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0" windowWidth="28800" windowHeight="11805" tabRatio="679"/>
  </bookViews>
  <sheets>
    <sheet name="Sheet1" sheetId="1" r:id="rId1"/>
    <sheet name="Sheet2" sheetId="2" r:id="rId2"/>
    <sheet name="Sheet3" sheetId="3" r:id="rId3"/>
    <sheet name="Sheet4" sheetId="4" r:id="rId4"/>
    <sheet name="Sheet5" sheetId="5" r:id="rId5"/>
  </sheets>
  <externalReferences>
    <externalReference r:id="rId6"/>
    <externalReference r:id="rId7"/>
    <externalReference r:id="rId8"/>
    <externalReference r:id="rId9"/>
    <externalReference r:id="rId10"/>
    <externalReference r:id="rId11"/>
    <externalReference r:id="rId12"/>
    <externalReference r:id="rId13"/>
  </externalReferences>
  <definedNames>
    <definedName name="_xlnm._FilterDatabase" localSheetId="0" hidden="1">Sheet1!$A$4:$DZ$1729</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1473" i="5" l="1"/>
  <c r="S1472" i="5"/>
  <c r="S1471" i="5"/>
  <c r="S1470" i="5"/>
  <c r="S1469" i="5"/>
  <c r="S1468" i="5"/>
  <c r="S1467" i="5"/>
  <c r="S1466" i="5"/>
  <c r="S1465" i="5"/>
  <c r="S1464" i="5"/>
  <c r="S1463" i="5"/>
  <c r="S1462" i="5"/>
  <c r="S1461" i="5"/>
  <c r="S1460" i="5"/>
  <c r="S1459" i="5"/>
  <c r="S1458" i="5"/>
  <c r="S1457" i="5"/>
  <c r="S1456" i="5"/>
  <c r="S1360" i="5"/>
  <c r="S1359" i="5"/>
  <c r="S1358" i="5"/>
  <c r="S1357" i="5"/>
  <c r="S1356" i="5"/>
  <c r="S1355" i="5"/>
  <c r="S1354" i="5"/>
  <c r="S1353" i="5"/>
  <c r="S1352" i="5"/>
  <c r="S1351" i="5"/>
  <c r="S1350" i="5"/>
  <c r="S1349" i="5"/>
  <c r="S1348" i="5"/>
  <c r="S1347" i="5"/>
  <c r="S1262" i="5"/>
  <c r="S1261" i="5"/>
  <c r="S1260" i="5"/>
  <c r="S1259" i="5"/>
  <c r="S1258" i="5"/>
  <c r="S1209" i="5"/>
  <c r="S1202" i="5"/>
  <c r="R1146" i="5"/>
  <c r="R1145" i="5"/>
  <c r="R1144" i="5"/>
  <c r="R1143" i="5"/>
  <c r="R1142" i="5"/>
  <c r="R1141" i="5"/>
  <c r="R1140" i="5"/>
  <c r="R1139" i="5"/>
  <c r="R1138" i="5"/>
  <c r="R1137" i="5"/>
  <c r="R1136" i="5"/>
  <c r="R1135" i="5"/>
  <c r="R1134" i="5"/>
  <c r="S334" i="5"/>
  <c r="S333" i="5"/>
  <c r="S332" i="5"/>
  <c r="S331" i="5"/>
  <c r="S330" i="5"/>
  <c r="S329" i="5"/>
  <c r="S328" i="5"/>
  <c r="Q1274" i="4"/>
  <c r="Q1267" i="4"/>
  <c r="Q1255" i="4"/>
  <c r="Q1246" i="4"/>
  <c r="Q260" i="4"/>
  <c r="Q248" i="4"/>
  <c r="N1273" i="3"/>
  <c r="N1266" i="3"/>
  <c r="N1254" i="3"/>
  <c r="N1245" i="3"/>
  <c r="N260" i="3"/>
  <c r="N248" i="3"/>
  <c r="M119" i="3"/>
  <c r="M118" i="3"/>
  <c r="M117" i="3"/>
  <c r="M116" i="3"/>
  <c r="M115" i="3"/>
  <c r="M114" i="3"/>
  <c r="M113" i="3"/>
  <c r="M112" i="3"/>
  <c r="M111" i="3"/>
  <c r="F57" i="3"/>
  <c r="F56" i="3"/>
  <c r="F55" i="3"/>
  <c r="F54" i="3"/>
  <c r="F53" i="3"/>
  <c r="F52" i="3"/>
  <c r="F51" i="3"/>
  <c r="F50" i="3"/>
  <c r="F49" i="3"/>
  <c r="F48" i="3"/>
  <c r="F47" i="3"/>
  <c r="F46" i="3"/>
  <c r="B35" i="3"/>
  <c r="B34" i="3"/>
  <c r="B33" i="3"/>
  <c r="B32" i="3"/>
  <c r="B31" i="3"/>
  <c r="B30" i="3"/>
  <c r="B29" i="3"/>
  <c r="B28" i="3"/>
  <c r="B27" i="3"/>
  <c r="B26" i="3"/>
  <c r="B25" i="3"/>
  <c r="B24" i="3"/>
  <c r="B23" i="3"/>
  <c r="B22" i="3"/>
  <c r="B21" i="3"/>
  <c r="B20" i="3"/>
  <c r="B19" i="3"/>
  <c r="B18" i="3"/>
  <c r="B17" i="3"/>
  <c r="B16" i="3"/>
  <c r="U15" i="3"/>
  <c r="B15" i="3"/>
  <c r="U14" i="3"/>
  <c r="B14" i="3"/>
  <c r="U13" i="3"/>
  <c r="B13" i="3"/>
  <c r="U12" i="3"/>
  <c r="B12" i="3"/>
  <c r="U11" i="3"/>
  <c r="B11" i="3"/>
  <c r="U10" i="3"/>
  <c r="B10" i="3"/>
  <c r="U9" i="3"/>
  <c r="B9" i="3"/>
  <c r="U8" i="3"/>
  <c r="B8" i="3"/>
  <c r="U7" i="3"/>
  <c r="B7" i="3"/>
  <c r="U6" i="3"/>
  <c r="B6" i="3"/>
  <c r="U5" i="3"/>
  <c r="B5" i="3"/>
  <c r="U4" i="3"/>
  <c r="B4" i="3"/>
  <c r="U3" i="3"/>
  <c r="B3" i="3"/>
  <c r="U2" i="3"/>
  <c r="B2" i="3"/>
  <c r="B1" i="3"/>
  <c r="J138" i="2"/>
  <c r="J130" i="2"/>
  <c r="J125" i="2"/>
  <c r="D21" i="2"/>
  <c r="D20" i="2"/>
  <c r="D19" i="2"/>
  <c r="DT1747" i="1"/>
  <c r="DS1747" i="1"/>
  <c r="DR1747" i="1"/>
  <c r="DO1747" i="1"/>
  <c r="DN1747" i="1"/>
  <c r="DJ1747" i="1"/>
  <c r="DI1747" i="1"/>
  <c r="DT1746" i="1"/>
  <c r="DS1746" i="1"/>
  <c r="DR1746" i="1"/>
  <c r="DO1746" i="1"/>
  <c r="DN1746" i="1"/>
  <c r="DJ1746" i="1"/>
  <c r="DI1746" i="1"/>
  <c r="DT1745" i="1"/>
  <c r="DS1745" i="1"/>
  <c r="DR1745" i="1"/>
  <c r="DO1745" i="1"/>
  <c r="DN1745" i="1"/>
  <c r="DJ1745" i="1"/>
  <c r="DI1745" i="1"/>
  <c r="DT1744" i="1"/>
  <c r="DS1744" i="1"/>
  <c r="DR1744" i="1"/>
  <c r="DO1744" i="1"/>
  <c r="DN1744" i="1"/>
  <c r="DJ1744" i="1"/>
  <c r="DI1744" i="1"/>
  <c r="DT1743" i="1"/>
  <c r="DS1743" i="1"/>
  <c r="DR1743" i="1"/>
  <c r="DO1743" i="1"/>
  <c r="DN1743" i="1"/>
  <c r="DJ1743" i="1"/>
  <c r="DI1743" i="1"/>
  <c r="DT1742" i="1"/>
  <c r="DN1742" i="1"/>
  <c r="E1742" i="1"/>
  <c r="DT1741" i="1"/>
  <c r="DN1741" i="1"/>
  <c r="E1741" i="1"/>
  <c r="DT1740" i="1"/>
  <c r="DN1740" i="1"/>
  <c r="E1740" i="1"/>
  <c r="DT1739" i="1"/>
  <c r="DN1739" i="1"/>
  <c r="E1739" i="1"/>
  <c r="DT1738" i="1"/>
  <c r="DN1738" i="1"/>
  <c r="E1738" i="1"/>
  <c r="DT1737" i="1"/>
  <c r="DN1737" i="1"/>
  <c r="E1737" i="1"/>
  <c r="DT1736" i="1"/>
  <c r="DN1736" i="1"/>
  <c r="E1736" i="1"/>
  <c r="DT1735" i="1"/>
  <c r="DN1735" i="1"/>
  <c r="E1735" i="1"/>
  <c r="DT1734" i="1"/>
  <c r="DN1734" i="1"/>
  <c r="E1734" i="1"/>
  <c r="DT1733" i="1"/>
  <c r="DN1733" i="1"/>
  <c r="E1733" i="1"/>
  <c r="DT1732" i="1"/>
  <c r="DN1732" i="1"/>
  <c r="E1732" i="1"/>
  <c r="DT1731" i="1"/>
  <c r="DN1731" i="1"/>
  <c r="E1731" i="1"/>
  <c r="DT1730" i="1"/>
  <c r="DS1730" i="1"/>
  <c r="DR1730" i="1"/>
  <c r="DO1730" i="1"/>
  <c r="DN1730" i="1"/>
  <c r="DI1730" i="1"/>
  <c r="DT1729" i="1"/>
  <c r="DS1729" i="1"/>
  <c r="DR1729" i="1"/>
  <c r="DN1729" i="1"/>
  <c r="DJ1729" i="1"/>
  <c r="DI1729" i="1"/>
  <c r="DT1728" i="1"/>
  <c r="DS1728" i="1"/>
  <c r="DR1728" i="1"/>
  <c r="DN1728" i="1"/>
  <c r="DJ1728" i="1"/>
  <c r="DI1728" i="1"/>
  <c r="BS1728" i="1"/>
  <c r="A1728" i="1"/>
  <c r="DT1727" i="1"/>
  <c r="DS1727" i="1"/>
  <c r="DR1727" i="1"/>
  <c r="DN1727" i="1"/>
  <c r="DJ1727" i="1"/>
  <c r="DI1727" i="1"/>
  <c r="CS1727" i="1"/>
  <c r="CF1727" i="1"/>
  <c r="BS1727" i="1"/>
  <c r="A1727" i="1"/>
  <c r="DT1726" i="1"/>
  <c r="DS1726" i="1"/>
  <c r="DR1726" i="1"/>
  <c r="DN1726" i="1"/>
  <c r="CB1726" i="1"/>
  <c r="A1726" i="1"/>
  <c r="DT1725" i="1"/>
  <c r="DS1725" i="1"/>
  <c r="DR1725" i="1"/>
  <c r="DN1725" i="1"/>
  <c r="BS1725" i="1"/>
  <c r="A1725" i="1"/>
  <c r="DT1724" i="1"/>
  <c r="DS1724" i="1"/>
  <c r="DR1724" i="1"/>
  <c r="DN1724" i="1"/>
  <c r="BS1724" i="1"/>
  <c r="A1724" i="1"/>
  <c r="DT1723" i="1"/>
  <c r="DS1723" i="1"/>
  <c r="DR1723" i="1"/>
  <c r="DN1723" i="1"/>
  <c r="CF1723" i="1"/>
  <c r="BS1723" i="1"/>
  <c r="A1723" i="1"/>
  <c r="DT1722" i="1"/>
  <c r="DS1722" i="1"/>
  <c r="DR1722" i="1"/>
  <c r="DN1722" i="1"/>
  <c r="CS1722" i="1"/>
  <c r="CF1722" i="1"/>
  <c r="BS1722" i="1"/>
  <c r="A1722" i="1"/>
  <c r="DT1721" i="1"/>
  <c r="DS1721" i="1"/>
  <c r="DR1721" i="1"/>
  <c r="DN1721" i="1"/>
  <c r="DJ1721" i="1"/>
  <c r="DI1721" i="1"/>
  <c r="BS1721" i="1"/>
  <c r="A1721" i="1"/>
  <c r="DT1720" i="1"/>
  <c r="DS1720" i="1"/>
  <c r="DR1720" i="1"/>
  <c r="DN1720" i="1"/>
  <c r="DJ1720" i="1"/>
  <c r="DI1720" i="1"/>
  <c r="CS1720" i="1"/>
  <c r="CF1720" i="1"/>
  <c r="BS1720" i="1"/>
  <c r="A1720" i="1"/>
  <c r="DT1719" i="1"/>
  <c r="DS1719" i="1"/>
  <c r="DR1719" i="1"/>
  <c r="DN1719" i="1"/>
  <c r="CB1719" i="1"/>
  <c r="A1719" i="1"/>
  <c r="DT1718" i="1"/>
  <c r="DS1718" i="1"/>
  <c r="DR1718" i="1"/>
  <c r="DN1718" i="1"/>
  <c r="BS1718" i="1"/>
  <c r="A1718" i="1"/>
  <c r="DT1717" i="1"/>
  <c r="DS1717" i="1"/>
  <c r="DR1717" i="1"/>
  <c r="DN1717" i="1"/>
  <c r="BS1717" i="1"/>
  <c r="A1717" i="1"/>
  <c r="DT1716" i="1"/>
  <c r="DS1716" i="1"/>
  <c r="DR1716" i="1"/>
  <c r="DN1716" i="1"/>
  <c r="CF1716" i="1"/>
  <c r="BS1716" i="1"/>
  <c r="A1716" i="1"/>
  <c r="DT1715" i="1"/>
  <c r="DS1715" i="1"/>
  <c r="DR1715" i="1"/>
  <c r="DN1715" i="1"/>
  <c r="CS1715" i="1"/>
  <c r="CF1715" i="1"/>
  <c r="BS1715" i="1"/>
  <c r="A1715" i="1"/>
  <c r="DT1714" i="1"/>
  <c r="DS1714" i="1"/>
  <c r="DR1714" i="1"/>
  <c r="DN1714" i="1"/>
  <c r="DJ1714" i="1"/>
  <c r="DI1714" i="1"/>
  <c r="BS1714" i="1"/>
  <c r="A1714" i="1"/>
  <c r="DT1713" i="1"/>
  <c r="DS1713" i="1"/>
  <c r="DR1713" i="1"/>
  <c r="DN1713" i="1"/>
  <c r="DJ1713" i="1"/>
  <c r="DI1713" i="1"/>
  <c r="CS1713" i="1"/>
  <c r="CF1713" i="1"/>
  <c r="BS1713" i="1"/>
  <c r="A1713" i="1"/>
  <c r="DT1712" i="1"/>
  <c r="DS1712" i="1"/>
  <c r="DR1712" i="1"/>
  <c r="DN1712" i="1"/>
  <c r="CB1712" i="1"/>
  <c r="A1712" i="1"/>
  <c r="DT1711" i="1"/>
  <c r="DS1711" i="1"/>
  <c r="DR1711" i="1"/>
  <c r="DN1711" i="1"/>
  <c r="BS1711" i="1"/>
  <c r="A1711" i="1"/>
  <c r="DT1710" i="1"/>
  <c r="DS1710" i="1"/>
  <c r="DR1710" i="1"/>
  <c r="DN1710" i="1"/>
  <c r="BS1710" i="1"/>
  <c r="A1710" i="1"/>
  <c r="DT1709" i="1"/>
  <c r="DS1709" i="1"/>
  <c r="DR1709" i="1"/>
  <c r="DN1709" i="1"/>
  <c r="CF1709" i="1"/>
  <c r="BS1709" i="1"/>
  <c r="A1709" i="1"/>
  <c r="DT1708" i="1"/>
  <c r="DS1708" i="1"/>
  <c r="DR1708" i="1"/>
  <c r="DN1708" i="1"/>
  <c r="CS1708" i="1"/>
  <c r="CF1708" i="1"/>
  <c r="BS1708" i="1"/>
  <c r="A1708" i="1"/>
  <c r="DT1707" i="1"/>
  <c r="DS1707" i="1"/>
  <c r="DR1707" i="1"/>
  <c r="DN1707" i="1"/>
  <c r="DJ1707" i="1"/>
  <c r="DI1707" i="1"/>
  <c r="BS1707" i="1"/>
  <c r="A1707" i="1"/>
  <c r="DT1706" i="1"/>
  <c r="DS1706" i="1"/>
  <c r="DR1706" i="1"/>
  <c r="DN1706" i="1"/>
  <c r="DJ1706" i="1"/>
  <c r="DI1706" i="1"/>
  <c r="CS1706" i="1"/>
  <c r="CF1706" i="1"/>
  <c r="BS1706" i="1"/>
  <c r="A1706" i="1"/>
  <c r="DT1705" i="1"/>
  <c r="DS1705" i="1"/>
  <c r="DR1705" i="1"/>
  <c r="DN1705" i="1"/>
  <c r="CB1705" i="1"/>
  <c r="A1705" i="1"/>
  <c r="DT1704" i="1"/>
  <c r="DS1704" i="1"/>
  <c r="DR1704" i="1"/>
  <c r="DN1704" i="1"/>
  <c r="BS1704" i="1"/>
  <c r="A1704" i="1"/>
  <c r="DT1703" i="1"/>
  <c r="DS1703" i="1"/>
  <c r="DR1703" i="1"/>
  <c r="DN1703" i="1"/>
  <c r="BS1703" i="1"/>
  <c r="A1703" i="1"/>
  <c r="DT1702" i="1"/>
  <c r="DS1702" i="1"/>
  <c r="DR1702" i="1"/>
  <c r="DN1702" i="1"/>
  <c r="CF1702" i="1"/>
  <c r="BS1702" i="1"/>
  <c r="A1702" i="1"/>
  <c r="DT1701" i="1"/>
  <c r="DS1701" i="1"/>
  <c r="DR1701" i="1"/>
  <c r="DN1701" i="1"/>
  <c r="CS1701" i="1"/>
  <c r="CF1701" i="1"/>
  <c r="BS1701" i="1"/>
  <c r="A1701" i="1"/>
  <c r="DT1700" i="1"/>
  <c r="DS1700" i="1"/>
  <c r="DR1700" i="1"/>
  <c r="DN1700" i="1"/>
  <c r="DJ1700" i="1"/>
  <c r="DI1700" i="1"/>
  <c r="BS1700" i="1"/>
  <c r="A1700" i="1"/>
  <c r="DT1699" i="1"/>
  <c r="DS1699" i="1"/>
  <c r="DR1699" i="1"/>
  <c r="DN1699" i="1"/>
  <c r="DJ1699" i="1"/>
  <c r="DI1699" i="1"/>
  <c r="CS1699" i="1"/>
  <c r="CF1699" i="1"/>
  <c r="BS1699" i="1"/>
  <c r="A1699" i="1"/>
  <c r="DT1698" i="1"/>
  <c r="DS1698" i="1"/>
  <c r="DR1698" i="1"/>
  <c r="DN1698" i="1"/>
  <c r="CB1698" i="1"/>
  <c r="A1698" i="1"/>
  <c r="DT1697" i="1"/>
  <c r="DS1697" i="1"/>
  <c r="DR1697" i="1"/>
  <c r="DN1697" i="1"/>
  <c r="BS1697" i="1"/>
  <c r="A1697" i="1"/>
  <c r="DT1696" i="1"/>
  <c r="DS1696" i="1"/>
  <c r="DR1696" i="1"/>
  <c r="DN1696" i="1"/>
  <c r="BS1696" i="1"/>
  <c r="A1696" i="1"/>
  <c r="DT1695" i="1"/>
  <c r="DS1695" i="1"/>
  <c r="DR1695" i="1"/>
  <c r="DN1695" i="1"/>
  <c r="CF1695" i="1"/>
  <c r="BS1695" i="1"/>
  <c r="A1695" i="1"/>
  <c r="DT1694" i="1"/>
  <c r="DS1694" i="1"/>
  <c r="DR1694" i="1"/>
  <c r="DN1694" i="1"/>
  <c r="CS1694" i="1"/>
  <c r="CF1694" i="1"/>
  <c r="BS1694" i="1"/>
  <c r="A1694" i="1"/>
  <c r="DT1693" i="1"/>
  <c r="DS1693" i="1"/>
  <c r="DR1693" i="1"/>
  <c r="DN1693" i="1"/>
  <c r="DJ1693" i="1"/>
  <c r="DI1693" i="1"/>
  <c r="BS1693" i="1"/>
  <c r="A1693" i="1"/>
  <c r="DT1692" i="1"/>
  <c r="DS1692" i="1"/>
  <c r="DR1692" i="1"/>
  <c r="DN1692" i="1"/>
  <c r="DJ1692" i="1"/>
  <c r="DI1692" i="1"/>
  <c r="CS1692" i="1"/>
  <c r="CF1692" i="1"/>
  <c r="BS1692" i="1"/>
  <c r="A1692" i="1"/>
  <c r="DT1691" i="1"/>
  <c r="DS1691" i="1"/>
  <c r="DR1691" i="1"/>
  <c r="DN1691" i="1"/>
  <c r="CB1691" i="1"/>
  <c r="A1691" i="1"/>
  <c r="DT1690" i="1"/>
  <c r="DS1690" i="1"/>
  <c r="DR1690" i="1"/>
  <c r="DN1690" i="1"/>
  <c r="BS1690" i="1"/>
  <c r="A1690" i="1"/>
  <c r="DT1689" i="1"/>
  <c r="DS1689" i="1"/>
  <c r="DR1689" i="1"/>
  <c r="DN1689" i="1"/>
  <c r="BS1689" i="1"/>
  <c r="A1689" i="1"/>
  <c r="DT1688" i="1"/>
  <c r="DS1688" i="1"/>
  <c r="DR1688" i="1"/>
  <c r="DN1688" i="1"/>
  <c r="CF1688" i="1"/>
  <c r="BS1688" i="1"/>
  <c r="A1688" i="1"/>
  <c r="DT1687" i="1"/>
  <c r="DS1687" i="1"/>
  <c r="DR1687" i="1"/>
  <c r="DN1687" i="1"/>
  <c r="CS1687" i="1"/>
  <c r="CF1687" i="1"/>
  <c r="BS1687" i="1"/>
  <c r="A1687" i="1"/>
  <c r="DT1686" i="1"/>
  <c r="DS1686" i="1"/>
  <c r="DR1686" i="1"/>
  <c r="DN1686" i="1"/>
  <c r="DJ1686" i="1"/>
  <c r="DI1686" i="1"/>
  <c r="BS1686" i="1"/>
  <c r="A1686" i="1"/>
  <c r="DT1685" i="1"/>
  <c r="DS1685" i="1"/>
  <c r="DR1685" i="1"/>
  <c r="DN1685" i="1"/>
  <c r="DJ1685" i="1"/>
  <c r="DI1685" i="1"/>
  <c r="CS1685" i="1"/>
  <c r="CF1685" i="1"/>
  <c r="BS1685" i="1"/>
  <c r="A1685" i="1"/>
  <c r="DT1684" i="1"/>
  <c r="DS1684" i="1"/>
  <c r="DR1684" i="1"/>
  <c r="DN1684" i="1"/>
  <c r="CB1684" i="1"/>
  <c r="A1684" i="1"/>
  <c r="DT1683" i="1"/>
  <c r="DS1683" i="1"/>
  <c r="DR1683" i="1"/>
  <c r="DN1683" i="1"/>
  <c r="BS1683" i="1"/>
  <c r="A1683" i="1"/>
  <c r="DT1682" i="1"/>
  <c r="DS1682" i="1"/>
  <c r="DR1682" i="1"/>
  <c r="DN1682" i="1"/>
  <c r="BS1682" i="1"/>
  <c r="A1682" i="1"/>
  <c r="DT1681" i="1"/>
  <c r="DS1681" i="1"/>
  <c r="DR1681" i="1"/>
  <c r="DN1681" i="1"/>
  <c r="CF1681" i="1"/>
  <c r="BS1681" i="1"/>
  <c r="A1681" i="1"/>
  <c r="DT1680" i="1"/>
  <c r="DS1680" i="1"/>
  <c r="DR1680" i="1"/>
  <c r="DN1680" i="1"/>
  <c r="CS1680" i="1"/>
  <c r="CF1680" i="1"/>
  <c r="BS1680" i="1"/>
  <c r="A1680" i="1"/>
  <c r="DT1679" i="1"/>
  <c r="DS1679" i="1"/>
  <c r="DR1679" i="1"/>
  <c r="DN1679" i="1"/>
  <c r="DJ1679" i="1"/>
  <c r="DI1679" i="1"/>
  <c r="BS1679" i="1"/>
  <c r="A1679" i="1"/>
  <c r="DT1678" i="1"/>
  <c r="DS1678" i="1"/>
  <c r="DR1678" i="1"/>
  <c r="DN1678" i="1"/>
  <c r="DJ1678" i="1"/>
  <c r="DI1678" i="1"/>
  <c r="CS1678" i="1"/>
  <c r="CF1678" i="1"/>
  <c r="BS1678" i="1"/>
  <c r="A1678" i="1"/>
  <c r="DT1677" i="1"/>
  <c r="DS1677" i="1"/>
  <c r="DR1677" i="1"/>
  <c r="DN1677" i="1"/>
  <c r="CB1677" i="1"/>
  <c r="A1677" i="1"/>
  <c r="DT1676" i="1"/>
  <c r="DS1676" i="1"/>
  <c r="DR1676" i="1"/>
  <c r="DN1676" i="1"/>
  <c r="BS1676" i="1"/>
  <c r="A1676" i="1"/>
  <c r="DT1675" i="1"/>
  <c r="DS1675" i="1"/>
  <c r="DR1675" i="1"/>
  <c r="DN1675" i="1"/>
  <c r="BS1675" i="1"/>
  <c r="A1675" i="1"/>
  <c r="DT1674" i="1"/>
  <c r="DS1674" i="1"/>
  <c r="DR1674" i="1"/>
  <c r="DN1674" i="1"/>
  <c r="CF1674" i="1"/>
  <c r="BS1674" i="1"/>
  <c r="A1674" i="1"/>
  <c r="DT1673" i="1"/>
  <c r="DS1673" i="1"/>
  <c r="DR1673" i="1"/>
  <c r="DN1673" i="1"/>
  <c r="CS1673" i="1"/>
  <c r="CF1673" i="1"/>
  <c r="BS1673" i="1"/>
  <c r="A1673" i="1"/>
  <c r="DT1672" i="1"/>
  <c r="DS1672" i="1"/>
  <c r="DR1672" i="1"/>
  <c r="DN1672" i="1"/>
  <c r="DJ1672" i="1"/>
  <c r="DI1672" i="1"/>
  <c r="BS1672" i="1"/>
  <c r="A1672" i="1"/>
  <c r="DT1671" i="1"/>
  <c r="DS1671" i="1"/>
  <c r="DR1671" i="1"/>
  <c r="DN1671" i="1"/>
  <c r="DJ1671" i="1"/>
  <c r="DI1671" i="1"/>
  <c r="CS1671" i="1"/>
  <c r="CF1671" i="1"/>
  <c r="BS1671" i="1"/>
  <c r="A1671" i="1"/>
  <c r="DT1670" i="1"/>
  <c r="DS1670" i="1"/>
  <c r="DR1670" i="1"/>
  <c r="DN1670" i="1"/>
  <c r="CB1670" i="1"/>
  <c r="A1670" i="1"/>
  <c r="DT1669" i="1"/>
  <c r="DS1669" i="1"/>
  <c r="DR1669" i="1"/>
  <c r="DN1669" i="1"/>
  <c r="BS1669" i="1"/>
  <c r="A1669" i="1"/>
  <c r="DT1668" i="1"/>
  <c r="DS1668" i="1"/>
  <c r="DR1668" i="1"/>
  <c r="DN1668" i="1"/>
  <c r="BS1668" i="1"/>
  <c r="A1668" i="1"/>
  <c r="DT1667" i="1"/>
  <c r="DS1667" i="1"/>
  <c r="DR1667" i="1"/>
  <c r="DN1667" i="1"/>
  <c r="CF1667" i="1"/>
  <c r="BS1667" i="1"/>
  <c r="A1667" i="1"/>
  <c r="DT1666" i="1"/>
  <c r="DS1666" i="1"/>
  <c r="DR1666" i="1"/>
  <c r="DN1666" i="1"/>
  <c r="CS1666" i="1"/>
  <c r="CF1666" i="1"/>
  <c r="BS1666" i="1"/>
  <c r="A1666" i="1"/>
  <c r="DT1665" i="1"/>
  <c r="DS1665" i="1"/>
  <c r="DR1665" i="1"/>
  <c r="DN1665" i="1"/>
  <c r="DJ1665" i="1"/>
  <c r="DI1665" i="1"/>
  <c r="DT1664" i="1"/>
  <c r="DS1664" i="1"/>
  <c r="DR1664" i="1"/>
  <c r="DN1664" i="1"/>
  <c r="DJ1664" i="1"/>
  <c r="DI1664" i="1"/>
  <c r="DT1663" i="1"/>
  <c r="DS1663" i="1"/>
  <c r="DR1663" i="1"/>
  <c r="DN1663" i="1"/>
  <c r="DT1662" i="1"/>
  <c r="DS1662" i="1"/>
  <c r="DR1662" i="1"/>
  <c r="DN1662" i="1"/>
  <c r="DT1661" i="1"/>
  <c r="DS1661" i="1"/>
  <c r="DR1661" i="1"/>
  <c r="DN1661" i="1"/>
  <c r="DT1660" i="1"/>
  <c r="DS1660" i="1"/>
  <c r="DR1660" i="1"/>
  <c r="DN1660" i="1"/>
  <c r="DT1659" i="1"/>
  <c r="DS1659" i="1"/>
  <c r="DR1659" i="1"/>
  <c r="DN1659" i="1"/>
  <c r="DT1658" i="1"/>
  <c r="DS1658" i="1"/>
  <c r="DR1658" i="1"/>
  <c r="DN1658" i="1"/>
  <c r="DT1657" i="1"/>
  <c r="DS1657" i="1"/>
  <c r="DR1657" i="1"/>
  <c r="DN1657" i="1"/>
  <c r="DT1656" i="1"/>
  <c r="DS1656" i="1"/>
  <c r="DR1656" i="1"/>
  <c r="DN1656" i="1"/>
  <c r="DJ1656" i="1"/>
  <c r="DI1656" i="1"/>
  <c r="DT1655" i="1"/>
  <c r="DS1655" i="1"/>
  <c r="DR1655" i="1"/>
  <c r="DN1655" i="1"/>
  <c r="DJ1655" i="1"/>
  <c r="DI1655" i="1"/>
  <c r="DT1654" i="1"/>
  <c r="DS1654" i="1"/>
  <c r="DR1654" i="1"/>
  <c r="DN1654" i="1"/>
  <c r="DJ1654" i="1"/>
  <c r="DI1654" i="1"/>
  <c r="DT1653" i="1"/>
  <c r="DS1653" i="1"/>
  <c r="DR1653" i="1"/>
  <c r="DN1653" i="1"/>
  <c r="DJ1653" i="1"/>
  <c r="DI1653" i="1"/>
  <c r="DT1652" i="1"/>
  <c r="DS1652" i="1"/>
  <c r="DR1652" i="1"/>
  <c r="DN1652" i="1"/>
  <c r="DJ1652" i="1"/>
  <c r="DI1652" i="1"/>
  <c r="DT1651" i="1"/>
  <c r="DS1651" i="1"/>
  <c r="DR1651" i="1"/>
  <c r="DN1651" i="1"/>
  <c r="DJ1651" i="1"/>
  <c r="DI1651" i="1"/>
  <c r="DT1650" i="1"/>
  <c r="DS1650" i="1"/>
  <c r="DR1650" i="1"/>
  <c r="DN1650" i="1"/>
  <c r="DJ1650" i="1"/>
  <c r="DI1650" i="1"/>
  <c r="DT1649" i="1"/>
  <c r="DS1649" i="1"/>
  <c r="DR1649" i="1"/>
  <c r="DN1649" i="1"/>
  <c r="DJ1649" i="1"/>
  <c r="DI1649" i="1"/>
  <c r="DT1648" i="1"/>
  <c r="DS1648" i="1"/>
  <c r="DR1648" i="1"/>
  <c r="DN1648" i="1"/>
  <c r="DJ1648" i="1"/>
  <c r="DI1648" i="1"/>
  <c r="DT1647" i="1"/>
  <c r="DS1647" i="1"/>
  <c r="DR1647" i="1"/>
  <c r="DN1647" i="1"/>
  <c r="DJ1647" i="1"/>
  <c r="DI1647" i="1"/>
  <c r="DT1646" i="1"/>
  <c r="DS1646" i="1"/>
  <c r="DR1646" i="1"/>
  <c r="DN1646" i="1"/>
  <c r="DJ1646" i="1"/>
  <c r="DI1646" i="1"/>
  <c r="DT1645" i="1"/>
  <c r="DS1645" i="1"/>
  <c r="DR1645" i="1"/>
  <c r="DN1645" i="1"/>
  <c r="DJ1645" i="1"/>
  <c r="DI1645" i="1"/>
  <c r="DT1644" i="1"/>
  <c r="DS1644" i="1"/>
  <c r="DR1644" i="1"/>
  <c r="DN1644" i="1"/>
  <c r="DJ1644" i="1"/>
  <c r="DI1644" i="1"/>
  <c r="DT1643" i="1"/>
  <c r="DS1643" i="1"/>
  <c r="DR1643" i="1"/>
  <c r="DN1643" i="1"/>
  <c r="DJ1643" i="1"/>
  <c r="DI1643" i="1"/>
  <c r="DT1642" i="1"/>
  <c r="DS1642" i="1"/>
  <c r="DR1642" i="1"/>
  <c r="DN1642" i="1"/>
  <c r="DJ1642" i="1"/>
  <c r="DI1642" i="1"/>
  <c r="DT1641" i="1"/>
  <c r="DS1641" i="1"/>
  <c r="DR1641" i="1"/>
  <c r="DN1641" i="1"/>
  <c r="DJ1641" i="1"/>
  <c r="DI1641" i="1"/>
  <c r="DT1640" i="1"/>
  <c r="DS1640" i="1"/>
  <c r="DR1640" i="1"/>
  <c r="DN1640" i="1"/>
  <c r="DJ1640" i="1"/>
  <c r="DI1640" i="1"/>
  <c r="DT1639" i="1"/>
  <c r="DS1639" i="1"/>
  <c r="DR1639" i="1"/>
  <c r="DN1639" i="1"/>
  <c r="DJ1639" i="1"/>
  <c r="DI1639" i="1"/>
  <c r="DT1638" i="1"/>
  <c r="DS1638" i="1"/>
  <c r="DR1638" i="1"/>
  <c r="DN1638" i="1"/>
  <c r="DJ1638" i="1"/>
  <c r="DI1638" i="1"/>
  <c r="DT1637" i="1"/>
  <c r="DS1637" i="1"/>
  <c r="DR1637" i="1"/>
  <c r="DN1637" i="1"/>
  <c r="DJ1637" i="1"/>
  <c r="DI1637" i="1"/>
  <c r="DT1636" i="1"/>
  <c r="DS1636" i="1"/>
  <c r="DR1636" i="1"/>
  <c r="DN1636" i="1"/>
  <c r="DJ1636" i="1"/>
  <c r="DI1636" i="1"/>
  <c r="DT1635" i="1"/>
  <c r="DS1635" i="1"/>
  <c r="DR1635" i="1"/>
  <c r="DN1635" i="1"/>
  <c r="DJ1635" i="1"/>
  <c r="DI1635" i="1"/>
  <c r="R1635" i="1"/>
  <c r="DT1634" i="1"/>
  <c r="DS1634" i="1"/>
  <c r="DR1634" i="1"/>
  <c r="DN1634" i="1"/>
  <c r="DJ1634" i="1"/>
  <c r="DI1634" i="1"/>
  <c r="R1634" i="1"/>
  <c r="DN1633" i="1"/>
  <c r="AZ1633" i="1"/>
  <c r="E1633" i="1"/>
  <c r="DT1632" i="1"/>
  <c r="DS1632" i="1"/>
  <c r="DR1632" i="1"/>
  <c r="DN1632" i="1"/>
  <c r="DJ1632" i="1"/>
  <c r="DI1632" i="1"/>
  <c r="DT1631" i="1"/>
  <c r="DS1631" i="1"/>
  <c r="DR1631" i="1"/>
  <c r="DN1631" i="1"/>
  <c r="DJ1631" i="1"/>
  <c r="DI1631" i="1"/>
  <c r="DU1630" i="1"/>
  <c r="DT1630" i="1"/>
  <c r="DS1630" i="1"/>
  <c r="DR1630" i="1"/>
  <c r="DO1630" i="1"/>
  <c r="DN1630" i="1"/>
  <c r="DJ1630" i="1"/>
  <c r="DI1630" i="1"/>
  <c r="E1630" i="1"/>
  <c r="DU1629" i="1"/>
  <c r="DT1629" i="1"/>
  <c r="DS1629" i="1"/>
  <c r="DR1629" i="1"/>
  <c r="DO1629" i="1"/>
  <c r="DN1629" i="1"/>
  <c r="DJ1629" i="1"/>
  <c r="DI1629" i="1"/>
  <c r="E1629" i="1"/>
  <c r="DN1628" i="1"/>
  <c r="AZ1628" i="1"/>
  <c r="K1628" i="1"/>
  <c r="E1628" i="1"/>
  <c r="DR1627" i="1"/>
  <c r="DN1627" i="1"/>
  <c r="DJ1627" i="1"/>
  <c r="E1627" i="1"/>
  <c r="DR1626" i="1"/>
  <c r="DN1626" i="1"/>
  <c r="DJ1626" i="1"/>
  <c r="E1626" i="1"/>
  <c r="DR1625" i="1"/>
  <c r="DN1625" i="1"/>
  <c r="DJ1625" i="1"/>
  <c r="R1625" i="1"/>
  <c r="E1625" i="1"/>
  <c r="DN1624" i="1"/>
  <c r="AZ1624" i="1"/>
  <c r="K1624" i="1"/>
  <c r="J1624" i="1"/>
  <c r="I1624" i="1"/>
  <c r="E1624" i="1"/>
  <c r="DN1623" i="1"/>
  <c r="DN1622" i="1"/>
  <c r="DN1621" i="1"/>
  <c r="DN1620" i="1"/>
  <c r="DN1619" i="1"/>
  <c r="DN1618" i="1"/>
  <c r="DN1617" i="1"/>
  <c r="DN1616" i="1"/>
  <c r="DN1615" i="1"/>
  <c r="DN1614" i="1"/>
  <c r="DN1613" i="1"/>
  <c r="DU1612" i="1"/>
  <c r="DT1612" i="1"/>
  <c r="DS1612" i="1"/>
  <c r="DR1612" i="1"/>
  <c r="DO1612" i="1"/>
  <c r="DN1612" i="1"/>
  <c r="DL1612" i="1"/>
  <c r="DJ1612" i="1"/>
  <c r="DI1612" i="1"/>
  <c r="R1612" i="1"/>
  <c r="DT1611" i="1"/>
  <c r="DS1611" i="1"/>
  <c r="DR1611" i="1"/>
  <c r="DN1611" i="1"/>
  <c r="DJ1611" i="1"/>
  <c r="DI1611" i="1"/>
  <c r="R1611" i="1"/>
  <c r="DU1610" i="1"/>
  <c r="DT1610" i="1"/>
  <c r="DS1610" i="1"/>
  <c r="DR1610" i="1"/>
  <c r="DO1610" i="1"/>
  <c r="DN1610" i="1"/>
  <c r="DL1610" i="1"/>
  <c r="DJ1610" i="1"/>
  <c r="DI1610" i="1"/>
  <c r="R1610" i="1"/>
  <c r="DU1609" i="1"/>
  <c r="DT1609" i="1"/>
  <c r="DS1609" i="1"/>
  <c r="DR1609" i="1"/>
  <c r="DO1609" i="1"/>
  <c r="DN1609" i="1"/>
  <c r="DL1609" i="1"/>
  <c r="DJ1609" i="1"/>
  <c r="DI1609" i="1"/>
  <c r="DU1608" i="1"/>
  <c r="DT1608" i="1"/>
  <c r="DS1608" i="1"/>
  <c r="DR1608" i="1"/>
  <c r="DO1608" i="1"/>
  <c r="DN1608" i="1"/>
  <c r="DL1608" i="1"/>
  <c r="DJ1608" i="1"/>
  <c r="DI1608" i="1"/>
  <c r="DU1607" i="1"/>
  <c r="DT1607" i="1"/>
  <c r="DS1607" i="1"/>
  <c r="DR1607" i="1"/>
  <c r="DO1607" i="1"/>
  <c r="DN1607" i="1"/>
  <c r="DL1607" i="1"/>
  <c r="DJ1607" i="1"/>
  <c r="DI1607" i="1"/>
  <c r="R1607" i="1"/>
  <c r="DU1606" i="1"/>
  <c r="DT1606" i="1"/>
  <c r="DS1606" i="1"/>
  <c r="DR1606" i="1"/>
  <c r="DO1606" i="1"/>
  <c r="DN1606" i="1"/>
  <c r="DL1606" i="1"/>
  <c r="DJ1606" i="1"/>
  <c r="DI1606" i="1"/>
  <c r="R1606" i="1"/>
  <c r="DU1605" i="1"/>
  <c r="DT1605" i="1"/>
  <c r="DS1605" i="1"/>
  <c r="DR1605" i="1"/>
  <c r="DO1605" i="1"/>
  <c r="DN1605" i="1"/>
  <c r="DL1605" i="1"/>
  <c r="DJ1605" i="1"/>
  <c r="DI1605" i="1"/>
  <c r="R1605" i="1"/>
  <c r="DU1604" i="1"/>
  <c r="DT1604" i="1"/>
  <c r="DS1604" i="1"/>
  <c r="DR1604" i="1"/>
  <c r="DO1604" i="1"/>
  <c r="DN1604" i="1"/>
  <c r="DL1604" i="1"/>
  <c r="DJ1604" i="1"/>
  <c r="DI1604" i="1"/>
  <c r="R1604" i="1"/>
  <c r="DU1603" i="1"/>
  <c r="DT1603" i="1"/>
  <c r="DS1603" i="1"/>
  <c r="DR1603" i="1"/>
  <c r="DO1603" i="1"/>
  <c r="DN1603" i="1"/>
  <c r="DL1603" i="1"/>
  <c r="DJ1603" i="1"/>
  <c r="DI1603" i="1"/>
  <c r="DT1602" i="1"/>
  <c r="DS1602" i="1"/>
  <c r="DR1602" i="1"/>
  <c r="DN1602" i="1"/>
  <c r="DJ1602" i="1"/>
  <c r="DI1602" i="1"/>
  <c r="R1602" i="1"/>
  <c r="DT1601" i="1"/>
  <c r="DS1601" i="1"/>
  <c r="DR1601" i="1"/>
  <c r="DN1601" i="1"/>
  <c r="DJ1601" i="1"/>
  <c r="DI1601" i="1"/>
  <c r="DU1600" i="1"/>
  <c r="DT1600" i="1"/>
  <c r="DS1600" i="1"/>
  <c r="DR1600" i="1"/>
  <c r="DO1600" i="1"/>
  <c r="DN1600" i="1"/>
  <c r="DL1600" i="1"/>
  <c r="DJ1600" i="1"/>
  <c r="DI1600" i="1"/>
  <c r="R1600" i="1"/>
  <c r="DT1599" i="1"/>
  <c r="DS1599" i="1"/>
  <c r="DR1599" i="1"/>
  <c r="DN1599" i="1"/>
  <c r="DJ1599" i="1"/>
  <c r="DI1599" i="1"/>
  <c r="R1599" i="1"/>
  <c r="DT1598" i="1"/>
  <c r="DS1598" i="1"/>
  <c r="DR1598" i="1"/>
  <c r="DN1598" i="1"/>
  <c r="DJ1598" i="1"/>
  <c r="DI1598" i="1"/>
  <c r="DT1597" i="1"/>
  <c r="DS1597" i="1"/>
  <c r="DR1597" i="1"/>
  <c r="DN1597" i="1"/>
  <c r="DJ1597" i="1"/>
  <c r="DI1597" i="1"/>
  <c r="DU1596" i="1"/>
  <c r="DT1596" i="1"/>
  <c r="DS1596" i="1"/>
  <c r="DR1596" i="1"/>
  <c r="DO1596" i="1"/>
  <c r="DN1596" i="1"/>
  <c r="DL1596" i="1"/>
  <c r="DJ1596" i="1"/>
  <c r="DI1596" i="1"/>
  <c r="DU1595" i="1"/>
  <c r="DT1595" i="1"/>
  <c r="DS1595" i="1"/>
  <c r="DR1595" i="1"/>
  <c r="DO1595" i="1"/>
  <c r="DN1595" i="1"/>
  <c r="DL1595" i="1"/>
  <c r="DJ1595" i="1"/>
  <c r="DI1595" i="1"/>
  <c r="DT1594" i="1"/>
  <c r="DS1594" i="1"/>
  <c r="DR1594" i="1"/>
  <c r="DN1594" i="1"/>
  <c r="DJ1594" i="1"/>
  <c r="DI1594" i="1"/>
  <c r="R1594" i="1"/>
  <c r="DU1593" i="1"/>
  <c r="DT1593" i="1"/>
  <c r="DS1593" i="1"/>
  <c r="DR1593" i="1"/>
  <c r="DO1593" i="1"/>
  <c r="DN1593" i="1"/>
  <c r="DL1593" i="1"/>
  <c r="DJ1593" i="1"/>
  <c r="DI1593" i="1"/>
  <c r="DT1592" i="1"/>
  <c r="DS1592" i="1"/>
  <c r="DR1592" i="1"/>
  <c r="DN1592" i="1"/>
  <c r="DJ1592" i="1"/>
  <c r="DI1592" i="1"/>
  <c r="DT1591" i="1"/>
  <c r="DS1591" i="1"/>
  <c r="DR1591" i="1"/>
  <c r="DN1591" i="1"/>
  <c r="DJ1591" i="1"/>
  <c r="DI1591" i="1"/>
  <c r="DN1590" i="1"/>
  <c r="DN1589" i="1"/>
  <c r="DN1588" i="1"/>
  <c r="DN1587" i="1"/>
  <c r="DN1586" i="1"/>
  <c r="DN1585" i="1"/>
  <c r="DN1584" i="1"/>
  <c r="DN1583" i="1"/>
  <c r="DN1582" i="1"/>
  <c r="DN1581" i="1"/>
  <c r="DJ1581" i="1"/>
  <c r="DN1580" i="1"/>
  <c r="DJ1580" i="1"/>
  <c r="DN1579" i="1"/>
  <c r="DJ1579" i="1"/>
  <c r="DN1578" i="1"/>
  <c r="DJ1578" i="1"/>
  <c r="DN1577" i="1"/>
  <c r="DJ1577" i="1"/>
  <c r="DN1576" i="1"/>
  <c r="DJ1576" i="1"/>
  <c r="DT1575" i="1"/>
  <c r="DS1575" i="1"/>
  <c r="DR1575" i="1"/>
  <c r="DO1575" i="1"/>
  <c r="DN1575" i="1"/>
  <c r="DJ1575" i="1"/>
  <c r="DI1575" i="1"/>
  <c r="DT1574" i="1"/>
  <c r="DS1574" i="1"/>
  <c r="DR1574" i="1"/>
  <c r="DO1574" i="1"/>
  <c r="DN1574" i="1"/>
  <c r="DJ1574" i="1"/>
  <c r="DI1574" i="1"/>
  <c r="DT1573" i="1"/>
  <c r="DS1573" i="1"/>
  <c r="DR1573" i="1"/>
  <c r="DO1573" i="1"/>
  <c r="DN1573" i="1"/>
  <c r="DJ1573" i="1"/>
  <c r="DI1573" i="1"/>
  <c r="DT1572" i="1"/>
  <c r="DS1572" i="1"/>
  <c r="DR1572" i="1"/>
  <c r="DO1572" i="1"/>
  <c r="DN1572" i="1"/>
  <c r="DJ1572" i="1"/>
  <c r="DI1572" i="1"/>
  <c r="DT1571" i="1"/>
  <c r="DS1571" i="1"/>
  <c r="DR1571" i="1"/>
  <c r="DO1571" i="1"/>
  <c r="DN1571" i="1"/>
  <c r="DJ1571" i="1"/>
  <c r="DI1571" i="1"/>
  <c r="DT1570" i="1"/>
  <c r="DS1570" i="1"/>
  <c r="DR1570" i="1"/>
  <c r="DO1570" i="1"/>
  <c r="DN1570" i="1"/>
  <c r="DJ1570" i="1"/>
  <c r="DI1570" i="1"/>
  <c r="DT1569" i="1"/>
  <c r="DS1569" i="1"/>
  <c r="DR1569" i="1"/>
  <c r="DO1569" i="1"/>
  <c r="DN1569" i="1"/>
  <c r="DJ1569" i="1"/>
  <c r="DI1569" i="1"/>
  <c r="DT1568" i="1"/>
  <c r="DS1568" i="1"/>
  <c r="DR1568" i="1"/>
  <c r="DO1568" i="1"/>
  <c r="DN1568" i="1"/>
  <c r="DJ1568" i="1"/>
  <c r="DI1568" i="1"/>
  <c r="DT1567" i="1"/>
  <c r="DS1567" i="1"/>
  <c r="DR1567" i="1"/>
  <c r="DO1567" i="1"/>
  <c r="DN1567" i="1"/>
  <c r="DJ1567" i="1"/>
  <c r="DI1567" i="1"/>
  <c r="DT1566" i="1"/>
  <c r="DS1566" i="1"/>
  <c r="DR1566" i="1"/>
  <c r="DO1566" i="1"/>
  <c r="DN1566" i="1"/>
  <c r="DJ1566" i="1"/>
  <c r="DI1566" i="1"/>
  <c r="DT1565" i="1"/>
  <c r="DS1565" i="1"/>
  <c r="DR1565" i="1"/>
  <c r="DO1565" i="1"/>
  <c r="DN1565" i="1"/>
  <c r="DJ1565" i="1"/>
  <c r="DI1565" i="1"/>
  <c r="DT1564" i="1"/>
  <c r="DS1564" i="1"/>
  <c r="DR1564" i="1"/>
  <c r="DO1564" i="1"/>
  <c r="DN1564" i="1"/>
  <c r="DJ1564" i="1"/>
  <c r="DI1564" i="1"/>
  <c r="DT1563" i="1"/>
  <c r="DS1563" i="1"/>
  <c r="DR1563" i="1"/>
  <c r="DO1563" i="1"/>
  <c r="DN1563" i="1"/>
  <c r="DJ1563" i="1"/>
  <c r="DI1563" i="1"/>
  <c r="DT1562" i="1"/>
  <c r="DS1562" i="1"/>
  <c r="DR1562" i="1"/>
  <c r="DO1562" i="1"/>
  <c r="DN1562" i="1"/>
  <c r="DJ1562" i="1"/>
  <c r="DI1562" i="1"/>
  <c r="DT1561" i="1"/>
  <c r="DS1561" i="1"/>
  <c r="DR1561" i="1"/>
  <c r="DO1561" i="1"/>
  <c r="DN1561" i="1"/>
  <c r="DJ1561" i="1"/>
  <c r="DI1561" i="1"/>
  <c r="DT1560" i="1"/>
  <c r="DS1560" i="1"/>
  <c r="DR1560" i="1"/>
  <c r="DO1560" i="1"/>
  <c r="DN1560" i="1"/>
  <c r="DJ1560" i="1"/>
  <c r="DI1560" i="1"/>
  <c r="DT1559" i="1"/>
  <c r="DS1559" i="1"/>
  <c r="DR1559" i="1"/>
  <c r="DN1559" i="1"/>
  <c r="DJ1559" i="1"/>
  <c r="DI1559" i="1"/>
  <c r="DT1558" i="1"/>
  <c r="DS1558" i="1"/>
  <c r="DR1558" i="1"/>
  <c r="DO1558" i="1"/>
  <c r="DN1558" i="1"/>
  <c r="DJ1558" i="1"/>
  <c r="DI1558" i="1"/>
  <c r="DT1557" i="1"/>
  <c r="DS1557" i="1"/>
  <c r="DR1557" i="1"/>
  <c r="DO1557" i="1"/>
  <c r="DN1557" i="1"/>
  <c r="DJ1557" i="1"/>
  <c r="DI1557" i="1"/>
  <c r="DT1556" i="1"/>
  <c r="DS1556" i="1"/>
  <c r="DR1556" i="1"/>
  <c r="DO1556" i="1"/>
  <c r="DN1556" i="1"/>
  <c r="DJ1556" i="1"/>
  <c r="DI1556" i="1"/>
  <c r="DT1555" i="1"/>
  <c r="DS1555" i="1"/>
  <c r="DR1555" i="1"/>
  <c r="DO1555" i="1"/>
  <c r="DN1555" i="1"/>
  <c r="DJ1555" i="1"/>
  <c r="DI1555" i="1"/>
  <c r="DT1554" i="1"/>
  <c r="DS1554" i="1"/>
  <c r="DR1554" i="1"/>
  <c r="DO1554" i="1"/>
  <c r="DN1554" i="1"/>
  <c r="DJ1554" i="1"/>
  <c r="DI1554" i="1"/>
  <c r="DT1553" i="1"/>
  <c r="DS1553" i="1"/>
  <c r="DR1553" i="1"/>
  <c r="DO1553" i="1"/>
  <c r="DN1553" i="1"/>
  <c r="DJ1553" i="1"/>
  <c r="DI1553" i="1"/>
  <c r="DN1552" i="1"/>
  <c r="AZ1552" i="1"/>
  <c r="E1552" i="1"/>
  <c r="DT1551" i="1"/>
  <c r="DS1551" i="1"/>
  <c r="DR1551" i="1"/>
  <c r="DN1551" i="1"/>
  <c r="DJ1551" i="1"/>
  <c r="DI1551" i="1"/>
  <c r="DT1550" i="1"/>
  <c r="DS1550" i="1"/>
  <c r="DR1550" i="1"/>
  <c r="DO1550" i="1"/>
  <c r="DN1550" i="1"/>
  <c r="DL1550" i="1"/>
  <c r="DJ1550" i="1"/>
  <c r="DI1550" i="1"/>
  <c r="R1550" i="1"/>
  <c r="DT1549" i="1"/>
  <c r="DS1549" i="1"/>
  <c r="DR1549" i="1"/>
  <c r="DO1549" i="1"/>
  <c r="DN1549" i="1"/>
  <c r="DL1549" i="1"/>
  <c r="DJ1549" i="1"/>
  <c r="DI1549" i="1"/>
  <c r="R1549" i="1"/>
  <c r="DT1548" i="1"/>
  <c r="DS1548" i="1"/>
  <c r="DR1548" i="1"/>
  <c r="DO1548" i="1"/>
  <c r="DN1548" i="1"/>
  <c r="DL1548" i="1"/>
  <c r="DJ1548" i="1"/>
  <c r="DI1548" i="1"/>
  <c r="R1548" i="1"/>
  <c r="DT1547" i="1"/>
  <c r="DS1547" i="1"/>
  <c r="DR1547" i="1"/>
  <c r="DO1547" i="1"/>
  <c r="DN1547" i="1"/>
  <c r="DL1547" i="1"/>
  <c r="DJ1547" i="1"/>
  <c r="DI1547" i="1"/>
  <c r="R1547" i="1"/>
  <c r="DT1546" i="1"/>
  <c r="DS1546" i="1"/>
  <c r="DR1546" i="1"/>
  <c r="DO1546" i="1"/>
  <c r="DN1546" i="1"/>
  <c r="DL1546" i="1"/>
  <c r="DJ1546" i="1"/>
  <c r="DI1546" i="1"/>
  <c r="R1546" i="1"/>
  <c r="DT1545" i="1"/>
  <c r="DS1545" i="1"/>
  <c r="DR1545" i="1"/>
  <c r="DO1545" i="1"/>
  <c r="DN1545" i="1"/>
  <c r="DL1545" i="1"/>
  <c r="DJ1545" i="1"/>
  <c r="DI1545" i="1"/>
  <c r="R1545" i="1"/>
  <c r="DT1544" i="1"/>
  <c r="DS1544" i="1"/>
  <c r="DR1544" i="1"/>
  <c r="DO1544" i="1"/>
  <c r="DN1544" i="1"/>
  <c r="DL1544" i="1"/>
  <c r="DJ1544" i="1"/>
  <c r="DI1544" i="1"/>
  <c r="R1544" i="1"/>
  <c r="DT1543" i="1"/>
  <c r="DS1543" i="1"/>
  <c r="DR1543" i="1"/>
  <c r="DO1543" i="1"/>
  <c r="DN1543" i="1"/>
  <c r="DL1543" i="1"/>
  <c r="DJ1543" i="1"/>
  <c r="DI1543" i="1"/>
  <c r="R1543" i="1"/>
  <c r="DT1542" i="1"/>
  <c r="DS1542" i="1"/>
  <c r="DR1542" i="1"/>
  <c r="DO1542" i="1"/>
  <c r="DN1542" i="1"/>
  <c r="DL1542" i="1"/>
  <c r="DJ1542" i="1"/>
  <c r="DI1542" i="1"/>
  <c r="R1542" i="1"/>
  <c r="DT1541" i="1"/>
  <c r="DS1541" i="1"/>
  <c r="DR1541" i="1"/>
  <c r="DO1541" i="1"/>
  <c r="DN1541" i="1"/>
  <c r="DL1541" i="1"/>
  <c r="DJ1541" i="1"/>
  <c r="DI1541" i="1"/>
  <c r="R1541" i="1"/>
  <c r="DT1540" i="1"/>
  <c r="DS1540" i="1"/>
  <c r="DR1540" i="1"/>
  <c r="DO1540" i="1"/>
  <c r="DN1540" i="1"/>
  <c r="DL1540" i="1"/>
  <c r="DJ1540" i="1"/>
  <c r="DI1540" i="1"/>
  <c r="R1540" i="1"/>
  <c r="DT1539" i="1"/>
  <c r="DS1539" i="1"/>
  <c r="DR1539" i="1"/>
  <c r="DO1539" i="1"/>
  <c r="DN1539" i="1"/>
  <c r="DL1539" i="1"/>
  <c r="DJ1539" i="1"/>
  <c r="DI1539" i="1"/>
  <c r="R1539" i="1"/>
  <c r="DT1538" i="1"/>
  <c r="DS1538" i="1"/>
  <c r="DR1538" i="1"/>
  <c r="DO1538" i="1"/>
  <c r="DN1538" i="1"/>
  <c r="DL1538" i="1"/>
  <c r="DJ1538" i="1"/>
  <c r="DI1538" i="1"/>
  <c r="R1538" i="1"/>
  <c r="DT1537" i="1"/>
  <c r="DS1537" i="1"/>
  <c r="DR1537" i="1"/>
  <c r="DO1537" i="1"/>
  <c r="DN1537" i="1"/>
  <c r="DL1537" i="1"/>
  <c r="DJ1537" i="1"/>
  <c r="DI1537" i="1"/>
  <c r="R1537" i="1"/>
  <c r="DT1536" i="1"/>
  <c r="DS1536" i="1"/>
  <c r="DR1536" i="1"/>
  <c r="DO1536" i="1"/>
  <c r="DN1536" i="1"/>
  <c r="DL1536" i="1"/>
  <c r="DJ1536" i="1"/>
  <c r="DI1536" i="1"/>
  <c r="R1536" i="1"/>
  <c r="DT1535" i="1"/>
  <c r="DS1535" i="1"/>
  <c r="DR1535" i="1"/>
  <c r="DO1535" i="1"/>
  <c r="DN1535" i="1"/>
  <c r="DL1535" i="1"/>
  <c r="DJ1535" i="1"/>
  <c r="DI1535" i="1"/>
  <c r="R1535" i="1"/>
  <c r="DT1534" i="1"/>
  <c r="DS1534" i="1"/>
  <c r="DR1534" i="1"/>
  <c r="DO1534" i="1"/>
  <c r="DN1534" i="1"/>
  <c r="DL1534" i="1"/>
  <c r="DJ1534" i="1"/>
  <c r="DI1534" i="1"/>
  <c r="R1534" i="1"/>
  <c r="DT1533" i="1"/>
  <c r="DS1533" i="1"/>
  <c r="DR1533" i="1"/>
  <c r="DO1533" i="1"/>
  <c r="DN1533" i="1"/>
  <c r="DL1533" i="1"/>
  <c r="DJ1533" i="1"/>
  <c r="DI1533" i="1"/>
  <c r="R1533" i="1"/>
  <c r="DT1532" i="1"/>
  <c r="DS1532" i="1"/>
  <c r="DR1532" i="1"/>
  <c r="DO1532" i="1"/>
  <c r="DN1532" i="1"/>
  <c r="DL1532" i="1"/>
  <c r="DJ1532" i="1"/>
  <c r="DI1532" i="1"/>
  <c r="R1532" i="1"/>
  <c r="DT1531" i="1"/>
  <c r="DS1531" i="1"/>
  <c r="DR1531" i="1"/>
  <c r="DO1531" i="1"/>
  <c r="DN1531" i="1"/>
  <c r="DL1531" i="1"/>
  <c r="DJ1531" i="1"/>
  <c r="DI1531" i="1"/>
  <c r="R1531" i="1"/>
  <c r="DT1530" i="1"/>
  <c r="DS1530" i="1"/>
  <c r="DR1530" i="1"/>
  <c r="DO1530" i="1"/>
  <c r="DN1530" i="1"/>
  <c r="DL1530" i="1"/>
  <c r="DJ1530" i="1"/>
  <c r="DI1530" i="1"/>
  <c r="R1530" i="1"/>
  <c r="DT1529" i="1"/>
  <c r="DS1529" i="1"/>
  <c r="DR1529" i="1"/>
  <c r="DO1529" i="1"/>
  <c r="DN1529" i="1"/>
  <c r="DL1529" i="1"/>
  <c r="DJ1529" i="1"/>
  <c r="DI1529" i="1"/>
  <c r="R1529" i="1"/>
  <c r="DT1528" i="1"/>
  <c r="DS1528" i="1"/>
  <c r="DR1528" i="1"/>
  <c r="DO1528" i="1"/>
  <c r="DN1528" i="1"/>
  <c r="DL1528" i="1"/>
  <c r="DJ1528" i="1"/>
  <c r="DI1528" i="1"/>
  <c r="R1528" i="1"/>
  <c r="DT1527" i="1"/>
  <c r="DS1527" i="1"/>
  <c r="DR1527" i="1"/>
  <c r="DO1527" i="1"/>
  <c r="DN1527" i="1"/>
  <c r="DL1527" i="1"/>
  <c r="DJ1527" i="1"/>
  <c r="DI1527" i="1"/>
  <c r="R1527" i="1"/>
  <c r="DT1526" i="1"/>
  <c r="DS1526" i="1"/>
  <c r="DR1526" i="1"/>
  <c r="DO1526" i="1"/>
  <c r="DN1526" i="1"/>
  <c r="DL1526" i="1"/>
  <c r="DJ1526" i="1"/>
  <c r="DI1526" i="1"/>
  <c r="DV1525" i="1"/>
  <c r="DU1525" i="1"/>
  <c r="DT1525" i="1"/>
  <c r="DS1525" i="1"/>
  <c r="DR1525" i="1"/>
  <c r="DO1525" i="1"/>
  <c r="DN1525" i="1"/>
  <c r="DL1525" i="1"/>
  <c r="DJ1525" i="1"/>
  <c r="DI1525" i="1"/>
  <c r="R1525" i="1"/>
  <c r="DV1524" i="1"/>
  <c r="DU1524" i="1"/>
  <c r="DT1524" i="1"/>
  <c r="DS1524" i="1"/>
  <c r="DR1524" i="1"/>
  <c r="DO1524" i="1"/>
  <c r="DN1524" i="1"/>
  <c r="DL1524" i="1"/>
  <c r="DJ1524" i="1"/>
  <c r="DI1524" i="1"/>
  <c r="R1524" i="1"/>
  <c r="DV1523" i="1"/>
  <c r="DU1523" i="1"/>
  <c r="DT1523" i="1"/>
  <c r="DS1523" i="1"/>
  <c r="DR1523" i="1"/>
  <c r="DO1523" i="1"/>
  <c r="DN1523" i="1"/>
  <c r="DL1523" i="1"/>
  <c r="DJ1523" i="1"/>
  <c r="DI1523" i="1"/>
  <c r="R1523" i="1"/>
  <c r="DV1522" i="1"/>
  <c r="DU1522" i="1"/>
  <c r="DT1522" i="1"/>
  <c r="DS1522" i="1"/>
  <c r="DR1522" i="1"/>
  <c r="DO1522" i="1"/>
  <c r="DN1522" i="1"/>
  <c r="DL1522" i="1"/>
  <c r="DJ1522" i="1"/>
  <c r="DI1522" i="1"/>
  <c r="R1522" i="1"/>
  <c r="DV1521" i="1"/>
  <c r="DU1521" i="1"/>
  <c r="DT1521" i="1"/>
  <c r="DS1521" i="1"/>
  <c r="DR1521" i="1"/>
  <c r="DO1521" i="1"/>
  <c r="DN1521" i="1"/>
  <c r="DL1521" i="1"/>
  <c r="DJ1521" i="1"/>
  <c r="DI1521" i="1"/>
  <c r="R1521" i="1"/>
  <c r="DT1520" i="1"/>
  <c r="DS1520" i="1"/>
  <c r="DR1520" i="1"/>
  <c r="DN1520" i="1"/>
  <c r="DU1519" i="1"/>
  <c r="DT1519" i="1"/>
  <c r="DS1519" i="1"/>
  <c r="DR1519" i="1"/>
  <c r="DO1519" i="1"/>
  <c r="DN1519" i="1"/>
  <c r="DL1519" i="1"/>
  <c r="DJ1519" i="1"/>
  <c r="DI1519" i="1"/>
  <c r="R1519" i="1"/>
  <c r="DT1518" i="1"/>
  <c r="DS1518" i="1"/>
  <c r="DR1518" i="1"/>
  <c r="DO1518" i="1"/>
  <c r="DN1518" i="1"/>
  <c r="DJ1518" i="1"/>
  <c r="DI1518" i="1"/>
  <c r="DT1517" i="1"/>
  <c r="DS1517" i="1"/>
  <c r="DR1517" i="1"/>
  <c r="DN1517" i="1"/>
  <c r="DJ1517" i="1"/>
  <c r="DI1517" i="1"/>
  <c r="R1517" i="1"/>
  <c r="DT1516" i="1"/>
  <c r="DS1516" i="1"/>
  <c r="DR1516" i="1"/>
  <c r="DO1516" i="1"/>
  <c r="DN1516" i="1"/>
  <c r="DJ1516" i="1"/>
  <c r="DI1516" i="1"/>
  <c r="DT1515" i="1"/>
  <c r="DS1515" i="1"/>
  <c r="DR1515" i="1"/>
  <c r="DO1515" i="1"/>
  <c r="DN1515" i="1"/>
  <c r="DJ1515" i="1"/>
  <c r="DI1515" i="1"/>
  <c r="DT1514" i="1"/>
  <c r="DS1514" i="1"/>
  <c r="DR1514" i="1"/>
  <c r="DO1514" i="1"/>
  <c r="DN1514" i="1"/>
  <c r="DJ1514" i="1"/>
  <c r="DI1514" i="1"/>
  <c r="DT1513" i="1"/>
  <c r="DS1513" i="1"/>
  <c r="DR1513" i="1"/>
  <c r="DO1513" i="1"/>
  <c r="DN1513" i="1"/>
  <c r="DJ1513" i="1"/>
  <c r="DI1513" i="1"/>
  <c r="DT1512" i="1"/>
  <c r="DS1512" i="1"/>
  <c r="DR1512" i="1"/>
  <c r="DO1512" i="1"/>
  <c r="DN1512" i="1"/>
  <c r="DJ1512" i="1"/>
  <c r="DI1512" i="1"/>
  <c r="DT1511" i="1"/>
  <c r="DS1511" i="1"/>
  <c r="DR1511" i="1"/>
  <c r="DO1511" i="1"/>
  <c r="DN1511" i="1"/>
  <c r="DJ1511" i="1"/>
  <c r="DI1511" i="1"/>
  <c r="DT1510" i="1"/>
  <c r="DS1510" i="1"/>
  <c r="DR1510" i="1"/>
  <c r="DO1510" i="1"/>
  <c r="DN1510" i="1"/>
  <c r="DJ1510" i="1"/>
  <c r="DI1510" i="1"/>
  <c r="DT1509" i="1"/>
  <c r="DS1509" i="1"/>
  <c r="DR1509" i="1"/>
  <c r="DO1509" i="1"/>
  <c r="DN1509" i="1"/>
  <c r="DJ1509" i="1"/>
  <c r="DI1509" i="1"/>
  <c r="DT1508" i="1"/>
  <c r="DS1508" i="1"/>
  <c r="DR1508" i="1"/>
  <c r="DO1508" i="1"/>
  <c r="DN1508" i="1"/>
  <c r="DJ1508" i="1"/>
  <c r="DI1508" i="1"/>
  <c r="DT1507" i="1"/>
  <c r="DS1507" i="1"/>
  <c r="DR1507" i="1"/>
  <c r="DO1507" i="1"/>
  <c r="DN1507" i="1"/>
  <c r="DJ1507" i="1"/>
  <c r="DI1507" i="1"/>
  <c r="DT1506" i="1"/>
  <c r="DS1506" i="1"/>
  <c r="DR1506" i="1"/>
  <c r="DO1506" i="1"/>
  <c r="DN1506" i="1"/>
  <c r="DJ1506" i="1"/>
  <c r="DI1506" i="1"/>
  <c r="DT1505" i="1"/>
  <c r="DS1505" i="1"/>
  <c r="DR1505" i="1"/>
  <c r="DO1505" i="1"/>
  <c r="DN1505" i="1"/>
  <c r="DJ1505" i="1"/>
  <c r="DI1505" i="1"/>
  <c r="DT1504" i="1"/>
  <c r="DS1504" i="1"/>
  <c r="DR1504" i="1"/>
  <c r="DO1504" i="1"/>
  <c r="DN1504" i="1"/>
  <c r="DJ1504" i="1"/>
  <c r="DT1503" i="1"/>
  <c r="DS1503" i="1"/>
  <c r="DR1503" i="1"/>
  <c r="DO1503" i="1"/>
  <c r="DN1503" i="1"/>
  <c r="DJ1503" i="1"/>
  <c r="DI1503" i="1"/>
  <c r="DT1502" i="1"/>
  <c r="DS1502" i="1"/>
  <c r="DR1502" i="1"/>
  <c r="DO1502" i="1"/>
  <c r="DN1502" i="1"/>
  <c r="DJ1502" i="1"/>
  <c r="DI1502" i="1"/>
  <c r="DT1501" i="1"/>
  <c r="DS1501" i="1"/>
  <c r="DR1501" i="1"/>
  <c r="DO1501" i="1"/>
  <c r="DN1501" i="1"/>
  <c r="DJ1501" i="1"/>
  <c r="DI1501" i="1"/>
  <c r="DT1500" i="1"/>
  <c r="DS1500" i="1"/>
  <c r="DR1500" i="1"/>
  <c r="DO1500" i="1"/>
  <c r="DN1500" i="1"/>
  <c r="DJ1500" i="1"/>
  <c r="DI1500" i="1"/>
  <c r="DT1499" i="1"/>
  <c r="DS1499" i="1"/>
  <c r="DR1499" i="1"/>
  <c r="DO1499" i="1"/>
  <c r="DN1499" i="1"/>
  <c r="DJ1499" i="1"/>
  <c r="DI1499" i="1"/>
  <c r="DT1498" i="1"/>
  <c r="DS1498" i="1"/>
  <c r="DR1498" i="1"/>
  <c r="DO1498" i="1"/>
  <c r="DN1498" i="1"/>
  <c r="DJ1498" i="1"/>
  <c r="DI1498" i="1"/>
  <c r="DT1497" i="1"/>
  <c r="DS1497" i="1"/>
  <c r="DR1497" i="1"/>
  <c r="DO1497" i="1"/>
  <c r="DN1497" i="1"/>
  <c r="DJ1497" i="1"/>
  <c r="DI1497" i="1"/>
  <c r="DT1496" i="1"/>
  <c r="DS1496" i="1"/>
  <c r="DR1496" i="1"/>
  <c r="DO1496" i="1"/>
  <c r="DN1496" i="1"/>
  <c r="DJ1496" i="1"/>
  <c r="DI1496" i="1"/>
  <c r="DT1495" i="1"/>
  <c r="DS1495" i="1"/>
  <c r="DR1495" i="1"/>
  <c r="DO1495" i="1"/>
  <c r="DN1495" i="1"/>
  <c r="DJ1495" i="1"/>
  <c r="DI1495" i="1"/>
  <c r="DT1494" i="1"/>
  <c r="DS1494" i="1"/>
  <c r="DR1494" i="1"/>
  <c r="DO1494" i="1"/>
  <c r="DN1494" i="1"/>
  <c r="DJ1494" i="1"/>
  <c r="DI1494" i="1"/>
  <c r="DT1493" i="1"/>
  <c r="DS1493" i="1"/>
  <c r="DR1493" i="1"/>
  <c r="DO1493" i="1"/>
  <c r="DN1493" i="1"/>
  <c r="DJ1493" i="1"/>
  <c r="DI1493" i="1"/>
  <c r="DT1492" i="1"/>
  <c r="DS1492" i="1"/>
  <c r="DR1492" i="1"/>
  <c r="DO1492" i="1"/>
  <c r="DN1492" i="1"/>
  <c r="DJ1492" i="1"/>
  <c r="DI1492" i="1"/>
  <c r="DT1491" i="1"/>
  <c r="DS1491" i="1"/>
  <c r="DR1491" i="1"/>
  <c r="DO1491" i="1"/>
  <c r="DN1491" i="1"/>
  <c r="DJ1491" i="1"/>
  <c r="DI1491" i="1"/>
  <c r="DT1490" i="1"/>
  <c r="DS1490" i="1"/>
  <c r="DR1490" i="1"/>
  <c r="DO1490" i="1"/>
  <c r="DN1490" i="1"/>
  <c r="DJ1490" i="1"/>
  <c r="DI1490" i="1"/>
  <c r="DT1489" i="1"/>
  <c r="DS1489" i="1"/>
  <c r="DR1489" i="1"/>
  <c r="DO1489" i="1"/>
  <c r="DN1489" i="1"/>
  <c r="DJ1489" i="1"/>
  <c r="DI1489" i="1"/>
  <c r="DT1488" i="1"/>
  <c r="DS1488" i="1"/>
  <c r="DR1488" i="1"/>
  <c r="DO1488" i="1"/>
  <c r="DN1488" i="1"/>
  <c r="DJ1488" i="1"/>
  <c r="DI1488" i="1"/>
  <c r="DT1487" i="1"/>
  <c r="DS1487" i="1"/>
  <c r="DR1487" i="1"/>
  <c r="DO1487" i="1"/>
  <c r="DN1487" i="1"/>
  <c r="DJ1487" i="1"/>
  <c r="DI1487" i="1"/>
  <c r="DT1486" i="1"/>
  <c r="DS1486" i="1"/>
  <c r="DR1486" i="1"/>
  <c r="DO1486" i="1"/>
  <c r="DN1486" i="1"/>
  <c r="DJ1486" i="1"/>
  <c r="DI1486" i="1"/>
  <c r="DT1485" i="1"/>
  <c r="DS1485" i="1"/>
  <c r="DR1485" i="1"/>
  <c r="DO1485" i="1"/>
  <c r="DN1485" i="1"/>
  <c r="DJ1485" i="1"/>
  <c r="DI1485" i="1"/>
  <c r="DT1484" i="1"/>
  <c r="DS1484" i="1"/>
  <c r="DR1484" i="1"/>
  <c r="DO1484" i="1"/>
  <c r="DN1484" i="1"/>
  <c r="DJ1484" i="1"/>
  <c r="DI1484" i="1"/>
  <c r="DT1483" i="1"/>
  <c r="DS1483" i="1"/>
  <c r="DR1483" i="1"/>
  <c r="DO1483" i="1"/>
  <c r="DN1483" i="1"/>
  <c r="DJ1483" i="1"/>
  <c r="DI1483" i="1"/>
  <c r="DT1482" i="1"/>
  <c r="DS1482" i="1"/>
  <c r="DR1482" i="1"/>
  <c r="DO1482" i="1"/>
  <c r="DN1482" i="1"/>
  <c r="DJ1482" i="1"/>
  <c r="DI1482" i="1"/>
  <c r="DT1481" i="1"/>
  <c r="DS1481" i="1"/>
  <c r="DR1481" i="1"/>
  <c r="DO1481" i="1"/>
  <c r="DN1481" i="1"/>
  <c r="DJ1481" i="1"/>
  <c r="DI1481" i="1"/>
  <c r="DT1480" i="1"/>
  <c r="DS1480" i="1"/>
  <c r="DR1480" i="1"/>
  <c r="DO1480" i="1"/>
  <c r="DN1480" i="1"/>
  <c r="DJ1480" i="1"/>
  <c r="DI1480" i="1"/>
  <c r="DT1479" i="1"/>
  <c r="DS1479" i="1"/>
  <c r="DR1479" i="1"/>
  <c r="DO1479" i="1"/>
  <c r="DN1479" i="1"/>
  <c r="DJ1479" i="1"/>
  <c r="DI1479" i="1"/>
  <c r="DT1478" i="1"/>
  <c r="DS1478" i="1"/>
  <c r="DR1478" i="1"/>
  <c r="DO1478" i="1"/>
  <c r="DN1478" i="1"/>
  <c r="DJ1478" i="1"/>
  <c r="DI1478" i="1"/>
  <c r="DT1477" i="1"/>
  <c r="DS1477" i="1"/>
  <c r="DR1477" i="1"/>
  <c r="DO1477" i="1"/>
  <c r="DN1477" i="1"/>
  <c r="DJ1477" i="1"/>
  <c r="DI1477" i="1"/>
  <c r="DT1476" i="1"/>
  <c r="DS1476" i="1"/>
  <c r="DR1476" i="1"/>
  <c r="DO1476" i="1"/>
  <c r="DN1476" i="1"/>
  <c r="DJ1476" i="1"/>
  <c r="DI1476" i="1"/>
  <c r="DT1475" i="1"/>
  <c r="DS1475" i="1"/>
  <c r="DR1475" i="1"/>
  <c r="DO1475" i="1"/>
  <c r="DN1475" i="1"/>
  <c r="DJ1475" i="1"/>
  <c r="DI1475" i="1"/>
  <c r="DT1474" i="1"/>
  <c r="DS1474" i="1"/>
  <c r="DR1474" i="1"/>
  <c r="DN1474" i="1"/>
  <c r="DU1473" i="1"/>
  <c r="DT1473" i="1"/>
  <c r="DS1473" i="1"/>
  <c r="DR1473" i="1"/>
  <c r="DO1473" i="1"/>
  <c r="DN1473" i="1"/>
  <c r="DL1473" i="1"/>
  <c r="DJ1473" i="1"/>
  <c r="DI1473" i="1"/>
  <c r="R1473" i="1"/>
  <c r="DT1472" i="1"/>
  <c r="DS1472" i="1"/>
  <c r="DR1472" i="1"/>
  <c r="DO1472" i="1"/>
  <c r="DN1472" i="1"/>
  <c r="DJ1472" i="1"/>
  <c r="DI1472" i="1"/>
  <c r="DT1471" i="1"/>
  <c r="DS1471" i="1"/>
  <c r="DR1471" i="1"/>
  <c r="DN1471" i="1"/>
  <c r="DJ1471" i="1"/>
  <c r="DI1471" i="1"/>
  <c r="R1471" i="1"/>
  <c r="DT1470" i="1"/>
  <c r="DS1470" i="1"/>
  <c r="DR1470" i="1"/>
  <c r="DO1470" i="1"/>
  <c r="DN1470" i="1"/>
  <c r="DJ1470" i="1"/>
  <c r="DI1470" i="1"/>
  <c r="DT1469" i="1"/>
  <c r="DS1469" i="1"/>
  <c r="DR1469" i="1"/>
  <c r="DO1469" i="1"/>
  <c r="DN1469" i="1"/>
  <c r="DJ1469" i="1"/>
  <c r="DI1469" i="1"/>
  <c r="DT1468" i="1"/>
  <c r="DS1468" i="1"/>
  <c r="DR1468" i="1"/>
  <c r="DO1468" i="1"/>
  <c r="DN1468" i="1"/>
  <c r="DJ1468" i="1"/>
  <c r="DI1468" i="1"/>
  <c r="DT1467" i="1"/>
  <c r="DS1467" i="1"/>
  <c r="DR1467" i="1"/>
  <c r="DO1467" i="1"/>
  <c r="DN1467" i="1"/>
  <c r="DJ1467" i="1"/>
  <c r="DI1467" i="1"/>
  <c r="DT1466" i="1"/>
  <c r="DS1466" i="1"/>
  <c r="DR1466" i="1"/>
  <c r="DO1466" i="1"/>
  <c r="DN1466" i="1"/>
  <c r="DJ1466" i="1"/>
  <c r="DI1466" i="1"/>
  <c r="DT1465" i="1"/>
  <c r="DS1465" i="1"/>
  <c r="DR1465" i="1"/>
  <c r="DO1465" i="1"/>
  <c r="DN1465" i="1"/>
  <c r="DJ1465" i="1"/>
  <c r="DI1465" i="1"/>
  <c r="DT1464" i="1"/>
  <c r="DS1464" i="1"/>
  <c r="DR1464" i="1"/>
  <c r="DO1464" i="1"/>
  <c r="DN1464" i="1"/>
  <c r="DJ1464" i="1"/>
  <c r="DI1464" i="1"/>
  <c r="DT1463" i="1"/>
  <c r="DS1463" i="1"/>
  <c r="DR1463" i="1"/>
  <c r="DO1463" i="1"/>
  <c r="DN1463" i="1"/>
  <c r="DJ1463" i="1"/>
  <c r="DI1463" i="1"/>
  <c r="DT1462" i="1"/>
  <c r="DS1462" i="1"/>
  <c r="DR1462" i="1"/>
  <c r="DO1462" i="1"/>
  <c r="DN1462" i="1"/>
  <c r="DJ1462" i="1"/>
  <c r="DI1462" i="1"/>
  <c r="DT1461" i="1"/>
  <c r="DS1461" i="1"/>
  <c r="DR1461" i="1"/>
  <c r="DO1461" i="1"/>
  <c r="DN1461" i="1"/>
  <c r="DJ1461" i="1"/>
  <c r="DI1461" i="1"/>
  <c r="DT1460" i="1"/>
  <c r="DS1460" i="1"/>
  <c r="DR1460" i="1"/>
  <c r="DO1460" i="1"/>
  <c r="DN1460" i="1"/>
  <c r="DJ1460" i="1"/>
  <c r="DI1460" i="1"/>
  <c r="DT1459" i="1"/>
  <c r="DS1459" i="1"/>
  <c r="DR1459" i="1"/>
  <c r="DO1459" i="1"/>
  <c r="DN1459" i="1"/>
  <c r="DJ1459" i="1"/>
  <c r="DI1459" i="1"/>
  <c r="DT1458" i="1"/>
  <c r="DS1458" i="1"/>
  <c r="DR1458" i="1"/>
  <c r="DO1458" i="1"/>
  <c r="DN1458" i="1"/>
  <c r="DJ1458" i="1"/>
  <c r="DT1457" i="1"/>
  <c r="DS1457" i="1"/>
  <c r="DR1457" i="1"/>
  <c r="DO1457" i="1"/>
  <c r="DN1457" i="1"/>
  <c r="DJ1457" i="1"/>
  <c r="DI1457" i="1"/>
  <c r="DT1456" i="1"/>
  <c r="DS1456" i="1"/>
  <c r="DR1456" i="1"/>
  <c r="DO1456" i="1"/>
  <c r="DN1456" i="1"/>
  <c r="DJ1456" i="1"/>
  <c r="DI1456" i="1"/>
  <c r="DT1455" i="1"/>
  <c r="DS1455" i="1"/>
  <c r="DR1455" i="1"/>
  <c r="DO1455" i="1"/>
  <c r="DN1455" i="1"/>
  <c r="DJ1455" i="1"/>
  <c r="DI1455" i="1"/>
  <c r="DT1454" i="1"/>
  <c r="DS1454" i="1"/>
  <c r="DR1454" i="1"/>
  <c r="DO1454" i="1"/>
  <c r="DN1454" i="1"/>
  <c r="DJ1454" i="1"/>
  <c r="DI1454" i="1"/>
  <c r="DT1453" i="1"/>
  <c r="DS1453" i="1"/>
  <c r="DR1453" i="1"/>
  <c r="DO1453" i="1"/>
  <c r="DN1453" i="1"/>
  <c r="DJ1453" i="1"/>
  <c r="DI1453" i="1"/>
  <c r="DT1452" i="1"/>
  <c r="DS1452" i="1"/>
  <c r="DR1452" i="1"/>
  <c r="DO1452" i="1"/>
  <c r="DN1452" i="1"/>
  <c r="DJ1452" i="1"/>
  <c r="DI1452" i="1"/>
  <c r="DT1451" i="1"/>
  <c r="DS1451" i="1"/>
  <c r="DR1451" i="1"/>
  <c r="DO1451" i="1"/>
  <c r="DN1451" i="1"/>
  <c r="DJ1451" i="1"/>
  <c r="DI1451" i="1"/>
  <c r="DN1450" i="1"/>
  <c r="DT1449" i="1"/>
  <c r="DS1449" i="1"/>
  <c r="DR1449" i="1"/>
  <c r="DO1449" i="1"/>
  <c r="DN1449" i="1"/>
  <c r="DJ1449" i="1"/>
  <c r="DI1449" i="1"/>
  <c r="DT1448" i="1"/>
  <c r="DS1448" i="1"/>
  <c r="DR1448" i="1"/>
  <c r="DO1448" i="1"/>
  <c r="DN1448" i="1"/>
  <c r="DJ1448" i="1"/>
  <c r="DI1448" i="1"/>
  <c r="DT1447" i="1"/>
  <c r="DS1447" i="1"/>
  <c r="DR1447" i="1"/>
  <c r="DO1447" i="1"/>
  <c r="DN1447" i="1"/>
  <c r="DJ1447" i="1"/>
  <c r="DI1447" i="1"/>
  <c r="DT1446" i="1"/>
  <c r="DS1446" i="1"/>
  <c r="DR1446" i="1"/>
  <c r="DO1446" i="1"/>
  <c r="DN1446" i="1"/>
  <c r="DJ1446" i="1"/>
  <c r="DI1446" i="1"/>
  <c r="DT1445" i="1"/>
  <c r="DS1445" i="1"/>
  <c r="DR1445" i="1"/>
  <c r="DO1445" i="1"/>
  <c r="DN1445" i="1"/>
  <c r="DJ1445" i="1"/>
  <c r="DI1445" i="1"/>
  <c r="DT1444" i="1"/>
  <c r="DS1444" i="1"/>
  <c r="DR1444" i="1"/>
  <c r="DO1444" i="1"/>
  <c r="DN1444" i="1"/>
  <c r="DJ1444" i="1"/>
  <c r="DI1444" i="1"/>
  <c r="DT1443" i="1"/>
  <c r="DS1443" i="1"/>
  <c r="DR1443" i="1"/>
  <c r="DO1443" i="1"/>
  <c r="DN1443" i="1"/>
  <c r="DJ1443" i="1"/>
  <c r="DI1443" i="1"/>
  <c r="DT1442" i="1"/>
  <c r="DS1442" i="1"/>
  <c r="DR1442" i="1"/>
  <c r="DO1442" i="1"/>
  <c r="DN1442" i="1"/>
  <c r="DJ1442" i="1"/>
  <c r="DI1442" i="1"/>
  <c r="DT1441" i="1"/>
  <c r="DS1441" i="1"/>
  <c r="DR1441" i="1"/>
  <c r="DO1441" i="1"/>
  <c r="DN1441" i="1"/>
  <c r="DJ1441" i="1"/>
  <c r="DI1441" i="1"/>
  <c r="DT1440" i="1"/>
  <c r="DS1440" i="1"/>
  <c r="DR1440" i="1"/>
  <c r="DO1440" i="1"/>
  <c r="DN1440" i="1"/>
  <c r="DJ1440" i="1"/>
  <c r="DI1440" i="1"/>
  <c r="DT1439" i="1"/>
  <c r="DS1439" i="1"/>
  <c r="DR1439" i="1"/>
  <c r="DO1439" i="1"/>
  <c r="DN1439" i="1"/>
  <c r="DJ1439" i="1"/>
  <c r="DI1439" i="1"/>
  <c r="DT1438" i="1"/>
  <c r="DS1438" i="1"/>
  <c r="DR1438" i="1"/>
  <c r="DO1438" i="1"/>
  <c r="DN1438" i="1"/>
  <c r="DJ1438" i="1"/>
  <c r="DI1438" i="1"/>
  <c r="DT1437" i="1"/>
  <c r="DS1437" i="1"/>
  <c r="DR1437" i="1"/>
  <c r="DO1437" i="1"/>
  <c r="DN1437" i="1"/>
  <c r="DJ1437" i="1"/>
  <c r="DI1437" i="1"/>
  <c r="DT1436" i="1"/>
  <c r="DS1436" i="1"/>
  <c r="DR1436" i="1"/>
  <c r="DO1436" i="1"/>
  <c r="DN1436" i="1"/>
  <c r="DJ1436" i="1"/>
  <c r="DI1436" i="1"/>
  <c r="DT1435" i="1"/>
  <c r="DS1435" i="1"/>
  <c r="DR1435" i="1"/>
  <c r="DO1435" i="1"/>
  <c r="DN1435" i="1"/>
  <c r="DJ1435" i="1"/>
  <c r="DI1435" i="1"/>
  <c r="DT1434" i="1"/>
  <c r="DS1434" i="1"/>
  <c r="DR1434" i="1"/>
  <c r="DO1434" i="1"/>
  <c r="DN1434" i="1"/>
  <c r="DJ1434" i="1"/>
  <c r="DI1434" i="1"/>
  <c r="DT1433" i="1"/>
  <c r="DS1433" i="1"/>
  <c r="DR1433" i="1"/>
  <c r="DO1433" i="1"/>
  <c r="DN1433" i="1"/>
  <c r="DJ1433" i="1"/>
  <c r="DI1433" i="1"/>
  <c r="DT1432" i="1"/>
  <c r="DS1432" i="1"/>
  <c r="DR1432" i="1"/>
  <c r="DO1432" i="1"/>
  <c r="DN1432" i="1"/>
  <c r="DJ1432" i="1"/>
  <c r="DI1432" i="1"/>
  <c r="DT1431" i="1"/>
  <c r="DS1431" i="1"/>
  <c r="DR1431" i="1"/>
  <c r="DO1431" i="1"/>
  <c r="DN1431" i="1"/>
  <c r="DJ1431" i="1"/>
  <c r="DI1431" i="1"/>
  <c r="DT1430" i="1"/>
  <c r="DS1430" i="1"/>
  <c r="DR1430" i="1"/>
  <c r="DO1430" i="1"/>
  <c r="DN1430" i="1"/>
  <c r="DJ1430" i="1"/>
  <c r="DI1430" i="1"/>
  <c r="DT1429" i="1"/>
  <c r="DS1429" i="1"/>
  <c r="DR1429" i="1"/>
  <c r="DO1429" i="1"/>
  <c r="DN1429" i="1"/>
  <c r="DJ1429" i="1"/>
  <c r="DI1429" i="1"/>
  <c r="DT1428" i="1"/>
  <c r="DS1428" i="1"/>
  <c r="DR1428" i="1"/>
  <c r="DN1428" i="1"/>
  <c r="DU1427" i="1"/>
  <c r="DT1427" i="1"/>
  <c r="DS1427" i="1"/>
  <c r="DR1427" i="1"/>
  <c r="DO1427" i="1"/>
  <c r="DN1427" i="1"/>
  <c r="DL1427" i="1"/>
  <c r="DJ1427" i="1"/>
  <c r="DI1427" i="1"/>
  <c r="R1427" i="1"/>
  <c r="DT1426" i="1"/>
  <c r="DS1426" i="1"/>
  <c r="DR1426" i="1"/>
  <c r="DO1426" i="1"/>
  <c r="DN1426" i="1"/>
  <c r="DJ1426" i="1"/>
  <c r="DI1426" i="1"/>
  <c r="DT1425" i="1"/>
  <c r="DS1425" i="1"/>
  <c r="DR1425" i="1"/>
  <c r="DN1425" i="1"/>
  <c r="DJ1425" i="1"/>
  <c r="DI1425" i="1"/>
  <c r="R1425" i="1"/>
  <c r="DT1424" i="1"/>
  <c r="DS1424" i="1"/>
  <c r="DR1424" i="1"/>
  <c r="DO1424" i="1"/>
  <c r="DN1424" i="1"/>
  <c r="DJ1424" i="1"/>
  <c r="DI1424" i="1"/>
  <c r="DT1423" i="1"/>
  <c r="DS1423" i="1"/>
  <c r="DR1423" i="1"/>
  <c r="DO1423" i="1"/>
  <c r="DN1423" i="1"/>
  <c r="DJ1423" i="1"/>
  <c r="DI1423" i="1"/>
  <c r="DT1422" i="1"/>
  <c r="DS1422" i="1"/>
  <c r="DR1422" i="1"/>
  <c r="DO1422" i="1"/>
  <c r="DN1422" i="1"/>
  <c r="DJ1422" i="1"/>
  <c r="DI1422" i="1"/>
  <c r="DT1421" i="1"/>
  <c r="DS1421" i="1"/>
  <c r="DR1421" i="1"/>
  <c r="DO1421" i="1"/>
  <c r="DN1421" i="1"/>
  <c r="DJ1421" i="1"/>
  <c r="DI1421" i="1"/>
  <c r="DT1420" i="1"/>
  <c r="DS1420" i="1"/>
  <c r="DR1420" i="1"/>
  <c r="DO1420" i="1"/>
  <c r="DN1420" i="1"/>
  <c r="DJ1420" i="1"/>
  <c r="DI1420" i="1"/>
  <c r="DT1419" i="1"/>
  <c r="DS1419" i="1"/>
  <c r="DR1419" i="1"/>
  <c r="DO1419" i="1"/>
  <c r="DN1419" i="1"/>
  <c r="DJ1419" i="1"/>
  <c r="DI1419" i="1"/>
  <c r="DT1418" i="1"/>
  <c r="DS1418" i="1"/>
  <c r="DR1418" i="1"/>
  <c r="DO1418" i="1"/>
  <c r="DN1418" i="1"/>
  <c r="DJ1418" i="1"/>
  <c r="DI1418" i="1"/>
  <c r="DT1417" i="1"/>
  <c r="DS1417" i="1"/>
  <c r="DR1417" i="1"/>
  <c r="DO1417" i="1"/>
  <c r="DN1417" i="1"/>
  <c r="DJ1417" i="1"/>
  <c r="DI1417" i="1"/>
  <c r="DT1416" i="1"/>
  <c r="DS1416" i="1"/>
  <c r="DR1416" i="1"/>
  <c r="DO1416" i="1"/>
  <c r="DN1416" i="1"/>
  <c r="DJ1416" i="1"/>
  <c r="DI1416" i="1"/>
  <c r="DT1415" i="1"/>
  <c r="DS1415" i="1"/>
  <c r="DR1415" i="1"/>
  <c r="DO1415" i="1"/>
  <c r="DN1415" i="1"/>
  <c r="DJ1415" i="1"/>
  <c r="DI1415" i="1"/>
  <c r="DT1414" i="1"/>
  <c r="DS1414" i="1"/>
  <c r="DR1414" i="1"/>
  <c r="DO1414" i="1"/>
  <c r="DN1414" i="1"/>
  <c r="DJ1414" i="1"/>
  <c r="DI1414" i="1"/>
  <c r="DT1413" i="1"/>
  <c r="DS1413" i="1"/>
  <c r="DR1413" i="1"/>
  <c r="DO1413" i="1"/>
  <c r="DN1413" i="1"/>
  <c r="DJ1413" i="1"/>
  <c r="DI1413" i="1"/>
  <c r="DT1412" i="1"/>
  <c r="DS1412" i="1"/>
  <c r="DR1412" i="1"/>
  <c r="DO1412" i="1"/>
  <c r="DN1412" i="1"/>
  <c r="DJ1412" i="1"/>
  <c r="DT1411" i="1"/>
  <c r="DS1411" i="1"/>
  <c r="DR1411" i="1"/>
  <c r="DO1411" i="1"/>
  <c r="DN1411" i="1"/>
  <c r="DJ1411" i="1"/>
  <c r="DI1411" i="1"/>
  <c r="DT1410" i="1"/>
  <c r="DS1410" i="1"/>
  <c r="DR1410" i="1"/>
  <c r="DO1410" i="1"/>
  <c r="DN1410" i="1"/>
  <c r="DJ1410" i="1"/>
  <c r="DI1410" i="1"/>
  <c r="DT1409" i="1"/>
  <c r="DS1409" i="1"/>
  <c r="DR1409" i="1"/>
  <c r="DO1409" i="1"/>
  <c r="DN1409" i="1"/>
  <c r="DJ1409" i="1"/>
  <c r="DI1409" i="1"/>
  <c r="DT1408" i="1"/>
  <c r="DS1408" i="1"/>
  <c r="DR1408" i="1"/>
  <c r="DO1408" i="1"/>
  <c r="DN1408" i="1"/>
  <c r="DJ1408" i="1"/>
  <c r="DI1408" i="1"/>
  <c r="DT1407" i="1"/>
  <c r="DS1407" i="1"/>
  <c r="DR1407" i="1"/>
  <c r="DO1407" i="1"/>
  <c r="DN1407" i="1"/>
  <c r="DJ1407" i="1"/>
  <c r="DI1407" i="1"/>
  <c r="DT1406" i="1"/>
  <c r="DS1406" i="1"/>
  <c r="DR1406" i="1"/>
  <c r="DO1406" i="1"/>
  <c r="DN1406" i="1"/>
  <c r="DJ1406" i="1"/>
  <c r="DI1406" i="1"/>
  <c r="DT1405" i="1"/>
  <c r="DS1405" i="1"/>
  <c r="DR1405" i="1"/>
  <c r="DO1405" i="1"/>
  <c r="DN1405" i="1"/>
  <c r="DJ1405" i="1"/>
  <c r="DI1405" i="1"/>
  <c r="DN1404" i="1"/>
  <c r="DT1403" i="1"/>
  <c r="DS1403" i="1"/>
  <c r="DR1403" i="1"/>
  <c r="DO1403" i="1"/>
  <c r="DN1403" i="1"/>
  <c r="DJ1403" i="1"/>
  <c r="DI1403" i="1"/>
  <c r="DT1402" i="1"/>
  <c r="DS1402" i="1"/>
  <c r="DR1402" i="1"/>
  <c r="DO1402" i="1"/>
  <c r="DN1402" i="1"/>
  <c r="DJ1402" i="1"/>
  <c r="DI1402" i="1"/>
  <c r="DT1401" i="1"/>
  <c r="DS1401" i="1"/>
  <c r="DR1401" i="1"/>
  <c r="DO1401" i="1"/>
  <c r="DN1401" i="1"/>
  <c r="DJ1401" i="1"/>
  <c r="DI1401" i="1"/>
  <c r="DT1400" i="1"/>
  <c r="DS1400" i="1"/>
  <c r="DR1400" i="1"/>
  <c r="DO1400" i="1"/>
  <c r="DN1400" i="1"/>
  <c r="DJ1400" i="1"/>
  <c r="DI1400" i="1"/>
  <c r="DT1399" i="1"/>
  <c r="DS1399" i="1"/>
  <c r="DR1399" i="1"/>
  <c r="DO1399" i="1"/>
  <c r="DN1399" i="1"/>
  <c r="DJ1399" i="1"/>
  <c r="DI1399" i="1"/>
  <c r="DT1398" i="1"/>
  <c r="DS1398" i="1"/>
  <c r="DR1398" i="1"/>
  <c r="DO1398" i="1"/>
  <c r="DN1398" i="1"/>
  <c r="DJ1398" i="1"/>
  <c r="DI1398" i="1"/>
  <c r="DT1397" i="1"/>
  <c r="DS1397" i="1"/>
  <c r="DR1397" i="1"/>
  <c r="DO1397" i="1"/>
  <c r="DN1397" i="1"/>
  <c r="DJ1397" i="1"/>
  <c r="DI1397" i="1"/>
  <c r="DT1396" i="1"/>
  <c r="DS1396" i="1"/>
  <c r="DR1396" i="1"/>
  <c r="DO1396" i="1"/>
  <c r="DN1396" i="1"/>
  <c r="DJ1396" i="1"/>
  <c r="DI1396" i="1"/>
  <c r="DT1395" i="1"/>
  <c r="DS1395" i="1"/>
  <c r="DR1395" i="1"/>
  <c r="DO1395" i="1"/>
  <c r="DN1395" i="1"/>
  <c r="DJ1395" i="1"/>
  <c r="DI1395" i="1"/>
  <c r="DT1394" i="1"/>
  <c r="DS1394" i="1"/>
  <c r="DR1394" i="1"/>
  <c r="DO1394" i="1"/>
  <c r="DN1394" i="1"/>
  <c r="DJ1394" i="1"/>
  <c r="DI1394" i="1"/>
  <c r="DT1393" i="1"/>
  <c r="DS1393" i="1"/>
  <c r="DR1393" i="1"/>
  <c r="DO1393" i="1"/>
  <c r="DN1393" i="1"/>
  <c r="DJ1393" i="1"/>
  <c r="DI1393" i="1"/>
  <c r="DT1392" i="1"/>
  <c r="DS1392" i="1"/>
  <c r="DR1392" i="1"/>
  <c r="DO1392" i="1"/>
  <c r="DN1392" i="1"/>
  <c r="DJ1392" i="1"/>
  <c r="DI1392" i="1"/>
  <c r="DT1391" i="1"/>
  <c r="DS1391" i="1"/>
  <c r="DR1391" i="1"/>
  <c r="DO1391" i="1"/>
  <c r="DN1391" i="1"/>
  <c r="DJ1391" i="1"/>
  <c r="DI1391" i="1"/>
  <c r="DT1390" i="1"/>
  <c r="DS1390" i="1"/>
  <c r="DR1390" i="1"/>
  <c r="DO1390" i="1"/>
  <c r="DN1390" i="1"/>
  <c r="DJ1390" i="1"/>
  <c r="DI1390" i="1"/>
  <c r="DT1389" i="1"/>
  <c r="DS1389" i="1"/>
  <c r="DR1389" i="1"/>
  <c r="DO1389" i="1"/>
  <c r="DN1389" i="1"/>
  <c r="DJ1389" i="1"/>
  <c r="DI1389" i="1"/>
  <c r="DT1388" i="1"/>
  <c r="DS1388" i="1"/>
  <c r="DR1388" i="1"/>
  <c r="DO1388" i="1"/>
  <c r="DN1388" i="1"/>
  <c r="DJ1388" i="1"/>
  <c r="DI1388" i="1"/>
  <c r="DT1387" i="1"/>
  <c r="DS1387" i="1"/>
  <c r="DR1387" i="1"/>
  <c r="DO1387" i="1"/>
  <c r="DN1387" i="1"/>
  <c r="DJ1387" i="1"/>
  <c r="DI1387" i="1"/>
  <c r="DT1386" i="1"/>
  <c r="DS1386" i="1"/>
  <c r="DR1386" i="1"/>
  <c r="DO1386" i="1"/>
  <c r="DN1386" i="1"/>
  <c r="DJ1386" i="1"/>
  <c r="DI1386" i="1"/>
  <c r="DT1385" i="1"/>
  <c r="DS1385" i="1"/>
  <c r="DR1385" i="1"/>
  <c r="DO1385" i="1"/>
  <c r="DN1385" i="1"/>
  <c r="DJ1385" i="1"/>
  <c r="DI1385" i="1"/>
  <c r="DT1384" i="1"/>
  <c r="DS1384" i="1"/>
  <c r="DR1384" i="1"/>
  <c r="DO1384" i="1"/>
  <c r="DN1384" i="1"/>
  <c r="DJ1384" i="1"/>
  <c r="DI1384" i="1"/>
  <c r="DT1383" i="1"/>
  <c r="DS1383" i="1"/>
  <c r="DR1383" i="1"/>
  <c r="DO1383" i="1"/>
  <c r="DN1383" i="1"/>
  <c r="DJ1383" i="1"/>
  <c r="DI1383" i="1"/>
  <c r="DT1382" i="1"/>
  <c r="DS1382" i="1"/>
  <c r="DR1382" i="1"/>
  <c r="DN1382" i="1"/>
  <c r="K1382" i="1"/>
  <c r="DT1381" i="1"/>
  <c r="DS1381" i="1"/>
  <c r="DR1381" i="1"/>
  <c r="DN1381" i="1"/>
  <c r="K1381" i="1"/>
  <c r="DT1380" i="1"/>
  <c r="DS1380" i="1"/>
  <c r="DR1380" i="1"/>
  <c r="DN1380" i="1"/>
  <c r="K1380" i="1"/>
  <c r="DT1379" i="1"/>
  <c r="DS1379" i="1"/>
  <c r="DR1379" i="1"/>
  <c r="DN1379" i="1"/>
  <c r="K1379" i="1"/>
  <c r="DT1378" i="1"/>
  <c r="DS1378" i="1"/>
  <c r="DR1378" i="1"/>
  <c r="DN1378" i="1"/>
  <c r="DU1377" i="1"/>
  <c r="DT1377" i="1"/>
  <c r="DS1377" i="1"/>
  <c r="DR1377" i="1"/>
  <c r="DO1377" i="1"/>
  <c r="DN1377" i="1"/>
  <c r="DL1377" i="1"/>
  <c r="DJ1377" i="1"/>
  <c r="DI1377" i="1"/>
  <c r="R1377" i="1"/>
  <c r="DT1376" i="1"/>
  <c r="DS1376" i="1"/>
  <c r="DR1376" i="1"/>
  <c r="DO1376" i="1"/>
  <c r="DN1376" i="1"/>
  <c r="DJ1376" i="1"/>
  <c r="DI1376" i="1"/>
  <c r="DT1375" i="1"/>
  <c r="DS1375" i="1"/>
  <c r="DR1375" i="1"/>
  <c r="DN1375" i="1"/>
  <c r="DJ1375" i="1"/>
  <c r="DI1375" i="1"/>
  <c r="R1375" i="1"/>
  <c r="DT1374" i="1"/>
  <c r="DS1374" i="1"/>
  <c r="DR1374" i="1"/>
  <c r="DO1374" i="1"/>
  <c r="DN1374" i="1"/>
  <c r="DJ1374" i="1"/>
  <c r="DI1374" i="1"/>
  <c r="DT1373" i="1"/>
  <c r="DS1373" i="1"/>
  <c r="DR1373" i="1"/>
  <c r="DO1373" i="1"/>
  <c r="DN1373" i="1"/>
  <c r="DJ1373" i="1"/>
  <c r="DI1373" i="1"/>
  <c r="DT1372" i="1"/>
  <c r="DS1372" i="1"/>
  <c r="DR1372" i="1"/>
  <c r="DO1372" i="1"/>
  <c r="DN1372" i="1"/>
  <c r="DJ1372" i="1"/>
  <c r="DI1372" i="1"/>
  <c r="DT1371" i="1"/>
  <c r="DS1371" i="1"/>
  <c r="DR1371" i="1"/>
  <c r="DO1371" i="1"/>
  <c r="DN1371" i="1"/>
  <c r="DJ1371" i="1"/>
  <c r="DI1371" i="1"/>
  <c r="DT1370" i="1"/>
  <c r="DS1370" i="1"/>
  <c r="DR1370" i="1"/>
  <c r="DO1370" i="1"/>
  <c r="DN1370" i="1"/>
  <c r="DJ1370" i="1"/>
  <c r="DI1370" i="1"/>
  <c r="DT1369" i="1"/>
  <c r="DS1369" i="1"/>
  <c r="DR1369" i="1"/>
  <c r="DO1369" i="1"/>
  <c r="DN1369" i="1"/>
  <c r="DJ1369" i="1"/>
  <c r="DI1369" i="1"/>
  <c r="DT1368" i="1"/>
  <c r="DS1368" i="1"/>
  <c r="DR1368" i="1"/>
  <c r="DO1368" i="1"/>
  <c r="DN1368" i="1"/>
  <c r="DJ1368" i="1"/>
  <c r="DI1368" i="1"/>
  <c r="DT1367" i="1"/>
  <c r="DS1367" i="1"/>
  <c r="DR1367" i="1"/>
  <c r="DO1367" i="1"/>
  <c r="DN1367" i="1"/>
  <c r="DJ1367" i="1"/>
  <c r="DI1367" i="1"/>
  <c r="DT1366" i="1"/>
  <c r="DS1366" i="1"/>
  <c r="DR1366" i="1"/>
  <c r="DO1366" i="1"/>
  <c r="DN1366" i="1"/>
  <c r="DJ1366" i="1"/>
  <c r="DI1366" i="1"/>
  <c r="DT1365" i="1"/>
  <c r="DS1365" i="1"/>
  <c r="DR1365" i="1"/>
  <c r="DO1365" i="1"/>
  <c r="DN1365" i="1"/>
  <c r="DJ1365" i="1"/>
  <c r="DI1365" i="1"/>
  <c r="DT1364" i="1"/>
  <c r="DS1364" i="1"/>
  <c r="DR1364" i="1"/>
  <c r="DO1364" i="1"/>
  <c r="DN1364" i="1"/>
  <c r="DJ1364" i="1"/>
  <c r="DI1364" i="1"/>
  <c r="DT1363" i="1"/>
  <c r="DS1363" i="1"/>
  <c r="DR1363" i="1"/>
  <c r="DO1363" i="1"/>
  <c r="DN1363" i="1"/>
  <c r="DJ1363" i="1"/>
  <c r="DI1363" i="1"/>
  <c r="DT1362" i="1"/>
  <c r="DS1362" i="1"/>
  <c r="DR1362" i="1"/>
  <c r="DO1362" i="1"/>
  <c r="DN1362" i="1"/>
  <c r="DJ1362" i="1"/>
  <c r="DT1361" i="1"/>
  <c r="DS1361" i="1"/>
  <c r="DR1361" i="1"/>
  <c r="DO1361" i="1"/>
  <c r="DN1361" i="1"/>
  <c r="DJ1361" i="1"/>
  <c r="DI1361" i="1"/>
  <c r="DT1360" i="1"/>
  <c r="DS1360" i="1"/>
  <c r="DR1360" i="1"/>
  <c r="DO1360" i="1"/>
  <c r="DN1360" i="1"/>
  <c r="DJ1360" i="1"/>
  <c r="DI1360" i="1"/>
  <c r="DT1359" i="1"/>
  <c r="DS1359" i="1"/>
  <c r="DR1359" i="1"/>
  <c r="DO1359" i="1"/>
  <c r="DN1359" i="1"/>
  <c r="DJ1359" i="1"/>
  <c r="DI1359" i="1"/>
  <c r="DT1358" i="1"/>
  <c r="DS1358" i="1"/>
  <c r="DR1358" i="1"/>
  <c r="DO1358" i="1"/>
  <c r="DN1358" i="1"/>
  <c r="DJ1358" i="1"/>
  <c r="DI1358" i="1"/>
  <c r="DT1357" i="1"/>
  <c r="DS1357" i="1"/>
  <c r="DR1357" i="1"/>
  <c r="DO1357" i="1"/>
  <c r="DN1357" i="1"/>
  <c r="DJ1357" i="1"/>
  <c r="DI1357" i="1"/>
  <c r="DT1356" i="1"/>
  <c r="DS1356" i="1"/>
  <c r="DR1356" i="1"/>
  <c r="DO1356" i="1"/>
  <c r="DN1356" i="1"/>
  <c r="DJ1356" i="1"/>
  <c r="DI1356" i="1"/>
  <c r="DT1355" i="1"/>
  <c r="DS1355" i="1"/>
  <c r="DR1355" i="1"/>
  <c r="DO1355" i="1"/>
  <c r="DN1355" i="1"/>
  <c r="DJ1355" i="1"/>
  <c r="DI1355" i="1"/>
  <c r="DT1354" i="1"/>
  <c r="DS1354" i="1"/>
  <c r="DR1354" i="1"/>
  <c r="DO1354" i="1"/>
  <c r="DN1354" i="1"/>
  <c r="DJ1354" i="1"/>
  <c r="DI1354" i="1"/>
  <c r="DT1353" i="1"/>
  <c r="DS1353" i="1"/>
  <c r="DR1353" i="1"/>
  <c r="DO1353" i="1"/>
  <c r="DN1353" i="1"/>
  <c r="DJ1353" i="1"/>
  <c r="DI1353" i="1"/>
  <c r="DT1352" i="1"/>
  <c r="DS1352" i="1"/>
  <c r="DR1352" i="1"/>
  <c r="DO1352" i="1"/>
  <c r="DN1352" i="1"/>
  <c r="DJ1352" i="1"/>
  <c r="DI1352" i="1"/>
  <c r="DT1351" i="1"/>
  <c r="DS1351" i="1"/>
  <c r="DR1351" i="1"/>
  <c r="DO1351" i="1"/>
  <c r="DN1351" i="1"/>
  <c r="DJ1351" i="1"/>
  <c r="DI1351" i="1"/>
  <c r="DT1350" i="1"/>
  <c r="DS1350" i="1"/>
  <c r="DR1350" i="1"/>
  <c r="DO1350" i="1"/>
  <c r="DN1350" i="1"/>
  <c r="DJ1350" i="1"/>
  <c r="DI1350" i="1"/>
  <c r="DT1349" i="1"/>
  <c r="DS1349" i="1"/>
  <c r="DR1349" i="1"/>
  <c r="DO1349" i="1"/>
  <c r="DN1349" i="1"/>
  <c r="DJ1349" i="1"/>
  <c r="DI1349" i="1"/>
  <c r="DT1348" i="1"/>
  <c r="DS1348" i="1"/>
  <c r="DR1348" i="1"/>
  <c r="DO1348" i="1"/>
  <c r="DN1348" i="1"/>
  <c r="DJ1348" i="1"/>
  <c r="DI1348" i="1"/>
  <c r="DT1347" i="1"/>
  <c r="DS1347" i="1"/>
  <c r="DR1347" i="1"/>
  <c r="DO1347" i="1"/>
  <c r="DN1347" i="1"/>
  <c r="DJ1347" i="1"/>
  <c r="DI1347" i="1"/>
  <c r="DT1346" i="1"/>
  <c r="DS1346" i="1"/>
  <c r="DR1346" i="1"/>
  <c r="DO1346" i="1"/>
  <c r="DN1346" i="1"/>
  <c r="DJ1346" i="1"/>
  <c r="DI1346" i="1"/>
  <c r="DT1345" i="1"/>
  <c r="DS1345" i="1"/>
  <c r="DR1345" i="1"/>
  <c r="DO1345" i="1"/>
  <c r="DN1345" i="1"/>
  <c r="DJ1345" i="1"/>
  <c r="DI1345" i="1"/>
  <c r="DT1344" i="1"/>
  <c r="DS1344" i="1"/>
  <c r="DR1344" i="1"/>
  <c r="DO1344" i="1"/>
  <c r="DN1344" i="1"/>
  <c r="DJ1344" i="1"/>
  <c r="DI1344" i="1"/>
  <c r="DT1343" i="1"/>
  <c r="DS1343" i="1"/>
  <c r="DR1343" i="1"/>
  <c r="DO1343" i="1"/>
  <c r="DN1343" i="1"/>
  <c r="DJ1343" i="1"/>
  <c r="DI1343" i="1"/>
  <c r="DT1342" i="1"/>
  <c r="DS1342" i="1"/>
  <c r="DR1342" i="1"/>
  <c r="DO1342" i="1"/>
  <c r="DN1342" i="1"/>
  <c r="DJ1342" i="1"/>
  <c r="DI1342" i="1"/>
  <c r="DT1341" i="1"/>
  <c r="DS1341" i="1"/>
  <c r="DR1341" i="1"/>
  <c r="DO1341" i="1"/>
  <c r="DN1341" i="1"/>
  <c r="DJ1341" i="1"/>
  <c r="DI1341" i="1"/>
  <c r="DT1340" i="1"/>
  <c r="DS1340" i="1"/>
  <c r="DR1340" i="1"/>
  <c r="DO1340" i="1"/>
  <c r="DN1340" i="1"/>
  <c r="DJ1340" i="1"/>
  <c r="DI1340" i="1"/>
  <c r="DT1339" i="1"/>
  <c r="DS1339" i="1"/>
  <c r="DR1339" i="1"/>
  <c r="DO1339" i="1"/>
  <c r="DN1339" i="1"/>
  <c r="DJ1339" i="1"/>
  <c r="DI1339" i="1"/>
  <c r="DT1338" i="1"/>
  <c r="DS1338" i="1"/>
  <c r="DR1338" i="1"/>
  <c r="DO1338" i="1"/>
  <c r="DN1338" i="1"/>
  <c r="DJ1338" i="1"/>
  <c r="DI1338" i="1"/>
  <c r="DT1337" i="1"/>
  <c r="DS1337" i="1"/>
  <c r="DR1337" i="1"/>
  <c r="DO1337" i="1"/>
  <c r="DN1337" i="1"/>
  <c r="DJ1337" i="1"/>
  <c r="DI1337" i="1"/>
  <c r="DT1336" i="1"/>
  <c r="DS1336" i="1"/>
  <c r="DR1336" i="1"/>
  <c r="DO1336" i="1"/>
  <c r="DN1336" i="1"/>
  <c r="DJ1336" i="1"/>
  <c r="DI1336" i="1"/>
  <c r="DT1335" i="1"/>
  <c r="DS1335" i="1"/>
  <c r="DR1335" i="1"/>
  <c r="DO1335" i="1"/>
  <c r="DN1335" i="1"/>
  <c r="DJ1335" i="1"/>
  <c r="DI1335" i="1"/>
  <c r="DT1334" i="1"/>
  <c r="DS1334" i="1"/>
  <c r="DR1334" i="1"/>
  <c r="DO1334" i="1"/>
  <c r="DN1334" i="1"/>
  <c r="DJ1334" i="1"/>
  <c r="DI1334" i="1"/>
  <c r="DT1333" i="1"/>
  <c r="DS1333" i="1"/>
  <c r="DR1333" i="1"/>
  <c r="DO1333" i="1"/>
  <c r="DN1333" i="1"/>
  <c r="DJ1333" i="1"/>
  <c r="DI1333" i="1"/>
  <c r="DT1332" i="1"/>
  <c r="DS1332" i="1"/>
  <c r="DR1332" i="1"/>
  <c r="DN1332" i="1"/>
  <c r="DJ1332" i="1"/>
  <c r="DI1332" i="1"/>
  <c r="R1332" i="1"/>
  <c r="DT1331" i="1"/>
  <c r="DS1331" i="1"/>
  <c r="DR1331" i="1"/>
  <c r="DN1331" i="1"/>
  <c r="DJ1331" i="1"/>
  <c r="DI1331" i="1"/>
  <c r="R1331" i="1"/>
  <c r="DT1330" i="1"/>
  <c r="DS1330" i="1"/>
  <c r="DR1330" i="1"/>
  <c r="DN1330" i="1"/>
  <c r="DJ1330" i="1"/>
  <c r="DI1330" i="1"/>
  <c r="R1330" i="1"/>
  <c r="DT1329" i="1"/>
  <c r="DS1329" i="1"/>
  <c r="DR1329" i="1"/>
  <c r="DN1329" i="1"/>
  <c r="DJ1329" i="1"/>
  <c r="DI1329" i="1"/>
  <c r="R1329" i="1"/>
  <c r="DT1328" i="1"/>
  <c r="DS1328" i="1"/>
  <c r="DR1328" i="1"/>
  <c r="DN1328" i="1"/>
  <c r="DJ1328" i="1"/>
  <c r="DI1328" i="1"/>
  <c r="R1328" i="1"/>
  <c r="DT1327" i="1"/>
  <c r="DS1327" i="1"/>
  <c r="DR1327" i="1"/>
  <c r="DN1327" i="1"/>
  <c r="DJ1327" i="1"/>
  <c r="DI1327" i="1"/>
  <c r="R1327" i="1"/>
  <c r="DT1326" i="1"/>
  <c r="DS1326" i="1"/>
  <c r="DR1326" i="1"/>
  <c r="DO1326" i="1"/>
  <c r="DN1326" i="1"/>
  <c r="DJ1326" i="1"/>
  <c r="DI1326" i="1"/>
  <c r="R1326" i="1"/>
  <c r="DT1325" i="1"/>
  <c r="DS1325" i="1"/>
  <c r="DR1325" i="1"/>
  <c r="DO1325" i="1"/>
  <c r="DN1325" i="1"/>
  <c r="DJ1325" i="1"/>
  <c r="DI1325" i="1"/>
  <c r="R1325" i="1"/>
  <c r="DT1324" i="1"/>
  <c r="DS1324" i="1"/>
  <c r="DR1324" i="1"/>
  <c r="DO1324" i="1"/>
  <c r="DN1324" i="1"/>
  <c r="DJ1324" i="1"/>
  <c r="DI1324" i="1"/>
  <c r="R1324" i="1"/>
  <c r="DT1323" i="1"/>
  <c r="DS1323" i="1"/>
  <c r="DR1323" i="1"/>
  <c r="DO1323" i="1"/>
  <c r="DN1323" i="1"/>
  <c r="DJ1323" i="1"/>
  <c r="DI1323" i="1"/>
  <c r="R1323" i="1"/>
  <c r="DT1322" i="1"/>
  <c r="DS1322" i="1"/>
  <c r="DR1322" i="1"/>
  <c r="DN1322" i="1"/>
  <c r="DJ1322" i="1"/>
  <c r="DI1322" i="1"/>
  <c r="R1322" i="1"/>
  <c r="DT1321" i="1"/>
  <c r="DS1321" i="1"/>
  <c r="DR1321" i="1"/>
  <c r="DN1321" i="1"/>
  <c r="DJ1321" i="1"/>
  <c r="DI1321" i="1"/>
  <c r="CQ1321" i="1"/>
  <c r="CP1321" i="1"/>
  <c r="CD1321" i="1"/>
  <c r="CC1321" i="1"/>
  <c r="BQ1321" i="1"/>
  <c r="BP1321" i="1"/>
  <c r="R1321" i="1"/>
  <c r="DT1320" i="1"/>
  <c r="DS1320" i="1"/>
  <c r="DR1320" i="1"/>
  <c r="DN1320" i="1"/>
  <c r="DJ1320" i="1"/>
  <c r="DI1320" i="1"/>
  <c r="CQ1320" i="1"/>
  <c r="CP1320" i="1"/>
  <c r="CD1320" i="1"/>
  <c r="CC1320" i="1"/>
  <c r="BQ1320" i="1"/>
  <c r="BP1320" i="1"/>
  <c r="R1320" i="1"/>
  <c r="DT1319" i="1"/>
  <c r="DS1319" i="1"/>
  <c r="DR1319" i="1"/>
  <c r="DN1319" i="1"/>
  <c r="DJ1319" i="1"/>
  <c r="DI1319" i="1"/>
  <c r="CD1319" i="1"/>
  <c r="CC1319" i="1"/>
  <c r="BQ1319" i="1"/>
  <c r="BP1319" i="1"/>
  <c r="R1319" i="1"/>
  <c r="DT1318" i="1"/>
  <c r="DS1318" i="1"/>
  <c r="DR1318" i="1"/>
  <c r="DN1318" i="1"/>
  <c r="DJ1318" i="1"/>
  <c r="DI1318" i="1"/>
  <c r="CQ1318" i="1"/>
  <c r="CP1318" i="1"/>
  <c r="CD1318" i="1"/>
  <c r="CC1318" i="1"/>
  <c r="BQ1318" i="1"/>
  <c r="BP1318" i="1"/>
  <c r="R1318" i="1"/>
  <c r="DT1317" i="1"/>
  <c r="DS1317" i="1"/>
  <c r="DR1317" i="1"/>
  <c r="DN1317" i="1"/>
  <c r="DJ1317" i="1"/>
  <c r="DI1317" i="1"/>
  <c r="CQ1317" i="1"/>
  <c r="CP1317" i="1"/>
  <c r="CD1317" i="1"/>
  <c r="CC1317" i="1"/>
  <c r="BQ1317" i="1"/>
  <c r="BP1317" i="1"/>
  <c r="R1317" i="1"/>
  <c r="DT1316" i="1"/>
  <c r="DS1316" i="1"/>
  <c r="DR1316" i="1"/>
  <c r="DN1316" i="1"/>
  <c r="DJ1316" i="1"/>
  <c r="DI1316" i="1"/>
  <c r="CD1316" i="1"/>
  <c r="CC1316" i="1"/>
  <c r="BQ1316" i="1"/>
  <c r="BP1316" i="1"/>
  <c r="R1316" i="1"/>
  <c r="DT1315" i="1"/>
  <c r="DS1315" i="1"/>
  <c r="DR1315" i="1"/>
  <c r="DN1315" i="1"/>
  <c r="DJ1315" i="1"/>
  <c r="DI1315" i="1"/>
  <c r="CD1315" i="1"/>
  <c r="CC1315" i="1"/>
  <c r="BQ1315" i="1"/>
  <c r="BP1315" i="1"/>
  <c r="R1315" i="1"/>
  <c r="DT1314" i="1"/>
  <c r="DS1314" i="1"/>
  <c r="DR1314" i="1"/>
  <c r="DN1314" i="1"/>
  <c r="DJ1314" i="1"/>
  <c r="DI1314" i="1"/>
  <c r="R1314" i="1"/>
  <c r="DT1313" i="1"/>
  <c r="DS1313" i="1"/>
  <c r="DR1313" i="1"/>
  <c r="DN1313" i="1"/>
  <c r="DJ1313" i="1"/>
  <c r="DI1313" i="1"/>
  <c r="DT1312" i="1"/>
  <c r="DS1312" i="1"/>
  <c r="DR1312" i="1"/>
  <c r="DN1312" i="1"/>
  <c r="DJ1312" i="1"/>
  <c r="DI1312" i="1"/>
  <c r="R1312" i="1"/>
  <c r="DT1311" i="1"/>
  <c r="DS1311" i="1"/>
  <c r="DR1311" i="1"/>
  <c r="DN1311" i="1"/>
  <c r="DJ1311" i="1"/>
  <c r="DI1311" i="1"/>
  <c r="R1311" i="1"/>
  <c r="DT1310" i="1"/>
  <c r="DS1310" i="1"/>
  <c r="DR1310" i="1"/>
  <c r="DN1310" i="1"/>
  <c r="DJ1310" i="1"/>
  <c r="DI1310" i="1"/>
  <c r="R1310" i="1"/>
  <c r="DT1309" i="1"/>
  <c r="DS1309" i="1"/>
  <c r="DR1309" i="1"/>
  <c r="DN1309" i="1"/>
  <c r="DJ1309" i="1"/>
  <c r="DI1309" i="1"/>
  <c r="R1309" i="1"/>
  <c r="DT1308" i="1"/>
  <c r="DS1308" i="1"/>
  <c r="DR1308" i="1"/>
  <c r="DN1308" i="1"/>
  <c r="DJ1308" i="1"/>
  <c r="DI1308" i="1"/>
  <c r="R1308" i="1"/>
  <c r="DT1307" i="1"/>
  <c r="DS1307" i="1"/>
  <c r="DR1307" i="1"/>
  <c r="DN1307" i="1"/>
  <c r="DJ1307" i="1"/>
  <c r="DI1307" i="1"/>
  <c r="R1307" i="1"/>
  <c r="DT1306" i="1"/>
  <c r="DS1306" i="1"/>
  <c r="DR1306" i="1"/>
  <c r="DN1306" i="1"/>
  <c r="DJ1306" i="1"/>
  <c r="DI1306" i="1"/>
  <c r="R1306" i="1"/>
  <c r="DT1305" i="1"/>
  <c r="DS1305" i="1"/>
  <c r="DR1305" i="1"/>
  <c r="DN1305" i="1"/>
  <c r="DJ1305" i="1"/>
  <c r="DI1305" i="1"/>
  <c r="R1305" i="1"/>
  <c r="DT1304" i="1"/>
  <c r="DS1304" i="1"/>
  <c r="DR1304" i="1"/>
  <c r="DN1304" i="1"/>
  <c r="DJ1304" i="1"/>
  <c r="DI1304" i="1"/>
  <c r="R1304" i="1"/>
  <c r="DT1303" i="1"/>
  <c r="DS1303" i="1"/>
  <c r="DR1303" i="1"/>
  <c r="DN1303" i="1"/>
  <c r="DJ1303" i="1"/>
  <c r="DI1303" i="1"/>
  <c r="R1303" i="1"/>
  <c r="DT1302" i="1"/>
  <c r="DS1302" i="1"/>
  <c r="DR1302" i="1"/>
  <c r="DN1302" i="1"/>
  <c r="DJ1302" i="1"/>
  <c r="DI1302" i="1"/>
  <c r="R1302" i="1"/>
  <c r="DT1301" i="1"/>
  <c r="DS1301" i="1"/>
  <c r="DR1301" i="1"/>
  <c r="DN1301" i="1"/>
  <c r="DJ1301" i="1"/>
  <c r="DI1301" i="1"/>
  <c r="R1301" i="1"/>
  <c r="DT1300" i="1"/>
  <c r="DS1300" i="1"/>
  <c r="DR1300" i="1"/>
  <c r="DO1300" i="1"/>
  <c r="DN1300" i="1"/>
  <c r="DJ1300" i="1"/>
  <c r="DI1300" i="1"/>
  <c r="DV1299" i="1"/>
  <c r="DU1299" i="1"/>
  <c r="DT1299" i="1"/>
  <c r="DS1299" i="1"/>
  <c r="DR1299" i="1"/>
  <c r="DO1299" i="1"/>
  <c r="DN1299" i="1"/>
  <c r="DL1299" i="1"/>
  <c r="DJ1299" i="1"/>
  <c r="DI1299" i="1"/>
  <c r="R1299" i="1"/>
  <c r="DT1298" i="1"/>
  <c r="DS1298" i="1"/>
  <c r="DR1298" i="1"/>
  <c r="DO1298" i="1"/>
  <c r="DN1298" i="1"/>
  <c r="DJ1298" i="1"/>
  <c r="DI1298" i="1"/>
  <c r="DT1297" i="1"/>
  <c r="DS1297" i="1"/>
  <c r="DR1297" i="1"/>
  <c r="DO1297" i="1"/>
  <c r="DN1297" i="1"/>
  <c r="DJ1297" i="1"/>
  <c r="DI1297" i="1"/>
  <c r="DN1296" i="1"/>
  <c r="E1296" i="1"/>
  <c r="DT1295" i="1"/>
  <c r="DS1295" i="1"/>
  <c r="DR1295" i="1"/>
  <c r="DO1295" i="1"/>
  <c r="DN1295" i="1"/>
  <c r="DJ1295" i="1"/>
  <c r="DI1295" i="1"/>
  <c r="DT1294" i="1"/>
  <c r="DS1294" i="1"/>
  <c r="DR1294" i="1"/>
  <c r="DN1294" i="1"/>
  <c r="DJ1294" i="1"/>
  <c r="DI1294" i="1"/>
  <c r="R1294" i="1"/>
  <c r="DT1293" i="1"/>
  <c r="DS1293" i="1"/>
  <c r="DR1293" i="1"/>
  <c r="DO1293" i="1"/>
  <c r="DN1293" i="1"/>
  <c r="DJ1293" i="1"/>
  <c r="DI1293" i="1"/>
  <c r="DT1292" i="1"/>
  <c r="DS1292" i="1"/>
  <c r="DR1292" i="1"/>
  <c r="DO1292" i="1"/>
  <c r="DN1292" i="1"/>
  <c r="DJ1292" i="1"/>
  <c r="DI1292" i="1"/>
  <c r="DT1291" i="1"/>
  <c r="DS1291" i="1"/>
  <c r="DR1291" i="1"/>
  <c r="DO1291" i="1"/>
  <c r="DN1291" i="1"/>
  <c r="DJ1291" i="1"/>
  <c r="DI1291" i="1"/>
  <c r="DT1290" i="1"/>
  <c r="DS1290" i="1"/>
  <c r="DR1290" i="1"/>
  <c r="DO1290" i="1"/>
  <c r="DN1290" i="1"/>
  <c r="DJ1290" i="1"/>
  <c r="DI1290" i="1"/>
  <c r="DT1289" i="1"/>
  <c r="DS1289" i="1"/>
  <c r="DR1289" i="1"/>
  <c r="DO1289" i="1"/>
  <c r="DN1289" i="1"/>
  <c r="DJ1289" i="1"/>
  <c r="DI1289" i="1"/>
  <c r="DT1288" i="1"/>
  <c r="DS1288" i="1"/>
  <c r="DR1288" i="1"/>
  <c r="DO1288" i="1"/>
  <c r="DN1288" i="1"/>
  <c r="DJ1288" i="1"/>
  <c r="DI1288" i="1"/>
  <c r="R1288" i="1"/>
  <c r="DT1287" i="1"/>
  <c r="DS1287" i="1"/>
  <c r="DR1287" i="1"/>
  <c r="DO1287" i="1"/>
  <c r="DN1287" i="1"/>
  <c r="DJ1287" i="1"/>
  <c r="DI1287" i="1"/>
  <c r="R1287" i="1"/>
  <c r="DT1286" i="1"/>
  <c r="DS1286" i="1"/>
  <c r="DR1286" i="1"/>
  <c r="DO1286" i="1"/>
  <c r="DN1286" i="1"/>
  <c r="DJ1286" i="1"/>
  <c r="DI1286" i="1"/>
  <c r="DT1285" i="1"/>
  <c r="DS1285" i="1"/>
  <c r="DR1285" i="1"/>
  <c r="DO1285" i="1"/>
  <c r="DN1285" i="1"/>
  <c r="DJ1285" i="1"/>
  <c r="DI1285" i="1"/>
  <c r="DT1284" i="1"/>
  <c r="DS1284" i="1"/>
  <c r="DR1284" i="1"/>
  <c r="DO1284" i="1"/>
  <c r="DN1284" i="1"/>
  <c r="DJ1284" i="1"/>
  <c r="DI1284" i="1"/>
  <c r="R1284" i="1"/>
  <c r="DT1283" i="1"/>
  <c r="DS1283" i="1"/>
  <c r="DR1283" i="1"/>
  <c r="DO1283" i="1"/>
  <c r="DN1283" i="1"/>
  <c r="DJ1283" i="1"/>
  <c r="DI1283" i="1"/>
  <c r="R1283" i="1"/>
  <c r="DT1282" i="1"/>
  <c r="DS1282" i="1"/>
  <c r="DR1282" i="1"/>
  <c r="DO1282" i="1"/>
  <c r="DN1282" i="1"/>
  <c r="DJ1282" i="1"/>
  <c r="DI1282" i="1"/>
  <c r="R1282" i="1"/>
  <c r="DT1281" i="1"/>
  <c r="DS1281" i="1"/>
  <c r="DR1281" i="1"/>
  <c r="DO1281" i="1"/>
  <c r="DN1281" i="1"/>
  <c r="DJ1281" i="1"/>
  <c r="DI1281" i="1"/>
  <c r="DT1280" i="1"/>
  <c r="DS1280" i="1"/>
  <c r="DR1280" i="1"/>
  <c r="DO1280" i="1"/>
  <c r="DN1280" i="1"/>
  <c r="DJ1280" i="1"/>
  <c r="DI1280" i="1"/>
  <c r="DT1279" i="1"/>
  <c r="DS1279" i="1"/>
  <c r="DR1279" i="1"/>
  <c r="DO1279" i="1"/>
  <c r="DN1279" i="1"/>
  <c r="DJ1279" i="1"/>
  <c r="DI1279" i="1"/>
  <c r="DT1278" i="1"/>
  <c r="DS1278" i="1"/>
  <c r="DR1278" i="1"/>
  <c r="DO1278" i="1"/>
  <c r="DN1278" i="1"/>
  <c r="DJ1278" i="1"/>
  <c r="DI1278" i="1"/>
  <c r="DT1277" i="1"/>
  <c r="DS1277" i="1"/>
  <c r="DR1277" i="1"/>
  <c r="DO1277" i="1"/>
  <c r="DN1277" i="1"/>
  <c r="DJ1277" i="1"/>
  <c r="DI1277" i="1"/>
  <c r="DT1276" i="1"/>
  <c r="DS1276" i="1"/>
  <c r="DR1276" i="1"/>
  <c r="DO1276" i="1"/>
  <c r="DN1276" i="1"/>
  <c r="DJ1276" i="1"/>
  <c r="DI1276" i="1"/>
  <c r="DT1275" i="1"/>
  <c r="DS1275" i="1"/>
  <c r="DR1275" i="1"/>
  <c r="DO1275" i="1"/>
  <c r="DN1275" i="1"/>
  <c r="DJ1275" i="1"/>
  <c r="DI1275" i="1"/>
  <c r="DT1274" i="1"/>
  <c r="DS1274" i="1"/>
  <c r="DR1274" i="1"/>
  <c r="DO1274" i="1"/>
  <c r="DN1274" i="1"/>
  <c r="DJ1274" i="1"/>
  <c r="DI1274" i="1"/>
  <c r="DT1273" i="1"/>
  <c r="DS1273" i="1"/>
  <c r="DR1273" i="1"/>
  <c r="DO1273" i="1"/>
  <c r="DN1273" i="1"/>
  <c r="DJ1273" i="1"/>
  <c r="DI1273" i="1"/>
  <c r="DT1272" i="1"/>
  <c r="DS1272" i="1"/>
  <c r="DR1272" i="1"/>
  <c r="DO1272" i="1"/>
  <c r="DN1272" i="1"/>
  <c r="DJ1272" i="1"/>
  <c r="DI1272" i="1"/>
  <c r="DT1271" i="1"/>
  <c r="DS1271" i="1"/>
  <c r="DR1271" i="1"/>
  <c r="DO1271" i="1"/>
  <c r="DN1271" i="1"/>
  <c r="DJ1271" i="1"/>
  <c r="DI1271" i="1"/>
  <c r="DT1270" i="1"/>
  <c r="DS1270" i="1"/>
  <c r="DR1270" i="1"/>
  <c r="DO1270" i="1"/>
  <c r="DN1270" i="1"/>
  <c r="DJ1270" i="1"/>
  <c r="DI1270" i="1"/>
  <c r="DT1269" i="1"/>
  <c r="DS1269" i="1"/>
  <c r="DR1269" i="1"/>
  <c r="DO1269" i="1"/>
  <c r="DN1269" i="1"/>
  <c r="DJ1269" i="1"/>
  <c r="DI1269" i="1"/>
  <c r="DT1268" i="1"/>
  <c r="DS1268" i="1"/>
  <c r="DR1268" i="1"/>
  <c r="DO1268" i="1"/>
  <c r="DN1268" i="1"/>
  <c r="DJ1268" i="1"/>
  <c r="DI1268" i="1"/>
  <c r="DT1267" i="1"/>
  <c r="DS1267" i="1"/>
  <c r="DR1267" i="1"/>
  <c r="DO1267" i="1"/>
  <c r="DN1267" i="1"/>
  <c r="DJ1267" i="1"/>
  <c r="DI1267" i="1"/>
  <c r="DT1266" i="1"/>
  <c r="DS1266" i="1"/>
  <c r="DR1266" i="1"/>
  <c r="DO1266" i="1"/>
  <c r="DN1266" i="1"/>
  <c r="DJ1266" i="1"/>
  <c r="DI1266" i="1"/>
  <c r="DT1265" i="1"/>
  <c r="DS1265" i="1"/>
  <c r="DR1265" i="1"/>
  <c r="DO1265" i="1"/>
  <c r="DN1265" i="1"/>
  <c r="DJ1265" i="1"/>
  <c r="DI1265" i="1"/>
  <c r="DT1264" i="1"/>
  <c r="DS1264" i="1"/>
  <c r="DR1264" i="1"/>
  <c r="DO1264" i="1"/>
  <c r="DN1264" i="1"/>
  <c r="DJ1264" i="1"/>
  <c r="DI1264" i="1"/>
  <c r="DT1263" i="1"/>
  <c r="DS1263" i="1"/>
  <c r="DR1263" i="1"/>
  <c r="DO1263" i="1"/>
  <c r="DN1263" i="1"/>
  <c r="DJ1263" i="1"/>
  <c r="DI1263" i="1"/>
  <c r="DT1262" i="1"/>
  <c r="DS1262" i="1"/>
  <c r="DR1262" i="1"/>
  <c r="DO1262" i="1"/>
  <c r="DN1262" i="1"/>
  <c r="DJ1262" i="1"/>
  <c r="DI1262" i="1"/>
  <c r="DT1261" i="1"/>
  <c r="DS1261" i="1"/>
  <c r="DR1261" i="1"/>
  <c r="DO1261" i="1"/>
  <c r="DN1261" i="1"/>
  <c r="DJ1261" i="1"/>
  <c r="DI1261" i="1"/>
  <c r="DT1260" i="1"/>
  <c r="DS1260" i="1"/>
  <c r="DR1260" i="1"/>
  <c r="DO1260" i="1"/>
  <c r="DN1260" i="1"/>
  <c r="DJ1260" i="1"/>
  <c r="DI1260" i="1"/>
  <c r="DT1259" i="1"/>
  <c r="DS1259" i="1"/>
  <c r="DR1259" i="1"/>
  <c r="DO1259" i="1"/>
  <c r="DN1259" i="1"/>
  <c r="DJ1259" i="1"/>
  <c r="DI1259" i="1"/>
  <c r="DT1258" i="1"/>
  <c r="DS1258" i="1"/>
  <c r="DR1258" i="1"/>
  <c r="DO1258" i="1"/>
  <c r="DN1258" i="1"/>
  <c r="DJ1258" i="1"/>
  <c r="DI1258" i="1"/>
  <c r="DT1257" i="1"/>
  <c r="DS1257" i="1"/>
  <c r="DR1257" i="1"/>
  <c r="DO1257" i="1"/>
  <c r="DN1257" i="1"/>
  <c r="DJ1257" i="1"/>
  <c r="DI1257" i="1"/>
  <c r="DT1256" i="1"/>
  <c r="DS1256" i="1"/>
  <c r="DR1256" i="1"/>
  <c r="DO1256" i="1"/>
  <c r="DN1256" i="1"/>
  <c r="DJ1256" i="1"/>
  <c r="DI1256" i="1"/>
  <c r="DT1255" i="1"/>
  <c r="DS1255" i="1"/>
  <c r="DR1255" i="1"/>
  <c r="DO1255" i="1"/>
  <c r="DN1255" i="1"/>
  <c r="DJ1255" i="1"/>
  <c r="DI1255" i="1"/>
  <c r="DT1254" i="1"/>
  <c r="DS1254" i="1"/>
  <c r="DR1254" i="1"/>
  <c r="DO1254" i="1"/>
  <c r="DN1254" i="1"/>
  <c r="DJ1254" i="1"/>
  <c r="DI1254" i="1"/>
  <c r="DT1253" i="1"/>
  <c r="DS1253" i="1"/>
  <c r="DR1253" i="1"/>
  <c r="DO1253" i="1"/>
  <c r="DN1253" i="1"/>
  <c r="DJ1253" i="1"/>
  <c r="DI1253" i="1"/>
  <c r="DT1252" i="1"/>
  <c r="DS1252" i="1"/>
  <c r="DR1252" i="1"/>
  <c r="DO1252" i="1"/>
  <c r="DN1252" i="1"/>
  <c r="DJ1252" i="1"/>
  <c r="DI1252" i="1"/>
  <c r="DT1251" i="1"/>
  <c r="DS1251" i="1"/>
  <c r="DR1251" i="1"/>
  <c r="DO1251" i="1"/>
  <c r="DN1251" i="1"/>
  <c r="DJ1251" i="1"/>
  <c r="DI1251" i="1"/>
  <c r="DT1250" i="1"/>
  <c r="DS1250" i="1"/>
  <c r="DR1250" i="1"/>
  <c r="DO1250" i="1"/>
  <c r="DN1250" i="1"/>
  <c r="DJ1250" i="1"/>
  <c r="DI1250" i="1"/>
  <c r="DT1249" i="1"/>
  <c r="DS1249" i="1"/>
  <c r="DR1249" i="1"/>
  <c r="DO1249" i="1"/>
  <c r="DN1249" i="1"/>
  <c r="DJ1249" i="1"/>
  <c r="DI1249" i="1"/>
  <c r="DT1248" i="1"/>
  <c r="DS1248" i="1"/>
  <c r="DR1248" i="1"/>
  <c r="DO1248" i="1"/>
  <c r="DN1248" i="1"/>
  <c r="DJ1248" i="1"/>
  <c r="DI1248" i="1"/>
  <c r="DT1247" i="1"/>
  <c r="DS1247" i="1"/>
  <c r="DR1247" i="1"/>
  <c r="DO1247" i="1"/>
  <c r="DN1247" i="1"/>
  <c r="DJ1247" i="1"/>
  <c r="DI1247" i="1"/>
  <c r="DT1246" i="1"/>
  <c r="DS1246" i="1"/>
  <c r="DR1246" i="1"/>
  <c r="DO1246" i="1"/>
  <c r="DN1246" i="1"/>
  <c r="DJ1246" i="1"/>
  <c r="DI1246" i="1"/>
  <c r="DT1245" i="1"/>
  <c r="DS1245" i="1"/>
  <c r="DR1245" i="1"/>
  <c r="DO1245" i="1"/>
  <c r="DN1245" i="1"/>
  <c r="DJ1245" i="1"/>
  <c r="DI1245" i="1"/>
  <c r="DT1244" i="1"/>
  <c r="DS1244" i="1"/>
  <c r="DR1244" i="1"/>
  <c r="DO1244" i="1"/>
  <c r="DN1244" i="1"/>
  <c r="DJ1244" i="1"/>
  <c r="DI1244" i="1"/>
  <c r="DT1243" i="1"/>
  <c r="DS1243" i="1"/>
  <c r="DR1243" i="1"/>
  <c r="DO1243" i="1"/>
  <c r="DN1243" i="1"/>
  <c r="DJ1243" i="1"/>
  <c r="DI1243" i="1"/>
  <c r="DT1242" i="1"/>
  <c r="DS1242" i="1"/>
  <c r="DR1242" i="1"/>
  <c r="DO1242" i="1"/>
  <c r="DN1242" i="1"/>
  <c r="DJ1242" i="1"/>
  <c r="DI1242" i="1"/>
  <c r="DT1241" i="1"/>
  <c r="DS1241" i="1"/>
  <c r="DR1241" i="1"/>
  <c r="DO1241" i="1"/>
  <c r="DN1241" i="1"/>
  <c r="DJ1241" i="1"/>
  <c r="DI1241" i="1"/>
  <c r="DT1240" i="1"/>
  <c r="DS1240" i="1"/>
  <c r="DR1240" i="1"/>
  <c r="DO1240" i="1"/>
  <c r="DN1240" i="1"/>
  <c r="DJ1240" i="1"/>
  <c r="DI1240" i="1"/>
  <c r="DT1239" i="1"/>
  <c r="DS1239" i="1"/>
  <c r="DR1239" i="1"/>
  <c r="DO1239" i="1"/>
  <c r="DN1239" i="1"/>
  <c r="DJ1239" i="1"/>
  <c r="DI1239" i="1"/>
  <c r="DT1238" i="1"/>
  <c r="DS1238" i="1"/>
  <c r="DR1238" i="1"/>
  <c r="DO1238" i="1"/>
  <c r="DN1238" i="1"/>
  <c r="DJ1238" i="1"/>
  <c r="DI1238" i="1"/>
  <c r="DT1237" i="1"/>
  <c r="DS1237" i="1"/>
  <c r="DR1237" i="1"/>
  <c r="DO1237" i="1"/>
  <c r="DN1237" i="1"/>
  <c r="DJ1237" i="1"/>
  <c r="DI1237" i="1"/>
  <c r="DT1236" i="1"/>
  <c r="DS1236" i="1"/>
  <c r="DR1236" i="1"/>
  <c r="DO1236" i="1"/>
  <c r="DN1236" i="1"/>
  <c r="DJ1236" i="1"/>
  <c r="DI1236" i="1"/>
  <c r="DT1235" i="1"/>
  <c r="DS1235" i="1"/>
  <c r="DR1235" i="1"/>
  <c r="DO1235" i="1"/>
  <c r="DN1235" i="1"/>
  <c r="DJ1235" i="1"/>
  <c r="DI1235" i="1"/>
  <c r="DT1234" i="1"/>
  <c r="DS1234" i="1"/>
  <c r="DR1234" i="1"/>
  <c r="DO1234" i="1"/>
  <c r="DN1234" i="1"/>
  <c r="DJ1234" i="1"/>
  <c r="DI1234" i="1"/>
  <c r="DT1233" i="1"/>
  <c r="DS1233" i="1"/>
  <c r="DR1233" i="1"/>
  <c r="DO1233" i="1"/>
  <c r="DN1233" i="1"/>
  <c r="DJ1233" i="1"/>
  <c r="DI1233" i="1"/>
  <c r="DT1232" i="1"/>
  <c r="DS1232" i="1"/>
  <c r="DR1232" i="1"/>
  <c r="DO1232" i="1"/>
  <c r="DN1232" i="1"/>
  <c r="DJ1232" i="1"/>
  <c r="DI1232" i="1"/>
  <c r="DT1231" i="1"/>
  <c r="DS1231" i="1"/>
  <c r="DR1231" i="1"/>
  <c r="DO1231" i="1"/>
  <c r="DN1231" i="1"/>
  <c r="DJ1231" i="1"/>
  <c r="DI1231" i="1"/>
  <c r="DT1230" i="1"/>
  <c r="DS1230" i="1"/>
  <c r="DR1230" i="1"/>
  <c r="DO1230" i="1"/>
  <c r="DN1230" i="1"/>
  <c r="DJ1230" i="1"/>
  <c r="DI1230" i="1"/>
  <c r="DT1229" i="1"/>
  <c r="DS1229" i="1"/>
  <c r="DR1229" i="1"/>
  <c r="DO1229" i="1"/>
  <c r="DN1229" i="1"/>
  <c r="DJ1229" i="1"/>
  <c r="DI1229" i="1"/>
  <c r="DT1228" i="1"/>
  <c r="DS1228" i="1"/>
  <c r="DR1228" i="1"/>
  <c r="DO1228" i="1"/>
  <c r="DN1228" i="1"/>
  <c r="DJ1228" i="1"/>
  <c r="DI1228" i="1"/>
  <c r="DT1227" i="1"/>
  <c r="DS1227" i="1"/>
  <c r="DR1227" i="1"/>
  <c r="DO1227" i="1"/>
  <c r="DN1227" i="1"/>
  <c r="DJ1227" i="1"/>
  <c r="DI1227" i="1"/>
  <c r="DT1226" i="1"/>
  <c r="DS1226" i="1"/>
  <c r="DR1226" i="1"/>
  <c r="DO1226" i="1"/>
  <c r="DN1226" i="1"/>
  <c r="DJ1226" i="1"/>
  <c r="DI1226" i="1"/>
  <c r="DT1225" i="1"/>
  <c r="DS1225" i="1"/>
  <c r="DR1225" i="1"/>
  <c r="DO1225" i="1"/>
  <c r="DN1225" i="1"/>
  <c r="DJ1225" i="1"/>
  <c r="DI1225" i="1"/>
  <c r="DT1224" i="1"/>
  <c r="DS1224" i="1"/>
  <c r="DR1224" i="1"/>
  <c r="DO1224" i="1"/>
  <c r="DN1224" i="1"/>
  <c r="DJ1224" i="1"/>
  <c r="DI1224" i="1"/>
  <c r="DT1223" i="1"/>
  <c r="DS1223" i="1"/>
  <c r="DR1223" i="1"/>
  <c r="DO1223" i="1"/>
  <c r="DN1223" i="1"/>
  <c r="DJ1223" i="1"/>
  <c r="DI1223" i="1"/>
  <c r="DT1222" i="1"/>
  <c r="DS1222" i="1"/>
  <c r="DR1222" i="1"/>
  <c r="DO1222" i="1"/>
  <c r="DN1222" i="1"/>
  <c r="DJ1222" i="1"/>
  <c r="DI1222" i="1"/>
  <c r="DT1221" i="1"/>
  <c r="DS1221" i="1"/>
  <c r="DR1221" i="1"/>
  <c r="DO1221" i="1"/>
  <c r="DN1221" i="1"/>
  <c r="DJ1221" i="1"/>
  <c r="DI1221" i="1"/>
  <c r="DT1220" i="1"/>
  <c r="DS1220" i="1"/>
  <c r="DR1220" i="1"/>
  <c r="DO1220" i="1"/>
  <c r="DN1220" i="1"/>
  <c r="DJ1220" i="1"/>
  <c r="DI1220" i="1"/>
  <c r="DT1219" i="1"/>
  <c r="DS1219" i="1"/>
  <c r="DR1219" i="1"/>
  <c r="DO1219" i="1"/>
  <c r="DN1219" i="1"/>
  <c r="DJ1219" i="1"/>
  <c r="DI1219" i="1"/>
  <c r="DT1218" i="1"/>
  <c r="DS1218" i="1"/>
  <c r="DR1218" i="1"/>
  <c r="DO1218" i="1"/>
  <c r="DN1218" i="1"/>
  <c r="DJ1218" i="1"/>
  <c r="DI1218" i="1"/>
  <c r="DT1217" i="1"/>
  <c r="DS1217" i="1"/>
  <c r="DR1217" i="1"/>
  <c r="DO1217" i="1"/>
  <c r="DN1217" i="1"/>
  <c r="DJ1217" i="1"/>
  <c r="DI1217" i="1"/>
  <c r="DT1216" i="1"/>
  <c r="DS1216" i="1"/>
  <c r="DR1216" i="1"/>
  <c r="DO1216" i="1"/>
  <c r="DN1216" i="1"/>
  <c r="DJ1216" i="1"/>
  <c r="DI1216" i="1"/>
  <c r="DT1215" i="1"/>
  <c r="DS1215" i="1"/>
  <c r="DR1215" i="1"/>
  <c r="DO1215" i="1"/>
  <c r="DN1215" i="1"/>
  <c r="DJ1215" i="1"/>
  <c r="DI1215" i="1"/>
  <c r="DT1214" i="1"/>
  <c r="DS1214" i="1"/>
  <c r="DR1214" i="1"/>
  <c r="DO1214" i="1"/>
  <c r="DN1214" i="1"/>
  <c r="DJ1214" i="1"/>
  <c r="DI1214" i="1"/>
  <c r="DT1213" i="1"/>
  <c r="DS1213" i="1"/>
  <c r="DR1213" i="1"/>
  <c r="DO1213" i="1"/>
  <c r="DN1213" i="1"/>
  <c r="DJ1213" i="1"/>
  <c r="DI1213" i="1"/>
  <c r="DT1212" i="1"/>
  <c r="DS1212" i="1"/>
  <c r="DR1212" i="1"/>
  <c r="DO1212" i="1"/>
  <c r="DN1212" i="1"/>
  <c r="DJ1212" i="1"/>
  <c r="DI1212" i="1"/>
  <c r="DT1211" i="1"/>
  <c r="DS1211" i="1"/>
  <c r="DR1211" i="1"/>
  <c r="DO1211" i="1"/>
  <c r="DN1211" i="1"/>
  <c r="DJ1211" i="1"/>
  <c r="DI1211" i="1"/>
  <c r="DT1210" i="1"/>
  <c r="DS1210" i="1"/>
  <c r="DR1210" i="1"/>
  <c r="DO1210" i="1"/>
  <c r="DN1210" i="1"/>
  <c r="DJ1210" i="1"/>
  <c r="DI1210" i="1"/>
  <c r="DT1209" i="1"/>
  <c r="DS1209" i="1"/>
  <c r="DR1209" i="1"/>
  <c r="DO1209" i="1"/>
  <c r="DN1209" i="1"/>
  <c r="DJ1209" i="1"/>
  <c r="DI1209" i="1"/>
  <c r="DT1208" i="1"/>
  <c r="DS1208" i="1"/>
  <c r="DR1208" i="1"/>
  <c r="DO1208" i="1"/>
  <c r="DN1208" i="1"/>
  <c r="DJ1208" i="1"/>
  <c r="DI1208" i="1"/>
  <c r="DT1207" i="1"/>
  <c r="DS1207" i="1"/>
  <c r="DR1207" i="1"/>
  <c r="DO1207" i="1"/>
  <c r="DN1207" i="1"/>
  <c r="DJ1207" i="1"/>
  <c r="DI1207" i="1"/>
  <c r="DT1206" i="1"/>
  <c r="DS1206" i="1"/>
  <c r="DR1206" i="1"/>
  <c r="DO1206" i="1"/>
  <c r="DN1206" i="1"/>
  <c r="DJ1206" i="1"/>
  <c r="DI1206" i="1"/>
  <c r="DT1205" i="1"/>
  <c r="DS1205" i="1"/>
  <c r="DR1205" i="1"/>
  <c r="DO1205" i="1"/>
  <c r="DN1205" i="1"/>
  <c r="DJ1205" i="1"/>
  <c r="DI1205" i="1"/>
  <c r="DT1204" i="1"/>
  <c r="DS1204" i="1"/>
  <c r="DR1204" i="1"/>
  <c r="DO1204" i="1"/>
  <c r="DN1204" i="1"/>
  <c r="DJ1204" i="1"/>
  <c r="DI1204" i="1"/>
  <c r="DT1203" i="1"/>
  <c r="DS1203" i="1"/>
  <c r="DR1203" i="1"/>
  <c r="DO1203" i="1"/>
  <c r="DN1203" i="1"/>
  <c r="DJ1203" i="1"/>
  <c r="DI1203" i="1"/>
  <c r="DT1202" i="1"/>
  <c r="DS1202" i="1"/>
  <c r="DR1202" i="1"/>
  <c r="DO1202" i="1"/>
  <c r="DN1202" i="1"/>
  <c r="DJ1202" i="1"/>
  <c r="DI1202" i="1"/>
  <c r="DT1201" i="1"/>
  <c r="DS1201" i="1"/>
  <c r="DR1201" i="1"/>
  <c r="DO1201" i="1"/>
  <c r="DN1201" i="1"/>
  <c r="DJ1201" i="1"/>
  <c r="DI1201" i="1"/>
  <c r="DT1200" i="1"/>
  <c r="DS1200" i="1"/>
  <c r="DR1200" i="1"/>
  <c r="DO1200" i="1"/>
  <c r="DN1200" i="1"/>
  <c r="DJ1200" i="1"/>
  <c r="DI1200" i="1"/>
  <c r="DT1199" i="1"/>
  <c r="DS1199" i="1"/>
  <c r="DR1199" i="1"/>
  <c r="DO1199" i="1"/>
  <c r="DN1199" i="1"/>
  <c r="DJ1199" i="1"/>
  <c r="DI1199" i="1"/>
  <c r="DT1198" i="1"/>
  <c r="DS1198" i="1"/>
  <c r="DR1198" i="1"/>
  <c r="DO1198" i="1"/>
  <c r="DN1198" i="1"/>
  <c r="DJ1198" i="1"/>
  <c r="DI1198" i="1"/>
  <c r="DT1197" i="1"/>
  <c r="DS1197" i="1"/>
  <c r="DR1197" i="1"/>
  <c r="DO1197" i="1"/>
  <c r="DN1197" i="1"/>
  <c r="DJ1197" i="1"/>
  <c r="DI1197" i="1"/>
  <c r="DT1196" i="1"/>
  <c r="DS1196" i="1"/>
  <c r="DR1196" i="1"/>
  <c r="DO1196" i="1"/>
  <c r="DN1196" i="1"/>
  <c r="DJ1196" i="1"/>
  <c r="DI1196" i="1"/>
  <c r="DT1195" i="1"/>
  <c r="DS1195" i="1"/>
  <c r="DR1195" i="1"/>
  <c r="DO1195" i="1"/>
  <c r="DN1195" i="1"/>
  <c r="DJ1195" i="1"/>
  <c r="DI1195" i="1"/>
  <c r="DT1194" i="1"/>
  <c r="DS1194" i="1"/>
  <c r="DR1194" i="1"/>
  <c r="DO1194" i="1"/>
  <c r="DN1194" i="1"/>
  <c r="DJ1194" i="1"/>
  <c r="DI1194" i="1"/>
  <c r="DT1193" i="1"/>
  <c r="DS1193" i="1"/>
  <c r="DR1193" i="1"/>
  <c r="DO1193" i="1"/>
  <c r="DN1193" i="1"/>
  <c r="DJ1193" i="1"/>
  <c r="DI1193" i="1"/>
  <c r="DT1192" i="1"/>
  <c r="DS1192" i="1"/>
  <c r="DR1192" i="1"/>
  <c r="DO1192" i="1"/>
  <c r="DN1192" i="1"/>
  <c r="DJ1192" i="1"/>
  <c r="DI1192" i="1"/>
  <c r="DT1191" i="1"/>
  <c r="DS1191" i="1"/>
  <c r="DR1191" i="1"/>
  <c r="DO1191" i="1"/>
  <c r="DN1191" i="1"/>
  <c r="DJ1191" i="1"/>
  <c r="DI1191" i="1"/>
  <c r="DT1190" i="1"/>
  <c r="DS1190" i="1"/>
  <c r="DR1190" i="1"/>
  <c r="DO1190" i="1"/>
  <c r="DN1190" i="1"/>
  <c r="DJ1190" i="1"/>
  <c r="DI1190" i="1"/>
  <c r="DT1189" i="1"/>
  <c r="DS1189" i="1"/>
  <c r="DR1189" i="1"/>
  <c r="DO1189" i="1"/>
  <c r="DN1189" i="1"/>
  <c r="DJ1189" i="1"/>
  <c r="DI1189" i="1"/>
  <c r="DT1188" i="1"/>
  <c r="DS1188" i="1"/>
  <c r="DR1188" i="1"/>
  <c r="DO1188" i="1"/>
  <c r="DN1188" i="1"/>
  <c r="DJ1188" i="1"/>
  <c r="DI1188" i="1"/>
  <c r="DT1187" i="1"/>
  <c r="DS1187" i="1"/>
  <c r="DR1187" i="1"/>
  <c r="DO1187" i="1"/>
  <c r="DN1187" i="1"/>
  <c r="DJ1187" i="1"/>
  <c r="DI1187" i="1"/>
  <c r="DT1186" i="1"/>
  <c r="DS1186" i="1"/>
  <c r="DR1186" i="1"/>
  <c r="DO1186" i="1"/>
  <c r="DN1186" i="1"/>
  <c r="DJ1186" i="1"/>
  <c r="DI1186" i="1"/>
  <c r="DT1185" i="1"/>
  <c r="DS1185" i="1"/>
  <c r="DR1185" i="1"/>
  <c r="DO1185" i="1"/>
  <c r="DN1185" i="1"/>
  <c r="DJ1185" i="1"/>
  <c r="DI1185" i="1"/>
  <c r="DT1184" i="1"/>
  <c r="DS1184" i="1"/>
  <c r="DR1184" i="1"/>
  <c r="DO1184" i="1"/>
  <c r="DN1184" i="1"/>
  <c r="DJ1184" i="1"/>
  <c r="DI1184" i="1"/>
  <c r="DT1183" i="1"/>
  <c r="DS1183" i="1"/>
  <c r="DR1183" i="1"/>
  <c r="DO1183" i="1"/>
  <c r="DN1183" i="1"/>
  <c r="DJ1183" i="1"/>
  <c r="DI1183" i="1"/>
  <c r="DT1182" i="1"/>
  <c r="DS1182" i="1"/>
  <c r="DR1182" i="1"/>
  <c r="DO1182" i="1"/>
  <c r="DN1182" i="1"/>
  <c r="DJ1182" i="1"/>
  <c r="DI1182" i="1"/>
  <c r="DT1181" i="1"/>
  <c r="DS1181" i="1"/>
  <c r="DR1181" i="1"/>
  <c r="DO1181" i="1"/>
  <c r="DN1181" i="1"/>
  <c r="DJ1181" i="1"/>
  <c r="DI1181" i="1"/>
  <c r="DT1180" i="1"/>
  <c r="DS1180" i="1"/>
  <c r="DR1180" i="1"/>
  <c r="DO1180" i="1"/>
  <c r="DN1180" i="1"/>
  <c r="DJ1180" i="1"/>
  <c r="DI1180" i="1"/>
  <c r="DT1179" i="1"/>
  <c r="DS1179" i="1"/>
  <c r="DR1179" i="1"/>
  <c r="DO1179" i="1"/>
  <c r="DN1179" i="1"/>
  <c r="DJ1179" i="1"/>
  <c r="DI1179" i="1"/>
  <c r="DT1178" i="1"/>
  <c r="DS1178" i="1"/>
  <c r="DR1178" i="1"/>
  <c r="DO1178" i="1"/>
  <c r="DN1178" i="1"/>
  <c r="DJ1178" i="1"/>
  <c r="DI1178" i="1"/>
  <c r="DT1177" i="1"/>
  <c r="DS1177" i="1"/>
  <c r="DR1177" i="1"/>
  <c r="DO1177" i="1"/>
  <c r="DN1177" i="1"/>
  <c r="DJ1177" i="1"/>
  <c r="DI1177" i="1"/>
  <c r="DT1176" i="1"/>
  <c r="DS1176" i="1"/>
  <c r="DR1176" i="1"/>
  <c r="DO1176" i="1"/>
  <c r="DN1176" i="1"/>
  <c r="DJ1176" i="1"/>
  <c r="DI1176" i="1"/>
  <c r="DT1175" i="1"/>
  <c r="DS1175" i="1"/>
  <c r="DR1175" i="1"/>
  <c r="DO1175" i="1"/>
  <c r="DN1175" i="1"/>
  <c r="DJ1175" i="1"/>
  <c r="DI1175" i="1"/>
  <c r="DT1174" i="1"/>
  <c r="DS1174" i="1"/>
  <c r="DR1174" i="1"/>
  <c r="DO1174" i="1"/>
  <c r="DN1174" i="1"/>
  <c r="DJ1174" i="1"/>
  <c r="DI1174" i="1"/>
  <c r="DT1173" i="1"/>
  <c r="DS1173" i="1"/>
  <c r="DR1173" i="1"/>
  <c r="DO1173" i="1"/>
  <c r="DN1173" i="1"/>
  <c r="DJ1173" i="1"/>
  <c r="DI1173" i="1"/>
  <c r="DT1172" i="1"/>
  <c r="DS1172" i="1"/>
  <c r="DR1172" i="1"/>
  <c r="DO1172" i="1"/>
  <c r="DN1172" i="1"/>
  <c r="DJ1172" i="1"/>
  <c r="DI1172" i="1"/>
  <c r="DT1171" i="1"/>
  <c r="DS1171" i="1"/>
  <c r="DR1171" i="1"/>
  <c r="DO1171" i="1"/>
  <c r="DN1171" i="1"/>
  <c r="DJ1171" i="1"/>
  <c r="DI1171" i="1"/>
  <c r="DT1170" i="1"/>
  <c r="DS1170" i="1"/>
  <c r="DR1170" i="1"/>
  <c r="DO1170" i="1"/>
  <c r="DN1170" i="1"/>
  <c r="DJ1170" i="1"/>
  <c r="DI1170" i="1"/>
  <c r="DT1169" i="1"/>
  <c r="DS1169" i="1"/>
  <c r="DR1169" i="1"/>
  <c r="DO1169" i="1"/>
  <c r="DN1169" i="1"/>
  <c r="DJ1169" i="1"/>
  <c r="DI1169" i="1"/>
  <c r="DT1168" i="1"/>
  <c r="DS1168" i="1"/>
  <c r="DR1168" i="1"/>
  <c r="DO1168" i="1"/>
  <c r="DN1168" i="1"/>
  <c r="DJ1168" i="1"/>
  <c r="DI1168" i="1"/>
  <c r="DT1167" i="1"/>
  <c r="DS1167" i="1"/>
  <c r="DR1167" i="1"/>
  <c r="DO1167" i="1"/>
  <c r="DN1167" i="1"/>
  <c r="DJ1167" i="1"/>
  <c r="DI1167" i="1"/>
  <c r="DT1166" i="1"/>
  <c r="DS1166" i="1"/>
  <c r="DR1166" i="1"/>
  <c r="DO1166" i="1"/>
  <c r="DN1166" i="1"/>
  <c r="DJ1166" i="1"/>
  <c r="DI1166" i="1"/>
  <c r="DT1165" i="1"/>
  <c r="DS1165" i="1"/>
  <c r="DR1165" i="1"/>
  <c r="DO1165" i="1"/>
  <c r="DN1165" i="1"/>
  <c r="DJ1165" i="1"/>
  <c r="DI1165" i="1"/>
  <c r="DT1164" i="1"/>
  <c r="DS1164" i="1"/>
  <c r="DR1164" i="1"/>
  <c r="DO1164" i="1"/>
  <c r="DN1164" i="1"/>
  <c r="DJ1164" i="1"/>
  <c r="DI1164" i="1"/>
  <c r="DT1163" i="1"/>
  <c r="DS1163" i="1"/>
  <c r="DR1163" i="1"/>
  <c r="DO1163" i="1"/>
  <c r="DN1163" i="1"/>
  <c r="DJ1163" i="1"/>
  <c r="DI1163" i="1"/>
  <c r="DT1162" i="1"/>
  <c r="DS1162" i="1"/>
  <c r="DR1162" i="1"/>
  <c r="DO1162" i="1"/>
  <c r="DN1162" i="1"/>
  <c r="DJ1162" i="1"/>
  <c r="DI1162" i="1"/>
  <c r="DT1161" i="1"/>
  <c r="DS1161" i="1"/>
  <c r="DR1161" i="1"/>
  <c r="DO1161" i="1"/>
  <c r="DN1161" i="1"/>
  <c r="DJ1161" i="1"/>
  <c r="DI1161" i="1"/>
  <c r="DT1160" i="1"/>
  <c r="DS1160" i="1"/>
  <c r="DR1160" i="1"/>
  <c r="DO1160" i="1"/>
  <c r="DN1160" i="1"/>
  <c r="DJ1160" i="1"/>
  <c r="DI1160" i="1"/>
  <c r="DT1159" i="1"/>
  <c r="DS1159" i="1"/>
  <c r="DR1159" i="1"/>
  <c r="DO1159" i="1"/>
  <c r="DN1159" i="1"/>
  <c r="DJ1159" i="1"/>
  <c r="DI1159" i="1"/>
  <c r="DT1158" i="1"/>
  <c r="DS1158" i="1"/>
  <c r="DR1158" i="1"/>
  <c r="DO1158" i="1"/>
  <c r="DN1158" i="1"/>
  <c r="DJ1158" i="1"/>
  <c r="DI1158" i="1"/>
  <c r="DT1157" i="1"/>
  <c r="DS1157" i="1"/>
  <c r="DR1157" i="1"/>
  <c r="DO1157" i="1"/>
  <c r="DN1157" i="1"/>
  <c r="DJ1157" i="1"/>
  <c r="DI1157" i="1"/>
  <c r="DT1156" i="1"/>
  <c r="DS1156" i="1"/>
  <c r="DR1156" i="1"/>
  <c r="DO1156" i="1"/>
  <c r="DN1156" i="1"/>
  <c r="DJ1156" i="1"/>
  <c r="DI1156" i="1"/>
  <c r="DT1155" i="1"/>
  <c r="DS1155" i="1"/>
  <c r="DR1155" i="1"/>
  <c r="DO1155" i="1"/>
  <c r="DN1155" i="1"/>
  <c r="DJ1155" i="1"/>
  <c r="DI1155" i="1"/>
  <c r="DT1154" i="1"/>
  <c r="DS1154" i="1"/>
  <c r="DR1154" i="1"/>
  <c r="DO1154" i="1"/>
  <c r="DN1154" i="1"/>
  <c r="DJ1154" i="1"/>
  <c r="DI1154" i="1"/>
  <c r="DT1153" i="1"/>
  <c r="DS1153" i="1"/>
  <c r="DR1153" i="1"/>
  <c r="DO1153" i="1"/>
  <c r="DN1153" i="1"/>
  <c r="DJ1153" i="1"/>
  <c r="DI1153" i="1"/>
  <c r="DT1152" i="1"/>
  <c r="DS1152" i="1"/>
  <c r="DR1152" i="1"/>
  <c r="DO1152" i="1"/>
  <c r="DN1152" i="1"/>
  <c r="DJ1152" i="1"/>
  <c r="DI1152" i="1"/>
  <c r="DT1151" i="1"/>
  <c r="DS1151" i="1"/>
  <c r="DR1151" i="1"/>
  <c r="DO1151" i="1"/>
  <c r="DN1151" i="1"/>
  <c r="DJ1151" i="1"/>
  <c r="DI1151" i="1"/>
  <c r="DT1150" i="1"/>
  <c r="DS1150" i="1"/>
  <c r="DR1150" i="1"/>
  <c r="DO1150" i="1"/>
  <c r="DN1150" i="1"/>
  <c r="DJ1150" i="1"/>
  <c r="DI1150" i="1"/>
  <c r="DT1149" i="1"/>
  <c r="DS1149" i="1"/>
  <c r="DR1149" i="1"/>
  <c r="DO1149" i="1"/>
  <c r="DN1149" i="1"/>
  <c r="DJ1149" i="1"/>
  <c r="DI1149" i="1"/>
  <c r="DT1148" i="1"/>
  <c r="DS1148" i="1"/>
  <c r="DR1148" i="1"/>
  <c r="DO1148" i="1"/>
  <c r="DN1148" i="1"/>
  <c r="DJ1148" i="1"/>
  <c r="DI1148" i="1"/>
  <c r="DT1147" i="1"/>
  <c r="DS1147" i="1"/>
  <c r="DR1147" i="1"/>
  <c r="DO1147" i="1"/>
  <c r="DN1147" i="1"/>
  <c r="DJ1147" i="1"/>
  <c r="DI1147" i="1"/>
  <c r="DT1146" i="1"/>
  <c r="DS1146" i="1"/>
  <c r="DR1146" i="1"/>
  <c r="DO1146" i="1"/>
  <c r="DN1146" i="1"/>
  <c r="DJ1146" i="1"/>
  <c r="DI1146" i="1"/>
  <c r="DT1145" i="1"/>
  <c r="DS1145" i="1"/>
  <c r="DR1145" i="1"/>
  <c r="DO1145" i="1"/>
  <c r="DN1145" i="1"/>
  <c r="DJ1145" i="1"/>
  <c r="DI1145" i="1"/>
  <c r="DT1144" i="1"/>
  <c r="DS1144" i="1"/>
  <c r="DR1144" i="1"/>
  <c r="DO1144" i="1"/>
  <c r="DN1144" i="1"/>
  <c r="DJ1144" i="1"/>
  <c r="DI1144" i="1"/>
  <c r="DT1143" i="1"/>
  <c r="DS1143" i="1"/>
  <c r="DR1143" i="1"/>
  <c r="DO1143" i="1"/>
  <c r="DN1143" i="1"/>
  <c r="DJ1143" i="1"/>
  <c r="DI1143" i="1"/>
  <c r="DT1142" i="1"/>
  <c r="DS1142" i="1"/>
  <c r="DR1142" i="1"/>
  <c r="DO1142" i="1"/>
  <c r="DN1142" i="1"/>
  <c r="DJ1142" i="1"/>
  <c r="DI1142" i="1"/>
  <c r="DT1141" i="1"/>
  <c r="DS1141" i="1"/>
  <c r="DR1141" i="1"/>
  <c r="DO1141" i="1"/>
  <c r="DN1141" i="1"/>
  <c r="DJ1141" i="1"/>
  <c r="DI1141" i="1"/>
  <c r="DT1140" i="1"/>
  <c r="DS1140" i="1"/>
  <c r="DR1140" i="1"/>
  <c r="DO1140" i="1"/>
  <c r="DN1140" i="1"/>
  <c r="DJ1140" i="1"/>
  <c r="DI1140" i="1"/>
  <c r="DT1139" i="1"/>
  <c r="DS1139" i="1"/>
  <c r="DR1139" i="1"/>
  <c r="DO1139" i="1"/>
  <c r="DN1139" i="1"/>
  <c r="DJ1139" i="1"/>
  <c r="DI1139" i="1"/>
  <c r="DT1138" i="1"/>
  <c r="DS1138" i="1"/>
  <c r="DR1138" i="1"/>
  <c r="DO1138" i="1"/>
  <c r="DN1138" i="1"/>
  <c r="DJ1138" i="1"/>
  <c r="DI1138" i="1"/>
  <c r="DT1137" i="1"/>
  <c r="DS1137" i="1"/>
  <c r="DR1137" i="1"/>
  <c r="DO1137" i="1"/>
  <c r="DN1137" i="1"/>
  <c r="DJ1137" i="1"/>
  <c r="DI1137" i="1"/>
  <c r="DT1136" i="1"/>
  <c r="DS1136" i="1"/>
  <c r="DR1136" i="1"/>
  <c r="DO1136" i="1"/>
  <c r="DN1136" i="1"/>
  <c r="DJ1136" i="1"/>
  <c r="DI1136" i="1"/>
  <c r="DT1135" i="1"/>
  <c r="DS1135" i="1"/>
  <c r="DR1135" i="1"/>
  <c r="DO1135" i="1"/>
  <c r="DN1135" i="1"/>
  <c r="DJ1135" i="1"/>
  <c r="DI1135" i="1"/>
  <c r="DT1134" i="1"/>
  <c r="DS1134" i="1"/>
  <c r="DR1134" i="1"/>
  <c r="DO1134" i="1"/>
  <c r="DN1134" i="1"/>
  <c r="DJ1134" i="1"/>
  <c r="DI1134" i="1"/>
  <c r="DT1133" i="1"/>
  <c r="DS1133" i="1"/>
  <c r="DR1133" i="1"/>
  <c r="DO1133" i="1"/>
  <c r="DN1133" i="1"/>
  <c r="DJ1133" i="1"/>
  <c r="DI1133" i="1"/>
  <c r="DT1132" i="1"/>
  <c r="DS1132" i="1"/>
  <c r="DR1132" i="1"/>
  <c r="DO1132" i="1"/>
  <c r="DN1132" i="1"/>
  <c r="DJ1132" i="1"/>
  <c r="DI1132" i="1"/>
  <c r="DT1131" i="1"/>
  <c r="DS1131" i="1"/>
  <c r="DR1131" i="1"/>
  <c r="DO1131" i="1"/>
  <c r="DN1131" i="1"/>
  <c r="DJ1131" i="1"/>
  <c r="DI1131" i="1"/>
  <c r="DT1130" i="1"/>
  <c r="DS1130" i="1"/>
  <c r="DR1130" i="1"/>
  <c r="DO1130" i="1"/>
  <c r="DN1130" i="1"/>
  <c r="DJ1130" i="1"/>
  <c r="DI1130" i="1"/>
  <c r="DT1129" i="1"/>
  <c r="DS1129" i="1"/>
  <c r="DR1129" i="1"/>
  <c r="DO1129" i="1"/>
  <c r="DN1129" i="1"/>
  <c r="DJ1129" i="1"/>
  <c r="DI1129" i="1"/>
  <c r="DT1128" i="1"/>
  <c r="DS1128" i="1"/>
  <c r="DR1128" i="1"/>
  <c r="DO1128" i="1"/>
  <c r="DN1128" i="1"/>
  <c r="DJ1128" i="1"/>
  <c r="DI1128" i="1"/>
  <c r="DT1127" i="1"/>
  <c r="DS1127" i="1"/>
  <c r="DR1127" i="1"/>
  <c r="DO1127" i="1"/>
  <c r="DN1127" i="1"/>
  <c r="DJ1127" i="1"/>
  <c r="DI1127" i="1"/>
  <c r="DT1126" i="1"/>
  <c r="DS1126" i="1"/>
  <c r="DR1126" i="1"/>
  <c r="DO1126" i="1"/>
  <c r="DN1126" i="1"/>
  <c r="DJ1126" i="1"/>
  <c r="DI1126" i="1"/>
  <c r="DT1125" i="1"/>
  <c r="DS1125" i="1"/>
  <c r="DR1125" i="1"/>
  <c r="DO1125" i="1"/>
  <c r="DN1125" i="1"/>
  <c r="DJ1125" i="1"/>
  <c r="DI1125" i="1"/>
  <c r="DT1124" i="1"/>
  <c r="DS1124" i="1"/>
  <c r="DR1124" i="1"/>
  <c r="DO1124" i="1"/>
  <c r="DN1124" i="1"/>
  <c r="DJ1124" i="1"/>
  <c r="DI1124" i="1"/>
  <c r="DT1123" i="1"/>
  <c r="DS1123" i="1"/>
  <c r="DR1123" i="1"/>
  <c r="DO1123" i="1"/>
  <c r="DN1123" i="1"/>
  <c r="DJ1123" i="1"/>
  <c r="DI1123" i="1"/>
  <c r="DT1122" i="1"/>
  <c r="DS1122" i="1"/>
  <c r="DR1122" i="1"/>
  <c r="DO1122" i="1"/>
  <c r="DN1122" i="1"/>
  <c r="DJ1122" i="1"/>
  <c r="DI1122" i="1"/>
  <c r="DT1121" i="1"/>
  <c r="DS1121" i="1"/>
  <c r="DR1121" i="1"/>
  <c r="DO1121" i="1"/>
  <c r="DN1121" i="1"/>
  <c r="DJ1121" i="1"/>
  <c r="DI1121" i="1"/>
  <c r="DT1120" i="1"/>
  <c r="DS1120" i="1"/>
  <c r="DR1120" i="1"/>
  <c r="DO1120" i="1"/>
  <c r="DN1120" i="1"/>
  <c r="DJ1120" i="1"/>
  <c r="DI1120" i="1"/>
  <c r="DT1119" i="1"/>
  <c r="DS1119" i="1"/>
  <c r="DR1119" i="1"/>
  <c r="DO1119" i="1"/>
  <c r="DN1119" i="1"/>
  <c r="DJ1119" i="1"/>
  <c r="DI1119" i="1"/>
  <c r="DT1118" i="1"/>
  <c r="DS1118" i="1"/>
  <c r="DR1118" i="1"/>
  <c r="DO1118" i="1"/>
  <c r="DN1118" i="1"/>
  <c r="DJ1118" i="1"/>
  <c r="DI1118" i="1"/>
  <c r="DT1117" i="1"/>
  <c r="DS1117" i="1"/>
  <c r="DR1117" i="1"/>
  <c r="DO1117" i="1"/>
  <c r="DN1117" i="1"/>
  <c r="DJ1117" i="1"/>
  <c r="DI1117" i="1"/>
  <c r="DT1116" i="1"/>
  <c r="DS1116" i="1"/>
  <c r="DR1116" i="1"/>
  <c r="DO1116" i="1"/>
  <c r="DN1116" i="1"/>
  <c r="DJ1116" i="1"/>
  <c r="DI1116" i="1"/>
  <c r="DT1115" i="1"/>
  <c r="DS1115" i="1"/>
  <c r="DR1115" i="1"/>
  <c r="DO1115" i="1"/>
  <c r="DN1115" i="1"/>
  <c r="DJ1115" i="1"/>
  <c r="DI1115" i="1"/>
  <c r="DT1114" i="1"/>
  <c r="DS1114" i="1"/>
  <c r="DR1114" i="1"/>
  <c r="DO1114" i="1"/>
  <c r="DN1114" i="1"/>
  <c r="DJ1114" i="1"/>
  <c r="DI1114" i="1"/>
  <c r="DT1113" i="1"/>
  <c r="DS1113" i="1"/>
  <c r="DR1113" i="1"/>
  <c r="DO1113" i="1"/>
  <c r="DN1113" i="1"/>
  <c r="DJ1113" i="1"/>
  <c r="DI1113" i="1"/>
  <c r="DT1112" i="1"/>
  <c r="DS1112" i="1"/>
  <c r="DR1112" i="1"/>
  <c r="DO1112" i="1"/>
  <c r="DN1112" i="1"/>
  <c r="DJ1112" i="1"/>
  <c r="DI1112" i="1"/>
  <c r="DT1111" i="1"/>
  <c r="DS1111" i="1"/>
  <c r="DR1111" i="1"/>
  <c r="DO1111" i="1"/>
  <c r="DN1111" i="1"/>
  <c r="DJ1111" i="1"/>
  <c r="DI1111" i="1"/>
  <c r="DT1110" i="1"/>
  <c r="DS1110" i="1"/>
  <c r="DR1110" i="1"/>
  <c r="DO1110" i="1"/>
  <c r="DN1110" i="1"/>
  <c r="DJ1110" i="1"/>
  <c r="DI1110" i="1"/>
  <c r="DT1109" i="1"/>
  <c r="DS1109" i="1"/>
  <c r="DR1109" i="1"/>
  <c r="DO1109" i="1"/>
  <c r="DN1109" i="1"/>
  <c r="DJ1109" i="1"/>
  <c r="DI1109" i="1"/>
  <c r="DT1108" i="1"/>
  <c r="DS1108" i="1"/>
  <c r="DR1108" i="1"/>
  <c r="DO1108" i="1"/>
  <c r="DN1108" i="1"/>
  <c r="DJ1108" i="1"/>
  <c r="DI1108" i="1"/>
  <c r="DT1107" i="1"/>
  <c r="DS1107" i="1"/>
  <c r="DR1107" i="1"/>
  <c r="DO1107" i="1"/>
  <c r="DN1107" i="1"/>
  <c r="DJ1107" i="1"/>
  <c r="DI1107" i="1"/>
  <c r="DT1106" i="1"/>
  <c r="DS1106" i="1"/>
  <c r="DR1106" i="1"/>
  <c r="DO1106" i="1"/>
  <c r="DN1106" i="1"/>
  <c r="DJ1106" i="1"/>
  <c r="DI1106" i="1"/>
  <c r="DT1105" i="1"/>
  <c r="DS1105" i="1"/>
  <c r="DR1105" i="1"/>
  <c r="DO1105" i="1"/>
  <c r="DN1105" i="1"/>
  <c r="DJ1105" i="1"/>
  <c r="DI1105" i="1"/>
  <c r="DT1104" i="1"/>
  <c r="DS1104" i="1"/>
  <c r="DR1104" i="1"/>
  <c r="DO1104" i="1"/>
  <c r="DN1104" i="1"/>
  <c r="DJ1104" i="1"/>
  <c r="DI1104" i="1"/>
  <c r="DT1103" i="1"/>
  <c r="DS1103" i="1"/>
  <c r="DR1103" i="1"/>
  <c r="DO1103" i="1"/>
  <c r="DN1103" i="1"/>
  <c r="DJ1103" i="1"/>
  <c r="DI1103" i="1"/>
  <c r="DT1102" i="1"/>
  <c r="DS1102" i="1"/>
  <c r="DR1102" i="1"/>
  <c r="DO1102" i="1"/>
  <c r="DN1102" i="1"/>
  <c r="DJ1102" i="1"/>
  <c r="DI1102" i="1"/>
  <c r="DT1101" i="1"/>
  <c r="DS1101" i="1"/>
  <c r="DR1101" i="1"/>
  <c r="DO1101" i="1"/>
  <c r="DN1101" i="1"/>
  <c r="DJ1101" i="1"/>
  <c r="DI1101" i="1"/>
  <c r="DT1100" i="1"/>
  <c r="DS1100" i="1"/>
  <c r="DR1100" i="1"/>
  <c r="DO1100" i="1"/>
  <c r="DN1100" i="1"/>
  <c r="DJ1100" i="1"/>
  <c r="DI1100" i="1"/>
  <c r="DT1099" i="1"/>
  <c r="DS1099" i="1"/>
  <c r="DR1099" i="1"/>
  <c r="DO1099" i="1"/>
  <c r="DN1099" i="1"/>
  <c r="DJ1099" i="1"/>
  <c r="DI1099" i="1"/>
  <c r="DT1098" i="1"/>
  <c r="DS1098" i="1"/>
  <c r="DR1098" i="1"/>
  <c r="DO1098" i="1"/>
  <c r="DN1098" i="1"/>
  <c r="DJ1098" i="1"/>
  <c r="DI1098" i="1"/>
  <c r="DT1097" i="1"/>
  <c r="DS1097" i="1"/>
  <c r="DR1097" i="1"/>
  <c r="DO1097" i="1"/>
  <c r="DN1097" i="1"/>
  <c r="DJ1097" i="1"/>
  <c r="DI1097" i="1"/>
  <c r="DT1096" i="1"/>
  <c r="DS1096" i="1"/>
  <c r="DR1096" i="1"/>
  <c r="DO1096" i="1"/>
  <c r="DN1096" i="1"/>
  <c r="DJ1096" i="1"/>
  <c r="DI1096" i="1"/>
  <c r="DT1095" i="1"/>
  <c r="DS1095" i="1"/>
  <c r="DR1095" i="1"/>
  <c r="DO1095" i="1"/>
  <c r="DN1095" i="1"/>
  <c r="DJ1095" i="1"/>
  <c r="DI1095" i="1"/>
  <c r="DT1094" i="1"/>
  <c r="DS1094" i="1"/>
  <c r="DR1094" i="1"/>
  <c r="DO1094" i="1"/>
  <c r="DN1094" i="1"/>
  <c r="DJ1094" i="1"/>
  <c r="DI1094" i="1"/>
  <c r="DT1093" i="1"/>
  <c r="DS1093" i="1"/>
  <c r="DR1093" i="1"/>
  <c r="DO1093" i="1"/>
  <c r="DN1093" i="1"/>
  <c r="DJ1093" i="1"/>
  <c r="DI1093" i="1"/>
  <c r="DT1092" i="1"/>
  <c r="DS1092" i="1"/>
  <c r="DR1092" i="1"/>
  <c r="DO1092" i="1"/>
  <c r="DN1092" i="1"/>
  <c r="DJ1092" i="1"/>
  <c r="DI1092" i="1"/>
  <c r="DT1091" i="1"/>
  <c r="DS1091" i="1"/>
  <c r="DR1091" i="1"/>
  <c r="DO1091" i="1"/>
  <c r="DN1091" i="1"/>
  <c r="DJ1091" i="1"/>
  <c r="DI1091" i="1"/>
  <c r="DT1090" i="1"/>
  <c r="DS1090" i="1"/>
  <c r="DR1090" i="1"/>
  <c r="DO1090" i="1"/>
  <c r="DN1090" i="1"/>
  <c r="DJ1090" i="1"/>
  <c r="DI1090" i="1"/>
  <c r="DT1089" i="1"/>
  <c r="DS1089" i="1"/>
  <c r="DR1089" i="1"/>
  <c r="DO1089" i="1"/>
  <c r="DN1089" i="1"/>
  <c r="DJ1089" i="1"/>
  <c r="DI1089" i="1"/>
  <c r="DT1088" i="1"/>
  <c r="DS1088" i="1"/>
  <c r="DR1088" i="1"/>
  <c r="DO1088" i="1"/>
  <c r="DN1088" i="1"/>
  <c r="DJ1088" i="1"/>
  <c r="DI1088" i="1"/>
  <c r="DT1087" i="1"/>
  <c r="DS1087" i="1"/>
  <c r="DR1087" i="1"/>
  <c r="DO1087" i="1"/>
  <c r="DN1087" i="1"/>
  <c r="DJ1087" i="1"/>
  <c r="DI1087" i="1"/>
  <c r="DT1086" i="1"/>
  <c r="DS1086" i="1"/>
  <c r="DR1086" i="1"/>
  <c r="DO1086" i="1"/>
  <c r="DN1086" i="1"/>
  <c r="DJ1086" i="1"/>
  <c r="DI1086" i="1"/>
  <c r="DT1085" i="1"/>
  <c r="DS1085" i="1"/>
  <c r="DR1085" i="1"/>
  <c r="DO1085" i="1"/>
  <c r="DN1085" i="1"/>
  <c r="DJ1085" i="1"/>
  <c r="DI1085" i="1"/>
  <c r="DT1084" i="1"/>
  <c r="DS1084" i="1"/>
  <c r="DR1084" i="1"/>
  <c r="DO1084" i="1"/>
  <c r="DN1084" i="1"/>
  <c r="DJ1084" i="1"/>
  <c r="DI1084" i="1"/>
  <c r="DT1083" i="1"/>
  <c r="DS1083" i="1"/>
  <c r="DR1083" i="1"/>
  <c r="DO1083" i="1"/>
  <c r="DN1083" i="1"/>
  <c r="DJ1083" i="1"/>
  <c r="DI1083" i="1"/>
  <c r="DT1082" i="1"/>
  <c r="DS1082" i="1"/>
  <c r="DR1082" i="1"/>
  <c r="DO1082" i="1"/>
  <c r="DN1082" i="1"/>
  <c r="DJ1082" i="1"/>
  <c r="DI1082" i="1"/>
  <c r="DT1081" i="1"/>
  <c r="DS1081" i="1"/>
  <c r="DR1081" i="1"/>
  <c r="DO1081" i="1"/>
  <c r="DN1081" i="1"/>
  <c r="DJ1081" i="1"/>
  <c r="DI1081" i="1"/>
  <c r="DT1080" i="1"/>
  <c r="DS1080" i="1"/>
  <c r="DR1080" i="1"/>
  <c r="DO1080" i="1"/>
  <c r="DN1080" i="1"/>
  <c r="DJ1080" i="1"/>
  <c r="DI1080" i="1"/>
  <c r="DT1079" i="1"/>
  <c r="DS1079" i="1"/>
  <c r="DR1079" i="1"/>
  <c r="DO1079" i="1"/>
  <c r="DN1079" i="1"/>
  <c r="DJ1079" i="1"/>
  <c r="DI1079" i="1"/>
  <c r="DT1078" i="1"/>
  <c r="DS1078" i="1"/>
  <c r="DR1078" i="1"/>
  <c r="DO1078" i="1"/>
  <c r="DN1078" i="1"/>
  <c r="DJ1078" i="1"/>
  <c r="DI1078" i="1"/>
  <c r="DT1077" i="1"/>
  <c r="DS1077" i="1"/>
  <c r="DR1077" i="1"/>
  <c r="DO1077" i="1"/>
  <c r="DN1077" i="1"/>
  <c r="DJ1077" i="1"/>
  <c r="DI1077" i="1"/>
  <c r="DT1076" i="1"/>
  <c r="DS1076" i="1"/>
  <c r="DR1076" i="1"/>
  <c r="DO1076" i="1"/>
  <c r="DN1076" i="1"/>
  <c r="DJ1076" i="1"/>
  <c r="DI1076" i="1"/>
  <c r="DT1075" i="1"/>
  <c r="DS1075" i="1"/>
  <c r="DR1075" i="1"/>
  <c r="DO1075" i="1"/>
  <c r="DN1075" i="1"/>
  <c r="DJ1075" i="1"/>
  <c r="DI1075" i="1"/>
  <c r="DT1074" i="1"/>
  <c r="DS1074" i="1"/>
  <c r="DR1074" i="1"/>
  <c r="DO1074" i="1"/>
  <c r="DN1074" i="1"/>
  <c r="DJ1074" i="1"/>
  <c r="DI1074" i="1"/>
  <c r="DT1073" i="1"/>
  <c r="DS1073" i="1"/>
  <c r="DR1073" i="1"/>
  <c r="DO1073" i="1"/>
  <c r="DN1073" i="1"/>
  <c r="DJ1073" i="1"/>
  <c r="DI1073" i="1"/>
  <c r="DT1072" i="1"/>
  <c r="DS1072" i="1"/>
  <c r="DR1072" i="1"/>
  <c r="DO1072" i="1"/>
  <c r="DN1072" i="1"/>
  <c r="DJ1072" i="1"/>
  <c r="DI1072" i="1"/>
  <c r="DT1071" i="1"/>
  <c r="DS1071" i="1"/>
  <c r="DR1071" i="1"/>
  <c r="DO1071" i="1"/>
  <c r="DN1071" i="1"/>
  <c r="DJ1071" i="1"/>
  <c r="DI1071" i="1"/>
  <c r="DT1070" i="1"/>
  <c r="DS1070" i="1"/>
  <c r="DR1070" i="1"/>
  <c r="DO1070" i="1"/>
  <c r="DN1070" i="1"/>
  <c r="DJ1070" i="1"/>
  <c r="DI1070" i="1"/>
  <c r="DT1069" i="1"/>
  <c r="DS1069" i="1"/>
  <c r="DR1069" i="1"/>
  <c r="DO1069" i="1"/>
  <c r="DN1069" i="1"/>
  <c r="DJ1069" i="1"/>
  <c r="DI1069" i="1"/>
  <c r="DT1068" i="1"/>
  <c r="DS1068" i="1"/>
  <c r="DR1068" i="1"/>
  <c r="DO1068" i="1"/>
  <c r="DN1068" i="1"/>
  <c r="DJ1068" i="1"/>
  <c r="DI1068" i="1"/>
  <c r="DT1067" i="1"/>
  <c r="DS1067" i="1"/>
  <c r="DR1067" i="1"/>
  <c r="DO1067" i="1"/>
  <c r="DN1067" i="1"/>
  <c r="DJ1067" i="1"/>
  <c r="DI1067" i="1"/>
  <c r="DT1066" i="1"/>
  <c r="DS1066" i="1"/>
  <c r="DR1066" i="1"/>
  <c r="DO1066" i="1"/>
  <c r="DN1066" i="1"/>
  <c r="DJ1066" i="1"/>
  <c r="DI1066" i="1"/>
  <c r="DT1065" i="1"/>
  <c r="DS1065" i="1"/>
  <c r="DR1065" i="1"/>
  <c r="DO1065" i="1"/>
  <c r="DN1065" i="1"/>
  <c r="DJ1065" i="1"/>
  <c r="DI1065" i="1"/>
  <c r="DT1064" i="1"/>
  <c r="DS1064" i="1"/>
  <c r="DR1064" i="1"/>
  <c r="DO1064" i="1"/>
  <c r="DN1064" i="1"/>
  <c r="DJ1064" i="1"/>
  <c r="DI1064" i="1"/>
  <c r="DT1063" i="1"/>
  <c r="DS1063" i="1"/>
  <c r="DR1063" i="1"/>
  <c r="DO1063" i="1"/>
  <c r="DN1063" i="1"/>
  <c r="DJ1063" i="1"/>
  <c r="DI1063" i="1"/>
  <c r="DT1062" i="1"/>
  <c r="DS1062" i="1"/>
  <c r="DR1062" i="1"/>
  <c r="DO1062" i="1"/>
  <c r="DN1062" i="1"/>
  <c r="DJ1062" i="1"/>
  <c r="DI1062" i="1"/>
  <c r="DT1061" i="1"/>
  <c r="DS1061" i="1"/>
  <c r="DR1061" i="1"/>
  <c r="DO1061" i="1"/>
  <c r="DN1061" i="1"/>
  <c r="DJ1061" i="1"/>
  <c r="DI1061" i="1"/>
  <c r="DT1060" i="1"/>
  <c r="DS1060" i="1"/>
  <c r="DR1060" i="1"/>
  <c r="DO1060" i="1"/>
  <c r="DN1060" i="1"/>
  <c r="DJ1060" i="1"/>
  <c r="DI1060" i="1"/>
  <c r="DT1059" i="1"/>
  <c r="DS1059" i="1"/>
  <c r="DR1059" i="1"/>
  <c r="DO1059" i="1"/>
  <c r="DN1059" i="1"/>
  <c r="DJ1059" i="1"/>
  <c r="DI1059" i="1"/>
  <c r="DT1058" i="1"/>
  <c r="DS1058" i="1"/>
  <c r="DR1058" i="1"/>
  <c r="DO1058" i="1"/>
  <c r="DN1058" i="1"/>
  <c r="DJ1058" i="1"/>
  <c r="DI1058" i="1"/>
  <c r="DT1057" i="1"/>
  <c r="DS1057" i="1"/>
  <c r="DR1057" i="1"/>
  <c r="DO1057" i="1"/>
  <c r="DN1057" i="1"/>
  <c r="DJ1057" i="1"/>
  <c r="DI1057" i="1"/>
  <c r="DT1056" i="1"/>
  <c r="DS1056" i="1"/>
  <c r="DR1056" i="1"/>
  <c r="DO1056" i="1"/>
  <c r="DN1056" i="1"/>
  <c r="DJ1056" i="1"/>
  <c r="DI1056" i="1"/>
  <c r="DT1055" i="1"/>
  <c r="DS1055" i="1"/>
  <c r="DR1055" i="1"/>
  <c r="DO1055" i="1"/>
  <c r="DN1055" i="1"/>
  <c r="DJ1055" i="1"/>
  <c r="DI1055" i="1"/>
  <c r="DT1054" i="1"/>
  <c r="DS1054" i="1"/>
  <c r="DR1054" i="1"/>
  <c r="DO1054" i="1"/>
  <c r="DN1054" i="1"/>
  <c r="DJ1054" i="1"/>
  <c r="DI1054" i="1"/>
  <c r="DT1053" i="1"/>
  <c r="DS1053" i="1"/>
  <c r="DR1053" i="1"/>
  <c r="DO1053" i="1"/>
  <c r="DN1053" i="1"/>
  <c r="DJ1053" i="1"/>
  <c r="DI1053" i="1"/>
  <c r="DT1052" i="1"/>
  <c r="DS1052" i="1"/>
  <c r="DR1052" i="1"/>
  <c r="DO1052" i="1"/>
  <c r="DN1052" i="1"/>
  <c r="DJ1052" i="1"/>
  <c r="DI1052" i="1"/>
  <c r="DT1051" i="1"/>
  <c r="DS1051" i="1"/>
  <c r="DR1051" i="1"/>
  <c r="DO1051" i="1"/>
  <c r="DN1051" i="1"/>
  <c r="DJ1051" i="1"/>
  <c r="DI1051" i="1"/>
  <c r="DT1050" i="1"/>
  <c r="DS1050" i="1"/>
  <c r="DR1050" i="1"/>
  <c r="DO1050" i="1"/>
  <c r="DN1050" i="1"/>
  <c r="DJ1050" i="1"/>
  <c r="DI1050" i="1"/>
  <c r="DT1049" i="1"/>
  <c r="DS1049" i="1"/>
  <c r="DR1049" i="1"/>
  <c r="DO1049" i="1"/>
  <c r="DN1049" i="1"/>
  <c r="DJ1049" i="1"/>
  <c r="DI1049" i="1"/>
  <c r="DT1048" i="1"/>
  <c r="DS1048" i="1"/>
  <c r="DR1048" i="1"/>
  <c r="DO1048" i="1"/>
  <c r="DN1048" i="1"/>
  <c r="DJ1048" i="1"/>
  <c r="DI1048" i="1"/>
  <c r="DT1047" i="1"/>
  <c r="DS1047" i="1"/>
  <c r="DR1047" i="1"/>
  <c r="DO1047" i="1"/>
  <c r="DN1047" i="1"/>
  <c r="DJ1047" i="1"/>
  <c r="DI1047" i="1"/>
  <c r="DT1046" i="1"/>
  <c r="DS1046" i="1"/>
  <c r="DR1046" i="1"/>
  <c r="DO1046" i="1"/>
  <c r="DN1046" i="1"/>
  <c r="DJ1046" i="1"/>
  <c r="DI1046" i="1"/>
  <c r="DT1045" i="1"/>
  <c r="DS1045" i="1"/>
  <c r="DR1045" i="1"/>
  <c r="DO1045" i="1"/>
  <c r="DN1045" i="1"/>
  <c r="DJ1045" i="1"/>
  <c r="DI1045" i="1"/>
  <c r="DT1044" i="1"/>
  <c r="DS1044" i="1"/>
  <c r="DR1044" i="1"/>
  <c r="DO1044" i="1"/>
  <c r="DN1044" i="1"/>
  <c r="DJ1044" i="1"/>
  <c r="DI1044" i="1"/>
  <c r="DT1043" i="1"/>
  <c r="DS1043" i="1"/>
  <c r="DR1043" i="1"/>
  <c r="DO1043" i="1"/>
  <c r="DN1043" i="1"/>
  <c r="DJ1043" i="1"/>
  <c r="DI1043" i="1"/>
  <c r="DT1042" i="1"/>
  <c r="DS1042" i="1"/>
  <c r="DR1042" i="1"/>
  <c r="DO1042" i="1"/>
  <c r="DN1042" i="1"/>
  <c r="DJ1042" i="1"/>
  <c r="DI1042" i="1"/>
  <c r="DT1041" i="1"/>
  <c r="DS1041" i="1"/>
  <c r="DR1041" i="1"/>
  <c r="DO1041" i="1"/>
  <c r="DN1041" i="1"/>
  <c r="DJ1041" i="1"/>
  <c r="DI1041" i="1"/>
  <c r="DT1040" i="1"/>
  <c r="DS1040" i="1"/>
  <c r="DR1040" i="1"/>
  <c r="DO1040" i="1"/>
  <c r="DN1040" i="1"/>
  <c r="DJ1040" i="1"/>
  <c r="DI1040" i="1"/>
  <c r="DT1039" i="1"/>
  <c r="DS1039" i="1"/>
  <c r="DR1039" i="1"/>
  <c r="DO1039" i="1"/>
  <c r="DN1039" i="1"/>
  <c r="DJ1039" i="1"/>
  <c r="DI1039" i="1"/>
  <c r="DT1038" i="1"/>
  <c r="DS1038" i="1"/>
  <c r="DR1038" i="1"/>
  <c r="DO1038" i="1"/>
  <c r="DN1038" i="1"/>
  <c r="DJ1038" i="1"/>
  <c r="DI1038" i="1"/>
  <c r="DT1037" i="1"/>
  <c r="DS1037" i="1"/>
  <c r="DR1037" i="1"/>
  <c r="DO1037" i="1"/>
  <c r="DN1037" i="1"/>
  <c r="DJ1037" i="1"/>
  <c r="DI1037" i="1"/>
  <c r="DT1036" i="1"/>
  <c r="DS1036" i="1"/>
  <c r="DR1036" i="1"/>
  <c r="DO1036" i="1"/>
  <c r="DN1036" i="1"/>
  <c r="DJ1036" i="1"/>
  <c r="DI1036" i="1"/>
  <c r="DT1035" i="1"/>
  <c r="DS1035" i="1"/>
  <c r="DR1035" i="1"/>
  <c r="DO1035" i="1"/>
  <c r="DN1035" i="1"/>
  <c r="DJ1035" i="1"/>
  <c r="DI1035" i="1"/>
  <c r="DT1034" i="1"/>
  <c r="DS1034" i="1"/>
  <c r="DR1034" i="1"/>
  <c r="DO1034" i="1"/>
  <c r="DN1034" i="1"/>
  <c r="DJ1034" i="1"/>
  <c r="DI1034" i="1"/>
  <c r="DT1033" i="1"/>
  <c r="DS1033" i="1"/>
  <c r="DR1033" i="1"/>
  <c r="DO1033" i="1"/>
  <c r="DN1033" i="1"/>
  <c r="DJ1033" i="1"/>
  <c r="DI1033" i="1"/>
  <c r="DT1032" i="1"/>
  <c r="DS1032" i="1"/>
  <c r="DR1032" i="1"/>
  <c r="DN1032" i="1"/>
  <c r="DJ1032" i="1"/>
  <c r="DI1032" i="1"/>
  <c r="R1032" i="1"/>
  <c r="DT1031" i="1"/>
  <c r="DS1031" i="1"/>
  <c r="DR1031" i="1"/>
  <c r="DN1031" i="1"/>
  <c r="DJ1031" i="1"/>
  <c r="DI1031" i="1"/>
  <c r="R1031" i="1"/>
  <c r="DT1030" i="1"/>
  <c r="DS1030" i="1"/>
  <c r="DR1030" i="1"/>
  <c r="DN1030" i="1"/>
  <c r="DJ1030" i="1"/>
  <c r="DI1030" i="1"/>
  <c r="R1030" i="1"/>
  <c r="DT1029" i="1"/>
  <c r="DS1029" i="1"/>
  <c r="DR1029" i="1"/>
  <c r="DN1029" i="1"/>
  <c r="DJ1029" i="1"/>
  <c r="DI1029" i="1"/>
  <c r="R1029" i="1"/>
  <c r="DT1028" i="1"/>
  <c r="DS1028" i="1"/>
  <c r="DR1028" i="1"/>
  <c r="DN1028" i="1"/>
  <c r="DJ1028" i="1"/>
  <c r="DI1028" i="1"/>
  <c r="R1028" i="1"/>
  <c r="DT1027" i="1"/>
  <c r="DS1027" i="1"/>
  <c r="DR1027" i="1"/>
  <c r="DN1027" i="1"/>
  <c r="DJ1027" i="1"/>
  <c r="DI1027" i="1"/>
  <c r="R1027" i="1"/>
  <c r="DT1026" i="1"/>
  <c r="DS1026" i="1"/>
  <c r="DR1026" i="1"/>
  <c r="DN1026" i="1"/>
  <c r="DJ1026" i="1"/>
  <c r="DI1026" i="1"/>
  <c r="R1026" i="1"/>
  <c r="DT1025" i="1"/>
  <c r="DS1025" i="1"/>
  <c r="DR1025" i="1"/>
  <c r="DN1025" i="1"/>
  <c r="DJ1025" i="1"/>
  <c r="DI1025" i="1"/>
  <c r="R1025" i="1"/>
  <c r="DT1024" i="1"/>
  <c r="DS1024" i="1"/>
  <c r="DR1024" i="1"/>
  <c r="DN1024" i="1"/>
  <c r="DJ1024" i="1"/>
  <c r="DI1024" i="1"/>
  <c r="R1024" i="1"/>
  <c r="DT1023" i="1"/>
  <c r="DS1023" i="1"/>
  <c r="DR1023" i="1"/>
  <c r="DN1023" i="1"/>
  <c r="DJ1023" i="1"/>
  <c r="DI1023" i="1"/>
  <c r="R1023" i="1"/>
  <c r="DT1022" i="1"/>
  <c r="DS1022" i="1"/>
  <c r="DR1022" i="1"/>
  <c r="DN1022" i="1"/>
  <c r="DJ1022" i="1"/>
  <c r="DI1022" i="1"/>
  <c r="R1022" i="1"/>
  <c r="DT1021" i="1"/>
  <c r="DS1021" i="1"/>
  <c r="DR1021" i="1"/>
  <c r="DN1021" i="1"/>
  <c r="DJ1021" i="1"/>
  <c r="DI1021" i="1"/>
  <c r="R1021" i="1"/>
  <c r="DT1020" i="1"/>
  <c r="DS1020" i="1"/>
  <c r="DR1020" i="1"/>
  <c r="DN1020" i="1"/>
  <c r="DJ1020" i="1"/>
  <c r="DI1020" i="1"/>
  <c r="R1020" i="1"/>
  <c r="DT1019" i="1"/>
  <c r="DS1019" i="1"/>
  <c r="DR1019" i="1"/>
  <c r="DN1019" i="1"/>
  <c r="DJ1019" i="1"/>
  <c r="DI1019" i="1"/>
  <c r="R1019" i="1"/>
  <c r="DT1018" i="1"/>
  <c r="DS1018" i="1"/>
  <c r="DR1018" i="1"/>
  <c r="DN1018" i="1"/>
  <c r="DJ1018" i="1"/>
  <c r="DI1018" i="1"/>
  <c r="R1018" i="1"/>
  <c r="DT1017" i="1"/>
  <c r="DS1017" i="1"/>
  <c r="DR1017" i="1"/>
  <c r="DN1017" i="1"/>
  <c r="DJ1017" i="1"/>
  <c r="DI1017" i="1"/>
  <c r="R1017" i="1"/>
  <c r="DT1016" i="1"/>
  <c r="DS1016" i="1"/>
  <c r="DR1016" i="1"/>
  <c r="DN1016" i="1"/>
  <c r="DJ1016" i="1"/>
  <c r="DI1016" i="1"/>
  <c r="R1016" i="1"/>
  <c r="DT1015" i="1"/>
  <c r="DS1015" i="1"/>
  <c r="DR1015" i="1"/>
  <c r="DN1015" i="1"/>
  <c r="DJ1015" i="1"/>
  <c r="DI1015" i="1"/>
  <c r="R1015" i="1"/>
  <c r="DT1014" i="1"/>
  <c r="DS1014" i="1"/>
  <c r="DR1014" i="1"/>
  <c r="DN1014" i="1"/>
  <c r="DJ1014" i="1"/>
  <c r="DI1014" i="1"/>
  <c r="R1014" i="1"/>
  <c r="DU1013" i="1"/>
  <c r="DT1013" i="1"/>
  <c r="DS1013" i="1"/>
  <c r="DR1013" i="1"/>
  <c r="DO1013" i="1"/>
  <c r="DN1013" i="1"/>
  <c r="DL1013" i="1"/>
  <c r="DJ1013" i="1"/>
  <c r="DI1013" i="1"/>
  <c r="DT1012" i="1"/>
  <c r="DS1012" i="1"/>
  <c r="DR1012" i="1"/>
  <c r="DN1012" i="1"/>
  <c r="DJ1012" i="1"/>
  <c r="DI1012" i="1"/>
  <c r="Z1012" i="1"/>
  <c r="R1012" i="1"/>
  <c r="DT1011" i="1"/>
  <c r="DS1011" i="1"/>
  <c r="DR1011" i="1"/>
  <c r="DN1011" i="1"/>
  <c r="DJ1011" i="1"/>
  <c r="DI1011" i="1"/>
  <c r="Z1011" i="1"/>
  <c r="R1011" i="1"/>
  <c r="DT1010" i="1"/>
  <c r="DS1010" i="1"/>
  <c r="DR1010" i="1"/>
  <c r="DN1010" i="1"/>
  <c r="DJ1010" i="1"/>
  <c r="DI1010" i="1"/>
  <c r="Z1010" i="1"/>
  <c r="R1010" i="1"/>
  <c r="DT1009" i="1"/>
  <c r="DS1009" i="1"/>
  <c r="DR1009" i="1"/>
  <c r="DN1009" i="1"/>
  <c r="DJ1009" i="1"/>
  <c r="DI1009" i="1"/>
  <c r="Z1009" i="1"/>
  <c r="R1009" i="1"/>
  <c r="DT1008" i="1"/>
  <c r="DS1008" i="1"/>
  <c r="DR1008" i="1"/>
  <c r="DN1008" i="1"/>
  <c r="DJ1008" i="1"/>
  <c r="DI1008" i="1"/>
  <c r="Z1008" i="1"/>
  <c r="R1008" i="1"/>
  <c r="DU1007" i="1"/>
  <c r="DT1007" i="1"/>
  <c r="DS1007" i="1"/>
  <c r="DR1007" i="1"/>
  <c r="DO1007" i="1"/>
  <c r="DN1007" i="1"/>
  <c r="DL1007" i="1"/>
  <c r="DJ1007" i="1"/>
  <c r="DI1007" i="1"/>
  <c r="R1007" i="1"/>
  <c r="DU1006" i="1"/>
  <c r="DT1006" i="1"/>
  <c r="DS1006" i="1"/>
  <c r="DR1006" i="1"/>
  <c r="DO1006" i="1"/>
  <c r="DN1006" i="1"/>
  <c r="DL1006" i="1"/>
  <c r="DJ1006" i="1"/>
  <c r="DI1006" i="1"/>
  <c r="R1006" i="1"/>
  <c r="DU1005" i="1"/>
  <c r="DT1005" i="1"/>
  <c r="DS1005" i="1"/>
  <c r="DR1005" i="1"/>
  <c r="DO1005" i="1"/>
  <c r="DN1005" i="1"/>
  <c r="DL1005" i="1"/>
  <c r="DJ1005" i="1"/>
  <c r="DI1005" i="1"/>
  <c r="R1005" i="1"/>
  <c r="DU1004" i="1"/>
  <c r="DT1004" i="1"/>
  <c r="DS1004" i="1"/>
  <c r="DR1004" i="1"/>
  <c r="DO1004" i="1"/>
  <c r="DN1004" i="1"/>
  <c r="DL1004" i="1"/>
  <c r="DJ1004" i="1"/>
  <c r="DI1004" i="1"/>
  <c r="R1004" i="1"/>
  <c r="DU1003" i="1"/>
  <c r="DT1003" i="1"/>
  <c r="DS1003" i="1"/>
  <c r="DR1003" i="1"/>
  <c r="DO1003" i="1"/>
  <c r="DN1003" i="1"/>
  <c r="DL1003" i="1"/>
  <c r="DJ1003" i="1"/>
  <c r="DI1003" i="1"/>
  <c r="R1003" i="1"/>
  <c r="DU1002" i="1"/>
  <c r="DT1002" i="1"/>
  <c r="DS1002" i="1"/>
  <c r="DR1002" i="1"/>
  <c r="DO1002" i="1"/>
  <c r="DN1002" i="1"/>
  <c r="DL1002" i="1"/>
  <c r="DJ1002" i="1"/>
  <c r="DI1002" i="1"/>
  <c r="R1002" i="1"/>
  <c r="DU1001" i="1"/>
  <c r="DT1001" i="1"/>
  <c r="DS1001" i="1"/>
  <c r="DR1001" i="1"/>
  <c r="DO1001" i="1"/>
  <c r="DN1001" i="1"/>
  <c r="DL1001" i="1"/>
  <c r="DJ1001" i="1"/>
  <c r="DI1001" i="1"/>
  <c r="R1001" i="1"/>
  <c r="DT1000" i="1"/>
  <c r="DS1000" i="1"/>
  <c r="DR1000" i="1"/>
  <c r="DO1000" i="1"/>
  <c r="DN1000" i="1"/>
  <c r="DJ1000" i="1"/>
  <c r="DI1000" i="1"/>
  <c r="R1000" i="1"/>
  <c r="DT999" i="1"/>
  <c r="DS999" i="1"/>
  <c r="DR999" i="1"/>
  <c r="DN999" i="1"/>
  <c r="DJ999" i="1"/>
  <c r="DI999" i="1"/>
  <c r="R999" i="1"/>
  <c r="DU998" i="1"/>
  <c r="DT998" i="1"/>
  <c r="DS998" i="1"/>
  <c r="DR998" i="1"/>
  <c r="DO998" i="1"/>
  <c r="DN998" i="1"/>
  <c r="DL998" i="1"/>
  <c r="DJ998" i="1"/>
  <c r="DI998" i="1"/>
  <c r="R998" i="1"/>
  <c r="DU997" i="1"/>
  <c r="DT997" i="1"/>
  <c r="DS997" i="1"/>
  <c r="DR997" i="1"/>
  <c r="DO997" i="1"/>
  <c r="DN997" i="1"/>
  <c r="DL997" i="1"/>
  <c r="DJ997" i="1"/>
  <c r="DI997" i="1"/>
  <c r="R997" i="1"/>
  <c r="DU996" i="1"/>
  <c r="DT996" i="1"/>
  <c r="DS996" i="1"/>
  <c r="DR996" i="1"/>
  <c r="DO996" i="1"/>
  <c r="DN996" i="1"/>
  <c r="DL996" i="1"/>
  <c r="DJ996" i="1"/>
  <c r="DI996" i="1"/>
  <c r="R996" i="1"/>
  <c r="DU995" i="1"/>
  <c r="DT995" i="1"/>
  <c r="DS995" i="1"/>
  <c r="DR995" i="1"/>
  <c r="DO995" i="1"/>
  <c r="DN995" i="1"/>
  <c r="DL995" i="1"/>
  <c r="DJ995" i="1"/>
  <c r="DI995" i="1"/>
  <c r="R995" i="1"/>
  <c r="DT994" i="1"/>
  <c r="DS994" i="1"/>
  <c r="DR994" i="1"/>
  <c r="DN994" i="1"/>
  <c r="DJ994" i="1"/>
  <c r="DI994" i="1"/>
  <c r="R994" i="1"/>
  <c r="DT993" i="1"/>
  <c r="DS993" i="1"/>
  <c r="DR993" i="1"/>
  <c r="DN993" i="1"/>
  <c r="DJ993" i="1"/>
  <c r="DI993" i="1"/>
  <c r="R993" i="1"/>
  <c r="DT992" i="1"/>
  <c r="DS992" i="1"/>
  <c r="DR992" i="1"/>
  <c r="DN992" i="1"/>
  <c r="DJ992" i="1"/>
  <c r="DI992" i="1"/>
  <c r="R992" i="1"/>
  <c r="DT991" i="1"/>
  <c r="DS991" i="1"/>
  <c r="DR991" i="1"/>
  <c r="DN991" i="1"/>
  <c r="DJ991" i="1"/>
  <c r="DI991" i="1"/>
  <c r="R991" i="1"/>
  <c r="DT990" i="1"/>
  <c r="DS990" i="1"/>
  <c r="DR990" i="1"/>
  <c r="DN990" i="1"/>
  <c r="DJ990" i="1"/>
  <c r="DI990" i="1"/>
  <c r="R990" i="1"/>
  <c r="DT989" i="1"/>
  <c r="DS989" i="1"/>
  <c r="DR989" i="1"/>
  <c r="DN989" i="1"/>
  <c r="DJ989" i="1"/>
  <c r="DI989" i="1"/>
  <c r="DT988" i="1"/>
  <c r="DS988" i="1"/>
  <c r="DR988" i="1"/>
  <c r="DN988" i="1"/>
  <c r="DJ988" i="1"/>
  <c r="DI988" i="1"/>
  <c r="DT987" i="1"/>
  <c r="DS987" i="1"/>
  <c r="DR987" i="1"/>
  <c r="DN987" i="1"/>
  <c r="DJ987" i="1"/>
  <c r="DI987" i="1"/>
  <c r="DT986" i="1"/>
  <c r="DS986" i="1"/>
  <c r="DR986" i="1"/>
  <c r="DN986" i="1"/>
  <c r="DJ986" i="1"/>
  <c r="DI986" i="1"/>
  <c r="DT985" i="1"/>
  <c r="DS985" i="1"/>
  <c r="DR985" i="1"/>
  <c r="DN985" i="1"/>
  <c r="DJ985" i="1"/>
  <c r="DI985" i="1"/>
  <c r="DT984" i="1"/>
  <c r="DS984" i="1"/>
  <c r="DR984" i="1"/>
  <c r="DN984" i="1"/>
  <c r="DJ984" i="1"/>
  <c r="DI984" i="1"/>
  <c r="DT983" i="1"/>
  <c r="DS983" i="1"/>
  <c r="DR983" i="1"/>
  <c r="DN983" i="1"/>
  <c r="DJ983" i="1"/>
  <c r="DI983" i="1"/>
  <c r="DT982" i="1"/>
  <c r="DS982" i="1"/>
  <c r="DR982" i="1"/>
  <c r="DN982" i="1"/>
  <c r="DJ982" i="1"/>
  <c r="DI982" i="1"/>
  <c r="DT981" i="1"/>
  <c r="DS981" i="1"/>
  <c r="DR981" i="1"/>
  <c r="DN981" i="1"/>
  <c r="DJ981" i="1"/>
  <c r="DI981" i="1"/>
  <c r="DT980" i="1"/>
  <c r="DS980" i="1"/>
  <c r="DR980" i="1"/>
  <c r="DN980" i="1"/>
  <c r="DJ980" i="1"/>
  <c r="DI980" i="1"/>
  <c r="DT979" i="1"/>
  <c r="DS979" i="1"/>
  <c r="DR979" i="1"/>
  <c r="DN979" i="1"/>
  <c r="DJ979" i="1"/>
  <c r="DI979" i="1"/>
  <c r="DT978" i="1"/>
  <c r="DS978" i="1"/>
  <c r="DR978" i="1"/>
  <c r="DN978" i="1"/>
  <c r="DJ978" i="1"/>
  <c r="DI978" i="1"/>
  <c r="DT977" i="1"/>
  <c r="DS977" i="1"/>
  <c r="DR977" i="1"/>
  <c r="DN977" i="1"/>
  <c r="DJ977" i="1"/>
  <c r="DI977" i="1"/>
  <c r="DT976" i="1"/>
  <c r="DS976" i="1"/>
  <c r="DR976" i="1"/>
  <c r="DN976" i="1"/>
  <c r="DJ976" i="1"/>
  <c r="DI976" i="1"/>
  <c r="DT975" i="1"/>
  <c r="DS975" i="1"/>
  <c r="DR975" i="1"/>
  <c r="DN975" i="1"/>
  <c r="DJ975" i="1"/>
  <c r="DI975" i="1"/>
  <c r="DT974" i="1"/>
  <c r="DS974" i="1"/>
  <c r="DR974" i="1"/>
  <c r="DN974" i="1"/>
  <c r="DJ974" i="1"/>
  <c r="DI974" i="1"/>
  <c r="DT973" i="1"/>
  <c r="DS973" i="1"/>
  <c r="DR973" i="1"/>
  <c r="DN973" i="1"/>
  <c r="DJ973" i="1"/>
  <c r="DI973" i="1"/>
  <c r="DT972" i="1"/>
  <c r="DS972" i="1"/>
  <c r="DR972" i="1"/>
  <c r="DN972" i="1"/>
  <c r="DJ972" i="1"/>
  <c r="DI972" i="1"/>
  <c r="DT971" i="1"/>
  <c r="DS971" i="1"/>
  <c r="DR971" i="1"/>
  <c r="DN971" i="1"/>
  <c r="DJ971" i="1"/>
  <c r="DI971" i="1"/>
  <c r="DT970" i="1"/>
  <c r="DS970" i="1"/>
  <c r="DR970" i="1"/>
  <c r="DN970" i="1"/>
  <c r="DJ970" i="1"/>
  <c r="DI970" i="1"/>
  <c r="DT969" i="1"/>
  <c r="DS969" i="1"/>
  <c r="DR969" i="1"/>
  <c r="DN969" i="1"/>
  <c r="DJ969" i="1"/>
  <c r="DI969" i="1"/>
  <c r="DT968" i="1"/>
  <c r="DS968" i="1"/>
  <c r="DR968" i="1"/>
  <c r="DN968" i="1"/>
  <c r="DJ968" i="1"/>
  <c r="DI968" i="1"/>
  <c r="DT967" i="1"/>
  <c r="DS967" i="1"/>
  <c r="DR967" i="1"/>
  <c r="DN967" i="1"/>
  <c r="DJ967" i="1"/>
  <c r="DI967" i="1"/>
  <c r="DT966" i="1"/>
  <c r="DS966" i="1"/>
  <c r="DR966" i="1"/>
  <c r="DN966" i="1"/>
  <c r="DJ966" i="1"/>
  <c r="DI966" i="1"/>
  <c r="DT965" i="1"/>
  <c r="DS965" i="1"/>
  <c r="DR965" i="1"/>
  <c r="DN965" i="1"/>
  <c r="DJ965" i="1"/>
  <c r="DI965" i="1"/>
  <c r="DT964" i="1"/>
  <c r="DS964" i="1"/>
  <c r="DR964" i="1"/>
  <c r="DN964" i="1"/>
  <c r="DJ964" i="1"/>
  <c r="DI964" i="1"/>
  <c r="DT963" i="1"/>
  <c r="DS963" i="1"/>
  <c r="DR963" i="1"/>
  <c r="DN963" i="1"/>
  <c r="DJ963" i="1"/>
  <c r="DI963" i="1"/>
  <c r="DT962" i="1"/>
  <c r="DS962" i="1"/>
  <c r="DR962" i="1"/>
  <c r="DN962" i="1"/>
  <c r="DJ962" i="1"/>
  <c r="DI962" i="1"/>
  <c r="DT961" i="1"/>
  <c r="DS961" i="1"/>
  <c r="DR961" i="1"/>
  <c r="DN961" i="1"/>
  <c r="DJ961" i="1"/>
  <c r="DI961" i="1"/>
  <c r="DT960" i="1"/>
  <c r="DS960" i="1"/>
  <c r="DR960" i="1"/>
  <c r="DN960" i="1"/>
  <c r="DJ960" i="1"/>
  <c r="DI960" i="1"/>
  <c r="DT959" i="1"/>
  <c r="DS959" i="1"/>
  <c r="DR959" i="1"/>
  <c r="DN959" i="1"/>
  <c r="DJ959" i="1"/>
  <c r="DI959" i="1"/>
  <c r="DT958" i="1"/>
  <c r="DS958" i="1"/>
  <c r="DR958" i="1"/>
  <c r="DN958" i="1"/>
  <c r="DJ958" i="1"/>
  <c r="DI958" i="1"/>
  <c r="R958" i="1"/>
  <c r="DT957" i="1"/>
  <c r="DS957" i="1"/>
  <c r="DR957" i="1"/>
  <c r="DN957" i="1"/>
  <c r="DJ957" i="1"/>
  <c r="DI957" i="1"/>
  <c r="DT956" i="1"/>
  <c r="DS956" i="1"/>
  <c r="DR956" i="1"/>
  <c r="DN956" i="1"/>
  <c r="DJ956" i="1"/>
  <c r="DI956" i="1"/>
  <c r="DT955" i="1"/>
  <c r="DS955" i="1"/>
  <c r="DR955" i="1"/>
  <c r="DN955" i="1"/>
  <c r="DJ955" i="1"/>
  <c r="DI955" i="1"/>
  <c r="DT954" i="1"/>
  <c r="DS954" i="1"/>
  <c r="DR954" i="1"/>
  <c r="DN954" i="1"/>
  <c r="DJ954" i="1"/>
  <c r="DI954" i="1"/>
  <c r="DT953" i="1"/>
  <c r="DS953" i="1"/>
  <c r="DR953" i="1"/>
  <c r="DN953" i="1"/>
  <c r="DJ953" i="1"/>
  <c r="DI953" i="1"/>
  <c r="DT952" i="1"/>
  <c r="DS952" i="1"/>
  <c r="DR952" i="1"/>
  <c r="DN952" i="1"/>
  <c r="DJ952" i="1"/>
  <c r="DI952" i="1"/>
  <c r="DT951" i="1"/>
  <c r="DS951" i="1"/>
  <c r="DR951" i="1"/>
  <c r="DN951" i="1"/>
  <c r="DJ951" i="1"/>
  <c r="DI951" i="1"/>
  <c r="DT950" i="1"/>
  <c r="DS950" i="1"/>
  <c r="DR950" i="1"/>
  <c r="DN950" i="1"/>
  <c r="DJ950" i="1"/>
  <c r="DI950" i="1"/>
  <c r="DT949" i="1"/>
  <c r="DS949" i="1"/>
  <c r="DR949" i="1"/>
  <c r="DN949" i="1"/>
  <c r="DJ949" i="1"/>
  <c r="DI949" i="1"/>
  <c r="DT948" i="1"/>
  <c r="DS948" i="1"/>
  <c r="DR948" i="1"/>
  <c r="DN948" i="1"/>
  <c r="DJ948" i="1"/>
  <c r="DI948" i="1"/>
  <c r="DT947" i="1"/>
  <c r="DS947" i="1"/>
  <c r="DR947" i="1"/>
  <c r="DN947" i="1"/>
  <c r="DJ947" i="1"/>
  <c r="DI947" i="1"/>
  <c r="DT946" i="1"/>
  <c r="DS946" i="1"/>
  <c r="DR946" i="1"/>
  <c r="DN946" i="1"/>
  <c r="DJ946" i="1"/>
  <c r="DI946" i="1"/>
  <c r="DT945" i="1"/>
  <c r="DS945" i="1"/>
  <c r="DR945" i="1"/>
  <c r="DN945" i="1"/>
  <c r="DJ945" i="1"/>
  <c r="DI945" i="1"/>
  <c r="DT944" i="1"/>
  <c r="DS944" i="1"/>
  <c r="DR944" i="1"/>
  <c r="DN944" i="1"/>
  <c r="DJ944" i="1"/>
  <c r="DI944" i="1"/>
  <c r="DT943" i="1"/>
  <c r="DS943" i="1"/>
  <c r="DR943" i="1"/>
  <c r="DN943" i="1"/>
  <c r="DJ943" i="1"/>
  <c r="DI943" i="1"/>
  <c r="DT942" i="1"/>
  <c r="DS942" i="1"/>
  <c r="DR942" i="1"/>
  <c r="DN942" i="1"/>
  <c r="DJ942" i="1"/>
  <c r="DI942" i="1"/>
  <c r="DT941" i="1"/>
  <c r="DS941" i="1"/>
  <c r="DR941" i="1"/>
  <c r="DN941" i="1"/>
  <c r="DJ941" i="1"/>
  <c r="DI941" i="1"/>
  <c r="DT940" i="1"/>
  <c r="DS940" i="1"/>
  <c r="DR940" i="1"/>
  <c r="DN940" i="1"/>
  <c r="DJ940" i="1"/>
  <c r="DI940" i="1"/>
  <c r="DT939" i="1"/>
  <c r="DS939" i="1"/>
  <c r="DR939" i="1"/>
  <c r="DN939" i="1"/>
  <c r="DJ939" i="1"/>
  <c r="DI939" i="1"/>
  <c r="DT938" i="1"/>
  <c r="DS938" i="1"/>
  <c r="DR938" i="1"/>
  <c r="DN938" i="1"/>
  <c r="DJ938" i="1"/>
  <c r="DI938" i="1"/>
  <c r="DT937" i="1"/>
  <c r="DS937" i="1"/>
  <c r="DR937" i="1"/>
  <c r="DN937" i="1"/>
  <c r="DJ937" i="1"/>
  <c r="DI937" i="1"/>
  <c r="DT936" i="1"/>
  <c r="DS936" i="1"/>
  <c r="DR936" i="1"/>
  <c r="DN936" i="1"/>
  <c r="DJ936" i="1"/>
  <c r="DI936" i="1"/>
  <c r="DT935" i="1"/>
  <c r="DS935" i="1"/>
  <c r="DR935" i="1"/>
  <c r="DN935" i="1"/>
  <c r="DJ935" i="1"/>
  <c r="DI935" i="1"/>
  <c r="R935" i="1"/>
  <c r="DT934" i="1"/>
  <c r="DS934" i="1"/>
  <c r="DR934" i="1"/>
  <c r="DN934" i="1"/>
  <c r="DJ934" i="1"/>
  <c r="DI934" i="1"/>
  <c r="R934" i="1"/>
  <c r="DT933" i="1"/>
  <c r="DS933" i="1"/>
  <c r="DR933" i="1"/>
  <c r="DN933" i="1"/>
  <c r="DJ933" i="1"/>
  <c r="DI933" i="1"/>
  <c r="DT932" i="1"/>
  <c r="DS932" i="1"/>
  <c r="DR932" i="1"/>
  <c r="DN932" i="1"/>
  <c r="DJ932" i="1"/>
  <c r="DI932" i="1"/>
  <c r="DT931" i="1"/>
  <c r="DS931" i="1"/>
  <c r="DR931" i="1"/>
  <c r="DN931" i="1"/>
  <c r="DJ931" i="1"/>
  <c r="DI931" i="1"/>
  <c r="DT930" i="1"/>
  <c r="DS930" i="1"/>
  <c r="DR930" i="1"/>
  <c r="DN930" i="1"/>
  <c r="DJ930" i="1"/>
  <c r="DI930" i="1"/>
  <c r="DT929" i="1"/>
  <c r="DS929" i="1"/>
  <c r="DR929" i="1"/>
  <c r="DN929" i="1"/>
  <c r="DJ929" i="1"/>
  <c r="DI929" i="1"/>
  <c r="DT928" i="1"/>
  <c r="DS928" i="1"/>
  <c r="DR928" i="1"/>
  <c r="DN928" i="1"/>
  <c r="DJ928" i="1"/>
  <c r="DI928" i="1"/>
  <c r="DT927" i="1"/>
  <c r="DS927" i="1"/>
  <c r="DR927" i="1"/>
  <c r="DN927" i="1"/>
  <c r="DJ927" i="1"/>
  <c r="DI927" i="1"/>
  <c r="R927" i="1"/>
  <c r="DT926" i="1"/>
  <c r="DS926" i="1"/>
  <c r="DR926" i="1"/>
  <c r="DN926" i="1"/>
  <c r="DJ926" i="1"/>
  <c r="DI926" i="1"/>
  <c r="DT925" i="1"/>
  <c r="DS925" i="1"/>
  <c r="DR925" i="1"/>
  <c r="DN925" i="1"/>
  <c r="DJ925" i="1"/>
  <c r="DI925" i="1"/>
  <c r="R925" i="1"/>
  <c r="DT924" i="1"/>
  <c r="DS924" i="1"/>
  <c r="DR924" i="1"/>
  <c r="DN924" i="1"/>
  <c r="DJ924" i="1"/>
  <c r="DI924" i="1"/>
  <c r="DT923" i="1"/>
  <c r="DS923" i="1"/>
  <c r="DR923" i="1"/>
  <c r="DN923" i="1"/>
  <c r="DJ923" i="1"/>
  <c r="DI923" i="1"/>
  <c r="R923" i="1"/>
  <c r="DT922" i="1"/>
  <c r="DS922" i="1"/>
  <c r="DR922" i="1"/>
  <c r="DN922" i="1"/>
  <c r="DJ922" i="1"/>
  <c r="DI922" i="1"/>
  <c r="R922" i="1"/>
  <c r="DT921" i="1"/>
  <c r="DS921" i="1"/>
  <c r="DR921" i="1"/>
  <c r="DN921" i="1"/>
  <c r="DJ921" i="1"/>
  <c r="DI921" i="1"/>
  <c r="R921" i="1"/>
  <c r="DT920" i="1"/>
  <c r="DS920" i="1"/>
  <c r="DR920" i="1"/>
  <c r="DO920" i="1"/>
  <c r="DN920" i="1"/>
  <c r="DT919" i="1"/>
  <c r="DS919" i="1"/>
  <c r="DR919" i="1"/>
  <c r="DO919" i="1"/>
  <c r="DN919" i="1"/>
  <c r="DJ919" i="1"/>
  <c r="DT918" i="1"/>
  <c r="DS918" i="1"/>
  <c r="DR918" i="1"/>
  <c r="DO918" i="1"/>
  <c r="DN918" i="1"/>
  <c r="DJ918" i="1"/>
  <c r="DT917" i="1"/>
  <c r="DS917" i="1"/>
  <c r="DR917" i="1"/>
  <c r="DO917" i="1"/>
  <c r="DN917" i="1"/>
  <c r="DJ917" i="1"/>
  <c r="DI917" i="1"/>
  <c r="R917" i="1"/>
  <c r="DT916" i="1"/>
  <c r="DS916" i="1"/>
  <c r="DR916" i="1"/>
  <c r="DO916" i="1"/>
  <c r="DN916" i="1"/>
  <c r="DJ916" i="1"/>
  <c r="DI916" i="1"/>
  <c r="R916" i="1"/>
  <c r="DT915" i="1"/>
  <c r="DS915" i="1"/>
  <c r="DR915" i="1"/>
  <c r="DO915" i="1"/>
  <c r="DN915" i="1"/>
  <c r="DJ915" i="1"/>
  <c r="DI915" i="1"/>
  <c r="R915" i="1"/>
  <c r="DT914" i="1"/>
  <c r="DS914" i="1"/>
  <c r="DR914" i="1"/>
  <c r="DO914" i="1"/>
  <c r="DN914" i="1"/>
  <c r="DL914" i="1"/>
  <c r="DJ914" i="1"/>
  <c r="DI914" i="1"/>
  <c r="R914" i="1"/>
  <c r="DT913" i="1"/>
  <c r="DS913" i="1"/>
  <c r="DR913" i="1"/>
  <c r="DO913" i="1"/>
  <c r="DN913" i="1"/>
  <c r="DJ913" i="1"/>
  <c r="DI913" i="1"/>
  <c r="R913" i="1"/>
  <c r="DT912" i="1"/>
  <c r="DS912" i="1"/>
  <c r="DR912" i="1"/>
  <c r="DO912" i="1"/>
  <c r="DN912" i="1"/>
  <c r="DJ912" i="1"/>
  <c r="DI912" i="1"/>
  <c r="R912" i="1"/>
  <c r="DT911" i="1"/>
  <c r="DS911" i="1"/>
  <c r="DR911" i="1"/>
  <c r="DO911" i="1"/>
  <c r="DN911" i="1"/>
  <c r="DL911" i="1"/>
  <c r="DJ911" i="1"/>
  <c r="DI911" i="1"/>
  <c r="DT910" i="1"/>
  <c r="DS910" i="1"/>
  <c r="DR910" i="1"/>
  <c r="DO910" i="1"/>
  <c r="DN910" i="1"/>
  <c r="DL910" i="1"/>
  <c r="DT909" i="1"/>
  <c r="DS909" i="1"/>
  <c r="DR909" i="1"/>
  <c r="DO909" i="1"/>
  <c r="DN909" i="1"/>
  <c r="DL909" i="1"/>
  <c r="DJ909" i="1"/>
  <c r="DI909" i="1"/>
  <c r="R909" i="1"/>
  <c r="DT908" i="1"/>
  <c r="DS908" i="1"/>
  <c r="DR908" i="1"/>
  <c r="DO908" i="1"/>
  <c r="DN908" i="1"/>
  <c r="DJ908" i="1"/>
  <c r="DI908" i="1"/>
  <c r="DT907" i="1"/>
  <c r="DS907" i="1"/>
  <c r="DR907" i="1"/>
  <c r="DO907" i="1"/>
  <c r="DN907" i="1"/>
  <c r="DJ907" i="1"/>
  <c r="DI907" i="1"/>
  <c r="DT906" i="1"/>
  <c r="DS906" i="1"/>
  <c r="DR906" i="1"/>
  <c r="DO906" i="1"/>
  <c r="DN906" i="1"/>
  <c r="DJ906" i="1"/>
  <c r="DI906" i="1"/>
  <c r="DT905" i="1"/>
  <c r="DS905" i="1"/>
  <c r="DR905" i="1"/>
  <c r="DO905" i="1"/>
  <c r="DN905" i="1"/>
  <c r="DJ905" i="1"/>
  <c r="DI905" i="1"/>
  <c r="DT904" i="1"/>
  <c r="DS904" i="1"/>
  <c r="DR904" i="1"/>
  <c r="DO904" i="1"/>
  <c r="DN904" i="1"/>
  <c r="DJ904" i="1"/>
  <c r="DI904" i="1"/>
  <c r="DT903" i="1"/>
  <c r="DS903" i="1"/>
  <c r="DR903" i="1"/>
  <c r="DO903" i="1"/>
  <c r="DN903" i="1"/>
  <c r="DJ903" i="1"/>
  <c r="DI903" i="1"/>
  <c r="DT902" i="1"/>
  <c r="DS902" i="1"/>
  <c r="DR902" i="1"/>
  <c r="DO902" i="1"/>
  <c r="DN902" i="1"/>
  <c r="DJ902" i="1"/>
  <c r="DI902" i="1"/>
  <c r="DT901" i="1"/>
  <c r="DS901" i="1"/>
  <c r="DR901" i="1"/>
  <c r="DO901" i="1"/>
  <c r="DN901" i="1"/>
  <c r="DJ901" i="1"/>
  <c r="DI901" i="1"/>
  <c r="DT900" i="1"/>
  <c r="DS900" i="1"/>
  <c r="DR900" i="1"/>
  <c r="DO900" i="1"/>
  <c r="DN900" i="1"/>
  <c r="DJ900" i="1"/>
  <c r="DI900" i="1"/>
  <c r="DT899" i="1"/>
  <c r="DS899" i="1"/>
  <c r="DR899" i="1"/>
  <c r="DO899" i="1"/>
  <c r="DN899" i="1"/>
  <c r="DJ899" i="1"/>
  <c r="DI899" i="1"/>
  <c r="DT898" i="1"/>
  <c r="DS898" i="1"/>
  <c r="DR898" i="1"/>
  <c r="DO898" i="1"/>
  <c r="DN898" i="1"/>
  <c r="DJ898" i="1"/>
  <c r="DI898" i="1"/>
  <c r="DT897" i="1"/>
  <c r="DS897" i="1"/>
  <c r="DR897" i="1"/>
  <c r="DO897" i="1"/>
  <c r="DN897" i="1"/>
  <c r="DJ897" i="1"/>
  <c r="DI897" i="1"/>
  <c r="DT896" i="1"/>
  <c r="DS896" i="1"/>
  <c r="DR896" i="1"/>
  <c r="DO896" i="1"/>
  <c r="DN896" i="1"/>
  <c r="DJ896" i="1"/>
  <c r="DI896" i="1"/>
  <c r="DT895" i="1"/>
  <c r="DS895" i="1"/>
  <c r="DR895" i="1"/>
  <c r="DO895" i="1"/>
  <c r="DN895" i="1"/>
  <c r="DJ895" i="1"/>
  <c r="DI895" i="1"/>
  <c r="DT894" i="1"/>
  <c r="DS894" i="1"/>
  <c r="DR894" i="1"/>
  <c r="DO894" i="1"/>
  <c r="DN894" i="1"/>
  <c r="DJ894" i="1"/>
  <c r="DI894" i="1"/>
  <c r="DT893" i="1"/>
  <c r="DS893" i="1"/>
  <c r="DR893" i="1"/>
  <c r="DO893" i="1"/>
  <c r="DN893" i="1"/>
  <c r="DJ893" i="1"/>
  <c r="DI893" i="1"/>
  <c r="DT892" i="1"/>
  <c r="DS892" i="1"/>
  <c r="DR892" i="1"/>
  <c r="DO892" i="1"/>
  <c r="DN892" i="1"/>
  <c r="DJ892" i="1"/>
  <c r="DI892" i="1"/>
  <c r="DT891" i="1"/>
  <c r="DS891" i="1"/>
  <c r="DR891" i="1"/>
  <c r="DO891" i="1"/>
  <c r="DN891" i="1"/>
  <c r="DJ891" i="1"/>
  <c r="DI891" i="1"/>
  <c r="DT890" i="1"/>
  <c r="DS890" i="1"/>
  <c r="DR890" i="1"/>
  <c r="DO890" i="1"/>
  <c r="DN890" i="1"/>
  <c r="DJ890" i="1"/>
  <c r="DI890" i="1"/>
  <c r="DT889" i="1"/>
  <c r="DS889" i="1"/>
  <c r="DR889" i="1"/>
  <c r="DO889" i="1"/>
  <c r="DN889" i="1"/>
  <c r="DJ889" i="1"/>
  <c r="DI889" i="1"/>
  <c r="DT888" i="1"/>
  <c r="DS888" i="1"/>
  <c r="DR888" i="1"/>
  <c r="DO888" i="1"/>
  <c r="DN888" i="1"/>
  <c r="DJ888" i="1"/>
  <c r="DI888" i="1"/>
  <c r="DT887" i="1"/>
  <c r="DS887" i="1"/>
  <c r="DR887" i="1"/>
  <c r="DO887" i="1"/>
  <c r="DN887" i="1"/>
  <c r="DJ887" i="1"/>
  <c r="DI887" i="1"/>
  <c r="DT886" i="1"/>
  <c r="DS886" i="1"/>
  <c r="DR886" i="1"/>
  <c r="DO886" i="1"/>
  <c r="DN886" i="1"/>
  <c r="DJ886" i="1"/>
  <c r="DI886" i="1"/>
  <c r="DT885" i="1"/>
  <c r="DS885" i="1"/>
  <c r="DR885" i="1"/>
  <c r="DO885" i="1"/>
  <c r="DN885" i="1"/>
  <c r="DJ885" i="1"/>
  <c r="DI885" i="1"/>
  <c r="DT884" i="1"/>
  <c r="DS884" i="1"/>
  <c r="DR884" i="1"/>
  <c r="DO884" i="1"/>
  <c r="DN884" i="1"/>
  <c r="DJ884" i="1"/>
  <c r="DI884" i="1"/>
  <c r="DT883" i="1"/>
  <c r="DS883" i="1"/>
  <c r="DR883" i="1"/>
  <c r="DO883" i="1"/>
  <c r="DN883" i="1"/>
  <c r="DJ883" i="1"/>
  <c r="DI883" i="1"/>
  <c r="DT882" i="1"/>
  <c r="DS882" i="1"/>
  <c r="DR882" i="1"/>
  <c r="DO882" i="1"/>
  <c r="DN882" i="1"/>
  <c r="DJ882" i="1"/>
  <c r="DI882" i="1"/>
  <c r="DT881" i="1"/>
  <c r="DS881" i="1"/>
  <c r="DR881" i="1"/>
  <c r="DO881" i="1"/>
  <c r="DN881" i="1"/>
  <c r="DJ881" i="1"/>
  <c r="DI881" i="1"/>
  <c r="DT880" i="1"/>
  <c r="DS880" i="1"/>
  <c r="DR880" i="1"/>
  <c r="DO880" i="1"/>
  <c r="DN880" i="1"/>
  <c r="DJ880" i="1"/>
  <c r="DI880" i="1"/>
  <c r="DT879" i="1"/>
  <c r="DS879" i="1"/>
  <c r="DR879" i="1"/>
  <c r="DO879" i="1"/>
  <c r="DN879" i="1"/>
  <c r="DJ879" i="1"/>
  <c r="DI879" i="1"/>
  <c r="DT878" i="1"/>
  <c r="DS878" i="1"/>
  <c r="DR878" i="1"/>
  <c r="DN878" i="1"/>
  <c r="DJ878" i="1"/>
  <c r="DI878" i="1"/>
  <c r="DT877" i="1"/>
  <c r="DS877" i="1"/>
  <c r="DR877" i="1"/>
  <c r="DO877" i="1"/>
  <c r="DN877" i="1"/>
  <c r="DJ877" i="1"/>
  <c r="DI877" i="1"/>
  <c r="R877" i="1"/>
  <c r="DT876" i="1"/>
  <c r="DS876" i="1"/>
  <c r="DR876" i="1"/>
  <c r="DO876" i="1"/>
  <c r="DN876" i="1"/>
  <c r="DJ876" i="1"/>
  <c r="DI876" i="1"/>
  <c r="DT875" i="1"/>
  <c r="DS875" i="1"/>
  <c r="DR875" i="1"/>
  <c r="DO875" i="1"/>
  <c r="DN875" i="1"/>
  <c r="DJ875" i="1"/>
  <c r="DI875" i="1"/>
  <c r="DT874" i="1"/>
  <c r="DS874" i="1"/>
  <c r="DR874" i="1"/>
  <c r="DO874" i="1"/>
  <c r="DN874" i="1"/>
  <c r="DJ874" i="1"/>
  <c r="DI874" i="1"/>
  <c r="DT873" i="1"/>
  <c r="DS873" i="1"/>
  <c r="DR873" i="1"/>
  <c r="DO873" i="1"/>
  <c r="DN873" i="1"/>
  <c r="DJ873" i="1"/>
  <c r="DI873" i="1"/>
  <c r="DT872" i="1"/>
  <c r="DS872" i="1"/>
  <c r="DR872" i="1"/>
  <c r="DO872" i="1"/>
  <c r="DN872" i="1"/>
  <c r="DJ872" i="1"/>
  <c r="DI872" i="1"/>
  <c r="DT871" i="1"/>
  <c r="DS871" i="1"/>
  <c r="DR871" i="1"/>
  <c r="DO871" i="1"/>
  <c r="DN871" i="1"/>
  <c r="DJ871" i="1"/>
  <c r="DI871" i="1"/>
  <c r="A871" i="1"/>
  <c r="DT870" i="1"/>
  <c r="DS870" i="1"/>
  <c r="DR870" i="1"/>
  <c r="DO870" i="1"/>
  <c r="DN870" i="1"/>
  <c r="DJ870" i="1"/>
  <c r="DI870" i="1"/>
  <c r="A870" i="1"/>
  <c r="DT869" i="1"/>
  <c r="DS869" i="1"/>
  <c r="DR869" i="1"/>
  <c r="DO869" i="1"/>
  <c r="DN869" i="1"/>
  <c r="DJ869" i="1"/>
  <c r="DI869" i="1"/>
  <c r="A869" i="1"/>
  <c r="DT868" i="1"/>
  <c r="DS868" i="1"/>
  <c r="DR868" i="1"/>
  <c r="DO868" i="1"/>
  <c r="DN868" i="1"/>
  <c r="DJ868" i="1"/>
  <c r="DI868" i="1"/>
  <c r="A868" i="1"/>
  <c r="DT867" i="1"/>
  <c r="DS867" i="1"/>
  <c r="DR867" i="1"/>
  <c r="DO867" i="1"/>
  <c r="DN867" i="1"/>
  <c r="DJ867" i="1"/>
  <c r="DI867" i="1"/>
  <c r="A867" i="1"/>
  <c r="DT866" i="1"/>
  <c r="DS866" i="1"/>
  <c r="DR866" i="1"/>
  <c r="DO866" i="1"/>
  <c r="DN866" i="1"/>
  <c r="DJ866" i="1"/>
  <c r="DI866" i="1"/>
  <c r="A866" i="1"/>
  <c r="DT865" i="1"/>
  <c r="DS865" i="1"/>
  <c r="DR865" i="1"/>
  <c r="DO865" i="1"/>
  <c r="DN865" i="1"/>
  <c r="DJ865" i="1"/>
  <c r="DI865" i="1"/>
  <c r="A865" i="1"/>
  <c r="DT864" i="1"/>
  <c r="DS864" i="1"/>
  <c r="DR864" i="1"/>
  <c r="DO864" i="1"/>
  <c r="DN864" i="1"/>
  <c r="DJ864" i="1"/>
  <c r="DI864" i="1"/>
  <c r="A864" i="1"/>
  <c r="DT863" i="1"/>
  <c r="DS863" i="1"/>
  <c r="DR863" i="1"/>
  <c r="DO863" i="1"/>
  <c r="DN863" i="1"/>
  <c r="DJ863" i="1"/>
  <c r="DI863" i="1"/>
  <c r="A863" i="1"/>
  <c r="DT862" i="1"/>
  <c r="DS862" i="1"/>
  <c r="DR862" i="1"/>
  <c r="DO862" i="1"/>
  <c r="DN862" i="1"/>
  <c r="DJ862" i="1"/>
  <c r="DI862" i="1"/>
  <c r="A862" i="1"/>
  <c r="DT861" i="1"/>
  <c r="DS861" i="1"/>
  <c r="DR861" i="1"/>
  <c r="DO861" i="1"/>
  <c r="DN861" i="1"/>
  <c r="DJ861" i="1"/>
  <c r="DI861" i="1"/>
  <c r="A861" i="1"/>
  <c r="DT860" i="1"/>
  <c r="DS860" i="1"/>
  <c r="DR860" i="1"/>
  <c r="DO860" i="1"/>
  <c r="DN860" i="1"/>
  <c r="DJ860" i="1"/>
  <c r="DI860" i="1"/>
  <c r="A860" i="1"/>
  <c r="DT859" i="1"/>
  <c r="DS859" i="1"/>
  <c r="DR859" i="1"/>
  <c r="DO859" i="1"/>
  <c r="DN859" i="1"/>
  <c r="DJ859" i="1"/>
  <c r="DI859" i="1"/>
  <c r="A859" i="1"/>
  <c r="DT858" i="1"/>
  <c r="DS858" i="1"/>
  <c r="DR858" i="1"/>
  <c r="DO858" i="1"/>
  <c r="DN858" i="1"/>
  <c r="DJ858" i="1"/>
  <c r="DI858" i="1"/>
  <c r="A858" i="1"/>
  <c r="DT857" i="1"/>
  <c r="DS857" i="1"/>
  <c r="DR857" i="1"/>
  <c r="DO857" i="1"/>
  <c r="DN857" i="1"/>
  <c r="DJ857" i="1"/>
  <c r="DI857" i="1"/>
  <c r="DR856" i="1"/>
  <c r="DN856" i="1"/>
  <c r="DJ856" i="1"/>
  <c r="DT855" i="1"/>
  <c r="DS855" i="1"/>
  <c r="DR855" i="1"/>
  <c r="DO855" i="1"/>
  <c r="DN855" i="1"/>
  <c r="DJ855" i="1"/>
  <c r="DI855" i="1"/>
  <c r="Z855" i="1"/>
  <c r="DT854" i="1"/>
  <c r="DS854" i="1"/>
  <c r="DR854" i="1"/>
  <c r="DO854" i="1"/>
  <c r="DN854" i="1"/>
  <c r="DJ854" i="1"/>
  <c r="DI854" i="1"/>
  <c r="DT853" i="1"/>
  <c r="DS853" i="1"/>
  <c r="DR853" i="1"/>
  <c r="DO853" i="1"/>
  <c r="DN853" i="1"/>
  <c r="DJ853" i="1"/>
  <c r="DI853" i="1"/>
  <c r="R853" i="1"/>
  <c r="DT852" i="1"/>
  <c r="DS852" i="1"/>
  <c r="DR852" i="1"/>
  <c r="DO852" i="1"/>
  <c r="DN852" i="1"/>
  <c r="DJ852" i="1"/>
  <c r="DI852" i="1"/>
  <c r="R852" i="1"/>
  <c r="DT851" i="1"/>
  <c r="DS851" i="1"/>
  <c r="DR851" i="1"/>
  <c r="DO851" i="1"/>
  <c r="DN851" i="1"/>
  <c r="DJ851" i="1"/>
  <c r="DI851" i="1"/>
  <c r="DT850" i="1"/>
  <c r="DS850" i="1"/>
  <c r="DR850" i="1"/>
  <c r="DO850" i="1"/>
  <c r="DN850" i="1"/>
  <c r="DJ850" i="1"/>
  <c r="DI850" i="1"/>
  <c r="DT849" i="1"/>
  <c r="DS849" i="1"/>
  <c r="DR849" i="1"/>
  <c r="DO849" i="1"/>
  <c r="DN849" i="1"/>
  <c r="DJ849" i="1"/>
  <c r="DI849" i="1"/>
  <c r="DT848" i="1"/>
  <c r="DS848" i="1"/>
  <c r="DR848" i="1"/>
  <c r="DO848" i="1"/>
  <c r="DN848" i="1"/>
  <c r="DJ848" i="1"/>
  <c r="DI848" i="1"/>
  <c r="DT847" i="1"/>
  <c r="DS847" i="1"/>
  <c r="DR847" i="1"/>
  <c r="DO847" i="1"/>
  <c r="DN847" i="1"/>
  <c r="DJ847" i="1"/>
  <c r="DI847" i="1"/>
  <c r="DT846" i="1"/>
  <c r="DS846" i="1"/>
  <c r="DR846" i="1"/>
  <c r="DO846" i="1"/>
  <c r="DN846" i="1"/>
  <c r="DJ846" i="1"/>
  <c r="DI846" i="1"/>
  <c r="DT845" i="1"/>
  <c r="DS845" i="1"/>
  <c r="DR845" i="1"/>
  <c r="DO845" i="1"/>
  <c r="DN845" i="1"/>
  <c r="DJ845" i="1"/>
  <c r="DI845" i="1"/>
  <c r="R845" i="1"/>
  <c r="DT844" i="1"/>
  <c r="DS844" i="1"/>
  <c r="DR844" i="1"/>
  <c r="DO844" i="1"/>
  <c r="DN844" i="1"/>
  <c r="DJ844" i="1"/>
  <c r="DI844" i="1"/>
  <c r="DT843" i="1"/>
  <c r="DS843" i="1"/>
  <c r="DR843" i="1"/>
  <c r="DO843" i="1"/>
  <c r="DN843" i="1"/>
  <c r="DJ843" i="1"/>
  <c r="DI843" i="1"/>
  <c r="R843" i="1"/>
  <c r="DT842" i="1"/>
  <c r="DS842" i="1"/>
  <c r="DR842" i="1"/>
  <c r="DO842" i="1"/>
  <c r="DN842" i="1"/>
  <c r="DJ842" i="1"/>
  <c r="DI842" i="1"/>
  <c r="DT841" i="1"/>
  <c r="DS841" i="1"/>
  <c r="DR841" i="1"/>
  <c r="DO841" i="1"/>
  <c r="DN841" i="1"/>
  <c r="DJ841" i="1"/>
  <c r="DI841" i="1"/>
  <c r="DT840" i="1"/>
  <c r="DS840" i="1"/>
  <c r="DR840" i="1"/>
  <c r="DO840" i="1"/>
  <c r="DN840" i="1"/>
  <c r="DJ840" i="1"/>
  <c r="DI840" i="1"/>
  <c r="DT839" i="1"/>
  <c r="DS839" i="1"/>
  <c r="DR839" i="1"/>
  <c r="DO839" i="1"/>
  <c r="DN839" i="1"/>
  <c r="DJ839" i="1"/>
  <c r="DI839" i="1"/>
  <c r="DT838" i="1"/>
  <c r="DS838" i="1"/>
  <c r="DR838" i="1"/>
  <c r="DO838" i="1"/>
  <c r="DN838" i="1"/>
  <c r="DJ838" i="1"/>
  <c r="DI838" i="1"/>
  <c r="DT837" i="1"/>
  <c r="DS837" i="1"/>
  <c r="DR837" i="1"/>
  <c r="DO837" i="1"/>
  <c r="DN837" i="1"/>
  <c r="DJ837" i="1"/>
  <c r="DI837" i="1"/>
  <c r="R837" i="1"/>
  <c r="DT836" i="1"/>
  <c r="DS836" i="1"/>
  <c r="DR836" i="1"/>
  <c r="DO836" i="1"/>
  <c r="DN836" i="1"/>
  <c r="DJ836" i="1"/>
  <c r="DI836" i="1"/>
  <c r="R836" i="1"/>
  <c r="DT835" i="1"/>
  <c r="DS835" i="1"/>
  <c r="DR835" i="1"/>
  <c r="DO835" i="1"/>
  <c r="DN835" i="1"/>
  <c r="DJ835" i="1"/>
  <c r="DI835" i="1"/>
  <c r="R835" i="1"/>
  <c r="DT834" i="1"/>
  <c r="DS834" i="1"/>
  <c r="DR834" i="1"/>
  <c r="DN834" i="1"/>
  <c r="DJ834" i="1"/>
  <c r="DI834" i="1"/>
  <c r="R834" i="1"/>
  <c r="DT833" i="1"/>
  <c r="DS833" i="1"/>
  <c r="DR833" i="1"/>
  <c r="DN833" i="1"/>
  <c r="DJ833" i="1"/>
  <c r="DI833" i="1"/>
  <c r="R833" i="1"/>
  <c r="DT832" i="1"/>
  <c r="DS832" i="1"/>
  <c r="DR832" i="1"/>
  <c r="DN832" i="1"/>
  <c r="DJ832" i="1"/>
  <c r="DI832" i="1"/>
  <c r="R832" i="1"/>
  <c r="DT831" i="1"/>
  <c r="DS831" i="1"/>
  <c r="DR831" i="1"/>
  <c r="DN831" i="1"/>
  <c r="DJ831" i="1"/>
  <c r="DI831" i="1"/>
  <c r="R831" i="1"/>
  <c r="DT830" i="1"/>
  <c r="DS830" i="1"/>
  <c r="DR830" i="1"/>
  <c r="DN830" i="1"/>
  <c r="DJ830" i="1"/>
  <c r="DI830" i="1"/>
  <c r="Z830" i="1"/>
  <c r="R830" i="1"/>
  <c r="DT829" i="1"/>
  <c r="DS829" i="1"/>
  <c r="DR829" i="1"/>
  <c r="DN829" i="1"/>
  <c r="DJ829" i="1"/>
  <c r="DI829" i="1"/>
  <c r="Z829" i="1"/>
  <c r="R829" i="1"/>
  <c r="DT828" i="1"/>
  <c r="DS828" i="1"/>
  <c r="DR828" i="1"/>
  <c r="DN828" i="1"/>
  <c r="DJ828" i="1"/>
  <c r="DI828" i="1"/>
  <c r="R828" i="1"/>
  <c r="DT827" i="1"/>
  <c r="DS827" i="1"/>
  <c r="DR827" i="1"/>
  <c r="DN827" i="1"/>
  <c r="DJ827" i="1"/>
  <c r="DI827" i="1"/>
  <c r="R827" i="1"/>
  <c r="DT826" i="1"/>
  <c r="DS826" i="1"/>
  <c r="DR826" i="1"/>
  <c r="DN826" i="1"/>
  <c r="DJ826" i="1"/>
  <c r="DI826" i="1"/>
  <c r="R826" i="1"/>
  <c r="DT825" i="1"/>
  <c r="DS825" i="1"/>
  <c r="DR825" i="1"/>
  <c r="DN825" i="1"/>
  <c r="DJ825" i="1"/>
  <c r="DI825" i="1"/>
  <c r="R825" i="1"/>
  <c r="DT824" i="1"/>
  <c r="DS824" i="1"/>
  <c r="DR824" i="1"/>
  <c r="DN824" i="1"/>
  <c r="DJ824" i="1"/>
  <c r="DI824" i="1"/>
  <c r="R824" i="1"/>
  <c r="DT823" i="1"/>
  <c r="DS823" i="1"/>
  <c r="DR823" i="1"/>
  <c r="DN823" i="1"/>
  <c r="DJ823" i="1"/>
  <c r="DI823" i="1"/>
  <c r="DT822" i="1"/>
  <c r="DS822" i="1"/>
  <c r="DR822" i="1"/>
  <c r="DN822" i="1"/>
  <c r="DJ822" i="1"/>
  <c r="DI822" i="1"/>
  <c r="R822" i="1"/>
  <c r="DT821" i="1"/>
  <c r="DS821" i="1"/>
  <c r="DR821" i="1"/>
  <c r="DN821" i="1"/>
  <c r="DJ821" i="1"/>
  <c r="DI821" i="1"/>
  <c r="DT820" i="1"/>
  <c r="DS820" i="1"/>
  <c r="DR820" i="1"/>
  <c r="DN820" i="1"/>
  <c r="DJ820" i="1"/>
  <c r="DI820" i="1"/>
  <c r="DT819" i="1"/>
  <c r="DS819" i="1"/>
  <c r="DR819" i="1"/>
  <c r="DN819" i="1"/>
  <c r="DJ819" i="1"/>
  <c r="DI819" i="1"/>
  <c r="DT818" i="1"/>
  <c r="DS818" i="1"/>
  <c r="DR818" i="1"/>
  <c r="DN818" i="1"/>
  <c r="DJ818" i="1"/>
  <c r="DI818" i="1"/>
  <c r="DT817" i="1"/>
  <c r="DS817" i="1"/>
  <c r="DR817" i="1"/>
  <c r="DN817" i="1"/>
  <c r="DJ817" i="1"/>
  <c r="DI817" i="1"/>
  <c r="DT816" i="1"/>
  <c r="DS816" i="1"/>
  <c r="DR816" i="1"/>
  <c r="DN816" i="1"/>
  <c r="DJ816" i="1"/>
  <c r="DI816" i="1"/>
  <c r="K816" i="1"/>
  <c r="J816" i="1"/>
  <c r="I816" i="1"/>
  <c r="DT815" i="1"/>
  <c r="DS815" i="1"/>
  <c r="DR815" i="1"/>
  <c r="DN815" i="1"/>
  <c r="DJ815" i="1"/>
  <c r="DI815" i="1"/>
  <c r="K815" i="1"/>
  <c r="J815" i="1"/>
  <c r="I815" i="1"/>
  <c r="DT814" i="1"/>
  <c r="DS814" i="1"/>
  <c r="DR814" i="1"/>
  <c r="DN814" i="1"/>
  <c r="DJ814" i="1"/>
  <c r="DI814" i="1"/>
  <c r="K814" i="1"/>
  <c r="J814" i="1"/>
  <c r="I814" i="1"/>
  <c r="DT813" i="1"/>
  <c r="DS813" i="1"/>
  <c r="DR813" i="1"/>
  <c r="DN813" i="1"/>
  <c r="DJ813" i="1"/>
  <c r="DI813" i="1"/>
  <c r="Z813" i="1"/>
  <c r="K813" i="1"/>
  <c r="J813" i="1"/>
  <c r="I813" i="1"/>
  <c r="DT812" i="1"/>
  <c r="DS812" i="1"/>
  <c r="DR812" i="1"/>
  <c r="DN812" i="1"/>
  <c r="DJ812" i="1"/>
  <c r="DI812" i="1"/>
  <c r="K812" i="1"/>
  <c r="J812" i="1"/>
  <c r="I812" i="1"/>
  <c r="DU811" i="1"/>
  <c r="DT811" i="1"/>
  <c r="DS811" i="1"/>
  <c r="DR811" i="1"/>
  <c r="DO811" i="1"/>
  <c r="DN811" i="1"/>
  <c r="DL811" i="1"/>
  <c r="DJ811" i="1"/>
  <c r="DI811" i="1"/>
  <c r="Z811" i="1"/>
  <c r="K811" i="1"/>
  <c r="J811" i="1"/>
  <c r="I811" i="1"/>
  <c r="DU810" i="1"/>
  <c r="DT810" i="1"/>
  <c r="DS810" i="1"/>
  <c r="DR810" i="1"/>
  <c r="DO810" i="1"/>
  <c r="DN810" i="1"/>
  <c r="DL810" i="1"/>
  <c r="DJ810" i="1"/>
  <c r="DI810" i="1"/>
  <c r="K810" i="1"/>
  <c r="J810" i="1"/>
  <c r="I810" i="1"/>
  <c r="DU809" i="1"/>
  <c r="DT809" i="1"/>
  <c r="DS809" i="1"/>
  <c r="DR809" i="1"/>
  <c r="DO809" i="1"/>
  <c r="DN809" i="1"/>
  <c r="DL809" i="1"/>
  <c r="DJ809" i="1"/>
  <c r="DI809" i="1"/>
  <c r="K809" i="1"/>
  <c r="J809" i="1"/>
  <c r="I809" i="1"/>
  <c r="DU808" i="1"/>
  <c r="DT808" i="1"/>
  <c r="DS808" i="1"/>
  <c r="DR808" i="1"/>
  <c r="DO808" i="1"/>
  <c r="DN808" i="1"/>
  <c r="DL808" i="1"/>
  <c r="DJ808" i="1"/>
  <c r="DI808" i="1"/>
  <c r="K808" i="1"/>
  <c r="J808" i="1"/>
  <c r="I808" i="1"/>
  <c r="DT807" i="1"/>
  <c r="DS807" i="1"/>
  <c r="DR807" i="1"/>
  <c r="DN807" i="1"/>
  <c r="DJ807" i="1"/>
  <c r="DI807" i="1"/>
  <c r="R807" i="1"/>
  <c r="DT806" i="1"/>
  <c r="DS806" i="1"/>
  <c r="DR806" i="1"/>
  <c r="DN806" i="1"/>
  <c r="DT805" i="1"/>
  <c r="DS805" i="1"/>
  <c r="DR805" i="1"/>
  <c r="DN805" i="1"/>
  <c r="DJ805" i="1"/>
  <c r="DI805" i="1"/>
  <c r="DT804" i="1"/>
  <c r="DS804" i="1"/>
  <c r="DR804" i="1"/>
  <c r="DN804" i="1"/>
  <c r="DJ804" i="1"/>
  <c r="DI804" i="1"/>
  <c r="DT803" i="1"/>
  <c r="DS803" i="1"/>
  <c r="DR803" i="1"/>
  <c r="DN803" i="1"/>
  <c r="DT802" i="1"/>
  <c r="DS802" i="1"/>
  <c r="DR802" i="1"/>
  <c r="DN802" i="1"/>
  <c r="DT801" i="1"/>
  <c r="DS801" i="1"/>
  <c r="DR801" i="1"/>
  <c r="DN801" i="1"/>
  <c r="DJ801" i="1"/>
  <c r="DI801" i="1"/>
  <c r="DT800" i="1"/>
  <c r="DS800" i="1"/>
  <c r="DR800" i="1"/>
  <c r="DN800" i="1"/>
  <c r="DJ800" i="1"/>
  <c r="DI800" i="1"/>
  <c r="J800" i="1"/>
  <c r="I800" i="1"/>
  <c r="DT799" i="1"/>
  <c r="DS799" i="1"/>
  <c r="DR799" i="1"/>
  <c r="DN799" i="1"/>
  <c r="DJ799" i="1"/>
  <c r="DI799" i="1"/>
  <c r="DT798" i="1"/>
  <c r="DS798" i="1"/>
  <c r="DR798" i="1"/>
  <c r="DN798" i="1"/>
  <c r="DJ798" i="1"/>
  <c r="DI798" i="1"/>
  <c r="DT797" i="1"/>
  <c r="DS797" i="1"/>
  <c r="DR797" i="1"/>
  <c r="DN797" i="1"/>
  <c r="DJ797" i="1"/>
  <c r="DI797" i="1"/>
  <c r="DT796" i="1"/>
  <c r="DS796" i="1"/>
  <c r="DR796" i="1"/>
  <c r="DN796" i="1"/>
  <c r="DJ796" i="1"/>
  <c r="DI796" i="1"/>
  <c r="DT795" i="1"/>
  <c r="DS795" i="1"/>
  <c r="DR795" i="1"/>
  <c r="DN795" i="1"/>
  <c r="DJ795" i="1"/>
  <c r="DI795" i="1"/>
  <c r="DT794" i="1"/>
  <c r="DS794" i="1"/>
  <c r="DR794" i="1"/>
  <c r="DN794" i="1"/>
  <c r="DT793" i="1"/>
  <c r="DS793" i="1"/>
  <c r="DR793" i="1"/>
  <c r="DN793" i="1"/>
  <c r="DJ793" i="1"/>
  <c r="DI793" i="1"/>
  <c r="DT792" i="1"/>
  <c r="DS792" i="1"/>
  <c r="DR792" i="1"/>
  <c r="DN792" i="1"/>
  <c r="DJ792" i="1"/>
  <c r="DI792" i="1"/>
  <c r="DT791" i="1"/>
  <c r="DS791" i="1"/>
  <c r="DR791" i="1"/>
  <c r="DN791" i="1"/>
  <c r="DJ791" i="1"/>
  <c r="DI791" i="1"/>
  <c r="DT790" i="1"/>
  <c r="DS790" i="1"/>
  <c r="DR790" i="1"/>
  <c r="DN790" i="1"/>
  <c r="DJ790" i="1"/>
  <c r="DI790" i="1"/>
  <c r="DT789" i="1"/>
  <c r="DS789" i="1"/>
  <c r="DR789" i="1"/>
  <c r="DN789" i="1"/>
  <c r="DJ789" i="1"/>
  <c r="DI789" i="1"/>
  <c r="DT788" i="1"/>
  <c r="DS788" i="1"/>
  <c r="DR788" i="1"/>
  <c r="DN788" i="1"/>
  <c r="DJ788" i="1"/>
  <c r="DI788" i="1"/>
  <c r="DT787" i="1"/>
  <c r="DS787" i="1"/>
  <c r="DR787" i="1"/>
  <c r="DN787" i="1"/>
  <c r="DJ787" i="1"/>
  <c r="DI787" i="1"/>
  <c r="DT786" i="1"/>
  <c r="DS786" i="1"/>
  <c r="DR786" i="1"/>
  <c r="DN786" i="1"/>
  <c r="DT785" i="1"/>
  <c r="DS785" i="1"/>
  <c r="DR785" i="1"/>
  <c r="DN785" i="1"/>
  <c r="DJ785" i="1"/>
  <c r="DI785" i="1"/>
  <c r="DT784" i="1"/>
  <c r="DS784" i="1"/>
  <c r="DR784" i="1"/>
  <c r="DN784" i="1"/>
  <c r="DJ784" i="1"/>
  <c r="DI784" i="1"/>
  <c r="DT783" i="1"/>
  <c r="DS783" i="1"/>
  <c r="DR783" i="1"/>
  <c r="DN783" i="1"/>
  <c r="DJ783" i="1"/>
  <c r="DI783" i="1"/>
  <c r="DT782" i="1"/>
  <c r="DS782" i="1"/>
  <c r="DR782" i="1"/>
  <c r="DN782" i="1"/>
  <c r="DJ782" i="1"/>
  <c r="DI782" i="1"/>
  <c r="DT781" i="1"/>
  <c r="DS781" i="1"/>
  <c r="DR781" i="1"/>
  <c r="DN781" i="1"/>
  <c r="DJ781" i="1"/>
  <c r="DI781" i="1"/>
  <c r="DT780" i="1"/>
  <c r="DS780" i="1"/>
  <c r="DR780" i="1"/>
  <c r="DN780" i="1"/>
  <c r="DJ780" i="1"/>
  <c r="DI780" i="1"/>
  <c r="DT779" i="1"/>
  <c r="DS779" i="1"/>
  <c r="DR779" i="1"/>
  <c r="DN779" i="1"/>
  <c r="DJ779" i="1"/>
  <c r="DI779" i="1"/>
  <c r="DT778" i="1"/>
  <c r="DS778" i="1"/>
  <c r="DR778" i="1"/>
  <c r="DN778" i="1"/>
  <c r="DJ778" i="1"/>
  <c r="DI778" i="1"/>
  <c r="DT777" i="1"/>
  <c r="DS777" i="1"/>
  <c r="DR777" i="1"/>
  <c r="DN777" i="1"/>
  <c r="DJ777" i="1"/>
  <c r="DI777" i="1"/>
  <c r="DT776" i="1"/>
  <c r="DS776" i="1"/>
  <c r="DR776" i="1"/>
  <c r="DN776" i="1"/>
  <c r="DJ776" i="1"/>
  <c r="DI776" i="1"/>
  <c r="DT775" i="1"/>
  <c r="DS775" i="1"/>
  <c r="DR775" i="1"/>
  <c r="DN775" i="1"/>
  <c r="DT774" i="1"/>
  <c r="DS774" i="1"/>
  <c r="DR774" i="1"/>
  <c r="DN774" i="1"/>
  <c r="DJ774" i="1"/>
  <c r="DI774" i="1"/>
  <c r="DT773" i="1"/>
  <c r="DS773" i="1"/>
  <c r="DR773" i="1"/>
  <c r="DN773" i="1"/>
  <c r="DJ773" i="1"/>
  <c r="DI773" i="1"/>
  <c r="DT772" i="1"/>
  <c r="DS772" i="1"/>
  <c r="DR772" i="1"/>
  <c r="DN772" i="1"/>
  <c r="DJ772" i="1"/>
  <c r="DI772" i="1"/>
  <c r="DT771" i="1"/>
  <c r="DS771" i="1"/>
  <c r="DR771" i="1"/>
  <c r="DN771" i="1"/>
  <c r="DJ771" i="1"/>
  <c r="DI771" i="1"/>
  <c r="R771" i="1"/>
  <c r="DT770" i="1"/>
  <c r="DS770" i="1"/>
  <c r="DR770" i="1"/>
  <c r="DN770" i="1"/>
  <c r="DJ770" i="1"/>
  <c r="DI770" i="1"/>
  <c r="R770" i="1"/>
  <c r="DT769" i="1"/>
  <c r="DS769" i="1"/>
  <c r="DR769" i="1"/>
  <c r="DN769" i="1"/>
  <c r="DJ769" i="1"/>
  <c r="DI769" i="1"/>
  <c r="R769" i="1"/>
  <c r="DT768" i="1"/>
  <c r="DS768" i="1"/>
  <c r="DR768" i="1"/>
  <c r="DN768" i="1"/>
  <c r="DJ768" i="1"/>
  <c r="DI768" i="1"/>
  <c r="R768" i="1"/>
  <c r="DT767" i="1"/>
  <c r="DS767" i="1"/>
  <c r="DR767" i="1"/>
  <c r="DN767" i="1"/>
  <c r="DJ767" i="1"/>
  <c r="DI767" i="1"/>
  <c r="R767" i="1"/>
  <c r="DT766" i="1"/>
  <c r="DS766" i="1"/>
  <c r="DR766" i="1"/>
  <c r="DN766" i="1"/>
  <c r="DJ766" i="1"/>
  <c r="DI766" i="1"/>
  <c r="R766" i="1"/>
  <c r="DT765" i="1"/>
  <c r="DS765" i="1"/>
  <c r="DR765" i="1"/>
  <c r="DN765" i="1"/>
  <c r="DJ765" i="1"/>
  <c r="DI765" i="1"/>
  <c r="R765" i="1"/>
  <c r="DT764" i="1"/>
  <c r="DS764" i="1"/>
  <c r="DR764" i="1"/>
  <c r="DN764" i="1"/>
  <c r="DJ764" i="1"/>
  <c r="DI764" i="1"/>
  <c r="R764" i="1"/>
  <c r="DT763" i="1"/>
  <c r="DS763" i="1"/>
  <c r="DR763" i="1"/>
  <c r="DN763" i="1"/>
  <c r="DJ763" i="1"/>
  <c r="DI763" i="1"/>
  <c r="R763" i="1"/>
  <c r="DT762" i="1"/>
  <c r="DS762" i="1"/>
  <c r="DR762" i="1"/>
  <c r="DN762" i="1"/>
  <c r="DJ762" i="1"/>
  <c r="DI762" i="1"/>
  <c r="R762" i="1"/>
  <c r="DT761" i="1"/>
  <c r="DS761" i="1"/>
  <c r="DR761" i="1"/>
  <c r="DN761" i="1"/>
  <c r="DJ761" i="1"/>
  <c r="DI761" i="1"/>
  <c r="R761" i="1"/>
  <c r="DT760" i="1"/>
  <c r="DS760" i="1"/>
  <c r="DR760" i="1"/>
  <c r="DN760" i="1"/>
  <c r="DJ760" i="1"/>
  <c r="DI760" i="1"/>
  <c r="R760" i="1"/>
  <c r="DT759" i="1"/>
  <c r="DS759" i="1"/>
  <c r="DR759" i="1"/>
  <c r="DN759" i="1"/>
  <c r="DJ759" i="1"/>
  <c r="DI759" i="1"/>
  <c r="R759" i="1"/>
  <c r="DT758" i="1"/>
  <c r="DS758" i="1"/>
  <c r="DR758" i="1"/>
  <c r="DN758" i="1"/>
  <c r="DJ758" i="1"/>
  <c r="DI758" i="1"/>
  <c r="R758" i="1"/>
  <c r="DT757" i="1"/>
  <c r="DS757" i="1"/>
  <c r="DR757" i="1"/>
  <c r="DN757" i="1"/>
  <c r="DJ757" i="1"/>
  <c r="DI757" i="1"/>
  <c r="R757" i="1"/>
  <c r="DT756" i="1"/>
  <c r="DS756" i="1"/>
  <c r="DR756" i="1"/>
  <c r="DN756" i="1"/>
  <c r="DJ756" i="1"/>
  <c r="DI756" i="1"/>
  <c r="R756" i="1"/>
  <c r="DT755" i="1"/>
  <c r="DS755" i="1"/>
  <c r="DR755" i="1"/>
  <c r="DN755" i="1"/>
  <c r="DJ755" i="1"/>
  <c r="DI755" i="1"/>
  <c r="R755" i="1"/>
  <c r="DT754" i="1"/>
  <c r="DS754" i="1"/>
  <c r="DR754" i="1"/>
  <c r="DN754" i="1"/>
  <c r="DJ754" i="1"/>
  <c r="DI754" i="1"/>
  <c r="R754" i="1"/>
  <c r="DT753" i="1"/>
  <c r="DS753" i="1"/>
  <c r="DR753" i="1"/>
  <c r="DN753" i="1"/>
  <c r="DJ753" i="1"/>
  <c r="DI753" i="1"/>
  <c r="R753" i="1"/>
  <c r="DT752" i="1"/>
  <c r="DS752" i="1"/>
  <c r="DR752" i="1"/>
  <c r="DN752" i="1"/>
  <c r="DJ752" i="1"/>
  <c r="DI752" i="1"/>
  <c r="R752" i="1"/>
  <c r="DT751" i="1"/>
  <c r="DS751" i="1"/>
  <c r="DR751" i="1"/>
  <c r="DN751" i="1"/>
  <c r="DJ751" i="1"/>
  <c r="DI751" i="1"/>
  <c r="R751" i="1"/>
  <c r="DT750" i="1"/>
  <c r="DS750" i="1"/>
  <c r="DR750" i="1"/>
  <c r="DN750" i="1"/>
  <c r="DJ750" i="1"/>
  <c r="DI750" i="1"/>
  <c r="R750" i="1"/>
  <c r="DT749" i="1"/>
  <c r="DS749" i="1"/>
  <c r="DR749" i="1"/>
  <c r="DN749" i="1"/>
  <c r="DJ749" i="1"/>
  <c r="DI749" i="1"/>
  <c r="R749" i="1"/>
  <c r="DT748" i="1"/>
  <c r="DS748" i="1"/>
  <c r="DR748" i="1"/>
  <c r="DN748" i="1"/>
  <c r="DJ748" i="1"/>
  <c r="DI748" i="1"/>
  <c r="R748" i="1"/>
  <c r="DT747" i="1"/>
  <c r="DS747" i="1"/>
  <c r="DR747" i="1"/>
  <c r="DN747" i="1"/>
  <c r="DJ747" i="1"/>
  <c r="DI747" i="1"/>
  <c r="R747" i="1"/>
  <c r="DT746" i="1"/>
  <c r="DS746" i="1"/>
  <c r="DR746" i="1"/>
  <c r="DN746" i="1"/>
  <c r="DJ746" i="1"/>
  <c r="DI746" i="1"/>
  <c r="R746" i="1"/>
  <c r="DT745" i="1"/>
  <c r="DS745" i="1"/>
  <c r="DR745" i="1"/>
  <c r="DN745" i="1"/>
  <c r="DJ745" i="1"/>
  <c r="DI745" i="1"/>
  <c r="R745" i="1"/>
  <c r="DT744" i="1"/>
  <c r="DS744" i="1"/>
  <c r="DR744" i="1"/>
  <c r="DN744" i="1"/>
  <c r="DJ744" i="1"/>
  <c r="DI744" i="1"/>
  <c r="R744" i="1"/>
  <c r="DT743" i="1"/>
  <c r="DS743" i="1"/>
  <c r="DR743" i="1"/>
  <c r="DN743" i="1"/>
  <c r="DJ743" i="1"/>
  <c r="DI743" i="1"/>
  <c r="R743" i="1"/>
  <c r="DT742" i="1"/>
  <c r="DS742" i="1"/>
  <c r="DR742" i="1"/>
  <c r="DN742" i="1"/>
  <c r="DJ742" i="1"/>
  <c r="DI742" i="1"/>
  <c r="R742" i="1"/>
  <c r="DT741" i="1"/>
  <c r="DS741" i="1"/>
  <c r="DR741" i="1"/>
  <c r="DN741" i="1"/>
  <c r="DJ741" i="1"/>
  <c r="DI741" i="1"/>
  <c r="R741" i="1"/>
  <c r="DT740" i="1"/>
  <c r="DS740" i="1"/>
  <c r="DR740" i="1"/>
  <c r="DN740" i="1"/>
  <c r="DJ740" i="1"/>
  <c r="DI740" i="1"/>
  <c r="R740" i="1"/>
  <c r="DT739" i="1"/>
  <c r="DS739" i="1"/>
  <c r="DR739" i="1"/>
  <c r="DN739" i="1"/>
  <c r="DJ739" i="1"/>
  <c r="DI739" i="1"/>
  <c r="R739" i="1"/>
  <c r="DT738" i="1"/>
  <c r="DS738" i="1"/>
  <c r="DR738" i="1"/>
  <c r="DN738" i="1"/>
  <c r="DJ738" i="1"/>
  <c r="DI738" i="1"/>
  <c r="R738" i="1"/>
  <c r="DT737" i="1"/>
  <c r="DS737" i="1"/>
  <c r="DR737" i="1"/>
  <c r="DN737" i="1"/>
  <c r="DJ737" i="1"/>
  <c r="DI737" i="1"/>
  <c r="R737" i="1"/>
  <c r="DU736" i="1"/>
  <c r="DT736" i="1"/>
  <c r="DS736" i="1"/>
  <c r="DR736" i="1"/>
  <c r="DO736" i="1"/>
  <c r="DN736" i="1"/>
  <c r="DL736" i="1"/>
  <c r="DJ736" i="1"/>
  <c r="DI736" i="1"/>
  <c r="R736" i="1"/>
  <c r="DT735" i="1"/>
  <c r="DS735" i="1"/>
  <c r="DR735" i="1"/>
  <c r="DN735" i="1"/>
  <c r="DJ735" i="1"/>
  <c r="DI735" i="1"/>
  <c r="R735" i="1"/>
  <c r="DT734" i="1"/>
  <c r="DS734" i="1"/>
  <c r="DR734" i="1"/>
  <c r="DN734" i="1"/>
  <c r="DJ734" i="1"/>
  <c r="DI734" i="1"/>
  <c r="R734" i="1"/>
  <c r="DT733" i="1"/>
  <c r="DS733" i="1"/>
  <c r="DR733" i="1"/>
  <c r="DN733" i="1"/>
  <c r="DL733" i="1"/>
  <c r="DJ733" i="1"/>
  <c r="DI733" i="1"/>
  <c r="R733" i="1"/>
  <c r="DT732" i="1"/>
  <c r="DS732" i="1"/>
  <c r="DR732" i="1"/>
  <c r="DN732" i="1"/>
  <c r="DJ732" i="1"/>
  <c r="DI732" i="1"/>
  <c r="R732" i="1"/>
  <c r="DT731" i="1"/>
  <c r="DS731" i="1"/>
  <c r="DR731" i="1"/>
  <c r="DN731" i="1"/>
  <c r="DT730" i="1"/>
  <c r="DS730" i="1"/>
  <c r="DR730" i="1"/>
  <c r="DN730" i="1"/>
  <c r="DT729" i="1"/>
  <c r="DS729" i="1"/>
  <c r="DR729" i="1"/>
  <c r="DN729" i="1"/>
  <c r="DT728" i="1"/>
  <c r="DS728" i="1"/>
  <c r="DR728" i="1"/>
  <c r="DN728" i="1"/>
  <c r="DJ728" i="1"/>
  <c r="DI728" i="1"/>
  <c r="Z728" i="1"/>
  <c r="DT727" i="1"/>
  <c r="DS727" i="1"/>
  <c r="DR727" i="1"/>
  <c r="DN727" i="1"/>
  <c r="DJ727" i="1"/>
  <c r="DI727" i="1"/>
  <c r="DT726" i="1"/>
  <c r="DS726" i="1"/>
  <c r="DR726" i="1"/>
  <c r="DN726" i="1"/>
  <c r="DJ726" i="1"/>
  <c r="DI726" i="1"/>
  <c r="DT725" i="1"/>
  <c r="DS725" i="1"/>
  <c r="DR725" i="1"/>
  <c r="DN725" i="1"/>
  <c r="DJ725" i="1"/>
  <c r="DI725" i="1"/>
  <c r="DT724" i="1"/>
  <c r="DS724" i="1"/>
  <c r="DR724" i="1"/>
  <c r="DN724" i="1"/>
  <c r="DJ724" i="1"/>
  <c r="DI724" i="1"/>
  <c r="R724" i="1"/>
  <c r="DT723" i="1"/>
  <c r="DS723" i="1"/>
  <c r="DR723" i="1"/>
  <c r="DN723" i="1"/>
  <c r="DJ723" i="1"/>
  <c r="DI723" i="1"/>
  <c r="DT722" i="1"/>
  <c r="DS722" i="1"/>
  <c r="DR722" i="1"/>
  <c r="DN722" i="1"/>
  <c r="DJ722" i="1"/>
  <c r="DI722" i="1"/>
  <c r="DT721" i="1"/>
  <c r="DS721" i="1"/>
  <c r="DR721" i="1"/>
  <c r="DN721" i="1"/>
  <c r="DJ721" i="1"/>
  <c r="DI721" i="1"/>
  <c r="DT720" i="1"/>
  <c r="DS720" i="1"/>
  <c r="DR720" i="1"/>
  <c r="DN720" i="1"/>
  <c r="DJ720" i="1"/>
  <c r="DI720" i="1"/>
  <c r="DT719" i="1"/>
  <c r="DS719" i="1"/>
  <c r="DR719" i="1"/>
  <c r="DN719" i="1"/>
  <c r="DJ719" i="1"/>
  <c r="DI719" i="1"/>
  <c r="DT718" i="1"/>
  <c r="DS718" i="1"/>
  <c r="DR718" i="1"/>
  <c r="DN718" i="1"/>
  <c r="DJ718" i="1"/>
  <c r="DI718" i="1"/>
  <c r="R718" i="1"/>
  <c r="DT717" i="1"/>
  <c r="DS717" i="1"/>
  <c r="DR717" i="1"/>
  <c r="DN717" i="1"/>
  <c r="DL717" i="1"/>
  <c r="DJ717" i="1"/>
  <c r="DI717" i="1"/>
  <c r="Z717" i="1"/>
  <c r="R717" i="1"/>
  <c r="DT716" i="1"/>
  <c r="DS716" i="1"/>
  <c r="DR716" i="1"/>
  <c r="DN716" i="1"/>
  <c r="DJ716" i="1"/>
  <c r="DI716" i="1"/>
  <c r="DT715" i="1"/>
  <c r="DS715" i="1"/>
  <c r="DR715" i="1"/>
  <c r="DN715" i="1"/>
  <c r="DJ715" i="1"/>
  <c r="DI715" i="1"/>
  <c r="DT714" i="1"/>
  <c r="DS714" i="1"/>
  <c r="DR714" i="1"/>
  <c r="DN714" i="1"/>
  <c r="DJ714" i="1"/>
  <c r="DI714" i="1"/>
  <c r="DT713" i="1"/>
  <c r="DS713" i="1"/>
  <c r="DR713" i="1"/>
  <c r="DN713" i="1"/>
  <c r="DJ713" i="1"/>
  <c r="DI713" i="1"/>
  <c r="DT712" i="1"/>
  <c r="DS712" i="1"/>
  <c r="DR712" i="1"/>
  <c r="DN712" i="1"/>
  <c r="DJ712" i="1"/>
  <c r="DI712" i="1"/>
  <c r="DT711" i="1"/>
  <c r="DS711" i="1"/>
  <c r="DR711" i="1"/>
  <c r="DN711" i="1"/>
  <c r="DJ711" i="1"/>
  <c r="DI711" i="1"/>
  <c r="R711" i="1"/>
  <c r="DT710" i="1"/>
  <c r="DS710" i="1"/>
  <c r="DR710" i="1"/>
  <c r="DN710" i="1"/>
  <c r="DJ710" i="1"/>
  <c r="DI710" i="1"/>
  <c r="R710" i="1"/>
  <c r="DT709" i="1"/>
  <c r="DS709" i="1"/>
  <c r="DR709" i="1"/>
  <c r="DN709" i="1"/>
  <c r="DJ709" i="1"/>
  <c r="DI709" i="1"/>
  <c r="R709" i="1"/>
  <c r="DT708" i="1"/>
  <c r="DS708" i="1"/>
  <c r="DR708" i="1"/>
  <c r="DN708" i="1"/>
  <c r="DJ708" i="1"/>
  <c r="DI708" i="1"/>
  <c r="R708" i="1"/>
  <c r="DT707" i="1"/>
  <c r="DS707" i="1"/>
  <c r="DR707" i="1"/>
  <c r="DO707" i="1"/>
  <c r="DN707" i="1"/>
  <c r="DJ707" i="1"/>
  <c r="DI707" i="1"/>
  <c r="R707" i="1"/>
  <c r="DT706" i="1"/>
  <c r="DS706" i="1"/>
  <c r="DR706" i="1"/>
  <c r="DN706" i="1"/>
  <c r="DJ706" i="1"/>
  <c r="DI706" i="1"/>
  <c r="R706" i="1"/>
  <c r="DT705" i="1"/>
  <c r="DS705" i="1"/>
  <c r="DR705" i="1"/>
  <c r="DN705" i="1"/>
  <c r="DJ705" i="1"/>
  <c r="DI705" i="1"/>
  <c r="DT704" i="1"/>
  <c r="DS704" i="1"/>
  <c r="DR704" i="1"/>
  <c r="DN704" i="1"/>
  <c r="DJ704" i="1"/>
  <c r="DI704" i="1"/>
  <c r="R704" i="1"/>
  <c r="K704" i="1"/>
  <c r="J704" i="1"/>
  <c r="I704" i="1"/>
  <c r="DT703" i="1"/>
  <c r="DS703" i="1"/>
  <c r="DR703" i="1"/>
  <c r="DN703" i="1"/>
  <c r="DT702" i="1"/>
  <c r="DS702" i="1"/>
  <c r="DR702" i="1"/>
  <c r="DN702" i="1"/>
  <c r="DT701" i="1"/>
  <c r="DS701" i="1"/>
  <c r="DR701" i="1"/>
  <c r="DN701" i="1"/>
  <c r="DJ701" i="1"/>
  <c r="DI701" i="1"/>
  <c r="DT700" i="1"/>
  <c r="DS700" i="1"/>
  <c r="DR700" i="1"/>
  <c r="DN700" i="1"/>
  <c r="DJ700" i="1"/>
  <c r="DI700" i="1"/>
  <c r="DT699" i="1"/>
  <c r="DS699" i="1"/>
  <c r="DR699" i="1"/>
  <c r="DN699" i="1"/>
  <c r="DJ699" i="1"/>
  <c r="DI699" i="1"/>
  <c r="R699" i="1"/>
  <c r="DT698" i="1"/>
  <c r="DS698" i="1"/>
  <c r="DR698" i="1"/>
  <c r="DN698" i="1"/>
  <c r="DJ698" i="1"/>
  <c r="DI698" i="1"/>
  <c r="DT697" i="1"/>
  <c r="DS697" i="1"/>
  <c r="DR697" i="1"/>
  <c r="DN697" i="1"/>
  <c r="DJ697" i="1"/>
  <c r="DI697" i="1"/>
  <c r="R697" i="1"/>
  <c r="K697" i="1"/>
  <c r="J697" i="1"/>
  <c r="I697" i="1"/>
  <c r="DN696" i="1"/>
  <c r="DN695" i="1"/>
  <c r="DN694" i="1"/>
  <c r="DN693" i="1"/>
  <c r="DN692" i="1"/>
  <c r="DN691" i="1"/>
  <c r="DN690" i="1"/>
  <c r="DN689" i="1"/>
  <c r="DN688" i="1"/>
  <c r="DN687" i="1"/>
  <c r="DN686" i="1"/>
  <c r="DN685" i="1"/>
  <c r="DN684" i="1"/>
  <c r="DN683" i="1"/>
  <c r="DN682" i="1"/>
  <c r="DN681" i="1"/>
  <c r="DN680" i="1"/>
  <c r="DN679" i="1"/>
  <c r="DT678" i="1"/>
  <c r="DS678" i="1"/>
  <c r="DR678" i="1"/>
  <c r="DO678" i="1"/>
  <c r="DN678" i="1"/>
  <c r="DJ678" i="1"/>
  <c r="DI678" i="1"/>
  <c r="R678" i="1"/>
  <c r="E678" i="1"/>
  <c r="DT677" i="1"/>
  <c r="DS677" i="1"/>
  <c r="DR677" i="1"/>
  <c r="DO677" i="1"/>
  <c r="DN677" i="1"/>
  <c r="DJ677" i="1"/>
  <c r="DI677" i="1"/>
  <c r="R677" i="1"/>
  <c r="E677" i="1"/>
  <c r="DT676" i="1"/>
  <c r="DS676" i="1"/>
  <c r="DR676" i="1"/>
  <c r="DO676" i="1"/>
  <c r="DN676" i="1"/>
  <c r="DJ676" i="1"/>
  <c r="DI676" i="1"/>
  <c r="R676" i="1"/>
  <c r="E676" i="1"/>
  <c r="DN675" i="1"/>
  <c r="R675" i="1"/>
  <c r="J675" i="1"/>
  <c r="I675" i="1"/>
  <c r="E675" i="1"/>
  <c r="DN674" i="1"/>
  <c r="R674" i="1"/>
  <c r="J674" i="1"/>
  <c r="I674" i="1"/>
  <c r="E674" i="1"/>
  <c r="DN673" i="1"/>
  <c r="R673" i="1"/>
  <c r="J673" i="1"/>
  <c r="I673" i="1"/>
  <c r="E673" i="1"/>
  <c r="DN672" i="1"/>
  <c r="E672" i="1"/>
  <c r="DN671" i="1"/>
  <c r="E671" i="1"/>
  <c r="DN670" i="1"/>
  <c r="E670" i="1"/>
  <c r="DT669" i="1"/>
  <c r="DN669" i="1"/>
  <c r="E669" i="1"/>
  <c r="DT668" i="1"/>
  <c r="DN668" i="1"/>
  <c r="E668" i="1"/>
  <c r="DT667" i="1"/>
  <c r="DN667" i="1"/>
  <c r="E667" i="1"/>
  <c r="DT666" i="1"/>
  <c r="DN666" i="1"/>
  <c r="E666" i="1"/>
  <c r="DT665" i="1"/>
  <c r="DN665" i="1"/>
  <c r="E665" i="1"/>
  <c r="DT664" i="1"/>
  <c r="DS664" i="1"/>
  <c r="DR664" i="1"/>
  <c r="DN664" i="1"/>
  <c r="DJ664" i="1"/>
  <c r="DI664" i="1"/>
  <c r="R664" i="1"/>
  <c r="DT663" i="1"/>
  <c r="DS663" i="1"/>
  <c r="DR663" i="1"/>
  <c r="DN663" i="1"/>
  <c r="DJ663" i="1"/>
  <c r="DI663" i="1"/>
  <c r="R663" i="1"/>
  <c r="DT662" i="1"/>
  <c r="DS662" i="1"/>
  <c r="DR662" i="1"/>
  <c r="DN662" i="1"/>
  <c r="DT661" i="1"/>
  <c r="DS661" i="1"/>
  <c r="DR661" i="1"/>
  <c r="DN661" i="1"/>
  <c r="DJ661" i="1"/>
  <c r="DI661" i="1"/>
  <c r="K661" i="1"/>
  <c r="J661" i="1"/>
  <c r="I661" i="1"/>
  <c r="DU660" i="1"/>
  <c r="DT660" i="1"/>
  <c r="DS660" i="1"/>
  <c r="DR660" i="1"/>
  <c r="DO660" i="1"/>
  <c r="DN660" i="1"/>
  <c r="DL660" i="1"/>
  <c r="DJ660" i="1"/>
  <c r="DI660" i="1"/>
  <c r="R660" i="1"/>
  <c r="DT659" i="1"/>
  <c r="DS659" i="1"/>
  <c r="DR659" i="1"/>
  <c r="DN659" i="1"/>
  <c r="DJ659" i="1"/>
  <c r="DI659" i="1"/>
  <c r="R659" i="1"/>
  <c r="DT658" i="1"/>
  <c r="DS658" i="1"/>
  <c r="DR658" i="1"/>
  <c r="DO658" i="1"/>
  <c r="DN658" i="1"/>
  <c r="DJ658" i="1"/>
  <c r="DI658" i="1"/>
  <c r="K658" i="1"/>
  <c r="J658" i="1"/>
  <c r="I658" i="1"/>
  <c r="E658" i="1"/>
  <c r="DT657" i="1"/>
  <c r="DS657" i="1"/>
  <c r="DR657" i="1"/>
  <c r="DO657" i="1"/>
  <c r="DN657" i="1"/>
  <c r="DJ657" i="1"/>
  <c r="DI657" i="1"/>
  <c r="K657" i="1"/>
  <c r="J657" i="1"/>
  <c r="I657" i="1"/>
  <c r="E657" i="1"/>
  <c r="DT656" i="1"/>
  <c r="DS656" i="1"/>
  <c r="DR656" i="1"/>
  <c r="DO656" i="1"/>
  <c r="DN656" i="1"/>
  <c r="DJ656" i="1"/>
  <c r="DI656" i="1"/>
  <c r="K656" i="1"/>
  <c r="J656" i="1"/>
  <c r="I656" i="1"/>
  <c r="E656" i="1"/>
  <c r="DT655" i="1"/>
  <c r="DS655" i="1"/>
  <c r="DR655" i="1"/>
  <c r="DO655" i="1"/>
  <c r="DN655" i="1"/>
  <c r="DJ655" i="1"/>
  <c r="DI655" i="1"/>
  <c r="K655" i="1"/>
  <c r="J655" i="1"/>
  <c r="I655" i="1"/>
  <c r="E655" i="1"/>
  <c r="DT654" i="1"/>
  <c r="DS654" i="1"/>
  <c r="DR654" i="1"/>
  <c r="DO654" i="1"/>
  <c r="DN654" i="1"/>
  <c r="DJ654" i="1"/>
  <c r="DI654" i="1"/>
  <c r="K654" i="1"/>
  <c r="J654" i="1"/>
  <c r="I654" i="1"/>
  <c r="E654" i="1"/>
  <c r="DT653" i="1"/>
  <c r="DS653" i="1"/>
  <c r="DR653" i="1"/>
  <c r="DO653" i="1"/>
  <c r="DN653" i="1"/>
  <c r="DJ653" i="1"/>
  <c r="DI653" i="1"/>
  <c r="R653" i="1"/>
  <c r="K653" i="1"/>
  <c r="J653" i="1"/>
  <c r="I653" i="1"/>
  <c r="E653" i="1"/>
  <c r="DT652" i="1"/>
  <c r="DS652" i="1"/>
  <c r="DR652" i="1"/>
  <c r="DO652" i="1"/>
  <c r="DN652" i="1"/>
  <c r="DJ652" i="1"/>
  <c r="DI652" i="1"/>
  <c r="R652" i="1"/>
  <c r="K652" i="1"/>
  <c r="J652" i="1"/>
  <c r="I652" i="1"/>
  <c r="E652" i="1"/>
  <c r="DT651" i="1"/>
  <c r="DS651" i="1"/>
  <c r="DR651" i="1"/>
  <c r="DO651" i="1"/>
  <c r="DN651" i="1"/>
  <c r="DJ651" i="1"/>
  <c r="DI651" i="1"/>
  <c r="R651" i="1"/>
  <c r="K651" i="1"/>
  <c r="J651" i="1"/>
  <c r="I651" i="1"/>
  <c r="E651" i="1"/>
  <c r="DT650" i="1"/>
  <c r="DS650" i="1"/>
  <c r="DR650" i="1"/>
  <c r="DO650" i="1"/>
  <c r="DN650" i="1"/>
  <c r="DJ650" i="1"/>
  <c r="DI650" i="1"/>
  <c r="R650" i="1"/>
  <c r="K650" i="1"/>
  <c r="J650" i="1"/>
  <c r="I650" i="1"/>
  <c r="E650" i="1"/>
  <c r="DT649" i="1"/>
  <c r="DS649" i="1"/>
  <c r="DR649" i="1"/>
  <c r="DO649" i="1"/>
  <c r="DN649" i="1"/>
  <c r="DJ649" i="1"/>
  <c r="DI649" i="1"/>
  <c r="R649" i="1"/>
  <c r="K649" i="1"/>
  <c r="J649" i="1"/>
  <c r="I649" i="1"/>
  <c r="E649" i="1"/>
  <c r="DT648" i="1"/>
  <c r="DN648" i="1"/>
  <c r="E648" i="1"/>
  <c r="DT647" i="1"/>
  <c r="DN647" i="1"/>
  <c r="E647" i="1"/>
  <c r="DT646" i="1"/>
  <c r="DN646" i="1"/>
  <c r="E646" i="1"/>
  <c r="DT645" i="1"/>
  <c r="DN645" i="1"/>
  <c r="E645" i="1"/>
  <c r="DT644" i="1"/>
  <c r="DN644" i="1"/>
  <c r="E644" i="1"/>
  <c r="DU643" i="1"/>
  <c r="DT643" i="1"/>
  <c r="DS643" i="1"/>
  <c r="DR643" i="1"/>
  <c r="DO643" i="1"/>
  <c r="DN643" i="1"/>
  <c r="DL643" i="1"/>
  <c r="DJ643" i="1"/>
  <c r="DI643" i="1"/>
  <c r="R643" i="1"/>
  <c r="J643" i="1"/>
  <c r="E643" i="1"/>
  <c r="DU642" i="1"/>
  <c r="DT642" i="1"/>
  <c r="DS642" i="1"/>
  <c r="DR642" i="1"/>
  <c r="DO642" i="1"/>
  <c r="DN642" i="1"/>
  <c r="DL642" i="1"/>
  <c r="DJ642" i="1"/>
  <c r="DI642" i="1"/>
  <c r="R642" i="1"/>
  <c r="J642" i="1"/>
  <c r="E642" i="1"/>
  <c r="DU641" i="1"/>
  <c r="DT641" i="1"/>
  <c r="DS641" i="1"/>
  <c r="DR641" i="1"/>
  <c r="DO641" i="1"/>
  <c r="DN641" i="1"/>
  <c r="DL641" i="1"/>
  <c r="DJ641" i="1"/>
  <c r="DI641" i="1"/>
  <c r="R641" i="1"/>
  <c r="J641" i="1"/>
  <c r="E641" i="1"/>
  <c r="DU640" i="1"/>
  <c r="DT640" i="1"/>
  <c r="DS640" i="1"/>
  <c r="DR640" i="1"/>
  <c r="DO640" i="1"/>
  <c r="DN640" i="1"/>
  <c r="DL640" i="1"/>
  <c r="DJ640" i="1"/>
  <c r="DI640" i="1"/>
  <c r="R640" i="1"/>
  <c r="J640" i="1"/>
  <c r="E640" i="1"/>
  <c r="DU639" i="1"/>
  <c r="DT639" i="1"/>
  <c r="DS639" i="1"/>
  <c r="DR639" i="1"/>
  <c r="DO639" i="1"/>
  <c r="DN639" i="1"/>
  <c r="DL639" i="1"/>
  <c r="DJ639" i="1"/>
  <c r="DI639" i="1"/>
  <c r="R639" i="1"/>
  <c r="J639" i="1"/>
  <c r="E639" i="1"/>
  <c r="DT638" i="1"/>
  <c r="DS638" i="1"/>
  <c r="DR638" i="1"/>
  <c r="DN638" i="1"/>
  <c r="DJ638" i="1"/>
  <c r="DI638" i="1"/>
  <c r="K638" i="1"/>
  <c r="J638" i="1"/>
  <c r="I638" i="1"/>
  <c r="E638" i="1"/>
  <c r="DT637" i="1"/>
  <c r="DS637" i="1"/>
  <c r="DR637" i="1"/>
  <c r="DN637" i="1"/>
  <c r="DJ637" i="1"/>
  <c r="DI637" i="1"/>
  <c r="K637" i="1"/>
  <c r="J637" i="1"/>
  <c r="I637" i="1"/>
  <c r="E637" i="1"/>
  <c r="DT636" i="1"/>
  <c r="DS636" i="1"/>
  <c r="DR636" i="1"/>
  <c r="DN636" i="1"/>
  <c r="DJ636" i="1"/>
  <c r="DI636" i="1"/>
  <c r="K636" i="1"/>
  <c r="J636" i="1"/>
  <c r="I636" i="1"/>
  <c r="E636" i="1"/>
  <c r="DT635" i="1"/>
  <c r="DS635" i="1"/>
  <c r="DR635" i="1"/>
  <c r="DN635" i="1"/>
  <c r="DJ635" i="1"/>
  <c r="DI635" i="1"/>
  <c r="K635" i="1"/>
  <c r="J635" i="1"/>
  <c r="I635" i="1"/>
  <c r="E635" i="1"/>
  <c r="DN634" i="1"/>
  <c r="E634" i="1"/>
  <c r="DN633" i="1"/>
  <c r="E633" i="1"/>
  <c r="DN632" i="1"/>
  <c r="E632" i="1"/>
  <c r="DN631" i="1"/>
  <c r="E631" i="1"/>
  <c r="DT630" i="1"/>
  <c r="DS630" i="1"/>
  <c r="DR630" i="1"/>
  <c r="DO630" i="1"/>
  <c r="DN630" i="1"/>
  <c r="DJ630" i="1"/>
  <c r="DI630" i="1"/>
  <c r="K630" i="1"/>
  <c r="J630" i="1"/>
  <c r="I630" i="1"/>
  <c r="E630" i="1"/>
  <c r="DT629" i="1"/>
  <c r="DS629" i="1"/>
  <c r="DR629" i="1"/>
  <c r="DO629" i="1"/>
  <c r="DN629" i="1"/>
  <c r="DJ629" i="1"/>
  <c r="DI629" i="1"/>
  <c r="K629" i="1"/>
  <c r="J629" i="1"/>
  <c r="I629" i="1"/>
  <c r="E629" i="1"/>
  <c r="DT628" i="1"/>
  <c r="DS628" i="1"/>
  <c r="DR628" i="1"/>
  <c r="DO628" i="1"/>
  <c r="DN628" i="1"/>
  <c r="DJ628" i="1"/>
  <c r="DI628" i="1"/>
  <c r="K628" i="1"/>
  <c r="J628" i="1"/>
  <c r="I628" i="1"/>
  <c r="E628" i="1"/>
  <c r="DT627" i="1"/>
  <c r="DS627" i="1"/>
  <c r="DR627" i="1"/>
  <c r="DO627" i="1"/>
  <c r="DN627" i="1"/>
  <c r="DJ627" i="1"/>
  <c r="DI627" i="1"/>
  <c r="K627" i="1"/>
  <c r="J627" i="1"/>
  <c r="I627" i="1"/>
  <c r="E627" i="1"/>
  <c r="DU626" i="1"/>
  <c r="DT626" i="1"/>
  <c r="DS626" i="1"/>
  <c r="DR626" i="1"/>
  <c r="DO626" i="1"/>
  <c r="DN626" i="1"/>
  <c r="DL626" i="1"/>
  <c r="DJ626" i="1"/>
  <c r="DI626" i="1"/>
  <c r="K626" i="1"/>
  <c r="J626" i="1"/>
  <c r="I626" i="1"/>
  <c r="DT625" i="1"/>
  <c r="DN625" i="1"/>
  <c r="DT624" i="1"/>
  <c r="DN624" i="1"/>
  <c r="DT623" i="1"/>
  <c r="DN623" i="1"/>
  <c r="DN622" i="1"/>
  <c r="R622" i="1"/>
  <c r="J622" i="1"/>
  <c r="DN621" i="1"/>
  <c r="R621" i="1"/>
  <c r="J621" i="1"/>
  <c r="DN620" i="1"/>
  <c r="R620" i="1"/>
  <c r="J620" i="1"/>
  <c r="DN619" i="1"/>
  <c r="R619" i="1"/>
  <c r="J619" i="1"/>
  <c r="DN618" i="1"/>
  <c r="R618" i="1"/>
  <c r="J618" i="1"/>
  <c r="I618" i="1"/>
  <c r="DN617" i="1"/>
  <c r="R617" i="1"/>
  <c r="J617" i="1"/>
  <c r="I617" i="1"/>
  <c r="DN616" i="1"/>
  <c r="R616" i="1"/>
  <c r="J616" i="1"/>
  <c r="I616" i="1"/>
  <c r="DN615" i="1"/>
  <c r="R615" i="1"/>
  <c r="J615" i="1"/>
  <c r="I615" i="1"/>
  <c r="DN614" i="1"/>
  <c r="DJ614" i="1"/>
  <c r="DI614" i="1"/>
  <c r="R614" i="1"/>
  <c r="K614" i="1"/>
  <c r="J614" i="1"/>
  <c r="I614" i="1"/>
  <c r="DN613" i="1"/>
  <c r="DJ613" i="1"/>
  <c r="DI613" i="1"/>
  <c r="R613" i="1"/>
  <c r="K613" i="1"/>
  <c r="J613" i="1"/>
  <c r="I613" i="1"/>
  <c r="DN612" i="1"/>
  <c r="DJ612" i="1"/>
  <c r="DI612" i="1"/>
  <c r="R612" i="1"/>
  <c r="K612" i="1"/>
  <c r="J612" i="1"/>
  <c r="I612" i="1"/>
  <c r="DN611" i="1"/>
  <c r="DJ611" i="1"/>
  <c r="DI611" i="1"/>
  <c r="R611" i="1"/>
  <c r="K611" i="1"/>
  <c r="J611" i="1"/>
  <c r="I611" i="1"/>
  <c r="DT610" i="1"/>
  <c r="DS610" i="1"/>
  <c r="DR610" i="1"/>
  <c r="DN610" i="1"/>
  <c r="DJ610" i="1"/>
  <c r="DI610" i="1"/>
  <c r="J610" i="1"/>
  <c r="I610" i="1"/>
  <c r="DT609" i="1"/>
  <c r="DS609" i="1"/>
  <c r="DR609" i="1"/>
  <c r="DN609" i="1"/>
  <c r="DJ609" i="1"/>
  <c r="DI609" i="1"/>
  <c r="J609" i="1"/>
  <c r="I609" i="1"/>
  <c r="DT608" i="1"/>
  <c r="DS608" i="1"/>
  <c r="DR608" i="1"/>
  <c r="DN608" i="1"/>
  <c r="DJ608" i="1"/>
  <c r="DI608" i="1"/>
  <c r="J608" i="1"/>
  <c r="I608" i="1"/>
  <c r="DT607" i="1"/>
  <c r="DS607" i="1"/>
  <c r="DR607" i="1"/>
  <c r="DN607" i="1"/>
  <c r="DJ607" i="1"/>
  <c r="DI607" i="1"/>
  <c r="J607" i="1"/>
  <c r="I607" i="1"/>
  <c r="DT606" i="1"/>
  <c r="DS606" i="1"/>
  <c r="DR606" i="1"/>
  <c r="DN606" i="1"/>
  <c r="DJ606" i="1"/>
  <c r="DI606" i="1"/>
  <c r="J606" i="1"/>
  <c r="I606" i="1"/>
  <c r="DN605" i="1"/>
  <c r="AZ605" i="1"/>
  <c r="DN604" i="1"/>
  <c r="AZ604" i="1"/>
  <c r="DN603" i="1"/>
  <c r="AZ603" i="1"/>
  <c r="DN602" i="1"/>
  <c r="AZ602" i="1"/>
  <c r="DN601" i="1"/>
  <c r="DN600" i="1"/>
  <c r="DN599" i="1"/>
  <c r="DN598" i="1"/>
  <c r="DN597" i="1"/>
  <c r="DN596" i="1"/>
  <c r="DN595" i="1"/>
  <c r="DN594" i="1"/>
  <c r="DN593" i="1"/>
  <c r="DN592" i="1"/>
  <c r="DN591" i="1"/>
  <c r="DN590" i="1"/>
  <c r="DN589" i="1"/>
  <c r="DN588" i="1"/>
  <c r="DI588" i="1"/>
  <c r="K588" i="1"/>
  <c r="J588" i="1"/>
  <c r="I588" i="1"/>
  <c r="DN587" i="1"/>
  <c r="DI587" i="1"/>
  <c r="K587" i="1"/>
  <c r="J587" i="1"/>
  <c r="I587" i="1"/>
  <c r="DN586" i="1"/>
  <c r="DI586" i="1"/>
  <c r="K586" i="1"/>
  <c r="J586" i="1"/>
  <c r="I586" i="1"/>
  <c r="DN585" i="1"/>
  <c r="DI585" i="1"/>
  <c r="K585" i="1"/>
  <c r="J585" i="1"/>
  <c r="I585" i="1"/>
  <c r="DN584" i="1"/>
  <c r="DI584" i="1"/>
  <c r="K584" i="1"/>
  <c r="J584" i="1"/>
  <c r="I584" i="1"/>
  <c r="DN583" i="1"/>
  <c r="K583" i="1"/>
  <c r="J583" i="1"/>
  <c r="I583" i="1"/>
  <c r="DN582" i="1"/>
  <c r="K582" i="1"/>
  <c r="J582" i="1"/>
  <c r="I582" i="1"/>
  <c r="DN581" i="1"/>
  <c r="K581" i="1"/>
  <c r="J581" i="1"/>
  <c r="I581" i="1"/>
  <c r="DN580" i="1"/>
  <c r="K580" i="1"/>
  <c r="J580" i="1"/>
  <c r="I580" i="1"/>
  <c r="DN579" i="1"/>
  <c r="DN578" i="1"/>
  <c r="DN577" i="1"/>
  <c r="DN576" i="1"/>
  <c r="DN575" i="1"/>
  <c r="DN574" i="1"/>
  <c r="DN573" i="1"/>
  <c r="DN572" i="1"/>
  <c r="DN571" i="1"/>
  <c r="DN570" i="1"/>
  <c r="DN569" i="1"/>
  <c r="DN568" i="1"/>
  <c r="DN567" i="1"/>
  <c r="DT566" i="1"/>
  <c r="DN566" i="1"/>
  <c r="R566" i="1"/>
  <c r="K566" i="1"/>
  <c r="DT565" i="1"/>
  <c r="DN565" i="1"/>
  <c r="R565" i="1"/>
  <c r="K565" i="1"/>
  <c r="DT564" i="1"/>
  <c r="DN564" i="1"/>
  <c r="R564" i="1"/>
  <c r="K564" i="1"/>
  <c r="DT563" i="1"/>
  <c r="DN563" i="1"/>
  <c r="R563" i="1"/>
  <c r="K563" i="1"/>
  <c r="DT562" i="1"/>
  <c r="DN562" i="1"/>
  <c r="R562" i="1"/>
  <c r="K562" i="1"/>
  <c r="DT561" i="1"/>
  <c r="DN561" i="1"/>
  <c r="DT560" i="1"/>
  <c r="DN560" i="1"/>
  <c r="DT559" i="1"/>
  <c r="DN559" i="1"/>
  <c r="DT558" i="1"/>
  <c r="DN558" i="1"/>
  <c r="DT557" i="1"/>
  <c r="DN557" i="1"/>
  <c r="DT556" i="1"/>
  <c r="DN556" i="1"/>
  <c r="DJ556" i="1"/>
  <c r="DI556" i="1"/>
  <c r="K556" i="1"/>
  <c r="DT555" i="1"/>
  <c r="DN555" i="1"/>
  <c r="DJ555" i="1"/>
  <c r="DI555" i="1"/>
  <c r="K555" i="1"/>
  <c r="DT554" i="1"/>
  <c r="DN554" i="1"/>
  <c r="DJ554" i="1"/>
  <c r="DI554" i="1"/>
  <c r="K554" i="1"/>
  <c r="DT553" i="1"/>
  <c r="DN553" i="1"/>
  <c r="DJ553" i="1"/>
  <c r="DI553" i="1"/>
  <c r="K553" i="1"/>
  <c r="DT552" i="1"/>
  <c r="DN552" i="1"/>
  <c r="DJ552" i="1"/>
  <c r="DI552" i="1"/>
  <c r="K552" i="1"/>
  <c r="DT551" i="1"/>
  <c r="DN551" i="1"/>
  <c r="DT550" i="1"/>
  <c r="DN550" i="1"/>
  <c r="DT549" i="1"/>
  <c r="DN549" i="1"/>
  <c r="DT548" i="1"/>
  <c r="DN548" i="1"/>
  <c r="DT547" i="1"/>
  <c r="DN547" i="1"/>
  <c r="DN546" i="1"/>
  <c r="DJ546" i="1"/>
  <c r="DI546" i="1"/>
  <c r="R546" i="1"/>
  <c r="DN545" i="1"/>
  <c r="DJ545" i="1"/>
  <c r="DI545" i="1"/>
  <c r="R545" i="1"/>
  <c r="DN544" i="1"/>
  <c r="DJ544" i="1"/>
  <c r="DI544" i="1"/>
  <c r="R544" i="1"/>
  <c r="DN543" i="1"/>
  <c r="DJ543" i="1"/>
  <c r="DI543" i="1"/>
  <c r="R543" i="1"/>
  <c r="DN542" i="1"/>
  <c r="DJ542" i="1"/>
  <c r="DI542" i="1"/>
  <c r="R542" i="1"/>
  <c r="DT541" i="1"/>
  <c r="DS541" i="1"/>
  <c r="DR541" i="1"/>
  <c r="DN541" i="1"/>
  <c r="DT540" i="1"/>
  <c r="DS540" i="1"/>
  <c r="DR540" i="1"/>
  <c r="DO540" i="1"/>
  <c r="DN540" i="1"/>
  <c r="DL540" i="1"/>
  <c r="DJ540" i="1"/>
  <c r="DI540" i="1"/>
  <c r="AZ540" i="1"/>
  <c r="AY540" i="1"/>
  <c r="DT539" i="1"/>
  <c r="DS539" i="1"/>
  <c r="DR539" i="1"/>
  <c r="DO539" i="1"/>
  <c r="DN539" i="1"/>
  <c r="DL539" i="1"/>
  <c r="DJ539" i="1"/>
  <c r="DI539" i="1"/>
  <c r="AZ539" i="1"/>
  <c r="AY539" i="1"/>
  <c r="DT538" i="1"/>
  <c r="DS538" i="1"/>
  <c r="DR538" i="1"/>
  <c r="DO538" i="1"/>
  <c r="DN538" i="1"/>
  <c r="DL538" i="1"/>
  <c r="DJ538" i="1"/>
  <c r="DI538" i="1"/>
  <c r="AZ538" i="1"/>
  <c r="AY538" i="1"/>
  <c r="DT537" i="1"/>
  <c r="DS537" i="1"/>
  <c r="DR537" i="1"/>
  <c r="DO537" i="1"/>
  <c r="DN537" i="1"/>
  <c r="DL537" i="1"/>
  <c r="DJ537" i="1"/>
  <c r="DI537" i="1"/>
  <c r="AZ537" i="1"/>
  <c r="AY537" i="1"/>
  <c r="DT536" i="1"/>
  <c r="DS536" i="1"/>
  <c r="DR536" i="1"/>
  <c r="DN536" i="1"/>
  <c r="DJ536" i="1"/>
  <c r="DI536" i="1"/>
  <c r="J536" i="1"/>
  <c r="I536" i="1"/>
  <c r="DT535" i="1"/>
  <c r="DS535" i="1"/>
  <c r="DR535" i="1"/>
  <c r="DN535" i="1"/>
  <c r="DJ535" i="1"/>
  <c r="DI535" i="1"/>
  <c r="J535" i="1"/>
  <c r="I535" i="1"/>
  <c r="DT534" i="1"/>
  <c r="DS534" i="1"/>
  <c r="DR534" i="1"/>
  <c r="DN534" i="1"/>
  <c r="DJ534" i="1"/>
  <c r="DI534" i="1"/>
  <c r="J534" i="1"/>
  <c r="I534" i="1"/>
  <c r="DT533" i="1"/>
  <c r="DS533" i="1"/>
  <c r="DR533" i="1"/>
  <c r="DN533" i="1"/>
  <c r="DJ533" i="1"/>
  <c r="DI533" i="1"/>
  <c r="DT532" i="1"/>
  <c r="DS532" i="1"/>
  <c r="DR532" i="1"/>
  <c r="DN532" i="1"/>
  <c r="DJ532" i="1"/>
  <c r="DI532" i="1"/>
  <c r="DT531" i="1"/>
  <c r="DS531" i="1"/>
  <c r="DR531" i="1"/>
  <c r="DN531" i="1"/>
  <c r="DJ531" i="1"/>
  <c r="DI531" i="1"/>
  <c r="DT530" i="1"/>
  <c r="DS530" i="1"/>
  <c r="DR530" i="1"/>
  <c r="DN530" i="1"/>
  <c r="DJ530" i="1"/>
  <c r="DI530" i="1"/>
  <c r="DT529" i="1"/>
  <c r="DS529" i="1"/>
  <c r="DR529" i="1"/>
  <c r="DO529" i="1"/>
  <c r="DN529" i="1"/>
  <c r="DJ529" i="1"/>
  <c r="DI529" i="1"/>
  <c r="DT528" i="1"/>
  <c r="DS528" i="1"/>
  <c r="DR528" i="1"/>
  <c r="DO528" i="1"/>
  <c r="DN528" i="1"/>
  <c r="DJ528" i="1"/>
  <c r="DI528" i="1"/>
  <c r="DT527" i="1"/>
  <c r="DS527" i="1"/>
  <c r="DR527" i="1"/>
  <c r="DO527" i="1"/>
  <c r="DN527" i="1"/>
  <c r="DJ527" i="1"/>
  <c r="DI527" i="1"/>
  <c r="DT526" i="1"/>
  <c r="DS526" i="1"/>
  <c r="DR526" i="1"/>
  <c r="DO526" i="1"/>
  <c r="DN526" i="1"/>
  <c r="DJ526" i="1"/>
  <c r="DI526" i="1"/>
  <c r="DT525" i="1"/>
  <c r="DS525" i="1"/>
  <c r="DR525" i="1"/>
  <c r="DO525" i="1"/>
  <c r="DN525" i="1"/>
  <c r="DL525" i="1"/>
  <c r="DJ525" i="1"/>
  <c r="DI525" i="1"/>
  <c r="R525" i="1"/>
  <c r="DT524" i="1"/>
  <c r="DS524" i="1"/>
  <c r="DR524" i="1"/>
  <c r="DO524" i="1"/>
  <c r="DN524" i="1"/>
  <c r="DL524" i="1"/>
  <c r="DJ524" i="1"/>
  <c r="DI524" i="1"/>
  <c r="R524" i="1"/>
  <c r="DT523" i="1"/>
  <c r="DS523" i="1"/>
  <c r="DR523" i="1"/>
  <c r="DO523" i="1"/>
  <c r="DN523" i="1"/>
  <c r="DL523" i="1"/>
  <c r="DJ523" i="1"/>
  <c r="DI523" i="1"/>
  <c r="R523" i="1"/>
  <c r="DT522" i="1"/>
  <c r="DS522" i="1"/>
  <c r="DR522" i="1"/>
  <c r="DO522" i="1"/>
  <c r="DN522" i="1"/>
  <c r="DL522" i="1"/>
  <c r="DJ522" i="1"/>
  <c r="DI522" i="1"/>
  <c r="R522" i="1"/>
  <c r="DT521" i="1"/>
  <c r="DS521" i="1"/>
  <c r="DR521" i="1"/>
  <c r="DO521" i="1"/>
  <c r="DN521" i="1"/>
  <c r="DL521" i="1"/>
  <c r="DJ521" i="1"/>
  <c r="DT520" i="1"/>
  <c r="DS520" i="1"/>
  <c r="DR520" i="1"/>
  <c r="DO520" i="1"/>
  <c r="DN520" i="1"/>
  <c r="DL520" i="1"/>
  <c r="DJ520" i="1"/>
  <c r="DT519" i="1"/>
  <c r="DS519" i="1"/>
  <c r="DR519" i="1"/>
  <c r="DO519" i="1"/>
  <c r="DN519" i="1"/>
  <c r="DL519" i="1"/>
  <c r="DJ519" i="1"/>
  <c r="DT518" i="1"/>
  <c r="DS518" i="1"/>
  <c r="DR518" i="1"/>
  <c r="DO518" i="1"/>
  <c r="DN518" i="1"/>
  <c r="DL518" i="1"/>
  <c r="DJ518" i="1"/>
  <c r="DT517" i="1"/>
  <c r="DS517" i="1"/>
  <c r="DR517" i="1"/>
  <c r="DO517" i="1"/>
  <c r="DN517" i="1"/>
  <c r="DL517" i="1"/>
  <c r="DJ517" i="1"/>
  <c r="DI517" i="1"/>
  <c r="J517" i="1"/>
  <c r="I517" i="1"/>
  <c r="DT516" i="1"/>
  <c r="DS516" i="1"/>
  <c r="DR516" i="1"/>
  <c r="DO516" i="1"/>
  <c r="DN516" i="1"/>
  <c r="DL516" i="1"/>
  <c r="DJ516" i="1"/>
  <c r="DI516" i="1"/>
  <c r="J516" i="1"/>
  <c r="I516" i="1"/>
  <c r="DT515" i="1"/>
  <c r="DS515" i="1"/>
  <c r="DR515" i="1"/>
  <c r="DO515" i="1"/>
  <c r="DN515" i="1"/>
  <c r="DL515" i="1"/>
  <c r="DJ515" i="1"/>
  <c r="DI515" i="1"/>
  <c r="J515" i="1"/>
  <c r="I515" i="1"/>
  <c r="DT514" i="1"/>
  <c r="DS514" i="1"/>
  <c r="DR514" i="1"/>
  <c r="DO514" i="1"/>
  <c r="DN514" i="1"/>
  <c r="DL514" i="1"/>
  <c r="DJ514" i="1"/>
  <c r="DI514" i="1"/>
  <c r="J514" i="1"/>
  <c r="I514" i="1"/>
  <c r="DT513" i="1"/>
  <c r="DS513" i="1"/>
  <c r="DR513" i="1"/>
  <c r="DO513" i="1"/>
  <c r="DN513" i="1"/>
  <c r="DL513" i="1"/>
  <c r="DJ513" i="1"/>
  <c r="DI513" i="1"/>
  <c r="J513" i="1"/>
  <c r="I513" i="1"/>
  <c r="DT512" i="1"/>
  <c r="DS512" i="1"/>
  <c r="DR512" i="1"/>
  <c r="DN512" i="1"/>
  <c r="R512" i="1"/>
  <c r="DT511" i="1"/>
  <c r="DS511" i="1"/>
  <c r="DR511" i="1"/>
  <c r="DN511" i="1"/>
  <c r="R511" i="1"/>
  <c r="DT510" i="1"/>
  <c r="DS510" i="1"/>
  <c r="DR510" i="1"/>
  <c r="DN510" i="1"/>
  <c r="R510" i="1"/>
  <c r="DT509" i="1"/>
  <c r="DS509" i="1"/>
  <c r="DR509" i="1"/>
  <c r="DN509" i="1"/>
  <c r="R509" i="1"/>
  <c r="DT508" i="1"/>
  <c r="DS508" i="1"/>
  <c r="DR508" i="1"/>
  <c r="DN508" i="1"/>
  <c r="R508" i="1"/>
  <c r="DT507" i="1"/>
  <c r="DS507" i="1"/>
  <c r="DR507" i="1"/>
  <c r="DN507" i="1"/>
  <c r="R507" i="1"/>
  <c r="DT506" i="1"/>
  <c r="DS506" i="1"/>
  <c r="DR506" i="1"/>
  <c r="DN506" i="1"/>
  <c r="R506" i="1"/>
  <c r="DT505" i="1"/>
  <c r="DS505" i="1"/>
  <c r="DR505" i="1"/>
  <c r="DN505" i="1"/>
  <c r="DJ505" i="1"/>
  <c r="DI505" i="1"/>
  <c r="R505" i="1"/>
  <c r="DT504" i="1"/>
  <c r="DS504" i="1"/>
  <c r="DR504" i="1"/>
  <c r="DN504" i="1"/>
  <c r="R504" i="1"/>
  <c r="DT503" i="1"/>
  <c r="DS503" i="1"/>
  <c r="DR503" i="1"/>
  <c r="DN503" i="1"/>
  <c r="DI503" i="1"/>
  <c r="R503" i="1"/>
  <c r="DT502" i="1"/>
  <c r="DS502" i="1"/>
  <c r="DR502" i="1"/>
  <c r="DN502" i="1"/>
  <c r="DT501" i="1"/>
  <c r="DS501" i="1"/>
  <c r="DR501" i="1"/>
  <c r="DN501" i="1"/>
  <c r="DJ501" i="1"/>
  <c r="DI501" i="1"/>
  <c r="R501" i="1"/>
  <c r="DT500" i="1"/>
  <c r="DS500" i="1"/>
  <c r="DR500" i="1"/>
  <c r="DN500" i="1"/>
  <c r="DJ500" i="1"/>
  <c r="DI500" i="1"/>
  <c r="R500" i="1"/>
  <c r="DT499" i="1"/>
  <c r="DS499" i="1"/>
  <c r="DR499" i="1"/>
  <c r="DN499" i="1"/>
  <c r="DT498" i="1"/>
  <c r="DS498" i="1"/>
  <c r="DR498" i="1"/>
  <c r="DN498" i="1"/>
  <c r="DI498" i="1"/>
  <c r="R498" i="1"/>
  <c r="DT497" i="1"/>
  <c r="DS497" i="1"/>
  <c r="DR497" i="1"/>
  <c r="DN497" i="1"/>
  <c r="DJ497" i="1"/>
  <c r="DI497" i="1"/>
  <c r="R497" i="1"/>
  <c r="DT496" i="1"/>
  <c r="DS496" i="1"/>
  <c r="DR496" i="1"/>
  <c r="DN496" i="1"/>
  <c r="DJ496" i="1"/>
  <c r="DI496" i="1"/>
  <c r="R496" i="1"/>
  <c r="DT495" i="1"/>
  <c r="DS495" i="1"/>
  <c r="DR495" i="1"/>
  <c r="DN495" i="1"/>
  <c r="DJ495" i="1"/>
  <c r="DI495" i="1"/>
  <c r="R495" i="1"/>
  <c r="DT494" i="1"/>
  <c r="DS494" i="1"/>
  <c r="DR494" i="1"/>
  <c r="DN494" i="1"/>
  <c r="DJ494" i="1"/>
  <c r="DI494" i="1"/>
  <c r="R494" i="1"/>
  <c r="DT493" i="1"/>
  <c r="DS493" i="1"/>
  <c r="DR493" i="1"/>
  <c r="DN493" i="1"/>
  <c r="DJ493" i="1"/>
  <c r="DI493" i="1"/>
  <c r="R493" i="1"/>
  <c r="DT492" i="1"/>
  <c r="DS492" i="1"/>
  <c r="DR492" i="1"/>
  <c r="DN492" i="1"/>
  <c r="DJ492" i="1"/>
  <c r="DI492" i="1"/>
  <c r="R492" i="1"/>
  <c r="DT491" i="1"/>
  <c r="DS491" i="1"/>
  <c r="DR491" i="1"/>
  <c r="DN491" i="1"/>
  <c r="DJ491" i="1"/>
  <c r="DI491" i="1"/>
  <c r="R491" i="1"/>
  <c r="DT490" i="1"/>
  <c r="DS490" i="1"/>
  <c r="DR490" i="1"/>
  <c r="DN490" i="1"/>
  <c r="DL490" i="1"/>
  <c r="DJ490" i="1"/>
  <c r="DI490" i="1"/>
  <c r="R490" i="1"/>
  <c r="DU489" i="1"/>
  <c r="DT489" i="1"/>
  <c r="DS489" i="1"/>
  <c r="DR489" i="1"/>
  <c r="DO489" i="1"/>
  <c r="DN489" i="1"/>
  <c r="DL489" i="1"/>
  <c r="DJ489" i="1"/>
  <c r="DI489" i="1"/>
  <c r="R489" i="1"/>
  <c r="DU488" i="1"/>
  <c r="DT488" i="1"/>
  <c r="DS488" i="1"/>
  <c r="DR488" i="1"/>
  <c r="DO488" i="1"/>
  <c r="DN488" i="1"/>
  <c r="DL488" i="1"/>
  <c r="DJ488" i="1"/>
  <c r="DI488" i="1"/>
  <c r="R488" i="1"/>
  <c r="DU487" i="1"/>
  <c r="DT487" i="1"/>
  <c r="DS487" i="1"/>
  <c r="DR487" i="1"/>
  <c r="DO487" i="1"/>
  <c r="DN487" i="1"/>
  <c r="DL487" i="1"/>
  <c r="DJ487" i="1"/>
  <c r="DI487" i="1"/>
  <c r="R487" i="1"/>
  <c r="DT486" i="1"/>
  <c r="DS486" i="1"/>
  <c r="DR486" i="1"/>
  <c r="DN486" i="1"/>
  <c r="DT485" i="1"/>
  <c r="DS485" i="1"/>
  <c r="DR485" i="1"/>
  <c r="DN485" i="1"/>
  <c r="DT484" i="1"/>
  <c r="DS484" i="1"/>
  <c r="DR484" i="1"/>
  <c r="DN484" i="1"/>
  <c r="DT483" i="1"/>
  <c r="DS483" i="1"/>
  <c r="DR483" i="1"/>
  <c r="DN483" i="1"/>
  <c r="DL483" i="1"/>
  <c r="DT482" i="1"/>
  <c r="DS482" i="1"/>
  <c r="DR482" i="1"/>
  <c r="DN482" i="1"/>
  <c r="DT481" i="1"/>
  <c r="DS481" i="1"/>
  <c r="DR481" i="1"/>
  <c r="DN481" i="1"/>
  <c r="DJ481" i="1"/>
  <c r="DI481" i="1"/>
  <c r="R481" i="1"/>
  <c r="DT480" i="1"/>
  <c r="DS480" i="1"/>
  <c r="DR480" i="1"/>
  <c r="DN480" i="1"/>
  <c r="DL480" i="1"/>
  <c r="DT479" i="1"/>
  <c r="DS479" i="1"/>
  <c r="DR479" i="1"/>
  <c r="DN479" i="1"/>
  <c r="DJ479" i="1"/>
  <c r="DI479" i="1"/>
  <c r="DT478" i="1"/>
  <c r="DS478" i="1"/>
  <c r="DR478" i="1"/>
  <c r="DN478" i="1"/>
  <c r="DJ478" i="1"/>
  <c r="DI478" i="1"/>
  <c r="DT477" i="1"/>
  <c r="DS477" i="1"/>
  <c r="DR477" i="1"/>
  <c r="DN477" i="1"/>
  <c r="DL477" i="1"/>
  <c r="DJ477" i="1"/>
  <c r="DI477" i="1"/>
  <c r="R477" i="1"/>
  <c r="DT476" i="1"/>
  <c r="DS476" i="1"/>
  <c r="DR476" i="1"/>
  <c r="DN476" i="1"/>
  <c r="DJ476" i="1"/>
  <c r="DI476" i="1"/>
  <c r="R476" i="1"/>
  <c r="DT475" i="1"/>
  <c r="DS475" i="1"/>
  <c r="DR475" i="1"/>
  <c r="DN475" i="1"/>
  <c r="DJ475" i="1"/>
  <c r="DI475" i="1"/>
  <c r="R475" i="1"/>
  <c r="DT474" i="1"/>
  <c r="DS474" i="1"/>
  <c r="DR474" i="1"/>
  <c r="DN474" i="1"/>
  <c r="AZ474" i="1"/>
  <c r="DT473" i="1"/>
  <c r="DS473" i="1"/>
  <c r="DR473" i="1"/>
  <c r="DN473" i="1"/>
  <c r="AZ473" i="1"/>
  <c r="DT472" i="1"/>
  <c r="DS472" i="1"/>
  <c r="DR472" i="1"/>
  <c r="DO472" i="1"/>
  <c r="DN472" i="1"/>
  <c r="DJ472" i="1"/>
  <c r="DI472" i="1"/>
  <c r="DT471" i="1"/>
  <c r="DS471" i="1"/>
  <c r="DR471" i="1"/>
  <c r="DO471" i="1"/>
  <c r="DN471" i="1"/>
  <c r="DJ471" i="1"/>
  <c r="DI471" i="1"/>
  <c r="DT470" i="1"/>
  <c r="DS470" i="1"/>
  <c r="DR470" i="1"/>
  <c r="DO470" i="1"/>
  <c r="DN470" i="1"/>
  <c r="DJ470" i="1"/>
  <c r="DI470" i="1"/>
  <c r="DT469" i="1"/>
  <c r="DS469" i="1"/>
  <c r="DR469" i="1"/>
  <c r="DO469" i="1"/>
  <c r="DN469" i="1"/>
  <c r="DJ469" i="1"/>
  <c r="DI469" i="1"/>
  <c r="DT468" i="1"/>
  <c r="DS468" i="1"/>
  <c r="DR468" i="1"/>
  <c r="DO468" i="1"/>
  <c r="DN468" i="1"/>
  <c r="DJ468" i="1"/>
  <c r="DI468" i="1"/>
  <c r="DT467" i="1"/>
  <c r="DS467" i="1"/>
  <c r="DR467" i="1"/>
  <c r="DN467" i="1"/>
  <c r="DJ467" i="1"/>
  <c r="DI467" i="1"/>
  <c r="DT466" i="1"/>
  <c r="DS466" i="1"/>
  <c r="DR466" i="1"/>
  <c r="DO466" i="1"/>
  <c r="DN466" i="1"/>
  <c r="DJ466" i="1"/>
  <c r="DI466" i="1"/>
  <c r="DT465" i="1"/>
  <c r="DS465" i="1"/>
  <c r="DR465" i="1"/>
  <c r="DO465" i="1"/>
  <c r="DN465" i="1"/>
  <c r="DJ465" i="1"/>
  <c r="DI465" i="1"/>
  <c r="DT464" i="1"/>
  <c r="DS464" i="1"/>
  <c r="DR464" i="1"/>
  <c r="DO464" i="1"/>
  <c r="DN464" i="1"/>
  <c r="DJ464" i="1"/>
  <c r="DI464" i="1"/>
  <c r="DT463" i="1"/>
  <c r="DS463" i="1"/>
  <c r="DR463" i="1"/>
  <c r="DO463" i="1"/>
  <c r="DN463" i="1"/>
  <c r="DJ463" i="1"/>
  <c r="DI463" i="1"/>
  <c r="DU462" i="1"/>
  <c r="DT462" i="1"/>
  <c r="DS462" i="1"/>
  <c r="DR462" i="1"/>
  <c r="DO462" i="1"/>
  <c r="DN462" i="1"/>
  <c r="DL462" i="1"/>
  <c r="DU461" i="1"/>
  <c r="DT461" i="1"/>
  <c r="DS461" i="1"/>
  <c r="DR461" i="1"/>
  <c r="DO461" i="1"/>
  <c r="DN461" i="1"/>
  <c r="DL461" i="1"/>
  <c r="DU460" i="1"/>
  <c r="DT460" i="1"/>
  <c r="DS460" i="1"/>
  <c r="DR460" i="1"/>
  <c r="DO460" i="1"/>
  <c r="DN460" i="1"/>
  <c r="DL460" i="1"/>
  <c r="DU459" i="1"/>
  <c r="DT459" i="1"/>
  <c r="DS459" i="1"/>
  <c r="DR459" i="1"/>
  <c r="DO459" i="1"/>
  <c r="DN459" i="1"/>
  <c r="DL459" i="1"/>
  <c r="DU458" i="1"/>
  <c r="DT458" i="1"/>
  <c r="DS458" i="1"/>
  <c r="DR458" i="1"/>
  <c r="DO458" i="1"/>
  <c r="DN458" i="1"/>
  <c r="DL458" i="1"/>
  <c r="DT457" i="1"/>
  <c r="DS457" i="1"/>
  <c r="DR457" i="1"/>
  <c r="DN457" i="1"/>
  <c r="DJ457" i="1"/>
  <c r="DI457" i="1"/>
  <c r="DU456" i="1"/>
  <c r="DT456" i="1"/>
  <c r="DS456" i="1"/>
  <c r="DR456" i="1"/>
  <c r="DO456" i="1"/>
  <c r="DN456" i="1"/>
  <c r="DL456" i="1"/>
  <c r="DJ456" i="1"/>
  <c r="DI456" i="1"/>
  <c r="R456" i="1"/>
  <c r="DU455" i="1"/>
  <c r="DT455" i="1"/>
  <c r="DS455" i="1"/>
  <c r="DR455" i="1"/>
  <c r="DO455" i="1"/>
  <c r="DN455" i="1"/>
  <c r="DL455" i="1"/>
  <c r="DJ455" i="1"/>
  <c r="DI455" i="1"/>
  <c r="R455" i="1"/>
  <c r="DU454" i="1"/>
  <c r="DT454" i="1"/>
  <c r="DS454" i="1"/>
  <c r="DR454" i="1"/>
  <c r="DO454" i="1"/>
  <c r="DN454" i="1"/>
  <c r="DL454" i="1"/>
  <c r="DJ454" i="1"/>
  <c r="DI454" i="1"/>
  <c r="R454" i="1"/>
  <c r="DU453" i="1"/>
  <c r="DT453" i="1"/>
  <c r="DS453" i="1"/>
  <c r="DR453" i="1"/>
  <c r="DO453" i="1"/>
  <c r="DN453" i="1"/>
  <c r="DL453" i="1"/>
  <c r="DJ453" i="1"/>
  <c r="DI453" i="1"/>
  <c r="R453" i="1"/>
  <c r="DU452" i="1"/>
  <c r="DT452" i="1"/>
  <c r="DS452" i="1"/>
  <c r="DR452" i="1"/>
  <c r="DO452" i="1"/>
  <c r="DN452" i="1"/>
  <c r="DL452" i="1"/>
  <c r="DJ452" i="1"/>
  <c r="DI452" i="1"/>
  <c r="R452" i="1"/>
  <c r="DU451" i="1"/>
  <c r="DT451" i="1"/>
  <c r="DS451" i="1"/>
  <c r="DR451" i="1"/>
  <c r="DO451" i="1"/>
  <c r="DN451" i="1"/>
  <c r="DL451" i="1"/>
  <c r="DJ451" i="1"/>
  <c r="DI451" i="1"/>
  <c r="R451" i="1"/>
  <c r="DU450" i="1"/>
  <c r="DT450" i="1"/>
  <c r="DS450" i="1"/>
  <c r="DR450" i="1"/>
  <c r="DO450" i="1"/>
  <c r="DN450" i="1"/>
  <c r="DL450" i="1"/>
  <c r="DJ450" i="1"/>
  <c r="DI450" i="1"/>
  <c r="R450" i="1"/>
  <c r="DU449" i="1"/>
  <c r="DT449" i="1"/>
  <c r="DS449" i="1"/>
  <c r="DR449" i="1"/>
  <c r="DO449" i="1"/>
  <c r="DN449" i="1"/>
  <c r="DL449" i="1"/>
  <c r="DJ449" i="1"/>
  <c r="DI449" i="1"/>
  <c r="R449" i="1"/>
  <c r="DU448" i="1"/>
  <c r="DT448" i="1"/>
  <c r="DS448" i="1"/>
  <c r="DR448" i="1"/>
  <c r="DO448" i="1"/>
  <c r="DN448" i="1"/>
  <c r="DL448" i="1"/>
  <c r="DJ448" i="1"/>
  <c r="DI448" i="1"/>
  <c r="R448" i="1"/>
  <c r="DU447" i="1"/>
  <c r="DT447" i="1"/>
  <c r="DS447" i="1"/>
  <c r="DR447" i="1"/>
  <c r="DO447" i="1"/>
  <c r="DN447" i="1"/>
  <c r="DL447" i="1"/>
  <c r="DJ447" i="1"/>
  <c r="DI447" i="1"/>
  <c r="R447" i="1"/>
  <c r="DU446" i="1"/>
  <c r="DT446" i="1"/>
  <c r="DS446" i="1"/>
  <c r="DR446" i="1"/>
  <c r="DO446" i="1"/>
  <c r="DN446" i="1"/>
  <c r="DL446" i="1"/>
  <c r="DJ446" i="1"/>
  <c r="DI446" i="1"/>
  <c r="R446" i="1"/>
  <c r="DU445" i="1"/>
  <c r="DT445" i="1"/>
  <c r="DS445" i="1"/>
  <c r="DR445" i="1"/>
  <c r="DO445" i="1"/>
  <c r="DN445" i="1"/>
  <c r="DL445" i="1"/>
  <c r="DJ445" i="1"/>
  <c r="DI445" i="1"/>
  <c r="R445" i="1"/>
  <c r="DU444" i="1"/>
  <c r="DT444" i="1"/>
  <c r="DS444" i="1"/>
  <c r="DR444" i="1"/>
  <c r="DO444" i="1"/>
  <c r="DN444" i="1"/>
  <c r="DL444" i="1"/>
  <c r="DJ444" i="1"/>
  <c r="DI444" i="1"/>
  <c r="K444" i="1"/>
  <c r="DU443" i="1"/>
  <c r="DT443" i="1"/>
  <c r="DS443" i="1"/>
  <c r="DR443" i="1"/>
  <c r="DO443" i="1"/>
  <c r="DN443" i="1"/>
  <c r="DL443" i="1"/>
  <c r="DJ443" i="1"/>
  <c r="DI443" i="1"/>
  <c r="K443" i="1"/>
  <c r="DU442" i="1"/>
  <c r="DT442" i="1"/>
  <c r="DS442" i="1"/>
  <c r="DR442" i="1"/>
  <c r="DO442" i="1"/>
  <c r="DN442" i="1"/>
  <c r="DL442" i="1"/>
  <c r="DJ442" i="1"/>
  <c r="DI442" i="1"/>
  <c r="K442" i="1"/>
  <c r="DU441" i="1"/>
  <c r="DT441" i="1"/>
  <c r="DS441" i="1"/>
  <c r="DR441" i="1"/>
  <c r="DO441" i="1"/>
  <c r="DN441" i="1"/>
  <c r="DL441" i="1"/>
  <c r="DJ441" i="1"/>
  <c r="DI441" i="1"/>
  <c r="K441" i="1"/>
  <c r="DU440" i="1"/>
  <c r="DT440" i="1"/>
  <c r="DS440" i="1"/>
  <c r="DR440" i="1"/>
  <c r="DO440" i="1"/>
  <c r="DN440" i="1"/>
  <c r="DL440" i="1"/>
  <c r="DJ440" i="1"/>
  <c r="DI440" i="1"/>
  <c r="K440" i="1"/>
  <c r="DU439" i="1"/>
  <c r="DT439" i="1"/>
  <c r="DS439" i="1"/>
  <c r="DR439" i="1"/>
  <c r="DO439" i="1"/>
  <c r="DN439" i="1"/>
  <c r="DL439" i="1"/>
  <c r="DJ439" i="1"/>
  <c r="DI439" i="1"/>
  <c r="K439" i="1"/>
  <c r="DT438" i="1"/>
  <c r="DS438" i="1"/>
  <c r="DR438" i="1"/>
  <c r="DN438" i="1"/>
  <c r="DJ438" i="1"/>
  <c r="DI438" i="1"/>
  <c r="DT437" i="1"/>
  <c r="DS437" i="1"/>
  <c r="DR437" i="1"/>
  <c r="DN437" i="1"/>
  <c r="DJ437" i="1"/>
  <c r="DI437" i="1"/>
  <c r="DT436" i="1"/>
  <c r="DS436" i="1"/>
  <c r="DR436" i="1"/>
  <c r="DN436" i="1"/>
  <c r="DJ436" i="1"/>
  <c r="DI436" i="1"/>
  <c r="DT435" i="1"/>
  <c r="DS435" i="1"/>
  <c r="DR435" i="1"/>
  <c r="DN435" i="1"/>
  <c r="DJ435" i="1"/>
  <c r="DI435" i="1"/>
  <c r="R435" i="1"/>
  <c r="DU434" i="1"/>
  <c r="DT434" i="1"/>
  <c r="DS434" i="1"/>
  <c r="DR434" i="1"/>
  <c r="DO434" i="1"/>
  <c r="DN434" i="1"/>
  <c r="DL434" i="1"/>
  <c r="DJ434" i="1"/>
  <c r="DI434" i="1"/>
  <c r="R434" i="1"/>
  <c r="DT433" i="1"/>
  <c r="DS433" i="1"/>
  <c r="DR433" i="1"/>
  <c r="DN433" i="1"/>
  <c r="DJ433" i="1"/>
  <c r="DI433" i="1"/>
  <c r="DT432" i="1"/>
  <c r="DS432" i="1"/>
  <c r="DR432" i="1"/>
  <c r="DN432" i="1"/>
  <c r="DJ432" i="1"/>
  <c r="DI432" i="1"/>
  <c r="DT431" i="1"/>
  <c r="DS431" i="1"/>
  <c r="DR431" i="1"/>
  <c r="DN431" i="1"/>
  <c r="DJ431" i="1"/>
  <c r="DI431" i="1"/>
  <c r="R431" i="1"/>
  <c r="DT430" i="1"/>
  <c r="DS430" i="1"/>
  <c r="DR430" i="1"/>
  <c r="DN430" i="1"/>
  <c r="DJ430" i="1"/>
  <c r="DI430" i="1"/>
  <c r="R430" i="1"/>
  <c r="DT429" i="1"/>
  <c r="DS429" i="1"/>
  <c r="DR429" i="1"/>
  <c r="DO429" i="1"/>
  <c r="DN429" i="1"/>
  <c r="DJ429" i="1"/>
  <c r="DI429" i="1"/>
  <c r="DT428" i="1"/>
  <c r="DS428" i="1"/>
  <c r="DR428" i="1"/>
  <c r="DO428" i="1"/>
  <c r="DN428" i="1"/>
  <c r="DJ428" i="1"/>
  <c r="DI428" i="1"/>
  <c r="DT427" i="1"/>
  <c r="DS427" i="1"/>
  <c r="DR427" i="1"/>
  <c r="DO427" i="1"/>
  <c r="DN427" i="1"/>
  <c r="DJ427" i="1"/>
  <c r="DI427" i="1"/>
  <c r="DT426" i="1"/>
  <c r="DS426" i="1"/>
  <c r="DR426" i="1"/>
  <c r="DO426" i="1"/>
  <c r="DN426" i="1"/>
  <c r="DJ426" i="1"/>
  <c r="DI426" i="1"/>
  <c r="DT425" i="1"/>
  <c r="DS425" i="1"/>
  <c r="DR425" i="1"/>
  <c r="DN425" i="1"/>
  <c r="DJ425" i="1"/>
  <c r="DI425" i="1"/>
  <c r="DT424" i="1"/>
  <c r="DS424" i="1"/>
  <c r="DR424" i="1"/>
  <c r="DN424" i="1"/>
  <c r="DJ424" i="1"/>
  <c r="DI424" i="1"/>
  <c r="DT423" i="1"/>
  <c r="DS423" i="1"/>
  <c r="DR423" i="1"/>
  <c r="DN423" i="1"/>
  <c r="DJ423" i="1"/>
  <c r="DI423" i="1"/>
  <c r="DT422" i="1"/>
  <c r="DS422" i="1"/>
  <c r="DR422" i="1"/>
  <c r="DN422" i="1"/>
  <c r="DJ422" i="1"/>
  <c r="DI422" i="1"/>
  <c r="R422" i="1"/>
  <c r="DT421" i="1"/>
  <c r="DS421" i="1"/>
  <c r="DR421" i="1"/>
  <c r="DN421" i="1"/>
  <c r="DJ421" i="1"/>
  <c r="DI421" i="1"/>
  <c r="R421" i="1"/>
  <c r="DT420" i="1"/>
  <c r="DS420" i="1"/>
  <c r="DR420" i="1"/>
  <c r="DN420" i="1"/>
  <c r="DJ420" i="1"/>
  <c r="DI420" i="1"/>
  <c r="R420" i="1"/>
  <c r="DT419" i="1"/>
  <c r="DS419" i="1"/>
  <c r="DR419" i="1"/>
  <c r="DN419" i="1"/>
  <c r="DJ419" i="1"/>
  <c r="DI419" i="1"/>
  <c r="DT418" i="1"/>
  <c r="DS418" i="1"/>
  <c r="DR418" i="1"/>
  <c r="DN418" i="1"/>
  <c r="DJ418" i="1"/>
  <c r="DI418" i="1"/>
  <c r="R418" i="1"/>
  <c r="DT417" i="1"/>
  <c r="DS417" i="1"/>
  <c r="DR417" i="1"/>
  <c r="DN417" i="1"/>
  <c r="DJ417" i="1"/>
  <c r="DI417" i="1"/>
  <c r="DT416" i="1"/>
  <c r="DS416" i="1"/>
  <c r="DR416" i="1"/>
  <c r="DN416" i="1"/>
  <c r="DJ416" i="1"/>
  <c r="DI416" i="1"/>
  <c r="R416" i="1"/>
  <c r="DT415" i="1"/>
  <c r="DS415" i="1"/>
  <c r="DR415" i="1"/>
  <c r="DN415" i="1"/>
  <c r="DJ415" i="1"/>
  <c r="DI415" i="1"/>
  <c r="DT414" i="1"/>
  <c r="DS414" i="1"/>
  <c r="DR414" i="1"/>
  <c r="DN414" i="1"/>
  <c r="DJ414" i="1"/>
  <c r="DI414" i="1"/>
  <c r="DT413" i="1"/>
  <c r="DS413" i="1"/>
  <c r="DR413" i="1"/>
  <c r="DN413" i="1"/>
  <c r="DJ413" i="1"/>
  <c r="DI413" i="1"/>
  <c r="DT412" i="1"/>
  <c r="DS412" i="1"/>
  <c r="DR412" i="1"/>
  <c r="DN412" i="1"/>
  <c r="DJ412" i="1"/>
  <c r="DI412" i="1"/>
  <c r="Z412" i="1"/>
  <c r="DT411" i="1"/>
  <c r="DS411" i="1"/>
  <c r="DR411" i="1"/>
  <c r="DN411" i="1"/>
  <c r="DJ411" i="1"/>
  <c r="DI411" i="1"/>
  <c r="R411" i="1"/>
  <c r="DT410" i="1"/>
  <c r="DS410" i="1"/>
  <c r="DR410" i="1"/>
  <c r="DN410" i="1"/>
  <c r="DT409" i="1"/>
  <c r="DS409" i="1"/>
  <c r="DR409" i="1"/>
  <c r="DN409" i="1"/>
  <c r="DT408" i="1"/>
  <c r="DS408" i="1"/>
  <c r="DR408" i="1"/>
  <c r="DN408" i="1"/>
  <c r="DJ408" i="1"/>
  <c r="DT407" i="1"/>
  <c r="DS407" i="1"/>
  <c r="DR407" i="1"/>
  <c r="DN407" i="1"/>
  <c r="DJ407" i="1"/>
  <c r="DI407" i="1"/>
  <c r="R407" i="1"/>
  <c r="DT406" i="1"/>
  <c r="DS406" i="1"/>
  <c r="DR406" i="1"/>
  <c r="DN406" i="1"/>
  <c r="DL406" i="1"/>
  <c r="DJ406" i="1"/>
  <c r="DI406" i="1"/>
  <c r="R406" i="1"/>
  <c r="DT405" i="1"/>
  <c r="DS405" i="1"/>
  <c r="DR405" i="1"/>
  <c r="DN405" i="1"/>
  <c r="DJ405" i="1"/>
  <c r="DI405" i="1"/>
  <c r="R405" i="1"/>
  <c r="DT404" i="1"/>
  <c r="DS404" i="1"/>
  <c r="DR404" i="1"/>
  <c r="DN404" i="1"/>
  <c r="DJ404" i="1"/>
  <c r="DI404" i="1"/>
  <c r="R404" i="1"/>
  <c r="DT403" i="1"/>
  <c r="DS403" i="1"/>
  <c r="DR403" i="1"/>
  <c r="DN403" i="1"/>
  <c r="DJ403" i="1"/>
  <c r="DI403" i="1"/>
  <c r="R403" i="1"/>
  <c r="DU402" i="1"/>
  <c r="DT402" i="1"/>
  <c r="DS402" i="1"/>
  <c r="DR402" i="1"/>
  <c r="DO402" i="1"/>
  <c r="DN402" i="1"/>
  <c r="DL402" i="1"/>
  <c r="DJ402" i="1"/>
  <c r="DI402" i="1"/>
  <c r="R402" i="1"/>
  <c r="DU401" i="1"/>
  <c r="DT401" i="1"/>
  <c r="DS401" i="1"/>
  <c r="DR401" i="1"/>
  <c r="DO401" i="1"/>
  <c r="DN401" i="1"/>
  <c r="DL401" i="1"/>
  <c r="DJ401" i="1"/>
  <c r="DI401" i="1"/>
  <c r="R401" i="1"/>
  <c r="DU400" i="1"/>
  <c r="DT400" i="1"/>
  <c r="DS400" i="1"/>
  <c r="DR400" i="1"/>
  <c r="DO400" i="1"/>
  <c r="DN400" i="1"/>
  <c r="DL400" i="1"/>
  <c r="DJ400" i="1"/>
  <c r="DI400" i="1"/>
  <c r="R400" i="1"/>
  <c r="DU399" i="1"/>
  <c r="DT399" i="1"/>
  <c r="DS399" i="1"/>
  <c r="DR399" i="1"/>
  <c r="DO399" i="1"/>
  <c r="DN399" i="1"/>
  <c r="DL399" i="1"/>
  <c r="DJ399" i="1"/>
  <c r="DI399" i="1"/>
  <c r="R399" i="1"/>
  <c r="DT398" i="1"/>
  <c r="DS398" i="1"/>
  <c r="DR398" i="1"/>
  <c r="DN398" i="1"/>
  <c r="DJ398" i="1"/>
  <c r="DI398" i="1"/>
  <c r="DT397" i="1"/>
  <c r="DS397" i="1"/>
  <c r="DR397" i="1"/>
  <c r="DN397" i="1"/>
  <c r="DL397" i="1"/>
  <c r="DJ397" i="1"/>
  <c r="DI397" i="1"/>
  <c r="R397" i="1"/>
  <c r="DT396" i="1"/>
  <c r="DS396" i="1"/>
  <c r="DR396" i="1"/>
  <c r="DO396" i="1"/>
  <c r="DN396" i="1"/>
  <c r="DJ396" i="1"/>
  <c r="DI396" i="1"/>
  <c r="R396" i="1"/>
  <c r="DT395" i="1"/>
  <c r="DS395" i="1"/>
  <c r="DR395" i="1"/>
  <c r="DN395" i="1"/>
  <c r="DJ395" i="1"/>
  <c r="DI395" i="1"/>
  <c r="DT394" i="1"/>
  <c r="DS394" i="1"/>
  <c r="DR394" i="1"/>
  <c r="DN394" i="1"/>
  <c r="DL394" i="1"/>
  <c r="DJ394" i="1"/>
  <c r="DI394" i="1"/>
  <c r="DT393" i="1"/>
  <c r="DS393" i="1"/>
  <c r="DR393" i="1"/>
  <c r="DN393" i="1"/>
  <c r="DJ393" i="1"/>
  <c r="DI393" i="1"/>
  <c r="DT392" i="1"/>
  <c r="DS392" i="1"/>
  <c r="DR392" i="1"/>
  <c r="DN392" i="1"/>
  <c r="DJ392" i="1"/>
  <c r="DI392" i="1"/>
  <c r="DU391" i="1"/>
  <c r="DT391" i="1"/>
  <c r="DS391" i="1"/>
  <c r="DR391" i="1"/>
  <c r="DO391" i="1"/>
  <c r="DN391" i="1"/>
  <c r="DL391" i="1"/>
  <c r="DJ391" i="1"/>
  <c r="DI391" i="1"/>
  <c r="DT390" i="1"/>
  <c r="DS390" i="1"/>
  <c r="DR390" i="1"/>
  <c r="DN390" i="1"/>
  <c r="DJ390" i="1"/>
  <c r="DI390" i="1"/>
  <c r="R390" i="1"/>
  <c r="DT389" i="1"/>
  <c r="DS389" i="1"/>
  <c r="DR389" i="1"/>
  <c r="DN389" i="1"/>
  <c r="DJ389" i="1"/>
  <c r="DI389" i="1"/>
  <c r="DT388" i="1"/>
  <c r="DS388" i="1"/>
  <c r="DR388" i="1"/>
  <c r="DN388" i="1"/>
  <c r="DL388" i="1"/>
  <c r="DJ388" i="1"/>
  <c r="DI388" i="1"/>
  <c r="DT387" i="1"/>
  <c r="DS387" i="1"/>
  <c r="DR387" i="1"/>
  <c r="DN387" i="1"/>
  <c r="DJ387" i="1"/>
  <c r="DI387" i="1"/>
  <c r="K387" i="1"/>
  <c r="DT386" i="1"/>
  <c r="DS386" i="1"/>
  <c r="DR386" i="1"/>
  <c r="DN386" i="1"/>
  <c r="DJ386" i="1"/>
  <c r="DI386" i="1"/>
  <c r="DT385" i="1"/>
  <c r="DS385" i="1"/>
  <c r="DR385" i="1"/>
  <c r="DN385" i="1"/>
  <c r="DJ385" i="1"/>
  <c r="DI385" i="1"/>
  <c r="DT384" i="1"/>
  <c r="DS384" i="1"/>
  <c r="DR384" i="1"/>
  <c r="DN384" i="1"/>
  <c r="DJ384" i="1"/>
  <c r="DI384" i="1"/>
  <c r="DT383" i="1"/>
  <c r="DS383" i="1"/>
  <c r="DR383" i="1"/>
  <c r="DN383" i="1"/>
  <c r="DL383" i="1"/>
  <c r="DJ383" i="1"/>
  <c r="DI383" i="1"/>
  <c r="DT382" i="1"/>
  <c r="DS382" i="1"/>
  <c r="DR382" i="1"/>
  <c r="DN382" i="1"/>
  <c r="DL382" i="1"/>
  <c r="DJ382" i="1"/>
  <c r="DI382" i="1"/>
  <c r="DT381" i="1"/>
  <c r="DS381" i="1"/>
  <c r="DR381" i="1"/>
  <c r="DN381" i="1"/>
  <c r="DJ381" i="1"/>
  <c r="DI381" i="1"/>
  <c r="J381" i="1"/>
  <c r="I381" i="1"/>
  <c r="DT380" i="1"/>
  <c r="DS380" i="1"/>
  <c r="DR380" i="1"/>
  <c r="DN380" i="1"/>
  <c r="DL380" i="1"/>
  <c r="DJ380" i="1"/>
  <c r="DI380" i="1"/>
  <c r="J380" i="1"/>
  <c r="I380" i="1"/>
  <c r="DU379" i="1"/>
  <c r="DT379" i="1"/>
  <c r="DS379" i="1"/>
  <c r="DR379" i="1"/>
  <c r="DO379" i="1"/>
  <c r="DN379" i="1"/>
  <c r="DL379" i="1"/>
  <c r="DJ379" i="1"/>
  <c r="DI379" i="1"/>
  <c r="DU378" i="1"/>
  <c r="DT378" i="1"/>
  <c r="DS378" i="1"/>
  <c r="DR378" i="1"/>
  <c r="DO378" i="1"/>
  <c r="DN378" i="1"/>
  <c r="DL378" i="1"/>
  <c r="DJ378" i="1"/>
  <c r="DI378" i="1"/>
  <c r="DU377" i="1"/>
  <c r="DT377" i="1"/>
  <c r="DS377" i="1"/>
  <c r="DR377" i="1"/>
  <c r="DO377" i="1"/>
  <c r="DN377" i="1"/>
  <c r="DL377" i="1"/>
  <c r="DJ377" i="1"/>
  <c r="DI377" i="1"/>
  <c r="DU376" i="1"/>
  <c r="DT376" i="1"/>
  <c r="DS376" i="1"/>
  <c r="DR376" i="1"/>
  <c r="DO376" i="1"/>
  <c r="DN376" i="1"/>
  <c r="DL376" i="1"/>
  <c r="DJ376" i="1"/>
  <c r="DI376" i="1"/>
  <c r="DU375" i="1"/>
  <c r="DT375" i="1"/>
  <c r="DS375" i="1"/>
  <c r="DR375" i="1"/>
  <c r="DO375" i="1"/>
  <c r="DN375" i="1"/>
  <c r="DL375" i="1"/>
  <c r="DJ375" i="1"/>
  <c r="DI375" i="1"/>
  <c r="DT374" i="1"/>
  <c r="DS374" i="1"/>
  <c r="DR374" i="1"/>
  <c r="DN374" i="1"/>
  <c r="DJ374" i="1"/>
  <c r="DI374" i="1"/>
  <c r="DT373" i="1"/>
  <c r="DS373" i="1"/>
  <c r="DR373" i="1"/>
  <c r="DN373" i="1"/>
  <c r="DJ373" i="1"/>
  <c r="DI373" i="1"/>
  <c r="DT372" i="1"/>
  <c r="DS372" i="1"/>
  <c r="DR372" i="1"/>
  <c r="DN372" i="1"/>
  <c r="DJ372" i="1"/>
  <c r="DI372" i="1"/>
  <c r="DT371" i="1"/>
  <c r="DS371" i="1"/>
  <c r="DR371" i="1"/>
  <c r="DN371" i="1"/>
  <c r="DJ371" i="1"/>
  <c r="DI371" i="1"/>
  <c r="DT370" i="1"/>
  <c r="DS370" i="1"/>
  <c r="DR370" i="1"/>
  <c r="DN370" i="1"/>
  <c r="DJ370" i="1"/>
  <c r="DI370" i="1"/>
  <c r="DT369" i="1"/>
  <c r="DS369" i="1"/>
  <c r="DR369" i="1"/>
  <c r="DN369" i="1"/>
  <c r="DJ369" i="1"/>
  <c r="DI369" i="1"/>
  <c r="DT368" i="1"/>
  <c r="DS368" i="1"/>
  <c r="DR368" i="1"/>
  <c r="DO368" i="1"/>
  <c r="DN368" i="1"/>
  <c r="DJ368" i="1"/>
  <c r="DI368" i="1"/>
  <c r="DT367" i="1"/>
  <c r="DS367" i="1"/>
  <c r="DR367" i="1"/>
  <c r="DN367" i="1"/>
  <c r="DJ367" i="1"/>
  <c r="DI367" i="1"/>
  <c r="K367" i="1"/>
  <c r="J367" i="1"/>
  <c r="I367" i="1"/>
  <c r="DT366" i="1"/>
  <c r="DS366" i="1"/>
  <c r="DR366" i="1"/>
  <c r="DN366" i="1"/>
  <c r="DJ366" i="1"/>
  <c r="DI366" i="1"/>
  <c r="DT365" i="1"/>
  <c r="DS365" i="1"/>
  <c r="DR365" i="1"/>
  <c r="DN365" i="1"/>
  <c r="DJ365" i="1"/>
  <c r="DI365" i="1"/>
  <c r="DT364" i="1"/>
  <c r="DS364" i="1"/>
  <c r="DR364" i="1"/>
  <c r="DO364" i="1"/>
  <c r="DN364" i="1"/>
  <c r="DJ364" i="1"/>
  <c r="DI364" i="1"/>
  <c r="DT363" i="1"/>
  <c r="DS363" i="1"/>
  <c r="DR363" i="1"/>
  <c r="DN363" i="1"/>
  <c r="DJ363" i="1"/>
  <c r="DI363" i="1"/>
  <c r="DT362" i="1"/>
  <c r="DS362" i="1"/>
  <c r="DR362" i="1"/>
  <c r="DN362" i="1"/>
  <c r="DJ362" i="1"/>
  <c r="DI362" i="1"/>
  <c r="DT361" i="1"/>
  <c r="DS361" i="1"/>
  <c r="DR361" i="1"/>
  <c r="DN361" i="1"/>
  <c r="DJ361" i="1"/>
  <c r="DI361" i="1"/>
  <c r="DT360" i="1"/>
  <c r="DS360" i="1"/>
  <c r="DR360" i="1"/>
  <c r="DN360" i="1"/>
  <c r="DJ360" i="1"/>
  <c r="DI360" i="1"/>
  <c r="DT359" i="1"/>
  <c r="DS359" i="1"/>
  <c r="DR359" i="1"/>
  <c r="DN359" i="1"/>
  <c r="DJ359" i="1"/>
  <c r="DI359" i="1"/>
  <c r="DT358" i="1"/>
  <c r="DS358" i="1"/>
  <c r="DR358" i="1"/>
  <c r="DN358" i="1"/>
  <c r="DJ358" i="1"/>
  <c r="DI358" i="1"/>
  <c r="DT357" i="1"/>
  <c r="DS357" i="1"/>
  <c r="DR357" i="1"/>
  <c r="DN357" i="1"/>
  <c r="DJ357" i="1"/>
  <c r="DI357" i="1"/>
  <c r="DT356" i="1"/>
  <c r="DS356" i="1"/>
  <c r="DR356" i="1"/>
  <c r="DN356" i="1"/>
  <c r="DJ356" i="1"/>
  <c r="DI356" i="1"/>
  <c r="DT355" i="1"/>
  <c r="DS355" i="1"/>
  <c r="DR355" i="1"/>
  <c r="DN355" i="1"/>
  <c r="DJ355" i="1"/>
  <c r="DI355" i="1"/>
  <c r="DT354" i="1"/>
  <c r="DS354" i="1"/>
  <c r="DR354" i="1"/>
  <c r="DN354" i="1"/>
  <c r="DJ354" i="1"/>
  <c r="DI354" i="1"/>
  <c r="DT353" i="1"/>
  <c r="DS353" i="1"/>
  <c r="DR353" i="1"/>
  <c r="DN353" i="1"/>
  <c r="DJ353" i="1"/>
  <c r="DI353" i="1"/>
  <c r="DT352" i="1"/>
  <c r="DS352" i="1"/>
  <c r="DR352" i="1"/>
  <c r="DN352" i="1"/>
  <c r="DL352" i="1"/>
  <c r="DJ352" i="1"/>
  <c r="DI352" i="1"/>
  <c r="DT351" i="1"/>
  <c r="DS351" i="1"/>
  <c r="DR351" i="1"/>
  <c r="DN351" i="1"/>
  <c r="DJ351" i="1"/>
  <c r="DI351" i="1"/>
  <c r="DT350" i="1"/>
  <c r="DS350" i="1"/>
  <c r="DR350" i="1"/>
  <c r="DN350" i="1"/>
  <c r="DJ350" i="1"/>
  <c r="DI350" i="1"/>
  <c r="R350" i="1"/>
  <c r="J350" i="1"/>
  <c r="I350" i="1"/>
  <c r="DT349" i="1"/>
  <c r="DS349" i="1"/>
  <c r="DR349" i="1"/>
  <c r="DN349" i="1"/>
  <c r="DJ349" i="1"/>
  <c r="DI349" i="1"/>
  <c r="R349" i="1"/>
  <c r="DT348" i="1"/>
  <c r="DS348" i="1"/>
  <c r="DR348" i="1"/>
  <c r="DN348" i="1"/>
  <c r="DJ348" i="1"/>
  <c r="DI348" i="1"/>
  <c r="DT347" i="1"/>
  <c r="DS347" i="1"/>
  <c r="DR347" i="1"/>
  <c r="DN347" i="1"/>
  <c r="DJ347" i="1"/>
  <c r="DI347" i="1"/>
  <c r="DT346" i="1"/>
  <c r="DS346" i="1"/>
  <c r="DR346" i="1"/>
  <c r="DN346" i="1"/>
  <c r="DJ346" i="1"/>
  <c r="DI346" i="1"/>
  <c r="DT345" i="1"/>
  <c r="DS345" i="1"/>
  <c r="DR345" i="1"/>
  <c r="DN345" i="1"/>
  <c r="DJ345" i="1"/>
  <c r="DI345" i="1"/>
  <c r="DT344" i="1"/>
  <c r="DS344" i="1"/>
  <c r="DR344" i="1"/>
  <c r="DN344" i="1"/>
  <c r="DJ344" i="1"/>
  <c r="DI344" i="1"/>
  <c r="DT343" i="1"/>
  <c r="DS343" i="1"/>
  <c r="DR343" i="1"/>
  <c r="DN343" i="1"/>
  <c r="DJ343" i="1"/>
  <c r="DI343" i="1"/>
  <c r="R343" i="1"/>
  <c r="DT342" i="1"/>
  <c r="DS342" i="1"/>
  <c r="DR342" i="1"/>
  <c r="DN342" i="1"/>
  <c r="DJ342" i="1"/>
  <c r="DI342" i="1"/>
  <c r="DT341" i="1"/>
  <c r="DS341" i="1"/>
  <c r="DR341" i="1"/>
  <c r="DN341" i="1"/>
  <c r="DJ341" i="1"/>
  <c r="DI341" i="1"/>
  <c r="DT340" i="1"/>
  <c r="DS340" i="1"/>
  <c r="DR340" i="1"/>
  <c r="DN340" i="1"/>
  <c r="DJ340" i="1"/>
  <c r="DI340" i="1"/>
  <c r="R340" i="1"/>
  <c r="DT339" i="1"/>
  <c r="DS339" i="1"/>
  <c r="DR339" i="1"/>
  <c r="DN339" i="1"/>
  <c r="DJ339" i="1"/>
  <c r="DI339" i="1"/>
  <c r="R339" i="1"/>
  <c r="DT338" i="1"/>
  <c r="DS338" i="1"/>
  <c r="DR338" i="1"/>
  <c r="DN338" i="1"/>
  <c r="DJ338" i="1"/>
  <c r="DI338" i="1"/>
  <c r="DT337" i="1"/>
  <c r="DS337" i="1"/>
  <c r="DR337" i="1"/>
  <c r="DN337" i="1"/>
  <c r="DJ337" i="1"/>
  <c r="DI337" i="1"/>
  <c r="DT336" i="1"/>
  <c r="DS336" i="1"/>
  <c r="DR336" i="1"/>
  <c r="DN336" i="1"/>
  <c r="DJ336" i="1"/>
  <c r="DI336" i="1"/>
  <c r="R336" i="1"/>
  <c r="DT335" i="1"/>
  <c r="DS335" i="1"/>
  <c r="DR335" i="1"/>
  <c r="DN335" i="1"/>
  <c r="DJ335" i="1"/>
  <c r="DI335" i="1"/>
  <c r="R335" i="1"/>
  <c r="DT334" i="1"/>
  <c r="DS334" i="1"/>
  <c r="DR334" i="1"/>
  <c r="DN334" i="1"/>
  <c r="DJ334" i="1"/>
  <c r="DI334" i="1"/>
  <c r="R334" i="1"/>
  <c r="DT333" i="1"/>
  <c r="DS333" i="1"/>
  <c r="DR333" i="1"/>
  <c r="DN333" i="1"/>
  <c r="DJ333" i="1"/>
  <c r="DI333" i="1"/>
  <c r="DT332" i="1"/>
  <c r="DS332" i="1"/>
  <c r="DR332" i="1"/>
  <c r="DN332" i="1"/>
  <c r="DJ332" i="1"/>
  <c r="DI332" i="1"/>
  <c r="R332" i="1"/>
  <c r="DT331" i="1"/>
  <c r="DS331" i="1"/>
  <c r="DR331" i="1"/>
  <c r="DN331" i="1"/>
  <c r="DJ331" i="1"/>
  <c r="DI331" i="1"/>
  <c r="R331" i="1"/>
  <c r="DT330" i="1"/>
  <c r="DS330" i="1"/>
  <c r="DR330" i="1"/>
  <c r="DN330" i="1"/>
  <c r="DJ330" i="1"/>
  <c r="DI330" i="1"/>
  <c r="R330" i="1"/>
  <c r="DT329" i="1"/>
  <c r="DS329" i="1"/>
  <c r="DR329" i="1"/>
  <c r="DN329" i="1"/>
  <c r="DJ329" i="1"/>
  <c r="DI329" i="1"/>
  <c r="DT328" i="1"/>
  <c r="DS328" i="1"/>
  <c r="DR328" i="1"/>
  <c r="DN328" i="1"/>
  <c r="DJ328" i="1"/>
  <c r="DI328" i="1"/>
  <c r="DT327" i="1"/>
  <c r="DS327" i="1"/>
  <c r="DR327" i="1"/>
  <c r="DN327" i="1"/>
  <c r="DJ327" i="1"/>
  <c r="DI327" i="1"/>
  <c r="DT326" i="1"/>
  <c r="DS326" i="1"/>
  <c r="DR326" i="1"/>
  <c r="DN326" i="1"/>
  <c r="DJ326" i="1"/>
  <c r="DI326" i="1"/>
  <c r="DT325" i="1"/>
  <c r="DS325" i="1"/>
  <c r="DR325" i="1"/>
  <c r="DN325" i="1"/>
  <c r="DJ325" i="1"/>
  <c r="DI325" i="1"/>
  <c r="DT324" i="1"/>
  <c r="DS324" i="1"/>
  <c r="DR324" i="1"/>
  <c r="DN324" i="1"/>
  <c r="DJ324" i="1"/>
  <c r="DI324" i="1"/>
  <c r="DT323" i="1"/>
  <c r="DS323" i="1"/>
  <c r="DR323" i="1"/>
  <c r="DN323" i="1"/>
  <c r="DJ323" i="1"/>
  <c r="DI323" i="1"/>
  <c r="R323" i="1"/>
  <c r="DT322" i="1"/>
  <c r="DS322" i="1"/>
  <c r="DR322" i="1"/>
  <c r="DN322" i="1"/>
  <c r="DJ322" i="1"/>
  <c r="DI322" i="1"/>
  <c r="R322" i="1"/>
  <c r="DT321" i="1"/>
  <c r="DS321" i="1"/>
  <c r="DR321" i="1"/>
  <c r="DN321" i="1"/>
  <c r="DJ321" i="1"/>
  <c r="DI321" i="1"/>
  <c r="DT320" i="1"/>
  <c r="DS320" i="1"/>
  <c r="DR320" i="1"/>
  <c r="DN320" i="1"/>
  <c r="DJ320" i="1"/>
  <c r="DI320" i="1"/>
  <c r="DT319" i="1"/>
  <c r="DS319" i="1"/>
  <c r="DR319" i="1"/>
  <c r="DN319" i="1"/>
  <c r="DJ319" i="1"/>
  <c r="DI319" i="1"/>
  <c r="DT318" i="1"/>
  <c r="DS318" i="1"/>
  <c r="DR318" i="1"/>
  <c r="DN318" i="1"/>
  <c r="DJ318" i="1"/>
  <c r="DI318" i="1"/>
  <c r="R318" i="1"/>
  <c r="DT317" i="1"/>
  <c r="DS317" i="1"/>
  <c r="DR317" i="1"/>
  <c r="DN317" i="1"/>
  <c r="DJ317" i="1"/>
  <c r="DI317" i="1"/>
  <c r="R317" i="1"/>
  <c r="DT316" i="1"/>
  <c r="DS316" i="1"/>
  <c r="DR316" i="1"/>
  <c r="DN316" i="1"/>
  <c r="DJ316" i="1"/>
  <c r="DI316" i="1"/>
  <c r="R316" i="1"/>
  <c r="DT315" i="1"/>
  <c r="DS315" i="1"/>
  <c r="DR315" i="1"/>
  <c r="DN315" i="1"/>
  <c r="DJ315" i="1"/>
  <c r="DI315" i="1"/>
  <c r="R315" i="1"/>
  <c r="DT314" i="1"/>
  <c r="DS314" i="1"/>
  <c r="DR314" i="1"/>
  <c r="DN314" i="1"/>
  <c r="DJ314" i="1"/>
  <c r="DI314" i="1"/>
  <c r="DT313" i="1"/>
  <c r="DS313" i="1"/>
  <c r="DR313" i="1"/>
  <c r="DN313" i="1"/>
  <c r="DJ313" i="1"/>
  <c r="DI313" i="1"/>
  <c r="DT312" i="1"/>
  <c r="DS312" i="1"/>
  <c r="DR312" i="1"/>
  <c r="DN312" i="1"/>
  <c r="DJ312" i="1"/>
  <c r="DI312" i="1"/>
  <c r="DT311" i="1"/>
  <c r="DS311" i="1"/>
  <c r="DR311" i="1"/>
  <c r="DN311" i="1"/>
  <c r="DJ311" i="1"/>
  <c r="DI311" i="1"/>
  <c r="DT310" i="1"/>
  <c r="DS310" i="1"/>
  <c r="DR310" i="1"/>
  <c r="DN310" i="1"/>
  <c r="DJ310" i="1"/>
  <c r="DI310" i="1"/>
  <c r="DT309" i="1"/>
  <c r="DS309" i="1"/>
  <c r="DR309" i="1"/>
  <c r="DN309" i="1"/>
  <c r="DJ309" i="1"/>
  <c r="DI309" i="1"/>
  <c r="DT308" i="1"/>
  <c r="DS308" i="1"/>
  <c r="DR308" i="1"/>
  <c r="DN308" i="1"/>
  <c r="DJ308" i="1"/>
  <c r="DI308" i="1"/>
  <c r="DT307" i="1"/>
  <c r="DS307" i="1"/>
  <c r="DR307" i="1"/>
  <c r="DN307" i="1"/>
  <c r="DJ307" i="1"/>
  <c r="DI307" i="1"/>
  <c r="DT306" i="1"/>
  <c r="DS306" i="1"/>
  <c r="DR306" i="1"/>
  <c r="DN306" i="1"/>
  <c r="DJ306" i="1"/>
  <c r="DI306" i="1"/>
  <c r="R306" i="1"/>
  <c r="DT305" i="1"/>
  <c r="DS305" i="1"/>
  <c r="DR305" i="1"/>
  <c r="DN305" i="1"/>
  <c r="DJ305" i="1"/>
  <c r="DI305" i="1"/>
  <c r="R305" i="1"/>
  <c r="DT304" i="1"/>
  <c r="DS304" i="1"/>
  <c r="DR304" i="1"/>
  <c r="DN304" i="1"/>
  <c r="DJ304" i="1"/>
  <c r="DI304" i="1"/>
  <c r="R304" i="1"/>
  <c r="DT303" i="1"/>
  <c r="DS303" i="1"/>
  <c r="DR303" i="1"/>
  <c r="DN303" i="1"/>
  <c r="DJ303" i="1"/>
  <c r="DI303" i="1"/>
  <c r="R303" i="1"/>
  <c r="DT302" i="1"/>
  <c r="DS302" i="1"/>
  <c r="DR302" i="1"/>
  <c r="DN302" i="1"/>
  <c r="DJ302" i="1"/>
  <c r="DI302" i="1"/>
  <c r="R302" i="1"/>
  <c r="DT301" i="1"/>
  <c r="DS301" i="1"/>
  <c r="DR301" i="1"/>
  <c r="DO301" i="1"/>
  <c r="DN301" i="1"/>
  <c r="DJ301" i="1"/>
  <c r="DI301" i="1"/>
  <c r="R301" i="1"/>
  <c r="DT300" i="1"/>
  <c r="DS300" i="1"/>
  <c r="DR300" i="1"/>
  <c r="DN300" i="1"/>
  <c r="DL300" i="1"/>
  <c r="DJ300" i="1"/>
  <c r="DI300" i="1"/>
  <c r="R300" i="1"/>
  <c r="DT299" i="1"/>
  <c r="DS299" i="1"/>
  <c r="DR299" i="1"/>
  <c r="DN299" i="1"/>
  <c r="DJ299" i="1"/>
  <c r="DI299" i="1"/>
  <c r="R299" i="1"/>
  <c r="DU298" i="1"/>
  <c r="DT298" i="1"/>
  <c r="DS298" i="1"/>
  <c r="DR298" i="1"/>
  <c r="DO298" i="1"/>
  <c r="DN298" i="1"/>
  <c r="DL298" i="1"/>
  <c r="DJ298" i="1"/>
  <c r="DI298" i="1"/>
  <c r="R298" i="1"/>
  <c r="DT297" i="1"/>
  <c r="DS297" i="1"/>
  <c r="DR297" i="1"/>
  <c r="DN297" i="1"/>
  <c r="DJ297" i="1"/>
  <c r="DI297" i="1"/>
  <c r="R297" i="1"/>
  <c r="DT296" i="1"/>
  <c r="DS296" i="1"/>
  <c r="DR296" i="1"/>
  <c r="DN296" i="1"/>
  <c r="DJ296" i="1"/>
  <c r="DI296" i="1"/>
  <c r="R296" i="1"/>
  <c r="DT295" i="1"/>
  <c r="DS295" i="1"/>
  <c r="DR295" i="1"/>
  <c r="DN295" i="1"/>
  <c r="DJ295" i="1"/>
  <c r="DI295" i="1"/>
  <c r="R295" i="1"/>
  <c r="DT294" i="1"/>
  <c r="DS294" i="1"/>
  <c r="DR294" i="1"/>
  <c r="DN294" i="1"/>
  <c r="DJ294" i="1"/>
  <c r="DI294" i="1"/>
  <c r="R294" i="1"/>
  <c r="DT293" i="1"/>
  <c r="DS293" i="1"/>
  <c r="DR293" i="1"/>
  <c r="DN293" i="1"/>
  <c r="DJ293" i="1"/>
  <c r="DI293" i="1"/>
  <c r="R293" i="1"/>
  <c r="DT292" i="1"/>
  <c r="DS292" i="1"/>
  <c r="DR292" i="1"/>
  <c r="DN292" i="1"/>
  <c r="DJ292" i="1"/>
  <c r="DI292" i="1"/>
  <c r="R292" i="1"/>
  <c r="DT291" i="1"/>
  <c r="DS291" i="1"/>
  <c r="DR291" i="1"/>
  <c r="DN291" i="1"/>
  <c r="DJ291" i="1"/>
  <c r="DI291" i="1"/>
  <c r="R291" i="1"/>
  <c r="DT290" i="1"/>
  <c r="DS290" i="1"/>
  <c r="DR290" i="1"/>
  <c r="DN290" i="1"/>
  <c r="DJ290" i="1"/>
  <c r="DI290" i="1"/>
  <c r="R290" i="1"/>
  <c r="DT289" i="1"/>
  <c r="DS289" i="1"/>
  <c r="DR289" i="1"/>
  <c r="DN289" i="1"/>
  <c r="DJ289" i="1"/>
  <c r="DI289" i="1"/>
  <c r="R289" i="1"/>
  <c r="DT288" i="1"/>
  <c r="DS288" i="1"/>
  <c r="DR288" i="1"/>
  <c r="DN288" i="1"/>
  <c r="DJ288" i="1"/>
  <c r="DI288" i="1"/>
  <c r="R288" i="1"/>
  <c r="DT287" i="1"/>
  <c r="DS287" i="1"/>
  <c r="DR287" i="1"/>
  <c r="DN287" i="1"/>
  <c r="DJ287" i="1"/>
  <c r="DI287" i="1"/>
  <c r="R287" i="1"/>
  <c r="DT286" i="1"/>
  <c r="DS286" i="1"/>
  <c r="DR286" i="1"/>
  <c r="DN286" i="1"/>
  <c r="DJ286" i="1"/>
  <c r="DI286" i="1"/>
  <c r="R286" i="1"/>
  <c r="DT285" i="1"/>
  <c r="DS285" i="1"/>
  <c r="DR285" i="1"/>
  <c r="DN285" i="1"/>
  <c r="DJ285" i="1"/>
  <c r="DI285" i="1"/>
  <c r="R285" i="1"/>
  <c r="DT284" i="1"/>
  <c r="DS284" i="1"/>
  <c r="DR284" i="1"/>
  <c r="DN284" i="1"/>
  <c r="DJ284" i="1"/>
  <c r="DI284" i="1"/>
  <c r="R284" i="1"/>
  <c r="DT283" i="1"/>
  <c r="DS283" i="1"/>
  <c r="DR283" i="1"/>
  <c r="DN283" i="1"/>
  <c r="DJ283" i="1"/>
  <c r="DI283" i="1"/>
  <c r="R283" i="1"/>
  <c r="DT282" i="1"/>
  <c r="DS282" i="1"/>
  <c r="DR282" i="1"/>
  <c r="DN282" i="1"/>
  <c r="DJ282" i="1"/>
  <c r="DI282" i="1"/>
  <c r="R282" i="1"/>
  <c r="DT281" i="1"/>
  <c r="DS281" i="1"/>
  <c r="DR281" i="1"/>
  <c r="DN281" i="1"/>
  <c r="DJ281" i="1"/>
  <c r="DI281" i="1"/>
  <c r="CD281" i="1"/>
  <c r="CC281" i="1"/>
  <c r="BQ281" i="1"/>
  <c r="BP281" i="1"/>
  <c r="R281" i="1"/>
  <c r="DT280" i="1"/>
  <c r="DS280" i="1"/>
  <c r="DR280" i="1"/>
  <c r="DO280" i="1"/>
  <c r="DN280" i="1"/>
  <c r="DJ280" i="1"/>
  <c r="DI280" i="1"/>
  <c r="R280" i="1"/>
  <c r="DT279" i="1"/>
  <c r="DS279" i="1"/>
  <c r="DR279" i="1"/>
  <c r="DN279" i="1"/>
  <c r="DJ279" i="1"/>
  <c r="DI279" i="1"/>
  <c r="R279" i="1"/>
  <c r="DT278" i="1"/>
  <c r="DS278" i="1"/>
  <c r="DR278" i="1"/>
  <c r="DN278" i="1"/>
  <c r="DJ278" i="1"/>
  <c r="DI278" i="1"/>
  <c r="R278" i="1"/>
  <c r="DT277" i="1"/>
  <c r="DS277" i="1"/>
  <c r="DR277" i="1"/>
  <c r="DN277" i="1"/>
  <c r="DJ277" i="1"/>
  <c r="DI277" i="1"/>
  <c r="R277" i="1"/>
  <c r="DT276" i="1"/>
  <c r="DS276" i="1"/>
  <c r="DR276" i="1"/>
  <c r="DN276" i="1"/>
  <c r="DJ276" i="1"/>
  <c r="DI276" i="1"/>
  <c r="R276" i="1"/>
  <c r="DT275" i="1"/>
  <c r="DS275" i="1"/>
  <c r="DR275" i="1"/>
  <c r="DN275" i="1"/>
  <c r="DJ275" i="1"/>
  <c r="DI275" i="1"/>
  <c r="R275" i="1"/>
  <c r="DT274" i="1"/>
  <c r="DS274" i="1"/>
  <c r="DR274" i="1"/>
  <c r="DN274" i="1"/>
  <c r="DT273" i="1"/>
  <c r="DS273" i="1"/>
  <c r="DR273" i="1"/>
  <c r="DN273" i="1"/>
  <c r="DJ273" i="1"/>
  <c r="DI273" i="1"/>
  <c r="R273" i="1"/>
  <c r="DT272" i="1"/>
  <c r="DS272" i="1"/>
  <c r="DR272" i="1"/>
  <c r="DN272" i="1"/>
  <c r="DT271" i="1"/>
  <c r="DS271" i="1"/>
  <c r="DR271" i="1"/>
  <c r="DN271" i="1"/>
  <c r="DT270" i="1"/>
  <c r="DS270" i="1"/>
  <c r="DR270" i="1"/>
  <c r="DN270" i="1"/>
  <c r="DJ270" i="1"/>
  <c r="DI270" i="1"/>
  <c r="R270" i="1"/>
  <c r="DT269" i="1"/>
  <c r="DS269" i="1"/>
  <c r="DR269" i="1"/>
  <c r="DN269" i="1"/>
  <c r="DJ269" i="1"/>
  <c r="DI269" i="1"/>
  <c r="R269" i="1"/>
  <c r="DT268" i="1"/>
  <c r="DS268" i="1"/>
  <c r="DR268" i="1"/>
  <c r="DN268" i="1"/>
  <c r="DJ268" i="1"/>
  <c r="DI268" i="1"/>
  <c r="R268" i="1"/>
  <c r="DT267" i="1"/>
  <c r="DS267" i="1"/>
  <c r="DR267" i="1"/>
  <c r="DN267" i="1"/>
  <c r="DJ267" i="1"/>
  <c r="DI267" i="1"/>
  <c r="R267" i="1"/>
  <c r="DT266" i="1"/>
  <c r="DS266" i="1"/>
  <c r="DR266" i="1"/>
  <c r="DN266" i="1"/>
  <c r="DJ266" i="1"/>
  <c r="DI266" i="1"/>
  <c r="R266" i="1"/>
  <c r="DT265" i="1"/>
  <c r="DS265" i="1"/>
  <c r="DR265" i="1"/>
  <c r="DN265" i="1"/>
  <c r="DJ265" i="1"/>
  <c r="DI265" i="1"/>
  <c r="R265" i="1"/>
  <c r="DT264" i="1"/>
  <c r="DS264" i="1"/>
  <c r="DR264" i="1"/>
  <c r="DN264" i="1"/>
  <c r="DJ264" i="1"/>
  <c r="DI264" i="1"/>
  <c r="R264" i="1"/>
  <c r="DT263" i="1"/>
  <c r="DS263" i="1"/>
  <c r="DR263" i="1"/>
  <c r="DN263" i="1"/>
  <c r="DJ263" i="1"/>
  <c r="DI263" i="1"/>
  <c r="R263" i="1"/>
  <c r="DT262" i="1"/>
  <c r="DS262" i="1"/>
  <c r="DR262" i="1"/>
  <c r="DN262" i="1"/>
  <c r="DJ262" i="1"/>
  <c r="DI262" i="1"/>
  <c r="R262" i="1"/>
  <c r="DT261" i="1"/>
  <c r="DS261" i="1"/>
  <c r="DR261" i="1"/>
  <c r="DN261" i="1"/>
  <c r="DJ261" i="1"/>
  <c r="DI261" i="1"/>
  <c r="R261" i="1"/>
  <c r="DT260" i="1"/>
  <c r="DS260" i="1"/>
  <c r="DR260" i="1"/>
  <c r="DN260" i="1"/>
  <c r="DJ260" i="1"/>
  <c r="DI260" i="1"/>
  <c r="R260" i="1"/>
  <c r="DT259" i="1"/>
  <c r="DS259" i="1"/>
  <c r="DR259" i="1"/>
  <c r="DN259" i="1"/>
  <c r="DJ259" i="1"/>
  <c r="DI259" i="1"/>
  <c r="R259" i="1"/>
  <c r="DT258" i="1"/>
  <c r="DS258" i="1"/>
  <c r="DR258" i="1"/>
  <c r="DN258" i="1"/>
  <c r="DJ258" i="1"/>
  <c r="DI258" i="1"/>
  <c r="R258" i="1"/>
  <c r="DT257" i="1"/>
  <c r="DS257" i="1"/>
  <c r="DR257" i="1"/>
  <c r="DN257" i="1"/>
  <c r="DJ257" i="1"/>
  <c r="DI257" i="1"/>
  <c r="R257" i="1"/>
  <c r="DT256" i="1"/>
  <c r="DS256" i="1"/>
  <c r="DR256" i="1"/>
  <c r="DN256" i="1"/>
  <c r="DJ256" i="1"/>
  <c r="DI256" i="1"/>
  <c r="R256" i="1"/>
  <c r="DT255" i="1"/>
  <c r="DS255" i="1"/>
  <c r="DR255" i="1"/>
  <c r="DN255" i="1"/>
  <c r="DJ255" i="1"/>
  <c r="DI255" i="1"/>
  <c r="R255" i="1"/>
  <c r="DT254" i="1"/>
  <c r="DS254" i="1"/>
  <c r="DR254" i="1"/>
  <c r="DN254" i="1"/>
  <c r="DJ254" i="1"/>
  <c r="DI254" i="1"/>
  <c r="R254" i="1"/>
  <c r="DT253" i="1"/>
  <c r="DS253" i="1"/>
  <c r="DR253" i="1"/>
  <c r="DN253" i="1"/>
  <c r="DJ253" i="1"/>
  <c r="DI253" i="1"/>
  <c r="DT252" i="1"/>
  <c r="DS252" i="1"/>
  <c r="DR252" i="1"/>
  <c r="DN252" i="1"/>
  <c r="DJ252" i="1"/>
  <c r="DI252" i="1"/>
  <c r="DT251" i="1"/>
  <c r="DS251" i="1"/>
  <c r="DR251" i="1"/>
  <c r="DN251" i="1"/>
  <c r="DJ251" i="1"/>
  <c r="DI251" i="1"/>
  <c r="DT250" i="1"/>
  <c r="DS250" i="1"/>
  <c r="DR250" i="1"/>
  <c r="DN250" i="1"/>
  <c r="DJ250" i="1"/>
  <c r="DI250" i="1"/>
  <c r="DT249" i="1"/>
  <c r="DS249" i="1"/>
  <c r="DR249" i="1"/>
  <c r="DN249" i="1"/>
  <c r="DJ249" i="1"/>
  <c r="DI249" i="1"/>
  <c r="AZ249" i="1"/>
  <c r="DT248" i="1"/>
  <c r="DS248" i="1"/>
  <c r="DR248" i="1"/>
  <c r="DN248" i="1"/>
  <c r="DJ248" i="1"/>
  <c r="DI248" i="1"/>
  <c r="DT247" i="1"/>
  <c r="DS247" i="1"/>
  <c r="DR247" i="1"/>
  <c r="DN247" i="1"/>
  <c r="DJ247" i="1"/>
  <c r="DI247" i="1"/>
  <c r="DT246" i="1"/>
  <c r="DS246" i="1"/>
  <c r="DR246" i="1"/>
  <c r="DN246" i="1"/>
  <c r="DJ246" i="1"/>
  <c r="DI246" i="1"/>
  <c r="DT245" i="1"/>
  <c r="DS245" i="1"/>
  <c r="DR245" i="1"/>
  <c r="DN245" i="1"/>
  <c r="DJ245" i="1"/>
  <c r="DI245" i="1"/>
  <c r="DT244" i="1"/>
  <c r="DS244" i="1"/>
  <c r="DR244" i="1"/>
  <c r="DN244" i="1"/>
  <c r="DJ244" i="1"/>
  <c r="DI244" i="1"/>
  <c r="DT243" i="1"/>
  <c r="DS243" i="1"/>
  <c r="DR243" i="1"/>
  <c r="DN243" i="1"/>
  <c r="DJ243" i="1"/>
  <c r="DI243" i="1"/>
  <c r="DT242" i="1"/>
  <c r="DS242" i="1"/>
  <c r="DR242" i="1"/>
  <c r="DN242" i="1"/>
  <c r="DJ242" i="1"/>
  <c r="DI242" i="1"/>
  <c r="DT241" i="1"/>
  <c r="DS241" i="1"/>
  <c r="DR241" i="1"/>
  <c r="DN241" i="1"/>
  <c r="DJ241" i="1"/>
  <c r="DI241" i="1"/>
  <c r="DT240" i="1"/>
  <c r="DS240" i="1"/>
  <c r="DR240" i="1"/>
  <c r="DO240" i="1"/>
  <c r="DN240" i="1"/>
  <c r="DJ240" i="1"/>
  <c r="DI240" i="1"/>
  <c r="DT239" i="1"/>
  <c r="DS239" i="1"/>
  <c r="DR239" i="1"/>
  <c r="DN239" i="1"/>
  <c r="DJ239" i="1"/>
  <c r="DI239" i="1"/>
  <c r="R239" i="1"/>
  <c r="DT238" i="1"/>
  <c r="DS238" i="1"/>
  <c r="DR238" i="1"/>
  <c r="DN238" i="1"/>
  <c r="DJ238" i="1"/>
  <c r="DI238" i="1"/>
  <c r="R238" i="1"/>
  <c r="DT237" i="1"/>
  <c r="DS237" i="1"/>
  <c r="DR237" i="1"/>
  <c r="DN237" i="1"/>
  <c r="DL237" i="1"/>
  <c r="DJ237" i="1"/>
  <c r="DI237" i="1"/>
  <c r="R237" i="1"/>
  <c r="DT236" i="1"/>
  <c r="DS236" i="1"/>
  <c r="DR236" i="1"/>
  <c r="DN236" i="1"/>
  <c r="DL236" i="1"/>
  <c r="DJ236" i="1"/>
  <c r="DI236" i="1"/>
  <c r="R236" i="1"/>
  <c r="DT235" i="1"/>
  <c r="DS235" i="1"/>
  <c r="DR235" i="1"/>
  <c r="DN235" i="1"/>
  <c r="DJ235" i="1"/>
  <c r="DI235" i="1"/>
  <c r="R235" i="1"/>
  <c r="DT234" i="1"/>
  <c r="DS234" i="1"/>
  <c r="DR234" i="1"/>
  <c r="DN234" i="1"/>
  <c r="DJ234" i="1"/>
  <c r="DI234" i="1"/>
  <c r="R234" i="1"/>
  <c r="DT233" i="1"/>
  <c r="DS233" i="1"/>
  <c r="DR233" i="1"/>
  <c r="DN233" i="1"/>
  <c r="DJ233" i="1"/>
  <c r="DI233" i="1"/>
  <c r="R233" i="1"/>
  <c r="DT232" i="1"/>
  <c r="DS232" i="1"/>
  <c r="DR232" i="1"/>
  <c r="DN232" i="1"/>
  <c r="DL232" i="1"/>
  <c r="DJ232" i="1"/>
  <c r="DI232" i="1"/>
  <c r="DT231" i="1"/>
  <c r="DS231" i="1"/>
  <c r="DR231" i="1"/>
  <c r="DN231" i="1"/>
  <c r="DJ231" i="1"/>
  <c r="DI231" i="1"/>
  <c r="R231" i="1"/>
  <c r="DU230" i="1"/>
  <c r="DT230" i="1"/>
  <c r="DS230" i="1"/>
  <c r="DR230" i="1"/>
  <c r="DO230" i="1"/>
  <c r="DN230" i="1"/>
  <c r="DL230" i="1"/>
  <c r="DJ230" i="1"/>
  <c r="DI230" i="1"/>
  <c r="R230" i="1"/>
  <c r="DT229" i="1"/>
  <c r="DS229" i="1"/>
  <c r="DR229" i="1"/>
  <c r="DN229" i="1"/>
  <c r="DJ229" i="1"/>
  <c r="DI229" i="1"/>
  <c r="R229" i="1"/>
  <c r="DT228" i="1"/>
  <c r="DS228" i="1"/>
  <c r="DR228" i="1"/>
  <c r="DN228" i="1"/>
  <c r="DJ228" i="1"/>
  <c r="DI228" i="1"/>
  <c r="R228" i="1"/>
  <c r="DT227" i="1"/>
  <c r="DS227" i="1"/>
  <c r="DR227" i="1"/>
  <c r="DN227" i="1"/>
  <c r="DL227" i="1"/>
  <c r="DJ227" i="1"/>
  <c r="DI227" i="1"/>
  <c r="R227" i="1"/>
  <c r="DU226" i="1"/>
  <c r="DT226" i="1"/>
  <c r="DS226" i="1"/>
  <c r="DR226" i="1"/>
  <c r="DO226" i="1"/>
  <c r="DN226" i="1"/>
  <c r="DL226" i="1"/>
  <c r="DJ226" i="1"/>
  <c r="DI226" i="1"/>
  <c r="R226" i="1"/>
  <c r="DT225" i="1"/>
  <c r="DS225" i="1"/>
  <c r="DR225" i="1"/>
  <c r="DN225" i="1"/>
  <c r="DJ225" i="1"/>
  <c r="DI225" i="1"/>
  <c r="R225" i="1"/>
  <c r="DT224" i="1"/>
  <c r="DS224" i="1"/>
  <c r="DR224" i="1"/>
  <c r="DN224" i="1"/>
  <c r="DJ224" i="1"/>
  <c r="DI224" i="1"/>
  <c r="R224" i="1"/>
  <c r="DT223" i="1"/>
  <c r="DS223" i="1"/>
  <c r="DR223" i="1"/>
  <c r="DN223" i="1"/>
  <c r="DJ223" i="1"/>
  <c r="DI223" i="1"/>
  <c r="R223" i="1"/>
  <c r="DT222" i="1"/>
  <c r="DS222" i="1"/>
  <c r="DR222" i="1"/>
  <c r="DN222" i="1"/>
  <c r="DJ222" i="1"/>
  <c r="DI222" i="1"/>
  <c r="R222" i="1"/>
  <c r="DT221" i="1"/>
  <c r="DS221" i="1"/>
  <c r="DR221" i="1"/>
  <c r="DN221" i="1"/>
  <c r="DJ221" i="1"/>
  <c r="DI221" i="1"/>
  <c r="R221" i="1"/>
  <c r="DT220" i="1"/>
  <c r="DS220" i="1"/>
  <c r="DR220" i="1"/>
  <c r="DN220" i="1"/>
  <c r="DJ220" i="1"/>
  <c r="DI220" i="1"/>
  <c r="R220" i="1"/>
  <c r="DT219" i="1"/>
  <c r="DS219" i="1"/>
  <c r="DR219" i="1"/>
  <c r="DN219" i="1"/>
  <c r="DJ219" i="1"/>
  <c r="DI219" i="1"/>
  <c r="R219" i="1"/>
  <c r="DT218" i="1"/>
  <c r="DS218" i="1"/>
  <c r="DR218" i="1"/>
  <c r="DN218" i="1"/>
  <c r="DL218" i="1"/>
  <c r="DJ218" i="1"/>
  <c r="DI218" i="1"/>
  <c r="R218" i="1"/>
  <c r="DT217" i="1"/>
  <c r="DS217" i="1"/>
  <c r="DR217" i="1"/>
  <c r="DN217" i="1"/>
  <c r="DJ217" i="1"/>
  <c r="DI217" i="1"/>
  <c r="R217" i="1"/>
  <c r="DT216" i="1"/>
  <c r="DS216" i="1"/>
  <c r="DR216" i="1"/>
  <c r="DN216" i="1"/>
  <c r="DJ216" i="1"/>
  <c r="DI216" i="1"/>
  <c r="R216" i="1"/>
  <c r="DT215" i="1"/>
  <c r="DS215" i="1"/>
  <c r="DR215" i="1"/>
  <c r="DN215" i="1"/>
  <c r="DJ215" i="1"/>
  <c r="DI215" i="1"/>
  <c r="R215" i="1"/>
  <c r="DT214" i="1"/>
  <c r="DS214" i="1"/>
  <c r="DR214" i="1"/>
  <c r="DN214" i="1"/>
  <c r="DJ214" i="1"/>
  <c r="DI214" i="1"/>
  <c r="R214" i="1"/>
  <c r="DT213" i="1"/>
  <c r="DS213" i="1"/>
  <c r="DR213" i="1"/>
  <c r="DN213" i="1"/>
  <c r="DJ213" i="1"/>
  <c r="DI213" i="1"/>
  <c r="R213" i="1"/>
  <c r="DT212" i="1"/>
  <c r="DS212" i="1"/>
  <c r="DR212" i="1"/>
  <c r="DN212" i="1"/>
  <c r="DJ212" i="1"/>
  <c r="DI212" i="1"/>
  <c r="R212" i="1"/>
  <c r="DU211" i="1"/>
  <c r="DT211" i="1"/>
  <c r="DS211" i="1"/>
  <c r="DR211" i="1"/>
  <c r="DO211" i="1"/>
  <c r="DN211" i="1"/>
  <c r="DL211" i="1"/>
  <c r="DJ211" i="1"/>
  <c r="DI211" i="1"/>
  <c r="R211" i="1"/>
  <c r="DU210" i="1"/>
  <c r="DT210" i="1"/>
  <c r="DS210" i="1"/>
  <c r="DR210" i="1"/>
  <c r="DO210" i="1"/>
  <c r="DN210" i="1"/>
  <c r="DL210" i="1"/>
  <c r="DJ210" i="1"/>
  <c r="DI210" i="1"/>
  <c r="R210" i="1"/>
  <c r="DT209" i="1"/>
  <c r="DS209" i="1"/>
  <c r="DR209" i="1"/>
  <c r="DN209" i="1"/>
  <c r="DL209" i="1"/>
  <c r="DJ209" i="1"/>
  <c r="DI209" i="1"/>
  <c r="R209" i="1"/>
  <c r="DT208" i="1"/>
  <c r="DS208" i="1"/>
  <c r="DR208" i="1"/>
  <c r="DN208" i="1"/>
  <c r="DJ208" i="1"/>
  <c r="DI208" i="1"/>
  <c r="R208" i="1"/>
  <c r="DT207" i="1"/>
  <c r="DS207" i="1"/>
  <c r="DR207" i="1"/>
  <c r="DN207" i="1"/>
  <c r="DJ207" i="1"/>
  <c r="DI207" i="1"/>
  <c r="DT206" i="1"/>
  <c r="DS206" i="1"/>
  <c r="DR206" i="1"/>
  <c r="DN206" i="1"/>
  <c r="DJ206" i="1"/>
  <c r="DI206" i="1"/>
  <c r="DT205" i="1"/>
  <c r="DS205" i="1"/>
  <c r="DR205" i="1"/>
  <c r="DN205" i="1"/>
  <c r="DJ205" i="1"/>
  <c r="DI205" i="1"/>
  <c r="DT204" i="1"/>
  <c r="DS204" i="1"/>
  <c r="DR204" i="1"/>
  <c r="DN204" i="1"/>
  <c r="DJ204" i="1"/>
  <c r="DI204" i="1"/>
  <c r="R204" i="1"/>
  <c r="DT203" i="1"/>
  <c r="DS203" i="1"/>
  <c r="DR203" i="1"/>
  <c r="DN203" i="1"/>
  <c r="DJ203" i="1"/>
  <c r="DI203" i="1"/>
  <c r="R203" i="1"/>
  <c r="DT202" i="1"/>
  <c r="DS202" i="1"/>
  <c r="DR202" i="1"/>
  <c r="DN202" i="1"/>
  <c r="DJ202" i="1"/>
  <c r="DI202" i="1"/>
  <c r="R202" i="1"/>
  <c r="DT201" i="1"/>
  <c r="DS201" i="1"/>
  <c r="DR201" i="1"/>
  <c r="DN201" i="1"/>
  <c r="DJ201" i="1"/>
  <c r="DI201" i="1"/>
  <c r="R201" i="1"/>
  <c r="DT200" i="1"/>
  <c r="DS200" i="1"/>
  <c r="DR200" i="1"/>
  <c r="DN200" i="1"/>
  <c r="DJ200" i="1"/>
  <c r="DI200" i="1"/>
  <c r="R200" i="1"/>
  <c r="DT199" i="1"/>
  <c r="DS199" i="1"/>
  <c r="DR199" i="1"/>
  <c r="DN199" i="1"/>
  <c r="DJ199" i="1"/>
  <c r="DI199" i="1"/>
  <c r="R199" i="1"/>
  <c r="DT198" i="1"/>
  <c r="DS198" i="1"/>
  <c r="DR198" i="1"/>
  <c r="DN198" i="1"/>
  <c r="DJ198" i="1"/>
  <c r="DI198" i="1"/>
  <c r="R198" i="1"/>
  <c r="DT197" i="1"/>
  <c r="DS197" i="1"/>
  <c r="DR197" i="1"/>
  <c r="DN197" i="1"/>
  <c r="DJ197" i="1"/>
  <c r="DI197" i="1"/>
  <c r="R197" i="1"/>
  <c r="J197" i="1"/>
  <c r="I197" i="1"/>
  <c r="DT196" i="1"/>
  <c r="DS196" i="1"/>
  <c r="DR196" i="1"/>
  <c r="DN196" i="1"/>
  <c r="DJ196" i="1"/>
  <c r="DI196" i="1"/>
  <c r="R196" i="1"/>
  <c r="J196" i="1"/>
  <c r="I196" i="1"/>
  <c r="DT195" i="1"/>
  <c r="DS195" i="1"/>
  <c r="DR195" i="1"/>
  <c r="DN195" i="1"/>
  <c r="DJ195" i="1"/>
  <c r="DI195" i="1"/>
  <c r="R195" i="1"/>
  <c r="DT194" i="1"/>
  <c r="DS194" i="1"/>
  <c r="DR194" i="1"/>
  <c r="DN194" i="1"/>
  <c r="DJ194" i="1"/>
  <c r="DI194" i="1"/>
  <c r="R194" i="1"/>
  <c r="DT193" i="1"/>
  <c r="DS193" i="1"/>
  <c r="DR193" i="1"/>
  <c r="DN193" i="1"/>
  <c r="DJ193" i="1"/>
  <c r="DI193" i="1"/>
  <c r="R193" i="1"/>
  <c r="DT192" i="1"/>
  <c r="DS192" i="1"/>
  <c r="DR192" i="1"/>
  <c r="DN192" i="1"/>
  <c r="DL192" i="1"/>
  <c r="DJ192" i="1"/>
  <c r="DI192" i="1"/>
  <c r="R192" i="1"/>
  <c r="DU191" i="1"/>
  <c r="DT191" i="1"/>
  <c r="DS191" i="1"/>
  <c r="DR191" i="1"/>
  <c r="DO191" i="1"/>
  <c r="DN191" i="1"/>
  <c r="DL191" i="1"/>
  <c r="DJ191" i="1"/>
  <c r="DI191" i="1"/>
  <c r="R191" i="1"/>
  <c r="DU190" i="1"/>
  <c r="DT190" i="1"/>
  <c r="DS190" i="1"/>
  <c r="DR190" i="1"/>
  <c r="DO190" i="1"/>
  <c r="DN190" i="1"/>
  <c r="DL190" i="1"/>
  <c r="DJ190" i="1"/>
  <c r="DI190" i="1"/>
  <c r="R190" i="1"/>
  <c r="DT189" i="1"/>
  <c r="DS189" i="1"/>
  <c r="DR189" i="1"/>
  <c r="DN189" i="1"/>
  <c r="DJ189" i="1"/>
  <c r="DI189" i="1"/>
  <c r="R189" i="1"/>
  <c r="DT188" i="1"/>
  <c r="DS188" i="1"/>
  <c r="DR188" i="1"/>
  <c r="DN188" i="1"/>
  <c r="DJ188" i="1"/>
  <c r="DI188" i="1"/>
  <c r="R188" i="1"/>
  <c r="K188" i="1"/>
  <c r="J188" i="1"/>
  <c r="DT187" i="1"/>
  <c r="DS187" i="1"/>
  <c r="DR187" i="1"/>
  <c r="DN187" i="1"/>
  <c r="DJ187" i="1"/>
  <c r="DI187" i="1"/>
  <c r="R187" i="1"/>
  <c r="DT186" i="1"/>
  <c r="DS186" i="1"/>
  <c r="DR186" i="1"/>
  <c r="DN186" i="1"/>
  <c r="DJ186" i="1"/>
  <c r="DI186" i="1"/>
  <c r="R186" i="1"/>
  <c r="DT185" i="1"/>
  <c r="DS185" i="1"/>
  <c r="DR185" i="1"/>
  <c r="DN185" i="1"/>
  <c r="DJ185" i="1"/>
  <c r="DI185" i="1"/>
  <c r="R185" i="1"/>
  <c r="DU184" i="1"/>
  <c r="DT184" i="1"/>
  <c r="DS184" i="1"/>
  <c r="DR184" i="1"/>
  <c r="DO184" i="1"/>
  <c r="DN184" i="1"/>
  <c r="DL184" i="1"/>
  <c r="DJ184" i="1"/>
  <c r="DI184" i="1"/>
  <c r="R184" i="1"/>
  <c r="DT183" i="1"/>
  <c r="DS183" i="1"/>
  <c r="DR183" i="1"/>
  <c r="DN183" i="1"/>
  <c r="DJ183" i="1"/>
  <c r="DI183" i="1"/>
  <c r="R183" i="1"/>
  <c r="DT182" i="1"/>
  <c r="DS182" i="1"/>
  <c r="DR182" i="1"/>
  <c r="DN182" i="1"/>
  <c r="DJ182" i="1"/>
  <c r="DI182" i="1"/>
  <c r="R182" i="1"/>
  <c r="DT181" i="1"/>
  <c r="DS181" i="1"/>
  <c r="DR181" i="1"/>
  <c r="DN181" i="1"/>
  <c r="DJ181" i="1"/>
  <c r="DI181" i="1"/>
  <c r="R181" i="1"/>
  <c r="DT180" i="1"/>
  <c r="DS180" i="1"/>
  <c r="DR180" i="1"/>
  <c r="DN180" i="1"/>
  <c r="DJ180" i="1"/>
  <c r="DI180" i="1"/>
  <c r="R180" i="1"/>
  <c r="DT179" i="1"/>
  <c r="DS179" i="1"/>
  <c r="DR179" i="1"/>
  <c r="DN179" i="1"/>
  <c r="DJ179" i="1"/>
  <c r="DI179" i="1"/>
  <c r="R179" i="1"/>
  <c r="DT178" i="1"/>
  <c r="DS178" i="1"/>
  <c r="DR178" i="1"/>
  <c r="DN178" i="1"/>
  <c r="DL178" i="1"/>
  <c r="DJ178" i="1"/>
  <c r="DI178" i="1"/>
  <c r="K178" i="1"/>
  <c r="J178" i="1"/>
  <c r="DT177" i="1"/>
  <c r="DS177" i="1"/>
  <c r="DR177" i="1"/>
  <c r="DN177" i="1"/>
  <c r="DJ177" i="1"/>
  <c r="DI177" i="1"/>
  <c r="R177" i="1"/>
  <c r="DT176" i="1"/>
  <c r="DS176" i="1"/>
  <c r="DR176" i="1"/>
  <c r="DN176" i="1"/>
  <c r="DJ176" i="1"/>
  <c r="DI176" i="1"/>
  <c r="R176" i="1"/>
  <c r="DT175" i="1"/>
  <c r="DS175" i="1"/>
  <c r="DR175" i="1"/>
  <c r="DN175" i="1"/>
  <c r="DJ175" i="1"/>
  <c r="DI175" i="1"/>
  <c r="R175" i="1"/>
  <c r="DT174" i="1"/>
  <c r="DS174" i="1"/>
  <c r="DR174" i="1"/>
  <c r="DN174" i="1"/>
  <c r="DJ174" i="1"/>
  <c r="DI174" i="1"/>
  <c r="R174" i="1"/>
  <c r="DT173" i="1"/>
  <c r="DS173" i="1"/>
  <c r="DR173" i="1"/>
  <c r="DN173" i="1"/>
  <c r="DJ173" i="1"/>
  <c r="DI173" i="1"/>
  <c r="R173" i="1"/>
  <c r="DT172" i="1"/>
  <c r="DS172" i="1"/>
  <c r="DR172" i="1"/>
  <c r="DN172" i="1"/>
  <c r="DJ172" i="1"/>
  <c r="DI172" i="1"/>
  <c r="R172" i="1"/>
  <c r="DT171" i="1"/>
  <c r="DS171" i="1"/>
  <c r="DR171" i="1"/>
  <c r="DN171" i="1"/>
  <c r="DJ171" i="1"/>
  <c r="DI171" i="1"/>
  <c r="R171" i="1"/>
  <c r="DT170" i="1"/>
  <c r="DS170" i="1"/>
  <c r="DR170" i="1"/>
  <c r="DN170" i="1"/>
  <c r="DJ170" i="1"/>
  <c r="DI170" i="1"/>
  <c r="R170" i="1"/>
  <c r="DT169" i="1"/>
  <c r="DS169" i="1"/>
  <c r="DR169" i="1"/>
  <c r="DN169" i="1"/>
  <c r="DJ169" i="1"/>
  <c r="DI169" i="1"/>
  <c r="R169" i="1"/>
  <c r="DT168" i="1"/>
  <c r="DS168" i="1"/>
  <c r="DR168" i="1"/>
  <c r="DN168" i="1"/>
  <c r="DJ168" i="1"/>
  <c r="DI168" i="1"/>
  <c r="R168" i="1"/>
  <c r="DT167" i="1"/>
  <c r="DS167" i="1"/>
  <c r="DR167" i="1"/>
  <c r="DN167" i="1"/>
  <c r="DJ167" i="1"/>
  <c r="DI167" i="1"/>
  <c r="R167" i="1"/>
  <c r="DT166" i="1"/>
  <c r="DS166" i="1"/>
  <c r="DR166" i="1"/>
  <c r="DN166" i="1"/>
  <c r="DJ166" i="1"/>
  <c r="DI166" i="1"/>
  <c r="R166" i="1"/>
  <c r="DT165" i="1"/>
  <c r="DS165" i="1"/>
  <c r="DR165" i="1"/>
  <c r="DN165" i="1"/>
  <c r="DJ165" i="1"/>
  <c r="DI165" i="1"/>
  <c r="R165" i="1"/>
  <c r="DT164" i="1"/>
  <c r="DS164" i="1"/>
  <c r="DR164" i="1"/>
  <c r="DN164" i="1"/>
  <c r="DJ164" i="1"/>
  <c r="DI164" i="1"/>
  <c r="DU163" i="1"/>
  <c r="DT163" i="1"/>
  <c r="DS163" i="1"/>
  <c r="DR163" i="1"/>
  <c r="DO163" i="1"/>
  <c r="DN163" i="1"/>
  <c r="DL163" i="1"/>
  <c r="DJ163" i="1"/>
  <c r="DI163" i="1"/>
  <c r="DU162" i="1"/>
  <c r="DT162" i="1"/>
  <c r="DS162" i="1"/>
  <c r="DR162" i="1"/>
  <c r="DO162" i="1"/>
  <c r="DN162" i="1"/>
  <c r="DL162" i="1"/>
  <c r="DJ162" i="1"/>
  <c r="DI162" i="1"/>
  <c r="R162" i="1"/>
  <c r="DT161" i="1"/>
  <c r="DS161" i="1"/>
  <c r="DR161" i="1"/>
  <c r="DO161" i="1"/>
  <c r="DN161" i="1"/>
  <c r="DJ161" i="1"/>
  <c r="DI161" i="1"/>
  <c r="DU160" i="1"/>
  <c r="DT160" i="1"/>
  <c r="DS160" i="1"/>
  <c r="DR160" i="1"/>
  <c r="DO160" i="1"/>
  <c r="DN160" i="1"/>
  <c r="DL160" i="1"/>
  <c r="DJ160" i="1"/>
  <c r="DI160" i="1"/>
  <c r="DT159" i="1"/>
  <c r="DS159" i="1"/>
  <c r="DR159" i="1"/>
  <c r="DN159" i="1"/>
  <c r="DJ159" i="1"/>
  <c r="DI159" i="1"/>
  <c r="Z159" i="1"/>
  <c r="R159" i="1"/>
  <c r="DT158" i="1"/>
  <c r="DS158" i="1"/>
  <c r="DR158" i="1"/>
  <c r="DN158" i="1"/>
  <c r="DJ158" i="1"/>
  <c r="DI158" i="1"/>
  <c r="DT157" i="1"/>
  <c r="DS157" i="1"/>
  <c r="DR157" i="1"/>
  <c r="DN157" i="1"/>
  <c r="DJ157" i="1"/>
  <c r="DI157" i="1"/>
  <c r="R157" i="1"/>
  <c r="DT156" i="1"/>
  <c r="DS156" i="1"/>
  <c r="DR156" i="1"/>
  <c r="DN156" i="1"/>
  <c r="DJ156" i="1"/>
  <c r="DI156" i="1"/>
  <c r="R156" i="1"/>
  <c r="DU155" i="1"/>
  <c r="DT155" i="1"/>
  <c r="DS155" i="1"/>
  <c r="DR155" i="1"/>
  <c r="DO155" i="1"/>
  <c r="DN155" i="1"/>
  <c r="DL155" i="1"/>
  <c r="DJ155" i="1"/>
  <c r="DI155" i="1"/>
  <c r="R155" i="1"/>
  <c r="DT154" i="1"/>
  <c r="DS154" i="1"/>
  <c r="DR154" i="1"/>
  <c r="DN154" i="1"/>
  <c r="DJ154" i="1"/>
  <c r="DI154" i="1"/>
  <c r="R154" i="1"/>
  <c r="DU153" i="1"/>
  <c r="DT153" i="1"/>
  <c r="DS153" i="1"/>
  <c r="DR153" i="1"/>
  <c r="DO153" i="1"/>
  <c r="DN153" i="1"/>
  <c r="DL153" i="1"/>
  <c r="DJ153" i="1"/>
  <c r="DI153" i="1"/>
  <c r="R153" i="1"/>
  <c r="DU152" i="1"/>
  <c r="DT152" i="1"/>
  <c r="DS152" i="1"/>
  <c r="DR152" i="1"/>
  <c r="DO152" i="1"/>
  <c r="DN152" i="1"/>
  <c r="DL152" i="1"/>
  <c r="DJ152" i="1"/>
  <c r="DI152" i="1"/>
  <c r="R152" i="1"/>
  <c r="DU151" i="1"/>
  <c r="DT151" i="1"/>
  <c r="DS151" i="1"/>
  <c r="DR151" i="1"/>
  <c r="DO151" i="1"/>
  <c r="DN151" i="1"/>
  <c r="DL151" i="1"/>
  <c r="DJ151" i="1"/>
  <c r="DI151" i="1"/>
  <c r="R151" i="1"/>
  <c r="DU150" i="1"/>
  <c r="DT150" i="1"/>
  <c r="DS150" i="1"/>
  <c r="DR150" i="1"/>
  <c r="DO150" i="1"/>
  <c r="DN150" i="1"/>
  <c r="DL150" i="1"/>
  <c r="DJ150" i="1"/>
  <c r="DI150" i="1"/>
  <c r="R150" i="1"/>
  <c r="DU149" i="1"/>
  <c r="DT149" i="1"/>
  <c r="DS149" i="1"/>
  <c r="DR149" i="1"/>
  <c r="DO149" i="1"/>
  <c r="DN149" i="1"/>
  <c r="DL149" i="1"/>
  <c r="DJ149" i="1"/>
  <c r="DI149" i="1"/>
  <c r="R149" i="1"/>
  <c r="DT148" i="1"/>
  <c r="DS148" i="1"/>
  <c r="DR148" i="1"/>
  <c r="DO148" i="1"/>
  <c r="DN148" i="1"/>
  <c r="DJ148" i="1"/>
  <c r="DI148" i="1"/>
  <c r="R148" i="1"/>
  <c r="DU147" i="1"/>
  <c r="DT147" i="1"/>
  <c r="DS147" i="1"/>
  <c r="DR147" i="1"/>
  <c r="DO147" i="1"/>
  <c r="DN147" i="1"/>
  <c r="DL147" i="1"/>
  <c r="DJ147" i="1"/>
  <c r="DI147" i="1"/>
  <c r="DU146" i="1"/>
  <c r="DT146" i="1"/>
  <c r="DS146" i="1"/>
  <c r="DR146" i="1"/>
  <c r="DO146" i="1"/>
  <c r="DN146" i="1"/>
  <c r="DL146" i="1"/>
  <c r="DJ146" i="1"/>
  <c r="DI146" i="1"/>
  <c r="DT145" i="1"/>
  <c r="DS145" i="1"/>
  <c r="DR145" i="1"/>
  <c r="DN145" i="1"/>
  <c r="DJ145" i="1"/>
  <c r="DI145" i="1"/>
  <c r="R145" i="1"/>
  <c r="DT144" i="1"/>
  <c r="DS144" i="1"/>
  <c r="DR144" i="1"/>
  <c r="DN144" i="1"/>
  <c r="DJ144" i="1"/>
  <c r="DI144" i="1"/>
  <c r="R144" i="1"/>
  <c r="DT143" i="1"/>
  <c r="DS143" i="1"/>
  <c r="DR143" i="1"/>
  <c r="DN143" i="1"/>
  <c r="DJ143" i="1"/>
  <c r="DI143" i="1"/>
  <c r="R143" i="1"/>
  <c r="DT142" i="1"/>
  <c r="DS142" i="1"/>
  <c r="DR142" i="1"/>
  <c r="DO142" i="1"/>
  <c r="DN142" i="1"/>
  <c r="DL142" i="1"/>
  <c r="DJ142" i="1"/>
  <c r="DU141" i="1"/>
  <c r="DT141" i="1"/>
  <c r="DS141" i="1"/>
  <c r="DR141" i="1"/>
  <c r="DO141" i="1"/>
  <c r="DN141" i="1"/>
  <c r="DL141" i="1"/>
  <c r="DJ141" i="1"/>
  <c r="DI141" i="1"/>
  <c r="DT140" i="1"/>
  <c r="DS140" i="1"/>
  <c r="DR140" i="1"/>
  <c r="DN140" i="1"/>
  <c r="DJ140" i="1"/>
  <c r="DI140" i="1"/>
  <c r="R140" i="1"/>
  <c r="DU139" i="1"/>
  <c r="DT139" i="1"/>
  <c r="DS139" i="1"/>
  <c r="DR139" i="1"/>
  <c r="DO139" i="1"/>
  <c r="DN139" i="1"/>
  <c r="DL139" i="1"/>
  <c r="DJ139" i="1"/>
  <c r="DI139" i="1"/>
  <c r="R139" i="1"/>
  <c r="DU138" i="1"/>
  <c r="DT138" i="1"/>
  <c r="DS138" i="1"/>
  <c r="DR138" i="1"/>
  <c r="DO138" i="1"/>
  <c r="DN138" i="1"/>
  <c r="DL138" i="1"/>
  <c r="DJ138" i="1"/>
  <c r="DI138" i="1"/>
  <c r="R138" i="1"/>
  <c r="DT137" i="1"/>
  <c r="DS137" i="1"/>
  <c r="DR137" i="1"/>
  <c r="DO137" i="1"/>
  <c r="DN137" i="1"/>
  <c r="DJ137" i="1"/>
  <c r="DI137" i="1"/>
  <c r="R137" i="1"/>
  <c r="DT136" i="1"/>
  <c r="DS136" i="1"/>
  <c r="DR136" i="1"/>
  <c r="DO136" i="1"/>
  <c r="DN136" i="1"/>
  <c r="DJ136" i="1"/>
  <c r="DI136" i="1"/>
  <c r="R136" i="1"/>
  <c r="DU135" i="1"/>
  <c r="DT135" i="1"/>
  <c r="DS135" i="1"/>
  <c r="DR135" i="1"/>
  <c r="DO135" i="1"/>
  <c r="DN135" i="1"/>
  <c r="DL135" i="1"/>
  <c r="DJ135" i="1"/>
  <c r="DI135" i="1"/>
  <c r="DT134" i="1"/>
  <c r="DS134" i="1"/>
  <c r="DR134" i="1"/>
  <c r="DN134" i="1"/>
  <c r="DJ134" i="1"/>
  <c r="DI134" i="1"/>
  <c r="R134" i="1"/>
  <c r="DT133" i="1"/>
  <c r="DS133" i="1"/>
  <c r="DR133" i="1"/>
  <c r="DN133" i="1"/>
  <c r="DJ133" i="1"/>
  <c r="DI133" i="1"/>
  <c r="R133" i="1"/>
  <c r="DT132" i="1"/>
  <c r="DS132" i="1"/>
  <c r="DR132" i="1"/>
  <c r="DO132" i="1"/>
  <c r="DN132" i="1"/>
  <c r="DL132" i="1"/>
  <c r="DJ132" i="1"/>
  <c r="DI132" i="1"/>
  <c r="R132" i="1"/>
  <c r="DU131" i="1"/>
  <c r="DT131" i="1"/>
  <c r="DS131" i="1"/>
  <c r="DR131" i="1"/>
  <c r="DO131" i="1"/>
  <c r="DN131" i="1"/>
  <c r="DL131" i="1"/>
  <c r="DJ131" i="1"/>
  <c r="DI131" i="1"/>
  <c r="R131" i="1"/>
  <c r="DT130" i="1"/>
  <c r="DS130" i="1"/>
  <c r="DR130" i="1"/>
  <c r="DO130" i="1"/>
  <c r="DN130" i="1"/>
  <c r="DJ130" i="1"/>
  <c r="DI130" i="1"/>
  <c r="R130" i="1"/>
  <c r="DT129" i="1"/>
  <c r="DS129" i="1"/>
  <c r="DR129" i="1"/>
  <c r="DO129" i="1"/>
  <c r="DN129" i="1"/>
  <c r="DL129" i="1"/>
  <c r="DJ129" i="1"/>
  <c r="DI129" i="1"/>
  <c r="R129" i="1"/>
  <c r="DT128" i="1"/>
  <c r="DS128" i="1"/>
  <c r="DR128" i="1"/>
  <c r="DN128" i="1"/>
  <c r="DJ128" i="1"/>
  <c r="DI128" i="1"/>
  <c r="R128" i="1"/>
  <c r="DT127" i="1"/>
  <c r="DS127" i="1"/>
  <c r="DR127" i="1"/>
  <c r="DN127" i="1"/>
  <c r="DJ127" i="1"/>
  <c r="DI127" i="1"/>
  <c r="R127" i="1"/>
  <c r="DT126" i="1"/>
  <c r="DS126" i="1"/>
  <c r="DR126" i="1"/>
  <c r="DN126" i="1"/>
  <c r="DT125" i="1"/>
  <c r="DS125" i="1"/>
  <c r="DR125" i="1"/>
  <c r="DN125" i="1"/>
  <c r="DJ125" i="1"/>
  <c r="DI125" i="1"/>
  <c r="R125" i="1"/>
  <c r="DT124" i="1"/>
  <c r="DS124" i="1"/>
  <c r="DR124" i="1"/>
  <c r="DN124" i="1"/>
  <c r="DJ124" i="1"/>
  <c r="DI124" i="1"/>
  <c r="R124" i="1"/>
  <c r="DT123" i="1"/>
  <c r="DS123" i="1"/>
  <c r="DR123" i="1"/>
  <c r="DN123" i="1"/>
  <c r="DJ123" i="1"/>
  <c r="DI123" i="1"/>
  <c r="R123" i="1"/>
  <c r="DT122" i="1"/>
  <c r="DS122" i="1"/>
  <c r="DR122" i="1"/>
  <c r="DN122" i="1"/>
  <c r="DJ122" i="1"/>
  <c r="DI122" i="1"/>
  <c r="DT121" i="1"/>
  <c r="DS121" i="1"/>
  <c r="DR121" i="1"/>
  <c r="DN121" i="1"/>
  <c r="DJ121" i="1"/>
  <c r="DI121" i="1"/>
  <c r="R121" i="1"/>
  <c r="DT120" i="1"/>
  <c r="DS120" i="1"/>
  <c r="DR120" i="1"/>
  <c r="DN120" i="1"/>
  <c r="DL120" i="1"/>
  <c r="DJ120" i="1"/>
  <c r="DI120" i="1"/>
  <c r="DT119" i="1"/>
  <c r="DS119" i="1"/>
  <c r="DR119" i="1"/>
  <c r="DN119" i="1"/>
  <c r="DJ119" i="1"/>
  <c r="DI119" i="1"/>
  <c r="R119" i="1"/>
  <c r="DT118" i="1"/>
  <c r="DS118" i="1"/>
  <c r="DR118" i="1"/>
  <c r="DN118" i="1"/>
  <c r="DJ118" i="1"/>
  <c r="DI118" i="1"/>
  <c r="DT117" i="1"/>
  <c r="DS117" i="1"/>
  <c r="DR117" i="1"/>
  <c r="DN117" i="1"/>
  <c r="DJ117" i="1"/>
  <c r="DI117" i="1"/>
  <c r="R117" i="1"/>
  <c r="DT116" i="1"/>
  <c r="DS116" i="1"/>
  <c r="DR116" i="1"/>
  <c r="DN116" i="1"/>
  <c r="DJ116" i="1"/>
  <c r="DI116" i="1"/>
  <c r="R116" i="1"/>
  <c r="DT115" i="1"/>
  <c r="DS115" i="1"/>
  <c r="DR115" i="1"/>
  <c r="DN115" i="1"/>
  <c r="DJ115" i="1"/>
  <c r="DI115" i="1"/>
  <c r="R115" i="1"/>
  <c r="DT114" i="1"/>
  <c r="DS114" i="1"/>
  <c r="DR114" i="1"/>
  <c r="DN114" i="1"/>
  <c r="DJ114" i="1"/>
  <c r="DI114" i="1"/>
  <c r="R114" i="1"/>
  <c r="DT113" i="1"/>
  <c r="DS113" i="1"/>
  <c r="DR113" i="1"/>
  <c r="DN113" i="1"/>
  <c r="DJ113" i="1"/>
  <c r="DI113" i="1"/>
  <c r="R113" i="1"/>
  <c r="DT112" i="1"/>
  <c r="DS112" i="1"/>
  <c r="DR112" i="1"/>
  <c r="DN112" i="1"/>
  <c r="DJ112" i="1"/>
  <c r="DI112" i="1"/>
  <c r="R112" i="1"/>
  <c r="DT111" i="1"/>
  <c r="DS111" i="1"/>
  <c r="DR111" i="1"/>
  <c r="DN111" i="1"/>
  <c r="DJ111" i="1"/>
  <c r="DI111" i="1"/>
  <c r="DT110" i="1"/>
  <c r="DS110" i="1"/>
  <c r="DR110" i="1"/>
  <c r="DN110" i="1"/>
  <c r="DJ110" i="1"/>
  <c r="DI110" i="1"/>
  <c r="R110" i="1"/>
  <c r="DT109" i="1"/>
  <c r="DS109" i="1"/>
  <c r="DR109" i="1"/>
  <c r="DN109" i="1"/>
  <c r="DT108" i="1"/>
  <c r="DS108" i="1"/>
  <c r="DR108" i="1"/>
  <c r="DN108" i="1"/>
  <c r="DT107" i="1"/>
  <c r="DS107" i="1"/>
  <c r="DR107" i="1"/>
  <c r="DN107" i="1"/>
  <c r="DT106" i="1"/>
  <c r="DS106" i="1"/>
  <c r="DR106" i="1"/>
  <c r="DN106" i="1"/>
  <c r="DT105" i="1"/>
  <c r="DS105" i="1"/>
  <c r="DR105" i="1"/>
  <c r="DN105" i="1"/>
  <c r="DT104" i="1"/>
  <c r="DS104" i="1"/>
  <c r="DR104" i="1"/>
  <c r="DN104" i="1"/>
  <c r="DT103" i="1"/>
  <c r="DS103" i="1"/>
  <c r="DR103" i="1"/>
  <c r="DN103" i="1"/>
  <c r="DT102" i="1"/>
  <c r="DS102" i="1"/>
  <c r="DR102" i="1"/>
  <c r="DN102" i="1"/>
  <c r="DT101" i="1"/>
  <c r="DS101" i="1"/>
  <c r="DR101" i="1"/>
  <c r="DN101" i="1"/>
  <c r="DT100" i="1"/>
  <c r="DS100" i="1"/>
  <c r="DR100" i="1"/>
  <c r="DN100" i="1"/>
  <c r="DT99" i="1"/>
  <c r="DS99" i="1"/>
  <c r="DR99" i="1"/>
  <c r="DN99" i="1"/>
  <c r="DT98" i="1"/>
  <c r="DS98" i="1"/>
  <c r="DR98" i="1"/>
  <c r="DN98" i="1"/>
  <c r="DT97" i="1"/>
  <c r="DS97" i="1"/>
  <c r="DR97" i="1"/>
  <c r="DN97" i="1"/>
  <c r="DT96" i="1"/>
  <c r="DS96" i="1"/>
  <c r="DR96" i="1"/>
  <c r="DN96" i="1"/>
  <c r="DJ96" i="1"/>
  <c r="DI96" i="1"/>
  <c r="R96" i="1"/>
  <c r="DT95" i="1"/>
  <c r="DS95" i="1"/>
  <c r="DR95" i="1"/>
  <c r="DN95" i="1"/>
  <c r="DJ95" i="1"/>
  <c r="DI95" i="1"/>
  <c r="R95" i="1"/>
  <c r="DT94" i="1"/>
  <c r="DS94" i="1"/>
  <c r="DR94" i="1"/>
  <c r="DN94" i="1"/>
  <c r="DJ94" i="1"/>
  <c r="DI94" i="1"/>
  <c r="R94" i="1"/>
  <c r="DT93" i="1"/>
  <c r="DS93" i="1"/>
  <c r="DR93" i="1"/>
  <c r="DO93" i="1"/>
  <c r="DN93" i="1"/>
  <c r="DJ93" i="1"/>
  <c r="DI93" i="1"/>
  <c r="R93" i="1"/>
  <c r="DT92" i="1"/>
  <c r="DS92" i="1"/>
  <c r="DR92" i="1"/>
  <c r="DO92" i="1"/>
  <c r="DN92" i="1"/>
  <c r="DL92" i="1"/>
  <c r="DJ92" i="1"/>
  <c r="DI92" i="1"/>
  <c r="R92" i="1"/>
  <c r="DT91" i="1"/>
  <c r="DS91" i="1"/>
  <c r="DR91" i="1"/>
  <c r="DN91" i="1"/>
  <c r="DJ91" i="1"/>
  <c r="DI91" i="1"/>
  <c r="R91" i="1"/>
  <c r="DT90" i="1"/>
  <c r="DS90" i="1"/>
  <c r="DR90" i="1"/>
  <c r="DN90" i="1"/>
  <c r="DL90" i="1"/>
  <c r="DJ90" i="1"/>
  <c r="DI90" i="1"/>
  <c r="R90" i="1"/>
  <c r="DT89" i="1"/>
  <c r="DS89" i="1"/>
  <c r="DR89" i="1"/>
  <c r="DN89" i="1"/>
  <c r="DJ89" i="1"/>
  <c r="DI89" i="1"/>
  <c r="R89" i="1"/>
  <c r="DT88" i="1"/>
  <c r="DS88" i="1"/>
  <c r="DR88" i="1"/>
  <c r="DN88" i="1"/>
  <c r="DJ88" i="1"/>
  <c r="DI88" i="1"/>
  <c r="R88" i="1"/>
  <c r="DT87" i="1"/>
  <c r="DS87" i="1"/>
  <c r="DR87" i="1"/>
  <c r="DN87" i="1"/>
  <c r="DJ87" i="1"/>
  <c r="DI87" i="1"/>
  <c r="R87" i="1"/>
  <c r="DT86" i="1"/>
  <c r="DS86" i="1"/>
  <c r="DR86" i="1"/>
  <c r="DN86" i="1"/>
  <c r="DJ86" i="1"/>
  <c r="DI86" i="1"/>
  <c r="R86" i="1"/>
  <c r="DT85" i="1"/>
  <c r="DS85" i="1"/>
  <c r="DR85" i="1"/>
  <c r="DN85" i="1"/>
  <c r="DJ85" i="1"/>
  <c r="DI85" i="1"/>
  <c r="R85" i="1"/>
  <c r="DT84" i="1"/>
  <c r="DS84" i="1"/>
  <c r="DR84" i="1"/>
  <c r="DN84" i="1"/>
  <c r="DJ84" i="1"/>
  <c r="DI84" i="1"/>
  <c r="R84" i="1"/>
  <c r="DT83" i="1"/>
  <c r="DS83" i="1"/>
  <c r="DR83" i="1"/>
  <c r="DN83" i="1"/>
  <c r="DJ83" i="1"/>
  <c r="DI83" i="1"/>
  <c r="R83" i="1"/>
  <c r="DT82" i="1"/>
  <c r="DS82" i="1"/>
  <c r="DR82" i="1"/>
  <c r="DN82" i="1"/>
  <c r="DJ82" i="1"/>
  <c r="DI82" i="1"/>
  <c r="R82" i="1"/>
  <c r="DT81" i="1"/>
  <c r="DS81" i="1"/>
  <c r="DR81" i="1"/>
  <c r="DN81" i="1"/>
  <c r="DJ81" i="1"/>
  <c r="DI81" i="1"/>
  <c r="R81" i="1"/>
  <c r="DT80" i="1"/>
  <c r="DS80" i="1"/>
  <c r="DR80" i="1"/>
  <c r="DN80" i="1"/>
  <c r="DJ80" i="1"/>
  <c r="DI80" i="1"/>
  <c r="R80" i="1"/>
  <c r="DT79" i="1"/>
  <c r="DS79" i="1"/>
  <c r="DR79" i="1"/>
  <c r="DO79" i="1"/>
  <c r="DN79" i="1"/>
  <c r="DL79" i="1"/>
  <c r="DJ79" i="1"/>
  <c r="DI79" i="1"/>
  <c r="R79" i="1"/>
  <c r="DT78" i="1"/>
  <c r="DS78" i="1"/>
  <c r="DR78" i="1"/>
  <c r="DN78" i="1"/>
  <c r="DJ78" i="1"/>
  <c r="DI78" i="1"/>
  <c r="R78" i="1"/>
  <c r="DT77" i="1"/>
  <c r="DS77" i="1"/>
  <c r="DR77" i="1"/>
  <c r="DN77" i="1"/>
  <c r="DJ77" i="1"/>
  <c r="DI77" i="1"/>
  <c r="R77" i="1"/>
  <c r="DT76" i="1"/>
  <c r="DS76" i="1"/>
  <c r="DR76" i="1"/>
  <c r="DN76" i="1"/>
  <c r="DJ76" i="1"/>
  <c r="DI76" i="1"/>
  <c r="R76" i="1"/>
  <c r="DT75" i="1"/>
  <c r="DS75" i="1"/>
  <c r="DR75" i="1"/>
  <c r="DN75" i="1"/>
  <c r="DJ75" i="1"/>
  <c r="DI75" i="1"/>
  <c r="R75" i="1"/>
  <c r="DT74" i="1"/>
  <c r="DS74" i="1"/>
  <c r="DR74" i="1"/>
  <c r="DN74" i="1"/>
  <c r="DJ74" i="1"/>
  <c r="DI74" i="1"/>
  <c r="R74" i="1"/>
  <c r="DT73" i="1"/>
  <c r="DS73" i="1"/>
  <c r="DR73" i="1"/>
  <c r="DN73" i="1"/>
  <c r="DJ73" i="1"/>
  <c r="DI73" i="1"/>
  <c r="R73" i="1"/>
  <c r="DT72" i="1"/>
  <c r="DS72" i="1"/>
  <c r="DR72" i="1"/>
  <c r="DN72" i="1"/>
  <c r="DJ72" i="1"/>
  <c r="DI72" i="1"/>
  <c r="R72" i="1"/>
  <c r="DT71" i="1"/>
  <c r="DS71" i="1"/>
  <c r="DR71" i="1"/>
  <c r="DN71" i="1"/>
  <c r="DJ71" i="1"/>
  <c r="DI71" i="1"/>
  <c r="R71" i="1"/>
  <c r="DT70" i="1"/>
  <c r="DS70" i="1"/>
  <c r="DR70" i="1"/>
  <c r="DN70" i="1"/>
  <c r="DJ70" i="1"/>
  <c r="DI70" i="1"/>
  <c r="R70" i="1"/>
  <c r="DT69" i="1"/>
  <c r="DS69" i="1"/>
  <c r="DR69" i="1"/>
  <c r="DN69" i="1"/>
  <c r="DJ69" i="1"/>
  <c r="DI69" i="1"/>
  <c r="R69" i="1"/>
  <c r="DT68" i="1"/>
  <c r="DS68" i="1"/>
  <c r="DR68" i="1"/>
  <c r="DN68" i="1"/>
  <c r="DJ68" i="1"/>
  <c r="DI68" i="1"/>
  <c r="R68" i="1"/>
  <c r="DT67" i="1"/>
  <c r="DS67" i="1"/>
  <c r="DR67" i="1"/>
  <c r="DN67" i="1"/>
  <c r="DJ67" i="1"/>
  <c r="DI67" i="1"/>
  <c r="R67" i="1"/>
  <c r="DT66" i="1"/>
  <c r="DS66" i="1"/>
  <c r="DR66" i="1"/>
  <c r="DN66" i="1"/>
  <c r="DJ66" i="1"/>
  <c r="DI66" i="1"/>
  <c r="R66" i="1"/>
  <c r="DT65" i="1"/>
  <c r="DS65" i="1"/>
  <c r="DR65" i="1"/>
  <c r="DN65" i="1"/>
  <c r="DJ65" i="1"/>
  <c r="DI65" i="1"/>
  <c r="R65" i="1"/>
  <c r="DT64" i="1"/>
  <c r="DS64" i="1"/>
  <c r="DR64" i="1"/>
  <c r="DN64" i="1"/>
  <c r="DJ64" i="1"/>
  <c r="DI64" i="1"/>
  <c r="R64" i="1"/>
  <c r="DT63" i="1"/>
  <c r="DS63" i="1"/>
  <c r="DR63" i="1"/>
  <c r="DN63" i="1"/>
  <c r="DJ63" i="1"/>
  <c r="DI63" i="1"/>
  <c r="R63" i="1"/>
  <c r="DT62" i="1"/>
  <c r="DS62" i="1"/>
  <c r="DR62" i="1"/>
  <c r="DN62" i="1"/>
  <c r="DJ62" i="1"/>
  <c r="DI62" i="1"/>
  <c r="R62" i="1"/>
  <c r="DT61" i="1"/>
  <c r="DS61" i="1"/>
  <c r="DR61" i="1"/>
  <c r="DN61" i="1"/>
  <c r="DJ61" i="1"/>
  <c r="DI61" i="1"/>
  <c r="R61" i="1"/>
  <c r="DT60" i="1"/>
  <c r="DS60" i="1"/>
  <c r="DR60" i="1"/>
  <c r="DN60" i="1"/>
  <c r="DJ60" i="1"/>
  <c r="DI60" i="1"/>
  <c r="R60" i="1"/>
  <c r="DT59" i="1"/>
  <c r="DS59" i="1"/>
  <c r="DR59" i="1"/>
  <c r="DN59" i="1"/>
  <c r="DJ59" i="1"/>
  <c r="DI59" i="1"/>
  <c r="R59" i="1"/>
  <c r="DT58" i="1"/>
  <c r="DS58" i="1"/>
  <c r="DR58" i="1"/>
  <c r="DN58" i="1"/>
  <c r="DJ58" i="1"/>
  <c r="DI58" i="1"/>
  <c r="R58" i="1"/>
  <c r="DT57" i="1"/>
  <c r="DS57" i="1"/>
  <c r="DR57" i="1"/>
  <c r="DN57" i="1"/>
  <c r="DJ57" i="1"/>
  <c r="DI57" i="1"/>
  <c r="R57" i="1"/>
  <c r="DT56" i="1"/>
  <c r="DS56" i="1"/>
  <c r="DR56" i="1"/>
  <c r="DN56" i="1"/>
  <c r="DJ56" i="1"/>
  <c r="DI56" i="1"/>
  <c r="R56" i="1"/>
  <c r="DT55" i="1"/>
  <c r="DS55" i="1"/>
  <c r="DR55" i="1"/>
  <c r="DN55" i="1"/>
  <c r="DJ55" i="1"/>
  <c r="DI55" i="1"/>
  <c r="R55" i="1"/>
  <c r="DT54" i="1"/>
  <c r="DS54" i="1"/>
  <c r="DR54" i="1"/>
  <c r="DN54" i="1"/>
  <c r="DJ54" i="1"/>
  <c r="DI54" i="1"/>
  <c r="R54" i="1"/>
  <c r="DT53" i="1"/>
  <c r="DS53" i="1"/>
  <c r="DR53" i="1"/>
  <c r="DN53" i="1"/>
  <c r="DJ53" i="1"/>
  <c r="DI53" i="1"/>
  <c r="R53" i="1"/>
  <c r="DT52" i="1"/>
  <c r="DS52" i="1"/>
  <c r="DR52" i="1"/>
  <c r="DN52" i="1"/>
  <c r="DJ52" i="1"/>
  <c r="DI52" i="1"/>
  <c r="R52" i="1"/>
  <c r="DT51" i="1"/>
  <c r="DS51" i="1"/>
  <c r="DR51" i="1"/>
  <c r="DN51" i="1"/>
  <c r="DJ51" i="1"/>
  <c r="DI51" i="1"/>
  <c r="R51" i="1"/>
  <c r="DT50" i="1"/>
  <c r="DS50" i="1"/>
  <c r="DR50" i="1"/>
  <c r="DN50" i="1"/>
  <c r="DJ50" i="1"/>
  <c r="DI50" i="1"/>
  <c r="R50" i="1"/>
  <c r="DT49" i="1"/>
  <c r="DS49" i="1"/>
  <c r="DR49" i="1"/>
  <c r="DO49" i="1"/>
  <c r="DN49" i="1"/>
  <c r="DJ49" i="1"/>
  <c r="DI49" i="1"/>
  <c r="DN48" i="1"/>
  <c r="DN47" i="1"/>
  <c r="DN46" i="1"/>
  <c r="DN45" i="1"/>
  <c r="DN44" i="1"/>
  <c r="DN43" i="1"/>
  <c r="DN42" i="1"/>
  <c r="DN41" i="1"/>
  <c r="DN40" i="1"/>
  <c r="DN39" i="1"/>
  <c r="DN38" i="1"/>
  <c r="DN37" i="1"/>
  <c r="DN36" i="1"/>
  <c r="DN35" i="1"/>
  <c r="DN34" i="1"/>
  <c r="DN33" i="1"/>
  <c r="DN32" i="1"/>
  <c r="DN31" i="1"/>
  <c r="DN30" i="1"/>
  <c r="DN29" i="1"/>
  <c r="DN28" i="1"/>
  <c r="DN27" i="1"/>
  <c r="DN26" i="1"/>
  <c r="DN25" i="1"/>
  <c r="DN24" i="1"/>
  <c r="DN23" i="1"/>
  <c r="DN22" i="1"/>
  <c r="DN21" i="1"/>
  <c r="DN20" i="1"/>
  <c r="DN19" i="1"/>
  <c r="DN18" i="1"/>
  <c r="DN17" i="1"/>
  <c r="DN16" i="1"/>
  <c r="DN15" i="1"/>
  <c r="DN14" i="1"/>
  <c r="DN13" i="1"/>
  <c r="DN12" i="1"/>
  <c r="DN11" i="1"/>
  <c r="DN10" i="1"/>
  <c r="DN9" i="1"/>
  <c r="DN8" i="1"/>
  <c r="DN7" i="1"/>
  <c r="DN6" i="1"/>
  <c r="DN5" i="1"/>
</calcChain>
</file>

<file path=xl/comments1.xml><?xml version="1.0" encoding="utf-8"?>
<comments xmlns="http://schemas.openxmlformats.org/spreadsheetml/2006/main">
  <authors>
    <author>作者</author>
    <author>SkyUser</author>
    <author>付坤华</author>
    <author>雷珉(minlei)</author>
    <author>Administrator</author>
  </authors>
  <commentList>
    <comment ref="A2" authorId="0">
      <text>
        <r>
          <rPr>
            <sz val="9"/>
            <rFont val="宋体"/>
            <family val="3"/>
            <charset val="134"/>
          </rPr>
          <t xml:space="preserve">作者:
</t>
        </r>
      </text>
    </comment>
    <comment ref="A3" authorId="0">
      <text>
        <r>
          <rPr>
            <sz val="9"/>
            <rFont val="宋体"/>
            <family val="3"/>
            <charset val="134"/>
          </rPr>
          <t>技能ID5位数
1开头：模板技能
2开头：玩家武器主动技能
3,4开头：怪物技能
5开头：PVP技能
6开头：玩家装备被动技能
7开头：玩家怪物通用被动技能</t>
        </r>
      </text>
    </comment>
    <comment ref="K3" authorId="0">
      <text>
        <r>
          <rPr>
            <sz val="9"/>
            <rFont val="宋体"/>
            <family val="3"/>
            <charset val="134"/>
          </rPr>
          <t>付坤华:
AI专用，硬直时间内怪物不能移动</t>
        </r>
      </text>
    </comment>
    <comment ref="M3" authorId="0">
      <text>
        <r>
          <rPr>
            <sz val="9"/>
            <rFont val="宋体"/>
            <family val="3"/>
            <charset val="134"/>
          </rPr>
          <t xml:space="preserve">从effectsetting里找
</t>
        </r>
      </text>
    </comment>
    <comment ref="P3" authorId="0">
      <text>
        <r>
          <rPr>
            <sz val="9"/>
            <rFont val="宋体"/>
            <family val="3"/>
            <charset val="134"/>
          </rPr>
          <t>见sheet2</t>
        </r>
      </text>
    </comment>
    <comment ref="Q3" authorId="0">
      <text>
        <r>
          <rPr>
            <sz val="9"/>
            <rFont val="宋体"/>
            <family val="3"/>
            <charset val="134"/>
          </rPr>
          <t>付坤华:
是否直接点击屏幕释放，无需选择目标释放
0、目标释放
1、点击屏幕位置释放</t>
        </r>
      </text>
    </comment>
    <comment ref="R3" authorId="0">
      <text>
        <r>
          <rPr>
            <sz val="9"/>
            <rFont val="宋体"/>
            <family val="3"/>
            <charset val="134"/>
          </rPr>
          <t>区分主动和被动技能
1：主动
2：被动
3：ai特殊技能</t>
        </r>
      </text>
    </comment>
    <comment ref="S3" authorId="0">
      <text>
        <r>
          <rPr>
            <sz val="9"/>
            <rFont val="宋体"/>
            <family val="3"/>
            <charset val="134"/>
          </rPr>
          <t xml:space="preserve">见sheet2被动类型
</t>
        </r>
      </text>
    </comment>
    <comment ref="Z3" authorId="0">
      <text>
        <r>
          <rPr>
            <sz val="9"/>
            <rFont val="宋体"/>
            <family val="3"/>
            <charset val="134"/>
          </rPr>
          <t>付坤华:
技能CD时长</t>
        </r>
      </text>
    </comment>
    <comment ref="AC3" authorId="1">
      <text>
        <r>
          <rPr>
            <b/>
            <sz val="9"/>
            <rFont val="宋体"/>
            <family val="3"/>
            <charset val="134"/>
          </rPr>
          <t>判断施法作用对象的属性值类型以及值是否符合要求，类型为当前生命值和法力值的比例</t>
        </r>
        <r>
          <rPr>
            <sz val="9"/>
            <rFont val="宋体"/>
            <family val="3"/>
            <charset val="134"/>
          </rPr>
          <t xml:space="preserve">
0：不判断
1：生命值
2：法力值</t>
        </r>
      </text>
    </comment>
    <comment ref="AD3" authorId="1">
      <text>
        <r>
          <rPr>
            <b/>
            <sz val="9"/>
            <rFont val="宋体"/>
            <family val="3"/>
            <charset val="134"/>
          </rPr>
          <t xml:space="preserve">0：不判断
1：大于
2：小于
3：等于
</t>
        </r>
      </text>
    </comment>
    <comment ref="AE3" authorId="1">
      <text>
        <r>
          <rPr>
            <b/>
            <sz val="9"/>
            <rFont val="宋体"/>
            <family val="3"/>
            <charset val="134"/>
          </rPr>
          <t>单位：千分比</t>
        </r>
        <r>
          <rPr>
            <sz val="9"/>
            <rFont val="宋体"/>
            <family val="3"/>
            <charset val="134"/>
          </rPr>
          <t xml:space="preserve">
</t>
        </r>
      </text>
    </comment>
    <comment ref="AF3" authorId="0">
      <text>
        <r>
          <rPr>
            <sz val="9"/>
            <rFont val="宋体"/>
            <family val="3"/>
            <charset val="134"/>
          </rPr>
          <t>当技能为召唤类型时，此值为召唤瓶颈值，超过值时不再召唤</t>
        </r>
      </text>
    </comment>
    <comment ref="AI3" authorId="0">
      <text>
        <r>
          <rPr>
            <sz val="9"/>
            <rFont val="宋体"/>
            <family val="3"/>
            <charset val="134"/>
          </rPr>
          <t>从effectsetting里找
可以理解为飞行法球特效</t>
        </r>
      </text>
    </comment>
    <comment ref="AJ3" authorId="0">
      <text>
        <r>
          <rPr>
            <sz val="9"/>
            <rFont val="宋体"/>
            <family val="3"/>
            <charset val="134"/>
          </rPr>
          <t>0，都不穿
1，穿墙
2，穿目标
3，穿目标穿墙</t>
        </r>
      </text>
    </comment>
    <comment ref="AP3" authorId="0">
      <text>
        <r>
          <rPr>
            <sz val="9"/>
            <rFont val="宋体"/>
            <family val="3"/>
            <charset val="134"/>
          </rPr>
          <t>付坤华:
当技能类型为6时，数值为攻击范围</t>
        </r>
      </text>
    </comment>
    <comment ref="AV3" authorId="2">
      <text>
        <r>
          <rPr>
            <b/>
            <sz val="9"/>
            <rFont val="宋体"/>
            <family val="3"/>
            <charset val="134"/>
          </rPr>
          <t>付坤华:</t>
        </r>
        <r>
          <rPr>
            <sz val="9"/>
            <rFont val="宋体"/>
            <family val="3"/>
            <charset val="134"/>
          </rPr>
          <t xml:space="preserve">
1、已前面配置的施放作用对象组合为中心的区域
2、已施法者自己为中心的区域</t>
        </r>
      </text>
    </comment>
    <comment ref="BG3" authorId="2">
      <text>
        <r>
          <rPr>
            <b/>
            <sz val="9"/>
            <rFont val="宋体"/>
            <family val="3"/>
            <charset val="134"/>
          </rPr>
          <t>付坤华:</t>
        </r>
        <r>
          <rPr>
            <sz val="9"/>
            <rFont val="宋体"/>
            <family val="3"/>
            <charset val="134"/>
          </rPr>
          <t xml:space="preserve">
服务端用</t>
        </r>
      </text>
    </comment>
    <comment ref="BH3" authorId="2">
      <text>
        <r>
          <rPr>
            <b/>
            <sz val="9"/>
            <rFont val="宋体"/>
            <family val="3"/>
            <charset val="134"/>
          </rPr>
          <t>付坤华:</t>
        </r>
        <r>
          <rPr>
            <sz val="9"/>
            <rFont val="宋体"/>
            <family val="3"/>
            <charset val="134"/>
          </rPr>
          <t xml:space="preserve">
服务端用</t>
        </r>
      </text>
    </comment>
    <comment ref="BK3" authorId="3">
      <text>
        <r>
          <rPr>
            <b/>
            <sz val="9"/>
            <rFont val="宋体"/>
            <family val="3"/>
            <charset val="134"/>
          </rPr>
          <t>雷珉(minlei):</t>
        </r>
        <r>
          <rPr>
            <sz val="9"/>
            <rFont val="宋体"/>
            <family val="3"/>
            <charset val="134"/>
          </rPr>
          <t xml:space="preserve">
1.仅强联网
2.仅弱联网
3.强弱联网</t>
        </r>
      </text>
    </comment>
    <comment ref="BL3" authorId="3">
      <text>
        <r>
          <rPr>
            <b/>
            <sz val="9"/>
            <rFont val="宋体"/>
            <family val="3"/>
            <charset val="134"/>
          </rPr>
          <t>雷珉(minlei):</t>
        </r>
        <r>
          <rPr>
            <sz val="9"/>
            <rFont val="宋体"/>
            <family val="3"/>
            <charset val="134"/>
          </rPr>
          <t xml:space="preserve">
1, 真實傷害
2, 直接傷害(物理) 
3, 直接傷害(火)
4, 直接傷害(冰)
5, 直接傷害(雷)
6, 直接傷害(土)
7, 直接傷害(毒)
8, 直接傷害(光)
9, 直接傷害(暗) 
10, 增加Buff
11, 召喚
12, HP恢復
13, MP恢復
14, 復活 
15. 击退
16. 调用技能
17. 扣氧气
18. 对地块伤害
19. 连续发射器（跟16类似，区别在于16会随机位置而且会找落地的点，19是指向一个位置连续发射）
20. 调用技能（跟16的区别在于 根据法球半径产生间隔 坐标不重复）
21. 吸血(物理)并反馈给召唤者
22. 吸血(技能)并反馈给召唤者
23.对目标召唤受击镜像
24.在目标位置召唤
25.直接伤害+吸血
26.MP减少
27.复制
28.位移
29.固定坐标召唤
30.对地块伤害(不掉落)
31.对植物伤害
32.对植物伤害（不掉落）
</t>
        </r>
      </text>
    </comment>
    <comment ref="BM3" authorId="3">
      <text>
        <r>
          <rPr>
            <b/>
            <sz val="9"/>
            <rFont val="宋体"/>
            <family val="3"/>
            <charset val="134"/>
          </rPr>
          <t>雷珉(minlei):</t>
        </r>
        <r>
          <rPr>
            <sz val="9"/>
            <rFont val="宋体"/>
            <family val="3"/>
            <charset val="134"/>
          </rPr>
          <t xml:space="preserve">
不同类型之间是“或”的关系。
比如128+2 是 敌对阵营 或 敌方阵营</t>
        </r>
      </text>
    </comment>
    <comment ref="BO3" authorId="0">
      <text>
        <r>
          <rPr>
            <sz val="9"/>
            <rFont val="宋体"/>
            <family val="3"/>
            <charset val="134"/>
          </rPr>
          <t>若效果对象为友方阵营，且这里有填对象的MOBID，则筛选此ID为目标</t>
        </r>
      </text>
    </comment>
    <comment ref="BQ3" authorId="0">
      <text>
        <r>
          <rPr>
            <sz val="9"/>
            <rFont val="宋体"/>
            <family val="3"/>
            <charset val="134"/>
          </rPr>
          <t>攻击到目标后若有范围伤害可溅射攻击的最大目标数量</t>
        </r>
      </text>
    </comment>
    <comment ref="BW3" authorId="0">
      <text>
        <r>
          <rPr>
            <sz val="9"/>
            <rFont val="宋体"/>
            <family val="3"/>
            <charset val="134"/>
          </rPr>
          <t xml:space="preserve">从effectsetting里找
</t>
        </r>
      </text>
    </comment>
    <comment ref="DA3" authorId="0">
      <text>
        <r>
          <rPr>
            <sz val="9"/>
            <rFont val="宋体"/>
            <family val="3"/>
            <charset val="134"/>
          </rPr>
          <t>付坤华:
配置的为世界坐标，1格=100</t>
        </r>
      </text>
    </comment>
    <comment ref="DB3" authorId="0">
      <text>
        <r>
          <rPr>
            <sz val="9"/>
            <rFont val="宋体"/>
            <family val="3"/>
            <charset val="134"/>
          </rPr>
          <t>客户端显示翻译数值使用</t>
        </r>
      </text>
    </comment>
    <comment ref="DS3" authorId="4">
      <text>
        <r>
          <rPr>
            <b/>
            <sz val="9"/>
            <rFont val="宋体"/>
            <family val="3"/>
            <charset val="134"/>
          </rPr>
          <t>Administrator:</t>
        </r>
        <r>
          <rPr>
            <sz val="9"/>
            <rFont val="宋体"/>
            <family val="3"/>
            <charset val="134"/>
          </rPr>
          <t xml:space="preserve">
目前需要显示的技能类型有：
NPC技能：显示在NPC面板
装备技能：包含装备附带技能和装备随机技能，都显示在装备TIP内
魂匣怪物技能：显示在魂匣TIP内
塔防技能：显示在塔防界面
宠物技能：显示在宠物界面</t>
        </r>
      </text>
    </comment>
    <comment ref="DU3" authorId="0">
      <text>
        <r>
          <rPr>
            <sz val="9"/>
            <rFont val="宋体"/>
            <family val="3"/>
            <charset val="134"/>
          </rPr>
          <t>客户端显示翻译数值使用</t>
        </r>
      </text>
    </comment>
    <comment ref="BD4" authorId="4">
      <text>
        <r>
          <rPr>
            <b/>
            <sz val="9"/>
            <rFont val="宋体"/>
            <family val="3"/>
            <charset val="134"/>
          </rPr>
          <t>Administrator:</t>
        </r>
        <r>
          <rPr>
            <sz val="9"/>
            <rFont val="宋体"/>
            <family val="3"/>
            <charset val="134"/>
          </rPr>
          <t xml:space="preserve">
角度</t>
        </r>
      </text>
    </comment>
    <comment ref="BE4" authorId="4">
      <text>
        <r>
          <rPr>
            <b/>
            <sz val="9"/>
            <rFont val="宋体"/>
            <family val="3"/>
            <charset val="134"/>
          </rPr>
          <t>Administrator:</t>
        </r>
        <r>
          <rPr>
            <sz val="9"/>
            <rFont val="宋体"/>
            <family val="3"/>
            <charset val="134"/>
          </rPr>
          <t xml:space="preserve">
	SKILL_RADIATION_DIR_CLOCKWISE = 1,       //顺时针
	SKILL_RADIATION_DIR_ANTI_CLOCK_WISE = 2, //逆时针
	SKILL_RADIATION_DIR_BOTH = 3,            //顺逆时针</t>
        </r>
      </text>
    </comment>
    <comment ref="BF4" authorId="4">
      <text>
        <r>
          <rPr>
            <b/>
            <sz val="9"/>
            <rFont val="宋体"/>
            <family val="3"/>
            <charset val="134"/>
          </rPr>
          <t>Administrator:</t>
        </r>
        <r>
          <rPr>
            <sz val="9"/>
            <rFont val="宋体"/>
            <family val="3"/>
            <charset val="134"/>
          </rPr>
          <t xml:space="preserve">
2 表示法球同时发出</t>
        </r>
      </text>
    </comment>
    <comment ref="AQ482" authorId="4">
      <text>
        <r>
          <rPr>
            <b/>
            <sz val="9"/>
            <rFont val="宋体"/>
            <family val="3"/>
            <charset val="134"/>
          </rPr>
          <t>雷珉:</t>
        </r>
        <r>
          <rPr>
            <sz val="9"/>
            <rFont val="宋体"/>
            <family val="3"/>
            <charset val="134"/>
          </rPr>
          <t xml:space="preserve">
冲锋的速度读取这个配置了，意思是1格分几帧走完，值越大速度越慢</t>
        </r>
      </text>
    </comment>
    <comment ref="AR530" authorId="4">
      <text>
        <r>
          <rPr>
            <b/>
            <sz val="9"/>
            <rFont val="宋体"/>
            <family val="3"/>
            <charset val="134"/>
          </rPr>
          <t>Administrator:</t>
        </r>
        <r>
          <rPr>
            <sz val="9"/>
            <rFont val="宋体"/>
            <family val="3"/>
            <charset val="134"/>
          </rPr>
          <t xml:space="preserve">
在这个时间内法球可以穿墙，之后就不穿了</t>
        </r>
      </text>
    </comment>
    <comment ref="AR531" authorId="4">
      <text>
        <r>
          <rPr>
            <b/>
            <sz val="9"/>
            <rFont val="宋体"/>
            <family val="3"/>
            <charset val="134"/>
          </rPr>
          <t>Administrator:</t>
        </r>
        <r>
          <rPr>
            <sz val="9"/>
            <rFont val="宋体"/>
            <family val="3"/>
            <charset val="134"/>
          </rPr>
          <t xml:space="preserve">
在这个时间内法球可以穿墙，之后就不穿了</t>
        </r>
      </text>
    </comment>
    <comment ref="AR532" authorId="4">
      <text>
        <r>
          <rPr>
            <b/>
            <sz val="9"/>
            <rFont val="宋体"/>
            <family val="3"/>
            <charset val="134"/>
          </rPr>
          <t>Administrator:</t>
        </r>
        <r>
          <rPr>
            <sz val="9"/>
            <rFont val="宋体"/>
            <family val="3"/>
            <charset val="134"/>
          </rPr>
          <t xml:space="preserve">
在这个时间内法球可以穿墙，之后就不穿了</t>
        </r>
      </text>
    </comment>
    <comment ref="AR533" authorId="4">
      <text>
        <r>
          <rPr>
            <b/>
            <sz val="9"/>
            <rFont val="宋体"/>
            <family val="3"/>
            <charset val="134"/>
          </rPr>
          <t>Administrator:</t>
        </r>
        <r>
          <rPr>
            <sz val="9"/>
            <rFont val="宋体"/>
            <family val="3"/>
            <charset val="134"/>
          </rPr>
          <t xml:space="preserve">
在这个时间内法球可以穿墙，之后就不穿了</t>
        </r>
      </text>
    </comment>
    <comment ref="AQ534" authorId="4">
      <text>
        <r>
          <rPr>
            <b/>
            <sz val="9"/>
            <rFont val="宋体"/>
            <family val="3"/>
            <charset val="134"/>
          </rPr>
          <t>雷珉:</t>
        </r>
        <r>
          <rPr>
            <sz val="9"/>
            <rFont val="宋体"/>
            <family val="3"/>
            <charset val="134"/>
          </rPr>
          <t xml:space="preserve">
冲锋的速度读取这个配置了，意思是1格分几帧走完，值越大速度越慢</t>
        </r>
      </text>
    </comment>
    <comment ref="AQ535" authorId="4">
      <text>
        <r>
          <rPr>
            <b/>
            <sz val="9"/>
            <rFont val="宋体"/>
            <family val="3"/>
            <charset val="134"/>
          </rPr>
          <t>雷珉:</t>
        </r>
        <r>
          <rPr>
            <sz val="9"/>
            <rFont val="宋体"/>
            <family val="3"/>
            <charset val="134"/>
          </rPr>
          <t xml:space="preserve">
冲锋的速度读取这个配置了，意思是1格分几帧走完，值越大速度越慢</t>
        </r>
      </text>
    </comment>
    <comment ref="AQ536" authorId="4">
      <text>
        <r>
          <rPr>
            <b/>
            <sz val="9"/>
            <rFont val="宋体"/>
            <family val="3"/>
            <charset val="134"/>
          </rPr>
          <t>雷珉:</t>
        </r>
        <r>
          <rPr>
            <sz val="9"/>
            <rFont val="宋体"/>
            <family val="3"/>
            <charset val="134"/>
          </rPr>
          <t xml:space="preserve">
冲锋的速度读取这个配置了，意思是1格分几帧走完，值越大速度越慢</t>
        </r>
      </text>
    </comment>
    <comment ref="D567" authorId="4">
      <text>
        <r>
          <rPr>
            <b/>
            <sz val="9"/>
            <rFont val="宋体"/>
            <family val="3"/>
            <charset val="134"/>
          </rPr>
          <t>Administrator:</t>
        </r>
        <r>
          <rPr>
            <sz val="9"/>
            <rFont val="宋体"/>
            <family val="3"/>
            <charset val="134"/>
          </rPr>
          <t xml:space="preserve">
瞄准1：暴击率+5%
瞄准2: 暴击伤害+10%
瞄准3：暴击率+10%
瞄准4: 暴击伤害+20%
瞄准5: 暴击率+15%
</t>
        </r>
      </text>
    </comment>
    <comment ref="D572" authorId="4">
      <text>
        <r>
          <rPr>
            <b/>
            <sz val="9"/>
            <rFont val="宋体"/>
            <family val="3"/>
            <charset val="134"/>
          </rPr>
          <t>Administrator:</t>
        </r>
        <r>
          <rPr>
            <sz val="9"/>
            <rFont val="宋体"/>
            <family val="3"/>
            <charset val="134"/>
          </rPr>
          <t xml:space="preserve">
树根缠绕：在自身范围内一定距离召唤藤蔓捆绑目标，使其2秒内无法行动，且每秒受到树精5%最大生命值得伤害</t>
        </r>
      </text>
    </comment>
    <comment ref="D576" authorId="4">
      <text>
        <r>
          <rPr>
            <b/>
            <sz val="9"/>
            <rFont val="宋体"/>
            <family val="3"/>
            <charset val="134"/>
          </rPr>
          <t>Administrator:</t>
        </r>
        <r>
          <rPr>
            <sz val="9"/>
            <rFont val="宋体"/>
            <family val="3"/>
            <charset val="134"/>
          </rPr>
          <t xml:space="preserve">
重生：树精每2秒恢复自身最大生命的1%</t>
        </r>
      </text>
    </comment>
    <comment ref="D580" authorId="4">
      <text>
        <r>
          <rPr>
            <b/>
            <sz val="9"/>
            <rFont val="宋体"/>
            <family val="3"/>
            <charset val="134"/>
          </rPr>
          <t>Administrator:</t>
        </r>
        <r>
          <rPr>
            <sz val="9"/>
            <rFont val="宋体"/>
            <family val="3"/>
            <charset val="134"/>
          </rPr>
          <t xml:space="preserve">
鲜血之矛：牺牲10%的生命，下一次攻击造成伤害提高250%，且为真实伤害</t>
        </r>
      </text>
    </comment>
    <comment ref="D584" authorId="4">
      <text>
        <r>
          <rPr>
            <b/>
            <sz val="9"/>
            <rFont val="宋体"/>
            <family val="3"/>
            <charset val="134"/>
          </rPr>
          <t>Administrator:</t>
        </r>
        <r>
          <rPr>
            <sz val="9"/>
            <rFont val="宋体"/>
            <family val="3"/>
            <charset val="134"/>
          </rPr>
          <t xml:space="preserve">
弱点击破：梭伦无视对方20%的防御力，进行一次攻击</t>
        </r>
      </text>
    </comment>
    <comment ref="D589" authorId="4">
      <text>
        <r>
          <rPr>
            <b/>
            <sz val="9"/>
            <rFont val="宋体"/>
            <family val="3"/>
            <charset val="134"/>
          </rPr>
          <t>Administrator:</t>
        </r>
        <r>
          <rPr>
            <sz val="9"/>
            <rFont val="宋体"/>
            <family val="3"/>
            <charset val="134"/>
          </rPr>
          <t xml:space="preserve">
电流护体：全身环绕对流，使得攻击者有10%概率受到麻痹效果，1秒内无法行动</t>
        </r>
      </text>
    </comment>
    <comment ref="D594" authorId="4">
      <text>
        <r>
          <rPr>
            <b/>
            <sz val="9"/>
            <rFont val="宋体"/>
            <family val="3"/>
            <charset val="134"/>
          </rPr>
          <t>Administrator:</t>
        </r>
        <r>
          <rPr>
            <sz val="9"/>
            <rFont val="宋体"/>
            <family val="3"/>
            <charset val="134"/>
          </rPr>
          <t xml:space="preserve">
机械重甲：降低受到10%的物理伤害</t>
        </r>
      </text>
    </comment>
    <comment ref="D598" authorId="4">
      <text>
        <r>
          <rPr>
            <b/>
            <sz val="9"/>
            <rFont val="宋体"/>
            <family val="3"/>
            <charset val="134"/>
          </rPr>
          <t>Administrator:</t>
        </r>
        <r>
          <rPr>
            <sz val="9"/>
            <rFont val="宋体"/>
            <family val="3"/>
            <charset val="134"/>
          </rPr>
          <t xml:space="preserve">
锋利之矛：提升10%物理穿透</t>
        </r>
      </text>
    </comment>
    <comment ref="D602" authorId="4">
      <text>
        <r>
          <rPr>
            <b/>
            <sz val="9"/>
            <rFont val="宋体"/>
            <family val="3"/>
            <charset val="134"/>
          </rPr>
          <t>Administrator:</t>
        </r>
        <r>
          <rPr>
            <sz val="9"/>
            <rFont val="宋体"/>
            <family val="3"/>
            <charset val="134"/>
          </rPr>
          <t xml:space="preserve">
制造出3格宽2格高的火枪，对进入的敌人每秒造成一次火焰伤害</t>
        </r>
      </text>
    </comment>
    <comment ref="D606" authorId="4">
      <text>
        <r>
          <rPr>
            <b/>
            <sz val="9"/>
            <rFont val="宋体"/>
            <family val="3"/>
            <charset val="134"/>
          </rPr>
          <t>Administrator:</t>
        </r>
        <r>
          <rPr>
            <sz val="9"/>
            <rFont val="宋体"/>
            <family val="3"/>
            <charset val="134"/>
          </rPr>
          <t xml:space="preserve">
普攻造成5%额外伤害</t>
        </r>
      </text>
    </comment>
    <comment ref="D685" authorId="4">
      <text>
        <r>
          <rPr>
            <b/>
            <sz val="9"/>
            <rFont val="宋体"/>
            <family val="3"/>
            <charset val="134"/>
          </rPr>
          <t>Administrator:</t>
        </r>
        <r>
          <rPr>
            <sz val="9"/>
            <rFont val="宋体"/>
            <family val="3"/>
            <charset val="134"/>
          </rPr>
          <t xml:space="preserve">
竞技场版本</t>
        </r>
      </text>
    </comment>
    <comment ref="D686" authorId="4">
      <text>
        <r>
          <rPr>
            <b/>
            <sz val="9"/>
            <rFont val="宋体"/>
            <family val="3"/>
            <charset val="134"/>
          </rPr>
          <t>Administrator:</t>
        </r>
        <r>
          <rPr>
            <sz val="9"/>
            <rFont val="宋体"/>
            <family val="3"/>
            <charset val="134"/>
          </rPr>
          <t xml:space="preserve">
竞技场版本</t>
        </r>
      </text>
    </comment>
    <comment ref="D687" authorId="4">
      <text>
        <r>
          <rPr>
            <b/>
            <sz val="9"/>
            <rFont val="宋体"/>
            <family val="3"/>
            <charset val="134"/>
          </rPr>
          <t>Administrator:</t>
        </r>
        <r>
          <rPr>
            <sz val="9"/>
            <rFont val="宋体"/>
            <family val="3"/>
            <charset val="134"/>
          </rPr>
          <t xml:space="preserve">
竞技场版本</t>
        </r>
      </text>
    </comment>
  </commentList>
</comments>
</file>

<file path=xl/comments2.xml><?xml version="1.0" encoding="utf-8"?>
<comments xmlns="http://schemas.openxmlformats.org/spreadsheetml/2006/main">
  <authors>
    <author>连志凌</author>
  </authors>
  <commentList>
    <comment ref="B16" authorId="0">
      <text>
        <r>
          <rPr>
            <sz val="9"/>
            <rFont val="宋体"/>
            <family val="3"/>
            <charset val="134"/>
          </rPr>
          <t xml:space="preserve"> 用于客户端处理 效果同6 SKILL_TYPE_CALLSKILL</t>
        </r>
      </text>
    </comment>
  </commentList>
</comments>
</file>

<file path=xl/sharedStrings.xml><?xml version="1.0" encoding="utf-8"?>
<sst xmlns="http://schemas.openxmlformats.org/spreadsheetml/2006/main" count="16091" uniqueCount="6063">
  <si>
    <r>
      <rPr>
        <sz val="11"/>
        <rFont val="Arial"/>
        <family val="2"/>
      </rPr>
      <t>#</t>
    </r>
    <r>
      <rPr>
        <sz val="11"/>
        <rFont val="微軟正黑體"/>
        <family val="2"/>
      </rPr>
      <t>表格設定</t>
    </r>
  </si>
  <si>
    <t>sever</t>
  </si>
  <si>
    <r>
      <rPr>
        <sz val="11"/>
        <rFont val="Arial"/>
        <family val="2"/>
      </rPr>
      <t>client:</t>
    </r>
    <r>
      <rPr>
        <sz val="11"/>
        <rFont val="微軟正黑體"/>
        <family val="2"/>
      </rPr>
      <t>夏之晨</t>
    </r>
  </si>
  <si>
    <t>[TABLE]</t>
  </si>
  <si>
    <t>skill_config</t>
  </si>
  <si>
    <r>
      <rPr>
        <sz val="11"/>
        <rFont val="Arial"/>
        <family val="2"/>
      </rPr>
      <t>Table</t>
    </r>
    <r>
      <rPr>
        <sz val="11"/>
        <rFont val="微軟正黑體"/>
        <family val="2"/>
      </rPr>
      <t>名稱定義</t>
    </r>
  </si>
  <si>
    <r>
      <rPr>
        <sz val="11"/>
        <rFont val="Arial"/>
        <family val="2"/>
      </rPr>
      <t>#</t>
    </r>
    <r>
      <rPr>
        <sz val="11"/>
        <rFont val="微軟正黑體"/>
        <family val="2"/>
      </rPr>
      <t>技能</t>
    </r>
    <r>
      <rPr>
        <sz val="11"/>
        <rFont val="Arial"/>
        <family val="2"/>
      </rPr>
      <t>ID</t>
    </r>
  </si>
  <si>
    <t>对应SkillCfg</t>
  </si>
  <si>
    <r>
      <rPr>
        <sz val="11"/>
        <rFont val="微軟正黑體"/>
        <family val="2"/>
      </rPr>
      <t>技能等級</t>
    </r>
  </si>
  <si>
    <r>
      <rPr>
        <sz val="11"/>
        <rFont val="宋体"/>
        <family val="3"/>
        <charset val="134"/>
      </rPr>
      <t>技能名稱</t>
    </r>
  </si>
  <si>
    <r>
      <rPr>
        <sz val="11"/>
        <rFont val="宋体"/>
        <family val="3"/>
        <charset val="134"/>
      </rPr>
      <t>技能說明</t>
    </r>
  </si>
  <si>
    <r>
      <rPr>
        <sz val="11"/>
        <rFont val="宋体"/>
        <family val="3"/>
        <charset val="134"/>
      </rPr>
      <t>技能图标</t>
    </r>
  </si>
  <si>
    <r>
      <rPr>
        <sz val="11"/>
        <rFont val="宋体"/>
        <family val="3"/>
        <charset val="134"/>
      </rPr>
      <t>此技能为装备技能时是否显示</t>
    </r>
  </si>
  <si>
    <r>
      <rPr>
        <sz val="11"/>
        <rFont val="宋体"/>
        <family val="3"/>
        <charset val="134"/>
      </rPr>
      <t>技能动作</t>
    </r>
  </si>
  <si>
    <r>
      <rPr>
        <sz val="11"/>
        <rFont val="宋体"/>
        <family val="3"/>
        <charset val="134"/>
      </rPr>
      <t>施法前摇时长</t>
    </r>
  </si>
  <si>
    <r>
      <rPr>
        <sz val="11"/>
        <rFont val="宋体"/>
        <family val="3"/>
        <charset val="134"/>
      </rPr>
      <t>客户端前摇时长</t>
    </r>
  </si>
  <si>
    <r>
      <rPr>
        <sz val="11"/>
        <rFont val="宋体"/>
        <family val="3"/>
        <charset val="134"/>
      </rPr>
      <t>技能硬直时间</t>
    </r>
  </si>
  <si>
    <r>
      <rPr>
        <sz val="11"/>
        <rFont val="宋体"/>
        <family val="3"/>
        <charset val="134"/>
      </rPr>
      <t>跳跃技能动作</t>
    </r>
  </si>
  <si>
    <r>
      <rPr>
        <sz val="11"/>
        <rFont val="宋体"/>
        <family val="3"/>
        <charset val="134"/>
      </rPr>
      <t>技能施法特效</t>
    </r>
    <r>
      <rPr>
        <sz val="11"/>
        <rFont val="Arial"/>
        <family val="2"/>
      </rPr>
      <t>ID</t>
    </r>
  </si>
  <si>
    <r>
      <rPr>
        <sz val="11"/>
        <rFont val="宋体"/>
        <family val="3"/>
        <charset val="134"/>
      </rPr>
      <t>技能施法音效</t>
    </r>
  </si>
  <si>
    <r>
      <rPr>
        <sz val="11"/>
        <rFont val="宋体"/>
        <family val="3"/>
        <charset val="134"/>
      </rPr>
      <t>技能朝向</t>
    </r>
  </si>
  <si>
    <r>
      <rPr>
        <sz val="11"/>
        <rFont val="宋体"/>
        <family val="3"/>
        <charset val="134"/>
      </rPr>
      <t>技能類型</t>
    </r>
  </si>
  <si>
    <r>
      <rPr>
        <sz val="11"/>
        <rFont val="宋体"/>
        <family val="3"/>
        <charset val="134"/>
      </rPr>
      <t>是否点击释放</t>
    </r>
  </si>
  <si>
    <r>
      <rPr>
        <sz val="11"/>
        <rFont val="宋体"/>
        <family val="3"/>
        <charset val="134"/>
      </rPr>
      <t>技能发动类型</t>
    </r>
  </si>
  <si>
    <r>
      <rPr>
        <sz val="11"/>
        <rFont val="宋体"/>
        <family val="3"/>
        <charset val="134"/>
      </rPr>
      <t>触发条件限制（组合）</t>
    </r>
  </si>
  <si>
    <r>
      <rPr>
        <sz val="11"/>
        <rFont val="宋体"/>
        <family val="3"/>
        <charset val="134"/>
      </rPr>
      <t>条件参数</t>
    </r>
    <r>
      <rPr>
        <sz val="11"/>
        <rFont val="Arial"/>
        <family val="2"/>
      </rPr>
      <t xml:space="preserve">1
</t>
    </r>
    <r>
      <rPr>
        <sz val="11"/>
        <rFont val="宋体"/>
        <family val="3"/>
        <charset val="134"/>
      </rPr>
      <t>（一般用作触发概率）</t>
    </r>
  </si>
  <si>
    <r>
      <rPr>
        <sz val="11"/>
        <rFont val="宋体"/>
        <family val="3"/>
        <charset val="134"/>
      </rPr>
      <t>条件参数</t>
    </r>
    <r>
      <rPr>
        <sz val="11"/>
        <rFont val="Arial"/>
        <family val="2"/>
      </rPr>
      <t xml:space="preserve">2
</t>
    </r>
    <r>
      <rPr>
        <sz val="11"/>
        <rFont val="宋体"/>
        <family val="3"/>
        <charset val="134"/>
      </rPr>
      <t>（百分比之类的）</t>
    </r>
  </si>
  <si>
    <r>
      <rPr>
        <sz val="11"/>
        <rFont val="宋体"/>
        <family val="3"/>
        <charset val="134"/>
      </rPr>
      <t>条件参数</t>
    </r>
    <r>
      <rPr>
        <sz val="11"/>
        <rFont val="Arial"/>
        <family val="2"/>
      </rPr>
      <t>3
(</t>
    </r>
    <r>
      <rPr>
        <sz val="11"/>
        <rFont val="宋体"/>
        <family val="3"/>
        <charset val="134"/>
      </rPr>
      <t>有效时段触发</t>
    </r>
    <r>
      <rPr>
        <sz val="11"/>
        <rFont val="Arial"/>
        <family val="2"/>
      </rPr>
      <t>,</t>
    </r>
    <r>
      <rPr>
        <sz val="11"/>
        <rFont val="宋体"/>
        <family val="3"/>
        <charset val="134"/>
      </rPr>
      <t>结束时间</t>
    </r>
    <r>
      <rPr>
        <sz val="11"/>
        <rFont val="Arial"/>
        <family val="2"/>
      </rPr>
      <t>)</t>
    </r>
  </si>
  <si>
    <r>
      <rPr>
        <sz val="11"/>
        <rFont val="宋体"/>
        <family val="3"/>
        <charset val="134"/>
      </rPr>
      <t>施法消耗物品（数量</t>
    </r>
    <r>
      <rPr>
        <sz val="11"/>
        <rFont val="Arial"/>
        <family val="2"/>
      </rPr>
      <t>1</t>
    </r>
    <r>
      <rPr>
        <sz val="11"/>
        <rFont val="宋体"/>
        <family val="3"/>
        <charset val="134"/>
      </rPr>
      <t>个）</t>
    </r>
  </si>
  <si>
    <r>
      <rPr>
        <sz val="11"/>
        <rFont val="宋体"/>
        <family val="3"/>
        <charset val="134"/>
      </rPr>
      <t>施法消耗</t>
    </r>
    <r>
      <rPr>
        <sz val="11"/>
        <rFont val="Arial"/>
        <family val="2"/>
      </rPr>
      <t>MP</t>
    </r>
  </si>
  <si>
    <r>
      <rPr>
        <sz val="11"/>
        <rFont val="宋体"/>
        <family val="3"/>
        <charset val="134"/>
      </rPr>
      <t>施法消耗</t>
    </r>
    <r>
      <rPr>
        <sz val="11"/>
        <rFont val="Arial"/>
        <family val="2"/>
      </rPr>
      <t>MP(TIP</t>
    </r>
    <r>
      <rPr>
        <sz val="11"/>
        <rFont val="宋体"/>
        <family val="3"/>
        <charset val="134"/>
      </rPr>
      <t>用）</t>
    </r>
  </si>
  <si>
    <r>
      <rPr>
        <sz val="11"/>
        <rFont val="宋体"/>
        <family val="3"/>
        <charset val="134"/>
      </rPr>
      <t>施法</t>
    </r>
    <r>
      <rPr>
        <sz val="11"/>
        <rFont val="Arial"/>
        <family val="2"/>
      </rPr>
      <t>CD(ms)</t>
    </r>
  </si>
  <si>
    <r>
      <rPr>
        <sz val="11"/>
        <rFont val="宋体"/>
        <family val="3"/>
        <charset val="134"/>
      </rPr>
      <t>施法作用对象阵营</t>
    </r>
    <r>
      <rPr>
        <sz val="11"/>
        <rFont val="Arial"/>
        <family val="2"/>
      </rPr>
      <t>(</t>
    </r>
    <r>
      <rPr>
        <sz val="11"/>
        <rFont val="宋体"/>
        <family val="3"/>
        <charset val="134"/>
      </rPr>
      <t>組合</t>
    </r>
    <r>
      <rPr>
        <sz val="11"/>
        <rFont val="Arial"/>
        <family val="2"/>
      </rPr>
      <t>)</t>
    </r>
  </si>
  <si>
    <r>
      <rPr>
        <sz val="11"/>
        <rFont val="宋体"/>
        <family val="3"/>
        <charset val="134"/>
      </rPr>
      <t>施法作用对象类别</t>
    </r>
    <r>
      <rPr>
        <sz val="11"/>
        <rFont val="Arial"/>
        <family val="2"/>
      </rPr>
      <t>(</t>
    </r>
    <r>
      <rPr>
        <sz val="11"/>
        <rFont val="宋体"/>
        <family val="3"/>
        <charset val="134"/>
      </rPr>
      <t>组合</t>
    </r>
    <r>
      <rPr>
        <sz val="11"/>
        <rFont val="Arial"/>
        <family val="2"/>
      </rPr>
      <t>)</t>
    </r>
  </si>
  <si>
    <r>
      <rPr>
        <sz val="11"/>
        <rFont val="宋体"/>
        <family val="3"/>
        <charset val="134"/>
      </rPr>
      <t>判断类型</t>
    </r>
  </si>
  <si>
    <r>
      <rPr>
        <sz val="11"/>
        <rFont val="宋体"/>
        <family val="3"/>
        <charset val="134"/>
      </rPr>
      <t>判断逻辑</t>
    </r>
  </si>
  <si>
    <r>
      <rPr>
        <sz val="11"/>
        <rFont val="宋体"/>
        <family val="3"/>
        <charset val="134"/>
      </rPr>
      <t>判断值</t>
    </r>
  </si>
  <si>
    <r>
      <rPr>
        <sz val="11"/>
        <rFont val="宋体"/>
        <family val="3"/>
        <charset val="134"/>
      </rPr>
      <t xml:space="preserve">施法作用对象數量
</t>
    </r>
    <r>
      <rPr>
        <sz val="11"/>
        <rFont val="Arial"/>
        <family val="2"/>
      </rPr>
      <t>(</t>
    </r>
    <r>
      <rPr>
        <sz val="11"/>
        <rFont val="宋体"/>
        <family val="3"/>
        <charset val="134"/>
      </rPr>
      <t>直擊型</t>
    </r>
    <r>
      <rPr>
        <sz val="11"/>
        <rFont val="Arial"/>
        <family val="2"/>
      </rPr>
      <t xml:space="preserve"> &amp; &gt;1 </t>
    </r>
    <r>
      <rPr>
        <sz val="11"/>
        <rFont val="宋体"/>
        <family val="3"/>
        <charset val="134"/>
      </rPr>
      <t>即角色自身的範圍技</t>
    </r>
    <r>
      <rPr>
        <sz val="11"/>
        <rFont val="Arial"/>
        <family val="2"/>
      </rPr>
      <t>)</t>
    </r>
  </si>
  <si>
    <r>
      <rPr>
        <sz val="11"/>
        <rFont val="宋体"/>
        <family val="3"/>
        <charset val="134"/>
      </rPr>
      <t>攻击最小距离</t>
    </r>
    <r>
      <rPr>
        <sz val="11"/>
        <rFont val="Arial"/>
        <family val="2"/>
      </rPr>
      <t>(m)</t>
    </r>
  </si>
  <si>
    <r>
      <rPr>
        <sz val="11"/>
        <rFont val="宋体"/>
        <family val="3"/>
        <charset val="134"/>
      </rPr>
      <t>攻擊距離</t>
    </r>
    <r>
      <rPr>
        <sz val="11"/>
        <rFont val="Arial"/>
        <family val="2"/>
      </rPr>
      <t>(m)</t>
    </r>
  </si>
  <si>
    <r>
      <rPr>
        <sz val="11"/>
        <rFont val="宋体"/>
        <family val="3"/>
        <charset val="134"/>
      </rPr>
      <t>技能效果特效</t>
    </r>
    <r>
      <rPr>
        <sz val="11"/>
        <rFont val="Arial"/>
        <family val="2"/>
      </rPr>
      <t>ID</t>
    </r>
  </si>
  <si>
    <r>
      <rPr>
        <sz val="11"/>
        <rFont val="宋体"/>
        <family val="3"/>
        <charset val="134"/>
      </rPr>
      <t>穿墙效果</t>
    </r>
  </si>
  <si>
    <r>
      <rPr>
        <sz val="11"/>
        <rFont val="宋体"/>
        <family val="3"/>
        <charset val="134"/>
      </rPr>
      <t>法球发射口</t>
    </r>
    <r>
      <rPr>
        <sz val="11"/>
        <rFont val="Arial"/>
        <family val="2"/>
      </rPr>
      <t>X</t>
    </r>
    <r>
      <rPr>
        <sz val="11"/>
        <rFont val="宋体"/>
        <family val="3"/>
        <charset val="134"/>
      </rPr>
      <t>偏移</t>
    </r>
  </si>
  <si>
    <r>
      <rPr>
        <sz val="11"/>
        <rFont val="宋体"/>
        <family val="3"/>
        <charset val="134"/>
      </rPr>
      <t>法球发射口</t>
    </r>
    <r>
      <rPr>
        <sz val="11"/>
        <rFont val="Arial"/>
        <family val="2"/>
      </rPr>
      <t>Y</t>
    </r>
    <r>
      <rPr>
        <sz val="11"/>
        <rFont val="宋体"/>
        <family val="3"/>
        <charset val="134"/>
      </rPr>
      <t>偏移</t>
    </r>
  </si>
  <si>
    <r>
      <rPr>
        <sz val="11"/>
        <rFont val="宋体"/>
        <family val="3"/>
        <charset val="134"/>
      </rPr>
      <t>法球数量最小</t>
    </r>
  </si>
  <si>
    <r>
      <rPr>
        <sz val="11"/>
        <rFont val="宋体"/>
        <family val="3"/>
        <charset val="134"/>
      </rPr>
      <t>法球数量最大</t>
    </r>
  </si>
  <si>
    <r>
      <rPr>
        <sz val="11"/>
        <rFont val="宋体"/>
        <family val="3"/>
        <charset val="134"/>
      </rPr>
      <t>表現時使用法球配置</t>
    </r>
  </si>
  <si>
    <r>
      <rPr>
        <sz val="11"/>
        <rFont val="宋体"/>
        <family val="3"/>
        <charset val="134"/>
      </rPr>
      <t>法球</t>
    </r>
    <r>
      <rPr>
        <sz val="11"/>
        <rFont val="Arial"/>
        <family val="2"/>
      </rPr>
      <t>:</t>
    </r>
    <r>
      <rPr>
        <sz val="11"/>
        <rFont val="宋体"/>
        <family val="3"/>
        <charset val="134"/>
      </rPr>
      <t>大小</t>
    </r>
    <r>
      <rPr>
        <sz val="11"/>
        <rFont val="Arial"/>
        <family val="2"/>
      </rPr>
      <t>(</t>
    </r>
    <r>
      <rPr>
        <sz val="11"/>
        <rFont val="宋体"/>
        <family val="3"/>
        <charset val="134"/>
      </rPr>
      <t>半徑</t>
    </r>
    <r>
      <rPr>
        <sz val="11"/>
        <rFont val="Arial"/>
        <family val="2"/>
      </rPr>
      <t>m)</t>
    </r>
  </si>
  <si>
    <r>
      <rPr>
        <sz val="11"/>
        <rFont val="宋体"/>
        <family val="3"/>
        <charset val="134"/>
      </rPr>
      <t>法球</t>
    </r>
    <r>
      <rPr>
        <sz val="11"/>
        <rFont val="Arial"/>
        <family val="2"/>
      </rPr>
      <t>:</t>
    </r>
    <r>
      <rPr>
        <sz val="11"/>
        <rFont val="宋体"/>
        <family val="3"/>
        <charset val="134"/>
      </rPr>
      <t>速度</t>
    </r>
    <r>
      <rPr>
        <sz val="11"/>
        <rFont val="Arial"/>
        <family val="2"/>
      </rPr>
      <t>(</t>
    </r>
    <r>
      <rPr>
        <sz val="11"/>
        <rFont val="宋体"/>
        <family val="3"/>
        <charset val="134"/>
      </rPr>
      <t>單位</t>
    </r>
    <r>
      <rPr>
        <sz val="11"/>
        <rFont val="Arial"/>
        <family val="2"/>
      </rPr>
      <t>/</t>
    </r>
    <r>
      <rPr>
        <sz val="11"/>
        <rFont val="宋体"/>
        <family val="3"/>
        <charset val="134"/>
      </rPr>
      <t>秒</t>
    </r>
    <r>
      <rPr>
        <sz val="11"/>
        <rFont val="Arial"/>
        <family val="2"/>
      </rPr>
      <t>)</t>
    </r>
  </si>
  <si>
    <r>
      <rPr>
        <sz val="11"/>
        <rFont val="宋体"/>
        <family val="3"/>
        <charset val="134"/>
      </rPr>
      <t>法球飞行时间：（秒）</t>
    </r>
  </si>
  <si>
    <r>
      <rPr>
        <sz val="11"/>
        <rFont val="Arial"/>
        <family val="2"/>
      </rPr>
      <t xml:space="preserve"> SKILL_BALL_DIR_TYPE_NONE = 0,  //</t>
    </r>
    <r>
      <rPr>
        <sz val="11"/>
        <rFont val="宋体"/>
        <family val="3"/>
        <charset val="134"/>
      </rPr>
      <t>不限制</t>
    </r>
    <r>
      <rPr>
        <sz val="11"/>
        <rFont val="Arial"/>
        <family val="2"/>
      </rPr>
      <t>,</t>
    </r>
    <r>
      <rPr>
        <sz val="11"/>
        <rFont val="宋体"/>
        <family val="3"/>
        <charset val="134"/>
      </rPr>
      <t>朝目标飞</t>
    </r>
    <r>
      <rPr>
        <sz val="11"/>
        <rFont val="Arial"/>
        <family val="2"/>
      </rPr>
      <t>,</t>
    </r>
    <r>
      <rPr>
        <sz val="11"/>
        <rFont val="宋体"/>
        <family val="3"/>
        <charset val="134"/>
      </rPr>
      <t xml:space="preserve">或者按法球类型定义飞
</t>
    </r>
    <r>
      <rPr>
        <sz val="11"/>
        <rFont val="Arial"/>
        <family val="2"/>
      </rPr>
      <t xml:space="preserve"> SKILL_BALL_DIR_TYPE_HORIZONTAL = 1, //</t>
    </r>
    <r>
      <rPr>
        <sz val="11"/>
        <rFont val="宋体"/>
        <family val="3"/>
        <charset val="134"/>
      </rPr>
      <t xml:space="preserve">水平飞
</t>
    </r>
    <r>
      <rPr>
        <sz val="11"/>
        <rFont val="Arial"/>
        <family val="2"/>
      </rPr>
      <t xml:space="preserve"> SKILL_BALL_DIR_TYPE_VERTICAL = 2, //</t>
    </r>
    <r>
      <rPr>
        <sz val="11"/>
        <rFont val="宋体"/>
        <family val="3"/>
        <charset val="134"/>
      </rPr>
      <t xml:space="preserve">垂直飞
</t>
    </r>
  </si>
  <si>
    <r>
      <rPr>
        <sz val="11"/>
        <rFont val="宋体"/>
        <family val="3"/>
        <charset val="134"/>
      </rPr>
      <t>法球动画</t>
    </r>
  </si>
  <si>
    <r>
      <rPr>
        <sz val="11"/>
        <rFont val="宋体"/>
        <family val="3"/>
        <charset val="134"/>
      </rPr>
      <t>法球音效</t>
    </r>
  </si>
  <si>
    <r>
      <rPr>
        <sz val="11"/>
        <rFont val="宋体"/>
        <family val="3"/>
        <charset val="134"/>
      </rPr>
      <t>區塊中心点类型</t>
    </r>
  </si>
  <si>
    <r>
      <rPr>
        <sz val="11"/>
        <rFont val="宋体"/>
        <family val="3"/>
        <charset val="134"/>
      </rPr>
      <t>區塊</t>
    </r>
    <r>
      <rPr>
        <sz val="11"/>
        <rFont val="Arial"/>
        <family val="2"/>
      </rPr>
      <t>:</t>
    </r>
    <r>
      <rPr>
        <sz val="11"/>
        <rFont val="宋体"/>
        <family val="3"/>
        <charset val="134"/>
      </rPr>
      <t>長</t>
    </r>
    <r>
      <rPr>
        <sz val="11"/>
        <rFont val="Arial"/>
        <family val="2"/>
      </rPr>
      <t>(m)</t>
    </r>
  </si>
  <si>
    <r>
      <rPr>
        <sz val="11"/>
        <rFont val="宋体"/>
        <family val="3"/>
        <charset val="134"/>
      </rPr>
      <t>區塊</t>
    </r>
    <r>
      <rPr>
        <sz val="11"/>
        <rFont val="Arial"/>
        <family val="2"/>
      </rPr>
      <t>:</t>
    </r>
    <r>
      <rPr>
        <sz val="11"/>
        <rFont val="宋体"/>
        <family val="3"/>
        <charset val="134"/>
      </rPr>
      <t>高</t>
    </r>
    <r>
      <rPr>
        <sz val="11"/>
        <rFont val="Arial"/>
        <family val="2"/>
      </rPr>
      <t>(m)</t>
    </r>
  </si>
  <si>
    <r>
      <rPr>
        <sz val="11"/>
        <rFont val="宋体"/>
        <family val="3"/>
        <charset val="134"/>
      </rPr>
      <t>區塊</t>
    </r>
    <r>
      <rPr>
        <sz val="11"/>
        <rFont val="Arial"/>
        <family val="2"/>
      </rPr>
      <t>:</t>
    </r>
    <r>
      <rPr>
        <sz val="11"/>
        <rFont val="宋体"/>
        <family val="3"/>
        <charset val="134"/>
      </rPr>
      <t>持续时间</t>
    </r>
    <r>
      <rPr>
        <sz val="11"/>
        <rFont val="Arial"/>
        <family val="2"/>
      </rPr>
      <t>(ms)</t>
    </r>
  </si>
  <si>
    <r>
      <rPr>
        <sz val="11"/>
        <rFont val="宋体"/>
        <family val="3"/>
        <charset val="134"/>
      </rPr>
      <t>區塊</t>
    </r>
    <r>
      <rPr>
        <sz val="11"/>
        <rFont val="Arial"/>
        <family val="2"/>
      </rPr>
      <t>:</t>
    </r>
    <r>
      <rPr>
        <sz val="11"/>
        <rFont val="宋体"/>
        <family val="3"/>
        <charset val="134"/>
      </rPr>
      <t>作用间隔</t>
    </r>
    <r>
      <rPr>
        <sz val="11"/>
        <rFont val="Arial"/>
        <family val="2"/>
      </rPr>
      <t>(ms)</t>
    </r>
  </si>
  <si>
    <r>
      <rPr>
        <sz val="11"/>
        <rFont val="宋体"/>
        <family val="3"/>
        <charset val="134"/>
      </rPr>
      <t>射線</t>
    </r>
    <r>
      <rPr>
        <sz val="11"/>
        <rFont val="Arial"/>
        <family val="2"/>
      </rPr>
      <t>:</t>
    </r>
    <r>
      <rPr>
        <sz val="11"/>
        <rFont val="宋体"/>
        <family val="3"/>
        <charset val="134"/>
      </rPr>
      <t>寬度</t>
    </r>
    <r>
      <rPr>
        <sz val="11"/>
        <rFont val="Arial"/>
        <family val="2"/>
      </rPr>
      <t>(m)</t>
    </r>
  </si>
  <si>
    <r>
      <rPr>
        <sz val="11"/>
        <rFont val="宋体"/>
        <family val="3"/>
        <charset val="134"/>
      </rPr>
      <t>射線</t>
    </r>
    <r>
      <rPr>
        <sz val="11"/>
        <rFont val="Arial"/>
        <family val="2"/>
      </rPr>
      <t>::</t>
    </r>
    <r>
      <rPr>
        <sz val="11"/>
        <rFont val="宋体"/>
        <family val="3"/>
        <charset val="134"/>
      </rPr>
      <t>持续时间</t>
    </r>
    <r>
      <rPr>
        <sz val="11"/>
        <rFont val="Arial"/>
        <family val="2"/>
      </rPr>
      <t xml:space="preserve">(ms)
</t>
    </r>
    <r>
      <rPr>
        <sz val="11"/>
        <rFont val="宋体"/>
        <family val="3"/>
        <charset val="134"/>
      </rPr>
      <t>小於</t>
    </r>
    <r>
      <rPr>
        <sz val="11"/>
        <rFont val="Arial"/>
        <family val="2"/>
      </rPr>
      <t>0</t>
    </r>
    <r>
      <rPr>
        <sz val="11"/>
        <rFont val="宋体"/>
        <family val="3"/>
        <charset val="134"/>
      </rPr>
      <t>表示</t>
    </r>
    <r>
      <rPr>
        <sz val="11"/>
        <rFont val="Arial"/>
        <family val="2"/>
      </rPr>
      <t xml:space="preserve"> </t>
    </r>
    <r>
      <rPr>
        <sz val="11"/>
        <rFont val="宋体"/>
        <family val="3"/>
        <charset val="134"/>
      </rPr>
      <t>被動取消</t>
    </r>
  </si>
  <si>
    <r>
      <rPr>
        <sz val="11"/>
        <rFont val="宋体"/>
        <family val="3"/>
        <charset val="134"/>
      </rPr>
      <t>射線</t>
    </r>
    <r>
      <rPr>
        <sz val="11"/>
        <rFont val="Arial"/>
        <family val="2"/>
      </rPr>
      <t>:</t>
    </r>
    <r>
      <rPr>
        <sz val="11"/>
        <rFont val="宋体"/>
        <family val="3"/>
        <charset val="134"/>
      </rPr>
      <t>作用间隔</t>
    </r>
    <r>
      <rPr>
        <sz val="11"/>
        <rFont val="Arial"/>
        <family val="2"/>
      </rPr>
      <t>(ms)</t>
    </r>
  </si>
  <si>
    <t>辐射式技能，每个方向间隔角度</t>
  </si>
  <si>
    <t>辐射方向（发射方向，顺逆时针）</t>
  </si>
  <si>
    <t>延迟</t>
  </si>
  <si>
    <r>
      <rPr>
        <sz val="11"/>
        <rFont val="Arial"/>
        <family val="2"/>
      </rPr>
      <t>BUFF</t>
    </r>
    <r>
      <rPr>
        <sz val="11"/>
        <rFont val="宋体"/>
        <family val="3"/>
        <charset val="134"/>
      </rPr>
      <t>延迟</t>
    </r>
  </si>
  <si>
    <r>
      <rPr>
        <sz val="11"/>
        <rFont val="宋体"/>
        <family val="3"/>
        <charset val="134"/>
      </rPr>
      <t>客户端</t>
    </r>
    <r>
      <rPr>
        <sz val="11"/>
        <rFont val="Arial"/>
        <family val="2"/>
      </rPr>
      <t>BUFF</t>
    </r>
    <r>
      <rPr>
        <sz val="11"/>
        <rFont val="宋体"/>
        <family val="3"/>
        <charset val="134"/>
      </rPr>
      <t>表现延迟</t>
    </r>
  </si>
  <si>
    <r>
      <rPr>
        <sz val="11"/>
        <rFont val="宋体"/>
        <family val="3"/>
        <charset val="134"/>
      </rPr>
      <t>脚本路径</t>
    </r>
  </si>
  <si>
    <r>
      <rPr>
        <sz val="11"/>
        <rFont val="宋体"/>
        <family val="3"/>
        <charset val="134"/>
      </rPr>
      <t>脚本参数</t>
    </r>
  </si>
  <si>
    <r>
      <rPr>
        <sz val="11"/>
        <rFont val="宋体"/>
        <family val="3"/>
        <charset val="134"/>
      </rPr>
      <t>生效环境</t>
    </r>
    <r>
      <rPr>
        <sz val="11"/>
        <rFont val="Arial"/>
        <family val="2"/>
      </rPr>
      <t>(</t>
    </r>
    <r>
      <rPr>
        <sz val="11"/>
        <rFont val="宋体"/>
        <family val="3"/>
        <charset val="134"/>
      </rPr>
      <t>组合</t>
    </r>
    <r>
      <rPr>
        <sz val="11"/>
        <rFont val="Arial"/>
        <family val="2"/>
      </rPr>
      <t>)</t>
    </r>
  </si>
  <si>
    <r>
      <rPr>
        <sz val="11"/>
        <rFont val="Arial"/>
        <family val="2"/>
      </rPr>
      <t>(1)</t>
    </r>
    <r>
      <rPr>
        <sz val="11"/>
        <rFont val="宋体"/>
        <family val="3"/>
        <charset val="134"/>
      </rPr>
      <t>效果類型</t>
    </r>
  </si>
  <si>
    <r>
      <rPr>
        <sz val="11"/>
        <rFont val="Arial"/>
        <family val="2"/>
      </rPr>
      <t>(1)</t>
    </r>
    <r>
      <rPr>
        <sz val="11"/>
        <rFont val="宋体"/>
        <family val="3"/>
        <charset val="134"/>
      </rPr>
      <t>效果对象阵营</t>
    </r>
  </si>
  <si>
    <r>
      <rPr>
        <sz val="11"/>
        <rFont val="宋体"/>
        <family val="3"/>
        <charset val="134"/>
      </rPr>
      <t>（</t>
    </r>
    <r>
      <rPr>
        <sz val="11"/>
        <rFont val="Arial"/>
        <family val="2"/>
      </rPr>
      <t>1</t>
    </r>
    <r>
      <rPr>
        <sz val="11"/>
        <rFont val="宋体"/>
        <family val="3"/>
        <charset val="134"/>
      </rPr>
      <t>）效果对象类别</t>
    </r>
  </si>
  <si>
    <r>
      <rPr>
        <sz val="11"/>
        <rFont val="宋体"/>
        <family val="3"/>
        <charset val="134"/>
      </rPr>
      <t>（</t>
    </r>
    <r>
      <rPr>
        <sz val="11"/>
        <rFont val="Arial"/>
        <family val="2"/>
      </rPr>
      <t>1</t>
    </r>
    <r>
      <rPr>
        <sz val="11"/>
        <rFont val="宋体"/>
        <family val="3"/>
        <charset val="134"/>
      </rPr>
      <t>）对象</t>
    </r>
    <r>
      <rPr>
        <sz val="11"/>
        <rFont val="Arial"/>
        <family val="2"/>
      </rPr>
      <t>MOBID</t>
    </r>
  </si>
  <si>
    <r>
      <rPr>
        <sz val="11"/>
        <rFont val="Arial"/>
        <family val="2"/>
      </rPr>
      <t>(1)</t>
    </r>
    <r>
      <rPr>
        <sz val="11"/>
        <rFont val="宋体"/>
        <family val="3"/>
        <charset val="134"/>
      </rPr>
      <t>效果範圍</t>
    </r>
  </si>
  <si>
    <r>
      <rPr>
        <sz val="11"/>
        <rFont val="Arial"/>
        <family val="2"/>
      </rPr>
      <t>(1)</t>
    </r>
    <r>
      <rPr>
        <sz val="11"/>
        <rFont val="宋体"/>
        <family val="3"/>
        <charset val="134"/>
      </rPr>
      <t>效果对象數量</t>
    </r>
  </si>
  <si>
    <r>
      <rPr>
        <sz val="11"/>
        <rFont val="Arial"/>
        <family val="2"/>
      </rPr>
      <t>(1)</t>
    </r>
    <r>
      <rPr>
        <sz val="11"/>
        <rFont val="宋体"/>
        <family val="3"/>
        <charset val="134"/>
      </rPr>
      <t>效果修饰类型第一組</t>
    </r>
  </si>
  <si>
    <r>
      <rPr>
        <sz val="11"/>
        <rFont val="Arial"/>
        <family val="2"/>
      </rPr>
      <t>(1)</t>
    </r>
    <r>
      <rPr>
        <sz val="11"/>
        <rFont val="宋体"/>
        <family val="3"/>
        <charset val="134"/>
      </rPr>
      <t>效果值第一組</t>
    </r>
  </si>
  <si>
    <r>
      <rPr>
        <sz val="11"/>
        <rFont val="Arial"/>
        <family val="2"/>
      </rPr>
      <t>(1)</t>
    </r>
    <r>
      <rPr>
        <sz val="11"/>
        <rFont val="宋体"/>
        <family val="3"/>
        <charset val="134"/>
      </rPr>
      <t>效果修饰类型第二組</t>
    </r>
  </si>
  <si>
    <r>
      <rPr>
        <sz val="11"/>
        <rFont val="Arial"/>
        <family val="2"/>
      </rPr>
      <t>(1)</t>
    </r>
    <r>
      <rPr>
        <sz val="11"/>
        <rFont val="宋体"/>
        <family val="3"/>
        <charset val="134"/>
      </rPr>
      <t>效果值第二組</t>
    </r>
  </si>
  <si>
    <r>
      <rPr>
        <sz val="11"/>
        <rFont val="宋体"/>
        <family val="3"/>
        <charset val="134"/>
      </rPr>
      <t>技能命中概率</t>
    </r>
    <r>
      <rPr>
        <sz val="11"/>
        <rFont val="Arial"/>
        <family val="2"/>
      </rPr>
      <t>(</t>
    </r>
    <r>
      <rPr>
        <sz val="11"/>
        <rFont val="宋体"/>
        <family val="3"/>
        <charset val="134"/>
      </rPr>
      <t>千分比）</t>
    </r>
  </si>
  <si>
    <r>
      <rPr>
        <sz val="11"/>
        <rFont val="宋体"/>
        <family val="3"/>
        <charset val="134"/>
      </rPr>
      <t>技能命中特效</t>
    </r>
    <r>
      <rPr>
        <sz val="11"/>
        <rFont val="Arial"/>
        <family val="2"/>
      </rPr>
      <t>ID</t>
    </r>
  </si>
  <si>
    <r>
      <rPr>
        <sz val="11"/>
        <rFont val="宋体"/>
        <family val="3"/>
        <charset val="134"/>
      </rPr>
      <t>技能效果音效</t>
    </r>
    <r>
      <rPr>
        <sz val="11"/>
        <rFont val="Arial"/>
        <family val="2"/>
      </rPr>
      <t>1</t>
    </r>
  </si>
  <si>
    <r>
      <rPr>
        <sz val="11"/>
        <rFont val="Arial"/>
        <family val="2"/>
      </rPr>
      <t>(2)</t>
    </r>
    <r>
      <rPr>
        <sz val="11"/>
        <rFont val="宋体"/>
        <family val="3"/>
        <charset val="134"/>
      </rPr>
      <t>效果類型</t>
    </r>
  </si>
  <si>
    <r>
      <rPr>
        <sz val="11"/>
        <rFont val="Arial"/>
        <family val="2"/>
      </rPr>
      <t>(2)</t>
    </r>
    <r>
      <rPr>
        <sz val="11"/>
        <rFont val="宋体"/>
        <family val="3"/>
        <charset val="134"/>
      </rPr>
      <t>效果对象阵营</t>
    </r>
  </si>
  <si>
    <r>
      <rPr>
        <sz val="11"/>
        <rFont val="Arial"/>
        <family val="2"/>
      </rPr>
      <t>(2)</t>
    </r>
    <r>
      <rPr>
        <sz val="11"/>
        <rFont val="宋体"/>
        <family val="3"/>
        <charset val="134"/>
      </rPr>
      <t>效果对象类别</t>
    </r>
  </si>
  <si>
    <r>
      <rPr>
        <sz val="11"/>
        <rFont val="宋体"/>
        <family val="3"/>
        <charset val="134"/>
      </rPr>
      <t>（</t>
    </r>
    <r>
      <rPr>
        <sz val="11"/>
        <rFont val="Arial"/>
        <family val="2"/>
      </rPr>
      <t>2</t>
    </r>
    <r>
      <rPr>
        <sz val="11"/>
        <rFont val="宋体"/>
        <family val="3"/>
        <charset val="134"/>
      </rPr>
      <t>）对象</t>
    </r>
    <r>
      <rPr>
        <sz val="11"/>
        <rFont val="Arial"/>
        <family val="2"/>
      </rPr>
      <t>MOBID</t>
    </r>
  </si>
  <si>
    <r>
      <rPr>
        <sz val="11"/>
        <rFont val="Arial"/>
        <family val="2"/>
      </rPr>
      <t>(2)</t>
    </r>
    <r>
      <rPr>
        <sz val="11"/>
        <rFont val="宋体"/>
        <family val="3"/>
        <charset val="134"/>
      </rPr>
      <t>效果範圍</t>
    </r>
  </si>
  <si>
    <r>
      <rPr>
        <sz val="11"/>
        <rFont val="Arial"/>
        <family val="2"/>
      </rPr>
      <t>(2)</t>
    </r>
    <r>
      <rPr>
        <sz val="11"/>
        <rFont val="宋体"/>
        <family val="3"/>
        <charset val="134"/>
      </rPr>
      <t>效果对象數量</t>
    </r>
  </si>
  <si>
    <r>
      <rPr>
        <sz val="11"/>
        <rFont val="Arial"/>
        <family val="2"/>
      </rPr>
      <t>(2)</t>
    </r>
    <r>
      <rPr>
        <sz val="11"/>
        <rFont val="宋体"/>
        <family val="3"/>
        <charset val="134"/>
      </rPr>
      <t>效果修饰类型第一組</t>
    </r>
  </si>
  <si>
    <r>
      <rPr>
        <sz val="11"/>
        <rFont val="Arial"/>
        <family val="2"/>
      </rPr>
      <t>(2)</t>
    </r>
    <r>
      <rPr>
        <sz val="11"/>
        <rFont val="宋体"/>
        <family val="3"/>
        <charset val="134"/>
      </rPr>
      <t>效果值第一組</t>
    </r>
  </si>
  <si>
    <r>
      <rPr>
        <sz val="11"/>
        <rFont val="Arial"/>
        <family val="2"/>
      </rPr>
      <t>(2)</t>
    </r>
    <r>
      <rPr>
        <sz val="11"/>
        <rFont val="宋体"/>
        <family val="3"/>
        <charset val="134"/>
      </rPr>
      <t>效果修饰类型第二組</t>
    </r>
  </si>
  <si>
    <r>
      <rPr>
        <sz val="11"/>
        <rFont val="Arial"/>
        <family val="2"/>
      </rPr>
      <t>(2)</t>
    </r>
    <r>
      <rPr>
        <sz val="11"/>
        <rFont val="宋体"/>
        <family val="3"/>
        <charset val="134"/>
      </rPr>
      <t>效果值第二組</t>
    </r>
  </si>
  <si>
    <r>
      <rPr>
        <sz val="11"/>
        <rFont val="宋体"/>
        <family val="3"/>
        <charset val="134"/>
      </rPr>
      <t>技能命中概率</t>
    </r>
  </si>
  <si>
    <r>
      <rPr>
        <sz val="11"/>
        <rFont val="宋体"/>
        <family val="3"/>
        <charset val="134"/>
      </rPr>
      <t>技能效果音效</t>
    </r>
    <r>
      <rPr>
        <sz val="11"/>
        <rFont val="Arial"/>
        <family val="2"/>
      </rPr>
      <t>2</t>
    </r>
  </si>
  <si>
    <r>
      <rPr>
        <sz val="11"/>
        <rFont val="Arial"/>
        <family val="2"/>
      </rPr>
      <t>(3)</t>
    </r>
    <r>
      <rPr>
        <sz val="11"/>
        <rFont val="宋体"/>
        <family val="3"/>
        <charset val="134"/>
      </rPr>
      <t>效果類型</t>
    </r>
  </si>
  <si>
    <r>
      <rPr>
        <sz val="11"/>
        <rFont val="Arial"/>
        <family val="2"/>
      </rPr>
      <t>(3)</t>
    </r>
    <r>
      <rPr>
        <sz val="11"/>
        <rFont val="宋体"/>
        <family val="3"/>
        <charset val="134"/>
      </rPr>
      <t>效果对象</t>
    </r>
  </si>
  <si>
    <r>
      <rPr>
        <sz val="11"/>
        <rFont val="Arial"/>
        <family val="2"/>
      </rPr>
      <t>(3)</t>
    </r>
    <r>
      <rPr>
        <sz val="11"/>
        <rFont val="宋体"/>
        <family val="3"/>
        <charset val="134"/>
      </rPr>
      <t>效果对象类别</t>
    </r>
  </si>
  <si>
    <r>
      <rPr>
        <sz val="11"/>
        <rFont val="宋体"/>
        <family val="3"/>
        <charset val="134"/>
      </rPr>
      <t>（</t>
    </r>
    <r>
      <rPr>
        <sz val="11"/>
        <rFont val="Arial"/>
        <family val="2"/>
      </rPr>
      <t>3</t>
    </r>
    <r>
      <rPr>
        <sz val="11"/>
        <rFont val="宋体"/>
        <family val="3"/>
        <charset val="134"/>
      </rPr>
      <t>）对象</t>
    </r>
    <r>
      <rPr>
        <sz val="11"/>
        <rFont val="Arial"/>
        <family val="2"/>
      </rPr>
      <t>MOBID</t>
    </r>
  </si>
  <si>
    <r>
      <rPr>
        <sz val="11"/>
        <rFont val="Arial"/>
        <family val="2"/>
      </rPr>
      <t>(3)</t>
    </r>
    <r>
      <rPr>
        <sz val="11"/>
        <rFont val="宋体"/>
        <family val="3"/>
        <charset val="134"/>
      </rPr>
      <t>效果範圍</t>
    </r>
  </si>
  <si>
    <r>
      <rPr>
        <sz val="11"/>
        <rFont val="Arial"/>
        <family val="2"/>
      </rPr>
      <t>(3)</t>
    </r>
    <r>
      <rPr>
        <sz val="11"/>
        <rFont val="宋体"/>
        <family val="3"/>
        <charset val="134"/>
      </rPr>
      <t>效果对象數量</t>
    </r>
  </si>
  <si>
    <r>
      <rPr>
        <sz val="11"/>
        <rFont val="Arial"/>
        <family val="2"/>
      </rPr>
      <t>(3)</t>
    </r>
    <r>
      <rPr>
        <sz val="11"/>
        <rFont val="宋体"/>
        <family val="3"/>
        <charset val="134"/>
      </rPr>
      <t>效果修饰类型第一組</t>
    </r>
  </si>
  <si>
    <r>
      <rPr>
        <sz val="11"/>
        <rFont val="Arial"/>
        <family val="2"/>
      </rPr>
      <t>(3)</t>
    </r>
    <r>
      <rPr>
        <sz val="11"/>
        <rFont val="宋体"/>
        <family val="3"/>
        <charset val="134"/>
      </rPr>
      <t>效果值第一組</t>
    </r>
  </si>
  <si>
    <r>
      <rPr>
        <sz val="11"/>
        <rFont val="Arial"/>
        <family val="2"/>
      </rPr>
      <t>(3)</t>
    </r>
    <r>
      <rPr>
        <sz val="11"/>
        <rFont val="宋体"/>
        <family val="3"/>
        <charset val="134"/>
      </rPr>
      <t>效果修饰类型第二組</t>
    </r>
  </si>
  <si>
    <r>
      <rPr>
        <sz val="11"/>
        <rFont val="Arial"/>
        <family val="2"/>
      </rPr>
      <t>(3)</t>
    </r>
    <r>
      <rPr>
        <sz val="11"/>
        <rFont val="宋体"/>
        <family val="3"/>
        <charset val="134"/>
      </rPr>
      <t>效果值第二組</t>
    </r>
  </si>
  <si>
    <r>
      <rPr>
        <sz val="11"/>
        <rFont val="宋体"/>
        <family val="3"/>
        <charset val="134"/>
      </rPr>
      <t>技能效果音效</t>
    </r>
    <r>
      <rPr>
        <sz val="11"/>
        <rFont val="Arial"/>
        <family val="2"/>
      </rPr>
      <t>3</t>
    </r>
  </si>
  <si>
    <r>
      <rPr>
        <sz val="11"/>
        <rFont val="宋体"/>
        <family val="3"/>
        <charset val="134"/>
      </rPr>
      <t>技能对目标施加</t>
    </r>
    <r>
      <rPr>
        <sz val="11"/>
        <rFont val="Arial"/>
        <family val="2"/>
      </rPr>
      <t>buff</t>
    </r>
    <r>
      <rPr>
        <sz val="11"/>
        <rFont val="宋体"/>
        <family val="3"/>
        <charset val="134"/>
      </rPr>
      <t>时候，在目标身上添加施法特效</t>
    </r>
  </si>
  <si>
    <r>
      <rPr>
        <sz val="11"/>
        <rFont val="宋体"/>
        <family val="3"/>
        <charset val="134"/>
      </rPr>
      <t>命中特效</t>
    </r>
    <r>
      <rPr>
        <sz val="11"/>
        <rFont val="Arial"/>
        <family val="2"/>
      </rPr>
      <t>x</t>
    </r>
    <r>
      <rPr>
        <sz val="11"/>
        <rFont val="宋体"/>
        <family val="3"/>
        <charset val="134"/>
      </rPr>
      <t>偏移量</t>
    </r>
  </si>
  <si>
    <r>
      <rPr>
        <sz val="11"/>
        <rFont val="宋体"/>
        <family val="3"/>
        <charset val="134"/>
      </rPr>
      <t>命中特效</t>
    </r>
    <r>
      <rPr>
        <sz val="11"/>
        <rFont val="Arial"/>
        <family val="2"/>
      </rPr>
      <t>y</t>
    </r>
    <r>
      <rPr>
        <sz val="11"/>
        <rFont val="宋体"/>
        <family val="3"/>
        <charset val="134"/>
      </rPr>
      <t>偏移量</t>
    </r>
  </si>
  <si>
    <t>参数0</t>
  </si>
  <si>
    <t>参数1</t>
  </si>
  <si>
    <t>参数2</t>
  </si>
  <si>
    <t>参数3</t>
  </si>
  <si>
    <t>参数4</t>
  </si>
  <si>
    <t>是否开放</t>
  </si>
  <si>
    <t>合成后TIP</t>
  </si>
  <si>
    <t>原TIP</t>
  </si>
  <si>
    <t>动态TIP（效果1）</t>
  </si>
  <si>
    <t>动态TIP（效果2）</t>
  </si>
  <si>
    <t>动态TIP（效果3）</t>
  </si>
  <si>
    <t>后缀TIP</t>
  </si>
  <si>
    <t>显示TIP的标志位</t>
  </si>
  <si>
    <r>
      <rPr>
        <sz val="11"/>
        <rFont val="宋体"/>
        <family val="3"/>
        <charset val="134"/>
      </rPr>
      <t>参数</t>
    </r>
    <r>
      <rPr>
        <sz val="11"/>
        <rFont val="Arial"/>
        <family val="2"/>
      </rPr>
      <t>0</t>
    </r>
  </si>
  <si>
    <r>
      <rPr>
        <sz val="11"/>
        <rFont val="宋体"/>
        <family val="3"/>
        <charset val="134"/>
      </rPr>
      <t>参数</t>
    </r>
    <r>
      <rPr>
        <sz val="11"/>
        <rFont val="Arial"/>
        <family val="2"/>
      </rPr>
      <t>1</t>
    </r>
  </si>
  <si>
    <r>
      <rPr>
        <sz val="11"/>
        <rFont val="宋体"/>
        <family val="3"/>
        <charset val="134"/>
      </rPr>
      <t>参数</t>
    </r>
    <r>
      <rPr>
        <sz val="11"/>
        <rFont val="Arial"/>
        <family val="2"/>
      </rPr>
      <t>2</t>
    </r>
  </si>
  <si>
    <r>
      <rPr>
        <sz val="11"/>
        <rFont val="宋体"/>
        <family val="3"/>
        <charset val="134"/>
      </rPr>
      <t>参数</t>
    </r>
    <r>
      <rPr>
        <sz val="11"/>
        <rFont val="Arial"/>
        <family val="2"/>
      </rPr>
      <t>3</t>
    </r>
  </si>
  <si>
    <r>
      <rPr>
        <sz val="11"/>
        <rFont val="宋体"/>
        <family val="3"/>
        <charset val="134"/>
      </rPr>
      <t>参数</t>
    </r>
    <r>
      <rPr>
        <sz val="11"/>
        <rFont val="Arial"/>
        <family val="2"/>
      </rPr>
      <t>4</t>
    </r>
  </si>
  <si>
    <t>n_ID</t>
  </si>
  <si>
    <t>n_t_skillid</t>
  </si>
  <si>
    <t>n_lv</t>
  </si>
  <si>
    <t>s_name</t>
  </si>
  <si>
    <t>s_desc</t>
  </si>
  <si>
    <t>s_skill_icon</t>
  </si>
  <si>
    <t>n_display_armor</t>
  </si>
  <si>
    <t>s_skill_action</t>
  </si>
  <si>
    <t>n_singing_time</t>
  </si>
  <si>
    <t>n_client_singing_time</t>
  </si>
  <si>
    <t>n_skillincd</t>
  </si>
  <si>
    <t>s_skill_jumpaction</t>
  </si>
  <si>
    <t>n_skill_cast_effect</t>
  </si>
  <si>
    <t>s_skill_cast_sound</t>
  </si>
  <si>
    <t>s_skill_direction</t>
  </si>
  <si>
    <t>n_skill_type</t>
  </si>
  <si>
    <t>n_click_type</t>
  </si>
  <si>
    <t>n_skill_cast_type</t>
  </si>
  <si>
    <t>n_trigger_type</t>
  </si>
  <si>
    <t>n_trigger_param1</t>
  </si>
  <si>
    <t>n_trigger_param2</t>
  </si>
  <si>
    <t>n_trigger_param3</t>
  </si>
  <si>
    <t>n_cost_item</t>
  </si>
  <si>
    <t>n_costmp</t>
  </si>
  <si>
    <t>n_showcostmp</t>
  </si>
  <si>
    <t>n_cooldown</t>
  </si>
  <si>
    <t>n_target_type</t>
  </si>
  <si>
    <t>n_target_category</t>
  </si>
  <si>
    <t>n_targetattr_type</t>
  </si>
  <si>
    <t>n_logic</t>
  </si>
  <si>
    <t>n_logic_num</t>
  </si>
  <si>
    <t>n_target_count</t>
  </si>
  <si>
    <t>f_attk_min_range</t>
  </si>
  <si>
    <t>f_attk_range</t>
  </si>
  <si>
    <t>n_skill_effect</t>
  </si>
  <si>
    <t>n_through</t>
  </si>
  <si>
    <t>f_ball_offset_x</t>
  </si>
  <si>
    <t>f_ball_offset_y</t>
  </si>
  <si>
    <t>n_ball_num_min</t>
  </si>
  <si>
    <t>n_ball_num_max</t>
  </si>
  <si>
    <t>n_effect_use_ball_setting</t>
  </si>
  <si>
    <t>f_ball_size</t>
  </si>
  <si>
    <t>f_ball_speed</t>
  </si>
  <si>
    <t>f_ball_time</t>
  </si>
  <si>
    <t>n_ball_dir</t>
  </si>
  <si>
    <t>f_ball_action</t>
  </si>
  <si>
    <t>s_ball_sound</t>
  </si>
  <si>
    <t>n_area_aims_type</t>
  </si>
  <si>
    <t>f_area_width</t>
  </si>
  <si>
    <t>f_area_height</t>
  </si>
  <si>
    <t>n_area_alive_time</t>
  </si>
  <si>
    <t>n_area_interval_time</t>
  </si>
  <si>
    <t>f_line_width</t>
  </si>
  <si>
    <t>n_line_alive_time</t>
  </si>
  <si>
    <t>n_line_interval_time</t>
  </si>
  <si>
    <t>f_radiation_interval</t>
  </si>
  <si>
    <t>n_radiation_dir</t>
  </si>
  <si>
    <t>n_radiation_delay</t>
  </si>
  <si>
    <t>n_buff_effect_delay</t>
  </si>
  <si>
    <t>n_buff_effect_client_delay</t>
  </si>
  <si>
    <t>s_script_path</t>
  </si>
  <si>
    <t>s_script_param</t>
  </si>
  <si>
    <t>n_effect_env</t>
  </si>
  <si>
    <t>n_effect_type_1</t>
  </si>
  <si>
    <t>n_effect_target_1</t>
  </si>
  <si>
    <t>n_effect_category_1</t>
  </si>
  <si>
    <t>s_effect_mobid_1</t>
  </si>
  <si>
    <t>n_effect_range_1</t>
  </si>
  <si>
    <t>n_effect_targetcount_1</t>
  </si>
  <si>
    <t>n_effect_attrref1_1</t>
  </si>
  <si>
    <t>n_effect_value1_1</t>
  </si>
  <si>
    <t>n_effect_attrref2_1</t>
  </si>
  <si>
    <t>n_effect_value2_1</t>
  </si>
  <si>
    <t>n_skill_hitpercent_1</t>
  </si>
  <si>
    <t>n_skill_hiteffect_1</t>
  </si>
  <si>
    <t>s_effect_sound_1</t>
  </si>
  <si>
    <t>n_effect_type_2</t>
  </si>
  <si>
    <t>n_effect_target_2</t>
  </si>
  <si>
    <t>n_effect_category_2</t>
  </si>
  <si>
    <t>s_effect_mobid_2</t>
  </si>
  <si>
    <t>n_effect_range_2</t>
  </si>
  <si>
    <t>n_effect_targetcount_2</t>
  </si>
  <si>
    <t>n_effect_attrref1_2</t>
  </si>
  <si>
    <t>n_effect_value1_2</t>
  </si>
  <si>
    <t>n_effect_attrref2_2</t>
  </si>
  <si>
    <t>n_effect_value2_2</t>
  </si>
  <si>
    <t>n_skill_hitpercent_2</t>
  </si>
  <si>
    <t>n_skill_hiteffect_2</t>
  </si>
  <si>
    <t>s_effect_sound_2</t>
  </si>
  <si>
    <t>n_effect_type_3</t>
  </si>
  <si>
    <t>n_effect_target_3</t>
  </si>
  <si>
    <t>n_effect_category_3</t>
  </si>
  <si>
    <t>s_effect_mobid_3</t>
  </si>
  <si>
    <t>n_effect_range_3</t>
  </si>
  <si>
    <t>n_effect_targetcount_3</t>
  </si>
  <si>
    <t>n_effect_attrref1_3</t>
  </si>
  <si>
    <t>n_effect_value1_3</t>
  </si>
  <si>
    <t>n_effect_attrref2_3</t>
  </si>
  <si>
    <t>n_effect_value2_3</t>
  </si>
  <si>
    <t>n_skill_hitpercent_3</t>
  </si>
  <si>
    <t>n_skill_hiteffect_3</t>
  </si>
  <si>
    <t>s_effect_sound_3</t>
  </si>
  <si>
    <t>s_effect_when_apply_buff</t>
  </si>
  <si>
    <t>n_hiteffect_offsetx</t>
  </si>
  <si>
    <t>n_hiteffect_offsety</t>
  </si>
  <si>
    <t>f_value_0</t>
  </si>
  <si>
    <t>f_value_1</t>
  </si>
  <si>
    <t>f_value_2</t>
  </si>
  <si>
    <t>f_value_3</t>
  </si>
  <si>
    <t>f_value_4</t>
  </si>
  <si>
    <t>n_unlock</t>
  </si>
  <si>
    <r>
      <rPr>
        <sz val="11"/>
        <rFont val="Arial"/>
        <family val="2"/>
      </rPr>
      <t>#</t>
    </r>
    <r>
      <rPr>
        <sz val="11"/>
        <rFont val="宋体"/>
        <family val="3"/>
        <charset val="134"/>
      </rPr>
      <t>欄位定義</t>
    </r>
  </si>
  <si>
    <r>
      <rPr>
        <sz val="11"/>
        <rFont val="Arial"/>
        <family val="2"/>
      </rPr>
      <t>#1~1000</t>
    </r>
    <r>
      <rPr>
        <sz val="11"/>
        <rFont val="宋体"/>
        <family val="3"/>
        <charset val="134"/>
      </rPr>
      <t>為程式使用</t>
    </r>
    <r>
      <rPr>
        <sz val="11"/>
        <rFont val="Arial"/>
        <family val="2"/>
      </rPr>
      <t>,</t>
    </r>
    <r>
      <rPr>
        <sz val="11"/>
        <rFont val="宋体"/>
        <family val="3"/>
        <charset val="134"/>
      </rPr>
      <t>不要更動</t>
    </r>
  </si>
  <si>
    <t/>
  </si>
  <si>
    <r>
      <rPr>
        <sz val="11"/>
        <rFont val="Arial"/>
        <family val="2"/>
      </rPr>
      <t xml:space="preserve">#100101 </t>
    </r>
    <r>
      <rPr>
        <sz val="11"/>
        <rFont val="宋体"/>
        <family val="3"/>
        <charset val="134"/>
      </rPr>
      <t>重击配置說明</t>
    </r>
  </si>
  <si>
    <r>
      <rPr>
        <sz val="11"/>
        <rFont val="Arial"/>
        <family val="2"/>
      </rPr>
      <t>1,</t>
    </r>
    <r>
      <rPr>
        <sz val="11"/>
        <rFont val="宋体"/>
        <family val="3"/>
        <charset val="134"/>
      </rPr>
      <t>直接攻擊</t>
    </r>
  </si>
  <si>
    <r>
      <rPr>
        <sz val="11"/>
        <rFont val="Arial"/>
        <family val="2"/>
      </rPr>
      <t xml:space="preserve">2 </t>
    </r>
    <r>
      <rPr>
        <sz val="11"/>
        <rFont val="宋体"/>
        <family val="3"/>
        <charset val="134"/>
      </rPr>
      <t>敵對陣營</t>
    </r>
  </si>
  <si>
    <r>
      <rPr>
        <sz val="11"/>
        <rFont val="Arial"/>
        <family val="2"/>
      </rPr>
      <t xml:space="preserve">2, </t>
    </r>
    <r>
      <rPr>
        <sz val="11"/>
        <rFont val="宋体"/>
        <family val="3"/>
        <charset val="134"/>
      </rPr>
      <t>直接傷害</t>
    </r>
    <r>
      <rPr>
        <sz val="11"/>
        <rFont val="Arial"/>
        <family val="2"/>
      </rPr>
      <t>(</t>
    </r>
    <r>
      <rPr>
        <sz val="11"/>
        <rFont val="宋体"/>
        <family val="3"/>
        <charset val="134"/>
      </rPr>
      <t>物理</t>
    </r>
    <r>
      <rPr>
        <sz val="11"/>
        <rFont val="Arial"/>
        <family val="2"/>
      </rPr>
      <t>)</t>
    </r>
  </si>
  <si>
    <r>
      <rPr>
        <sz val="11"/>
        <rFont val="Arial"/>
        <family val="2"/>
      </rPr>
      <t>203,</t>
    </r>
    <r>
      <rPr>
        <sz val="11"/>
        <rFont val="宋体"/>
        <family val="3"/>
        <charset val="134"/>
      </rPr>
      <t>自身當前物理攻擊千分比</t>
    </r>
  </si>
  <si>
    <t>skill_bash_gethit</t>
  </si>
  <si>
    <r>
      <rPr>
        <sz val="11"/>
        <rFont val="Arial"/>
        <family val="2"/>
      </rPr>
      <t xml:space="preserve">#xxxxxx </t>
    </r>
    <r>
      <rPr>
        <sz val="11"/>
        <rFont val="宋体"/>
        <family val="3"/>
        <charset val="134"/>
      </rPr>
      <t>吸血術配置說明</t>
    </r>
  </si>
  <si>
    <t>Heavy blow</t>
  </si>
  <si>
    <r>
      <rPr>
        <sz val="11"/>
        <rFont val="Arial"/>
        <family val="2"/>
      </rPr>
      <t>12, HP</t>
    </r>
    <r>
      <rPr>
        <sz val="11"/>
        <rFont val="宋体"/>
        <family val="3"/>
        <charset val="134"/>
      </rPr>
      <t>恢復</t>
    </r>
  </si>
  <si>
    <r>
      <rPr>
        <sz val="11"/>
        <rFont val="Arial"/>
        <family val="2"/>
      </rPr>
      <t xml:space="preserve">1 </t>
    </r>
    <r>
      <rPr>
        <sz val="11"/>
        <rFont val="宋体"/>
        <family val="3"/>
        <charset val="134"/>
      </rPr>
      <t>自已</t>
    </r>
  </si>
  <si>
    <r>
      <rPr>
        <sz val="11"/>
        <rFont val="Arial"/>
        <family val="2"/>
      </rPr>
      <t>201,</t>
    </r>
    <r>
      <rPr>
        <sz val="11"/>
        <rFont val="宋体"/>
        <family val="3"/>
        <charset val="134"/>
      </rPr>
      <t>自身</t>
    </r>
    <r>
      <rPr>
        <sz val="11"/>
        <rFont val="Arial"/>
        <family val="2"/>
      </rPr>
      <t>(</t>
    </r>
    <r>
      <rPr>
        <sz val="11"/>
        <rFont val="宋体"/>
        <family val="3"/>
        <charset val="134"/>
      </rPr>
      <t>最大</t>
    </r>
    <r>
      <rPr>
        <sz val="11"/>
        <rFont val="Arial"/>
        <family val="2"/>
      </rPr>
      <t>)</t>
    </r>
    <r>
      <rPr>
        <sz val="11"/>
        <rFont val="宋体"/>
        <family val="3"/>
        <charset val="134"/>
      </rPr>
      <t>血量千分比</t>
    </r>
  </si>
  <si>
    <r>
      <rPr>
        <sz val="11"/>
        <rFont val="Arial"/>
        <family val="2"/>
      </rPr>
      <t xml:space="preserve">#100201 </t>
    </r>
    <r>
      <rPr>
        <sz val="11"/>
        <rFont val="宋体"/>
        <family val="3"/>
        <charset val="134"/>
      </rPr>
      <t>撕咬配置說明</t>
    </r>
  </si>
  <si>
    <t>Blood sucking</t>
  </si>
  <si>
    <r>
      <rPr>
        <sz val="11"/>
        <rFont val="Arial"/>
        <family val="2"/>
      </rPr>
      <t xml:space="preserve">10, </t>
    </r>
    <r>
      <rPr>
        <sz val="11"/>
        <rFont val="宋体"/>
        <family val="3"/>
        <charset val="134"/>
      </rPr>
      <t>增加</t>
    </r>
    <r>
      <rPr>
        <sz val="11"/>
        <rFont val="Arial"/>
        <family val="2"/>
      </rPr>
      <t>Buff</t>
    </r>
  </si>
  <si>
    <r>
      <rPr>
        <sz val="11"/>
        <rFont val="Arial"/>
        <family val="2"/>
      </rPr>
      <t>1,</t>
    </r>
    <r>
      <rPr>
        <sz val="11"/>
        <rFont val="宋体"/>
        <family val="3"/>
        <charset val="134"/>
      </rPr>
      <t>固定值</t>
    </r>
  </si>
  <si>
    <t>BuffID</t>
  </si>
  <si>
    <r>
      <rPr>
        <sz val="11"/>
        <rFont val="Arial"/>
        <family val="2"/>
      </rPr>
      <t xml:space="preserve">#100301 </t>
    </r>
    <r>
      <rPr>
        <sz val="11"/>
        <rFont val="宋体"/>
        <family val="3"/>
        <charset val="134"/>
      </rPr>
      <t>咆哮配置說明</t>
    </r>
  </si>
  <si>
    <t>Bite</t>
  </si>
  <si>
    <r>
      <rPr>
        <sz val="11"/>
        <rFont val="Arial"/>
        <family val="2"/>
      </rPr>
      <t xml:space="preserve">4 </t>
    </r>
    <r>
      <rPr>
        <sz val="11"/>
        <rFont val="宋体"/>
        <family val="3"/>
        <charset val="134"/>
      </rPr>
      <t>友方陣營</t>
    </r>
  </si>
  <si>
    <r>
      <rPr>
        <sz val="11"/>
        <rFont val="Arial"/>
        <family val="2"/>
      </rPr>
      <t xml:space="preserve">#100401 </t>
    </r>
    <r>
      <rPr>
        <sz val="11"/>
        <rFont val="宋体"/>
        <family val="3"/>
        <charset val="134"/>
      </rPr>
      <t>格挡配置說明</t>
    </r>
  </si>
  <si>
    <t>roar</t>
  </si>
  <si>
    <t>block</t>
  </si>
  <si>
    <r>
      <rPr>
        <sz val="11"/>
        <rFont val="Arial"/>
        <family val="2"/>
      </rPr>
      <t xml:space="preserve">#100501 </t>
    </r>
    <r>
      <rPr>
        <sz val="11"/>
        <rFont val="宋体"/>
        <family val="3"/>
        <charset val="134"/>
      </rPr>
      <t>践踏配置說明</t>
    </r>
  </si>
  <si>
    <t>Block</t>
  </si>
  <si>
    <t>trample</t>
  </si>
  <si>
    <r>
      <rPr>
        <sz val="11"/>
        <rFont val="Arial"/>
        <family val="2"/>
      </rPr>
      <t xml:space="preserve">#100601 </t>
    </r>
    <r>
      <rPr>
        <sz val="11"/>
        <rFont val="宋体"/>
        <family val="3"/>
        <charset val="134"/>
      </rPr>
      <t>火球术配置說明</t>
    </r>
  </si>
  <si>
    <r>
      <rPr>
        <sz val="11"/>
        <rFont val="Arial"/>
        <family val="2"/>
      </rPr>
      <t xml:space="preserve">3, </t>
    </r>
    <r>
      <rPr>
        <sz val="11"/>
        <rFont val="宋体"/>
        <family val="3"/>
        <charset val="134"/>
      </rPr>
      <t>直接傷害</t>
    </r>
    <r>
      <rPr>
        <sz val="11"/>
        <rFont val="Arial"/>
        <family val="2"/>
      </rPr>
      <t>(</t>
    </r>
    <r>
      <rPr>
        <sz val="11"/>
        <rFont val="宋体"/>
        <family val="3"/>
        <charset val="134"/>
      </rPr>
      <t>火</t>
    </r>
    <r>
      <rPr>
        <sz val="11"/>
        <rFont val="Arial"/>
        <family val="2"/>
      </rPr>
      <t>)</t>
    </r>
  </si>
  <si>
    <t>Fireball</t>
  </si>
  <si>
    <t>skill_fireball</t>
  </si>
  <si>
    <t>fireball_gethit</t>
  </si>
  <si>
    <r>
      <rPr>
        <sz val="11"/>
        <rFont val="Arial"/>
        <family val="2"/>
      </rPr>
      <t xml:space="preserve">#100602 </t>
    </r>
    <r>
      <rPr>
        <sz val="11"/>
        <rFont val="宋体"/>
        <family val="3"/>
        <charset val="134"/>
      </rPr>
      <t>火球术</t>
    </r>
    <r>
      <rPr>
        <sz val="11"/>
        <rFont val="Arial"/>
        <family val="2"/>
      </rPr>
      <t>(</t>
    </r>
    <r>
      <rPr>
        <sz val="11"/>
        <rFont val="宋体"/>
        <family val="3"/>
        <charset val="134"/>
      </rPr>
      <t>法球</t>
    </r>
    <r>
      <rPr>
        <sz val="11"/>
        <rFont val="Arial"/>
        <family val="2"/>
      </rPr>
      <t>)</t>
    </r>
    <r>
      <rPr>
        <sz val="11"/>
        <rFont val="宋体"/>
        <family val="3"/>
        <charset val="134"/>
      </rPr>
      <t>配置說明</t>
    </r>
  </si>
  <si>
    <r>
      <rPr>
        <sz val="11"/>
        <rFont val="Arial"/>
        <family val="2"/>
      </rPr>
      <t xml:space="preserve">2, </t>
    </r>
    <r>
      <rPr>
        <sz val="11"/>
        <rFont val="宋体"/>
        <family val="3"/>
        <charset val="134"/>
      </rPr>
      <t>法球</t>
    </r>
  </si>
  <si>
    <t>Fireball (Falball)</t>
  </si>
  <si>
    <r>
      <rPr>
        <sz val="11"/>
        <rFont val="Arial"/>
        <family val="2"/>
      </rPr>
      <t xml:space="preserve">#100701 </t>
    </r>
    <r>
      <rPr>
        <sz val="11"/>
        <rFont val="宋体"/>
        <family val="3"/>
        <charset val="134"/>
      </rPr>
      <t>炎爆术配置說明</t>
    </r>
  </si>
  <si>
    <t>Explosion</t>
  </si>
  <si>
    <r>
      <rPr>
        <sz val="11"/>
        <rFont val="Arial"/>
        <family val="2"/>
      </rPr>
      <t xml:space="preserve">#100702 </t>
    </r>
    <r>
      <rPr>
        <sz val="11"/>
        <rFont val="宋体"/>
        <family val="3"/>
        <charset val="134"/>
      </rPr>
      <t>炎爆术配置說明</t>
    </r>
  </si>
  <si>
    <t>Explosion (Falball)</t>
  </si>
  <si>
    <r>
      <rPr>
        <sz val="11"/>
        <rFont val="Arial"/>
        <family val="2"/>
      </rPr>
      <t xml:space="preserve">#100801 </t>
    </r>
    <r>
      <rPr>
        <sz val="11"/>
        <rFont val="宋体"/>
        <family val="3"/>
        <charset val="134"/>
      </rPr>
      <t>冰箭术配置說明</t>
    </r>
  </si>
  <si>
    <r>
      <rPr>
        <sz val="11"/>
        <rFont val="Arial"/>
        <family val="2"/>
      </rPr>
      <t xml:space="preserve">4, </t>
    </r>
    <r>
      <rPr>
        <sz val="11"/>
        <rFont val="宋体"/>
        <family val="3"/>
        <charset val="134"/>
      </rPr>
      <t>直接傷害</t>
    </r>
    <r>
      <rPr>
        <sz val="11"/>
        <rFont val="Arial"/>
        <family val="2"/>
      </rPr>
      <t>(</t>
    </r>
    <r>
      <rPr>
        <sz val="11"/>
        <rFont val="宋体"/>
        <family val="3"/>
        <charset val="134"/>
      </rPr>
      <t>冰</t>
    </r>
    <r>
      <rPr>
        <sz val="11"/>
        <rFont val="Arial"/>
        <family val="2"/>
      </rPr>
      <t>)</t>
    </r>
  </si>
  <si>
    <t>Ice archery</t>
  </si>
  <si>
    <t>skill_frostbolt</t>
  </si>
  <si>
    <t>frostbolt_gethit</t>
  </si>
  <si>
    <r>
      <rPr>
        <sz val="11"/>
        <rFont val="Arial"/>
        <family val="2"/>
      </rPr>
      <t xml:space="preserve">#100802 </t>
    </r>
    <r>
      <rPr>
        <sz val="11"/>
        <rFont val="宋体"/>
        <family val="3"/>
        <charset val="134"/>
      </rPr>
      <t>冰箭</t>
    </r>
    <r>
      <rPr>
        <sz val="11"/>
        <rFont val="Arial"/>
        <family val="2"/>
      </rPr>
      <t>(</t>
    </r>
    <r>
      <rPr>
        <sz val="11"/>
        <rFont val="宋体"/>
        <family val="3"/>
        <charset val="134"/>
      </rPr>
      <t>法球</t>
    </r>
    <r>
      <rPr>
        <sz val="11"/>
        <rFont val="Arial"/>
        <family val="2"/>
      </rPr>
      <t>)</t>
    </r>
    <r>
      <rPr>
        <sz val="11"/>
        <rFont val="宋体"/>
        <family val="3"/>
        <charset val="134"/>
      </rPr>
      <t>术配置說明</t>
    </r>
  </si>
  <si>
    <r>
      <rPr>
        <sz val="11"/>
        <rFont val="Arial"/>
        <family val="2"/>
      </rPr>
      <t xml:space="preserve">#100901 </t>
    </r>
    <r>
      <rPr>
        <sz val="11"/>
        <rFont val="宋体"/>
        <family val="3"/>
        <charset val="134"/>
      </rPr>
      <t>雷鸣术术配置說明</t>
    </r>
  </si>
  <si>
    <r>
      <rPr>
        <sz val="11"/>
        <rFont val="Arial"/>
        <family val="2"/>
      </rPr>
      <t xml:space="preserve">4, </t>
    </r>
    <r>
      <rPr>
        <sz val="11"/>
        <rFont val="宋体"/>
        <family val="3"/>
        <charset val="134"/>
      </rPr>
      <t>區域</t>
    </r>
  </si>
  <si>
    <r>
      <rPr>
        <sz val="11"/>
        <rFont val="Arial"/>
        <family val="2"/>
      </rPr>
      <t xml:space="preserve">5, </t>
    </r>
    <r>
      <rPr>
        <sz val="11"/>
        <rFont val="宋体"/>
        <family val="3"/>
        <charset val="134"/>
      </rPr>
      <t>直接傷害</t>
    </r>
    <r>
      <rPr>
        <sz val="11"/>
        <rFont val="Arial"/>
        <family val="2"/>
      </rPr>
      <t>(</t>
    </r>
    <r>
      <rPr>
        <sz val="11"/>
        <rFont val="宋体"/>
        <family val="3"/>
        <charset val="134"/>
      </rPr>
      <t>雷</t>
    </r>
    <r>
      <rPr>
        <sz val="11"/>
        <rFont val="Arial"/>
        <family val="2"/>
      </rPr>
      <t>)</t>
    </r>
  </si>
  <si>
    <t>Thunder</t>
  </si>
  <si>
    <t>thunder</t>
  </si>
  <si>
    <r>
      <rPr>
        <sz val="11"/>
        <rFont val="Arial"/>
        <family val="2"/>
      </rPr>
      <t>#</t>
    </r>
    <r>
      <rPr>
        <sz val="11"/>
        <rFont val="宋体"/>
        <family val="3"/>
        <charset val="134"/>
      </rPr>
      <t>召唤术配置說明</t>
    </r>
  </si>
  <si>
    <r>
      <rPr>
        <sz val="11"/>
        <rFont val="Arial"/>
        <family val="2"/>
      </rPr>
      <t>1</t>
    </r>
    <r>
      <rPr>
        <sz val="11"/>
        <rFont val="宋体"/>
        <family val="3"/>
        <charset val="134"/>
      </rPr>
      <t>，直击</t>
    </r>
  </si>
  <si>
    <r>
      <rPr>
        <sz val="11"/>
        <rFont val="Arial"/>
        <family val="2"/>
      </rPr>
      <t xml:space="preserve">11, </t>
    </r>
    <r>
      <rPr>
        <sz val="11"/>
        <rFont val="宋体"/>
        <family val="3"/>
        <charset val="134"/>
      </rPr>
      <t>召喚</t>
    </r>
  </si>
  <si>
    <t>Summoning</t>
  </si>
  <si>
    <r>
      <rPr>
        <sz val="11"/>
        <rFont val="Arial"/>
        <family val="2"/>
      </rPr>
      <t xml:space="preserve">#101301 </t>
    </r>
    <r>
      <rPr>
        <sz val="11"/>
        <rFont val="宋体"/>
        <family val="3"/>
        <charset val="134"/>
      </rPr>
      <t>治愈术配置說明</t>
    </r>
  </si>
  <si>
    <t>Healing</t>
  </si>
  <si>
    <r>
      <rPr>
        <sz val="11"/>
        <rFont val="Arial"/>
        <family val="2"/>
      </rPr>
      <t xml:space="preserve">#101801 </t>
    </r>
    <r>
      <rPr>
        <sz val="11"/>
        <rFont val="宋体"/>
        <family val="3"/>
        <charset val="134"/>
      </rPr>
      <t>蛊毒配置說明</t>
    </r>
  </si>
  <si>
    <r>
      <rPr>
        <sz val="11"/>
        <rFont val="Arial"/>
        <family val="2"/>
      </rPr>
      <t xml:space="preserve">7, </t>
    </r>
    <r>
      <rPr>
        <sz val="11"/>
        <rFont val="宋体"/>
        <family val="3"/>
        <charset val="134"/>
      </rPr>
      <t>直接傷害</t>
    </r>
    <r>
      <rPr>
        <sz val="11"/>
        <rFont val="Arial"/>
        <family val="2"/>
      </rPr>
      <t>(</t>
    </r>
    <r>
      <rPr>
        <sz val="11"/>
        <rFont val="宋体"/>
        <family val="3"/>
        <charset val="134"/>
      </rPr>
      <t>毒</t>
    </r>
    <r>
      <rPr>
        <sz val="11"/>
        <rFont val="Arial"/>
        <family val="2"/>
      </rPr>
      <t>)</t>
    </r>
  </si>
  <si>
    <t>Scorpion</t>
  </si>
  <si>
    <t>voodoo</t>
  </si>
  <si>
    <r>
      <rPr>
        <sz val="11"/>
        <rFont val="Arial"/>
        <family val="2"/>
      </rPr>
      <t xml:space="preserve">#102401 </t>
    </r>
    <r>
      <rPr>
        <sz val="11"/>
        <rFont val="宋体"/>
        <family val="3"/>
        <charset val="134"/>
      </rPr>
      <t>原力吮吸配置說明</t>
    </r>
  </si>
  <si>
    <t>Force sucking</t>
  </si>
  <si>
    <t>skill_yuanlixiqu</t>
  </si>
  <si>
    <r>
      <rPr>
        <sz val="11"/>
        <rFont val="Arial"/>
        <family val="2"/>
      </rPr>
      <t>#</t>
    </r>
    <r>
      <rPr>
        <sz val="11"/>
        <rFont val="宋体"/>
        <family val="3"/>
        <charset val="134"/>
      </rPr>
      <t>曲線法球</t>
    </r>
  </si>
  <si>
    <r>
      <rPr>
        <sz val="11"/>
        <rFont val="Arial"/>
        <family val="2"/>
      </rPr>
      <t>3,</t>
    </r>
    <r>
      <rPr>
        <sz val="11"/>
        <rFont val="宋体"/>
        <family val="3"/>
        <charset val="134"/>
      </rPr>
      <t>曲線法球</t>
    </r>
  </si>
  <si>
    <r>
      <rPr>
        <sz val="11"/>
        <rFont val="Arial"/>
        <family val="2"/>
      </rPr>
      <t xml:space="preserve">1, </t>
    </r>
    <r>
      <rPr>
        <sz val="11"/>
        <rFont val="宋体"/>
        <family val="3"/>
        <charset val="134"/>
      </rPr>
      <t>真實傷害</t>
    </r>
  </si>
  <si>
    <t>Curve ball</t>
  </si>
  <si>
    <r>
      <rPr>
        <sz val="11"/>
        <rFont val="Arial"/>
        <family val="2"/>
      </rPr>
      <t>#</t>
    </r>
    <r>
      <rPr>
        <sz val="11"/>
        <rFont val="宋体"/>
        <family val="3"/>
        <charset val="134"/>
      </rPr>
      <t>陷阱測試用</t>
    </r>
  </si>
  <si>
    <r>
      <rPr>
        <sz val="11"/>
        <rFont val="Arial"/>
        <family val="2"/>
      </rPr>
      <t xml:space="preserve">256  </t>
    </r>
    <r>
      <rPr>
        <sz val="11"/>
        <rFont val="宋体"/>
        <family val="3"/>
        <charset val="134"/>
      </rPr>
      <t>任何陣營</t>
    </r>
  </si>
  <si>
    <r>
      <rPr>
        <sz val="11"/>
        <rFont val="Arial"/>
        <family val="2"/>
      </rPr>
      <t xml:space="preserve">256 </t>
    </r>
    <r>
      <rPr>
        <sz val="11"/>
        <rFont val="宋体"/>
        <family val="3"/>
        <charset val="134"/>
      </rPr>
      <t>任何陣營</t>
    </r>
  </si>
  <si>
    <t>Test trap</t>
  </si>
  <si>
    <t>bomb/blast.lua</t>
  </si>
  <si>
    <t>Crystal back to blood</t>
  </si>
  <si>
    <t>skill</t>
  </si>
  <si>
    <t>test del buff</t>
  </si>
  <si>
    <t>0</t>
  </si>
  <si>
    <r>
      <rPr>
        <sz val="11"/>
        <rFont val="Arial"/>
        <family val="2"/>
      </rPr>
      <t>#</t>
    </r>
    <r>
      <rPr>
        <sz val="11"/>
        <rFont val="宋体"/>
        <family val="3"/>
        <charset val="134"/>
      </rPr>
      <t>以下為實測資料</t>
    </r>
    <r>
      <rPr>
        <sz val="11"/>
        <rFont val="Arial"/>
        <family val="2"/>
      </rPr>
      <t xml:space="preserve"> </t>
    </r>
  </si>
  <si>
    <t>unlock skill</t>
  </si>
  <si>
    <r>
      <rPr>
        <sz val="11"/>
        <rFont val="宋体"/>
        <family val="3"/>
        <charset val="134"/>
      </rPr>
      <t>火属性抵抗</t>
    </r>
    <r>
      <rPr>
        <sz val="11"/>
        <rFont val="Arial"/>
        <family val="2"/>
      </rPr>
      <t>lv.1</t>
    </r>
  </si>
  <si>
    <t>减免[skill:70101:80]点的火属性伤害</t>
  </si>
  <si>
    <t>npcauto recover</t>
  </si>
  <si>
    <t>dec_force of nature</t>
  </si>
  <si>
    <t>skill_icons.ps_force_of_nature</t>
  </si>
  <si>
    <t>skill_01</t>
  </si>
  <si>
    <t>skill_cure_dryad</t>
  </si>
  <si>
    <t>30295.lua</t>
  </si>
  <si>
    <r>
      <rPr>
        <sz val="11"/>
        <rFont val="宋体"/>
        <family val="3"/>
        <charset val="134"/>
      </rPr>
      <t>自然之力</t>
    </r>
  </si>
  <si>
    <t>Throwing bombs</t>
  </si>
  <si>
    <t>item.ps_skill_10061</t>
  </si>
  <si>
    <t>throw_skill</t>
  </si>
  <si>
    <t>throw_jump_attack</t>
  </si>
  <si>
    <t>skill_explosion</t>
  </si>
  <si>
    <r>
      <rPr>
        <sz val="11"/>
        <rFont val="宋体"/>
        <family val="3"/>
        <charset val="134"/>
      </rPr>
      <t>投掷炸弹</t>
    </r>
  </si>
  <si>
    <t>投掷炸弹</t>
  </si>
  <si>
    <t>Artifact skills</t>
  </si>
  <si>
    <t>Area damage</t>
  </si>
  <si>
    <r>
      <rPr>
        <sz val="11"/>
        <rFont val="宋体"/>
        <family val="3"/>
        <charset val="134"/>
      </rPr>
      <t>神器技能</t>
    </r>
  </si>
  <si>
    <t>范围伤害</t>
  </si>
  <si>
    <t>Resurrection artifact</t>
  </si>
  <si>
    <t>Death is regenerated at [skill:now_id:v0]% health and mana, every skill [skill:now_id:v1] level</t>
  </si>
  <si>
    <r>
      <rPr>
        <sz val="11"/>
        <rFont val="宋体"/>
        <family val="3"/>
        <charset val="134"/>
      </rPr>
      <t>复活神器</t>
    </r>
  </si>
  <si>
    <t>死亡时以[skill:11001:21]%的血量和法力值重生,每前进[skill:11001:3]层使用一次</t>
  </si>
  <si>
    <t>死亡时以[skill:11002:36]%的血量和法力值重生,每前进[skill:11002:3]层使用一次</t>
  </si>
  <si>
    <t>死亡时以[skill:11003:51]%的血量和法力值重生,每前进[skill:11003:3]层使用一次</t>
  </si>
  <si>
    <t>死亡时以[skill:11004:66]%的血量和法力值重生,每前进[skill:11004:3]层使用一次</t>
  </si>
  <si>
    <t>死亡时以[skill:11005:54]%的血量和法力值重生,每前进[skill:11005:2]层使用一次</t>
  </si>
  <si>
    <t>死亡时以[skill:11006:64]%的血量和法力值重生,每前进[skill:11006:2]层使用一次</t>
  </si>
  <si>
    <t>死亡时以[skill:11007:74]%的血量和法力值重生,每前进[skill:11007:2]层使用一次</t>
  </si>
  <si>
    <t>死亡时以[skill:11008:84]%的血量和法力值重生,每前进[skill:11008:2]层使用一次</t>
  </si>
  <si>
    <t>死亡时以[skill:11009:94]%的血量和法力值重生,每前进[skill:11009:2]层使用一次</t>
  </si>
  <si>
    <t>死亡时以[skill:11010:52]%的血量和法力值重生,每前进[skill:11010:1]层使用一次</t>
  </si>
  <si>
    <t>死亡时以[skill:11011:57]%的血量和法力值重生,每前进[skill:11011:1]层使用一次</t>
  </si>
  <si>
    <t>死亡时以[skill:11012:62]%的血量和法力值重生,每前进[skill:11012:1]层使用一次</t>
  </si>
  <si>
    <t>死亡时以[skill:11013:67]%的血量和法力值重生,每前进[skill:11013:1]层使用一次</t>
  </si>
  <si>
    <t>死亡时以[skill:11014:72]%的血量和法力值重生,每前进[skill:11014:1]层使用一次</t>
  </si>
  <si>
    <t>死亡时以[skill:11015:77]%的血量和法力值重生,每前进[skill:11015:1]层使用一次</t>
  </si>
  <si>
    <t>blow</t>
  </si>
  <si>
    <t>Faster and harder than normal.</t>
  </si>
  <si>
    <t>skill_icons.ps_bash</t>
  </si>
  <si>
    <t>bash_gethit</t>
  </si>
  <si>
    <r>
      <rPr>
        <sz val="11"/>
        <rFont val="宋体"/>
        <family val="3"/>
        <charset val="134"/>
      </rPr>
      <t>重击</t>
    </r>
  </si>
  <si>
    <t>比一般攻击来的更快更猛。</t>
  </si>
  <si>
    <t>bite</t>
  </si>
  <si>
    <t>skill_icons.ps_bite</t>
  </si>
  <si>
    <t>bite_bleed_sound</t>
  </si>
  <si>
    <t>wolf_bite</t>
  </si>
  <si>
    <r>
      <rPr>
        <sz val="11"/>
        <rFont val="宋体"/>
        <family val="3"/>
        <charset val="134"/>
      </rPr>
      <t>撕咬</t>
    </r>
  </si>
  <si>
    <t>skill_icons.ps_roar</t>
  </si>
  <si>
    <r>
      <rPr>
        <sz val="11"/>
        <rFont val="宋体"/>
        <family val="3"/>
        <charset val="134"/>
      </rPr>
      <t>咆哮</t>
    </r>
  </si>
  <si>
    <t>When taking physical damage, there is a partial probability that the damage received will be reduced.</t>
  </si>
  <si>
    <t>skill_icons.ps_block</t>
  </si>
  <si>
    <r>
      <rPr>
        <sz val="11"/>
        <rFont val="宋体"/>
        <family val="3"/>
        <charset val="134"/>
      </rPr>
      <t>格挡</t>
    </r>
  </si>
  <si>
    <t>遭受物理伤害时，有部分的概率减免受到的伤害。</t>
  </si>
  <si>
    <t>Trample on</t>
  </si>
  <si>
    <t>skill_icons.ps_trample</t>
  </si>
  <si>
    <r>
      <rPr>
        <sz val="11"/>
        <rFont val="宋体"/>
        <family val="3"/>
        <charset val="134"/>
      </rPr>
      <t>践踏</t>
    </r>
  </si>
  <si>
    <t>fireball</t>
  </si>
  <si>
    <t>Summons a fireball that explodes when it hits the enemy.</t>
  </si>
  <si>
    <t>skill_icons.ps_fireball</t>
  </si>
  <si>
    <t>launch_skill</t>
  </si>
  <si>
    <t>stff_jump_skill</t>
  </si>
  <si>
    <r>
      <rPr>
        <sz val="11"/>
        <rFont val="宋体"/>
        <family val="3"/>
        <charset val="134"/>
      </rPr>
      <t>火球术</t>
    </r>
  </si>
  <si>
    <t>召唤一颗火球，击中敌人后爆炸。</t>
  </si>
  <si>
    <t>Inflammation blasting technique</t>
  </si>
  <si>
    <t>Launches a giant fireball that hits the target and deals fire damage to enemies within blast radius.</t>
  </si>
  <si>
    <t>skill_icons.ps_pyrobloop</t>
  </si>
  <si>
    <r>
      <rPr>
        <sz val="11"/>
        <rFont val="宋体"/>
        <family val="3"/>
        <charset val="134"/>
      </rPr>
      <t>炎爆术</t>
    </r>
  </si>
  <si>
    <t>发射一枚巨型火球，碰撞到目标后对爆炸范围内的敌人造成火系伤害。</t>
  </si>
  <si>
    <t>Magic boomerang</t>
  </si>
  <si>
    <t>skill_icons.ps_magic_boomerang</t>
  </si>
  <si>
    <t>boomerang_skill</t>
  </si>
  <si>
    <t>boomerang_jump_attack</t>
  </si>
  <si>
    <t>wpn_interest_hxb_rel</t>
  </si>
  <si>
    <t>wpn_interest_hxb_hit</t>
  </si>
  <si>
    <r>
      <rPr>
        <sz val="11"/>
        <rFont val="宋体"/>
        <family val="3"/>
        <charset val="134"/>
      </rPr>
      <t>魔法回旋镖</t>
    </r>
  </si>
  <si>
    <t>Lightning technique</t>
  </si>
  <si>
    <t>skill_icons.ps_lightning</t>
  </si>
  <si>
    <t>continued_skill</t>
  </si>
  <si>
    <t>skill_lightning_strike</t>
  </si>
  <si>
    <r>
      <rPr>
        <sz val="11"/>
        <rFont val="宋体"/>
        <family val="3"/>
        <charset val="134"/>
      </rPr>
      <t>雷击术</t>
    </r>
  </si>
  <si>
    <t>The thunder technique</t>
  </si>
  <si>
    <t>skill_icons.ps_thunder</t>
  </si>
  <si>
    <t>buff_skill_01</t>
  </si>
  <si>
    <r>
      <rPr>
        <sz val="11"/>
        <rFont val="宋体"/>
        <family val="3"/>
        <charset val="134"/>
      </rPr>
      <t>雷鸣术</t>
    </r>
  </si>
  <si>
    <t>发射光炮弹，</t>
  </si>
  <si>
    <t>healing</t>
  </si>
  <si>
    <t>skill_icons.ps_cure</t>
  </si>
  <si>
    <t>melee_attack_03</t>
  </si>
  <si>
    <t>cure</t>
  </si>
  <si>
    <r>
      <rPr>
        <sz val="11"/>
        <rFont val="宋体"/>
        <family val="3"/>
        <charset val="134"/>
      </rPr>
      <t>治愈术</t>
    </r>
  </si>
  <si>
    <t>Heat radiation</t>
  </si>
  <si>
    <t>skill_icons.ps_hot_ray</t>
  </si>
  <si>
    <t>wpn_staff_laser_efx_re</t>
  </si>
  <si>
    <t>20081.lua</t>
  </si>
  <si>
    <r>
      <rPr>
        <sz val="11"/>
        <rFont val="宋体"/>
        <family val="3"/>
        <charset val="134"/>
      </rPr>
      <t>灼热射线</t>
    </r>
  </si>
  <si>
    <t>Summon surgery day</t>
  </si>
  <si>
    <t>skill_icons.ps_summon</t>
  </si>
  <si>
    <t>magic_continued_skill</t>
  </si>
  <si>
    <t>magic_jump_skill</t>
  </si>
  <si>
    <t>hot_ray</t>
  </si>
  <si>
    <r>
      <rPr>
        <sz val="11"/>
        <rFont val="宋体"/>
        <family val="3"/>
        <charset val="134"/>
      </rPr>
      <t>召唤术天</t>
    </r>
  </si>
  <si>
    <t>Summon operation</t>
  </si>
  <si>
    <r>
      <rPr>
        <sz val="11"/>
        <rFont val="宋体"/>
        <family val="3"/>
        <charset val="134"/>
      </rPr>
      <t>召唤术地</t>
    </r>
  </si>
  <si>
    <t>Big bad voodoo curse</t>
  </si>
  <si>
    <t>Cast the enemy into a vicious curse.</t>
  </si>
  <si>
    <t>item.ps_voodoo</t>
  </si>
  <si>
    <t>magic_launch_skill</t>
  </si>
  <si>
    <r>
      <rPr>
        <sz val="11"/>
        <rFont val="宋体"/>
        <family val="3"/>
        <charset val="134"/>
      </rPr>
      <t>巫毒诅咒</t>
    </r>
  </si>
  <si>
    <t>使敌人陷入恶毒的诅咒中。</t>
  </si>
  <si>
    <t>The seismic technique</t>
  </si>
  <si>
    <t>skill_icons.ps_earthquake</t>
  </si>
  <si>
    <t>launch_skill_05</t>
  </si>
  <si>
    <r>
      <rPr>
        <sz val="11"/>
        <rFont val="宋体"/>
        <family val="3"/>
        <charset val="134"/>
      </rPr>
      <t>地震术</t>
    </r>
  </si>
  <si>
    <t>A black hole</t>
  </si>
  <si>
    <t>item.ps_balck_hole</t>
  </si>
  <si>
    <t>black_hole_fly</t>
  </si>
  <si>
    <r>
      <rPr>
        <sz val="11"/>
        <rFont val="宋体"/>
        <family val="3"/>
        <charset val="134"/>
      </rPr>
      <t>黑洞</t>
    </r>
  </si>
  <si>
    <t>Method the ball of light</t>
  </si>
  <si>
    <t>item.ps_bright</t>
  </si>
  <si>
    <t>skill_water_cannon</t>
  </si>
  <si>
    <t>skill_water_cannon_gethit</t>
  </si>
  <si>
    <r>
      <rPr>
        <sz val="11"/>
        <rFont val="宋体"/>
        <family val="3"/>
        <charset val="134"/>
      </rPr>
      <t>光明法球</t>
    </r>
  </si>
  <si>
    <t>Method of poison</t>
  </si>
  <si>
    <t>Poison the enemy and continue to take damage.</t>
  </si>
  <si>
    <t>skill_icons.ps_poison</t>
  </si>
  <si>
    <t>poison_gethit</t>
  </si>
  <si>
    <r>
      <rPr>
        <sz val="11"/>
        <rFont val="宋体"/>
        <family val="3"/>
        <charset val="134"/>
      </rPr>
      <t>蛊毒</t>
    </r>
  </si>
  <si>
    <t>使敌人中毒，持续受到伤害。</t>
  </si>
  <si>
    <t>skill_icons.ps_frostbolt</t>
  </si>
  <si>
    <r>
      <rPr>
        <sz val="11"/>
        <rFont val="宋体"/>
        <family val="3"/>
        <charset val="134"/>
      </rPr>
      <t>冰箭术</t>
    </r>
  </si>
  <si>
    <t>射出一支冰箭，击中地面后爆炸</t>
  </si>
  <si>
    <t>The force to suck</t>
  </si>
  <si>
    <t>Summons a magic ball with dark powers.</t>
  </si>
  <si>
    <t>skill_icons.ps_force_suck</t>
  </si>
  <si>
    <r>
      <rPr>
        <sz val="11"/>
        <rFont val="宋体"/>
        <family val="3"/>
        <charset val="134"/>
      </rPr>
      <t>原力吮吸</t>
    </r>
  </si>
  <si>
    <t>召唤一颗带有黑暗力量的法球。</t>
  </si>
  <si>
    <t>Ice breath</t>
  </si>
  <si>
    <t>Blow lightly to let the enemy frostbite and slow down</t>
  </si>
  <si>
    <t>item.ps_forost_breath</t>
  </si>
  <si>
    <t>skill_frost_breath</t>
  </si>
  <si>
    <r>
      <rPr>
        <sz val="11"/>
        <rFont val="宋体"/>
        <family val="3"/>
        <charset val="134"/>
      </rPr>
      <t>寒冰吐息</t>
    </r>
  </si>
  <si>
    <t>射出一个带有追踪的光，到达后爆炸，让敌人冻伤并缓速。</t>
  </si>
  <si>
    <t>Sun wheel</t>
  </si>
  <si>
    <t>melee_attack_02_start</t>
  </si>
  <si>
    <r>
      <rPr>
        <sz val="11"/>
        <rFont val="宋体"/>
        <family val="3"/>
        <charset val="134"/>
      </rPr>
      <t>火舞轮</t>
    </r>
  </si>
  <si>
    <t>10271.lua</t>
  </si>
  <si>
    <t>mines</t>
  </si>
  <si>
    <r>
      <rPr>
        <sz val="11"/>
        <rFont val="宋体"/>
        <family val="3"/>
        <charset val="134"/>
      </rPr>
      <t>地雷</t>
    </r>
  </si>
  <si>
    <t>Time bomb</t>
  </si>
  <si>
    <r>
      <rPr>
        <sz val="11"/>
        <rFont val="宋体"/>
        <family val="3"/>
        <charset val="134"/>
      </rPr>
      <t>定时炸弹</t>
    </r>
  </si>
  <si>
    <t>sunkens</t>
  </si>
  <si>
    <t>defense_spike_trap_still</t>
  </si>
  <si>
    <t>area_trap.lua</t>
  </si>
  <si>
    <r>
      <rPr>
        <sz val="11"/>
        <rFont val="宋体"/>
        <family val="3"/>
        <charset val="134"/>
      </rPr>
      <t>地刺</t>
    </r>
  </si>
  <si>
    <t>gas</t>
  </si>
  <si>
    <t>defense_gas_trap</t>
  </si>
  <si>
    <r>
      <rPr>
        <sz val="11"/>
        <rFont val="宋体"/>
        <family val="3"/>
        <charset val="134"/>
      </rPr>
      <t>毒气</t>
    </r>
  </si>
  <si>
    <t>Lion head gas</t>
  </si>
  <si>
    <r>
      <rPr>
        <sz val="11"/>
        <rFont val="宋体"/>
        <family val="3"/>
        <charset val="134"/>
      </rPr>
      <t>狮子头毒气</t>
    </r>
  </si>
  <si>
    <t>The fireball statue</t>
  </si>
  <si>
    <r>
      <rPr>
        <sz val="11"/>
        <rFont val="宋体"/>
        <family val="3"/>
        <charset val="134"/>
      </rPr>
      <t>火球雕像</t>
    </r>
  </si>
  <si>
    <t>Arrow launcher</t>
  </si>
  <si>
    <t>bow_attack</t>
  </si>
  <si>
    <r>
      <rPr>
        <sz val="11"/>
        <rFont val="宋体"/>
        <family val="3"/>
        <charset val="134"/>
      </rPr>
      <t>飞箭发射器</t>
    </r>
  </si>
  <si>
    <t>The ice floor</t>
  </si>
  <si>
    <t>寒冰地板</t>
  </si>
  <si>
    <t>Fire-breathing ceiling</t>
  </si>
  <si>
    <r>
      <rPr>
        <sz val="11"/>
        <rFont val="宋体"/>
        <family val="3"/>
        <charset val="134"/>
      </rPr>
      <t>喷火天花板</t>
    </r>
  </si>
  <si>
    <t>Long steam trap (horizontal)</t>
  </si>
  <si>
    <r>
      <rPr>
        <sz val="11"/>
        <rFont val="宋体"/>
        <family val="3"/>
        <charset val="134"/>
      </rPr>
      <t>长条蒸汽陷阱</t>
    </r>
    <r>
      <rPr>
        <sz val="11"/>
        <rFont val="Arial"/>
        <family val="2"/>
      </rPr>
      <t>(</t>
    </r>
    <r>
      <rPr>
        <sz val="11"/>
        <rFont val="宋体"/>
        <family val="3"/>
        <charset val="134"/>
      </rPr>
      <t>水平</t>
    </r>
    <r>
      <rPr>
        <sz val="11"/>
        <rFont val="Arial"/>
        <family val="2"/>
      </rPr>
      <t>)</t>
    </r>
  </si>
  <si>
    <t>Long steam trap (face up)</t>
  </si>
  <si>
    <r>
      <rPr>
        <sz val="11"/>
        <rFont val="宋体"/>
        <family val="3"/>
        <charset val="134"/>
      </rPr>
      <t>长条蒸汽陷阱</t>
    </r>
    <r>
      <rPr>
        <sz val="11"/>
        <rFont val="Arial"/>
        <family val="2"/>
      </rPr>
      <t>(</t>
    </r>
    <r>
      <rPr>
        <sz val="11"/>
        <rFont val="宋体"/>
        <family val="3"/>
        <charset val="134"/>
      </rPr>
      <t>朝上</t>
    </r>
    <r>
      <rPr>
        <sz val="11"/>
        <rFont val="Arial"/>
        <family val="2"/>
      </rPr>
      <t>)</t>
    </r>
  </si>
  <si>
    <t>Long steam trap (face down)</t>
  </si>
  <si>
    <r>
      <rPr>
        <sz val="11"/>
        <rFont val="宋体"/>
        <family val="3"/>
        <charset val="134"/>
      </rPr>
      <t>长条蒸汽陷阱</t>
    </r>
    <r>
      <rPr>
        <sz val="11"/>
        <rFont val="Arial"/>
        <family val="2"/>
      </rPr>
      <t>(</t>
    </r>
    <r>
      <rPr>
        <sz val="11"/>
        <rFont val="宋体"/>
        <family val="3"/>
        <charset val="134"/>
      </rPr>
      <t>朝下</t>
    </r>
    <r>
      <rPr>
        <sz val="11"/>
        <rFont val="Arial"/>
        <family val="2"/>
      </rPr>
      <t>)</t>
    </r>
  </si>
  <si>
    <t>Long flame trap (horizontal)</t>
  </si>
  <si>
    <r>
      <rPr>
        <sz val="11"/>
        <rFont val="宋体"/>
        <family val="3"/>
        <charset val="134"/>
      </rPr>
      <t>长条火焰陷阱</t>
    </r>
    <r>
      <rPr>
        <sz val="11"/>
        <rFont val="Arial"/>
        <family val="2"/>
      </rPr>
      <t>(</t>
    </r>
    <r>
      <rPr>
        <sz val="11"/>
        <rFont val="宋体"/>
        <family val="3"/>
        <charset val="134"/>
      </rPr>
      <t>水平</t>
    </r>
    <r>
      <rPr>
        <sz val="11"/>
        <rFont val="Arial"/>
        <family val="2"/>
      </rPr>
      <t>)</t>
    </r>
  </si>
  <si>
    <t>Long flame trap (face up)</t>
  </si>
  <si>
    <r>
      <rPr>
        <sz val="11"/>
        <rFont val="宋体"/>
        <family val="3"/>
        <charset val="134"/>
      </rPr>
      <t>长条火焰陷阱</t>
    </r>
    <r>
      <rPr>
        <sz val="11"/>
        <rFont val="Arial"/>
        <family val="2"/>
      </rPr>
      <t>(</t>
    </r>
    <r>
      <rPr>
        <sz val="11"/>
        <rFont val="宋体"/>
        <family val="3"/>
        <charset val="134"/>
      </rPr>
      <t>朝上</t>
    </r>
    <r>
      <rPr>
        <sz val="11"/>
        <rFont val="Arial"/>
        <family val="2"/>
      </rPr>
      <t>)</t>
    </r>
  </si>
  <si>
    <t>Long flame trap (face down)</t>
  </si>
  <si>
    <r>
      <rPr>
        <sz val="11"/>
        <rFont val="宋体"/>
        <family val="3"/>
        <charset val="134"/>
      </rPr>
      <t>长条火焰陷阱</t>
    </r>
    <r>
      <rPr>
        <sz val="11"/>
        <rFont val="Arial"/>
        <family val="2"/>
      </rPr>
      <t>(</t>
    </r>
    <r>
      <rPr>
        <sz val="11"/>
        <rFont val="宋体"/>
        <family val="3"/>
        <charset val="134"/>
      </rPr>
      <t>朝下</t>
    </r>
    <r>
      <rPr>
        <sz val="11"/>
        <rFont val="Arial"/>
        <family val="2"/>
      </rPr>
      <t>)</t>
    </r>
  </si>
  <si>
    <t>Cocktail toss</t>
  </si>
  <si>
    <t>skill_cocktail</t>
  </si>
  <si>
    <t>skill_cocktail_gethit</t>
  </si>
  <si>
    <r>
      <rPr>
        <sz val="11"/>
        <rFont val="宋体"/>
        <family val="3"/>
        <charset val="134"/>
      </rPr>
      <t>投掷鸡尾酒</t>
    </r>
  </si>
  <si>
    <t>Explosive parts box</t>
  </si>
  <si>
    <r>
      <rPr>
        <sz val="11"/>
        <rFont val="宋体"/>
        <family val="3"/>
        <charset val="134"/>
      </rPr>
      <t>爆炸零件箱</t>
    </r>
  </si>
  <si>
    <t>oil_drum.lua</t>
  </si>
  <si>
    <t>A tornado</t>
  </si>
  <si>
    <t>item.ps_skill_10111</t>
  </si>
  <si>
    <t>skill_02</t>
  </si>
  <si>
    <r>
      <rPr>
        <sz val="11"/>
        <rFont val="宋体"/>
        <family val="3"/>
        <charset val="134"/>
      </rPr>
      <t>龙卷风</t>
    </r>
  </si>
  <si>
    <t>Dust storms</t>
  </si>
  <si>
    <t>sandstorm_fly</t>
  </si>
  <si>
    <t>30016.lua</t>
  </si>
  <si>
    <t>sandstorm_attack</t>
  </si>
  <si>
    <r>
      <rPr>
        <sz val="11"/>
        <rFont val="宋体"/>
        <family val="3"/>
        <charset val="134"/>
      </rPr>
      <t>沙尘暴</t>
    </r>
  </si>
  <si>
    <t>Sandstorm explosion</t>
  </si>
  <si>
    <r>
      <rPr>
        <sz val="11"/>
        <rFont val="宋体"/>
        <family val="3"/>
        <charset val="134"/>
      </rPr>
      <t>沙尘暴爆炸</t>
    </r>
  </si>
  <si>
    <t>Sand trap</t>
  </si>
  <si>
    <r>
      <rPr>
        <sz val="11"/>
        <rFont val="宋体"/>
        <family val="3"/>
        <charset val="134"/>
      </rPr>
      <t>沙尘暴陷阱</t>
    </r>
  </si>
  <si>
    <t>summon</t>
  </si>
  <si>
    <t>Call upon monsters to assist in battle.</t>
  </si>
  <si>
    <t>launch_skill_01</t>
  </si>
  <si>
    <r>
      <rPr>
        <sz val="11"/>
        <rFont val="宋体"/>
        <family val="3"/>
        <charset val="134"/>
      </rPr>
      <t>召唤</t>
    </r>
  </si>
  <si>
    <t>召唤怪物协助作战。</t>
  </si>
  <si>
    <r>
      <rPr>
        <sz val="11"/>
        <rFont val="宋体"/>
        <family val="3"/>
        <charset val="134"/>
      </rPr>
      <t>假人召唤怪</t>
    </r>
  </si>
  <si>
    <t>artillery</t>
  </si>
  <si>
    <t>bow_skill_cannon</t>
  </si>
  <si>
    <t>cannon_jump_skill</t>
  </si>
  <si>
    <t>cannon_attack</t>
  </si>
  <si>
    <t>cannon_fly</t>
  </si>
  <si>
    <t>19001.lua</t>
  </si>
  <si>
    <t>cannon_gethit</t>
  </si>
  <si>
    <r>
      <rPr>
        <sz val="11"/>
        <rFont val="宋体"/>
        <family val="3"/>
        <charset val="134"/>
      </rPr>
      <t>火炮</t>
    </r>
  </si>
  <si>
    <t>Bow and arrow</t>
  </si>
  <si>
    <t>Shoot a swift arrow at the enemy.</t>
  </si>
  <si>
    <t>bow_skill</t>
  </si>
  <si>
    <t>bow_jump_skill</t>
  </si>
  <si>
    <t>19002.lua</t>
  </si>
  <si>
    <t>bow_gethit</t>
  </si>
  <si>
    <r>
      <rPr>
        <sz val="11"/>
        <rFont val="宋体"/>
        <family val="3"/>
        <charset val="134"/>
      </rPr>
      <t>弓箭</t>
    </r>
  </si>
  <si>
    <t>射出一支冰封箭矢攻击敌人。</t>
  </si>
  <si>
    <t>gun</t>
  </si>
  <si>
    <t>Fire a musket at a distant enemy.</t>
  </si>
  <si>
    <t>skill_icons.ps_firearm</t>
  </si>
  <si>
    <t>gun_skill</t>
  </si>
  <si>
    <t>gun_jump_attack</t>
  </si>
  <si>
    <t>gun_attack</t>
  </si>
  <si>
    <t>19003.lua</t>
  </si>
  <si>
    <t>gun_gethit</t>
  </si>
  <si>
    <r>
      <rPr>
        <sz val="11"/>
        <rFont val="宋体"/>
        <family val="3"/>
        <charset val="134"/>
      </rPr>
      <t>火枪</t>
    </r>
  </si>
  <si>
    <t>使用火枪攻击远处的敌人。</t>
  </si>
  <si>
    <t>skill_20012</t>
  </si>
  <si>
    <t>19004.lua</t>
  </si>
  <si>
    <t>使用火枪攻击远处的敌人，对单体目标造成[skill:190040:ui.cs_orange:120*3]%物理伤害。</t>
  </si>
  <si>
    <t>Water cannon</t>
  </si>
  <si>
    <r>
      <rPr>
        <sz val="11"/>
        <rFont val="宋体"/>
        <family val="3"/>
        <charset val="134"/>
      </rPr>
      <t>水压大炮</t>
    </r>
  </si>
  <si>
    <t>Poisonous water gun</t>
  </si>
  <si>
    <t>wpn_poison_gun_shoot</t>
  </si>
  <si>
    <t>wpn_poison_gun_hit</t>
  </si>
  <si>
    <r>
      <rPr>
        <sz val="11"/>
        <rFont val="宋体"/>
        <family val="3"/>
        <charset val="134"/>
      </rPr>
      <t>剧毒水枪</t>
    </r>
  </si>
  <si>
    <t>formic acid gun</t>
  </si>
  <si>
    <r>
      <rPr>
        <sz val="11"/>
        <rFont val="宋体"/>
        <family val="3"/>
        <charset val="134"/>
      </rPr>
      <t>蚁酸枪</t>
    </r>
  </si>
  <si>
    <t>Venom gun</t>
  </si>
  <si>
    <r>
      <rPr>
        <sz val="11"/>
        <rFont val="宋体"/>
        <family val="3"/>
        <charset val="134"/>
      </rPr>
      <t>毒液枪</t>
    </r>
  </si>
  <si>
    <t>19009.lua</t>
  </si>
  <si>
    <t>Heals itself for 100 health and restores 10 health every 3 seconds for 12 seconds</t>
  </si>
  <si>
    <t>为自身治疗[skill:20001:100]点生命值，并在[skill:20001:12]秒内每[skill:20001:3]秒恢复[skill:20001:10]点生命值</t>
  </si>
  <si>
    <t>A fireball fired in one direction that strikes an enemy target causing % fire damage</t>
  </si>
  <si>
    <r>
      <rPr>
        <sz val="11"/>
        <rFont val="宋体"/>
        <family val="3"/>
        <charset val="134"/>
      </rPr>
      <t>在周围形成</t>
    </r>
    <r>
      <rPr>
        <sz val="11"/>
        <rFont val="Arial"/>
        <family val="2"/>
      </rPr>
      <t>5</t>
    </r>
    <r>
      <rPr>
        <sz val="11"/>
        <rFont val="宋体"/>
        <family val="3"/>
        <charset val="134"/>
      </rPr>
      <t>个火球团，碰撞到敌方目标后造成</t>
    </r>
    <r>
      <rPr>
        <sz val="11"/>
        <rFont val="Arial"/>
        <family val="2"/>
      </rPr>
      <t>[skill:20011:ui.cs_blue:100*4]%</t>
    </r>
    <r>
      <rPr>
        <sz val="11"/>
        <rFont val="宋体"/>
        <family val="3"/>
        <charset val="134"/>
      </rPr>
      <t>火系伤害</t>
    </r>
  </si>
  <si>
    <t>A giant fireball is fired in one direction, hitting the target and causing fire damage to enemies in the blast range</t>
  </si>
  <si>
    <t>朝一个方向发射一枚巨型火球，碰撞到目标后对爆炸范围内的敌人造成[skill:20021:ui.cs_blue:80*4]%火系伤害</t>
  </si>
  <si>
    <t>Launches an ice arrow in one direction, causing % ice damage and slowing the target movement speed for 2 seconds</t>
  </si>
  <si>
    <t>朝一个方向发射一只凤凰，碰撞到敌方目标后</t>
  </si>
  <si>
    <r>
      <rPr>
        <sz val="11"/>
        <rFont val="宋体"/>
        <family val="3"/>
        <charset val="134"/>
      </rPr>
      <t>同时减慢该目标</t>
    </r>
    <r>
      <rPr>
        <sz val="11"/>
        <rFont val="Arial"/>
        <family val="2"/>
      </rPr>
      <t>30%</t>
    </r>
    <r>
      <rPr>
        <sz val="11"/>
        <rFont val="宋体"/>
        <family val="3"/>
        <charset val="134"/>
      </rPr>
      <t>移动速度，持续</t>
    </r>
    <r>
      <rPr>
        <sz val="11"/>
        <rFont val="Arial"/>
        <family val="2"/>
      </rPr>
      <t>3</t>
    </r>
    <r>
      <rPr>
        <sz val="11"/>
        <rFont val="宋体"/>
        <family val="3"/>
        <charset val="134"/>
      </rPr>
      <t>秒。</t>
    </r>
  </si>
  <si>
    <t>Placing a thunderball in a position that lasts [skill:now_id:v0] seconds, the enemy unit being struck is paralyzed % of the time and takes damage every second</t>
  </si>
  <si>
    <t>20041.lua</t>
  </si>
  <si>
    <r>
      <rPr>
        <sz val="11"/>
        <rFont val="宋体"/>
        <family val="3"/>
        <charset val="134"/>
      </rPr>
      <t>朝对方释放一个持续</t>
    </r>
    <r>
      <rPr>
        <sz val="11"/>
        <rFont val="Arial"/>
        <family val="2"/>
      </rPr>
      <t>[skill:20041:3]</t>
    </r>
    <r>
      <rPr>
        <sz val="11"/>
        <rFont val="宋体"/>
        <family val="3"/>
        <charset val="134"/>
      </rPr>
      <t>秒的雷球，碰撞到的敌方单位有</t>
    </r>
    <r>
      <rPr>
        <sz val="11"/>
        <rFont val="Arial"/>
        <family val="2"/>
      </rPr>
      <t>[skill:20041:50]%</t>
    </r>
    <r>
      <rPr>
        <sz val="11"/>
        <rFont val="宋体"/>
        <family val="3"/>
        <charset val="134"/>
      </rPr>
      <t>概率麻痹无法行动，并每秒受到</t>
    </r>
    <r>
      <rPr>
        <sz val="11"/>
        <rFont val="Arial"/>
        <family val="2"/>
      </rPr>
      <t>[skill:20041:ui.cs_blue:50*4]%</t>
    </r>
    <r>
      <rPr>
        <sz val="11"/>
        <rFont val="宋体"/>
        <family val="3"/>
        <charset val="134"/>
      </rPr>
      <t>雷系伤害</t>
    </r>
    <r>
      <rPr>
        <sz val="11"/>
        <rFont val="Arial"/>
        <family val="2"/>
      </rPr>
      <t>,</t>
    </r>
    <r>
      <rPr>
        <sz val="11"/>
        <rFont val="宋体"/>
        <family val="3"/>
        <charset val="134"/>
      </rPr>
      <t>麻痹持续</t>
    </r>
    <r>
      <rPr>
        <sz val="11"/>
        <rFont val="Arial"/>
        <family val="2"/>
      </rPr>
      <t>[skill:20041:1]</t>
    </r>
    <r>
      <rPr>
        <sz val="11"/>
        <rFont val="宋体"/>
        <family val="3"/>
        <charset val="134"/>
      </rPr>
      <t>秒</t>
    </r>
  </si>
  <si>
    <t>Do % earth damage to enemies in a small area in front of you and do [skill:now_id:v1] damage to central terrain. Ability to penetrate walls</t>
  </si>
  <si>
    <t>对面前小范围内的敌人造成[skill:20051:ui.cs_blue:85*4]%土系伤害，并对中心点地形造成[skill:20051:50]点伤害，可以穿墙</t>
  </si>
  <si>
    <t>Cast a flying orb in one direction to return to the launch point at the end of range, dealing ice damage to all enemies that pass by</t>
  </si>
  <si>
    <r>
      <rPr>
        <sz val="11"/>
        <rFont val="宋体"/>
        <family val="3"/>
        <charset val="134"/>
      </rPr>
      <t>朝一个方向施放一个双刀刃，对经过的所有敌人造成</t>
    </r>
    <r>
      <rPr>
        <sz val="11"/>
        <rFont val="Arial"/>
        <family val="2"/>
      </rPr>
      <t>[skill:20061:ui.cs_blue:85*4]%</t>
    </r>
    <r>
      <rPr>
        <sz val="11"/>
        <rFont val="宋体"/>
        <family val="3"/>
        <charset val="134"/>
      </rPr>
      <t>冰系伤害</t>
    </r>
  </si>
  <si>
    <t>Ice damage to the target in front of you in skill: [now_id:v0]%, and skill: [now_id:v1]% slowing effect, duration [skill:now_id:v2] second</t>
  </si>
  <si>
    <t>skill_icons.ps_grief_soul_01</t>
  </si>
  <si>
    <t>continued_skill_cannon</t>
  </si>
  <si>
    <t>skill_flame_loop</t>
  </si>
  <si>
    <t>20216.lua</t>
  </si>
  <si>
    <r>
      <rPr>
        <sz val="11"/>
        <rFont val="宋体"/>
        <family val="3"/>
        <charset val="134"/>
      </rPr>
      <t>火焰喷射</t>
    </r>
  </si>
  <si>
    <t>对指定方向发出空气波</t>
  </si>
  <si>
    <t>Casts a continuous ray in one direction, dealing % fire damage every second to enemies that are struck by the ray, casting spells continuously and expending mana</t>
  </si>
  <si>
    <t>朝一个方向施放持续的火焰，对被火焰穿过的敌人每秒造成[skill:20081:ui.cs_blue:85*4]%火系伤害，可持续施法并消耗魔力值</t>
  </si>
  <si>
    <t>Shoots a beam of lightning in one direction, causing % thunder damage to all enemy targets</t>
  </si>
  <si>
    <t>朝一个方向发射一束雷电，持续对碰撞到的所有敌方目标造成[skill:20091:ui.cs_blue:110*4]%雷系伤害</t>
  </si>
  <si>
    <t>Throwing a venom bottle at an enemy target causes % poison damage to the target being hit and % poison damage to the target every [skill:now_id:v0] second</t>
  </si>
  <si>
    <t>对一个敌方目标投掷一个毒液瓶，对被击中的目标</t>
  </si>
  <si>
    <r>
      <rPr>
        <sz val="11"/>
        <rFont val="宋体"/>
        <family val="3"/>
        <charset val="134"/>
      </rPr>
      <t>并使其在</t>
    </r>
    <r>
      <rPr>
        <sz val="11"/>
        <rFont val="Arial"/>
        <family val="2"/>
      </rPr>
      <t>12</t>
    </r>
    <r>
      <rPr>
        <sz val="11"/>
        <rFont val="宋体"/>
        <family val="3"/>
        <charset val="134"/>
      </rPr>
      <t>秒内每</t>
    </r>
    <r>
      <rPr>
        <sz val="11"/>
        <rFont val="Arial"/>
        <family val="2"/>
      </rPr>
      <t>3</t>
    </r>
    <r>
      <rPr>
        <sz val="11"/>
        <rFont val="宋体"/>
        <family val="3"/>
        <charset val="134"/>
      </rPr>
      <t>秒受到</t>
    </r>
    <r>
      <rPr>
        <sz val="11"/>
        <rFont val="Arial"/>
        <family val="2"/>
      </rPr>
      <t>30</t>
    </r>
    <r>
      <rPr>
        <sz val="11"/>
        <rFont val="宋体"/>
        <family val="3"/>
        <charset val="134"/>
      </rPr>
      <t>点毒系伤害</t>
    </r>
  </si>
  <si>
    <t>Releases a shadow orb that flies in a straight line, dealing % dark damage to enemy targets when struck</t>
  </si>
  <si>
    <t>吸收周围的暗影力量，幻化成光的法球，被碰撞到的敌方目标</t>
  </si>
  <si>
    <t>Releases a orb that automatically tracks the closest enemy, causing % light damage when struck. If the target is dead, the orb that tracks the target disappears</t>
  </si>
  <si>
    <t>释放一个法球自动追踪离你最近的敌人，碰撞后造成[skill:20121:ui.cs_blue:100*4]%光系伤害，若目标已经死亡，则追踪该目标的法球消失</t>
  </si>
  <si>
    <t>Ball of fire - death rod</t>
  </si>
  <si>
    <t>Spouts attack balls in front of you, each doing % fire damage, casting continuously and expending mana</t>
  </si>
  <si>
    <t>skill_icons.ps_small_demon_skill_01</t>
  </si>
  <si>
    <t>20131.lua</t>
  </si>
  <si>
    <r>
      <rPr>
        <sz val="11"/>
        <rFont val="宋体"/>
        <family val="3"/>
        <charset val="134"/>
      </rPr>
      <t>连珠火球</t>
    </r>
    <r>
      <rPr>
        <sz val="11"/>
        <rFont val="Arial"/>
        <family val="2"/>
      </rPr>
      <t>——</t>
    </r>
    <r>
      <rPr>
        <sz val="11"/>
        <rFont val="宋体"/>
        <family val="3"/>
        <charset val="134"/>
      </rPr>
      <t>死亡法杖</t>
    </r>
  </si>
  <si>
    <t>朝自身面前不断喷出攻击法球，每个法球</t>
  </si>
  <si>
    <t>Casts a slow-moving black hole in one direction, immobilizing the enemies it encounters, and doing dark damage every second until the black hole is gone</t>
  </si>
  <si>
    <t>skill_icons.ps_spirit_ball</t>
  </si>
  <si>
    <t>20141.lua</t>
  </si>
  <si>
    <r>
      <rPr>
        <sz val="11"/>
        <rFont val="宋体"/>
        <family val="3"/>
        <charset val="134"/>
      </rPr>
      <t>朝一个方向持续施放一个暗物质，将碰撞到的敌人吸住无法移动，并每秒造成</t>
    </r>
    <r>
      <rPr>
        <sz val="11"/>
        <rFont val="Arial"/>
        <family val="2"/>
      </rPr>
      <t>[skill:20141:ui.cs_blue:100*4]%</t>
    </r>
    <r>
      <rPr>
        <sz val="11"/>
        <rFont val="宋体"/>
        <family val="3"/>
        <charset val="134"/>
      </rPr>
      <t>暗系伤害直到黑洞消失</t>
    </r>
  </si>
  <si>
    <t>Bat wing gyro</t>
  </si>
  <si>
    <r>
      <rPr>
        <sz val="11"/>
        <rFont val="宋体"/>
        <family val="3"/>
        <charset val="134"/>
      </rPr>
      <t>蝠翼回旋标</t>
    </r>
  </si>
  <si>
    <t>Gas bomb</t>
  </si>
  <si>
    <t>skill_poison_bottle</t>
  </si>
  <si>
    <r>
      <rPr>
        <sz val="11"/>
        <rFont val="宋体"/>
        <family val="3"/>
        <charset val="134"/>
      </rPr>
      <t>毒气弹</t>
    </r>
  </si>
  <si>
    <t>Pizza fashion</t>
  </si>
  <si>
    <r>
      <rPr>
        <sz val="11"/>
        <rFont val="宋体"/>
        <family val="3"/>
        <charset val="134"/>
      </rPr>
      <t>披萨时装</t>
    </r>
  </si>
  <si>
    <t>Tropical cocktail fashion</t>
  </si>
  <si>
    <r>
      <rPr>
        <sz val="11"/>
        <rFont val="宋体"/>
        <family val="3"/>
        <charset val="134"/>
      </rPr>
      <t>热带鸡尾酒时装</t>
    </r>
  </si>
  <si>
    <t>投掷鸡尾酒</t>
  </si>
  <si>
    <t>召唤一只15级的企鹅武士之魂为你作战。</t>
  </si>
  <si>
    <t>cocktail</t>
  </si>
  <si>
    <r>
      <rPr>
        <sz val="11"/>
        <rFont val="宋体"/>
        <family val="3"/>
        <charset val="134"/>
      </rPr>
      <t>鸡尾酒</t>
    </r>
  </si>
  <si>
    <t>Water bomb roar</t>
  </si>
  <si>
    <r>
      <rPr>
        <sz val="11"/>
        <rFont val="宋体"/>
        <family val="3"/>
        <charset val="134"/>
      </rPr>
      <t>水弹咆哮</t>
    </r>
  </si>
  <si>
    <t>Spider silk</t>
  </si>
  <si>
    <t>Shoot several webs in a parabolic trajectory to the ground, and stay on the ground for several seconds</t>
  </si>
  <si>
    <t>skill_icons.ps_scorpions_skill_01</t>
  </si>
  <si>
    <t>20204.lua</t>
  </si>
  <si>
    <r>
      <rPr>
        <sz val="11"/>
        <rFont val="宋体"/>
        <family val="3"/>
        <charset val="134"/>
      </rPr>
      <t>蛛丝</t>
    </r>
  </si>
  <si>
    <t>射出一张呈抛物线轨迹移动的蛛网，落地后扔会存在数秒。对期间触碰到蛛网的敌方单位</t>
  </si>
  <si>
    <r>
      <rPr>
        <sz val="11"/>
        <rFont val="宋体"/>
        <family val="3"/>
        <charset val="134"/>
      </rPr>
      <t>并且在</t>
    </r>
    <r>
      <rPr>
        <sz val="11"/>
        <rFont val="Arial"/>
        <family val="2"/>
      </rPr>
      <t>4</t>
    </r>
    <r>
      <rPr>
        <sz val="11"/>
        <rFont val="宋体"/>
        <family val="3"/>
        <charset val="134"/>
      </rPr>
      <t>秒内使目标中毒，共计造成[ui.cs_blue:204*0.32]的毒系伤害。</t>
    </r>
  </si>
  <si>
    <t>[ui.cs_blue:204*0.32]</t>
  </si>
  <si>
    <t>Deep awakening</t>
  </si>
  <si>
    <t>skill_icons.ps_shock_wave</t>
  </si>
  <si>
    <r>
      <rPr>
        <sz val="11"/>
        <rFont val="宋体"/>
        <family val="3"/>
        <charset val="134"/>
      </rPr>
      <t>深海苏醒</t>
    </r>
  </si>
  <si>
    <t>Big ice hockey</t>
  </si>
  <si>
    <t>scrying</t>
  </si>
  <si>
    <t>skill_icons.ps_pet_skill_042</t>
  </si>
  <si>
    <t>ice_bullet_spell</t>
  </si>
  <si>
    <t>20206.lua</t>
  </si>
  <si>
    <t>ice_bullet_gethit</t>
  </si>
  <si>
    <r>
      <rPr>
        <sz val="11"/>
        <rFont val="宋体"/>
        <family val="3"/>
        <charset val="134"/>
      </rPr>
      <t>大冰球</t>
    </r>
  </si>
  <si>
    <t>释放一个向前飞行的魔法球，对碰到的敌方单位</t>
  </si>
  <si>
    <t>Colorful magic detonation</t>
  </si>
  <si>
    <r>
      <rPr>
        <sz val="11"/>
        <rFont val="宋体"/>
        <family val="3"/>
        <charset val="134"/>
      </rPr>
      <t>七彩魔爆</t>
    </r>
  </si>
  <si>
    <t>Sweet temptation</t>
  </si>
  <si>
    <r>
      <rPr>
        <sz val="11"/>
        <rFont val="宋体"/>
        <family val="3"/>
        <charset val="134"/>
      </rPr>
      <t>甜食诱惑</t>
    </r>
  </si>
  <si>
    <t>A fatal blow</t>
  </si>
  <si>
    <t>imp_Fireworks_gethit</t>
  </si>
  <si>
    <r>
      <rPr>
        <sz val="11"/>
        <rFont val="宋体"/>
        <family val="3"/>
        <charset val="134"/>
      </rPr>
      <t>致命一击</t>
    </r>
  </si>
  <si>
    <r>
      <rPr>
        <sz val="11"/>
        <rFont val="宋体"/>
        <family val="3"/>
        <charset val="134"/>
      </rPr>
      <t>对四周射出毒箭，被击中的目标会受到</t>
    </r>
    <r>
      <rPr>
        <sz val="11"/>
        <rFont val="Arial"/>
        <family val="2"/>
      </rPr>
      <t>[skill:20210:ui.cs_blue:80*4]%</t>
    </r>
    <r>
      <rPr>
        <sz val="11"/>
        <rFont val="宋体"/>
        <family val="3"/>
        <charset val="134"/>
      </rPr>
      <t>毒系伤害，并在</t>
    </r>
    <r>
      <rPr>
        <sz val="11"/>
        <rFont val="Arial"/>
        <family val="2"/>
      </rPr>
      <t>[skill:20210:12]</t>
    </r>
    <r>
      <rPr>
        <sz val="11"/>
        <rFont val="宋体"/>
        <family val="3"/>
        <charset val="134"/>
      </rPr>
      <t>秒内每</t>
    </r>
    <r>
      <rPr>
        <sz val="11"/>
        <rFont val="Arial"/>
        <family val="2"/>
      </rPr>
      <t>[skill:20210:3]</t>
    </r>
    <r>
      <rPr>
        <sz val="11"/>
        <rFont val="宋体"/>
        <family val="3"/>
        <charset val="134"/>
      </rPr>
      <t>秒受到</t>
    </r>
    <r>
      <rPr>
        <sz val="11"/>
        <rFont val="Arial"/>
        <family val="2"/>
      </rPr>
      <t>[skill:20210:30*4]%</t>
    </r>
    <r>
      <rPr>
        <sz val="11"/>
        <rFont val="宋体"/>
        <family val="3"/>
        <charset val="134"/>
      </rPr>
      <t>毒系伤害</t>
    </r>
  </si>
  <si>
    <r>
      <rPr>
        <sz val="11"/>
        <rFont val="宋体"/>
        <family val="3"/>
        <charset val="134"/>
      </rPr>
      <t>朝一个方向施放</t>
    </r>
    <r>
      <rPr>
        <sz val="11"/>
        <rFont val="Arial"/>
        <family val="2"/>
      </rPr>
      <t>3</t>
    </r>
    <r>
      <rPr>
        <sz val="11"/>
        <rFont val="宋体"/>
        <family val="3"/>
        <charset val="134"/>
      </rPr>
      <t>个飞行的法碟，对经过的所有敌人造成</t>
    </r>
    <r>
      <rPr>
        <sz val="11"/>
        <rFont val="Arial"/>
        <family val="2"/>
      </rPr>
      <t>[skill:20211:ui.cs_blue:100*4]%</t>
    </r>
    <r>
      <rPr>
        <sz val="11"/>
        <rFont val="宋体"/>
        <family val="3"/>
        <charset val="134"/>
      </rPr>
      <t>冰系伤害</t>
    </r>
  </si>
  <si>
    <t>Summer water gun</t>
  </si>
  <si>
    <r>
      <rPr>
        <sz val="11"/>
        <rFont val="宋体"/>
        <family val="3"/>
        <charset val="134"/>
      </rPr>
      <t>夏日水枪</t>
    </r>
  </si>
  <si>
    <t>shooting</t>
  </si>
  <si>
    <t>continued_skill_gun</t>
  </si>
  <si>
    <t>wpn_steam_gun_shoot</t>
  </si>
  <si>
    <t>20213.lua</t>
  </si>
  <si>
    <r>
      <rPr>
        <sz val="11"/>
        <rFont val="宋体"/>
        <family val="3"/>
        <charset val="134"/>
      </rPr>
      <t>扫射</t>
    </r>
  </si>
  <si>
    <t>Cyclone knife to cut</t>
  </si>
  <si>
    <t>Release the whirling blade, sharp enough to cut through a metal plate.</t>
  </si>
  <si>
    <t>qirenzhan_sound</t>
  </si>
  <si>
    <t>20214.lua</t>
  </si>
  <si>
    <r>
      <rPr>
        <sz val="11"/>
        <rFont val="宋体"/>
        <family val="3"/>
        <charset val="134"/>
      </rPr>
      <t>旋风刀斩</t>
    </r>
  </si>
  <si>
    <t>释放快速旋转的刀影向前飞行，每0.25秒造成[skill:20214:ui.cs_orange:35*3]%物理伤害。</t>
  </si>
  <si>
    <t>Sharon volume</t>
  </si>
  <si>
    <t>wpn_staff_sand_storm_efx</t>
  </si>
  <si>
    <t>20215.lua</t>
  </si>
  <si>
    <t>sand_stone_fly</t>
  </si>
  <si>
    <r>
      <rPr>
        <sz val="11"/>
        <rFont val="宋体"/>
        <family val="3"/>
        <charset val="134"/>
      </rPr>
      <t>沙龙卷</t>
    </r>
  </si>
  <si>
    <t>Flame spraying</t>
  </si>
  <si>
    <t>As long as the mouth is open and closed, it can continuously spray flame and turn the enemy into coke</t>
  </si>
  <si>
    <t>对周围目标</t>
  </si>
  <si>
    <t>snowman</t>
  </si>
  <si>
    <r>
      <rPr>
        <sz val="11"/>
        <rFont val="宋体"/>
        <family val="3"/>
        <charset val="134"/>
      </rPr>
      <t>雪人回旋标</t>
    </r>
  </si>
  <si>
    <t>Hard rock</t>
  </si>
  <si>
    <r>
      <rPr>
        <sz val="11"/>
        <rFont val="宋体"/>
        <family val="3"/>
        <charset val="134"/>
      </rPr>
      <t>坚硬石块</t>
    </r>
  </si>
  <si>
    <t>Tree stump swing axe</t>
  </si>
  <si>
    <r>
      <rPr>
        <sz val="11"/>
        <rFont val="宋体"/>
        <family val="3"/>
        <charset val="134"/>
      </rPr>
      <t>树桩回旋斧</t>
    </r>
  </si>
  <si>
    <t>Snow boomerang monster</t>
  </si>
  <si>
    <r>
      <rPr>
        <sz val="11"/>
        <rFont val="宋体"/>
        <family val="3"/>
        <charset val="134"/>
      </rPr>
      <t>雪怪回旋镖</t>
    </r>
  </si>
  <si>
    <t>Guardian boomerang</t>
  </si>
  <si>
    <r>
      <rPr>
        <sz val="11"/>
        <rFont val="宋体"/>
        <family val="3"/>
        <charset val="134"/>
      </rPr>
      <t>守护者回旋镖</t>
    </r>
  </si>
  <si>
    <t>20222.lua</t>
  </si>
  <si>
    <t>Crack empty circle blade</t>
  </si>
  <si>
    <r>
      <rPr>
        <sz val="11"/>
        <rFont val="宋体"/>
        <family val="3"/>
        <charset val="134"/>
      </rPr>
      <t>裂空圆刃</t>
    </r>
  </si>
  <si>
    <t>boomerangs</t>
  </si>
  <si>
    <r>
      <rPr>
        <sz val="11"/>
        <rFont val="宋体"/>
        <family val="3"/>
        <charset val="134"/>
      </rPr>
      <t>花精回旋镖</t>
    </r>
  </si>
  <si>
    <t>scarab</t>
  </si>
  <si>
    <r>
      <rPr>
        <sz val="11"/>
        <rFont val="宋体"/>
        <family val="3"/>
        <charset val="134"/>
      </rPr>
      <t>圣甲虫炸弹</t>
    </r>
  </si>
  <si>
    <t>Pharaoh boomerang</t>
  </si>
  <si>
    <r>
      <rPr>
        <sz val="11"/>
        <rFont val="宋体"/>
        <family val="3"/>
        <charset val="134"/>
      </rPr>
      <t>法老回旋镖</t>
    </r>
  </si>
  <si>
    <t>Cold breath ice gun version</t>
  </si>
  <si>
    <t>skill_icons.ps_frost_breath</t>
  </si>
  <si>
    <t>frost_breath</t>
  </si>
  <si>
    <t>20227.lua</t>
  </si>
  <si>
    <r>
      <rPr>
        <sz val="11"/>
        <rFont val="宋体"/>
        <family val="3"/>
        <charset val="134"/>
      </rPr>
      <t>寒冰吐息冰枪版</t>
    </r>
  </si>
  <si>
    <t>对指定方向持续喷射出冰霜，每对碰到的所有敌人造成[skill:20227:ui.cs_blue:60*4]%冰系伤害，并且在[skill:20227:5] 秒内减少[skill:20227:30]% 移动速度</t>
  </si>
  <si>
    <t>Flame boomerang</t>
  </si>
  <si>
    <r>
      <rPr>
        <sz val="11"/>
        <rFont val="宋体"/>
        <family val="3"/>
        <charset val="134"/>
      </rPr>
      <t>火焰回旋镖</t>
    </r>
  </si>
  <si>
    <t>Ice boomerang</t>
  </si>
  <si>
    <r>
      <rPr>
        <sz val="11"/>
        <rFont val="宋体"/>
        <family val="3"/>
        <charset val="134"/>
      </rPr>
      <t>寒冰回旋镖</t>
    </r>
  </si>
  <si>
    <t>Bow and arrow art</t>
  </si>
  <si>
    <t>skill_icons.ps_guard_goblin_skill_01</t>
  </si>
  <si>
    <t>melee_attack_01</t>
  </si>
  <si>
    <t>goblin_bowman_attack</t>
  </si>
  <si>
    <r>
      <rPr>
        <sz val="11"/>
        <rFont val="宋体"/>
        <family val="3"/>
        <charset val="134"/>
      </rPr>
      <t>弓箭术</t>
    </r>
  </si>
  <si>
    <r>
      <rPr>
        <sz val="11"/>
        <rFont val="宋体"/>
        <family val="3"/>
        <charset val="134"/>
      </rPr>
      <t>射出</t>
    </r>
    <r>
      <rPr>
        <sz val="11"/>
        <rFont val="Arial"/>
        <family val="2"/>
      </rPr>
      <t>5</t>
    </r>
    <r>
      <rPr>
        <sz val="11"/>
        <rFont val="宋体"/>
        <family val="3"/>
        <charset val="134"/>
      </rPr>
      <t>支疾风箭矢攻击敌人。</t>
    </r>
  </si>
  <si>
    <t>ignition</t>
  </si>
  <si>
    <r>
      <rPr>
        <sz val="11"/>
        <rFont val="宋体"/>
        <family val="3"/>
        <charset val="134"/>
      </rPr>
      <t>引燃</t>
    </r>
  </si>
  <si>
    <t>needle</t>
  </si>
  <si>
    <t>You cannot defend yourself against a poisonous sting.Hit the target to get the poison reduction effect.</t>
  </si>
  <si>
    <r>
      <rPr>
        <sz val="11"/>
        <rFont val="宋体"/>
        <family val="3"/>
        <charset val="134"/>
      </rPr>
      <t>毒针</t>
    </r>
  </si>
  <si>
    <t>射出毒刺，防不胜防。命中目标将获得中毒的减益效果。</t>
  </si>
  <si>
    <t>The roar of an ice tiger increases its ability to inflict damage and deter enemies</t>
  </si>
  <si>
    <t>skill_icons.ps_polar_fang_01</t>
  </si>
  <si>
    <t>tiger_roar</t>
  </si>
  <si>
    <t>冰原虎的喷怒咆哮，可提升自身和周围友军[skill:30005:3*3]%基础物理攻击，持续[skill:30005:v1]%。</t>
  </si>
  <si>
    <t>Wave sharp and long claws, leaving six deep marks</t>
  </si>
  <si>
    <t>skill_icons.ps_snow_wolf_skill_01</t>
  </si>
  <si>
    <r>
      <rPr>
        <sz val="11"/>
        <rFont val="宋体"/>
        <family val="3"/>
        <charset val="134"/>
      </rPr>
      <t>挥动尖而长的利爪，留下</t>
    </r>
    <r>
      <rPr>
        <sz val="11"/>
        <rFont val="Calibri"/>
        <family val="2"/>
      </rPr>
      <t>6</t>
    </r>
    <r>
      <rPr>
        <sz val="11"/>
        <rFont val="宋体"/>
        <family val="3"/>
        <charset val="134"/>
      </rPr>
      <t>道深深的痕印，对目标</t>
    </r>
  </si>
  <si>
    <t>The spore attack</t>
  </si>
  <si>
    <t>Waving a fluttering mushroom umbrella, its spores give the enemy a more powerful attack</t>
  </si>
  <si>
    <t>skill_icons.ps_mushroom_head_skill_01</t>
  </si>
  <si>
    <t>mushroom_skill_sound</t>
  </si>
  <si>
    <r>
      <rPr>
        <sz val="11"/>
        <rFont val="宋体"/>
        <family val="3"/>
        <charset val="134"/>
      </rPr>
      <t>孢子攻击</t>
    </r>
  </si>
  <si>
    <t>舞动飘逸的蘑菇伞，吐出的孢子对碰到的敌方单位造成[skill:30007:ui.cs_orange:110*3]%物理伤害。</t>
  </si>
  <si>
    <t>Linear fly blade</t>
  </si>
  <si>
    <t>Throw the short blade in your hand and let the cold blade cut through the air</t>
  </si>
  <si>
    <t>skill_icons.ps_goblin_skill_01</t>
  </si>
  <si>
    <t>goblin_soldier_attack</t>
  </si>
  <si>
    <t>line_fly.lua</t>
  </si>
  <si>
    <r>
      <rPr>
        <sz val="11"/>
        <rFont val="宋体"/>
        <family val="3"/>
        <charset val="134"/>
      </rPr>
      <t>直线飞刃</t>
    </r>
  </si>
  <si>
    <r>
      <rPr>
        <sz val="11"/>
        <rFont val="宋体"/>
        <family val="3"/>
        <charset val="134"/>
      </rPr>
      <t>发射出</t>
    </r>
    <r>
      <rPr>
        <sz val="11"/>
        <rFont val="Arial"/>
        <family val="2"/>
      </rPr>
      <t>5</t>
    </r>
    <r>
      <rPr>
        <sz val="11"/>
        <rFont val="宋体"/>
        <family val="3"/>
        <charset val="134"/>
      </rPr>
      <t>把光箭，对路径上的目标造成</t>
    </r>
    <r>
      <rPr>
        <sz val="11"/>
        <rFont val="Arial"/>
        <family val="2"/>
      </rPr>
      <t>[skill:30008:ui.cs_orange:150*3]%</t>
    </r>
    <r>
      <rPr>
        <sz val="11"/>
        <rFont val="宋体"/>
        <family val="3"/>
        <charset val="134"/>
      </rPr>
      <t>物理伤害。</t>
    </r>
  </si>
  <si>
    <r>
      <rPr>
        <sz val="11"/>
        <rFont val="宋体"/>
        <family val="3"/>
        <charset val="134"/>
      </rPr>
      <t>发射出</t>
    </r>
    <r>
      <rPr>
        <sz val="11"/>
        <rFont val="Arial"/>
        <family val="2"/>
      </rPr>
      <t>1</t>
    </r>
    <r>
      <rPr>
        <sz val="11"/>
        <rFont val="宋体"/>
        <family val="3"/>
        <charset val="134"/>
      </rPr>
      <t>把光刃，对路径上的目标造成</t>
    </r>
    <r>
      <rPr>
        <sz val="11"/>
        <rFont val="Arial"/>
        <family val="2"/>
      </rPr>
      <t>[skill:30008:ui.cs_orange:150*3]%</t>
    </r>
    <r>
      <rPr>
        <sz val="11"/>
        <rFont val="宋体"/>
        <family val="3"/>
        <charset val="134"/>
      </rPr>
      <t>物理伤害。</t>
    </r>
  </si>
  <si>
    <t>Shoot an arrow, but it can't go through the wall</t>
  </si>
  <si>
    <r>
      <rPr>
        <sz val="11"/>
        <rFont val="宋体"/>
        <family val="3"/>
        <charset val="134"/>
      </rPr>
      <t>射出一支疾风箭矢，无奈它再快都无法穿墙。对碰到的第一个敌方单位造成</t>
    </r>
    <r>
      <rPr>
        <sz val="11"/>
        <rFont val="Arial"/>
        <family val="2"/>
      </rPr>
      <t>[skill:30009:ui.cs_orange:100*3]%</t>
    </r>
    <r>
      <rPr>
        <sz val="11"/>
        <rFont val="宋体"/>
        <family val="3"/>
        <charset val="134"/>
      </rPr>
      <t>物理伤害。</t>
    </r>
  </si>
  <si>
    <t>Bite bleeding</t>
  </si>
  <si>
    <t>Attack the enemy and make them bleed.</t>
  </si>
  <si>
    <t>skill_icons.ps_bite_bleeding</t>
  </si>
  <si>
    <t>zomebie_bite_attack</t>
  </si>
  <si>
    <r>
      <rPr>
        <sz val="11"/>
        <rFont val="宋体"/>
        <family val="3"/>
        <charset val="134"/>
      </rPr>
      <t>撕咬流血</t>
    </r>
  </si>
  <si>
    <t>向四周射出多个刀刃，</t>
  </si>
  <si>
    <t>攻击敌人使其流血。</t>
  </si>
  <si>
    <t>Digestive juices ball</t>
  </si>
  <si>
    <t>Spit at each other a thick, turbid jelly, said to be its digestive juice</t>
  </si>
  <si>
    <t>skill_icons.ps_desert_worm_skill_01</t>
  </si>
  <si>
    <t>1233</t>
  </si>
  <si>
    <t>desert_worm_fly</t>
  </si>
  <si>
    <t>desert_worm_gethit</t>
  </si>
  <si>
    <r>
      <rPr>
        <sz val="11"/>
        <rFont val="宋体"/>
        <family val="3"/>
        <charset val="134"/>
      </rPr>
      <t>消化液球</t>
    </r>
  </si>
  <si>
    <t>朝对方射出一支毒箭，并</t>
  </si>
  <si>
    <t>The tail sting</t>
  </si>
  <si>
    <t>Use the barb of the tail to stab at the other side</t>
  </si>
  <si>
    <t>skill_scorpions</t>
  </si>
  <si>
    <t>scorpions_attack</t>
  </si>
  <si>
    <r>
      <rPr>
        <sz val="11"/>
        <rFont val="宋体"/>
        <family val="3"/>
        <charset val="134"/>
      </rPr>
      <t>尾刺</t>
    </r>
  </si>
  <si>
    <t>利用尾部的倒钩刺，朝对方狠狠扎去，造成[skill:30013:ui.cs_orange:100*3]%物理伤害。并且造成中毒状态，在后续[skill:30013:2]秒内承受[skill:30013:ui.cs_bule:200*4]%毒素伤害</t>
  </si>
  <si>
    <t>Fidgeting with the fireball in the palm, brandishing is a fireball explosion</t>
  </si>
  <si>
    <t>将火球摆弄于手心，抡起就是一记火球炎爆</t>
  </si>
  <si>
    <t>After chanting continuously, release the force orb, which reduces resistance to all elements</t>
  </si>
  <si>
    <t>skill_icons.ps_mummy_skill_01</t>
  </si>
  <si>
    <t>持续吟唱后，发射出原力法球，对碰到的敌方单位造成[skill:30015:ui.cs_blue:100*4]暗系伤害，并且在[skill:30015:1]秒内降低其[skill:30015:10]%魔法防御。</t>
  </si>
  <si>
    <t>Sand and stones flying</t>
  </si>
  <si>
    <t>sand_stone_attack</t>
  </si>
  <si>
    <t>30017.lua</t>
  </si>
  <si>
    <r>
      <rPr>
        <sz val="11"/>
        <rFont val="宋体"/>
        <family val="3"/>
        <charset val="134"/>
      </rPr>
      <t>飞沙走石</t>
    </r>
  </si>
  <si>
    <t>The spitting of spider silk hampered the enemy movements.</t>
  </si>
  <si>
    <t>camel_spider_attack</t>
  </si>
  <si>
    <t>camel_spider_gethit</t>
  </si>
  <si>
    <t>喷吐蛛丝妨碍敌人的行动。</t>
  </si>
  <si>
    <t>Bandage tied</t>
  </si>
  <si>
    <t>Summon the bandages, bind the enemy.</t>
  </si>
  <si>
    <t>skill_icons.ps_mud_hand_skill_01</t>
  </si>
  <si>
    <t>fetter_attack</t>
  </si>
  <si>
    <t>noble_mummy/fetter_spell.lua</t>
  </si>
  <si>
    <r>
      <rPr>
        <sz val="11"/>
        <rFont val="宋体"/>
        <family val="3"/>
        <charset val="134"/>
      </rPr>
      <t>绷带束缚</t>
    </r>
  </si>
  <si>
    <t>召唤绷带，束缚敌人。</t>
  </si>
  <si>
    <t>skill_icons.ps_spider_web</t>
  </si>
  <si>
    <t>30021.lua</t>
  </si>
  <si>
    <t>喷吐蛛丝妨碍敌人的行动，对碰到的敌方单位造成[skill:30021:ui.cs_orange:50]物理伤害，并且在[skill:30021:2]秒内造成[skill:30021:60]毒系伤害。</t>
  </si>
  <si>
    <t>Poison bog</t>
  </si>
  <si>
    <t>noble_mummy/poison_pool.lua</t>
  </si>
  <si>
    <r>
      <rPr>
        <sz val="11"/>
        <rFont val="宋体"/>
        <family val="3"/>
        <charset val="134"/>
      </rPr>
      <t>毒沼</t>
    </r>
  </si>
  <si>
    <t>30023.lua</t>
  </si>
  <si>
    <t>The diameter of the winds in winter</t>
  </si>
  <si>
    <t>Summons an icy path to attack the enemy.</t>
  </si>
  <si>
    <t>skill_icons.ps_amethyst_guardian_skill_01</t>
  </si>
  <si>
    <t>frostbringer_attack</t>
  </si>
  <si>
    <t>30025.lua</t>
  </si>
  <si>
    <r>
      <rPr>
        <sz val="11"/>
        <rFont val="宋体"/>
        <family val="3"/>
        <charset val="134"/>
      </rPr>
      <t>凛冬之径</t>
    </r>
  </si>
  <si>
    <t>召唤一道寒冰路径攻击敌人。</t>
  </si>
  <si>
    <t>Ice carpet</t>
  </si>
  <si>
    <r>
      <rPr>
        <sz val="11"/>
        <rFont val="宋体"/>
        <family val="3"/>
        <charset val="134"/>
      </rPr>
      <t>寒冰地毯</t>
    </r>
  </si>
  <si>
    <t>Hockey launcher</t>
  </si>
  <si>
    <r>
      <rPr>
        <sz val="11"/>
        <rFont val="宋体"/>
        <family val="3"/>
        <charset val="134"/>
      </rPr>
      <t>冰球发射器</t>
    </r>
  </si>
  <si>
    <t>Ice hockey</t>
  </si>
  <si>
    <r>
      <rPr>
        <sz val="11"/>
        <rFont val="宋体"/>
        <family val="3"/>
        <charset val="134"/>
      </rPr>
      <t>冰球</t>
    </r>
  </si>
  <si>
    <t>The frozen balls</t>
  </si>
  <si>
    <t>Summons a orb sealed with icy power to attack the enemy.</t>
  </si>
  <si>
    <t>skill_icons.ps_ice_frostball</t>
  </si>
  <si>
    <t>1100</t>
  </si>
  <si>
    <t>skill_freezing_ball_spell</t>
  </si>
  <si>
    <t>skill_freezing_ball_spell_hit</t>
  </si>
  <si>
    <r>
      <rPr>
        <sz val="11"/>
        <rFont val="宋体"/>
        <family val="3"/>
        <charset val="134"/>
      </rPr>
      <t>冰封球</t>
    </r>
  </si>
  <si>
    <t>裂开时空，召唤封印著冰冻的法块攻击敌人。</t>
  </si>
  <si>
    <t>Ice and snow on</t>
  </si>
  <si>
    <t>Trample on the ground, a strong shock wave, resulting in the illusion of shaking the earth</t>
  </si>
  <si>
    <t>skill_icons.ps_frost_golem_01</t>
  </si>
  <si>
    <t>frost_golem/frost_tread.lua</t>
  </si>
  <si>
    <r>
      <rPr>
        <sz val="11"/>
        <rFont val="宋体"/>
        <family val="3"/>
        <charset val="134"/>
      </rPr>
      <t>冰雪践踏</t>
    </r>
  </si>
  <si>
    <t>以武器勾起地狱水，对周围所有敌方</t>
  </si>
  <si>
    <t>Hammer of wrath</t>
  </si>
  <si>
    <t>Crazy punch.</t>
  </si>
  <si>
    <t>skill_icons.ps_rage_hammer</t>
  </si>
  <si>
    <t>1300</t>
  </si>
  <si>
    <t>furioushammer_attack</t>
  </si>
  <si>
    <r>
      <rPr>
        <sz val="11"/>
        <rFont val="宋体"/>
        <family val="3"/>
        <charset val="134"/>
      </rPr>
      <t>狂怒之锤</t>
    </r>
  </si>
  <si>
    <t>发出疯狂的一击，对目标</t>
  </si>
  <si>
    <t>Revenge bomb</t>
  </si>
  <si>
    <t>Drop 3 bombs on the enemy in a row. Although the projectile is accurate, the bomb cannot go through the wall</t>
  </si>
  <si>
    <t>skill_icons.ps_pitching_seal_skill_01</t>
  </si>
  <si>
    <t>revengebomb_fly</t>
  </si>
  <si>
    <t>30033.lua</t>
  </si>
  <si>
    <t>revengebomb_gethit</t>
  </si>
  <si>
    <r>
      <rPr>
        <sz val="11"/>
        <rFont val="宋体"/>
        <family val="3"/>
        <charset val="134"/>
      </rPr>
      <t>复仇炸弹</t>
    </r>
  </si>
  <si>
    <r>
      <rPr>
        <sz val="11"/>
        <rFont val="宋体"/>
        <family val="3"/>
        <charset val="134"/>
      </rPr>
      <t>向敌方连续射出</t>
    </r>
    <r>
      <rPr>
        <sz val="11"/>
        <rFont val="Arial"/>
        <family val="2"/>
      </rPr>
      <t>5</t>
    </r>
    <r>
      <rPr>
        <sz val="11"/>
        <rFont val="宋体"/>
        <family val="3"/>
        <charset val="134"/>
      </rPr>
      <t>支箭，虽然投掷准心不错，但是每支箭造成</t>
    </r>
    <r>
      <rPr>
        <sz val="11"/>
        <rFont val="Arial"/>
        <family val="2"/>
      </rPr>
      <t>[skill:30033:ui.cs_orange:10]</t>
    </r>
    <r>
      <rPr>
        <sz val="11"/>
        <rFont val="宋体"/>
        <family val="3"/>
        <charset val="134"/>
      </rPr>
      <t>物理伤害。</t>
    </r>
  </si>
  <si>
    <t>boxing_attack</t>
  </si>
  <si>
    <t>30110.lua</t>
  </si>
  <si>
    <r>
      <rPr>
        <sz val="11"/>
        <rFont val="宋体"/>
        <family val="3"/>
        <charset val="134"/>
      </rPr>
      <t>向敌方连续投掷</t>
    </r>
    <r>
      <rPr>
        <sz val="11"/>
        <rFont val="Arial"/>
        <family val="2"/>
      </rPr>
      <t>3</t>
    </r>
    <r>
      <rPr>
        <sz val="11"/>
        <rFont val="宋体"/>
        <family val="3"/>
        <charset val="134"/>
      </rPr>
      <t>颗炸弹，虽然投掷准心不错，但炸弹不可穿墙</t>
    </r>
  </si>
  <si>
    <t>向敌方连续投掷3颗炸弹，虽然投掷准心不错，但炸弹不可穿墙</t>
  </si>
  <si>
    <t>Icefish raid</t>
  </si>
  <si>
    <t>When the heavy stone axe fell, the enemy feet immediately gave birth to ice cones like swords, which could only be grasped by cavemen</t>
  </si>
  <si>
    <t>skill_icons.ps_cave_wilder_skill_01</t>
  </si>
  <si>
    <t>skill_ice_prison</t>
  </si>
  <si>
    <r>
      <rPr>
        <sz val="11"/>
        <rFont val="宋体"/>
        <family val="3"/>
        <charset val="134"/>
      </rPr>
      <t>冰鱼突袭</t>
    </r>
  </si>
  <si>
    <r>
      <rPr>
        <sz val="11"/>
        <rFont val="宋体"/>
        <family val="3"/>
        <charset val="134"/>
      </rPr>
      <t>双斧对撞，产生巨大冲击波，对碰到的敌方单位造成</t>
    </r>
    <r>
      <rPr>
        <sz val="11"/>
        <rFont val="Arial"/>
        <family val="2"/>
      </rPr>
      <t>[skill:30034:ui.cs_orange:160*3]</t>
    </r>
    <r>
      <rPr>
        <sz val="11"/>
        <rFont val="宋体"/>
        <family val="3"/>
        <charset val="134"/>
      </rPr>
      <t>物理伤害。据说这招的奥义只有穴居野人能掌握</t>
    </r>
  </si>
  <si>
    <t>30036.lua</t>
  </si>
  <si>
    <r>
      <rPr>
        <sz val="11"/>
        <rFont val="宋体"/>
        <family val="3"/>
        <charset val="134"/>
      </rPr>
      <t>复仇小炸弹</t>
    </r>
  </si>
  <si>
    <t>Throwing attack</t>
  </si>
  <si>
    <t>Hurl heavy objects at the enemy.</t>
  </si>
  <si>
    <t>skill_icons.ps_throw_attack</t>
  </si>
  <si>
    <t>boxing_gethit</t>
  </si>
  <si>
    <r>
      <rPr>
        <sz val="11"/>
        <rFont val="宋体"/>
        <family val="3"/>
        <charset val="134"/>
      </rPr>
      <t>投掷攻击</t>
    </r>
  </si>
  <si>
    <t>投掷一个无形的锤子攻击敌人，</t>
  </si>
  <si>
    <t>teleport</t>
  </si>
  <si>
    <t>Teleport to a different location.</t>
  </si>
  <si>
    <t>down</t>
  </si>
  <si>
    <t>skill_flash_move</t>
  </si>
  <si>
    <t>30037.lua</t>
  </si>
  <si>
    <r>
      <rPr>
        <sz val="11"/>
        <rFont val="宋体"/>
        <family val="3"/>
        <charset val="134"/>
      </rPr>
      <t>瞬移</t>
    </r>
  </si>
  <si>
    <t>瞬间移动至不同的地点。</t>
  </si>
  <si>
    <t>Ice needle</t>
  </si>
  <si>
    <t>skill_03</t>
  </si>
  <si>
    <t>ice_bramble_spell</t>
  </si>
  <si>
    <t>iceborn_banshee/ice_bullet.lua</t>
  </si>
  <si>
    <t>ice_bramble_gethit</t>
  </si>
  <si>
    <r>
      <rPr>
        <sz val="11"/>
        <rFont val="宋体"/>
        <family val="3"/>
        <charset val="134"/>
      </rPr>
      <t>冰针</t>
    </r>
  </si>
  <si>
    <t>Ice tentacles</t>
  </si>
  <si>
    <t>skill_ice_tentacles</t>
  </si>
  <si>
    <t>iceborn_banshee/ice_bramble.lua</t>
  </si>
  <si>
    <r>
      <rPr>
        <sz val="11"/>
        <rFont val="宋体"/>
        <family val="3"/>
        <charset val="134"/>
      </rPr>
      <t>寒冰触手</t>
    </r>
  </si>
  <si>
    <t>Ghosts impact</t>
  </si>
  <si>
    <t>Turns into a warhead, flies toward the target at high speed, deals damage to the hit target on the trajectory, and continues to burn the beneficial effect of the reduction</t>
  </si>
  <si>
    <t>skill_icons.ps_burning_soul_01</t>
  </si>
  <si>
    <t>skill_01_start</t>
  </si>
  <si>
    <t>burning_soul_attack</t>
  </si>
  <si>
    <t>burning_crush.lua</t>
  </si>
  <si>
    <r>
      <rPr>
        <sz val="11"/>
        <rFont val="宋体"/>
        <family val="3"/>
        <charset val="134"/>
      </rPr>
      <t>幽魂撞击</t>
    </r>
  </si>
  <si>
    <t>幻化成弹头，朝目标高速飞去，对弹道上的受击目标造成伤害，并持续灼烧的减益效果</t>
  </si>
  <si>
    <t>30042.lua</t>
  </si>
  <si>
    <t>轻轻一吹，让敌人冻伤并缓速</t>
  </si>
  <si>
    <t>skill_icons.ps_summon_spell</t>
  </si>
  <si>
    <t>1200</t>
  </si>
  <si>
    <t>black_shadow.lua</t>
  </si>
  <si>
    <t>发射一颗火箭，对击中的敌人</t>
  </si>
  <si>
    <t>melee_attack_02</t>
  </si>
  <si>
    <t>发射一颗火箭，击中地面后爆炸。</t>
  </si>
  <si>
    <t>Hot trampled</t>
  </si>
  <si>
    <t>Trampling the ground and spraying lava at the enemy.</t>
  </si>
  <si>
    <r>
      <rPr>
        <sz val="11"/>
        <rFont val="宋体"/>
        <family val="3"/>
        <charset val="134"/>
      </rPr>
      <t>炽热践踏</t>
    </r>
  </si>
  <si>
    <t>践踏地面朝敌人喷溅岩浆。</t>
  </si>
  <si>
    <t>Lava baptism</t>
  </si>
  <si>
    <t>Summons magma to attack the enemy.</t>
  </si>
  <si>
    <t>skill_icons.ps_melting_breath</t>
  </si>
  <si>
    <t>skill_lava_baptism</t>
  </si>
  <si>
    <t>30048.lua</t>
  </si>
  <si>
    <t>skill_lava_baptism_hit</t>
  </si>
  <si>
    <r>
      <rPr>
        <sz val="11"/>
        <rFont val="宋体"/>
        <family val="3"/>
        <charset val="134"/>
      </rPr>
      <t>熔岩洗礼</t>
    </r>
  </si>
  <si>
    <t>射出3支火箭。对目标造成爆炸效果，并</t>
  </si>
  <si>
    <t>skill_icons.ps_scorching_smash</t>
  </si>
  <si>
    <t>skill_bot_trampled</t>
  </si>
  <si>
    <t>30049.lua</t>
  </si>
  <si>
    <t>Since the detonation</t>
  </si>
  <si>
    <t>Flapping wings, volley step out of a fire dance wheel</t>
  </si>
  <si>
    <t>skill_icons.ps_self_boom</t>
  </si>
  <si>
    <t>30050.lua</t>
  </si>
  <si>
    <r>
      <rPr>
        <sz val="11"/>
        <rFont val="宋体"/>
        <family val="3"/>
        <charset val="134"/>
      </rPr>
      <t>自爆</t>
    </r>
  </si>
  <si>
    <r>
      <rPr>
        <sz val="11"/>
        <rFont val="宋体"/>
        <family val="3"/>
        <charset val="134"/>
      </rPr>
      <t>抽取法术中的火之力。发出后后自爆，对周围敌方单位造成</t>
    </r>
    <r>
      <rPr>
        <sz val="11"/>
        <rFont val="Arial"/>
        <family val="2"/>
      </rPr>
      <t>[skill:30050:ui.cs_blue:130*4]</t>
    </r>
    <r>
      <rPr>
        <sz val="11"/>
        <rFont val="宋体"/>
        <family val="3"/>
        <charset val="134"/>
      </rPr>
      <t>火系伤害。</t>
    </r>
  </si>
  <si>
    <t>I'm going to die pulling my back.</t>
  </si>
  <si>
    <t>30051.lua</t>
  </si>
  <si>
    <t>临死也要拉个垫背的。</t>
  </si>
  <si>
    <t>Snow banshee attack</t>
  </si>
  <si>
    <r>
      <rPr>
        <sz val="11"/>
        <rFont val="宋体"/>
        <family val="3"/>
        <charset val="134"/>
      </rPr>
      <t>冰雪女妖普攻</t>
    </r>
  </si>
  <si>
    <t>轻轻一挥，产生冰雨，让敌人冻伤并缓速</t>
  </si>
  <si>
    <t>Ice thorn</t>
  </si>
  <si>
    <t>It hits the ground and awakens the ice spikes, but it doesn't feel any pain</t>
  </si>
  <si>
    <t>skill_icons.ps_phantom_golem_01</t>
  </si>
  <si>
    <t>1166</t>
  </si>
  <si>
    <t>skill_ice_thorn</t>
  </si>
  <si>
    <t>30055.lua</t>
  </si>
  <si>
    <r>
      <rPr>
        <sz val="11"/>
        <rFont val="宋体"/>
        <family val="3"/>
        <charset val="134"/>
      </rPr>
      <t>冰刺</t>
    </r>
  </si>
  <si>
    <t>爆锤地面，唤醒凸起的冰刺，但它一点也察觉不到疼，</t>
  </si>
  <si>
    <t>Toxic gas</t>
  </si>
  <si>
    <t>Squeeze the body so that every pore can be permeated with poison gas and make the enemy afraid</t>
  </si>
  <si>
    <t>skill_icons.ps_float_bug_skill_01</t>
  </si>
  <si>
    <t>skill_gas</t>
  </si>
  <si>
    <t>30056.lua</t>
  </si>
  <si>
    <r>
      <rPr>
        <sz val="11"/>
        <rFont val="宋体"/>
        <family val="3"/>
        <charset val="134"/>
      </rPr>
      <t>毒性瓦斯</t>
    </r>
  </si>
  <si>
    <t>挤压身体，以求每一个毛孔都可以向外渗透毒气，对碰到的敌方单位造成[skill:30056:ui.cs_blue:100*4]毒系伤害。</t>
  </si>
  <si>
    <t>vomiting</t>
  </si>
  <si>
    <t>Would you like to know what I had for dinner last night?</t>
  </si>
  <si>
    <t>skill_icons.ps_vomit_splash</t>
  </si>
  <si>
    <t>skill_vomiting</t>
  </si>
  <si>
    <t>30057.lua</t>
  </si>
  <si>
    <r>
      <rPr>
        <sz val="11"/>
        <rFont val="宋体"/>
        <family val="3"/>
        <charset val="134"/>
      </rPr>
      <t>呕吐</t>
    </r>
  </si>
  <si>
    <t>想不想知道我昨天的晚餐是什么？</t>
  </si>
  <si>
    <t>rage</t>
  </si>
  <si>
    <t>If a friendly dies in a range, you gain a certain amount of damage</t>
  </si>
  <si>
    <t>skill_icons.ps_native_warrior_skill_01</t>
  </si>
  <si>
    <t>skill_furious</t>
  </si>
  <si>
    <r>
      <rPr>
        <sz val="11"/>
        <rFont val="宋体"/>
        <family val="3"/>
        <charset val="134"/>
      </rPr>
      <t>狂怒</t>
    </r>
  </si>
  <si>
    <t>一定范围内若有友方阵营阵亡，则自己增加一定攻击力</t>
  </si>
  <si>
    <t>skill_robo_shooting</t>
  </si>
  <si>
    <t>30059.lua</t>
  </si>
  <si>
    <t>skill_robo_shooting_hit</t>
  </si>
  <si>
    <t>30060.lua</t>
  </si>
  <si>
    <t>Mechanical punch</t>
  </si>
  <si>
    <t>1366</t>
  </si>
  <si>
    <t>skill_mechanical_punch</t>
  </si>
  <si>
    <t>30062.lua</t>
  </si>
  <si>
    <r>
      <rPr>
        <sz val="11"/>
        <rFont val="宋体"/>
        <family val="3"/>
        <charset val="134"/>
      </rPr>
      <t>机械重拳</t>
    </r>
  </si>
  <si>
    <t>spikes</t>
  </si>
  <si>
    <t>skill_spikes</t>
  </si>
  <si>
    <r>
      <rPr>
        <sz val="11"/>
        <rFont val="宋体"/>
        <family val="3"/>
        <charset val="134"/>
      </rPr>
      <t>尖刺</t>
    </r>
  </si>
  <si>
    <t>Bound webs</t>
  </si>
  <si>
    <t>skill_bound_webs</t>
  </si>
  <si>
    <t>30064.lua</t>
  </si>
  <si>
    <r>
      <rPr>
        <sz val="11"/>
        <rFont val="宋体"/>
        <family val="3"/>
        <charset val="134"/>
      </rPr>
      <t>束缚蛛网</t>
    </r>
  </si>
  <si>
    <t>Artillery attack</t>
  </si>
  <si>
    <t>skill_artillery_attack</t>
  </si>
  <si>
    <t>30065.lua</t>
  </si>
  <si>
    <r>
      <rPr>
        <sz val="11"/>
        <rFont val="宋体"/>
        <family val="3"/>
        <charset val="134"/>
      </rPr>
      <t>火炮攻击</t>
    </r>
  </si>
  <si>
    <t>Continuous artillery attack</t>
  </si>
  <si>
    <t>4766</t>
  </si>
  <si>
    <t>skill_continuous_artillery_attack</t>
  </si>
  <si>
    <t>30066.lua</t>
  </si>
  <si>
    <r>
      <rPr>
        <sz val="11"/>
        <rFont val="宋体"/>
        <family val="3"/>
        <charset val="134"/>
      </rPr>
      <t>连续火炮攻击</t>
    </r>
  </si>
  <si>
    <t>interference</t>
  </si>
  <si>
    <t>1000</t>
  </si>
  <si>
    <t>skill_interference</t>
  </si>
  <si>
    <t>30068.lua</t>
  </si>
  <si>
    <r>
      <rPr>
        <sz val="11"/>
        <rFont val="宋体"/>
        <family val="3"/>
        <charset val="134"/>
      </rPr>
      <t>干扰</t>
    </r>
  </si>
  <si>
    <t>A missile</t>
  </si>
  <si>
    <t>1333</t>
  </si>
  <si>
    <t>30071.lua</t>
  </si>
  <si>
    <r>
      <rPr>
        <sz val="11"/>
        <rFont val="宋体"/>
        <family val="3"/>
        <charset val="134"/>
      </rPr>
      <t>飞弹</t>
    </r>
  </si>
  <si>
    <t>stun</t>
  </si>
  <si>
    <r>
      <rPr>
        <sz val="11"/>
        <rFont val="宋体"/>
        <family val="3"/>
        <charset val="134"/>
      </rPr>
      <t>击晕</t>
    </r>
  </si>
  <si>
    <t>ray</t>
  </si>
  <si>
    <r>
      <rPr>
        <sz val="11"/>
        <rFont val="宋体"/>
        <family val="3"/>
        <charset val="134"/>
      </rPr>
      <t>射线</t>
    </r>
  </si>
  <si>
    <t>fire</t>
  </si>
  <si>
    <t>skill_curse_ball_attack</t>
  </si>
  <si>
    <t>30104.lua</t>
  </si>
  <si>
    <t>skill_curse_ball_hit</t>
  </si>
  <si>
    <r>
      <rPr>
        <sz val="11"/>
        <rFont val="宋体"/>
        <family val="3"/>
        <charset val="134"/>
      </rPr>
      <t>魔焰</t>
    </r>
  </si>
  <si>
    <t>Fly ball of fire</t>
  </si>
  <si>
    <r>
      <rPr>
        <sz val="11"/>
        <rFont val="宋体"/>
        <family val="3"/>
        <charset val="134"/>
      </rPr>
      <t>飞火球</t>
    </r>
  </si>
  <si>
    <t>Dragon breath</t>
  </si>
  <si>
    <t>30106.lua</t>
  </si>
  <si>
    <r>
      <rPr>
        <sz val="11"/>
        <rFont val="宋体"/>
        <family val="3"/>
        <charset val="134"/>
      </rPr>
      <t>龙息</t>
    </r>
  </si>
  <si>
    <t>petrochemical</t>
  </si>
  <si>
    <t>skill_petrified</t>
  </si>
  <si>
    <r>
      <rPr>
        <sz val="11"/>
        <rFont val="宋体"/>
        <family val="3"/>
        <charset val="134"/>
      </rPr>
      <t>石化</t>
    </r>
  </si>
  <si>
    <t>1066</t>
  </si>
  <si>
    <t>collision</t>
  </si>
  <si>
    <t>skill_minotaur_collision</t>
  </si>
  <si>
    <t>30112.lua</t>
  </si>
  <si>
    <r>
      <rPr>
        <sz val="11"/>
        <rFont val="宋体"/>
        <family val="3"/>
        <charset val="134"/>
      </rPr>
      <t>冲撞</t>
    </r>
  </si>
  <si>
    <t>Rock fall</t>
  </si>
  <si>
    <t>1133</t>
  </si>
  <si>
    <t>skill_rock_fall</t>
  </si>
  <si>
    <t>30113.lua</t>
  </si>
  <si>
    <r>
      <rPr>
        <sz val="11"/>
        <rFont val="宋体"/>
        <family val="3"/>
        <charset val="134"/>
      </rPr>
      <t>落石</t>
    </r>
  </si>
  <si>
    <t>stone</t>
  </si>
  <si>
    <t>skill_rock_fall_stone</t>
  </si>
  <si>
    <r>
      <rPr>
        <sz val="11"/>
        <rFont val="宋体"/>
        <family val="3"/>
        <charset val="134"/>
      </rPr>
      <t>石头</t>
    </r>
  </si>
  <si>
    <t>Energy of hammer</t>
  </si>
  <si>
    <t>1700</t>
  </si>
  <si>
    <t>skill_minotaur_power_storage</t>
  </si>
  <si>
    <t>30115.lua</t>
  </si>
  <si>
    <t>skill_minotaur_energy_hammer</t>
  </si>
  <si>
    <r>
      <rPr>
        <sz val="11"/>
        <rFont val="宋体"/>
        <family val="3"/>
        <charset val="134"/>
      </rPr>
      <t>能量锤</t>
    </r>
  </si>
  <si>
    <t>Skull ray</t>
  </si>
  <si>
    <t>fire_skeleton_breath</t>
  </si>
  <si>
    <t>skill_skull_ray</t>
  </si>
  <si>
    <t>30116.lua</t>
  </si>
  <si>
    <r>
      <rPr>
        <sz val="11"/>
        <rFont val="宋体"/>
        <family val="3"/>
        <charset val="134"/>
      </rPr>
      <t>骷髅王射线</t>
    </r>
  </si>
  <si>
    <t>Skull king slaps the floor</t>
  </si>
  <si>
    <t>1400</t>
  </si>
  <si>
    <t>skill_skull_king_slaps_the_floor</t>
  </si>
  <si>
    <t>30117.lua</t>
  </si>
  <si>
    <r>
      <rPr>
        <sz val="11"/>
        <rFont val="宋体"/>
        <family val="3"/>
        <charset val="134"/>
      </rPr>
      <t>骷髅王拍地板</t>
    </r>
  </si>
  <si>
    <t>Call of skull</t>
  </si>
  <si>
    <t>30118.lua</t>
  </si>
  <si>
    <r>
      <rPr>
        <sz val="11"/>
        <rFont val="宋体"/>
        <family val="3"/>
        <charset val="134"/>
      </rPr>
      <t>骷髅王召唤</t>
    </r>
  </si>
  <si>
    <t>Skull and bones</t>
  </si>
  <si>
    <r>
      <rPr>
        <sz val="11"/>
        <rFont val="宋体"/>
        <family val="3"/>
        <charset val="134"/>
      </rPr>
      <t>骷髅王燃烧</t>
    </r>
  </si>
  <si>
    <t>Skulls teleport</t>
  </si>
  <si>
    <r>
      <rPr>
        <sz val="11"/>
        <rFont val="宋体"/>
        <family val="3"/>
        <charset val="134"/>
      </rPr>
      <t>骷髅王瞬移</t>
    </r>
  </si>
  <si>
    <t>skill_04</t>
  </si>
  <si>
    <t>30121.lua</t>
  </si>
  <si>
    <t>Skull king blade storm</t>
  </si>
  <si>
    <t>skill_02_start</t>
  </si>
  <si>
    <t>skill_skull_king_blade_storm</t>
  </si>
  <si>
    <t>30122.lua</t>
  </si>
  <si>
    <r>
      <rPr>
        <sz val="11"/>
        <rFont val="宋体"/>
        <family val="3"/>
        <charset val="134"/>
      </rPr>
      <t>骷髅王剑刃风暴</t>
    </r>
  </si>
  <si>
    <t>Skeleton king parry</t>
  </si>
  <si>
    <t>skill_skeleton_king_parry</t>
  </si>
  <si>
    <r>
      <rPr>
        <sz val="11"/>
        <rFont val="宋体"/>
        <family val="3"/>
        <charset val="134"/>
      </rPr>
      <t>骷髅王格挡</t>
    </r>
  </si>
  <si>
    <t>The prank box exploded</t>
  </si>
  <si>
    <t>prank_box/self_destruct.lua</t>
  </si>
  <si>
    <r>
      <rPr>
        <sz val="11"/>
        <rFont val="宋体"/>
        <family val="3"/>
        <charset val="134"/>
      </rPr>
      <t>恶作剧盒子自爆</t>
    </r>
  </si>
  <si>
    <t>skill_icons.ps_teleport_spell</t>
  </si>
  <si>
    <t>skill_fire_system_teleport</t>
  </si>
  <si>
    <t>30125.lua</t>
  </si>
  <si>
    <t>Flame breath</t>
  </si>
  <si>
    <t>A jet of blazing fire seared the enemy.</t>
  </si>
  <si>
    <t>skill_flame_breath</t>
  </si>
  <si>
    <t>30126.lua</t>
  </si>
  <si>
    <r>
      <rPr>
        <sz val="11"/>
        <rFont val="宋体"/>
        <family val="3"/>
        <charset val="134"/>
      </rPr>
      <t>烈焰吐息</t>
    </r>
  </si>
  <si>
    <t>喷出炙热的火焰灼烧敌人。</t>
  </si>
  <si>
    <t>The residual fire flame</t>
  </si>
  <si>
    <r>
      <rPr>
        <sz val="11"/>
        <rFont val="宋体"/>
        <family val="3"/>
        <charset val="134"/>
      </rPr>
      <t>烈焰残火</t>
    </r>
  </si>
  <si>
    <t>The residual fire</t>
  </si>
  <si>
    <r>
      <rPr>
        <sz val="11"/>
        <rFont val="宋体"/>
        <family val="3"/>
        <charset val="134"/>
      </rPr>
      <t>残火</t>
    </r>
  </si>
  <si>
    <t>Several lava scarab guardians can be summoned</t>
  </si>
  <si>
    <t>skill_icons.ps_lava_nest_skill_01</t>
  </si>
  <si>
    <t>skill_call_scarab</t>
  </si>
  <si>
    <r>
      <rPr>
        <sz val="11"/>
        <rFont val="宋体"/>
        <family val="3"/>
        <charset val="134"/>
      </rPr>
      <t>召唤圣甲虫</t>
    </r>
  </si>
  <si>
    <t>可召唤出数只熔岩圣甲虫护驾</t>
  </si>
  <si>
    <t>A god of death teleport</t>
  </si>
  <si>
    <t>azrael/death_teleport.lua</t>
  </si>
  <si>
    <r>
      <rPr>
        <sz val="11"/>
        <rFont val="宋体"/>
        <family val="3"/>
        <charset val="134"/>
      </rPr>
      <t>死神瞬移</t>
    </r>
  </si>
  <si>
    <t>Call the soul light</t>
  </si>
  <si>
    <t>azrael/call_ghost_light.lua</t>
  </si>
  <si>
    <r>
      <rPr>
        <sz val="11"/>
        <rFont val="宋体"/>
        <family val="3"/>
        <charset val="134"/>
      </rPr>
      <t>召唤魂灯</t>
    </r>
  </si>
  <si>
    <t>The soul light vampire</t>
  </si>
  <si>
    <t>azrael/ghost_light.lua</t>
  </si>
  <si>
    <r>
      <rPr>
        <sz val="11"/>
        <rFont val="宋体"/>
        <family val="3"/>
        <charset val="134"/>
      </rPr>
      <t>魂灯吸血</t>
    </r>
  </si>
  <si>
    <t>Jack-o '-lantern radiant</t>
  </si>
  <si>
    <t>1600</t>
  </si>
  <si>
    <t>skill_jack_lantern_radiant</t>
  </si>
  <si>
    <t>azrael/ghost_fire.lua</t>
  </si>
  <si>
    <t>skill_jack_lantern_radiant_hit</t>
  </si>
  <si>
    <r>
      <rPr>
        <sz val="11"/>
        <rFont val="宋体"/>
        <family val="3"/>
        <charset val="134"/>
      </rPr>
      <t>鬼火四射</t>
    </r>
  </si>
  <si>
    <t>Small jack-o '-lantern</t>
  </si>
  <si>
    <r>
      <rPr>
        <sz val="11"/>
        <rFont val="宋体"/>
        <family val="3"/>
        <charset val="134"/>
      </rPr>
      <t>小鬼火</t>
    </r>
  </si>
  <si>
    <t>bound</t>
  </si>
  <si>
    <t>Use vines to block enemy movements.</t>
  </si>
  <si>
    <t>skill_icons.ps_binding_curse</t>
  </si>
  <si>
    <t>skill_binding</t>
  </si>
  <si>
    <t>30138.lua</t>
  </si>
  <si>
    <r>
      <rPr>
        <sz val="11"/>
        <rFont val="宋体"/>
        <family val="3"/>
        <charset val="134"/>
      </rPr>
      <t>束缚</t>
    </r>
  </si>
  <si>
    <t>使用蔓藤封锁敌人的行动，使目标在[skill:30138:1]秒内无法行动，并且期间共计受到[skill:30138:ui.cs_orange:130*3]物理伤害。</t>
  </si>
  <si>
    <t>The venomous thorn that shoots tail in flight, cannot defend against.Hit the target to get the poison reduction effect</t>
  </si>
  <si>
    <t>skill_icons.ps_killer_bee_skill_01</t>
  </si>
  <si>
    <t>bee_attack</t>
  </si>
  <si>
    <t>于飞行中射出尾部的毒刺，防不胜防。对命中目标造成[skill:30139:ui.cs_blue:100*4]毒系伤害，并且使目标中毒，在[skill:30139:2]秒内承受[skill:30139:100*4]毒系伤害。</t>
  </si>
  <si>
    <t>Unfurl the flower and do a spin step to restore your health</t>
  </si>
  <si>
    <t>skill_icons.ps_pet_skill_008</t>
  </si>
  <si>
    <t>30140.lua</t>
  </si>
  <si>
    <r>
      <rPr>
        <sz val="11"/>
        <rFont val="宋体"/>
        <family val="3"/>
        <charset val="134"/>
      </rPr>
      <t>治疗术</t>
    </r>
  </si>
  <si>
    <t>展开花叶，跳一段旋转的舞步，可恢复目标[skill:30140:150]生命值。</t>
  </si>
  <si>
    <t>Interference of sound wave</t>
  </si>
  <si>
    <t>Hurl sharp sonic attacks at the enemy.</t>
  </si>
  <si>
    <t>skill_icons.ps_voice_wave</t>
  </si>
  <si>
    <t>skill_sound_wave</t>
  </si>
  <si>
    <t>30141.lua</t>
  </si>
  <si>
    <r>
      <rPr>
        <sz val="11"/>
        <rFont val="宋体"/>
        <family val="3"/>
        <charset val="134"/>
      </rPr>
      <t>干扰音波</t>
    </r>
  </si>
  <si>
    <t>发出尖锐的声波攻击，对碰到的敌人造成[skill:30141:ui.cs_blue:50*4]暗系伤害，并且在[skill:30141:v1]秒内降低其[skill:30141:30]%物理和魔法防御。</t>
  </si>
  <si>
    <t>earthquake</t>
  </si>
  <si>
    <t>Striking the ground produces shock waves that stun the enemy.</t>
  </si>
  <si>
    <t>skill_icons.ps_earth_smash</t>
  </si>
  <si>
    <t>skill_earthquake</t>
  </si>
  <si>
    <t>30142.lua</t>
  </si>
  <si>
    <r>
      <rPr>
        <sz val="11"/>
        <rFont val="宋体"/>
        <family val="3"/>
        <charset val="134"/>
      </rPr>
      <t>震地</t>
    </r>
  </si>
  <si>
    <t>攻击地面产生震波攻击并晕眩敌人。</t>
  </si>
  <si>
    <t>Burrow root</t>
  </si>
  <si>
    <t>A branch that burrows into the ground can spring out at the enemy feet and give a blow in the air</t>
  </si>
  <si>
    <t>skill_icons.ps_wood_spirit_skill_01</t>
  </si>
  <si>
    <t>skill_root</t>
  </si>
  <si>
    <t>30143.lua</t>
  </si>
  <si>
    <r>
      <rPr>
        <sz val="11"/>
        <rFont val="宋体"/>
        <family val="3"/>
        <charset val="134"/>
      </rPr>
      <t>钻地根系</t>
    </r>
  </si>
  <si>
    <t>钻入地面的树枝可从敌人脚下窜出，对碰到的敌人造成[skill:30143:ui.cs_blue:130*4]冰系伤害，并且将其击飞。</t>
  </si>
  <si>
    <t>Through the attack</t>
  </si>
  <si>
    <t>Cannibals with primal powers are now more likely to gain armor breaker damage on physical attacks</t>
  </si>
  <si>
    <t>skill_icons.ps_cannibal_skill_01</t>
  </si>
  <si>
    <t>skill_penetration</t>
  </si>
  <si>
    <t>30144.lua</t>
  </si>
  <si>
    <r>
      <rPr>
        <sz val="11"/>
        <rFont val="宋体"/>
        <family val="3"/>
        <charset val="134"/>
      </rPr>
      <t>穿透攻击</t>
    </r>
  </si>
  <si>
    <t>掌握了原始之力的食人原民，在物理攻击时有概率造成重击，对目标造成[skill:30144:ui.cs_orange:150*3]物理伤害，并且在[skill:30144:v1]秒内降低[skill:30144:50]%物理防御。</t>
  </si>
  <si>
    <t>The thunder globe technique</t>
  </si>
  <si>
    <t>Summons the orb of thunder.</t>
  </si>
  <si>
    <t>skill_icons.ps_electric_ball</t>
  </si>
  <si>
    <t>skill_lightning</t>
  </si>
  <si>
    <t>30145.lua</t>
  </si>
  <si>
    <t>skill_lightning_hit</t>
  </si>
  <si>
    <r>
      <rPr>
        <sz val="11"/>
        <rFont val="宋体"/>
        <family val="3"/>
        <charset val="134"/>
      </rPr>
      <t>雷球术</t>
    </r>
  </si>
  <si>
    <t>召唤充满雷电的5条雷劫。对碰到的敌人</t>
  </si>
  <si>
    <t>30146.lua</t>
  </si>
  <si>
    <t>召唤充满雷电的法球。</t>
  </si>
  <si>
    <t>The ground lightning technique</t>
  </si>
  <si>
    <t>Summons thunder to strike the enemy.</t>
  </si>
  <si>
    <t>skill_icons.ps_thunder_summon</t>
  </si>
  <si>
    <t>skll_drop_thunder</t>
  </si>
  <si>
    <t>30147.lua</t>
  </si>
  <si>
    <r>
      <rPr>
        <sz val="11"/>
        <rFont val="宋体"/>
        <family val="3"/>
        <charset val="134"/>
      </rPr>
      <t>落雷术</t>
    </r>
  </si>
  <si>
    <t>召唤雷暴攻击前方的敌人，并对前方的目标。</t>
  </si>
  <si>
    <t>fever</t>
  </si>
  <si>
    <t>Enchant your companion into a frenzy. Your hit points are reduced but your damage is greatly increased.</t>
  </si>
  <si>
    <t>skill_fanaticism</t>
  </si>
  <si>
    <t>506,509</t>
  </si>
  <si>
    <r>
      <rPr>
        <sz val="11"/>
        <rFont val="宋体"/>
        <family val="3"/>
        <charset val="134"/>
      </rPr>
      <t>狂热</t>
    </r>
  </si>
  <si>
    <t>使同伴陷入狂热状态，生命下降但大幅提升攻击力。</t>
  </si>
  <si>
    <t>Lightning blast</t>
  </si>
  <si>
    <t>skill_sickle_rotate</t>
  </si>
  <si>
    <t>azrael/lightnin_explosion.lua</t>
  </si>
  <si>
    <t>skill_lightning_blast</t>
  </si>
  <si>
    <r>
      <rPr>
        <sz val="11"/>
        <rFont val="宋体"/>
        <family val="3"/>
        <charset val="134"/>
      </rPr>
      <t>闪电爆炸</t>
    </r>
  </si>
  <si>
    <t>sickle</t>
  </si>
  <si>
    <r>
      <rPr>
        <sz val="11"/>
        <rFont val="宋体"/>
        <family val="3"/>
        <charset val="134"/>
      </rPr>
      <t>镰刀</t>
    </r>
  </si>
  <si>
    <t>lightning</t>
  </si>
  <si>
    <t>33</t>
  </si>
  <si>
    <t>2</t>
  </si>
  <si>
    <r>
      <rPr>
        <sz val="11"/>
        <rFont val="宋体"/>
        <family val="3"/>
        <charset val="134"/>
      </rPr>
      <t>闪电</t>
    </r>
  </si>
  <si>
    <t>Summon bone prison</t>
  </si>
  <si>
    <r>
      <rPr>
        <sz val="11"/>
        <rFont val="宋体"/>
        <family val="3"/>
        <charset val="134"/>
      </rPr>
      <t>召唤骨牢</t>
    </r>
  </si>
  <si>
    <t>Bone prison</t>
  </si>
  <si>
    <t>azrael/bone_cage.lua</t>
  </si>
  <si>
    <r>
      <rPr>
        <sz val="11"/>
        <rFont val="宋体"/>
        <family val="3"/>
        <charset val="134"/>
      </rPr>
      <t>骨牢</t>
    </r>
  </si>
  <si>
    <t>predation</t>
  </si>
  <si>
    <t>Spit out a number of long core to the front, causing physical damage, such a dense sweep makes the enemy nowhere to hide</t>
  </si>
  <si>
    <t>skill_icons.ps_meat_bulb_skill_01</t>
  </si>
  <si>
    <t>skill_predation</t>
  </si>
  <si>
    <t>30152.lua</t>
  </si>
  <si>
    <r>
      <rPr>
        <sz val="11"/>
        <rFont val="宋体"/>
        <family val="3"/>
        <charset val="134"/>
      </rPr>
      <t>掠食</t>
    </r>
  </si>
  <si>
    <t>向对目标敌人吐出数条长长的花芯，造成[skill:30152:ui.cs_orange:160*3]物理伤害。如此密集的扫荡使得敌人无处遁形！</t>
  </si>
  <si>
    <t>skill_icons.ps_wood_lasher_01</t>
  </si>
  <si>
    <t>30153.lua</t>
  </si>
  <si>
    <t>钻入地面的树枝可从敌人脚下窜出，给予腾空打击</t>
  </si>
  <si>
    <t>Rebound of the shell</t>
  </si>
  <si>
    <t>Physical attack, curled up in the head, with the back of the rebound injury, the attacker is very troubled</t>
  </si>
  <si>
    <t>skill_icons.ps_dung_beetle_skill_01</t>
  </si>
  <si>
    <t>30154.lua</t>
  </si>
  <si>
    <r>
      <rPr>
        <sz val="11"/>
        <rFont val="宋体"/>
        <family val="3"/>
        <charset val="134"/>
      </rPr>
      <t>甲壳反弹</t>
    </r>
  </si>
  <si>
    <t>遭遇物理攻击时，蜷缩头部，用背甲反弹伤害，进攻者对此颇感困扰</t>
  </si>
  <si>
    <t>Rolling a collision</t>
  </si>
  <si>
    <t>Shrink your body into a ball and roll to attack your enemy.</t>
  </si>
  <si>
    <t>skill_icons.ps_rumbling_strike</t>
  </si>
  <si>
    <t>skill_rolling_collision</t>
  </si>
  <si>
    <t>30155.lua</t>
  </si>
  <si>
    <r>
      <rPr>
        <sz val="11"/>
        <rFont val="宋体"/>
        <family val="3"/>
        <charset val="134"/>
      </rPr>
      <t>滚动冲撞</t>
    </r>
  </si>
  <si>
    <t>将身体缩成球状，滚动攻击敌人。</t>
  </si>
  <si>
    <t>Eight directions of thorns</t>
  </si>
  <si>
    <t>skill_eight_thorns</t>
  </si>
  <si>
    <t>30156.lua</t>
  </si>
  <si>
    <r>
      <rPr>
        <sz val="11"/>
        <rFont val="宋体"/>
        <family val="3"/>
        <charset val="134"/>
      </rPr>
      <t>八方荆棘</t>
    </r>
  </si>
  <si>
    <t>Slow mucus</t>
  </si>
  <si>
    <t>skill_slow_mucus</t>
  </si>
  <si>
    <t>skill_slow_mucus_gethit</t>
  </si>
  <si>
    <r>
      <rPr>
        <sz val="11"/>
        <rFont val="宋体"/>
        <family val="3"/>
        <charset val="134"/>
      </rPr>
      <t>缓速粘液</t>
    </r>
  </si>
  <si>
    <t>Spit out a ball of mucus, and the player in the mucus will be slowed down and hurt</t>
  </si>
  <si>
    <t>skill_icons.ps_gloomy_lizard_skill_01</t>
  </si>
  <si>
    <t>30159.lua</t>
  </si>
  <si>
    <r>
      <rPr>
        <sz val="11"/>
        <rFont val="宋体"/>
        <family val="3"/>
        <charset val="134"/>
      </rPr>
      <t>释放</t>
    </r>
    <r>
      <rPr>
        <sz val="11"/>
        <rFont val="Calibri"/>
        <family val="2"/>
      </rPr>
      <t>3</t>
    </r>
    <r>
      <rPr>
        <sz val="11"/>
        <rFont val="宋体"/>
        <family val="3"/>
        <charset val="134"/>
      </rPr>
      <t>个法球，对碰到的敌方单位造成</t>
    </r>
    <r>
      <rPr>
        <sz val="11"/>
        <rFont val="Calibri"/>
        <family val="2"/>
      </rPr>
      <t>[skill:30159:ui.cs_orange:115*3]</t>
    </r>
    <r>
      <rPr>
        <sz val="11"/>
        <rFont val="宋体"/>
        <family val="3"/>
        <charset val="134"/>
      </rPr>
      <t>物理伤害，并且在</t>
    </r>
    <r>
      <rPr>
        <sz val="11"/>
        <rFont val="Calibri"/>
        <family val="2"/>
      </rPr>
      <t>[skill:30159:v1]</t>
    </r>
    <r>
      <rPr>
        <sz val="11"/>
        <rFont val="宋体"/>
        <family val="3"/>
        <charset val="134"/>
      </rPr>
      <t>秒内降低</t>
    </r>
    <r>
      <rPr>
        <sz val="11"/>
        <rFont val="Calibri"/>
        <family val="2"/>
      </rPr>
      <t>[skill:30159:v2]%</t>
    </r>
    <r>
      <rPr>
        <sz val="11"/>
        <rFont val="宋体"/>
        <family val="3"/>
        <charset val="134"/>
      </rPr>
      <t>的移动速度。</t>
    </r>
  </si>
  <si>
    <t>Slow moving mucus net</t>
  </si>
  <si>
    <r>
      <rPr>
        <sz val="11"/>
        <rFont val="宋体"/>
        <family val="3"/>
        <charset val="134"/>
      </rPr>
      <t>缓速粘液网</t>
    </r>
  </si>
  <si>
    <t>缓速粘液网</t>
  </si>
  <si>
    <t>Thorns scouring</t>
  </si>
  <si>
    <t>Use bold and unrestrained branch to Pierce the enemy in front continuously, cause physical harm to the enemy</t>
  </si>
  <si>
    <t>skill_icons.ps_corrupt_meat_bulb_01</t>
  </si>
  <si>
    <t>skill_corrupt_meat_bulb</t>
  </si>
  <si>
    <t>30161.lua</t>
  </si>
  <si>
    <r>
      <rPr>
        <sz val="11"/>
        <rFont val="宋体"/>
        <family val="3"/>
        <charset val="134"/>
      </rPr>
      <t>荆棘扫荡</t>
    </r>
  </si>
  <si>
    <t>利用奔放的枝条连续突刺前方的敌人，对敌人造成物理伤害</t>
  </si>
  <si>
    <t>The impact</t>
  </si>
  <si>
    <t>she_impact</t>
  </si>
  <si>
    <t>30162.lua</t>
  </si>
  <si>
    <r>
      <rPr>
        <sz val="11"/>
        <rFont val="宋体"/>
        <family val="3"/>
        <charset val="134"/>
      </rPr>
      <t>撞击</t>
    </r>
  </si>
  <si>
    <t>Out of nowhere, grab your foot and immobilize you</t>
  </si>
  <si>
    <t>skill_01_a</t>
  </si>
  <si>
    <t>冷不丁冲出地面，抓住你的脚，使你无法动弹。在持续[skill:30163:v0]秒期间造成[skill:30163:ui.cs_orange:150*3]%物理伤害。</t>
  </si>
  <si>
    <t>Spray a web of poison onto the ground and the attacker gains a detoxifying and calming effect</t>
  </si>
  <si>
    <t>30164.lua</t>
  </si>
  <si>
    <t>向地面喷射带毒的蛛网，对碰到的敌方单位造成[skill:30164:ui.cs_orange:110*3]物理伤害，并且被定身和中毒，持续[skill:30164:2]秒，期间受到[skill:30164:ui.cs_bule:60*4]毒系伤害。</t>
  </si>
  <si>
    <t>monitors</t>
  </si>
  <si>
    <t>skill_monitors</t>
  </si>
  <si>
    <t>30166.lua</t>
  </si>
  <si>
    <r>
      <rPr>
        <sz val="11"/>
        <rFont val="宋体"/>
        <family val="3"/>
        <charset val="134"/>
      </rPr>
      <t>监视者</t>
    </r>
  </si>
  <si>
    <t>There is a chance that a physical attack will result in an armor breaker bonus</t>
  </si>
  <si>
    <t>30167.lua</t>
  </si>
  <si>
    <t>物理攻击时有概率使得敌方获得破甲的减益效果</t>
  </si>
  <si>
    <t>Spike the ball</t>
  </si>
  <si>
    <t>3300</t>
  </si>
  <si>
    <t>skill_spike_ball</t>
  </si>
  <si>
    <t>30168.lua</t>
  </si>
  <si>
    <t>skill_spike_ball_hit</t>
  </si>
  <si>
    <r>
      <rPr>
        <sz val="11"/>
        <rFont val="宋体"/>
        <family val="3"/>
        <charset val="134"/>
      </rPr>
      <t>狼牙球</t>
    </r>
  </si>
  <si>
    <t>stoneskin</t>
  </si>
  <si>
    <t>skill_shifu</t>
  </si>
  <si>
    <t>30169.lua</t>
  </si>
  <si>
    <r>
      <rPr>
        <sz val="11"/>
        <rFont val="宋体"/>
        <family val="3"/>
        <charset val="134"/>
      </rPr>
      <t>石肤</t>
    </r>
  </si>
  <si>
    <t>harden</t>
  </si>
  <si>
    <t>skill_magic_barrier</t>
  </si>
  <si>
    <t>30170.lua</t>
  </si>
  <si>
    <r>
      <rPr>
        <sz val="11"/>
        <rFont val="宋体"/>
        <family val="3"/>
        <charset val="134"/>
      </rPr>
      <t>魔障</t>
    </r>
  </si>
  <si>
    <t>devour</t>
  </si>
  <si>
    <t>1666</t>
  </si>
  <si>
    <t>skill_devouring</t>
  </si>
  <si>
    <t>30171.lua</t>
  </si>
  <si>
    <r>
      <rPr>
        <sz val="11"/>
        <rFont val="宋体"/>
        <family val="3"/>
        <charset val="134"/>
      </rPr>
      <t>吞噬</t>
    </r>
  </si>
  <si>
    <t>Decay stink,</t>
  </si>
  <si>
    <t>Spread the miasma, enfeebling nearby enemies (immobile and increasing damage over time)</t>
  </si>
  <si>
    <t>skill_icons.ps_corrupt_dryad_01</t>
  </si>
  <si>
    <t>skill_corrupt_dryad</t>
  </si>
  <si>
    <t>30172.lua</t>
  </si>
  <si>
    <r>
      <rPr>
        <sz val="11"/>
        <rFont val="宋体"/>
        <family val="3"/>
        <charset val="134"/>
      </rPr>
      <t>腐化瘴气</t>
    </r>
  </si>
  <si>
    <t>展开花枝释放瘴气，使周围敌人获得虚弱的减益效果(无法行动，且伤害随时间流逝而增加)</t>
  </si>
  <si>
    <t>Summon vines</t>
  </si>
  <si>
    <t>30173.lua</t>
  </si>
  <si>
    <r>
      <rPr>
        <sz val="11"/>
        <rFont val="宋体"/>
        <family val="3"/>
        <charset val="134"/>
      </rPr>
      <t>召唤藤蔓</t>
    </r>
  </si>
  <si>
    <t>Devour h.</t>
  </si>
  <si>
    <t>skill_phagocytic_blood</t>
  </si>
  <si>
    <t>30174.lua</t>
  </si>
  <si>
    <r>
      <rPr>
        <sz val="11"/>
        <rFont val="宋体"/>
        <family val="3"/>
        <charset val="134"/>
      </rPr>
      <t>吞噬回血</t>
    </r>
  </si>
  <si>
    <t>Ion ball</t>
  </si>
  <si>
    <t>skill_Ion_ball</t>
  </si>
  <si>
    <t>30175.lua</t>
  </si>
  <si>
    <t>skill_Ion_ball_hit</t>
  </si>
  <si>
    <r>
      <rPr>
        <sz val="11"/>
        <rFont val="宋体"/>
        <family val="3"/>
        <charset val="134"/>
      </rPr>
      <t>离子球</t>
    </r>
  </si>
  <si>
    <t>Blowout electric ball</t>
  </si>
  <si>
    <t>skill_blowout_electric_ball</t>
  </si>
  <si>
    <t>30176.lua</t>
  </si>
  <si>
    <t>skill_blowout_electric_ball_hit</t>
  </si>
  <si>
    <r>
      <rPr>
        <sz val="11"/>
        <rFont val="宋体"/>
        <family val="3"/>
        <charset val="134"/>
      </rPr>
      <t>爆裂电球</t>
    </r>
  </si>
  <si>
    <t>gun_skill_02</t>
  </si>
  <si>
    <t>投掷重物攻击敌人。</t>
  </si>
  <si>
    <t>skill_50103</t>
  </si>
  <si>
    <t>Summon the bees</t>
  </si>
  <si>
    <t>召唤蜜蜂</t>
  </si>
  <si>
    <t>Call in ghost absenteeism</t>
  </si>
  <si>
    <t>召唤幽灵旷工</t>
  </si>
  <si>
    <t>General attack 2</t>
  </si>
  <si>
    <t>attack_ancient_thorns_2</t>
  </si>
  <si>
    <t>30182.lua</t>
  </si>
  <si>
    <r>
      <rPr>
        <sz val="11"/>
        <rFont val="宋体"/>
        <family val="3"/>
        <charset val="134"/>
      </rPr>
      <t>普攻</t>
    </r>
    <r>
      <rPr>
        <sz val="11"/>
        <rFont val="Arial"/>
        <family val="2"/>
      </rPr>
      <t>2</t>
    </r>
  </si>
  <si>
    <t>General attack 1</t>
  </si>
  <si>
    <t>attack_ancient_thorns_1</t>
  </si>
  <si>
    <t>30183.lua</t>
  </si>
  <si>
    <r>
      <rPr>
        <sz val="11"/>
        <rFont val="宋体"/>
        <family val="3"/>
        <charset val="134"/>
      </rPr>
      <t>普攻</t>
    </r>
    <r>
      <rPr>
        <sz val="11"/>
        <rFont val="Arial"/>
        <family val="2"/>
      </rPr>
      <t>1</t>
    </r>
  </si>
  <si>
    <t>30184.lua</t>
  </si>
  <si>
    <t>召唤封印著冰冻力量的法球攻击敌人。</t>
  </si>
  <si>
    <t>Musket NPC</t>
  </si>
  <si>
    <r>
      <rPr>
        <sz val="11"/>
        <rFont val="宋体"/>
        <family val="3"/>
        <charset val="134"/>
      </rPr>
      <t>火枪</t>
    </r>
    <r>
      <rPr>
        <sz val="11"/>
        <rFont val="Arial"/>
        <family val="2"/>
      </rPr>
      <t>NPC</t>
    </r>
  </si>
  <si>
    <t>Particle shooting</t>
  </si>
  <si>
    <t>wpn_common_gun_shoot</t>
  </si>
  <si>
    <t>30187.lua</t>
  </si>
  <si>
    <r>
      <rPr>
        <sz val="11"/>
        <rFont val="宋体"/>
        <family val="3"/>
        <charset val="134"/>
      </rPr>
      <t>粒子射击</t>
    </r>
  </si>
  <si>
    <t>Precise shot</t>
  </si>
  <si>
    <t>2033</t>
  </si>
  <si>
    <t>skill_precise_shot</t>
  </si>
  <si>
    <t>30188.lua</t>
  </si>
  <si>
    <t>skill_precise_shot_hit</t>
  </si>
  <si>
    <r>
      <rPr>
        <sz val="11"/>
        <rFont val="宋体"/>
        <family val="3"/>
        <charset val="134"/>
      </rPr>
      <t>精准射击</t>
    </r>
  </si>
  <si>
    <t>Dig the clod</t>
  </si>
  <si>
    <t>excavate</t>
  </si>
  <si>
    <r>
      <rPr>
        <sz val="11"/>
        <rFont val="宋体"/>
        <family val="3"/>
        <charset val="134"/>
      </rPr>
      <t>挖掘土块</t>
    </r>
  </si>
  <si>
    <t>skill_icons.ps_poison_curse</t>
  </si>
  <si>
    <t>30190.lua</t>
  </si>
  <si>
    <t>Air blade to cut</t>
  </si>
  <si>
    <t>The machete accumulates force to strike, sends the high-energy shockwave to the front, causes the general attack 200% damage to the enemy</t>
  </si>
  <si>
    <t>skill_icons.ps_air_slash</t>
  </si>
  <si>
    <t>30191.lua</t>
  </si>
  <si>
    <r>
      <rPr>
        <sz val="11"/>
        <rFont val="宋体"/>
        <family val="3"/>
        <charset val="134"/>
      </rPr>
      <t>气刃斩</t>
    </r>
  </si>
  <si>
    <t>砍刀蓄力一击，向前方发送高能冲击波，对敌方造成普攻200%伤害</t>
  </si>
  <si>
    <t>treatment</t>
  </si>
  <si>
    <t>Heal area Allies</t>
  </si>
  <si>
    <t>30192.lua</t>
  </si>
  <si>
    <t>skill_cure</t>
  </si>
  <si>
    <r>
      <rPr>
        <sz val="11"/>
        <rFont val="宋体"/>
        <family val="3"/>
        <charset val="134"/>
      </rPr>
      <t>治疗</t>
    </r>
  </si>
  <si>
    <t>治愈范围友军</t>
  </si>
  <si>
    <t>Evil arrows</t>
  </si>
  <si>
    <t>Take a bow!</t>
  </si>
  <si>
    <t>skill_icons.ps_evil_arrows</t>
  </si>
  <si>
    <t>30193.lua</t>
  </si>
  <si>
    <r>
      <rPr>
        <sz val="11"/>
        <rFont val="宋体"/>
        <family val="3"/>
        <charset val="134"/>
      </rPr>
      <t>邪恶飞箭</t>
    </r>
  </si>
  <si>
    <t>搭弓射击！</t>
  </si>
  <si>
    <t>Suck demons</t>
  </si>
  <si>
    <t>30194.lua</t>
  </si>
  <si>
    <r>
      <rPr>
        <sz val="11"/>
        <rFont val="宋体"/>
        <family val="3"/>
        <charset val="134"/>
      </rPr>
      <t>恶魔吮吸</t>
    </r>
  </si>
  <si>
    <t>Rotting slime</t>
  </si>
  <si>
    <t>Disgusting corrosive mucus.</t>
  </si>
  <si>
    <t>skill_power_storage_attack</t>
  </si>
  <si>
    <t>skill_rotten_mucus_sound</t>
  </si>
  <si>
    <t>30195.lua</t>
  </si>
  <si>
    <r>
      <rPr>
        <sz val="11"/>
        <rFont val="宋体"/>
        <family val="3"/>
        <charset val="134"/>
      </rPr>
      <t>腐烂粘液</t>
    </r>
  </si>
  <si>
    <t>具有腐蚀性的恶心粘液。</t>
  </si>
  <si>
    <t>Rotted mucus net</t>
  </si>
  <si>
    <r>
      <rPr>
        <sz val="11"/>
        <rFont val="宋体"/>
        <family val="3"/>
        <charset val="134"/>
      </rPr>
      <t>腐烂粘液网</t>
    </r>
  </si>
  <si>
    <t>Wake up the</t>
  </si>
  <si>
    <t>The high priest aroused the stone people</t>
  </si>
  <si>
    <t>30197.lua</t>
  </si>
  <si>
    <r>
      <rPr>
        <sz val="11"/>
        <rFont val="宋体"/>
        <family val="3"/>
        <charset val="134"/>
      </rPr>
      <t>唤醒</t>
    </r>
  </si>
  <si>
    <t>大祭司唤醒石头人</t>
  </si>
  <si>
    <t>Treatment of totem</t>
  </si>
  <si>
    <t>Summon healing totem to heal companions.</t>
  </si>
  <si>
    <t>skill_icons.ps_heal_totem</t>
  </si>
  <si>
    <t>30198.lua</t>
  </si>
  <si>
    <r>
      <rPr>
        <sz val="11"/>
        <rFont val="宋体"/>
        <family val="3"/>
        <charset val="134"/>
      </rPr>
      <t>治疗图腾</t>
    </r>
  </si>
  <si>
    <t>召唤治疗图腾治愈同伴。</t>
  </si>
  <si>
    <t>Salamanders; totem</t>
  </si>
  <si>
    <t>Summons the tongue of fire totem to attack the enemy.</t>
  </si>
  <si>
    <t>skill_icons.ps_fire_totem</t>
  </si>
  <si>
    <r>
      <rPr>
        <sz val="11"/>
        <rFont val="宋体"/>
        <family val="3"/>
        <charset val="134"/>
      </rPr>
      <t>火蛇图腾</t>
    </r>
  </si>
  <si>
    <t>召唤火舌图腾攻击敌人。</t>
  </si>
  <si>
    <t>Corrosion breath</t>
  </si>
  <si>
    <t>skill_corrosion_breath</t>
  </si>
  <si>
    <t>30201.lua</t>
  </si>
  <si>
    <r>
      <rPr>
        <sz val="11"/>
        <rFont val="宋体"/>
        <family val="3"/>
        <charset val="134"/>
      </rPr>
      <t>腐蚀吐息</t>
    </r>
  </si>
  <si>
    <t>Blood kiss</t>
  </si>
  <si>
    <t>Launches a charm ball that deals damage to the target law</t>
  </si>
  <si>
    <t>skill_blood_kiss</t>
  </si>
  <si>
    <t>30202.lua</t>
  </si>
  <si>
    <t>skill_the_charm_hit</t>
  </si>
  <si>
    <r>
      <rPr>
        <sz val="11"/>
        <rFont val="宋体"/>
        <family val="3"/>
        <charset val="134"/>
      </rPr>
      <t>血吻</t>
    </r>
  </si>
  <si>
    <t>发射一颗魅惑法球对目标造成[skill:30202:ui.cs_blue:100*4]%暗系伤害。</t>
  </si>
  <si>
    <t>The devil artillery</t>
  </si>
  <si>
    <t>skill_the_devil_artillery</t>
  </si>
  <si>
    <t>30203.lua</t>
  </si>
  <si>
    <t>skill_the_devil_artillery_hit</t>
  </si>
  <si>
    <r>
      <rPr>
        <sz val="11"/>
        <rFont val="宋体"/>
        <family val="3"/>
        <charset val="134"/>
      </rPr>
      <t>恶魔火炮</t>
    </r>
  </si>
  <si>
    <t>skill_icons.ps_skill_block</t>
  </si>
  <si>
    <t>30204.lua</t>
  </si>
  <si>
    <t>infection</t>
  </si>
  <si>
    <r>
      <rPr>
        <sz val="11"/>
        <rFont val="宋体"/>
        <family val="3"/>
        <charset val="134"/>
      </rPr>
      <t>感染</t>
    </r>
  </si>
  <si>
    <t>curse</t>
  </si>
  <si>
    <t>skill_icons.ps_curse_spell</t>
  </si>
  <si>
    <t>1733</t>
  </si>
  <si>
    <t>skill_curse_stronghold_jungle_demon_wizard</t>
  </si>
  <si>
    <t>30206.lua</t>
  </si>
  <si>
    <t>skill_curse_stronghold_jungle_demon_wizard_hit</t>
  </si>
  <si>
    <r>
      <rPr>
        <sz val="11"/>
        <rFont val="宋体"/>
        <family val="3"/>
        <charset val="134"/>
      </rPr>
      <t>诅咒</t>
    </r>
  </si>
  <si>
    <t>The charm</t>
  </si>
  <si>
    <t>skill_the_charm</t>
  </si>
  <si>
    <t>30207.lua</t>
  </si>
  <si>
    <r>
      <rPr>
        <sz val="11"/>
        <rFont val="宋体"/>
        <family val="3"/>
        <charset val="134"/>
      </rPr>
      <t>魅惑</t>
    </r>
  </si>
  <si>
    <t>30208.lua</t>
  </si>
  <si>
    <t>The attack on</t>
  </si>
  <si>
    <t>Launches a venomous bolt at the target causing sustained venom damage</t>
  </si>
  <si>
    <t>30209.lua</t>
  </si>
  <si>
    <r>
      <rPr>
        <sz val="11"/>
        <rFont val="宋体"/>
        <family val="3"/>
        <charset val="134"/>
      </rPr>
      <t>偷袭</t>
    </r>
  </si>
  <si>
    <t>向目标发射毒液弩箭造成[skill:30209:ui.cs_blue:190*4]%物理伤害，并且附加中毒状态，在[skill:30209:2]秒内造成[skill:30209:100*4]%毒系伤害。</t>
  </si>
  <si>
    <t>des_shooting</t>
  </si>
  <si>
    <t>skill_icons.ps_mud_ball</t>
  </si>
  <si>
    <t>hamal_skill_01</t>
  </si>
  <si>
    <t>hamal_gun</t>
  </si>
  <si>
    <t>30210.lua</t>
  </si>
  <si>
    <t>hamal_gun_hit</t>
  </si>
  <si>
    <r>
      <rPr>
        <sz val="11"/>
        <color rgb="FFFF0000"/>
        <rFont val="宋体"/>
        <family val="3"/>
        <charset val="134"/>
      </rPr>
      <t>扫射</t>
    </r>
  </si>
  <si>
    <t>rockets</t>
  </si>
  <si>
    <t>Launch a rocket in the direction of the target, causing physical damage to enemy units encountered on the road.</t>
  </si>
  <si>
    <t>hamal_skill_02</t>
  </si>
  <si>
    <t>hamal_cannon</t>
  </si>
  <si>
    <t>30211.lua</t>
  </si>
  <si>
    <t>hamal_cannon_hit</t>
  </si>
  <si>
    <r>
      <rPr>
        <sz val="11"/>
        <rFont val="宋体"/>
        <family val="3"/>
        <charset val="134"/>
      </rPr>
      <t>火箭炮</t>
    </r>
  </si>
  <si>
    <t>射出3条激光，持续对目标</t>
  </si>
  <si>
    <t>向目标方向发射一枚火箭炮，对路上碰到第一个敌方单位后爆炸，对目标以及周围敌方单位</t>
  </si>
  <si>
    <t>sweep</t>
  </si>
  <si>
    <t>With one hand raised, sweep forward</t>
  </si>
  <si>
    <t>skill_wood_berserk_sweep</t>
  </si>
  <si>
    <t>30212.lua</t>
  </si>
  <si>
    <t>skill_wood_berserk_sweep_hit</t>
  </si>
  <si>
    <r>
      <rPr>
        <sz val="11"/>
        <rFont val="宋体"/>
        <family val="3"/>
        <charset val="134"/>
      </rPr>
      <t>横扫</t>
    </r>
  </si>
  <si>
    <r>
      <rPr>
        <sz val="11"/>
        <rFont val="宋体"/>
        <family val="3"/>
        <charset val="134"/>
      </rPr>
      <t>爆发元霸之力</t>
    </r>
    <r>
      <rPr>
        <sz val="11"/>
        <rFont val="Arial"/>
        <family val="2"/>
      </rPr>
      <t>,</t>
    </r>
    <r>
      <rPr>
        <sz val="11"/>
        <rFont val="宋体"/>
        <family val="3"/>
        <charset val="134"/>
      </rPr>
      <t>对前方进行横扫攻击</t>
    </r>
  </si>
  <si>
    <t>单手举起武器,对前方进行横扫攻击</t>
  </si>
  <si>
    <t>A heavy hammer</t>
  </si>
  <si>
    <t>Pause with both hands raised, quickly hammer forward, range attack</t>
  </si>
  <si>
    <t>2333</t>
  </si>
  <si>
    <t>skill_wood_berserk_heavy_hammer</t>
  </si>
  <si>
    <t>30213.lua</t>
  </si>
  <si>
    <r>
      <rPr>
        <sz val="11"/>
        <rFont val="宋体"/>
        <family val="3"/>
        <charset val="134"/>
      </rPr>
      <t>重锤</t>
    </r>
  </si>
  <si>
    <t>高举武器旋转，范围攻击周围的目标</t>
  </si>
  <si>
    <t>高举武器旋转，并不断产生小锤子向外飞，</t>
  </si>
  <si>
    <t>Timbo winding</t>
  </si>
  <si>
    <t>Make a casting action, and the player character will come out of the bottom of all the fields to attack the tree vine</t>
  </si>
  <si>
    <t>general_skills</t>
  </si>
  <si>
    <t>skill_wood_berserk_timbo_winding</t>
  </si>
  <si>
    <t>30214.lua</t>
  </si>
  <si>
    <r>
      <rPr>
        <sz val="11"/>
        <rFont val="宋体"/>
        <family val="3"/>
        <charset val="134"/>
      </rPr>
      <t>树藤缠绕</t>
    </r>
  </si>
  <si>
    <t>做出施法动作,从所有场中玩家角色脚底冒出树藤袭击</t>
  </si>
  <si>
    <t>Slave called</t>
  </si>
  <si>
    <t>Three mutant tree elves are emerging from the ground near the BOSS</t>
  </si>
  <si>
    <t>skill_wood_berserk_slave_called</t>
  </si>
  <si>
    <t>30215.lua</t>
  </si>
  <si>
    <r>
      <rPr>
        <sz val="11"/>
        <rFont val="宋体"/>
        <family val="3"/>
        <charset val="134"/>
      </rPr>
      <t>奴仆召唤</t>
    </r>
  </si>
  <si>
    <t>从BOSS附近地底冒出3名变异树精助阵</t>
  </si>
  <si>
    <t>Self healing</t>
  </si>
  <si>
    <t>Summons the floral essence to heal it</t>
  </si>
  <si>
    <t>30216.lua</t>
  </si>
  <si>
    <t>自我疗愈</t>
  </si>
  <si>
    <t>召唤出花精对其进行治愈</t>
  </si>
  <si>
    <t>Cast only when health is less than 40%</t>
  </si>
  <si>
    <t>skill_06</t>
  </si>
  <si>
    <t>2500</t>
  </si>
  <si>
    <t>skill_wood_berserk_rage</t>
  </si>
  <si>
    <t>30217.lua</t>
  </si>
  <si>
    <t>暴怒</t>
  </si>
  <si>
    <r>
      <rPr>
        <sz val="11"/>
        <color rgb="FFFF0000"/>
        <rFont val="宋体"/>
        <family val="3"/>
        <charset val="134"/>
      </rPr>
      <t>生命值低于</t>
    </r>
    <r>
      <rPr>
        <sz val="11"/>
        <color rgb="FFFF0000"/>
        <rFont val="Arial"/>
        <family val="2"/>
      </rPr>
      <t>40%</t>
    </r>
    <r>
      <rPr>
        <sz val="11"/>
        <color rgb="FFFF0000"/>
        <rFont val="宋体"/>
        <family val="3"/>
        <charset val="134"/>
      </rPr>
      <t>时方开始施展</t>
    </r>
  </si>
  <si>
    <t>Water bomb</t>
  </si>
  <si>
    <t>30218.lua</t>
  </si>
  <si>
    <r>
      <rPr>
        <sz val="11"/>
        <rFont val="宋体"/>
        <family val="3"/>
        <charset val="134"/>
      </rPr>
      <t>水弹</t>
    </r>
  </si>
  <si>
    <t>射出一个水弹，对路径上的目标</t>
  </si>
  <si>
    <t>30219.lua</t>
  </si>
  <si>
    <t>30220.lua</t>
  </si>
  <si>
    <t>射出一枚火球，对单体目标造成火焰伤害。</t>
  </si>
  <si>
    <t>The blue ball of fire</t>
  </si>
  <si>
    <t>Summons a ball of blue fire.</t>
  </si>
  <si>
    <t>skill_icons.ps_blue_fireball</t>
  </si>
  <si>
    <t>30221.lua</t>
  </si>
  <si>
    <t>skill_blue_fire_stronghold_jungle_demon_wizard_hit</t>
  </si>
  <si>
    <r>
      <rPr>
        <sz val="11"/>
        <rFont val="宋体"/>
        <family val="3"/>
        <charset val="134"/>
      </rPr>
      <t>蓝火球</t>
    </r>
  </si>
  <si>
    <t>召唤一颗蓝色火焰的法球。对碰到的敌方单位</t>
  </si>
  <si>
    <t>Poison claw</t>
  </si>
  <si>
    <t>Use poisonous claws to attack.</t>
  </si>
  <si>
    <t>skill_icons.ps_poison_claw</t>
  </si>
  <si>
    <r>
      <rPr>
        <sz val="11"/>
        <rFont val="宋体"/>
        <family val="3"/>
        <charset val="134"/>
      </rPr>
      <t>毒爪</t>
    </r>
  </si>
  <si>
    <t>使用带毒的爪子攻击。</t>
  </si>
  <si>
    <t>Throwing stones</t>
  </si>
  <si>
    <t>Throw a shiny pebble in the direction of the target</t>
  </si>
  <si>
    <t>skill_icons.ps_the_fool_01</t>
  </si>
  <si>
    <t>skill_throwing_stones</t>
  </si>
  <si>
    <t>30224.lua</t>
  </si>
  <si>
    <t>skill_throwing_stones_hit</t>
  </si>
  <si>
    <r>
      <rPr>
        <sz val="11"/>
        <rFont val="宋体"/>
        <family val="3"/>
        <charset val="134"/>
      </rPr>
      <t>投掷石块</t>
    </r>
  </si>
  <si>
    <t>像目标方向射出箭矢，击中后散开</t>
  </si>
  <si>
    <t>Two places at once</t>
  </si>
  <si>
    <t>Multiplexed summoning. Summons the same monster when health is less than x%.But the summoned monster health is also only x%</t>
  </si>
  <si>
    <t>skill_icons.ps_separate_illusion</t>
  </si>
  <si>
    <r>
      <rPr>
        <sz val="11"/>
        <rFont val="宋体"/>
        <family val="3"/>
        <charset val="134"/>
      </rPr>
      <t>分身</t>
    </r>
  </si>
  <si>
    <t>可复用召唤术，血量低于x%时召唤一个相同怪物。但召唤出的怪物血量同样只有x%</t>
  </si>
  <si>
    <t>Roars when a nearby negator dies and enrage nearby negator.</t>
  </si>
  <si>
    <t>skill_icons.ps_the_howl_01</t>
  </si>
  <si>
    <t>skill_roar_the_howl</t>
  </si>
  <si>
    <t>30226.lua</t>
  </si>
  <si>
    <r>
      <rPr>
        <sz val="11"/>
        <rFont val="宋体"/>
        <family val="3"/>
        <charset val="134"/>
      </rPr>
      <t>吼叫</t>
    </r>
  </si>
  <si>
    <t>附近有负儿死亡时，吼叫并给予周遭负儿狂暴效果。</t>
  </si>
  <si>
    <t>Acid splash</t>
  </si>
  <si>
    <t>Contract the body forward and spit out the acid ball flying in a straight line</t>
  </si>
  <si>
    <t>skill_icons.ps_acidic_ooze_01</t>
  </si>
  <si>
    <t>skill_acid_splash</t>
  </si>
  <si>
    <t>skill_acid_splash_hit</t>
  </si>
  <si>
    <r>
      <rPr>
        <sz val="11"/>
        <rFont val="宋体"/>
        <family val="3"/>
        <charset val="134"/>
      </rPr>
      <t>酸液溅射</t>
    </r>
  </si>
  <si>
    <t>对多个目标进行攻击，</t>
  </si>
  <si>
    <t>Hold one breath blow</t>
  </si>
  <si>
    <t>A fatal sniper bullet was fired at the target</t>
  </si>
  <si>
    <r>
      <rPr>
        <sz val="11"/>
        <rFont val="宋体"/>
        <family val="3"/>
        <charset val="134"/>
      </rPr>
      <t>屏息一击</t>
    </r>
  </si>
  <si>
    <t>向目标发射一发致命狙击子弹，造成[skill:30228:ui.cs_orange:110*3]%物理伤害。</t>
  </si>
  <si>
    <t>sword</t>
  </si>
  <si>
    <t>Jump near the enemy with the huge sword in hand, and insert the huge sword into the ground at the same time. The force of the huge sword spurts out energy upward and blows the monster away</t>
  </si>
  <si>
    <t>skill_icons.ps_pet_skill_013</t>
  </si>
  <si>
    <t>skill_sword</t>
  </si>
  <si>
    <t>30229.lua</t>
  </si>
  <si>
    <r>
      <rPr>
        <sz val="11"/>
        <color rgb="FFFF0000"/>
        <rFont val="宋体"/>
        <family val="3"/>
        <charset val="134"/>
      </rPr>
      <t>剑刺</t>
    </r>
  </si>
  <si>
    <t>手持巨剑向目标敌人跳跃，同时将巨剑插入地面，对附近的敌方单位</t>
  </si>
  <si>
    <t>Soul method of ball</t>
  </si>
  <si>
    <t>Concentrate soul and attack enemy upon release.</t>
  </si>
  <si>
    <t>1566</t>
  </si>
  <si>
    <t>skill_soul_method_ball</t>
  </si>
  <si>
    <t>30230.lua</t>
  </si>
  <si>
    <t>skill_soul_method_ball_hit</t>
  </si>
  <si>
    <r>
      <rPr>
        <sz val="11"/>
        <rFont val="宋体"/>
        <family val="3"/>
        <charset val="134"/>
      </rPr>
      <t>灵魂法球</t>
    </r>
  </si>
  <si>
    <t>浓缩灵魂，释放后攻击敌人。</t>
  </si>
  <si>
    <t>skill_icons.ps_cycle_slash</t>
  </si>
  <si>
    <t>skill_cyclone_knife_cut</t>
  </si>
  <si>
    <t>30231.lua</t>
  </si>
  <si>
    <t>skill_cyclone_knife_cut_hit</t>
  </si>
  <si>
    <t>释放快速旋转的刀影，锐利到連鐵板都可以切斷。</t>
  </si>
  <si>
    <t>30232.lua</t>
  </si>
  <si>
    <t>The flame of the meditator</t>
  </si>
  <si>
    <t>Skillfully manipulate the fire to attack the enemy.</t>
  </si>
  <si>
    <t>skill_icons.ps_silenter_fire</t>
  </si>
  <si>
    <t>skill_the_flame_the_meditator</t>
  </si>
  <si>
    <t>30233.lua</t>
  </si>
  <si>
    <t>skill_the_flame_the_meditator_hit</t>
  </si>
  <si>
    <r>
      <rPr>
        <sz val="11"/>
        <rFont val="宋体"/>
        <family val="3"/>
        <charset val="134"/>
      </rPr>
      <t>沉思者的火焰</t>
    </r>
  </si>
  <si>
    <t>熟练的操弄火焰攻击敌人。</t>
  </si>
  <si>
    <t>Blood sucking tentacles</t>
  </si>
  <si>
    <t>Conjure tentacles from the ground. The damage done heals and corrupts the priest</t>
  </si>
  <si>
    <t>skill_05</t>
  </si>
  <si>
    <t>skill_blood_sucking_tentacles</t>
  </si>
  <si>
    <t>30234.lua</t>
  </si>
  <si>
    <r>
      <rPr>
        <sz val="11"/>
        <rFont val="宋体"/>
        <family val="3"/>
        <charset val="134"/>
      </rPr>
      <t>吸血触手</t>
    </r>
  </si>
  <si>
    <t>在地上召唤出触手，造成的伤害会治疗腐化祭司</t>
  </si>
  <si>
    <t>The giant stings</t>
  </si>
  <si>
    <t>Calling forth thorns from the ground</t>
  </si>
  <si>
    <t>skill_the_giant_stings</t>
  </si>
  <si>
    <t>30235.lua</t>
  </si>
  <si>
    <r>
      <rPr>
        <sz val="11"/>
        <rFont val="宋体"/>
        <family val="3"/>
        <charset val="134"/>
      </rPr>
      <t>巨人地刺</t>
    </r>
  </si>
  <si>
    <t>在地上召唤出地刺</t>
  </si>
  <si>
    <t>Tree spirit berserker summons</t>
  </si>
  <si>
    <t>Summons a lovely but ferocious seed of destruction.</t>
  </si>
  <si>
    <t>skill_icons.doom_seed_summon</t>
  </si>
  <si>
    <t>skill_07</t>
  </si>
  <si>
    <r>
      <rPr>
        <sz val="11"/>
        <rFont val="宋体"/>
        <family val="3"/>
        <charset val="134"/>
      </rPr>
      <t>树精狂战士召唤</t>
    </r>
  </si>
  <si>
    <t>召唤一颗可爱但是攻击凶狠的毁灭种子。</t>
  </si>
  <si>
    <t>Seeds from exploding</t>
  </si>
  <si>
    <t>Great is the oak god!Boom!</t>
  </si>
  <si>
    <t>attack</t>
  </si>
  <si>
    <t>31026.lua</t>
  </si>
  <si>
    <r>
      <rPr>
        <sz val="11"/>
        <rFont val="宋体"/>
        <family val="3"/>
        <charset val="134"/>
      </rPr>
      <t>种子自爆</t>
    </r>
  </si>
  <si>
    <t>橡树之神至大！Boom！</t>
  </si>
  <si>
    <t>beating</t>
  </si>
  <si>
    <t>skill_beating</t>
  </si>
  <si>
    <t>30241.lua</t>
  </si>
  <si>
    <r>
      <rPr>
        <sz val="11"/>
        <rFont val="宋体"/>
        <family val="3"/>
        <charset val="134"/>
      </rPr>
      <t>抽打</t>
    </r>
  </si>
  <si>
    <t>煽动着翅膀，凌空踏出一记火舞轮</t>
  </si>
  <si>
    <t>Clock tower</t>
  </si>
  <si>
    <r>
      <rPr>
        <sz val="11"/>
        <rFont val="宋体"/>
        <family val="3"/>
        <charset val="134"/>
      </rPr>
      <t>钟塔</t>
    </r>
  </si>
  <si>
    <t>gargoyles</t>
  </si>
  <si>
    <t>30246.lua</t>
  </si>
  <si>
    <r>
      <rPr>
        <sz val="11"/>
        <rFont val="宋体"/>
        <family val="3"/>
        <charset val="134"/>
      </rPr>
      <t>石像鬼技能</t>
    </r>
  </si>
  <si>
    <t>Spiral gun</t>
  </si>
  <si>
    <r>
      <rPr>
        <sz val="11"/>
        <rFont val="宋体"/>
        <family val="3"/>
        <charset val="134"/>
      </rPr>
      <t>螺旋枪</t>
    </r>
  </si>
  <si>
    <t>The bomb</t>
  </si>
  <si>
    <r>
      <rPr>
        <sz val="11"/>
        <rFont val="宋体"/>
        <family val="3"/>
        <charset val="134"/>
      </rPr>
      <t>炸弹</t>
    </r>
  </si>
  <si>
    <t>chaos</t>
  </si>
  <si>
    <r>
      <rPr>
        <sz val="11"/>
        <rFont val="宋体"/>
        <family val="3"/>
        <charset val="134"/>
      </rPr>
      <t>混乱</t>
    </r>
  </si>
  <si>
    <t>Summon the bat</t>
  </si>
  <si>
    <r>
      <rPr>
        <sz val="11"/>
        <rFont val="宋体"/>
        <family val="3"/>
        <charset val="134"/>
      </rPr>
      <t>召唤蝙蝠</t>
    </r>
  </si>
  <si>
    <t>召唤</t>
  </si>
  <si>
    <t>The bat hit</t>
  </si>
  <si>
    <t>Call out bats to do real damage to enemy units and restore their lives.</t>
  </si>
  <si>
    <t>skill_icons.ps_bat_hit</t>
  </si>
  <si>
    <t>skill_the_bat</t>
  </si>
  <si>
    <t>30256.lua</t>
  </si>
  <si>
    <t>skill_the_bat_hit</t>
  </si>
  <si>
    <r>
      <rPr>
        <sz val="11"/>
        <color rgb="FFFF0000"/>
        <rFont val="宋体"/>
        <family val="3"/>
        <charset val="134"/>
      </rPr>
      <t>蝙蝠冲击</t>
    </r>
  </si>
  <si>
    <t>召唤出大群蝙蝠，对碰到的敌方单位造成[skill:30256:ui.cs_orange:80*3]%真实伤害并且[skill:30256:v1]%恢复自身生命。</t>
  </si>
  <si>
    <t>50161,50160</t>
  </si>
  <si>
    <t>Call the captain</t>
  </si>
  <si>
    <t>30259.lua</t>
  </si>
  <si>
    <r>
      <rPr>
        <sz val="11"/>
        <rFont val="宋体"/>
        <family val="3"/>
        <charset val="134"/>
      </rPr>
      <t>召唤蒸汽队长</t>
    </r>
  </si>
  <si>
    <t>Fireball cannon</t>
  </si>
  <si>
    <t>melee_attack_120291</t>
  </si>
  <si>
    <t>120291.lua</t>
  </si>
  <si>
    <r>
      <rPr>
        <sz val="11"/>
        <rFont val="宋体"/>
        <family val="3"/>
        <charset val="134"/>
      </rPr>
      <t>火球加农炮</t>
    </r>
  </si>
  <si>
    <t>burning</t>
  </si>
  <si>
    <r>
      <rPr>
        <sz val="11"/>
        <rFont val="宋体"/>
        <family val="3"/>
        <charset val="134"/>
      </rPr>
      <t>燃烧</t>
    </r>
  </si>
  <si>
    <t>The skeleton sea</t>
  </si>
  <si>
    <t>After a short delay, a large number of magic bullets are fired in the designated direction, causing dark damage to enemy units encountered.</t>
  </si>
  <si>
    <t>skill_icons.ps_pet_skill_037</t>
  </si>
  <si>
    <t>30262.lua</t>
  </si>
  <si>
    <r>
      <rPr>
        <sz val="11"/>
        <rFont val="宋体"/>
        <family val="3"/>
        <charset val="134"/>
      </rPr>
      <t>骷髅海</t>
    </r>
  </si>
  <si>
    <t>朝固定目标发射箭矢，</t>
  </si>
  <si>
    <t>The door of the plane</t>
  </si>
  <si>
    <t>Open 2 or 3 small portals in the air to summon small monsters</t>
  </si>
  <si>
    <t>1800</t>
  </si>
  <si>
    <t>skill_door_plane</t>
  </si>
  <si>
    <t>30264.lua</t>
  </si>
  <si>
    <r>
      <rPr>
        <sz val="11"/>
        <rFont val="宋体"/>
        <family val="3"/>
        <charset val="134"/>
      </rPr>
      <t>异界之门</t>
    </r>
  </si>
  <si>
    <t>在空中开启2~3个小传送门，召唤出小型怪物</t>
  </si>
  <si>
    <t>Plane meteorites</t>
  </si>
  <si>
    <t>Open the portal in the air and drop a meteorite through the portal onto the ground</t>
  </si>
  <si>
    <t>skill_plane_meteorites</t>
  </si>
  <si>
    <t>30265.lua</t>
  </si>
  <si>
    <r>
      <rPr>
        <sz val="11"/>
        <rFont val="宋体"/>
        <family val="3"/>
        <charset val="134"/>
      </rPr>
      <t>异界陨石</t>
    </r>
  </si>
  <si>
    <t>在空中打开传送门，从传送门中落下陨石砸向地面</t>
  </si>
  <si>
    <t>The demon leader calls to death</t>
  </si>
  <si>
    <r>
      <rPr>
        <sz val="11"/>
        <rFont val="宋体"/>
        <family val="3"/>
        <charset val="134"/>
      </rPr>
      <t>恶魔首领死亡召唤</t>
    </r>
  </si>
  <si>
    <t>Shoot a fireball, causing fire damage to a single target.</t>
  </si>
  <si>
    <r>
      <rPr>
        <sz val="11"/>
        <color rgb="FFFF0000"/>
        <rFont val="宋体"/>
        <family val="3"/>
        <charset val="134"/>
      </rPr>
      <t>飞火球</t>
    </r>
  </si>
  <si>
    <t>火龙愤怒，飞向敌人，对目标</t>
  </si>
  <si>
    <t>DES_Fly ball of fire</t>
  </si>
  <si>
    <t>射出一枚火球，对敌方单体目标</t>
  </si>
  <si>
    <t>Amazon threw the javelin</t>
  </si>
  <si>
    <t>Lightning javelin thrown after a short delay causes lightning damage</t>
  </si>
  <si>
    <t>skill_icons.ps_javelin</t>
  </si>
  <si>
    <t>skill_amazon_javelin</t>
  </si>
  <si>
    <t>30268.lua</t>
  </si>
  <si>
    <t>skill_amazon_javelin_hit</t>
  </si>
  <si>
    <r>
      <rPr>
        <sz val="11"/>
        <rFont val="宋体"/>
        <family val="3"/>
        <charset val="134"/>
      </rPr>
      <t>亚马逊丢标枪</t>
    </r>
  </si>
  <si>
    <t>短暂延迟后丢出雷电标枪，对碰到的所有敌方单位</t>
  </si>
  <si>
    <r>
      <rPr>
        <sz val="11"/>
        <rFont val="宋体"/>
        <family val="3"/>
        <charset val="134"/>
      </rPr>
      <t>并且有</t>
    </r>
    <r>
      <rPr>
        <sz val="11"/>
        <rFont val="Arial"/>
        <family val="2"/>
      </rPr>
      <t>20%</t>
    </r>
    <r>
      <rPr>
        <sz val="11"/>
        <rFont val="宋体"/>
        <family val="3"/>
        <charset val="134"/>
      </rPr>
      <t>概率晕眩目标</t>
    </r>
    <r>
      <rPr>
        <sz val="11"/>
        <rFont val="Arial"/>
        <family val="2"/>
      </rPr>
      <t>2</t>
    </r>
    <r>
      <rPr>
        <sz val="11"/>
        <rFont val="宋体"/>
        <family val="3"/>
        <charset val="134"/>
      </rPr>
      <t>秒。</t>
    </r>
  </si>
  <si>
    <t>Mecha vanguard slingshot flywheel</t>
  </si>
  <si>
    <t>Throw out the ejection flywheel and fly back</t>
  </si>
  <si>
    <t>skill_icons.ps_flywheel</t>
  </si>
  <si>
    <t>skill_flywheel</t>
  </si>
  <si>
    <t>30269.lua</t>
  </si>
  <si>
    <t>skill_flywheel_hit</t>
  </si>
  <si>
    <r>
      <rPr>
        <sz val="11"/>
        <rFont val="宋体"/>
        <family val="3"/>
        <charset val="134"/>
      </rPr>
      <t>机甲先锋弹射飞轮</t>
    </r>
  </si>
  <si>
    <t>丢出弹射飞轮，飞行后折返，每次对碰到的敌方单位</t>
  </si>
  <si>
    <t>并且使目标获得流血状态，在3秒内受到[ui.cs_orange:203*1.5]的物理伤害。</t>
  </si>
  <si>
    <t>[ui.cs_orange:203*1.5]</t>
  </si>
  <si>
    <t>向前后左右四个方向弹射飞轮，飞行后折返，每次对碰到的敌方单位</t>
  </si>
  <si>
    <t>发出穿甲弹，形成巨量伤害，</t>
  </si>
  <si>
    <t>Skeleton sea of anubis</t>
  </si>
  <si>
    <t>skill_icons.ps_skeleton_sea</t>
  </si>
  <si>
    <t>skill_skeleton_sea</t>
  </si>
  <si>
    <t>skill_skeleton_sea_hit</t>
  </si>
  <si>
    <t>向前方释放5个枚魔法弹，对碰到的单位</t>
  </si>
  <si>
    <t>短暂延迟后对指定方向发射出25枚魔法弹，对碰到的第一个敌方单位</t>
  </si>
  <si>
    <t>The demon meteorite in the wick</t>
  </si>
  <si>
    <t>summon 3 meteorites</t>
  </si>
  <si>
    <t>skill_icons.ps_mega_smash</t>
  </si>
  <si>
    <t>40042.lua</t>
  </si>
  <si>
    <r>
      <rPr>
        <sz val="11"/>
        <rFont val="宋体"/>
        <family val="3"/>
        <charset val="134"/>
      </rPr>
      <t>焰心恶魔陨石</t>
    </r>
  </si>
  <si>
    <t>引导6秒，召唤3枚陨石，对碰到的单位造成物理伤害并且有20%概率点燃目标。</t>
  </si>
  <si>
    <t>Lava ban</t>
  </si>
  <si>
    <t>Summon a large amount of ground fire to damage enemies around you.</t>
  </si>
  <si>
    <t>1833</t>
  </si>
  <si>
    <t>wpn_interest_ryjs_rel</t>
  </si>
  <si>
    <t>30279.lua</t>
  </si>
  <si>
    <t>wpn_interest_ryjs_hit</t>
  </si>
  <si>
    <r>
      <rPr>
        <sz val="11"/>
        <rFont val="宋体"/>
        <family val="3"/>
        <charset val="134"/>
      </rPr>
      <t>焰心恶魔熔岩禁书</t>
    </r>
  </si>
  <si>
    <t>召唤一颗陨石，砸地后爆炸，对范围内的目标</t>
  </si>
  <si>
    <t>召唤大量的地火伤害周遭的敌人。每次对碰到的敌方单位</t>
  </si>
  <si>
    <t>Demon fireball in the wick</t>
  </si>
  <si>
    <r>
      <rPr>
        <sz val="11"/>
        <rFont val="宋体"/>
        <family val="3"/>
        <charset val="134"/>
      </rPr>
      <t>焰心恶魔火球术</t>
    </r>
  </si>
  <si>
    <t>射出一堆火球，对路径上的目标</t>
  </si>
  <si>
    <t>Ents ridicule</t>
  </si>
  <si>
    <t>Taunt nearby targets, force them to attack themselves, and boost their physical defenses</t>
  </si>
  <si>
    <t>skill_icons.ps_skill_ridicule</t>
  </si>
  <si>
    <t>1433</t>
  </si>
  <si>
    <t>skill_ents_ridicule</t>
  </si>
  <si>
    <t>30275.lua</t>
  </si>
  <si>
    <r>
      <rPr>
        <sz val="11"/>
        <color rgb="FFFF0000"/>
        <rFont val="宋体"/>
        <family val="3"/>
        <charset val="134"/>
      </rPr>
      <t>树精嘲讽</t>
    </r>
  </si>
  <si>
    <t>嘲讽附近目标，强迫他们攻击自己，并且提升自身[skill:30275:v0]%物理防御，持续[skill:30275:v1]秒。</t>
  </si>
  <si>
    <t>Barbarian chieftains threaten and rage</t>
  </si>
  <si>
    <t>Increases your attack speed by 100%, increases penetration by 50%, lasts 5 seconds.</t>
  </si>
  <si>
    <r>
      <rPr>
        <sz val="11"/>
        <rFont val="宋体"/>
        <family val="3"/>
        <charset val="134"/>
      </rPr>
      <t>蛮族酋长威吓狂暴</t>
    </r>
  </si>
  <si>
    <t>自身攻击速度提升100%，提升50%物防穿透，持续5秒。</t>
  </si>
  <si>
    <t>Break Armor</t>
  </si>
  <si>
    <t>Armor breaker damage on physical attacks</t>
  </si>
  <si>
    <r>
      <rPr>
        <sz val="11"/>
        <color rgb="FFFF0000"/>
        <rFont val="宋体"/>
        <family val="3"/>
        <charset val="134"/>
      </rPr>
      <t>破甲怒吼</t>
    </r>
  </si>
  <si>
    <t>冰原部落的独门绝学，用怒吼使对方吓破胆，使得敌方获得破甲的减益效果，物理防御降低[skill:30277:v0]%，持续[skill:30277:v1]秒</t>
  </si>
  <si>
    <t>Mushroom punch</t>
  </si>
  <si>
    <t>Des_Mushroom punch</t>
  </si>
  <si>
    <t>skill_mushroom_punch</t>
  </si>
  <si>
    <t>30278.lua</t>
  </si>
  <si>
    <r>
      <rPr>
        <sz val="11"/>
        <rFont val="宋体"/>
        <family val="3"/>
        <charset val="134"/>
      </rPr>
      <t>机炮拳</t>
    </r>
  </si>
  <si>
    <t>向前方目标打出一套连续组合拳，每次对碰到的所有目标造成[skill:30278:ui.cs_orange:60*3]%物理伤害。</t>
  </si>
  <si>
    <t>Summon Food</t>
  </si>
  <si>
    <r>
      <rPr>
        <sz val="11"/>
        <rFont val="宋体"/>
        <family val="3"/>
        <charset val="134"/>
      </rPr>
      <t>腐地巨人召唤</t>
    </r>
  </si>
  <si>
    <t>腐地巨人召唤僵尸</t>
  </si>
  <si>
    <t>acid_rainfall</t>
  </si>
  <si>
    <t>acid damage to nearby enemies every 0.4 second</t>
  </si>
  <si>
    <t>skill_icons.ps_skill_burn</t>
  </si>
  <si>
    <t>30282.lua</t>
  </si>
  <si>
    <r>
      <rPr>
        <sz val="11"/>
        <rFont val="宋体"/>
        <family val="3"/>
        <charset val="134"/>
      </rPr>
      <t>酸液四射</t>
    </r>
  </si>
  <si>
    <t>酸液四射</t>
  </si>
  <si>
    <t>acid shot</t>
  </si>
  <si>
    <t>dec_acid shot</t>
  </si>
  <si>
    <r>
      <rPr>
        <sz val="11"/>
        <rFont val="宋体"/>
        <family val="3"/>
        <charset val="134"/>
      </rPr>
      <t>在自身位置召唤水池，对碰到的敌方单位造成</t>
    </r>
    <r>
      <rPr>
        <sz val="11"/>
        <rFont val="Arial"/>
        <family val="2"/>
      </rPr>
      <t>[skill:30283:ui.cs_orange:100*3]%</t>
    </r>
    <r>
      <rPr>
        <sz val="11"/>
        <rFont val="宋体"/>
        <family val="3"/>
        <charset val="134"/>
      </rPr>
      <t>毒系伤害。</t>
    </r>
  </si>
  <si>
    <t>Breaking wall skills</t>
  </si>
  <si>
    <t>mining</t>
  </si>
  <si>
    <r>
      <rPr>
        <sz val="11"/>
        <rFont val="宋体"/>
        <family val="3"/>
        <charset val="134"/>
      </rPr>
      <t>破墙技能</t>
    </r>
  </si>
  <si>
    <t>skill_put</t>
  </si>
  <si>
    <t>sunshine ray</t>
  </si>
  <si>
    <t>Summon a meteor group to attack nearby enemies.</t>
  </si>
  <si>
    <t>skill_icons.lunar_summon</t>
  </si>
  <si>
    <t>2266</t>
  </si>
  <si>
    <t>wpn_interest_ygfz_rel</t>
  </si>
  <si>
    <t>30286.lua</t>
  </si>
  <si>
    <t>wpn_interest_ygfz_hit</t>
  </si>
  <si>
    <r>
      <rPr>
        <sz val="11"/>
        <rFont val="宋体"/>
        <family val="3"/>
        <charset val="134"/>
      </rPr>
      <t>灼热阳炎</t>
    </r>
  </si>
  <si>
    <r>
      <rPr>
        <sz val="11"/>
        <rFont val="宋体"/>
        <family val="3"/>
        <charset val="134"/>
      </rPr>
      <t>发出灼热的阳光射线晒伤敌人</t>
    </r>
    <r>
      <rPr>
        <sz val="11"/>
        <rFont val="Arial"/>
        <family val="2"/>
      </rPr>
      <t>,</t>
    </r>
  </si>
  <si>
    <t>thorns spike</t>
  </si>
  <si>
    <t>Summon a large amount of thorns spike to damage enemies around you.</t>
  </si>
  <si>
    <t>jingjisishe.lua</t>
  </si>
  <si>
    <t>召唤大量的地火伤害周遭的敌人。</t>
  </si>
  <si>
    <t>Boar Charge</t>
  </si>
  <si>
    <t>SKILL_DES_Boar Charge</t>
  </si>
  <si>
    <t>skill_icons.ps_pet_skill_054</t>
  </si>
  <si>
    <t>30288.lua</t>
  </si>
  <si>
    <r>
      <rPr>
        <sz val="11"/>
        <rFont val="宋体"/>
        <family val="3"/>
        <charset val="134"/>
      </rPr>
      <t>野猪冲锋</t>
    </r>
  </si>
  <si>
    <t>向前冲锋，对沿途碰到的敌方单位造成伤害</t>
  </si>
  <si>
    <t>Arrow Rain</t>
  </si>
  <si>
    <t>SKILL_DES_Arrow Rain</t>
  </si>
  <si>
    <t>skill_icons.ps_blowing_arrows</t>
  </si>
  <si>
    <t>30289.lua</t>
  </si>
  <si>
    <r>
      <rPr>
        <sz val="11"/>
        <rFont val="宋体"/>
        <family val="3"/>
        <charset val="134"/>
      </rPr>
      <t>箭雨</t>
    </r>
  </si>
  <si>
    <t>射出一阵箭雨，对碰到的敌方单位</t>
  </si>
  <si>
    <t>Chop</t>
  </si>
  <si>
    <t>SKILL_DES_Chop</t>
  </si>
  <si>
    <t>2566</t>
  </si>
  <si>
    <t>30290.lua</t>
  </si>
  <si>
    <r>
      <rPr>
        <sz val="11"/>
        <rFont val="宋体"/>
        <family val="3"/>
        <charset val="134"/>
      </rPr>
      <t>劈砍</t>
    </r>
  </si>
  <si>
    <t>弓兵普通箭技能</t>
  </si>
  <si>
    <t>Poison Pool</t>
  </si>
  <si>
    <t>SKILL_DES_Poison Pool</t>
  </si>
  <si>
    <t>dead_02</t>
  </si>
  <si>
    <t>30291.lua</t>
  </si>
  <si>
    <r>
      <rPr>
        <sz val="11"/>
        <rFont val="宋体"/>
        <family val="3"/>
        <charset val="134"/>
      </rPr>
      <t>死亡毒爆</t>
    </r>
  </si>
  <si>
    <t>死亡后爆开产生毒液池，对碰到的敌人造成中毒状态</t>
  </si>
  <si>
    <t>Fuel splash</t>
  </si>
  <si>
    <t>SKILL_DES_Fuel splash</t>
  </si>
  <si>
    <t>30292.lua</t>
  </si>
  <si>
    <r>
      <rPr>
        <sz val="11"/>
        <rFont val="宋体"/>
        <family val="3"/>
        <charset val="134"/>
      </rPr>
      <t>燃油泼溅</t>
    </r>
  </si>
  <si>
    <t>向空中抛洒出火焰球，对碰到的敌人造成伤害，落地后会持续燃烧并对碰到的敌人造成燃烧状态</t>
  </si>
  <si>
    <t>backstab flash</t>
  </si>
  <si>
    <t>dec_backstab flash</t>
  </si>
  <si>
    <t>30293.lua</t>
  </si>
  <si>
    <r>
      <rPr>
        <sz val="11"/>
        <color rgb="FFFF0000"/>
        <rFont val="宋体"/>
        <family val="3"/>
        <charset val="134"/>
      </rPr>
      <t>瞬移</t>
    </r>
  </si>
  <si>
    <r>
      <rPr>
        <sz val="11"/>
        <color rgb="FFFF0000"/>
        <rFont val="宋体"/>
        <family val="3"/>
        <charset val="134"/>
      </rPr>
      <t>快速移动到目标敌方单位身边后闪回，有50%概率恐惧目标</t>
    </r>
    <r>
      <rPr>
        <sz val="11"/>
        <color rgb="FFFF0000"/>
        <rFont val="Arial"/>
        <family val="2"/>
      </rPr>
      <t>2</t>
    </r>
    <r>
      <rPr>
        <sz val="11"/>
        <color rgb="FFFF0000"/>
        <rFont val="宋体"/>
        <family val="3"/>
        <charset val="134"/>
      </rPr>
      <t>秒，并且对路上碰到的所有敌方单位</t>
    </r>
  </si>
  <si>
    <t>ninja boomerang</t>
  </si>
  <si>
    <t>dec_ninja boomerang</t>
  </si>
  <si>
    <t>30294.lua</t>
  </si>
  <si>
    <r>
      <rPr>
        <sz val="11"/>
        <rFont val="宋体"/>
        <family val="3"/>
        <charset val="134"/>
      </rPr>
      <t>扔出</t>
    </r>
    <r>
      <rPr>
        <sz val="11"/>
        <rFont val="Arial"/>
        <family val="2"/>
      </rPr>
      <t>2</t>
    </r>
    <r>
      <rPr>
        <sz val="11"/>
        <rFont val="宋体"/>
        <family val="3"/>
        <charset val="134"/>
      </rPr>
      <t>个蝴蝶回旋镖，并且对路上碰到的所有敌方单位</t>
    </r>
  </si>
  <si>
    <t>force of nature</t>
  </si>
  <si>
    <t>carrot missile</t>
  </si>
  <si>
    <t>dec_carrot missile</t>
  </si>
  <si>
    <t>skill_icons.ps_carrot</t>
  </si>
  <si>
    <r>
      <rPr>
        <sz val="11"/>
        <rFont val="宋体"/>
        <family val="3"/>
        <charset val="134"/>
      </rPr>
      <t>胡萝卜飞弹</t>
    </r>
  </si>
  <si>
    <t>spiritburnskull_aroundfire</t>
  </si>
  <si>
    <t>ranshaohungu_2.lua</t>
  </si>
  <si>
    <t>spiritburnskull_fireball</t>
  </si>
  <si>
    <t>ranshaohungu_1.lua</t>
  </si>
  <si>
    <t>spiritburnskull_summoncreepT1</t>
  </si>
  <si>
    <t>ranshaohungu_3.lua</t>
  </si>
  <si>
    <t>creep_rush&amp;bite</t>
  </si>
  <si>
    <t>xuezhouguchong.lua</t>
  </si>
  <si>
    <t>10100</t>
  </si>
  <si>
    <t>10200</t>
  </si>
  <si>
    <t>spiritburnskull_summoncreepT2</t>
  </si>
  <si>
    <t>crazy_hierarch_teleport</t>
  </si>
  <si>
    <t>fengkuangjiaozhu_shunyi.lua</t>
  </si>
  <si>
    <t>crazy_hierarch_summonfireball</t>
  </si>
  <si>
    <t>fengkuangjiaozhu_yijiehuoqiu.lua</t>
  </si>
  <si>
    <t>crazy_hierarch_shadowball</t>
  </si>
  <si>
    <t>fengkuangjiaozhu_emoanyingqiu.lua</t>
  </si>
  <si>
    <t>crazy_hierarch_gate</t>
  </si>
  <si>
    <t>fengkuangjiaozhu_yijiezhimen.lua</t>
  </si>
  <si>
    <t>fireballcore_fireball</t>
  </si>
  <si>
    <t>30307.lua</t>
  </si>
  <si>
    <t>gate_summon</t>
  </si>
  <si>
    <t>30308.lua</t>
  </si>
  <si>
    <t>ant_smite</t>
  </si>
  <si>
    <t>dec_ant_smite</t>
  </si>
  <si>
    <r>
      <rPr>
        <sz val="11"/>
        <rFont val="宋体"/>
        <family val="3"/>
        <charset val="134"/>
      </rPr>
      <t>蚁人打击</t>
    </r>
  </si>
  <si>
    <t>普通攻击时，有30%的概率使对目标额外</t>
  </si>
  <si>
    <t>bio_skin</t>
  </si>
  <si>
    <t>dec_bio_skin</t>
  </si>
  <si>
    <t>skill_icons.ps_pet_skill_039</t>
  </si>
  <si>
    <r>
      <rPr>
        <sz val="11"/>
        <color rgb="FFFF0000"/>
        <rFont val="宋体"/>
        <family val="3"/>
        <charset val="134"/>
      </rPr>
      <t>生化外皮</t>
    </r>
  </si>
  <si>
    <t>受到的物理伤害降低10%</t>
  </si>
  <si>
    <t>Poison Hurricane Staff</t>
  </si>
  <si>
    <t>DES_Poison Hurricane Staff</t>
  </si>
  <si>
    <t>skill_icons.ps_scythe_cyclone</t>
  </si>
  <si>
    <t>50118.lua</t>
  </si>
  <si>
    <r>
      <rPr>
        <sz val="11"/>
        <rFont val="宋体"/>
        <family val="3"/>
        <charset val="134"/>
      </rPr>
      <t>毒素飓风</t>
    </r>
  </si>
  <si>
    <t>召唤大型龙卷风向前席卷，对碰到的敌方单位每0.25秒</t>
  </si>
  <si>
    <t>aim and shot</t>
  </si>
  <si>
    <t>DES_aim and shot</t>
  </si>
  <si>
    <t>skill_icons.ps_aim_and_shot</t>
  </si>
  <si>
    <r>
      <rPr>
        <sz val="11"/>
        <color rgb="FFFF0000"/>
        <rFont val="宋体"/>
        <family val="3"/>
        <charset val="134"/>
      </rPr>
      <t>瞄准射击</t>
    </r>
  </si>
  <si>
    <r>
      <rPr>
        <sz val="11"/>
        <color rgb="FFFF0000"/>
        <rFont val="宋体"/>
        <family val="3"/>
        <charset val="134"/>
      </rPr>
      <t>短暂瞄准之后，对目标敌方单位发起精准一击，造成</t>
    </r>
    <r>
      <rPr>
        <sz val="11"/>
        <color rgb="FFFF0000"/>
        <rFont val="Arial"/>
        <family val="2"/>
      </rPr>
      <t>[skill:30316:ui.cs_orange:120*3]</t>
    </r>
    <r>
      <rPr>
        <sz val="11"/>
        <color rgb="FFFF0000"/>
        <rFont val="宋体"/>
        <family val="3"/>
        <charset val="134"/>
      </rPr>
      <t>物理伤害，并且这次伤害必定暴击。</t>
    </r>
  </si>
  <si>
    <t>tulip rain</t>
  </si>
  <si>
    <t>DES_tulip rain</t>
  </si>
  <si>
    <t>skill_icons.ps_npc_1084_skill_02</t>
  </si>
  <si>
    <t>30316.lua</t>
  </si>
  <si>
    <r>
      <rPr>
        <sz val="11"/>
        <rFont val="宋体"/>
        <family val="3"/>
        <charset val="134"/>
      </rPr>
      <t>落瓣飞花</t>
    </r>
  </si>
  <si>
    <t>向天上射出多道花瓣，对碰到的敌方单位造成[skill:30317:ui.cs_orange:120*3]物理伤害。</t>
  </si>
  <si>
    <t>lance charge</t>
  </si>
  <si>
    <t>DES_lance charge</t>
  </si>
  <si>
    <t>skill_icons.ps_npc_1083_skill_01</t>
  </si>
  <si>
    <t>30318.lua</t>
  </si>
  <si>
    <r>
      <rPr>
        <sz val="11"/>
        <rFont val="宋体"/>
        <family val="3"/>
        <charset val="134"/>
      </rPr>
      <t>长枪冲锋</t>
    </r>
  </si>
  <si>
    <t>向前方发起冲锋，对碰到的敌方单位造成[skill:30318:v0]物理伤害，并且在[skill:30318:v1]秒内降低其移动速度[skill:30318:v2]%。</t>
  </si>
  <si>
    <t>lance fend</t>
  </si>
  <si>
    <t>DES_lance fend</t>
  </si>
  <si>
    <t>skill_icons.ps_lance_fend</t>
  </si>
  <si>
    <t>30319.lua</t>
  </si>
  <si>
    <t>枪花乱舞</t>
  </si>
  <si>
    <t>使用长枪对目标方向连续戳刺8次，每次造成</t>
  </si>
  <si>
    <r>
      <rPr>
        <sz val="11"/>
        <color rgb="FFFF0000"/>
        <rFont val="宋体"/>
        <family val="3"/>
        <charset val="134"/>
      </rPr>
      <t>并且在6秒内降低目标30</t>
    </r>
    <r>
      <rPr>
        <sz val="11"/>
        <color rgb="FFFF0000"/>
        <rFont val="Arial"/>
        <family val="2"/>
      </rPr>
      <t>%</t>
    </r>
    <r>
      <rPr>
        <sz val="11"/>
        <color rgb="FFFF0000"/>
        <rFont val="宋体"/>
        <family val="3"/>
        <charset val="134"/>
      </rPr>
      <t>物理防御。</t>
    </r>
  </si>
  <si>
    <t>Flower shot</t>
  </si>
  <si>
    <t>飞花落箭</t>
  </si>
  <si>
    <r>
      <rPr>
        <sz val="11"/>
        <rFont val="宋体"/>
        <family val="3"/>
        <charset val="134"/>
      </rPr>
      <t>抛射出一阵箭雨，每支箭碰到的敌方单位造成</t>
    </r>
    <r>
      <rPr>
        <sz val="11"/>
        <rFont val="Arial"/>
        <family val="2"/>
      </rPr>
      <t>[s_value_0]</t>
    </r>
    <r>
      <rPr>
        <sz val="11"/>
        <rFont val="宋体"/>
        <family val="3"/>
        <charset val="134"/>
      </rPr>
      <t>的物理伤害</t>
    </r>
  </si>
  <si>
    <t>射出一阵箭雨，对碰到的敌方单位造成伤害</t>
  </si>
  <si>
    <t>venna aid</t>
  </si>
  <si>
    <t>DES_venna aid</t>
  </si>
  <si>
    <t>凡娜的援助</t>
  </si>
  <si>
    <r>
      <rPr>
        <sz val="11"/>
        <rFont val="宋体"/>
        <family val="3"/>
        <charset val="134"/>
      </rPr>
      <t>治疗一个受伤的友军单位，立刻恢复其</t>
    </r>
    <r>
      <rPr>
        <sz val="11"/>
        <rFont val="Arial"/>
        <family val="2"/>
      </rPr>
      <t>[s_value_0]</t>
    </r>
    <r>
      <rPr>
        <sz val="11"/>
        <rFont val="宋体"/>
        <family val="3"/>
        <charset val="134"/>
      </rPr>
      <t>的生命值，并且在8秒内每秒恢复[s_value_1]点生命值。</t>
    </r>
  </si>
  <si>
    <t>spike gear</t>
  </si>
  <si>
    <t>DES_spike gear</t>
  </si>
  <si>
    <t>反震外壳</t>
  </si>
  <si>
    <t>double strike</t>
  </si>
  <si>
    <t>DES_double strike</t>
  </si>
  <si>
    <t>skill_icons.ps_npc_1079_skill_02</t>
  </si>
  <si>
    <t>30331.lua</t>
  </si>
  <si>
    <t>左右开刀</t>
  </si>
  <si>
    <t>rage recover</t>
  </si>
  <si>
    <t>DES_rage recover</t>
  </si>
  <si>
    <t>skill_icons.ps_npc_1077_skill_02</t>
  </si>
  <si>
    <t>狂暴恢复</t>
  </si>
  <si>
    <t>生命值低于40%时方开始施展</t>
  </si>
  <si>
    <t>one shot double kill</t>
  </si>
  <si>
    <t>DES_one shot double kill</t>
  </si>
  <si>
    <t>skill_icons.ps_npc_1055_skill_01</t>
  </si>
  <si>
    <t>copery_skill_01</t>
  </si>
  <si>
    <t>30341.lua</t>
  </si>
  <si>
    <t>一弹双雕</t>
  </si>
  <si>
    <t>Gun focus</t>
  </si>
  <si>
    <t>DES_Gun focus</t>
  </si>
  <si>
    <t>skill_icons.ps_skill_pysicalcri</t>
  </si>
  <si>
    <t>致命瞄准</t>
  </si>
  <si>
    <t>Entangle</t>
  </si>
  <si>
    <t>DES_Entangle</t>
  </si>
  <si>
    <t>纠缠根须</t>
  </si>
  <si>
    <t>Rejuvenation</t>
  </si>
  <si>
    <t>DES_Rejuvenation</t>
  </si>
  <si>
    <t>复苏</t>
  </si>
  <si>
    <t>Bloody spear</t>
  </si>
  <si>
    <t>DES_Bloody spear</t>
  </si>
  <si>
    <t>skill_icons.ps_npc_1072_skill_03</t>
  </si>
  <si>
    <t>30359.lua</t>
  </si>
  <si>
    <t>鲜血之矛</t>
  </si>
  <si>
    <t>Vital Strike</t>
  </si>
  <si>
    <t>DES_Vital Strike</t>
  </si>
  <si>
    <t>skill_icons.ps_npc_1056_skill_02</t>
  </si>
  <si>
    <t>要害打击</t>
  </si>
  <si>
    <t>Living Capacitor</t>
  </si>
  <si>
    <t>DES_Living Capacitor</t>
  </si>
  <si>
    <t>skill_icons.ps_npc_1071_skill_02</t>
  </si>
  <si>
    <t>活体电容</t>
  </si>
  <si>
    <t>Living Capacitor-BUFF</t>
  </si>
  <si>
    <t>气动护甲</t>
  </si>
  <si>
    <t>Pneumatic Armor</t>
  </si>
  <si>
    <t>DES_Pneumatic Armor</t>
  </si>
  <si>
    <t>Keen Lance</t>
  </si>
  <si>
    <t>DES_Keen Lance</t>
  </si>
  <si>
    <t>锋锐长枪</t>
  </si>
  <si>
    <t>Fire wall</t>
  </si>
  <si>
    <t>DES_Fire wall</t>
  </si>
  <si>
    <t>skill_icons.ps_npc_1074_skill_03</t>
  </si>
  <si>
    <t>30383.lua</t>
  </si>
  <si>
    <t>火墙术</t>
  </si>
  <si>
    <t>DES_flower shot</t>
  </si>
  <si>
    <t>skill_icons.ps_pet_skill_014</t>
  </si>
  <si>
    <r>
      <rPr>
        <sz val="11"/>
        <rFont val="宋体"/>
        <family val="3"/>
        <charset val="134"/>
      </rPr>
      <t>瞄准射击</t>
    </r>
  </si>
  <si>
    <t>短暂瞄准之后，对目标敌方单位发起精准一击，造成[skill:now_id:v0]物理伤害，并且这次伤害必定暴击。</t>
  </si>
  <si>
    <t>Mace of judgment</t>
  </si>
  <si>
    <t>DES_Mace of judgment</t>
  </si>
  <si>
    <t>skill_icons.ps_npc_1087_skill_02</t>
  </si>
  <si>
    <t>30400.lua</t>
  </si>
  <si>
    <t>制裁之锤</t>
  </si>
  <si>
    <t>Bastion of Good</t>
  </si>
  <si>
    <t>DES_Bastion of Good</t>
  </si>
  <si>
    <t>skill_icons.ps_npc_1087_skill_03</t>
  </si>
  <si>
    <t>instant_targets.lua</t>
  </si>
  <si>
    <t>神善之盾</t>
  </si>
  <si>
    <t>Light cure</t>
  </si>
  <si>
    <t>DES_Light cure</t>
  </si>
  <si>
    <t>skill_icons.ps_npc_1087_skill_01</t>
  </si>
  <si>
    <t>光辉医疗</t>
  </si>
  <si>
    <t>From shadow</t>
  </si>
  <si>
    <t>DES_From shadow</t>
  </si>
  <si>
    <t>skill_icons.ps_npc_1076_skill_03</t>
  </si>
  <si>
    <t>恐惧印记</t>
  </si>
  <si>
    <r>
      <rPr>
        <sz val="11"/>
        <color rgb="FFFF0000"/>
        <rFont val="宋体"/>
        <family val="3"/>
        <charset val="134"/>
      </rPr>
      <t>治疗一个受伤的友军单位，立刻恢复其</t>
    </r>
    <r>
      <rPr>
        <sz val="11"/>
        <color rgb="FFFF0000"/>
        <rFont val="Arial"/>
        <family val="2"/>
      </rPr>
      <t>[s_value_0]</t>
    </r>
    <r>
      <rPr>
        <sz val="11"/>
        <color rgb="FFFF0000"/>
        <rFont val="宋体"/>
        <family val="3"/>
        <charset val="134"/>
      </rPr>
      <t>的生命值，并且在8秒内每秒恢复[s_value_1]点生命值。</t>
    </r>
  </si>
  <si>
    <t>Requesting artillery surport</t>
  </si>
  <si>
    <t>skill_icons.ps_npc_1090_skill01_attack</t>
  </si>
  <si>
    <t>30416.lua</t>
  </si>
  <si>
    <t>召唤炮击</t>
  </si>
  <si>
    <t>对空发射火箭，分裂成很多小火箭攻击飞行敌人</t>
  </si>
  <si>
    <t>HES</t>
  </si>
  <si>
    <t>高爆弹药</t>
  </si>
  <si>
    <t>Blob Blast</t>
  </si>
  <si>
    <t>skill_icons.ps_npc_1090_skill03_attack</t>
  </si>
  <si>
    <t>30418.lua</t>
  </si>
  <si>
    <t>定点爆破</t>
  </si>
  <si>
    <t>射出凶猛的食人鱼，对碰到的敌人造成[skill:50101:ui.cs_orange:50*3]物理伤害，并且咬住敌人，在[skill:50101:0.5]秒内在成[skill:50101:ui.cs_orange:50*3]物理伤害。</t>
  </si>
  <si>
    <t>Grapple</t>
  </si>
  <si>
    <t>skill_icons.ps_npc_1091_skill01_attack</t>
  </si>
  <si>
    <t>30419.lua</t>
  </si>
  <si>
    <t>捕俘抓钩</t>
  </si>
  <si>
    <t>丢出2个连续弹射飞轮，飞行后折返，每次对碰到的敌方单位</t>
  </si>
  <si>
    <t>丢出2个圆形弹道飞轮，飞行后折返，每次对碰到的敌方单位</t>
  </si>
  <si>
    <t>Keep exercising</t>
  </si>
  <si>
    <t>坚持锻炼</t>
  </si>
  <si>
    <t>March of storm fleet</t>
  </si>
  <si>
    <r>
      <rPr>
        <sz val="10.5"/>
        <color rgb="FF172B4D"/>
        <rFont val="Segoe UI"/>
        <family val="2"/>
      </rPr>
      <t> skill_icons.ps_npc_1092_skill01_attack     </t>
    </r>
    <r>
      <rPr>
        <sz val="10.5"/>
        <color rgb="FF172B4D"/>
        <rFont val="Segoe UI"/>
        <family val="2"/>
      </rPr>
      <t> </t>
    </r>
  </si>
  <si>
    <t>暴风舰队在前进</t>
  </si>
  <si>
    <t xml:space="preserve">21 big gun </t>
  </si>
  <si>
    <t> skill_icons.ps_npc_1092_skill02_attack</t>
  </si>
  <si>
    <t>二十一架火炮</t>
  </si>
  <si>
    <t>fox possession</t>
  </si>
  <si>
    <t>vigour jump</t>
  </si>
  <si>
    <t>charm person</t>
  </si>
  <si>
    <t>hold down person</t>
  </si>
  <si>
    <t>When you deal a normal attack damage to an enemy, you have a chance to restore your health.</t>
  </si>
  <si>
    <t>skill_icons.ps_demon_eye_skill_01</t>
  </si>
  <si>
    <t>sucking_blood_attack</t>
  </si>
  <si>
    <t>109063.lua</t>
  </si>
  <si>
    <r>
      <rPr>
        <sz val="11"/>
        <rFont val="宋体"/>
        <family val="3"/>
        <charset val="134"/>
      </rPr>
      <t>吸血</t>
    </r>
  </si>
  <si>
    <t>发出血红色的射线，[skill:31027:0.2]秒内对目标持续造成[skill:31027:75]%物理伤害。</t>
  </si>
  <si>
    <t>void guild</t>
  </si>
  <si>
    <t>Hellfire</t>
  </si>
  <si>
    <t>Elven Swordplay</t>
  </si>
  <si>
    <t>精灵剑舞</t>
  </si>
  <si>
    <t>Flame of suffocate</t>
  </si>
  <si>
    <t>窒息之焰</t>
  </si>
  <si>
    <t>I'm the night</t>
  </si>
  <si>
    <t>skill_02_01</t>
  </si>
  <si>
    <t>30442.lua</t>
  </si>
  <si>
    <t>暗夜化身</t>
  </si>
  <si>
    <t>I'm the night_recall</t>
  </si>
  <si>
    <t>Curse of consumed</t>
  </si>
  <si>
    <t>DES_Curse of consumed</t>
  </si>
  <si>
    <t>虚耗诅咒</t>
  </si>
  <si>
    <t>Hunting  ardour</t>
  </si>
  <si>
    <t>DES_Hunting  ardour</t>
  </si>
  <si>
    <t>狩猎热忱</t>
  </si>
  <si>
    <t>Reper of life</t>
  </si>
  <si>
    <t>DES_Reper of life</t>
  </si>
  <si>
    <t>30465.lua</t>
  </si>
  <si>
    <t>生命收割</t>
  </si>
  <si>
    <t>Brutal trick</t>
  </si>
  <si>
    <t>DES_Brutal trick</t>
  </si>
  <si>
    <t>Undead troop</t>
  </si>
  <si>
    <t>DES_Undead troop</t>
  </si>
  <si>
    <t>亡灵大军</t>
  </si>
  <si>
    <t>晶球发射红色法球，攻击敌人。
被击中的敌人会获得恐惧状态，试图逃离战场
恐惧状态下死亡的敌人，会在原地召唤我方骷髅兵协助防守</t>
  </si>
  <si>
    <t>3lp Cannon in hand</t>
  </si>
  <si>
    <t>Summon Icicle</t>
  </si>
  <si>
    <t>SKILL_DES_Summon Icicle</t>
  </si>
  <si>
    <t>30388.lua</t>
  </si>
  <si>
    <r>
      <rPr>
        <sz val="11"/>
        <rFont val="宋体"/>
        <family val="3"/>
        <charset val="134"/>
      </rPr>
      <t>召唤冰柱</t>
    </r>
  </si>
  <si>
    <t>在目标身后召唤出一道冰柱，挡住他的去路。</t>
  </si>
  <si>
    <t>The Fish Storm</t>
  </si>
  <si>
    <t>SKILL_DES_The blade storm</t>
  </si>
  <si>
    <t>skill_icons.ps_blade_storm</t>
  </si>
  <si>
    <t>31013.lua</t>
  </si>
  <si>
    <r>
      <rPr>
        <sz val="11"/>
        <rFont val="宋体"/>
        <family val="3"/>
        <charset val="134"/>
      </rPr>
      <t>咸鱼风暴</t>
    </r>
  </si>
  <si>
    <t>挥舞冰冻的鱼对四周敌人每秒造成[skill:30389:ui.cs_orange:60*3]%物理伤害。</t>
  </si>
  <si>
    <t>Sand Flame Drop</t>
  </si>
  <si>
    <t xml:space="preserve">SKILL_DES_Sand Flame Drop </t>
  </si>
  <si>
    <t>item.ps_luna_staff</t>
  </si>
  <si>
    <t>1633</t>
  </si>
  <si>
    <t>30390.lua</t>
  </si>
  <si>
    <r>
      <rPr>
        <sz val="11"/>
        <rFont val="宋体"/>
        <family val="3"/>
        <charset val="134"/>
      </rPr>
      <t>沙海炎火</t>
    </r>
  </si>
  <si>
    <t>对指定地点喷出火球，短暂延迟后砸下对所有碰到的敌人造成火焰伤害</t>
  </si>
  <si>
    <t>Spines</t>
  </si>
  <si>
    <t>SKILL_DES_Spines</t>
  </si>
  <si>
    <t>30391.lua</t>
  </si>
  <si>
    <t>向前方地面依次召唤出地刺，对刺中的敌人造成物理伤害和晕眩</t>
  </si>
  <si>
    <t>Swoop</t>
  </si>
  <si>
    <t>SKILL_DES_Swoop</t>
  </si>
  <si>
    <t>30392.lua</t>
  </si>
  <si>
    <t>短暂蓄力后跳向前方，对路过的敌人造成伤害和流血</t>
  </si>
  <si>
    <t>Subduction</t>
  </si>
  <si>
    <t>SKILL_DES_Subduction</t>
  </si>
  <si>
    <t>1533</t>
  </si>
  <si>
    <t>30393.lua</t>
  </si>
  <si>
    <r>
      <rPr>
        <sz val="11"/>
        <rFont val="宋体"/>
        <family val="3"/>
        <charset val="134"/>
      </rPr>
      <t>曲线俯冲</t>
    </r>
  </si>
  <si>
    <t>后退蓄力后，向目标发起俯冲，对碰到的目标造成物理伤害</t>
  </si>
  <si>
    <t>Flame spurt</t>
  </si>
  <si>
    <t>SKILL_DES_Flame spurt</t>
  </si>
  <si>
    <t>skill_icons.ps_aladin_01</t>
  </si>
  <si>
    <t>leisure_02</t>
  </si>
  <si>
    <t>firespout_attack</t>
  </si>
  <si>
    <t>30394.lua</t>
  </si>
  <si>
    <t>火焰喷吐</t>
  </si>
  <si>
    <t>从口中喷出火焰，对前方持续造成火焰伤害。</t>
  </si>
  <si>
    <t>enchantment</t>
  </si>
  <si>
    <t>31000.lua</t>
  </si>
  <si>
    <t>20078</t>
  </si>
  <si>
    <r>
      <rPr>
        <sz val="11"/>
        <rFont val="宋体"/>
        <family val="3"/>
        <charset val="134"/>
      </rPr>
      <t>魔化</t>
    </r>
  </si>
  <si>
    <t>Throwing gas</t>
  </si>
  <si>
    <r>
      <rPr>
        <sz val="11"/>
        <rFont val="宋体"/>
        <family val="3"/>
        <charset val="134"/>
      </rPr>
      <t>投掷毒气</t>
    </r>
  </si>
  <si>
    <t>The lightning energy converges the light ball, will cause the enemy to electricity coke</t>
  </si>
  <si>
    <t>skill_icons.ps_thunder_ball</t>
  </si>
  <si>
    <t>31007.lua</t>
  </si>
  <si>
    <t>雷电能量汇聚的光球，会把敌人电成焦炭</t>
  </si>
  <si>
    <t>Mana shield</t>
  </si>
  <si>
    <t>desc_skill_magic_shield</t>
  </si>
  <si>
    <t>skill_icons.ps_magic_shield</t>
  </si>
  <si>
    <r>
      <rPr>
        <sz val="11"/>
        <rFont val="宋体"/>
        <family val="3"/>
        <charset val="134"/>
      </rPr>
      <t>魔法盾</t>
    </r>
  </si>
  <si>
    <t>31009.lua</t>
  </si>
  <si>
    <t>Dark ball</t>
  </si>
  <si>
    <t>Throw a ball with the power of darkness.</t>
  </si>
  <si>
    <t>31010.lua</t>
  </si>
  <si>
    <r>
      <rPr>
        <sz val="11"/>
        <rFont val="宋体"/>
        <family val="3"/>
        <charset val="134"/>
      </rPr>
      <t>黑暗之球</t>
    </r>
  </si>
  <si>
    <t>掷出一颗带有黑暗力量的球。</t>
  </si>
  <si>
    <t>Gift box throwing</t>
  </si>
  <si>
    <t>Throws a gift box at a single target</t>
  </si>
  <si>
    <t>skill_icons.ps_gift</t>
  </si>
  <si>
    <r>
      <rPr>
        <sz val="11"/>
        <rFont val="宋体"/>
        <family val="3"/>
        <charset val="134"/>
      </rPr>
      <t>礼盒投掷</t>
    </r>
  </si>
  <si>
    <t>对单体目标投掷一个礼物盒</t>
  </si>
  <si>
    <t>Spilling gift</t>
  </si>
  <si>
    <t>Throw gifts around for range damage</t>
  </si>
  <si>
    <t>skill_icons.ps_my_gifts</t>
  </si>
  <si>
    <t>31012.lua</t>
  </si>
  <si>
    <r>
      <rPr>
        <sz val="11"/>
        <rFont val="宋体"/>
        <family val="3"/>
        <charset val="134"/>
      </rPr>
      <t>抛洒礼物</t>
    </r>
  </si>
  <si>
    <t>发出一枚炮弹造成范围伤害，</t>
  </si>
  <si>
    <t>The blade storm</t>
  </si>
  <si>
    <t>Wields a sword that deals damage to nearby enemies</t>
  </si>
  <si>
    <r>
      <rPr>
        <sz val="11"/>
        <rFont val="宋体"/>
        <family val="3"/>
        <charset val="134"/>
      </rPr>
      <t>剑刃风暴</t>
    </r>
  </si>
  <si>
    <t>挥舞长剑对四周敌人每秒造成[skill:31013:ui.cs_orange:80*3]%物理伤害。</t>
  </si>
  <si>
    <t>Tentacles paralysis</t>
  </si>
  <si>
    <t>31014.lua</t>
  </si>
  <si>
    <r>
      <rPr>
        <sz val="11"/>
        <rFont val="宋体"/>
        <family val="3"/>
        <charset val="134"/>
      </rPr>
      <t>触手麻痹</t>
    </r>
  </si>
  <si>
    <t>Jet ice fog</t>
  </si>
  <si>
    <t>Only a light blow, you can feel the chill of the heart</t>
  </si>
  <si>
    <t>skill_ouro_skull_pillar_ice</t>
  </si>
  <si>
    <r>
      <rPr>
        <sz val="11"/>
        <rFont val="宋体"/>
        <family val="3"/>
        <charset val="134"/>
      </rPr>
      <t>喷射冰雾</t>
    </r>
  </si>
  <si>
    <t>只轻轻一吹，便可感知寒彻心扉的凉凉之意</t>
  </si>
  <si>
    <t>Jet flame</t>
  </si>
  <si>
    <t>skill_ouro_skull_pillar_fire</t>
  </si>
  <si>
    <r>
      <rPr>
        <sz val="11"/>
        <rFont val="宋体"/>
        <family val="3"/>
        <charset val="134"/>
      </rPr>
      <t>喷射火焰</t>
    </r>
  </si>
  <si>
    <t>Blow the arrow</t>
  </si>
  <si>
    <t>Use your blow arrow to hit a hostile target</t>
  </si>
  <si>
    <r>
      <rPr>
        <sz val="11"/>
        <rFont val="宋体"/>
        <family val="3"/>
        <charset val="134"/>
      </rPr>
      <t>吹箭</t>
    </r>
  </si>
  <si>
    <t>使用手中的吹箭攻击敌对目标</t>
  </si>
  <si>
    <t>melee_attack_02_dark</t>
  </si>
  <si>
    <t>Thunder globe call</t>
  </si>
  <si>
    <r>
      <rPr>
        <sz val="11"/>
        <rFont val="宋体"/>
        <family val="3"/>
        <charset val="134"/>
      </rPr>
      <t>雷球调用</t>
    </r>
  </si>
  <si>
    <t>Forest tree demon</t>
  </si>
  <si>
    <t>31023.lua</t>
  </si>
  <si>
    <r>
      <rPr>
        <sz val="11"/>
        <rFont val="宋体"/>
        <family val="3"/>
        <charset val="134"/>
      </rPr>
      <t>森林树精</t>
    </r>
  </si>
  <si>
    <t>Desert tree demon</t>
  </si>
  <si>
    <r>
      <rPr>
        <sz val="11"/>
        <rFont val="宋体"/>
        <family val="3"/>
        <charset val="134"/>
      </rPr>
      <t>沙漠树精</t>
    </r>
  </si>
  <si>
    <t>Snow tree demon</t>
  </si>
  <si>
    <r>
      <rPr>
        <sz val="11"/>
        <rFont val="宋体"/>
        <family val="3"/>
        <charset val="134"/>
      </rPr>
      <t>雪原树精</t>
    </r>
  </si>
  <si>
    <t>The highly toxic seeds exploded</t>
  </si>
  <si>
    <t>1266</t>
  </si>
  <si>
    <r>
      <rPr>
        <sz val="11"/>
        <rFont val="宋体"/>
        <family val="3"/>
        <charset val="134"/>
      </rPr>
      <t>剧毒种子自爆</t>
    </r>
  </si>
  <si>
    <t>Bloodsucking</t>
  </si>
  <si>
    <t>Launches a giant fireball that strikes the target and deals fire damage to enemies within the range.</t>
  </si>
  <si>
    <t>skill_icons.ps_fire_element_skill_01</t>
  </si>
  <si>
    <t>1033</t>
  </si>
  <si>
    <t>发射一枚巨型火球，碰撞到目标后对爆炸范围内的敌人造成[skill:31028:ui.cs_blue:110*4]%火系伤害。</t>
  </si>
  <si>
    <t>将火球摆弄于手心，抡起就是一记火球，对碰到的第一个敌方单位造成[skill:31029:ui.cs_blue:100*4]%火系伤害。</t>
  </si>
  <si>
    <t>Eye of the dead</t>
  </si>
  <si>
    <t>Death ray.</t>
  </si>
  <si>
    <t>mana_burn_attack</t>
  </si>
  <si>
    <t>40000.lua</t>
  </si>
  <si>
    <r>
      <rPr>
        <sz val="11"/>
        <rFont val="宋体"/>
        <family val="3"/>
        <charset val="134"/>
      </rPr>
      <t>死亡之眼</t>
    </r>
  </si>
  <si>
    <t>死亡射线来罗。</t>
  </si>
  <si>
    <t>A word does not agree to fly to shoot poison ball from the mouth, to hit the target to cause poison damage, in order to match their violent character</t>
  </si>
  <si>
    <t>射出一个毒弩，对目标造成毒系伤害，</t>
  </si>
  <si>
    <t>一言不合就从嘴部飞射出毒球，对命中目标造成毒系伤害，以配合自己暴走的性格</t>
  </si>
  <si>
    <t>aladin/fire_spout.lua</t>
  </si>
  <si>
    <t>只需嘴部一开一合，便可持续喷射火焰，将敌人化为焦炭。对碰到的目标造成</t>
  </si>
  <si>
    <t>Throwing potions</t>
  </si>
  <si>
    <t>throwing_potions_fly</t>
  </si>
  <si>
    <t>40004.lua</t>
  </si>
  <si>
    <t>throwing_potions_gethit</t>
  </si>
  <si>
    <r>
      <rPr>
        <sz val="11"/>
        <rFont val="宋体"/>
        <family val="3"/>
        <charset val="134"/>
      </rPr>
      <t>投掷药水</t>
    </r>
  </si>
  <si>
    <t>Drop explosion</t>
  </si>
  <si>
    <r>
      <rPr>
        <sz val="11"/>
        <rFont val="宋体"/>
        <family val="3"/>
        <charset val="134"/>
      </rPr>
      <t>投掷药水爆炸</t>
    </r>
  </si>
  <si>
    <t>Summon batman</t>
  </si>
  <si>
    <t>summon_zombies_spell</t>
  </si>
  <si>
    <r>
      <rPr>
        <sz val="11"/>
        <rFont val="宋体"/>
        <family val="3"/>
        <charset val="134"/>
      </rPr>
      <t>召唤小兵</t>
    </r>
  </si>
  <si>
    <t>3900</t>
  </si>
  <si>
    <t>40007.lua</t>
  </si>
  <si>
    <t>Mad throw - Lord</t>
  </si>
  <si>
    <t>mixing_drugs</t>
  </si>
  <si>
    <t>40008.lua</t>
  </si>
  <si>
    <t>throwing_bombs_gethit</t>
  </si>
  <si>
    <r>
      <rPr>
        <sz val="11"/>
        <rFont val="宋体"/>
        <family val="3"/>
        <charset val="134"/>
      </rPr>
      <t>疯狂投掷</t>
    </r>
    <r>
      <rPr>
        <sz val="11"/>
        <rFont val="Arial"/>
        <family val="2"/>
      </rPr>
      <t>-</t>
    </r>
    <r>
      <rPr>
        <sz val="11"/>
        <rFont val="宋体"/>
        <family val="3"/>
        <charset val="134"/>
      </rPr>
      <t>主</t>
    </r>
  </si>
  <si>
    <t>Crazy throw - throw</t>
  </si>
  <si>
    <t>skill_04_a</t>
  </si>
  <si>
    <r>
      <rPr>
        <sz val="11"/>
        <rFont val="宋体"/>
        <family val="3"/>
        <charset val="134"/>
      </rPr>
      <t>疯狂投掷</t>
    </r>
    <r>
      <rPr>
        <sz val="11"/>
        <rFont val="Arial"/>
        <family val="2"/>
      </rPr>
      <t>-</t>
    </r>
    <r>
      <rPr>
        <sz val="11"/>
        <rFont val="宋体"/>
        <family val="3"/>
        <charset val="134"/>
      </rPr>
      <t>支</t>
    </r>
  </si>
  <si>
    <t>Crazy throwing - explosion</t>
  </si>
  <si>
    <t>疯狂投掷-爆炸</t>
  </si>
  <si>
    <t>Crazy throwing - branch explosion</t>
  </si>
  <si>
    <t>疯狂投掷-支爆炸</t>
  </si>
  <si>
    <t>Big bang - branch</t>
  </si>
  <si>
    <t>大爆炸-支</t>
  </si>
  <si>
    <t>Weakness</t>
  </si>
  <si>
    <t>虚弱-支</t>
  </si>
  <si>
    <t>Flying blade</t>
  </si>
  <si>
    <t>the_adventurer/doppelschlag.lua</t>
  </si>
  <si>
    <r>
      <rPr>
        <sz val="11"/>
        <rFont val="宋体"/>
        <family val="3"/>
        <charset val="134"/>
      </rPr>
      <t>飞刃击</t>
    </r>
  </si>
  <si>
    <t>Broken ground</t>
  </si>
  <si>
    <t>the_adventurer/bodenwinde.lua</t>
  </si>
  <si>
    <r>
      <rPr>
        <sz val="11"/>
        <rFont val="宋体"/>
        <family val="3"/>
        <charset val="134"/>
      </rPr>
      <t>碎地击</t>
    </r>
  </si>
  <si>
    <t>the_adventurer/tyrannenzorn.lua</t>
  </si>
  <si>
    <r>
      <rPr>
        <sz val="11"/>
        <rFont val="宋体"/>
        <family val="3"/>
        <charset val="134"/>
      </rPr>
      <t>雷破击</t>
    </r>
  </si>
  <si>
    <r>
      <rPr>
        <sz val="11"/>
        <rFont val="宋体"/>
        <family val="3"/>
        <charset val="134"/>
      </rPr>
      <t>迅雷斩</t>
    </r>
  </si>
  <si>
    <t>Cyclone</t>
  </si>
  <si>
    <t>the_adventurer/tornadoschub.lua</t>
  </si>
  <si>
    <r>
      <rPr>
        <sz val="11"/>
        <rFont val="宋体"/>
        <family val="3"/>
        <charset val="134"/>
      </rPr>
      <t>旋风突</t>
    </r>
  </si>
  <si>
    <t>Scale attack</t>
  </si>
  <si>
    <t>scale_projectile_attack</t>
  </si>
  <si>
    <t>guardian_of_relics/scale_projectile.lua</t>
  </si>
  <si>
    <t>scale_projectile_gethit</t>
  </si>
  <si>
    <r>
      <rPr>
        <sz val="11"/>
        <rFont val="宋体"/>
        <family val="3"/>
        <charset val="134"/>
      </rPr>
      <t>鳞片攻击</t>
    </r>
  </si>
  <si>
    <t>Summon creeps</t>
  </si>
  <si>
    <t>guardian_of_relics/summon_desert_minion.lua</t>
  </si>
  <si>
    <t>summon_desert_minion</t>
  </si>
  <si>
    <t>Rolling collision</t>
  </si>
  <si>
    <t>Shrink the body into a ball and roll the enemy.</t>
  </si>
  <si>
    <t>skill_05_start</t>
  </si>
  <si>
    <t>guardian_of_relics/horizontal_rolling.lua</t>
  </si>
  <si>
    <t>Mount Taishan</t>
  </si>
  <si>
    <t>skill_03_start</t>
  </si>
  <si>
    <t>jump_strike_attack</t>
  </si>
  <si>
    <t>guardian_of_relics/jump_strike.lua</t>
  </si>
  <si>
    <t>jump_strike_gethit</t>
  </si>
  <si>
    <r>
      <rPr>
        <sz val="11"/>
        <rFont val="宋体"/>
        <family val="3"/>
        <charset val="134"/>
      </rPr>
      <t>泰山压顶</t>
    </r>
  </si>
  <si>
    <t>Three combos</t>
  </si>
  <si>
    <t>dash_attack</t>
  </si>
  <si>
    <t>guardian_of_relics/dash_attack.lua</t>
  </si>
  <si>
    <r>
      <rPr>
        <sz val="11"/>
        <rFont val="宋体"/>
        <family val="3"/>
        <charset val="134"/>
      </rPr>
      <t>三连击</t>
    </r>
  </si>
  <si>
    <t>Spore bomb</t>
  </si>
  <si>
    <t>Mushrooms are good at mushroom clouds and spores.</t>
  </si>
  <si>
    <t>skill_spore_bomb_floral_psychic</t>
  </si>
  <si>
    <t>40033.lua</t>
  </si>
  <si>
    <t>skill_spore_bomb_floral_psychic_hit</t>
  </si>
  <si>
    <r>
      <rPr>
        <sz val="11"/>
        <rFont val="宋体"/>
        <family val="3"/>
        <charset val="134"/>
      </rPr>
      <t>孢子炸弹</t>
    </r>
  </si>
  <si>
    <t>蘑菇擅长的蘑菇云，绽放孢子。</t>
  </si>
  <si>
    <t>Throw a ball with dark power.</t>
  </si>
  <si>
    <t>Mechanical tornado</t>
  </si>
  <si>
    <t>skill_mechanical_tornado</t>
  </si>
  <si>
    <t>40036.lua</t>
  </si>
  <si>
    <t>skill_mechanical_tornado_hit</t>
  </si>
  <si>
    <r>
      <rPr>
        <sz val="11"/>
        <rFont val="宋体"/>
        <family val="3"/>
        <charset val="134"/>
      </rPr>
      <t>机械龙卷</t>
    </r>
  </si>
  <si>
    <t>Hook chain attack</t>
  </si>
  <si>
    <t>1500</t>
  </si>
  <si>
    <t>skill_hook_chain</t>
  </si>
  <si>
    <t>40037.lua</t>
  </si>
  <si>
    <t>skill_hook_chain_hit</t>
  </si>
  <si>
    <r>
      <rPr>
        <sz val="11"/>
        <rFont val="宋体"/>
        <family val="3"/>
        <charset val="134"/>
      </rPr>
      <t>钩链攻击</t>
    </r>
  </si>
  <si>
    <t>Death hammer</t>
  </si>
  <si>
    <t>skill_death_hammer</t>
  </si>
  <si>
    <t>40038.lua</t>
  </si>
  <si>
    <r>
      <rPr>
        <sz val="11"/>
        <rFont val="宋体"/>
        <family val="3"/>
        <charset val="134"/>
      </rPr>
      <t>死亡锤炼</t>
    </r>
  </si>
  <si>
    <t>skill_hellfire</t>
  </si>
  <si>
    <t>40039.lua</t>
  </si>
  <si>
    <t>skill_hellfire_hit</t>
  </si>
  <si>
    <r>
      <rPr>
        <sz val="11"/>
        <rFont val="宋体"/>
        <family val="3"/>
        <charset val="134"/>
      </rPr>
      <t>地狱焰光</t>
    </r>
  </si>
  <si>
    <t>Purgatory charge</t>
  </si>
  <si>
    <t>skill_purgatory_charge</t>
  </si>
  <si>
    <t>40040.lua</t>
  </si>
  <si>
    <t>skill_purgatory_charge_hit</t>
  </si>
  <si>
    <r>
      <rPr>
        <sz val="11"/>
        <rFont val="宋体"/>
        <family val="3"/>
        <charset val="134"/>
      </rPr>
      <t>炼狱冲锋</t>
    </r>
  </si>
  <si>
    <t>Warlord Order</t>
  </si>
  <si>
    <t>skill_warlord_order</t>
  </si>
  <si>
    <t>40041.lua</t>
  </si>
  <si>
    <r>
      <rPr>
        <sz val="11"/>
        <rFont val="宋体"/>
        <family val="3"/>
        <charset val="134"/>
      </rPr>
      <t>督军号令</t>
    </r>
  </si>
  <si>
    <t>Abyss bonfire</t>
  </si>
  <si>
    <t>skill_abyss_bonfire</t>
  </si>
  <si>
    <t>skill_abyss_bonfire_hit</t>
  </si>
  <si>
    <r>
      <rPr>
        <sz val="11"/>
        <rFont val="宋体"/>
        <family val="3"/>
        <charset val="134"/>
      </rPr>
      <t>深渊陨火</t>
    </r>
  </si>
  <si>
    <t>Steam fly</t>
  </si>
  <si>
    <t>skill_steam_fly</t>
  </si>
  <si>
    <t>40043.lua</t>
  </si>
  <si>
    <r>
      <rPr>
        <sz val="11"/>
        <rFont val="宋体"/>
        <family val="3"/>
        <charset val="134"/>
      </rPr>
      <t>蒸汽飞拳</t>
    </r>
  </si>
  <si>
    <t>Summon tentacle</t>
  </si>
  <si>
    <t>40044.lua</t>
  </si>
  <si>
    <r>
      <rPr>
        <sz val="11"/>
        <rFont val="宋体"/>
        <family val="3"/>
        <charset val="134"/>
      </rPr>
      <t>召唤触手小</t>
    </r>
  </si>
  <si>
    <r>
      <rPr>
        <sz val="11"/>
        <rFont val="宋体"/>
        <family val="3"/>
        <charset val="134"/>
      </rPr>
      <t>召唤触手大</t>
    </r>
  </si>
  <si>
    <t>Wind blade</t>
  </si>
  <si>
    <t>skill_wind_blade</t>
  </si>
  <si>
    <t>40046.lua</t>
  </si>
  <si>
    <r>
      <rPr>
        <sz val="11"/>
        <rFont val="宋体"/>
        <family val="3"/>
        <charset val="134"/>
      </rPr>
      <t>风刃</t>
    </r>
  </si>
  <si>
    <t>Sacrifice</t>
  </si>
  <si>
    <t>40047.lua</t>
  </si>
  <si>
    <t>10020</t>
  </si>
  <si>
    <r>
      <rPr>
        <sz val="11"/>
        <rFont val="宋体"/>
        <family val="3"/>
        <charset val="134"/>
      </rPr>
      <t>献祭引爆</t>
    </r>
  </si>
  <si>
    <t>Heavy hammer</t>
  </si>
  <si>
    <t>40048.lua</t>
  </si>
  <si>
    <t>Teleport</t>
  </si>
  <si>
    <t>Move instantly to different locations.</t>
  </si>
  <si>
    <t>40049.lua</t>
  </si>
  <si>
    <t>40050.lua</t>
  </si>
  <si>
    <r>
      <rPr>
        <sz val="11"/>
        <rFont val="宋体"/>
        <family val="3"/>
        <charset val="134"/>
      </rPr>
      <t>地狱火</t>
    </r>
  </si>
  <si>
    <t>Black soul shield</t>
  </si>
  <si>
    <t>skill_black_soul_shield</t>
  </si>
  <si>
    <t>40051.lua</t>
  </si>
  <si>
    <r>
      <rPr>
        <sz val="11"/>
        <rFont val="宋体"/>
        <family val="3"/>
        <charset val="134"/>
      </rPr>
      <t>黑魂盾</t>
    </r>
  </si>
  <si>
    <t>Titan shield</t>
  </si>
  <si>
    <t>skill_sand_titan_shield</t>
  </si>
  <si>
    <r>
      <rPr>
        <sz val="11"/>
        <rFont val="宋体"/>
        <family val="3"/>
        <charset val="134"/>
      </rPr>
      <t>泰坦护盾</t>
    </r>
  </si>
  <si>
    <t>Rockfall attack</t>
  </si>
  <si>
    <t>40053.lua</t>
  </si>
  <si>
    <r>
      <rPr>
        <sz val="11"/>
        <rFont val="宋体"/>
        <family val="3"/>
        <charset val="134"/>
      </rPr>
      <t>落石攻击</t>
    </r>
  </si>
  <si>
    <t>40054.lua</t>
  </si>
  <si>
    <t>Fire column preview skills</t>
  </si>
  <si>
    <t>40055.lua</t>
  </si>
  <si>
    <r>
      <rPr>
        <sz val="11"/>
        <rFont val="宋体"/>
        <family val="3"/>
        <charset val="134"/>
      </rPr>
      <t>火柱预演技能</t>
    </r>
  </si>
  <si>
    <t>Fire column</t>
  </si>
  <si>
    <r>
      <rPr>
        <sz val="11"/>
        <rFont val="宋体"/>
        <family val="3"/>
        <charset val="134"/>
      </rPr>
      <t>火柱</t>
    </r>
  </si>
  <si>
    <t>Skeleton King hurt</t>
  </si>
  <si>
    <r>
      <rPr>
        <sz val="11"/>
        <rFont val="宋体"/>
        <family val="3"/>
        <charset val="134"/>
      </rPr>
      <t>骷髅王黑盾伤害</t>
    </r>
  </si>
  <si>
    <t>skill_roar_bear</t>
  </si>
  <si>
    <t>30031.lua</t>
  </si>
  <si>
    <t>BOSS attack</t>
  </si>
  <si>
    <t>40500.lua</t>
  </si>
  <si>
    <r>
      <rPr>
        <sz val="11"/>
        <rFont val="宋体"/>
        <family val="3"/>
        <charset val="134"/>
      </rPr>
      <t>哥布林首领普攻</t>
    </r>
    <r>
      <rPr>
        <sz val="11"/>
        <rFont val="Arial"/>
        <family val="2"/>
      </rPr>
      <t>1</t>
    </r>
  </si>
  <si>
    <t>对目标方向进行普通攻击，</t>
  </si>
  <si>
    <r>
      <rPr>
        <sz val="11"/>
        <rFont val="宋体"/>
        <family val="3"/>
        <charset val="134"/>
      </rPr>
      <t>哥布林首领普攻</t>
    </r>
    <r>
      <rPr>
        <sz val="11"/>
        <rFont val="Arial"/>
        <family val="2"/>
      </rPr>
      <t>2</t>
    </r>
  </si>
  <si>
    <r>
      <rPr>
        <sz val="11"/>
        <rFont val="宋体"/>
        <family val="3"/>
        <charset val="134"/>
      </rPr>
      <t>僵尸首领普攻</t>
    </r>
    <r>
      <rPr>
        <sz val="11"/>
        <rFont val="Arial"/>
        <family val="2"/>
      </rPr>
      <t>1</t>
    </r>
  </si>
  <si>
    <r>
      <rPr>
        <sz val="11"/>
        <rFont val="宋体"/>
        <family val="3"/>
        <charset val="134"/>
      </rPr>
      <t>僵尸首领普攻</t>
    </r>
    <r>
      <rPr>
        <sz val="11"/>
        <rFont val="Arial"/>
        <family val="2"/>
      </rPr>
      <t>2</t>
    </r>
  </si>
  <si>
    <r>
      <rPr>
        <sz val="11"/>
        <rFont val="宋体"/>
        <family val="3"/>
        <charset val="134"/>
      </rPr>
      <t>流沙恶灵普攻</t>
    </r>
    <r>
      <rPr>
        <sz val="11"/>
        <rFont val="Arial"/>
        <family val="2"/>
      </rPr>
      <t>1</t>
    </r>
  </si>
  <si>
    <r>
      <rPr>
        <sz val="11"/>
        <rFont val="宋体"/>
        <family val="3"/>
        <charset val="134"/>
      </rPr>
      <t>流沙恶灵普攻</t>
    </r>
    <r>
      <rPr>
        <sz val="11"/>
        <rFont val="Arial"/>
        <family val="2"/>
      </rPr>
      <t>2</t>
    </r>
  </si>
  <si>
    <r>
      <rPr>
        <sz val="11"/>
        <rFont val="宋体"/>
        <family val="3"/>
        <charset val="134"/>
      </rPr>
      <t>遗迹守护者普通攻击</t>
    </r>
    <r>
      <rPr>
        <sz val="11"/>
        <rFont val="Arial"/>
        <family val="2"/>
      </rPr>
      <t>1</t>
    </r>
  </si>
  <si>
    <r>
      <rPr>
        <sz val="11"/>
        <rFont val="宋体"/>
        <family val="3"/>
        <charset val="134"/>
      </rPr>
      <t>遗迹守护者普通攻击</t>
    </r>
    <r>
      <rPr>
        <sz val="11"/>
        <rFont val="Arial"/>
        <family val="2"/>
      </rPr>
      <t>2</t>
    </r>
  </si>
  <si>
    <r>
      <rPr>
        <sz val="11"/>
        <rFont val="宋体"/>
        <family val="3"/>
        <charset val="134"/>
      </rPr>
      <t>过去的冒险者普攻</t>
    </r>
    <r>
      <rPr>
        <sz val="11"/>
        <rFont val="Arial"/>
        <family val="2"/>
      </rPr>
      <t>1</t>
    </r>
  </si>
  <si>
    <r>
      <rPr>
        <sz val="11"/>
        <rFont val="宋体"/>
        <family val="3"/>
        <charset val="134"/>
      </rPr>
      <t>破墙破家具技能（单人挑战）</t>
    </r>
  </si>
  <si>
    <t>Call for death</t>
  </si>
  <si>
    <r>
      <rPr>
        <sz val="11"/>
        <rFont val="宋体"/>
        <family val="3"/>
        <charset val="134"/>
      </rPr>
      <t>骷髅王死亡召唤</t>
    </r>
  </si>
  <si>
    <t>Death of the Undead</t>
  </si>
  <si>
    <r>
      <rPr>
        <sz val="11"/>
        <rFont val="宋体"/>
        <family val="3"/>
        <charset val="134"/>
      </rPr>
      <t>亡灵死亡召唤</t>
    </r>
  </si>
  <si>
    <t>Breaking skills</t>
  </si>
  <si>
    <r>
      <rPr>
        <sz val="11"/>
        <rFont val="宋体"/>
        <family val="3"/>
        <charset val="134"/>
      </rPr>
      <t>破门技能</t>
    </r>
  </si>
  <si>
    <t>Poison needle</t>
  </si>
  <si>
    <t>Shooting stingers, it is impossible to prevent. Hit the target to get the debilitating effect of poisoning.</t>
  </si>
  <si>
    <t>对敌人造成普通攻击伤害时，有概率为自身恢复生命值。</t>
  </si>
  <si>
    <t>Blindness</t>
  </si>
  <si>
    <t>blinding_attack</t>
  </si>
  <si>
    <t>bat/blind_spray.lua</t>
  </si>
  <si>
    <r>
      <rPr>
        <sz val="11"/>
        <rFont val="宋体"/>
        <family val="3"/>
        <charset val="134"/>
      </rPr>
      <t>致盲</t>
    </r>
  </si>
  <si>
    <t>item.ps_skill_109071</t>
  </si>
  <si>
    <t>violent</t>
  </si>
  <si>
    <t>item.ps_skill_109072</t>
  </si>
  <si>
    <t>werewolf/furious.lua</t>
  </si>
  <si>
    <r>
      <rPr>
        <sz val="11"/>
        <rFont val="宋体"/>
        <family val="3"/>
        <charset val="134"/>
      </rPr>
      <t>狂暴</t>
    </r>
  </si>
  <si>
    <t>skill_fire_wall</t>
  </si>
  <si>
    <t>109082.lua</t>
  </si>
  <si>
    <r>
      <rPr>
        <sz val="11"/>
        <rFont val="宋体"/>
        <family val="3"/>
        <charset val="134"/>
      </rPr>
      <t>火墙术</t>
    </r>
  </si>
  <si>
    <t>109083.lua</t>
  </si>
  <si>
    <t>Throw</t>
  </si>
  <si>
    <r>
      <rPr>
        <sz val="11"/>
        <rFont val="宋体"/>
        <family val="3"/>
        <charset val="134"/>
      </rPr>
      <t>投掷</t>
    </r>
  </si>
  <si>
    <t>Fire gun</t>
  </si>
  <si>
    <t>Use a musket to attack enemies in the distance.</t>
  </si>
  <si>
    <t>Cross</t>
  </si>
  <si>
    <t>melee_attack_120201</t>
  </si>
  <si>
    <t>defense_crossbow</t>
  </si>
  <si>
    <t>120201.lua</t>
  </si>
  <si>
    <t>怪物技能</t>
  </si>
  <si>
    <t>Wear sarcophagus</t>
  </si>
  <si>
    <t>melee_attack_120211</t>
  </si>
  <si>
    <t>defense_piercing_crossbow</t>
  </si>
  <si>
    <t>Composite flail</t>
  </si>
  <si>
    <t>melee_attack_120221</t>
  </si>
  <si>
    <t>Compound flail trap</t>
  </si>
  <si>
    <t>defense_compound_crossbow</t>
  </si>
  <si>
    <t>Crystal energy freeze gun</t>
  </si>
  <si>
    <t>melee_attack_120241</t>
  </si>
  <si>
    <t>120241.lua</t>
  </si>
  <si>
    <r>
      <rPr>
        <sz val="11"/>
        <rFont val="宋体"/>
        <family val="3"/>
        <charset val="134"/>
      </rPr>
      <t>晶能冻结炮</t>
    </r>
  </si>
  <si>
    <t>Frost long bow trap</t>
  </si>
  <si>
    <t>defense_crystal_freezer</t>
  </si>
  <si>
    <r>
      <rPr>
        <sz val="11"/>
        <rFont val="宋体"/>
        <family val="3"/>
        <charset val="134"/>
      </rPr>
      <t>冰霜长弓诱捕</t>
    </r>
  </si>
  <si>
    <t>Electromagnetic tower</t>
  </si>
  <si>
    <t>Range damage</t>
  </si>
  <si>
    <t>defense_tesla_tower</t>
  </si>
  <si>
    <t>120271.lua</t>
  </si>
  <si>
    <r>
      <rPr>
        <sz val="11"/>
        <rFont val="宋体"/>
        <family val="3"/>
        <charset val="134"/>
      </rPr>
      <t>电磁塔</t>
    </r>
  </si>
  <si>
    <t>Laser prism tower</t>
  </si>
  <si>
    <t>defense_prism_tower</t>
  </si>
  <si>
    <t>120281.lua</t>
  </si>
  <si>
    <r>
      <rPr>
        <sz val="11"/>
        <rFont val="宋体"/>
        <family val="3"/>
        <charset val="134"/>
      </rPr>
      <t>雷射棱镜塔</t>
    </r>
  </si>
  <si>
    <t>defense_fireball_cannon</t>
  </si>
  <si>
    <t>Ability bait ridicule</t>
  </si>
  <si>
    <t>td_attack</t>
  </si>
  <si>
    <t>defense_energy_lure</t>
  </si>
  <si>
    <t>120351.lua</t>
  </si>
  <si>
    <r>
      <rPr>
        <sz val="11"/>
        <rFont val="宋体"/>
        <family val="3"/>
        <charset val="134"/>
      </rPr>
      <t>能力诱饵嘲讽</t>
    </r>
  </si>
  <si>
    <t>Ability bait</t>
  </si>
  <si>
    <r>
      <rPr>
        <sz val="11"/>
        <rFont val="宋体"/>
        <family val="3"/>
        <charset val="134"/>
      </rPr>
      <t>能力诱饵自爆</t>
    </r>
  </si>
  <si>
    <t>Magic sawtooth</t>
  </si>
  <si>
    <t>defense_magic_saw-shield</t>
  </si>
  <si>
    <t>120341.lua</t>
  </si>
  <si>
    <r>
      <rPr>
        <sz val="11"/>
        <rFont val="宋体"/>
        <family val="3"/>
        <charset val="134"/>
      </rPr>
      <t>魔能锯齿</t>
    </r>
  </si>
  <si>
    <t>Flame destroyer</t>
  </si>
  <si>
    <t>defense_flame_destroyer</t>
  </si>
  <si>
    <t>120361.lua</t>
  </si>
  <si>
    <r>
      <rPr>
        <sz val="11"/>
        <rFont val="宋体"/>
        <family val="3"/>
        <charset val="134"/>
      </rPr>
      <t>火焰毁灭者</t>
    </r>
  </si>
  <si>
    <t>Well of life</t>
  </si>
  <si>
    <t>Tower defense cure</t>
  </si>
  <si>
    <r>
      <rPr>
        <sz val="11"/>
        <rFont val="宋体"/>
        <family val="3"/>
        <charset val="134"/>
      </rPr>
      <t>生命之井</t>
    </r>
  </si>
  <si>
    <t>塔防治愈</t>
  </si>
  <si>
    <t>Angel wings</t>
  </si>
  <si>
    <t>Tower defense increases BUFF</t>
  </si>
  <si>
    <r>
      <rPr>
        <sz val="11"/>
        <rFont val="宋体"/>
        <family val="3"/>
        <charset val="134"/>
      </rPr>
      <t>天使展翼</t>
    </r>
  </si>
  <si>
    <t>塔防增加BUFF</t>
  </si>
  <si>
    <t>Chaos Magic Clock</t>
  </si>
  <si>
    <t>item.ps_skill_10051</t>
  </si>
  <si>
    <t>defense_chaotic_Bell</t>
  </si>
  <si>
    <r>
      <rPr>
        <sz val="11"/>
        <rFont val="宋体"/>
        <family val="3"/>
        <charset val="134"/>
      </rPr>
      <t>混沌魔钟</t>
    </r>
  </si>
  <si>
    <t>Bomb blast</t>
  </si>
  <si>
    <r>
      <rPr>
        <sz val="11"/>
        <rFont val="宋体"/>
        <family val="3"/>
        <charset val="134"/>
      </rPr>
      <t>炸弹自爆</t>
    </r>
  </si>
  <si>
    <t>120591.lua</t>
  </si>
  <si>
    <t>新集束火箭</t>
  </si>
  <si>
    <t>Summon bomb</t>
  </si>
  <si>
    <r>
      <rPr>
        <sz val="11"/>
        <rFont val="宋体"/>
        <family val="3"/>
        <charset val="134"/>
      </rPr>
      <t>召唤炸弹</t>
    </r>
  </si>
  <si>
    <t>Spider shell</t>
  </si>
  <si>
    <t>defense_spider_shooter</t>
  </si>
  <si>
    <t>120381.lua</t>
  </si>
  <si>
    <r>
      <rPr>
        <sz val="11"/>
        <rFont val="宋体"/>
        <family val="3"/>
        <charset val="134"/>
      </rPr>
      <t>子蛛炮弹</t>
    </r>
  </si>
  <si>
    <t>Crystal burst</t>
  </si>
  <si>
    <t>defense_crystal_guardian</t>
  </si>
  <si>
    <t>120391.lua</t>
  </si>
  <si>
    <r>
      <rPr>
        <sz val="11"/>
        <rFont val="宋体"/>
        <family val="3"/>
        <charset val="134"/>
      </rPr>
      <t>水晶炸裂</t>
    </r>
  </si>
  <si>
    <t>Holy Shield Heal</t>
  </si>
  <si>
    <r>
      <rPr>
        <sz val="11"/>
        <rFont val="宋体"/>
        <family val="3"/>
        <charset val="134"/>
      </rPr>
      <t>圣盾治愈</t>
    </r>
  </si>
  <si>
    <t>Paladin Attack 1</t>
  </si>
  <si>
    <r>
      <rPr>
        <sz val="11"/>
        <rFont val="宋体"/>
        <family val="3"/>
        <charset val="134"/>
      </rPr>
      <t>圣骑士攻击</t>
    </r>
    <r>
      <rPr>
        <sz val="11"/>
        <rFont val="Arial"/>
        <family val="2"/>
      </rPr>
      <t>1</t>
    </r>
  </si>
  <si>
    <t>Paladin Attack 2</t>
  </si>
  <si>
    <r>
      <rPr>
        <sz val="11"/>
        <rFont val="宋体"/>
        <family val="3"/>
        <charset val="134"/>
      </rPr>
      <t>圣骑士攻击</t>
    </r>
    <r>
      <rPr>
        <sz val="11"/>
        <rFont val="Arial"/>
        <family val="2"/>
      </rPr>
      <t>2</t>
    </r>
  </si>
  <si>
    <t>Petrified light</t>
  </si>
  <si>
    <r>
      <rPr>
        <sz val="11"/>
        <rFont val="宋体"/>
        <family val="3"/>
        <charset val="134"/>
      </rPr>
      <t>石化光线</t>
    </r>
  </si>
  <si>
    <t>Archery</t>
  </si>
  <si>
    <t>Shoot a blast arrow to attack the enemy.</t>
  </si>
  <si>
    <t>射出一支疾风箭矢攻击敌人。</t>
  </si>
  <si>
    <t>Soul tower defense buff</t>
  </si>
  <si>
    <t>Monster attribute BUFF</t>
  </si>
  <si>
    <r>
      <rPr>
        <sz val="11"/>
        <rFont val="宋体"/>
        <family val="3"/>
        <charset val="134"/>
      </rPr>
      <t>灵魂塔防</t>
    </r>
    <r>
      <rPr>
        <sz val="11"/>
        <rFont val="Arial"/>
        <family val="2"/>
      </rPr>
      <t>buff</t>
    </r>
  </si>
  <si>
    <t>怪物属性BUFF</t>
  </si>
  <si>
    <t>doom_crystal</t>
  </si>
  <si>
    <r>
      <rPr>
        <sz val="11"/>
        <rFont val="宋体"/>
        <family val="3"/>
        <charset val="134"/>
      </rPr>
      <t>灾厄晶球</t>
    </r>
  </si>
  <si>
    <t>召唤出一只神猴，攻击敌人。
被击中的敌人会获得眩晕状态，试图逃离战场
恐惧状态下死亡的敌人，会在原地召唤我方骷髅兵协助防守</t>
  </si>
  <si>
    <t>Metal chewer</t>
  </si>
  <si>
    <t>metal_ahewer_attack</t>
  </si>
  <si>
    <t>defense_metal_chewer</t>
  </si>
  <si>
    <r>
      <rPr>
        <sz val="11"/>
        <rFont val="宋体"/>
        <family val="3"/>
        <charset val="134"/>
      </rPr>
      <t>机械咀嚼者</t>
    </r>
  </si>
  <si>
    <t>超远距离射出一个炮弹，会使其他敌人感到恐惧，降低他们的物理攻击力。</t>
  </si>
  <si>
    <t>icefog_generator</t>
  </si>
  <si>
    <t>defense_icefog_generator</t>
  </si>
  <si>
    <t>120475.lua</t>
  </si>
  <si>
    <r>
      <rPr>
        <sz val="11"/>
        <rFont val="宋体"/>
        <family val="3"/>
        <charset val="134"/>
      </rPr>
      <t>冰雾制造机</t>
    </r>
  </si>
  <si>
    <t>喷出一个气蛋，延时后爆炸，对周围目标
造成范围缓速和些微伤害。</t>
  </si>
  <si>
    <t>Lava Splasher</t>
  </si>
  <si>
    <t>defense_lava_splasher</t>
  </si>
  <si>
    <r>
      <rPr>
        <sz val="11"/>
        <rFont val="宋体"/>
        <family val="3"/>
        <charset val="134"/>
      </rPr>
      <t>岩浆喷射器</t>
    </r>
  </si>
  <si>
    <t>左右旋转攻击敌人，岩浆弹击中敌人后，会在他们脚下生成岩浆池。
经过的敌人会受伤。</t>
  </si>
  <si>
    <t>cluster_rocket</t>
  </si>
  <si>
    <t>defense_cluster_rocket</t>
  </si>
  <si>
    <r>
      <rPr>
        <sz val="11"/>
        <rFont val="宋体"/>
        <family val="3"/>
        <charset val="134"/>
      </rPr>
      <t>集束火箭</t>
    </r>
  </si>
  <si>
    <t>Shadow Totem</t>
  </si>
  <si>
    <t>defense_shadow_totem</t>
  </si>
  <si>
    <r>
      <rPr>
        <sz val="11"/>
        <rFont val="宋体"/>
        <family val="3"/>
        <charset val="134"/>
      </rPr>
      <t>暗影图腾</t>
    </r>
  </si>
  <si>
    <r>
      <rPr>
        <sz val="11"/>
        <rFont val="宋体"/>
        <family val="3"/>
        <charset val="134"/>
      </rPr>
      <t>射出</t>
    </r>
    <r>
      <rPr>
        <sz val="11"/>
        <rFont val="Arial"/>
        <family val="2"/>
      </rPr>
      <t>5</t>
    </r>
    <r>
      <rPr>
        <sz val="11"/>
        <rFont val="宋体"/>
        <family val="3"/>
        <charset val="134"/>
      </rPr>
      <t>条龙，龙所过之处，</t>
    </r>
  </si>
  <si>
    <t>Spiral Harpoon Gun</t>
  </si>
  <si>
    <t>defense_spiral_herpoon_gun</t>
  </si>
  <si>
    <r>
      <rPr>
        <sz val="11"/>
        <rFont val="宋体"/>
        <family val="3"/>
        <charset val="134"/>
      </rPr>
      <t>螺旋钻钉枪</t>
    </r>
  </si>
  <si>
    <t>射出高速旋转的螺旋钉矛，给予单体敌人极高的伤害，并附加定身效果。</t>
  </si>
  <si>
    <t>Poison Splasher</t>
  </si>
  <si>
    <t>defense_poison_slasher</t>
  </si>
  <si>
    <t>120480.lua</t>
  </si>
  <si>
    <r>
      <rPr>
        <sz val="11"/>
        <rFont val="宋体"/>
        <family val="3"/>
        <charset val="134"/>
      </rPr>
      <t>毒液发射枪</t>
    </r>
  </si>
  <si>
    <t>射出毒液团，射中小范围内的敌人造成轻微毒属性伤害，并附加毒液腐蚀的效果。若敌人在效果期间死亡，会在原地生成一个短时间存在的毒性沼泽。其他敌人踩到的话会造成额外伤害，并同样获得毒液腐蚀效果。
毒液腐蚀的持续伤害比法球本身的伤害来得高。
(额外技能需求：生成Debuff地形)</t>
  </si>
  <si>
    <t>Lightning Gun</t>
  </si>
  <si>
    <t>defense_lightning_gun</t>
  </si>
  <si>
    <t>120481.lua</t>
  </si>
  <si>
    <r>
      <rPr>
        <sz val="11"/>
        <rFont val="宋体"/>
        <family val="3"/>
        <charset val="134"/>
      </rPr>
      <t>连锁闪电枪</t>
    </r>
  </si>
  <si>
    <t>射出闪电箭矢，攻击到单体敌人后造成大量雷属性伤害，并有机率造成周围其他敌人暂时停止行动的效果。</t>
  </si>
  <si>
    <t>doom_crystal summon</t>
  </si>
  <si>
    <r>
      <rPr>
        <sz val="11"/>
        <rFont val="宋体"/>
        <family val="3"/>
        <charset val="134"/>
      </rPr>
      <t>灾厄晶球死亡召唤骷髅</t>
    </r>
  </si>
  <si>
    <t>原地召唤我方骷髅兵</t>
  </si>
  <si>
    <t>Poison Splasher AOE</t>
  </si>
  <si>
    <t>120483.lua</t>
  </si>
  <si>
    <r>
      <rPr>
        <sz val="11"/>
        <rFont val="宋体"/>
        <family val="3"/>
        <charset val="134"/>
      </rPr>
      <t>毒液发射枪死亡原地喷毒</t>
    </r>
  </si>
  <si>
    <t>原地生成一个短时间存在的毒性沼泽</t>
  </si>
  <si>
    <t>Metal chewer AOE</t>
  </si>
  <si>
    <t>deactivate</t>
  </si>
  <si>
    <t>降低他们的物理攻击力。</t>
  </si>
  <si>
    <r>
      <rPr>
        <sz val="11"/>
        <rFont val="宋体"/>
        <family val="3"/>
        <charset val="134"/>
      </rPr>
      <t>十字弩</t>
    </r>
  </si>
  <si>
    <r>
      <rPr>
        <sz val="11"/>
        <rFont val="宋体"/>
        <family val="3"/>
        <charset val="134"/>
      </rPr>
      <t>穿石弩</t>
    </r>
  </si>
  <si>
    <r>
      <rPr>
        <sz val="11"/>
        <rFont val="宋体"/>
        <family val="3"/>
        <charset val="134"/>
      </rPr>
      <t>复合连弩</t>
    </r>
  </si>
  <si>
    <r>
      <rPr>
        <sz val="11"/>
        <rFont val="宋体"/>
        <family val="3"/>
        <charset val="134"/>
      </rPr>
      <t>复合连弩诱捕</t>
    </r>
  </si>
  <si>
    <t>Card boomerang</t>
  </si>
  <si>
    <r>
      <rPr>
        <sz val="11"/>
        <rFont val="宋体"/>
        <family val="3"/>
        <charset val="134"/>
      </rPr>
      <t>卡牌回旋镖</t>
    </r>
  </si>
  <si>
    <t>Grass stealth</t>
  </si>
  <si>
    <t>stealth</t>
  </si>
  <si>
    <r>
      <rPr>
        <sz val="11"/>
        <rFont val="宋体"/>
        <family val="3"/>
        <charset val="134"/>
      </rPr>
      <t>草丛隐身</t>
    </r>
  </si>
  <si>
    <t>Throwing sea urchin</t>
  </si>
  <si>
    <t>50001.lua</t>
  </si>
  <si>
    <r>
      <rPr>
        <sz val="11"/>
        <rFont val="宋体"/>
        <family val="3"/>
        <charset val="134"/>
      </rPr>
      <t>投掷海胆</t>
    </r>
  </si>
  <si>
    <t>投掷海胆</t>
  </si>
  <si>
    <t>Deep sea wake</t>
  </si>
  <si>
    <t>50003.lua</t>
  </si>
  <si>
    <t>射出一个冰箭跟随目标</t>
  </si>
  <si>
    <t>Colorful magic burst</t>
  </si>
  <si>
    <t>contain</t>
  </si>
  <si>
    <r>
      <rPr>
        <sz val="11"/>
        <rFont val="宋体"/>
        <family val="3"/>
        <charset val="134"/>
      </rPr>
      <t>牵制</t>
    </r>
  </si>
  <si>
    <t>Prank box</t>
  </si>
  <si>
    <r>
      <rPr>
        <sz val="11"/>
        <rFont val="宋体"/>
        <family val="3"/>
        <charset val="134"/>
      </rPr>
      <t>恶作剧盒子</t>
    </r>
  </si>
  <si>
    <t>恶作剧盒子</t>
  </si>
  <si>
    <t>Fatal blow</t>
  </si>
  <si>
    <t>Hook chain</t>
  </si>
  <si>
    <t>50009.lua</t>
  </si>
  <si>
    <r>
      <rPr>
        <sz val="11"/>
        <rFont val="宋体"/>
        <family val="3"/>
        <charset val="134"/>
      </rPr>
      <t>勾链</t>
    </r>
  </si>
  <si>
    <t>banana</t>
  </si>
  <si>
    <r>
      <rPr>
        <sz val="11"/>
        <rFont val="宋体"/>
        <family val="3"/>
        <charset val="134"/>
      </rPr>
      <t>香蕉</t>
    </r>
  </si>
  <si>
    <t>Throwing a cocktail</t>
  </si>
  <si>
    <t>Glass bomb</t>
  </si>
  <si>
    <r>
      <rPr>
        <sz val="11"/>
        <rFont val="宋体"/>
        <family val="3"/>
        <charset val="134"/>
      </rPr>
      <t>玻璃炸弹</t>
    </r>
  </si>
  <si>
    <t>Rumors</t>
  </si>
  <si>
    <t>Divination Staff Skill</t>
  </si>
  <si>
    <r>
      <rPr>
        <sz val="11"/>
        <rFont val="宋体"/>
        <family val="3"/>
        <charset val="134"/>
      </rPr>
      <t>箴言制裁</t>
    </r>
  </si>
  <si>
    <t>占卜法杖技能</t>
  </si>
  <si>
    <t>Divination crystal skills</t>
  </si>
  <si>
    <t>占卜水晶技能</t>
  </si>
  <si>
    <t>Gossamer</t>
  </si>
  <si>
    <t>Shooting a few spider webs to parabolic trajectory to the ground, the spider web stays on the ground for a few seconds, the target touching the spider web is hurt +DEBUFF</t>
  </si>
  <si>
    <t>Spitting the spider silk obstructs the enemy actions.</t>
  </si>
  <si>
    <t>Throwing butcher</t>
  </si>
  <si>
    <r>
      <rPr>
        <sz val="11"/>
        <rFont val="宋体"/>
        <family val="3"/>
        <charset val="134"/>
      </rPr>
      <t>投掷屠刀</t>
    </r>
  </si>
  <si>
    <t>Artifact skill</t>
  </si>
  <si>
    <t>Accelerate the rune</t>
  </si>
  <si>
    <t>Accelerated skills</t>
  </si>
  <si>
    <r>
      <rPr>
        <sz val="11"/>
        <rFont val="宋体"/>
        <family val="3"/>
        <charset val="134"/>
      </rPr>
      <t>加速神符</t>
    </r>
  </si>
  <si>
    <t>加速技能</t>
  </si>
  <si>
    <t>Stealth charm</t>
  </si>
  <si>
    <t>Stealth skills</t>
  </si>
  <si>
    <r>
      <rPr>
        <sz val="11"/>
        <rFont val="宋体"/>
        <family val="3"/>
        <charset val="134"/>
      </rPr>
      <t>隐身神符</t>
    </r>
  </si>
  <si>
    <t>隐身技能</t>
  </si>
  <si>
    <t>Strong</t>
  </si>
  <si>
    <t>Increase the maximum health of [skill:now_id:v0]</t>
  </si>
  <si>
    <t>skill_icons.ps_skill_maxhp</t>
  </si>
  <si>
    <r>
      <rPr>
        <sz val="11"/>
        <rFont val="宋体"/>
        <family val="3"/>
        <charset val="134"/>
      </rPr>
      <t>强健</t>
    </r>
  </si>
  <si>
    <t>增加[skill:60001:1]%最大生命值</t>
  </si>
  <si>
    <t>magic</t>
  </si>
  <si>
    <t>Increase the maximum mana of [skill:now_id:v0]</t>
  </si>
  <si>
    <t>skill_icons.ps_skill_maxmp</t>
  </si>
  <si>
    <r>
      <rPr>
        <sz val="11"/>
        <rFont val="宋体"/>
        <family val="3"/>
        <charset val="134"/>
      </rPr>
      <t>魔力</t>
    </r>
  </si>
  <si>
    <t>增加[skill:60002:1]%最大魔法值</t>
  </si>
  <si>
    <t>Brute force</t>
  </si>
  <si>
    <t>Increase [skill:now_id:v0] point physical attack</t>
  </si>
  <si>
    <t>skill_icons.ps_skill_patk</t>
  </si>
  <si>
    <r>
      <rPr>
        <sz val="11"/>
        <rFont val="宋体"/>
        <family val="3"/>
        <charset val="134"/>
      </rPr>
      <t>蛮力</t>
    </r>
  </si>
  <si>
    <t>增加[skill:60003:1*3]%物理攻击</t>
  </si>
  <si>
    <t>Wise</t>
  </si>
  <si>
    <t>Increase [skill:now_id:v0] magic attack</t>
  </si>
  <si>
    <t>skill_icons.ps_skill_matk</t>
  </si>
  <si>
    <r>
      <rPr>
        <sz val="11"/>
        <rFont val="宋体"/>
        <family val="3"/>
        <charset val="134"/>
      </rPr>
      <t>睿智</t>
    </r>
  </si>
  <si>
    <t>增加[skill:60004:1*4]%魔法攻击</t>
  </si>
  <si>
    <t>Thick skin</t>
  </si>
  <si>
    <t>Increase the physical defense of [skill:now_id:v0]</t>
  </si>
  <si>
    <t>skill_icons.ps_skill_pdef</t>
  </si>
  <si>
    <r>
      <rPr>
        <sz val="11"/>
        <rFont val="宋体"/>
        <family val="3"/>
        <charset val="134"/>
      </rPr>
      <t>厚皮</t>
    </r>
  </si>
  <si>
    <t>增加[skill:60005:1]%物理防御</t>
  </si>
  <si>
    <t>Ling Yu</t>
  </si>
  <si>
    <t>Increase [skill:now_id:v0] point magic defense</t>
  </si>
  <si>
    <t>skill_icons.ps_skill_mdef</t>
  </si>
  <si>
    <r>
      <rPr>
        <sz val="11"/>
        <rFont val="宋体"/>
        <family val="3"/>
        <charset val="134"/>
      </rPr>
      <t>灵御</t>
    </r>
  </si>
  <si>
    <t>增加[skill:60006:1]%魔法防御</t>
  </si>
  <si>
    <t>fury</t>
  </si>
  <si>
    <t>Increase [skill:now_id:v0]% physical crit rate</t>
  </si>
  <si>
    <r>
      <rPr>
        <sz val="11"/>
        <rFont val="宋体"/>
        <family val="3"/>
        <charset val="134"/>
      </rPr>
      <t>暴怒</t>
    </r>
  </si>
  <si>
    <t>增加[skill:60007:2]点物理暴击率</t>
  </si>
  <si>
    <t>Increase</t>
  </si>
  <si>
    <t>Increase [skill:now_id:v0]% magic crit rate</t>
  </si>
  <si>
    <t>skill_icons.ps_skill_magiccri</t>
  </si>
  <si>
    <r>
      <rPr>
        <sz val="11"/>
        <rFont val="宋体"/>
        <family val="3"/>
        <charset val="134"/>
      </rPr>
      <t>增幅</t>
    </r>
  </si>
  <si>
    <t>增加[skill:60008:2]点魔法暴击率</t>
  </si>
  <si>
    <t>Blood</t>
  </si>
  <si>
    <t>Increase [skill:now_id:v0]% physical crit damage</t>
  </si>
  <si>
    <t>skill_icons.ps_skill_pysicalcridam</t>
  </si>
  <si>
    <r>
      <rPr>
        <sz val="11"/>
        <rFont val="宋体"/>
        <family val="3"/>
        <charset val="134"/>
      </rPr>
      <t>傲血</t>
    </r>
  </si>
  <si>
    <t>增加[skill:60009:2]点物理暴击伤害</t>
  </si>
  <si>
    <t>limit</t>
  </si>
  <si>
    <t>Increase [skill:now_id:v0]% magic crit damage</t>
  </si>
  <si>
    <t>skill_icons.ps_skill_magiccridam</t>
  </si>
  <si>
    <r>
      <rPr>
        <sz val="11"/>
        <rFont val="宋体"/>
        <family val="3"/>
        <charset val="134"/>
      </rPr>
      <t>极限</t>
    </r>
  </si>
  <si>
    <t>增加[skill:60010:2]点魔法暴击伤害</t>
  </si>
  <si>
    <t>Smart</t>
  </si>
  <si>
    <t>Increase [skill:now_id:v0]% running speed</t>
  </si>
  <si>
    <t>skill_icons.ps_skill_movespd</t>
  </si>
  <si>
    <r>
      <rPr>
        <sz val="11"/>
        <rFont val="宋体"/>
        <family val="3"/>
        <charset val="134"/>
      </rPr>
      <t>灵动</t>
    </r>
  </si>
  <si>
    <t>增加[skill:60011:10]点跑步速度</t>
  </si>
  <si>
    <t>Pranayama</t>
  </si>
  <si>
    <t>Increase the natural recovery of life at [skill:now_id:v0]</t>
  </si>
  <si>
    <t>skill_icons.ps_skill_hprevive</t>
  </si>
  <si>
    <r>
      <rPr>
        <sz val="11"/>
        <rFont val="宋体"/>
        <family val="3"/>
        <charset val="134"/>
      </rPr>
      <t>调息</t>
    </r>
  </si>
  <si>
    <t>增加[skill:60012:1]%生命自然恢复量</t>
  </si>
  <si>
    <t>meditation</t>
  </si>
  <si>
    <t>Increase [skill:now_id:v0] point magic natural recovery</t>
  </si>
  <si>
    <t>skill_icons.ps_skill_mprevive</t>
  </si>
  <si>
    <r>
      <rPr>
        <sz val="11"/>
        <rFont val="宋体"/>
        <family val="3"/>
        <charset val="134"/>
      </rPr>
      <t>冥想</t>
    </r>
  </si>
  <si>
    <t>增加[skill:60013:1]%魔法自然恢复量</t>
  </si>
  <si>
    <t>增加[skill:60501:2]%最大生命值</t>
  </si>
  <si>
    <t>增加[skill:60502:2]%最大魔法值</t>
  </si>
  <si>
    <t>增加[skill:60503:2*3]%物理攻击</t>
  </si>
  <si>
    <t>增加[skill:60504:2*4]%魔法攻击</t>
  </si>
  <si>
    <t>增加[skill:60505:2]%物理防御</t>
  </si>
  <si>
    <t>增加[skill:60506:2]%魔法防御</t>
  </si>
  <si>
    <t>增加[skill:60507:4]点物理暴击率</t>
  </si>
  <si>
    <t>增加[skill:60508:4]点魔法暴击率</t>
  </si>
  <si>
    <t>增加[skill:60509:4]点物理暴击伤害</t>
  </si>
  <si>
    <t>增加[skill:60510:4]点魔法暴击伤害</t>
  </si>
  <si>
    <t>增加[skill:60511:20]点跑步速度</t>
  </si>
  <si>
    <t>增加[skill:60512:2]%生命自然恢复量</t>
  </si>
  <si>
    <t>增加[skill:60513:2]%魔法自然恢复量</t>
  </si>
  <si>
    <t>增加[skill:61001:2]%最大生命值</t>
  </si>
  <si>
    <t>增加[skill:61002:2]%最大魔法值</t>
  </si>
  <si>
    <t>增加[skill:61003:2*3]%物理攻击</t>
  </si>
  <si>
    <t>增加[skill:61004:2*4]%魔法攻击</t>
  </si>
  <si>
    <t>增加[skill:61005:2]%物理防御</t>
  </si>
  <si>
    <t>增加[skill:61006:2]%魔法防御</t>
  </si>
  <si>
    <t>增加[skill:61007:6]点物理暴击率</t>
  </si>
  <si>
    <t>增加[skill:61008:6]点魔法暴击率</t>
  </si>
  <si>
    <t>增加[skill:61009:6]点物理暴击伤害</t>
  </si>
  <si>
    <t>增加[skill:61010:6]点魔法暴击伤害</t>
  </si>
  <si>
    <t>增加[skill:61011:20]点跑步速度</t>
  </si>
  <si>
    <t>增加[skill:61012:2]%生命自然恢复量</t>
  </si>
  <si>
    <t>增加[skill:61013:2]%魔法自然恢复量</t>
  </si>
  <si>
    <t>增加[skill:61501:2]%最大生命值</t>
  </si>
  <si>
    <t>增加[skill:61502:2]%最大魔法值</t>
  </si>
  <si>
    <t>增加[skill:61503:2*3]%物理攻击</t>
  </si>
  <si>
    <t>增加[skill:61504:2*4]%魔法攻击</t>
  </si>
  <si>
    <t>增加[skill:61505:2]%物理防御</t>
  </si>
  <si>
    <t>增加[skill:61506:2]%魔法防御</t>
  </si>
  <si>
    <t>增加[skill:61507:10]点物理暴击率</t>
  </si>
  <si>
    <t>增加[skill:61508:10]点魔法暴击率</t>
  </si>
  <si>
    <t>增加[skill:61509:10]点物理暴击伤害</t>
  </si>
  <si>
    <t>增加[skill:61510:10]点魔法暴击伤害</t>
  </si>
  <si>
    <t>增加[skill:61511:20]点跑步速度</t>
  </si>
  <si>
    <t>增加[skill:61512:2]%生命自然恢复量</t>
  </si>
  <si>
    <t>增加[skill:61513:2]%魔法自然恢复量</t>
  </si>
  <si>
    <t>增加[skill:62001:3]%最大生命值</t>
  </si>
  <si>
    <t>增加[skill:62002:3]%最大魔法值</t>
  </si>
  <si>
    <t>增加[skill:62003:3*3]%物理攻击</t>
  </si>
  <si>
    <t>增加[skill:62004:3*4]%魔法攻击</t>
  </si>
  <si>
    <t>增加[skill:62005:3]%物理防御</t>
  </si>
  <si>
    <t>增加[skill:62006:3]%魔法防御</t>
  </si>
  <si>
    <t>增加[skill:62007:15]点物理暴击率</t>
  </si>
  <si>
    <t>增加[skill:62008:15]点魔法暴击率</t>
  </si>
  <si>
    <t>增加[skill:62009:15]点物理暴击伤害</t>
  </si>
  <si>
    <t>增加[skill:62010:15]点魔法暴击伤害</t>
  </si>
  <si>
    <t>增加[skill:62011:30]点跑步速度</t>
  </si>
  <si>
    <t>增加[skill:62012:3]%生命自然恢复量</t>
  </si>
  <si>
    <t>增加[skill:62013:3]%魔法自然恢复量</t>
  </si>
  <si>
    <t>增加[skill:62501:4]%最大生命值</t>
  </si>
  <si>
    <t>增加[skill:62502:4]%最大魔法值</t>
  </si>
  <si>
    <t>增加[skill:62503:4*3]%物理攻击</t>
  </si>
  <si>
    <t>增加[skill:62504:4*4]%魔法攻击</t>
  </si>
  <si>
    <t>增加[skill:62505:4]%物理防御</t>
  </si>
  <si>
    <t>增加[skill:62506:4]%魔法防御</t>
  </si>
  <si>
    <t>增加[skill:62507:20]点物理暴击率</t>
  </si>
  <si>
    <t>增加[skill:62508:20]点魔法暴击率</t>
  </si>
  <si>
    <t>增加[skill:62509:20]点物理暴击伤害</t>
  </si>
  <si>
    <t>增加[skill:62510:20]点魔法暴击伤害</t>
  </si>
  <si>
    <t>增加[skill:62511:40]点跑步速度</t>
  </si>
  <si>
    <t>增加[skill:62512:4]%生命自然恢复量</t>
  </si>
  <si>
    <t>增加[skill:62513:4]%魔法自然恢复量</t>
  </si>
  <si>
    <t>增加[skill:63001:5]%最大生命值</t>
  </si>
  <si>
    <t>增加[skill:63002:5]%最大魔法值</t>
  </si>
  <si>
    <t>增加[skill:63003:5*3]%物理攻击</t>
  </si>
  <si>
    <t>增加[skill:63004:5*4]%魔法攻击</t>
  </si>
  <si>
    <t>增加[skill:63005:5]%物理防御</t>
  </si>
  <si>
    <t>增加[skill:63006:5]%魔法防御</t>
  </si>
  <si>
    <t>增加[skill:63007:25]点物理暴击率</t>
  </si>
  <si>
    <t>增加[skill:63008:25]点魔法暴击率</t>
  </si>
  <si>
    <t>增加[skill:63009:25]点物理暴击伤害</t>
  </si>
  <si>
    <t>增加[skill:63010:25]点魔法暴击伤害</t>
  </si>
  <si>
    <t>增加[skill:63011:50]点跑步速度</t>
  </si>
  <si>
    <t>增加[skill:63012:5]%生命自然恢复量</t>
  </si>
  <si>
    <t>增加[skill:63013:5]%魔法自然恢复量</t>
  </si>
  <si>
    <t>增加[skill:63501:6]%最大生命值</t>
  </si>
  <si>
    <t>增加[skill:63502:6]%最大魔法值</t>
  </si>
  <si>
    <t>增加[skill:63503:6*3]%物理攻击</t>
  </si>
  <si>
    <t>增加[skill:63504:6*4]%魔法攻击</t>
  </si>
  <si>
    <t>增加[skill:63505:6]%物理防御</t>
  </si>
  <si>
    <t>增加[skill:63506:6]%魔法防御</t>
  </si>
  <si>
    <t>增加[skill:63507:30]点物理暴击率</t>
  </si>
  <si>
    <t>增加[skill:63508:30]点魔法暴击率</t>
  </si>
  <si>
    <t>增加[skill:63509:30]点物理暴击伤害</t>
  </si>
  <si>
    <t>增加[skill:63510:30]点魔法暴击伤害</t>
  </si>
  <si>
    <t>增加[skill:63511:60]点跑步速度</t>
  </si>
  <si>
    <t>增加[skill:63512:6]%生命自然恢复量</t>
  </si>
  <si>
    <t>增加[skill:63513:6]%魔法自然恢复量</t>
  </si>
  <si>
    <t>增加[skill:64001:7]%最大生命值</t>
  </si>
  <si>
    <t>增加[skill:64002:7]%最大魔法值</t>
  </si>
  <si>
    <t>增加[skill:64003:7*3]%物理攻击</t>
  </si>
  <si>
    <t>增加[skill:64004:7*4]%魔法攻击</t>
  </si>
  <si>
    <t>增加[skill:64005:7]%物理防御</t>
  </si>
  <si>
    <t>增加[skill:64006:7]%魔法防御</t>
  </si>
  <si>
    <t>增加[skill:64007:35]点物理暴击率</t>
  </si>
  <si>
    <t>增加[skill:64008:35]点魔法暴击率</t>
  </si>
  <si>
    <t>增加[skill:64009:35]点物理暴击伤害</t>
  </si>
  <si>
    <t>增加[skill:64010:35]点魔法暴击伤害</t>
  </si>
  <si>
    <t>增加[skill:64011:70]点跑步速度</t>
  </si>
  <si>
    <t>增加[skill:64012:7]%生命自然恢复量</t>
  </si>
  <si>
    <t>增加[skill:64013:7]%魔法自然恢复量</t>
  </si>
  <si>
    <t>增加[skill:64501:8]%最大生命值</t>
  </si>
  <si>
    <t>增加[skill:64502:8]%最大魔法值</t>
  </si>
  <si>
    <t>增加[skill:64503:8*3]%物理攻击</t>
  </si>
  <si>
    <t>增加[skill:64504:8*4]%魔法攻击</t>
  </si>
  <si>
    <t>增加[skill:64505:8]%物理防御</t>
  </si>
  <si>
    <t>增加[skill:64506:8]%魔法防御</t>
  </si>
  <si>
    <t>增加[skill:64507:40]点物理暴击率</t>
  </si>
  <si>
    <t>增加[skill:64508:40]点魔法暴击率</t>
  </si>
  <si>
    <t>增加[skill:64509:40]点物理暴击伤害</t>
  </si>
  <si>
    <t>增加[skill:64510:40]点魔法暴击伤害</t>
  </si>
  <si>
    <t>增加[skill:64511:80]点跑步速度</t>
  </si>
  <si>
    <t>增加[skill:64512:8]%生命自然恢复量</t>
  </si>
  <si>
    <t>增加[skill:64513:8]%魔法自然恢复量</t>
  </si>
  <si>
    <t>增加[skill:65001:9]%最大生命值</t>
  </si>
  <si>
    <t>增加[skill:65002:9]%最大魔法值</t>
  </si>
  <si>
    <t>增加[skill:65003:9*3]%物理攻击</t>
  </si>
  <si>
    <t>增加[skill:65004:9*4]%魔法攻击</t>
  </si>
  <si>
    <t>增加[skill:65005:9]%物理防御</t>
  </si>
  <si>
    <t>增加[skill:65006:9]%魔法防御</t>
  </si>
  <si>
    <t>增加[skill:65007:45]点物理暴击率</t>
  </si>
  <si>
    <t>增加[skill:65008:45]点魔法暴击率</t>
  </si>
  <si>
    <t>增加[skill:65009:45]点物理暴击伤害</t>
  </si>
  <si>
    <t>增加[skill:65010:45]点魔法暴击伤害</t>
  </si>
  <si>
    <t>增加[skill:65011:90]点跑步速度</t>
  </si>
  <si>
    <t>增加[skill:65012:9]%生命自然恢复量</t>
  </si>
  <si>
    <t>增加[skill:65013:9]%魔法自然恢复量</t>
  </si>
  <si>
    <t>增加[skill:65501:10]%最大生命值</t>
  </si>
  <si>
    <t>增加[skill:65502:10]%最大魔法值</t>
  </si>
  <si>
    <t>增加[skill:65503:10*3]%物理攻击</t>
  </si>
  <si>
    <t>增加[skill:65504:10*4]%魔法攻击</t>
  </si>
  <si>
    <t>增加[skill:65505:10]%物理防御</t>
  </si>
  <si>
    <t>增加[skill:65506:10]%魔法防御</t>
  </si>
  <si>
    <t>增加[skill:65507:50]点物理暴击率</t>
  </si>
  <si>
    <t>增加[skill:65508:50]点魔法暴击率</t>
  </si>
  <si>
    <t>增加[skill:65509:50]点物理暴击伤害</t>
  </si>
  <si>
    <t>增加[skill:65510:50]点魔法暴击伤害</t>
  </si>
  <si>
    <t>增加[skill:65511:100]点跑步速度</t>
  </si>
  <si>
    <t>增加[skill:65512:10]%生命自然恢复量</t>
  </si>
  <si>
    <t>增加[skill:65513:10]%魔法自然恢复量</t>
  </si>
  <si>
    <t>增加[skill:66001:11]%最大生命值</t>
  </si>
  <si>
    <t>增加[skill:66002:11]%最大魔法值</t>
  </si>
  <si>
    <t>增加[skill:66003:11*3]%物理攻击</t>
  </si>
  <si>
    <t>增加[skill:66004:11*4]%魔法攻击</t>
  </si>
  <si>
    <t>增加[skill:66005:11]%物理防御</t>
  </si>
  <si>
    <t>增加[skill:66006:11]%魔法防御</t>
  </si>
  <si>
    <t>增加[skill:66007:55]点物理暴击率</t>
  </si>
  <si>
    <t>增加[skill:66008:55]点魔法暴击率</t>
  </si>
  <si>
    <t>增加[skill:66009:55]点物理暴击伤害</t>
  </si>
  <si>
    <t>增加[skill:66010:55]点魔法暴击伤害</t>
  </si>
  <si>
    <t>增加[skill:66011:110]点跑步速度</t>
  </si>
  <si>
    <t>增加[skill:66012:11]%生命自然恢复量</t>
  </si>
  <si>
    <t>增加[skill:66013:11]%魔法自然恢复量</t>
  </si>
  <si>
    <t>增加[skill:66501:12]%最大生命值</t>
  </si>
  <si>
    <t>增加[skill:66502:12]%最大魔法值</t>
  </si>
  <si>
    <t>增加[skill:66503:12*3]%物理攻击</t>
  </si>
  <si>
    <t>增加[skill:66504:12*4]%魔法攻击</t>
  </si>
  <si>
    <t>增加[skill:66505:12]%物理防御</t>
  </si>
  <si>
    <t>增加[skill:66506:12]%魔法防御</t>
  </si>
  <si>
    <t>增加[skill:66507:60]点物理暴击率</t>
  </si>
  <si>
    <t>增加[skill:66508:60]点魔法暴击率</t>
  </si>
  <si>
    <t>增加[skill:66509:60]点物理暴击伤害</t>
  </si>
  <si>
    <t>增加[skill:66510:60]点魔法暴击伤害</t>
  </si>
  <si>
    <r>
      <rPr>
        <sz val="11"/>
        <rFont val="宋体"/>
        <family val="3"/>
        <charset val="134"/>
      </rPr>
      <t>增加</t>
    </r>
    <r>
      <rPr>
        <sz val="11"/>
        <rFont val="Arial"/>
        <family val="2"/>
      </rPr>
      <t>[skill:66511:120]</t>
    </r>
    <r>
      <rPr>
        <sz val="11"/>
        <rFont val="宋体"/>
        <family val="3"/>
        <charset val="134"/>
      </rPr>
      <t>点跑步速度</t>
    </r>
  </si>
  <si>
    <t>增加[skill:66512:12]%生命自然恢复量</t>
  </si>
  <si>
    <t>增加[skill:66513:12]%魔法自然恢复量</t>
  </si>
  <si>
    <t>增加[skill:67001:12]%最大生命值</t>
  </si>
  <si>
    <t>增加[skill:67002:13]%最大魔法值</t>
  </si>
  <si>
    <t>增加[skill:67003:13*3]%物理攻击</t>
  </si>
  <si>
    <t>增加[skill:67004:13*4]%魔法攻击</t>
  </si>
  <si>
    <t>增加[skill:67005:13]%物理防御</t>
  </si>
  <si>
    <t>增加[skill:67006:13]%魔法防御</t>
  </si>
  <si>
    <t>增加[skill:67007:65]点物理暴击率</t>
  </si>
  <si>
    <t>增加[skill:67008:65]点魔法暴击率</t>
  </si>
  <si>
    <t>增加[skill:67009:65]点物理暴击伤害</t>
  </si>
  <si>
    <t>增加[skill:67010:65]点魔法暴击伤害</t>
  </si>
  <si>
    <t>增加[skill:67011:130]点跑步速度</t>
  </si>
  <si>
    <t>增加[skill:67012:13]%生命自然恢复量</t>
  </si>
  <si>
    <t>增加[skill:67013:13]%魔法自然恢复量</t>
  </si>
  <si>
    <t>增加[skill:67501:14]%最大生命值</t>
  </si>
  <si>
    <t>增加[skill:67502:14]%最大魔法值</t>
  </si>
  <si>
    <t>增加[skill:67503:14*3]%物理攻击</t>
  </si>
  <si>
    <t>增加[skill:67504:14*4]%魔法攻击</t>
  </si>
  <si>
    <t>增加[skill:67505:14]%物理防御</t>
  </si>
  <si>
    <t>增加[skill:67506:14]%魔法防御</t>
  </si>
  <si>
    <t>增加[skill:67507:70]点物理暴击率</t>
  </si>
  <si>
    <t>增加[skill:67508:70]点魔法暴击率</t>
  </si>
  <si>
    <t>增加[skill:67509:70]点物理暴击伤害</t>
  </si>
  <si>
    <t>增加[skill:67510:70]点魔法暴击伤害</t>
  </si>
  <si>
    <t>增加[skill:67511:140]点跑步速度</t>
  </si>
  <si>
    <t>增加[skill:67512:14]%生命自然恢复量</t>
  </si>
  <si>
    <t>增加[skill:67513:14]%魔法自然恢复量</t>
  </si>
  <si>
    <t>增加[skill:68001:15]%最大生命值</t>
  </si>
  <si>
    <t>增加[skill:68002:15]%最大魔法值</t>
  </si>
  <si>
    <t>增加[skill:68003:15*3]%物理攻击</t>
  </si>
  <si>
    <t>增加[skill:68004:15*4]%魔法攻击</t>
  </si>
  <si>
    <t>增加[skill:68005:15]%物理防御</t>
  </si>
  <si>
    <t>增加[skill:68006:15]%魔法防御</t>
  </si>
  <si>
    <t>增加[skill:68007:75]点物理暴击率</t>
  </si>
  <si>
    <t>增加[skill:68008:75]点魔法暴击率</t>
  </si>
  <si>
    <t>增加[skill:68009:75]点物理暴击伤害</t>
  </si>
  <si>
    <t>增加[skill:68010:75]点魔法暴击伤害</t>
  </si>
  <si>
    <t>增加[skill:68011:150]点跑步速度</t>
  </si>
  <si>
    <t>增加[skill:68012:15]%生命自然恢复量</t>
  </si>
  <si>
    <t>增加[skill:68013:15]%魔法自然恢复量</t>
  </si>
  <si>
    <t>增加[skill:68501:16]%最大生命值</t>
  </si>
  <si>
    <t>增加[skill:68502:16]%最大魔法值</t>
  </si>
  <si>
    <t>增加[skill:68503:16*3]%物理攻击</t>
  </si>
  <si>
    <t>增加[skill:68504:16*4]%魔法攻击</t>
  </si>
  <si>
    <t>增加[skill:68505:16]%物理防御</t>
  </si>
  <si>
    <t>增加[skill:68506:16]%魔法防御</t>
  </si>
  <si>
    <t>增加[skill:68507:80]点物理暴击率</t>
  </si>
  <si>
    <t>增加[skill:68508:80]点魔法暴击率</t>
  </si>
  <si>
    <t>增加[skill:68509:80]点物理暴击伤害</t>
  </si>
  <si>
    <t>增加[skill:68510:80]点魔法暴击伤害</t>
  </si>
  <si>
    <t>增加[skill:68511:160]点跑步速度</t>
  </si>
  <si>
    <t>增加[skill:68512:16]%生命自然恢复量</t>
  </si>
  <si>
    <t>增加[skill:68513:16]%魔法自然恢复量</t>
  </si>
  <si>
    <t>增加[skill:69001:17]%最大生命值</t>
  </si>
  <si>
    <t>增加[skill:69002:17]%最大魔法值</t>
  </si>
  <si>
    <t>增加[skill:69003:17*3]%物理攻击</t>
  </si>
  <si>
    <t>增加[skill:69004:17*4]%魔法攻击</t>
  </si>
  <si>
    <t>增加[skill:69005:17]%物理防御</t>
  </si>
  <si>
    <t>增加[skill:69006:17]%魔法防御</t>
  </si>
  <si>
    <t>增加[skill:69007:85]点物理暴击率</t>
  </si>
  <si>
    <t>增加[skill:69008:85]点魔法暴击率</t>
  </si>
  <si>
    <t>增加[skill:69009:85]点物理暴击伤害</t>
  </si>
  <si>
    <t>增加[skill:69010:85]点魔法暴击伤害</t>
  </si>
  <si>
    <t>增加[skill:69011:170]点跑步速度</t>
  </si>
  <si>
    <t>增加[skill:69012:17]%生命自然恢复量</t>
  </si>
  <si>
    <t>增加[skill:69013:17]%魔法自然恢复量</t>
  </si>
  <si>
    <t>Spike</t>
  </si>
  <si>
    <t>10% real damage to the attacker when dealt damage from normal attacks.</t>
  </si>
  <si>
    <t>受到普通攻击伤害时，对攻击者造成伤害值10%的真实伤害</t>
  </si>
  <si>
    <t>withstand</t>
  </si>
  <si>
    <t>When attacked, there is a chance to reduce the damage by 50%.</t>
  </si>
  <si>
    <r>
      <rPr>
        <sz val="11"/>
        <rFont val="宋体"/>
        <family val="3"/>
        <charset val="134"/>
      </rPr>
      <t>抵挡</t>
    </r>
  </si>
  <si>
    <t>受到攻击伤害时，有概率减免50%的伤害值</t>
  </si>
  <si>
    <t>When you deal a normal attack damage to an enemy, you have a chance to restore the health of the damage of 5%.</t>
  </si>
  <si>
    <t>skill_icons.ps_skill_suckblood</t>
  </si>
  <si>
    <t>对敌人造成普通攻击伤害时，有概率为自身恢复伤害值5%的生命值</t>
  </si>
  <si>
    <t>combustion</t>
  </si>
  <si>
    <t>Fire damage to nearby enemies every second</t>
  </si>
  <si>
    <t>每秒对周边的敌人造成火焰伤害</t>
  </si>
  <si>
    <t>withered</t>
  </si>
  <si>
    <t>Reduces the physical enemies of the nearby enemies by 5 points per second, stacking up to 20 layers</t>
  </si>
  <si>
    <t>skill_icons.ps_skill_blast</t>
  </si>
  <si>
    <r>
      <rPr>
        <sz val="11"/>
        <rFont val="宋体"/>
        <family val="3"/>
        <charset val="134"/>
      </rPr>
      <t>枯萎</t>
    </r>
  </si>
  <si>
    <t>每秒降低周边的敌人5点物理防御力，最多可叠加20层</t>
  </si>
  <si>
    <t>Burning BUFF</t>
  </si>
  <si>
    <t>71001.lua</t>
  </si>
  <si>
    <r>
      <rPr>
        <sz val="11"/>
        <rFont val="宋体"/>
        <family val="3"/>
        <charset val="134"/>
      </rPr>
      <t>燃烧</t>
    </r>
    <r>
      <rPr>
        <sz val="11"/>
        <rFont val="Arial"/>
        <family val="2"/>
      </rPr>
      <t>BUFF</t>
    </r>
  </si>
  <si>
    <t>Withered BUFF</t>
  </si>
  <si>
    <t>71002.lua</t>
  </si>
  <si>
    <t>[20003;196]</t>
  </si>
  <si>
    <r>
      <rPr>
        <sz val="11"/>
        <rFont val="宋体"/>
        <family val="3"/>
        <charset val="134"/>
      </rPr>
      <t>枯萎</t>
    </r>
    <r>
      <rPr>
        <sz val="11"/>
        <rFont val="Arial"/>
        <family val="2"/>
      </rPr>
      <t>BUFF</t>
    </r>
  </si>
  <si>
    <t>Return blood</t>
  </si>
  <si>
    <t>Respond to a little life (5% of the maximum blood volume)</t>
  </si>
  <si>
    <r>
      <rPr>
        <sz val="11"/>
        <rFont val="宋体"/>
        <family val="3"/>
        <charset val="134"/>
      </rPr>
      <t>回血</t>
    </r>
  </si>
  <si>
    <r>
      <rPr>
        <sz val="11"/>
        <rFont val="宋体"/>
        <family val="3"/>
        <charset val="134"/>
      </rPr>
      <t>回复些微生命</t>
    </r>
    <r>
      <rPr>
        <sz val="11"/>
        <rFont val="Arial"/>
        <family val="2"/>
      </rPr>
      <t>(5%</t>
    </r>
    <r>
      <rPr>
        <sz val="11"/>
        <rFont val="宋体"/>
        <family val="3"/>
        <charset val="134"/>
      </rPr>
      <t>最大血量</t>
    </r>
    <r>
      <rPr>
        <sz val="11"/>
        <rFont val="Arial"/>
        <family val="2"/>
      </rPr>
      <t>)</t>
    </r>
  </si>
  <si>
    <t>Attack time [skill:now_id:v0]% probability bloodsucker [skill:now_id:v1]%</t>
  </si>
  <si>
    <t>skill_icons.ps_suckblood</t>
  </si>
  <si>
    <t>普攻时[skill:75005:v0]%概率吸血[skill:75005:v1]%</t>
  </si>
  <si>
    <t>hurt</t>
  </si>
  <si>
    <t>Received minor damage (10% current blood volume)</t>
  </si>
  <si>
    <r>
      <rPr>
        <sz val="11"/>
        <rFont val="宋体"/>
        <family val="3"/>
        <charset val="134"/>
      </rPr>
      <t>伤害</t>
    </r>
  </si>
  <si>
    <t>受到些微伤害(10%当前血量)</t>
  </si>
  <si>
    <t>Gain Buff</t>
  </si>
  <si>
    <t>Gain a gain Buff (attacks rise for 3 minutes)</t>
  </si>
  <si>
    <r>
      <rPr>
        <sz val="11"/>
        <rFont val="宋体"/>
        <family val="3"/>
        <charset val="134"/>
      </rPr>
      <t>增益</t>
    </r>
    <r>
      <rPr>
        <sz val="11"/>
        <rFont val="Arial"/>
        <family val="2"/>
      </rPr>
      <t>Buff</t>
    </r>
  </si>
  <si>
    <t>获得增益Buff（攻击上升，持续3分钟</t>
  </si>
  <si>
    <t>Gain Buff (blame)</t>
  </si>
  <si>
    <t>Will continue to help the surrounding monsters blood</t>
  </si>
  <si>
    <r>
      <rPr>
        <sz val="11"/>
        <rFont val="宋体"/>
        <family val="3"/>
        <charset val="134"/>
      </rPr>
      <t>增益</t>
    </r>
    <r>
      <rPr>
        <sz val="11"/>
        <rFont val="Arial"/>
        <family val="2"/>
      </rPr>
      <t>Buff</t>
    </r>
    <r>
      <rPr>
        <sz val="11"/>
        <rFont val="宋体"/>
        <family val="3"/>
        <charset val="134"/>
      </rPr>
      <t>（怪）</t>
    </r>
  </si>
  <si>
    <t>会持续帮周围的怪物补血</t>
  </si>
  <si>
    <t>Beast clip damage lv.1</t>
  </si>
  <si>
    <r>
      <rPr>
        <sz val="11"/>
        <rFont val="宋体"/>
        <family val="3"/>
        <charset val="134"/>
      </rPr>
      <t>兽夹伤害</t>
    </r>
    <r>
      <rPr>
        <sz val="11"/>
        <rFont val="Arial"/>
        <family val="2"/>
      </rPr>
      <t>lv.1</t>
    </r>
  </si>
  <si>
    <t>Falling stone damage lv.1</t>
  </si>
  <si>
    <t>80005.lua</t>
  </si>
  <si>
    <r>
      <rPr>
        <sz val="11"/>
        <rFont val="宋体"/>
        <family val="3"/>
        <charset val="134"/>
      </rPr>
      <t>落石伤害</t>
    </r>
    <r>
      <rPr>
        <sz val="11"/>
        <rFont val="Arial"/>
        <family val="2"/>
      </rPr>
      <t>lv.1</t>
    </r>
  </si>
  <si>
    <t>Will continue to help the surrounding monsters plus attacks</t>
  </si>
  <si>
    <t>会持续帮周围的怪物加攻击</t>
  </si>
  <si>
    <t>Beast clip damage lv.2</t>
  </si>
  <si>
    <r>
      <rPr>
        <sz val="11"/>
        <rFont val="宋体"/>
        <family val="3"/>
        <charset val="134"/>
      </rPr>
      <t>兽夹伤害</t>
    </r>
    <r>
      <rPr>
        <sz val="11"/>
        <rFont val="Arial"/>
        <family val="2"/>
      </rPr>
      <t>lv.2</t>
    </r>
  </si>
  <si>
    <t>Falling stone damage lv.2</t>
  </si>
  <si>
    <r>
      <rPr>
        <sz val="11"/>
        <rFont val="宋体"/>
        <family val="3"/>
        <charset val="134"/>
      </rPr>
      <t>落石伤害</t>
    </r>
    <r>
      <rPr>
        <sz val="11"/>
        <rFont val="Arial"/>
        <family val="2"/>
      </rPr>
      <t>lv.2</t>
    </r>
  </si>
  <si>
    <t>Beast clip damage lv.3</t>
  </si>
  <si>
    <r>
      <rPr>
        <sz val="11"/>
        <rFont val="宋体"/>
        <family val="3"/>
        <charset val="134"/>
      </rPr>
      <t>兽夹伤害</t>
    </r>
    <r>
      <rPr>
        <sz val="11"/>
        <rFont val="Arial"/>
        <family val="2"/>
      </rPr>
      <t>lv.3</t>
    </r>
  </si>
  <si>
    <t>Falling stone damage lv.3</t>
  </si>
  <si>
    <r>
      <rPr>
        <sz val="11"/>
        <rFont val="宋体"/>
        <family val="3"/>
        <charset val="134"/>
      </rPr>
      <t>落石伤害</t>
    </r>
    <r>
      <rPr>
        <sz val="11"/>
        <rFont val="Arial"/>
        <family val="2"/>
      </rPr>
      <t>lv.3</t>
    </r>
  </si>
  <si>
    <t>Bonfire back to blood</t>
  </si>
  <si>
    <r>
      <rPr>
        <sz val="11"/>
        <rFont val="宋体"/>
        <family val="3"/>
        <charset val="134"/>
      </rPr>
      <t>篝火回血</t>
    </r>
  </si>
  <si>
    <t>Fireball statue</t>
  </si>
  <si>
    <t>Flying arrow launcher</t>
  </si>
  <si>
    <t>Ice floor</t>
  </si>
  <si>
    <r>
      <rPr>
        <sz val="11"/>
        <rFont val="宋体"/>
        <family val="3"/>
        <charset val="134"/>
      </rPr>
      <t>寒冰地板</t>
    </r>
  </si>
  <si>
    <t>To stab</t>
  </si>
  <si>
    <t>poison gas</t>
  </si>
  <si>
    <t>Death chaos</t>
  </si>
  <si>
    <t>20% probability of attacking causes confusion to surrounding enemies</t>
  </si>
  <si>
    <r>
      <rPr>
        <sz val="11"/>
        <rFont val="宋体"/>
        <family val="3"/>
        <charset val="134"/>
      </rPr>
      <t>死亡混乱</t>
    </r>
  </si>
  <si>
    <t>攻击时20%概率对周围敌人造成混乱效果</t>
  </si>
  <si>
    <t>Detoxification</t>
  </si>
  <si>
    <t>10% probability of removing a negative state when attacked</t>
  </si>
  <si>
    <r>
      <rPr>
        <sz val="11"/>
        <rFont val="宋体"/>
        <family val="3"/>
        <charset val="134"/>
      </rPr>
      <t>解毒蛇蜕</t>
    </r>
  </si>
  <si>
    <t>受到攻击时10%概率移除一个负面状态</t>
  </si>
  <si>
    <t>Shantou shooting</t>
  </si>
  <si>
    <t>5% chance to shoot a gimmick soccer ball to attack the enemy in front</t>
  </si>
  <si>
    <r>
      <rPr>
        <sz val="11"/>
        <rFont val="宋体"/>
        <family val="3"/>
        <charset val="134"/>
      </rPr>
      <t>骷髅头射击</t>
    </r>
  </si>
  <si>
    <t>攻击时5%机率射出一颗骷髅头足球伤害前方敌人</t>
  </si>
  <si>
    <t>Yong Night Shield</t>
  </si>
  <si>
    <t>A 5% chance to increase a shield when attacked, providing a 30% reduction in physical damage in 10 seconds.</t>
  </si>
  <si>
    <r>
      <rPr>
        <sz val="11"/>
        <rFont val="宋体"/>
        <family val="3"/>
        <charset val="134"/>
      </rPr>
      <t>永夜护盾</t>
    </r>
  </si>
  <si>
    <t>受到攻击时5％机率增加一个护盾，提供10秒内降低30%受到的物理伤害。</t>
  </si>
  <si>
    <r>
      <rPr>
        <sz val="11"/>
        <rFont val="宋体"/>
        <family val="3"/>
        <charset val="134"/>
      </rPr>
      <t>水晶回血</t>
    </r>
  </si>
  <si>
    <t>Sacrificial altar</t>
  </si>
  <si>
    <r>
      <rPr>
        <sz val="11"/>
        <rFont val="宋体"/>
        <family val="3"/>
        <charset val="134"/>
      </rPr>
      <t>献祭祭坛</t>
    </r>
  </si>
  <si>
    <t>metal detection</t>
  </si>
  <si>
    <r>
      <rPr>
        <sz val="11"/>
        <rFont val="宋体"/>
        <family val="3"/>
        <charset val="134"/>
      </rPr>
      <t>金属探测</t>
    </r>
  </si>
  <si>
    <t>Earth palace detection</t>
  </si>
  <si>
    <r>
      <rPr>
        <sz val="11"/>
        <rFont val="宋体"/>
        <family val="3"/>
        <charset val="134"/>
      </rPr>
      <t>地宫探测</t>
    </r>
  </si>
  <si>
    <t>Fire attribute resistance lv.1</t>
  </si>
  <si>
    <t>Reduce the fire damage of [skill:now_id:v0]%</t>
  </si>
  <si>
    <t>skill_icons.ps_pet_skill_001</t>
  </si>
  <si>
    <t>Ice attribute resistance lv.1</t>
  </si>
  <si>
    <t>Reduce the damage of [skill:now_id:v0]% ice attribute</t>
  </si>
  <si>
    <t>skill_icons.ps_pet_skill_002</t>
  </si>
  <si>
    <r>
      <rPr>
        <sz val="11"/>
        <rFont val="宋体"/>
        <family val="3"/>
        <charset val="134"/>
      </rPr>
      <t>冰属性抵抗</t>
    </r>
    <r>
      <rPr>
        <sz val="11"/>
        <rFont val="Arial"/>
        <family val="2"/>
      </rPr>
      <t>lv.1</t>
    </r>
  </si>
  <si>
    <t>减免[skill:70201:80]点的冰属性伤害</t>
  </si>
  <si>
    <t>Ray attribute resistance lv.1</t>
  </si>
  <si>
    <t>Reduce the damage of [skill:now_id:v0]%</t>
  </si>
  <si>
    <t>skill_icons.ps_pet_skill_003</t>
  </si>
  <si>
    <r>
      <rPr>
        <sz val="11"/>
        <rFont val="宋体"/>
        <family val="3"/>
        <charset val="134"/>
      </rPr>
      <t>雷属性抵抗</t>
    </r>
    <r>
      <rPr>
        <sz val="11"/>
        <rFont val="Arial"/>
        <family val="2"/>
      </rPr>
      <t>lv.1</t>
    </r>
  </si>
  <si>
    <t>减免[skill:70301:80]点的雷属性伤害</t>
  </si>
  <si>
    <t>Soil property resistance lv.1</t>
  </si>
  <si>
    <t>Reduce the soil attribute damage of [skill:now_id:v0]%</t>
  </si>
  <si>
    <t>skill_icons.ps_pet_skill_004</t>
  </si>
  <si>
    <r>
      <rPr>
        <sz val="11"/>
        <rFont val="宋体"/>
        <family val="3"/>
        <charset val="134"/>
      </rPr>
      <t>土属性抵抗</t>
    </r>
    <r>
      <rPr>
        <sz val="11"/>
        <rFont val="Arial"/>
        <family val="2"/>
      </rPr>
      <t>lv.1</t>
    </r>
  </si>
  <si>
    <t>减免[skill:70401:80]点的土属性伤害</t>
  </si>
  <si>
    <t>Toxic attribute resistance lv.1</t>
  </si>
  <si>
    <t>Reduce the poison damage of [skill:now_id:v0]%</t>
  </si>
  <si>
    <t>skill_icons.ps_pet_skill_005</t>
  </si>
  <si>
    <r>
      <rPr>
        <sz val="11"/>
        <rFont val="宋体"/>
        <family val="3"/>
        <charset val="134"/>
      </rPr>
      <t>毒属性抵抗</t>
    </r>
    <r>
      <rPr>
        <sz val="11"/>
        <rFont val="Arial"/>
        <family val="2"/>
      </rPr>
      <t>lv.1</t>
    </r>
  </si>
  <si>
    <t>减免[skill:70501:80]点的毒属性伤害</t>
  </si>
  <si>
    <t>Light attribute resistance lv.1</t>
  </si>
  <si>
    <t>Reducing [skill:now_id:v0]% of light attribute damage</t>
  </si>
  <si>
    <t>skill_icons.ps_pet_skill_006</t>
  </si>
  <si>
    <r>
      <rPr>
        <sz val="11"/>
        <rFont val="宋体"/>
        <family val="3"/>
        <charset val="134"/>
      </rPr>
      <t>光属性抵抗</t>
    </r>
    <r>
      <rPr>
        <sz val="11"/>
        <rFont val="Arial"/>
        <family val="2"/>
      </rPr>
      <t>lv.1</t>
    </r>
  </si>
  <si>
    <t>减免[skill:70601:80]点的光属性伤害</t>
  </si>
  <si>
    <t>Dark attribute resistance lv.1</t>
  </si>
  <si>
    <t>Reduced [skill:now_id:v0]% of dark attribute damage</t>
  </si>
  <si>
    <t>skill_icons.ps_pet_skill_007</t>
  </si>
  <si>
    <r>
      <rPr>
        <sz val="11"/>
        <rFont val="宋体"/>
        <family val="3"/>
        <charset val="134"/>
      </rPr>
      <t>暗属性抵抗</t>
    </r>
    <r>
      <rPr>
        <sz val="11"/>
        <rFont val="Arial"/>
        <family val="2"/>
      </rPr>
      <t>lv.1</t>
    </r>
  </si>
  <si>
    <t>减免[skill:70701:80]点的暗属性伤害</t>
  </si>
  <si>
    <t>Regeneration lv.1</t>
  </si>
  <si>
    <t>Increase the health response value of the pet [skill:now_id:v0]%</t>
  </si>
  <si>
    <t>skill_icons.ps_pet_skill_009</t>
  </si>
  <si>
    <r>
      <rPr>
        <sz val="11"/>
        <rFont val="宋体"/>
        <family val="3"/>
        <charset val="134"/>
      </rPr>
      <t>再生</t>
    </r>
    <r>
      <rPr>
        <sz val="11"/>
        <rFont val="Arial"/>
        <family val="2"/>
      </rPr>
      <t>lv.1</t>
    </r>
  </si>
  <si>
    <t>增加宠物[skill:70801:80]点的生命回复值</t>
  </si>
  <si>
    <t>Whistling lv.1</t>
  </si>
  <si>
    <t>Increase the limit of life for pet [skill:now_id:v0]%</t>
  </si>
  <si>
    <t>skill_icons.ps_pet_skill_010</t>
  </si>
  <si>
    <r>
      <rPr>
        <sz val="11"/>
        <rFont val="宋体"/>
        <family val="3"/>
        <charset val="134"/>
      </rPr>
      <t>狂啸</t>
    </r>
    <r>
      <rPr>
        <sz val="11"/>
        <rFont val="Arial"/>
        <family val="2"/>
      </rPr>
      <t>lv.1</t>
    </r>
  </si>
  <si>
    <t>增加宠物[skill:70901:8]%的生命上限</t>
  </si>
  <si>
    <t>Powerful lv.1</t>
  </si>
  <si>
    <t>Increase the physical attack of the pet [skill:now_id:v0]%</t>
  </si>
  <si>
    <t>skill_icons.ps_pet_skill_011</t>
  </si>
  <si>
    <r>
      <rPr>
        <sz val="11"/>
        <rFont val="宋体"/>
        <family val="3"/>
        <charset val="134"/>
      </rPr>
      <t>强力</t>
    </r>
    <r>
      <rPr>
        <sz val="11"/>
        <rFont val="Arial"/>
        <family val="2"/>
      </rPr>
      <t>lv.1</t>
    </r>
  </si>
  <si>
    <t>增加宠物[skill:74201:8*3]%的物理攻击</t>
  </si>
  <si>
    <t>Will kill lv.1</t>
  </si>
  <si>
    <t>Increases the critical strike rate of the [skill:now_id:v0]% and the critical damage of [skill:now_id:v1]% during normal attacks.</t>
  </si>
  <si>
    <r>
      <rPr>
        <sz val="11"/>
        <rFont val="宋体"/>
        <family val="3"/>
        <charset val="134"/>
      </rPr>
      <t>必杀</t>
    </r>
    <r>
      <rPr>
        <sz val="11"/>
        <rFont val="Arial"/>
        <family val="2"/>
      </rPr>
      <t>lv.1</t>
    </r>
  </si>
  <si>
    <t>普通攻击时，增加宠物[skill:71101:17]点的暴击率和[skill:71101:150]点的暴击伤害</t>
  </si>
  <si>
    <t>Fury roar lv.1</t>
  </si>
  <si>
    <t>When the pet life is lower than [skill:now_id:v2]%, the probability of [skill:now_id:v1]% increases [skill:now_id:v0]% crit rate</t>
  </si>
  <si>
    <t>skill_icons.ps_pet_skill_017</t>
  </si>
  <si>
    <r>
      <rPr>
        <sz val="11"/>
        <rFont val="宋体"/>
        <family val="3"/>
        <charset val="134"/>
      </rPr>
      <t>狂暴怒吼</t>
    </r>
    <r>
      <rPr>
        <sz val="11"/>
        <rFont val="Arial"/>
        <family val="2"/>
      </rPr>
      <t>lv.1</t>
    </r>
  </si>
  <si>
    <t>宠物生命低于[skill:71201:v2]%时，有[skill:71201:v1]%的概率增加[skill:71201:150]点的暴击率</t>
  </si>
  <si>
    <t>Lu Hao roar lv.1</t>
  </si>
  <si>
    <t>When the pet life is lower than [skill:now_id:v2]%, the probability of [skill:now_id:v1]% increases [skill:now_id:v0]% of crit damage</t>
  </si>
  <si>
    <t>skill_icons.ps_pet_skill_018</t>
  </si>
  <si>
    <r>
      <rPr>
        <sz val="11"/>
        <rFont val="宋体"/>
        <family val="3"/>
        <charset val="134"/>
      </rPr>
      <t>鲁莽怒吼</t>
    </r>
    <r>
      <rPr>
        <sz val="11"/>
        <rFont val="Arial"/>
        <family val="2"/>
      </rPr>
      <t>lv.1</t>
    </r>
  </si>
  <si>
    <t>宠物生命低于[skill:71301:v2]%时，有[skill:71301:v1]%的概率增加[skill:71301:300]点的暴击伤害</t>
  </si>
  <si>
    <t>Aggregate roar lv.1</t>
  </si>
  <si>
    <t>When the pet life is lower than [skill:now_id:v2]%, there is a [skill:now_id:v1]% probability increase [skill:now_id:v0]% physical attack</t>
  </si>
  <si>
    <t>skill_icons.ps_pet_skill_019</t>
  </si>
  <si>
    <r>
      <rPr>
        <sz val="11"/>
        <rFont val="宋体"/>
        <family val="3"/>
        <charset val="134"/>
      </rPr>
      <t>集结怒吼</t>
    </r>
    <r>
      <rPr>
        <sz val="11"/>
        <rFont val="Arial"/>
        <family val="2"/>
      </rPr>
      <t>lv.1</t>
    </r>
  </si>
  <si>
    <t>宠物生命低于[skill:71401:v2]%时，有[skill:71401:v1]%的概率增加[skill:71401:10*3]%的物理攻击</t>
  </si>
  <si>
    <t>Shield gas lv.1</t>
  </si>
  <si>
    <t>Pet increases [skill:now_id:v0]% of physical defense</t>
  </si>
  <si>
    <t>skill_icons.ps_pet_skill_025</t>
  </si>
  <si>
    <r>
      <rPr>
        <sz val="11"/>
        <rFont val="宋体"/>
        <family val="3"/>
        <charset val="134"/>
      </rPr>
      <t>盾气</t>
    </r>
    <r>
      <rPr>
        <sz val="11"/>
        <rFont val="Arial"/>
        <family val="2"/>
      </rPr>
      <t>lv.1</t>
    </r>
  </si>
  <si>
    <t>宠物增加[skill:71501:8]%的物理防御</t>
  </si>
  <si>
    <t>Defensive posture lv.1</t>
  </si>
  <si>
    <t>Pets increase the physical defense of [skill:now_id:v0]% while reducing the physical attack of [skill:now_id:v1]%</t>
  </si>
  <si>
    <t>skill_icons.ps_pet_skill_026</t>
  </si>
  <si>
    <r>
      <rPr>
        <sz val="11"/>
        <rFont val="宋体"/>
        <family val="3"/>
        <charset val="134"/>
      </rPr>
      <t>防御姿态</t>
    </r>
    <r>
      <rPr>
        <sz val="11"/>
        <rFont val="Arial"/>
        <family val="2"/>
      </rPr>
      <t>lv.1</t>
    </r>
  </si>
  <si>
    <t>宠物增加[skill:71601:5]%的物理防御，同时降低[skill:71601:8*3]%的物理攻击</t>
  </si>
  <si>
    <t>Revenge gesture lv.1</t>
  </si>
  <si>
    <t>Pet increases [skill:now_id:v0]% of physical defense while reducing [skill:now_id:v1]% of spell attacks</t>
  </si>
  <si>
    <t>skill_icons.ps_pet_skill_027</t>
  </si>
  <si>
    <r>
      <rPr>
        <sz val="11"/>
        <rFont val="宋体"/>
        <family val="3"/>
        <charset val="134"/>
      </rPr>
      <t>复仇姿态</t>
    </r>
    <r>
      <rPr>
        <sz val="11"/>
        <rFont val="Arial"/>
        <family val="2"/>
      </rPr>
      <t>lv.1</t>
    </r>
  </si>
  <si>
    <t>宠物增加[skill:71701:5]%的物理防御，同时降低[skill:71701:8*4]%的法术攻击</t>
  </si>
  <si>
    <t>Precise posture lv.1</t>
  </si>
  <si>
    <t>Pets increase the physical defense of [skill:now_id:v0]% while reducing the spell defense of [skill:now_id:v1]%</t>
  </si>
  <si>
    <t>skill_icons.ps_pet_skill_028</t>
  </si>
  <si>
    <r>
      <rPr>
        <sz val="11"/>
        <rFont val="宋体"/>
        <family val="3"/>
        <charset val="134"/>
      </rPr>
      <t>精准姿态</t>
    </r>
    <r>
      <rPr>
        <sz val="11"/>
        <rFont val="Arial"/>
        <family val="2"/>
      </rPr>
      <t>lv.1</t>
    </r>
  </si>
  <si>
    <t>宠物增加[skill:71801:5]%的物理防御，同时降低[skill:71801:8]%的法术防御</t>
  </si>
  <si>
    <t>Broken boat lv.1</t>
  </si>
  <si>
    <t>When the pet life is lower than [skill:now_id:v2]%, the probability of [skill:now_id:v1]% increases [skill:now_id:v0]% of physical defense</t>
  </si>
  <si>
    <t>skill_icons.ps_pet_skill_029</t>
  </si>
  <si>
    <r>
      <rPr>
        <sz val="11"/>
        <rFont val="宋体"/>
        <family val="3"/>
        <charset val="134"/>
      </rPr>
      <t>破釜沉舟</t>
    </r>
    <r>
      <rPr>
        <sz val="11"/>
        <rFont val="Arial"/>
        <family val="2"/>
      </rPr>
      <t>lv.1</t>
    </r>
  </si>
  <si>
    <t>宠物生命低于[skill:71901:v2]%时，有[skill:71901:v1]%的概率增加[skill:71901:5]%的物理防御</t>
  </si>
  <si>
    <t>Gift lv.1</t>
  </si>
  <si>
    <t>Increase the mana limit of the pet [skill:now_id:v0]%</t>
  </si>
  <si>
    <t>skill_icons.ps_pet_skill_030</t>
  </si>
  <si>
    <r>
      <rPr>
        <sz val="11"/>
        <rFont val="宋体"/>
        <family val="3"/>
        <charset val="134"/>
      </rPr>
      <t>恩赐</t>
    </r>
    <r>
      <rPr>
        <sz val="11"/>
        <rFont val="Arial"/>
        <family val="2"/>
      </rPr>
      <t>lv.1</t>
    </r>
  </si>
  <si>
    <t>增加宠物[skill:72001:8]%的法力上限</t>
  </si>
  <si>
    <t>Mana coordination lv.1</t>
  </si>
  <si>
    <t>Increase the mana regeneration value of the pet [skill:now_id:v0]%</t>
  </si>
  <si>
    <t>skill_icons.ps_pet_skill_031</t>
  </si>
  <si>
    <r>
      <rPr>
        <sz val="11"/>
        <rFont val="宋体"/>
        <family val="3"/>
        <charset val="134"/>
      </rPr>
      <t>法力协调</t>
    </r>
    <r>
      <rPr>
        <sz val="11"/>
        <rFont val="Arial"/>
        <family val="2"/>
      </rPr>
      <t>lv.1</t>
    </r>
  </si>
  <si>
    <t>增加宠物[skill:72101:80]点的法力回复值</t>
  </si>
  <si>
    <t>Magic Heart lv.1</t>
  </si>
  <si>
    <t>When the spell is attacked, the pet has a [skill:now_id:v1]% probability to gain a skill increase of [skill:now_id:v0]%</t>
  </si>
  <si>
    <t>skill_icons.ps_pet_skill_034</t>
  </si>
  <si>
    <r>
      <rPr>
        <sz val="11"/>
        <rFont val="宋体"/>
        <family val="3"/>
        <charset val="134"/>
      </rPr>
      <t>魔之心</t>
    </r>
    <r>
      <rPr>
        <sz val="11"/>
        <rFont val="Arial"/>
        <family val="2"/>
      </rPr>
      <t>lv.1</t>
    </r>
  </si>
  <si>
    <t>技能攻击时，宠物有[skill:72201:v1]%的概率降低目标[skill:72201:150]点的魔法抗性，持续5秒</t>
  </si>
  <si>
    <t>Spell enhancement lv.1</t>
  </si>
  <si>
    <t>When the spell is attacked, the pet has a [skill:now_id:v1]% probability increase [skill:now_id:v0]% spell penetration effect</t>
  </si>
  <si>
    <r>
      <rPr>
        <sz val="11"/>
        <rFont val="宋体"/>
        <family val="3"/>
        <charset val="134"/>
      </rPr>
      <t>法术强化</t>
    </r>
    <r>
      <rPr>
        <sz val="11"/>
        <rFont val="Arial"/>
        <family val="2"/>
      </rPr>
      <t>lv.1</t>
    </r>
  </si>
  <si>
    <t>技能攻击时，宠物有[skill:72301:v1]%的概率增加自身[skill:72301:80]点的法术穿透，持续5秒</t>
  </si>
  <si>
    <t>Spell resistance lv.1</t>
  </si>
  <si>
    <t>When a pet is attacked by a spell, there is a [skill:now_id:v1]% probability to reduce [skill:now_id:v0]% of spell damage.</t>
  </si>
  <si>
    <t>skill_icons.ps_pet_skill_040</t>
  </si>
  <si>
    <r>
      <rPr>
        <sz val="11"/>
        <rFont val="宋体"/>
        <family val="3"/>
        <charset val="134"/>
      </rPr>
      <t>法术抵抗</t>
    </r>
    <r>
      <rPr>
        <sz val="11"/>
        <rFont val="Arial"/>
        <family val="2"/>
      </rPr>
      <t>lv.1</t>
    </r>
  </si>
  <si>
    <t>宠物受到攻击时，有[skill:72401:v1]%的概率在5秒内减免[skill:72401:80]点的魔法伤害</t>
  </si>
  <si>
    <t>Spell defense lv.1</t>
  </si>
  <si>
    <t>Pet increases [skill:now_id:v0]% of spell defense</t>
  </si>
  <si>
    <t>skill_icons.ps_pet_skill_043</t>
  </si>
  <si>
    <r>
      <rPr>
        <sz val="11"/>
        <rFont val="宋体"/>
        <family val="3"/>
        <charset val="134"/>
      </rPr>
      <t>法术防御</t>
    </r>
    <r>
      <rPr>
        <sz val="11"/>
        <rFont val="Arial"/>
        <family val="2"/>
      </rPr>
      <t>lv.1</t>
    </r>
  </si>
  <si>
    <t>宠物增加[skill:72501:10]%的法术防御</t>
  </si>
  <si>
    <t>Spell armor lv.1</t>
  </si>
  <si>
    <t>Pet increases [skill:now_id:v0]% of spell defense while reducing [skill:now_id:v1]% of physical attacks</t>
  </si>
  <si>
    <t>skill_icons.ps_pet_skill_044</t>
  </si>
  <si>
    <r>
      <rPr>
        <sz val="11"/>
        <rFont val="宋体"/>
        <family val="3"/>
        <charset val="134"/>
      </rPr>
      <t>法术护甲</t>
    </r>
    <r>
      <rPr>
        <sz val="11"/>
        <rFont val="Arial"/>
        <family val="2"/>
      </rPr>
      <t>lv.1</t>
    </r>
  </si>
  <si>
    <t>宠物增加[skill:72601:5]%的法术防御，同时降低[skill:72601:8*3]%的物理攻击</t>
  </si>
  <si>
    <t>Arcane Armor lv.1</t>
  </si>
  <si>
    <t>Pet increases [skill:now_id:v0]% of spell defense while reducing spell damage of [skill:now_id:v1]%</t>
  </si>
  <si>
    <t>skill_icons.ps_pet_skill_045</t>
  </si>
  <si>
    <r>
      <rPr>
        <sz val="11"/>
        <rFont val="宋体"/>
        <family val="3"/>
        <charset val="134"/>
      </rPr>
      <t>奥术护甲</t>
    </r>
    <r>
      <rPr>
        <sz val="11"/>
        <rFont val="Arial"/>
        <family val="2"/>
      </rPr>
      <t>lv.1</t>
    </r>
  </si>
  <si>
    <t>宠物增加[skill:72701:5]%的法术防御，同时降低[skill:72701:8*4]%的法术攻击</t>
  </si>
  <si>
    <t>Frost Armor lv.1</t>
  </si>
  <si>
    <t>Pet increases [skill:now_id:v0]% of spell defense while reducing physical defense of [skill:now_id:v1]%</t>
  </si>
  <si>
    <t>skill_icons.ps_pet_skill_046</t>
  </si>
  <si>
    <r>
      <rPr>
        <sz val="11"/>
        <rFont val="宋体"/>
        <family val="3"/>
        <charset val="134"/>
      </rPr>
      <t>冰霜护甲</t>
    </r>
    <r>
      <rPr>
        <sz val="11"/>
        <rFont val="Arial"/>
        <family val="2"/>
      </rPr>
      <t>lv.1</t>
    </r>
  </si>
  <si>
    <t>宠物增加[skill:72801:5]%的法术防御，同时降低[skill:72801:8]%的物理防御</t>
  </si>
  <si>
    <t>Agile lv.1</t>
  </si>
  <si>
    <t>Pet increases [skill:now_id:v0]% of the moving speed</t>
  </si>
  <si>
    <t>skill_icons.ps_pet_skill_047</t>
  </si>
  <si>
    <r>
      <rPr>
        <sz val="11"/>
        <rFont val="宋体"/>
        <family val="3"/>
        <charset val="134"/>
      </rPr>
      <t>敏捷</t>
    </r>
    <r>
      <rPr>
        <sz val="11"/>
        <rFont val="Arial"/>
        <family val="2"/>
      </rPr>
      <t>lv.1</t>
    </r>
  </si>
  <si>
    <t>宠物增加[skill:72901:50]点的移动速度</t>
  </si>
  <si>
    <t>Life fires lv.1</t>
  </si>
  <si>
    <t>When the pet life is lower than [skill:now_id:v2]%, there is a probability of [skill:now_id:v1]% replying [skill:now_id:v0]% of life</t>
  </si>
  <si>
    <r>
      <rPr>
        <sz val="11"/>
        <rFont val="宋体"/>
        <family val="3"/>
        <charset val="134"/>
      </rPr>
      <t>生命激发</t>
    </r>
    <r>
      <rPr>
        <sz val="11"/>
        <rFont val="Arial"/>
        <family val="2"/>
      </rPr>
      <t>lv.1</t>
    </r>
  </si>
  <si>
    <t>宠物生命低于[skill:73001:v2]%时，有[skill:73001:v1]%的概率回复[skill:73001:v0]%的生命</t>
  </si>
  <si>
    <t>Vampire lv.1</t>
  </si>
  <si>
    <t>In normal attacks, the pet has a [skill:now_id:v0]% probability that will cause the damage value [skill:now_id:v1]% to be converted into its own life.</t>
  </si>
  <si>
    <t>skill_icons.ps_pet_skill_012</t>
  </si>
  <si>
    <r>
      <rPr>
        <sz val="11"/>
        <rFont val="宋体"/>
        <family val="3"/>
        <charset val="134"/>
      </rPr>
      <t>吸血</t>
    </r>
    <r>
      <rPr>
        <sz val="11"/>
        <rFont val="Arial"/>
        <family val="2"/>
      </rPr>
      <t>lv.1</t>
    </r>
  </si>
  <si>
    <t>普通攻击时，宠物有[skill:73101:v0]%的概率将造成伤害值的[skill:73101:v1]%转化为自身生命</t>
  </si>
  <si>
    <t>Broken armor lv.1</t>
  </si>
  <si>
    <t>In normal attacks, the pet has a probability of [skill:now_id:v1]% ignoring the enemy physical defense.</t>
  </si>
  <si>
    <t>skill_icons.ps_pet_skill_015</t>
  </si>
  <si>
    <r>
      <rPr>
        <sz val="11"/>
        <rFont val="宋体"/>
        <family val="3"/>
        <charset val="134"/>
      </rPr>
      <t>破甲</t>
    </r>
    <r>
      <rPr>
        <sz val="11"/>
        <rFont val="Arial"/>
        <family val="2"/>
      </rPr>
      <t>lv.1</t>
    </r>
  </si>
  <si>
    <t>普通攻击时，宠物有[skill:73201:v1]%的概率无视敌方部分物理防御</t>
  </si>
  <si>
    <t>Tearing lv.1</t>
  </si>
  <si>
    <t>In normal attacks, the pet has a probability of [skill:now_id:v1]% to poison the other party.</t>
  </si>
  <si>
    <t>skill_icons.ps_pet_skill_020</t>
  </si>
  <si>
    <r>
      <rPr>
        <sz val="11"/>
        <rFont val="宋体"/>
        <family val="3"/>
        <charset val="134"/>
      </rPr>
      <t>撕裂</t>
    </r>
    <r>
      <rPr>
        <sz val="11"/>
        <rFont val="Arial"/>
        <family val="2"/>
      </rPr>
      <t>lv.1</t>
    </r>
  </si>
  <si>
    <t>普通攻击时，宠物有[skill:73301:v1]%的概率使对方获得中毒效果，在4秒内共计造成等同于魔法攻击力*4的毒素伤害</t>
  </si>
  <si>
    <t>Resist lv.1</t>
  </si>
  <si>
    <t>When a pet suffers physical damage, the probability of [skill:now_id:v1]% completely resists the opponent massive damage.</t>
  </si>
  <si>
    <t>skill_icons.ps_pet_skill_021</t>
  </si>
  <si>
    <r>
      <rPr>
        <sz val="11"/>
        <rFont val="宋体"/>
        <family val="3"/>
        <charset val="134"/>
      </rPr>
      <t>抵挡</t>
    </r>
    <r>
      <rPr>
        <sz val="11"/>
        <rFont val="Arial"/>
        <family val="2"/>
      </rPr>
      <t>lv.1</t>
    </r>
  </si>
  <si>
    <t>宠物遭受物理伤害时，有[skill:73401:v1]%的概率完全抵挡对方大量伤害</t>
  </si>
  <si>
    <t>Block lv.1</t>
  </si>
  <si>
    <t>When a pet is physically injured, there is a [skill:now_id:v1]% probability to reduce [skill:now_id:v0]% of physical damage.</t>
  </si>
  <si>
    <t>skill_icons.ps_pet_skill_023</t>
  </si>
  <si>
    <r>
      <rPr>
        <sz val="11"/>
        <rFont val="宋体"/>
        <family val="3"/>
        <charset val="134"/>
      </rPr>
      <t>格挡</t>
    </r>
    <r>
      <rPr>
        <sz val="11"/>
        <rFont val="Arial"/>
        <family val="2"/>
      </rPr>
      <t>lv.1</t>
    </r>
  </si>
  <si>
    <t>宠物遭受物理伤害时，有[skill:73501:v1]%的概率减免[skill:73501:80]点的物理伤害</t>
  </si>
  <si>
    <t>Anti-vibration lv.1</t>
  </si>
  <si>
    <t>When a pet suffers physical damage, there is a [skill:now_id:v0]% probability bounce [skill:now_id:v1]% of physical damage.</t>
  </si>
  <si>
    <t>skill_icons.ps_pet_skill_024</t>
  </si>
  <si>
    <r>
      <rPr>
        <sz val="11"/>
        <rFont val="宋体"/>
        <family val="3"/>
        <charset val="134"/>
      </rPr>
      <t>反震</t>
    </r>
    <r>
      <rPr>
        <sz val="11"/>
        <rFont val="Arial"/>
        <family val="2"/>
      </rPr>
      <t>lv.1</t>
    </r>
  </si>
  <si>
    <t>宠物遭受物理伤害时，有[skill:73601:v0]%的概率反弹[skill:73601:v1]%的物理伤害</t>
  </si>
  <si>
    <t>Spell crit lv.1</t>
  </si>
  <si>
    <t>When the spell is attacked, the pet has a [skill:now_id:v1]% probability increase [skill:now_id:v0]% of the spell critical damage.</t>
  </si>
  <si>
    <t>skill_icons.ps_pet_skill_035</t>
  </si>
  <si>
    <r>
      <rPr>
        <sz val="11"/>
        <rFont val="宋体"/>
        <family val="3"/>
        <charset val="134"/>
      </rPr>
      <t>法术暴击</t>
    </r>
    <r>
      <rPr>
        <sz val="11"/>
        <rFont val="Arial"/>
        <family val="2"/>
      </rPr>
      <t>lv.1</t>
    </r>
  </si>
  <si>
    <t>法术攻击时，宠物有[skill:73701:v1]%的概率增加[skill:73701:10]%的法术暴击伤害</t>
  </si>
  <si>
    <t>Spell storm lv.1</t>
  </si>
  <si>
    <t>When casting a spell, the pet has a probability of [skill:now_id:v1]% to make the other party get poisoning effect.</t>
  </si>
  <si>
    <t>skill_icons.ps_pet_skill_038</t>
  </si>
  <si>
    <r>
      <rPr>
        <sz val="11"/>
        <rFont val="宋体"/>
        <family val="3"/>
        <charset val="134"/>
      </rPr>
      <t>法术风暴</t>
    </r>
    <r>
      <rPr>
        <sz val="11"/>
        <rFont val="Arial"/>
        <family val="2"/>
      </rPr>
      <t>lv.1</t>
    </r>
  </si>
  <si>
    <t>技能攻击命中时，宠物有[skill:73801:v1]%的概率使对方获得中毒效果，在4秒内共计造成等同于魔法攻击力*4的毒素伤害</t>
  </si>
  <si>
    <t>Shelter lv.1</t>
  </si>
  <si>
    <t>When a pet suffers spell damage, there is a [skill:now_id:v1]% probability to resist a large amount of spell damage</t>
  </si>
  <si>
    <r>
      <rPr>
        <sz val="11"/>
        <rFont val="宋体"/>
        <family val="3"/>
        <charset val="134"/>
      </rPr>
      <t>庇护</t>
    </r>
    <r>
      <rPr>
        <sz val="11"/>
        <rFont val="Arial"/>
        <family val="2"/>
      </rPr>
      <t>lv.1</t>
    </r>
  </si>
  <si>
    <t>宠物受到攻击时，有[skill:73901:v1]%的概率在3秒内获得全魔法抗性100%</t>
  </si>
  <si>
    <t>Anti-phagocytic lv.1</t>
  </si>
  <si>
    <t>When a pet suffers spell damage, there is a [skill:now_id:v0]% probability bounce [skill:now_id:v1]% of spell damage</t>
  </si>
  <si>
    <r>
      <rPr>
        <sz val="11"/>
        <rFont val="宋体"/>
        <family val="3"/>
        <charset val="134"/>
      </rPr>
      <t>反噬</t>
    </r>
    <r>
      <rPr>
        <sz val="11"/>
        <rFont val="Arial"/>
        <family val="2"/>
      </rPr>
      <t>lv.1</t>
    </r>
  </si>
  <si>
    <t>宠物遭受法术伤害时，有[skill:74001:v0]%的概率反弹[skill:74001:v1]%的魔法伤害</t>
  </si>
  <si>
    <t>Broken lv.1</t>
  </si>
  <si>
    <t>When casting a spell, the pet has a probability of [skill:now_id:v1]% so that the opponent gains a slowdown of [skill:now_id:v0]%</t>
  </si>
  <si>
    <t>skill_icons.ps_pet_skill_048</t>
  </si>
  <si>
    <r>
      <rPr>
        <sz val="11"/>
        <rFont val="宋体"/>
        <family val="3"/>
        <charset val="134"/>
      </rPr>
      <t>断筋</t>
    </r>
    <r>
      <rPr>
        <sz val="11"/>
        <rFont val="Arial"/>
        <family val="2"/>
      </rPr>
      <t>lv.1</t>
    </r>
  </si>
  <si>
    <t>施法时，宠物有[skill:74101:v1]%的概率使对方获得[skill:74101:100]点的减速效果</t>
  </si>
  <si>
    <t>Magic shield</t>
  </si>
  <si>
    <t>instant_skill_delay_buff.lua</t>
  </si>
  <si>
    <t>创造一个魔法盾，在[skill:74301:v0]秒内获得全魔法抗性[skill:74301:800]点。</t>
  </si>
  <si>
    <t>Throw a gift</t>
  </si>
  <si>
    <t>Throwing various gifts around to cause range damage</t>
  </si>
  <si>
    <t>向四周丢出各种礼物，每次造成[skill:74401:ui.cs_orange:85*3]%范围物理伤害。</t>
  </si>
  <si>
    <t>Deformation</t>
  </si>
  <si>
    <t>desc_skill_transfiguration</t>
  </si>
  <si>
    <t>skill_icons.ps_transfiguration</t>
  </si>
  <si>
    <t>74501.lua</t>
  </si>
  <si>
    <r>
      <rPr>
        <sz val="11"/>
        <rFont val="宋体"/>
        <family val="3"/>
        <charset val="134"/>
      </rPr>
      <t>变形术</t>
    </r>
  </si>
  <si>
    <t>把目标变成一只羊，无法进行任何操作，持续[skill:74501:v0]秒。</t>
  </si>
  <si>
    <t>将自然之力注入目标，</t>
  </si>
  <si>
    <t>Arrow Rain lv.1</t>
  </si>
  <si>
    <t>Arrow Rain lv.2</t>
  </si>
  <si>
    <t>Arrow Rain lv.3</t>
  </si>
  <si>
    <t>Arrow Rain lv.4</t>
  </si>
  <si>
    <t>Fire attribute resistance lv.2</t>
  </si>
  <si>
    <r>
      <rPr>
        <sz val="11"/>
        <rFont val="宋体"/>
        <family val="3"/>
        <charset val="134"/>
      </rPr>
      <t>火属性抵抗</t>
    </r>
    <r>
      <rPr>
        <sz val="11"/>
        <rFont val="Arial"/>
        <family val="2"/>
      </rPr>
      <t>lv.2</t>
    </r>
  </si>
  <si>
    <t>减免[skill:70101:120]点的火属性伤害</t>
  </si>
  <si>
    <t>Ice attribute resistance lv.2</t>
  </si>
  <si>
    <r>
      <rPr>
        <sz val="11"/>
        <rFont val="宋体"/>
        <family val="3"/>
        <charset val="134"/>
      </rPr>
      <t>冰属性抵抗</t>
    </r>
    <r>
      <rPr>
        <sz val="11"/>
        <rFont val="Arial"/>
        <family val="2"/>
      </rPr>
      <t>lv.2</t>
    </r>
  </si>
  <si>
    <t>减免[skill:70202:120]点的冰属性伤害</t>
  </si>
  <si>
    <t>Ray attribute resistance lv.2</t>
  </si>
  <si>
    <r>
      <rPr>
        <sz val="11"/>
        <rFont val="宋体"/>
        <family val="3"/>
        <charset val="134"/>
      </rPr>
      <t>雷属性抵抗</t>
    </r>
    <r>
      <rPr>
        <sz val="11"/>
        <rFont val="Arial"/>
        <family val="2"/>
      </rPr>
      <t>lv.2</t>
    </r>
  </si>
  <si>
    <t>减免[skill:70302:120]点的雷属性伤害</t>
  </si>
  <si>
    <t>Soil property resistance lv.2</t>
  </si>
  <si>
    <r>
      <rPr>
        <sz val="11"/>
        <rFont val="宋体"/>
        <family val="3"/>
        <charset val="134"/>
      </rPr>
      <t>土属性抵抗</t>
    </r>
    <r>
      <rPr>
        <sz val="11"/>
        <rFont val="Arial"/>
        <family val="2"/>
      </rPr>
      <t>lv.2</t>
    </r>
  </si>
  <si>
    <t>减免[skill:70402:120]点的土属性伤害</t>
  </si>
  <si>
    <t>Toxic property resistance lv.2</t>
  </si>
  <si>
    <r>
      <rPr>
        <sz val="11"/>
        <rFont val="宋体"/>
        <family val="3"/>
        <charset val="134"/>
      </rPr>
      <t>毒属性抵抗</t>
    </r>
    <r>
      <rPr>
        <sz val="11"/>
        <rFont val="Arial"/>
        <family val="2"/>
      </rPr>
      <t>lv.2</t>
    </r>
  </si>
  <si>
    <t>减免[skill:70502:120]点的毒属性伤害</t>
  </si>
  <si>
    <t>Light attribute resistance lv.2</t>
  </si>
  <si>
    <r>
      <rPr>
        <sz val="11"/>
        <rFont val="宋体"/>
        <family val="3"/>
        <charset val="134"/>
      </rPr>
      <t>光属性抵抗</t>
    </r>
    <r>
      <rPr>
        <sz val="11"/>
        <rFont val="Arial"/>
        <family val="2"/>
      </rPr>
      <t>lv.2</t>
    </r>
  </si>
  <si>
    <t>减免[skill:70602:120]点的光属性伤害</t>
  </si>
  <si>
    <t>Dark attribute resistance lv.2</t>
  </si>
  <si>
    <r>
      <rPr>
        <sz val="11"/>
        <rFont val="宋体"/>
        <family val="3"/>
        <charset val="134"/>
      </rPr>
      <t>暗属性抵抗</t>
    </r>
    <r>
      <rPr>
        <sz val="11"/>
        <rFont val="Arial"/>
        <family val="2"/>
      </rPr>
      <t>lv.2</t>
    </r>
  </si>
  <si>
    <t>减免[skill:70702:120]点的暗属性伤害</t>
  </si>
  <si>
    <t>Regeneration lv.2</t>
  </si>
  <si>
    <r>
      <rPr>
        <sz val="11"/>
        <rFont val="宋体"/>
        <family val="3"/>
        <charset val="134"/>
      </rPr>
      <t>再生</t>
    </r>
    <r>
      <rPr>
        <sz val="11"/>
        <rFont val="Arial"/>
        <family val="2"/>
      </rPr>
      <t>lv.2</t>
    </r>
  </si>
  <si>
    <t>增加宠物[skill:70802:120]点的生命回复值</t>
  </si>
  <si>
    <t>Whistling lv.2</t>
  </si>
  <si>
    <r>
      <rPr>
        <sz val="11"/>
        <rFont val="宋体"/>
        <family val="3"/>
        <charset val="134"/>
      </rPr>
      <t>狂啸</t>
    </r>
    <r>
      <rPr>
        <sz val="11"/>
        <rFont val="Arial"/>
        <family val="2"/>
      </rPr>
      <t>lv.2</t>
    </r>
  </si>
  <si>
    <t>增加宠物[skill:70902:12]%的生命上限</t>
  </si>
  <si>
    <t>Powerful lv.2</t>
  </si>
  <si>
    <r>
      <rPr>
        <sz val="11"/>
        <rFont val="宋体"/>
        <family val="3"/>
        <charset val="134"/>
      </rPr>
      <t>强力</t>
    </r>
    <r>
      <rPr>
        <sz val="11"/>
        <rFont val="Arial"/>
        <family val="2"/>
      </rPr>
      <t>lv.2</t>
    </r>
  </si>
  <si>
    <t>增加宠物[skill:74202:12*3]%的物理攻击</t>
  </si>
  <si>
    <t>Will kill lv.2</t>
  </si>
  <si>
    <r>
      <rPr>
        <sz val="11"/>
        <rFont val="宋体"/>
        <family val="3"/>
        <charset val="134"/>
      </rPr>
      <t>必杀</t>
    </r>
    <r>
      <rPr>
        <sz val="11"/>
        <rFont val="Arial"/>
        <family val="2"/>
      </rPr>
      <t>lv.2</t>
    </r>
  </si>
  <si>
    <t>普通攻击时，增加宠物[skill:71102:160]点的暴击率和[skill:71102:160]点的暴击伤害</t>
  </si>
  <si>
    <t>Fury roar lv.2</t>
  </si>
  <si>
    <r>
      <rPr>
        <sz val="11"/>
        <rFont val="宋体"/>
        <family val="3"/>
        <charset val="134"/>
      </rPr>
      <t>狂暴怒吼</t>
    </r>
    <r>
      <rPr>
        <sz val="11"/>
        <rFont val="Arial"/>
        <family val="2"/>
      </rPr>
      <t>lv.2</t>
    </r>
  </si>
  <si>
    <t>宠物生命低于[skill:71202:v2]%时，有[skill:71202:v1]%的概率增加[skill:71202:120]点的暴击率</t>
  </si>
  <si>
    <t>Lu Hao roar lv.2</t>
  </si>
  <si>
    <r>
      <rPr>
        <sz val="11"/>
        <rFont val="宋体"/>
        <family val="3"/>
        <charset val="134"/>
      </rPr>
      <t>鲁莽怒吼</t>
    </r>
    <r>
      <rPr>
        <sz val="11"/>
        <rFont val="Arial"/>
        <family val="2"/>
      </rPr>
      <t>lv.2</t>
    </r>
  </si>
  <si>
    <t>宠物生命低于[skill:71302:v2]%时，有[skill:71302:v1]%的概率增加[skill:71302:500]%的暴击伤害</t>
  </si>
  <si>
    <t>Assembly roar lv.2</t>
  </si>
  <si>
    <r>
      <rPr>
        <sz val="11"/>
        <rFont val="宋体"/>
        <family val="3"/>
        <charset val="134"/>
      </rPr>
      <t>集结怒吼</t>
    </r>
    <r>
      <rPr>
        <sz val="11"/>
        <rFont val="Arial"/>
        <family val="2"/>
      </rPr>
      <t>lv.2</t>
    </r>
  </si>
  <si>
    <t>宠物生命低于[skill:71402:v2]%时，有[skill:71402:v1]%的概率增加[skill:71402:12*3]%的物理攻击</t>
  </si>
  <si>
    <t>Shield gas lv.2</t>
  </si>
  <si>
    <r>
      <rPr>
        <sz val="11"/>
        <rFont val="宋体"/>
        <family val="3"/>
        <charset val="134"/>
      </rPr>
      <t>盾气</t>
    </r>
    <r>
      <rPr>
        <sz val="11"/>
        <rFont val="Arial"/>
        <family val="2"/>
      </rPr>
      <t>lv.2</t>
    </r>
  </si>
  <si>
    <t>宠物增加[skill:71502:12]%的物理防御</t>
  </si>
  <si>
    <t>Defense posture lv.2</t>
  </si>
  <si>
    <r>
      <rPr>
        <sz val="11"/>
        <rFont val="宋体"/>
        <family val="3"/>
        <charset val="134"/>
      </rPr>
      <t>防御姿态</t>
    </r>
    <r>
      <rPr>
        <sz val="11"/>
        <rFont val="Arial"/>
        <family val="2"/>
      </rPr>
      <t>lv.2</t>
    </r>
  </si>
  <si>
    <t>宠物增加[skill:71602:8]%的物理防御，同时降低[skill:71602:12*3]%的物理攻击</t>
  </si>
  <si>
    <t>Revenge gesture lv.2</t>
  </si>
  <si>
    <r>
      <rPr>
        <sz val="11"/>
        <rFont val="宋体"/>
        <family val="3"/>
        <charset val="134"/>
      </rPr>
      <t>复仇姿态</t>
    </r>
    <r>
      <rPr>
        <sz val="11"/>
        <rFont val="Arial"/>
        <family val="2"/>
      </rPr>
      <t>lv.2</t>
    </r>
  </si>
  <si>
    <t>宠物增加[skill:71702:8]%的物理防御，同时降低[skill:71702:12*4]%的法术攻击</t>
  </si>
  <si>
    <t>Precise posture lv.2</t>
  </si>
  <si>
    <r>
      <rPr>
        <sz val="11"/>
        <rFont val="宋体"/>
        <family val="3"/>
        <charset val="134"/>
      </rPr>
      <t>精准姿态</t>
    </r>
    <r>
      <rPr>
        <sz val="11"/>
        <rFont val="Arial"/>
        <family val="2"/>
      </rPr>
      <t>lv.2</t>
    </r>
  </si>
  <si>
    <t>宠物增加[skill:71802:8]%的物理防御，同时降低[skill:71802:12]%的法术防御</t>
  </si>
  <si>
    <t>Broken boat lv.2</t>
  </si>
  <si>
    <r>
      <rPr>
        <sz val="11"/>
        <rFont val="宋体"/>
        <family val="3"/>
        <charset val="134"/>
      </rPr>
      <t>破釜沉舟</t>
    </r>
    <r>
      <rPr>
        <sz val="11"/>
        <rFont val="Arial"/>
        <family val="2"/>
      </rPr>
      <t>lv.2</t>
    </r>
  </si>
  <si>
    <t>宠物生命低于[skill:71902:v2]%时，有[skill:71902:v1]%的概率增加[skill:71902:10]%的物理防御</t>
  </si>
  <si>
    <t>Gift lv.2</t>
  </si>
  <si>
    <r>
      <rPr>
        <sz val="11"/>
        <rFont val="宋体"/>
        <family val="3"/>
        <charset val="134"/>
      </rPr>
      <t>恩赐</t>
    </r>
    <r>
      <rPr>
        <sz val="11"/>
        <rFont val="Arial"/>
        <family val="2"/>
      </rPr>
      <t>lv.2</t>
    </r>
  </si>
  <si>
    <t>增加宠物[skill:72002:12]%的法力上限</t>
  </si>
  <si>
    <t>Mana coordination lv.2</t>
  </si>
  <si>
    <r>
      <rPr>
        <sz val="11"/>
        <rFont val="宋体"/>
        <family val="3"/>
        <charset val="134"/>
      </rPr>
      <t>法力协调</t>
    </r>
    <r>
      <rPr>
        <sz val="11"/>
        <rFont val="Arial"/>
        <family val="2"/>
      </rPr>
      <t>lv.2</t>
    </r>
  </si>
  <si>
    <t>增加宠物[skill:72102:120]点的法力回复值</t>
  </si>
  <si>
    <t>Magic Heart lv.2</t>
  </si>
  <si>
    <t>魔之心lv.2</t>
  </si>
  <si>
    <t>技能攻击时，宠物有[skill:72202:v1]%的概率降低目标[skill:72202:150]点的魔法抗性，持续5秒</t>
  </si>
  <si>
    <t>Spell enhancement lv.2</t>
  </si>
  <si>
    <r>
      <rPr>
        <sz val="11"/>
        <rFont val="宋体"/>
        <family val="3"/>
        <charset val="134"/>
      </rPr>
      <t>法术强化</t>
    </r>
    <r>
      <rPr>
        <sz val="11"/>
        <rFont val="Arial"/>
        <family val="2"/>
      </rPr>
      <t>lv.2</t>
    </r>
  </si>
  <si>
    <t>技能攻击时，宠物有[skill:72302:v1]%的概率增加自身[skill:72302:100]点的法术穿透，持续5秒</t>
  </si>
  <si>
    <t>Spell resistance lv.2</t>
  </si>
  <si>
    <r>
      <rPr>
        <sz val="11"/>
        <rFont val="宋体"/>
        <family val="3"/>
        <charset val="134"/>
      </rPr>
      <t>法术抵抗</t>
    </r>
    <r>
      <rPr>
        <sz val="11"/>
        <rFont val="Arial"/>
        <family val="2"/>
      </rPr>
      <t>lv.2</t>
    </r>
  </si>
  <si>
    <t>宠物受到攻击时，有[skill:72402:v1]%的概率在5秒内减免[skill:72402:120]点的魔法伤害</t>
  </si>
  <si>
    <t>Spell defense lv.2</t>
  </si>
  <si>
    <r>
      <rPr>
        <sz val="11"/>
        <rFont val="宋体"/>
        <family val="3"/>
        <charset val="134"/>
      </rPr>
      <t>法术防御</t>
    </r>
    <r>
      <rPr>
        <sz val="11"/>
        <rFont val="Arial"/>
        <family val="2"/>
      </rPr>
      <t>lv.2</t>
    </r>
  </si>
  <si>
    <t>宠物增加[skill:72502:12]%的法术防御</t>
  </si>
  <si>
    <t>Spell armor lv.2</t>
  </si>
  <si>
    <r>
      <rPr>
        <sz val="11"/>
        <rFont val="宋体"/>
        <family val="3"/>
        <charset val="134"/>
      </rPr>
      <t>法术护甲</t>
    </r>
    <r>
      <rPr>
        <sz val="11"/>
        <rFont val="Arial"/>
        <family val="2"/>
      </rPr>
      <t>lv.2</t>
    </r>
  </si>
  <si>
    <t>宠物增加[skill:72602:8]%的法术防御，同时降低[skill:72602:12*3]%的物理攻击</t>
  </si>
  <si>
    <t>Arcane Armor lv.2</t>
  </si>
  <si>
    <r>
      <rPr>
        <sz val="11"/>
        <rFont val="宋体"/>
        <family val="3"/>
        <charset val="134"/>
      </rPr>
      <t>奥术护甲</t>
    </r>
    <r>
      <rPr>
        <sz val="11"/>
        <rFont val="Arial"/>
        <family val="2"/>
      </rPr>
      <t>lv.2</t>
    </r>
  </si>
  <si>
    <t>宠物增加[skill:72702:8]%的法术防御，同时降低[skill:72702:12*4]%的法术攻击</t>
  </si>
  <si>
    <t>Frost Armor lv.2</t>
  </si>
  <si>
    <r>
      <rPr>
        <sz val="11"/>
        <rFont val="宋体"/>
        <family val="3"/>
        <charset val="134"/>
      </rPr>
      <t>冰霜护甲</t>
    </r>
    <r>
      <rPr>
        <sz val="11"/>
        <rFont val="Arial"/>
        <family val="2"/>
      </rPr>
      <t>lv.2</t>
    </r>
  </si>
  <si>
    <t>宠物增加[skill:72802:8]%的法术防御，同时降低[skill:72802:12]%的物理防御</t>
  </si>
  <si>
    <t>Agile lv.2</t>
  </si>
  <si>
    <r>
      <rPr>
        <sz val="11"/>
        <rFont val="宋体"/>
        <family val="3"/>
        <charset val="134"/>
      </rPr>
      <t>敏捷</t>
    </r>
    <r>
      <rPr>
        <sz val="11"/>
        <rFont val="Arial"/>
        <family val="2"/>
      </rPr>
      <t>lv.2</t>
    </r>
  </si>
  <si>
    <t>宠物增加[skill:72902:80]点的移动速度</t>
  </si>
  <si>
    <t>Life stimulates lv.2</t>
  </si>
  <si>
    <r>
      <rPr>
        <sz val="11"/>
        <rFont val="宋体"/>
        <family val="3"/>
        <charset val="134"/>
      </rPr>
      <t>生命激发</t>
    </r>
    <r>
      <rPr>
        <sz val="11"/>
        <rFont val="Arial"/>
        <family val="2"/>
      </rPr>
      <t>lv.2</t>
    </r>
  </si>
  <si>
    <t>宠物生命低于[skill:73002:v2]%时，有[skill:73002:v1]%的概率回复[skill:73002:v0]%的生命</t>
  </si>
  <si>
    <t>Vampire lv.2</t>
  </si>
  <si>
    <r>
      <rPr>
        <sz val="11"/>
        <rFont val="宋体"/>
        <family val="3"/>
        <charset val="134"/>
      </rPr>
      <t>吸血</t>
    </r>
    <r>
      <rPr>
        <sz val="11"/>
        <rFont val="Arial"/>
        <family val="2"/>
      </rPr>
      <t>lv.2</t>
    </r>
  </si>
  <si>
    <t>普通攻击时，宠物有[skill:73102:v0]%的概率将造成伤害值的[skill:73102:v1]%转化为自身生命</t>
  </si>
  <si>
    <t>Broken armor lv.2</t>
  </si>
  <si>
    <r>
      <rPr>
        <sz val="11"/>
        <rFont val="宋体"/>
        <family val="3"/>
        <charset val="134"/>
      </rPr>
      <t>破甲</t>
    </r>
    <r>
      <rPr>
        <sz val="11"/>
        <rFont val="Arial"/>
        <family val="2"/>
      </rPr>
      <t>lv.2</t>
    </r>
  </si>
  <si>
    <t>普通攻击时，宠物有[skill:73202:v1]%的概率无视敌方部分物理防御</t>
  </si>
  <si>
    <t>Tearing lv.2</t>
  </si>
  <si>
    <r>
      <rPr>
        <sz val="11"/>
        <rFont val="宋体"/>
        <family val="3"/>
        <charset val="134"/>
      </rPr>
      <t>撕裂</t>
    </r>
    <r>
      <rPr>
        <sz val="11"/>
        <rFont val="Arial"/>
        <family val="2"/>
      </rPr>
      <t>lv.2</t>
    </r>
  </si>
  <si>
    <t>普通攻击时，宠物有[skill:73302:v1]%的概率使对方获得中毒效果，在4秒内共计造成等同于魔法攻击力*4的毒素伤害</t>
  </si>
  <si>
    <t>Resist lv.2</t>
  </si>
  <si>
    <r>
      <rPr>
        <sz val="11"/>
        <rFont val="宋体"/>
        <family val="3"/>
        <charset val="134"/>
      </rPr>
      <t>抵挡</t>
    </r>
    <r>
      <rPr>
        <sz val="11"/>
        <rFont val="Arial"/>
        <family val="2"/>
      </rPr>
      <t>lv.2</t>
    </r>
  </si>
  <si>
    <t>宠物遭受物理伤害时，有[skill:73402:v1]%的概率完全抵挡对方大量伤害</t>
  </si>
  <si>
    <t>Block lv.2</t>
  </si>
  <si>
    <r>
      <rPr>
        <sz val="11"/>
        <rFont val="宋体"/>
        <family val="3"/>
        <charset val="134"/>
      </rPr>
      <t>格挡</t>
    </r>
    <r>
      <rPr>
        <sz val="11"/>
        <rFont val="Arial"/>
        <family val="2"/>
      </rPr>
      <t>lv.2</t>
    </r>
  </si>
  <si>
    <t>宠物遭受物理伤害时，有[skill:73502:v1]%的概率减免[skill:73502:120]点的物理伤害</t>
  </si>
  <si>
    <t>Anti-vibration lv.2</t>
  </si>
  <si>
    <r>
      <rPr>
        <sz val="11"/>
        <rFont val="宋体"/>
        <family val="3"/>
        <charset val="134"/>
      </rPr>
      <t>反震</t>
    </r>
    <r>
      <rPr>
        <sz val="11"/>
        <rFont val="Arial"/>
        <family val="2"/>
      </rPr>
      <t>lv.2</t>
    </r>
  </si>
  <si>
    <t>宠物遭受物理伤害时，有[skill:73502:v0]%的概率反弹[skill:73502:v1]%的物理伤害</t>
  </si>
  <si>
    <t>Spell crit lv.2</t>
  </si>
  <si>
    <r>
      <rPr>
        <sz val="11"/>
        <rFont val="宋体"/>
        <family val="3"/>
        <charset val="134"/>
      </rPr>
      <t>法术暴击</t>
    </r>
    <r>
      <rPr>
        <sz val="11"/>
        <rFont val="Arial"/>
        <family val="2"/>
      </rPr>
      <t>lv.2</t>
    </r>
  </si>
  <si>
    <t>法术攻击时，宠物有[skill:73702:v1]%的概率增加[skill:73702:100]%的法术暴击伤害</t>
  </si>
  <si>
    <t>Spell storm lv.2</t>
  </si>
  <si>
    <r>
      <rPr>
        <sz val="11"/>
        <rFont val="宋体"/>
        <family val="3"/>
        <charset val="134"/>
      </rPr>
      <t>法术风暴</t>
    </r>
    <r>
      <rPr>
        <sz val="11"/>
        <rFont val="Arial"/>
        <family val="2"/>
      </rPr>
      <t>lv.2</t>
    </r>
  </si>
  <si>
    <t>技能攻击命中时，宠物有[skill:73802:v1]%的概率使对方获得中毒效果，在4秒内共计造成等同于魔法攻击力*4的毒素伤害</t>
  </si>
  <si>
    <t>Shelter lv.2</t>
  </si>
  <si>
    <r>
      <rPr>
        <sz val="11"/>
        <rFont val="宋体"/>
        <family val="3"/>
        <charset val="134"/>
      </rPr>
      <t>庇护</t>
    </r>
    <r>
      <rPr>
        <sz val="11"/>
        <rFont val="Arial"/>
        <family val="2"/>
      </rPr>
      <t>lv.2</t>
    </r>
  </si>
  <si>
    <t>宠物受到攻击时，有[skill:73902:v1]%的概率在3秒内获得全魔法抗性100%</t>
  </si>
  <si>
    <t>Anti-phagocytic lv.2</t>
  </si>
  <si>
    <r>
      <rPr>
        <sz val="11"/>
        <rFont val="宋体"/>
        <family val="3"/>
        <charset val="134"/>
      </rPr>
      <t>反噬</t>
    </r>
    <r>
      <rPr>
        <sz val="11"/>
        <rFont val="Arial"/>
        <family val="2"/>
      </rPr>
      <t>lv.2</t>
    </r>
  </si>
  <si>
    <t>宠物遭受法术伤害时，有[skill:74002:v0]%的概率反弹[skill:74002:v1]%的魔法伤害</t>
  </si>
  <si>
    <t>Broken lv.2</t>
  </si>
  <si>
    <r>
      <rPr>
        <sz val="11"/>
        <rFont val="宋体"/>
        <family val="3"/>
        <charset val="134"/>
      </rPr>
      <t>断筋</t>
    </r>
    <r>
      <rPr>
        <sz val="11"/>
        <rFont val="Arial"/>
        <family val="2"/>
      </rPr>
      <t>lv.2</t>
    </r>
  </si>
  <si>
    <t>施法时，宠物有[skill:74102:v1]%的概率使对方获得[skill:74102:v0]%的减速效果</t>
  </si>
  <si>
    <t>向四周丢出各种礼物造成范围伤害</t>
  </si>
  <si>
    <t>Fire attribute resistance lv.3</t>
  </si>
  <si>
    <r>
      <rPr>
        <sz val="11"/>
        <rFont val="宋体"/>
        <family val="3"/>
        <charset val="134"/>
      </rPr>
      <t>火属性抵抗</t>
    </r>
    <r>
      <rPr>
        <sz val="11"/>
        <rFont val="Arial"/>
        <family val="2"/>
      </rPr>
      <t>lv.3</t>
    </r>
  </si>
  <si>
    <t>减免[skill:70103:160]点的火属性伤害</t>
  </si>
  <si>
    <t>Ice attribute resistance lv.3</t>
  </si>
  <si>
    <r>
      <rPr>
        <sz val="11"/>
        <rFont val="宋体"/>
        <family val="3"/>
        <charset val="134"/>
      </rPr>
      <t>冰属性抵抗</t>
    </r>
    <r>
      <rPr>
        <sz val="11"/>
        <rFont val="Arial"/>
        <family val="2"/>
      </rPr>
      <t>lv.3</t>
    </r>
  </si>
  <si>
    <t>减免[skill:70203:160]点的冰属性伤害</t>
  </si>
  <si>
    <t>Ray attribute resistance lv.3</t>
  </si>
  <si>
    <r>
      <rPr>
        <sz val="11"/>
        <rFont val="宋体"/>
        <family val="3"/>
        <charset val="134"/>
      </rPr>
      <t>雷属性抵抗</t>
    </r>
    <r>
      <rPr>
        <sz val="11"/>
        <rFont val="Arial"/>
        <family val="2"/>
      </rPr>
      <t>lv.3</t>
    </r>
  </si>
  <si>
    <t>减免[skill:70303:160]点的雷属性伤害</t>
  </si>
  <si>
    <t>Soil property resistance lv.3</t>
  </si>
  <si>
    <r>
      <rPr>
        <sz val="11"/>
        <rFont val="宋体"/>
        <family val="3"/>
        <charset val="134"/>
      </rPr>
      <t>土属性抵抗</t>
    </r>
    <r>
      <rPr>
        <sz val="11"/>
        <rFont val="Arial"/>
        <family val="2"/>
      </rPr>
      <t>lv.3</t>
    </r>
  </si>
  <si>
    <t>减免[skill:70403:160]点的土属性伤害</t>
  </si>
  <si>
    <t>Toxic attribute resistance lv.3</t>
  </si>
  <si>
    <r>
      <rPr>
        <sz val="11"/>
        <rFont val="宋体"/>
        <family val="3"/>
        <charset val="134"/>
      </rPr>
      <t>毒属性抵抗</t>
    </r>
    <r>
      <rPr>
        <sz val="11"/>
        <rFont val="Arial"/>
        <family val="2"/>
      </rPr>
      <t>lv.3</t>
    </r>
  </si>
  <si>
    <t>减免[skill:70503:160]点的毒属性伤害</t>
  </si>
  <si>
    <t>Light attribute resistance lv.3</t>
  </si>
  <si>
    <r>
      <rPr>
        <sz val="11"/>
        <rFont val="宋体"/>
        <family val="3"/>
        <charset val="134"/>
      </rPr>
      <t>光属性抵抗</t>
    </r>
    <r>
      <rPr>
        <sz val="11"/>
        <rFont val="Arial"/>
        <family val="2"/>
      </rPr>
      <t>lv.3</t>
    </r>
  </si>
  <si>
    <t>减免[skill:70603:160]点的光属性伤害</t>
  </si>
  <si>
    <t>Dark attribute resistance lv.3</t>
  </si>
  <si>
    <r>
      <rPr>
        <sz val="11"/>
        <rFont val="宋体"/>
        <family val="3"/>
        <charset val="134"/>
      </rPr>
      <t>暗属性抵抗</t>
    </r>
    <r>
      <rPr>
        <sz val="11"/>
        <rFont val="Arial"/>
        <family val="2"/>
      </rPr>
      <t>lv.3</t>
    </r>
  </si>
  <si>
    <t>减免[skill:70703:160]点的暗属性伤害</t>
  </si>
  <si>
    <t>Regeneration lv.3</t>
  </si>
  <si>
    <r>
      <rPr>
        <sz val="11"/>
        <rFont val="宋体"/>
        <family val="3"/>
        <charset val="134"/>
      </rPr>
      <t>再生</t>
    </r>
    <r>
      <rPr>
        <sz val="11"/>
        <rFont val="Arial"/>
        <family val="2"/>
      </rPr>
      <t>lv.3</t>
    </r>
  </si>
  <si>
    <t>增加宠物[skill:70803:160]点的生命回复值</t>
  </si>
  <si>
    <t>Whistling lv.3</t>
  </si>
  <si>
    <r>
      <rPr>
        <sz val="11"/>
        <rFont val="宋体"/>
        <family val="3"/>
        <charset val="134"/>
      </rPr>
      <t>狂啸</t>
    </r>
    <r>
      <rPr>
        <sz val="11"/>
        <rFont val="Arial"/>
        <family val="2"/>
      </rPr>
      <t>lv.3</t>
    </r>
  </si>
  <si>
    <t>增加宠物[skill:70903:16]%的生命上限</t>
  </si>
  <si>
    <t>Powerful lv.3</t>
  </si>
  <si>
    <r>
      <rPr>
        <sz val="11"/>
        <rFont val="宋体"/>
        <family val="3"/>
        <charset val="134"/>
      </rPr>
      <t>强力</t>
    </r>
    <r>
      <rPr>
        <sz val="11"/>
        <rFont val="Arial"/>
        <family val="2"/>
      </rPr>
      <t>lv.3</t>
    </r>
  </si>
  <si>
    <t>增加宠物[skill:74203:16*3]%的物理攻击</t>
  </si>
  <si>
    <t>Will kill lv.3</t>
  </si>
  <si>
    <r>
      <rPr>
        <sz val="11"/>
        <rFont val="宋体"/>
        <family val="3"/>
        <charset val="134"/>
      </rPr>
      <t>必杀</t>
    </r>
    <r>
      <rPr>
        <sz val="11"/>
        <rFont val="Arial"/>
        <family val="2"/>
      </rPr>
      <t>lv.3</t>
    </r>
  </si>
  <si>
    <t>普通攻击时，增加宠物[skill:71103:160]点的暴击率和[skill:71103:350]点的暴击伤害</t>
  </si>
  <si>
    <t>Fury roar lv.3</t>
  </si>
  <si>
    <r>
      <rPr>
        <sz val="11"/>
        <rFont val="宋体"/>
        <family val="3"/>
        <charset val="134"/>
      </rPr>
      <t>狂暴怒吼</t>
    </r>
    <r>
      <rPr>
        <sz val="11"/>
        <rFont val="Arial"/>
        <family val="2"/>
      </rPr>
      <t>lv.3</t>
    </r>
  </si>
  <si>
    <t>宠物生命低于[skill:71203:v2]%时，有[skill:71203:v1]%的概率增加[skill:71203:v0]%的暴击率</t>
  </si>
  <si>
    <t>Lu Hao roar lv.3</t>
  </si>
  <si>
    <r>
      <rPr>
        <sz val="11"/>
        <rFont val="宋体"/>
        <family val="3"/>
        <charset val="134"/>
      </rPr>
      <t>鲁莽怒吼</t>
    </r>
    <r>
      <rPr>
        <sz val="11"/>
        <rFont val="Arial"/>
        <family val="2"/>
      </rPr>
      <t>lv.3</t>
    </r>
  </si>
  <si>
    <t>宠物生命低于[skill:71303:v2]%时，有[skill:71303:v1]%的概率增加[skill:71303:v0]%的暴击伤害</t>
  </si>
  <si>
    <t>Gathering roar lv.3</t>
  </si>
  <si>
    <r>
      <rPr>
        <sz val="11"/>
        <rFont val="宋体"/>
        <family val="3"/>
        <charset val="134"/>
      </rPr>
      <t>集结怒吼</t>
    </r>
    <r>
      <rPr>
        <sz val="11"/>
        <rFont val="Arial"/>
        <family val="2"/>
      </rPr>
      <t>lv.3</t>
    </r>
  </si>
  <si>
    <t>宠物生命低于[skill:71403:v2]%时，有[skill:71403:v1]%的概率增加[skill:71403:v0*3]%的物理攻击</t>
  </si>
  <si>
    <t>Shield gas lv.3</t>
  </si>
  <si>
    <r>
      <rPr>
        <sz val="11"/>
        <rFont val="宋体"/>
        <family val="3"/>
        <charset val="134"/>
      </rPr>
      <t>盾气</t>
    </r>
    <r>
      <rPr>
        <sz val="11"/>
        <rFont val="Arial"/>
        <family val="2"/>
      </rPr>
      <t>lv.3</t>
    </r>
  </si>
  <si>
    <t>宠物增加[skill:71503:16]%的物理防御</t>
  </si>
  <si>
    <t>Defensive posture lv.3</t>
  </si>
  <si>
    <r>
      <rPr>
        <sz val="11"/>
        <rFont val="宋体"/>
        <family val="3"/>
        <charset val="134"/>
      </rPr>
      <t>防御姿态</t>
    </r>
    <r>
      <rPr>
        <sz val="11"/>
        <rFont val="Arial"/>
        <family val="2"/>
      </rPr>
      <t>lv.3</t>
    </r>
  </si>
  <si>
    <t>宠物增加[skill:71603:10]%的物理防御，同时降低[skill:71603:15*3]%的物理攻击</t>
  </si>
  <si>
    <t>Revenge gesture lv.3</t>
  </si>
  <si>
    <r>
      <rPr>
        <sz val="11"/>
        <rFont val="宋体"/>
        <family val="3"/>
        <charset val="134"/>
      </rPr>
      <t>复仇姿态</t>
    </r>
    <r>
      <rPr>
        <sz val="11"/>
        <rFont val="Arial"/>
        <family val="2"/>
      </rPr>
      <t>lv.3</t>
    </r>
  </si>
  <si>
    <t>宠物增加[skill:71703:10]%的物理防御，同时降低[skill:71703:15*4]%的法术攻击</t>
  </si>
  <si>
    <t>Precise posture lv.3</t>
  </si>
  <si>
    <r>
      <rPr>
        <sz val="11"/>
        <rFont val="宋体"/>
        <family val="3"/>
        <charset val="134"/>
      </rPr>
      <t>精准姿态</t>
    </r>
    <r>
      <rPr>
        <sz val="11"/>
        <rFont val="Arial"/>
        <family val="2"/>
      </rPr>
      <t>lv.3</t>
    </r>
  </si>
  <si>
    <t>宠物增加[skill:71803:10]%的物理防御，同时降低[skill:71803:15]%的法术防御</t>
  </si>
  <si>
    <t>Broken boat lv.3</t>
  </si>
  <si>
    <r>
      <rPr>
        <sz val="11"/>
        <rFont val="宋体"/>
        <family val="3"/>
        <charset val="134"/>
      </rPr>
      <t>破釜沉舟</t>
    </r>
    <r>
      <rPr>
        <sz val="11"/>
        <rFont val="Arial"/>
        <family val="2"/>
      </rPr>
      <t>lv.3</t>
    </r>
  </si>
  <si>
    <t>宠物生命低于[skill:71903:v2]%时，有[skill:71903:v1]%的概率增加[skill:71903:15]%的物理防御</t>
  </si>
  <si>
    <t>Gift lv.3</t>
  </si>
  <si>
    <r>
      <rPr>
        <sz val="11"/>
        <rFont val="宋体"/>
        <family val="3"/>
        <charset val="134"/>
      </rPr>
      <t>恩赐</t>
    </r>
    <r>
      <rPr>
        <sz val="11"/>
        <rFont val="Arial"/>
        <family val="2"/>
      </rPr>
      <t>lv.3</t>
    </r>
  </si>
  <si>
    <t>增加宠物[skill:72003:16]%的法力上限</t>
  </si>
  <si>
    <t>Mana coordination lv.3</t>
  </si>
  <si>
    <r>
      <rPr>
        <sz val="11"/>
        <rFont val="宋体"/>
        <family val="3"/>
        <charset val="134"/>
      </rPr>
      <t>法力协调</t>
    </r>
    <r>
      <rPr>
        <sz val="11"/>
        <rFont val="Arial"/>
        <family val="2"/>
      </rPr>
      <t>lv.3</t>
    </r>
  </si>
  <si>
    <t>增加宠物[skill:72103:160]点的法力回复值</t>
  </si>
  <si>
    <t>Magic Heart lv.3</t>
  </si>
  <si>
    <t>魔之心lv.3</t>
  </si>
  <si>
    <t>技能攻击时，宠物有[skill:72203:v1]%的概率降低目标[skill:72203:150]点的魔法抗性，持续5秒</t>
  </si>
  <si>
    <t>Spell enhancement lv.3</t>
  </si>
  <si>
    <r>
      <rPr>
        <sz val="11"/>
        <rFont val="宋体"/>
        <family val="3"/>
        <charset val="134"/>
      </rPr>
      <t>法术强化</t>
    </r>
    <r>
      <rPr>
        <sz val="11"/>
        <rFont val="Arial"/>
        <family val="2"/>
      </rPr>
      <t>lv.3</t>
    </r>
  </si>
  <si>
    <t>技能攻击时，宠物有[skill:72303:v1]%的概率增加自身[skill:72303:150]点的法术穿透，持续5秒</t>
  </si>
  <si>
    <t>Spell resistance lv.3</t>
  </si>
  <si>
    <r>
      <rPr>
        <sz val="11"/>
        <rFont val="宋体"/>
        <family val="3"/>
        <charset val="134"/>
      </rPr>
      <t>法术抵抗</t>
    </r>
    <r>
      <rPr>
        <sz val="11"/>
        <rFont val="Arial"/>
        <family val="2"/>
      </rPr>
      <t>lv.3</t>
    </r>
  </si>
  <si>
    <t>宠物受到攻击时，有[skill:72403:v1]%的概率在5秒内减免[skill:72403:160]点的魔法伤害</t>
  </si>
  <si>
    <t>Spell defense lv.3</t>
  </si>
  <si>
    <r>
      <rPr>
        <sz val="11"/>
        <rFont val="宋体"/>
        <family val="3"/>
        <charset val="134"/>
      </rPr>
      <t>法术防御</t>
    </r>
    <r>
      <rPr>
        <sz val="11"/>
        <rFont val="Arial"/>
        <family val="2"/>
      </rPr>
      <t>lv.3</t>
    </r>
  </si>
  <si>
    <t>宠物增加[skill:72503:16]%的法术防御</t>
  </si>
  <si>
    <t>Spell armor lv.3</t>
  </si>
  <si>
    <r>
      <rPr>
        <sz val="11"/>
        <rFont val="宋体"/>
        <family val="3"/>
        <charset val="134"/>
      </rPr>
      <t>法术护甲</t>
    </r>
    <r>
      <rPr>
        <sz val="11"/>
        <rFont val="Arial"/>
        <family val="2"/>
      </rPr>
      <t>lv.3</t>
    </r>
  </si>
  <si>
    <t>宠物增加[skill:72603:10]%的法术防御，同时降低[skill:72603:15*3]%的物理攻击</t>
  </si>
  <si>
    <t>Arcane Armor lv.3</t>
  </si>
  <si>
    <r>
      <rPr>
        <sz val="11"/>
        <rFont val="宋体"/>
        <family val="3"/>
        <charset val="134"/>
      </rPr>
      <t>奥术护甲</t>
    </r>
    <r>
      <rPr>
        <sz val="11"/>
        <rFont val="Arial"/>
        <family val="2"/>
      </rPr>
      <t>lv.3</t>
    </r>
  </si>
  <si>
    <t>宠物增加[skill:72703:10]%的法术防御，同时降低[skill:72703:15*4]%的法术攻击</t>
  </si>
  <si>
    <t>Frost Armor lv.3</t>
  </si>
  <si>
    <r>
      <rPr>
        <sz val="11"/>
        <rFont val="宋体"/>
        <family val="3"/>
        <charset val="134"/>
      </rPr>
      <t>冰霜护甲</t>
    </r>
    <r>
      <rPr>
        <sz val="11"/>
        <rFont val="Arial"/>
        <family val="2"/>
      </rPr>
      <t>lv.3</t>
    </r>
  </si>
  <si>
    <t>宠物增加[skill:72803:10]%的法术防御，同时降低[skill:72803:15]%的物理防御</t>
  </si>
  <si>
    <t>Agile lv.3</t>
  </si>
  <si>
    <r>
      <rPr>
        <sz val="11"/>
        <rFont val="宋体"/>
        <family val="3"/>
        <charset val="134"/>
      </rPr>
      <t>敏捷</t>
    </r>
    <r>
      <rPr>
        <sz val="11"/>
        <rFont val="Arial"/>
        <family val="2"/>
      </rPr>
      <t>lv.3</t>
    </r>
  </si>
  <si>
    <t>宠物增加[skill:72903:100]点的移动速度</t>
  </si>
  <si>
    <t>Life fires lv.3</t>
  </si>
  <si>
    <r>
      <rPr>
        <sz val="11"/>
        <rFont val="宋体"/>
        <family val="3"/>
        <charset val="134"/>
      </rPr>
      <t>生命激发</t>
    </r>
    <r>
      <rPr>
        <sz val="11"/>
        <rFont val="Arial"/>
        <family val="2"/>
      </rPr>
      <t>lv.3</t>
    </r>
  </si>
  <si>
    <t>宠物生命低于[skill:73003:v2]%时，有[skill:73003:v1]%的概率回复[skill:73003:v0]%的生命</t>
  </si>
  <si>
    <t>Vampire lv.3</t>
  </si>
  <si>
    <r>
      <rPr>
        <sz val="11"/>
        <rFont val="宋体"/>
        <family val="3"/>
        <charset val="134"/>
      </rPr>
      <t>吸血</t>
    </r>
    <r>
      <rPr>
        <sz val="11"/>
        <rFont val="Arial"/>
        <family val="2"/>
      </rPr>
      <t>lv.3</t>
    </r>
  </si>
  <si>
    <t>普通攻击时，宠物有[skill:73103:v0]%的概率将造成伤害值的[skill:73103:v1]%转化为自身生命</t>
  </si>
  <si>
    <t>Broken armor lv.3</t>
  </si>
  <si>
    <r>
      <rPr>
        <sz val="11"/>
        <rFont val="宋体"/>
        <family val="3"/>
        <charset val="134"/>
      </rPr>
      <t>破甲</t>
    </r>
    <r>
      <rPr>
        <sz val="11"/>
        <rFont val="Arial"/>
        <family val="2"/>
      </rPr>
      <t>lv.3</t>
    </r>
  </si>
  <si>
    <t>普通攻击时，宠物有[skill:73203:v1]%的概率无视敌方部分物理防御</t>
  </si>
  <si>
    <t>Tearing lv.3</t>
  </si>
  <si>
    <r>
      <rPr>
        <sz val="11"/>
        <rFont val="宋体"/>
        <family val="3"/>
        <charset val="134"/>
      </rPr>
      <t>撕裂</t>
    </r>
    <r>
      <rPr>
        <sz val="11"/>
        <rFont val="Arial"/>
        <family val="2"/>
      </rPr>
      <t>lv.3</t>
    </r>
  </si>
  <si>
    <t>普通攻击时，宠物有[skill:73303:v1]%的概率使对方获得中毒效果，在4秒内共计造成等同于魔法攻击力*4的毒素伤害</t>
  </si>
  <si>
    <t>Resist lv.3</t>
  </si>
  <si>
    <r>
      <rPr>
        <sz val="11"/>
        <rFont val="宋体"/>
        <family val="3"/>
        <charset val="134"/>
      </rPr>
      <t>抵挡</t>
    </r>
    <r>
      <rPr>
        <sz val="11"/>
        <rFont val="Arial"/>
        <family val="2"/>
      </rPr>
      <t>lv.3</t>
    </r>
  </si>
  <si>
    <t>宠物遭受物理伤害时，有[skill:73403:v1]%的概率完全抵挡对方大量伤害</t>
  </si>
  <si>
    <t>Block lv.3</t>
  </si>
  <si>
    <r>
      <rPr>
        <sz val="11"/>
        <rFont val="宋体"/>
        <family val="3"/>
        <charset val="134"/>
      </rPr>
      <t>格挡</t>
    </r>
    <r>
      <rPr>
        <sz val="11"/>
        <rFont val="Arial"/>
        <family val="2"/>
      </rPr>
      <t>lv.3</t>
    </r>
  </si>
  <si>
    <t>宠物遭受物理伤害时，有[skill:73503:v1]%的概率减免[skill:73503:v0]%的物理伤害</t>
  </si>
  <si>
    <t>Anti-vibration lv.3</t>
  </si>
  <si>
    <r>
      <rPr>
        <sz val="11"/>
        <rFont val="宋体"/>
        <family val="3"/>
        <charset val="134"/>
      </rPr>
      <t>反震</t>
    </r>
    <r>
      <rPr>
        <sz val="11"/>
        <rFont val="Arial"/>
        <family val="2"/>
      </rPr>
      <t>lv.3</t>
    </r>
  </si>
  <si>
    <t>宠物遭受物理伤害时，有[skill:73603:v0]%的概率反弹[skill:73603:v1]%的物理伤害</t>
  </si>
  <si>
    <t>Spell crit lv.3</t>
  </si>
  <si>
    <r>
      <rPr>
        <sz val="11"/>
        <rFont val="宋体"/>
        <family val="3"/>
        <charset val="134"/>
      </rPr>
      <t>法术暴击</t>
    </r>
    <r>
      <rPr>
        <sz val="11"/>
        <rFont val="Arial"/>
        <family val="2"/>
      </rPr>
      <t>lv.3</t>
    </r>
  </si>
  <si>
    <t>法术攻击时，宠物有[skill:73703:v1]%的概率增加[skill:73703:v0]%的法术暴击伤害</t>
  </si>
  <si>
    <t>Spell storm lv.3</t>
  </si>
  <si>
    <r>
      <rPr>
        <sz val="11"/>
        <rFont val="宋体"/>
        <family val="3"/>
        <charset val="134"/>
      </rPr>
      <t>法术风暴</t>
    </r>
    <r>
      <rPr>
        <sz val="11"/>
        <rFont val="Arial"/>
        <family val="2"/>
      </rPr>
      <t>lv.3</t>
    </r>
  </si>
  <si>
    <t>技能攻击命中时，宠物有[skill:73803:v1]%的概率使对方获得中毒效果，在4秒内共计造成等同于魔法攻击力*4的毒素伤害</t>
  </si>
  <si>
    <t>Shelter lv.3</t>
  </si>
  <si>
    <r>
      <rPr>
        <sz val="11"/>
        <rFont val="宋体"/>
        <family val="3"/>
        <charset val="134"/>
      </rPr>
      <t>庇护</t>
    </r>
    <r>
      <rPr>
        <sz val="11"/>
        <rFont val="Arial"/>
        <family val="2"/>
      </rPr>
      <t>lv.3</t>
    </r>
  </si>
  <si>
    <t>宠物受到攻击时，有[skill:73903:v1]%的概率在3秒内获得全魔法抗性100%</t>
  </si>
  <si>
    <t>Anti-phagic lv.3</t>
  </si>
  <si>
    <r>
      <rPr>
        <sz val="11"/>
        <rFont val="宋体"/>
        <family val="3"/>
        <charset val="134"/>
      </rPr>
      <t>反噬</t>
    </r>
    <r>
      <rPr>
        <sz val="11"/>
        <rFont val="Arial"/>
        <family val="2"/>
      </rPr>
      <t>lv.3</t>
    </r>
  </si>
  <si>
    <t>宠物遭受法术伤害时，有[skill:74003:v0]%的概率反弹[skill:74003:v1]%的魔法伤害</t>
  </si>
  <si>
    <t>Broken lv.3</t>
  </si>
  <si>
    <r>
      <rPr>
        <sz val="11"/>
        <rFont val="宋体"/>
        <family val="3"/>
        <charset val="134"/>
      </rPr>
      <t>断筋</t>
    </r>
    <r>
      <rPr>
        <sz val="11"/>
        <rFont val="Arial"/>
        <family val="2"/>
      </rPr>
      <t>lv.3</t>
    </r>
  </si>
  <si>
    <t>施法时，宠物有[skill:74103:v1]%的概率使对方获得[skill:74103:v0]%的减速效果</t>
  </si>
  <si>
    <t>Fire attribute resistance lv.4</t>
  </si>
  <si>
    <r>
      <rPr>
        <sz val="11"/>
        <rFont val="宋体"/>
        <family val="3"/>
        <charset val="134"/>
      </rPr>
      <t>火属性抵抗</t>
    </r>
    <r>
      <rPr>
        <sz val="11"/>
        <rFont val="Arial"/>
        <family val="2"/>
      </rPr>
      <t>lv.4</t>
    </r>
  </si>
  <si>
    <t>减免[skill:70104:200]点的火属性伤害</t>
  </si>
  <si>
    <t>Ice attribute resistance lv.4</t>
  </si>
  <si>
    <r>
      <rPr>
        <sz val="11"/>
        <rFont val="宋体"/>
        <family val="3"/>
        <charset val="134"/>
      </rPr>
      <t>冰属性抵抗</t>
    </r>
    <r>
      <rPr>
        <sz val="11"/>
        <rFont val="Arial"/>
        <family val="2"/>
      </rPr>
      <t>lv.4</t>
    </r>
  </si>
  <si>
    <t>减免[skill:70204:200]点的冰属性伤害</t>
  </si>
  <si>
    <t>Ray attribute resistance lv.4</t>
  </si>
  <si>
    <r>
      <rPr>
        <sz val="11"/>
        <rFont val="宋体"/>
        <family val="3"/>
        <charset val="134"/>
      </rPr>
      <t>雷属性抵抗</t>
    </r>
    <r>
      <rPr>
        <sz val="11"/>
        <rFont val="Arial"/>
        <family val="2"/>
      </rPr>
      <t>lv.4</t>
    </r>
  </si>
  <si>
    <t>减免[skill:70304:200]点的雷属性伤害</t>
  </si>
  <si>
    <t>Soil property resistance lv.4</t>
  </si>
  <si>
    <r>
      <rPr>
        <sz val="11"/>
        <rFont val="宋体"/>
        <family val="3"/>
        <charset val="134"/>
      </rPr>
      <t>土属性抵抗</t>
    </r>
    <r>
      <rPr>
        <sz val="11"/>
        <rFont val="Arial"/>
        <family val="2"/>
      </rPr>
      <t>lv.4</t>
    </r>
  </si>
  <si>
    <t>减免[skill:70404:200]点的土属性伤害</t>
  </si>
  <si>
    <t>Toxic attribute resistance lv.4</t>
  </si>
  <si>
    <r>
      <rPr>
        <sz val="11"/>
        <rFont val="宋体"/>
        <family val="3"/>
        <charset val="134"/>
      </rPr>
      <t>毒属性抵抗</t>
    </r>
    <r>
      <rPr>
        <sz val="11"/>
        <rFont val="Arial"/>
        <family val="2"/>
      </rPr>
      <t>lv.4</t>
    </r>
  </si>
  <si>
    <t>减免[skill:70504:200]点的毒属性伤害</t>
  </si>
  <si>
    <t>Light attribute resistance lv.4</t>
  </si>
  <si>
    <r>
      <rPr>
        <sz val="11"/>
        <rFont val="宋体"/>
        <family val="3"/>
        <charset val="134"/>
      </rPr>
      <t>光属性抵抗</t>
    </r>
    <r>
      <rPr>
        <sz val="11"/>
        <rFont val="Arial"/>
        <family val="2"/>
      </rPr>
      <t>lv.4</t>
    </r>
  </si>
  <si>
    <t>减免[skill:70604:200]点的光属性伤害</t>
  </si>
  <si>
    <t>Dark attribute resistance lv.4</t>
  </si>
  <si>
    <r>
      <rPr>
        <sz val="11"/>
        <rFont val="宋体"/>
        <family val="3"/>
        <charset val="134"/>
      </rPr>
      <t>暗属性抵抗</t>
    </r>
    <r>
      <rPr>
        <sz val="11"/>
        <rFont val="Arial"/>
        <family val="2"/>
      </rPr>
      <t>lv.4</t>
    </r>
  </si>
  <si>
    <t>减免[skill:70704:200]点的暗属性伤害</t>
  </si>
  <si>
    <t>Regeneration lv.4</t>
  </si>
  <si>
    <r>
      <rPr>
        <sz val="11"/>
        <rFont val="宋体"/>
        <family val="3"/>
        <charset val="134"/>
      </rPr>
      <t>再生</t>
    </r>
    <r>
      <rPr>
        <sz val="11"/>
        <rFont val="Arial"/>
        <family val="2"/>
      </rPr>
      <t>lv.4</t>
    </r>
  </si>
  <si>
    <t>增加宠物[skill:70804:200]点的生命回复值</t>
  </si>
  <si>
    <t>Raging lv.4</t>
  </si>
  <si>
    <r>
      <rPr>
        <sz val="11"/>
        <rFont val="宋体"/>
        <family val="3"/>
        <charset val="134"/>
      </rPr>
      <t>狂啸</t>
    </r>
    <r>
      <rPr>
        <sz val="11"/>
        <rFont val="Arial"/>
        <family val="2"/>
      </rPr>
      <t>lv.4</t>
    </r>
  </si>
  <si>
    <t>增加宠物[skill:70904:20]%的生命上限</t>
  </si>
  <si>
    <t>Powerful lv.4</t>
  </si>
  <si>
    <r>
      <rPr>
        <sz val="11"/>
        <rFont val="宋体"/>
        <family val="3"/>
        <charset val="134"/>
      </rPr>
      <t>强力</t>
    </r>
    <r>
      <rPr>
        <sz val="11"/>
        <rFont val="Arial"/>
        <family val="2"/>
      </rPr>
      <t>lv.4</t>
    </r>
  </si>
  <si>
    <t>增加宠物[skill:74204:20*3]%的物理攻击</t>
  </si>
  <si>
    <t>Will kill lv.4</t>
  </si>
  <si>
    <r>
      <rPr>
        <sz val="11"/>
        <rFont val="宋体"/>
        <family val="3"/>
        <charset val="134"/>
      </rPr>
      <t>必杀</t>
    </r>
    <r>
      <rPr>
        <sz val="11"/>
        <rFont val="Arial"/>
        <family val="2"/>
      </rPr>
      <t>lv.4</t>
    </r>
  </si>
  <si>
    <t>普通攻击时，增加宠物[skill:71104:200]点的暴击率和[skill:71104:500]点的暴击伤害</t>
  </si>
  <si>
    <t>Fury roar lv.4</t>
  </si>
  <si>
    <r>
      <rPr>
        <sz val="11"/>
        <rFont val="宋体"/>
        <family val="3"/>
        <charset val="134"/>
      </rPr>
      <t>狂暴怒吼</t>
    </r>
    <r>
      <rPr>
        <sz val="11"/>
        <rFont val="Arial"/>
        <family val="2"/>
      </rPr>
      <t>lv.4</t>
    </r>
  </si>
  <si>
    <t>宠物生命低于[skill:71204:v2]%时，有[skill:71204:v1]%的概率增加[skill:71204:200]点的暴击率</t>
  </si>
  <si>
    <t>Lu Hao roar lv.4</t>
  </si>
  <si>
    <r>
      <rPr>
        <sz val="11"/>
        <rFont val="宋体"/>
        <family val="3"/>
        <charset val="134"/>
      </rPr>
      <t>鲁莽怒吼</t>
    </r>
    <r>
      <rPr>
        <sz val="11"/>
        <rFont val="Arial"/>
        <family val="2"/>
      </rPr>
      <t>lv.4</t>
    </r>
  </si>
  <si>
    <t>宠物生命低于[skill:71304:v2]%时，有[skill:71304:v1]%的概率增加[skill:71304:1000]点的暴击伤害</t>
  </si>
  <si>
    <t>Assembly roar lv.4</t>
  </si>
  <si>
    <r>
      <rPr>
        <sz val="11"/>
        <rFont val="宋体"/>
        <family val="3"/>
        <charset val="134"/>
      </rPr>
      <t>集结怒吼</t>
    </r>
    <r>
      <rPr>
        <sz val="11"/>
        <rFont val="Arial"/>
        <family val="2"/>
      </rPr>
      <t>lv.4</t>
    </r>
  </si>
  <si>
    <t>宠物生命低于[skill:71404:v2]%时，有[skill:71404:v1]%的概率增加[skill:71404:20*3]%的物理攻击</t>
  </si>
  <si>
    <t>Shield gas lv.4</t>
  </si>
  <si>
    <r>
      <rPr>
        <sz val="11"/>
        <rFont val="宋体"/>
        <family val="3"/>
        <charset val="134"/>
      </rPr>
      <t>盾气</t>
    </r>
    <r>
      <rPr>
        <sz val="11"/>
        <rFont val="Arial"/>
        <family val="2"/>
      </rPr>
      <t>lv.4</t>
    </r>
  </si>
  <si>
    <t>宠物增加[skill:71504:20]%的物理防御</t>
  </si>
  <si>
    <t>Defensive posture lv.4</t>
  </si>
  <si>
    <r>
      <rPr>
        <sz val="11"/>
        <rFont val="宋体"/>
        <family val="3"/>
        <charset val="134"/>
      </rPr>
      <t>防御姿态</t>
    </r>
    <r>
      <rPr>
        <sz val="11"/>
        <rFont val="Arial"/>
        <family val="2"/>
      </rPr>
      <t>lv.4</t>
    </r>
  </si>
  <si>
    <t>宠物增加[skill:71604:15]%的物理防御，同时降低[skill:71604:23*3]%的物理攻击</t>
  </si>
  <si>
    <t>Revenge gesture lv.4</t>
  </si>
  <si>
    <r>
      <rPr>
        <sz val="11"/>
        <rFont val="宋体"/>
        <family val="3"/>
        <charset val="134"/>
      </rPr>
      <t>复仇姿态</t>
    </r>
    <r>
      <rPr>
        <sz val="11"/>
        <rFont val="Arial"/>
        <family val="2"/>
      </rPr>
      <t>lv.4</t>
    </r>
  </si>
  <si>
    <t>宠物增加[skill:71704:15]%的物理防御，同时降低[skill:71704:23*4]%的法术攻击</t>
  </si>
  <si>
    <t>Precise posture lv.4</t>
  </si>
  <si>
    <r>
      <rPr>
        <sz val="11"/>
        <rFont val="宋体"/>
        <family val="3"/>
        <charset val="134"/>
      </rPr>
      <t>精准姿态</t>
    </r>
    <r>
      <rPr>
        <sz val="11"/>
        <rFont val="Arial"/>
        <family val="2"/>
      </rPr>
      <t>lv.4</t>
    </r>
  </si>
  <si>
    <t>宠物增加[skill:71804:15]%的物理防御，同时降低[skill:71804:23]%的法术防御</t>
  </si>
  <si>
    <t>Broken boat lv.4</t>
  </si>
  <si>
    <r>
      <rPr>
        <sz val="11"/>
        <rFont val="宋体"/>
        <family val="3"/>
        <charset val="134"/>
      </rPr>
      <t>破釜沉舟</t>
    </r>
    <r>
      <rPr>
        <sz val="11"/>
        <rFont val="Arial"/>
        <family val="2"/>
      </rPr>
      <t>lv.4</t>
    </r>
  </si>
  <si>
    <t>宠物生命低于[skill:71904:v2]%时，有[skill:71904:v1]%的概率增加[skill:71904:20]%的物理防御</t>
  </si>
  <si>
    <t>Gift lv.4</t>
  </si>
  <si>
    <r>
      <rPr>
        <sz val="11"/>
        <rFont val="宋体"/>
        <family val="3"/>
        <charset val="134"/>
      </rPr>
      <t>恩赐</t>
    </r>
    <r>
      <rPr>
        <sz val="11"/>
        <rFont val="Arial"/>
        <family val="2"/>
      </rPr>
      <t>lv.4</t>
    </r>
  </si>
  <si>
    <t>增加宠物[skill:72004:20]%的法力上限</t>
  </si>
  <si>
    <t>Mana coordination lv.4</t>
  </si>
  <si>
    <r>
      <rPr>
        <sz val="11"/>
        <rFont val="宋体"/>
        <family val="3"/>
        <charset val="134"/>
      </rPr>
      <t>法力协调</t>
    </r>
    <r>
      <rPr>
        <sz val="11"/>
        <rFont val="Arial"/>
        <family val="2"/>
      </rPr>
      <t>lv.4</t>
    </r>
  </si>
  <si>
    <t>增加宠物[skill:72104:200]点的法力回复值</t>
  </si>
  <si>
    <t>Magic Heart lv.4</t>
  </si>
  <si>
    <r>
      <rPr>
        <sz val="11"/>
        <rFont val="宋体"/>
        <family val="3"/>
        <charset val="134"/>
      </rPr>
      <t>魔之心</t>
    </r>
    <r>
      <rPr>
        <sz val="11"/>
        <rFont val="Arial"/>
        <family val="2"/>
      </rPr>
      <t>lv.4</t>
    </r>
  </si>
  <si>
    <t>技能攻击时，宠物有[skill:72204:v1]%的概率降低目标[skill:72204:150]点的魔法抗性，持续5秒</t>
  </si>
  <si>
    <t>Spell enhanced lv.4</t>
  </si>
  <si>
    <r>
      <rPr>
        <sz val="11"/>
        <rFont val="宋体"/>
        <family val="3"/>
        <charset val="134"/>
      </rPr>
      <t>法术强化</t>
    </r>
    <r>
      <rPr>
        <sz val="11"/>
        <rFont val="Arial"/>
        <family val="2"/>
      </rPr>
      <t>lv.4</t>
    </r>
  </si>
  <si>
    <t>技能攻击时，宠物有[skill:72304:v1]%的概率增加自身[skill:72304:200]点的法术穿透，持续5秒</t>
  </si>
  <si>
    <t>Spell resistance lv.4</t>
  </si>
  <si>
    <r>
      <rPr>
        <sz val="11"/>
        <rFont val="宋体"/>
        <family val="3"/>
        <charset val="134"/>
      </rPr>
      <t>法术抵抗</t>
    </r>
    <r>
      <rPr>
        <sz val="11"/>
        <rFont val="Arial"/>
        <family val="2"/>
      </rPr>
      <t>lv.4</t>
    </r>
  </si>
  <si>
    <t>宠物受到攻击时，有[skill:72404:v1]%的概率在5秒内减免[skill:72404:200]点的魔法伤害</t>
  </si>
  <si>
    <t>Spell defense lv.4</t>
  </si>
  <si>
    <r>
      <rPr>
        <sz val="11"/>
        <rFont val="宋体"/>
        <family val="3"/>
        <charset val="134"/>
      </rPr>
      <t>法术防御</t>
    </r>
    <r>
      <rPr>
        <sz val="11"/>
        <rFont val="Arial"/>
        <family val="2"/>
      </rPr>
      <t>lv.4</t>
    </r>
  </si>
  <si>
    <t>宠物增加[skill:72504:20]%的法术防御</t>
  </si>
  <si>
    <t>Spell Armor lv.4</t>
  </si>
  <si>
    <r>
      <rPr>
        <sz val="11"/>
        <rFont val="宋体"/>
        <family val="3"/>
        <charset val="134"/>
      </rPr>
      <t>法术护甲</t>
    </r>
    <r>
      <rPr>
        <sz val="11"/>
        <rFont val="Arial"/>
        <family val="2"/>
      </rPr>
      <t>lv.4</t>
    </r>
  </si>
  <si>
    <t>宠物增加[skill:72604:15]%的法术防御，同时降低[skill:72604:23*3]%的物理攻击</t>
  </si>
  <si>
    <t>Arcane Armor lv.4</t>
  </si>
  <si>
    <r>
      <rPr>
        <sz val="11"/>
        <rFont val="宋体"/>
        <family val="3"/>
        <charset val="134"/>
      </rPr>
      <t>奥术护甲</t>
    </r>
    <r>
      <rPr>
        <sz val="11"/>
        <rFont val="Arial"/>
        <family val="2"/>
      </rPr>
      <t>lv.4</t>
    </r>
  </si>
  <si>
    <t>宠物增加[skill:72704:15]%的法术防御，同时降低[skill:72704:23*4]%的法术攻击</t>
  </si>
  <si>
    <t>Frost Armor lv.4</t>
  </si>
  <si>
    <r>
      <rPr>
        <sz val="11"/>
        <rFont val="宋体"/>
        <family val="3"/>
        <charset val="134"/>
      </rPr>
      <t>冰霜护甲</t>
    </r>
    <r>
      <rPr>
        <sz val="11"/>
        <rFont val="Arial"/>
        <family val="2"/>
      </rPr>
      <t>lv.4</t>
    </r>
  </si>
  <si>
    <t>宠物增加[skill:72804:15]%的法术防御，同时降低[skill:72804:23]%的物理防御</t>
  </si>
  <si>
    <t>Agile lv.4</t>
  </si>
  <si>
    <r>
      <rPr>
        <sz val="11"/>
        <rFont val="宋体"/>
        <family val="3"/>
        <charset val="134"/>
      </rPr>
      <t>敏捷</t>
    </r>
    <r>
      <rPr>
        <sz val="11"/>
        <rFont val="Arial"/>
        <family val="2"/>
      </rPr>
      <t>lv.4</t>
    </r>
  </si>
  <si>
    <t>宠物增加[skill:72904:120]%的移动速度</t>
  </si>
  <si>
    <t>Life stimulates lv.4</t>
  </si>
  <si>
    <r>
      <rPr>
        <sz val="11"/>
        <rFont val="宋体"/>
        <family val="3"/>
        <charset val="134"/>
      </rPr>
      <t>生命激发</t>
    </r>
    <r>
      <rPr>
        <sz val="11"/>
        <rFont val="Arial"/>
        <family val="2"/>
      </rPr>
      <t>lv.4</t>
    </r>
  </si>
  <si>
    <t>宠物生命低于[skill:73004:v2]%时，有[skill:73004:v1]%的概率回复[skill:73004:v0]%的生命</t>
  </si>
  <si>
    <t>Vampire lv.4</t>
  </si>
  <si>
    <r>
      <rPr>
        <sz val="11"/>
        <rFont val="宋体"/>
        <family val="3"/>
        <charset val="134"/>
      </rPr>
      <t>吸血</t>
    </r>
    <r>
      <rPr>
        <sz val="11"/>
        <rFont val="Arial"/>
        <family val="2"/>
      </rPr>
      <t>lv.4</t>
    </r>
  </si>
  <si>
    <t>普通攻击时，宠物有[skill:73104:v0]%的概率将造成伤害值的[skill:73104:v1]%转化为自身生命</t>
  </si>
  <si>
    <t>Broken armor lv.4</t>
  </si>
  <si>
    <r>
      <rPr>
        <sz val="11"/>
        <rFont val="宋体"/>
        <family val="3"/>
        <charset val="134"/>
      </rPr>
      <t>破甲</t>
    </r>
    <r>
      <rPr>
        <sz val="11"/>
        <rFont val="Arial"/>
        <family val="2"/>
      </rPr>
      <t>lv.4</t>
    </r>
  </si>
  <si>
    <t>普通攻击时，宠物有[skill:73204:v1]%的概率无视敌方部分物理防御</t>
  </si>
  <si>
    <t>Tearing lv.4</t>
  </si>
  <si>
    <r>
      <rPr>
        <sz val="11"/>
        <rFont val="宋体"/>
        <family val="3"/>
        <charset val="134"/>
      </rPr>
      <t>撕裂</t>
    </r>
    <r>
      <rPr>
        <sz val="11"/>
        <rFont val="Arial"/>
        <family val="2"/>
      </rPr>
      <t>lv.4</t>
    </r>
  </si>
  <si>
    <t>普通攻击时，宠物有[skill:73304:v1]%的概率使对方获得中毒效果，在4秒内共计造成等同于魔法攻击力*4的毒素伤害</t>
  </si>
  <si>
    <t>Resist lv.4</t>
  </si>
  <si>
    <r>
      <rPr>
        <sz val="11"/>
        <rFont val="宋体"/>
        <family val="3"/>
        <charset val="134"/>
      </rPr>
      <t>抵挡</t>
    </r>
    <r>
      <rPr>
        <sz val="11"/>
        <rFont val="Arial"/>
        <family val="2"/>
      </rPr>
      <t>lv.4</t>
    </r>
  </si>
  <si>
    <t>宠物遭受物理伤害时，有[skill:73404:v1]%的概率完全抵挡对方大量伤害</t>
  </si>
  <si>
    <t>Block lv.4</t>
  </si>
  <si>
    <r>
      <rPr>
        <sz val="11"/>
        <rFont val="宋体"/>
        <family val="3"/>
        <charset val="134"/>
      </rPr>
      <t>格挡</t>
    </r>
    <r>
      <rPr>
        <sz val="11"/>
        <rFont val="Arial"/>
        <family val="2"/>
      </rPr>
      <t>lv.4</t>
    </r>
  </si>
  <si>
    <t>宠物遭受物理伤害时，有[skill:73504:v1]%的概率减免[skill:73504:v0]%的物理伤害</t>
  </si>
  <si>
    <t>Anti-vibration lv.4</t>
  </si>
  <si>
    <r>
      <rPr>
        <sz val="11"/>
        <rFont val="宋体"/>
        <family val="3"/>
        <charset val="134"/>
      </rPr>
      <t>反震</t>
    </r>
    <r>
      <rPr>
        <sz val="11"/>
        <rFont val="Arial"/>
        <family val="2"/>
      </rPr>
      <t>lv.4</t>
    </r>
  </si>
  <si>
    <t>宠物遭受物理伤害时，有[skill:73604:v0]%的概率反弹[skill:73604:v1]%的物理伤害</t>
  </si>
  <si>
    <t>Spell crit lv.4</t>
  </si>
  <si>
    <r>
      <rPr>
        <sz val="11"/>
        <rFont val="宋体"/>
        <family val="3"/>
        <charset val="134"/>
      </rPr>
      <t>法术暴击</t>
    </r>
    <r>
      <rPr>
        <sz val="11"/>
        <rFont val="Arial"/>
        <family val="2"/>
      </rPr>
      <t>lv.4</t>
    </r>
  </si>
  <si>
    <t>法术攻击时，宠物有[skill:73704:v1]%的概率增加[skill:73704:v0]%的法术暴击伤害</t>
  </si>
  <si>
    <t>Spell storm lv.4</t>
  </si>
  <si>
    <r>
      <rPr>
        <sz val="11"/>
        <rFont val="宋体"/>
        <family val="3"/>
        <charset val="134"/>
      </rPr>
      <t>法术风暴</t>
    </r>
    <r>
      <rPr>
        <sz val="11"/>
        <rFont val="Arial"/>
        <family val="2"/>
      </rPr>
      <t>lv.4</t>
    </r>
  </si>
  <si>
    <t>技能攻击命中时，宠物有[skill:73804:v1]%的概率使对方获得中毒效果，在4秒内共计造成等同于魔法攻击力*4的毒素伤害</t>
  </si>
  <si>
    <t>Shelter lv.4</t>
  </si>
  <si>
    <r>
      <rPr>
        <sz val="11"/>
        <rFont val="宋体"/>
        <family val="3"/>
        <charset val="134"/>
      </rPr>
      <t>庇护</t>
    </r>
    <r>
      <rPr>
        <sz val="11"/>
        <rFont val="Arial"/>
        <family val="2"/>
      </rPr>
      <t>lv.4</t>
    </r>
  </si>
  <si>
    <t>宠物受到攻击时，有[skill:73904:v1]%的概率在3秒内获得全魔法抗性100%</t>
  </si>
  <si>
    <t>Anti-phagocytic lv.4</t>
  </si>
  <si>
    <r>
      <rPr>
        <sz val="11"/>
        <rFont val="宋体"/>
        <family val="3"/>
        <charset val="134"/>
      </rPr>
      <t>反噬</t>
    </r>
    <r>
      <rPr>
        <sz val="11"/>
        <rFont val="Arial"/>
        <family val="2"/>
      </rPr>
      <t>lv.4</t>
    </r>
  </si>
  <si>
    <t>宠物遭受法术伤害时，有[skill:74004:v0]%的概率反弹[skill:74004:v1]%的魔法伤害</t>
  </si>
  <si>
    <t>Broken lv.4</t>
  </si>
  <si>
    <r>
      <rPr>
        <sz val="11"/>
        <rFont val="宋体"/>
        <family val="3"/>
        <charset val="134"/>
      </rPr>
      <t>断筋</t>
    </r>
    <r>
      <rPr>
        <sz val="11"/>
        <rFont val="Arial"/>
        <family val="2"/>
      </rPr>
      <t>lv.4</t>
    </r>
  </si>
  <si>
    <t>施法时，宠物有[skill:74104:v1]%的概率使对方获得[skill:74104:v0]%的减速效果</t>
  </si>
  <si>
    <t>普攻时[skill:75001:v0]%概率吸血[skill:75001:v1]%</t>
  </si>
  <si>
    <t>普攻时[skill:75002:v0]%概率吸血[skill:75002:v1]%</t>
  </si>
  <si>
    <t>普攻时[skill:75003:v0]%概率吸血[skill:75003:v1]%</t>
  </si>
  <si>
    <t>普攻时[skill:75004:v0]%概率吸血[skill:75004:v1]%</t>
  </si>
  <si>
    <t>Collection force</t>
  </si>
  <si>
    <r>
      <rPr>
        <sz val="11"/>
        <rFont val="宋体"/>
        <family val="3"/>
        <charset val="134"/>
      </rPr>
      <t>采集力</t>
    </r>
  </si>
  <si>
    <t>Moving speed</t>
  </si>
  <si>
    <r>
      <rPr>
        <sz val="11"/>
        <rFont val="宋体"/>
        <family val="3"/>
        <charset val="134"/>
      </rPr>
      <t>移动速度</t>
    </r>
  </si>
  <si>
    <t>50141.lua</t>
  </si>
  <si>
    <t>skill_icons.ps_fire_wall</t>
  </si>
  <si>
    <t>Werewolf talisman</t>
  </si>
  <si>
    <t>Become a werewolf at night, improve the maximum life, physical magic attack defense.</t>
  </si>
  <si>
    <t>item.ps_warwolf_necklace</t>
  </si>
  <si>
    <t>lead_werewolf_transformation</t>
  </si>
  <si>
    <t>Werewolf talisman_gethit</t>
  </si>
  <si>
    <r>
      <rPr>
        <sz val="11"/>
        <rFont val="宋体"/>
        <family val="3"/>
        <charset val="134"/>
      </rPr>
      <t>狼人护符</t>
    </r>
  </si>
  <si>
    <t>夜晚时变身狼人，提升最大生命、物理魔法攻击防御。</t>
  </si>
  <si>
    <t>Slow rain umbrella</t>
  </si>
  <si>
    <t>Automatically unfolds when landing, which can reduce the speed of falling</t>
  </si>
  <si>
    <t>item.ps_float_umbrella</t>
  </si>
  <si>
    <t>parachute_idle</t>
  </si>
  <si>
    <t>falling_slow.lua</t>
  </si>
  <si>
    <r>
      <rPr>
        <sz val="11"/>
        <rFont val="宋体"/>
        <family val="3"/>
        <charset val="134"/>
      </rPr>
      <t>缓降雨伞</t>
    </r>
  </si>
  <si>
    <t>降落时自动展开，可以降低掉落的速度</t>
  </si>
  <si>
    <t>Sun Stone</t>
  </si>
  <si>
    <t>Improve life recovery and mana recovery during the day</t>
  </si>
  <si>
    <t>item.ps_solar_stone</t>
  </si>
  <si>
    <r>
      <rPr>
        <sz val="11"/>
        <rFont val="宋体"/>
        <family val="3"/>
        <charset val="134"/>
      </rPr>
      <t>太阳石</t>
    </r>
  </si>
  <si>
    <t>白天时提升生命恢复和法力恢复</t>
  </si>
  <si>
    <t>Moonstone</t>
  </si>
  <si>
    <t>Improve life recovery and mana recovery at night</t>
  </si>
  <si>
    <t>item.ps_lunar_stone</t>
  </si>
  <si>
    <r>
      <rPr>
        <sz val="11"/>
        <rFont val="宋体"/>
        <family val="3"/>
        <charset val="134"/>
      </rPr>
      <t>月亮石</t>
    </r>
  </si>
  <si>
    <t>夜晚时提升生命恢复和法力恢复</t>
  </si>
  <si>
    <t>Angry essence</t>
  </si>
  <si>
    <t>20% physical and magic crit rate when blood volume is below 50%</t>
  </si>
  <si>
    <t>item.ps_dury_essence</t>
  </si>
  <si>
    <r>
      <rPr>
        <sz val="11"/>
        <rFont val="宋体"/>
        <family val="3"/>
        <charset val="134"/>
      </rPr>
      <t>愤怒精华</t>
    </r>
  </si>
  <si>
    <t>血量低于50%时提升20%物理和魔法暴击率</t>
  </si>
  <si>
    <t>Floating balloon</t>
  </si>
  <si>
    <t>item.ps_float_ballon</t>
  </si>
  <si>
    <r>
      <rPr>
        <sz val="11"/>
        <rFont val="宋体"/>
        <family val="3"/>
        <charset val="134"/>
      </rPr>
      <t>漂浮气球</t>
    </r>
  </si>
  <si>
    <t>Honey balloon</t>
  </si>
  <si>
    <t>item.ps_honey_ballon</t>
  </si>
  <si>
    <r>
      <rPr>
        <sz val="11"/>
        <rFont val="宋体"/>
        <family val="3"/>
        <charset val="134"/>
      </rPr>
      <t>蜂蜜气球</t>
    </r>
  </si>
  <si>
    <t>Panic talisman</t>
  </si>
  <si>
    <t>When attacked by normal attacks, there is a 20% chance to increase the movement speed by 50% for 2 seconds.</t>
  </si>
  <si>
    <t>item.ps_panic_necklace</t>
  </si>
  <si>
    <r>
      <rPr>
        <sz val="11"/>
        <rFont val="宋体"/>
        <family val="3"/>
        <charset val="134"/>
      </rPr>
      <t>恐慌护符</t>
    </r>
  </si>
  <si>
    <t>受到普通攻击伤害时，有20%概率提升移动速度50%，持续2秒</t>
  </si>
  <si>
    <t>beehive</t>
  </si>
  <si>
    <t>When attacked by normal attacks, there is a 10% chance to summon a killer bee to fight for you for 10 seconds.</t>
  </si>
  <si>
    <t>item2.ps_bee_hive</t>
  </si>
  <si>
    <r>
      <rPr>
        <sz val="11"/>
        <rFont val="宋体"/>
        <family val="3"/>
        <charset val="134"/>
      </rPr>
      <t>蜂箱</t>
    </r>
  </si>
  <si>
    <t>受到普通攻击伤害时，有10%概率召唤一只杀人蜂为你作战，持续10秒</t>
  </si>
  <si>
    <t>Thorns necklace</t>
  </si>
  <si>
    <t>When the damage is dealt, the damage caused by the attacker is 10%.</t>
  </si>
  <si>
    <t>item.ps_thorn_neckles</t>
  </si>
  <si>
    <r>
      <rPr>
        <sz val="11"/>
        <rFont val="宋体"/>
        <family val="3"/>
        <charset val="134"/>
      </rPr>
      <t>荆棘项链</t>
    </r>
  </si>
  <si>
    <t>受到伤害时，对攻击者造成伤害值10%的对应伤害</t>
  </si>
  <si>
    <t>Flame boots</t>
  </si>
  <si>
    <t>After moving the back, there will be a flame path left, causing fire damage to the enemies that are stepped within 2 seconds.</t>
  </si>
  <si>
    <t>item.ps_fire_boots</t>
  </si>
  <si>
    <t>flameroad.lua</t>
  </si>
  <si>
    <r>
      <rPr>
        <sz val="11"/>
        <color rgb="FFFF0000"/>
        <rFont val="宋体"/>
        <family val="3"/>
        <charset val="134"/>
      </rPr>
      <t>火焰靴</t>
    </r>
  </si>
  <si>
    <r>
      <rPr>
        <sz val="11"/>
        <color rgb="FFFF0000"/>
        <rFont val="宋体"/>
        <family val="3"/>
        <charset val="134"/>
      </rPr>
      <t>移动后身后会遗留火焰路径，</t>
    </r>
    <r>
      <rPr>
        <sz val="11"/>
        <color rgb="FFFF0000"/>
        <rFont val="Arial"/>
        <family val="2"/>
      </rPr>
      <t>2</t>
    </r>
    <r>
      <rPr>
        <sz val="11"/>
        <color rgb="FFFF0000"/>
        <rFont val="宋体"/>
        <family val="3"/>
        <charset val="134"/>
      </rPr>
      <t>秒内对踩到的敌人造成火焰伤害</t>
    </r>
  </si>
  <si>
    <t>Reed straw</t>
  </si>
  <si>
    <t>You can breathe normally within two distances below the water surface.</t>
  </si>
  <si>
    <t>item.ps_reed_straw</t>
  </si>
  <si>
    <r>
      <rPr>
        <sz val="11"/>
        <rFont val="宋体"/>
        <family val="3"/>
        <charset val="134"/>
      </rPr>
      <t>芦苇吸管</t>
    </r>
  </si>
  <si>
    <t>水面下两格距离内可以正常呼吸。</t>
  </si>
  <si>
    <t>Blast boots</t>
  </si>
  <si>
    <t>Continue to run in the same direction for 1 second, enter the sprint state, and increase the movement speed by 15%.</t>
  </si>
  <si>
    <t>item.ps_speed_boots</t>
  </si>
  <si>
    <t>50035.lua</t>
  </si>
  <si>
    <r>
      <rPr>
        <sz val="11"/>
        <rFont val="宋体"/>
        <family val="3"/>
        <charset val="134"/>
      </rPr>
      <t>疾风靴</t>
    </r>
  </si>
  <si>
    <t>持续朝同一个方向奔跑1秒后，进入冲刺状态，移动速度提升15%</t>
  </si>
  <si>
    <t>Bee thorn</t>
  </si>
  <si>
    <t>There is a 5% chance to poison the target during the attack, and a total of 500 toxin damage in 4 seconds</t>
  </si>
  <si>
    <t>item.ps_bee_sting</t>
  </si>
  <si>
    <r>
      <rPr>
        <sz val="11"/>
        <rFont val="宋体"/>
        <family val="3"/>
        <charset val="134"/>
      </rPr>
      <t>蜂刺</t>
    </r>
  </si>
  <si>
    <t>普攻时有5%几率让目标中毒，4秒内受到共计500毒素伤害</t>
  </si>
  <si>
    <t>Mole talisman</t>
  </si>
  <si>
    <t>Turned into a mole when going underground, the excavation speed is increased</t>
  </si>
  <si>
    <t>item.ps_mole_necklace</t>
  </si>
  <si>
    <t>lead_mole_transformation</t>
  </si>
  <si>
    <t>50037.lua</t>
  </si>
  <si>
    <t>Mole talisman_gethit</t>
  </si>
  <si>
    <r>
      <rPr>
        <sz val="11"/>
        <rFont val="宋体"/>
        <family val="3"/>
        <charset val="134"/>
      </rPr>
      <t>鼹鼠护符</t>
    </r>
  </si>
  <si>
    <t>在地下时变身为鼹鼠，挖掘速度提升</t>
  </si>
  <si>
    <t>Leader badge</t>
  </si>
  <si>
    <t>10% increase in attack power, health, physical and magic defenses of playing pets and following combat NPCs</t>
  </si>
  <si>
    <t>item.ps_leader_badge</t>
  </si>
  <si>
    <r>
      <rPr>
        <sz val="11"/>
        <rFont val="宋体"/>
        <family val="3"/>
        <charset val="134"/>
      </rPr>
      <t>领导者徽章</t>
    </r>
  </si>
  <si>
    <t>出战宠物与跟随战斗NPC的攻击力、生命值、物理和魔法防御提升10%</t>
  </si>
  <si>
    <t>Tame long whip</t>
  </si>
  <si>
    <t>15% increase in attack power, health, physical and magic defense of the pet</t>
  </si>
  <si>
    <t>item.ps_animal_whip</t>
  </si>
  <si>
    <r>
      <rPr>
        <sz val="11"/>
        <rFont val="宋体"/>
        <family val="3"/>
        <charset val="134"/>
      </rPr>
      <t>驯兽长鞭</t>
    </r>
  </si>
  <si>
    <t>出战宠物的攻击力、生命值、物理和魔法防御提升15%</t>
  </si>
  <si>
    <t>Water jump boots</t>
  </si>
  <si>
    <t>Increases movement speed by 15% in liquid, and jumps height by 1</t>
  </si>
  <si>
    <t>item.ps_water_jump_boots</t>
  </si>
  <si>
    <r>
      <rPr>
        <sz val="11"/>
        <rFont val="宋体"/>
        <family val="3"/>
        <charset val="134"/>
      </rPr>
      <t>水跃靴</t>
    </r>
  </si>
  <si>
    <t>在液体中提升15%移动速度，和跳跃高度1格</t>
  </si>
  <si>
    <t>Rocket boots</t>
  </si>
  <si>
    <t>Increase the jump height of 2</t>
  </si>
  <si>
    <t>item.ps_rocket_boots</t>
  </si>
  <si>
    <r>
      <rPr>
        <sz val="11"/>
        <rFont val="宋体"/>
        <family val="3"/>
        <charset val="134"/>
      </rPr>
      <t>火箭靴</t>
    </r>
  </si>
  <si>
    <t>增加2格跳跃高度</t>
  </si>
  <si>
    <t>Strong spring</t>
  </si>
  <si>
    <t>Increase 1 jump height</t>
  </si>
  <si>
    <t>item.ps_strong_spring</t>
  </si>
  <si>
    <r>
      <rPr>
        <sz val="11"/>
        <rFont val="宋体"/>
        <family val="3"/>
        <charset val="134"/>
      </rPr>
      <t>强力弹簧</t>
    </r>
  </si>
  <si>
    <t>增加1格跳跃高度</t>
  </si>
  <si>
    <t>Acceleration gyro</t>
  </si>
  <si>
    <t>Reduced deceleration by 25%</t>
  </si>
  <si>
    <t>item.ps_speed_gyro</t>
  </si>
  <si>
    <r>
      <rPr>
        <sz val="11"/>
        <rFont val="宋体"/>
        <family val="3"/>
        <charset val="134"/>
      </rPr>
      <t>加速陀螺</t>
    </r>
  </si>
  <si>
    <t>受到的减速效果降低25%</t>
  </si>
  <si>
    <t>Frog leg</t>
  </si>
  <si>
    <t>item.ps_frog_leg</t>
  </si>
  <si>
    <r>
      <rPr>
        <sz val="11"/>
        <rFont val="宋体"/>
        <family val="3"/>
        <charset val="134"/>
      </rPr>
      <t>蛙腿</t>
    </r>
  </si>
  <si>
    <t>Fury_of_wargod</t>
  </si>
  <si>
    <t>dec_Fury_of_wargod</t>
  </si>
  <si>
    <t>item.ps_fury_of_wargod</t>
  </si>
  <si>
    <r>
      <rPr>
        <sz val="11"/>
        <rFont val="宋体"/>
        <family val="3"/>
        <charset val="134"/>
      </rPr>
      <t>战神之怒</t>
    </r>
  </si>
  <si>
    <t>增加10%攻击速度和10%物理暴击率，降低30%物理防御和魔法防御</t>
  </si>
  <si>
    <t>defensemaster_badge</t>
  </si>
  <si>
    <t>dec_defensemaster_badge</t>
  </si>
  <si>
    <t>item.ps_defensemaster_badge</t>
  </si>
  <si>
    <t>防御大师徽章</t>
  </si>
  <si>
    <t>lucky_dice</t>
  </si>
  <si>
    <t>dec_lucky_dice</t>
  </si>
  <si>
    <t>item.ps_lucky_dice</t>
  </si>
  <si>
    <t>幸运骰子</t>
  </si>
  <si>
    <t>guardian_necklace</t>
  </si>
  <si>
    <t>dec_guardian_necklace</t>
  </si>
  <si>
    <t>item.ps_guardian_necklace</t>
  </si>
  <si>
    <t>守护契约项链</t>
  </si>
  <si>
    <t>obsidian_shield</t>
  </si>
  <si>
    <t>dec_obsidian_shield</t>
  </si>
  <si>
    <t>item.ps_obsidian_shield</t>
  </si>
  <si>
    <t>黑曜石盾</t>
  </si>
  <si>
    <t>persistence_totem</t>
  </si>
  <si>
    <t>dec_persistence_totem</t>
  </si>
  <si>
    <t>item.ps_persistence_totem</t>
  </si>
  <si>
    <t>坚毅图腾</t>
  </si>
  <si>
    <t>weak_totem</t>
  </si>
  <si>
    <t>dec_weak_totem</t>
  </si>
  <si>
    <t>item.ps_weak_totem</t>
  </si>
  <si>
    <t>虚弱图腾</t>
  </si>
  <si>
    <t>Piranha cannon barrel</t>
  </si>
  <si>
    <t>Shoot a fierce piranha and bite the enemy.</t>
  </si>
  <si>
    <t>item.ps_piranha_cannon</t>
  </si>
  <si>
    <r>
      <rPr>
        <sz val="11"/>
        <rFont val="宋体"/>
        <family val="3"/>
        <charset val="134"/>
      </rPr>
      <t>食人鱼炮桶</t>
    </r>
  </si>
  <si>
    <t>Fluorescent crossbow</t>
  </si>
  <si>
    <t>Shoot the glow stick and light up the surrounding area.</t>
  </si>
  <si>
    <t>item.ps_glitter_crossbow</t>
  </si>
  <si>
    <t>50102.lua</t>
  </si>
  <si>
    <r>
      <rPr>
        <sz val="11"/>
        <rFont val="宋体"/>
        <family val="3"/>
        <charset val="134"/>
      </rPr>
      <t>萤光十字弩</t>
    </r>
  </si>
  <si>
    <t>射出萤光棒，点亮周围区域。</t>
  </si>
  <si>
    <t>Meteor Staff</t>
  </si>
  <si>
    <t>50103.lua</t>
  </si>
  <si>
    <r>
      <rPr>
        <sz val="11"/>
        <rFont val="宋体"/>
        <family val="3"/>
        <charset val="134"/>
      </rPr>
      <t>流星法杖</t>
    </r>
  </si>
  <si>
    <t>召唤巨大的法球，滚动过程中对碰到的目标</t>
  </si>
  <si>
    <t>并且击退目标。</t>
  </si>
  <si>
    <t>Bee machine gun</t>
  </si>
  <si>
    <t>Summon bee colonies and attack enemies.</t>
  </si>
  <si>
    <t>item.ps_bee_repeater</t>
  </si>
  <si>
    <t>wpn_interest_mfq_rel</t>
  </si>
  <si>
    <t>50104.lua</t>
  </si>
  <si>
    <t>wpn_interest_mfq_hit</t>
  </si>
  <si>
    <r>
      <rPr>
        <sz val="11"/>
        <rFont val="宋体"/>
        <family val="3"/>
        <charset val="134"/>
      </rPr>
      <t>蜜蜂机关枪</t>
    </r>
  </si>
  <si>
    <t>召唤蜜蜂群，攻击敌人，每只蜜蜂可以造成[skill:50104:ui.cs_orange:120*3]%物理伤害。</t>
  </si>
  <si>
    <t>Fire Dragon Gun</t>
  </si>
  <si>
    <t>Squirting a hot flame to attack the enemy.</t>
  </si>
  <si>
    <t>item.ps_dragon_blast_cannon</t>
  </si>
  <si>
    <r>
      <rPr>
        <sz val="11"/>
        <rFont val="宋体"/>
        <family val="3"/>
        <charset val="134"/>
      </rPr>
      <t>火龙喷射炮</t>
    </r>
  </si>
  <si>
    <r>
      <rPr>
        <sz val="11"/>
        <rFont val="宋体"/>
        <family val="3"/>
        <charset val="134"/>
      </rPr>
      <t>喷出炙热的火焰攻击敌人，每</t>
    </r>
    <r>
      <rPr>
        <sz val="11"/>
        <rFont val="Calibri"/>
        <family val="2"/>
      </rPr>
      <t>0.5</t>
    </r>
    <r>
      <rPr>
        <sz val="11"/>
        <rFont val="宋体"/>
        <family val="3"/>
        <charset val="134"/>
      </rPr>
      <t>秒</t>
    </r>
  </si>
  <si>
    <t>Ice Dragon Gun</t>
  </si>
  <si>
    <t>Squirting a frozen airflow to attack the enemy.</t>
  </si>
  <si>
    <t>item.ps_icedragon_blast_cannon</t>
  </si>
  <si>
    <r>
      <rPr>
        <sz val="11"/>
        <rFont val="宋体"/>
        <family val="3"/>
        <charset val="134"/>
      </rPr>
      <t>冰龙喷射炮</t>
    </r>
  </si>
  <si>
    <r>
      <rPr>
        <sz val="11"/>
        <rFont val="宋体"/>
        <family val="3"/>
        <charset val="134"/>
      </rPr>
      <t>喷出冰冷的气流攻击敌人，每</t>
    </r>
    <r>
      <rPr>
        <sz val="11"/>
        <rFont val="Arial"/>
        <family val="2"/>
      </rPr>
      <t>0.5</t>
    </r>
    <r>
      <rPr>
        <sz val="11"/>
        <rFont val="宋体"/>
        <family val="3"/>
        <charset val="134"/>
      </rPr>
      <t>秒</t>
    </r>
  </si>
  <si>
    <t>Ice Gun</t>
  </si>
  <si>
    <t>喷出冰冷的气流攻击敌人。</t>
  </si>
  <si>
    <t>Crystal energy scattering gun</t>
  </si>
  <si>
    <t>Shoot bullets at very fast speeds to attack enemies.</t>
  </si>
  <si>
    <t>item.ps_crystal_rifle</t>
  </si>
  <si>
    <t>50106.lua</t>
  </si>
  <si>
    <t>wpn_steam_gun_hit</t>
  </si>
  <si>
    <r>
      <rPr>
        <sz val="11"/>
        <rFont val="宋体"/>
        <family val="3"/>
        <charset val="134"/>
      </rPr>
      <t>晶能散射炮扫射</t>
    </r>
  </si>
  <si>
    <t>以极快的速度射出子弹攻击敌人。</t>
  </si>
  <si>
    <t>Love attack</t>
  </si>
  <si>
    <t>Shoot a love-loving attack.</t>
  </si>
  <si>
    <t>item.ps_rainbow_kitty</t>
  </si>
  <si>
    <t>wpn_interest_chmm_rel</t>
  </si>
  <si>
    <t>jump_fly.lua</t>
  </si>
  <si>
    <t>wpn_interest_chmm_dap</t>
  </si>
  <si>
    <r>
      <rPr>
        <sz val="11"/>
        <rFont val="宋体"/>
        <family val="3"/>
        <charset val="134"/>
      </rPr>
      <t>爱心攻击</t>
    </r>
  </si>
  <si>
    <t>射出充满爱意的攻击。</t>
  </si>
  <si>
    <t>Destruction Seed Staff</t>
  </si>
  <si>
    <t>Summon a cute but attacking fierce destruction seed.</t>
  </si>
  <si>
    <t>item.ps_parasitic_staff</t>
  </si>
  <si>
    <t>50108.lua</t>
  </si>
  <si>
    <r>
      <rPr>
        <sz val="11"/>
        <rFont val="宋体"/>
        <family val="3"/>
        <charset val="134"/>
      </rPr>
      <t>毁灭种子法杖</t>
    </r>
  </si>
  <si>
    <r>
      <rPr>
        <sz val="11"/>
        <rFont val="宋体"/>
        <family val="3"/>
        <charset val="134"/>
      </rPr>
      <t>召唤一颗可爱但是攻击凶狠的毁灭种子，它会奔向最近的敌方目标后爆炸，造成[ui.cs_blue:204*0.9]的毒素伤害。并使它们中毒，在</t>
    </r>
    <r>
      <rPr>
        <sz val="11"/>
        <rFont val="Calibri"/>
        <family val="2"/>
      </rPr>
      <t>3</t>
    </r>
    <r>
      <rPr>
        <sz val="11"/>
        <rFont val="宋体"/>
        <family val="3"/>
        <charset val="134"/>
      </rPr>
      <t>秒内共计承受</t>
    </r>
    <r>
      <rPr>
        <sz val="11"/>
        <rFont val="Calibri"/>
        <family val="2"/>
      </rPr>
      <t>[ui.cs_blue:204*0.75]</t>
    </r>
    <r>
      <rPr>
        <sz val="11"/>
        <rFont val="宋体"/>
        <family val="3"/>
        <charset val="134"/>
      </rPr>
      <t>毒素伤害。</t>
    </r>
  </si>
  <si>
    <t>Destroy seed blast</t>
  </si>
  <si>
    <t>The god of oak is great! Boom!</t>
  </si>
  <si>
    <t>detonate</t>
  </si>
  <si>
    <t>skill_poisonous_seed_destroy_seed_blast</t>
  </si>
  <si>
    <r>
      <rPr>
        <sz val="11"/>
        <rFont val="宋体"/>
        <family val="3"/>
        <charset val="134"/>
      </rPr>
      <t>毁灭种子自爆</t>
    </r>
  </si>
  <si>
    <t>Fluorescent stick</t>
  </si>
  <si>
    <t>Throw out the glow stick and illuminate the surrounding area.</t>
  </si>
  <si>
    <t>item.ps_glow_stick</t>
  </si>
  <si>
    <t>50109.lua</t>
  </si>
  <si>
    <r>
      <rPr>
        <sz val="11"/>
        <rFont val="宋体"/>
        <family val="3"/>
        <charset val="134"/>
      </rPr>
      <t>萤光棒</t>
    </r>
  </si>
  <si>
    <t>扔出萤光棒，照亮周围区域。</t>
  </si>
  <si>
    <t>Impact tomahawk</t>
  </si>
  <si>
    <t>A normal attack has a 5% chance to launch a slash of light, dealing 100% physical damage to all enemies in the direction.</t>
  </si>
  <si>
    <t>item.ps_assault_waraxe</t>
  </si>
  <si>
    <t>knife_jump_attack</t>
  </si>
  <si>
    <t>wpn_interest_cjzf_rel</t>
  </si>
  <si>
    <t>50110.lua</t>
  </si>
  <si>
    <r>
      <rPr>
        <sz val="11"/>
        <rFont val="宋体"/>
        <family val="3"/>
        <charset val="134"/>
      </rPr>
      <t>冲击战斧</t>
    </r>
  </si>
  <si>
    <r>
      <rPr>
        <sz val="11"/>
        <rFont val="宋体"/>
        <family val="3"/>
        <charset val="134"/>
      </rPr>
      <t>普通攻击时有</t>
    </r>
    <r>
      <rPr>
        <sz val="11"/>
        <rFont val="Arial"/>
        <family val="2"/>
      </rPr>
      <t>5%</t>
    </r>
    <r>
      <rPr>
        <sz val="11"/>
        <rFont val="宋体"/>
        <family val="3"/>
        <charset val="134"/>
      </rPr>
      <t>几率发射一道刀光，对方向上所有敌人</t>
    </r>
  </si>
  <si>
    <t>Hurricane Staff</t>
  </si>
  <si>
    <t>DES_Hurricane Staff</t>
  </si>
  <si>
    <t>item.ps_tempest_staff</t>
  </si>
  <si>
    <r>
      <rPr>
        <sz val="11"/>
        <rFont val="宋体"/>
        <family val="3"/>
        <charset val="134"/>
      </rPr>
      <t>飓风法杖</t>
    </r>
  </si>
  <si>
    <r>
      <rPr>
        <sz val="11"/>
        <rFont val="宋体"/>
        <family val="3"/>
        <charset val="134"/>
      </rPr>
      <t>召唤</t>
    </r>
    <r>
      <rPr>
        <sz val="11"/>
        <rFont val="Arial"/>
        <family val="2"/>
      </rPr>
      <t>2</t>
    </r>
    <r>
      <rPr>
        <sz val="11"/>
        <rFont val="宋体"/>
        <family val="3"/>
        <charset val="134"/>
      </rPr>
      <t>个大型龙卷风向前席卷，对碰到的敌方单位每</t>
    </r>
    <r>
      <rPr>
        <sz val="11"/>
        <rFont val="Arial"/>
        <family val="2"/>
      </rPr>
      <t>0.25</t>
    </r>
    <r>
      <rPr>
        <sz val="11"/>
        <rFont val="宋体"/>
        <family val="3"/>
        <charset val="134"/>
      </rPr>
      <t>秒</t>
    </r>
  </si>
  <si>
    <t>Flame Hurricane Staff</t>
  </si>
  <si>
    <t>DES_Flame Hurricane Staff</t>
  </si>
  <si>
    <t>item.ps_fire_tornado_staff</t>
  </si>
  <si>
    <r>
      <rPr>
        <sz val="11"/>
        <rFont val="宋体"/>
        <family val="3"/>
        <charset val="134"/>
      </rPr>
      <t>火焰飓风法杖</t>
    </r>
  </si>
  <si>
    <t>召唤3个小型龙卷风向前席卷，对碰到的敌方单位每0.25秒</t>
  </si>
  <si>
    <t>item.ps_poison_tornado_staff</t>
  </si>
  <si>
    <r>
      <rPr>
        <sz val="11"/>
        <rFont val="宋体"/>
        <family val="3"/>
        <charset val="134"/>
      </rPr>
      <t>毒素飓风法杖</t>
    </r>
  </si>
  <si>
    <t>Frosty movement</t>
  </si>
  <si>
    <t>Summon several ice arrows to attack the enemy.</t>
  </si>
  <si>
    <t>item.ps_frozen_music</t>
  </si>
  <si>
    <t>wpn_interest_hsyz_rel</t>
  </si>
  <si>
    <t>50112.lua</t>
  </si>
  <si>
    <t>wpn_interest_hsyz_hit</t>
  </si>
  <si>
    <r>
      <rPr>
        <sz val="11"/>
        <rFont val="宋体"/>
        <family val="3"/>
        <charset val="134"/>
      </rPr>
      <t>寒霜乐章</t>
    </r>
  </si>
  <si>
    <t>召唤数枚冰箭攻击敌人，每根冰箭对碰到的第一个敌方单位</t>
  </si>
  <si>
    <t>Phantom Scythe</t>
  </si>
  <si>
    <t>4% chance to release a fast-rotating knife shadow during normal attacks, dealing 100% physical damage to nearby physical damage.</t>
  </si>
  <si>
    <t>item.ps_illusion_scythe</t>
  </si>
  <si>
    <t>50113.lua</t>
  </si>
  <si>
    <r>
      <rPr>
        <sz val="11"/>
        <rFont val="宋体"/>
        <family val="3"/>
        <charset val="134"/>
      </rPr>
      <t>幻影镰刀</t>
    </r>
  </si>
  <si>
    <r>
      <rPr>
        <sz val="11"/>
        <rFont val="宋体"/>
        <family val="3"/>
        <charset val="134"/>
      </rPr>
      <t>普通攻击时有</t>
    </r>
    <r>
      <rPr>
        <sz val="11"/>
        <rFont val="Arial"/>
        <family val="2"/>
      </rPr>
      <t>4%</t>
    </r>
    <r>
      <rPr>
        <sz val="11"/>
        <rFont val="宋体"/>
        <family val="3"/>
        <charset val="134"/>
      </rPr>
      <t>几率向前方发出快速旋转的刀影，对碰到的敌人每</t>
    </r>
    <r>
      <rPr>
        <sz val="11"/>
        <rFont val="Arial"/>
        <family val="2"/>
      </rPr>
      <t>0.25</t>
    </r>
    <r>
      <rPr>
        <sz val="11"/>
        <rFont val="宋体"/>
        <family val="3"/>
        <charset val="134"/>
      </rPr>
      <t>秒</t>
    </r>
  </si>
  <si>
    <t>Phantom Flame Circle</t>
  </si>
  <si>
    <t>4% chance to release a fast-rotating knife shadow during normal attacks, dealing 100% fire damage to nearby physical damage.</t>
  </si>
  <si>
    <t>item.ps_fireillusion_scythe</t>
  </si>
  <si>
    <t>item.ps_volcano_book</t>
  </si>
  <si>
    <t>50114.lua</t>
  </si>
  <si>
    <r>
      <rPr>
        <sz val="11"/>
        <rFont val="宋体"/>
        <family val="3"/>
        <charset val="134"/>
      </rPr>
      <t>熔岩禁书</t>
    </r>
  </si>
  <si>
    <t>召唤大量的地火伤害周遭的敌人，对被爆炸波及的敌方单位</t>
  </si>
  <si>
    <t>Portable electromagnetic gun</t>
  </si>
  <si>
    <t>After the power is stored, a small electromagnetic gun is fired.</t>
  </si>
  <si>
    <t>item2.ps_portable_tesla_cannon</t>
  </si>
  <si>
    <t>wpn_interest_dcp_rel</t>
  </si>
  <si>
    <t>50115.lua</t>
  </si>
  <si>
    <t>wpn_interest_dcp_hit</t>
  </si>
  <si>
    <r>
      <rPr>
        <sz val="11"/>
        <rFont val="宋体"/>
        <family val="3"/>
        <charset val="134"/>
      </rPr>
      <t>携带式电磁炮</t>
    </r>
  </si>
  <si>
    <t>蓄电后射出小型电磁炮。</t>
  </si>
  <si>
    <t>Bonfire crystal ball</t>
  </si>
  <si>
    <t>Summon several meteorites to attack enemies, with a 20% chance to ignite each other.</t>
  </si>
  <si>
    <t>item.ps_meteor_crystalball</t>
  </si>
  <si>
    <t>wpn_interest_yhjq_rel</t>
  </si>
  <si>
    <t>50116.lua</t>
  </si>
  <si>
    <t>wpn_interest_yhjq_hit</t>
  </si>
  <si>
    <r>
      <rPr>
        <sz val="11"/>
        <rFont val="宋体"/>
        <family val="3"/>
        <charset val="134"/>
      </rPr>
      <t>陨火晶球</t>
    </r>
  </si>
  <si>
    <r>
      <rPr>
        <sz val="11"/>
        <rFont val="宋体"/>
        <family val="3"/>
        <charset val="134"/>
      </rPr>
      <t>召唤</t>
    </r>
    <r>
      <rPr>
        <sz val="11"/>
        <rFont val="Arial"/>
        <family val="2"/>
      </rPr>
      <t>8</t>
    </r>
    <r>
      <rPr>
        <sz val="11"/>
        <rFont val="宋体"/>
        <family val="3"/>
        <charset val="134"/>
      </rPr>
      <t>枚陨石攻击敌人，对碰到的敌人造成</t>
    </r>
  </si>
  <si>
    <r>
      <rPr>
        <sz val="11"/>
        <rFont val="宋体"/>
        <family val="3"/>
        <charset val="134"/>
      </rPr>
      <t>并且有</t>
    </r>
    <r>
      <rPr>
        <sz val="11"/>
        <rFont val="Arial"/>
        <family val="2"/>
      </rPr>
      <t>20%</t>
    </r>
    <r>
      <rPr>
        <sz val="11"/>
        <rFont val="宋体"/>
        <family val="3"/>
        <charset val="134"/>
      </rPr>
      <t>概率点燃目标，使其在</t>
    </r>
    <r>
      <rPr>
        <sz val="11"/>
        <rFont val="Arial"/>
        <family val="2"/>
      </rPr>
      <t>5</t>
    </r>
    <r>
      <rPr>
        <sz val="11"/>
        <rFont val="宋体"/>
        <family val="3"/>
        <charset val="134"/>
      </rPr>
      <t>秒内，每秒受到</t>
    </r>
    <r>
      <rPr>
        <sz val="11"/>
        <rFont val="Arial"/>
        <family val="2"/>
      </rPr>
      <t>20</t>
    </r>
    <r>
      <rPr>
        <sz val="11"/>
        <rFont val="宋体"/>
        <family val="3"/>
        <charset val="134"/>
      </rPr>
      <t>点火系伤害。</t>
    </r>
  </si>
  <si>
    <t>shadowrain_bow</t>
  </si>
  <si>
    <t>des_shadowrain_bow</t>
  </si>
  <si>
    <t>item.ps_shadowrain_bow</t>
  </si>
  <si>
    <t>bow_skill_03</t>
  </si>
  <si>
    <t>50123.lua</t>
  </si>
  <si>
    <t>暗影箭雨弓</t>
  </si>
  <si>
    <t>firewall_staff</t>
  </si>
  <si>
    <t>des_firewall_staff</t>
  </si>
  <si>
    <t>item.ps_firewall_staff</t>
  </si>
  <si>
    <t>火墙法杖</t>
  </si>
  <si>
    <t>flame_flask</t>
  </si>
  <si>
    <t>des_flame_flask</t>
  </si>
  <si>
    <t>item.ps_flame_flask</t>
  </si>
  <si>
    <t>圣火燃烧瓶</t>
  </si>
  <si>
    <t>cavelord_staff</t>
  </si>
  <si>
    <t>des_cavelord_staff</t>
  </si>
  <si>
    <t>item.ps_cavelord_staff</t>
  </si>
  <si>
    <t>地穴领主法杖</t>
  </si>
  <si>
    <t>bomb_gun</t>
  </si>
  <si>
    <t>des_bomb_gun</t>
  </si>
  <si>
    <t>item.ps_bomb_gun</t>
  </si>
  <si>
    <t>炸弹枪</t>
  </si>
  <si>
    <t>bloodsuck_book</t>
  </si>
  <si>
    <t>des_bloodsuck_book</t>
  </si>
  <si>
    <t>item.ps_bloodsuck_book</t>
  </si>
  <si>
    <t>生命摄取法书</t>
  </si>
  <si>
    <t>nimbus_staff</t>
  </si>
  <si>
    <t>des_nimbus_staff</t>
  </si>
  <si>
    <t>item.ps_nimbus_staff</t>
  </si>
  <si>
    <t>雷云法杖</t>
  </si>
  <si>
    <t>frozen_bow</t>
  </si>
  <si>
    <t>des_frozen_bow</t>
  </si>
  <si>
    <t>item.ps_frozen_bow</t>
  </si>
  <si>
    <t>极冻之弓</t>
  </si>
  <si>
    <t>armorbreak_bow</t>
  </si>
  <si>
    <t>des_armorbreak_bow</t>
  </si>
  <si>
    <t>item.ps_armorbreak_bow</t>
  </si>
  <si>
    <t>破甲之弓</t>
  </si>
  <si>
    <t>intimidate_bow</t>
  </si>
  <si>
    <t>des_intimidate_bow</t>
  </si>
  <si>
    <t>item.ps_intimidate_bow</t>
  </si>
  <si>
    <t>恐吓之弓</t>
  </si>
  <si>
    <t>curse_bow</t>
  </si>
  <si>
    <t>des_curse_bow</t>
  </si>
  <si>
    <t>item.ps_curse_bow</t>
  </si>
  <si>
    <t>诅咒之弓</t>
  </si>
  <si>
    <t>fire_wall</t>
  </si>
  <si>
    <t>50134.lua</t>
  </si>
  <si>
    <t>thundercloud</t>
  </si>
  <si>
    <t>skill_icons.ps_thundercloud</t>
  </si>
  <si>
    <t>50135.lua</t>
  </si>
  <si>
    <t>雷云术</t>
  </si>
  <si>
    <t>召唤落雷攻击敌人。</t>
  </si>
  <si>
    <t>breakarmor_arrow</t>
  </si>
  <si>
    <t>skill_icons.ps_breakarmor_arrow</t>
  </si>
  <si>
    <t>破甲弓</t>
  </si>
  <si>
    <t>ice_arrow</t>
  </si>
  <si>
    <t>skill_icons.ps_ice_arrow</t>
  </si>
  <si>
    <t>50137.lua</t>
  </si>
  <si>
    <t>holy_fire</t>
  </si>
  <si>
    <t>skill_icons.ps_holy_fire</t>
  </si>
  <si>
    <t>50138.lua</t>
  </si>
  <si>
    <t>goblin_falchion</t>
  </si>
  <si>
    <t>哥布林大刀</t>
  </si>
  <si>
    <t>rune_greatclub</t>
  </si>
  <si>
    <t>符文石棒</t>
  </si>
  <si>
    <t>Mole baby flash</t>
  </si>
  <si>
    <t>skill_01_out</t>
  </si>
  <si>
    <t>40058.lua</t>
  </si>
  <si>
    <r>
      <rPr>
        <sz val="11"/>
        <rFont val="宋体"/>
        <family val="3"/>
        <charset val="134"/>
      </rPr>
      <t>鼹鼠宝宝闪现</t>
    </r>
  </si>
  <si>
    <t>Mole mother flashes</t>
  </si>
  <si>
    <t>skill_down_02</t>
  </si>
  <si>
    <t>40059.lua</t>
  </si>
  <si>
    <r>
      <rPr>
        <sz val="11"/>
        <rFont val="宋体"/>
        <family val="3"/>
        <charset val="134"/>
      </rPr>
      <t>鼹鼠妈妈闪现</t>
    </r>
  </si>
  <si>
    <t>Mole baby digging into the skill</t>
  </si>
  <si>
    <t>40060.lua</t>
  </si>
  <si>
    <r>
      <rPr>
        <sz val="11"/>
        <rFont val="宋体"/>
        <family val="3"/>
        <charset val="134"/>
      </rPr>
      <t>鼹鼠宝宝挖土进入技能</t>
    </r>
  </si>
  <si>
    <t>Mole mother digs into the skill</t>
  </si>
  <si>
    <r>
      <rPr>
        <sz val="11"/>
        <rFont val="宋体"/>
        <family val="3"/>
        <charset val="134"/>
      </rPr>
      <t>鼹鼠妈妈挖土进入技能</t>
    </r>
  </si>
  <si>
    <t>Mole baby digging grass skills</t>
  </si>
  <si>
    <r>
      <rPr>
        <sz val="11"/>
        <rFont val="宋体"/>
        <family val="3"/>
        <charset val="134"/>
      </rPr>
      <t>鼹鼠宝宝挖草技能</t>
    </r>
  </si>
  <si>
    <t>Mole baby digging out skills</t>
  </si>
  <si>
    <r>
      <rPr>
        <sz val="11"/>
        <rFont val="宋体"/>
        <family val="3"/>
        <charset val="134"/>
      </rPr>
      <t>鼹鼠宝宝挖土出来技能</t>
    </r>
  </si>
  <si>
    <t>Mole mother excavated skills</t>
  </si>
  <si>
    <r>
      <rPr>
        <sz val="11"/>
        <rFont val="宋体"/>
        <family val="3"/>
        <charset val="134"/>
      </rPr>
      <t>鼹鼠妈妈挖土出来技能</t>
    </r>
  </si>
  <si>
    <t>Mole mother lost mud</t>
  </si>
  <si>
    <t>Throw out the mud ball and paste your face</t>
  </si>
  <si>
    <t>40065.lua</t>
  </si>
  <si>
    <r>
      <rPr>
        <sz val="11"/>
        <rFont val="宋体"/>
        <family val="3"/>
        <charset val="134"/>
      </rPr>
      <t>鼹鼠妈妈丢泥巴</t>
    </r>
  </si>
  <si>
    <t>丢出泥巴球，糊你一脸</t>
  </si>
  <si>
    <t>Forest tree essence BOSS</t>
  </si>
  <si>
    <r>
      <rPr>
        <sz val="11"/>
        <rFont val="宋体"/>
        <family val="3"/>
        <charset val="134"/>
      </rPr>
      <t>森林树精</t>
    </r>
    <r>
      <rPr>
        <sz val="11"/>
        <rFont val="Arial"/>
        <family val="2"/>
      </rPr>
      <t>BOSS</t>
    </r>
  </si>
  <si>
    <t>Desert tree essence BOSS</t>
  </si>
  <si>
    <r>
      <rPr>
        <sz val="11"/>
        <rFont val="宋体"/>
        <family val="3"/>
        <charset val="134"/>
      </rPr>
      <t>沙漠树精</t>
    </r>
    <r>
      <rPr>
        <sz val="11"/>
        <rFont val="Arial"/>
        <family val="2"/>
      </rPr>
      <t>BOSS</t>
    </r>
  </si>
  <si>
    <t>Xueyuan Shujing BOSS</t>
  </si>
  <si>
    <r>
      <rPr>
        <sz val="11"/>
        <rFont val="宋体"/>
        <family val="3"/>
        <charset val="134"/>
      </rPr>
      <t>雪原树精</t>
    </r>
    <r>
      <rPr>
        <sz val="11"/>
        <rFont val="Arial"/>
        <family val="2"/>
      </rPr>
      <t>BOSS</t>
    </r>
  </si>
  <si>
    <t>Rotten tree essence BOSS</t>
  </si>
  <si>
    <r>
      <rPr>
        <sz val="11"/>
        <rFont val="宋体"/>
        <family val="3"/>
        <charset val="134"/>
      </rPr>
      <t>腐地树精</t>
    </r>
    <r>
      <rPr>
        <sz val="11"/>
        <rFont val="Arial"/>
        <family val="2"/>
      </rPr>
      <t>BOSS</t>
    </r>
  </si>
  <si>
    <t>Jungle tree essence BOSS</t>
  </si>
  <si>
    <r>
      <rPr>
        <sz val="11"/>
        <rFont val="宋体"/>
        <family val="3"/>
        <charset val="134"/>
      </rPr>
      <t>丛林树精</t>
    </r>
    <r>
      <rPr>
        <sz val="11"/>
        <rFont val="Arial"/>
        <family val="2"/>
      </rPr>
      <t>BOSS</t>
    </r>
  </si>
  <si>
    <t>Forest mushroom BOSS</t>
  </si>
  <si>
    <r>
      <rPr>
        <sz val="11"/>
        <rFont val="宋体"/>
        <family val="3"/>
        <charset val="134"/>
      </rPr>
      <t>森林蘑菇</t>
    </r>
    <r>
      <rPr>
        <sz val="11"/>
        <rFont val="Arial"/>
        <family val="2"/>
      </rPr>
      <t>BOSS</t>
    </r>
  </si>
  <si>
    <t>Desert mushroom BOSS</t>
  </si>
  <si>
    <r>
      <rPr>
        <sz val="11"/>
        <rFont val="宋体"/>
        <family val="3"/>
        <charset val="134"/>
      </rPr>
      <t>沙漠蘑菇</t>
    </r>
    <r>
      <rPr>
        <sz val="11"/>
        <rFont val="Arial"/>
        <family val="2"/>
      </rPr>
      <t>BOSS</t>
    </r>
  </si>
  <si>
    <t>Snowy mushroom BOSS</t>
  </si>
  <si>
    <r>
      <rPr>
        <sz val="11"/>
        <rFont val="宋体"/>
        <family val="3"/>
        <charset val="134"/>
      </rPr>
      <t>雪原蘑菇</t>
    </r>
    <r>
      <rPr>
        <sz val="11"/>
        <rFont val="Arial"/>
        <family val="2"/>
      </rPr>
      <t>BOSS</t>
    </r>
  </si>
  <si>
    <t>Rotten Mushroom BOSS</t>
  </si>
  <si>
    <r>
      <rPr>
        <sz val="11"/>
        <rFont val="宋体"/>
        <family val="3"/>
        <charset val="134"/>
      </rPr>
      <t>腐地蘑菇</t>
    </r>
    <r>
      <rPr>
        <sz val="11"/>
        <rFont val="Arial"/>
        <family val="2"/>
      </rPr>
      <t>BOSS</t>
    </r>
  </si>
  <si>
    <t>Jungle mushroom BOSS</t>
  </si>
  <si>
    <r>
      <rPr>
        <sz val="11"/>
        <rFont val="宋体"/>
        <family val="3"/>
        <charset val="134"/>
      </rPr>
      <t>丛林蘑菇</t>
    </r>
    <r>
      <rPr>
        <sz val="11"/>
        <rFont val="Arial"/>
        <family val="2"/>
      </rPr>
      <t>BOSS</t>
    </r>
  </si>
  <si>
    <t>ship_cannon</t>
  </si>
  <si>
    <t>spacecraft_run</t>
  </si>
  <si>
    <t>40111.lua</t>
  </si>
  <si>
    <t>spacecraft_run_hit</t>
  </si>
  <si>
    <t>5</t>
  </si>
  <si>
    <t>1</t>
  </si>
  <si>
    <t>203</t>
  </si>
  <si>
    <t>400</t>
  </si>
  <si>
    <r>
      <rPr>
        <sz val="11"/>
        <rFont val="宋体"/>
        <family val="3"/>
        <charset val="134"/>
      </rPr>
      <t>加农炮</t>
    </r>
  </si>
  <si>
    <t>ship_drill</t>
  </si>
  <si>
    <t>40112.lua</t>
  </si>
  <si>
    <r>
      <rPr>
        <sz val="11"/>
        <rFont val="宋体"/>
        <family val="3"/>
        <charset val="134"/>
      </rPr>
      <t>钻头炮</t>
    </r>
  </si>
  <si>
    <r>
      <rPr>
        <sz val="11"/>
        <rFont val="宋体"/>
        <family val="3"/>
        <charset val="134"/>
      </rPr>
      <t>挑战模式</t>
    </r>
    <r>
      <rPr>
        <sz val="11"/>
        <rFont val="Arial"/>
        <family val="2"/>
      </rPr>
      <t>BOSS</t>
    </r>
    <r>
      <rPr>
        <sz val="11"/>
        <rFont val="宋体"/>
        <family val="3"/>
        <charset val="134"/>
      </rPr>
      <t>召唤技能</t>
    </r>
  </si>
  <si>
    <t>Fishing_rod_potion</t>
  </si>
  <si>
    <t>stone_skin_potion</t>
  </si>
  <si>
    <t>bait_potion</t>
  </si>
  <si>
    <r>
      <rPr>
        <sz val="10.5"/>
        <color rgb="FF000000"/>
        <rFont val="Arial"/>
        <family val="2"/>
      </rPr>
      <t>light</t>
    </r>
    <r>
      <rPr>
        <sz val="10.5"/>
        <color theme="1"/>
        <rFont val="Times New Roman"/>
        <family val="1"/>
      </rPr>
      <t>_potion</t>
    </r>
  </si>
  <si>
    <r>
      <rPr>
        <sz val="10.5"/>
        <color rgb="FF000000"/>
        <rFont val="Arial"/>
        <family val="2"/>
      </rPr>
      <t>feather</t>
    </r>
    <r>
      <rPr>
        <sz val="10.5"/>
        <color theme="1"/>
        <rFont val="Times New Roman"/>
        <family val="1"/>
      </rPr>
      <t>_potion</t>
    </r>
  </si>
  <si>
    <t>bloodthirsty_potion</t>
  </si>
  <si>
    <r>
      <rPr>
        <sz val="10.5"/>
        <color rgb="FF222222"/>
        <rFont val="Arial"/>
        <family val="2"/>
      </rPr>
      <t>burning</t>
    </r>
    <r>
      <rPr>
        <sz val="10.5"/>
        <color theme="1"/>
        <rFont val="Times New Roman"/>
        <family val="1"/>
      </rPr>
      <t>_potion</t>
    </r>
  </si>
  <si>
    <t>petrifaction_potion</t>
  </si>
  <si>
    <r>
      <rPr>
        <sz val="10.5"/>
        <color rgb="FF000000"/>
        <rFont val="Arial"/>
        <family val="2"/>
      </rPr>
      <t>retard</t>
    </r>
    <r>
      <rPr>
        <sz val="10.5"/>
        <color theme="1"/>
        <rFont val="Times New Roman"/>
        <family val="1"/>
      </rPr>
      <t>_potion</t>
    </r>
  </si>
  <si>
    <r>
      <rPr>
        <strike/>
        <sz val="10.5"/>
        <color theme="1"/>
        <rFont val="Times New Roman"/>
        <family val="1"/>
      </rPr>
      <t>freeze</t>
    </r>
    <r>
      <rPr>
        <sz val="10.5"/>
        <color theme="1"/>
        <rFont val="Times New Roman"/>
        <family val="1"/>
      </rPr>
      <t>_potion</t>
    </r>
  </si>
  <si>
    <r>
      <rPr>
        <sz val="10.5"/>
        <color rgb="FF000000"/>
        <rFont val="Arial"/>
        <family val="2"/>
      </rPr>
      <t>ridicule</t>
    </r>
    <r>
      <rPr>
        <sz val="10.5"/>
        <color theme="1"/>
        <rFont val="Times New Roman"/>
        <family val="1"/>
      </rPr>
      <t>_potion</t>
    </r>
  </si>
  <si>
    <t>bee_venom_potion</t>
  </si>
  <si>
    <t>self_ignition_potion</t>
  </si>
  <si>
    <t>add def</t>
  </si>
  <si>
    <t>步兵加防御</t>
  </si>
  <si>
    <t>add atk</t>
  </si>
  <si>
    <t>骑兵加攻击</t>
  </si>
  <si>
    <t>弓兵加攻击</t>
  </si>
  <si>
    <t>技能類型</t>
  </si>
  <si>
    <t>作用对象阵营(組合)</t>
  </si>
  <si>
    <t>作用对象类别</t>
  </si>
  <si>
    <t>(1)效果類型</t>
  </si>
  <si>
    <t>(1)效果修饰类型第一組</t>
  </si>
  <si>
    <t>被动效果</t>
  </si>
  <si>
    <t>單選</t>
  </si>
  <si>
    <t>組合:</t>
  </si>
  <si>
    <t>1：血量低于值时(如果填主动就走CD，填被动就只放一次）</t>
  </si>
  <si>
    <t>1, 直接攻擊</t>
  </si>
  <si>
    <t>1 自已</t>
  </si>
  <si>
    <t>1 玩家</t>
  </si>
  <si>
    <t>1, 真實傷害</t>
  </si>
  <si>
    <t>1,固定值</t>
  </si>
  <si>
    <t>2：被命中时计算伤害前</t>
  </si>
  <si>
    <t>2, 法球</t>
  </si>
  <si>
    <t>2 敵對陣營</t>
  </si>
  <si>
    <t>2 怪物</t>
  </si>
  <si>
    <t xml:space="preserve">2, 直接傷害(物理) </t>
  </si>
  <si>
    <t>2,自身目前血量千分比</t>
  </si>
  <si>
    <t xml:space="preserve">4：受到普通攻击 移除buff </t>
  </si>
  <si>
    <t>3, 曲線法球</t>
  </si>
  <si>
    <t>4 友方陣營</t>
  </si>
  <si>
    <t>4 NPC</t>
  </si>
  <si>
    <t>3, 直接傷害(火)</t>
  </si>
  <si>
    <t>3,自身目前魔力千分比</t>
  </si>
  <si>
    <t xml:space="preserve">8：受到普通攻击 释放技能 </t>
  </si>
  <si>
    <t>4, 區域陷阱</t>
  </si>
  <si>
    <t>8 召唤物</t>
  </si>
  <si>
    <t>8 宠物</t>
  </si>
  <si>
    <t>4, 直接傷害(冰)</t>
  </si>
  <si>
    <t>4,目標目前血量千分比</t>
  </si>
  <si>
    <t>16：受到普通攻击 直接反击</t>
  </si>
  <si>
    <t>5, 射線</t>
  </si>
  <si>
    <t>16 隊友</t>
  </si>
  <si>
    <t>5, 直接傷害(雷)</t>
  </si>
  <si>
    <t>5,目標目前魔力千分比</t>
  </si>
  <si>
    <t xml:space="preserve">32：受到技能攻击 移除buff </t>
  </si>
  <si>
    <t>6, 组合技能(非指向性)召唤技能需要用这个</t>
  </si>
  <si>
    <t>32 好友</t>
  </si>
  <si>
    <t>16 塔防</t>
  </si>
  <si>
    <t>6, 直接傷害(土)</t>
  </si>
  <si>
    <t>6,施法者目前血量千分比</t>
  </si>
  <si>
    <t xml:space="preserve">64：受到技能攻击 释放技能 </t>
  </si>
  <si>
    <t>7, 滚地雷爬坡直击</t>
  </si>
  <si>
    <t>64 資源塊</t>
  </si>
  <si>
    <t>32 互动家具</t>
  </si>
  <si>
    <t>7, 直接傷害(毒)</t>
  </si>
  <si>
    <t>7,施法者目前魔力千分比</t>
  </si>
  <si>
    <t>128：受到技能攻击 直接反击</t>
  </si>
  <si>
    <t>8, 横向技能（水平移动）</t>
  </si>
  <si>
    <t>128 塔防装置</t>
  </si>
  <si>
    <t>8, 直接傷害(光)</t>
  </si>
  <si>
    <t>101,自身基礎血量千分比</t>
  </si>
  <si>
    <t>256：普通攻击时 吸血</t>
  </si>
  <si>
    <t>9, 抛物线法球直击</t>
  </si>
  <si>
    <t>256 任何陣營</t>
  </si>
  <si>
    <t>64 资源块</t>
  </si>
  <si>
    <t xml:space="preserve">9, 直接傷害(暗) </t>
  </si>
  <si>
    <t>102,自身基礎魔力千分比</t>
  </si>
  <si>
    <t>512：普通攻击时 放技能</t>
  </si>
  <si>
    <t>10.滚地雷法球</t>
  </si>
  <si>
    <t>512 门</t>
  </si>
  <si>
    <t>10, 增加Buff</t>
  </si>
  <si>
    <t>103,自身基礎物理攻擊千分比</t>
  </si>
  <si>
    <t>1024：技能攻击时 吸血</t>
  </si>
  <si>
    <t>11.瞬移</t>
  </si>
  <si>
    <t>1024 宠物</t>
  </si>
  <si>
    <t>128 普通家具</t>
  </si>
  <si>
    <t>11, 召喚</t>
  </si>
  <si>
    <t>104,自身基礎魔法攻擊千分比</t>
  </si>
  <si>
    <t>2048：技能攻击时 放技能</t>
  </si>
  <si>
    <t>12.位移法球</t>
  </si>
  <si>
    <t>2048 NPC</t>
  </si>
  <si>
    <t>256 植物</t>
  </si>
  <si>
    <t>12, HP恢復</t>
  </si>
  <si>
    <t>105,自身基礎物理防禦千分比</t>
  </si>
  <si>
    <r>
      <rPr>
        <sz val="11"/>
        <color indexed="8"/>
        <rFont val="宋体"/>
        <family val="3"/>
        <charset val="134"/>
      </rPr>
      <t>4096</t>
    </r>
    <r>
      <rPr>
        <sz val="11"/>
        <color indexed="8"/>
        <rFont val="宋体"/>
        <family val="3"/>
        <charset val="134"/>
      </rPr>
      <t>:</t>
    </r>
    <r>
      <rPr>
        <sz val="11"/>
        <color indexed="8"/>
        <rFont val="宋体"/>
        <family val="3"/>
        <charset val="134"/>
      </rPr>
      <t>受到普通攻击 伤害宿主</t>
    </r>
  </si>
  <si>
    <t>13.技能预演</t>
  </si>
  <si>
    <t>512 背景块</t>
  </si>
  <si>
    <t>13, MP恢復</t>
  </si>
  <si>
    <t>106,自身基礎魔法防禦千分比</t>
  </si>
  <si>
    <r>
      <rPr>
        <sz val="11"/>
        <color indexed="8"/>
        <rFont val="宋体"/>
        <family val="3"/>
        <charset val="134"/>
      </rPr>
      <t>8192:</t>
    </r>
    <r>
      <rPr>
        <sz val="11"/>
        <color indexed="8"/>
        <rFont val="宋体"/>
        <family val="3"/>
        <charset val="134"/>
      </rPr>
      <t>受到技能攻击 伤害宿主</t>
    </r>
  </si>
  <si>
    <t>14.随机高度直线坠落法球</t>
  </si>
  <si>
    <t xml:space="preserve">14, 復活 </t>
  </si>
  <si>
    <t>107,自身基礎物理減免千分比</t>
  </si>
  <si>
    <t>16384:友方死亡触发</t>
  </si>
  <si>
    <t>15.竖直向上 法球</t>
  </si>
  <si>
    <t>1024 门</t>
  </si>
  <si>
    <t>15. 击退</t>
  </si>
  <si>
    <t>108,自身基礎魔法減免火千分比</t>
  </si>
  <si>
    <t>32768：常驻型被动(属性计算)</t>
  </si>
  <si>
    <t>16.强制瞬移</t>
  </si>
  <si>
    <t>16. 调用技能</t>
  </si>
  <si>
    <t>109,自身基礎魔法減免冰千分比</t>
  </si>
  <si>
    <t>65536：指定怪物死亡触发事件</t>
  </si>
  <si>
    <t>17.水平法球</t>
  </si>
  <si>
    <t>17. 扣氧气</t>
  </si>
  <si>
    <t>110,自身基礎魔法減免雷千分比</t>
  </si>
  <si>
    <t>131072：吞噬怪物触发事件</t>
  </si>
  <si>
    <t>18.固定距离释放法球</t>
  </si>
  <si>
    <t>18. 对地块&amp;家具伤害</t>
  </si>
  <si>
    <t>111,自身基礎魔法減免土千分比</t>
  </si>
  <si>
    <t>262144：有效时段触发技能（条件参数2和3分别是开始和结束的游戏内时间）</t>
  </si>
  <si>
    <t>19、连锁组合技能</t>
  </si>
  <si>
    <t>19. 连续发射器（跟16类似，区别在于16会随机位置而且会找落地的点，19是指向一个位置连续发射）</t>
  </si>
  <si>
    <t>112,自身基礎魔法減免毒千分比</t>
  </si>
  <si>
    <t>524288：降落触发</t>
  </si>
  <si>
    <t>20.直线飞行并返回法球</t>
  </si>
  <si>
    <t>20. 调用技能（跟16的区别在于 根据法球半径产生间隔 坐标不重复）</t>
  </si>
  <si>
    <t>113,自身基礎魔法減免光千分比</t>
  </si>
  <si>
    <t>1048576：液体中触发，参数2写1作用是水下呼吸，参数3是距离水面格子数</t>
  </si>
  <si>
    <t>21.客户端控制法球
该类型法球只能由玩家发出
不支持怪物</t>
  </si>
  <si>
    <t>21. 吸血(物理)并反馈给召唤者</t>
  </si>
  <si>
    <t>114,自身基礎魔法減免暗千分比</t>
  </si>
  <si>
    <t>2097152：移动时触发（冲刺也算移动）</t>
  </si>
  <si>
    <t>22.可空放组合技</t>
  </si>
  <si>
    <r>
      <rPr>
        <sz val="11"/>
        <color indexed="8"/>
        <rFont val="宋体"/>
        <family val="3"/>
        <charset val="134"/>
      </rPr>
      <t>22</t>
    </r>
    <r>
      <rPr>
        <sz val="11"/>
        <color indexed="8"/>
        <rFont val="宋体"/>
        <family val="3"/>
        <charset val="134"/>
      </rPr>
      <t>. 吸血</t>
    </r>
    <r>
      <rPr>
        <sz val="11"/>
        <color indexed="8"/>
        <rFont val="宋体"/>
        <family val="3"/>
        <charset val="134"/>
      </rPr>
      <t>(</t>
    </r>
    <r>
      <rPr>
        <sz val="11"/>
        <color indexed="8"/>
        <rFont val="宋体"/>
        <family val="3"/>
        <charset val="134"/>
      </rPr>
      <t>技能</t>
    </r>
    <r>
      <rPr>
        <sz val="11"/>
        <color indexed="8"/>
        <rFont val="宋体"/>
        <family val="3"/>
        <charset val="134"/>
      </rPr>
      <t>)</t>
    </r>
    <r>
      <rPr>
        <sz val="11"/>
        <color indexed="8"/>
        <rFont val="宋体"/>
        <family val="3"/>
        <charset val="134"/>
      </rPr>
      <t>并反馈给召唤者</t>
    </r>
  </si>
  <si>
    <t>115,自身基礎物裡穿透千分比</t>
  </si>
  <si>
    <t>4194304：冲刺时触发</t>
  </si>
  <si>
    <t>23.单体组合技</t>
  </si>
  <si>
    <t>23.对目标召唤受击镜像</t>
  </si>
  <si>
    <t>116,自身基礎魔法穿透千分比</t>
  </si>
  <si>
    <t>8388608:宠物&amp;NPC出战触发,施法作用对象：1024（宠物）2048（NPC），组合使用</t>
  </si>
  <si>
    <t>24.跟随施法者移动的法球</t>
  </si>
  <si>
    <t>24.在目标位置召唤</t>
  </si>
  <si>
    <t>117,自身基礎物理爆擊率千分比</t>
  </si>
  <si>
    <r>
      <rPr>
        <sz val="11"/>
        <color indexed="8"/>
        <rFont val="宋体"/>
        <family val="3"/>
        <charset val="134"/>
      </rPr>
      <t>16777216</t>
    </r>
    <r>
      <rPr>
        <sz val="11"/>
        <color indexed="8"/>
        <rFont val="宋体"/>
        <family val="3"/>
        <charset val="134"/>
      </rPr>
      <t>:Y</t>
    </r>
    <r>
      <rPr>
        <sz val="11"/>
        <color indexed="8"/>
        <rFont val="宋体"/>
        <family val="3"/>
        <charset val="134"/>
      </rPr>
      <t>轴一定深度触发（世界坐标）</t>
    </r>
  </si>
  <si>
    <t>25.直接伤害+吸血</t>
  </si>
  <si>
    <t>118,自身基礎魔法爆擊率千分比</t>
  </si>
  <si>
    <t>33554432：每损失x%生命触发技能(不走CD)</t>
  </si>
  <si>
    <t>26.MP减少</t>
  </si>
  <si>
    <t>119,自身基礎物理爆擊增傷千分比</t>
  </si>
  <si>
    <t>67108864:当击杀敌人时释放</t>
  </si>
  <si>
    <t>27.复制</t>
  </si>
  <si>
    <t>120,自身基礎魔法爆擊增傷千分比</t>
  </si>
  <si>
    <t>134217728:被击杀时触发被动</t>
  </si>
  <si>
    <t>28.位移</t>
  </si>
  <si>
    <t>121,自身基礎物裡韌性千分比</t>
  </si>
  <si>
    <t>268435456:光环</t>
  </si>
  <si>
    <t>29.固定坐标召唤</t>
  </si>
  <si>
    <t>122,自身基礎魔法韌性千分比</t>
  </si>
  <si>
    <t>30.对地块伤害(不掉落)</t>
  </si>
  <si>
    <t>30.对地块&amp;家具伤害(不掉落)</t>
  </si>
  <si>
    <t>123,自身基礎控制命中千分比</t>
  </si>
  <si>
    <t>31.对植物伤害</t>
  </si>
  <si>
    <t>124,自身基礎控制抵抗千分比</t>
  </si>
  <si>
    <t>32.对植物伤害（不掉落）</t>
  </si>
  <si>
    <t>125,自身基礎攻速千分比</t>
  </si>
  <si>
    <t>33.抛物线法球</t>
  </si>
  <si>
    <t>33.朝目标左右方向调用技能</t>
  </si>
  <si>
    <t>126,自身基礎移動速度千分比</t>
  </si>
  <si>
    <t>34.宽度可变区域陷阱</t>
  </si>
  <si>
    <t>34.放置地块</t>
  </si>
  <si>
    <t>127,自身基礎擊退千分比</t>
  </si>
  <si>
    <t>35.贴地飞行法球(遇到障碍或悬空消失)</t>
  </si>
  <si>
    <t>35.放置家具</t>
  </si>
  <si>
    <t>128,自身基礎生命回復</t>
  </si>
  <si>
    <t>36.辐射状发动技能</t>
  </si>
  <si>
    <t>129,自身基礎生命回復速度</t>
  </si>
  <si>
    <t>37.直击-攻击最远目标</t>
  </si>
  <si>
    <t>37.技能结束后,再施放一个技能</t>
  </si>
  <si>
    <t>130,自身基礎魔法回復</t>
  </si>
  <si>
    <r>
      <rPr>
        <sz val="11"/>
        <color rgb="FF000000"/>
        <rFont val="宋体"/>
        <family val="3"/>
        <charset val="134"/>
      </rPr>
      <t>38. 对地块伤害，地块</t>
    </r>
    <r>
      <rPr>
        <sz val="11"/>
        <color rgb="FFFF0000"/>
        <rFont val="宋体"/>
        <family val="3"/>
        <charset val="134"/>
      </rPr>
      <t>有</t>
    </r>
    <r>
      <rPr>
        <sz val="11"/>
        <color rgb="FF000000"/>
        <rFont val="宋体"/>
        <family val="3"/>
        <charset val="134"/>
      </rPr>
      <t>掉落，无视附作物，附作物无掉落 弱联网专用效果</t>
    </r>
  </si>
  <si>
    <t>131,自身基礎魔法回復速度</t>
  </si>
  <si>
    <r>
      <rPr>
        <sz val="11"/>
        <color rgb="FF000000"/>
        <rFont val="宋体"/>
        <family val="3"/>
        <charset val="134"/>
      </rPr>
      <t>39. 对地块伤害，地块</t>
    </r>
    <r>
      <rPr>
        <sz val="11"/>
        <color rgb="FFFF0000"/>
        <rFont val="宋体"/>
        <family val="3"/>
        <charset val="134"/>
      </rPr>
      <t>无</t>
    </r>
    <r>
      <rPr>
        <sz val="11"/>
        <color rgb="FF000000"/>
        <rFont val="宋体"/>
        <family val="3"/>
        <charset val="134"/>
      </rPr>
      <t>掉落，无视附作物，附作物无掉落 弱联网专用效果</t>
    </r>
  </si>
  <si>
    <t>132,自身基礎採集攻擊力</t>
  </si>
  <si>
    <t>40. 删除buff</t>
  </si>
  <si>
    <t>133,自身基礎跳跃力</t>
  </si>
  <si>
    <t>41. 直接吸血</t>
  </si>
  <si>
    <t>134,自身基礎游泳速度</t>
  </si>
  <si>
    <t>135,自身基礎攻击距离</t>
  </si>
  <si>
    <t>136,自身基礎採集速度</t>
  </si>
  <si>
    <t>生效环境</t>
  </si>
  <si>
    <t>137,自身基礎追击速度</t>
  </si>
  <si>
    <t>201,自身(最大)血量千分比</t>
  </si>
  <si>
    <t>1.仅强联网</t>
  </si>
  <si>
    <t>202,自身(最大)魔力千分比</t>
  </si>
  <si>
    <t>2.仅弱联网</t>
  </si>
  <si>
    <t>203,自身當前物理攻擊千分比</t>
  </si>
  <si>
    <t>4.强弱联网</t>
  </si>
  <si>
    <t>204,自身當前魔法攻擊千分比</t>
  </si>
  <si>
    <t>205,自身當前物理防禦千分比</t>
  </si>
  <si>
    <t>206,自身當前魔法防禦千分比</t>
  </si>
  <si>
    <t>207,自身當前物理減免千分比</t>
  </si>
  <si>
    <t>208,自身當前魔法減免火千分比</t>
  </si>
  <si>
    <t>209,自身當前魔法減免冰千分比</t>
  </si>
  <si>
    <t>替换脚本特效目录</t>
  </si>
  <si>
    <t>210,自身當前魔法減免雷千分比</t>
  </si>
  <si>
    <t>config.n_skill_cast_effect</t>
  </si>
  <si>
    <t>211,自身當前魔法減免土千分比</t>
  </si>
  <si>
    <t>config.n_skill_effect</t>
  </si>
  <si>
    <t>212,自身當前魔法減免毒千分比</t>
  </si>
  <si>
    <t>config.n_skill_hiteffect_1/2/3</t>
  </si>
  <si>
    <t>213,自身當前魔法減免光千分比</t>
  </si>
  <si>
    <t>214,自身當前魔法減免暗千分比</t>
  </si>
  <si>
    <t>215,自身當前物裡穿透千分比</t>
  </si>
  <si>
    <t>216,自身當前魔法穿透千分比</t>
  </si>
  <si>
    <t>217,自身當前物理爆擊率千分比</t>
  </si>
  <si>
    <t>218,自身當前魔法爆擊率千分比</t>
  </si>
  <si>
    <t>219,自身當前物理爆擊增傷千分比</t>
  </si>
  <si>
    <t>220,自身當前魔法爆擊增傷千分比</t>
  </si>
  <si>
    <t>221,自身當前物裡韌性千分比</t>
  </si>
  <si>
    <t>222,自身當前魔法韌性千分比</t>
  </si>
  <si>
    <t>223,自身當前控制命中千分比</t>
  </si>
  <si>
    <t>224,自身當前控制抵抗千分比</t>
  </si>
  <si>
    <t>225,自身當前攻速千分比</t>
  </si>
  <si>
    <t>226,自身當前移動速度千分比</t>
  </si>
  <si>
    <t>227,自身當前擊退千分比</t>
  </si>
  <si>
    <t>228,自身當前生命回復</t>
  </si>
  <si>
    <t>229,自身當前生命回復速度</t>
  </si>
  <si>
    <t>230,自身當前魔法回復</t>
  </si>
  <si>
    <t>231,自身當前魔法回復速度</t>
  </si>
  <si>
    <t>232,自身當前採集攻擊力</t>
  </si>
  <si>
    <t>233,自身當前跳跃力</t>
  </si>
  <si>
    <t>234,自身當前游泳速度</t>
  </si>
  <si>
    <t>235,自身當前攻击距离</t>
  </si>
  <si>
    <t>236,自身當前採集速度</t>
  </si>
  <si>
    <t>237,自身當前追击速度</t>
  </si>
  <si>
    <t>301,目標基礎血量千分比</t>
  </si>
  <si>
    <t>302,目標基礎魔力千分比</t>
  </si>
  <si>
    <t>303,目標基礎物理攻擊千分比</t>
  </si>
  <si>
    <t>304,目標基礎魔法攻擊千分比</t>
  </si>
  <si>
    <t>305,目標基礎物理防禦千分比</t>
  </si>
  <si>
    <t>306,目標基礎魔法防禦千分比</t>
  </si>
  <si>
    <t>307,目標基礎物理減免千分比</t>
  </si>
  <si>
    <t>308,目標基礎魔法減免火千分比</t>
  </si>
  <si>
    <t>309,目標基礎魔法減免冰千分比</t>
  </si>
  <si>
    <t>310,目標基礎魔法減免雷千分比</t>
  </si>
  <si>
    <t>311,目標基礎魔法減免土千分比</t>
  </si>
  <si>
    <t>312,目標基礎魔法減免毒千分比</t>
  </si>
  <si>
    <t>313,目標基礎魔法減免光千分比</t>
  </si>
  <si>
    <t>314,目標基礎魔法減免暗千分比</t>
  </si>
  <si>
    <t>315,目標基礎物裡穿透千分比</t>
  </si>
  <si>
    <t>316,目標基礎魔法穿透千分比</t>
  </si>
  <si>
    <t>317,目標基礎物理爆擊率千分比</t>
  </si>
  <si>
    <t>318,目標基礎魔法爆擊率千分比</t>
  </si>
  <si>
    <t>319,目標基礎物理爆擊增傷千分比</t>
  </si>
  <si>
    <t>320,目標基礎魔法爆擊增傷千分比</t>
  </si>
  <si>
    <t>321,目標基礎物裡韌性千分比</t>
  </si>
  <si>
    <t>322,目標基礎魔法韌性千分比</t>
  </si>
  <si>
    <t>323,目標基礎控制命中千分比</t>
  </si>
  <si>
    <t>324,目標基礎控制抵抗千分比</t>
  </si>
  <si>
    <t>325,目標基礎攻速千分比</t>
  </si>
  <si>
    <t>326,目標基礎移動速度千分比</t>
  </si>
  <si>
    <t>327,目標基礎退千分比</t>
  </si>
  <si>
    <t>328,目標基礎生命回復</t>
  </si>
  <si>
    <t>329,目標基礎生命回復速度</t>
  </si>
  <si>
    <t>330,目標基礎魔法回復</t>
  </si>
  <si>
    <t>331,目標基礎魔法回復速度</t>
  </si>
  <si>
    <t>332,目標基礎採集攻擊力</t>
  </si>
  <si>
    <t>333,目標基礎跳跃力</t>
  </si>
  <si>
    <t>334,目標基礎游泳速度</t>
  </si>
  <si>
    <t>335,目標基礎攻击距离</t>
  </si>
  <si>
    <t>336,目標基礎採集速度</t>
  </si>
  <si>
    <t>337,目標基礎追击速度</t>
  </si>
  <si>
    <t>401,目標(最大)血量千分比</t>
  </si>
  <si>
    <t>402,目標(最大)魔力千分比</t>
  </si>
  <si>
    <t>403,目標物理攻擊千分比</t>
  </si>
  <si>
    <t>404,目標魔法攻擊千分比</t>
  </si>
  <si>
    <t>405,目標物理防禦千分比</t>
  </si>
  <si>
    <t>406,目標魔法防禦千分比</t>
  </si>
  <si>
    <t>407,目標物理減免千分比</t>
  </si>
  <si>
    <t>408,目標魔法減免火千分比</t>
  </si>
  <si>
    <t>409,目標魔法減免冰千分比</t>
  </si>
  <si>
    <t>410,目標魔法減免雷千分比</t>
  </si>
  <si>
    <t>411,目標魔法減免土千分比</t>
  </si>
  <si>
    <t>412,目標魔法減免毒千分比</t>
  </si>
  <si>
    <t>413,目標魔法減免光千分比</t>
  </si>
  <si>
    <t>414,目標魔法減免暗千分比</t>
  </si>
  <si>
    <t>415,目標物裡穿透千分比</t>
  </si>
  <si>
    <t>416,目標魔法穿透千分比</t>
  </si>
  <si>
    <t>417,目標物理爆擊率千分比</t>
  </si>
  <si>
    <t>418,目標魔法爆擊率千分比</t>
  </si>
  <si>
    <t>419,目標物理爆擊增傷千分比</t>
  </si>
  <si>
    <t>420,目標魔法爆擊增傷千分比</t>
  </si>
  <si>
    <t>421,目標物裡韌性千分比</t>
  </si>
  <si>
    <t>422,目標魔法韌性千分比</t>
  </si>
  <si>
    <t>423,目標控制命中千分比</t>
  </si>
  <si>
    <t>424,目標控制抵抗千分比</t>
  </si>
  <si>
    <t>425,目標攻速千分比</t>
  </si>
  <si>
    <t>426,目標移動速度千分比</t>
  </si>
  <si>
    <t>427,目標擊退千分比</t>
  </si>
  <si>
    <t>428,目標當前生命回復</t>
  </si>
  <si>
    <t>429,目標當前生命回復速度</t>
  </si>
  <si>
    <t>430,目標當前魔法回復</t>
  </si>
  <si>
    <t>431,目標當前魔法回復速度</t>
  </si>
  <si>
    <t>432,目標當前採集攻擊力</t>
  </si>
  <si>
    <t>433,目標當前跳跃力</t>
  </si>
  <si>
    <t>434,目標當前游泳速度</t>
  </si>
  <si>
    <t>435,目標當前攻击距离</t>
  </si>
  <si>
    <t>436,目標當前採集速度</t>
  </si>
  <si>
    <t>437,目標當前追击速度</t>
  </si>
  <si>
    <t>item.ps_trample</t>
  </si>
  <si>
    <t>skill_icons</t>
  </si>
  <si>
    <t>武器ID</t>
  </si>
  <si>
    <t>技能ID</t>
  </si>
  <si>
    <t>脚本</t>
  </si>
  <si>
    <t>item.ps_skill_suckblood</t>
  </si>
  <si>
    <t>item.ps_summon</t>
  </si>
  <si>
    <t>施展技能1</t>
  </si>
  <si>
    <t>item.ps_thunder</t>
  </si>
  <si>
    <t>n_SkillID_1</t>
  </si>
  <si>
    <t>item.ps_skill_pysicalcridam</t>
  </si>
  <si>
    <t>item.ps_earthquake</t>
  </si>
  <si>
    <t>50111.lua</t>
  </si>
  <si>
    <t>item.ps_fireball</t>
  </si>
  <si>
    <t>item.ps_force_suck</t>
  </si>
  <si>
    <t>item.ps_frost_breath</t>
  </si>
  <si>
    <t>item.ps_frostbolt</t>
  </si>
  <si>
    <t>item.ps_hot_ray</t>
  </si>
  <si>
    <t>item.ps_lightning</t>
  </si>
  <si>
    <t>这几个武</t>
  </si>
  <si>
    <t>器麻烦</t>
  </si>
  <si>
    <t>先加下光贴</t>
  </si>
  <si>
    <t>item.ps_magic_boomerang</t>
  </si>
  <si>
    <t>item.ps_poison</t>
  </si>
  <si>
    <t>item.ps_pyrobloop</t>
  </si>
  <si>
    <t>item.ps_roar</t>
  </si>
  <si>
    <t>item.ps_skill_blast</t>
  </si>
  <si>
    <t>item.ps_skill_block</t>
  </si>
  <si>
    <t>item.ps_skill_burn</t>
  </si>
  <si>
    <t>item.ps_skill_hprevive</t>
  </si>
  <si>
    <t>item.ps_skill_magiccri</t>
  </si>
  <si>
    <t>item.ps_skill_magiccridam</t>
  </si>
  <si>
    <t>item.ps_skill_matk</t>
  </si>
  <si>
    <t>item.ps_skill_maxhp</t>
  </si>
  <si>
    <t>等级</t>
  </si>
  <si>
    <t>item.ps_skill_maxmp</t>
  </si>
  <si>
    <t>item.ps_skill_mdef</t>
  </si>
  <si>
    <t>item.ps_skill_movespd</t>
  </si>
  <si>
    <t>item.ps_skill_mprevive</t>
  </si>
  <si>
    <t>item.ps_skill_patk</t>
  </si>
  <si>
    <t>item.ps_skill_pdef</t>
  </si>
  <si>
    <t>item.ps_skill_pysicalcri</t>
  </si>
  <si>
    <t>item.ps_cure</t>
  </si>
  <si>
    <t>item.ps_block</t>
  </si>
  <si>
    <t>item.ps_bite</t>
  </si>
  <si>
    <t>item.ps_bash</t>
  </si>
  <si>
    <t>item.ps_stealth</t>
  </si>
  <si>
    <t>item.ps_black_hole</t>
  </si>
  <si>
    <t>技能图标名称</t>
  </si>
  <si>
    <t>技能id</t>
  </si>
  <si>
    <t>piranha_bite</t>
  </si>
  <si>
    <t>食人鱼啃咬</t>
  </si>
  <si>
    <t>食人鱼炮桶</t>
  </si>
  <si>
    <t>glow_shot</t>
  </si>
  <si>
    <t>萤光射击</t>
  </si>
  <si>
    <t>萤光十字弩</t>
  </si>
  <si>
    <t>lunar_summon</t>
  </si>
  <si>
    <t>月光召唤</t>
  </si>
  <si>
    <t>月光法杖</t>
  </si>
  <si>
    <t>蜜蜂冲击</t>
  </si>
  <si>
    <t>蜜蜂机关枪</t>
  </si>
  <si>
    <t>heart_attack</t>
  </si>
  <si>
    <t>爱心攻击</t>
  </si>
  <si>
    <t>彩虹猫咪枪</t>
  </si>
  <si>
    <t>doom_seed_summon</t>
  </si>
  <si>
    <t>毁灭种子</t>
  </si>
  <si>
    <t>毁灭种子法杖</t>
  </si>
  <si>
    <t>throw_glow_stick</t>
  </si>
  <si>
    <t>投掷萤光棒</t>
  </si>
  <si>
    <t>萤光棒</t>
  </si>
  <si>
    <t>sand_storm</t>
  </si>
  <si>
    <t>沙龙卷</t>
  </si>
  <si>
    <t>飓风法杖</t>
  </si>
  <si>
    <t>raning_icebolt</t>
  </si>
  <si>
    <t>冰箭雨</t>
  </si>
  <si>
    <t>寒霜乐章</t>
  </si>
  <si>
    <t>lava_judgment</t>
  </si>
  <si>
    <t>地火审判</t>
  </si>
  <si>
    <t>熔岩禁书</t>
  </si>
  <si>
    <t>compression_plasma</t>
  </si>
  <si>
    <t>压缩电浆球</t>
  </si>
  <si>
    <t>携带式电磁炮</t>
  </si>
  <si>
    <t>meteor_summon</t>
  </si>
  <si>
    <t>陨石召唤</t>
  </si>
  <si>
    <t>陨火晶球</t>
  </si>
  <si>
    <t>flamethrower_blast</t>
  </si>
  <si>
    <t>火焰喷射</t>
  </si>
  <si>
    <t>火龙喷射炮</t>
  </si>
  <si>
    <t>crystal_splash</t>
  </si>
  <si>
    <t>晶能散射</t>
  </si>
  <si>
    <t>晶能散射炮</t>
  </si>
  <si>
    <t>fire_tornado</t>
  </si>
  <si>
    <t>火龙卷</t>
  </si>
  <si>
    <t>火焰飓风法杖</t>
  </si>
  <si>
    <t>ice_tornado</t>
  </si>
  <si>
    <t>毒龙卷</t>
  </si>
  <si>
    <t>毒素飓风法杖</t>
  </si>
  <si>
    <t>ice_cannon_blast</t>
  </si>
  <si>
    <t>寒冰喷射</t>
  </si>
  <si>
    <t>冰龙喷射炮</t>
  </si>
  <si>
    <t>fire_scythe_cyclone</t>
  </si>
  <si>
    <t>火环幻影</t>
  </si>
  <si>
    <t>火环镰刀</t>
  </si>
  <si>
    <t>shock_wave</t>
  </si>
  <si>
    <t>冲击波</t>
  </si>
  <si>
    <t>冲击战斧</t>
  </si>
  <si>
    <t>scythe_cyclone</t>
  </si>
  <si>
    <t>旋转镰刀</t>
  </si>
  <si>
    <t>幻影镰刀</t>
  </si>
  <si>
    <t>魂匣怪物</t>
  </si>
  <si>
    <t>名称</t>
  </si>
  <si>
    <t>技能名称</t>
  </si>
  <si>
    <t>技能图标</t>
  </si>
  <si>
    <t>残暴丧尸</t>
  </si>
  <si>
    <t>撕咬流血</t>
  </si>
  <si>
    <t>骆驼蜘蛛</t>
  </si>
  <si>
    <t>蛛丝</t>
  </si>
  <si>
    <t>贵族亡者</t>
  </si>
  <si>
    <t>绷带束缚</t>
  </si>
  <si>
    <t>投掷攻击</t>
  </si>
  <si>
    <t>冰霜魔像</t>
  </si>
  <si>
    <t>冰封球</t>
  </si>
  <si>
    <t>杀人角熊</t>
  </si>
  <si>
    <t>重击</t>
  </si>
  <si>
    <t>赤眼猿人</t>
  </si>
  <si>
    <t>狂怒之锤</t>
  </si>
  <si>
    <t>腐地蜘蛛</t>
  </si>
  <si>
    <t>毒爪</t>
  </si>
  <si>
    <t>角蜥龙</t>
  </si>
  <si>
    <t>滚动冲撞</t>
  </si>
  <si>
    <t>致命毒爪</t>
  </si>
  <si>
    <t>呕吐</t>
  </si>
  <si>
    <t>暗影藤蔓</t>
  </si>
  <si>
    <t>束缚</t>
  </si>
  <si>
    <t>蝠翼猫</t>
  </si>
  <si>
    <t>干扰音波</t>
  </si>
  <si>
    <t>食人巫师</t>
  </si>
  <si>
    <t>雷球术</t>
  </si>
  <si>
    <t>落雷术</t>
  </si>
  <si>
    <t>狂热</t>
  </si>
  <si>
    <t>原始守护者</t>
  </si>
  <si>
    <t>震地</t>
  </si>
  <si>
    <t>熔岩圣甲虫</t>
  </si>
  <si>
    <t>自爆</t>
  </si>
  <si>
    <t>火焰魔像</t>
  </si>
  <si>
    <t>炙热践踏</t>
  </si>
  <si>
    <t>熔岩洗礼</t>
  </si>
  <si>
    <t>地狱兽</t>
  </si>
  <si>
    <t>烈焰吐息</t>
  </si>
  <si>
    <t>瞬移</t>
  </si>
  <si>
    <t>暴走僵尸</t>
  </si>
  <si>
    <t>skill_icons.ps_0</t>
  </si>
  <si>
    <t>遗迹之眼</t>
  </si>
  <si>
    <t>死亡之眼</t>
  </si>
  <si>
    <t>幻影领主</t>
  </si>
  <si>
    <t>寒冰吐息</t>
  </si>
  <si>
    <t>火球术</t>
  </si>
  <si>
    <t>沉思者</t>
  </si>
  <si>
    <t>沉思者的火焰</t>
  </si>
  <si>
    <t>腐化祭司</t>
  </si>
  <si>
    <t>旋风刀斩</t>
  </si>
  <si>
    <t>灵魂法球</t>
  </si>
  <si>
    <t>吸血触手</t>
  </si>
  <si>
    <t>植生切割者</t>
  </si>
  <si>
    <t>穿透攻击</t>
  </si>
  <si>
    <t>植生念动者</t>
  </si>
  <si>
    <t>孢子炸弹</t>
  </si>
  <si>
    <t>黑暗之球</t>
  </si>
  <si>
    <t>哥布林哨兵</t>
  </si>
  <si>
    <t>哥布林首领</t>
  </si>
  <si>
    <t>气刃斩</t>
  </si>
  <si>
    <t>洞穴杀人蜂</t>
  </si>
  <si>
    <t>毒刺
（改成毒针，统一用词</t>
  </si>
  <si>
    <t>僵尸首领</t>
  </si>
  <si>
    <t>腐烂黏液</t>
  </si>
  <si>
    <t>毒腺兵蚁</t>
  </si>
  <si>
    <t>蛊毒</t>
  </si>
  <si>
    <t>禁卫军</t>
  </si>
  <si>
    <t>企鹅法师</t>
  </si>
  <si>
    <t>食人猎手</t>
  </si>
  <si>
    <t>吹箭</t>
  </si>
  <si>
    <t>食人大祭司</t>
  </si>
  <si>
    <t>治疗图腾</t>
  </si>
  <si>
    <t>火舌图腾</t>
  </si>
  <si>
    <t>异教徒</t>
  </si>
  <si>
    <t>恶魔射手</t>
  </si>
  <si>
    <t>恶魔吮吸</t>
  </si>
  <si>
    <t>邪恶飞箭</t>
  </si>
  <si>
    <t>恶魔战士</t>
  </si>
  <si>
    <t>格挡</t>
  </si>
  <si>
    <t>恶魔巫师</t>
  </si>
  <si>
    <t>诅咒</t>
  </si>
  <si>
    <t>蓝火球</t>
  </si>
  <si>
    <t>负儿</t>
  </si>
  <si>
    <t>分身</t>
  </si>
  <si>
    <t>投手海豹</t>
  </si>
  <si>
    <t>D:\PythonCode\venv\Scripts\python.exe D:/PythonCode/skill_client_singing_time_check.py</t>
  </si>
  <si>
    <t>modeltime</t>
  </si>
  <si>
    <t>--------wlz_warning--------skill_id = 10041, mob_id = 102 , config time = 0, model time = 400.0</t>
  </si>
  <si>
    <t>model</t>
  </si>
  <si>
    <t>--------wlz_warning--------skill_id = 10041, mob_id = 117 , config time = 0, model time = 400.0</t>
  </si>
  <si>
    <t>--------wlz_warning--------skill_id = 10041, mob_id = 61121 , config time = 0, model time = 400.0</t>
  </si>
  <si>
    <t>--------wlz_warning--------skill_id = 10041, mob_id = 61122 , config time = 0, model time = 400.0</t>
  </si>
  <si>
    <t>--------wlz_warning--------skill_id = 10041, mob_id = 61123 , config time = 0, model time = 400.0</t>
  </si>
  <si>
    <t>--------wlz_warning--------skill_id = 10041, mob_id = 61124 , config time = 0, model time = 400.0</t>
  </si>
  <si>
    <t>--------wlz_warning--------skill_id = 10041, mob_id = 61125 , config time = 0, model time = 400.0</t>
  </si>
  <si>
    <t>--------wlz_warning--------skill_id = 10041, mob_id = 61126 , config time = 0, model time = 400.0</t>
  </si>
  <si>
    <t>--------wlz_warning--------skill_id = 10041, mob_id = 61127 , config time = 0, model time = 400.0</t>
  </si>
  <si>
    <t>--------wlz_warning--------skill_id = 10041, mob_id = 61128 , config time = 0, model time = 400.0</t>
  </si>
  <si>
    <t>--------wlz_warning--------skill_id = 10041, mob_id = 61129 , config time = 0, model time = 400.0</t>
  </si>
  <si>
    <t>--------wlz_warning--------skill_id = 10041, mob_id = 61130 , config time = 0, model time = 400.0</t>
  </si>
  <si>
    <t>--------wlz_warning--------skill_id = 30000, mob_id = 105 , config time = 540, model time = 600.0</t>
  </si>
  <si>
    <t>--------wlz_warning--------skill_id = 30000, mob_id = 119 , config time = 540, model time = 600.0</t>
  </si>
  <si>
    <t>--------wlz_warning--------skill_id = 30000, mob_id = 30005 , config time = 540, model time = 600.0</t>
  </si>
  <si>
    <t>--------wlz_warning--------skill_id = 30000, mob_id = 30022 , config time = 540, model time = 600.0</t>
  </si>
  <si>
    <t>--------wlz_warning--------skill_id = 30000, mob_id = 30030 , config time = 540, model time = 600.0</t>
  </si>
  <si>
    <t>--------wlz_warning--------skill_id = 30000, mob_id = 30034 , config time = 540, model time = 600.0</t>
  </si>
  <si>
    <t>--------wlz_warning--------skill_id = 30000, mob_id = 30038 , config time = 540, model time = 600.0</t>
  </si>
  <si>
    <t>--------wlz_warning--------skill_id = 30000, mob_id = 30045 , config time = 540, model time = 600.0</t>
  </si>
  <si>
    <t>--------wlz_warning--------skill_id = 30000, mob_id = 30048 , config time = 540, model time = 600.0</t>
  </si>
  <si>
    <t>--------wlz_warning--------skill_id = 30000, mob_id = 30051 , config time = 540, model time = 600.0</t>
  </si>
  <si>
    <t>--------wlz_warning--------skill_id = 30000, mob_id = 30082 , config time = 540, model time = 600.0</t>
  </si>
  <si>
    <t>--------wlz_warning--------skill_id = 30000, mob_id = 30085 , config time = 540, model time = 600.0</t>
  </si>
  <si>
    <t>--------wlz_warning--------skill_id = 30000, mob_id = 30088 , config time = 540, model time = 600.0</t>
  </si>
  <si>
    <t>--------wlz_warning--------skill_id = 30000, mob_id = 31805 , config time = 540, model time = 600.0</t>
  </si>
  <si>
    <t>--------wlz_warning--------skill_id = 30000, mob_id = 12202 , config time = 540, model time = 600.0</t>
  </si>
  <si>
    <t>--------wlz_warning--------skill_id = 30000, mob_id = 12229 , config time = 540, model time = 600.0</t>
  </si>
  <si>
    <t>--------wlz_warning--------skill_id = 30000, mob_id = 12256 , config time = 540, model time = 600.0</t>
  </si>
  <si>
    <t>--------wlz_warning--------skill_id = 30000, mob_id = 50108 , config time = 540, model time = 600.0</t>
  </si>
  <si>
    <t>--------wlz_warning--------skill_id = 30000, mob_id = 61151 , config time = 540, model time = 600.0</t>
  </si>
  <si>
    <t>--------wlz_warning--------skill_id = 30000, mob_id = 61152 , config time = 540, model time = 600.0</t>
  </si>
  <si>
    <t>--------wlz_warning--------skill_id = 30000, mob_id = 61153 , config time = 540, model time = 600.0</t>
  </si>
  <si>
    <t>--------wlz_warning--------skill_id = 30000, mob_id = 61154 , config time = 540, model time = 600.0</t>
  </si>
  <si>
    <t>--------wlz_warning--------skill_id = 30000, mob_id = 61155 , config time = 540, model time = 600.0</t>
  </si>
  <si>
    <t>--------wlz_warning--------skill_id = 30000, mob_id = 61156 , config time = 540, model time = 600.0</t>
  </si>
  <si>
    <t>--------wlz_warning--------skill_id = 30000, mob_id = 61157 , config time = 540, model time = 600.0</t>
  </si>
  <si>
    <t>--------wlz_warning--------skill_id = 30000, mob_id = 61158 , config time = 540, model time = 600.0</t>
  </si>
  <si>
    <t>--------wlz_warning--------skill_id = 30000, mob_id = 61159 , config time = 540, model time = 600.0</t>
  </si>
  <si>
    <t>--------wlz_warning--------skill_id = 30000, mob_id = 61160 , config time = 540, model time = 600.0</t>
  </si>
  <si>
    <t>--------wlz_warning--------skill_id = 30005, mob_id = 304 , config time = 0, model time = 666.6666666666666</t>
  </si>
  <si>
    <t>--------wlz_warning--------skill_id = 30005, mob_id = 63141 , config time = 0, model time = 666.6666666666666</t>
  </si>
  <si>
    <t>--------wlz_warning--------skill_id = 30005, mob_id = 63142 , config time = 0, model time = 666.6666666666666</t>
  </si>
  <si>
    <t>--------wlz_warning--------skill_id = 30005, mob_id = 63143 , config time = 0, model time = 666.6666666666666</t>
  </si>
  <si>
    <t>--------wlz_warning--------skill_id = 30005, mob_id = 63144 , config time = 0, model time = 666.6666666666666</t>
  </si>
  <si>
    <t>--------wlz_warning--------skill_id = 30005, mob_id = 63145 , config time = 0, model time = 666.6666666666666</t>
  </si>
  <si>
    <t>--------wlz_warning--------skill_id = 30005, mob_id = 63146 , config time = 0, model time = 666.6666666666666</t>
  </si>
  <si>
    <t>--------wlz_warning--------skill_id = 30005, mob_id = 63147 , config time = 0, model time = 666.6666666666666</t>
  </si>
  <si>
    <t>--------wlz_warning--------skill_id = 30005, mob_id = 63148 , config time = 0, model time = 666.6666666666666</t>
  </si>
  <si>
    <t>--------wlz_warning--------skill_id = 30005, mob_id = 63149 , config time = 0, model time = 666.6666666666666</t>
  </si>
  <si>
    <t>--------wlz_warning--------skill_id = 30005, mob_id = 63150 , config time = 0, model time = 666.6666666666666</t>
  </si>
  <si>
    <t>--------wlz_warning--------skill_id = 30006, mob_id = 303 , config time = 0, model time = 933.3333333333334</t>
  </si>
  <si>
    <t>--------wlz_warning--------skill_id = 30006, mob_id = 63131 , config time = 0, model time = 933.3333333333334</t>
  </si>
  <si>
    <t>--------wlz_warning--------skill_id = 30006, mob_id = 63132 , config time = 0, model time = 933.3333333333334</t>
  </si>
  <si>
    <t>--------wlz_warning--------skill_id = 30006, mob_id = 63133 , config time = 0, model time = 933.3333333333334</t>
  </si>
  <si>
    <t>--------wlz_warning--------skill_id = 30006, mob_id = 63134 , config time = 0, model time = 933.3333333333334</t>
  </si>
  <si>
    <t>--------wlz_warning--------skill_id = 30006, mob_id = 63135 , config time = 0, model time = 933.3333333333334</t>
  </si>
  <si>
    <t>--------wlz_warning--------skill_id = 30006, mob_id = 63136 , config time = 0, model time = 933.3333333333334</t>
  </si>
  <si>
    <t>--------wlz_warning--------skill_id = 30006, mob_id = 63137 , config time = 0, model time = 933.3333333333334</t>
  </si>
  <si>
    <t>--------wlz_warning--------skill_id = 30006, mob_id = 63138 , config time = 0, model time = 933.3333333333334</t>
  </si>
  <si>
    <t>--------wlz_warning--------skill_id = 30006, mob_id = 63139 , config time = 0, model time = 933.3333333333334</t>
  </si>
  <si>
    <t>--------wlz_warning--------skill_id = 30006, mob_id = 63140 , config time = 0, model time = 933.3333333333334</t>
  </si>
  <si>
    <t>--------wlz_warning--------skill_id = 30007, mob_id = 102 , config time = 0, model time = 400.0</t>
  </si>
  <si>
    <t>--------wlz_warning--------skill_id = 30007, mob_id = 117 , config time = 0, model time = 400.0</t>
  </si>
  <si>
    <t>--------wlz_warning--------skill_id = 30007, mob_id = 61121 , config time = 0, model time = 400.0</t>
  </si>
  <si>
    <t>--------wlz_warning--------skill_id = 30007, mob_id = 61122 , config time = 0, model time = 400.0</t>
  </si>
  <si>
    <t>--------wlz_warning--------skill_id = 30007, mob_id = 61123 , config time = 0, model time = 400.0</t>
  </si>
  <si>
    <t>--------wlz_warning--------skill_id = 30007, mob_id = 61124 , config time = 0, model time = 400.0</t>
  </si>
  <si>
    <t>--------wlz_warning--------skill_id = 30007, mob_id = 61125 , config time = 0, model time = 400.0</t>
  </si>
  <si>
    <t>--------wlz_warning--------skill_id = 30007, mob_id = 61126 , config time = 0, model time = 400.0</t>
  </si>
  <si>
    <t>--------wlz_warning--------skill_id = 30007, mob_id = 61127 , config time = 0, model time = 400.0</t>
  </si>
  <si>
    <t>--------wlz_warning--------skill_id = 30007, mob_id = 61128 , config time = 0, model time = 400.0</t>
  </si>
  <si>
    <t>--------wlz_warning--------skill_id = 30007, mob_id = 61129 , config time = 0, model time = 400.0</t>
  </si>
  <si>
    <t>--------wlz_warning--------skill_id = 30007, mob_id = 61130 , config time = 0, model time = 400.0</t>
  </si>
  <si>
    <t>--------wlz_warning--------skill_id = 30008, mob_id = 104 , config time = 540, model time = 600.0</t>
  </si>
  <si>
    <t>--------wlz_warning--------skill_id = 30008, mob_id = 118 , config time = 540, model time = 600.0</t>
  </si>
  <si>
    <t>--------wlz_warning--------skill_id = 30008, mob_id = 30004 , config time = 540, model time = 600.0</t>
  </si>
  <si>
    <t>--------wlz_warning--------skill_id = 30008, mob_id = 30021 , config time = 540, model time = 600.0</t>
  </si>
  <si>
    <t>--------wlz_warning--------skill_id = 30008, mob_id = 30027 , config time = 540, model time = 600.0</t>
  </si>
  <si>
    <t>--------wlz_warning--------skill_id = 30008, mob_id = 30029 , config time = 540, model time = 600.0</t>
  </si>
  <si>
    <t>--------wlz_warning--------skill_id = 30008, mob_id = 30031 , config time = 540, model time = 600.0</t>
  </si>
  <si>
    <t>--------wlz_warning--------skill_id = 30008, mob_id = 30033 , config time = 540, model time = 600.0</t>
  </si>
  <si>
    <t>--------wlz_warning--------skill_id = 30008, mob_id = 30035 , config time = 540, model time = 600.0</t>
  </si>
  <si>
    <t>--------wlz_warning--------skill_id = 30008, mob_id = 30037 , config time = 540, model time = 600.0</t>
  </si>
  <si>
    <t>--------wlz_warning--------skill_id = 30008, mob_id = 30044 , config time = 540, model time = 600.0</t>
  </si>
  <si>
    <t>--------wlz_warning--------skill_id = 30008, mob_id = 30047 , config time = 540, model time = 600.0</t>
  </si>
  <si>
    <t>--------wlz_warning--------skill_id = 30008, mob_id = 30050 , config time = 540, model time = 600.0</t>
  </si>
  <si>
    <t>--------wlz_warning--------skill_id = 30008, mob_id = 30081 , config time = 540, model time = 600.0</t>
  </si>
  <si>
    <t>--------wlz_warning--------skill_id = 30008, mob_id = 30084 , config time = 540, model time = 600.0</t>
  </si>
  <si>
    <t>--------wlz_warning--------skill_id = 30008, mob_id = 30087 , config time = 540, model time = 600.0</t>
  </si>
  <si>
    <t>--------wlz_warning--------skill_id = 30008, mob_id = 31804 , config time = 540, model time = 600.0</t>
  </si>
  <si>
    <t>--------wlz_warning--------skill_id = 30008, mob_id = 12201 , config time = 540, model time = 600.0</t>
  </si>
  <si>
    <t>--------wlz_warning--------skill_id = 30008, mob_id = 12228 , config time = 540, model time = 600.0</t>
  </si>
  <si>
    <t>--------wlz_warning--------skill_id = 30008, mob_id = 12255 , config time = 540, model time = 600.0</t>
  </si>
  <si>
    <t>--------wlz_warning--------skill_id = 30008, mob_id = 50107 , config time = 540, model time = 600.0</t>
  </si>
  <si>
    <t>--------wlz_warning--------skill_id = 30008, mob_id = 61141 , config time = 540, model time = 600.0</t>
  </si>
  <si>
    <t>--------wlz_warning--------skill_id = 30008, mob_id = 61142 , config time = 540, model time = 600.0</t>
  </si>
  <si>
    <t>--------wlz_warning--------skill_id = 30008, mob_id = 61143 , config time = 540, model time = 600.0</t>
  </si>
  <si>
    <t>--------wlz_warning--------skill_id = 30008, mob_id = 61144 , config time = 540, model time = 600.0</t>
  </si>
  <si>
    <t>--------wlz_warning--------skill_id = 30008, mob_id = 61145 , config time = 540, model time = 600.0</t>
  </si>
  <si>
    <t>--------wlz_warning--------skill_id = 30008, mob_id = 61146 , config time = 540, model time = 600.0</t>
  </si>
  <si>
    <t>--------wlz_warning--------skill_id = 30008, mob_id = 61147 , config time = 540, model time = 600.0</t>
  </si>
  <si>
    <t>--------wlz_warning--------skill_id = 30008, mob_id = 61148 , config time = 540, model time = 600.0</t>
  </si>
  <si>
    <t>--------wlz_warning--------skill_id = 30008, mob_id = 61149 , config time = 540, model time = 600.0</t>
  </si>
  <si>
    <t>--------wlz_warning--------skill_id = 30008, mob_id = 61150 , config time = 540, model time = 600.0</t>
  </si>
  <si>
    <t>--------wlz_warning--------skill_id = 30011, mob_id = 110 , config time = 0, model time = 600.0</t>
  </si>
  <si>
    <t>--------wlz_warning--------skill_id = 30011, mob_id = 11003 , config time = 0, model time = 666.6666666666666</t>
  </si>
  <si>
    <t>--------wlz_warning--------skill_id = 30011, mob_id = 12014 , config time = 0, model time = 466.6666666666667</t>
  </si>
  <si>
    <t>--------wlz_warning--------skill_id = 30011, mob_id = 12015 , config time = 0, model time = 633.3333333333334</t>
  </si>
  <si>
    <t>--------wlz_warning--------skill_id = 30011, mob_id = 12063 , config time = 0, model time = 633.3333333333334</t>
  </si>
  <si>
    <t>--------wlz_warning--------skill_id = 30011, mob_id = 30060 , config time = 0, model time = 600.0</t>
  </si>
  <si>
    <t>--------wlz_warning--------skill_id = 30011, mob_id = 30065 , config time = 0, model time = 600.0</t>
  </si>
  <si>
    <t>--------wlz_warning--------skill_id = 30011, mob_id = 30074 , config time = 0, model time = 600.0</t>
  </si>
  <si>
    <t>--------wlz_warning--------skill_id = 30011, mob_id = 30079 , config time = 0, model time = 600.0</t>
  </si>
  <si>
    <t>--------wlz_warning--------skill_id = 30011, mob_id = 12206 , config time = 0, model time = 666.6666666666666</t>
  </si>
  <si>
    <t>--------wlz_warning--------skill_id = 30011, mob_id = 12227 , config time = 0, model time = 633.3333333333334</t>
  </si>
  <si>
    <t>--------wlz_warning--------skill_id = 30011, mob_id = 12233 , config time = 0, model time = 666.6666666666666</t>
  </si>
  <si>
    <t>--------wlz_warning--------skill_id = 30011, mob_id = 12254 , config time = 0, model time = 633.3333333333334</t>
  </si>
  <si>
    <t>--------wlz_warning--------skill_id = 30011, mob_id = 12260 , config time = 0, model time = 666.6666666666666</t>
  </si>
  <si>
    <t>--------wlz_warning--------skill_id = 30011, mob_id = 12281 , config time = 0, model time = 633.3333333333334</t>
  </si>
  <si>
    <t>--------wlz_warning--------skill_id = 30011, mob_id = 12802 , config time = 0, model time = 666.6666666666666</t>
  </si>
  <si>
    <t>--------wlz_warning--------skill_id = 30011, mob_id = 12811 , config time = 0, model time = 633.3333333333334</t>
  </si>
  <si>
    <t>--------wlz_warning--------skill_id = 30011, mob_id = 12813 , config time = 0, model time = 666.6666666666666</t>
  </si>
  <si>
    <t>--------wlz_warning--------skill_id = 30011, mob_id = 12822 , config time = 0, model time = 633.3333333333334</t>
  </si>
  <si>
    <t>--------wlz_warning--------skill_id = 30011, mob_id = 12824 , config time = 0, model time = 666.6666666666666</t>
  </si>
  <si>
    <t>--------wlz_warning--------skill_id = 30011, mob_id = 12833 , config time = 0, model time = 633.3333333333334</t>
  </si>
  <si>
    <t>--------wlz_warning--------skill_id = 30011, mob_id = 12836 , config time = 0, model time = 666.6666666666666</t>
  </si>
  <si>
    <t>--------wlz_warning--------skill_id = 30011, mob_id = 12844 , config time = 0, model time = 633.3333333333334</t>
  </si>
  <si>
    <t>--------wlz_warning--------skill_id = 30011, mob_id = 12847 , config time = 0, model time = 666.6666666666666</t>
  </si>
  <si>
    <t>--------wlz_warning--------skill_id = 30011, mob_id = 12856 , config time = 0, model time = 633.3333333333334</t>
  </si>
  <si>
    <t>--------wlz_warning--------skill_id = 30011, mob_id = 12858 , config time = 0, model time = 666.6666666666666</t>
  </si>
  <si>
    <t>--------wlz_warning--------skill_id = 30011, mob_id = 12867 , config time = 0, model time = 633.3333333333334</t>
  </si>
  <si>
    <t>--------wlz_warning--------skill_id = 30011, mob_id = 12869 , config time = 0, model time = 666.6666666666666</t>
  </si>
  <si>
    <t>--------wlz_warning--------skill_id = 30011, mob_id = 12878 , config time = 0, model time = 633.3333333333334</t>
  </si>
  <si>
    <t>--------wlz_warning--------skill_id = 30011, mob_id = 12881 , config time = 0, model time = 666.6666666666666</t>
  </si>
  <si>
    <t>--------wlz_warning--------skill_id = 30011, mob_id = 12889 , config time = 0, model time = 633.3333333333334</t>
  </si>
  <si>
    <t>--------wlz_warning--------skill_id = 30011, mob_id = 12892 , config time = 0, model time = 666.6666666666666</t>
  </si>
  <si>
    <t>--------wlz_warning--------skill_id = 30011, mob_id = 50126 , config time = 0, model time = 666.6666666666666</t>
  </si>
  <si>
    <t>--------wlz_warning--------skill_id = 30011, mob_id = 61260 , config time = 0, model time = 666.6666666666666</t>
  </si>
  <si>
    <t>--------wlz_warning--------skill_id = 30011, mob_id = 61201 , config time = 0, model time = 600.0</t>
  </si>
  <si>
    <t>--------wlz_warning--------skill_id = 30011, mob_id = 61202 , config time = 0, model time = 600.0</t>
  </si>
  <si>
    <t>--------wlz_warning--------skill_id = 30011, mob_id = 61203 , config time = 0, model time = 600.0</t>
  </si>
  <si>
    <t>--------wlz_warning--------skill_id = 30011, mob_id = 61204 , config time = 0, model time = 600.0</t>
  </si>
  <si>
    <t>--------wlz_warning--------skill_id = 30011, mob_id = 61205 , config time = 0, model time = 600.0</t>
  </si>
  <si>
    <t>--------wlz_warning--------skill_id = 30011, mob_id = 61206 , config time = 0, model time = 600.0</t>
  </si>
  <si>
    <t>--------wlz_warning--------skill_id = 30011, mob_id = 61207 , config time = 0, model time = 600.0</t>
  </si>
  <si>
    <t>--------wlz_warning--------skill_id = 30011, mob_id = 61208 , config time = 0, model time = 600.0</t>
  </si>
  <si>
    <t>--------wlz_warning--------skill_id = 30011, mob_id = 61209 , config time = 0, model time = 600.0</t>
  </si>
  <si>
    <t>--------wlz_warning--------skill_id = 30011, mob_id = 61210 , config time = 0, model time = 600.0</t>
  </si>
  <si>
    <t>--------wlz_warning--------skill_id = 30011, mob_id = 61270 , config time = 0, model time = 666.6666666666666</t>
  </si>
  <si>
    <t>--------wlz_warning--------skill_id = 30011, mob_id = 151011 , config time = 0, model time = 633.3333333333334</t>
  </si>
  <si>
    <t>--------wlz_warning--------skill_id = 30011, mob_id = 152011 , config time = 0, model time = 633.3333333333334</t>
  </si>
  <si>
    <t>--------wlz_warning--------skill_id = 30011, mob_id = 153011 , config time = 0, model time = 633.3333333333334</t>
  </si>
  <si>
    <t>--------wlz_warning--------skill_id = 30011, mob_id = 154011 , config time = 0, model time = 633.3333333333334</t>
  </si>
  <si>
    <t>--------wlz_warning--------skill_id = 30011, mob_id = 155011 , config time = 0, model time = 633.3333333333334</t>
  </si>
  <si>
    <t>--------wlz_warning--------skill_id = 30011, mob_id = 156011 , config time = 0, model time = 633.3333333333334</t>
  </si>
  <si>
    <t>--------wlz_warning--------skill_id = 30011, mob_id = 157011 , config time = 0, model time = 633.3333333333334</t>
  </si>
  <si>
    <t>--------wlz_warning--------skill_id = 30011, mob_id = 158011 , config time = 0, model time = 633.3333333333334</t>
  </si>
  <si>
    <t>--------wlz_warning--------skill_id = 30011, mob_id = 159011 , config time = 0, model time = 633.3333333333334</t>
  </si>
  <si>
    <t>--------wlz_warning--------skill_id = 30011, mob_id = 151019 , config time = 0, model time = 633.3333333333334</t>
  </si>
  <si>
    <t>--------wlz_warning--------skill_id = 30011, mob_id = 152019 , config time = 0, model time = 633.3333333333334</t>
  </si>
  <si>
    <t>--------wlz_warning--------skill_id = 30011, mob_id = 153019 , config time = 0, model time = 633.3333333333334</t>
  </si>
  <si>
    <t>--------wlz_warning--------skill_id = 30011, mob_id = 154019 , config time = 0, model time = 633.3333333333334</t>
  </si>
  <si>
    <t>--------wlz_warning--------skill_id = 30011, mob_id = 155019 , config time = 0, model time = 633.3333333333334</t>
  </si>
  <si>
    <t>--------wlz_warning--------skill_id = 30011, mob_id = 156019 , config time = 0, model time = 633.3333333333334</t>
  </si>
  <si>
    <t>--------wlz_warning--------skill_id = 30011, mob_id = 157019 , config time = 0, model time = 633.3333333333334</t>
  </si>
  <si>
    <t>--------wlz_warning--------skill_id = 30011, mob_id = 158019 , config time = 0, model time = 633.3333333333334</t>
  </si>
  <si>
    <t>--------wlz_warning--------skill_id = 30011, mob_id = 159019 , config time = 0, model time = 633.3333333333334</t>
  </si>
  <si>
    <t>--------wlz_warning--------skill_id = 30012, mob_id = 202 , config time = 1110, model time = 1233.3333333333333</t>
  </si>
  <si>
    <t>--------wlz_warning--------skill_id = 30012, mob_id = 11011 , config time = 1110, model time = 1233.3333333333333</t>
  </si>
  <si>
    <t>--------wlz_warning--------skill_id = 30012, mob_id = 62121 , config time = 1110, model time = 1233.3333333333333</t>
  </si>
  <si>
    <t>--------wlz_warning--------skill_id = 30012, mob_id = 62122 , config time = 1110, model time = 1233.3333333333333</t>
  </si>
  <si>
    <t>--------wlz_warning--------skill_id = 30012, mob_id = 62123 , config time = 1110, model time = 1233.3333333333333</t>
  </si>
  <si>
    <t>--------wlz_warning--------skill_id = 30012, mob_id = 62124 , config time = 1110, model time = 1233.3333333333333</t>
  </si>
  <si>
    <t>--------wlz_warning--------skill_id = 30012, mob_id = 62125 , config time = 1110, model time = 1233.3333333333333</t>
  </si>
  <si>
    <t>--------wlz_warning--------skill_id = 30012, mob_id = 62126 , config time = 1110, model time = 1233.3333333333333</t>
  </si>
  <si>
    <t>--------wlz_warning--------skill_id = 30012, mob_id = 62127 , config time = 1110, model time = 1233.3333333333333</t>
  </si>
  <si>
    <t>--------wlz_warning--------skill_id = 30012, mob_id = 62128 , config time = 1110, model time = 1233.3333333333333</t>
  </si>
  <si>
    <t>--------wlz_warning--------skill_id = 30012, mob_id = 62129 , config time = 1110, model time = 1233.3333333333333</t>
  </si>
  <si>
    <t>--------wlz_warning--------skill_id = 30012, mob_id = 62130 , config time = 1110, model time = 1233.3333333333333</t>
  </si>
  <si>
    <t>--------wlz_warning--------skill_id = 30012, mob_id = 62261 , config time = 1110, model time = 1233.3333333333333</t>
  </si>
  <si>
    <t>--------wlz_warning--------skill_id = 30012, mob_id = 62262 , config time = 1110, model time = 1233.3333333333333</t>
  </si>
  <si>
    <t>--------wlz_warning--------skill_id = 30012, mob_id = 62263 , config time = 1110, model time = 1233.3333333333333</t>
  </si>
  <si>
    <t>--------wlz_warning--------skill_id = 30012, mob_id = 62264 , config time = 1110, model time = 1233.3333333333333</t>
  </si>
  <si>
    <t>--------wlz_warning--------skill_id = 30012, mob_id = 62265 , config time = 1110, model time = 1233.3333333333333</t>
  </si>
  <si>
    <t>--------wlz_warning--------skill_id = 30012, mob_id = 62266 , config time = 1110, model time = 1233.3333333333333</t>
  </si>
  <si>
    <t>--------wlz_warning--------skill_id = 30012, mob_id = 62267 , config time = 1110, model time = 1233.3333333333333</t>
  </si>
  <si>
    <t>--------wlz_warning--------skill_id = 30012, mob_id = 62268 , config time = 1110, model time = 1233.3333333333333</t>
  </si>
  <si>
    <t>--------wlz_warning--------skill_id = 30012, mob_id = 62269 , config time = 1110, model time = 1233.3333333333333</t>
  </si>
  <si>
    <t>--------wlz_warning--------skill_id = 30012, mob_id = 62270 , config time = 1110, model time = 1233.3333333333333</t>
  </si>
  <si>
    <t>--------wlz_warning--------skill_id = 30013, mob_id = 204 , config time = 0, model time = 400.0</t>
  </si>
  <si>
    <t>--------wlz_warning--------skill_id = 30013, mob_id = 62141 , config time = 0, model time = 400.0</t>
  </si>
  <si>
    <t>--------wlz_warning--------skill_id = 30013, mob_id = 62142 , config time = 0, model time = 400.0</t>
  </si>
  <si>
    <t>--------wlz_warning--------skill_id = 30013, mob_id = 62143 , config time = 0, model time = 400.0</t>
  </si>
  <si>
    <t>--------wlz_warning--------skill_id = 30013, mob_id = 62144 , config time = 0, model time = 400.0</t>
  </si>
  <si>
    <t>--------wlz_warning--------skill_id = 30013, mob_id = 62145 , config time = 0, model time = 400.0</t>
  </si>
  <si>
    <t>--------wlz_warning--------skill_id = 30013, mob_id = 62146 , config time = 0, model time = 400.0</t>
  </si>
  <si>
    <t>--------wlz_warning--------skill_id = 30013, mob_id = 62147 , config time = 0, model time = 400.0</t>
  </si>
  <si>
    <t>--------wlz_warning--------skill_id = 30013, mob_id = 62148 , config time = 0, model time = 400.0</t>
  </si>
  <si>
    <t>--------wlz_warning--------skill_id = 30013, mob_id = 62149 , config time = 0, model time = 400.0</t>
  </si>
  <si>
    <t>--------wlz_warning--------skill_id = 30013, mob_id = 62150 , config time = 0, model time = 400.0</t>
  </si>
  <si>
    <t>--------wlz_warning--------skill_id = 30014, mob_id = 203 , config time = 1110, model time = 1233.3333333333333</t>
  </si>
  <si>
    <t>--------wlz_warning--------skill_id = 30014, mob_id = 62131 , config time = 1110, model time = 1233.3333333333333</t>
  </si>
  <si>
    <t>--------wlz_warning--------skill_id = 30014, mob_id = 62132 , config time = 1110, model time = 1233.3333333333333</t>
  </si>
  <si>
    <t>--------wlz_warning--------skill_id = 30014, mob_id = 62133 , config time = 1110, model time = 1233.3333333333333</t>
  </si>
  <si>
    <t>--------wlz_warning--------skill_id = 30014, mob_id = 62134 , config time = 1110, model time = 1233.3333333333333</t>
  </si>
  <si>
    <t>--------wlz_warning--------skill_id = 30014, mob_id = 62135 , config time = 1110, model time = 1233.3333333333333</t>
  </si>
  <si>
    <t>--------wlz_warning--------skill_id = 30014, mob_id = 62136 , config time = 1110, model time = 1233.3333333333333</t>
  </si>
  <si>
    <t>--------wlz_warning--------skill_id = 30014, mob_id = 62137 , config time = 1110, model time = 1233.3333333333333</t>
  </si>
  <si>
    <t>--------wlz_warning--------skill_id = 30014, mob_id = 62138 , config time = 1110, model time = 1233.3333333333333</t>
  </si>
  <si>
    <t>--------wlz_warning--------skill_id = 30014, mob_id = 62139 , config time = 1110, model time = 1233.3333333333333</t>
  </si>
  <si>
    <t>--------wlz_warning--------skill_id = 30014, mob_id = 62140 , config time = 1110, model time = 1233.3333333333333</t>
  </si>
  <si>
    <t>--------wlz_warning--------skill_id = 30015, mob_id = 208 , config time = 540, model time = 600.0</t>
  </si>
  <si>
    <t>--------wlz_warning--------skill_id = 30015, mob_id = 62181 , config time = 540, model time = 600.0</t>
  </si>
  <si>
    <t>--------wlz_warning--------skill_id = 30015, mob_id = 62182 , config time = 540, model time = 600.0</t>
  </si>
  <si>
    <t>--------wlz_warning--------skill_id = 30015, mob_id = 62183 , config time = 540, model time = 600.0</t>
  </si>
  <si>
    <t>--------wlz_warning--------skill_id = 30015, mob_id = 62184 , config time = 540, model time = 600.0</t>
  </si>
  <si>
    <t>--------wlz_warning--------skill_id = 30015, mob_id = 62185 , config time = 540, model time = 600.0</t>
  </si>
  <si>
    <t>--------wlz_warning--------skill_id = 30015, mob_id = 62186 , config time = 540, model time = 600.0</t>
  </si>
  <si>
    <t>--------wlz_warning--------skill_id = 30015, mob_id = 62187 , config time = 540, model time = 600.0</t>
  </si>
  <si>
    <t>--------wlz_warning--------skill_id = 30015, mob_id = 62188 , config time = 540, model time = 600.0</t>
  </si>
  <si>
    <t>--------wlz_warning--------skill_id = 30015, mob_id = 62189 , config time = 540, model time = 600.0</t>
  </si>
  <si>
    <t>--------wlz_warning--------skill_id = 30015, mob_id = 62190 , config time = 540, model time = 600.0</t>
  </si>
  <si>
    <t>--------wlz_warning--------skill_id = 30016, mob_id = 211 , config time = 2700, model time = 3000.0</t>
  </si>
  <si>
    <t>3000</t>
  </si>
  <si>
    <t>--------wlz_warning--------skill_id = 30016, mob_id = 12805 , config time = 2700, model time = 3000.0</t>
  </si>
  <si>
    <t>--------wlz_warning--------skill_id = 30016, mob_id = 12835 , config time = 2700, model time = 3000.0</t>
  </si>
  <si>
    <t>--------wlz_warning--------skill_id = 30016, mob_id = 12865 , config time = 2700, model time = 3000.0</t>
  </si>
  <si>
    <t>--------wlz_warning--------skill_id = 30016, mob_id = 12895 , config time = 2700, model time = 3000.0</t>
  </si>
  <si>
    <t>--------wlz_warning--------skill_id = 30016, mob_id = 50136 , config time = 2700, model time = 3000.0</t>
  </si>
  <si>
    <t>--------wlz_warning--------skill_id = 30016, mob_id = 62220 , config time = 2700, model time = 3000.0</t>
  </si>
  <si>
    <t>--------wlz_warning--------skill_id = 30016, mob_id = 62211 , config time = 2700, model time = 3000.0</t>
  </si>
  <si>
    <t>--------wlz_warning--------skill_id = 30016, mob_id = 62212 , config time = 2700, model time = 3000.0</t>
  </si>
  <si>
    <t>--------wlz_warning--------skill_id = 30016, mob_id = 62213 , config time = 2700, model time = 3000.0</t>
  </si>
  <si>
    <t>--------wlz_warning--------skill_id = 30016, mob_id = 62214 , config time = 2700, model time = 3000.0</t>
  </si>
  <si>
    <t>--------wlz_warning--------skill_id = 30016, mob_id = 62215 , config time = 2700, model time = 3000.0</t>
  </si>
  <si>
    <t>--------wlz_warning--------skill_id = 30016, mob_id = 62216 , config time = 2700, model time = 3000.0</t>
  </si>
  <si>
    <t>--------wlz_warning--------skill_id = 30016, mob_id = 62217 , config time = 2700, model time = 3000.0</t>
  </si>
  <si>
    <t>--------wlz_warning--------skill_id = 30016, mob_id = 62218 , config time = 2700, model time = 3000.0</t>
  </si>
  <si>
    <t>--------wlz_warning--------skill_id = 30016, mob_id = 62219 , config time = 2700, model time = 3000.0</t>
  </si>
  <si>
    <t>--------wlz_warning--------skill_id = 30017, mob_id = 211 , config time = 1650, model time = 1833.3333333333333</t>
  </si>
  <si>
    <t>--------wlz_warning--------skill_id = 30017, mob_id = 12805 , config time = 1650, model time = 1833.3333333333333</t>
  </si>
  <si>
    <t>--------wlz_warning--------skill_id = 30017, mob_id = 12835 , config time = 1650, model time = 1833.3333333333333</t>
  </si>
  <si>
    <t>--------wlz_warning--------skill_id = 30017, mob_id = 12865 , config time = 1650, model time = 1833.3333333333333</t>
  </si>
  <si>
    <t>--------wlz_warning--------skill_id = 30017, mob_id = 12895 , config time = 1650, model time = 1833.3333333333333</t>
  </si>
  <si>
    <t>--------wlz_warning--------skill_id = 30017, mob_id = 50136 , config time = 1650, model time = 1833.3333333333333</t>
  </si>
  <si>
    <t>--------wlz_warning--------skill_id = 30017, mob_id = 62220 , config time = 1650, model time = 1833.3333333333333</t>
  </si>
  <si>
    <t>--------wlz_warning--------skill_id = 30017, mob_id = 62211 , config time = 1650, model time = 1833.3333333333333</t>
  </si>
  <si>
    <t>--------wlz_warning--------skill_id = 30017, mob_id = 62212 , config time = 1650, model time = 1833.3333333333333</t>
  </si>
  <si>
    <t>--------wlz_warning--------skill_id = 30017, mob_id = 62213 , config time = 1650, model time = 1833.3333333333333</t>
  </si>
  <si>
    <t>--------wlz_warning--------skill_id = 30017, mob_id = 62214 , config time = 1650, model time = 1833.3333333333333</t>
  </si>
  <si>
    <t>--------wlz_warning--------skill_id = 30017, mob_id = 62215 , config time = 1650, model time = 1833.3333333333333</t>
  </si>
  <si>
    <t>--------wlz_warning--------skill_id = 30017, mob_id = 62216 , config time = 1650, model time = 1833.3333333333333</t>
  </si>
  <si>
    <t>--------wlz_warning--------skill_id = 30017, mob_id = 62217 , config time = 1650, model time = 1833.3333333333333</t>
  </si>
  <si>
    <t>--------wlz_warning--------skill_id = 30017, mob_id = 62218 , config time = 1650, model time = 1833.3333333333333</t>
  </si>
  <si>
    <t>--------wlz_warning--------skill_id = 30017, mob_id = 62219 , config time = 1650, model time = 1833.3333333333333</t>
  </si>
  <si>
    <t>--------wlz_warning--------skill_id = 30020, mob_id = 209 , config time = 840, model time = 933.3333333333334</t>
  </si>
  <si>
    <t>--------wlz_warning--------skill_id = 30020, mob_id = 62191 , config time = 840, model time = 933.3333333333334</t>
  </si>
  <si>
    <t>--------wlz_warning--------skill_id = 30020, mob_id = 62192 , config time = 840, model time = 933.3333333333334</t>
  </si>
  <si>
    <t>--------wlz_warning--------skill_id = 30020, mob_id = 62193 , config time = 840, model time = 933.3333333333334</t>
  </si>
  <si>
    <t>--------wlz_warning--------skill_id = 30020, mob_id = 62194 , config time = 840, model time = 933.3333333333334</t>
  </si>
  <si>
    <t>--------wlz_warning--------skill_id = 30020, mob_id = 62195 , config time = 840, model time = 933.3333333333334</t>
  </si>
  <si>
    <t>--------wlz_warning--------skill_id = 30020, mob_id = 62196 , config time = 840, model time = 933.3333333333334</t>
  </si>
  <si>
    <t>--------wlz_warning--------skill_id = 30020, mob_id = 62197 , config time = 840, model time = 933.3333333333334</t>
  </si>
  <si>
    <t>--------wlz_warning--------skill_id = 30020, mob_id = 62198 , config time = 840, model time = 933.3333333333334</t>
  </si>
  <si>
    <t>--------wlz_warning--------skill_id = 30020, mob_id = 62199 , config time = 840, model time = 933.3333333333334</t>
  </si>
  <si>
    <t>--------wlz_warning--------skill_id = 30020, mob_id = 62200 , config time = 840, model time = 933.3333333333334</t>
  </si>
  <si>
    <t>--------wlz_warning--------skill_id = 30021, mob_id = 206 , config time = 540, model time = 600.0</t>
  </si>
  <si>
    <t>--------wlz_warning--------skill_id = 30021, mob_id = 62161 , config time = 540, model time = 600.0</t>
  </si>
  <si>
    <t>--------wlz_warning--------skill_id = 30021, mob_id = 62162 , config time = 540, model time = 600.0</t>
  </si>
  <si>
    <t>--------wlz_warning--------skill_id = 30021, mob_id = 62163 , config time = 540, model time = 600.0</t>
  </si>
  <si>
    <t>--------wlz_warning--------skill_id = 30021, mob_id = 62164 , config time = 540, model time = 600.0</t>
  </si>
  <si>
    <t>--------wlz_warning--------skill_id = 30021, mob_id = 62165 , config time = 540, model time = 600.0</t>
  </si>
  <si>
    <t>--------wlz_warning--------skill_id = 30021, mob_id = 62166 , config time = 540, model time = 600.0</t>
  </si>
  <si>
    <t>--------wlz_warning--------skill_id = 30021, mob_id = 62167 , config time = 540, model time = 600.0</t>
  </si>
  <si>
    <t>--------wlz_warning--------skill_id = 30021, mob_id = 62168 , config time = 540, model time = 600.0</t>
  </si>
  <si>
    <t>--------wlz_warning--------skill_id = 30021, mob_id = 62169 , config time = 540, model time = 600.0</t>
  </si>
  <si>
    <t>--------wlz_warning--------skill_id = 30021, mob_id = 62170 , config time = 540, model time = 600.0</t>
  </si>
  <si>
    <t>--------wlz_warning--------skill_id = 30023, mob_id = 311 , config time = 870, model time = 966.6666666666666</t>
  </si>
  <si>
    <t>--------wlz_warning--------skill_id = 30023, mob_id = 12810 , config time = 870, model time = 966.6666666666666</t>
  </si>
  <si>
    <t>--------wlz_warning--------skill_id = 30023, mob_id = 12840 , config time = 870, model time = 966.6666666666666</t>
  </si>
  <si>
    <t>--------wlz_warning--------skill_id = 30023, mob_id = 12870 , config time = 870, model time = 966.6666666666666</t>
  </si>
  <si>
    <t>--------wlz_warning--------skill_id = 30023, mob_id = 12900 , config time = 870, model time = 966.6666666666666</t>
  </si>
  <si>
    <t>--------wlz_warning--------skill_id = 30023, mob_id = 50147 , config time = 870, model time = 966.6666666666666</t>
  </si>
  <si>
    <t>--------wlz_warning--------skill_id = 30023, mob_id = 63290 , config time = 870, model time = 966.6666666666666</t>
  </si>
  <si>
    <t>--------wlz_warning--------skill_id = 30025, mob_id = 306 , config time = 570, model time = 666.6666666666666</t>
  </si>
  <si>
    <t>--------wlz_warning--------skill_id = 30025, mob_id = 12213 , config time = 570, model time = 666.6666666666666</t>
  </si>
  <si>
    <t>--------wlz_warning--------skill_id = 30025, mob_id = 12240 , config time = 570, model time = 666.6666666666666</t>
  </si>
  <si>
    <t>--------wlz_warning--------skill_id = 30025, mob_id = 12267 , config time = 570, model time = 666.6666666666666</t>
  </si>
  <si>
    <t>--------wlz_warning--------skill_id = 30025, mob_id = 63161 , config time = 570, model time = 666.6666666666666</t>
  </si>
  <si>
    <t>--------wlz_warning--------skill_id = 30025, mob_id = 63162 , config time = 570, model time = 666.6666666666666</t>
  </si>
  <si>
    <t>--------wlz_warning--------skill_id = 30025, mob_id = 63163 , config time = 570, model time = 666.6666666666666</t>
  </si>
  <si>
    <t>--------wlz_warning--------skill_id = 30025, mob_id = 63164 , config time = 570, model time = 666.6666666666666</t>
  </si>
  <si>
    <t>--------wlz_warning--------skill_id = 30025, mob_id = 63165 , config time = 570, model time = 666.6666666666666</t>
  </si>
  <si>
    <t>--------wlz_warning--------skill_id = 30025, mob_id = 63166 , config time = 570, model time = 666.6666666666666</t>
  </si>
  <si>
    <t>--------wlz_warning--------skill_id = 30025, mob_id = 63167 , config time = 570, model time = 666.6666666666666</t>
  </si>
  <si>
    <t>--------wlz_warning--------skill_id = 30025, mob_id = 63168 , config time = 570, model time = 666.6666666666666</t>
  </si>
  <si>
    <t>--------wlz_warning--------skill_id = 30025, mob_id = 63169 , config time = 570, model time = 666.6666666666666</t>
  </si>
  <si>
    <t>--------wlz_warning--------skill_id = 30025, mob_id = 63170 , config time = 570, model time = 666.6666666666666</t>
  </si>
  <si>
    <t>--------wlz_warning--------skill_id = 30029, mob_id = 308 , config time = 0, model time = 1100.0</t>
  </si>
  <si>
    <t>--------wlz_warning--------skill_id = 30029, mob_id = 63181 , config time = 0, model time = 1100.0</t>
  </si>
  <si>
    <t>--------wlz_warning--------skill_id = 30029, mob_id = 63182 , config time = 0, model time = 1100.0</t>
  </si>
  <si>
    <t>--------wlz_warning--------skill_id = 30029, mob_id = 63183 , config time = 0, model time = 1100.0</t>
  </si>
  <si>
    <t>--------wlz_warning--------skill_id = 30029, mob_id = 63184 , config time = 0, model time = 1100.0</t>
  </si>
  <si>
    <t>--------wlz_warning--------skill_id = 30029, mob_id = 63185 , config time = 0, model time = 1100.0</t>
  </si>
  <si>
    <t>--------wlz_warning--------skill_id = 30029, mob_id = 63186 , config time = 0, model time = 1100.0</t>
  </si>
  <si>
    <t>--------wlz_warning--------skill_id = 30029, mob_id = 63187 , config time = 0, model time = 1100.0</t>
  </si>
  <si>
    <t>--------wlz_warning--------skill_id = 30029, mob_id = 63188 , config time = 0, model time = 1100.0</t>
  </si>
  <si>
    <t>--------wlz_warning--------skill_id = 30029, mob_id = 63189 , config time = 0, model time = 1100.0</t>
  </si>
  <si>
    <t>--------wlz_warning--------skill_id = 30029, mob_id = 63190 , config time = 0, model time = 1100.0</t>
  </si>
  <si>
    <t>--------wlz_warning--------skill_id = 30030, mob_id = 308 , config time = 840, model time = 933.3333333333334</t>
  </si>
  <si>
    <t>--------wlz_warning--------skill_id = 30030, mob_id = 63181 , config time = 840, model time = 933.3333333333334</t>
  </si>
  <si>
    <t>--------wlz_warning--------skill_id = 30030, mob_id = 63182 , config time = 840, model time = 933.3333333333334</t>
  </si>
  <si>
    <t>--------wlz_warning--------skill_id = 30030, mob_id = 63183 , config time = 840, model time = 933.3333333333334</t>
  </si>
  <si>
    <t>--------wlz_warning--------skill_id = 30030, mob_id = 63184 , config time = 840, model time = 933.3333333333334</t>
  </si>
  <si>
    <t>--------wlz_warning--------skill_id = 30030, mob_id = 63185 , config time = 840, model time = 933.3333333333334</t>
  </si>
  <si>
    <t>--------wlz_warning--------skill_id = 30030, mob_id = 63186 , config time = 840, model time = 933.3333333333334</t>
  </si>
  <si>
    <t>--------wlz_warning--------skill_id = 30030, mob_id = 63187 , config time = 840, model time = 933.3333333333334</t>
  </si>
  <si>
    <t>--------wlz_warning--------skill_id = 30030, mob_id = 63188 , config time = 840, model time = 933.3333333333334</t>
  </si>
  <si>
    <t>--------wlz_warning--------skill_id = 30030, mob_id = 63189 , config time = 840, model time = 933.3333333333334</t>
  </si>
  <si>
    <t>--------wlz_warning--------skill_id = 30030, mob_id = 63190 , config time = 840, model time = 933.3333333333334</t>
  </si>
  <si>
    <t>--------wlz_warning--------skill_id = 30031, mob_id = 309 , config time = 1260, model time = 1400.0</t>
  </si>
  <si>
    <t>--------wlz_warning--------skill_id = 30031, mob_id = 63191 , config time = 1260, model time = 1400.0</t>
  </si>
  <si>
    <t>--------wlz_warning--------skill_id = 30031, mob_id = 63192 , config time = 1260, model time = 1400.0</t>
  </si>
  <si>
    <t>--------wlz_warning--------skill_id = 30031, mob_id = 63193 , config time = 1260, model time = 1400.0</t>
  </si>
  <si>
    <t>--------wlz_warning--------skill_id = 30031, mob_id = 63194 , config time = 1260, model time = 1400.0</t>
  </si>
  <si>
    <t>--------wlz_warning--------skill_id = 30031, mob_id = 63195 , config time = 1260, model time = 1400.0</t>
  </si>
  <si>
    <t>--------wlz_warning--------skill_id = 30031, mob_id = 63196 , config time = 1260, model time = 1400.0</t>
  </si>
  <si>
    <t>--------wlz_warning--------skill_id = 30031, mob_id = 63197 , config time = 1260, model time = 1400.0</t>
  </si>
  <si>
    <t>--------wlz_warning--------skill_id = 30031, mob_id = 63198 , config time = 1260, model time = 1400.0</t>
  </si>
  <si>
    <t>--------wlz_warning--------skill_id = 30031, mob_id = 63199 , config time = 1260, model time = 1400.0</t>
  </si>
  <si>
    <t>--------wlz_warning--------skill_id = 30031, mob_id = 63200 , config time = 1260, model time = 1400.0</t>
  </si>
  <si>
    <t>--------wlz_warning--------skill_id = 30032, mob_id = 310 , config time = 0, model time = 1300.0</t>
  </si>
  <si>
    <t>--------wlz_warning--------skill_id = 30032, mob_id = 63201 , config time = 0, model time = 1300.0</t>
  </si>
  <si>
    <t>--------wlz_warning--------skill_id = 30032, mob_id = 63202 , config time = 0, model time = 1300.0</t>
  </si>
  <si>
    <t>--------wlz_warning--------skill_id = 30032, mob_id = 63203 , config time = 0, model time = 1300.0</t>
  </si>
  <si>
    <t>--------wlz_warning--------skill_id = 30032, mob_id = 63204 , config time = 0, model time = 1300.0</t>
  </si>
  <si>
    <t>--------wlz_warning--------skill_id = 30032, mob_id = 63205 , config time = 0, model time = 1300.0</t>
  </si>
  <si>
    <t>--------wlz_warning--------skill_id = 30032, mob_id = 63206 , config time = 0, model time = 1300.0</t>
  </si>
  <si>
    <t>--------wlz_warning--------skill_id = 30032, mob_id = 63207 , config time = 0, model time = 1300.0</t>
  </si>
  <si>
    <t>--------wlz_warning--------skill_id = 30032, mob_id = 63208 , config time = 0, model time = 1300.0</t>
  </si>
  <si>
    <t>--------wlz_warning--------skill_id = 30032, mob_id = 63209 , config time = 0, model time = 1300.0</t>
  </si>
  <si>
    <t>--------wlz_warning--------skill_id = 30032, mob_id = 63210 , config time = 0, model time = 1300.0</t>
  </si>
  <si>
    <t>--------wlz_warning--------skill_id = 30033, mob_id = 307 , config time = 300, model time = 333.3333333333333</t>
  </si>
  <si>
    <t>--------wlz_warning--------skill_id = 30033, mob_id = 63171 , config time = 300, model time = 333.3333333333333</t>
  </si>
  <si>
    <t>--------wlz_warning--------skill_id = 30033, mob_id = 63172 , config time = 300, model time = 333.3333333333333</t>
  </si>
  <si>
    <t>--------wlz_warning--------skill_id = 30033, mob_id = 63173 , config time = 300, model time = 333.3333333333333</t>
  </si>
  <si>
    <t>--------wlz_warning--------skill_id = 30033, mob_id = 63174 , config time = 300, model time = 333.3333333333333</t>
  </si>
  <si>
    <t>--------wlz_warning--------skill_id = 30033, mob_id = 63175 , config time = 300, model time = 333.3333333333333</t>
  </si>
  <si>
    <t>--------wlz_warning--------skill_id = 30033, mob_id = 63176 , config time = 300, model time = 333.3333333333333</t>
  </si>
  <si>
    <t>--------wlz_warning--------skill_id = 30033, mob_id = 63177 , config time = 300, model time = 333.3333333333333</t>
  </si>
  <si>
    <t>--------wlz_warning--------skill_id = 30033, mob_id = 63178 , config time = 300, model time = 333.3333333333333</t>
  </si>
  <si>
    <t>--------wlz_warning--------skill_id = 30033, mob_id = 63179 , config time = 300, model time = 333.3333333333333</t>
  </si>
  <si>
    <t>--------wlz_warning--------skill_id = 30033, mob_id = 63180 , config time = 300, model time = 333.3333333333333</t>
  </si>
  <si>
    <t>--------wlz_warning--------skill_id = 30034, mob_id = 305 , config time = 0, model time = 766.6666666666666</t>
  </si>
  <si>
    <t>--------wlz_warning--------skill_id = 30034, mob_id = 63151 , config time = 0, model time = 766.6666666666666</t>
  </si>
  <si>
    <t>--------wlz_warning--------skill_id = 30034, mob_id = 63152 , config time = 0, model time = 766.6666666666666</t>
  </si>
  <si>
    <t>--------wlz_warning--------skill_id = 30034, mob_id = 63153 , config time = 0, model time = 766.6666666666666</t>
  </si>
  <si>
    <t>--------wlz_warning--------skill_id = 30034, mob_id = 63154 , config time = 0, model time = 766.6666666666666</t>
  </si>
  <si>
    <t>--------wlz_warning--------skill_id = 30034, mob_id = 63155 , config time = 0, model time = 766.6666666666666</t>
  </si>
  <si>
    <t>--------wlz_warning--------skill_id = 30034, mob_id = 63156 , config time = 0, model time = 766.6666666666666</t>
  </si>
  <si>
    <t>--------wlz_warning--------skill_id = 30034, mob_id = 63157 , config time = 0, model time = 766.6666666666666</t>
  </si>
  <si>
    <t>--------wlz_warning--------skill_id = 30034, mob_id = 63158 , config time = 0, model time = 766.6666666666666</t>
  </si>
  <si>
    <t>--------wlz_warning--------skill_id = 30034, mob_id = 63159 , config time = 0, model time = 766.6666666666666</t>
  </si>
  <si>
    <t>--------wlz_warning--------skill_id = 30034, mob_id = 63160 , config time = 0, model time = 766.6666666666666</t>
  </si>
  <si>
    <t>--------wlz_warning--------skill_id = 30036, mob_id = 307 , config time = 840, model time = 933.3333333333334</t>
  </si>
  <si>
    <t>--------wlz_warning--------skill_id = 30036, mob_id = 63171 , config time = 840, model time = 933.3333333333334</t>
  </si>
  <si>
    <t>--------wlz_warning--------skill_id = 30036, mob_id = 63172 , config time = 840, model time = 933.3333333333334</t>
  </si>
  <si>
    <t>--------wlz_warning--------skill_id = 30036, mob_id = 63173 , config time = 840, model time = 933.3333333333334</t>
  </si>
  <si>
    <t>--------wlz_warning--------skill_id = 30036, mob_id = 63174 , config time = 840, model time = 933.3333333333334</t>
  </si>
  <si>
    <t>--------wlz_warning--------skill_id = 30036, mob_id = 63175 , config time = 840, model time = 933.3333333333334</t>
  </si>
  <si>
    <t>--------wlz_warning--------skill_id = 30036, mob_id = 63176 , config time = 840, model time = 933.3333333333334</t>
  </si>
  <si>
    <t>--------wlz_warning--------skill_id = 30036, mob_id = 63177 , config time = 840, model time = 933.3333333333334</t>
  </si>
  <si>
    <t>--------wlz_warning--------skill_id = 30036, mob_id = 63178 , config time = 840, model time = 933.3333333333334</t>
  </si>
  <si>
    <t>--------wlz_warning--------skill_id = 30036, mob_id = 63179 , config time = 840, model time = 933.3333333333334</t>
  </si>
  <si>
    <t>--------wlz_warning--------skill_id = 30036, mob_id = 63180 , config time = 840, model time = 933.3333333333334</t>
  </si>
  <si>
    <t>--------wlz_warning--------skill_id = 30038, mob_id = 311 , config time = 390, model time = 433.3333333333333</t>
  </si>
  <si>
    <t>--------wlz_warning--------skill_id = 30038, mob_id = 12810 , config time = 390, model time = 433.3333333333333</t>
  </si>
  <si>
    <t>--------wlz_warning--------skill_id = 30038, mob_id = 12840 , config time = 390, model time = 433.3333333333333</t>
  </si>
  <si>
    <t>--------wlz_warning--------skill_id = 30038, mob_id = 12870 , config time = 390, model time = 433.3333333333333</t>
  </si>
  <si>
    <t>--------wlz_warning--------skill_id = 30038, mob_id = 12900 , config time = 390, model time = 433.3333333333333</t>
  </si>
  <si>
    <t>--------wlz_warning--------skill_id = 30038, mob_id = 50147 , config time = 390, model time = 433.3333333333333</t>
  </si>
  <si>
    <t>--------wlz_warning--------skill_id = 30038, mob_id = 63290 , config time = 390, model time = 433.3333333333333</t>
  </si>
  <si>
    <t>--------wlz_warning--------skill_id = 30040, mob_id = 311 , config time = 690, model time = 766.6666666666666</t>
  </si>
  <si>
    <t>--------wlz_warning--------skill_id = 30040, mob_id = 12810 , config time = 690, model time = 766.6666666666666</t>
  </si>
  <si>
    <t>--------wlz_warning--------skill_id = 30040, mob_id = 12840 , config time = 690, model time = 766.6666666666666</t>
  </si>
  <si>
    <t>--------wlz_warning--------skill_id = 30040, mob_id = 12870 , config time = 690, model time = 766.6666666666666</t>
  </si>
  <si>
    <t>--------wlz_warning--------skill_id = 30040, mob_id = 12900 , config time = 690, model time = 766.6666666666666</t>
  </si>
  <si>
    <t>--------wlz_warning--------skill_id = 30040, mob_id = 50147 , config time = 690, model time = 766.6666666666666</t>
  </si>
  <si>
    <t>--------wlz_warning--------skill_id = 30040, mob_id = 63290 , config time = 690, model time = 766.6666666666666</t>
  </si>
  <si>
    <t>--------wlz_warning--------skill_id = 30041, mob_id = 11023 , config time = 540, model time = 600.0</t>
  </si>
  <si>
    <t>--------wlz_warning--------skill_id = 30041, mob_id = 12211 , config time = 540, model time = 600.0</t>
  </si>
  <si>
    <t>--------wlz_warning--------skill_id = 30041, mob_id = 12238 , config time = 540, model time = 600.0</t>
  </si>
  <si>
    <t>--------wlz_warning--------skill_id = 30041, mob_id = 12265 , config time = 540, model time = 600.0</t>
  </si>
  <si>
    <t>--------wlz_warning--------skill_id = 30041, mob_id = 63261 , config time = 540, model time = 600.0</t>
  </si>
  <si>
    <t>--------wlz_warning--------skill_id = 30041, mob_id = 63262 , config time = 540, model time = 600.0</t>
  </si>
  <si>
    <t>--------wlz_warning--------skill_id = 30041, mob_id = 63263 , config time = 540, model time = 600.0</t>
  </si>
  <si>
    <t>--------wlz_warning--------skill_id = 30041, mob_id = 63264 , config time = 540, model time = 600.0</t>
  </si>
  <si>
    <t>--------wlz_warning--------skill_id = 30041, mob_id = 63265 , config time = 540, model time = 600.0</t>
  </si>
  <si>
    <t>--------wlz_warning--------skill_id = 30041, mob_id = 63266 , config time = 540, model time = 600.0</t>
  </si>
  <si>
    <t>--------wlz_warning--------skill_id = 30041, mob_id = 63267 , config time = 540, model time = 600.0</t>
  </si>
  <si>
    <t>--------wlz_warning--------skill_id = 30041, mob_id = 63268 , config time = 540, model time = 600.0</t>
  </si>
  <si>
    <t>--------wlz_warning--------skill_id = 30041, mob_id = 63269 , config time = 540, model time = 600.0</t>
  </si>
  <si>
    <t>--------wlz_warning--------skill_id = 30041, mob_id = 63270 , config time = 540, model time = 600.0</t>
  </si>
  <si>
    <t>--------wlz_warning--------skill_id = 30042, mob_id = 11021 , config time = 630, model time = 700.0</t>
  </si>
  <si>
    <t>--------wlz_warning--------skill_id = 30042, mob_id = 11051 , config time = 630, model time = 700.0</t>
  </si>
  <si>
    <t>--------wlz_warning--------skill_id = 30042, mob_id = 12214 , config time = 630, model time = 700.0</t>
  </si>
  <si>
    <t>--------wlz_warning--------skill_id = 30042, mob_id = 12241 , config time = 630, model time = 700.0</t>
  </si>
  <si>
    <t>--------wlz_warning--------skill_id = 30042, mob_id = 12268 , config time = 630, model time = 700.0</t>
  </si>
  <si>
    <t>--------wlz_warning--------skill_id = 30042, mob_id = 50146 , config time = 630, model time = 700.0</t>
  </si>
  <si>
    <t>--------wlz_warning--------skill_id = 30042, mob_id = 63241 , config time = 630, model time = 700.0</t>
  </si>
  <si>
    <t>--------wlz_warning--------skill_id = 30042, mob_id = 63242 , config time = 630, model time = 700.0</t>
  </si>
  <si>
    <t>--------wlz_warning--------skill_id = 30042, mob_id = 63243 , config time = 630, model time = 700.0</t>
  </si>
  <si>
    <t>--------wlz_warning--------skill_id = 30042, mob_id = 63244 , config time = 630, model time = 700.0</t>
  </si>
  <si>
    <t>--------wlz_warning--------skill_id = 30042, mob_id = 63245 , config time = 630, model time = 700.0</t>
  </si>
  <si>
    <t>--------wlz_warning--------skill_id = 30042, mob_id = 63246 , config time = 630, model time = 700.0</t>
  </si>
  <si>
    <t>--------wlz_warning--------skill_id = 30042, mob_id = 63247 , config time = 630, model time = 700.0</t>
  </si>
  <si>
    <t>--------wlz_warning--------skill_id = 30042, mob_id = 63248 , config time = 630, model time = 700.0</t>
  </si>
  <si>
    <t>--------wlz_warning--------skill_id = 30042, mob_id = 63249 , config time = 630, model time = 700.0</t>
  </si>
  <si>
    <t>--------wlz_warning--------skill_id = 30042, mob_id = 63250 , config time = 630, model time = 700.0</t>
  </si>
  <si>
    <t>--------wlz_warning--------skill_id = 30042, mob_id = 63280 , config time = 630, model time = 700.0</t>
  </si>
  <si>
    <t>--------wlz_warning--------skill_id = 30043, mob_id = 11025 , config time = 1080, model time = 1200.0</t>
  </si>
  <si>
    <t>--------wlz_warning--------skill_id = 30043, mob_id = 63310 , config time = 1080, model time = 1200.0</t>
  </si>
  <si>
    <t>--------wlz_warning--------skill_id = 30044, mob_id = 11025 , config time = 0, model time = 700.0</t>
  </si>
  <si>
    <t>--------wlz_warning--------skill_id = 30044, mob_id = 50180 , config time = 0, model time = 700.0</t>
  </si>
  <si>
    <t>--------wlz_warning--------skill_id = 30044, mob_id = 63310 , config time = 0, model time = 700.0</t>
  </si>
  <si>
    <t>--------wlz_warning--------skill_id = 30045, mob_id = 63310 , config time = 0, model time = 733.3333333333334</t>
  </si>
  <si>
    <t>--------wlz_warning--------skill_id = 30048, mob_id = 707 , config time = 990, model time = 1100.0</t>
  </si>
  <si>
    <t>--------wlz_warning--------skill_id = 30049, mob_id = 707 , config time = 1080, model time = 1200.0</t>
  </si>
  <si>
    <t>--------wlz_warning--------skill_id = 30050, mob_id = 705 , config time = 750, model time = 833.3333333333334</t>
  </si>
  <si>
    <t>--------wlz_warning--------skill_id = 30050, mob_id = 712 , config time = 750, model time = 833.3333333333334</t>
  </si>
  <si>
    <t>--------wlz_warning--------skill_id = 30054, mob_id = 11025 , config time = 0, model time = 666.6666666666666</t>
  </si>
  <si>
    <t>--------wlz_warning--------skill_id = 30054, mob_id = 50180 , config time = 0, model time = 666.6666666666666</t>
  </si>
  <si>
    <t>--------wlz_warning--------skill_id = 30054, mob_id = 63310 , config time = 0, model time = 666.6666666666666</t>
  </si>
  <si>
    <t>--------wlz_warning--------skill_id = 30055, mob_id = 11024 , config time = 1050, model time = 1166.6666666666667</t>
  </si>
  <si>
    <t>--------wlz_warning--------skill_id = 30055, mob_id = 63300 , config time = 1050, model time = 1166.6666666666667</t>
  </si>
  <si>
    <t>--------wlz_warning--------skill_id = 30056, mob_id = 404 , config time = 450, model time = 500.0</t>
  </si>
  <si>
    <t>--------wlz_warning--------skill_id = 30056, mob_id = 50173 , config time = 450, model time = 500.0</t>
  </si>
  <si>
    <t>--------wlz_warning--------skill_id = 30056, mob_id = 64141 , config time = 450, model time = 500.0</t>
  </si>
  <si>
    <t>--------wlz_warning--------skill_id = 30056, mob_id = 64142 , config time = 450, model time = 500.0</t>
  </si>
  <si>
    <t>--------wlz_warning--------skill_id = 30056, mob_id = 64143 , config time = 450, model time = 500.0</t>
  </si>
  <si>
    <t>--------wlz_warning--------skill_id = 30056, mob_id = 64144 , config time = 450, model time = 500.0</t>
  </si>
  <si>
    <t>--------wlz_warning--------skill_id = 30056, mob_id = 64145 , config time = 450, model time = 500.0</t>
  </si>
  <si>
    <t>--------wlz_warning--------skill_id = 30056, mob_id = 64146 , config time = 450, model time = 500.0</t>
  </si>
  <si>
    <t>--------wlz_warning--------skill_id = 30056, mob_id = 64147 , config time = 450, model time = 500.0</t>
  </si>
  <si>
    <t>--------wlz_warning--------skill_id = 30056, mob_id = 64148 , config time = 450, model time = 500.0</t>
  </si>
  <si>
    <t>--------wlz_warning--------skill_id = 30056, mob_id = 64149 , config time = 450, model time = 500.0</t>
  </si>
  <si>
    <t>--------wlz_warning--------skill_id = 30056, mob_id = 64150 , config time = 450, model time = 500.0</t>
  </si>
  <si>
    <t>--------wlz_warning--------skill_id = 30057, mob_id = 410 , config time = 1050, model time = 1166.6666666666667</t>
  </si>
  <si>
    <t>--------wlz_warning--------skill_id = 30057, mob_id = 412 , config time = 1050, model time = 1166.6666666666667</t>
  </si>
  <si>
    <t>--------wlz_warning--------skill_id = 30057, mob_id = 50175 , config time = 1050, model time = 1166.6666666666667</t>
  </si>
  <si>
    <t>--------wlz_warning--------skill_id = 30057, mob_id = 64201 , config time = 1050, model time = 1166.6666666666667</t>
  </si>
  <si>
    <t>--------wlz_warning--------skill_id = 30057, mob_id = 64202 , config time = 1050, model time = 1166.6666666666667</t>
  </si>
  <si>
    <t>--------wlz_warning--------skill_id = 30057, mob_id = 64203 , config time = 1050, model time = 1166.6666666666667</t>
  </si>
  <si>
    <t>--------wlz_warning--------skill_id = 30057, mob_id = 64204 , config time = 1050, model time = 1166.6666666666667</t>
  </si>
  <si>
    <t>--------wlz_warning--------skill_id = 30057, mob_id = 64205 , config time = 1050, model time = 1166.6666666666667</t>
  </si>
  <si>
    <t>--------wlz_warning--------skill_id = 30057, mob_id = 64206 , config time = 1050, model time = 1166.6666666666667</t>
  </si>
  <si>
    <t>--------wlz_warning--------skill_id = 30057, mob_id = 64207 , config time = 1050, model time = 1166.6666666666667</t>
  </si>
  <si>
    <t>--------wlz_warning--------skill_id = 30057, mob_id = 64208 , config time = 1050, model time = 1166.6666666666667</t>
  </si>
  <si>
    <t>--------wlz_warning--------skill_id = 30057, mob_id = 64209 , config time = 1050, model time = 1166.6666666666667</t>
  </si>
  <si>
    <t>--------wlz_warning--------skill_id = 30057, mob_id = 64210 , config time = 1050, model time = 1166.6666666666667</t>
  </si>
  <si>
    <t>--------wlz_warning--------skill_id = 30059, mob_id = 12030 , config time = 630, model time = 700.0</t>
  </si>
  <si>
    <t>--------wlz_warning--------skill_id = 30062, mob_id = 12032 , config time = 1230, model time = 1366.6666666666667</t>
  </si>
  <si>
    <t>--------wlz_warning--------skill_id = 30063, mob_id = 12042 , config time = 480, model time = 533.3333333333334</t>
  </si>
  <si>
    <t>--------wlz_warning--------skill_id = 30064, mob_id = 12041 , config time = 720, model time = 800.0</t>
  </si>
  <si>
    <t>--------wlz_warning--------skill_id = 30065, mob_id = 12033 , config time = 300, model time = 333.3333333333333</t>
  </si>
  <si>
    <t>--------wlz_warning--------skill_id = 30065, mob_id = 20203 , config time = 300, model time = 333.3333333333333</t>
  </si>
  <si>
    <t>--------wlz_warning--------skill_id = 30065, mob_id = 31503 , config time = 300, model time = 333.3333333333333</t>
  </si>
  <si>
    <t>--------wlz_warning--------skill_id = 30066, mob_id = 12033 , config time = 840, model time = 4766.666666666667</t>
  </si>
  <si>
    <t>--------wlz_warning--------skill_id = 30066, mob_id = 20203 , config time = 840, model time = 4766.666666666667</t>
  </si>
  <si>
    <t>--------wlz_warning--------skill_id = 30066, mob_id = 31503 , config time = 840, model time = 4766.666666666667</t>
  </si>
  <si>
    <t>--------wlz_warning--------skill_id = 30068, mob_id = 12038 , config time = 900, model time = 1000.0</t>
  </si>
  <si>
    <t>--------wlz_warning--------skill_id = 30069, mob_id = 708 , config time = 0, model time = 366.6666666666667</t>
  </si>
  <si>
    <t>--------wlz_warning--------skill_id = 30070, mob_id = 12039 , config time = 0, model time = 600.0</t>
  </si>
  <si>
    <t>--------wlz_warning--------skill_id = 30071, mob_id = 12039 , config time = 1200, model time = 1333.3333333333333</t>
  </si>
  <si>
    <t>--------wlz_warning--------skill_id = 30101, mob_id = 12001 , config time = 0, model time = 533.3333333333334</t>
  </si>
  <si>
    <t>--------wlz_warning--------skill_id = 30104, mob_id = 12005 , config time = 750, model time = 833.3333333333334</t>
  </si>
  <si>
    <t>--------wlz_warning--------skill_id = 30104, mob_id = 12220 , config time = 750, model time = 833.3333333333334</t>
  </si>
  <si>
    <t>--------wlz_warning--------skill_id = 30104, mob_id = 12247 , config time = 750, model time = 833.3333333333334</t>
  </si>
  <si>
    <t>--------wlz_warning--------skill_id = 30104, mob_id = 12274 , config time = 750, model time = 833.3333333333334</t>
  </si>
  <si>
    <t>--------wlz_warning--------skill_id = 30104, mob_id = 151006 , config time = 750, model time = 833.3333333333334</t>
  </si>
  <si>
    <t>--------wlz_warning--------skill_id = 30104, mob_id = 152006 , config time = 750, model time = 833.3333333333334</t>
  </si>
  <si>
    <t>--------wlz_warning--------skill_id = 30104, mob_id = 153006 , config time = 750, model time = 833.3333333333334</t>
  </si>
  <si>
    <t>--------wlz_warning--------skill_id = 30104, mob_id = 154006 , config time = 750, model time = 833.3333333333334</t>
  </si>
  <si>
    <t>--------wlz_warning--------skill_id = 30104, mob_id = 155006 , config time = 750, model time = 833.3333333333334</t>
  </si>
  <si>
    <t>--------wlz_warning--------skill_id = 30104, mob_id = 156006 , config time = 750, model time = 833.3333333333334</t>
  </si>
  <si>
    <t>--------wlz_warning--------skill_id = 30104, mob_id = 157006 , config time = 750, model time = 833.3333333333334</t>
  </si>
  <si>
    <t>--------wlz_warning--------skill_id = 30104, mob_id = 158006 , config time = 750, model time = 833.3333333333334</t>
  </si>
  <si>
    <t>--------wlz_warning--------skill_id = 30104, mob_id = 159006 , config time = 750, model time = 833.3333333333334</t>
  </si>
  <si>
    <t>--------wlz_warning--------skill_id = 30105, mob_id = 12006 , config time = 870, model time = 966.6666666666666</t>
  </si>
  <si>
    <t>--------wlz_warning--------skill_id = 30105, mob_id = 171007 , config time = 870, model time = 966.6666666666666</t>
  </si>
  <si>
    <t>--------wlz_warning--------skill_id = 30105, mob_id = 172007 , config time = 870, model time = 966.6666666666666</t>
  </si>
  <si>
    <t>--------wlz_warning--------skill_id = 30105, mob_id = 173007 , config time = 870, model time = 966.6666666666666</t>
  </si>
  <si>
    <t>--------wlz_warning--------skill_id = 30105, mob_id = 174007 , config time = 870, model time = 966.6666666666666</t>
  </si>
  <si>
    <t>--------wlz_warning--------skill_id = 30105, mob_id = 175007 , config time = 870, model time = 966.6666666666666</t>
  </si>
  <si>
    <t>--------wlz_warning--------skill_id = 30105, mob_id = 176007 , config time = 870, model time = 966.6666666666666</t>
  </si>
  <si>
    <t>--------wlz_warning--------skill_id = 30105, mob_id = 177007 , config time = 870, model time = 966.6666666666666</t>
  </si>
  <si>
    <t>--------wlz_warning--------skill_id = 30105, mob_id = 178007 , config time = 870, model time = 966.6666666666666</t>
  </si>
  <si>
    <t>--------wlz_warning--------skill_id = 30105, mob_id = 179007 , config time = 870, model time = 966.6666666666666</t>
  </si>
  <si>
    <t>--------wlz_warning--------skill_id = 30106, mob_id = 12015 , config time = 570, model time = 633.3333333333334</t>
  </si>
  <si>
    <t>--------wlz_warning--------skill_id = 30106, mob_id = 12063 , config time = 570, model time = 633.3333333333334</t>
  </si>
  <si>
    <t>--------wlz_warning--------skill_id = 30106, mob_id = 12227 , config time = 570, model time = 633.3333333333334</t>
  </si>
  <si>
    <t>--------wlz_warning--------skill_id = 30106, mob_id = 12254 , config time = 570, model time = 633.3333333333334</t>
  </si>
  <si>
    <t>--------wlz_warning--------skill_id = 30106, mob_id = 12281 , config time = 570, model time = 633.3333333333334</t>
  </si>
  <si>
    <t>--------wlz_warning--------skill_id = 30106, mob_id = 12811 , config time = 570, model time = 633.3333333333334</t>
  </si>
  <si>
    <t>--------wlz_warning--------skill_id = 30106, mob_id = 12822 , config time = 570, model time = 633.3333333333334</t>
  </si>
  <si>
    <t>--------wlz_warning--------skill_id = 30106, mob_id = 12833 , config time = 570, model time = 633.3333333333334</t>
  </si>
  <si>
    <t>--------wlz_warning--------skill_id = 30106, mob_id = 12844 , config time = 570, model time = 633.3333333333334</t>
  </si>
  <si>
    <t>--------wlz_warning--------skill_id = 30106, mob_id = 12856 , config time = 570, model time = 633.3333333333334</t>
  </si>
  <si>
    <t>--------wlz_warning--------skill_id = 30106, mob_id = 12867 , config time = 570, model time = 633.3333333333334</t>
  </si>
  <si>
    <t>--------wlz_warning--------skill_id = 30106, mob_id = 12878 , config time = 570, model time = 633.3333333333334</t>
  </si>
  <si>
    <t>--------wlz_warning--------skill_id = 30106, mob_id = 12889 , config time = 570, model time = 633.3333333333334</t>
  </si>
  <si>
    <t>--------wlz_warning--------skill_id = 30106, mob_id = 151011 , config time = 570, model time = 633.3333333333334</t>
  </si>
  <si>
    <t>--------wlz_warning--------skill_id = 30106, mob_id = 152011 , config time = 570, model time = 633.3333333333334</t>
  </si>
  <si>
    <t>--------wlz_warning--------skill_id = 30106, mob_id = 153011 , config time = 570, model time = 633.3333333333334</t>
  </si>
  <si>
    <t>--------wlz_warning--------skill_id = 30106, mob_id = 154011 , config time = 570, model time = 633.3333333333334</t>
  </si>
  <si>
    <t>--------wlz_warning--------skill_id = 30106, mob_id = 155011 , config time = 570, model time = 633.3333333333334</t>
  </si>
  <si>
    <t>--------wlz_warning--------skill_id = 30106, mob_id = 156011 , config time = 570, model time = 633.3333333333334</t>
  </si>
  <si>
    <t>--------wlz_warning--------skill_id = 30106, mob_id = 157011 , config time = 570, model time = 633.3333333333334</t>
  </si>
  <si>
    <t>--------wlz_warning--------skill_id = 30106, mob_id = 158011 , config time = 570, model time = 633.3333333333334</t>
  </si>
  <si>
    <t>--------wlz_warning--------skill_id = 30106, mob_id = 159011 , config time = 570, model time = 633.3333333333334</t>
  </si>
  <si>
    <t>--------wlz_warning--------skill_id = 30106, mob_id = 151019 , config time = 570, model time = 633.3333333333334</t>
  </si>
  <si>
    <t>--------wlz_warning--------skill_id = 30106, mob_id = 152019 , config time = 570, model time = 633.3333333333334</t>
  </si>
  <si>
    <t>--------wlz_warning--------skill_id = 30106, mob_id = 153019 , config time = 570, model time = 633.3333333333334</t>
  </si>
  <si>
    <t>--------wlz_warning--------skill_id = 30106, mob_id = 154019 , config time = 570, model time = 633.3333333333334</t>
  </si>
  <si>
    <t>--------wlz_warning--------skill_id = 30106, mob_id = 155019 , config time = 570, model time = 633.3333333333334</t>
  </si>
  <si>
    <t>--------wlz_warning--------skill_id = 30106, mob_id = 156019 , config time = 570, model time = 633.3333333333334</t>
  </si>
  <si>
    <t>--------wlz_warning--------skill_id = 30106, mob_id = 157019 , config time = 570, model time = 633.3333333333334</t>
  </si>
  <si>
    <t>--------wlz_warning--------skill_id = 30106, mob_id = 158019 , config time = 570, model time = 633.3333333333334</t>
  </si>
  <si>
    <t>--------wlz_warning--------skill_id = 30106, mob_id = 159019 , config time = 570, model time = 633.3333333333334</t>
  </si>
  <si>
    <t>--------wlz_warning--------skill_id = 30107, mob_id = 12016 , config time = 0, model time = 566.6666666666666</t>
  </si>
  <si>
    <t>--------wlz_warning--------skill_id = 30107, mob_id = 12222 , config time = 0, model time = 566.6666666666666</t>
  </si>
  <si>
    <t>--------wlz_warning--------skill_id = 30107, mob_id = 12249 , config time = 0, model time = 566.6666666666666</t>
  </si>
  <si>
    <t>--------wlz_warning--------skill_id = 30107, mob_id = 12276 , config time = 0, model time = 566.6666666666666</t>
  </si>
  <si>
    <t>--------wlz_warning--------skill_id = 30107, mob_id = 20102 , config time = 0, model time = 566.6666666666666</t>
  </si>
  <si>
    <t>--------wlz_warning--------skill_id = 30107, mob_id = 20302 , config time = 0, model time = 566.6666666666666</t>
  </si>
  <si>
    <t>--------wlz_warning--------skill_id = 30107, mob_id = 31402 , config time = 0, model time = 566.6666666666666</t>
  </si>
  <si>
    <t>--------wlz_warning--------skill_id = 30107, mob_id = 31602 , config time = 0, model time = 566.6666666666666</t>
  </si>
  <si>
    <t>--------wlz_warning--------skill_id = 30107, mob_id = 151007 , config time = 0, model time = 566.6666666666666</t>
  </si>
  <si>
    <t>--------wlz_warning--------skill_id = 30107, mob_id = 152007 , config time = 0, model time = 566.6666666666666</t>
  </si>
  <si>
    <t>--------wlz_warning--------skill_id = 30107, mob_id = 153007 , config time = 0, model time = 566.6666666666666</t>
  </si>
  <si>
    <t>--------wlz_warning--------skill_id = 30107, mob_id = 154007 , config time = 0, model time = 566.6666666666666</t>
  </si>
  <si>
    <t>--------wlz_warning--------skill_id = 30107, mob_id = 155007 , config time = 0, model time = 566.6666666666666</t>
  </si>
  <si>
    <t>--------wlz_warning--------skill_id = 30107, mob_id = 156007 , config time = 0, model time = 566.6666666666666</t>
  </si>
  <si>
    <t>--------wlz_warning--------skill_id = 30107, mob_id = 157007 , config time = 0, model time = 566.6666666666666</t>
  </si>
  <si>
    <t>--------wlz_warning--------skill_id = 30107, mob_id = 158007 , config time = 0, model time = 566.6666666666666</t>
  </si>
  <si>
    <t>--------wlz_warning--------skill_id = 30107, mob_id = 159007 , config time = 0, model time = 566.6666666666666</t>
  </si>
  <si>
    <t>--------wlz_warning--------skill_id = 30108, mob_id = 12017 , config time = 0, model time = 433.3333333333333</t>
  </si>
  <si>
    <t>--------wlz_warning--------skill_id = 30108, mob_id = 12062 , config time = 0, model time = 433.3333333333333</t>
  </si>
  <si>
    <t>--------wlz_warning--------skill_id = 30108, mob_id = 12221 , config time = 0, model time = 433.3333333333333</t>
  </si>
  <si>
    <t>--------wlz_warning--------skill_id = 30108, mob_id = 12248 , config time = 0, model time = 433.3333333333333</t>
  </si>
  <si>
    <t>--------wlz_warning--------skill_id = 30108, mob_id = 12275 , config time = 0, model time = 433.3333333333333</t>
  </si>
  <si>
    <t>--------wlz_warning--------skill_id = 30108, mob_id = 12808 , config time = 0, model time = 433.3333333333333</t>
  </si>
  <si>
    <t>--------wlz_warning--------skill_id = 30108, mob_id = 12819 , config time = 0, model time = 433.3333333333333</t>
  </si>
  <si>
    <t>--------wlz_warning--------skill_id = 30108, mob_id = 12831 , config time = 0, model time = 433.3333333333333</t>
  </si>
  <si>
    <t>--------wlz_warning--------skill_id = 30108, mob_id = 12842 , config time = 0, model time = 433.3333333333333</t>
  </si>
  <si>
    <t>--------wlz_warning--------skill_id = 30108, mob_id = 12853 , config time = 0, model time = 433.3333333333333</t>
  </si>
  <si>
    <t>--------wlz_warning--------skill_id = 30108, mob_id = 12864 , config time = 0, model time = 433.3333333333333</t>
  </si>
  <si>
    <t>--------wlz_warning--------skill_id = 30108, mob_id = 12876 , config time = 0, model time = 433.3333333333333</t>
  </si>
  <si>
    <t>--------wlz_warning--------skill_id = 30108, mob_id = 12887 , config time = 0, model time = 433.3333333333333</t>
  </si>
  <si>
    <t>--------wlz_warning--------skill_id = 30108, mob_id = 12898 , config time = 0, model time = 433.3333333333333</t>
  </si>
  <si>
    <t>--------wlz_warning--------skill_id = 30108, mob_id = 12531 , config time = 0, model time = 433.3333333333333</t>
  </si>
  <si>
    <t>--------wlz_warning--------skill_id = 30108, mob_id = 12532 , config time = 0, model time = 433.3333333333333</t>
  </si>
  <si>
    <t>--------wlz_warning--------skill_id = 30108, mob_id = 12533 , config time = 0, model time = 433.3333333333333</t>
  </si>
  <si>
    <t>--------wlz_warning--------skill_id = 30108, mob_id = 12534 , config time = 0, model time = 433.3333333333333</t>
  </si>
  <si>
    <t>--------wlz_warning--------skill_id = 30108, mob_id = 12535 , config time = 0, model time = 433.3333333333333</t>
  </si>
  <si>
    <t>--------wlz_warning--------skill_id = 30108, mob_id = 12536 , config time = 0, model time = 433.3333333333333</t>
  </si>
  <si>
    <t>--------wlz_warning--------skill_id = 30108, mob_id = 12537 , config time = 0, model time = 433.3333333333333</t>
  </si>
  <si>
    <t>--------wlz_warning--------skill_id = 30108, mob_id = 12538 , config time = 0, model time = 433.3333333333333</t>
  </si>
  <si>
    <t>--------wlz_warning--------skill_id = 30108, mob_id = 12539 , config time = 0, model time = 433.3333333333333</t>
  </si>
  <si>
    <t>--------wlz_warning--------skill_id = 30108, mob_id = 12540 , config time = 0, model time = 433.3333333333333</t>
  </si>
  <si>
    <t>--------wlz_warning--------skill_id = 30108, mob_id = 171010 , config time = 0, model time = 433.3333333333333</t>
  </si>
  <si>
    <t>--------wlz_warning--------skill_id = 30108, mob_id = 172010 , config time = 0, model time = 433.3333333333333</t>
  </si>
  <si>
    <t>--------wlz_warning--------skill_id = 30108, mob_id = 173010 , config time = 0, model time = 433.3333333333333</t>
  </si>
  <si>
    <t>--------wlz_warning--------skill_id = 30108, mob_id = 174010 , config time = 0, model time = 433.3333333333333</t>
  </si>
  <si>
    <t>--------wlz_warning--------skill_id = 30108, mob_id = 175010 , config time = 0, model time = 433.3333333333333</t>
  </si>
  <si>
    <t>--------wlz_warning--------skill_id = 30108, mob_id = 176010 , config time = 0, model time = 433.3333333333333</t>
  </si>
  <si>
    <t>--------wlz_warning--------skill_id = 30108, mob_id = 177010 , config time = 0, model time = 433.3333333333333</t>
  </si>
  <si>
    <t>--------wlz_warning--------skill_id = 30108, mob_id = 178010 , config time = 0, model time = 433.3333333333333</t>
  </si>
  <si>
    <t>--------wlz_warning--------skill_id = 30108, mob_id = 179010 , config time = 0, model time = 433.3333333333333</t>
  </si>
  <si>
    <t>--------wlz_warning--------skill_id = 30108, mob_id = 171020 , config time = 0, model time = 433.3333333333333</t>
  </si>
  <si>
    <t>--------wlz_warning--------skill_id = 30108, mob_id = 172020 , config time = 0, model time = 433.3333333333333</t>
  </si>
  <si>
    <t>--------wlz_warning--------skill_id = 30108, mob_id = 173020 , config time = 0, model time = 433.3333333333333</t>
  </si>
  <si>
    <t>--------wlz_warning--------skill_id = 30108, mob_id = 174020 , config time = 0, model time = 433.3333333333333</t>
  </si>
  <si>
    <t>--------wlz_warning--------skill_id = 30108, mob_id = 175020 , config time = 0, model time = 433.3333333333333</t>
  </si>
  <si>
    <t>--------wlz_warning--------skill_id = 30108, mob_id = 176020 , config time = 0, model time = 433.3333333333333</t>
  </si>
  <si>
    <t>--------wlz_warning--------skill_id = 30108, mob_id = 177020 , config time = 0, model time = 433.3333333333333</t>
  </si>
  <si>
    <t>--------wlz_warning--------skill_id = 30108, mob_id = 178020 , config time = 0, model time = 433.3333333333333</t>
  </si>
  <si>
    <t>--------wlz_warning--------skill_id = 30108, mob_id = 179020 , config time = 0, model time = 433.3333333333333</t>
  </si>
  <si>
    <t>--------wlz_warning--------skill_id = 30110, mob_id = 12010 , config time = 960, model time = 1066.6666666666667</t>
  </si>
  <si>
    <t>--------wlz_warning--------skill_id = 30110, mob_id = 12066 , config time = 960, model time = 1066.6666666666667</t>
  </si>
  <si>
    <t>--------wlz_warning--------skill_id = 30110, mob_id = 12218 , config time = 960, model time = 1066.6666666666667</t>
  </si>
  <si>
    <t>--------wlz_warning--------skill_id = 30110, mob_id = 12245 , config time = 960, model time = 1066.6666666666667</t>
  </si>
  <si>
    <t>--------wlz_warning--------skill_id = 30110, mob_id = 12272 , config time = 960, model time = 1066.6666666666667</t>
  </si>
  <si>
    <t>--------wlz_warning--------skill_id = 30110, mob_id = 12521 , config time = 960, model time = 1066.6666666666667</t>
  </si>
  <si>
    <t>--------wlz_warning--------skill_id = 30110, mob_id = 12522 , config time = 960, model time = 1066.6666666666667</t>
  </si>
  <si>
    <t>--------wlz_warning--------skill_id = 30110, mob_id = 12523 , config time = 960, model time = 1066.6666666666667</t>
  </si>
  <si>
    <t>--------wlz_warning--------skill_id = 30110, mob_id = 12524 , config time = 960, model time = 1066.6666666666667</t>
  </si>
  <si>
    <t>--------wlz_warning--------skill_id = 30110, mob_id = 12525 , config time = 960, model time = 1066.6666666666667</t>
  </si>
  <si>
    <t>--------wlz_warning--------skill_id = 30110, mob_id = 12526 , config time = 960, model time = 1066.6666666666667</t>
  </si>
  <si>
    <t>--------wlz_warning--------skill_id = 30110, mob_id = 12527 , config time = 960, model time = 1066.6666666666667</t>
  </si>
  <si>
    <t>--------wlz_warning--------skill_id = 30110, mob_id = 12528 , config time = 960, model time = 1066.6666666666667</t>
  </si>
  <si>
    <t>--------wlz_warning--------skill_id = 30110, mob_id = 12529 , config time = 960, model time = 1066.6666666666667</t>
  </si>
  <si>
    <t>--------wlz_warning--------skill_id = 30110, mob_id = 12530 , config time = 960, model time = 1066.6666666666667</t>
  </si>
  <si>
    <t>--------wlz_warning--------skill_id = 30110, mob_id = 151008 , config time = 960, model time = 1066.6666666666667</t>
  </si>
  <si>
    <t>--------wlz_warning--------skill_id = 30110, mob_id = 152008 , config time = 960, model time = 1066.6666666666667</t>
  </si>
  <si>
    <t>--------wlz_warning--------skill_id = 30110, mob_id = 153008 , config time = 960, model time = 1066.6666666666667</t>
  </si>
  <si>
    <t>--------wlz_warning--------skill_id = 30110, mob_id = 154008 , config time = 960, model time = 1066.6666666666667</t>
  </si>
  <si>
    <t>--------wlz_warning--------skill_id = 30110, mob_id = 155008 , config time = 960, model time = 1066.6666666666667</t>
  </si>
  <si>
    <t>--------wlz_warning--------skill_id = 30110, mob_id = 156008 , config time = 960, model time = 1066.6666666666667</t>
  </si>
  <si>
    <t>--------wlz_warning--------skill_id = 30110, mob_id = 157008 , config time = 960, model time = 1066.6666666666667</t>
  </si>
  <si>
    <t>--------wlz_warning--------skill_id = 30110, mob_id = 158008 , config time = 960, model time = 1066.6666666666667</t>
  </si>
  <si>
    <t>--------wlz_warning--------skill_id = 30110, mob_id = 159008 , config time = 960, model time = 1066.6666666666667</t>
  </si>
  <si>
    <t>--------wlz_warning--------skill_id = 30111, mob_id = 12017 , config time = 0, model time = 733.3333333333334</t>
  </si>
  <si>
    <t>--------wlz_warning--------skill_id = 30111, mob_id = 12062 , config time = 0, model time = 733.3333333333334</t>
  </si>
  <si>
    <t>--------wlz_warning--------skill_id = 30111, mob_id = 12221 , config time = 0, model time = 733.3333333333334</t>
  </si>
  <si>
    <t>--------wlz_warning--------skill_id = 30111, mob_id = 12248 , config time = 0, model time = 733.3333333333334</t>
  </si>
  <si>
    <t>--------wlz_warning--------skill_id = 30111, mob_id = 12275 , config time = 0, model time = 733.3333333333334</t>
  </si>
  <si>
    <t>--------wlz_warning--------skill_id = 30111, mob_id = 12808 , config time = 0, model time = 733.3333333333334</t>
  </si>
  <si>
    <t>--------wlz_warning--------skill_id = 30111, mob_id = 12819 , config time = 0, model time = 733.3333333333334</t>
  </si>
  <si>
    <t>--------wlz_warning--------skill_id = 30111, mob_id = 12831 , config time = 0, model time = 733.3333333333334</t>
  </si>
  <si>
    <t>--------wlz_warning--------skill_id = 30111, mob_id = 12842 , config time = 0, model time = 733.3333333333334</t>
  </si>
  <si>
    <t>--------wlz_warning--------skill_id = 30111, mob_id = 12853 , config time = 0, model time = 733.3333333333334</t>
  </si>
  <si>
    <t>--------wlz_warning--------skill_id = 30111, mob_id = 12864 , config time = 0, model time = 733.3333333333334</t>
  </si>
  <si>
    <t>--------wlz_warning--------skill_id = 30111, mob_id = 12876 , config time = 0, model time = 733.3333333333334</t>
  </si>
  <si>
    <t>--------wlz_warning--------skill_id = 30111, mob_id = 12887 , config time = 0, model time = 733.3333333333334</t>
  </si>
  <si>
    <t>--------wlz_warning--------skill_id = 30111, mob_id = 12898 , config time = 0, model time = 733.3333333333334</t>
  </si>
  <si>
    <t>--------wlz_warning--------skill_id = 30111, mob_id = 12531 , config time = 0, model time = 733.3333333333334</t>
  </si>
  <si>
    <t>--------wlz_warning--------skill_id = 30111, mob_id = 12532 , config time = 0, model time = 733.3333333333334</t>
  </si>
  <si>
    <t>--------wlz_warning--------skill_id = 30111, mob_id = 12533 , config time = 0, model time = 733.3333333333334</t>
  </si>
  <si>
    <t>--------wlz_warning--------skill_id = 30111, mob_id = 12534 , config time = 0, model time = 733.3333333333334</t>
  </si>
  <si>
    <t>--------wlz_warning--------skill_id = 30111, mob_id = 12535 , config time = 0, model time = 733.3333333333334</t>
  </si>
  <si>
    <t>--------wlz_warning--------skill_id = 30111, mob_id = 12536 , config time = 0, model time = 733.3333333333334</t>
  </si>
  <si>
    <t>--------wlz_warning--------skill_id = 30111, mob_id = 12537 , config time = 0, model time = 733.3333333333334</t>
  </si>
  <si>
    <t>--------wlz_warning--------skill_id = 30111, mob_id = 12538 , config time = 0, model time = 733.3333333333334</t>
  </si>
  <si>
    <t>--------wlz_warning--------skill_id = 30111, mob_id = 12539 , config time = 0, model time = 733.3333333333334</t>
  </si>
  <si>
    <t>--------wlz_warning--------skill_id = 30111, mob_id = 12540 , config time = 0, model time = 733.3333333333334</t>
  </si>
  <si>
    <t>--------wlz_warning--------skill_id = 30111, mob_id = 171010 , config time = 0, model time = 733.3333333333334</t>
  </si>
  <si>
    <t>--------wlz_warning--------skill_id = 30111, mob_id = 172010 , config time = 0, model time = 733.3333333333334</t>
  </si>
  <si>
    <t>--------wlz_warning--------skill_id = 30111, mob_id = 173010 , config time = 0, model time = 733.3333333333334</t>
  </si>
  <si>
    <t>--------wlz_warning--------skill_id = 30111, mob_id = 174010 , config time = 0, model time = 733.3333333333334</t>
  </si>
  <si>
    <t>--------wlz_warning--------skill_id = 30111, mob_id = 175010 , config time = 0, model time = 733.3333333333334</t>
  </si>
  <si>
    <t>--------wlz_warning--------skill_id = 30111, mob_id = 176010 , config time = 0, model time = 733.3333333333334</t>
  </si>
  <si>
    <t>--------wlz_warning--------skill_id = 30111, mob_id = 177010 , config time = 0, model time = 733.3333333333334</t>
  </si>
  <si>
    <t>--------wlz_warning--------skill_id = 30111, mob_id = 178010 , config time = 0, model time = 733.3333333333334</t>
  </si>
  <si>
    <t>--------wlz_warning--------skill_id = 30111, mob_id = 179010 , config time = 0, model time = 733.3333333333334</t>
  </si>
  <si>
    <t>--------wlz_warning--------skill_id = 30111, mob_id = 171020 , config time = 0, model time = 733.3333333333334</t>
  </si>
  <si>
    <t>--------wlz_warning--------skill_id = 30111, mob_id = 172020 , config time = 0, model time = 733.3333333333334</t>
  </si>
  <si>
    <t>--------wlz_warning--------skill_id = 30111, mob_id = 173020 , config time = 0, model time = 733.3333333333334</t>
  </si>
  <si>
    <t>--------wlz_warning--------skill_id = 30111, mob_id = 174020 , config time = 0, model time = 733.3333333333334</t>
  </si>
  <si>
    <t>--------wlz_warning--------skill_id = 30111, mob_id = 175020 , config time = 0, model time = 733.3333333333334</t>
  </si>
  <si>
    <t>--------wlz_warning--------skill_id = 30111, mob_id = 176020 , config time = 0, model time = 733.3333333333334</t>
  </si>
  <si>
    <t>--------wlz_warning--------skill_id = 30111, mob_id = 177020 , config time = 0, model time = 733.3333333333334</t>
  </si>
  <si>
    <t>--------wlz_warning--------skill_id = 30111, mob_id = 178020 , config time = 0, model time = 733.3333333333334</t>
  </si>
  <si>
    <t>--------wlz_warning--------skill_id = 30111, mob_id = 179020 , config time = 0, model time = 733.3333333333334</t>
  </si>
  <si>
    <t>--------wlz_warning--------skill_id = 30112, mob_id = 12018 , config time = 1230, model time = 1366.6666666666667</t>
  </si>
  <si>
    <t>--------wlz_warning--------skill_id = 30112, mob_id = 12820 , config time = 1230, model time = 1366.6666666666667</t>
  </si>
  <si>
    <t>--------wlz_warning--------skill_id = 30112, mob_id = 12850 , config time = 1230, model time = 1366.6666666666667</t>
  </si>
  <si>
    <t>--------wlz_warning--------skill_id = 30112, mob_id = 12880 , config time = 1230, model time = 1366.6666666666667</t>
  </si>
  <si>
    <t>--------wlz_warning--------skill_id = 30113, mob_id = 12018 , config time = 1020, model time = 1133.3333333333333</t>
  </si>
  <si>
    <t>--------wlz_warning--------skill_id = 30113, mob_id = 12820 , config time = 1020, model time = 1133.3333333333333</t>
  </si>
  <si>
    <t>--------wlz_warning--------skill_id = 30113, mob_id = 12850 , config time = 1020, model time = 1133.3333333333333</t>
  </si>
  <si>
    <t>--------wlz_warning--------skill_id = 30113, mob_id = 12880 , config time = 1020, model time = 1133.3333333333333</t>
  </si>
  <si>
    <t>--------wlz_warning--------skill_id = 30115, mob_id = 12018 , config time = 1530, model time = 1700.0</t>
  </si>
  <si>
    <t>--------wlz_warning--------skill_id = 30115, mob_id = 12820 , config time = 1530, model time = 1700.0</t>
  </si>
  <si>
    <t>--------wlz_warning--------skill_id = 30115, mob_id = 12850 , config time = 1530, model time = 1700.0</t>
  </si>
  <si>
    <t>--------wlz_warning--------skill_id = 30115, mob_id = 12880 , config time = 1530, model time = 1700.0</t>
  </si>
  <si>
    <t>--------wlz_warning--------skill_id = 30117, mob_id = 12020 , config time = 1260, model time = 1400.0</t>
  </si>
  <si>
    <t>--------wlz_warning--------skill_id = 30117, mob_id = 12830 , config time = 1260, model time = 1400.0</t>
  </si>
  <si>
    <t>--------wlz_warning--------skill_id = 30117, mob_id = 12860 , config time = 1260, model time = 1400.0</t>
  </si>
  <si>
    <t>--------wlz_warning--------skill_id = 30117, mob_id = 12890 , config time = 1260, model time = 1400.0</t>
  </si>
  <si>
    <t>--------wlz_warning--------skill_id = 30118, mob_id = 12020 , config time = 750, model time = 833.3333333333334</t>
  </si>
  <si>
    <t>--------wlz_warning--------skill_id = 30118, mob_id = 12830 , config time = 750, model time = 833.3333333333334</t>
  </si>
  <si>
    <t>--------wlz_warning--------skill_id = 30118, mob_id = 12860 , config time = 750, model time = 833.3333333333334</t>
  </si>
  <si>
    <t>--------wlz_warning--------skill_id = 30118, mob_id = 12890 , config time = 750, model time = 833.3333333333334</t>
  </si>
  <si>
    <t>--------wlz_warning--------skill_id = 30120, mob_id = 12019 , config time = 0, model time = 500.0</t>
  </si>
  <si>
    <t>--------wlz_warning--------skill_id = 30120, mob_id = 12825 , config time = 0, model time = 500.0</t>
  </si>
  <si>
    <t>--------wlz_warning--------skill_id = 30120, mob_id = 12855 , config time = 0, model time = 500.0</t>
  </si>
  <si>
    <t>--------wlz_warning--------skill_id = 30120, mob_id = 12885 , config time = 0, model time = 500.0</t>
  </si>
  <si>
    <t>--------wlz_warning--------skill_id = 30121, mob_id = 12019 , config time = 630, model time = 700.0</t>
  </si>
  <si>
    <t>--------wlz_warning--------skill_id = 30121, mob_id = 12825 , config time = 630, model time = 700.0</t>
  </si>
  <si>
    <t>--------wlz_warning--------skill_id = 30121, mob_id = 12855 , config time = 630, model time = 700.0</t>
  </si>
  <si>
    <t>--------wlz_warning--------skill_id = 30121, mob_id = 12885 , config time = 630, model time = 700.0</t>
  </si>
  <si>
    <t>--------wlz_warning--------skill_id = 30122, mob_id = 12019 , config time = 780, model time = 866.6666666666666</t>
  </si>
  <si>
    <t>--------wlz_warning--------skill_id = 30122, mob_id = 12825 , config time = 780, model time = 866.6666666666666</t>
  </si>
  <si>
    <t>--------wlz_warning--------skill_id = 30122, mob_id = 12855 , config time = 780, model time = 866.6666666666666</t>
  </si>
  <si>
    <t>--------wlz_warning--------skill_id = 30122, mob_id = 12885 , config time = 780, model time = 866.6666666666666</t>
  </si>
  <si>
    <t>--------wlz_warning--------skill_id = 30123, mob_id = 12019 , config time = 0, model time = 166.66666666666666</t>
  </si>
  <si>
    <t>--------wlz_warning--------skill_id = 30123, mob_id = 12825 , config time = 0, model time = 166.66666666666666</t>
  </si>
  <si>
    <t>--------wlz_warning--------skill_id = 30123, mob_id = 12855 , config time = 0, model time = 166.66666666666666</t>
  </si>
  <si>
    <t>--------wlz_warning--------skill_id = 30123, mob_id = 12885 , config time = 0, model time = 166.66666666666666</t>
  </si>
  <si>
    <t>--------wlz_warning--------skill_id = 30125, mob_id = 708 , config time = 780, model time = 366.6666666666667</t>
  </si>
  <si>
    <t>--------wlz_warning--------skill_id = 30125, mob_id = 50179 , config time = 780, model time = 366.6666666666667</t>
  </si>
  <si>
    <t>--------wlz_warning--------skill_id = 30126, mob_id = 708 , config time = 570, model time = 633.3333333333334</t>
  </si>
  <si>
    <t>--------wlz_warning--------skill_id = 30126, mob_id = 50179 , config time = 570, model time = 633.3333333333334</t>
  </si>
  <si>
    <t>--------wlz_warning--------skill_id = 30127, mob_id = 706 , config time = 0, model time = 500.0</t>
  </si>
  <si>
    <t>--------wlz_warning--------skill_id = 30133, mob_id = 12021 , config time = 1230, model time = 1366.6666666666667</t>
  </si>
  <si>
    <t>--------wlz_warning--------skill_id = 30134, mob_id = 12022 , config time = 720, model time = 800.0</t>
  </si>
  <si>
    <t>--------wlz_warning--------skill_id = 30136, mob_id = 12022 , config time = 1440, model time = 1600.0</t>
  </si>
  <si>
    <t>--------wlz_warning--------skill_id = 30138, mob_id = 507 , config time = 600, model time = 666.6666666666666</t>
  </si>
  <si>
    <t>--------wlz_warning--------skill_id = 30138, mob_id = 513 , config time = 600, model time = 666.6666666666666</t>
  </si>
  <si>
    <t>--------wlz_warning--------skill_id = 30138, mob_id = 75015 , config time = 600, model time = 800.0</t>
  </si>
  <si>
    <t>--------wlz_warning--------skill_id = 30138, mob_id = 65117 , config time = 600, model time = 666.6666666666666</t>
  </si>
  <si>
    <t>--------wlz_warning--------skill_id = 30139, mob_id = 502 , config time = 870, model time = 966.6666666666666</t>
  </si>
  <si>
    <t>--------wlz_warning--------skill_id = 30139, mob_id = 65112 , config time = 870, model time = 966.6666666666666</t>
  </si>
  <si>
    <t>--------wlz_warning--------skill_id = 30140, mob_id = 505 , config time = 1110, model time = 1233.3333333333333</t>
  </si>
  <si>
    <t>--------wlz_warning--------skill_id = 30140, mob_id = 515 , config time = 1110, model time = 1233.3333333333333</t>
  </si>
  <si>
    <t>--------wlz_warning--------skill_id = 30140, mob_id = 65115 , config time = 1110, model time = 1233.3333333333333</t>
  </si>
  <si>
    <t>--------wlz_warning--------skill_id = 30141, mob_id = 508 , config time = 660, model time = 733.3333333333334</t>
  </si>
  <si>
    <t>--------wlz_warning--------skill_id = 30141, mob_id = 516 , config time = 660, model time = 733.3333333333334</t>
  </si>
  <si>
    <t>--------wlz_warning--------skill_id = 30141, mob_id = 65118 , config time = 660, model time = 733.3333333333334</t>
  </si>
  <si>
    <t>--------wlz_warning--------skill_id = 30142, mob_id = 511 , config time = 810, model time = 900.0</t>
  </si>
  <si>
    <t>--------wlz_warning--------skill_id = 30142, mob_id = 50163 , config time = 810, model time = 900.0</t>
  </si>
  <si>
    <t>--------wlz_warning--------skill_id = 30142, mob_id = 65121 , config time = 810, model time = 900.0</t>
  </si>
  <si>
    <t>--------wlz_warning--------skill_id = 30143, mob_id = 504 , config time = 960, model time = 1066.6666666666667</t>
  </si>
  <si>
    <t>--------wlz_warning--------skill_id = 30143, mob_id = 514 , config time = 960, model time = 1066.6666666666667</t>
  </si>
  <si>
    <t>--------wlz_warning--------skill_id = 30143, mob_id = 50159 , config time = 960, model time = 1066.6666666666667</t>
  </si>
  <si>
    <t>--------wlz_warning--------skill_id = 30143, mob_id = 65114 , config time = 960, model time = 1066.6666666666667</t>
  </si>
  <si>
    <t>--------wlz_warning--------skill_id = 30145, mob_id = 510 , config time = 840, model time = 933.3333333333334</t>
  </si>
  <si>
    <t>--------wlz_warning--------skill_id = 30145, mob_id = 50162 , config time = 840, model time = 933.3333333333334</t>
  </si>
  <si>
    <t>--------wlz_warning--------skill_id = 30145, mob_id = 65120 , config time = 840, model time = 933.3333333333334</t>
  </si>
  <si>
    <t>--------wlz_warning--------skill_id = 30146, mob_id = 50162 , config time = 630, model time = 700.0</t>
  </si>
  <si>
    <t>--------wlz_warning--------skill_id = 30146, mob_id = 65120 , config time = 630, model time = 700.0</t>
  </si>
  <si>
    <t>--------wlz_warning--------skill_id = 30147, mob_id = 510 , config time = 600, model time = 666.6666666666666</t>
  </si>
  <si>
    <t>--------wlz_warning--------skill_id = 30147, mob_id = 50162 , config time = 600, model time = 666.6666666666666</t>
  </si>
  <si>
    <t>--------wlz_warning--------skill_id = 30147, mob_id = 65120 , config time = 600, model time = 666.6666666666666</t>
  </si>
  <si>
    <t>--------wlz_warning--------skill_id = 30148, mob_id = 510 , config time = 0, model time = 700.0</t>
  </si>
  <si>
    <t>--------wlz_warning--------skill_id = 30148, mob_id = 65120 , config time = 0, model time = 700.0</t>
  </si>
  <si>
    <t>--------wlz_warning--------skill_id = 30149, mob_id = 12021 , config time = 1230, model time = 1366.6666666666667</t>
  </si>
  <si>
    <t>--------wlz_warning--------skill_id = 30150, mob_id = 12022 , config time = 0, model time = 800.0</t>
  </si>
  <si>
    <t>--------wlz_warning--------skill_id = 30152, mob_id = 503 , config time = 510, model time = 566.6666666666666</t>
  </si>
  <si>
    <t>--------wlz_warning--------skill_id = 30152, mob_id = 50158 , config time = 510, model time = 566.6666666666666</t>
  </si>
  <si>
    <t>--------wlz_warning--------skill_id = 30152, mob_id = 65113 , config time = 510, model time = 566.6666666666666</t>
  </si>
  <si>
    <t>--------wlz_warning--------skill_id = 30153, mob_id = 11042 , config time = 300, model time = 333.3333333333333</t>
  </si>
  <si>
    <t>--------wlz_warning--------skill_id = 30154, mob_id = 403 , config time = 450, model time = 500.0</t>
  </si>
  <si>
    <t>--------wlz_warning--------skill_id = 30154, mob_id = 50171 , config time = 450, model time = 500.0</t>
  </si>
  <si>
    <t>--------wlz_warning--------skill_id = 30154, mob_id = 64131 , config time = 450, model time = 500.0</t>
  </si>
  <si>
    <t>--------wlz_warning--------skill_id = 30154, mob_id = 64132 , config time = 450, model time = 500.0</t>
  </si>
  <si>
    <t>--------wlz_warning--------skill_id = 30154, mob_id = 64133 , config time = 450, model time = 500.0</t>
  </si>
  <si>
    <t>--------wlz_warning--------skill_id = 30154, mob_id = 64134 , config time = 450, model time = 500.0</t>
  </si>
  <si>
    <t>--------wlz_warning--------skill_id = 30154, mob_id = 64135 , config time = 450, model time = 500.0</t>
  </si>
  <si>
    <t>--------wlz_warning--------skill_id = 30154, mob_id = 64136 , config time = 450, model time = 500.0</t>
  </si>
  <si>
    <t>--------wlz_warning--------skill_id = 30154, mob_id = 64137 , config time = 450, model time = 500.0</t>
  </si>
  <si>
    <t>--------wlz_warning--------skill_id = 30154, mob_id = 64138 , config time = 450, model time = 500.0</t>
  </si>
  <si>
    <t>--------wlz_warning--------skill_id = 30154, mob_id = 64139 , config time = 450, model time = 500.0</t>
  </si>
  <si>
    <t>--------wlz_warning--------skill_id = 30154, mob_id = 64140 , config time = 450, model time = 500.0</t>
  </si>
  <si>
    <t>--------wlz_warning--------skill_id = 30155, mob_id = 408 , config time = 540, model time = 600.0</t>
  </si>
  <si>
    <t>--------wlz_warning--------skill_id = 30155, mob_id = 64181 , config time = 540, model time = 600.0</t>
  </si>
  <si>
    <t>--------wlz_warning--------skill_id = 30155, mob_id = 64182 , config time = 540, model time = 600.0</t>
  </si>
  <si>
    <t>--------wlz_warning--------skill_id = 30155, mob_id = 64183 , config time = 540, model time = 600.0</t>
  </si>
  <si>
    <t>--------wlz_warning--------skill_id = 30155, mob_id = 64184 , config time = 540, model time = 600.0</t>
  </si>
  <si>
    <t>--------wlz_warning--------skill_id = 30155, mob_id = 64185 , config time = 540, model time = 600.0</t>
  </si>
  <si>
    <t>--------wlz_warning--------skill_id = 30155, mob_id = 64186 , config time = 540, model time = 600.0</t>
  </si>
  <si>
    <t>--------wlz_warning--------skill_id = 30155, mob_id = 64187 , config time = 540, model time = 600.0</t>
  </si>
  <si>
    <t>--------wlz_warning--------skill_id = 30155, mob_id = 64188 , config time = 540, model time = 600.0</t>
  </si>
  <si>
    <t>--------wlz_warning--------skill_id = 30155, mob_id = 64189 , config time = 540, model time = 600.0</t>
  </si>
  <si>
    <t>--------wlz_warning--------skill_id = 30155, mob_id = 64190 , config time = 540, model time = 600.0</t>
  </si>
  <si>
    <t>--------wlz_warning--------skill_id = 30156, mob_id = 512 , config time = 1230, model time = 1366.6666666666667</t>
  </si>
  <si>
    <t>--------wlz_warning--------skill_id = 30156, mob_id = 50164 , config time = 1230, model time = 1366.6666666666667</t>
  </si>
  <si>
    <t>--------wlz_warning--------skill_id = 30156, mob_id = 65122 , config time = 1230, model time = 1366.6666666666667</t>
  </si>
  <si>
    <t>--------wlz_warning--------skill_id = 30159, mob_id = 407 , config time = 1050, model time = 1166.6666666666667</t>
  </si>
  <si>
    <t>--------wlz_warning--------skill_id = 30159, mob_id = 64171 , config time = 1050, model time = 1166.6666666666667</t>
  </si>
  <si>
    <t>--------wlz_warning--------skill_id = 30159, mob_id = 64172 , config time = 1050, model time = 1166.6666666666667</t>
  </si>
  <si>
    <t>--------wlz_warning--------skill_id = 30159, mob_id = 64173 , config time = 1050, model time = 1166.6666666666667</t>
  </si>
  <si>
    <t>--------wlz_warning--------skill_id = 30159, mob_id = 64174 , config time = 1050, model time = 1166.6666666666667</t>
  </si>
  <si>
    <t>--------wlz_warning--------skill_id = 30159, mob_id = 64175 , config time = 1050, model time = 1166.6666666666667</t>
  </si>
  <si>
    <t>--------wlz_warning--------skill_id = 30159, mob_id = 64176 , config time = 1050, model time = 1166.6666666666667</t>
  </si>
  <si>
    <t>--------wlz_warning--------skill_id = 30159, mob_id = 64177 , config time = 1050, model time = 1166.6666666666667</t>
  </si>
  <si>
    <t>--------wlz_warning--------skill_id = 30159, mob_id = 64178 , config time = 1050, model time = 1166.6666666666667</t>
  </si>
  <si>
    <t>--------wlz_warning--------skill_id = 30159, mob_id = 64179 , config time = 1050, model time = 1166.6666666666667</t>
  </si>
  <si>
    <t>--------wlz_warning--------skill_id = 30159, mob_id = 64180 , config time = 1050, model time = 1166.6666666666667</t>
  </si>
  <si>
    <t>--------wlz_warning--------skill_id = 30161, mob_id = 11041 , config time = 390, model time = 433.3333333333333</t>
  </si>
  <si>
    <t>--------wlz_warning--------skill_id = 30162, mob_id = 12031 , config time = 630, model time = 733.3333333333334</t>
  </si>
  <si>
    <t>--------wlz_warning--------skill_id = 30163, mob_id = 409 , config time = 540, model time = 600.0</t>
  </si>
  <si>
    <t>--------wlz_warning--------skill_id = 30163, mob_id = 64191 , config time = 540, model time = 600.0</t>
  </si>
  <si>
    <t>--------wlz_warning--------skill_id = 30163, mob_id = 64192 , config time = 540, model time = 600.0</t>
  </si>
  <si>
    <t>--------wlz_warning--------skill_id = 30163, mob_id = 64193 , config time = 540, model time = 600.0</t>
  </si>
  <si>
    <t>--------wlz_warning--------skill_id = 30163, mob_id = 64194 , config time = 540, model time = 600.0</t>
  </si>
  <si>
    <t>--------wlz_warning--------skill_id = 30163, mob_id = 64195 , config time = 540, model time = 600.0</t>
  </si>
  <si>
    <t>--------wlz_warning--------skill_id = 30163, mob_id = 64196 , config time = 540, model time = 600.0</t>
  </si>
  <si>
    <t>--------wlz_warning--------skill_id = 30163, mob_id = 64197 , config time = 540, model time = 600.0</t>
  </si>
  <si>
    <t>--------wlz_warning--------skill_id = 30163, mob_id = 64198 , config time = 540, model time = 600.0</t>
  </si>
  <si>
    <t>--------wlz_warning--------skill_id = 30163, mob_id = 64199 , config time = 540, model time = 600.0</t>
  </si>
  <si>
    <t>--------wlz_warning--------skill_id = 30163, mob_id = 64200 , config time = 540, model time = 600.0</t>
  </si>
  <si>
    <t>--------wlz_warning--------skill_id = 30164, mob_id = 406 , config time = 780, model time = 866.6666666666666</t>
  </si>
  <si>
    <t>--------wlz_warning--------skill_id = 30164, mob_id = 64161 , config time = 780, model time = 866.6666666666666</t>
  </si>
  <si>
    <t>--------wlz_warning--------skill_id = 30164, mob_id = 64162 , config time = 780, model time = 866.6666666666666</t>
  </si>
  <si>
    <t>--------wlz_warning--------skill_id = 30164, mob_id = 64163 , config time = 780, model time = 866.6666666666666</t>
  </si>
  <si>
    <t>--------wlz_warning--------skill_id = 30164, mob_id = 64164 , config time = 780, model time = 866.6666666666666</t>
  </si>
  <si>
    <t>--------wlz_warning--------skill_id = 30164, mob_id = 64165 , config time = 780, model time = 866.6666666666666</t>
  </si>
  <si>
    <t>--------wlz_warning--------skill_id = 30164, mob_id = 64166 , config time = 780, model time = 866.6666666666666</t>
  </si>
  <si>
    <t>--------wlz_warning--------skill_id = 30164, mob_id = 64167 , config time = 780, model time = 866.6666666666666</t>
  </si>
  <si>
    <t>--------wlz_warning--------skill_id = 30164, mob_id = 64168 , config time = 780, model time = 866.6666666666666</t>
  </si>
  <si>
    <t>--------wlz_warning--------skill_id = 30164, mob_id = 64169 , config time = 780, model time = 866.6666666666666</t>
  </si>
  <si>
    <t>--------wlz_warning--------skill_id = 30164, mob_id = 64170 , config time = 780, model time = 866.6666666666666</t>
  </si>
  <si>
    <t>--------wlz_warning--------skill_id = 30166, mob_id = 12034 , config time = 360, model time = 433.3333333333333</t>
  </si>
  <si>
    <t>--------wlz_warning--------skill_id = 30168, mob_id = 411 , config time = 2970, model time = 3300.0</t>
  </si>
  <si>
    <t>--------wlz_warning--------skill_id = 30168, mob_id = 50177 , config time = 2970, model time = 3300.0</t>
  </si>
  <si>
    <t>--------wlz_warning--------skill_id = 30171, mob_id = 411 , config time = 1500, model time = 1666.6666666666667</t>
  </si>
  <si>
    <t>--------wlz_warning--------skill_id = 30255, mob_id = 411 , config time = 1500, model time = 1666.6666666666667</t>
  </si>
  <si>
    <t>--------wlz_warning--------skill_id = 30255, mob_id = 50177 , config time = 1500, model time = 1666.6666666666667</t>
  </si>
  <si>
    <t>--------wlz_warning--------skill_id = 30172, mob_id = 11043 , config time = 1080, model time = 1200.0</t>
  </si>
  <si>
    <t>--------wlz_warning--------skill_id = 30173, mob_id = 512 , config time = 660, model time = 733.3333333333334</t>
  </si>
  <si>
    <t>--------wlz_warning--------skill_id = 30173, mob_id = 50164 , config time = 660, model time = 733.3333333333334</t>
  </si>
  <si>
    <t>--------wlz_warning--------skill_id = 30173, mob_id = 65122 , config time = 660, model time = 733.3333333333334</t>
  </si>
  <si>
    <t>--------wlz_warning--------skill_id = 30174, mob_id = 512 , config time = 630, model time = 700.0</t>
  </si>
  <si>
    <t>--------wlz_warning--------skill_id = 30174, mob_id = 50164 , config time = 630, model time = 700.0</t>
  </si>
  <si>
    <t>--------wlz_warning--------skill_id = 30174, mob_id = 65122 , config time = 630, model time = 700.0</t>
  </si>
  <si>
    <t>--------wlz_warning--------skill_id = 30175, mob_id = 12035 , config time = 1080, model time = 466.6666666666667</t>
  </si>
  <si>
    <t>--------wlz_warning--------skill_id = 30175, mob_id = 20202 , config time = 1080, model time = 466.6666666666667</t>
  </si>
  <si>
    <t>--------wlz_warning--------skill_id = 30175, mob_id = 31502 , config time = 1080, model time = 466.6666666666667</t>
  </si>
  <si>
    <t>--------wlz_warning--------skill_id = 30176, mob_id = 12035 , config time = 420, model time = 466.6666666666667</t>
  </si>
  <si>
    <t>--------wlz_warning--------skill_id = 30176, mob_id = 20202 , config time = 420, model time = 466.6666666666667</t>
  </si>
  <si>
    <t>--------wlz_warning--------skill_id = 30176, mob_id = 31502 , config time = 420, model time = 466.6666666666667</t>
  </si>
  <si>
    <t>--------wlz_warning--------skill_id = 30178, mob_id = 50101 , config time = 480, model time = 533.3333333333334</t>
  </si>
  <si>
    <t>--------wlz_warning--------skill_id = 30184, mob_id = 50141 , config time = 600, model time = 666.6666666666666</t>
  </si>
  <si>
    <t>--------wlz_warning--------skill_id = 30184, mob_id = 50149 , config time = 600, model time = 666.6666666666666</t>
  </si>
  <si>
    <t>--------wlz_warning--------skill_id = 30184, mob_id = 30151 , config time = 600, model time = 666.6666666666666</t>
  </si>
  <si>
    <t>--------wlz_warning--------skill_id = 30184, mob_id = 63211 , config time = 600, model time = 666.6666666666666</t>
  </si>
  <si>
    <t>--------wlz_warning--------skill_id = 30184, mob_id = 63212 , config time = 600, model time = 666.6666666666666</t>
  </si>
  <si>
    <t>--------wlz_warning--------skill_id = 30184, mob_id = 63213 , config time = 600, model time = 666.6666666666666</t>
  </si>
  <si>
    <t>--------wlz_warning--------skill_id = 30184, mob_id = 63214 , config time = 600, model time = 666.6666666666666</t>
  </si>
  <si>
    <t>--------wlz_warning--------skill_id = 30184, mob_id = 63215 , config time = 600, model time = 666.6666666666666</t>
  </si>
  <si>
    <t>--------wlz_warning--------skill_id = 30184, mob_id = 63216 , config time = 600, model time = 666.6666666666666</t>
  </si>
  <si>
    <t>--------wlz_warning--------skill_id = 30184, mob_id = 63217 , config time = 600, model time = 666.6666666666666</t>
  </si>
  <si>
    <t>--------wlz_warning--------skill_id = 30184, mob_id = 63218 , config time = 600, model time = 666.6666666666666</t>
  </si>
  <si>
    <t>--------wlz_warning--------skill_id = 30184, mob_id = 63219 , config time = 600, model time = 666.6666666666666</t>
  </si>
  <si>
    <t>--------wlz_warning--------skill_id = 30184, mob_id = 63220 , config time = 600, model time = 666.6666666666666</t>
  </si>
  <si>
    <t>--------wlz_warning--------skill_id = 30186, mob_id = 50135 , config time = 1020, model time = 1133.3333333333333</t>
  </si>
  <si>
    <t>--------wlz_warning--------skill_id = 30186, mob_id = 30104 , config time = 1020, model time = 1133.3333333333333</t>
  </si>
  <si>
    <t>--------wlz_warning--------skill_id = 30186, mob_id = 62251 , config time = 1020, model time = 1133.3333333333333</t>
  </si>
  <si>
    <t>--------wlz_warning--------skill_id = 30186, mob_id = 62252 , config time = 1020, model time = 1133.3333333333333</t>
  </si>
  <si>
    <t>--------wlz_warning--------skill_id = 30186, mob_id = 62253 , config time = 1020, model time = 1133.3333333333333</t>
  </si>
  <si>
    <t>--------wlz_warning--------skill_id = 30186, mob_id = 62254 , config time = 1020, model time = 1133.3333333333333</t>
  </si>
  <si>
    <t>--------wlz_warning--------skill_id = 30186, mob_id = 62255 , config time = 1020, model time = 1133.3333333333333</t>
  </si>
  <si>
    <t>--------wlz_warning--------skill_id = 30186, mob_id = 62256 , config time = 1020, model time = 1133.3333333333333</t>
  </si>
  <si>
    <t>--------wlz_warning--------skill_id = 30186, mob_id = 62257 , config time = 1020, model time = 1133.3333333333333</t>
  </si>
  <si>
    <t>--------wlz_warning--------skill_id = 30186, mob_id = 62258 , config time = 1020, model time = 1133.3333333333333</t>
  </si>
  <si>
    <t>--------wlz_warning--------skill_id = 30186, mob_id = 62259 , config time = 1020, model time = 1133.3333333333333</t>
  </si>
  <si>
    <t>--------wlz_warning--------skill_id = 30186, mob_id = 62260 , config time = 1020, model time = 1133.3333333333333</t>
  </si>
  <si>
    <t>--------wlz_warning--------skill_id = 30187, mob_id = 12037 , config time = 870, model time = 966.6666666666666</t>
  </si>
  <si>
    <t>--------wlz_warning--------skill_id = 30188, mob_id = 12037 , config time = 1830, model time = 2033.3333333333333</t>
  </si>
  <si>
    <t>--------wlz_warning--------skill_id = 30190, mob_id = 50133 , config time = 480, model time = 533.3333333333334</t>
  </si>
  <si>
    <t>--------wlz_warning--------skill_id = 30190, mob_id = 50138 , config time = 480, model time = 533.3333333333334</t>
  </si>
  <si>
    <t>--------wlz_warning--------skill_id = 30190, mob_id = 30102 , config time = 480, model time = 533.3333333333334</t>
  </si>
  <si>
    <t>--------wlz_warning--------skill_id = 30190, mob_id = 62231 , config time = 480, model time = 533.3333333333334</t>
  </si>
  <si>
    <t>--------wlz_warning--------skill_id = 30190, mob_id = 62232 , config time = 480, model time = 533.3333333333334</t>
  </si>
  <si>
    <t>--------wlz_warning--------skill_id = 30190, mob_id = 62233 , config time = 480, model time = 533.3333333333334</t>
  </si>
  <si>
    <t>--------wlz_warning--------skill_id = 30190, mob_id = 62234 , config time = 480, model time = 533.3333333333334</t>
  </si>
  <si>
    <t>--------wlz_warning--------skill_id = 30190, mob_id = 62235 , config time = 480, model time = 533.3333333333334</t>
  </si>
  <si>
    <t>--------wlz_warning--------skill_id = 30190, mob_id = 62236 , config time = 480, model time = 533.3333333333334</t>
  </si>
  <si>
    <t>--------wlz_warning--------skill_id = 30190, mob_id = 62237 , config time = 480, model time = 533.3333333333334</t>
  </si>
  <si>
    <t>--------wlz_warning--------skill_id = 30190, mob_id = 62238 , config time = 480, model time = 533.3333333333334</t>
  </si>
  <si>
    <t>--------wlz_warning--------skill_id = 30190, mob_id = 62239 , config time = 480, model time = 533.3333333333334</t>
  </si>
  <si>
    <t>--------wlz_warning--------skill_id = 30190, mob_id = 62240 , config time = 480, model time = 533.3333333333334</t>
  </si>
  <si>
    <t>--------wlz_warning--------skill_id = 30191, mob_id = 50106 , config time = 1620, model time = 1800.0</t>
  </si>
  <si>
    <t>--------wlz_warning--------skill_id = 30191, mob_id = 61290 , config time = 1620, model time = 1800.0</t>
  </si>
  <si>
    <t>--------wlz_warning--------skill_id = 30192, mob_id = 50154 , config time = 180, model time = 200.0</t>
  </si>
  <si>
    <t>--------wlz_warning--------skill_id = 30193, mob_id = 50157 , config time = 360, model time = 400.0</t>
  </si>
  <si>
    <t>--------wlz_warning--------skill_id = 30194, mob_id = 50157 , config time = 360, model time = 500.0</t>
  </si>
  <si>
    <t>--------wlz_warning--------skill_id = 30198, mob_id = 50153 , config time = 1020, model time = 1133.3333333333333</t>
  </si>
  <si>
    <t>--------wlz_warning--------skill_id = 30199, mob_id = 50153 , config time = 1020, model time = 1133.3333333333333</t>
  </si>
  <si>
    <t>--------wlz_warning--------skill_id = 30201, mob_id = 10015 , config time = 450, model time = 500.0</t>
  </si>
  <si>
    <t>--------wlz_warning--------skill_id = 30201, mob_id = 10115 , config time = 450, model time = 500.0</t>
  </si>
  <si>
    <t>--------wlz_warning--------skill_id = 30201, mob_id = 10215 , config time = 450, model time = 500.0</t>
  </si>
  <si>
    <t>--------wlz_warning--------skill_id = 30201, mob_id = 171008 , config time = 450, model time = 500.0</t>
  </si>
  <si>
    <t>--------wlz_warning--------skill_id = 30201, mob_id = 172008 , config time = 450, model time = 500.0</t>
  </si>
  <si>
    <t>--------wlz_warning--------skill_id = 30201, mob_id = 173008 , config time = 450, model time = 500.0</t>
  </si>
  <si>
    <t>--------wlz_warning--------skill_id = 30201, mob_id = 174008 , config time = 450, model time = 500.0</t>
  </si>
  <si>
    <t>--------wlz_warning--------skill_id = 30201, mob_id = 175008 , config time = 450, model time = 500.0</t>
  </si>
  <si>
    <t>--------wlz_warning--------skill_id = 30201, mob_id = 176008 , config time = 450, model time = 500.0</t>
  </si>
  <si>
    <t>--------wlz_warning--------skill_id = 30201, mob_id = 177008 , config time = 450, model time = 500.0</t>
  </si>
  <si>
    <t>--------wlz_warning--------skill_id = 30201, mob_id = 178008 , config time = 450, model time = 500.0</t>
  </si>
  <si>
    <t>--------wlz_warning--------skill_id = 30201, mob_id = 179008 , config time = 450, model time = 500.0</t>
  </si>
  <si>
    <t>--------wlz_warning--------skill_id = 30201, mob_id = 171018 , config time = 450, model time = 500.0</t>
  </si>
  <si>
    <t>--------wlz_warning--------skill_id = 30201, mob_id = 172018 , config time = 450, model time = 500.0</t>
  </si>
  <si>
    <t>--------wlz_warning--------skill_id = 30201, mob_id = 173018 , config time = 450, model time = 500.0</t>
  </si>
  <si>
    <t>--------wlz_warning--------skill_id = 30201, mob_id = 174018 , config time = 450, model time = 500.0</t>
  </si>
  <si>
    <t>--------wlz_warning--------skill_id = 30201, mob_id = 175018 , config time = 450, model time = 500.0</t>
  </si>
  <si>
    <t>--------wlz_warning--------skill_id = 30201, mob_id = 176018 , config time = 450, model time = 500.0</t>
  </si>
  <si>
    <t>--------wlz_warning--------skill_id = 30201, mob_id = 177018 , config time = 450, model time = 500.0</t>
  </si>
  <si>
    <t>--------wlz_warning--------skill_id = 30201, mob_id = 178018 , config time = 450, model time = 500.0</t>
  </si>
  <si>
    <t>--------wlz_warning--------skill_id = 30201, mob_id = 179018 , config time = 450, model time = 500.0</t>
  </si>
  <si>
    <t>--------wlz_warning--------skill_id = 30202, mob_id = 10014 , config time = 540, model time = 600.0</t>
  </si>
  <si>
    <t>--------wlz_warning--------skill_id = 30202, mob_id = 10114 , config time = 540, model time = 600.0</t>
  </si>
  <si>
    <t>--------wlz_warning--------skill_id = 30202, mob_id = 10214 , config time = 540, model time = 600.0</t>
  </si>
  <si>
    <t>--------wlz_warning--------skill_id = 30202, mob_id = 171004 , config time = 540, model time = 600.0</t>
  </si>
  <si>
    <t>--------wlz_warning--------skill_id = 30202, mob_id = 172004 , config time = 540, model time = 600.0</t>
  </si>
  <si>
    <t>--------wlz_warning--------skill_id = 30202, mob_id = 173004 , config time = 540, model time = 600.0</t>
  </si>
  <si>
    <t>--------wlz_warning--------skill_id = 30202, mob_id = 174004 , config time = 540, model time = 600.0</t>
  </si>
  <si>
    <t>--------wlz_warning--------skill_id = 30202, mob_id = 175004 , config time = 540, model time = 600.0</t>
  </si>
  <si>
    <t>--------wlz_warning--------skill_id = 30202, mob_id = 176004 , config time = 540, model time = 600.0</t>
  </si>
  <si>
    <t>--------wlz_warning--------skill_id = 30202, mob_id = 177004 , config time = 540, model time = 600.0</t>
  </si>
  <si>
    <t>--------wlz_warning--------skill_id = 30202, mob_id = 178004 , config time = 540, model time = 600.0</t>
  </si>
  <si>
    <t>--------wlz_warning--------skill_id = 30202, mob_id = 179004 , config time = 540, model time = 600.0</t>
  </si>
  <si>
    <t>--------wlz_warning--------skill_id = 30203, mob_id = 10016 , config time = 1230, model time = 1366.6666666666667</t>
  </si>
  <si>
    <t>--------wlz_warning--------skill_id = 30203, mob_id = 10116 , config time = 1230, model time = 1366.6666666666667</t>
  </si>
  <si>
    <t>--------wlz_warning--------skill_id = 30203, mob_id = 10216 , config time = 1230, model time = 1366.6666666666667</t>
  </si>
  <si>
    <t>--------wlz_warning--------skill_id = 30203, mob_id = 171009 , config time = 1230, model time = 1366.6666666666667</t>
  </si>
  <si>
    <t>--------wlz_warning--------skill_id = 30203, mob_id = 172009 , config time = 1230, model time = 1366.6666666666667</t>
  </si>
  <si>
    <t>--------wlz_warning--------skill_id = 30203, mob_id = 173009 , config time = 1230, model time = 1366.6666666666667</t>
  </si>
  <si>
    <t>--------wlz_warning--------skill_id = 30203, mob_id = 174009 , config time = 1230, model time = 1366.6666666666667</t>
  </si>
  <si>
    <t>--------wlz_warning--------skill_id = 30203, mob_id = 175009 , config time = 1230, model time = 1366.6666666666667</t>
  </si>
  <si>
    <t>--------wlz_warning--------skill_id = 30203, mob_id = 176009 , config time = 1230, model time = 1366.6666666666667</t>
  </si>
  <si>
    <t>--------wlz_warning--------skill_id = 30203, mob_id = 177009 , config time = 1230, model time = 1366.6666666666667</t>
  </si>
  <si>
    <t>--------wlz_warning--------skill_id = 30203, mob_id = 178009 , config time = 1230, model time = 1366.6666666666667</t>
  </si>
  <si>
    <t>--------wlz_warning--------skill_id = 30203, mob_id = 179009 , config time = 1230, model time = 1366.6666666666667</t>
  </si>
  <si>
    <t>--------wlz_warning--------skill_id = 30203, mob_id = 171019 , config time = 1230, model time = 1366.6666666666667</t>
  </si>
  <si>
    <t>--------wlz_warning--------skill_id = 30203, mob_id = 172019 , config time = 1230, model time = 1366.6666666666667</t>
  </si>
  <si>
    <t>--------wlz_warning--------skill_id = 30203, mob_id = 173019 , config time = 1230, model time = 1366.6666666666667</t>
  </si>
  <si>
    <t>--------wlz_warning--------skill_id = 30203, mob_id = 174019 , config time = 1230, model time = 1366.6666666666667</t>
  </si>
  <si>
    <t>--------wlz_warning--------skill_id = 30203, mob_id = 175019 , config time = 1230, model time = 1366.6666666666667</t>
  </si>
  <si>
    <t>--------wlz_warning--------skill_id = 30203, mob_id = 176019 , config time = 1230, model time = 1366.6666666666667</t>
  </si>
  <si>
    <t>--------wlz_warning--------skill_id = 30203, mob_id = 177019 , config time = 1230, model time = 1366.6666666666667</t>
  </si>
  <si>
    <t>--------wlz_warning--------skill_id = 30203, mob_id = 178019 , config time = 1230, model time = 1366.6666666666667</t>
  </si>
  <si>
    <t>--------wlz_warning--------skill_id = 30203, mob_id = 179019 , config time = 1230, model time = 1366.6666666666667</t>
  </si>
  <si>
    <t>--------wlz_warning--------skill_id = 30204, mob_id = 10012 , config time = 810, model time = 200.0</t>
  </si>
  <si>
    <t>--------wlz_warning--------skill_id = 30204, mob_id = 10112 , config time = 810, model time = 200.0</t>
  </si>
  <si>
    <t>--------wlz_warning--------skill_id = 30204, mob_id = 10212 , config time = 810, model time = 200.0</t>
  </si>
  <si>
    <t>--------wlz_warning--------skill_id = 30204, mob_id = 10023 , config time = 810, model time = 200.0</t>
  </si>
  <si>
    <t>--------wlz_warning--------skill_id = 30204, mob_id = 50166 , config time = 810, model time = 200.0</t>
  </si>
  <si>
    <t>--------wlz_warning--------skill_id = 30204, mob_id = 171002 , config time = 810, model time = 200.0</t>
  </si>
  <si>
    <t>--------wlz_warning--------skill_id = 30204, mob_id = 172002 , config time = 810, model time = 200.0</t>
  </si>
  <si>
    <t>--------wlz_warning--------skill_id = 30204, mob_id = 173002 , config time = 810, model time = 200.0</t>
  </si>
  <si>
    <t>--------wlz_warning--------skill_id = 30204, mob_id = 174002 , config time = 810, model time = 200.0</t>
  </si>
  <si>
    <t>--------wlz_warning--------skill_id = 30204, mob_id = 175002 , config time = 810, model time = 200.0</t>
  </si>
  <si>
    <t>--------wlz_warning--------skill_id = 30204, mob_id = 176002 , config time = 810, model time = 200.0</t>
  </si>
  <si>
    <t>--------wlz_warning--------skill_id = 30204, mob_id = 177002 , config time = 810, model time = 200.0</t>
  </si>
  <si>
    <t>--------wlz_warning--------skill_id = 30204, mob_id = 178002 , config time = 810, model time = 200.0</t>
  </si>
  <si>
    <t>--------wlz_warning--------skill_id = 30204, mob_id = 179002 , config time = 810, model time = 200.0</t>
  </si>
  <si>
    <t>--------wlz_warning--------skill_id = 30205, mob_id = 10015 , config time = 0, model time = 733.3333333333334</t>
  </si>
  <si>
    <t>--------wlz_warning--------skill_id = 30205, mob_id = 10115 , config time = 0, model time = 733.3333333333334</t>
  </si>
  <si>
    <t>--------wlz_warning--------skill_id = 30205, mob_id = 10215 , config time = 0, model time = 733.3333333333334</t>
  </si>
  <si>
    <t>--------wlz_warning--------skill_id = 30205, mob_id = 171008 , config time = 0, model time = 733.3333333333334</t>
  </si>
  <si>
    <t>--------wlz_warning--------skill_id = 30205, mob_id = 172008 , config time = 0, model time = 733.3333333333334</t>
  </si>
  <si>
    <t>--------wlz_warning--------skill_id = 30205, mob_id = 173008 , config time = 0, model time = 733.3333333333334</t>
  </si>
  <si>
    <t>--------wlz_warning--------skill_id = 30205, mob_id = 174008 , config time = 0, model time = 733.3333333333334</t>
  </si>
  <si>
    <t>--------wlz_warning--------skill_id = 30205, mob_id = 175008 , config time = 0, model time = 733.3333333333334</t>
  </si>
  <si>
    <t>--------wlz_warning--------skill_id = 30205, mob_id = 176008 , config time = 0, model time = 733.3333333333334</t>
  </si>
  <si>
    <t>--------wlz_warning--------skill_id = 30205, mob_id = 177008 , config time = 0, model time = 733.3333333333334</t>
  </si>
  <si>
    <t>--------wlz_warning--------skill_id = 30205, mob_id = 178008 , config time = 0, model time = 733.3333333333334</t>
  </si>
  <si>
    <t>--------wlz_warning--------skill_id = 30205, mob_id = 179008 , config time = 0, model time = 733.3333333333334</t>
  </si>
  <si>
    <t>--------wlz_warning--------skill_id = 30205, mob_id = 171018 , config time = 0, model time = 733.3333333333334</t>
  </si>
  <si>
    <t>--------wlz_warning--------skill_id = 30205, mob_id = 172018 , config time = 0, model time = 733.3333333333334</t>
  </si>
  <si>
    <t>--------wlz_warning--------skill_id = 30205, mob_id = 173018 , config time = 0, model time = 733.3333333333334</t>
  </si>
  <si>
    <t>--------wlz_warning--------skill_id = 30205, mob_id = 174018 , config time = 0, model time = 733.3333333333334</t>
  </si>
  <si>
    <t>--------wlz_warning--------skill_id = 30205, mob_id = 175018 , config time = 0, model time = 733.3333333333334</t>
  </si>
  <si>
    <t>--------wlz_warning--------skill_id = 30205, mob_id = 176018 , config time = 0, model time = 733.3333333333334</t>
  </si>
  <si>
    <t>--------wlz_warning--------skill_id = 30205, mob_id = 177018 , config time = 0, model time = 733.3333333333334</t>
  </si>
  <si>
    <t>--------wlz_warning--------skill_id = 30205, mob_id = 178018 , config time = 0, model time = 733.3333333333334</t>
  </si>
  <si>
    <t>--------wlz_warning--------skill_id = 30205, mob_id = 179018 , config time = 0, model time = 733.3333333333334</t>
  </si>
  <si>
    <t>--------wlz_warning--------skill_id = 30206, mob_id = 10013 , config time = 1560, model time = 1733.3333333333333</t>
  </si>
  <si>
    <t>--------wlz_warning--------skill_id = 30206, mob_id = 10113 , config time = 1560, model time = 1733.3333333333333</t>
  </si>
  <si>
    <t>--------wlz_warning--------skill_id = 30206, mob_id = 10213 , config time = 1560, model time = 1733.3333333333333</t>
  </si>
  <si>
    <t>--------wlz_warning--------skill_id = 30206, mob_id = 10024 , config time = 1560, model time = 1733.3333333333333</t>
  </si>
  <si>
    <t>--------wlz_warning--------skill_id = 30206, mob_id = 50167 , config time = 1560, model time = 1733.3333333333333</t>
  </si>
  <si>
    <t>--------wlz_warning--------skill_id = 30206, mob_id = 171003 , config time = 1560, model time = 1733.3333333333333</t>
  </si>
  <si>
    <t>--------wlz_warning--------skill_id = 30206, mob_id = 172003 , config time = 1560, model time = 1733.3333333333333</t>
  </si>
  <si>
    <t>--------wlz_warning--------skill_id = 30206, mob_id = 173003 , config time = 1560, model time = 1733.3333333333333</t>
  </si>
  <si>
    <t>--------wlz_warning--------skill_id = 30206, mob_id = 174003 , config time = 1560, model time = 1733.3333333333333</t>
  </si>
  <si>
    <t>--------wlz_warning--------skill_id = 30206, mob_id = 175003 , config time = 1560, model time = 1733.3333333333333</t>
  </si>
  <si>
    <t>--------wlz_warning--------skill_id = 30206, mob_id = 176003 , config time = 1560, model time = 1733.3333333333333</t>
  </si>
  <si>
    <t>--------wlz_warning--------skill_id = 30206, mob_id = 177003 , config time = 1560, model time = 1733.3333333333333</t>
  </si>
  <si>
    <t>--------wlz_warning--------skill_id = 30206, mob_id = 178003 , config time = 1560, model time = 1733.3333333333333</t>
  </si>
  <si>
    <t>--------wlz_warning--------skill_id = 30206, mob_id = 179003 , config time = 1560, model time = 1733.3333333333333</t>
  </si>
  <si>
    <t>--------wlz_warning--------skill_id = 30207, mob_id = 10014 , config time = 450, model time = 500.0</t>
  </si>
  <si>
    <t>--------wlz_warning--------skill_id = 30207, mob_id = 10114 , config time = 450, model time = 500.0</t>
  </si>
  <si>
    <t>--------wlz_warning--------skill_id = 30207, mob_id = 10214 , config time = 450, model time = 500.0</t>
  </si>
  <si>
    <t>--------wlz_warning--------skill_id = 30207, mob_id = 171004 , config time = 450, model time = 500.0</t>
  </si>
  <si>
    <t>--------wlz_warning--------skill_id = 30207, mob_id = 172004 , config time = 450, model time = 500.0</t>
  </si>
  <si>
    <t>--------wlz_warning--------skill_id = 30207, mob_id = 173004 , config time = 450, model time = 500.0</t>
  </si>
  <si>
    <t>--------wlz_warning--------skill_id = 30207, mob_id = 174004 , config time = 450, model time = 500.0</t>
  </si>
  <si>
    <t>--------wlz_warning--------skill_id = 30207, mob_id = 175004 , config time = 450, model time = 500.0</t>
  </si>
  <si>
    <t>--------wlz_warning--------skill_id = 30207, mob_id = 176004 , config time = 450, model time = 500.0</t>
  </si>
  <si>
    <t>--------wlz_warning--------skill_id = 30207, mob_id = 177004 , config time = 450, model time = 500.0</t>
  </si>
  <si>
    <t>--------wlz_warning--------skill_id = 30207, mob_id = 178004 , config time = 450, model time = 500.0</t>
  </si>
  <si>
    <t>--------wlz_warning--------skill_id = 30207, mob_id = 179004 , config time = 450, model time = 500.0</t>
  </si>
  <si>
    <t>--------wlz_warning--------skill_id = 30208, mob_id = 10013 , config time = 390, model time = 400.0</t>
  </si>
  <si>
    <t>--------wlz_warning--------skill_id = 30208, mob_id = 10113 , config time = 390, model time = 400.0</t>
  </si>
  <si>
    <t>--------wlz_warning--------skill_id = 30208, mob_id = 10213 , config time = 390, model time = 400.0</t>
  </si>
  <si>
    <t>--------wlz_warning--------skill_id = 30208, mob_id = 10024 , config time = 390, model time = 400.0</t>
  </si>
  <si>
    <t>--------wlz_warning--------skill_id = 30208, mob_id = 50167 , config time = 390, model time = 400.0</t>
  </si>
  <si>
    <t>--------wlz_warning--------skill_id = 30208, mob_id = 171003 , config time = 390, model time = 400.0</t>
  </si>
  <si>
    <t>--------wlz_warning--------skill_id = 30208, mob_id = 172003 , config time = 390, model time = 400.0</t>
  </si>
  <si>
    <t>--------wlz_warning--------skill_id = 30208, mob_id = 173003 , config time = 390, model time = 400.0</t>
  </si>
  <si>
    <t>--------wlz_warning--------skill_id = 30208, mob_id = 174003 , config time = 390, model time = 400.0</t>
  </si>
  <si>
    <t>--------wlz_warning--------skill_id = 30208, mob_id = 175003 , config time = 390, model time = 400.0</t>
  </si>
  <si>
    <t>--------wlz_warning--------skill_id = 30208, mob_id = 176003 , config time = 390, model time = 400.0</t>
  </si>
  <si>
    <t>--------wlz_warning--------skill_id = 30208, mob_id = 177003 , config time = 390, model time = 400.0</t>
  </si>
  <si>
    <t>--------wlz_warning--------skill_id = 30208, mob_id = 178003 , config time = 390, model time = 400.0</t>
  </si>
  <si>
    <t>--------wlz_warning--------skill_id = 30208, mob_id = 179003 , config time = 390, model time = 400.0</t>
  </si>
  <si>
    <t>--------wlz_warning--------skill_id = 30209, mob_id = 12036 , config time = 660, model time = 733.3333333333334</t>
  </si>
  <si>
    <t>--------wlz_warning--------skill_id = 30212, mob_id = 11046 , config time = 1890, model time = 2100.0</t>
  </si>
  <si>
    <t>2100</t>
  </si>
  <si>
    <t>--------wlz_warning--------skill_id = 30212, mob_id = 75003 , config time = 1890, model time = 2100.0</t>
  </si>
  <si>
    <t>--------wlz_warning--------skill_id = 30213, mob_id = 11046 , config time = 2100, model time = 2333.3333333333335</t>
  </si>
  <si>
    <t>--------wlz_warning--------skill_id = 30213, mob_id = 75003 , config time = 2100, model time = 2333.3333333333335</t>
  </si>
  <si>
    <t>--------wlz_warning--------skill_id = 30214, mob_id = 11046 , config time = 1440, model time = 1600.0</t>
  </si>
  <si>
    <t>--------wlz_warning--------skill_id = 30214, mob_id = 75003 , config time = 1440, model time = 1600.0</t>
  </si>
  <si>
    <t>--------wlz_warning--------skill_id = 30215, mob_id = 11046 , config time = 1440, model time = 1600.0</t>
  </si>
  <si>
    <t>--------wlz_warning--------skill_id = 30216, mob_id = 11046 , config time = 1440, model time = 1600.0</t>
  </si>
  <si>
    <t>--------wlz_warning--------skill_id = 30216, mob_id = 75003 , config time = 1440, model time = 1600.0</t>
  </si>
  <si>
    <t>--------wlz_warning--------skill_id = 30217, mob_id = 11046 , config time = 2250, model time = 2500.0</t>
  </si>
  <si>
    <t>--------wlz_warning--------skill_id = 30217, mob_id = 75003 , config time = 2250, model time = 2500.0</t>
  </si>
  <si>
    <t>--------wlz_warning--------skill_id = 30218, mob_id = 12043 , config time = 480, model time = 533.3333333333334</t>
  </si>
  <si>
    <t>--------wlz_warning--------skill_id = 30219, mob_id = 12043 , config time = 750, model time = 833.3333333333334</t>
  </si>
  <si>
    <t>--------wlz_warning--------skill_id = 30220, mob_id = 50153 , config time = 750, model time = 600.0</t>
  </si>
  <si>
    <t>--------wlz_warning--------skill_id = 30220, mob_id = 50182 , config time = 750, model time = 600.0</t>
  </si>
  <si>
    <t>--------wlz_warning--------skill_id = 30221, mob_id = 10013 , config time = 720, model time = 1733.3333333333333</t>
  </si>
  <si>
    <t>--------wlz_warning--------skill_id = 30221, mob_id = 10113 , config time = 720, model time = 1733.3333333333333</t>
  </si>
  <si>
    <t>--------wlz_warning--------skill_id = 30221, mob_id = 10213 , config time = 720, model time = 1733.3333333333333</t>
  </si>
  <si>
    <t>--------wlz_warning--------skill_id = 30221, mob_id = 10024 , config time = 720, model time = 1733.3333333333333</t>
  </si>
  <si>
    <t>--------wlz_warning--------skill_id = 30221, mob_id = 50167 , config time = 720, model time = 1733.3333333333333</t>
  </si>
  <si>
    <t>--------wlz_warning--------skill_id = 30221, mob_id = 171003 , config time = 720, model time = 1733.3333333333333</t>
  </si>
  <si>
    <t>--------wlz_warning--------skill_id = 30221, mob_id = 172003 , config time = 720, model time = 1733.3333333333333</t>
  </si>
  <si>
    <t>--------wlz_warning--------skill_id = 30221, mob_id = 173003 , config time = 720, model time = 1733.3333333333333</t>
  </si>
  <si>
    <t>--------wlz_warning--------skill_id = 30221, mob_id = 174003 , config time = 720, model time = 1733.3333333333333</t>
  </si>
  <si>
    <t>--------wlz_warning--------skill_id = 30221, mob_id = 175003 , config time = 720, model time = 1733.3333333333333</t>
  </si>
  <si>
    <t>--------wlz_warning--------skill_id = 30221, mob_id = 176003 , config time = 720, model time = 1733.3333333333333</t>
  </si>
  <si>
    <t>--------wlz_warning--------skill_id = 30221, mob_id = 177003 , config time = 720, model time = 1733.3333333333333</t>
  </si>
  <si>
    <t>--------wlz_warning--------skill_id = 30221, mob_id = 178003 , config time = 720, model time = 1733.3333333333333</t>
  </si>
  <si>
    <t>--------wlz_warning--------skill_id = 30221, mob_id = 179003 , config time = 720, model time = 1733.3333333333333</t>
  </si>
  <si>
    <t>--------wlz_warning--------skill_id = 30224, mob_id = 11031 , config time = 630, model time = 700.0</t>
  </si>
  <si>
    <t>--------wlz_warning--------skill_id = 30224, mob_id = 11038 , config time = 630, model time = 700.0</t>
  </si>
  <si>
    <t>--------wlz_warning--------skill_id = 30224, mob_id = 50181 , config time = 630, model time = 700.0</t>
  </si>
  <si>
    <t>--------wlz_warning--------skill_id = 30225, mob_id = 11031 , config time = 0, model time = 433.3333333333333</t>
  </si>
  <si>
    <t>--------wlz_warning--------skill_id = 30226, mob_id = 11032 , config time = 1260, model time = 1400.0</t>
  </si>
  <si>
    <t>--------wlz_warning--------skill_id = 30227, mob_id = 11033 , config time = 570, model time = 633.3333333333334</t>
  </si>
  <si>
    <t>--------wlz_warning--------skill_id = 30229, mob_id = 20075 , config time = 1200, model time = 1333.3333333333333</t>
  </si>
  <si>
    <t>--------wlz_warning--------skill_id = 30230, mob_id = 11036 , config time = 1410, model time = 1566.6666666666667</t>
  </si>
  <si>
    <t>--------wlz_warning--------skill_id = 30230, mob_id = 171011 , config time = 1410, model time = 1566.6666666666667</t>
  </si>
  <si>
    <t>--------wlz_warning--------skill_id = 30230, mob_id = 172011 , config time = 1410, model time = 1566.6666666666667</t>
  </si>
  <si>
    <t>--------wlz_warning--------skill_id = 30230, mob_id = 173011 , config time = 1410, model time = 1566.6666666666667</t>
  </si>
  <si>
    <t>--------wlz_warning--------skill_id = 30230, mob_id = 174011 , config time = 1410, model time = 1566.6666666666667</t>
  </si>
  <si>
    <t>--------wlz_warning--------skill_id = 30230, mob_id = 175011 , config time = 1410, model time = 1566.6666666666667</t>
  </si>
  <si>
    <t>--------wlz_warning--------skill_id = 30230, mob_id = 176011 , config time = 1410, model time = 1566.6666666666667</t>
  </si>
  <si>
    <t>--------wlz_warning--------skill_id = 30230, mob_id = 177011 , config time = 1410, model time = 1566.6666666666667</t>
  </si>
  <si>
    <t>--------wlz_warning--------skill_id = 30230, mob_id = 178011 , config time = 1410, model time = 1566.6666666666667</t>
  </si>
  <si>
    <t>--------wlz_warning--------skill_id = 30230, mob_id = 179011 , config time = 1410, model time = 1566.6666666666667</t>
  </si>
  <si>
    <t>--------wlz_warning--------skill_id = 30231, mob_id = 11036 , config time = 1080, model time = 1200.0</t>
  </si>
  <si>
    <t>--------wlz_warning--------skill_id = 30231, mob_id = 171011 , config time = 1080, model time = 1200.0</t>
  </si>
  <si>
    <t>--------wlz_warning--------skill_id = 30231, mob_id = 172011 , config time = 1080, model time = 1200.0</t>
  </si>
  <si>
    <t>--------wlz_warning--------skill_id = 30231, mob_id = 173011 , config time = 1080, model time = 1200.0</t>
  </si>
  <si>
    <t>--------wlz_warning--------skill_id = 30231, mob_id = 174011 , config time = 1080, model time = 1200.0</t>
  </si>
  <si>
    <t>--------wlz_warning--------skill_id = 30231, mob_id = 175011 , config time = 1080, model time = 1200.0</t>
  </si>
  <si>
    <t>--------wlz_warning--------skill_id = 30231, mob_id = 176011 , config time = 1080, model time = 1200.0</t>
  </si>
  <si>
    <t>--------wlz_warning--------skill_id = 30231, mob_id = 177011 , config time = 1080, model time = 1200.0</t>
  </si>
  <si>
    <t>--------wlz_warning--------skill_id = 30231, mob_id = 178011 , config time = 1080, model time = 1200.0</t>
  </si>
  <si>
    <t>--------wlz_warning--------skill_id = 30231, mob_id = 179011 , config time = 1080, model time = 1200.0</t>
  </si>
  <si>
    <t>--------wlz_warning--------skill_id = 30232, mob_id = 11034 , config time = 360, model time = 400.0</t>
  </si>
  <si>
    <t>--------wlz_warning--------skill_id = 30233, mob_id = 11034 , config time = 1170, model time = 1300.0</t>
  </si>
  <si>
    <t>--------wlz_warning--------skill_id = 30234, mob_id = 11036 , config time = 960, model time = 1066.6666666666667</t>
  </si>
  <si>
    <t>--------wlz_warning--------skill_id = 30234, mob_id = 171011 , config time = 960, model time = 1066.6666666666667</t>
  </si>
  <si>
    <t>--------wlz_warning--------skill_id = 30234, mob_id = 172011 , config time = 960, model time = 1066.6666666666667</t>
  </si>
  <si>
    <t>--------wlz_warning--------skill_id = 30234, mob_id = 173011 , config time = 960, model time = 1066.6666666666667</t>
  </si>
  <si>
    <t>--------wlz_warning--------skill_id = 30234, mob_id = 174011 , config time = 960, model time = 1066.6666666666667</t>
  </si>
  <si>
    <t>--------wlz_warning--------skill_id = 30234, mob_id = 175011 , config time = 960, model time = 1066.6666666666667</t>
  </si>
  <si>
    <t>--------wlz_warning--------skill_id = 30234, mob_id = 176011 , config time = 960, model time = 1066.6666666666667</t>
  </si>
  <si>
    <t>--------wlz_warning--------skill_id = 30234, mob_id = 177011 , config time = 960, model time = 1066.6666666666667</t>
  </si>
  <si>
    <t>--------wlz_warning--------skill_id = 30234, mob_id = 178011 , config time = 960, model time = 1066.6666666666667</t>
  </si>
  <si>
    <t>--------wlz_warning--------skill_id = 30234, mob_id = 179011 , config time = 960, model time = 1066.6666666666667</t>
  </si>
  <si>
    <t>--------wlz_warning--------skill_id = 30236, mob_id = 11046 , config time = 2880, model time = 1600.0</t>
  </si>
  <si>
    <t>--------wlz_warning--------skill_id = 30244, mob_id = 20079 , config time = 0, model time = 800.0</t>
  </si>
  <si>
    <t>--------wlz_warning--------skill_id = 30256, mob_id = 20014 , config time = 480, model time = 533.3333333333334</t>
  </si>
  <si>
    <t>--------wlz_warning--------skill_id = 30258, mob_id = 50162 , config time = 0, model time = 700.0</t>
  </si>
  <si>
    <t>--------wlz_warning--------skill_id = 30259, mob_id = 20201 , config time = 0, model time = 1000.0</t>
  </si>
  <si>
    <t>--------wlz_warning--------skill_id = 30259, mob_id = 31501 , config time = 0, model time = 1000.0</t>
  </si>
  <si>
    <t>--------wlz_warning--------skill_id = 30262, mob_id = 20077 , config time = 600, model time = 666.6666666666666</t>
  </si>
  <si>
    <t>--------wlz_warning--------skill_id = 30262, mob_id = 20101 , config time = 600, model time = 666.6666666666666</t>
  </si>
  <si>
    <t>--------wlz_warning--------skill_id = 30262, mob_id = 20301 , config time = 600, model time = 666.6666666666666</t>
  </si>
  <si>
    <t>--------wlz_warning--------skill_id = 30262, mob_id = 31401 , config time = 600, model time = 666.6666666666666</t>
  </si>
  <si>
    <t>--------wlz_warning--------skill_id = 30262, mob_id = 31601 , config time = 600, model time = 666.6666666666666</t>
  </si>
  <si>
    <t>--------wlz_warning--------skill_id = 30264, mob_id = 10018 , config time = 1620, model time = 1800.0</t>
  </si>
  <si>
    <t>--------wlz_warning--------skill_id = 30264, mob_id = 10118 , config time = 1620, model time = 1800.0</t>
  </si>
  <si>
    <t>--------wlz_warning--------skill_id = 30264, mob_id = 10218 , config time = 1620, model time = 1800.0</t>
  </si>
  <si>
    <t>--------wlz_warning--------skill_id = 30265, mob_id = 10018 , config time = 960, model time = 1066.6666666666667</t>
  </si>
  <si>
    <t>--------wlz_warning--------skill_id = 30265, mob_id = 10118 , config time = 960, model time = 1066.6666666666667</t>
  </si>
  <si>
    <t>--------wlz_warning--------skill_id = 30265, mob_id = 10218 , config time = 960, model time = 1066.6666666666667</t>
  </si>
  <si>
    <t>--------wlz_warning--------skill_id = 30265, mob_id = 171015 , config time = 960, model time = 1066.6666666666667</t>
  </si>
  <si>
    <t>--------wlz_warning--------skill_id = 30265, mob_id = 172015 , config time = 960, model time = 1066.6666666666667</t>
  </si>
  <si>
    <t>--------wlz_warning--------skill_id = 30265, mob_id = 173015 , config time = 960, model time = 1066.6666666666667</t>
  </si>
  <si>
    <t>--------wlz_warning--------skill_id = 30265, mob_id = 174015 , config time = 960, model time = 1066.6666666666667</t>
  </si>
  <si>
    <t>--------wlz_warning--------skill_id = 30265, mob_id = 175015 , config time = 960, model time = 1066.6666666666667</t>
  </si>
  <si>
    <t>--------wlz_warning--------skill_id = 30265, mob_id = 176015 , config time = 960, model time = 1066.6666666666667</t>
  </si>
  <si>
    <t>--------wlz_warning--------skill_id = 30265, mob_id = 177015 , config time = 960, model time = 1066.6666666666667</t>
  </si>
  <si>
    <t>--------wlz_warning--------skill_id = 30265, mob_id = 178015 , config time = 960, model time = 1066.6666666666667</t>
  </si>
  <si>
    <t>--------wlz_warning--------skill_id = 30265, mob_id = 179015 , config time = 960, model time = 1066.6666666666667</t>
  </si>
  <si>
    <t>--------wlz_warning--------skill_id = 30267, mob_id = 20000 , config time = 300, model time = 333.3333333333333</t>
  </si>
  <si>
    <t>--------wlz_warning--------skill_id = 30267, mob_id = 31801 , config time = 300, model time = 333.3333333333333</t>
  </si>
  <si>
    <t>--------wlz_warning--------skill_id = 30268, mob_id = 20086 , config time = 810, model time = 900.0</t>
  </si>
  <si>
    <t>--------wlz_warning--------skill_id = 30269, mob_id = 20089 , config time = 960, model time = 1066.6666666666667</t>
  </si>
  <si>
    <t>--------wlz_warning--------skill_id = 30270, mob_id = 20087 , config time = 450, model time = 500.0</t>
  </si>
  <si>
    <t>--------wlz_warning--------skill_id = 30279, mob_id = 20088 , config time = 1650, model time = 1833.3333333333333</t>
  </si>
  <si>
    <t>--------wlz_warning--------skill_id = 30272, mob_id = 20088 , config time = 300, model time = 1833.3333333333333</t>
  </si>
  <si>
    <t>--------wlz_warning--------skill_id = 30275, mob_id = 20090 , config time = 1290, model time = 1433.3333333333333</t>
  </si>
  <si>
    <t>--------wlz_warning--------skill_id = 30277, mob_id = 20091 , config time = 1050, model time = 1166.6666666666667</t>
  </si>
  <si>
    <t>--------wlz_warning--------skill_id = 30280, mob_id = 121 , config time = 390, model time = 433.3333333333333</t>
  </si>
  <si>
    <t>--------wlz_warning--------skill_id = 30281, mob_id = 411 , config time = 0, model time = 800.0</t>
  </si>
  <si>
    <t>--------wlz_warning--------skill_id = 30281, mob_id = 50177 , config time = 0, model time = 800.0</t>
  </si>
  <si>
    <t>--------wlz_warning--------skill_id = 30281, mob_id = 64211 , config time = 0, model time = 800.0</t>
  </si>
  <si>
    <t>--------wlz_warning--------skill_id = 30281, mob_id = 64212 , config time = 0, model time = 800.0</t>
  </si>
  <si>
    <t>--------wlz_warning--------skill_id = 30281, mob_id = 64213 , config time = 0, model time = 800.0</t>
  </si>
  <si>
    <t>--------wlz_warning--------skill_id = 30281, mob_id = 64214 , config time = 0, model time = 800.0</t>
  </si>
  <si>
    <t>--------wlz_warning--------skill_id = 30281, mob_id = 64215 , config time = 0, model time = 800.0</t>
  </si>
  <si>
    <t>--------wlz_warning--------skill_id = 30281, mob_id = 64216 , config time = 0, model time = 800.0</t>
  </si>
  <si>
    <t>--------wlz_warning--------skill_id = 30281, mob_id = 64217 , config time = 0, model time = 800.0</t>
  </si>
  <si>
    <t>--------wlz_warning--------skill_id = 30281, mob_id = 64218 , config time = 0, model time = 800.0</t>
  </si>
  <si>
    <t>--------wlz_warning--------skill_id = 30281, mob_id = 64219 , config time = 0, model time = 800.0</t>
  </si>
  <si>
    <t>--------wlz_warning--------skill_id = 30281, mob_id = 64220 , config time = 0, model time = 800.0</t>
  </si>
  <si>
    <t>--------wlz_warning--------skill_id = 30282, mob_id = 75014 , config time = 840, model time = 933.3333333333334</t>
  </si>
  <si>
    <t>--------wlz_warning--------skill_id = 30286, mob_id = 75012 , config time = 2040, model time = 2266.6666666666665</t>
  </si>
  <si>
    <t>--------wlz_warning--------skill_id = 30287, mob_id = 512 , config time = 1230, model time = 1366.6666666666667</t>
  </si>
  <si>
    <t>--------wlz_warning--------skill_id = 30287, mob_id = 50164 , config time = 1230, model time = 1366.6666666666667</t>
  </si>
  <si>
    <t>--------wlz_warning--------skill_id = 30288, mob_id = 106 , config time = 450, model time = 500.0</t>
  </si>
  <si>
    <t>--------wlz_warning--------skill_id = 30288, mob_id = 120 , config time = 450, model time = 500.0</t>
  </si>
  <si>
    <t>--------wlz_warning--------skill_id = 30288, mob_id = 30020 , config time = 450, model time = 500.0</t>
  </si>
  <si>
    <t>--------wlz_warning--------skill_id = 30288, mob_id = 30028 , config time = 450, model time = 500.0</t>
  </si>
  <si>
    <t>--------wlz_warning--------skill_id = 30288, mob_id = 30032 , config time = 450, model time = 500.0</t>
  </si>
  <si>
    <t>--------wlz_warning--------skill_id = 30288, mob_id = 30036 , config time = 450, model time = 500.0</t>
  </si>
  <si>
    <t>--------wlz_warning--------skill_id = 30288, mob_id = 30046 , config time = 450, model time = 500.0</t>
  </si>
  <si>
    <t>--------wlz_warning--------skill_id = 30288, mob_id = 30049 , config time = 450, model time = 500.0</t>
  </si>
  <si>
    <t>--------wlz_warning--------skill_id = 30288, mob_id = 30052 , config time = 450, model time = 500.0</t>
  </si>
  <si>
    <t>--------wlz_warning--------skill_id = 30288, mob_id = 30083 , config time = 450, model time = 500.0</t>
  </si>
  <si>
    <t>--------wlz_warning--------skill_id = 30288, mob_id = 30086 , config time = 450, model time = 500.0</t>
  </si>
  <si>
    <t>--------wlz_warning--------skill_id = 30288, mob_id = 30089 , config time = 450, model time = 500.0</t>
  </si>
  <si>
    <t>--------wlz_warning--------skill_id = 30288, mob_id = 12203 , config time = 450, model time = 500.0</t>
  </si>
  <si>
    <t>--------wlz_warning--------skill_id = 30288, mob_id = 12230 , config time = 450, model time = 500.0</t>
  </si>
  <si>
    <t>--------wlz_warning--------skill_id = 30288, mob_id = 12257 , config time = 450, model time = 500.0</t>
  </si>
  <si>
    <t>--------wlz_warning--------skill_id = 30288, mob_id = 12801 , config time = 450, model time = 500.0</t>
  </si>
  <si>
    <t>--------wlz_warning--------skill_id = 30288, mob_id = 12812 , config time = 450, model time = 500.0</t>
  </si>
  <si>
    <t>--------wlz_warning--------skill_id = 30288, mob_id = 12823 , config time = 450, model time = 500.0</t>
  </si>
  <si>
    <t>--------wlz_warning--------skill_id = 30288, mob_id = 12834 , config time = 450, model time = 500.0</t>
  </si>
  <si>
    <t>--------wlz_warning--------skill_id = 30288, mob_id = 12846 , config time = 450, model time = 500.0</t>
  </si>
  <si>
    <t>--------wlz_warning--------skill_id = 30288, mob_id = 12857 , config time = 450, model time = 500.0</t>
  </si>
  <si>
    <t>--------wlz_warning--------skill_id = 30288, mob_id = 12868 , config time = 450, model time = 500.0</t>
  </si>
  <si>
    <t>--------wlz_warning--------skill_id = 30288, mob_id = 12879 , config time = 450, model time = 500.0</t>
  </si>
  <si>
    <t>--------wlz_warning--------skill_id = 30288, mob_id = 12891 , config time = 450, model time = 500.0</t>
  </si>
  <si>
    <t>--------wlz_warning--------skill_id = 30290, mob_id = 110 , config time = 2560, model time = 2566.6666666666665</t>
  </si>
  <si>
    <t>--------wlz_warning--------skill_id = 30290, mob_id = 30060 , config time = 2560, model time = 2566.6666666666665</t>
  </si>
  <si>
    <t>--------wlz_warning--------skill_id = 30290, mob_id = 30065 , config time = 2560, model time = 2566.6666666666665</t>
  </si>
  <si>
    <t>--------wlz_warning--------skill_id = 30290, mob_id = 30074 , config time = 2560, model time = 2566.6666666666665</t>
  </si>
  <si>
    <t>--------wlz_warning--------skill_id = 30290, mob_id = 30079 , config time = 2560, model time = 2566.6666666666665</t>
  </si>
  <si>
    <t>--------wlz_warning--------skill_id = 30290, mob_id = 61201 , config time = 2560, model time = 2566.6666666666665</t>
  </si>
  <si>
    <t>--------wlz_warning--------skill_id = 30290, mob_id = 61202 , config time = 2560, model time = 2566.6666666666665</t>
  </si>
  <si>
    <t>--------wlz_warning--------skill_id = 30290, mob_id = 61203 , config time = 2560, model time = 2566.6666666666665</t>
  </si>
  <si>
    <t>--------wlz_warning--------skill_id = 30290, mob_id = 61204 , config time = 2560, model time = 2566.6666666666665</t>
  </si>
  <si>
    <t>--------wlz_warning--------skill_id = 30290, mob_id = 61205 , config time = 2560, model time = 2566.6666666666665</t>
  </si>
  <si>
    <t>--------wlz_warning--------skill_id = 30290, mob_id = 61206 , config time = 2560, model time = 2566.6666666666665</t>
  </si>
  <si>
    <t>--------wlz_warning--------skill_id = 30290, mob_id = 61207 , config time = 2560, model time = 2566.6666666666665</t>
  </si>
  <si>
    <t>--------wlz_warning--------skill_id = 30290, mob_id = 61208 , config time = 2560, model time = 2566.6666666666665</t>
  </si>
  <si>
    <t>--------wlz_warning--------skill_id = 30290, mob_id = 61209 , config time = 2560, model time = 2566.6666666666665</t>
  </si>
  <si>
    <t>--------wlz_warning--------skill_id = 30290, mob_id = 61210 , config time = 2560, model time = 2566.6666666666665</t>
  </si>
  <si>
    <t>--------wlz_warning--------skill_id = 30292, mob_id = 11012 , config time = 810, model time = 1000.0</t>
  </si>
  <si>
    <t>--------wlz_warning--------skill_id = 30292, mob_id = 12207 , config time = 810, model time = 1000.0</t>
  </si>
  <si>
    <t>--------wlz_warning--------skill_id = 30292, mob_id = 12234 , config time = 810, model time = 1000.0</t>
  </si>
  <si>
    <t>--------wlz_warning--------skill_id = 30292, mob_id = 12261 , config time = 810, model time = 1000.0</t>
  </si>
  <si>
    <t>--------wlz_warning--------skill_id = 30293, mob_id = 20093 , config time = 0, model time = 233.33333333333334</t>
  </si>
  <si>
    <t>--------wlz_warning--------skill_id = 30294, mob_id = 20093 , config time = 0, model time = 1233.3333333333333</t>
  </si>
  <si>
    <t>--------wlz_warning--------skill_id = 30297, mob_id = 10100 , config time = 1440, model time = 533.3333333333334</t>
  </si>
  <si>
    <t>--------wlz_warning--------skill_id = 30297, mob_id = 10200 , config time = 1440, model time = 533.3333333333334</t>
  </si>
  <si>
    <t>--------wlz_warning--------skill_id = 30297, mob_id = 151013 , config time = 1440, model time = 533.3333333333334</t>
  </si>
  <si>
    <t>--------wlz_warning--------skill_id = 30297, mob_id = 152013 , config time = 1440, model time = 533.3333333333334</t>
  </si>
  <si>
    <t>--------wlz_warning--------skill_id = 30297, mob_id = 153013 , config time = 1440, model time = 533.3333333333334</t>
  </si>
  <si>
    <t>--------wlz_warning--------skill_id = 30297, mob_id = 154013 , config time = 1440, model time = 533.3333333333334</t>
  </si>
  <si>
    <t>--------wlz_warning--------skill_id = 30297, mob_id = 155013 , config time = 1440, model time = 533.3333333333334</t>
  </si>
  <si>
    <t>--------wlz_warning--------skill_id = 30297, mob_id = 156013 , config time = 1440, model time = 533.3333333333334</t>
  </si>
  <si>
    <t>--------wlz_warning--------skill_id = 30297, mob_id = 157013 , config time = 1440, model time = 533.3333333333334</t>
  </si>
  <si>
    <t>--------wlz_warning--------skill_id = 30297, mob_id = 158013 , config time = 1440, model time = 533.3333333333334</t>
  </si>
  <si>
    <t>--------wlz_warning--------skill_id = 30297, mob_id = 159013 , config time = 1440, model time = 533.3333333333334</t>
  </si>
  <si>
    <t>--------wlz_warning--------skill_id = 30298, mob_id = 10100 , config time = 495, model time = 500.0</t>
  </si>
  <si>
    <t>--------wlz_warning--------skill_id = 30298, mob_id = 10200 , config time = 495, model time = 500.0</t>
  </si>
  <si>
    <t>--------wlz_warning--------skill_id = 30298, mob_id = 151013 , config time = 495, model time = 500.0</t>
  </si>
  <si>
    <t>--------wlz_warning--------skill_id = 30298, mob_id = 152013 , config time = 495, model time = 500.0</t>
  </si>
  <si>
    <t>--------wlz_warning--------skill_id = 30298, mob_id = 153013 , config time = 495, model time = 500.0</t>
  </si>
  <si>
    <t>--------wlz_warning--------skill_id = 30298, mob_id = 154013 , config time = 495, model time = 500.0</t>
  </si>
  <si>
    <t>--------wlz_warning--------skill_id = 30298, mob_id = 155013 , config time = 495, model time = 500.0</t>
  </si>
  <si>
    <t>--------wlz_warning--------skill_id = 30298, mob_id = 156013 , config time = 495, model time = 500.0</t>
  </si>
  <si>
    <t>--------wlz_warning--------skill_id = 30298, mob_id = 157013 , config time = 495, model time = 500.0</t>
  </si>
  <si>
    <t>--------wlz_warning--------skill_id = 30298, mob_id = 158013 , config time = 495, model time = 500.0</t>
  </si>
  <si>
    <t>--------wlz_warning--------skill_id = 30298, mob_id = 159013 , config time = 495, model time = 500.0</t>
  </si>
  <si>
    <t>--------wlz_warning--------skill_id = 30299, mob_id = 10100 , config time = 0, model time = 533.3333333333334</t>
  </si>
  <si>
    <t>--------wlz_warning--------skill_id = 30300, mob_id = 11110 , config time = 0, model time = 333.3333333333333</t>
  </si>
  <si>
    <t>--------wlz_warning--------skill_id = 30300, mob_id = 11111 , config time = 0, model time = 333.3333333333333</t>
  </si>
  <si>
    <t>--------wlz_warning--------skill_id = 30300, mob_id = 11112 , config time = 0, model time = 333.3333333333333</t>
  </si>
  <si>
    <t>--------wlz_warning--------skill_id = 30300, mob_id = 11210 , config time = 0, model time = 333.3333333333333</t>
  </si>
  <si>
    <t>--------wlz_warning--------skill_id = 30300, mob_id = 11211 , config time = 0, model time = 333.3333333333333</t>
  </si>
  <si>
    <t>--------wlz_warning--------skill_id = 30300, mob_id = 11212 , config time = 0, model time = 333.3333333333333</t>
  </si>
  <si>
    <t>--------wlz_warning--------skill_id = 30300, mob_id = 151014 , config time = 0, model time = 333.3333333333333</t>
  </si>
  <si>
    <t>--------wlz_warning--------skill_id = 30300, mob_id = 151015 , config time = 0, model time = 333.3333333333333</t>
  </si>
  <si>
    <t>--------wlz_warning--------skill_id = 30300, mob_id = 151016 , config time = 0, model time = 333.3333333333333</t>
  </si>
  <si>
    <t>--------wlz_warning--------skill_id = 30300, mob_id = 152014 , config time = 0, model time = 333.3333333333333</t>
  </si>
  <si>
    <t>--------wlz_warning--------skill_id = 30300, mob_id = 152015 , config time = 0, model time = 333.3333333333333</t>
  </si>
  <si>
    <t>--------wlz_warning--------skill_id = 30300, mob_id = 152016 , config time = 0, model time = 333.3333333333333</t>
  </si>
  <si>
    <t>--------wlz_warning--------skill_id = 30300, mob_id = 153014 , config time = 0, model time = 333.3333333333333</t>
  </si>
  <si>
    <t>--------wlz_warning--------skill_id = 30300, mob_id = 153015 , config time = 0, model time = 333.3333333333333</t>
  </si>
  <si>
    <t>--------wlz_warning--------skill_id = 30300, mob_id = 153016 , config time = 0, model time = 333.3333333333333</t>
  </si>
  <si>
    <t>--------wlz_warning--------skill_id = 30300, mob_id = 154014 , config time = 0, model time = 333.3333333333333</t>
  </si>
  <si>
    <t>--------wlz_warning--------skill_id = 30300, mob_id = 154015 , config time = 0, model time = 333.3333333333333</t>
  </si>
  <si>
    <t>--------wlz_warning--------skill_id = 30300, mob_id = 154016 , config time = 0, model time = 333.3333333333333</t>
  </si>
  <si>
    <t>--------wlz_warning--------skill_id = 30300, mob_id = 155014 , config time = 0, model time = 333.3333333333333</t>
  </si>
  <si>
    <t>--------wlz_warning--------skill_id = 30300, mob_id = 155015 , config time = 0, model time = 333.3333333333333</t>
  </si>
  <si>
    <t>--------wlz_warning--------skill_id = 30300, mob_id = 155016 , config time = 0, model time = 333.3333333333333</t>
  </si>
  <si>
    <t>--------wlz_warning--------skill_id = 30300, mob_id = 156014 , config time = 0, model time = 333.3333333333333</t>
  </si>
  <si>
    <t>--------wlz_warning--------skill_id = 30300, mob_id = 156015 , config time = 0, model time = 333.3333333333333</t>
  </si>
  <si>
    <t>--------wlz_warning--------skill_id = 30300, mob_id = 156016 , config time = 0, model time = 333.3333333333333</t>
  </si>
  <si>
    <t>--------wlz_warning--------skill_id = 30300, mob_id = 157014 , config time = 0, model time = 333.3333333333333</t>
  </si>
  <si>
    <t>--------wlz_warning--------skill_id = 30300, mob_id = 157015 , config time = 0, model time = 333.3333333333333</t>
  </si>
  <si>
    <t>--------wlz_warning--------skill_id = 30300, mob_id = 157016 , config time = 0, model time = 333.3333333333333</t>
  </si>
  <si>
    <t>--------wlz_warning--------skill_id = 30300, mob_id = 158014 , config time = 0, model time = 333.3333333333333</t>
  </si>
  <si>
    <t>--------wlz_warning--------skill_id = 30300, mob_id = 158015 , config time = 0, model time = 333.3333333333333</t>
  </si>
  <si>
    <t>--------wlz_warning--------skill_id = 30300, mob_id = 158016 , config time = 0, model time = 333.3333333333333</t>
  </si>
  <si>
    <t>--------wlz_warning--------skill_id = 30300, mob_id = 159014 , config time = 0, model time = 333.3333333333333</t>
  </si>
  <si>
    <t>--------wlz_warning--------skill_id = 30300, mob_id = 159015 , config time = 0, model time = 333.3333333333333</t>
  </si>
  <si>
    <t>--------wlz_warning--------skill_id = 30300, mob_id = 159016 , config time = 0, model time = 333.3333333333333</t>
  </si>
  <si>
    <t>--------wlz_warning--------skill_id = 30302, mob_id = 10200 , config time = 0, model time = 533.3333333333334</t>
  </si>
  <si>
    <t>--------wlz_warning--------skill_id = 30304, mob_id = 10221 , config time = 0, model time = 666.6666666666666</t>
  </si>
  <si>
    <t>--------wlz_warning--------skill_id = 30304, mob_id = 10222 , config time = 0, model time = 666.6666666666666</t>
  </si>
  <si>
    <t>--------wlz_warning--------skill_id = 30304, mob_id = 10223 , config time = 0, model time = 666.6666666666666</t>
  </si>
  <si>
    <t>--------wlz_warning--------skill_id = 30304, mob_id = 10224 , config time = 0, model time = 666.6666666666666</t>
  </si>
  <si>
    <t>--------wlz_warning--------skill_id = 30304, mob_id = 10225 , config time = 0, model time = 666.6666666666666</t>
  </si>
  <si>
    <t>--------wlz_warning--------skill_id = 30304, mob_id = 10226 , config time = 0, model time = 666.6666666666666</t>
  </si>
  <si>
    <t>--------wlz_warning--------skill_id = 30304, mob_id = 171012 , config time = 0, model time = 666.6666666666666</t>
  </si>
  <si>
    <t>--------wlz_warning--------skill_id = 30304, mob_id = 171013 , config time = 0, model time = 666.6666666666666</t>
  </si>
  <si>
    <t>--------wlz_warning--------skill_id = 30304, mob_id = 172012 , config time = 0, model time = 666.6666666666666</t>
  </si>
  <si>
    <t>--------wlz_warning--------skill_id = 30304, mob_id = 172013 , config time = 0, model time = 666.6666666666666</t>
  </si>
  <si>
    <t>--------wlz_warning--------skill_id = 30304, mob_id = 173012 , config time = 0, model time = 666.6666666666666</t>
  </si>
  <si>
    <t>--------wlz_warning--------skill_id = 30304, mob_id = 173013 , config time = 0, model time = 666.6666666666666</t>
  </si>
  <si>
    <t>--------wlz_warning--------skill_id = 30304, mob_id = 174012 , config time = 0, model time = 666.6666666666666</t>
  </si>
  <si>
    <t>--------wlz_warning--------skill_id = 30304, mob_id = 174013 , config time = 0, model time = 666.6666666666666</t>
  </si>
  <si>
    <t>--------wlz_warning--------skill_id = 30304, mob_id = 175012 , config time = 0, model time = 666.6666666666666</t>
  </si>
  <si>
    <t>--------wlz_warning--------skill_id = 30304, mob_id = 175013 , config time = 0, model time = 666.6666666666666</t>
  </si>
  <si>
    <t>--------wlz_warning--------skill_id = 30304, mob_id = 176012 , config time = 0, model time = 666.6666666666666</t>
  </si>
  <si>
    <t>--------wlz_warning--------skill_id = 30304, mob_id = 176013 , config time = 0, model time = 666.6666666666666</t>
  </si>
  <si>
    <t>--------wlz_warning--------skill_id = 30304, mob_id = 177012 , config time = 0, model time = 666.6666666666666</t>
  </si>
  <si>
    <t>--------wlz_warning--------skill_id = 30304, mob_id = 177013 , config time = 0, model time = 666.6666666666666</t>
  </si>
  <si>
    <t>--------wlz_warning--------skill_id = 30304, mob_id = 178012 , config time = 0, model time = 666.6666666666666</t>
  </si>
  <si>
    <t>--------wlz_warning--------skill_id = 30304, mob_id = 178013 , config time = 0, model time = 666.6666666666666</t>
  </si>
  <si>
    <t>--------wlz_warning--------skill_id = 30304, mob_id = 179012 , config time = 0, model time = 666.6666666666666</t>
  </si>
  <si>
    <t>--------wlz_warning--------skill_id = 30304, mob_id = 179013 , config time = 0, model time = 666.6666666666666</t>
  </si>
  <si>
    <t>--------wlz_warning--------skill_id = 30305, mob_id = 10221 , config time = 0, model time = 666.6666666666666</t>
  </si>
  <si>
    <t>--------wlz_warning--------skill_id = 30305, mob_id = 10222 , config time = 0, model time = 666.6666666666666</t>
  </si>
  <si>
    <t>--------wlz_warning--------skill_id = 30305, mob_id = 10223 , config time = 0, model time = 666.6666666666666</t>
  </si>
  <si>
    <t>--------wlz_warning--------skill_id = 30305, mob_id = 10224 , config time = 0, model time = 666.6666666666666</t>
  </si>
  <si>
    <t>--------wlz_warning--------skill_id = 30305, mob_id = 10225 , config time = 0, model time = 666.6666666666666</t>
  </si>
  <si>
    <t>--------wlz_warning--------skill_id = 30305, mob_id = 10226 , config time = 0, model time = 666.6666666666666</t>
  </si>
  <si>
    <t>--------wlz_warning--------skill_id = 30305, mob_id = 171012 , config time = 0, model time = 666.6666666666666</t>
  </si>
  <si>
    <t>--------wlz_warning--------skill_id = 30305, mob_id = 171013 , config time = 0, model time = 666.6666666666666</t>
  </si>
  <si>
    <t>--------wlz_warning--------skill_id = 30305, mob_id = 172012 , config time = 0, model time = 666.6666666666666</t>
  </si>
  <si>
    <t>--------wlz_warning--------skill_id = 30305, mob_id = 172013 , config time = 0, model time = 666.6666666666666</t>
  </si>
  <si>
    <t>--------wlz_warning--------skill_id = 30305, mob_id = 173012 , config time = 0, model time = 666.6666666666666</t>
  </si>
  <si>
    <t>--------wlz_warning--------skill_id = 30305, mob_id = 173013 , config time = 0, model time = 666.6666666666666</t>
  </si>
  <si>
    <t>--------wlz_warning--------skill_id = 30305, mob_id = 174012 , config time = 0, model time = 666.6666666666666</t>
  </si>
  <si>
    <t>--------wlz_warning--------skill_id = 30305, mob_id = 174013 , config time = 0, model time = 666.6666666666666</t>
  </si>
  <si>
    <t>--------wlz_warning--------skill_id = 30305, mob_id = 175012 , config time = 0, model time = 666.6666666666666</t>
  </si>
  <si>
    <t>--------wlz_warning--------skill_id = 30305, mob_id = 175013 , config time = 0, model time = 666.6666666666666</t>
  </si>
  <si>
    <t>--------wlz_warning--------skill_id = 30305, mob_id = 176012 , config time = 0, model time = 666.6666666666666</t>
  </si>
  <si>
    <t>--------wlz_warning--------skill_id = 30305, mob_id = 176013 , config time = 0, model time = 666.6666666666666</t>
  </si>
  <si>
    <t>--------wlz_warning--------skill_id = 30305, mob_id = 177012 , config time = 0, model time = 666.6666666666666</t>
  </si>
  <si>
    <t>--------wlz_warning--------skill_id = 30305, mob_id = 177013 , config time = 0, model time = 666.6666666666666</t>
  </si>
  <si>
    <t>--------wlz_warning--------skill_id = 30305, mob_id = 178012 , config time = 0, model time = 666.6666666666666</t>
  </si>
  <si>
    <t>--------wlz_warning--------skill_id = 30305, mob_id = 178013 , config time = 0, model time = 666.6666666666666</t>
  </si>
  <si>
    <t>--------wlz_warning--------skill_id = 30305, mob_id = 179012 , config time = 0, model time = 666.6666666666666</t>
  </si>
  <si>
    <t>--------wlz_warning--------skill_id = 30305, mob_id = 179013 , config time = 0, model time = 666.6666666666666</t>
  </si>
  <si>
    <t>--------wlz_warning--------skill_id = 30388, mob_id = 310 , config time = 396, model time = 400.0</t>
  </si>
  <si>
    <t>--------wlz_warning--------skill_id = 30389, mob_id = 302 , config time = 690, model time = 900.0</t>
  </si>
  <si>
    <t>--------wlz_warning--------skill_id = 30390, mob_id = 203 , config time = 1617, model time = 1633.3333333333333</t>
  </si>
  <si>
    <t>--------wlz_warning--------skill_id = 30392, mob_id = 303 , config time = 450, model time = 933.3333333333334</t>
  </si>
  <si>
    <t>--------wlz_warning--------skill_id = 30393, mob_id = 205 , config time = 450, model time = 1533.3333333333333</t>
  </si>
  <si>
    <t>--------wlz_warning--------skill_id = 31009, mob_id = 50155 , config time = 780, model time = 266.6666666666667</t>
  </si>
  <si>
    <t>--------wlz_warning--------skill_id = 31010, mob_id = 50156 , config time = 480, model time = 533.3333333333334</t>
  </si>
  <si>
    <t>--------wlz_warning--------skill_id = 31014, mob_id = 50176 , config time = 840, model time = 766.6666666666666</t>
  </si>
  <si>
    <t>--------wlz_warning--------skill_id = 31015, mob_id = 11035 , config time = 0, model time = 866.6666666666666</t>
  </si>
  <si>
    <t>--------wlz_warning--------skill_id = 31016, mob_id = 11035 , config time = 0, model time = 900.0</t>
  </si>
  <si>
    <t>--------wlz_warning--------skill_id = 31017, mob_id = 50152 , config time = 510, model time = 566.6666666666666</t>
  </si>
  <si>
    <t>--------wlz_warning--------skill_id = 31023, mob_id = 75011 , config time = 2310, model time = 1633.3333333333333</t>
  </si>
  <si>
    <t>--------wlz_warning--------skill_id = 31026, mob_id = 11047 , config time = 1140, model time = 1266.6666666666667</t>
  </si>
  <si>
    <t>--------wlz_warning--------skill_id = 31027, mob_id = 702 , config time = 600, model time = 666.6666666666666</t>
  </si>
  <si>
    <t>--------wlz_warning--------skill_id = 31027, mob_id = 710 , config time = 600, model time = 666.6666666666666</t>
  </si>
  <si>
    <t>--------wlz_warning--------skill_id = 31028, mob_id = 703 , config time = 930, model time = 1033.3333333333333</t>
  </si>
  <si>
    <t>--------wlz_warning--------skill_id = 31028, mob_id = 711 , config time = 930, model time = 1033.3333333333333</t>
  </si>
  <si>
    <t>--------wlz_warning--------skill_id = 31029, mob_id = 704 , config time = 870, model time = 966.6666666666666</t>
  </si>
  <si>
    <t>--------wlz_warning--------skill_id = 31029, mob_id = 713 , config time = 870, model time = 966.6666666666666</t>
  </si>
  <si>
    <t>--------wlz_warning--------skill_id = 40000, mob_id = 11013 , config time = 720, model time = 800.0</t>
  </si>
  <si>
    <t>--------wlz_warning--------skill_id = 40000, mob_id = 11048 , config time = 720, model time = 800.0</t>
  </si>
  <si>
    <t>--------wlz_warning--------skill_id = 40000, mob_id = 62281 , config time = 720, model time = 800.0</t>
  </si>
  <si>
    <t>--------wlz_warning--------skill_id = 40000, mob_id = 62282 , config time = 720, model time = 800.0</t>
  </si>
  <si>
    <t>--------wlz_warning--------skill_id = 40000, mob_id = 62283 , config time = 720, model time = 800.0</t>
  </si>
  <si>
    <t>--------wlz_warning--------skill_id = 40000, mob_id = 62284 , config time = 720, model time = 800.0</t>
  </si>
  <si>
    <t>--------wlz_warning--------skill_id = 40000, mob_id = 62285 , config time = 720, model time = 800.0</t>
  </si>
  <si>
    <t>--------wlz_warning--------skill_id = 40000, mob_id = 62286 , config time = 720, model time = 800.0</t>
  </si>
  <si>
    <t>--------wlz_warning--------skill_id = 40000, mob_id = 62287 , config time = 720, model time = 800.0</t>
  </si>
  <si>
    <t>--------wlz_warning--------skill_id = 40000, mob_id = 62288 , config time = 720, model time = 800.0</t>
  </si>
  <si>
    <t>--------wlz_warning--------skill_id = 40000, mob_id = 62289 , config time = 720, model time = 800.0</t>
  </si>
  <si>
    <t>--------wlz_warning--------skill_id = 40000, mob_id = 62290 , config time = 720, model time = 800.0</t>
  </si>
  <si>
    <t>--------wlz_warning--------skill_id = 40001, mob_id = 11002 , config time = 0, model time = 400.0</t>
  </si>
  <si>
    <t>--------wlz_warning--------skill_id = 40001, mob_id = 11050 , config time = 0, model time = 400.0</t>
  </si>
  <si>
    <t>--------wlz_warning--------skill_id = 40001, mob_id = 30013 , config time = 0, model time = 400.0</t>
  </si>
  <si>
    <t>--------wlz_warning--------skill_id = 40001, mob_id = 30016 , config time = 0, model time = 400.0</t>
  </si>
  <si>
    <t>--------wlz_warning--------skill_id = 40001, mob_id = 30018 , config time = 0, model time = 400.0</t>
  </si>
  <si>
    <t>--------wlz_warning--------skill_id = 40001, mob_id = 30024 , config time = 0, model time = 400.0</t>
  </si>
  <si>
    <t>--------wlz_warning--------skill_id = 40001, mob_id = 30026 , config time = 0, model time = 400.0</t>
  </si>
  <si>
    <t>--------wlz_warning--------skill_id = 40001, mob_id = 30041 , config time = 0, model time = 400.0</t>
  </si>
  <si>
    <t>--------wlz_warning--------skill_id = 40001, mob_id = 30043 , config time = 0, model time = 400.0</t>
  </si>
  <si>
    <t>--------wlz_warning--------skill_id = 40001, mob_id = 30054 , config time = 0, model time = 400.0</t>
  </si>
  <si>
    <t>--------wlz_warning--------skill_id = 40001, mob_id = 30057 , config time = 0, model time = 400.0</t>
  </si>
  <si>
    <t>--------wlz_warning--------skill_id = 40001, mob_id = 30062 , config time = 0, model time = 400.0</t>
  </si>
  <si>
    <t>--------wlz_warning--------skill_id = 40001, mob_id = 30068 , config time = 0, model time = 400.0</t>
  </si>
  <si>
    <t>--------wlz_warning--------skill_id = 40001, mob_id = 30071 , config time = 0, model time = 400.0</t>
  </si>
  <si>
    <t>--------wlz_warning--------skill_id = 40001, mob_id = 30076 , config time = 0, model time = 400.0</t>
  </si>
  <si>
    <t>--------wlz_warning--------skill_id = 40001, mob_id = 12205 , config time = 0, model time = 400.0</t>
  </si>
  <si>
    <t>--------wlz_warning--------skill_id = 40001, mob_id = 12232 , config time = 0, model time = 400.0</t>
  </si>
  <si>
    <t>--------wlz_warning--------skill_id = 40001, mob_id = 12259 , config time = 0, model time = 400.0</t>
  </si>
  <si>
    <t>--------wlz_warning--------skill_id = 40003, mob_id = 11012 , config time = 810, model time = 933.3333333333334</t>
  </si>
  <si>
    <t>--------wlz_warning--------skill_id = 40003, mob_id = 12207 , config time = 810, model time = 933.3333333333334</t>
  </si>
  <si>
    <t>--------wlz_warning--------skill_id = 40003, mob_id = 12234 , config time = 810, model time = 933.3333333333334</t>
  </si>
  <si>
    <t>--------wlz_warning--------skill_id = 40003, mob_id = 12261 , config time = 810, model time = 933.3333333333334</t>
  </si>
  <si>
    <t>--------wlz_warning--------skill_id = 40003, mob_id = 62271 , config time = 810, model time = 933.3333333333334</t>
  </si>
  <si>
    <t>--------wlz_warning--------skill_id = 40003, mob_id = 62272 , config time = 810, model time = 933.3333333333334</t>
  </si>
  <si>
    <t>--------wlz_warning--------skill_id = 40003, mob_id = 62273 , config time = 810, model time = 933.3333333333334</t>
  </si>
  <si>
    <t>--------wlz_warning--------skill_id = 40003, mob_id = 62274 , config time = 810, model time = 933.3333333333334</t>
  </si>
  <si>
    <t>--------wlz_warning--------skill_id = 40003, mob_id = 62275 , config time = 810, model time = 933.3333333333334</t>
  </si>
  <si>
    <t>--------wlz_warning--------skill_id = 40003, mob_id = 62276 , config time = 810, model time = 933.3333333333334</t>
  </si>
  <si>
    <t>--------wlz_warning--------skill_id = 40003, mob_id = 62277 , config time = 810, model time = 933.3333333333334</t>
  </si>
  <si>
    <t>--------wlz_warning--------skill_id = 40003, mob_id = 62278 , config time = 810, model time = 933.3333333333334</t>
  </si>
  <si>
    <t>--------wlz_warning--------skill_id = 40003, mob_id = 62279 , config time = 810, model time = 933.3333333333334</t>
  </si>
  <si>
    <t>--------wlz_warning--------skill_id = 40003, mob_id = 62280 , config time = 810, model time = 933.3333333333334</t>
  </si>
  <si>
    <t>--------wlz_warning--------skill_id = 40006, mob_id = 11004 , config time = 0, model time = 400.0</t>
  </si>
  <si>
    <t>--------wlz_warning--------skill_id = 40006, mob_id = 61280 , config time = 0, model time = 400.0</t>
  </si>
  <si>
    <t>--------wlz_warning--------skill_id = 40007, mob_id = 11004 , config time = 540, model time = 3900.0</t>
  </si>
  <si>
    <t>--------wlz_warning--------skill_id = 40007, mob_id = 12815 , config time = 540, model time = 3900.0</t>
  </si>
  <si>
    <t>--------wlz_warning--------skill_id = 40007, mob_id = 12845 , config time = 540, model time = 3900.0</t>
  </si>
  <si>
    <t>--------wlz_warning--------skill_id = 40007, mob_id = 12875 , config time = 540, model time = 3900.0</t>
  </si>
  <si>
    <t>--------wlz_warning--------skill_id = 40007, mob_id = 61280 , config time = 540, model time = 3900.0</t>
  </si>
  <si>
    <t>--------wlz_warning--------skill_id = 40015, mob_id = 11026 , config time = 870, model time = 800.0</t>
  </si>
  <si>
    <t>--------wlz_warning--------skill_id = 40015, mob_id = 63320 , config time = 870, model time = 800.0</t>
  </si>
  <si>
    <t>--------wlz_warning--------skill_id = 40019, mob_id = 11026 , config time = 750, model time = 833.3333333333334</t>
  </si>
  <si>
    <t>--------wlz_warning--------skill_id = 40019, mob_id = 63320 , config time = 750, model time = 833.3333333333334</t>
  </si>
  <si>
    <t>--------wlz_warning--------skill_id = 40021, mob_id = 11026 , config time = 540, model time = 600.0</t>
  </si>
  <si>
    <t>--------wlz_warning--------skill_id = 40021, mob_id = 63320 , config time = 540, model time = 600.0</t>
  </si>
  <si>
    <t>--------wlz_warning--------skill_id = 40022, mob_id = 11026 , config time = 570, model time = 633.3333333333334</t>
  </si>
  <si>
    <t>--------wlz_warning--------skill_id = 40022, mob_id = 63320 , config time = 570, model time = 633.3333333333334</t>
  </si>
  <si>
    <t>--------wlz_warning--------skill_id = 40023, mob_id = 11014 , config time = 660, model time = 733.3333333333334</t>
  </si>
  <si>
    <t>--------wlz_warning--------skill_id = 40023, mob_id = 62291 , config time = 660, model time = 733.3333333333334</t>
  </si>
  <si>
    <t>--------wlz_warning--------skill_id = 40025, mob_id = 11014 , config time = 780, model time = 866.6666666666666</t>
  </si>
  <si>
    <t>--------wlz_warning--------skill_id = 40025, mob_id = 62291 , config time = 780, model time = 866.6666666666666</t>
  </si>
  <si>
    <t>--------wlz_warning--------skill_id = 40026, mob_id = 11014 , config time = 1650, model time = 1833.3333333333333</t>
  </si>
  <si>
    <t>--------wlz_warning--------skill_id = 40026, mob_id = 62291 , config time = 1650, model time = 1833.3333333333333</t>
  </si>
  <si>
    <t>--------wlz_warning--------skill_id = 40027, mob_id = 11014 , config time = 990, model time = 1100.0</t>
  </si>
  <si>
    <t>--------wlz_warning--------skill_id = 40033, mob_id = 11045 , config time = 960, model time = 1066.6666666666667</t>
  </si>
  <si>
    <t>--------wlz_warning--------skill_id = 40034, mob_id = 11045 , config time = 510, model time = 566.6666666666666</t>
  </si>
  <si>
    <t>--------wlz_warning--------skill_id = 40036, mob_id = 12045 , config time = 1230, model time = 1366.6666666666667</t>
  </si>
  <si>
    <t>--------wlz_warning--------skill_id = 40037, mob_id = 709 , config time = 1350, model time = 1500.0</t>
  </si>
  <si>
    <t>--------wlz_warning--------skill_id = 40038, mob_id = 709 , config time = 1230, model time = 1366.6666666666667</t>
  </si>
  <si>
    <t>--------wlz_warning--------skill_id = 40039, mob_id = 709 , config time = 1020, model time = 1133.3333333333333</t>
  </si>
  <si>
    <t>--------wlz_warning--------skill_id = 40041, mob_id = 709 , config time = 630, model time = 700.0</t>
  </si>
  <si>
    <t>--------wlz_warning--------skill_id = 40042, mob_id = 709 , config time = 1200, model time = 1333.3333333333333</t>
  </si>
  <si>
    <t>--------wlz_warning--------skill_id = 40043, mob_id = 12045 , config time = 810, model time = 900.0</t>
  </si>
  <si>
    <t>--------wlz_warning--------skill_id = 40044, mob_id = 10017 , config time = 870, model time = 966.6666666666666</t>
  </si>
  <si>
    <t>--------wlz_warning--------skill_id = 40044, mob_id = 10021 , config time = 870, model time = 966.6666666666666</t>
  </si>
  <si>
    <t>--------wlz_warning--------skill_id = 40045, mob_id = 10017 , config time = 870, model time = 966.6666666666666</t>
  </si>
  <si>
    <t>--------wlz_warning--------skill_id = 40045, mob_id = 10021 , config time = 870, model time = 966.6666666666666</t>
  </si>
  <si>
    <t>--------wlz_warning--------skill_id = 40144, mob_id = 10117 , config time = 870, model time = 966.6666666666666</t>
  </si>
  <si>
    <t>--------wlz_warning--------skill_id = 40145, mob_id = 10117 , config time = 870, model time = 966.6666666666666</t>
  </si>
  <si>
    <t>--------wlz_warning--------skill_id = 40244, mob_id = 10217 , config time = 870, model time = 966.6666666666666</t>
  </si>
  <si>
    <t>--------wlz_warning--------skill_id = 40245, mob_id = 10217 , config time = 870, model time = 966.6666666666666</t>
  </si>
  <si>
    <t>--------wlz_warning--------skill_id = 40046, mob_id = 10017 , config time = 870, model time = 933.3333333333334</t>
  </si>
  <si>
    <t>--------wlz_warning--------skill_id = 40046, mob_id = 10117 , config time = 870, model time = 933.3333333333334</t>
  </si>
  <si>
    <t>--------wlz_warning--------skill_id = 40046, mob_id = 10217 , config time = 870, model time = 933.3333333333334</t>
  </si>
  <si>
    <t>--------wlz_warning--------skill_id = 40046, mob_id = 10021 , config time = 870, model time = 933.3333333333334</t>
  </si>
  <si>
    <t>--------wlz_warning--------skill_id = 40046, mob_id = 171014 , config time = 870, model time = 933.3333333333334</t>
  </si>
  <si>
    <t>--------wlz_warning--------skill_id = 40046, mob_id = 172014 , config time = 870, model time = 933.3333333333334</t>
  </si>
  <si>
    <t>--------wlz_warning--------skill_id = 40046, mob_id = 173014 , config time = 870, model time = 933.3333333333334</t>
  </si>
  <si>
    <t>--------wlz_warning--------skill_id = 40046, mob_id = 174014 , config time = 870, model time = 933.3333333333334</t>
  </si>
  <si>
    <t>--------wlz_warning--------skill_id = 40046, mob_id = 175014 , config time = 870, model time = 933.3333333333334</t>
  </si>
  <si>
    <t>--------wlz_warning--------skill_id = 40046, mob_id = 176014 , config time = 870, model time = 933.3333333333334</t>
  </si>
  <si>
    <t>--------wlz_warning--------skill_id = 40046, mob_id = 177014 , config time = 870, model time = 933.3333333333334</t>
  </si>
  <si>
    <t>--------wlz_warning--------skill_id = 40046, mob_id = 178014 , config time = 870, model time = 933.3333333333334</t>
  </si>
  <si>
    <t>--------wlz_warning--------skill_id = 40046, mob_id = 179014 , config time = 870, model time = 933.3333333333334</t>
  </si>
  <si>
    <t>--------wlz_warning--------skill_id = 40047, mob_id = 10017 , config time = 330, model time = 366.6666666666667</t>
  </si>
  <si>
    <t>--------wlz_warning--------skill_id = 40047, mob_id = 10117 , config time = 330, model time = 366.6666666666667</t>
  </si>
  <si>
    <t>--------wlz_warning--------skill_id = 40047, mob_id = 10217 , config time = 330, model time = 366.6666666666667</t>
  </si>
  <si>
    <t>--------wlz_warning--------skill_id = 40047, mob_id = 10021 , config time = 330, model time = 366.6666666666667</t>
  </si>
  <si>
    <t>--------wlz_warning--------skill_id = 40048, mob_id = 12045 , config time = 930, model time = 1033.3333333333333</t>
  </si>
  <si>
    <t>--------wlz_warning--------skill_id = 40049, mob_id = 311 , config time = 630, model time = 700.0</t>
  </si>
  <si>
    <t>--------wlz_warning--------skill_id = 40049, mob_id = 50147 , config time = 630, model time = 700.0</t>
  </si>
  <si>
    <t>--------wlz_warning--------skill_id = 40051, mob_id = 12019 , config time = 630, model time = 700.0</t>
  </si>
  <si>
    <t>--------wlz_warning--------skill_id = 40052, mob_id = 62220 , config time = 0, model time = 1833.3333333333333</t>
  </si>
  <si>
    <t>--------wlz_warning--------skill_id = 40052, mob_id = 62211 , config time = 0, model time = 1833.3333333333333</t>
  </si>
  <si>
    <t>--------wlz_warning--------skill_id = 40052, mob_id = 62212 , config time = 0, model time = 1833.3333333333333</t>
  </si>
  <si>
    <t>--------wlz_warning--------skill_id = 40052, mob_id = 62213 , config time = 0, model time = 1833.3333333333333</t>
  </si>
  <si>
    <t>--------wlz_warning--------skill_id = 40052, mob_id = 62214 , config time = 0, model time = 1833.3333333333333</t>
  </si>
  <si>
    <t>--------wlz_warning--------skill_id = 40052, mob_id = 62215 , config time = 0, model time = 1833.3333333333333</t>
  </si>
  <si>
    <t>--------wlz_warning--------skill_id = 40052, mob_id = 62216 , config time = 0, model time = 1833.3333333333333</t>
  </si>
  <si>
    <t>--------wlz_warning--------skill_id = 40052, mob_id = 62217 , config time = 0, model time = 1833.3333333333333</t>
  </si>
  <si>
    <t>--------wlz_warning--------skill_id = 40052, mob_id = 62218 , config time = 0, model time = 1833.3333333333333</t>
  </si>
  <si>
    <t>--------wlz_warning--------skill_id = 40052, mob_id = 62219 , config time = 0, model time = 1833.3333333333333</t>
  </si>
  <si>
    <t>--------wlz_warning--------skill_id = 40053, mob_id = 211 , config time = 3240, model time = 3600.0</t>
  </si>
  <si>
    <t>3600</t>
  </si>
  <si>
    <t>--------wlz_warning--------skill_id = 40053, mob_id = 50136 , config time = 3240, model time = 3600.0</t>
  </si>
  <si>
    <t>--------wlz_warning--------skill_id = 40053, mob_id = 62220 , config time = 3240, model time = 3600.0</t>
  </si>
  <si>
    <t>--------wlz_warning--------skill_id = 40053, mob_id = 62211 , config time = 3240, model time = 3600.0</t>
  </si>
  <si>
    <t>--------wlz_warning--------skill_id = 40053, mob_id = 62212 , config time = 3240, model time = 3600.0</t>
  </si>
  <si>
    <t>--------wlz_warning--------skill_id = 40053, mob_id = 62213 , config time = 3240, model time = 3600.0</t>
  </si>
  <si>
    <t>--------wlz_warning--------skill_id = 40053, mob_id = 62214 , config time = 3240, model time = 3600.0</t>
  </si>
  <si>
    <t>--------wlz_warning--------skill_id = 40053, mob_id = 62215 , config time = 3240, model time = 3600.0</t>
  </si>
  <si>
    <t>--------wlz_warning--------skill_id = 40053, mob_id = 62216 , config time = 3240, model time = 3600.0</t>
  </si>
  <si>
    <t>--------wlz_warning--------skill_id = 40053, mob_id = 62217 , config time = 3240, model time = 3600.0</t>
  </si>
  <si>
    <t>--------wlz_warning--------skill_id = 40053, mob_id = 62218 , config time = 3240, model time = 3600.0</t>
  </si>
  <si>
    <t>--------wlz_warning--------skill_id = 40053, mob_id = 62219 , config time = 3240, model time = 3600.0</t>
  </si>
  <si>
    <t>--------wlz_warning--------skill_id = 40055, mob_id = 12020 , config time = 750, model time = 833.3333333333334</t>
  </si>
  <si>
    <t>--------wlz_warning--------skill_id = 40066, mob_id = 50177 , config time = 720, model time = 800.0</t>
  </si>
  <si>
    <t>--------wlz_warning--------skill_id = 40066, mob_id = 64211 , config time = 720, model time = 800.0</t>
  </si>
  <si>
    <t>--------wlz_warning--------skill_id = 40066, mob_id = 64212 , config time = 720, model time = 800.0</t>
  </si>
  <si>
    <t>--------wlz_warning--------skill_id = 40066, mob_id = 64213 , config time = 720, model time = 800.0</t>
  </si>
  <si>
    <t>--------wlz_warning--------skill_id = 40066, mob_id = 64214 , config time = 720, model time = 800.0</t>
  </si>
  <si>
    <t>--------wlz_warning--------skill_id = 40066, mob_id = 64215 , config time = 720, model time = 800.0</t>
  </si>
  <si>
    <t>--------wlz_warning--------skill_id = 40066, mob_id = 64216 , config time = 720, model time = 800.0</t>
  </si>
  <si>
    <t>--------wlz_warning--------skill_id = 40066, mob_id = 64217 , config time = 720, model time = 800.0</t>
  </si>
  <si>
    <t>--------wlz_warning--------skill_id = 40066, mob_id = 64218 , config time = 720, model time = 800.0</t>
  </si>
  <si>
    <t>--------wlz_warning--------skill_id = 40066, mob_id = 64219 , config time = 720, model time = 800.0</t>
  </si>
  <si>
    <t>--------wlz_warning--------skill_id = 40066, mob_id = 64220 , config time = 720, model time = 800.0</t>
  </si>
  <si>
    <t>--------wlz_warning--------skill_id = 40067, mob_id = 50177 , config time = 720, model time = 800.0</t>
  </si>
  <si>
    <t>--------wlz_warning--------skill_id = 40067, mob_id = 64211 , config time = 720, model time = 800.0</t>
  </si>
  <si>
    <t>--------wlz_warning--------skill_id = 40067, mob_id = 64212 , config time = 720, model time = 800.0</t>
  </si>
  <si>
    <t>--------wlz_warning--------skill_id = 40067, mob_id = 64213 , config time = 720, model time = 800.0</t>
  </si>
  <si>
    <t>--------wlz_warning--------skill_id = 40067, mob_id = 64214 , config time = 720, model time = 800.0</t>
  </si>
  <si>
    <t>--------wlz_warning--------skill_id = 40067, mob_id = 64215 , config time = 720, model time = 800.0</t>
  </si>
  <si>
    <t>--------wlz_warning--------skill_id = 40067, mob_id = 64216 , config time = 720, model time = 800.0</t>
  </si>
  <si>
    <t>--------wlz_warning--------skill_id = 40067, mob_id = 64217 , config time = 720, model time = 800.0</t>
  </si>
  <si>
    <t>--------wlz_warning--------skill_id = 40067, mob_id = 64218 , config time = 720, model time = 800.0</t>
  </si>
  <si>
    <t>--------wlz_warning--------skill_id = 40067, mob_id = 64219 , config time = 720, model time = 800.0</t>
  </si>
  <si>
    <t>--------wlz_warning--------skill_id = 40067, mob_id = 64220 , config time = 720, model time = 800.0</t>
  </si>
  <si>
    <t>--------wlz_warning--------skill_id = 99995, mob_id = 171010 , config time = 0, model time = 433.3333333333333</t>
  </si>
  <si>
    <t>--------wlz_warning--------skill_id = 99995, mob_id = 172010 , config time = 0, model time = 433.3333333333333</t>
  </si>
  <si>
    <t>--------wlz_warning--------skill_id = 99995, mob_id = 173010 , config time = 0, model time = 433.3333333333333</t>
  </si>
  <si>
    <t>--------wlz_warning--------skill_id = 99995, mob_id = 174010 , config time = 0, model time = 433.3333333333333</t>
  </si>
  <si>
    <t>--------wlz_warning--------skill_id = 99995, mob_id = 175010 , config time = 0, model time = 433.3333333333333</t>
  </si>
  <si>
    <t>--------wlz_warning--------skill_id = 99995, mob_id = 176010 , config time = 0, model time = 433.3333333333333</t>
  </si>
  <si>
    <t>--------wlz_warning--------skill_id = 99995, mob_id = 177010 , config time = 0, model time = 433.3333333333333</t>
  </si>
  <si>
    <t>--------wlz_warning--------skill_id = 99995, mob_id = 178010 , config time = 0, model time = 433.3333333333333</t>
  </si>
  <si>
    <t>--------wlz_warning--------skill_id = 99995, mob_id = 179010 , config time = 0, model time = 433.3333333333333</t>
  </si>
  <si>
    <t>--------wlz_warning--------skill_id = 99995, mob_id = 171020 , config time = 0, model time = 433.3333333333333</t>
  </si>
  <si>
    <t>--------wlz_warning--------skill_id = 99995, mob_id = 172020 , config time = 0, model time = 433.3333333333333</t>
  </si>
  <si>
    <t>--------wlz_warning--------skill_id = 99995, mob_id = 173020 , config time = 0, model time = 433.3333333333333</t>
  </si>
  <si>
    <t>--------wlz_warning--------skill_id = 99995, mob_id = 174020 , config time = 0, model time = 433.3333333333333</t>
  </si>
  <si>
    <t>--------wlz_warning--------skill_id = 99995, mob_id = 175020 , config time = 0, model time = 433.3333333333333</t>
  </si>
  <si>
    <t>--------wlz_warning--------skill_id = 99995, mob_id = 176020 , config time = 0, model time = 433.3333333333333</t>
  </si>
  <si>
    <t>--------wlz_warning--------skill_id = 99995, mob_id = 177020 , config time = 0, model time = 433.3333333333333</t>
  </si>
  <si>
    <t>--------wlz_warning--------skill_id = 99995, mob_id = 178020 , config time = 0, model time = 433.3333333333333</t>
  </si>
  <si>
    <t>--------wlz_warning--------skill_id = 99995, mob_id = 179020 , config time = 0, model time = 433.3333333333333</t>
  </si>
  <si>
    <t>--------wlz_warning--------skill_id = 99999, mob_id = 171010 , config time = 0, model time = 433.3333333333333</t>
  </si>
  <si>
    <t>--------wlz_warning--------skill_id = 99999, mob_id = 172010 , config time = 0, model time = 433.3333333333333</t>
  </si>
  <si>
    <t>--------wlz_warning--------skill_id = 99999, mob_id = 173010 , config time = 0, model time = 433.3333333333333</t>
  </si>
  <si>
    <t>--------wlz_warning--------skill_id = 99999, mob_id = 174010 , config time = 0, model time = 433.3333333333333</t>
  </si>
  <si>
    <t>--------wlz_warning--------skill_id = 99999, mob_id = 175010 , config time = 0, model time = 433.3333333333333</t>
  </si>
  <si>
    <t>--------wlz_warning--------skill_id = 99999, mob_id = 176010 , config time = 0, model time = 433.3333333333333</t>
  </si>
  <si>
    <t>--------wlz_warning--------skill_id = 99999, mob_id = 177010 , config time = 0, model time = 433.3333333333333</t>
  </si>
  <si>
    <t>--------wlz_warning--------skill_id = 99999, mob_id = 178010 , config time = 0, model time = 433.3333333333333</t>
  </si>
  <si>
    <t>--------wlz_warning--------skill_id = 99999, mob_id = 179010 , config time = 0, model time = 433.3333333333333</t>
  </si>
  <si>
    <t>--------wlz_warning--------skill_id = 99999, mob_id = 171020 , config time = 0, model time = 433.3333333333333</t>
  </si>
  <si>
    <t>--------wlz_warning--------skill_id = 99999, mob_id = 172020 , config time = 0, model time = 433.3333333333333</t>
  </si>
  <si>
    <t>--------wlz_warning--------skill_id = 99999, mob_id = 173020 , config time = 0, model time = 433.3333333333333</t>
  </si>
  <si>
    <t>--------wlz_warning--------skill_id = 99999, mob_id = 174020 , config time = 0, model time = 433.3333333333333</t>
  </si>
  <si>
    <t>--------wlz_warning--------skill_id = 99999, mob_id = 175020 , config time = 0, model time = 433.3333333333333</t>
  </si>
  <si>
    <t>--------wlz_warning--------skill_id = 99999, mob_id = 176020 , config time = 0, model time = 433.3333333333333</t>
  </si>
  <si>
    <t>--------wlz_warning--------skill_id = 99999, mob_id = 177020 , config time = 0, model time = 433.3333333333333</t>
  </si>
  <si>
    <t>--------wlz_warning--------skill_id = 99999, mob_id = 178020 , config time = 0, model time = 433.3333333333333</t>
  </si>
  <si>
    <t>--------wlz_warning--------skill_id = 99999, mob_id = 179020 , config time = 0, model time = 433.3333333333333</t>
  </si>
  <si>
    <t>--------wlz_warning--------skill_id = 109031, mob_id = 10003 , config time = 480, model time = 533.3333333333334</t>
  </si>
  <si>
    <t>--------wlz_warning--------skill_id = 109031, mob_id = 10103 , config time = 480, model time = 533.3333333333334</t>
  </si>
  <si>
    <t>--------wlz_warning--------skill_id = 109031, mob_id = 10203 , config time = 480, model time = 533.3333333333334</t>
  </si>
  <si>
    <t>--------wlz_warning--------skill_id = 109031, mob_id = 50123 , config time = 480, model time = 966.6666666666666</t>
  </si>
  <si>
    <t>--------wlz_warning--------skill_id = 109031, mob_id = 151003 , config time = 480, model time = 533.3333333333334</t>
  </si>
  <si>
    <t>--------wlz_warning--------skill_id = 109031, mob_id = 152003 , config time = 480, model time = 533.3333333333334</t>
  </si>
  <si>
    <t>--------wlz_warning--------skill_id = 109031, mob_id = 153003 , config time = 480, model time = 533.3333333333334</t>
  </si>
  <si>
    <t>--------wlz_warning--------skill_id = 109031, mob_id = 154003 , config time = 480, model time = 533.3333333333334</t>
  </si>
  <si>
    <t>--------wlz_warning--------skill_id = 109031, mob_id = 155003 , config time = 480, model time = 533.3333333333334</t>
  </si>
  <si>
    <t>--------wlz_warning--------skill_id = 109031, mob_id = 156003 , config time = 480, model time = 533.3333333333334</t>
  </si>
  <si>
    <t>--------wlz_warning--------skill_id = 109031, mob_id = 157003 , config time = 480, model time = 533.3333333333334</t>
  </si>
  <si>
    <t>--------wlz_warning--------skill_id = 109031, mob_id = 158003 , config time = 480, model time = 533.3333333333334</t>
  </si>
  <si>
    <t>--------wlz_warning--------skill_id = 109031, mob_id = 159003 , config time = 480, model time = 533.3333333333334</t>
  </si>
  <si>
    <t>--------wlz_warning--------skill_id = 109061, mob_id = 10006 , config time = 0, model time = 966.6666666666666</t>
  </si>
  <si>
    <t>--------wlz_warning--------skill_id = 109061, mob_id = 10106 , config time = 0, model time = 966.6666666666666</t>
  </si>
  <si>
    <t>--------wlz_warning--------skill_id = 109061, mob_id = 10206 , config time = 0, model time = 966.6666666666666</t>
  </si>
  <si>
    <t>--------wlz_warning--------skill_id = 109061, mob_id = 12055 , config time = 0, model time = 966.6666666666666</t>
  </si>
  <si>
    <t>--------wlz_warning--------skill_id = 109061, mob_id = 12217 , config time = 0, model time = 666.6666666666666</t>
  </si>
  <si>
    <t>--------wlz_warning--------skill_id = 109061, mob_id = 12223 , config time = 0, model time = 966.6666666666666</t>
  </si>
  <si>
    <t>--------wlz_warning--------skill_id = 109061, mob_id = 12244 , config time = 0, model time = 666.6666666666666</t>
  </si>
  <si>
    <t>--------wlz_warning--------skill_id = 109061, mob_id = 12250 , config time = 0, model time = 966.6666666666666</t>
  </si>
  <si>
    <t>--------wlz_warning--------skill_id = 109061, mob_id = 12271 , config time = 0, model time = 666.6666666666666</t>
  </si>
  <si>
    <t>--------wlz_warning--------skill_id = 109061, mob_id = 12277 , config time = 0, model time = 966.6666666666666</t>
  </si>
  <si>
    <t>--------wlz_warning--------skill_id = 109061, mob_id = 12501 , config time = 0, model time = 966.6666666666666</t>
  </si>
  <si>
    <t>--------wlz_warning--------skill_id = 109061, mob_id = 12502 , config time = 0, model time = 966.6666666666666</t>
  </si>
  <si>
    <t>--------wlz_warning--------skill_id = 109061, mob_id = 12503 , config time = 0, model time = 966.6666666666666</t>
  </si>
  <si>
    <t>--------wlz_warning--------skill_id = 109061, mob_id = 12504 , config time = 0, model time = 966.6666666666666</t>
  </si>
  <si>
    <t>--------wlz_warning--------skill_id = 109061, mob_id = 12505 , config time = 0, model time = 966.6666666666666</t>
  </si>
  <si>
    <t>--------wlz_warning--------skill_id = 109061, mob_id = 12506 , config time = 0, model time = 966.6666666666666</t>
  </si>
  <si>
    <t>--------wlz_warning--------skill_id = 109061, mob_id = 12507 , config time = 0, model time = 966.6666666666666</t>
  </si>
  <si>
    <t>--------wlz_warning--------skill_id = 109061, mob_id = 12508 , config time = 0, model time = 966.6666666666666</t>
  </si>
  <si>
    <t>--------wlz_warning--------skill_id = 109061, mob_id = 12509 , config time = 0, model time = 966.6666666666666</t>
  </si>
  <si>
    <t>--------wlz_warning--------skill_id = 109061, mob_id = 12510 , config time = 0, model time = 966.6666666666666</t>
  </si>
  <si>
    <t>--------wlz_warning--------skill_id = 109063, mob_id = 12004 , config time = 0, model time = 666.6666666666666</t>
  </si>
  <si>
    <t>--------wlz_warning--------skill_id = 109063, mob_id = 12012 , config time = 0, model time = 966.6666666666666</t>
  </si>
  <si>
    <t>--------wlz_warning--------skill_id = 109063, mob_id = 12067 , config time = 0, model time = 966.6666666666666</t>
  </si>
  <si>
    <t>--------wlz_warning--------skill_id = 109063, mob_id = 20303 , config time = 0, model time = 466.6666666666667</t>
  </si>
  <si>
    <t>--------wlz_warning--------skill_id = 109063, mob_id = 31603 , config time = 0, model time = 666.6666666666666</t>
  </si>
  <si>
    <t>--------wlz_warning--------skill_id = 109063, mob_id = 171006 , config time = 0, model time = 666.6666666666666</t>
  </si>
  <si>
    <t>--------wlz_warning--------skill_id = 109063, mob_id = 172006 , config time = 0, model time = 666.6666666666666</t>
  </si>
  <si>
    <t>--------wlz_warning--------skill_id = 109063, mob_id = 173006 , config time = 0, model time = 666.6666666666666</t>
  </si>
  <si>
    <t>--------wlz_warning--------skill_id = 109063, mob_id = 174006 , config time = 0, model time = 666.6666666666666</t>
  </si>
  <si>
    <t>--------wlz_warning--------skill_id = 109063, mob_id = 175006 , config time = 0, model time = 666.6666666666666</t>
  </si>
  <si>
    <t>--------wlz_warning--------skill_id = 109063, mob_id = 176006 , config time = 0, model time = 666.6666666666666</t>
  </si>
  <si>
    <t>--------wlz_warning--------skill_id = 109063, mob_id = 177006 , config time = 0, model time = 666.6666666666666</t>
  </si>
  <si>
    <t>--------wlz_warning--------skill_id = 109063, mob_id = 178006 , config time = 0, model time = 666.6666666666666</t>
  </si>
  <si>
    <t>--------wlz_warning--------skill_id = 109063, mob_id = 179006 , config time = 0, model time = 666.6666666666666</t>
  </si>
  <si>
    <t>--------wlz_warning--------skill_id = 109062, mob_id = 10006 , config time = 0, model time = 966.6666666666666</t>
  </si>
  <si>
    <t>--------wlz_warning--------skill_id = 109062, mob_id = 10106 , config time = 0, model time = 966.6666666666666</t>
  </si>
  <si>
    <t>--------wlz_warning--------skill_id = 109062, mob_id = 10206 , config time = 0, model time = 966.6666666666666</t>
  </si>
  <si>
    <t>--------wlz_warning--------skill_id = 109062, mob_id = 12223 , config time = 0, model time = 966.6666666666666</t>
  </si>
  <si>
    <t>--------wlz_warning--------skill_id = 109062, mob_id = 12250 , config time = 0, model time = 966.6666666666666</t>
  </si>
  <si>
    <t>--------wlz_warning--------skill_id = 109062, mob_id = 12277 , config time = 0, model time = 966.6666666666666</t>
  </si>
  <si>
    <t>--------wlz_warning--------skill_id = 109072, mob_id = 10007 , config time = 0, model time = 466.6666666666667</t>
  </si>
  <si>
    <t>--------wlz_warning--------skill_id = 109072, mob_id = 10107 , config time = 0, model time = 466.6666666666667</t>
  </si>
  <si>
    <t>--------wlz_warning--------skill_id = 109072, mob_id = 10207 , config time = 0, model time = 466.6666666666667</t>
  </si>
  <si>
    <t>--------wlz_warning--------skill_id = 109072, mob_id = 12056 , config time = 0, model time = 466.6666666666667</t>
  </si>
  <si>
    <t>--------wlz_warning--------skill_id = 109072, mob_id = 12224 , config time = 0, model time = 466.6666666666667</t>
  </si>
  <si>
    <t>--------wlz_warning--------skill_id = 109072, mob_id = 12251 , config time = 0, model time = 466.6666666666667</t>
  </si>
  <si>
    <t>--------wlz_warning--------skill_id = 109072, mob_id = 12278 , config time = 0, model time = 466.6666666666667</t>
  </si>
  <si>
    <t>--------wlz_warning--------skill_id = 109072, mob_id = 12809 , config time = 0, model time = 466.6666666666667</t>
  </si>
  <si>
    <t>--------wlz_warning--------skill_id = 109072, mob_id = 12821 , config time = 0, model time = 466.6666666666667</t>
  </si>
  <si>
    <t>--------wlz_warning--------skill_id = 109072, mob_id = 12832 , config time = 0, model time = 466.6666666666667</t>
  </si>
  <si>
    <t>--------wlz_warning--------skill_id = 109072, mob_id = 12843 , config time = 0, model time = 466.6666666666667</t>
  </si>
  <si>
    <t>--------wlz_warning--------skill_id = 109072, mob_id = 12854 , config time = 0, model time = 466.6666666666667</t>
  </si>
  <si>
    <t>--------wlz_warning--------skill_id = 109072, mob_id = 12866 , config time = 0, model time = 466.6666666666667</t>
  </si>
  <si>
    <t>--------wlz_warning--------skill_id = 109072, mob_id = 12877 , config time = 0, model time = 466.6666666666667</t>
  </si>
  <si>
    <t>--------wlz_warning--------skill_id = 109072, mob_id = 12888 , config time = 0, model time = 466.6666666666667</t>
  </si>
  <si>
    <t>--------wlz_warning--------skill_id = 109072, mob_id = 12899 , config time = 0, model time = 466.6666666666667</t>
  </si>
  <si>
    <t>--------wlz_warning--------skill_id = 109072, mob_id = 20103 , config time = 0, model time = 466.6666666666667</t>
  </si>
  <si>
    <t>--------wlz_warning--------skill_id = 109072, mob_id = 31403 , config time = 0, model time = 466.6666666666667</t>
  </si>
  <si>
    <t>--------wlz_warning--------skill_id = 109072, mob_id = 151009 , config time = 0, model time = 466.6666666666667</t>
  </si>
  <si>
    <t>--------wlz_warning--------skill_id = 109072, mob_id = 152009 , config time = 0, model time = 466.6666666666667</t>
  </si>
  <si>
    <t>--------wlz_warning--------skill_id = 109072, mob_id = 153009 , config time = 0, model time = 466.6666666666667</t>
  </si>
  <si>
    <t>--------wlz_warning--------skill_id = 109072, mob_id = 154009 , config time = 0, model time = 466.6666666666667</t>
  </si>
  <si>
    <t>--------wlz_warning--------skill_id = 109072, mob_id = 155009 , config time = 0, model time = 466.6666666666667</t>
  </si>
  <si>
    <t>--------wlz_warning--------skill_id = 109072, mob_id = 156009 , config time = 0, model time = 466.6666666666667</t>
  </si>
  <si>
    <t>--------wlz_warning--------skill_id = 109072, mob_id = 157009 , config time = 0, model time = 466.6666666666667</t>
  </si>
  <si>
    <t>--------wlz_warning--------skill_id = 109072, mob_id = 158009 , config time = 0, model time = 466.6666666666667</t>
  </si>
  <si>
    <t>--------wlz_warning--------skill_id = 109072, mob_id = 159009 , config time = 0, model time = 466.6666666666667</t>
  </si>
  <si>
    <t>--------wlz_warning--------skill_id = 109072, mob_id = 151017 , config time = 0, model time = 466.6666666666667</t>
  </si>
  <si>
    <t>--------wlz_warning--------skill_id = 109072, mob_id = 152017 , config time = 0, model time = 466.6666666666667</t>
  </si>
  <si>
    <t>--------wlz_warning--------skill_id = 109072, mob_id = 153017 , config time = 0, model time = 466.6666666666667</t>
  </si>
  <si>
    <t>--------wlz_warning--------skill_id = 109072, mob_id = 154017 , config time = 0, model time = 466.6666666666667</t>
  </si>
  <si>
    <t>--------wlz_warning--------skill_id = 109072, mob_id = 155017 , config time = 0, model time = 466.6666666666667</t>
  </si>
  <si>
    <t>--------wlz_warning--------skill_id = 109072, mob_id = 156017 , config time = 0, model time = 466.6666666666667</t>
  </si>
  <si>
    <t>--------wlz_warning--------skill_id = 109072, mob_id = 157017 , config time = 0, model time = 466.6666666666667</t>
  </si>
  <si>
    <t>--------wlz_warning--------skill_id = 109072, mob_id = 158017 , config time = 0, model time = 466.6666666666667</t>
  </si>
  <si>
    <t>--------wlz_warning--------skill_id = 109072, mob_id = 159017 , config time = 0, model time = 466.6666666666667</t>
  </si>
  <si>
    <t>--------wlz_warning--------skill_id = 109081, mob_id = 10008 , config time = 1080, model time = 1200.0</t>
  </si>
  <si>
    <t>--------wlz_warning--------skill_id = 109081, mob_id = 10108 , config time = 1080, model time = 1200.0</t>
  </si>
  <si>
    <t>--------wlz_warning--------skill_id = 109081, mob_id = 10208 , config time = 1080, model time = 1200.0</t>
  </si>
  <si>
    <t>--------wlz_warning--------skill_id = 109081, mob_id = 151012 , config time = 1080, model time = 1200.0</t>
  </si>
  <si>
    <t>--------wlz_warning--------skill_id = 109081, mob_id = 152012 , config time = 1080, model time = 1200.0</t>
  </si>
  <si>
    <t>--------wlz_warning--------skill_id = 109081, mob_id = 153012 , config time = 1080, model time = 1200.0</t>
  </si>
  <si>
    <t>--------wlz_warning--------skill_id = 109081, mob_id = 154012 , config time = 1080, model time = 1200.0</t>
  </si>
  <si>
    <t>--------wlz_warning--------skill_id = 109081, mob_id = 155012 , config time = 1080, model time = 1200.0</t>
  </si>
  <si>
    <t>--------wlz_warning--------skill_id = 109081, mob_id = 156012 , config time = 1080, model time = 1200.0</t>
  </si>
  <si>
    <t>--------wlz_warning--------skill_id = 109081, mob_id = 157012 , config time = 1080, model time = 1200.0</t>
  </si>
  <si>
    <t>--------wlz_warning--------skill_id = 109081, mob_id = 158012 , config time = 1080, model time = 1200.0</t>
  </si>
  <si>
    <t>--------wlz_warning--------skill_id = 109081, mob_id = 159012 , config time = 1080, model time = 1200.0</t>
  </si>
  <si>
    <t>--------wlz_warning--------skill_id = 109082, mob_id = 10008 , config time = 960, model time = 1066.6666666666667</t>
  </si>
  <si>
    <t>--------wlz_warning--------skill_id = 109082, mob_id = 10108 , config time = 960, model time = 1066.6666666666667</t>
  </si>
  <si>
    <t>--------wlz_warning--------skill_id = 109082, mob_id = 10208 , config time = 960, model time = 1066.6666666666667</t>
  </si>
  <si>
    <t>--------wlz_warning--------skill_id = 109083, mob_id = 151012 , config time = 960, model time = 1066.6666666666667</t>
  </si>
  <si>
    <t>--------wlz_warning--------skill_id = 109083, mob_id = 152012 , config time = 960, model time = 1066.6666666666667</t>
  </si>
  <si>
    <t>--------wlz_warning--------skill_id = 109083, mob_id = 153012 , config time = 960, model time = 1066.6666666666667</t>
  </si>
  <si>
    <t>--------wlz_warning--------skill_id = 109083, mob_id = 154012 , config time = 960, model time = 1066.6666666666667</t>
  </si>
  <si>
    <t>--------wlz_warning--------skill_id = 109083, mob_id = 155012 , config time = 960, model time = 1066.6666666666667</t>
  </si>
  <si>
    <t>--------wlz_warning--------skill_id = 109083, mob_id = 156012 , config time = 960, model time = 1066.6666666666667</t>
  </si>
  <si>
    <t>--------wlz_warning--------skill_id = 109083, mob_id = 157012 , config time = 960, model time = 1066.6666666666667</t>
  </si>
  <si>
    <t>--------wlz_warning--------skill_id = 109083, mob_id = 158012 , config time = 960, model time = 1066.6666666666667</t>
  </si>
  <si>
    <t>--------wlz_warning--------skill_id = 109083, mob_id = 159012 , config time = 960, model time = 1066.6666666666667</t>
  </si>
  <si>
    <t>--------wlz_warning--------skill_id = 120471, mob_id = 31201 , config time = 0, model time = 200.0</t>
  </si>
  <si>
    <t>--------wlz_warning--------skill_id = 120471, mob_id = 31202 , config time = 0, model time = 200.0</t>
  </si>
  <si>
    <t>--------wlz_warning--------skill_id = 120471, mob_id = 31203 , config time = 0, model time = 200.0</t>
  </si>
  <si>
    <t>--------wlz_warning--------skill_id = 120471, mob_id = 31204 , config time = 0, model time = 200.0</t>
  </si>
  <si>
    <t>--------wlz_warning--------skill_id = 120471, mob_id = 31205 , config time = 0, model time = 200.0</t>
  </si>
  <si>
    <t>--------wlz_warning--------skill_id = 120471, mob_id = 31206 , config time = 0, model time = 200.0</t>
  </si>
  <si>
    <t>--------wlz_warning--------skill_id = 120471, mob_id = 31207 , config time = 0, model time = 200.0</t>
  </si>
  <si>
    <t>--------wlz_warning--------skill_id = 120471, mob_id = 31208 , config time = 0, model time = 200.0</t>
  </si>
  <si>
    <t>--------wlz_warning--------skill_id = 120471, mob_id = 31209 , config time = 0, model time = 200.0</t>
  </si>
  <si>
    <t>--------wlz_warning--------skill_id = 120471, mob_id = 31210 , config time = 0, model time = 200.0</t>
  </si>
  <si>
    <t>--------wlz_warning--------skill_id = 120471, mob_id = 31211 , config time = 0, model time = 200.0</t>
  </si>
  <si>
    <t>--------wlz_warning--------skill_id = 120471, mob_id = 31212 , config time = 0, model time = 200.0</t>
  </si>
  <si>
    <t>--------wlz_warning--------skill_id = 120471, mob_id = 31213 , config time = 0, model time = 200.0</t>
  </si>
  <si>
    <t>--------wlz_warning--------skill_id = 120471, mob_id = 31214 , config time = 0, model time = 200.0</t>
  </si>
  <si>
    <t>--------wlz_warning--------skill_id = 120471, mob_id = 31215 , config time = 0, model time = 200.0</t>
  </si>
  <si>
    <t>--------wlz_warning--------skill_id = 120472, mob_id = 31201 , config time = 0, model time = 500.0</t>
  </si>
  <si>
    <t>--------wlz_warning--------skill_id = 120472, mob_id = 31202 , config time = 0, model time = 500.0</t>
  </si>
  <si>
    <t>--------wlz_warning--------skill_id = 120472, mob_id = 31203 , config time = 0, model time = 500.0</t>
  </si>
  <si>
    <t>--------wlz_warning--------skill_id = 120472, mob_id = 31204 , config time = 0, model time = 500.0</t>
  </si>
  <si>
    <t>--------wlz_warning--------skill_id = 120472, mob_id = 31205 , config time = 0, model time = 500.0</t>
  </si>
  <si>
    <t>--------wlz_warning--------skill_id = 120472, mob_id = 31206 , config time = 0, model time = 500.0</t>
  </si>
  <si>
    <t>--------wlz_warning--------skill_id = 120472, mob_id = 31207 , config time = 0, model time = 500.0</t>
  </si>
  <si>
    <t>--------wlz_warning--------skill_id = 120472, mob_id = 31208 , config time = 0, model time = 500.0</t>
  </si>
  <si>
    <t>--------wlz_warning--------skill_id = 120472, mob_id = 31209 , config time = 0, model time = 500.0</t>
  </si>
  <si>
    <t>--------wlz_warning--------skill_id = 120472, mob_id = 31210 , config time = 0, model time = 500.0</t>
  </si>
  <si>
    <t>--------wlz_warning--------skill_id = 120472, mob_id = 31211 , config time = 0, model time = 500.0</t>
  </si>
  <si>
    <t>--------wlz_warning--------skill_id = 120472, mob_id = 31212 , config time = 0, model time = 500.0</t>
  </si>
  <si>
    <t>--------wlz_warning--------skill_id = 120472, mob_id = 31213 , config time = 0, model time = 500.0</t>
  </si>
  <si>
    <t>--------wlz_warning--------skill_id = 120472, mob_id = 31214 , config time = 0, model time = 500.0</t>
  </si>
  <si>
    <t>--------wlz_warning--------skill_id = 120472, mob_id = 31215 , config time = 0, model time = 500.0</t>
  </si>
  <si>
    <t>--------wlz_warning--------skill_id = 50117, mob_id = 80000 , config time = 120, model time = 100.0</t>
  </si>
  <si>
    <t>--------wlz_warning--------skill_id = 40058, mob_id = 75026 , config time = 0, model time = 866.6666666666666</t>
  </si>
  <si>
    <t>--------wlz_warning--------skill_id = 40058, mob_id = 75028 , config time = 0, model time = 866.6666666666666</t>
  </si>
  <si>
    <t>--------wlz_warning--------skill_id = 40058, mob_id = 75030 , config time = 0, model time = 866.6666666666666</t>
  </si>
  <si>
    <t>--------wlz_warning--------skill_id = 40058, mob_id = 75032 , config time = 0, model time = 866.6666666666666</t>
  </si>
  <si>
    <t>--------wlz_warning--------skill_id = 40058, mob_id = 75034 , config time = 0, model time = 866.6666666666666</t>
  </si>
  <si>
    <t>--------wlz_warning--------skill_id = 40059, mob_id = 75027 , config time = 0, model time = 400.0</t>
  </si>
  <si>
    <t>--------wlz_warning--------skill_id = 40059, mob_id = 75029 , config time = 0, model time = 400.0</t>
  </si>
  <si>
    <t>--------wlz_warning--------skill_id = 40059, mob_id = 75031 , config time = 0, model time = 400.0</t>
  </si>
  <si>
    <t>--------wlz_warning--------skill_id = 40059, mob_id = 75033 , config time = 0, model time = 400.0</t>
  </si>
  <si>
    <t>--------wlz_warning--------skill_id = 40059, mob_id = 75035 , config time = 0, model time = 400.0</t>
  </si>
  <si>
    <t>--------wlz_warning--------skill_id = 40065, mob_id = 75027 , config time = 750, model time = 833.3333333333334</t>
  </si>
  <si>
    <t>--------wlz_warning--------skill_id = 40065, mob_id = 75029 , config time = 750, model time = 833.3333333333334</t>
  </si>
  <si>
    <t>--------wlz_warning--------skill_id = 40065, mob_id = 75031 , config time = 750, model time = 833.3333333333334</t>
  </si>
  <si>
    <t>--------wlz_warning--------skill_id = 40065, mob_id = 75033 , config time = 750, model time = 833.3333333333334</t>
  </si>
  <si>
    <t>--------wlz_warning--------skill_id = 40065, mob_id = 75035 , config time = 750, model time = 833.3333333333334</t>
  </si>
  <si>
    <t>--------wlz_warning--------skill_id = 40065, mob_id = 75037 , config time = 750, model time = 833.3333333333334</t>
  </si>
  <si>
    <t>--------wlz_warning--------skill_id = 151001, mob_id = 151013 , config time = 0, model time = 533.3333333333334</t>
  </si>
  <si>
    <t>--------wlz_warning--------skill_id = 151003, mob_id = 171014 , config time = 870, model time = 966.6666666666666</t>
  </si>
  <si>
    <t>--------wlz_warning--------skill_id = 151004, mob_id = 171014 , config time = 870, model time = 966.6666666666666</t>
  </si>
  <si>
    <t>--------wlz_warning--------skill_id = 151005, mob_id = 171014 , config time = 330, model time = 366.6666666666667</t>
  </si>
  <si>
    <t>--------wlz_warning--------skill_id = 151006, mob_id = 171015 , config time = 1620, model time = 1800.0</t>
  </si>
  <si>
    <t>--------wlz_warning--------skill_id = 152001, mob_id = 152013 , config time = 0, model time = 533.3333333333334</t>
  </si>
  <si>
    <t>--------wlz_warning--------skill_id = 152003, mob_id = 172014 , config time = 870, model time = 966.6666666666666</t>
  </si>
  <si>
    <t>--------wlz_warning--------skill_id = 152004, mob_id = 172014 , config time = 870, model time = 966.6666666666666</t>
  </si>
  <si>
    <t>--------wlz_warning--------skill_id = 152005, mob_id = 172014 , config time = 330, model time = 366.6666666666667</t>
  </si>
  <si>
    <t>--------wlz_warning--------skill_id = 152006, mob_id = 172015 , config time = 1620, model time = 1800.0</t>
  </si>
  <si>
    <t>--------wlz_warning--------skill_id = 153001, mob_id = 153013 , config time = 0, model time = 533.3333333333334</t>
  </si>
  <si>
    <t>--------wlz_warning--------skill_id = 153003, mob_id = 173014 , config time = 870, model time = 966.6666666666666</t>
  </si>
  <si>
    <t>--------wlz_warning--------skill_id = 153004, mob_id = 173014 , config time = 870, model time = 966.6666666666666</t>
  </si>
  <si>
    <t>--------wlz_warning--------skill_id = 153005, mob_id = 173014 , config time = 330, model time = 366.6666666666667</t>
  </si>
  <si>
    <t>--------wlz_warning--------skill_id = 153006, mob_id = 173015 , config time = 1620, model time = 1800.0</t>
  </si>
  <si>
    <t>--------wlz_warning--------skill_id = 154001, mob_id = 154013 , config time = 0, model time = 533.3333333333334</t>
  </si>
  <si>
    <t>--------wlz_warning--------skill_id = 154003, mob_id = 174014 , config time = 870, model time = 966.6666666666666</t>
  </si>
  <si>
    <t>--------wlz_warning--------skill_id = 154004, mob_id = 174014 , config time = 870, model time = 966.6666666666666</t>
  </si>
  <si>
    <t>--------wlz_warning--------skill_id = 154005, mob_id = 174014 , config time = 330, model time = 366.6666666666667</t>
  </si>
  <si>
    <t>--------wlz_warning--------skill_id = 154006, mob_id = 174015 , config time = 1620, model time = 1800.0</t>
  </si>
  <si>
    <t>--------wlz_warning--------skill_id = 155001, mob_id = 155013 , config time = 0, model time = 533.3333333333334</t>
  </si>
  <si>
    <t>--------wlz_warning--------skill_id = 155003, mob_id = 175014 , config time = 870, model time = 966.6666666666666</t>
  </si>
  <si>
    <t>--------wlz_warning--------skill_id = 155004, mob_id = 175014 , config time = 870, model time = 966.6666666666666</t>
  </si>
  <si>
    <t>--------wlz_warning--------skill_id = 155005, mob_id = 175014 , config time = 330, model time = 366.6666666666667</t>
  </si>
  <si>
    <t>--------wlz_warning--------skill_id = 155006, mob_id = 175015 , config time = 1620, model time = 1800.0</t>
  </si>
  <si>
    <t>--------wlz_warning--------skill_id = 156001, mob_id = 156013 , config time = 0, model time = 533.3333333333334</t>
  </si>
  <si>
    <t>--------wlz_warning--------skill_id = 156003, mob_id = 176014 , config time = 870, model time = 966.6666666666666</t>
  </si>
  <si>
    <t>--------wlz_warning--------skill_id = 156004, mob_id = 176014 , config time = 870, model time = 966.6666666666666</t>
  </si>
  <si>
    <t>--------wlz_warning--------skill_id = 156005, mob_id = 176014 , config time = 330, model time = 366.6666666666667</t>
  </si>
  <si>
    <t>--------wlz_warning--------skill_id = 156006, mob_id = 176015 , config time = 1620, model time = 1800.0</t>
  </si>
  <si>
    <t>--------wlz_warning--------skill_id = 157001, mob_id = 157013 , config time = 0, model time = 533.3333333333334</t>
  </si>
  <si>
    <t>--------wlz_warning--------skill_id = 157003, mob_id = 177014 , config time = 870, model time = 966.6666666666666</t>
  </si>
  <si>
    <t>--------wlz_warning--------skill_id = 157004, mob_id = 177014 , config time = 870, model time = 966.6666666666666</t>
  </si>
  <si>
    <t>--------wlz_warning--------skill_id = 157005, mob_id = 177014 , config time = 330, model time = 366.6666666666667</t>
  </si>
  <si>
    <t>--------wlz_warning--------skill_id = 157006, mob_id = 177015 , config time = 1620, model time = 1800.0</t>
  </si>
  <si>
    <t>--------wlz_warning--------skill_id = 158001, mob_id = 158013 , config time = 0, model time = 533.3333333333334</t>
  </si>
  <si>
    <t>--------wlz_warning--------skill_id = 158003, mob_id = 178014 , config time = 870, model time = 966.6666666666666</t>
  </si>
  <si>
    <t>--------wlz_warning--------skill_id = 158004, mob_id = 178014 , config time = 870, model time = 966.6666666666666</t>
  </si>
  <si>
    <t>--------wlz_warning--------skill_id = 158005, mob_id = 178014 , config time = 330, model time = 366.6666666666667</t>
  </si>
  <si>
    <t>--------wlz_warning--------skill_id = 158006, mob_id = 178015 , config time = 1620, model time = 1800.0</t>
  </si>
  <si>
    <t>--------wlz_warning--------skill_id = 159001, mob_id = 159013 , config time = 0, model time = 533.3333333333334</t>
  </si>
  <si>
    <t>--------wlz_warning--------skill_id = 159003, mob_id = 179014 , config time = 870, model time = 966.6666666666666</t>
  </si>
  <si>
    <t>--------wlz_warning--------skill_id = 159004, mob_id = 179014 , config time = 870, model time = 966.6666666666666</t>
  </si>
  <si>
    <t>--------wlz_warning--------skill_id = 159005, mob_id = 179014 , config time = 330, model time = 366.6666666666667</t>
  </si>
  <si>
    <t>--------wlz_warning--------skill_id = 159006, mob_id = 179015 , config time = 1620, model time = 1800.0</t>
  </si>
  <si>
    <t>Process finished with exit code 0</t>
  </si>
  <si>
    <t>动态TIP识别用</t>
  </si>
  <si>
    <t>宠物技能</t>
  </si>
  <si>
    <t>加成类型</t>
  </si>
  <si>
    <t>伤害类型</t>
  </si>
  <si>
    <t>颜色引用</t>
  </si>
  <si>
    <t>BUFF ID</t>
  </si>
  <si>
    <t>(1)效果類型
ROLE_EFFECT_TYPE + BUFF_EFFECT_TYPE</t>
  </si>
  <si>
    <t>(1)效果修饰类型第一組
ATTR_REF</t>
  </si>
  <si>
    <t>(1)效果值第一組</t>
  </si>
  <si>
    <t>Buff作用效果</t>
  </si>
  <si>
    <t>真实伤害。</t>
  </si>
  <si>
    <t>ui.cs_white</t>
  </si>
  <si>
    <t>1001,真實傷害Dot</t>
  </si>
  <si>
    <t>物理伤害。</t>
  </si>
  <si>
    <t>ui.cs_orange</t>
  </si>
  <si>
    <t>1002,火傷害Dot</t>
  </si>
  <si>
    <t>火系伤害。</t>
  </si>
  <si>
    <t>ui.cs_blue</t>
  </si>
  <si>
    <t>1003,冰傷害Dot</t>
  </si>
  <si>
    <t>寒系伤害。</t>
  </si>
  <si>
    <t>1004,雷傷害Dot</t>
  </si>
  <si>
    <t>雷系伤害。</t>
  </si>
  <si>
    <t>1005,土傷害Dot</t>
  </si>
  <si>
    <t>土系伤害。</t>
  </si>
  <si>
    <t>1006,毒傷害Dot</t>
  </si>
  <si>
    <t>毒系伤害。</t>
  </si>
  <si>
    <t>1007,光傷害Dot</t>
  </si>
  <si>
    <t>光系伤害。</t>
  </si>
  <si>
    <t>1008,扣氧气Dot</t>
  </si>
  <si>
    <t>暗系伤害。</t>
  </si>
  <si>
    <t>1009,物理伤害Dot</t>
  </si>
  <si>
    <t>治疗。</t>
  </si>
  <si>
    <t>ui.cs_green</t>
  </si>
  <si>
    <t>1010,暗傷害Dot</t>
  </si>
  <si>
    <t>1011,回恢HP</t>
  </si>
  <si>
    <t>1012,回恢MP</t>
  </si>
  <si>
    <t>1013,角色狀態改變</t>
  </si>
  <si>
    <t>1014,伤害护盾</t>
  </si>
  <si>
    <t>1015，真实伤害护盾</t>
  </si>
  <si>
    <t>1016，火伤害护盾</t>
  </si>
  <si>
    <t>1017，冰伤害护盾</t>
  </si>
  <si>
    <t>1018，雷伤害护盾</t>
  </si>
  <si>
    <t>1019，土伤害护盾</t>
  </si>
  <si>
    <t>1020，毒伤害护盾</t>
  </si>
  <si>
    <t>1021，光伤害护盾</t>
  </si>
  <si>
    <t>1022，物理伤害护盾</t>
  </si>
  <si>
    <t>1023，暗伤害护盾</t>
  </si>
  <si>
    <t>1024，扣除MP</t>
  </si>
  <si>
    <t>303</t>
  </si>
  <si>
    <t>1025，死亡触发技能</t>
  </si>
  <si>
    <t>1026，被攻击时治疗友军</t>
  </si>
  <si>
    <t>1028,正面减伤</t>
  </si>
  <si>
    <t>1029 物理反伤</t>
  </si>
  <si>
    <t>1030 元素反伤</t>
  </si>
  <si>
    <r>
      <rPr>
        <sz val="11"/>
        <color theme="1"/>
        <rFont val="宋体"/>
        <family val="3"/>
        <charset val="134"/>
        <scheme val="minor"/>
      </rPr>
      <t>1031</t>
    </r>
    <r>
      <rPr>
        <sz val="11"/>
        <color theme="1"/>
        <rFont val="宋体"/>
        <family val="3"/>
        <charset val="134"/>
        <scheme val="minor"/>
      </rPr>
      <t xml:space="preserve"> 全伤害反伤</t>
    </r>
  </si>
  <si>
    <t>1032 buff时间减少</t>
  </si>
  <si>
    <t>1033 指定技能减伤效果，值1指定技能id，值2，伤害减少至原值的千分比</t>
  </si>
  <si>
    <r>
      <rPr>
        <sz val="11"/>
        <color theme="1"/>
        <rFont val="宋体"/>
        <family val="3"/>
        <charset val="134"/>
        <scheme val="minor"/>
      </rPr>
      <t>2</t>
    </r>
    <r>
      <rPr>
        <sz val="11"/>
        <color theme="1"/>
        <rFont val="宋体"/>
        <family val="3"/>
        <charset val="134"/>
        <scheme val="minor"/>
      </rPr>
      <t>048 无敌</t>
    </r>
  </si>
  <si>
    <t>305</t>
  </si>
  <si>
    <t>401</t>
  </si>
  <si>
    <t>403</t>
  </si>
  <si>
    <t>405</t>
  </si>
  <si>
    <t>402</t>
  </si>
  <si>
    <t>406</t>
  </si>
  <si>
    <t>420</t>
  </si>
  <si>
    <t>NPC技能</t>
  </si>
  <si>
    <t>装备随机技能</t>
  </si>
  <si>
    <t>装备主动技能</t>
  </si>
  <si>
    <t>装备被动技能</t>
  </si>
  <si>
    <t>50031,50029</t>
  </si>
  <si>
    <t>432</t>
  </si>
  <si>
    <t>404</t>
  </si>
  <si>
    <t>425</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</si>
</sst>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_-&quot;$&quot;* #,##0.00_-;\-&quot;$&quot;* #,##0.00_-;_-&quot;$&quot;* &quot;-&quot;??_-;_-@_-"/>
    <numFmt numFmtId="177" formatCode="_(&quot;$&quot;* #,##0.00_);_(&quot;$&quot;* \(#,##0.00\);_(&quot;$&quot;* &quot;-&quot;??_);_(@_)"/>
    <numFmt numFmtId="178" formatCode="_-* #,##0.00_-;\-* #,##0.00_-;_-* &quot;-&quot;??_-;_-@_-"/>
  </numFmts>
  <fonts count="95">
    <font>
      <sz val="11"/>
      <color indexed="8"/>
      <name val="宋体"/>
      <charset val="134"/>
    </font>
    <font>
      <sz val="12"/>
      <name val="宋体"/>
      <family val="3"/>
      <charset val="134"/>
      <scheme val="minor"/>
    </font>
    <font>
      <sz val="11"/>
      <name val="Arial"/>
      <family val="2"/>
    </font>
    <font>
      <sz val="11"/>
      <name val="宋体"/>
      <family val="3"/>
      <charset val="134"/>
      <scheme val="minor"/>
    </font>
    <font>
      <sz val="11"/>
      <color rgb="FFFF0000"/>
      <name val="Arial"/>
      <family val="2"/>
    </font>
    <font>
      <sz val="12"/>
      <name val="微软雅黑"/>
      <family val="2"/>
      <charset val="134"/>
    </font>
    <font>
      <sz val="12"/>
      <color rgb="FFFF0000"/>
      <name val="微软雅黑"/>
      <family val="2"/>
      <charset val="134"/>
    </font>
    <font>
      <b/>
      <sz val="11"/>
      <color theme="1"/>
      <name val="宋体"/>
      <family val="3"/>
      <charset val="134"/>
      <scheme val="minor"/>
    </font>
    <font>
      <sz val="11"/>
      <color theme="1"/>
      <name val="宋体"/>
      <family val="3"/>
      <charset val="134"/>
      <scheme val="minor"/>
    </font>
    <font>
      <sz val="11"/>
      <color rgb="FFFF0000"/>
      <name val="宋体"/>
      <family val="3"/>
      <charset val="134"/>
      <scheme val="minor"/>
    </font>
    <font>
      <sz val="14"/>
      <name val="微软雅黑"/>
      <family val="2"/>
      <charset val="134"/>
    </font>
    <font>
      <sz val="14"/>
      <color rgb="FFFF0000"/>
      <name val="微软雅黑"/>
      <family val="2"/>
      <charset val="134"/>
    </font>
    <font>
      <sz val="12"/>
      <color indexed="8"/>
      <name val="宋体"/>
      <family val="3"/>
      <charset val="134"/>
    </font>
    <font>
      <sz val="11"/>
      <name val="宋体"/>
      <family val="3"/>
      <charset val="134"/>
    </font>
    <font>
      <b/>
      <sz val="11"/>
      <color indexed="8"/>
      <name val="宋体"/>
      <family val="3"/>
      <charset val="134"/>
    </font>
    <font>
      <sz val="10.5"/>
      <color indexed="8"/>
      <name val="宋体"/>
      <family val="3"/>
      <charset val="134"/>
    </font>
    <font>
      <sz val="11"/>
      <color indexed="10"/>
      <name val="宋体"/>
      <family val="3"/>
      <charset val="134"/>
    </font>
    <font>
      <sz val="11"/>
      <color rgb="FF000000"/>
      <name val="宋体"/>
      <family val="3"/>
      <charset val="134"/>
    </font>
    <font>
      <sz val="12"/>
      <name val="新細明體"/>
      <charset val="134"/>
    </font>
    <font>
      <sz val="11"/>
      <name val="Calibri"/>
      <family val="2"/>
    </font>
    <font>
      <sz val="11"/>
      <color rgb="FFFF0000"/>
      <name val="宋体"/>
      <family val="3"/>
      <charset val="134"/>
    </font>
    <font>
      <sz val="11"/>
      <color rgb="FFFF0000"/>
      <name val="Calibri"/>
      <family val="2"/>
    </font>
    <font>
      <sz val="10.5"/>
      <name val="Arial"/>
      <family val="2"/>
    </font>
    <font>
      <sz val="12"/>
      <color rgb="FFFF0000"/>
      <name val="新細明體"/>
      <charset val="134"/>
    </font>
    <font>
      <sz val="10"/>
      <color rgb="FF000000"/>
      <name val="Arial"/>
      <family val="2"/>
    </font>
    <font>
      <sz val="10.5"/>
      <color rgb="FF172B4D"/>
      <name val="Segoe UI"/>
      <family val="2"/>
    </font>
    <font>
      <sz val="10"/>
      <color rgb="FF000000"/>
      <name val="宋体"/>
      <family val="3"/>
      <charset val="134"/>
    </font>
    <font>
      <sz val="12"/>
      <name val="宋体"/>
      <family val="3"/>
      <charset val="134"/>
    </font>
    <font>
      <sz val="11"/>
      <name val="細明體"/>
      <charset val="134"/>
    </font>
    <font>
      <sz val="11"/>
      <name val="微软雅黑"/>
      <family val="2"/>
      <charset val="134"/>
    </font>
    <font>
      <sz val="10.5"/>
      <color theme="1"/>
      <name val="Times New Roman"/>
      <family val="1"/>
    </font>
    <font>
      <i/>
      <sz val="11"/>
      <color rgb="FF7F7F7F"/>
      <name val="宋体"/>
      <family val="3"/>
      <charset val="134"/>
      <scheme val="minor"/>
    </font>
    <font>
      <sz val="11"/>
      <color indexed="17"/>
      <name val="宋体"/>
      <family val="3"/>
      <charset val="134"/>
    </font>
    <font>
      <sz val="11"/>
      <color indexed="60"/>
      <name val="宋体"/>
      <family val="3"/>
      <charset val="134"/>
    </font>
    <font>
      <sz val="11"/>
      <color indexed="8"/>
      <name val="Calibri"/>
      <family val="2"/>
    </font>
    <font>
      <sz val="12"/>
      <color indexed="8"/>
      <name val="新細明體"/>
      <charset val="134"/>
    </font>
    <font>
      <sz val="11"/>
      <color indexed="9"/>
      <name val="Calibri"/>
      <family val="2"/>
    </font>
    <font>
      <sz val="12"/>
      <color indexed="9"/>
      <name val="新細明體"/>
      <charset val="134"/>
    </font>
    <font>
      <sz val="11"/>
      <color indexed="14"/>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0"/>
      <color indexed="10"/>
      <name val="Wingdings 3"/>
      <charset val="2"/>
    </font>
    <font>
      <sz val="11"/>
      <color indexed="60"/>
      <name val="Calibri"/>
      <family val="2"/>
    </font>
    <font>
      <sz val="10"/>
      <name val="Verdana"/>
      <family val="2"/>
    </font>
    <font>
      <b/>
      <sz val="11"/>
      <color indexed="63"/>
      <name val="Calibri"/>
      <family val="2"/>
    </font>
    <font>
      <b/>
      <sz val="18"/>
      <color indexed="62"/>
      <name val="Cambria"/>
      <family val="1"/>
    </font>
    <font>
      <b/>
      <sz val="11"/>
      <color indexed="8"/>
      <name val="Calibri"/>
      <family val="2"/>
    </font>
    <font>
      <sz val="11"/>
      <color indexed="10"/>
      <name val="Calibri"/>
      <family val="2"/>
    </font>
    <font>
      <sz val="12"/>
      <color theme="1"/>
      <name val="宋体"/>
      <family val="3"/>
      <charset val="134"/>
      <scheme val="minor"/>
    </font>
    <font>
      <b/>
      <sz val="15"/>
      <color indexed="56"/>
      <name val="新細明體"/>
      <charset val="134"/>
    </font>
    <font>
      <b/>
      <sz val="18"/>
      <color indexed="56"/>
      <name val="新細明體"/>
      <charset val="134"/>
    </font>
    <font>
      <b/>
      <sz val="13"/>
      <color indexed="56"/>
      <name val="新細明體"/>
      <charset val="134"/>
    </font>
    <font>
      <b/>
      <sz val="11"/>
      <color indexed="56"/>
      <name val="新細明體"/>
      <charset val="134"/>
    </font>
    <font>
      <sz val="11"/>
      <name val="ＭＳ Ｐゴシック"/>
      <charset val="134"/>
    </font>
    <font>
      <sz val="11"/>
      <color rgb="FF9C0006"/>
      <name val="宋体"/>
      <family val="3"/>
      <charset val="134"/>
      <scheme val="minor"/>
    </font>
    <font>
      <sz val="10"/>
      <color indexed="8"/>
      <name val="Arial"/>
      <family val="2"/>
    </font>
    <font>
      <sz val="12"/>
      <color theme="1"/>
      <name val="宋体"/>
      <family val="3"/>
      <charset val="134"/>
    </font>
    <font>
      <sz val="11"/>
      <color theme="1"/>
      <name val="宋体"/>
      <family val="3"/>
      <charset val="134"/>
    </font>
    <font>
      <sz val="12"/>
      <color indexed="8"/>
      <name val="等线"/>
      <family val="3"/>
      <charset val="134"/>
    </font>
    <font>
      <u/>
      <sz val="12"/>
      <color indexed="12"/>
      <name val="新細明體"/>
      <charset val="134"/>
    </font>
    <font>
      <u/>
      <sz val="12"/>
      <color theme="10"/>
      <name val="新細明體"/>
      <charset val="134"/>
    </font>
    <font>
      <u/>
      <sz val="12"/>
      <color indexed="12"/>
      <name val="宋体"/>
      <family val="3"/>
      <charset val="134"/>
    </font>
    <font>
      <u/>
      <sz val="11"/>
      <color theme="10"/>
      <name val="宋体"/>
      <family val="3"/>
      <charset val="134"/>
    </font>
    <font>
      <sz val="12"/>
      <color indexed="17"/>
      <name val="新細明體"/>
      <charset val="134"/>
    </font>
    <font>
      <sz val="11"/>
      <color rgb="FF006100"/>
      <name val="宋体"/>
      <family val="3"/>
      <charset val="134"/>
      <scheme val="minor"/>
    </font>
    <font>
      <sz val="12"/>
      <color rgb="FF006100"/>
      <name val="宋体"/>
      <family val="3"/>
      <charset val="134"/>
    </font>
    <font>
      <b/>
      <sz val="12"/>
      <color indexed="8"/>
      <name val="新細明體"/>
      <charset val="134"/>
    </font>
    <font>
      <sz val="12"/>
      <color indexed="20"/>
      <name val="新細明體"/>
      <charset val="134"/>
    </font>
    <font>
      <b/>
      <sz val="12"/>
      <color indexed="52"/>
      <name val="新細明體"/>
      <charset val="134"/>
    </font>
    <font>
      <b/>
      <sz val="12"/>
      <color indexed="9"/>
      <name val="新細明體"/>
      <charset val="134"/>
    </font>
    <font>
      <sz val="12"/>
      <color indexed="10"/>
      <name val="新細明體"/>
      <charset val="134"/>
    </font>
    <font>
      <sz val="12"/>
      <color indexed="52"/>
      <name val="新細明體"/>
      <charset val="134"/>
    </font>
    <font>
      <sz val="11"/>
      <color rgb="FF9C5700"/>
      <name val="宋体"/>
      <family val="3"/>
      <charset val="134"/>
      <scheme val="minor"/>
    </font>
    <font>
      <sz val="11"/>
      <color rgb="FF9C6500"/>
      <name val="宋体"/>
      <family val="3"/>
      <charset val="134"/>
    </font>
    <font>
      <sz val="12"/>
      <color indexed="60"/>
      <name val="宋体"/>
      <family val="3"/>
      <charset val="134"/>
    </font>
    <font>
      <sz val="12"/>
      <color rgb="FF9C6500"/>
      <name val="宋体"/>
      <family val="3"/>
      <charset val="134"/>
    </font>
    <font>
      <b/>
      <sz val="12"/>
      <color indexed="63"/>
      <name val="新細明體"/>
      <charset val="134"/>
    </font>
    <font>
      <sz val="12"/>
      <color indexed="62"/>
      <name val="新細明體"/>
      <charset val="134"/>
    </font>
    <font>
      <i/>
      <sz val="12"/>
      <color indexed="23"/>
      <name val="新細明體"/>
      <charset val="134"/>
    </font>
    <font>
      <sz val="12"/>
      <color indexed="60"/>
      <name val="新細明體"/>
      <charset val="134"/>
    </font>
    <font>
      <sz val="11"/>
      <name val="돋움"/>
      <charset val="134"/>
    </font>
    <font>
      <sz val="10.5"/>
      <color rgb="FF222222"/>
      <name val="Arial"/>
      <family val="2"/>
    </font>
    <font>
      <sz val="10.5"/>
      <color rgb="FF000000"/>
      <name val="Arial"/>
      <family val="2"/>
    </font>
    <font>
      <sz val="11"/>
      <name val="微軟正黑體"/>
      <family val="2"/>
    </font>
    <font>
      <strike/>
      <sz val="10.5"/>
      <color theme="1"/>
      <name val="Times New Roman"/>
      <family val="1"/>
    </font>
    <font>
      <sz val="9"/>
      <name val="宋体"/>
      <family val="3"/>
      <charset val="134"/>
    </font>
    <font>
      <b/>
      <sz val="9"/>
      <name val="宋体"/>
      <family val="3"/>
      <charset val="134"/>
    </font>
    <font>
      <sz val="11"/>
      <color indexed="8"/>
      <name val="宋体"/>
      <family val="3"/>
      <charset val="134"/>
    </font>
  </fonts>
  <fills count="55">
    <fill>
      <patternFill patternType="none"/>
    </fill>
    <fill>
      <patternFill patternType="gray125"/>
    </fill>
    <fill>
      <patternFill patternType="solid">
        <fgColor theme="8" tint="0.7993713187047945"/>
        <bgColor indexed="64"/>
      </patternFill>
    </fill>
    <fill>
      <patternFill patternType="solid">
        <fgColor rgb="FFFFC000"/>
        <bgColor indexed="64"/>
      </patternFill>
    </fill>
    <fill>
      <patternFill patternType="solid">
        <fgColor rgb="FFFFFF00"/>
        <bgColor indexed="64"/>
      </patternFill>
    </fill>
    <fill>
      <patternFill patternType="solid">
        <fgColor theme="9" tint="0.7993408001953185"/>
        <bgColor indexed="64"/>
      </patternFill>
    </fill>
    <fill>
      <patternFill patternType="solid">
        <fgColor theme="0" tint="-0.14920499282815028"/>
        <bgColor indexed="64"/>
      </patternFill>
    </fill>
    <fill>
      <patternFill patternType="solid">
        <fgColor theme="5" tint="0.7993408001953185"/>
        <bgColor indexed="64"/>
      </patternFill>
    </fill>
    <fill>
      <patternFill patternType="solid">
        <fgColor theme="5" tint="0.59999389629810485"/>
        <bgColor indexed="64"/>
      </patternFill>
    </fill>
    <fill>
      <patternFill patternType="solid">
        <fgColor theme="8" tint="0.7993408001953185"/>
        <bgColor indexed="64"/>
      </patternFill>
    </fill>
    <fill>
      <patternFill patternType="solid">
        <fgColor indexed="9"/>
        <bgColor indexed="64"/>
      </patternFill>
    </fill>
    <fill>
      <patternFill patternType="solid">
        <fgColor indexed="26"/>
        <bgColor indexed="64"/>
      </patternFill>
    </fill>
    <fill>
      <patternFill patternType="solid">
        <fgColor indexed="13"/>
        <bgColor indexed="64"/>
      </patternFill>
    </fill>
    <fill>
      <patternFill patternType="solid">
        <fgColor theme="0" tint="-0.34998626667073579"/>
        <bgColor indexed="64"/>
      </patternFill>
    </fill>
    <fill>
      <patternFill patternType="solid">
        <fgColor rgb="FF00B0F0"/>
        <bgColor indexed="64"/>
      </patternFill>
    </fill>
    <fill>
      <patternFill patternType="solid">
        <fgColor theme="9" tint="0.79989013336588644"/>
        <bgColor indexed="64"/>
      </patternFill>
    </fill>
    <fill>
      <patternFill patternType="solid">
        <fgColor indexed="42"/>
        <bgColor indexed="64"/>
      </patternFill>
    </fill>
    <fill>
      <patternFill patternType="solid">
        <fgColor indexed="29"/>
        <bgColor indexed="64"/>
      </patternFill>
    </fill>
    <fill>
      <patternFill patternType="solid">
        <fgColor rgb="FFFFEB9C"/>
        <bgColor indexed="64"/>
      </patternFill>
    </fill>
    <fill>
      <patternFill patternType="solid">
        <fgColor indexed="9"/>
        <bgColor indexed="26"/>
      </patternFill>
    </fill>
    <fill>
      <patternFill patternType="solid">
        <fgColor indexed="47"/>
        <bgColor indexed="22"/>
      </patternFill>
    </fill>
    <fill>
      <patternFill patternType="solid">
        <fgColor indexed="31"/>
        <bgColor indexed="22"/>
      </patternFill>
    </fill>
    <fill>
      <patternFill patternType="solid">
        <fgColor indexed="27"/>
        <bgColor indexed="41"/>
      </patternFill>
    </fill>
    <fill>
      <patternFill patternType="solid">
        <fgColor indexed="31"/>
        <bgColor indexed="64"/>
      </patternFill>
    </fill>
    <fill>
      <patternFill patternType="solid">
        <fgColor indexed="45"/>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22"/>
        <bgColor indexed="31"/>
      </patternFill>
    </fill>
    <fill>
      <patternFill patternType="solid">
        <fgColor indexed="44"/>
        <bgColor indexed="31"/>
      </patternFill>
    </fill>
    <fill>
      <patternFill patternType="solid">
        <fgColor indexed="44"/>
        <bgColor indexed="64"/>
      </patternFill>
    </fill>
    <fill>
      <patternFill patternType="solid">
        <fgColor indexed="11"/>
        <bgColor indexed="64"/>
      </patternFill>
    </fill>
    <fill>
      <patternFill patternType="solid">
        <fgColor indexed="51"/>
        <bgColor indexed="64"/>
      </patternFill>
    </fill>
    <fill>
      <patternFill patternType="solid">
        <fgColor indexed="49"/>
        <bgColor indexed="40"/>
      </patternFill>
    </fill>
    <fill>
      <patternFill patternType="solid">
        <fgColor indexed="29"/>
        <bgColor indexed="45"/>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indexed="19"/>
        <bgColor indexed="23"/>
      </patternFill>
    </fill>
    <fill>
      <patternFill patternType="solid">
        <fgColor indexed="54"/>
        <bgColor indexed="23"/>
      </patternFill>
    </fill>
    <fill>
      <patternFill patternType="solid">
        <fgColor indexed="45"/>
        <bgColor indexed="29"/>
      </patternFill>
    </fill>
    <fill>
      <patternFill patternType="solid">
        <fgColor indexed="55"/>
        <bgColor indexed="23"/>
      </patternFill>
    </fill>
    <fill>
      <patternFill patternType="solid">
        <fgColor indexed="42"/>
        <bgColor indexed="27"/>
      </patternFill>
    </fill>
    <fill>
      <patternFill patternType="solid">
        <fgColor indexed="26"/>
        <bgColor indexed="9"/>
      </patternFill>
    </fill>
    <fill>
      <patternFill patternType="solid">
        <fgColor indexed="43"/>
        <bgColor indexed="26"/>
      </patternFill>
    </fill>
    <fill>
      <patternFill patternType="solid">
        <fgColor rgb="FFFFC7CE"/>
        <bgColor indexed="64"/>
      </patternFill>
    </fill>
    <fill>
      <patternFill patternType="solid">
        <fgColor indexed="62"/>
        <bgColor indexed="64"/>
      </patternFill>
    </fill>
    <fill>
      <patternFill patternType="solid">
        <fgColor indexed="10"/>
        <bgColor indexed="64"/>
      </patternFill>
    </fill>
    <fill>
      <patternFill patternType="solid">
        <fgColor indexed="57"/>
        <bgColor indexed="64"/>
      </patternFill>
    </fill>
    <fill>
      <patternFill patternType="solid">
        <fgColor indexed="53"/>
        <bgColor indexed="64"/>
      </patternFill>
    </fill>
    <fill>
      <patternFill patternType="solid">
        <fgColor rgb="FFC6EFCE"/>
        <bgColor indexed="64"/>
      </patternFill>
    </fill>
    <fill>
      <patternFill patternType="solid">
        <fgColor indexed="22"/>
        <bgColor indexed="64"/>
      </patternFill>
    </fill>
    <fill>
      <patternFill patternType="solid">
        <fgColor indexed="55"/>
        <bgColor indexed="64"/>
      </patternFill>
    </fill>
    <fill>
      <patternFill patternType="solid">
        <fgColor indexed="43"/>
        <bgColor indexed="64"/>
      </patternFill>
    </fill>
  </fills>
  <borders count="18">
    <border>
      <left/>
      <right/>
      <top/>
      <bottom/>
      <diagonal/>
    </border>
    <border>
      <left style="thin">
        <color auto="1"/>
      </left>
      <right style="thin">
        <color auto="1"/>
      </right>
      <top style="thin">
        <color auto="1"/>
      </top>
      <bottom style="thin">
        <color auto="1"/>
      </bottom>
      <diagonal/>
    </border>
    <border>
      <left/>
      <right/>
      <top style="thin">
        <color auto="1"/>
      </top>
      <bottom/>
      <diagonal/>
    </border>
    <border>
      <left/>
      <right/>
      <top/>
      <bottom style="thin">
        <color auto="1"/>
      </bottom>
      <diagonal/>
    </border>
    <border>
      <left style="thin">
        <color auto="1"/>
      </left>
      <right style="thin">
        <color auto="1"/>
      </right>
      <top style="thin">
        <color auto="1"/>
      </top>
      <bottom/>
      <diagonal/>
    </border>
    <border>
      <left style="medium">
        <color rgb="FF000000"/>
      </left>
      <right style="medium">
        <color rgb="FF000000"/>
      </right>
      <top/>
      <bottom style="medium">
        <color rgb="FF000000"/>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right/>
      <top/>
      <bottom style="thick">
        <color indexed="62"/>
      </bottom>
      <diagonal/>
    </border>
    <border>
      <left/>
      <right/>
      <top/>
      <bottom style="medium">
        <color indexed="30"/>
      </bottom>
      <diagonal/>
    </border>
    <border>
      <left/>
      <right/>
      <top style="thin">
        <color indexed="62"/>
      </top>
      <bottom style="double">
        <color indexed="62"/>
      </bottom>
      <diagonal/>
    </border>
  </borders>
  <cellStyleXfs count="47870">
    <xf numFmtId="0" fontId="0" fillId="0" borderId="0">
      <alignment vertical="center"/>
    </xf>
    <xf numFmtId="0" fontId="31" fillId="0" borderId="0" applyNumberFormat="0" applyFill="0" applyBorder="0" applyAlignment="0" applyProtection="0">
      <alignment vertical="center"/>
    </xf>
    <xf numFmtId="0" fontId="32" fillId="16" borderId="0" applyNumberFormat="0" applyBorder="0" applyAlignment="0" applyProtection="0">
      <alignment vertical="center"/>
    </xf>
    <xf numFmtId="0" fontId="33" fillId="17" borderId="0" applyNumberFormat="0" applyBorder="0" applyAlignment="0" applyProtection="0">
      <alignment vertical="center"/>
    </xf>
    <xf numFmtId="0" fontId="34" fillId="19" borderId="0" applyNumberFormat="0" applyBorder="0" applyProtection="0">
      <alignment vertical="center"/>
    </xf>
    <xf numFmtId="0" fontId="34" fillId="20" borderId="0" applyNumberFormat="0" applyBorder="0" applyProtection="0">
      <alignment vertical="center"/>
    </xf>
    <xf numFmtId="0" fontId="34" fillId="21" borderId="0" applyNumberFormat="0" applyBorder="0" applyProtection="0">
      <alignment vertical="center"/>
    </xf>
    <xf numFmtId="0" fontId="34" fillId="19" borderId="0" applyNumberFormat="0" applyBorder="0" applyProtection="0">
      <alignment vertical="center"/>
    </xf>
    <xf numFmtId="0" fontId="34" fillId="22" borderId="0" applyNumberFormat="0" applyBorder="0" applyProtection="0">
      <alignment vertical="center"/>
    </xf>
    <xf numFmtId="0" fontId="34" fillId="20" borderId="0" applyNumberFormat="0" applyBorder="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4" fillId="28" borderId="0" applyNumberFormat="0" applyBorder="0" applyProtection="0">
      <alignment vertical="center"/>
    </xf>
    <xf numFmtId="0" fontId="34" fillId="20" borderId="0" applyNumberFormat="0" applyBorder="0" applyProtection="0">
      <alignment vertical="center"/>
    </xf>
    <xf numFmtId="0" fontId="34" fillId="21" borderId="0" applyNumberFormat="0" applyBorder="0" applyProtection="0">
      <alignment vertical="center"/>
    </xf>
    <xf numFmtId="0" fontId="34" fillId="28" borderId="0" applyNumberFormat="0" applyBorder="0" applyProtection="0">
      <alignment vertical="center"/>
    </xf>
    <xf numFmtId="0" fontId="34" fillId="29" borderId="0" applyNumberFormat="0" applyBorder="0" applyProtection="0">
      <alignment vertical="center"/>
    </xf>
    <xf numFmtId="0" fontId="34" fillId="20" borderId="0" applyNumberFormat="0" applyBorder="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31"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0"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5" fillId="32" borderId="0" applyNumberFormat="0" applyBorder="0" applyAlignment="0" applyProtection="0">
      <alignment vertical="center"/>
    </xf>
    <xf numFmtId="0" fontId="36" fillId="33" borderId="0" applyNumberFormat="0" applyBorder="0" applyProtection="0">
      <alignment vertical="center"/>
    </xf>
    <xf numFmtId="0" fontId="36" fillId="34" borderId="0" applyNumberFormat="0" applyBorder="0" applyProtection="0">
      <alignment vertical="center"/>
    </xf>
    <xf numFmtId="0" fontId="36" fillId="21" borderId="0" applyNumberFormat="0" applyBorder="0" applyProtection="0">
      <alignment vertical="center"/>
    </xf>
    <xf numFmtId="0" fontId="36" fillId="28" borderId="0" applyNumberFormat="0" applyBorder="0" applyProtection="0">
      <alignment vertical="center"/>
    </xf>
    <xf numFmtId="0" fontId="36" fillId="33" borderId="0" applyNumberFormat="0" applyBorder="0" applyProtection="0">
      <alignment vertical="center"/>
    </xf>
    <xf numFmtId="0" fontId="36" fillId="20" borderId="0" applyNumberFormat="0" applyBorder="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35"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6" fillId="33" borderId="0" applyNumberFormat="0" applyBorder="0" applyProtection="0">
      <alignment vertical="center"/>
    </xf>
    <xf numFmtId="0" fontId="36" fillId="39" borderId="0" applyNumberFormat="0" applyBorder="0" applyProtection="0">
      <alignment vertical="center"/>
    </xf>
    <xf numFmtId="0" fontId="36" fillId="21" borderId="0" applyNumberFormat="0" applyBorder="0" applyProtection="0">
      <alignment vertical="center"/>
    </xf>
    <xf numFmtId="0" fontId="36" fillId="40" borderId="0" applyNumberFormat="0" applyBorder="0" applyProtection="0">
      <alignment vertical="center"/>
    </xf>
    <xf numFmtId="0" fontId="36" fillId="33" borderId="0" applyNumberFormat="0" applyBorder="0" applyProtection="0">
      <alignment vertical="center"/>
    </xf>
    <xf numFmtId="0" fontId="36" fillId="34" borderId="0" applyNumberFormat="0" applyBorder="0" applyProtection="0">
      <alignment vertical="center"/>
    </xf>
    <xf numFmtId="0" fontId="38" fillId="41" borderId="0" applyNumberFormat="0" applyBorder="0" applyProtection="0">
      <alignment vertical="center"/>
    </xf>
    <xf numFmtId="0" fontId="39" fillId="19" borderId="6" applyNumberFormat="0" applyProtection="0">
      <alignment vertical="center"/>
    </xf>
    <xf numFmtId="0" fontId="40" fillId="42" borderId="7" applyNumberFormat="0" applyProtection="0">
      <alignment vertical="center"/>
    </xf>
    <xf numFmtId="0" fontId="41" fillId="0" borderId="0" applyNumberFormat="0" applyFill="0" applyBorder="0" applyProtection="0">
      <alignment vertical="center"/>
    </xf>
    <xf numFmtId="0" fontId="42" fillId="43" borderId="0" applyNumberFormat="0" applyBorder="0" applyProtection="0">
      <alignment vertical="center"/>
    </xf>
    <xf numFmtId="0" fontId="43" fillId="0" borderId="8" applyNumberFormat="0" applyFill="0" applyProtection="0">
      <alignment vertical="center"/>
    </xf>
    <xf numFmtId="0" fontId="44" fillId="0" borderId="9" applyNumberFormat="0" applyFill="0" applyProtection="0">
      <alignment vertical="center"/>
    </xf>
    <xf numFmtId="0" fontId="45" fillId="0" borderId="10" applyNumberFormat="0" applyFill="0" applyProtection="0">
      <alignment vertical="center"/>
    </xf>
    <xf numFmtId="0" fontId="45" fillId="0" borderId="0" applyNumberFormat="0" applyFill="0" applyBorder="0" applyProtection="0">
      <alignment vertical="center"/>
    </xf>
    <xf numFmtId="0" fontId="46" fillId="20" borderId="6" applyNumberFormat="0" applyProtection="0">
      <alignment vertical="center"/>
    </xf>
    <xf numFmtId="0" fontId="47" fillId="0" borderId="11" applyNumberFormat="0" applyFill="0" applyProtection="0">
      <alignment vertical="center"/>
    </xf>
    <xf numFmtId="0" fontId="48" fillId="0" borderId="0" applyNumberFormat="0" applyFill="0" applyBorder="0" applyProtection="0">
      <alignment horizontal="left" vertical="center" indent="1"/>
      <protection locked="0"/>
    </xf>
    <xf numFmtId="0" fontId="49" fillId="44" borderId="0" applyNumberFormat="0" applyBorder="0" applyProtection="0">
      <alignment vertical="center"/>
    </xf>
    <xf numFmtId="0" fontId="18" fillId="0" borderId="0">
      <alignment vertical="center"/>
    </xf>
    <xf numFmtId="0" fontId="50" fillId="0" borderId="0">
      <alignment vertical="center"/>
    </xf>
    <xf numFmtId="0" fontId="18" fillId="0" borderId="0">
      <alignment vertical="center"/>
    </xf>
    <xf numFmtId="0" fontId="18" fillId="45" borderId="12" applyNumberFormat="0" applyProtection="0">
      <alignment vertical="center"/>
    </xf>
    <xf numFmtId="0" fontId="51" fillId="19" borderId="13" applyNumberFormat="0" applyProtection="0">
      <alignment vertical="center"/>
    </xf>
    <xf numFmtId="0" fontId="52" fillId="0" borderId="0" applyNumberFormat="0" applyFill="0" applyBorder="0" applyProtection="0">
      <alignment vertical="center"/>
    </xf>
    <xf numFmtId="0" fontId="53" fillId="0" borderId="14" applyNumberFormat="0" applyFill="0" applyProtection="0">
      <alignment vertical="center"/>
    </xf>
    <xf numFmtId="0" fontId="54" fillId="0" borderId="0" applyNumberFormat="0" applyFill="0" applyBorder="0" applyProtection="0">
      <alignment vertical="center"/>
    </xf>
    <xf numFmtId="9" fontId="18" fillId="0" borderId="0" applyFont="0" applyFill="0" applyBorder="0" applyAlignment="0" applyProtection="0">
      <alignment vertical="center"/>
    </xf>
    <xf numFmtId="9" fontId="12" fillId="0" borderId="0" applyFont="0" applyFill="0" applyBorder="0" applyAlignment="0" applyProtection="0">
      <alignment vertical="center"/>
    </xf>
    <xf numFmtId="9" fontId="8" fillId="0" borderId="0" applyFont="0" applyFill="0" applyBorder="0" applyAlignment="0" applyProtection="0">
      <alignment vertical="center"/>
    </xf>
    <xf numFmtId="9" fontId="18" fillId="0" borderId="0" applyFont="0" applyFill="0" applyBorder="0" applyAlignment="0" applyProtection="0">
      <alignment vertical="center"/>
    </xf>
    <xf numFmtId="9" fontId="55" fillId="0" borderId="0" applyFont="0" applyFill="0" applyBorder="0" applyAlignment="0" applyProtection="0">
      <alignment vertical="center"/>
    </xf>
    <xf numFmtId="9" fontId="18" fillId="0" borderId="0" applyFon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9" fontId="12" fillId="0" borderId="0" applyFon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9" fontId="18" fillId="0" borderId="0" applyFont="0" applyFill="0" applyBorder="0" applyAlignment="0" applyProtection="0">
      <alignment vertical="center"/>
    </xf>
    <xf numFmtId="0" fontId="18" fillId="0" borderId="0">
      <alignment vertical="center"/>
    </xf>
    <xf numFmtId="9" fontId="12" fillId="0" borderId="0" applyFont="0" applyFill="0" applyBorder="0" applyAlignment="0" applyProtection="0">
      <alignment vertical="center"/>
    </xf>
    <xf numFmtId="9" fontId="35" fillId="0" borderId="0" applyFont="0" applyFill="0" applyBorder="0" applyAlignment="0" applyProtection="0">
      <alignment vertical="center"/>
    </xf>
    <xf numFmtId="9" fontId="35" fillId="0" borderId="0" applyFon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9" fontId="35" fillId="0" borderId="0" applyFon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9" fontId="35" fillId="0" borderId="0" applyFont="0" applyFill="0" applyBorder="0" applyAlignment="0" applyProtection="0">
      <alignment vertical="center"/>
    </xf>
    <xf numFmtId="9" fontId="35" fillId="0" borderId="0" applyFont="0" applyFill="0" applyBorder="0" applyAlignment="0" applyProtection="0">
      <alignment vertical="center"/>
    </xf>
    <xf numFmtId="9" fontId="35" fillId="0" borderId="0" applyFont="0" applyFill="0" applyBorder="0" applyAlignment="0" applyProtection="0">
      <alignment vertical="center"/>
    </xf>
    <xf numFmtId="9" fontId="35" fillId="0" borderId="0" applyFont="0" applyFill="0" applyBorder="0" applyAlignment="0" applyProtection="0">
      <alignment vertical="center"/>
    </xf>
    <xf numFmtId="9" fontId="35" fillId="0" borderId="0" applyFont="0" applyFill="0" applyBorder="0" applyAlignment="0" applyProtection="0">
      <alignment vertical="center"/>
    </xf>
    <xf numFmtId="9" fontId="35" fillId="0" borderId="0" applyFont="0" applyFill="0" applyBorder="0" applyAlignment="0" applyProtection="0">
      <alignment vertical="center"/>
    </xf>
    <xf numFmtId="9" fontId="35" fillId="0" borderId="0" applyFont="0" applyFill="0" applyBorder="0" applyAlignment="0" applyProtection="0">
      <alignment vertical="center"/>
    </xf>
    <xf numFmtId="9" fontId="35" fillId="0" borderId="0" applyFont="0" applyFill="0" applyBorder="0" applyAlignment="0" applyProtection="0">
      <alignment vertical="center"/>
    </xf>
    <xf numFmtId="9" fontId="35" fillId="0" borderId="0" applyFon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9" fontId="35" fillId="0" borderId="0" applyFon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9" fontId="35" fillId="0" borderId="0" applyFont="0" applyFill="0" applyBorder="0" applyAlignment="0" applyProtection="0">
      <alignment vertical="center"/>
    </xf>
    <xf numFmtId="9" fontId="35" fillId="0" borderId="0" applyFont="0" applyFill="0" applyBorder="0" applyAlignment="0" applyProtection="0">
      <alignment vertical="center"/>
    </xf>
    <xf numFmtId="9" fontId="35" fillId="0" borderId="0" applyFont="0" applyFill="0" applyBorder="0" applyAlignment="0" applyProtection="0">
      <alignment vertical="center"/>
    </xf>
    <xf numFmtId="9" fontId="35" fillId="0" borderId="0" applyFont="0" applyFill="0" applyBorder="0" applyAlignment="0" applyProtection="0">
      <alignment vertical="center"/>
    </xf>
    <xf numFmtId="9" fontId="35" fillId="0" borderId="0" applyFont="0" applyFill="0" applyBorder="0" applyAlignment="0" applyProtection="0">
      <alignment vertical="center"/>
    </xf>
    <xf numFmtId="9" fontId="35" fillId="0" borderId="0" applyFont="0" applyFill="0" applyBorder="0" applyAlignment="0" applyProtection="0">
      <alignment vertical="center"/>
    </xf>
    <xf numFmtId="9" fontId="35" fillId="0" borderId="0" applyFont="0" applyFill="0" applyBorder="0" applyAlignment="0" applyProtection="0">
      <alignment vertical="center"/>
    </xf>
    <xf numFmtId="9" fontId="35" fillId="0" borderId="0" applyFont="0" applyFill="0" applyBorder="0" applyAlignment="0" applyProtection="0">
      <alignment vertical="center"/>
    </xf>
    <xf numFmtId="9" fontId="35" fillId="0" borderId="0" applyFont="0" applyFill="0" applyBorder="0" applyAlignment="0" applyProtection="0">
      <alignment vertical="center"/>
    </xf>
    <xf numFmtId="9" fontId="35" fillId="0" borderId="0" applyFont="0" applyFill="0" applyBorder="0" applyAlignment="0" applyProtection="0">
      <alignment vertical="center"/>
    </xf>
    <xf numFmtId="9" fontId="35" fillId="0" borderId="0" applyFont="0" applyFill="0" applyBorder="0" applyAlignment="0" applyProtection="0">
      <alignment vertical="center"/>
    </xf>
    <xf numFmtId="9" fontId="35" fillId="0" borderId="0" applyFon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9" fontId="35" fillId="0" borderId="0" applyFon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9" fontId="18" fillId="0" borderId="0" applyFont="0" applyFill="0" applyBorder="0" applyAlignment="0" applyProtection="0">
      <alignment vertical="center"/>
    </xf>
    <xf numFmtId="0" fontId="18" fillId="0" borderId="0">
      <alignment vertical="center"/>
    </xf>
    <xf numFmtId="9" fontId="35" fillId="0" borderId="0" applyFon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9" fontId="18" fillId="0" borderId="0" applyFon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9" fontId="35" fillId="0" borderId="0" applyFon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11" borderId="12" applyNumberFormat="0" applyFon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6" fillId="0" borderId="15"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8" fillId="0" borderId="9"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59" fillId="0" borderId="16" applyNumberFormat="0" applyFill="0" applyAlignment="0" applyProtection="0">
      <alignment vertical="center"/>
    </xf>
    <xf numFmtId="0" fontId="59" fillId="0" borderId="16" applyNumberFormat="0" applyFill="0" applyAlignment="0" applyProtection="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59" fillId="0" borderId="16" applyNumberFormat="0" applyFill="0" applyAlignment="0" applyProtection="0">
      <alignment vertical="center"/>
    </xf>
    <xf numFmtId="0" fontId="59" fillId="0" borderId="16" applyNumberFormat="0" applyFill="0" applyAlignment="0" applyProtection="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59" fillId="0" borderId="16" applyNumberFormat="0" applyFill="0" applyAlignment="0" applyProtection="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16"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60" fillId="0" borderId="0">
      <alignment vertical="center"/>
    </xf>
    <xf numFmtId="0" fontId="33" fillId="17" borderId="0" applyNumberFormat="0" applyBorder="0" applyAlignment="0" applyProtection="0">
      <alignment vertical="center"/>
    </xf>
    <xf numFmtId="0" fontId="61" fillId="46" borderId="0" applyNumberFormat="0" applyBorder="0" applyAlignment="0" applyProtection="0">
      <alignment vertical="center"/>
    </xf>
    <xf numFmtId="0" fontId="61" fillId="46" borderId="0" applyNumberFormat="0" applyBorder="0" applyAlignment="0" applyProtection="0">
      <alignment vertical="center"/>
    </xf>
    <xf numFmtId="0" fontId="33" fillId="17" borderId="0" applyNumberFormat="0" applyBorder="0" applyAlignment="0" applyProtection="0">
      <alignment vertical="center"/>
    </xf>
    <xf numFmtId="0" fontId="8" fillId="0" borderId="0">
      <alignment vertical="center"/>
    </xf>
    <xf numFmtId="0" fontId="94" fillId="0" borderId="0">
      <alignment vertical="center"/>
    </xf>
    <xf numFmtId="0" fontId="18" fillId="0" borderId="0">
      <alignment vertical="center"/>
    </xf>
    <xf numFmtId="0" fontId="55" fillId="0" borderId="0">
      <alignment vertical="center"/>
    </xf>
    <xf numFmtId="0" fontId="62" fillId="0" borderId="0">
      <alignment vertical="center"/>
    </xf>
    <xf numFmtId="0" fontId="24" fillId="0" borderId="0"/>
    <xf numFmtId="0" fontId="24" fillId="0" borderId="0"/>
    <xf numFmtId="0" fontId="63" fillId="0" borderId="0">
      <alignment vertical="center"/>
    </xf>
    <xf numFmtId="0" fontId="63" fillId="0" borderId="0">
      <alignment vertical="center"/>
    </xf>
    <xf numFmtId="0" fontId="24" fillId="0" borderId="0"/>
    <xf numFmtId="0" fontId="55" fillId="0" borderId="0">
      <alignment vertical="center"/>
    </xf>
    <xf numFmtId="0" fontId="12" fillId="0" borderId="0">
      <alignment vertical="center"/>
    </xf>
    <xf numFmtId="0" fontId="55" fillId="0" borderId="0">
      <alignment vertical="center"/>
    </xf>
    <xf numFmtId="0" fontId="8" fillId="0" borderId="0"/>
    <xf numFmtId="0" fontId="94" fillId="0" borderId="0">
      <alignment vertical="center"/>
    </xf>
    <xf numFmtId="0" fontId="62" fillId="0" borderId="0">
      <alignment vertical="center"/>
    </xf>
    <xf numFmtId="0" fontId="24" fillId="0" borderId="0"/>
    <xf numFmtId="0" fontId="64" fillId="0" borderId="0">
      <alignment vertical="center"/>
    </xf>
    <xf numFmtId="0" fontId="12" fillId="0" borderId="0">
      <alignment vertical="center"/>
    </xf>
    <xf numFmtId="0" fontId="8" fillId="0" borderId="0">
      <alignment vertical="center"/>
    </xf>
    <xf numFmtId="0" fontId="8" fillId="0" borderId="0">
      <alignment vertical="center"/>
    </xf>
    <xf numFmtId="0" fontId="55" fillId="0" borderId="0">
      <alignment vertical="center"/>
    </xf>
    <xf numFmtId="0" fontId="12" fillId="0" borderId="0">
      <alignment vertical="center"/>
    </xf>
    <xf numFmtId="0" fontId="63" fillId="0" borderId="0">
      <alignment vertical="center"/>
    </xf>
    <xf numFmtId="0" fontId="94" fillId="0" borderId="0">
      <alignment vertical="center"/>
    </xf>
    <xf numFmtId="0" fontId="8" fillId="0" borderId="0">
      <alignment vertical="center"/>
    </xf>
    <xf numFmtId="0" fontId="64" fillId="0" borderId="0"/>
    <xf numFmtId="0" fontId="8" fillId="0" borderId="0">
      <alignment vertical="center"/>
    </xf>
    <xf numFmtId="0" fontId="8" fillId="0" borderId="0">
      <alignment vertical="center"/>
    </xf>
    <xf numFmtId="0" fontId="8" fillId="0" borderId="0">
      <alignment vertical="center"/>
    </xf>
    <xf numFmtId="0" fontId="65" fillId="0" borderId="0">
      <alignment vertical="center"/>
    </xf>
    <xf numFmtId="0" fontId="94" fillId="0" borderId="0">
      <alignment vertical="center"/>
    </xf>
    <xf numFmtId="0" fontId="12" fillId="0" borderId="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top"/>
      <protection locked="0"/>
    </xf>
    <xf numFmtId="0" fontId="66" fillId="0" borderId="0" applyNumberFormat="0" applyFill="0" applyBorder="0" applyAlignment="0" applyProtection="0">
      <alignment vertical="top"/>
      <protection locked="0"/>
    </xf>
    <xf numFmtId="0" fontId="67" fillId="0" borderId="0" applyNumberFormat="0" applyFill="0" applyBorder="0" applyAlignment="0" applyProtection="0">
      <alignment vertical="top"/>
      <protection locked="0"/>
    </xf>
    <xf numFmtId="0" fontId="68" fillId="0" borderId="0" applyNumberFormat="0" applyFill="0" applyBorder="0" applyAlignment="0" applyProtection="0">
      <alignment vertical="center"/>
    </xf>
    <xf numFmtId="0" fontId="66" fillId="0" borderId="0" applyNumberFormat="0" applyFill="0" applyBorder="0" applyAlignment="0" applyProtection="0">
      <alignment vertical="top"/>
      <protection locked="0"/>
    </xf>
    <xf numFmtId="0" fontId="66" fillId="0" borderId="0" applyNumberFormat="0" applyFill="0" applyBorder="0" applyAlignment="0" applyProtection="0">
      <alignment vertical="top"/>
      <protection locked="0"/>
    </xf>
    <xf numFmtId="0" fontId="69" fillId="0" borderId="0" applyNumberFormat="0" applyFill="0" applyBorder="0" applyAlignment="0" applyProtection="0"/>
    <xf numFmtId="0" fontId="37" fillId="47" borderId="0" applyNumberFormat="0" applyBorder="0" applyAlignment="0" applyProtection="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37" fillId="47" borderId="0" applyNumberFormat="0" applyBorder="0" applyAlignment="0" applyProtection="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37" fillId="47" borderId="0" applyNumberFormat="0" applyBorder="0" applyAlignment="0" applyProtection="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37" fillId="47" borderId="0" applyNumberFormat="0" applyBorder="0" applyAlignment="0" applyProtection="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37" fillId="4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37" fillId="48" borderId="0" applyNumberFormat="0" applyBorder="0" applyAlignment="0" applyProtection="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37" fillId="48" borderId="0" applyNumberFormat="0" applyBorder="0" applyAlignment="0" applyProtection="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37" fillId="48" borderId="0" applyNumberFormat="0" applyBorder="0" applyAlignment="0" applyProtection="0">
      <alignment vertical="center"/>
    </xf>
    <xf numFmtId="0" fontId="37" fillId="48" borderId="0" applyNumberFormat="0" applyBorder="0" applyAlignment="0" applyProtection="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37" fillId="4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37" fillId="49" borderId="0" applyNumberFormat="0" applyBorder="0" applyAlignment="0" applyProtection="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37" fillId="49" borderId="0" applyNumberFormat="0" applyBorder="0" applyAlignment="0" applyProtection="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37" fillId="49" borderId="0" applyNumberFormat="0" applyBorder="0" applyAlignment="0" applyProtection="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37" fillId="49"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37"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37" fillId="50" borderId="0" applyNumberFormat="0" applyBorder="0" applyAlignment="0" applyProtection="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37" fillId="50" borderId="0" applyNumberFormat="0" applyBorder="0" applyAlignment="0" applyProtection="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7" fillId="5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1" fillId="51" borderId="0" applyNumberFormat="0" applyBorder="0" applyAlignment="0" applyProtection="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2" fillId="51" borderId="0" applyNumberFormat="0" applyBorder="0" applyAlignment="0" applyProtection="0">
      <alignment vertical="center"/>
    </xf>
    <xf numFmtId="0" fontId="71" fillId="51"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32"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73" fillId="0" borderId="17"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74" fillId="24" borderId="0" applyNumberFormat="0" applyBorder="0" applyAlignment="0" applyProtection="0">
      <alignment vertical="center"/>
    </xf>
    <xf numFmtId="0" fontId="74" fillId="24" borderId="0" applyNumberFormat="0" applyBorder="0" applyAlignment="0" applyProtection="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74" fillId="24" borderId="0" applyNumberFormat="0" applyBorder="0" applyAlignment="0" applyProtection="0">
      <alignment vertical="center"/>
    </xf>
    <xf numFmtId="0" fontId="74" fillId="24" borderId="0" applyNumberFormat="0" applyBorder="0" applyAlignment="0" applyProtection="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74" fillId="24" borderId="0" applyNumberFormat="0" applyBorder="0" applyAlignment="0" applyProtection="0">
      <alignment vertical="center"/>
    </xf>
    <xf numFmtId="0" fontId="74" fillId="24" borderId="0" applyNumberFormat="0" applyBorder="0" applyAlignment="0" applyProtection="0">
      <alignment vertical="center"/>
    </xf>
    <xf numFmtId="0" fontId="74" fillId="24" borderId="0" applyNumberFormat="0" applyBorder="0" applyAlignment="0" applyProtection="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74" fillId="24" borderId="0" applyNumberFormat="0" applyBorder="0" applyAlignment="0" applyProtection="0">
      <alignment vertical="center"/>
    </xf>
    <xf numFmtId="0" fontId="74" fillId="24" borderId="0" applyNumberFormat="0" applyBorder="0" applyAlignment="0" applyProtection="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74" fillId="2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24" borderId="0" applyNumberFormat="0" applyBorder="0" applyAlignment="0" applyProtection="0">
      <alignment vertical="center"/>
    </xf>
    <xf numFmtId="0" fontId="74" fillId="24" borderId="0" applyNumberFormat="0" applyBorder="0" applyAlignment="0" applyProtection="0">
      <alignment vertical="center"/>
    </xf>
    <xf numFmtId="0" fontId="74" fillId="24" borderId="0" applyNumberFormat="0" applyBorder="0" applyAlignment="0" applyProtection="0">
      <alignment vertical="center"/>
    </xf>
    <xf numFmtId="0" fontId="74" fillId="24" borderId="0" applyNumberFormat="0" applyBorder="0" applyAlignment="0" applyProtection="0">
      <alignment vertical="center"/>
    </xf>
    <xf numFmtId="0" fontId="74" fillId="24" borderId="0" applyNumberFormat="0" applyBorder="0" applyAlignment="0" applyProtection="0">
      <alignment vertical="center"/>
    </xf>
    <xf numFmtId="0" fontId="74" fillId="24" borderId="0" applyNumberFormat="0" applyBorder="0" applyAlignment="0" applyProtection="0">
      <alignment vertical="center"/>
    </xf>
    <xf numFmtId="0" fontId="74" fillId="24" borderId="0" applyNumberFormat="0" applyBorder="0" applyAlignment="0" applyProtection="0">
      <alignment vertical="center"/>
    </xf>
    <xf numFmtId="176" fontId="18" fillId="0" borderId="0" applyFont="0" applyFill="0" applyBorder="0" applyAlignment="0" applyProtection="0">
      <alignment vertical="center"/>
    </xf>
    <xf numFmtId="0" fontId="18" fillId="0" borderId="0">
      <alignment vertical="center"/>
    </xf>
    <xf numFmtId="0" fontId="18" fillId="0" borderId="0">
      <alignment vertical="center"/>
    </xf>
    <xf numFmtId="176" fontId="18" fillId="0" borderId="0" applyFont="0" applyFill="0" applyBorder="0" applyAlignment="0" applyProtection="0">
      <alignment vertical="center"/>
    </xf>
    <xf numFmtId="177" fontId="18" fillId="0" borderId="0" applyFon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176" fontId="18" fillId="0" borderId="0" applyFont="0" applyFill="0" applyBorder="0" applyAlignment="0" applyProtection="0">
      <alignment vertical="center"/>
    </xf>
    <xf numFmtId="176" fontId="18" fillId="0" borderId="0" applyFon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176" fontId="18" fillId="0" borderId="0" applyFont="0" applyFill="0" applyBorder="0" applyAlignment="0" applyProtection="0">
      <alignment vertical="center"/>
    </xf>
    <xf numFmtId="177" fontId="18" fillId="0" borderId="0" applyFon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176" fontId="18" fillId="0" borderId="0" applyFont="0" applyFill="0" applyBorder="0" applyAlignment="0" applyProtection="0">
      <alignment vertical="center"/>
    </xf>
    <xf numFmtId="176" fontId="18" fillId="0" borderId="0" applyFon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176" fontId="18" fillId="0" borderId="0" applyFont="0" applyFill="0" applyBorder="0" applyAlignment="0" applyProtection="0">
      <alignment vertical="center"/>
    </xf>
    <xf numFmtId="177" fontId="18" fillId="0" borderId="0" applyFon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176" fontId="18" fillId="0" borderId="0" applyFont="0" applyFill="0" applyBorder="0" applyAlignment="0" applyProtection="0">
      <alignment vertical="center"/>
    </xf>
    <xf numFmtId="176" fontId="18" fillId="0" borderId="0" applyFon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176" fontId="18" fillId="0" borderId="0" applyFont="0" applyFill="0" applyBorder="0" applyAlignment="0" applyProtection="0">
      <alignment vertical="center"/>
    </xf>
    <xf numFmtId="177" fontId="18" fillId="0" borderId="0" applyFon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176" fontId="18" fillId="0" borderId="0" applyFont="0" applyFill="0" applyBorder="0" applyAlignment="0" applyProtection="0">
      <alignment vertical="center"/>
    </xf>
    <xf numFmtId="176" fontId="18" fillId="0" borderId="0" applyFon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176" fontId="18" fillId="0" borderId="0" applyFont="0" applyFill="0" applyBorder="0" applyAlignment="0" applyProtection="0">
      <alignment vertical="center"/>
    </xf>
    <xf numFmtId="177" fontId="18" fillId="0" borderId="0" applyFon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176" fontId="18" fillId="0" borderId="0" applyFont="0" applyFill="0" applyBorder="0" applyAlignment="0" applyProtection="0">
      <alignment vertical="center"/>
    </xf>
    <xf numFmtId="176" fontId="18" fillId="0" borderId="0" applyFon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176" fontId="18" fillId="0" borderId="0" applyFont="0" applyFill="0" applyBorder="0" applyAlignment="0" applyProtection="0">
      <alignment vertical="center"/>
    </xf>
    <xf numFmtId="177" fontId="18" fillId="0" borderId="0" applyFon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176" fontId="18" fillId="0" borderId="0" applyFon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177" fontId="18" fillId="0" borderId="0" applyFon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176" fontId="18" fillId="0" borderId="0" applyFon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176" fontId="18" fillId="0" borderId="0" applyFont="0" applyFill="0" applyBorder="0" applyAlignment="0" applyProtection="0">
      <alignment vertical="center"/>
    </xf>
    <xf numFmtId="177" fontId="18" fillId="0" borderId="0" applyFont="0" applyFill="0" applyBorder="0" applyAlignment="0" applyProtection="0">
      <alignment vertical="center"/>
    </xf>
    <xf numFmtId="0" fontId="18" fillId="0" borderId="0">
      <alignment vertical="center"/>
    </xf>
    <xf numFmtId="0" fontId="18" fillId="0" borderId="0">
      <alignment vertical="center"/>
    </xf>
    <xf numFmtId="177" fontId="18" fillId="0" borderId="0" applyFont="0" applyFill="0" applyBorder="0" applyAlignment="0" applyProtection="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5" fillId="52"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76" fillId="53" borderId="7" applyNumberFormat="0" applyAlignment="0" applyProtection="0">
      <alignment vertical="center"/>
    </xf>
    <xf numFmtId="0" fontId="76" fillId="53" borderId="7" applyNumberFormat="0" applyAlignment="0" applyProtection="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76" fillId="53" borderId="7" applyNumberFormat="0" applyAlignment="0" applyProtection="0">
      <alignment vertical="center"/>
    </xf>
    <xf numFmtId="0" fontId="76" fillId="53" borderId="7" applyNumberFormat="0" applyAlignment="0" applyProtection="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6" fillId="53" borderId="7"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7"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78" fillId="0" borderId="11" applyNumberFormat="0" applyFill="0" applyAlignment="0" applyProtection="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78" fillId="0" borderId="11" applyNumberFormat="0" applyFill="0" applyAlignment="0" applyProtection="0">
      <alignment vertical="center"/>
    </xf>
    <xf numFmtId="0" fontId="78" fillId="0" borderId="11" applyNumberFormat="0" applyFill="0" applyAlignment="0" applyProtection="0">
      <alignment vertical="center"/>
    </xf>
    <xf numFmtId="0" fontId="78" fillId="0" borderId="11" applyNumberFormat="0" applyFill="0" applyAlignment="0" applyProtection="0">
      <alignment vertical="center"/>
    </xf>
    <xf numFmtId="0" fontId="78" fillId="0" borderId="11" applyNumberFormat="0" applyFill="0" applyAlignment="0" applyProtection="0">
      <alignment vertical="center"/>
    </xf>
    <xf numFmtId="0" fontId="78" fillId="0" borderId="11" applyNumberFormat="0" applyFill="0" applyAlignment="0" applyProtection="0">
      <alignment vertical="center"/>
    </xf>
    <xf numFmtId="0" fontId="78" fillId="0" borderId="11" applyNumberFormat="0" applyFill="0" applyAlignment="0" applyProtection="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8" fillId="0" borderId="11" applyNumberFormat="0" applyFill="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178" fontId="12" fillId="0" borderId="0" applyFont="0" applyFill="0" applyBorder="0" applyAlignment="0" applyProtection="0">
      <alignment vertical="center"/>
    </xf>
    <xf numFmtId="0" fontId="79" fillId="18" borderId="0" applyNumberFormat="0" applyBorder="0" applyAlignment="0" applyProtection="0">
      <alignment vertical="center"/>
    </xf>
    <xf numFmtId="0" fontId="80" fillId="18" borderId="0" applyNumberFormat="0" applyBorder="0" applyAlignment="0" applyProtection="0">
      <alignment vertical="center"/>
    </xf>
    <xf numFmtId="0" fontId="81" fillId="54" borderId="0" applyNumberFormat="0" applyBorder="0" applyAlignment="0" applyProtection="0">
      <alignment vertical="center"/>
    </xf>
    <xf numFmtId="0" fontId="82" fillId="18" borderId="0" applyNumberFormat="0" applyBorder="0" applyAlignment="0" applyProtection="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3" fillId="52" borderId="13" applyNumberFormat="0" applyAlignment="0" applyProtection="0">
      <alignment vertical="center"/>
    </xf>
    <xf numFmtId="0" fontId="83" fillId="52" borderId="13"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4" fillId="27" borderId="6" applyNumberFormat="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85" fillId="0" borderId="0" applyNumberFormat="0" applyFill="0" applyBorder="0" applyAlignment="0" applyProtection="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85" fillId="0" borderId="0" applyNumberFormat="0" applyFill="0" applyBorder="0" applyAlignment="0" applyProtection="0">
      <alignment vertical="center"/>
    </xf>
    <xf numFmtId="0" fontId="85" fillId="0" borderId="0" applyNumberFormat="0" applyFill="0" applyBorder="0" applyAlignment="0" applyProtection="0">
      <alignment vertical="center"/>
    </xf>
    <xf numFmtId="0" fontId="85" fillId="0" borderId="0" applyNumberFormat="0" applyFill="0" applyBorder="0" applyAlignment="0" applyProtection="0">
      <alignment vertical="center"/>
    </xf>
    <xf numFmtId="0" fontId="85" fillId="0" borderId="0" applyNumberFormat="0" applyFill="0" applyBorder="0" applyAlignment="0" applyProtection="0">
      <alignment vertical="center"/>
    </xf>
    <xf numFmtId="0" fontId="85" fillId="0" borderId="0" applyNumberFormat="0" applyFill="0" applyBorder="0" applyAlignment="0" applyProtection="0">
      <alignment vertical="center"/>
    </xf>
    <xf numFmtId="0" fontId="85" fillId="0" borderId="0" applyNumberFormat="0" applyFill="0" applyBorder="0" applyAlignment="0" applyProtection="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5" fillId="0" borderId="0" applyNumberFormat="0" applyFill="0" applyBorder="0" applyAlignment="0" applyProtection="0">
      <alignment vertical="center"/>
    </xf>
    <xf numFmtId="0" fontId="85"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pplyFill="0" applyBorder="0" applyAlignment="0" applyProtection="0">
      <alignment vertical="center"/>
    </xf>
    <xf numFmtId="0" fontId="18" fillId="0" borderId="0">
      <alignment vertical="center"/>
    </xf>
    <xf numFmtId="0" fontId="18"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8" fillId="0" borderId="0">
      <alignment vertical="center"/>
    </xf>
    <xf numFmtId="0" fontId="18"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8"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8"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8" fillId="0" borderId="0">
      <alignment vertical="center"/>
    </xf>
    <xf numFmtId="0" fontId="18"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8" fillId="0" borderId="0">
      <alignment vertical="center"/>
    </xf>
    <xf numFmtId="0" fontId="18"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8"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8"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8"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8"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8" fillId="0" borderId="0">
      <alignment vertical="center"/>
    </xf>
    <xf numFmtId="0" fontId="18"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8"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8"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8" fillId="0" borderId="0">
      <alignment vertical="center"/>
    </xf>
    <xf numFmtId="0" fontId="18"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8" fillId="0" borderId="0">
      <alignment vertical="center"/>
    </xf>
    <xf numFmtId="0" fontId="18"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8"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8"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8" fillId="0" borderId="0">
      <alignment vertical="center"/>
    </xf>
    <xf numFmtId="0" fontId="18"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55"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24" fillId="0" borderId="0"/>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63"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8" fillId="0" borderId="0">
      <alignment vertical="center"/>
    </xf>
    <xf numFmtId="0" fontId="12" fillId="0" borderId="0">
      <alignment vertical="center"/>
    </xf>
    <xf numFmtId="0" fontId="12" fillId="0" borderId="0">
      <alignment vertical="center"/>
    </xf>
    <xf numFmtId="0" fontId="18" fillId="0" borderId="0">
      <alignment vertical="center"/>
    </xf>
    <xf numFmtId="0" fontId="18"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8"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2" fillId="0" borderId="0">
      <alignment vertical="center"/>
    </xf>
    <xf numFmtId="0" fontId="18"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35" fillId="0" borderId="0" applyNumberFormat="0" applyFill="0" applyBorder="0" applyProtection="0">
      <alignment vertical="center"/>
    </xf>
    <xf numFmtId="0" fontId="18"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8" fillId="0" borderId="0">
      <alignment vertical="center"/>
    </xf>
    <xf numFmtId="0" fontId="18"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8"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2"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5"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2" fillId="0" borderId="0">
      <alignment vertical="center"/>
    </xf>
    <xf numFmtId="0" fontId="12"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63"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2"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2" fillId="0" borderId="0">
      <alignment vertical="center"/>
    </xf>
    <xf numFmtId="0" fontId="18" fillId="0" borderId="0">
      <alignment vertical="center"/>
    </xf>
    <xf numFmtId="0" fontId="12"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2" fillId="0" borderId="0">
      <alignment vertical="center"/>
    </xf>
    <xf numFmtId="0" fontId="18" fillId="0" borderId="0">
      <alignment vertical="center"/>
    </xf>
    <xf numFmtId="0" fontId="12"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2" fillId="0" borderId="0">
      <alignment vertical="center"/>
    </xf>
    <xf numFmtId="0" fontId="18" fillId="0" borderId="0">
      <alignment vertical="center"/>
    </xf>
    <xf numFmtId="0" fontId="12"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2" fillId="0" borderId="0">
      <alignment vertical="center"/>
    </xf>
    <xf numFmtId="0" fontId="18" fillId="0" borderId="0">
      <alignment vertical="center"/>
    </xf>
    <xf numFmtId="0" fontId="12"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2" fillId="0" borderId="0">
      <alignment vertical="center"/>
    </xf>
    <xf numFmtId="0" fontId="18" fillId="0" borderId="0">
      <alignment vertical="center"/>
    </xf>
    <xf numFmtId="0" fontId="12"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2" fillId="0" borderId="0">
      <alignment vertical="center"/>
    </xf>
    <xf numFmtId="0" fontId="18" fillId="0" borderId="0">
      <alignment vertical="center"/>
    </xf>
    <xf numFmtId="0" fontId="12" fillId="0" borderId="0">
      <alignment vertical="center"/>
    </xf>
    <xf numFmtId="0" fontId="12"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94"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2" fillId="0" borderId="0">
      <alignment vertical="center"/>
    </xf>
    <xf numFmtId="0" fontId="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2" fillId="0" borderId="0">
      <alignment vertical="center"/>
    </xf>
    <xf numFmtId="0" fontId="18" fillId="0" borderId="0">
      <alignment vertical="center"/>
    </xf>
    <xf numFmtId="0" fontId="86" fillId="54" borderId="0" applyNumberFormat="0" applyBorder="0" applyAlignment="0" applyProtection="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86" fillId="54" borderId="0" applyNumberFormat="0" applyBorder="0" applyAlignment="0" applyProtection="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86" fillId="54" borderId="0" applyNumberFormat="0" applyBorder="0" applyAlignment="0" applyProtection="0">
      <alignment vertical="center"/>
    </xf>
    <xf numFmtId="0" fontId="86" fillId="54" borderId="0" applyNumberFormat="0" applyBorder="0" applyAlignment="0" applyProtection="0">
      <alignment vertical="center"/>
    </xf>
    <xf numFmtId="0" fontId="86" fillId="54" borderId="0" applyNumberFormat="0" applyBorder="0" applyAlignment="0" applyProtection="0">
      <alignment vertical="center"/>
    </xf>
    <xf numFmtId="0" fontId="86" fillId="54" borderId="0" applyNumberFormat="0" applyBorder="0" applyAlignment="0" applyProtection="0">
      <alignment vertical="center"/>
    </xf>
    <xf numFmtId="0" fontId="86" fillId="54" borderId="0" applyNumberFormat="0" applyBorder="0" applyAlignment="0" applyProtection="0">
      <alignment vertical="center"/>
    </xf>
    <xf numFmtId="0" fontId="86" fillId="54" borderId="0" applyNumberFormat="0" applyBorder="0" applyAlignment="0" applyProtection="0">
      <alignment vertical="center"/>
    </xf>
    <xf numFmtId="0" fontId="86" fillId="54" borderId="0" applyNumberFormat="0" applyBorder="0" applyAlignment="0" applyProtection="0">
      <alignment vertical="center"/>
    </xf>
    <xf numFmtId="0" fontId="86" fillId="54" borderId="0" applyNumberFormat="0" applyBorder="0" applyAlignment="0" applyProtection="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86" fillId="54" borderId="0" applyNumberFormat="0" applyBorder="0" applyAlignment="0" applyProtection="0">
      <alignment vertical="center"/>
    </xf>
    <xf numFmtId="0" fontId="18" fillId="0" borderId="0">
      <alignment vertical="center"/>
    </xf>
    <xf numFmtId="0" fontId="18" fillId="0" borderId="0">
      <alignment vertical="center"/>
    </xf>
    <xf numFmtId="0" fontId="87" fillId="0" borderId="0">
      <alignment vertical="center"/>
    </xf>
  </cellStyleXfs>
  <cellXfs count="170">
    <xf numFmtId="0" fontId="0" fillId="0" borderId="0" xfId="0">
      <alignment vertical="center"/>
    </xf>
    <xf numFmtId="0" fontId="0" fillId="0" borderId="0" xfId="0" applyNumberFormat="1">
      <alignment vertical="center"/>
    </xf>
    <xf numFmtId="0" fontId="0" fillId="2" borderId="0" xfId="0" applyNumberFormat="1" applyFill="1">
      <alignment vertical="center"/>
    </xf>
    <xf numFmtId="0" fontId="1" fillId="0" borderId="1" xfId="0" applyFont="1" applyFill="1" applyBorder="1" applyAlignment="1"/>
    <xf numFmtId="0" fontId="2" fillId="2" borderId="0" xfId="0" applyNumberFormat="1" applyFont="1" applyFill="1">
      <alignment vertical="center"/>
    </xf>
    <xf numFmtId="0" fontId="3" fillId="0" borderId="0" xfId="0" applyFont="1" applyFill="1" applyAlignment="1">
      <alignment vertical="center"/>
    </xf>
    <xf numFmtId="0" fontId="4" fillId="2" borderId="0" xfId="0" applyNumberFormat="1" applyFont="1" applyFill="1">
      <alignment vertical="center"/>
    </xf>
    <xf numFmtId="0" fontId="5" fillId="0" borderId="1" xfId="0" applyFont="1" applyFill="1" applyBorder="1" applyAlignment="1">
      <alignment horizontal="left"/>
    </xf>
    <xf numFmtId="0" fontId="5" fillId="0" borderId="0" xfId="0" applyFont="1" applyFill="1" applyAlignment="1"/>
    <xf numFmtId="0" fontId="5" fillId="3" borderId="0" xfId="0" applyFont="1" applyFill="1" applyAlignment="1"/>
    <xf numFmtId="0" fontId="6" fillId="4" borderId="0" xfId="0" applyFont="1" applyFill="1" applyAlignment="1"/>
    <xf numFmtId="0" fontId="5" fillId="4" borderId="0" xfId="0" applyFont="1" applyFill="1" applyAlignment="1"/>
    <xf numFmtId="0" fontId="5" fillId="0" borderId="1" xfId="0" applyFont="1" applyFill="1" applyBorder="1" applyAlignment="1">
      <alignment horizontal="right" vertical="center" wrapText="1"/>
    </xf>
    <xf numFmtId="0" fontId="5" fillId="0" borderId="1" xfId="0" applyFont="1" applyFill="1" applyBorder="1" applyAlignment="1">
      <alignment horizontal="right" vertical="center"/>
    </xf>
    <xf numFmtId="0" fontId="7" fillId="0" borderId="0" xfId="0" applyFont="1" applyFill="1" applyAlignment="1">
      <alignment vertical="center"/>
    </xf>
    <xf numFmtId="0" fontId="5" fillId="0" borderId="0" xfId="0" applyFont="1" applyFill="1" applyAlignment="1">
      <alignment horizontal="right" vertical="center"/>
    </xf>
    <xf numFmtId="0" fontId="8" fillId="0" borderId="0" xfId="0" applyFont="1" applyFill="1" applyAlignment="1">
      <alignment vertical="center"/>
    </xf>
    <xf numFmtId="0" fontId="5" fillId="3" borderId="0" xfId="0" applyFont="1" applyFill="1" applyAlignment="1">
      <alignment horizontal="right" vertical="center"/>
    </xf>
    <xf numFmtId="0" fontId="6" fillId="4" borderId="0" xfId="0" applyFont="1" applyFill="1" applyAlignment="1">
      <alignment horizontal="right" vertical="center"/>
    </xf>
    <xf numFmtId="0" fontId="5" fillId="0" borderId="0" xfId="0" applyFont="1" applyFill="1" applyAlignment="1">
      <alignment horizontal="right" vertical="center" wrapText="1"/>
    </xf>
    <xf numFmtId="0" fontId="9" fillId="0" borderId="0" xfId="0" applyFont="1" applyFill="1" applyAlignment="1">
      <alignment vertical="center"/>
    </xf>
    <xf numFmtId="0" fontId="5" fillId="4" borderId="0" xfId="0" applyFont="1" applyFill="1" applyAlignment="1">
      <alignment horizontal="right" vertical="center"/>
    </xf>
    <xf numFmtId="0" fontId="10" fillId="2" borderId="0" xfId="0" applyNumberFormat="1" applyFont="1" applyFill="1" applyAlignment="1">
      <alignment vertical="center"/>
    </xf>
    <xf numFmtId="0" fontId="11" fillId="2" borderId="0" xfId="0" applyNumberFormat="1" applyFont="1" applyFill="1" applyAlignment="1">
      <alignment vertical="center"/>
    </xf>
    <xf numFmtId="0" fontId="12" fillId="2" borderId="0" xfId="0" applyNumberFormat="1" applyFont="1" applyFill="1" applyAlignment="1">
      <alignment vertical="center"/>
    </xf>
    <xf numFmtId="0" fontId="13" fillId="0" borderId="0" xfId="0" applyFont="1" applyFill="1" applyAlignment="1">
      <alignment vertical="center"/>
    </xf>
    <xf numFmtId="0" fontId="3" fillId="2" borderId="0" xfId="0" applyNumberFormat="1" applyFont="1" applyFill="1" applyAlignment="1">
      <alignment vertical="center"/>
    </xf>
    <xf numFmtId="0" fontId="9" fillId="2" borderId="0" xfId="0" applyNumberFormat="1" applyFont="1" applyFill="1" applyAlignment="1">
      <alignment vertical="center"/>
    </xf>
    <xf numFmtId="0" fontId="13" fillId="2" borderId="0" xfId="0" applyNumberFormat="1" applyFont="1" applyFill="1" applyAlignment="1">
      <alignment vertical="center"/>
    </xf>
    <xf numFmtId="0" fontId="5" fillId="5" borderId="0" xfId="0" applyFont="1" applyFill="1" applyAlignment="1"/>
    <xf numFmtId="0" fontId="5" fillId="5" borderId="0" xfId="0" applyFont="1" applyFill="1" applyAlignment="1">
      <alignment horizontal="right" vertical="center"/>
    </xf>
    <xf numFmtId="0" fontId="3" fillId="2" borderId="2" xfId="0" applyNumberFormat="1" applyFont="1" applyFill="1" applyBorder="1" applyAlignment="1">
      <alignment vertical="center"/>
    </xf>
    <xf numFmtId="0" fontId="3" fillId="2" borderId="3" xfId="0" applyNumberFormat="1" applyFont="1" applyFill="1" applyBorder="1" applyAlignment="1">
      <alignment vertical="center"/>
    </xf>
    <xf numFmtId="0" fontId="3" fillId="2" borderId="0" xfId="0" applyNumberFormat="1" applyFont="1" applyFill="1" applyBorder="1" applyAlignment="1">
      <alignment vertical="center"/>
    </xf>
    <xf numFmtId="0" fontId="6" fillId="0" borderId="0" xfId="0" applyFont="1" applyFill="1" applyAlignment="1"/>
    <xf numFmtId="0" fontId="6" fillId="0" borderId="0" xfId="0" applyFont="1" applyFill="1" applyAlignment="1">
      <alignment horizontal="right" vertical="center"/>
    </xf>
    <xf numFmtId="0" fontId="5" fillId="6" borderId="0" xfId="0" applyFont="1" applyFill="1" applyAlignment="1"/>
    <xf numFmtId="0" fontId="5" fillId="4" borderId="0" xfId="0" applyFont="1" applyFill="1" applyAlignment="1">
      <alignment horizontal="right" vertical="center" wrapText="1"/>
    </xf>
    <xf numFmtId="0" fontId="5" fillId="7" borderId="0" xfId="0" applyFont="1" applyFill="1" applyAlignment="1"/>
    <xf numFmtId="0" fontId="5" fillId="8" borderId="0" xfId="0" applyFont="1" applyFill="1" applyAlignment="1"/>
    <xf numFmtId="0" fontId="5" fillId="7" borderId="0" xfId="0" applyFont="1" applyFill="1" applyAlignment="1">
      <alignment horizontal="right" vertical="center"/>
    </xf>
    <xf numFmtId="0" fontId="5" fillId="8" borderId="0" xfId="0" applyFont="1" applyFill="1" applyAlignment="1">
      <alignment horizontal="right" vertical="center"/>
    </xf>
    <xf numFmtId="0" fontId="5" fillId="9" borderId="0" xfId="0" applyFont="1" applyFill="1" applyAlignment="1"/>
    <xf numFmtId="0" fontId="5" fillId="0" borderId="0" xfId="0" applyFont="1" applyFill="1" applyAlignment="1">
      <alignment vertical="center"/>
    </xf>
    <xf numFmtId="0" fontId="5" fillId="9" borderId="0" xfId="0" applyFont="1" applyFill="1" applyAlignment="1">
      <alignment horizontal="right" vertical="center"/>
    </xf>
    <xf numFmtId="0" fontId="3" fillId="0" borderId="1" xfId="0" applyFont="1" applyFill="1" applyBorder="1" applyAlignment="1">
      <alignment vertical="center"/>
    </xf>
    <xf numFmtId="0" fontId="3" fillId="4" borderId="0" xfId="0" applyFont="1" applyFill="1" applyAlignment="1">
      <alignment vertical="center"/>
    </xf>
    <xf numFmtId="0" fontId="3" fillId="0" borderId="2" xfId="0" applyFont="1" applyFill="1" applyBorder="1" applyAlignment="1">
      <alignment vertical="center"/>
    </xf>
    <xf numFmtId="0" fontId="3" fillId="0" borderId="3" xfId="0" applyFont="1" applyFill="1" applyBorder="1" applyAlignment="1">
      <alignment vertical="center"/>
    </xf>
    <xf numFmtId="0" fontId="3" fillId="0" borderId="0" xfId="0" applyFont="1" applyFill="1" applyBorder="1" applyAlignment="1">
      <alignment vertical="center"/>
    </xf>
    <xf numFmtId="0" fontId="0" fillId="0" borderId="0" xfId="0" applyFont="1">
      <alignment vertical="center"/>
    </xf>
    <xf numFmtId="0" fontId="14" fillId="0" borderId="0" xfId="0" applyFont="1">
      <alignment vertical="center"/>
    </xf>
    <xf numFmtId="0" fontId="13" fillId="0" borderId="0" xfId="0" applyFont="1">
      <alignment vertical="center"/>
    </xf>
    <xf numFmtId="0" fontId="12" fillId="0" borderId="0" xfId="13361">
      <alignment vertical="center"/>
    </xf>
    <xf numFmtId="0" fontId="12" fillId="4" borderId="0" xfId="13361" applyFill="1">
      <alignment vertical="center"/>
    </xf>
    <xf numFmtId="0" fontId="0" fillId="4" borderId="0" xfId="0" applyFill="1">
      <alignment vertical="center"/>
    </xf>
    <xf numFmtId="0" fontId="13" fillId="4" borderId="0" xfId="0" applyFont="1" applyFill="1">
      <alignment vertical="center"/>
    </xf>
    <xf numFmtId="0" fontId="12" fillId="0" borderId="0" xfId="13361" applyAlignment="1">
      <alignment vertical="center" wrapText="1"/>
    </xf>
    <xf numFmtId="0" fontId="0" fillId="10" borderId="1" xfId="0" applyFill="1" applyBorder="1" applyAlignment="1">
      <alignment horizontal="left" vertical="center"/>
    </xf>
    <xf numFmtId="0" fontId="15" fillId="11" borderId="1" xfId="0" applyFont="1" applyFill="1" applyBorder="1">
      <alignment vertical="center"/>
    </xf>
    <xf numFmtId="0" fontId="0" fillId="11" borderId="1" xfId="0" applyFill="1" applyBorder="1" applyAlignment="1">
      <alignment horizontal="left" vertical="center"/>
    </xf>
    <xf numFmtId="0" fontId="0" fillId="12" borderId="0" xfId="0" applyFill="1">
      <alignment vertical="center"/>
    </xf>
    <xf numFmtId="0" fontId="0" fillId="13" borderId="0" xfId="0" applyFill="1">
      <alignment vertical="center"/>
    </xf>
    <xf numFmtId="0" fontId="16" fillId="0" borderId="0" xfId="0" applyFont="1">
      <alignment vertical="center"/>
    </xf>
    <xf numFmtId="0" fontId="0" fillId="0" borderId="0" xfId="0" applyAlignment="1">
      <alignment vertical="center" wrapText="1"/>
    </xf>
    <xf numFmtId="9" fontId="0" fillId="0" borderId="0" xfId="0" applyNumberFormat="1">
      <alignment vertical="center"/>
    </xf>
    <xf numFmtId="0" fontId="17" fillId="0" borderId="0" xfId="0" applyFont="1">
      <alignment vertical="center"/>
    </xf>
    <xf numFmtId="0" fontId="2" fillId="0" borderId="1" xfId="0" applyFont="1" applyFill="1" applyBorder="1" applyAlignment="1"/>
    <xf numFmtId="0" fontId="2" fillId="0" borderId="1" xfId="0" applyFont="1" applyFill="1" applyBorder="1">
      <alignment vertical="center"/>
    </xf>
    <xf numFmtId="0" fontId="2" fillId="0" borderId="0" xfId="0" applyFont="1" applyFill="1">
      <alignment vertical="center"/>
    </xf>
    <xf numFmtId="0" fontId="2" fillId="0" borderId="4" xfId="0" applyFont="1" applyFill="1" applyBorder="1" applyAlignment="1"/>
    <xf numFmtId="0" fontId="2" fillId="0" borderId="4" xfId="0" applyFont="1" applyFill="1" applyBorder="1">
      <alignment vertical="center"/>
    </xf>
    <xf numFmtId="0" fontId="2" fillId="0" borderId="0" xfId="0" applyFont="1" applyFill="1" applyAlignment="1"/>
    <xf numFmtId="0" fontId="2" fillId="0" borderId="1" xfId="0" applyFont="1" applyFill="1" applyBorder="1" applyAlignment="1">
      <alignment horizontal="left" vertical="center"/>
    </xf>
    <xf numFmtId="0" fontId="13" fillId="0" borderId="1" xfId="0" applyFont="1" applyFill="1" applyBorder="1" applyAlignment="1">
      <alignment horizontal="left" vertical="center"/>
    </xf>
    <xf numFmtId="0" fontId="2" fillId="0" borderId="1" xfId="40711" applyFont="1" applyFill="1" applyBorder="1">
      <alignment vertical="center"/>
    </xf>
    <xf numFmtId="0" fontId="2" fillId="0" borderId="1" xfId="40711" applyFont="1" applyFill="1" applyBorder="1" applyAlignment="1">
      <alignment vertical="center"/>
    </xf>
    <xf numFmtId="0" fontId="2" fillId="0" borderId="0" xfId="0" applyFont="1" applyFill="1" applyAlignment="1">
      <alignment horizontal="left" vertical="center"/>
    </xf>
    <xf numFmtId="0" fontId="2" fillId="0" borderId="0" xfId="0" applyFont="1" applyFill="1" applyAlignment="1">
      <alignment horizontal="justify" vertical="center" wrapText="1"/>
    </xf>
    <xf numFmtId="0" fontId="2" fillId="0" borderId="0" xfId="0" applyFont="1" applyFill="1" applyAlignment="1">
      <alignment horizontal="right" vertical="center"/>
    </xf>
    <xf numFmtId="0" fontId="2" fillId="0" borderId="1" xfId="0" applyFont="1" applyFill="1" applyBorder="1" applyAlignment="1">
      <alignment horizontal="left" vertical="center" wrapText="1"/>
    </xf>
    <xf numFmtId="0" fontId="2" fillId="4" borderId="0" xfId="0" applyFont="1" applyFill="1" applyAlignment="1"/>
    <xf numFmtId="0" fontId="2" fillId="4" borderId="1" xfId="0" applyFont="1" applyFill="1" applyBorder="1" applyAlignment="1">
      <alignment horizontal="left" vertical="center"/>
    </xf>
    <xf numFmtId="0" fontId="2" fillId="4" borderId="1" xfId="0" applyFont="1" applyFill="1" applyBorder="1" applyAlignment="1"/>
    <xf numFmtId="0" fontId="2" fillId="4" borderId="0" xfId="0" applyFont="1" applyFill="1">
      <alignment vertical="center"/>
    </xf>
    <xf numFmtId="0" fontId="2" fillId="0" borderId="1" xfId="0" applyFont="1" applyFill="1" applyBorder="1" applyAlignment="1">
      <alignment wrapText="1"/>
    </xf>
    <xf numFmtId="49" fontId="2" fillId="0" borderId="1" xfId="0" applyNumberFormat="1" applyFont="1" applyFill="1" applyBorder="1">
      <alignment vertical="center"/>
    </xf>
    <xf numFmtId="49" fontId="2" fillId="0" borderId="1" xfId="0" applyNumberFormat="1" applyFont="1" applyFill="1" applyBorder="1" applyAlignment="1"/>
    <xf numFmtId="49" fontId="2" fillId="0" borderId="0" xfId="0" applyNumberFormat="1" applyFont="1" applyFill="1" applyAlignment="1">
      <alignment horizontal="right" vertical="center"/>
    </xf>
    <xf numFmtId="49" fontId="2" fillId="0" borderId="0" xfId="0" applyNumberFormat="1" applyFont="1" applyFill="1">
      <alignment vertical="center"/>
    </xf>
    <xf numFmtId="0" fontId="13" fillId="0" borderId="0" xfId="0" applyFont="1" applyFill="1">
      <alignment vertical="center"/>
    </xf>
    <xf numFmtId="0" fontId="13" fillId="0" borderId="0" xfId="0" applyFont="1" applyFill="1" applyBorder="1" applyAlignment="1">
      <alignment horizontal="left" vertical="center"/>
    </xf>
    <xf numFmtId="0" fontId="13" fillId="0" borderId="0" xfId="0" applyFont="1" applyFill="1" applyAlignment="1">
      <alignment vertical="center" wrapText="1"/>
    </xf>
    <xf numFmtId="0" fontId="2" fillId="0" borderId="0" xfId="0" applyFont="1" applyFill="1" applyAlignment="1">
      <alignment vertical="center" wrapText="1"/>
    </xf>
    <xf numFmtId="0" fontId="2" fillId="0" borderId="0" xfId="0" applyFont="1" applyFill="1" applyAlignment="1">
      <alignment vertical="center"/>
    </xf>
    <xf numFmtId="0" fontId="2" fillId="0" borderId="0" xfId="2" applyFont="1" applyFill="1">
      <alignment vertical="center"/>
    </xf>
    <xf numFmtId="0" fontId="2" fillId="0" borderId="0" xfId="3" applyFont="1" applyFill="1">
      <alignment vertical="center"/>
    </xf>
    <xf numFmtId="0" fontId="2" fillId="4" borderId="0" xfId="3" applyFont="1" applyFill="1">
      <alignment vertical="center"/>
    </xf>
    <xf numFmtId="0" fontId="2" fillId="4" borderId="0" xfId="0" applyFont="1" applyFill="1" applyAlignment="1">
      <alignment horizontal="justify" vertical="center" wrapText="1"/>
    </xf>
    <xf numFmtId="0" fontId="2" fillId="0" borderId="0" xfId="13330" applyFont="1" applyFill="1">
      <alignment vertical="center"/>
    </xf>
    <xf numFmtId="0" fontId="2" fillId="4" borderId="0" xfId="2" applyFont="1" applyFill="1">
      <alignment vertical="center"/>
    </xf>
    <xf numFmtId="49" fontId="2" fillId="0" borderId="0" xfId="2" applyNumberFormat="1" applyFont="1" applyFill="1">
      <alignment vertical="center"/>
    </xf>
    <xf numFmtId="49" fontId="2" fillId="4" borderId="0" xfId="0" applyNumberFormat="1" applyFont="1" applyFill="1">
      <alignment vertical="center"/>
    </xf>
    <xf numFmtId="0" fontId="2" fillId="0" borderId="0" xfId="22912" applyFont="1" applyFill="1">
      <alignment vertical="center"/>
    </xf>
    <xf numFmtId="0" fontId="2" fillId="4" borderId="0" xfId="0" applyFont="1" applyFill="1" applyAlignment="1">
      <alignment vertical="center"/>
    </xf>
    <xf numFmtId="0" fontId="5" fillId="0" borderId="0" xfId="0" applyFont="1" applyFill="1" applyAlignment="1">
      <alignment horizontal="center" vertical="center"/>
    </xf>
    <xf numFmtId="0" fontId="18" fillId="0" borderId="0" xfId="102" applyFont="1" applyFill="1" applyAlignment="1">
      <alignment vertical="center"/>
    </xf>
    <xf numFmtId="0" fontId="2" fillId="0" borderId="0" xfId="0" applyFont="1" applyFill="1" applyAlignment="1">
      <alignment horizontal="left" vertical="center" wrapText="1"/>
    </xf>
    <xf numFmtId="0" fontId="2" fillId="4" borderId="1" xfId="0" applyFont="1" applyFill="1" applyBorder="1" applyAlignment="1">
      <alignment horizontal="left" vertical="center" wrapText="1"/>
    </xf>
    <xf numFmtId="0" fontId="2" fillId="4" borderId="0" xfId="0" applyFont="1" applyFill="1" applyAlignment="1">
      <alignment horizontal="left" vertical="center" wrapText="1"/>
    </xf>
    <xf numFmtId="0" fontId="18" fillId="0" borderId="1" xfId="102" applyFont="1" applyFill="1" applyBorder="1" applyAlignment="1">
      <alignment horizontal="left" vertical="center"/>
    </xf>
    <xf numFmtId="0" fontId="18" fillId="0" borderId="0" xfId="102" applyFont="1" applyFill="1" applyAlignment="1">
      <alignment horizontal="left" vertical="center"/>
    </xf>
    <xf numFmtId="0" fontId="19" fillId="0" borderId="1" xfId="9" applyFont="1" applyFill="1" applyBorder="1">
      <alignment vertical="center"/>
    </xf>
    <xf numFmtId="0" fontId="19" fillId="0" borderId="0" xfId="9" applyFont="1" applyFill="1">
      <alignment vertical="center"/>
    </xf>
    <xf numFmtId="0" fontId="13" fillId="0" borderId="1" xfId="9" applyFont="1" applyFill="1" applyBorder="1">
      <alignment vertical="center"/>
    </xf>
    <xf numFmtId="0" fontId="2" fillId="4" borderId="0" xfId="0" applyFont="1" applyFill="1" applyAlignment="1">
      <alignment horizontal="left" vertical="center"/>
    </xf>
    <xf numFmtId="0" fontId="13" fillId="0" borderId="1" xfId="0" applyFont="1" applyFill="1" applyBorder="1" applyAlignment="1">
      <alignment horizontal="left" vertical="center" wrapText="1"/>
    </xf>
    <xf numFmtId="0" fontId="5" fillId="0" borderId="0" xfId="1" applyFont="1" applyFill="1" applyBorder="1" applyAlignment="1">
      <alignment horizontal="center" vertical="center"/>
    </xf>
    <xf numFmtId="0" fontId="4" fillId="0" borderId="0" xfId="0" applyFont="1" applyFill="1">
      <alignment vertical="center"/>
    </xf>
    <xf numFmtId="0" fontId="4" fillId="0" borderId="0" xfId="0" applyFont="1" applyFill="1" applyAlignment="1">
      <alignment horizontal="justify" vertical="center" wrapText="1"/>
    </xf>
    <xf numFmtId="0" fontId="4" fillId="4" borderId="0" xfId="0" applyFont="1" applyFill="1">
      <alignment vertical="center"/>
    </xf>
    <xf numFmtId="49" fontId="4" fillId="0" borderId="0" xfId="0" applyNumberFormat="1" applyFont="1" applyFill="1">
      <alignment vertical="center"/>
    </xf>
    <xf numFmtId="0" fontId="20" fillId="0" borderId="0" xfId="0" applyFont="1" applyFill="1">
      <alignment vertical="center"/>
    </xf>
    <xf numFmtId="0" fontId="4" fillId="0" borderId="0" xfId="0" applyFont="1" applyFill="1" applyAlignment="1">
      <alignment vertical="center"/>
    </xf>
    <xf numFmtId="0" fontId="4" fillId="4" borderId="0" xfId="0" applyFont="1" applyFill="1" applyAlignment="1">
      <alignment horizontal="justify" vertical="center" wrapText="1"/>
    </xf>
    <xf numFmtId="0" fontId="2" fillId="0" borderId="0" xfId="13325" applyFont="1" applyFill="1">
      <alignment vertical="center"/>
    </xf>
    <xf numFmtId="49" fontId="4" fillId="4" borderId="0" xfId="0" applyNumberFormat="1" applyFont="1" applyFill="1">
      <alignment vertical="center"/>
    </xf>
    <xf numFmtId="0" fontId="2" fillId="0" borderId="0" xfId="7" applyFont="1" applyFill="1">
      <alignment vertical="center"/>
    </xf>
    <xf numFmtId="0" fontId="20" fillId="4" borderId="0" xfId="0" applyFont="1" applyFill="1">
      <alignment vertical="center"/>
    </xf>
    <xf numFmtId="0" fontId="4" fillId="0" borderId="0" xfId="0" applyFont="1" applyFill="1" applyAlignment="1">
      <alignment vertical="center" wrapText="1"/>
    </xf>
    <xf numFmtId="0" fontId="20" fillId="0" borderId="1" xfId="0" applyFont="1" applyFill="1" applyBorder="1" applyAlignment="1">
      <alignment horizontal="left" vertical="center"/>
    </xf>
    <xf numFmtId="0" fontId="21" fillId="0" borderId="0" xfId="9" applyFont="1" applyFill="1">
      <alignment vertical="center"/>
    </xf>
    <xf numFmtId="0" fontId="4" fillId="4" borderId="0" xfId="0" applyFont="1" applyFill="1" applyAlignment="1">
      <alignment vertical="center"/>
    </xf>
    <xf numFmtId="0" fontId="2" fillId="4" borderId="0" xfId="0" applyFont="1" applyFill="1" applyAlignment="1">
      <alignment vertical="center" wrapText="1"/>
    </xf>
    <xf numFmtId="0" fontId="21" fillId="0" borderId="1" xfId="9" applyFont="1" applyFill="1" applyBorder="1">
      <alignment vertical="center"/>
    </xf>
    <xf numFmtId="0" fontId="2" fillId="0" borderId="0" xfId="2" applyFont="1" applyFill="1" applyAlignment="1">
      <alignment vertical="center"/>
    </xf>
    <xf numFmtId="0" fontId="22" fillId="0" borderId="0" xfId="0" applyFont="1" applyFill="1">
      <alignment vertical="center"/>
    </xf>
    <xf numFmtId="0" fontId="23" fillId="0" borderId="0" xfId="102" applyFont="1" applyFill="1" applyAlignment="1">
      <alignment vertical="center"/>
    </xf>
    <xf numFmtId="0" fontId="13" fillId="4" borderId="0" xfId="0" applyFont="1" applyFill="1" applyAlignment="1">
      <alignment vertical="center"/>
    </xf>
    <xf numFmtId="0" fontId="20" fillId="0" borderId="0" xfId="0" applyFont="1" applyFill="1" applyAlignment="1">
      <alignment vertical="center"/>
    </xf>
    <xf numFmtId="0" fontId="19" fillId="4" borderId="0" xfId="9" applyFont="1" applyFill="1" applyAlignment="1">
      <alignment vertical="center"/>
    </xf>
    <xf numFmtId="0" fontId="20" fillId="0" borderId="0" xfId="9" applyFont="1" applyFill="1" applyAlignment="1">
      <alignment vertical="center"/>
    </xf>
    <xf numFmtId="0" fontId="24" fillId="14" borderId="1" xfId="0" applyFont="1" applyFill="1" applyBorder="1" applyAlignment="1">
      <alignment horizontal="center" vertical="center" wrapText="1"/>
    </xf>
    <xf numFmtId="0" fontId="25" fillId="0" borderId="0" xfId="0" applyFont="1">
      <alignment vertical="center"/>
    </xf>
    <xf numFmtId="49" fontId="2" fillId="0" borderId="0" xfId="0" applyNumberFormat="1" applyFont="1" applyFill="1" applyAlignment="1">
      <alignment vertical="center"/>
    </xf>
    <xf numFmtId="0" fontId="13" fillId="0" borderId="0" xfId="0" applyFont="1" applyFill="1" applyAlignment="1">
      <alignment horizontal="justify" vertical="center" wrapText="1"/>
    </xf>
    <xf numFmtId="0" fontId="2" fillId="15" borderId="0" xfId="0" applyFont="1" applyFill="1">
      <alignment vertical="center"/>
    </xf>
    <xf numFmtId="0" fontId="4" fillId="15" borderId="0" xfId="0" applyFont="1" applyFill="1">
      <alignment vertical="center"/>
    </xf>
    <xf numFmtId="0" fontId="24" fillId="15" borderId="1" xfId="0" applyFont="1" applyFill="1" applyBorder="1" applyAlignment="1">
      <alignment horizontal="center" vertical="center" wrapText="1"/>
    </xf>
    <xf numFmtId="0" fontId="25" fillId="15" borderId="0" xfId="0" applyFont="1" applyFill="1">
      <alignment vertical="center"/>
    </xf>
    <xf numFmtId="49" fontId="4" fillId="15" borderId="0" xfId="0" applyNumberFormat="1" applyFont="1" applyFill="1">
      <alignment vertical="center"/>
    </xf>
    <xf numFmtId="0" fontId="0" fillId="15" borderId="0" xfId="0" applyFill="1">
      <alignment vertical="center"/>
    </xf>
    <xf numFmtId="0" fontId="20" fillId="15" borderId="0" xfId="0" applyFont="1" applyFill="1" applyAlignment="1">
      <alignment horizontal="justify" vertical="center" wrapText="1"/>
    </xf>
    <xf numFmtId="0" fontId="4" fillId="15" borderId="0" xfId="0" applyFont="1" applyFill="1" applyAlignment="1">
      <alignment vertical="center" wrapText="1"/>
    </xf>
    <xf numFmtId="0" fontId="21" fillId="15" borderId="0" xfId="9" applyFont="1" applyFill="1">
      <alignment vertical="center"/>
    </xf>
    <xf numFmtId="0" fontId="26" fillId="14" borderId="1" xfId="0" applyFont="1" applyFill="1" applyBorder="1" applyAlignment="1">
      <alignment horizontal="center" vertical="center"/>
    </xf>
    <xf numFmtId="0" fontId="20" fillId="15" borderId="0" xfId="0" applyFont="1" applyFill="1">
      <alignment vertical="center"/>
    </xf>
    <xf numFmtId="0" fontId="4" fillId="15" borderId="0" xfId="0" applyFont="1" applyFill="1" applyAlignment="1">
      <alignment vertical="center"/>
    </xf>
    <xf numFmtId="0" fontId="13" fillId="0" borderId="0" xfId="0" applyFont="1" applyFill="1" applyAlignment="1">
      <alignment horizontal="left" vertical="center" wrapText="1"/>
    </xf>
    <xf numFmtId="0" fontId="19" fillId="0" borderId="0" xfId="6" applyFont="1" applyFill="1">
      <alignment vertical="center"/>
    </xf>
    <xf numFmtId="0" fontId="19" fillId="4" borderId="0" xfId="6" applyFont="1" applyFill="1">
      <alignment vertical="center"/>
    </xf>
    <xf numFmtId="0" fontId="2" fillId="0" borderId="0" xfId="0" applyNumberFormat="1" applyFont="1" applyFill="1" applyBorder="1" applyAlignment="1" applyProtection="1">
      <alignment vertical="center"/>
    </xf>
    <xf numFmtId="0" fontId="27" fillId="0" borderId="0" xfId="0" applyFont="1" applyFill="1">
      <alignment vertical="center"/>
    </xf>
    <xf numFmtId="0" fontId="2" fillId="0" borderId="2" xfId="0" applyNumberFormat="1" applyFont="1" applyFill="1" applyBorder="1" applyAlignment="1" applyProtection="1">
      <alignment vertical="center"/>
    </xf>
    <xf numFmtId="49" fontId="2" fillId="4" borderId="0" xfId="0" applyNumberFormat="1" applyFont="1" applyFill="1" applyAlignment="1">
      <alignment vertical="center"/>
    </xf>
    <xf numFmtId="0" fontId="13" fillId="0" borderId="0" xfId="9" applyFont="1" applyFill="1">
      <alignment vertical="center"/>
    </xf>
    <xf numFmtId="0" fontId="28" fillId="0" borderId="0" xfId="0" applyFont="1" applyFill="1" applyAlignment="1">
      <alignment horizontal="center" vertical="center" wrapText="1"/>
    </xf>
    <xf numFmtId="0" fontId="29" fillId="0" borderId="0" xfId="0" applyFont="1" applyFill="1" applyBorder="1" applyAlignment="1">
      <alignment horizontal="center" vertical="center"/>
    </xf>
    <xf numFmtId="0" fontId="2" fillId="0" borderId="0" xfId="13330" applyFont="1" applyFill="1" applyAlignment="1">
      <alignment vertical="center"/>
    </xf>
    <xf numFmtId="0" fontId="30" fillId="0" borderId="5" xfId="0" applyFont="1" applyFill="1" applyBorder="1" applyAlignment="1">
      <alignment horizontal="justify" vertical="top" wrapText="1"/>
    </xf>
  </cellXfs>
  <cellStyles count="47870">
    <cellStyle name="20% - Accent1" xfId="4"/>
    <cellStyle name="20% - Accent2" xfId="5"/>
    <cellStyle name="20% - Accent3" xfId="6"/>
    <cellStyle name="20% - Accent4" xfId="7"/>
    <cellStyle name="20% - Accent5" xfId="8"/>
    <cellStyle name="20% - Accent6" xfId="9"/>
    <cellStyle name="20% - 輔色1 10" xfId="10"/>
    <cellStyle name="20% - 輔色1 10 2" xfId="11"/>
    <cellStyle name="20% - 輔色1 10 3" xfId="12"/>
    <cellStyle name="20% - 輔色1 10 4" xfId="13"/>
    <cellStyle name="20% - 輔色1 10 5" xfId="14"/>
    <cellStyle name="20% - 輔色1 11" xfId="15"/>
    <cellStyle name="20% - 輔色1 11 2" xfId="16"/>
    <cellStyle name="20% - 輔色1 11 3" xfId="17"/>
    <cellStyle name="20% - 輔色1 11 4" xfId="18"/>
    <cellStyle name="20% - 輔色1 11 5" xfId="19"/>
    <cellStyle name="20% - 輔色1 12" xfId="20"/>
    <cellStyle name="20% - 輔色1 12 2" xfId="21"/>
    <cellStyle name="20% - 輔色1 12 3" xfId="22"/>
    <cellStyle name="20% - 輔色1 12 4" xfId="23"/>
    <cellStyle name="20% - 輔色1 12 5" xfId="24"/>
    <cellStyle name="20% - 輔色1 13" xfId="25"/>
    <cellStyle name="20% - 輔色1 13 2" xfId="26"/>
    <cellStyle name="20% - 輔色1 13 3" xfId="27"/>
    <cellStyle name="20% - 輔色1 13 4" xfId="28"/>
    <cellStyle name="20% - 輔色1 13 5" xfId="29"/>
    <cellStyle name="20% - 輔色1 14" xfId="30"/>
    <cellStyle name="20% - 輔色1 14 2" xfId="31"/>
    <cellStyle name="20% - 輔色1 14 3" xfId="32"/>
    <cellStyle name="20% - 輔色1 14 4" xfId="33"/>
    <cellStyle name="20% - 輔色1 14 5" xfId="34"/>
    <cellStyle name="20% - 輔色1 15" xfId="35"/>
    <cellStyle name="20% - 輔色1 15 2" xfId="36"/>
    <cellStyle name="20% - 輔色1 15 3" xfId="37"/>
    <cellStyle name="20% - 輔色1 15 4" xfId="38"/>
    <cellStyle name="20% - 輔色1 15 5" xfId="39"/>
    <cellStyle name="20% - 輔色1 16" xfId="40"/>
    <cellStyle name="20% - 輔色1 16 2" xfId="41"/>
    <cellStyle name="20% - 輔色1 16 3" xfId="42"/>
    <cellStyle name="20% - 輔色1 16 4" xfId="43"/>
    <cellStyle name="20% - 輔色1 16 5" xfId="44"/>
    <cellStyle name="20% - 輔色1 17" xfId="45"/>
    <cellStyle name="20% - 輔色1 17 2" xfId="46"/>
    <cellStyle name="20% - 輔色1 18" xfId="47"/>
    <cellStyle name="20% - 輔色1 18 2" xfId="48"/>
    <cellStyle name="20% - 輔色1 19" xfId="49"/>
    <cellStyle name="20% - 輔色1 19 2" xfId="50"/>
    <cellStyle name="20% - 輔色1 2" xfId="51"/>
    <cellStyle name="20% - 輔色1 2 10" xfId="52"/>
    <cellStyle name="20% - 輔色1 2 2" xfId="53"/>
    <cellStyle name="20% - 輔色1 2 3" xfId="54"/>
    <cellStyle name="20% - 輔色1 2 4" xfId="55"/>
    <cellStyle name="20% - 輔色1 2 5" xfId="56"/>
    <cellStyle name="20% - 輔色1 2 6" xfId="57"/>
    <cellStyle name="20% - 輔色1 2 7" xfId="58"/>
    <cellStyle name="20% - 輔色1 2 8" xfId="59"/>
    <cellStyle name="20% - 輔色1 2 9" xfId="60"/>
    <cellStyle name="20% - 輔色1 20" xfId="61"/>
    <cellStyle name="20% - 輔色1 21" xfId="62"/>
    <cellStyle name="20% - 輔色1 22" xfId="63"/>
    <cellStyle name="20% - 輔色1 23" xfId="64"/>
    <cellStyle name="20% - 輔色1 3" xfId="65"/>
    <cellStyle name="20% - 輔色1 3 2" xfId="66"/>
    <cellStyle name="20% - 輔色1 3 3" xfId="67"/>
    <cellStyle name="20% - 輔色1 3 4" xfId="68"/>
    <cellStyle name="20% - 輔色1 3 5" xfId="69"/>
    <cellStyle name="20% - 輔色1 4" xfId="70"/>
    <cellStyle name="20% - 輔色1 4 2" xfId="71"/>
    <cellStyle name="20% - 輔色1 4 3" xfId="72"/>
    <cellStyle name="20% - 輔色1 4 4" xfId="73"/>
    <cellStyle name="20% - 輔色1 4 5" xfId="74"/>
    <cellStyle name="20% - 輔色1 5" xfId="75"/>
    <cellStyle name="20% - 輔色1 5 2" xfId="76"/>
    <cellStyle name="20% - 輔色1 5 3" xfId="77"/>
    <cellStyle name="20% - 輔色1 5 4" xfId="78"/>
    <cellStyle name="20% - 輔色1 5 5" xfId="79"/>
    <cellStyle name="20% - 輔色1 6" xfId="80"/>
    <cellStyle name="20% - 輔色1 6 2" xfId="81"/>
    <cellStyle name="20% - 輔色1 6 3" xfId="82"/>
    <cellStyle name="20% - 輔色1 6 4" xfId="83"/>
    <cellStyle name="20% - 輔色1 6 5" xfId="84"/>
    <cellStyle name="20% - 輔色1 6 6" xfId="85"/>
    <cellStyle name="20% - 輔色1 6 7" xfId="86"/>
    <cellStyle name="20% - 輔色1 7" xfId="87"/>
    <cellStyle name="20% - 輔色1 7 2" xfId="88"/>
    <cellStyle name="20% - 輔色1 7 3" xfId="89"/>
    <cellStyle name="20% - 輔色1 7 4" xfId="90"/>
    <cellStyle name="20% - 輔色1 7 5" xfId="91"/>
    <cellStyle name="20% - 輔色1 8" xfId="92"/>
    <cellStyle name="20% - 輔色1 8 2" xfId="93"/>
    <cellStyle name="20% - 輔色1 8 3" xfId="94"/>
    <cellStyle name="20% - 輔色1 8 4" xfId="95"/>
    <cellStyle name="20% - 輔色1 8 5" xfId="96"/>
    <cellStyle name="20% - 輔色1 9" xfId="97"/>
    <cellStyle name="20% - 輔色1 9 2" xfId="98"/>
    <cellStyle name="20% - 輔色1 9 3" xfId="99"/>
    <cellStyle name="20% - 輔色1 9 4" xfId="100"/>
    <cellStyle name="20% - 輔色1 9 5" xfId="101"/>
    <cellStyle name="20% - 輔色2 10" xfId="102"/>
    <cellStyle name="20% - 輔色2 10 2" xfId="103"/>
    <cellStyle name="20% - 輔色2 10 3" xfId="104"/>
    <cellStyle name="20% - 輔色2 10 4" xfId="105"/>
    <cellStyle name="20% - 輔色2 10 5" xfId="106"/>
    <cellStyle name="20% - 輔色2 11" xfId="107"/>
    <cellStyle name="20% - 輔色2 11 2" xfId="108"/>
    <cellStyle name="20% - 輔色2 11 3" xfId="109"/>
    <cellStyle name="20% - 輔色2 11 4" xfId="110"/>
    <cellStyle name="20% - 輔色2 11 5" xfId="111"/>
    <cellStyle name="20% - 輔色2 12" xfId="112"/>
    <cellStyle name="20% - 輔色2 12 2" xfId="113"/>
    <cellStyle name="20% - 輔色2 12 3" xfId="114"/>
    <cellStyle name="20% - 輔色2 12 4" xfId="115"/>
    <cellStyle name="20% - 輔色2 12 5" xfId="116"/>
    <cellStyle name="20% - 輔色2 13" xfId="117"/>
    <cellStyle name="20% - 輔色2 13 2" xfId="118"/>
    <cellStyle name="20% - 輔色2 13 3" xfId="119"/>
    <cellStyle name="20% - 輔色2 13 4" xfId="120"/>
    <cellStyle name="20% - 輔色2 13 5" xfId="121"/>
    <cellStyle name="20% - 輔色2 14" xfId="122"/>
    <cellStyle name="20% - 輔色2 14 2" xfId="123"/>
    <cellStyle name="20% - 輔色2 14 3" xfId="124"/>
    <cellStyle name="20% - 輔色2 14 4" xfId="125"/>
    <cellStyle name="20% - 輔色2 14 5" xfId="126"/>
    <cellStyle name="20% - 輔色2 15" xfId="127"/>
    <cellStyle name="20% - 輔色2 15 2" xfId="128"/>
    <cellStyle name="20% - 輔色2 15 3" xfId="129"/>
    <cellStyle name="20% - 輔色2 15 4" xfId="130"/>
    <cellStyle name="20% - 輔色2 15 5" xfId="131"/>
    <cellStyle name="20% - 輔色2 16" xfId="132"/>
    <cellStyle name="20% - 輔色2 16 2" xfId="133"/>
    <cellStyle name="20% - 輔色2 16 3" xfId="134"/>
    <cellStyle name="20% - 輔色2 16 4" xfId="135"/>
    <cellStyle name="20% - 輔色2 16 5" xfId="136"/>
    <cellStyle name="20% - 輔色2 17" xfId="137"/>
    <cellStyle name="20% - 輔色2 17 2" xfId="138"/>
    <cellStyle name="20% - 輔色2 18" xfId="139"/>
    <cellStyle name="20% - 輔色2 18 2" xfId="140"/>
    <cellStyle name="20% - 輔色2 19" xfId="141"/>
    <cellStyle name="20% - 輔色2 19 2" xfId="142"/>
    <cellStyle name="20% - 輔色2 2" xfId="143"/>
    <cellStyle name="20% - 輔色2 2 10" xfId="144"/>
    <cellStyle name="20% - 輔色2 2 2" xfId="145"/>
    <cellStyle name="20% - 輔色2 2 3" xfId="146"/>
    <cellStyle name="20% - 輔色2 2 4" xfId="147"/>
    <cellStyle name="20% - 輔色2 2 5" xfId="148"/>
    <cellStyle name="20% - 輔色2 2 6" xfId="149"/>
    <cellStyle name="20% - 輔色2 2 7" xfId="150"/>
    <cellStyle name="20% - 輔色2 2 8" xfId="151"/>
    <cellStyle name="20% - 輔色2 2 9" xfId="152"/>
    <cellStyle name="20% - 輔色2 20" xfId="153"/>
    <cellStyle name="20% - 輔色2 21" xfId="154"/>
    <cellStyle name="20% - 輔色2 22" xfId="155"/>
    <cellStyle name="20% - 輔色2 23" xfId="156"/>
    <cellStyle name="20% - 輔色2 3" xfId="157"/>
    <cellStyle name="20% - 輔色2 3 2" xfId="158"/>
    <cellStyle name="20% - 輔色2 3 3" xfId="159"/>
    <cellStyle name="20% - 輔色2 3 4" xfId="160"/>
    <cellStyle name="20% - 輔色2 3 5" xfId="161"/>
    <cellStyle name="20% - 輔色2 4" xfId="162"/>
    <cellStyle name="20% - 輔色2 4 2" xfId="163"/>
    <cellStyle name="20% - 輔色2 4 3" xfId="164"/>
    <cellStyle name="20% - 輔色2 4 4" xfId="165"/>
    <cellStyle name="20% - 輔色2 4 5" xfId="166"/>
    <cellStyle name="20% - 輔色2 5" xfId="167"/>
    <cellStyle name="20% - 輔色2 5 2" xfId="168"/>
    <cellStyle name="20% - 輔色2 5 3" xfId="169"/>
    <cellStyle name="20% - 輔色2 5 4" xfId="170"/>
    <cellStyle name="20% - 輔色2 5 5" xfId="171"/>
    <cellStyle name="20% - 輔色2 6" xfId="172"/>
    <cellStyle name="20% - 輔色2 6 2" xfId="173"/>
    <cellStyle name="20% - 輔色2 6 3" xfId="174"/>
    <cellStyle name="20% - 輔色2 6 4" xfId="175"/>
    <cellStyle name="20% - 輔色2 6 5" xfId="176"/>
    <cellStyle name="20% - 輔色2 6 6" xfId="177"/>
    <cellStyle name="20% - 輔色2 6 7" xfId="178"/>
    <cellStyle name="20% - 輔色2 7" xfId="179"/>
    <cellStyle name="20% - 輔色2 7 2" xfId="180"/>
    <cellStyle name="20% - 輔色2 7 3" xfId="181"/>
    <cellStyle name="20% - 輔色2 7 4" xfId="182"/>
    <cellStyle name="20% - 輔色2 7 5" xfId="183"/>
    <cellStyle name="20% - 輔色2 8" xfId="184"/>
    <cellStyle name="20% - 輔色2 8 2" xfId="185"/>
    <cellStyle name="20% - 輔色2 8 3" xfId="186"/>
    <cellStyle name="20% - 輔色2 8 4" xfId="187"/>
    <cellStyle name="20% - 輔色2 8 5" xfId="188"/>
    <cellStyle name="20% - 輔色2 9" xfId="189"/>
    <cellStyle name="20% - 輔色2 9 2" xfId="190"/>
    <cellStyle name="20% - 輔色2 9 3" xfId="191"/>
    <cellStyle name="20% - 輔色2 9 4" xfId="192"/>
    <cellStyle name="20% - 輔色2 9 5" xfId="193"/>
    <cellStyle name="20% - 輔色3 10" xfId="194"/>
    <cellStyle name="20% - 輔色3 10 2" xfId="195"/>
    <cellStyle name="20% - 輔色3 10 3" xfId="196"/>
    <cellStyle name="20% - 輔色3 10 4" xfId="197"/>
    <cellStyle name="20% - 輔色3 10 5" xfId="198"/>
    <cellStyle name="20% - 輔色3 11" xfId="199"/>
    <cellStyle name="20% - 輔色3 11 2" xfId="200"/>
    <cellStyle name="20% - 輔色3 11 3" xfId="201"/>
    <cellStyle name="20% - 輔色3 11 4" xfId="202"/>
    <cellStyle name="20% - 輔色3 11 5" xfId="203"/>
    <cellStyle name="20% - 輔色3 12" xfId="204"/>
    <cellStyle name="20% - 輔色3 12 2" xfId="205"/>
    <cellStyle name="20% - 輔色3 12 3" xfId="206"/>
    <cellStyle name="20% - 輔色3 12 4" xfId="207"/>
    <cellStyle name="20% - 輔色3 12 5" xfId="208"/>
    <cellStyle name="20% - 輔色3 13" xfId="209"/>
    <cellStyle name="20% - 輔色3 13 2" xfId="210"/>
    <cellStyle name="20% - 輔色3 13 3" xfId="211"/>
    <cellStyle name="20% - 輔色3 13 4" xfId="212"/>
    <cellStyle name="20% - 輔色3 13 5" xfId="213"/>
    <cellStyle name="20% - 輔色3 14" xfId="214"/>
    <cellStyle name="20% - 輔色3 14 2" xfId="215"/>
    <cellStyle name="20% - 輔色3 14 3" xfId="216"/>
    <cellStyle name="20% - 輔色3 14 4" xfId="217"/>
    <cellStyle name="20% - 輔色3 14 5" xfId="218"/>
    <cellStyle name="20% - 輔色3 15" xfId="219"/>
    <cellStyle name="20% - 輔色3 15 2" xfId="220"/>
    <cellStyle name="20% - 輔色3 15 3" xfId="221"/>
    <cellStyle name="20% - 輔色3 15 4" xfId="222"/>
    <cellStyle name="20% - 輔色3 15 5" xfId="223"/>
    <cellStyle name="20% - 輔色3 16" xfId="224"/>
    <cellStyle name="20% - 輔色3 16 2" xfId="225"/>
    <cellStyle name="20% - 輔色3 16 3" xfId="226"/>
    <cellStyle name="20% - 輔色3 16 4" xfId="227"/>
    <cellStyle name="20% - 輔色3 16 5" xfId="228"/>
    <cellStyle name="20% - 輔色3 17" xfId="229"/>
    <cellStyle name="20% - 輔色3 17 2" xfId="230"/>
    <cellStyle name="20% - 輔色3 18" xfId="231"/>
    <cellStyle name="20% - 輔色3 18 2" xfId="232"/>
    <cellStyle name="20% - 輔色3 19" xfId="233"/>
    <cellStyle name="20% - 輔色3 19 2" xfId="234"/>
    <cellStyle name="20% - 輔色3 2" xfId="235"/>
    <cellStyle name="20% - 輔色3 2 10" xfId="236"/>
    <cellStyle name="20% - 輔色3 2 2" xfId="237"/>
    <cellStyle name="20% - 輔色3 2 3" xfId="238"/>
    <cellStyle name="20% - 輔色3 2 4" xfId="239"/>
    <cellStyle name="20% - 輔色3 2 5" xfId="240"/>
    <cellStyle name="20% - 輔色3 2 6" xfId="241"/>
    <cellStyle name="20% - 輔色3 2 7" xfId="242"/>
    <cellStyle name="20% - 輔色3 2 8" xfId="243"/>
    <cellStyle name="20% - 輔色3 2 9" xfId="244"/>
    <cellStyle name="20% - 輔色3 20" xfId="245"/>
    <cellStyle name="20% - 輔色3 21" xfId="246"/>
    <cellStyle name="20% - 輔色3 22" xfId="247"/>
    <cellStyle name="20% - 輔色3 23" xfId="248"/>
    <cellStyle name="20% - 輔色3 3" xfId="249"/>
    <cellStyle name="20% - 輔色3 3 2" xfId="250"/>
    <cellStyle name="20% - 輔色3 3 3" xfId="251"/>
    <cellStyle name="20% - 輔色3 3 4" xfId="252"/>
    <cellStyle name="20% - 輔色3 3 5" xfId="253"/>
    <cellStyle name="20% - 輔色3 4" xfId="254"/>
    <cellStyle name="20% - 輔色3 4 2" xfId="255"/>
    <cellStyle name="20% - 輔色3 4 3" xfId="256"/>
    <cellStyle name="20% - 輔色3 4 4" xfId="257"/>
    <cellStyle name="20% - 輔色3 4 5" xfId="258"/>
    <cellStyle name="20% - 輔色3 5" xfId="259"/>
    <cellStyle name="20% - 輔色3 5 2" xfId="260"/>
    <cellStyle name="20% - 輔色3 5 3" xfId="261"/>
    <cellStyle name="20% - 輔色3 5 4" xfId="262"/>
    <cellStyle name="20% - 輔色3 5 5" xfId="263"/>
    <cellStyle name="20% - 輔色3 6" xfId="264"/>
    <cellStyle name="20% - 輔色3 6 2" xfId="265"/>
    <cellStyle name="20% - 輔色3 6 3" xfId="266"/>
    <cellStyle name="20% - 輔色3 6 4" xfId="267"/>
    <cellStyle name="20% - 輔色3 6 5" xfId="268"/>
    <cellStyle name="20% - 輔色3 6 6" xfId="269"/>
    <cellStyle name="20% - 輔色3 6 7" xfId="270"/>
    <cellStyle name="20% - 輔色3 7" xfId="271"/>
    <cellStyle name="20% - 輔色3 7 2" xfId="272"/>
    <cellStyle name="20% - 輔色3 7 3" xfId="273"/>
    <cellStyle name="20% - 輔色3 7 4" xfId="274"/>
    <cellStyle name="20% - 輔色3 7 5" xfId="275"/>
    <cellStyle name="20% - 輔色3 8" xfId="276"/>
    <cellStyle name="20% - 輔色3 8 2" xfId="277"/>
    <cellStyle name="20% - 輔色3 8 3" xfId="278"/>
    <cellStyle name="20% - 輔色3 8 4" xfId="279"/>
    <cellStyle name="20% - 輔色3 8 5" xfId="280"/>
    <cellStyle name="20% - 輔色3 9" xfId="281"/>
    <cellStyle name="20% - 輔色3 9 2" xfId="282"/>
    <cellStyle name="20% - 輔色3 9 3" xfId="283"/>
    <cellStyle name="20% - 輔色3 9 4" xfId="284"/>
    <cellStyle name="20% - 輔色3 9 5" xfId="285"/>
    <cellStyle name="20% - 輔色4 10" xfId="286"/>
    <cellStyle name="20% - 輔色4 10 2" xfId="287"/>
    <cellStyle name="20% - 輔色4 10 3" xfId="288"/>
    <cellStyle name="20% - 輔色4 10 4" xfId="289"/>
    <cellStyle name="20% - 輔色4 10 5" xfId="290"/>
    <cellStyle name="20% - 輔色4 11" xfId="291"/>
    <cellStyle name="20% - 輔色4 11 2" xfId="292"/>
    <cellStyle name="20% - 輔色4 11 3" xfId="293"/>
    <cellStyle name="20% - 輔色4 11 4" xfId="294"/>
    <cellStyle name="20% - 輔色4 11 5" xfId="295"/>
    <cellStyle name="20% - 輔色4 12" xfId="296"/>
    <cellStyle name="20% - 輔色4 12 2" xfId="297"/>
    <cellStyle name="20% - 輔色4 12 3" xfId="298"/>
    <cellStyle name="20% - 輔色4 12 4" xfId="299"/>
    <cellStyle name="20% - 輔色4 12 5" xfId="300"/>
    <cellStyle name="20% - 輔色4 13" xfId="301"/>
    <cellStyle name="20% - 輔色4 13 2" xfId="302"/>
    <cellStyle name="20% - 輔色4 13 3" xfId="303"/>
    <cellStyle name="20% - 輔色4 13 4" xfId="304"/>
    <cellStyle name="20% - 輔色4 13 5" xfId="305"/>
    <cellStyle name="20% - 輔色4 14" xfId="306"/>
    <cellStyle name="20% - 輔色4 14 2" xfId="307"/>
    <cellStyle name="20% - 輔色4 14 3" xfId="308"/>
    <cellStyle name="20% - 輔色4 14 4" xfId="309"/>
    <cellStyle name="20% - 輔色4 14 5" xfId="310"/>
    <cellStyle name="20% - 輔色4 15" xfId="311"/>
    <cellStyle name="20% - 輔色4 15 2" xfId="312"/>
    <cellStyle name="20% - 輔色4 15 3" xfId="313"/>
    <cellStyle name="20% - 輔色4 15 4" xfId="314"/>
    <cellStyle name="20% - 輔色4 15 5" xfId="315"/>
    <cellStyle name="20% - 輔色4 16" xfId="316"/>
    <cellStyle name="20% - 輔色4 16 2" xfId="317"/>
    <cellStyle name="20% - 輔色4 16 3" xfId="318"/>
    <cellStyle name="20% - 輔色4 16 4" xfId="319"/>
    <cellStyle name="20% - 輔色4 16 5" xfId="320"/>
    <cellStyle name="20% - 輔色4 17" xfId="321"/>
    <cellStyle name="20% - 輔色4 17 2" xfId="322"/>
    <cellStyle name="20% - 輔色4 18" xfId="323"/>
    <cellStyle name="20% - 輔色4 18 2" xfId="324"/>
    <cellStyle name="20% - 輔色4 19" xfId="325"/>
    <cellStyle name="20% - 輔色4 19 2" xfId="326"/>
    <cellStyle name="20% - 輔色4 2" xfId="327"/>
    <cellStyle name="20% - 輔色4 2 10" xfId="328"/>
    <cellStyle name="20% - 輔色4 2 2" xfId="329"/>
    <cellStyle name="20% - 輔色4 2 3" xfId="330"/>
    <cellStyle name="20% - 輔色4 2 4" xfId="331"/>
    <cellStyle name="20% - 輔色4 2 5" xfId="332"/>
    <cellStyle name="20% - 輔色4 2 6" xfId="333"/>
    <cellStyle name="20% - 輔色4 2 7" xfId="334"/>
    <cellStyle name="20% - 輔色4 2 8" xfId="335"/>
    <cellStyle name="20% - 輔色4 2 9" xfId="336"/>
    <cellStyle name="20% - 輔色4 20" xfId="337"/>
    <cellStyle name="20% - 輔色4 21" xfId="338"/>
    <cellStyle name="20% - 輔色4 22" xfId="339"/>
    <cellStyle name="20% - 輔色4 23" xfId="340"/>
    <cellStyle name="20% - 輔色4 3" xfId="341"/>
    <cellStyle name="20% - 輔色4 3 2" xfId="342"/>
    <cellStyle name="20% - 輔色4 3 3" xfId="343"/>
    <cellStyle name="20% - 輔色4 3 4" xfId="344"/>
    <cellStyle name="20% - 輔色4 3 5" xfId="345"/>
    <cellStyle name="20% - 輔色4 4" xfId="346"/>
    <cellStyle name="20% - 輔色4 4 2" xfId="347"/>
    <cellStyle name="20% - 輔色4 4 3" xfId="348"/>
    <cellStyle name="20% - 輔色4 4 4" xfId="349"/>
    <cellStyle name="20% - 輔色4 4 5" xfId="350"/>
    <cellStyle name="20% - 輔色4 5" xfId="351"/>
    <cellStyle name="20% - 輔色4 5 2" xfId="352"/>
    <cellStyle name="20% - 輔色4 5 3" xfId="353"/>
    <cellStyle name="20% - 輔色4 5 4" xfId="354"/>
    <cellStyle name="20% - 輔色4 5 5" xfId="355"/>
    <cellStyle name="20% - 輔色4 6" xfId="356"/>
    <cellStyle name="20% - 輔色4 6 2" xfId="357"/>
    <cellStyle name="20% - 輔色4 6 3" xfId="358"/>
    <cellStyle name="20% - 輔色4 6 4" xfId="359"/>
    <cellStyle name="20% - 輔色4 6 5" xfId="360"/>
    <cellStyle name="20% - 輔色4 6 6" xfId="361"/>
    <cellStyle name="20% - 輔色4 6 7" xfId="362"/>
    <cellStyle name="20% - 輔色4 7" xfId="363"/>
    <cellStyle name="20% - 輔色4 7 2" xfId="364"/>
    <cellStyle name="20% - 輔色4 7 3" xfId="365"/>
    <cellStyle name="20% - 輔色4 7 4" xfId="366"/>
    <cellStyle name="20% - 輔色4 7 5" xfId="367"/>
    <cellStyle name="20% - 輔色4 8" xfId="368"/>
    <cellStyle name="20% - 輔色4 8 2" xfId="369"/>
    <cellStyle name="20% - 輔色4 8 3" xfId="370"/>
    <cellStyle name="20% - 輔色4 8 4" xfId="371"/>
    <cellStyle name="20% - 輔色4 8 5" xfId="372"/>
    <cellStyle name="20% - 輔色4 9" xfId="373"/>
    <cellStyle name="20% - 輔色4 9 2" xfId="374"/>
    <cellStyle name="20% - 輔色4 9 3" xfId="375"/>
    <cellStyle name="20% - 輔色4 9 4" xfId="376"/>
    <cellStyle name="20% - 輔色4 9 5" xfId="377"/>
    <cellStyle name="20% - 輔色5 10" xfId="378"/>
    <cellStyle name="20% - 輔色5 10 2" xfId="379"/>
    <cellStyle name="20% - 輔色5 10 3" xfId="380"/>
    <cellStyle name="20% - 輔色5 10 4" xfId="381"/>
    <cellStyle name="20% - 輔色5 10 5" xfId="382"/>
    <cellStyle name="20% - 輔色5 11" xfId="383"/>
    <cellStyle name="20% - 輔色5 11 2" xfId="384"/>
    <cellStyle name="20% - 輔色5 11 3" xfId="385"/>
    <cellStyle name="20% - 輔色5 11 4" xfId="386"/>
    <cellStyle name="20% - 輔色5 11 5" xfId="387"/>
    <cellStyle name="20% - 輔色5 12" xfId="388"/>
    <cellStyle name="20% - 輔色5 12 2" xfId="389"/>
    <cellStyle name="20% - 輔色5 12 3" xfId="390"/>
    <cellStyle name="20% - 輔色5 12 4" xfId="391"/>
    <cellStyle name="20% - 輔色5 12 5" xfId="392"/>
    <cellStyle name="20% - 輔色5 13" xfId="393"/>
    <cellStyle name="20% - 輔色5 13 2" xfId="394"/>
    <cellStyle name="20% - 輔色5 13 3" xfId="395"/>
    <cellStyle name="20% - 輔色5 13 4" xfId="396"/>
    <cellStyle name="20% - 輔色5 13 5" xfId="397"/>
    <cellStyle name="20% - 輔色5 14" xfId="398"/>
    <cellStyle name="20% - 輔色5 14 2" xfId="399"/>
    <cellStyle name="20% - 輔色5 14 3" xfId="400"/>
    <cellStyle name="20% - 輔色5 14 4" xfId="401"/>
    <cellStyle name="20% - 輔色5 14 5" xfId="402"/>
    <cellStyle name="20% - 輔色5 15" xfId="403"/>
    <cellStyle name="20% - 輔色5 15 2" xfId="404"/>
    <cellStyle name="20% - 輔色5 15 3" xfId="405"/>
    <cellStyle name="20% - 輔色5 15 4" xfId="406"/>
    <cellStyle name="20% - 輔色5 15 5" xfId="407"/>
    <cellStyle name="20% - 輔色5 16" xfId="408"/>
    <cellStyle name="20% - 輔色5 16 2" xfId="409"/>
    <cellStyle name="20% - 輔色5 16 3" xfId="410"/>
    <cellStyle name="20% - 輔色5 16 4" xfId="411"/>
    <cellStyle name="20% - 輔色5 16 5" xfId="412"/>
    <cellStyle name="20% - 輔色5 17" xfId="413"/>
    <cellStyle name="20% - 輔色5 17 2" xfId="414"/>
    <cellStyle name="20% - 輔色5 18" xfId="415"/>
    <cellStyle name="20% - 輔色5 18 2" xfId="416"/>
    <cellStyle name="20% - 輔色5 19" xfId="417"/>
    <cellStyle name="20% - 輔色5 19 2" xfId="418"/>
    <cellStyle name="20% - 輔色5 2" xfId="419"/>
    <cellStyle name="20% - 輔色5 2 10" xfId="420"/>
    <cellStyle name="20% - 輔色5 2 2" xfId="421"/>
    <cellStyle name="20% - 輔色5 2 3" xfId="422"/>
    <cellStyle name="20% - 輔色5 2 4" xfId="423"/>
    <cellStyle name="20% - 輔色5 2 5" xfId="424"/>
    <cellStyle name="20% - 輔色5 2 6" xfId="425"/>
    <cellStyle name="20% - 輔色5 2 7" xfId="426"/>
    <cellStyle name="20% - 輔色5 2 8" xfId="427"/>
    <cellStyle name="20% - 輔色5 2 9" xfId="428"/>
    <cellStyle name="20% - 輔色5 20" xfId="429"/>
    <cellStyle name="20% - 輔色5 21" xfId="430"/>
    <cellStyle name="20% - 輔色5 22" xfId="431"/>
    <cellStyle name="20% - 輔色5 23" xfId="432"/>
    <cellStyle name="20% - 輔色5 3" xfId="433"/>
    <cellStyle name="20% - 輔色5 3 2" xfId="434"/>
    <cellStyle name="20% - 輔色5 3 3" xfId="435"/>
    <cellStyle name="20% - 輔色5 3 4" xfId="436"/>
    <cellStyle name="20% - 輔色5 3 5" xfId="437"/>
    <cellStyle name="20% - 輔色5 4" xfId="438"/>
    <cellStyle name="20% - 輔色5 4 2" xfId="439"/>
    <cellStyle name="20% - 輔色5 4 3" xfId="440"/>
    <cellStyle name="20% - 輔色5 4 4" xfId="441"/>
    <cellStyle name="20% - 輔色5 4 5" xfId="442"/>
    <cellStyle name="20% - 輔色5 5" xfId="443"/>
    <cellStyle name="20% - 輔色5 5 2" xfId="444"/>
    <cellStyle name="20% - 輔色5 5 3" xfId="445"/>
    <cellStyle name="20% - 輔色5 5 4" xfId="446"/>
    <cellStyle name="20% - 輔色5 5 5" xfId="447"/>
    <cellStyle name="20% - 輔色5 6" xfId="448"/>
    <cellStyle name="20% - 輔色5 6 2" xfId="449"/>
    <cellStyle name="20% - 輔色5 6 3" xfId="450"/>
    <cellStyle name="20% - 輔色5 6 4" xfId="451"/>
    <cellStyle name="20% - 輔色5 6 5" xfId="452"/>
    <cellStyle name="20% - 輔色5 6 6" xfId="453"/>
    <cellStyle name="20% - 輔色5 6 7" xfId="454"/>
    <cellStyle name="20% - 輔色5 7" xfId="455"/>
    <cellStyle name="20% - 輔色5 7 2" xfId="456"/>
    <cellStyle name="20% - 輔色5 7 3" xfId="457"/>
    <cellStyle name="20% - 輔色5 7 4" xfId="458"/>
    <cellStyle name="20% - 輔色5 7 5" xfId="459"/>
    <cellStyle name="20% - 輔色5 8" xfId="460"/>
    <cellStyle name="20% - 輔色5 8 2" xfId="461"/>
    <cellStyle name="20% - 輔色5 8 3" xfId="462"/>
    <cellStyle name="20% - 輔色5 8 4" xfId="463"/>
    <cellStyle name="20% - 輔色5 8 5" xfId="464"/>
    <cellStyle name="20% - 輔色5 9" xfId="465"/>
    <cellStyle name="20% - 輔色5 9 2" xfId="466"/>
    <cellStyle name="20% - 輔色5 9 3" xfId="467"/>
    <cellStyle name="20% - 輔色5 9 4" xfId="468"/>
    <cellStyle name="20% - 輔色5 9 5" xfId="469"/>
    <cellStyle name="20% - 輔色6 10" xfId="470"/>
    <cellStyle name="20% - 輔色6 10 2" xfId="471"/>
    <cellStyle name="20% - 輔色6 10 3" xfId="472"/>
    <cellStyle name="20% - 輔色6 10 4" xfId="473"/>
    <cellStyle name="20% - 輔色6 10 5" xfId="474"/>
    <cellStyle name="20% - 輔色6 11" xfId="475"/>
    <cellStyle name="20% - 輔色6 11 2" xfId="476"/>
    <cellStyle name="20% - 輔色6 11 3" xfId="477"/>
    <cellStyle name="20% - 輔色6 11 4" xfId="478"/>
    <cellStyle name="20% - 輔色6 11 5" xfId="479"/>
    <cellStyle name="20% - 輔色6 12" xfId="480"/>
    <cellStyle name="20% - 輔色6 12 2" xfId="481"/>
    <cellStyle name="20% - 輔色6 12 3" xfId="482"/>
    <cellStyle name="20% - 輔色6 12 4" xfId="483"/>
    <cellStyle name="20% - 輔色6 12 5" xfId="484"/>
    <cellStyle name="20% - 輔色6 13" xfId="485"/>
    <cellStyle name="20% - 輔色6 13 2" xfId="486"/>
    <cellStyle name="20% - 輔色6 13 3" xfId="487"/>
    <cellStyle name="20% - 輔色6 13 4" xfId="488"/>
    <cellStyle name="20% - 輔色6 13 5" xfId="489"/>
    <cellStyle name="20% - 輔色6 14" xfId="490"/>
    <cellStyle name="20% - 輔色6 14 2" xfId="491"/>
    <cellStyle name="20% - 輔色6 14 3" xfId="492"/>
    <cellStyle name="20% - 輔色6 14 4" xfId="493"/>
    <cellStyle name="20% - 輔色6 14 5" xfId="494"/>
    <cellStyle name="20% - 輔色6 15" xfId="495"/>
    <cellStyle name="20% - 輔色6 15 2" xfId="496"/>
    <cellStyle name="20% - 輔色6 15 3" xfId="497"/>
    <cellStyle name="20% - 輔色6 15 4" xfId="498"/>
    <cellStyle name="20% - 輔色6 15 5" xfId="499"/>
    <cellStyle name="20% - 輔色6 16" xfId="500"/>
    <cellStyle name="20% - 輔色6 16 2" xfId="501"/>
    <cellStyle name="20% - 輔色6 16 3" xfId="502"/>
    <cellStyle name="20% - 輔色6 16 4" xfId="503"/>
    <cellStyle name="20% - 輔色6 16 5" xfId="504"/>
    <cellStyle name="20% - 輔色6 17" xfId="505"/>
    <cellStyle name="20% - 輔色6 17 2" xfId="506"/>
    <cellStyle name="20% - 輔色6 18" xfId="507"/>
    <cellStyle name="20% - 輔色6 18 2" xfId="508"/>
    <cellStyle name="20% - 輔色6 19" xfId="509"/>
    <cellStyle name="20% - 輔色6 19 2" xfId="510"/>
    <cellStyle name="20% - 輔色6 2" xfId="511"/>
    <cellStyle name="20% - 輔色6 2 10" xfId="512"/>
    <cellStyle name="20% - 輔色6 2 2" xfId="513"/>
    <cellStyle name="20% - 輔色6 2 3" xfId="514"/>
    <cellStyle name="20% - 輔色6 2 4" xfId="515"/>
    <cellStyle name="20% - 輔色6 2 5" xfId="516"/>
    <cellStyle name="20% - 輔色6 2 6" xfId="517"/>
    <cellStyle name="20% - 輔色6 2 7" xfId="518"/>
    <cellStyle name="20% - 輔色6 2 8" xfId="519"/>
    <cellStyle name="20% - 輔色6 2 9" xfId="520"/>
    <cellStyle name="20% - 輔色6 20" xfId="521"/>
    <cellStyle name="20% - 輔色6 21" xfId="522"/>
    <cellStyle name="20% - 輔色6 22" xfId="523"/>
    <cellStyle name="20% - 輔色6 23" xfId="524"/>
    <cellStyle name="20% - 輔色6 3" xfId="525"/>
    <cellStyle name="20% - 輔色6 3 2" xfId="526"/>
    <cellStyle name="20% - 輔色6 3 3" xfId="527"/>
    <cellStyle name="20% - 輔色6 3 4" xfId="528"/>
    <cellStyle name="20% - 輔色6 3 5" xfId="529"/>
    <cellStyle name="20% - 輔色6 4" xfId="530"/>
    <cellStyle name="20% - 輔色6 4 2" xfId="531"/>
    <cellStyle name="20% - 輔色6 4 3" xfId="532"/>
    <cellStyle name="20% - 輔色6 4 4" xfId="533"/>
    <cellStyle name="20% - 輔色6 4 5" xfId="534"/>
    <cellStyle name="20% - 輔色6 5" xfId="535"/>
    <cellStyle name="20% - 輔色6 5 2" xfId="536"/>
    <cellStyle name="20% - 輔色6 5 3" xfId="537"/>
    <cellStyle name="20% - 輔色6 5 4" xfId="538"/>
    <cellStyle name="20% - 輔色6 5 5" xfId="539"/>
    <cellStyle name="20% - 輔色6 6" xfId="540"/>
    <cellStyle name="20% - 輔色6 6 2" xfId="541"/>
    <cellStyle name="20% - 輔色6 6 3" xfId="542"/>
    <cellStyle name="20% - 輔色6 6 4" xfId="543"/>
    <cellStyle name="20% - 輔色6 6 5" xfId="544"/>
    <cellStyle name="20% - 輔色6 6 6" xfId="545"/>
    <cellStyle name="20% - 輔色6 6 7" xfId="546"/>
    <cellStyle name="20% - 輔色6 7" xfId="547"/>
    <cellStyle name="20% - 輔色6 7 2" xfId="548"/>
    <cellStyle name="20% - 輔色6 7 3" xfId="549"/>
    <cellStyle name="20% - 輔色6 7 4" xfId="550"/>
    <cellStyle name="20% - 輔色6 7 5" xfId="551"/>
    <cellStyle name="20% - 輔色6 8" xfId="552"/>
    <cellStyle name="20% - 輔色6 8 2" xfId="553"/>
    <cellStyle name="20% - 輔色6 8 3" xfId="554"/>
    <cellStyle name="20% - 輔色6 8 4" xfId="555"/>
    <cellStyle name="20% - 輔色6 8 5" xfId="556"/>
    <cellStyle name="20% - 輔色6 9" xfId="557"/>
    <cellStyle name="20% - 輔色6 9 2" xfId="558"/>
    <cellStyle name="20% - 輔色6 9 3" xfId="559"/>
    <cellStyle name="20% - 輔色6 9 4" xfId="560"/>
    <cellStyle name="20% - 輔色6 9 5" xfId="561"/>
    <cellStyle name="40% - Accent1" xfId="562"/>
    <cellStyle name="40% - Accent2" xfId="563"/>
    <cellStyle name="40% - Accent3" xfId="564"/>
    <cellStyle name="40% - Accent4" xfId="565"/>
    <cellStyle name="40% - Accent5" xfId="566"/>
    <cellStyle name="40% - Accent6" xfId="567"/>
    <cellStyle name="40% - 輔色1 10" xfId="568"/>
    <cellStyle name="40% - 輔色1 10 2" xfId="569"/>
    <cellStyle name="40% - 輔色1 10 3" xfId="570"/>
    <cellStyle name="40% - 輔色1 10 4" xfId="571"/>
    <cellStyle name="40% - 輔色1 10 5" xfId="572"/>
    <cellStyle name="40% - 輔色1 11" xfId="573"/>
    <cellStyle name="40% - 輔色1 11 2" xfId="574"/>
    <cellStyle name="40% - 輔色1 11 3" xfId="575"/>
    <cellStyle name="40% - 輔色1 11 4" xfId="576"/>
    <cellStyle name="40% - 輔色1 11 5" xfId="577"/>
    <cellStyle name="40% - 輔色1 12" xfId="578"/>
    <cellStyle name="40% - 輔色1 12 2" xfId="579"/>
    <cellStyle name="40% - 輔色1 12 3" xfId="580"/>
    <cellStyle name="40% - 輔色1 12 4" xfId="581"/>
    <cellStyle name="40% - 輔色1 12 5" xfId="582"/>
    <cellStyle name="40% - 輔色1 13" xfId="583"/>
    <cellStyle name="40% - 輔色1 13 2" xfId="584"/>
    <cellStyle name="40% - 輔色1 13 3" xfId="585"/>
    <cellStyle name="40% - 輔色1 13 4" xfId="586"/>
    <cellStyle name="40% - 輔色1 13 5" xfId="587"/>
    <cellStyle name="40% - 輔色1 14" xfId="588"/>
    <cellStyle name="40% - 輔色1 14 2" xfId="589"/>
    <cellStyle name="40% - 輔色1 14 3" xfId="590"/>
    <cellStyle name="40% - 輔色1 14 4" xfId="591"/>
    <cellStyle name="40% - 輔色1 14 5" xfId="592"/>
    <cellStyle name="40% - 輔色1 15" xfId="593"/>
    <cellStyle name="40% - 輔色1 15 2" xfId="594"/>
    <cellStyle name="40% - 輔色1 15 3" xfId="595"/>
    <cellStyle name="40% - 輔色1 15 4" xfId="596"/>
    <cellStyle name="40% - 輔色1 15 5" xfId="597"/>
    <cellStyle name="40% - 輔色1 16" xfId="598"/>
    <cellStyle name="40% - 輔色1 16 2" xfId="599"/>
    <cellStyle name="40% - 輔色1 16 3" xfId="600"/>
    <cellStyle name="40% - 輔色1 16 4" xfId="601"/>
    <cellStyle name="40% - 輔色1 16 5" xfId="602"/>
    <cellStyle name="40% - 輔色1 17" xfId="603"/>
    <cellStyle name="40% - 輔色1 17 2" xfId="604"/>
    <cellStyle name="40% - 輔色1 18" xfId="605"/>
    <cellStyle name="40% - 輔色1 18 2" xfId="606"/>
    <cellStyle name="40% - 輔色1 19" xfId="607"/>
    <cellStyle name="40% - 輔色1 19 2" xfId="608"/>
    <cellStyle name="40% - 輔色1 2" xfId="609"/>
    <cellStyle name="40% - 輔色1 2 10" xfId="610"/>
    <cellStyle name="40% - 輔色1 2 2" xfId="611"/>
    <cellStyle name="40% - 輔色1 2 3" xfId="612"/>
    <cellStyle name="40% - 輔色1 2 4" xfId="613"/>
    <cellStyle name="40% - 輔色1 2 5" xfId="614"/>
    <cellStyle name="40% - 輔色1 2 6" xfId="615"/>
    <cellStyle name="40% - 輔色1 2 7" xfId="616"/>
    <cellStyle name="40% - 輔色1 2 8" xfId="617"/>
    <cellStyle name="40% - 輔色1 2 9" xfId="618"/>
    <cellStyle name="40% - 輔色1 20" xfId="619"/>
    <cellStyle name="40% - 輔色1 21" xfId="620"/>
    <cellStyle name="40% - 輔色1 22" xfId="621"/>
    <cellStyle name="40% - 輔色1 23" xfId="622"/>
    <cellStyle name="40% - 輔色1 3" xfId="623"/>
    <cellStyle name="40% - 輔色1 3 2" xfId="624"/>
    <cellStyle name="40% - 輔色1 3 3" xfId="625"/>
    <cellStyle name="40% - 輔色1 3 4" xfId="626"/>
    <cellStyle name="40% - 輔色1 3 5" xfId="627"/>
    <cellStyle name="40% - 輔色1 4" xfId="628"/>
    <cellStyle name="40% - 輔色1 4 2" xfId="629"/>
    <cellStyle name="40% - 輔色1 4 3" xfId="630"/>
    <cellStyle name="40% - 輔色1 4 4" xfId="631"/>
    <cellStyle name="40% - 輔色1 4 5" xfId="632"/>
    <cellStyle name="40% - 輔色1 5" xfId="633"/>
    <cellStyle name="40% - 輔色1 5 2" xfId="634"/>
    <cellStyle name="40% - 輔色1 5 3" xfId="635"/>
    <cellStyle name="40% - 輔色1 5 4" xfId="636"/>
    <cellStyle name="40% - 輔色1 5 5" xfId="637"/>
    <cellStyle name="40% - 輔色1 6" xfId="638"/>
    <cellStyle name="40% - 輔色1 6 2" xfId="639"/>
    <cellStyle name="40% - 輔色1 6 3" xfId="640"/>
    <cellStyle name="40% - 輔色1 6 4" xfId="641"/>
    <cellStyle name="40% - 輔色1 6 5" xfId="642"/>
    <cellStyle name="40% - 輔色1 6 6" xfId="643"/>
    <cellStyle name="40% - 輔色1 6 7" xfId="644"/>
    <cellStyle name="40% - 輔色1 7" xfId="645"/>
    <cellStyle name="40% - 輔色1 7 2" xfId="646"/>
    <cellStyle name="40% - 輔色1 7 3" xfId="647"/>
    <cellStyle name="40% - 輔色1 7 4" xfId="648"/>
    <cellStyle name="40% - 輔色1 7 5" xfId="649"/>
    <cellStyle name="40% - 輔色1 8" xfId="650"/>
    <cellStyle name="40% - 輔色1 8 2" xfId="651"/>
    <cellStyle name="40% - 輔色1 8 3" xfId="652"/>
    <cellStyle name="40% - 輔色1 8 4" xfId="653"/>
    <cellStyle name="40% - 輔色1 8 5" xfId="654"/>
    <cellStyle name="40% - 輔色1 9" xfId="655"/>
    <cellStyle name="40% - 輔色1 9 2" xfId="656"/>
    <cellStyle name="40% - 輔色1 9 3" xfId="657"/>
    <cellStyle name="40% - 輔色1 9 4" xfId="658"/>
    <cellStyle name="40% - 輔色1 9 5" xfId="659"/>
    <cellStyle name="40% - 輔色2 10" xfId="660"/>
    <cellStyle name="40% - 輔色2 10 2" xfId="661"/>
    <cellStyle name="40% - 輔色2 10 3" xfId="662"/>
    <cellStyle name="40% - 輔色2 10 4" xfId="663"/>
    <cellStyle name="40% - 輔色2 10 5" xfId="664"/>
    <cellStyle name="40% - 輔色2 11" xfId="665"/>
    <cellStyle name="40% - 輔色2 11 2" xfId="666"/>
    <cellStyle name="40% - 輔色2 11 3" xfId="667"/>
    <cellStyle name="40% - 輔色2 11 4" xfId="668"/>
    <cellStyle name="40% - 輔色2 11 5" xfId="669"/>
    <cellStyle name="40% - 輔色2 12" xfId="670"/>
    <cellStyle name="40% - 輔色2 12 2" xfId="671"/>
    <cellStyle name="40% - 輔色2 12 3" xfId="672"/>
    <cellStyle name="40% - 輔色2 12 4" xfId="673"/>
    <cellStyle name="40% - 輔色2 12 5" xfId="674"/>
    <cellStyle name="40% - 輔色2 13" xfId="675"/>
    <cellStyle name="40% - 輔色2 13 2" xfId="676"/>
    <cellStyle name="40% - 輔色2 13 3" xfId="677"/>
    <cellStyle name="40% - 輔色2 13 4" xfId="678"/>
    <cellStyle name="40% - 輔色2 13 5" xfId="679"/>
    <cellStyle name="40% - 輔色2 14" xfId="680"/>
    <cellStyle name="40% - 輔色2 14 2" xfId="681"/>
    <cellStyle name="40% - 輔色2 14 3" xfId="682"/>
    <cellStyle name="40% - 輔色2 14 4" xfId="683"/>
    <cellStyle name="40% - 輔色2 14 5" xfId="684"/>
    <cellStyle name="40% - 輔色2 15" xfId="685"/>
    <cellStyle name="40% - 輔色2 15 2" xfId="686"/>
    <cellStyle name="40% - 輔色2 15 3" xfId="687"/>
    <cellStyle name="40% - 輔色2 15 4" xfId="688"/>
    <cellStyle name="40% - 輔色2 15 5" xfId="689"/>
    <cellStyle name="40% - 輔色2 16" xfId="690"/>
    <cellStyle name="40% - 輔色2 16 2" xfId="691"/>
    <cellStyle name="40% - 輔色2 16 3" xfId="692"/>
    <cellStyle name="40% - 輔色2 16 4" xfId="693"/>
    <cellStyle name="40% - 輔色2 16 5" xfId="694"/>
    <cellStyle name="40% - 輔色2 17" xfId="695"/>
    <cellStyle name="40% - 輔色2 17 2" xfId="696"/>
    <cellStyle name="40% - 輔色2 18" xfId="697"/>
    <cellStyle name="40% - 輔色2 18 2" xfId="698"/>
    <cellStyle name="40% - 輔色2 19" xfId="699"/>
    <cellStyle name="40% - 輔色2 19 2" xfId="700"/>
    <cellStyle name="40% - 輔色2 2" xfId="701"/>
    <cellStyle name="40% - 輔色2 2 10" xfId="702"/>
    <cellStyle name="40% - 輔色2 2 2" xfId="703"/>
    <cellStyle name="40% - 輔色2 2 3" xfId="704"/>
    <cellStyle name="40% - 輔色2 2 4" xfId="705"/>
    <cellStyle name="40% - 輔色2 2 5" xfId="706"/>
    <cellStyle name="40% - 輔色2 2 6" xfId="707"/>
    <cellStyle name="40% - 輔色2 2 7" xfId="708"/>
    <cellStyle name="40% - 輔色2 2 8" xfId="709"/>
    <cellStyle name="40% - 輔色2 2 9" xfId="710"/>
    <cellStyle name="40% - 輔色2 20" xfId="711"/>
    <cellStyle name="40% - 輔色2 21" xfId="712"/>
    <cellStyle name="40% - 輔色2 22" xfId="713"/>
    <cellStyle name="40% - 輔色2 23" xfId="714"/>
    <cellStyle name="40% - 輔色2 3" xfId="715"/>
    <cellStyle name="40% - 輔色2 3 2" xfId="716"/>
    <cellStyle name="40% - 輔色2 3 3" xfId="717"/>
    <cellStyle name="40% - 輔色2 3 4" xfId="718"/>
    <cellStyle name="40% - 輔色2 3 5" xfId="719"/>
    <cellStyle name="40% - 輔色2 4" xfId="720"/>
    <cellStyle name="40% - 輔色2 4 2" xfId="721"/>
    <cellStyle name="40% - 輔色2 4 3" xfId="722"/>
    <cellStyle name="40% - 輔色2 4 4" xfId="723"/>
    <cellStyle name="40% - 輔色2 4 5" xfId="724"/>
    <cellStyle name="40% - 輔色2 5" xfId="725"/>
    <cellStyle name="40% - 輔色2 5 2" xfId="726"/>
    <cellStyle name="40% - 輔色2 5 3" xfId="727"/>
    <cellStyle name="40% - 輔色2 5 4" xfId="728"/>
    <cellStyle name="40% - 輔色2 5 5" xfId="729"/>
    <cellStyle name="40% - 輔色2 6" xfId="730"/>
    <cellStyle name="40% - 輔色2 6 2" xfId="731"/>
    <cellStyle name="40% - 輔色2 6 3" xfId="732"/>
    <cellStyle name="40% - 輔色2 6 4" xfId="733"/>
    <cellStyle name="40% - 輔色2 6 5" xfId="734"/>
    <cellStyle name="40% - 輔色2 6 6" xfId="735"/>
    <cellStyle name="40% - 輔色2 6 7" xfId="736"/>
    <cellStyle name="40% - 輔色2 7" xfId="737"/>
    <cellStyle name="40% - 輔色2 7 2" xfId="738"/>
    <cellStyle name="40% - 輔色2 7 3" xfId="739"/>
    <cellStyle name="40% - 輔色2 7 4" xfId="740"/>
    <cellStyle name="40% - 輔色2 7 5" xfId="741"/>
    <cellStyle name="40% - 輔色2 8" xfId="742"/>
    <cellStyle name="40% - 輔色2 8 2" xfId="743"/>
    <cellStyle name="40% - 輔色2 8 3" xfId="744"/>
    <cellStyle name="40% - 輔色2 8 4" xfId="745"/>
    <cellStyle name="40% - 輔色2 8 5" xfId="746"/>
    <cellStyle name="40% - 輔色2 9" xfId="747"/>
    <cellStyle name="40% - 輔色2 9 2" xfId="748"/>
    <cellStyle name="40% - 輔色2 9 3" xfId="749"/>
    <cellStyle name="40% - 輔色2 9 4" xfId="750"/>
    <cellStyle name="40% - 輔色2 9 5" xfId="751"/>
    <cellStyle name="40% - 輔色3 10" xfId="752"/>
    <cellStyle name="40% - 輔色3 10 2" xfId="753"/>
    <cellStyle name="40% - 輔色3 10 3" xfId="754"/>
    <cellStyle name="40% - 輔色3 10 4" xfId="755"/>
    <cellStyle name="40% - 輔色3 10 5" xfId="756"/>
    <cellStyle name="40% - 輔色3 11" xfId="757"/>
    <cellStyle name="40% - 輔色3 11 2" xfId="758"/>
    <cellStyle name="40% - 輔色3 11 3" xfId="759"/>
    <cellStyle name="40% - 輔色3 11 4" xfId="760"/>
    <cellStyle name="40% - 輔色3 11 5" xfId="761"/>
    <cellStyle name="40% - 輔色3 12" xfId="762"/>
    <cellStyle name="40% - 輔色3 12 2" xfId="763"/>
    <cellStyle name="40% - 輔色3 12 3" xfId="764"/>
    <cellStyle name="40% - 輔色3 12 4" xfId="765"/>
    <cellStyle name="40% - 輔色3 12 5" xfId="766"/>
    <cellStyle name="40% - 輔色3 13" xfId="767"/>
    <cellStyle name="40% - 輔色3 13 2" xfId="768"/>
    <cellStyle name="40% - 輔色3 13 3" xfId="769"/>
    <cellStyle name="40% - 輔色3 13 4" xfId="770"/>
    <cellStyle name="40% - 輔色3 13 5" xfId="771"/>
    <cellStyle name="40% - 輔色3 14" xfId="772"/>
    <cellStyle name="40% - 輔色3 14 2" xfId="773"/>
    <cellStyle name="40% - 輔色3 14 3" xfId="774"/>
    <cellStyle name="40% - 輔色3 14 4" xfId="775"/>
    <cellStyle name="40% - 輔色3 14 5" xfId="776"/>
    <cellStyle name="40% - 輔色3 15" xfId="777"/>
    <cellStyle name="40% - 輔色3 15 2" xfId="778"/>
    <cellStyle name="40% - 輔色3 15 3" xfId="779"/>
    <cellStyle name="40% - 輔色3 15 4" xfId="780"/>
    <cellStyle name="40% - 輔色3 15 5" xfId="781"/>
    <cellStyle name="40% - 輔色3 16" xfId="782"/>
    <cellStyle name="40% - 輔色3 16 2" xfId="783"/>
    <cellStyle name="40% - 輔色3 16 3" xfId="784"/>
    <cellStyle name="40% - 輔色3 16 4" xfId="785"/>
    <cellStyle name="40% - 輔色3 16 5" xfId="786"/>
    <cellStyle name="40% - 輔色3 17" xfId="787"/>
    <cellStyle name="40% - 輔色3 17 2" xfId="788"/>
    <cellStyle name="40% - 輔色3 18" xfId="789"/>
    <cellStyle name="40% - 輔色3 18 2" xfId="790"/>
    <cellStyle name="40% - 輔色3 19" xfId="791"/>
    <cellStyle name="40% - 輔色3 19 2" xfId="792"/>
    <cellStyle name="40% - 輔色3 2" xfId="793"/>
    <cellStyle name="40% - 輔色3 2 10" xfId="794"/>
    <cellStyle name="40% - 輔色3 2 2" xfId="795"/>
    <cellStyle name="40% - 輔色3 2 3" xfId="796"/>
    <cellStyle name="40% - 輔色3 2 4" xfId="797"/>
    <cellStyle name="40% - 輔色3 2 5" xfId="798"/>
    <cellStyle name="40% - 輔色3 2 6" xfId="799"/>
    <cellStyle name="40% - 輔色3 2 7" xfId="800"/>
    <cellStyle name="40% - 輔色3 2 8" xfId="801"/>
    <cellStyle name="40% - 輔色3 2 9" xfId="802"/>
    <cellStyle name="40% - 輔色3 20" xfId="803"/>
    <cellStyle name="40% - 輔色3 21" xfId="804"/>
    <cellStyle name="40% - 輔色3 22" xfId="805"/>
    <cellStyle name="40% - 輔色3 23" xfId="806"/>
    <cellStyle name="40% - 輔色3 3" xfId="807"/>
    <cellStyle name="40% - 輔色3 3 2" xfId="808"/>
    <cellStyle name="40% - 輔色3 3 3" xfId="809"/>
    <cellStyle name="40% - 輔色3 3 4" xfId="810"/>
    <cellStyle name="40% - 輔色3 3 5" xfId="811"/>
    <cellStyle name="40% - 輔色3 4" xfId="812"/>
    <cellStyle name="40% - 輔色3 4 2" xfId="813"/>
    <cellStyle name="40% - 輔色3 4 3" xfId="814"/>
    <cellStyle name="40% - 輔色3 4 4" xfId="815"/>
    <cellStyle name="40% - 輔色3 4 5" xfId="816"/>
    <cellStyle name="40% - 輔色3 5" xfId="817"/>
    <cellStyle name="40% - 輔色3 5 2" xfId="818"/>
    <cellStyle name="40% - 輔色3 5 3" xfId="819"/>
    <cellStyle name="40% - 輔色3 5 4" xfId="820"/>
    <cellStyle name="40% - 輔色3 5 5" xfId="821"/>
    <cellStyle name="40% - 輔色3 6" xfId="822"/>
    <cellStyle name="40% - 輔色3 6 2" xfId="823"/>
    <cellStyle name="40% - 輔色3 6 3" xfId="824"/>
    <cellStyle name="40% - 輔色3 6 4" xfId="825"/>
    <cellStyle name="40% - 輔色3 6 5" xfId="826"/>
    <cellStyle name="40% - 輔色3 6 6" xfId="827"/>
    <cellStyle name="40% - 輔色3 6 7" xfId="828"/>
    <cellStyle name="40% - 輔色3 7" xfId="829"/>
    <cellStyle name="40% - 輔色3 7 2" xfId="830"/>
    <cellStyle name="40% - 輔色3 7 3" xfId="831"/>
    <cellStyle name="40% - 輔色3 7 4" xfId="832"/>
    <cellStyle name="40% - 輔色3 7 5" xfId="833"/>
    <cellStyle name="40% - 輔色3 8" xfId="834"/>
    <cellStyle name="40% - 輔色3 8 2" xfId="835"/>
    <cellStyle name="40% - 輔色3 8 3" xfId="836"/>
    <cellStyle name="40% - 輔色3 8 4" xfId="837"/>
    <cellStyle name="40% - 輔色3 8 5" xfId="838"/>
    <cellStyle name="40% - 輔色3 9" xfId="839"/>
    <cellStyle name="40% - 輔色3 9 2" xfId="840"/>
    <cellStyle name="40% - 輔色3 9 3" xfId="841"/>
    <cellStyle name="40% - 輔色3 9 4" xfId="842"/>
    <cellStyle name="40% - 輔色3 9 5" xfId="843"/>
    <cellStyle name="40% - 輔色4 10" xfId="844"/>
    <cellStyle name="40% - 輔色4 10 2" xfId="845"/>
    <cellStyle name="40% - 輔色4 10 3" xfId="846"/>
    <cellStyle name="40% - 輔色4 10 4" xfId="847"/>
    <cellStyle name="40% - 輔色4 10 5" xfId="848"/>
    <cellStyle name="40% - 輔色4 11" xfId="849"/>
    <cellStyle name="40% - 輔色4 11 2" xfId="850"/>
    <cellStyle name="40% - 輔色4 11 3" xfId="851"/>
    <cellStyle name="40% - 輔色4 11 4" xfId="852"/>
    <cellStyle name="40% - 輔色4 11 5" xfId="853"/>
    <cellStyle name="40% - 輔色4 12" xfId="854"/>
    <cellStyle name="40% - 輔色4 12 2" xfId="855"/>
    <cellStyle name="40% - 輔色4 12 3" xfId="856"/>
    <cellStyle name="40% - 輔色4 12 4" xfId="857"/>
    <cellStyle name="40% - 輔色4 12 5" xfId="858"/>
    <cellStyle name="40% - 輔色4 13" xfId="859"/>
    <cellStyle name="40% - 輔色4 13 2" xfId="860"/>
    <cellStyle name="40% - 輔色4 13 3" xfId="861"/>
    <cellStyle name="40% - 輔色4 13 4" xfId="862"/>
    <cellStyle name="40% - 輔色4 13 5" xfId="863"/>
    <cellStyle name="40% - 輔色4 14" xfId="864"/>
    <cellStyle name="40% - 輔色4 14 2" xfId="865"/>
    <cellStyle name="40% - 輔色4 14 3" xfId="866"/>
    <cellStyle name="40% - 輔色4 14 4" xfId="867"/>
    <cellStyle name="40% - 輔色4 14 5" xfId="868"/>
    <cellStyle name="40% - 輔色4 15" xfId="869"/>
    <cellStyle name="40% - 輔色4 15 2" xfId="870"/>
    <cellStyle name="40% - 輔色4 15 3" xfId="871"/>
    <cellStyle name="40% - 輔色4 15 4" xfId="872"/>
    <cellStyle name="40% - 輔色4 15 5" xfId="873"/>
    <cellStyle name="40% - 輔色4 16" xfId="874"/>
    <cellStyle name="40% - 輔色4 16 2" xfId="875"/>
    <cellStyle name="40% - 輔色4 16 3" xfId="876"/>
    <cellStyle name="40% - 輔色4 16 4" xfId="877"/>
    <cellStyle name="40% - 輔色4 16 5" xfId="878"/>
    <cellStyle name="40% - 輔色4 17" xfId="879"/>
    <cellStyle name="40% - 輔色4 17 2" xfId="880"/>
    <cellStyle name="40% - 輔色4 18" xfId="881"/>
    <cellStyle name="40% - 輔色4 18 2" xfId="882"/>
    <cellStyle name="40% - 輔色4 19" xfId="883"/>
    <cellStyle name="40% - 輔色4 19 2" xfId="884"/>
    <cellStyle name="40% - 輔色4 2" xfId="885"/>
    <cellStyle name="40% - 輔色4 2 10" xfId="886"/>
    <cellStyle name="40% - 輔色4 2 2" xfId="887"/>
    <cellStyle name="40% - 輔色4 2 3" xfId="888"/>
    <cellStyle name="40% - 輔色4 2 4" xfId="889"/>
    <cellStyle name="40% - 輔色4 2 5" xfId="890"/>
    <cellStyle name="40% - 輔色4 2 6" xfId="891"/>
    <cellStyle name="40% - 輔色4 2 7" xfId="892"/>
    <cellStyle name="40% - 輔色4 2 8" xfId="893"/>
    <cellStyle name="40% - 輔色4 2 9" xfId="894"/>
    <cellStyle name="40% - 輔色4 20" xfId="895"/>
    <cellStyle name="40% - 輔色4 21" xfId="896"/>
    <cellStyle name="40% - 輔色4 22" xfId="897"/>
    <cellStyle name="40% - 輔色4 23" xfId="898"/>
    <cellStyle name="40% - 輔色4 3" xfId="899"/>
    <cellStyle name="40% - 輔色4 3 2" xfId="900"/>
    <cellStyle name="40% - 輔色4 3 3" xfId="901"/>
    <cellStyle name="40% - 輔色4 3 4" xfId="902"/>
    <cellStyle name="40% - 輔色4 3 5" xfId="903"/>
    <cellStyle name="40% - 輔色4 4" xfId="904"/>
    <cellStyle name="40% - 輔色4 4 2" xfId="905"/>
    <cellStyle name="40% - 輔色4 4 3" xfId="906"/>
    <cellStyle name="40% - 輔色4 4 4" xfId="907"/>
    <cellStyle name="40% - 輔色4 4 5" xfId="908"/>
    <cellStyle name="40% - 輔色4 5" xfId="909"/>
    <cellStyle name="40% - 輔色4 5 2" xfId="910"/>
    <cellStyle name="40% - 輔色4 5 3" xfId="911"/>
    <cellStyle name="40% - 輔色4 5 4" xfId="912"/>
    <cellStyle name="40% - 輔色4 5 5" xfId="913"/>
    <cellStyle name="40% - 輔色4 6" xfId="914"/>
    <cellStyle name="40% - 輔色4 6 2" xfId="915"/>
    <cellStyle name="40% - 輔色4 6 3" xfId="916"/>
    <cellStyle name="40% - 輔色4 6 4" xfId="917"/>
    <cellStyle name="40% - 輔色4 6 5" xfId="918"/>
    <cellStyle name="40% - 輔色4 6 6" xfId="919"/>
    <cellStyle name="40% - 輔色4 6 7" xfId="920"/>
    <cellStyle name="40% - 輔色4 7" xfId="921"/>
    <cellStyle name="40% - 輔色4 7 2" xfId="922"/>
    <cellStyle name="40% - 輔色4 7 3" xfId="923"/>
    <cellStyle name="40% - 輔色4 7 4" xfId="924"/>
    <cellStyle name="40% - 輔色4 7 5" xfId="925"/>
    <cellStyle name="40% - 輔色4 8" xfId="926"/>
    <cellStyle name="40% - 輔色4 8 2" xfId="927"/>
    <cellStyle name="40% - 輔色4 8 3" xfId="928"/>
    <cellStyle name="40% - 輔色4 8 4" xfId="929"/>
    <cellStyle name="40% - 輔色4 8 5" xfId="930"/>
    <cellStyle name="40% - 輔色4 9" xfId="931"/>
    <cellStyle name="40% - 輔色4 9 2" xfId="932"/>
    <cellStyle name="40% - 輔色4 9 3" xfId="933"/>
    <cellStyle name="40% - 輔色4 9 4" xfId="934"/>
    <cellStyle name="40% - 輔色4 9 5" xfId="935"/>
    <cellStyle name="40% - 輔色5 10" xfId="936"/>
    <cellStyle name="40% - 輔色5 10 2" xfId="937"/>
    <cellStyle name="40% - 輔色5 10 3" xfId="938"/>
    <cellStyle name="40% - 輔色5 10 4" xfId="939"/>
    <cellStyle name="40% - 輔色5 10 5" xfId="940"/>
    <cellStyle name="40% - 輔色5 11" xfId="941"/>
    <cellStyle name="40% - 輔色5 11 2" xfId="942"/>
    <cellStyle name="40% - 輔色5 11 3" xfId="943"/>
    <cellStyle name="40% - 輔色5 11 4" xfId="944"/>
    <cellStyle name="40% - 輔色5 11 5" xfId="945"/>
    <cellStyle name="40% - 輔色5 12" xfId="946"/>
    <cellStyle name="40% - 輔色5 12 2" xfId="947"/>
    <cellStyle name="40% - 輔色5 12 3" xfId="948"/>
    <cellStyle name="40% - 輔色5 12 4" xfId="949"/>
    <cellStyle name="40% - 輔色5 12 5" xfId="950"/>
    <cellStyle name="40% - 輔色5 13" xfId="951"/>
    <cellStyle name="40% - 輔色5 13 2" xfId="952"/>
    <cellStyle name="40% - 輔色5 13 3" xfId="953"/>
    <cellStyle name="40% - 輔色5 13 4" xfId="954"/>
    <cellStyle name="40% - 輔色5 13 5" xfId="955"/>
    <cellStyle name="40% - 輔色5 14" xfId="956"/>
    <cellStyle name="40% - 輔色5 14 2" xfId="957"/>
    <cellStyle name="40% - 輔色5 14 3" xfId="958"/>
    <cellStyle name="40% - 輔色5 14 4" xfId="959"/>
    <cellStyle name="40% - 輔色5 14 5" xfId="960"/>
    <cellStyle name="40% - 輔色5 15" xfId="961"/>
    <cellStyle name="40% - 輔色5 15 2" xfId="962"/>
    <cellStyle name="40% - 輔色5 15 3" xfId="963"/>
    <cellStyle name="40% - 輔色5 15 4" xfId="964"/>
    <cellStyle name="40% - 輔色5 15 5" xfId="965"/>
    <cellStyle name="40% - 輔色5 16" xfId="966"/>
    <cellStyle name="40% - 輔色5 16 2" xfId="967"/>
    <cellStyle name="40% - 輔色5 16 3" xfId="968"/>
    <cellStyle name="40% - 輔色5 16 4" xfId="969"/>
    <cellStyle name="40% - 輔色5 16 5" xfId="970"/>
    <cellStyle name="40% - 輔色5 17" xfId="971"/>
    <cellStyle name="40% - 輔色5 17 2" xfId="972"/>
    <cellStyle name="40% - 輔色5 18" xfId="973"/>
    <cellStyle name="40% - 輔色5 18 2" xfId="974"/>
    <cellStyle name="40% - 輔色5 19" xfId="975"/>
    <cellStyle name="40% - 輔色5 19 2" xfId="976"/>
    <cellStyle name="40% - 輔色5 2" xfId="977"/>
    <cellStyle name="40% - 輔色5 2 10" xfId="978"/>
    <cellStyle name="40% - 輔色5 2 2" xfId="979"/>
    <cellStyle name="40% - 輔色5 2 3" xfId="980"/>
    <cellStyle name="40% - 輔色5 2 4" xfId="981"/>
    <cellStyle name="40% - 輔色5 2 5" xfId="982"/>
    <cellStyle name="40% - 輔色5 2 6" xfId="983"/>
    <cellStyle name="40% - 輔色5 2 7" xfId="984"/>
    <cellStyle name="40% - 輔色5 2 8" xfId="985"/>
    <cellStyle name="40% - 輔色5 2 9" xfId="986"/>
    <cellStyle name="40% - 輔色5 20" xfId="987"/>
    <cellStyle name="40% - 輔色5 21" xfId="988"/>
    <cellStyle name="40% - 輔色5 22" xfId="989"/>
    <cellStyle name="40% - 輔色5 23" xfId="990"/>
    <cellStyle name="40% - 輔色5 3" xfId="991"/>
    <cellStyle name="40% - 輔色5 3 2" xfId="992"/>
    <cellStyle name="40% - 輔色5 3 3" xfId="993"/>
    <cellStyle name="40% - 輔色5 3 4" xfId="994"/>
    <cellStyle name="40% - 輔色5 3 5" xfId="995"/>
    <cellStyle name="40% - 輔色5 4" xfId="996"/>
    <cellStyle name="40% - 輔色5 4 2" xfId="997"/>
    <cellStyle name="40% - 輔色5 4 3" xfId="998"/>
    <cellStyle name="40% - 輔色5 4 4" xfId="999"/>
    <cellStyle name="40% - 輔色5 4 5" xfId="1000"/>
    <cellStyle name="40% - 輔色5 5" xfId="1001"/>
    <cellStyle name="40% - 輔色5 5 2" xfId="1002"/>
    <cellStyle name="40% - 輔色5 5 3" xfId="1003"/>
    <cellStyle name="40% - 輔色5 5 4" xfId="1004"/>
    <cellStyle name="40% - 輔色5 5 5" xfId="1005"/>
    <cellStyle name="40% - 輔色5 6" xfId="1006"/>
    <cellStyle name="40% - 輔色5 6 2" xfId="1007"/>
    <cellStyle name="40% - 輔色5 6 3" xfId="1008"/>
    <cellStyle name="40% - 輔色5 6 4" xfId="1009"/>
    <cellStyle name="40% - 輔色5 6 5" xfId="1010"/>
    <cellStyle name="40% - 輔色5 6 6" xfId="1011"/>
    <cellStyle name="40% - 輔色5 6 7" xfId="1012"/>
    <cellStyle name="40% - 輔色5 7" xfId="1013"/>
    <cellStyle name="40% - 輔色5 7 2" xfId="1014"/>
    <cellStyle name="40% - 輔色5 7 3" xfId="1015"/>
    <cellStyle name="40% - 輔色5 7 4" xfId="1016"/>
    <cellStyle name="40% - 輔色5 7 5" xfId="1017"/>
    <cellStyle name="40% - 輔色5 8" xfId="1018"/>
    <cellStyle name="40% - 輔色5 8 2" xfId="1019"/>
    <cellStyle name="40% - 輔色5 8 3" xfId="1020"/>
    <cellStyle name="40% - 輔色5 8 4" xfId="1021"/>
    <cellStyle name="40% - 輔色5 8 5" xfId="1022"/>
    <cellStyle name="40% - 輔色5 9" xfId="1023"/>
    <cellStyle name="40% - 輔色5 9 2" xfId="1024"/>
    <cellStyle name="40% - 輔色5 9 3" xfId="1025"/>
    <cellStyle name="40% - 輔色5 9 4" xfId="1026"/>
    <cellStyle name="40% - 輔色5 9 5" xfId="1027"/>
    <cellStyle name="40% - 輔色6 10" xfId="1028"/>
    <cellStyle name="40% - 輔色6 10 2" xfId="1029"/>
    <cellStyle name="40% - 輔色6 10 3" xfId="1030"/>
    <cellStyle name="40% - 輔色6 10 4" xfId="1031"/>
    <cellStyle name="40% - 輔色6 10 5" xfId="1032"/>
    <cellStyle name="40% - 輔色6 11" xfId="1033"/>
    <cellStyle name="40% - 輔色6 11 2" xfId="1034"/>
    <cellStyle name="40% - 輔色6 11 3" xfId="1035"/>
    <cellStyle name="40% - 輔色6 11 4" xfId="1036"/>
    <cellStyle name="40% - 輔色6 11 5" xfId="1037"/>
    <cellStyle name="40% - 輔色6 12" xfId="1038"/>
    <cellStyle name="40% - 輔色6 12 2" xfId="1039"/>
    <cellStyle name="40% - 輔色6 12 3" xfId="1040"/>
    <cellStyle name="40% - 輔色6 12 4" xfId="1041"/>
    <cellStyle name="40% - 輔色6 12 5" xfId="1042"/>
    <cellStyle name="40% - 輔色6 13" xfId="1043"/>
    <cellStyle name="40% - 輔色6 13 2" xfId="1044"/>
    <cellStyle name="40% - 輔色6 13 3" xfId="1045"/>
    <cellStyle name="40% - 輔色6 13 4" xfId="1046"/>
    <cellStyle name="40% - 輔色6 13 5" xfId="1047"/>
    <cellStyle name="40% - 輔色6 14" xfId="1048"/>
    <cellStyle name="40% - 輔色6 14 2" xfId="1049"/>
    <cellStyle name="40% - 輔色6 14 3" xfId="1050"/>
    <cellStyle name="40% - 輔色6 14 4" xfId="1051"/>
    <cellStyle name="40% - 輔色6 14 5" xfId="1052"/>
    <cellStyle name="40% - 輔色6 15" xfId="1053"/>
    <cellStyle name="40% - 輔色6 15 2" xfId="1054"/>
    <cellStyle name="40% - 輔色6 15 3" xfId="1055"/>
    <cellStyle name="40% - 輔色6 15 4" xfId="1056"/>
    <cellStyle name="40% - 輔色6 15 5" xfId="1057"/>
    <cellStyle name="40% - 輔色6 16" xfId="1058"/>
    <cellStyle name="40% - 輔色6 16 2" xfId="1059"/>
    <cellStyle name="40% - 輔色6 16 3" xfId="1060"/>
    <cellStyle name="40% - 輔色6 16 4" xfId="1061"/>
    <cellStyle name="40% - 輔色6 16 5" xfId="1062"/>
    <cellStyle name="40% - 輔色6 17" xfId="1063"/>
    <cellStyle name="40% - 輔色6 17 2" xfId="1064"/>
    <cellStyle name="40% - 輔色6 18" xfId="1065"/>
    <cellStyle name="40% - 輔色6 18 2" xfId="1066"/>
    <cellStyle name="40% - 輔色6 19" xfId="1067"/>
    <cellStyle name="40% - 輔色6 19 2" xfId="1068"/>
    <cellStyle name="40% - 輔色6 2" xfId="1069"/>
    <cellStyle name="40% - 輔色6 2 10" xfId="1070"/>
    <cellStyle name="40% - 輔色6 2 2" xfId="1071"/>
    <cellStyle name="40% - 輔色6 2 3" xfId="1072"/>
    <cellStyle name="40% - 輔色6 2 4" xfId="1073"/>
    <cellStyle name="40% - 輔色6 2 5" xfId="1074"/>
    <cellStyle name="40% - 輔色6 2 6" xfId="1075"/>
    <cellStyle name="40% - 輔色6 2 7" xfId="1076"/>
    <cellStyle name="40% - 輔色6 2 8" xfId="1077"/>
    <cellStyle name="40% - 輔色6 2 9" xfId="1078"/>
    <cellStyle name="40% - 輔色6 20" xfId="1079"/>
    <cellStyle name="40% - 輔色6 21" xfId="1080"/>
    <cellStyle name="40% - 輔色6 22" xfId="1081"/>
    <cellStyle name="40% - 輔色6 23" xfId="1082"/>
    <cellStyle name="40% - 輔色6 3" xfId="1083"/>
    <cellStyle name="40% - 輔色6 3 2" xfId="1084"/>
    <cellStyle name="40% - 輔色6 3 3" xfId="1085"/>
    <cellStyle name="40% - 輔色6 3 4" xfId="1086"/>
    <cellStyle name="40% - 輔色6 3 5" xfId="1087"/>
    <cellStyle name="40% - 輔色6 4" xfId="1088"/>
    <cellStyle name="40% - 輔色6 4 2" xfId="1089"/>
    <cellStyle name="40% - 輔色6 4 3" xfId="1090"/>
    <cellStyle name="40% - 輔色6 4 4" xfId="1091"/>
    <cellStyle name="40% - 輔色6 4 5" xfId="1092"/>
    <cellStyle name="40% - 輔色6 5" xfId="1093"/>
    <cellStyle name="40% - 輔色6 5 2" xfId="1094"/>
    <cellStyle name="40% - 輔色6 5 3" xfId="1095"/>
    <cellStyle name="40% - 輔色6 5 4" xfId="1096"/>
    <cellStyle name="40% - 輔色6 5 5" xfId="1097"/>
    <cellStyle name="40% - 輔色6 6" xfId="1098"/>
    <cellStyle name="40% - 輔色6 6 2" xfId="1099"/>
    <cellStyle name="40% - 輔色6 6 3" xfId="1100"/>
    <cellStyle name="40% - 輔色6 6 4" xfId="1101"/>
    <cellStyle name="40% - 輔色6 6 5" xfId="1102"/>
    <cellStyle name="40% - 輔色6 6 6" xfId="1103"/>
    <cellStyle name="40% - 輔色6 6 7" xfId="1104"/>
    <cellStyle name="40% - 輔色6 7" xfId="1105"/>
    <cellStyle name="40% - 輔色6 7 2" xfId="1106"/>
    <cellStyle name="40% - 輔色6 7 3" xfId="1107"/>
    <cellStyle name="40% - 輔色6 7 4" xfId="1108"/>
    <cellStyle name="40% - 輔色6 7 5" xfId="1109"/>
    <cellStyle name="40% - 輔色6 8" xfId="1110"/>
    <cellStyle name="40% - 輔色6 8 2" xfId="1111"/>
    <cellStyle name="40% - 輔色6 8 3" xfId="1112"/>
    <cellStyle name="40% - 輔色6 8 4" xfId="1113"/>
    <cellStyle name="40% - 輔色6 8 5" xfId="1114"/>
    <cellStyle name="40% - 輔色6 9" xfId="1115"/>
    <cellStyle name="40% - 輔色6 9 2" xfId="1116"/>
    <cellStyle name="40% - 輔色6 9 3" xfId="1117"/>
    <cellStyle name="40% - 輔色6 9 4" xfId="1118"/>
    <cellStyle name="40% - 輔色6 9 5" xfId="1119"/>
    <cellStyle name="60% - Accent1" xfId="1120"/>
    <cellStyle name="60% - Accent2" xfId="1121"/>
    <cellStyle name="60% - Accent3" xfId="1122"/>
    <cellStyle name="60% - Accent4" xfId="1123"/>
    <cellStyle name="60% - Accent5" xfId="1124"/>
    <cellStyle name="60% - Accent6" xfId="1125"/>
    <cellStyle name="60% - 輔色1 10" xfId="1126"/>
    <cellStyle name="60% - 輔色1 10 2" xfId="1127"/>
    <cellStyle name="60% - 輔色1 10 3" xfId="1128"/>
    <cellStyle name="60% - 輔色1 10 4" xfId="1129"/>
    <cellStyle name="60% - 輔色1 10 5" xfId="1130"/>
    <cellStyle name="60% - 輔色1 11" xfId="1131"/>
    <cellStyle name="60% - 輔色1 11 2" xfId="1132"/>
    <cellStyle name="60% - 輔色1 11 3" xfId="1133"/>
    <cellStyle name="60% - 輔色1 11 4" xfId="1134"/>
    <cellStyle name="60% - 輔色1 11 5" xfId="1135"/>
    <cellStyle name="60% - 輔色1 12" xfId="1136"/>
    <cellStyle name="60% - 輔色1 12 2" xfId="1137"/>
    <cellStyle name="60% - 輔色1 12 3" xfId="1138"/>
    <cellStyle name="60% - 輔色1 12 4" xfId="1139"/>
    <cellStyle name="60% - 輔色1 12 5" xfId="1140"/>
    <cellStyle name="60% - 輔色1 13" xfId="1141"/>
    <cellStyle name="60% - 輔色1 13 2" xfId="1142"/>
    <cellStyle name="60% - 輔色1 13 3" xfId="1143"/>
    <cellStyle name="60% - 輔色1 13 4" xfId="1144"/>
    <cellStyle name="60% - 輔色1 13 5" xfId="1145"/>
    <cellStyle name="60% - 輔色1 14" xfId="1146"/>
    <cellStyle name="60% - 輔色1 14 2" xfId="1147"/>
    <cellStyle name="60% - 輔色1 14 3" xfId="1148"/>
    <cellStyle name="60% - 輔色1 14 4" xfId="1149"/>
    <cellStyle name="60% - 輔色1 14 5" xfId="1150"/>
    <cellStyle name="60% - 輔色1 15" xfId="1151"/>
    <cellStyle name="60% - 輔色1 15 2" xfId="1152"/>
    <cellStyle name="60% - 輔色1 15 3" xfId="1153"/>
    <cellStyle name="60% - 輔色1 15 4" xfId="1154"/>
    <cellStyle name="60% - 輔色1 15 5" xfId="1155"/>
    <cellStyle name="60% - 輔色1 16" xfId="1156"/>
    <cellStyle name="60% - 輔色1 16 2" xfId="1157"/>
    <cellStyle name="60% - 輔色1 16 3" xfId="1158"/>
    <cellStyle name="60% - 輔色1 16 4" xfId="1159"/>
    <cellStyle name="60% - 輔色1 16 5" xfId="1160"/>
    <cellStyle name="60% - 輔色1 17" xfId="1161"/>
    <cellStyle name="60% - 輔色1 17 2" xfId="1162"/>
    <cellStyle name="60% - 輔色1 18" xfId="1163"/>
    <cellStyle name="60% - 輔色1 18 2" xfId="1164"/>
    <cellStyle name="60% - 輔色1 19" xfId="1165"/>
    <cellStyle name="60% - 輔色1 19 2" xfId="1166"/>
    <cellStyle name="60% - 輔色1 2" xfId="1167"/>
    <cellStyle name="60% - 輔色1 2 10" xfId="1168"/>
    <cellStyle name="60% - 輔色1 2 2" xfId="1169"/>
    <cellStyle name="60% - 輔色1 2 3" xfId="1170"/>
    <cellStyle name="60% - 輔色1 2 4" xfId="1171"/>
    <cellStyle name="60% - 輔色1 2 5" xfId="1172"/>
    <cellStyle name="60% - 輔色1 2 6" xfId="1173"/>
    <cellStyle name="60% - 輔色1 2 7" xfId="1174"/>
    <cellStyle name="60% - 輔色1 2 8" xfId="1175"/>
    <cellStyle name="60% - 輔色1 2 9" xfId="1176"/>
    <cellStyle name="60% - 輔色1 20" xfId="1177"/>
    <cellStyle name="60% - 輔色1 21" xfId="1178"/>
    <cellStyle name="60% - 輔色1 22" xfId="1179"/>
    <cellStyle name="60% - 輔色1 23" xfId="1180"/>
    <cellStyle name="60% - 輔色1 3" xfId="1181"/>
    <cellStyle name="60% - 輔色1 3 2" xfId="1182"/>
    <cellStyle name="60% - 輔色1 3 3" xfId="1183"/>
    <cellStyle name="60% - 輔色1 3 4" xfId="1184"/>
    <cellStyle name="60% - 輔色1 3 5" xfId="1185"/>
    <cellStyle name="60% - 輔色1 4" xfId="1186"/>
    <cellStyle name="60% - 輔色1 4 2" xfId="1187"/>
    <cellStyle name="60% - 輔色1 4 3" xfId="1188"/>
    <cellStyle name="60% - 輔色1 4 4" xfId="1189"/>
    <cellStyle name="60% - 輔色1 4 5" xfId="1190"/>
    <cellStyle name="60% - 輔色1 5" xfId="1191"/>
    <cellStyle name="60% - 輔色1 5 2" xfId="1192"/>
    <cellStyle name="60% - 輔色1 5 3" xfId="1193"/>
    <cellStyle name="60% - 輔色1 5 4" xfId="1194"/>
    <cellStyle name="60% - 輔色1 5 5" xfId="1195"/>
    <cellStyle name="60% - 輔色1 6" xfId="1196"/>
    <cellStyle name="60% - 輔色1 6 2" xfId="1197"/>
    <cellStyle name="60% - 輔色1 6 3" xfId="1198"/>
    <cellStyle name="60% - 輔色1 6 4" xfId="1199"/>
    <cellStyle name="60% - 輔色1 6 5" xfId="1200"/>
    <cellStyle name="60% - 輔色1 6 6" xfId="1201"/>
    <cellStyle name="60% - 輔色1 6 7" xfId="1202"/>
    <cellStyle name="60% - 輔色1 7" xfId="1203"/>
    <cellStyle name="60% - 輔色1 7 2" xfId="1204"/>
    <cellStyle name="60% - 輔色1 7 3" xfId="1205"/>
    <cellStyle name="60% - 輔色1 7 4" xfId="1206"/>
    <cellStyle name="60% - 輔色1 7 5" xfId="1207"/>
    <cellStyle name="60% - 輔色1 8" xfId="1208"/>
    <cellStyle name="60% - 輔色1 8 2" xfId="1209"/>
    <cellStyle name="60% - 輔色1 8 3" xfId="1210"/>
    <cellStyle name="60% - 輔色1 8 4" xfId="1211"/>
    <cellStyle name="60% - 輔色1 8 5" xfId="1212"/>
    <cellStyle name="60% - 輔色1 9" xfId="1213"/>
    <cellStyle name="60% - 輔色1 9 2" xfId="1214"/>
    <cellStyle name="60% - 輔色1 9 3" xfId="1215"/>
    <cellStyle name="60% - 輔色1 9 4" xfId="1216"/>
    <cellStyle name="60% - 輔色1 9 5" xfId="1217"/>
    <cellStyle name="60% - 輔色2 10" xfId="1218"/>
    <cellStyle name="60% - 輔色2 10 2" xfId="1219"/>
    <cellStyle name="60% - 輔色2 10 3" xfId="1220"/>
    <cellStyle name="60% - 輔色2 10 4" xfId="1221"/>
    <cellStyle name="60% - 輔色2 10 5" xfId="1222"/>
    <cellStyle name="60% - 輔色2 11" xfId="1223"/>
    <cellStyle name="60% - 輔色2 11 2" xfId="1224"/>
    <cellStyle name="60% - 輔色2 11 3" xfId="1225"/>
    <cellStyle name="60% - 輔色2 11 4" xfId="1226"/>
    <cellStyle name="60% - 輔色2 11 5" xfId="1227"/>
    <cellStyle name="60% - 輔色2 12" xfId="1228"/>
    <cellStyle name="60% - 輔色2 12 2" xfId="1229"/>
    <cellStyle name="60% - 輔色2 12 3" xfId="1230"/>
    <cellStyle name="60% - 輔色2 12 4" xfId="1231"/>
    <cellStyle name="60% - 輔色2 12 5" xfId="1232"/>
    <cellStyle name="60% - 輔色2 13" xfId="1233"/>
    <cellStyle name="60% - 輔色2 13 2" xfId="1234"/>
    <cellStyle name="60% - 輔色2 13 3" xfId="1235"/>
    <cellStyle name="60% - 輔色2 13 4" xfId="1236"/>
    <cellStyle name="60% - 輔色2 13 5" xfId="1237"/>
    <cellStyle name="60% - 輔色2 14" xfId="1238"/>
    <cellStyle name="60% - 輔色2 14 2" xfId="1239"/>
    <cellStyle name="60% - 輔色2 14 3" xfId="1240"/>
    <cellStyle name="60% - 輔色2 14 4" xfId="1241"/>
    <cellStyle name="60% - 輔色2 14 5" xfId="1242"/>
    <cellStyle name="60% - 輔色2 15" xfId="1243"/>
    <cellStyle name="60% - 輔色2 15 2" xfId="1244"/>
    <cellStyle name="60% - 輔色2 15 3" xfId="1245"/>
    <cellStyle name="60% - 輔色2 15 4" xfId="1246"/>
    <cellStyle name="60% - 輔色2 15 5" xfId="1247"/>
    <cellStyle name="60% - 輔色2 16" xfId="1248"/>
    <cellStyle name="60% - 輔色2 16 2" xfId="1249"/>
    <cellStyle name="60% - 輔色2 16 3" xfId="1250"/>
    <cellStyle name="60% - 輔色2 16 4" xfId="1251"/>
    <cellStyle name="60% - 輔色2 16 5" xfId="1252"/>
    <cellStyle name="60% - 輔色2 17" xfId="1253"/>
    <cellStyle name="60% - 輔色2 17 2" xfId="1254"/>
    <cellStyle name="60% - 輔色2 18" xfId="1255"/>
    <cellStyle name="60% - 輔色2 18 2" xfId="1256"/>
    <cellStyle name="60% - 輔色2 19" xfId="1257"/>
    <cellStyle name="60% - 輔色2 19 2" xfId="1258"/>
    <cellStyle name="60% - 輔色2 2" xfId="1259"/>
    <cellStyle name="60% - 輔色2 2 10" xfId="1260"/>
    <cellStyle name="60% - 輔色2 2 2" xfId="1261"/>
    <cellStyle name="60% - 輔色2 2 3" xfId="1262"/>
    <cellStyle name="60% - 輔色2 2 4" xfId="1263"/>
    <cellStyle name="60% - 輔色2 2 5" xfId="1264"/>
    <cellStyle name="60% - 輔色2 2 6" xfId="1265"/>
    <cellStyle name="60% - 輔色2 2 7" xfId="1266"/>
    <cellStyle name="60% - 輔色2 2 8" xfId="1267"/>
    <cellStyle name="60% - 輔色2 2 9" xfId="1268"/>
    <cellStyle name="60% - 輔色2 20" xfId="1269"/>
    <cellStyle name="60% - 輔色2 21" xfId="1270"/>
    <cellStyle name="60% - 輔色2 22" xfId="1271"/>
    <cellStyle name="60% - 輔色2 23" xfId="1272"/>
    <cellStyle name="60% - 輔色2 3" xfId="1273"/>
    <cellStyle name="60% - 輔色2 3 2" xfId="1274"/>
    <cellStyle name="60% - 輔色2 3 3" xfId="1275"/>
    <cellStyle name="60% - 輔色2 3 4" xfId="1276"/>
    <cellStyle name="60% - 輔色2 3 5" xfId="1277"/>
    <cellStyle name="60% - 輔色2 4" xfId="1278"/>
    <cellStyle name="60% - 輔色2 4 2" xfId="1279"/>
    <cellStyle name="60% - 輔色2 4 3" xfId="1280"/>
    <cellStyle name="60% - 輔色2 4 4" xfId="1281"/>
    <cellStyle name="60% - 輔色2 4 5" xfId="1282"/>
    <cellStyle name="60% - 輔色2 5" xfId="1283"/>
    <cellStyle name="60% - 輔色2 5 2" xfId="1284"/>
    <cellStyle name="60% - 輔色2 5 3" xfId="1285"/>
    <cellStyle name="60% - 輔色2 5 4" xfId="1286"/>
    <cellStyle name="60% - 輔色2 5 5" xfId="1287"/>
    <cellStyle name="60% - 輔色2 6" xfId="1288"/>
    <cellStyle name="60% - 輔色2 6 2" xfId="1289"/>
    <cellStyle name="60% - 輔色2 6 3" xfId="1290"/>
    <cellStyle name="60% - 輔色2 6 4" xfId="1291"/>
    <cellStyle name="60% - 輔色2 6 5" xfId="1292"/>
    <cellStyle name="60% - 輔色2 6 6" xfId="1293"/>
    <cellStyle name="60% - 輔色2 6 7" xfId="1294"/>
    <cellStyle name="60% - 輔色2 7" xfId="1295"/>
    <cellStyle name="60% - 輔色2 7 2" xfId="1296"/>
    <cellStyle name="60% - 輔色2 7 3" xfId="1297"/>
    <cellStyle name="60% - 輔色2 7 4" xfId="1298"/>
    <cellStyle name="60% - 輔色2 7 5" xfId="1299"/>
    <cellStyle name="60% - 輔色2 8" xfId="1300"/>
    <cellStyle name="60% - 輔色2 8 2" xfId="1301"/>
    <cellStyle name="60% - 輔色2 8 3" xfId="1302"/>
    <cellStyle name="60% - 輔色2 8 4" xfId="1303"/>
    <cellStyle name="60% - 輔色2 8 5" xfId="1304"/>
    <cellStyle name="60% - 輔色2 9" xfId="1305"/>
    <cellStyle name="60% - 輔色2 9 2" xfId="1306"/>
    <cellStyle name="60% - 輔色2 9 3" xfId="1307"/>
    <cellStyle name="60% - 輔色2 9 4" xfId="1308"/>
    <cellStyle name="60% - 輔色2 9 5" xfId="1309"/>
    <cellStyle name="60% - 輔色3 10" xfId="1310"/>
    <cellStyle name="60% - 輔色3 10 2" xfId="1311"/>
    <cellStyle name="60% - 輔色3 10 3" xfId="1312"/>
    <cellStyle name="60% - 輔色3 10 4" xfId="1313"/>
    <cellStyle name="60% - 輔色3 10 5" xfId="1314"/>
    <cellStyle name="60% - 輔色3 11" xfId="1315"/>
    <cellStyle name="60% - 輔色3 11 2" xfId="1316"/>
    <cellStyle name="60% - 輔色3 11 3" xfId="1317"/>
    <cellStyle name="60% - 輔色3 11 4" xfId="1318"/>
    <cellStyle name="60% - 輔色3 11 5" xfId="1319"/>
    <cellStyle name="60% - 輔色3 12" xfId="1320"/>
    <cellStyle name="60% - 輔色3 12 2" xfId="1321"/>
    <cellStyle name="60% - 輔色3 12 3" xfId="1322"/>
    <cellStyle name="60% - 輔色3 12 4" xfId="1323"/>
    <cellStyle name="60% - 輔色3 12 5" xfId="1324"/>
    <cellStyle name="60% - 輔色3 13" xfId="1325"/>
    <cellStyle name="60% - 輔色3 13 2" xfId="1326"/>
    <cellStyle name="60% - 輔色3 13 3" xfId="1327"/>
    <cellStyle name="60% - 輔色3 13 4" xfId="1328"/>
    <cellStyle name="60% - 輔色3 13 5" xfId="1329"/>
    <cellStyle name="60% - 輔色3 14" xfId="1330"/>
    <cellStyle name="60% - 輔色3 14 2" xfId="1331"/>
    <cellStyle name="60% - 輔色3 14 3" xfId="1332"/>
    <cellStyle name="60% - 輔色3 14 4" xfId="1333"/>
    <cellStyle name="60% - 輔色3 14 5" xfId="1334"/>
    <cellStyle name="60% - 輔色3 15" xfId="1335"/>
    <cellStyle name="60% - 輔色3 15 2" xfId="1336"/>
    <cellStyle name="60% - 輔色3 15 3" xfId="1337"/>
    <cellStyle name="60% - 輔色3 15 4" xfId="1338"/>
    <cellStyle name="60% - 輔色3 15 5" xfId="1339"/>
    <cellStyle name="60% - 輔色3 16" xfId="1340"/>
    <cellStyle name="60% - 輔色3 16 2" xfId="1341"/>
    <cellStyle name="60% - 輔色3 16 3" xfId="1342"/>
    <cellStyle name="60% - 輔色3 16 4" xfId="1343"/>
    <cellStyle name="60% - 輔色3 16 5" xfId="1344"/>
    <cellStyle name="60% - 輔色3 17" xfId="1345"/>
    <cellStyle name="60% - 輔色3 17 2" xfId="1346"/>
    <cellStyle name="60% - 輔色3 18" xfId="1347"/>
    <cellStyle name="60% - 輔色3 18 2" xfId="1348"/>
    <cellStyle name="60% - 輔色3 19" xfId="1349"/>
    <cellStyle name="60% - 輔色3 19 2" xfId="1350"/>
    <cellStyle name="60% - 輔色3 2" xfId="1351"/>
    <cellStyle name="60% - 輔色3 2 10" xfId="1352"/>
    <cellStyle name="60% - 輔色3 2 2" xfId="1353"/>
    <cellStyle name="60% - 輔色3 2 3" xfId="1354"/>
    <cellStyle name="60% - 輔色3 2 4" xfId="1355"/>
    <cellStyle name="60% - 輔色3 2 5" xfId="1356"/>
    <cellStyle name="60% - 輔色3 2 6" xfId="1357"/>
    <cellStyle name="60% - 輔色3 2 7" xfId="1358"/>
    <cellStyle name="60% - 輔色3 2 8" xfId="1359"/>
    <cellStyle name="60% - 輔色3 2 9" xfId="1360"/>
    <cellStyle name="60% - 輔色3 20" xfId="1361"/>
    <cellStyle name="60% - 輔色3 21" xfId="1362"/>
    <cellStyle name="60% - 輔色3 22" xfId="1363"/>
    <cellStyle name="60% - 輔色3 23" xfId="1364"/>
    <cellStyle name="60% - 輔色3 3" xfId="1365"/>
    <cellStyle name="60% - 輔色3 3 2" xfId="1366"/>
    <cellStyle name="60% - 輔色3 3 3" xfId="1367"/>
    <cellStyle name="60% - 輔色3 3 4" xfId="1368"/>
    <cellStyle name="60% - 輔色3 3 5" xfId="1369"/>
    <cellStyle name="60% - 輔色3 4" xfId="1370"/>
    <cellStyle name="60% - 輔色3 4 2" xfId="1371"/>
    <cellStyle name="60% - 輔色3 4 3" xfId="1372"/>
    <cellStyle name="60% - 輔色3 4 4" xfId="1373"/>
    <cellStyle name="60% - 輔色3 4 5" xfId="1374"/>
    <cellStyle name="60% - 輔色3 5" xfId="1375"/>
    <cellStyle name="60% - 輔色3 5 2" xfId="1376"/>
    <cellStyle name="60% - 輔色3 5 3" xfId="1377"/>
    <cellStyle name="60% - 輔色3 5 4" xfId="1378"/>
    <cellStyle name="60% - 輔色3 5 5" xfId="1379"/>
    <cellStyle name="60% - 輔色3 6" xfId="1380"/>
    <cellStyle name="60% - 輔色3 6 2" xfId="1381"/>
    <cellStyle name="60% - 輔色3 6 3" xfId="1382"/>
    <cellStyle name="60% - 輔色3 6 4" xfId="1383"/>
    <cellStyle name="60% - 輔色3 6 5" xfId="1384"/>
    <cellStyle name="60% - 輔色3 6 6" xfId="1385"/>
    <cellStyle name="60% - 輔色3 6 7" xfId="1386"/>
    <cellStyle name="60% - 輔色3 7" xfId="1387"/>
    <cellStyle name="60% - 輔色3 7 2" xfId="1388"/>
    <cellStyle name="60% - 輔色3 7 3" xfId="1389"/>
    <cellStyle name="60% - 輔色3 7 4" xfId="1390"/>
    <cellStyle name="60% - 輔色3 7 5" xfId="1391"/>
    <cellStyle name="60% - 輔色3 8" xfId="1392"/>
    <cellStyle name="60% - 輔色3 8 2" xfId="1393"/>
    <cellStyle name="60% - 輔色3 8 3" xfId="1394"/>
    <cellStyle name="60% - 輔色3 8 4" xfId="1395"/>
    <cellStyle name="60% - 輔色3 8 5" xfId="1396"/>
    <cellStyle name="60% - 輔色3 9" xfId="1397"/>
    <cellStyle name="60% - 輔色3 9 2" xfId="1398"/>
    <cellStyle name="60% - 輔色3 9 3" xfId="1399"/>
    <cellStyle name="60% - 輔色3 9 4" xfId="1400"/>
    <cellStyle name="60% - 輔色3 9 5" xfId="1401"/>
    <cellStyle name="60% - 輔色4 10" xfId="1402"/>
    <cellStyle name="60% - 輔色4 10 2" xfId="1403"/>
    <cellStyle name="60% - 輔色4 10 3" xfId="1404"/>
    <cellStyle name="60% - 輔色4 10 4" xfId="1405"/>
    <cellStyle name="60% - 輔色4 10 5" xfId="1406"/>
    <cellStyle name="60% - 輔色4 11" xfId="1407"/>
    <cellStyle name="60% - 輔色4 11 2" xfId="1408"/>
    <cellStyle name="60% - 輔色4 11 3" xfId="1409"/>
    <cellStyle name="60% - 輔色4 11 4" xfId="1410"/>
    <cellStyle name="60% - 輔色4 11 5" xfId="1411"/>
    <cellStyle name="60% - 輔色4 12" xfId="1412"/>
    <cellStyle name="60% - 輔色4 12 2" xfId="1413"/>
    <cellStyle name="60% - 輔色4 12 3" xfId="1414"/>
    <cellStyle name="60% - 輔色4 12 4" xfId="1415"/>
    <cellStyle name="60% - 輔色4 12 5" xfId="1416"/>
    <cellStyle name="60% - 輔色4 13" xfId="1417"/>
    <cellStyle name="60% - 輔色4 13 2" xfId="1418"/>
    <cellStyle name="60% - 輔色4 13 3" xfId="1419"/>
    <cellStyle name="60% - 輔色4 13 4" xfId="1420"/>
    <cellStyle name="60% - 輔色4 13 5" xfId="1421"/>
    <cellStyle name="60% - 輔色4 14" xfId="1422"/>
    <cellStyle name="60% - 輔色4 14 2" xfId="1423"/>
    <cellStyle name="60% - 輔色4 14 3" xfId="1424"/>
    <cellStyle name="60% - 輔色4 14 4" xfId="1425"/>
    <cellStyle name="60% - 輔色4 14 5" xfId="1426"/>
    <cellStyle name="60% - 輔色4 15" xfId="1427"/>
    <cellStyle name="60% - 輔色4 15 2" xfId="1428"/>
    <cellStyle name="60% - 輔色4 15 3" xfId="1429"/>
    <cellStyle name="60% - 輔色4 15 4" xfId="1430"/>
    <cellStyle name="60% - 輔色4 15 5" xfId="1431"/>
    <cellStyle name="60% - 輔色4 16" xfId="1432"/>
    <cellStyle name="60% - 輔色4 16 2" xfId="1433"/>
    <cellStyle name="60% - 輔色4 16 3" xfId="1434"/>
    <cellStyle name="60% - 輔色4 16 4" xfId="1435"/>
    <cellStyle name="60% - 輔色4 16 5" xfId="1436"/>
    <cellStyle name="60% - 輔色4 17" xfId="1437"/>
    <cellStyle name="60% - 輔色4 17 2" xfId="1438"/>
    <cellStyle name="60% - 輔色4 18" xfId="1439"/>
    <cellStyle name="60% - 輔色4 18 2" xfId="1440"/>
    <cellStyle name="60% - 輔色4 19" xfId="1441"/>
    <cellStyle name="60% - 輔色4 19 2" xfId="1442"/>
    <cellStyle name="60% - 輔色4 2" xfId="1443"/>
    <cellStyle name="60% - 輔色4 2 10" xfId="1444"/>
    <cellStyle name="60% - 輔色4 2 2" xfId="1445"/>
    <cellStyle name="60% - 輔色4 2 3" xfId="1446"/>
    <cellStyle name="60% - 輔色4 2 4" xfId="1447"/>
    <cellStyle name="60% - 輔色4 2 5" xfId="1448"/>
    <cellStyle name="60% - 輔色4 2 6" xfId="1449"/>
    <cellStyle name="60% - 輔色4 2 7" xfId="1450"/>
    <cellStyle name="60% - 輔色4 2 8" xfId="1451"/>
    <cellStyle name="60% - 輔色4 2 9" xfId="1452"/>
    <cellStyle name="60% - 輔色4 20" xfId="1453"/>
    <cellStyle name="60% - 輔色4 21" xfId="1454"/>
    <cellStyle name="60% - 輔色4 22" xfId="1455"/>
    <cellStyle name="60% - 輔色4 23" xfId="1456"/>
    <cellStyle name="60% - 輔色4 3" xfId="1457"/>
    <cellStyle name="60% - 輔色4 3 2" xfId="1458"/>
    <cellStyle name="60% - 輔色4 3 3" xfId="1459"/>
    <cellStyle name="60% - 輔色4 3 4" xfId="1460"/>
    <cellStyle name="60% - 輔色4 3 5" xfId="1461"/>
    <cellStyle name="60% - 輔色4 4" xfId="1462"/>
    <cellStyle name="60% - 輔色4 4 2" xfId="1463"/>
    <cellStyle name="60% - 輔色4 4 3" xfId="1464"/>
    <cellStyle name="60% - 輔色4 4 4" xfId="1465"/>
    <cellStyle name="60% - 輔色4 4 5" xfId="1466"/>
    <cellStyle name="60% - 輔色4 5" xfId="1467"/>
    <cellStyle name="60% - 輔色4 5 2" xfId="1468"/>
    <cellStyle name="60% - 輔色4 5 3" xfId="1469"/>
    <cellStyle name="60% - 輔色4 5 4" xfId="1470"/>
    <cellStyle name="60% - 輔色4 5 5" xfId="1471"/>
    <cellStyle name="60% - 輔色4 6" xfId="1472"/>
    <cellStyle name="60% - 輔色4 6 2" xfId="1473"/>
    <cellStyle name="60% - 輔色4 6 3" xfId="1474"/>
    <cellStyle name="60% - 輔色4 6 4" xfId="1475"/>
    <cellStyle name="60% - 輔色4 6 5" xfId="1476"/>
    <cellStyle name="60% - 輔色4 6 6" xfId="1477"/>
    <cellStyle name="60% - 輔色4 6 7" xfId="1478"/>
    <cellStyle name="60% - 輔色4 7" xfId="1479"/>
    <cellStyle name="60% - 輔色4 7 2" xfId="1480"/>
    <cellStyle name="60% - 輔色4 7 3" xfId="1481"/>
    <cellStyle name="60% - 輔色4 7 4" xfId="1482"/>
    <cellStyle name="60% - 輔色4 7 5" xfId="1483"/>
    <cellStyle name="60% - 輔色4 8" xfId="1484"/>
    <cellStyle name="60% - 輔色4 8 2" xfId="1485"/>
    <cellStyle name="60% - 輔色4 8 3" xfId="1486"/>
    <cellStyle name="60% - 輔色4 8 4" xfId="1487"/>
    <cellStyle name="60% - 輔色4 8 5" xfId="1488"/>
    <cellStyle name="60% - 輔色4 9" xfId="1489"/>
    <cellStyle name="60% - 輔色4 9 2" xfId="1490"/>
    <cellStyle name="60% - 輔色4 9 3" xfId="1491"/>
    <cellStyle name="60% - 輔色4 9 4" xfId="1492"/>
    <cellStyle name="60% - 輔色4 9 5" xfId="1493"/>
    <cellStyle name="60% - 輔色5 10" xfId="1494"/>
    <cellStyle name="60% - 輔色5 10 2" xfId="1495"/>
    <cellStyle name="60% - 輔色5 10 3" xfId="1496"/>
    <cellStyle name="60% - 輔色5 10 4" xfId="1497"/>
    <cellStyle name="60% - 輔色5 10 5" xfId="1498"/>
    <cellStyle name="60% - 輔色5 11" xfId="1499"/>
    <cellStyle name="60% - 輔色5 11 2" xfId="1500"/>
    <cellStyle name="60% - 輔色5 11 3" xfId="1501"/>
    <cellStyle name="60% - 輔色5 11 4" xfId="1502"/>
    <cellStyle name="60% - 輔色5 11 5" xfId="1503"/>
    <cellStyle name="60% - 輔色5 12" xfId="1504"/>
    <cellStyle name="60% - 輔色5 12 2" xfId="1505"/>
    <cellStyle name="60% - 輔色5 12 3" xfId="1506"/>
    <cellStyle name="60% - 輔色5 12 4" xfId="1507"/>
    <cellStyle name="60% - 輔色5 12 5" xfId="1508"/>
    <cellStyle name="60% - 輔色5 13" xfId="1509"/>
    <cellStyle name="60% - 輔色5 13 2" xfId="1510"/>
    <cellStyle name="60% - 輔色5 13 3" xfId="1511"/>
    <cellStyle name="60% - 輔色5 13 4" xfId="1512"/>
    <cellStyle name="60% - 輔色5 13 5" xfId="1513"/>
    <cellStyle name="60% - 輔色5 14" xfId="1514"/>
    <cellStyle name="60% - 輔色5 14 2" xfId="1515"/>
    <cellStyle name="60% - 輔色5 14 3" xfId="1516"/>
    <cellStyle name="60% - 輔色5 14 4" xfId="1517"/>
    <cellStyle name="60% - 輔色5 14 5" xfId="1518"/>
    <cellStyle name="60% - 輔色5 15" xfId="1519"/>
    <cellStyle name="60% - 輔色5 15 2" xfId="1520"/>
    <cellStyle name="60% - 輔色5 15 3" xfId="1521"/>
    <cellStyle name="60% - 輔色5 15 4" xfId="1522"/>
    <cellStyle name="60% - 輔色5 15 5" xfId="1523"/>
    <cellStyle name="60% - 輔色5 16" xfId="1524"/>
    <cellStyle name="60% - 輔色5 16 2" xfId="1525"/>
    <cellStyle name="60% - 輔色5 16 3" xfId="1526"/>
    <cellStyle name="60% - 輔色5 16 4" xfId="1527"/>
    <cellStyle name="60% - 輔色5 16 5" xfId="1528"/>
    <cellStyle name="60% - 輔色5 17" xfId="1529"/>
    <cellStyle name="60% - 輔色5 17 2" xfId="1530"/>
    <cellStyle name="60% - 輔色5 18" xfId="1531"/>
    <cellStyle name="60% - 輔色5 18 2" xfId="1532"/>
    <cellStyle name="60% - 輔色5 19" xfId="1533"/>
    <cellStyle name="60% - 輔色5 19 2" xfId="1534"/>
    <cellStyle name="60% - 輔色5 2" xfId="1535"/>
    <cellStyle name="60% - 輔色5 2 10" xfId="1536"/>
    <cellStyle name="60% - 輔色5 2 2" xfId="1537"/>
    <cellStyle name="60% - 輔色5 2 3" xfId="1538"/>
    <cellStyle name="60% - 輔色5 2 4" xfId="1539"/>
    <cellStyle name="60% - 輔色5 2 5" xfId="1540"/>
    <cellStyle name="60% - 輔色5 2 6" xfId="1541"/>
    <cellStyle name="60% - 輔色5 2 7" xfId="1542"/>
    <cellStyle name="60% - 輔色5 2 8" xfId="1543"/>
    <cellStyle name="60% - 輔色5 2 9" xfId="1544"/>
    <cellStyle name="60% - 輔色5 20" xfId="1545"/>
    <cellStyle name="60% - 輔色5 21" xfId="1546"/>
    <cellStyle name="60% - 輔色5 22" xfId="1547"/>
    <cellStyle name="60% - 輔色5 23" xfId="1548"/>
    <cellStyle name="60% - 輔色5 3" xfId="1549"/>
    <cellStyle name="60% - 輔色5 3 2" xfId="1550"/>
    <cellStyle name="60% - 輔色5 3 3" xfId="1551"/>
    <cellStyle name="60% - 輔色5 3 4" xfId="1552"/>
    <cellStyle name="60% - 輔色5 3 5" xfId="1553"/>
    <cellStyle name="60% - 輔色5 4" xfId="1554"/>
    <cellStyle name="60% - 輔色5 4 2" xfId="1555"/>
    <cellStyle name="60% - 輔色5 4 3" xfId="1556"/>
    <cellStyle name="60% - 輔色5 4 4" xfId="1557"/>
    <cellStyle name="60% - 輔色5 4 5" xfId="1558"/>
    <cellStyle name="60% - 輔色5 5" xfId="1559"/>
    <cellStyle name="60% - 輔色5 5 2" xfId="1560"/>
    <cellStyle name="60% - 輔色5 5 3" xfId="1561"/>
    <cellStyle name="60% - 輔色5 5 4" xfId="1562"/>
    <cellStyle name="60% - 輔色5 5 5" xfId="1563"/>
    <cellStyle name="60% - 輔色5 6" xfId="1564"/>
    <cellStyle name="60% - 輔色5 6 2" xfId="1565"/>
    <cellStyle name="60% - 輔色5 6 3" xfId="1566"/>
    <cellStyle name="60% - 輔色5 6 4" xfId="1567"/>
    <cellStyle name="60% - 輔色5 6 5" xfId="1568"/>
    <cellStyle name="60% - 輔色5 6 6" xfId="1569"/>
    <cellStyle name="60% - 輔色5 6 7" xfId="1570"/>
    <cellStyle name="60% - 輔色5 7" xfId="1571"/>
    <cellStyle name="60% - 輔色5 7 2" xfId="1572"/>
    <cellStyle name="60% - 輔色5 7 3" xfId="1573"/>
    <cellStyle name="60% - 輔色5 7 4" xfId="1574"/>
    <cellStyle name="60% - 輔色5 7 5" xfId="1575"/>
    <cellStyle name="60% - 輔色5 8" xfId="1576"/>
    <cellStyle name="60% - 輔色5 8 2" xfId="1577"/>
    <cellStyle name="60% - 輔色5 8 3" xfId="1578"/>
    <cellStyle name="60% - 輔色5 8 4" xfId="1579"/>
    <cellStyle name="60% - 輔色5 8 5" xfId="1580"/>
    <cellStyle name="60% - 輔色5 9" xfId="1581"/>
    <cellStyle name="60% - 輔色5 9 2" xfId="1582"/>
    <cellStyle name="60% - 輔色5 9 3" xfId="1583"/>
    <cellStyle name="60% - 輔色5 9 4" xfId="1584"/>
    <cellStyle name="60% - 輔色5 9 5" xfId="1585"/>
    <cellStyle name="60% - 輔色6 10" xfId="1586"/>
    <cellStyle name="60% - 輔色6 10 2" xfId="1587"/>
    <cellStyle name="60% - 輔色6 10 3" xfId="1588"/>
    <cellStyle name="60% - 輔色6 10 4" xfId="1589"/>
    <cellStyle name="60% - 輔色6 10 5" xfId="1590"/>
    <cellStyle name="60% - 輔色6 11" xfId="1591"/>
    <cellStyle name="60% - 輔色6 11 2" xfId="1592"/>
    <cellStyle name="60% - 輔色6 11 3" xfId="1593"/>
    <cellStyle name="60% - 輔色6 11 4" xfId="1594"/>
    <cellStyle name="60% - 輔色6 11 5" xfId="1595"/>
    <cellStyle name="60% - 輔色6 12" xfId="1596"/>
    <cellStyle name="60% - 輔色6 12 2" xfId="1597"/>
    <cellStyle name="60% - 輔色6 12 3" xfId="1598"/>
    <cellStyle name="60% - 輔色6 12 4" xfId="1599"/>
    <cellStyle name="60% - 輔色6 12 5" xfId="1600"/>
    <cellStyle name="60% - 輔色6 13" xfId="1601"/>
    <cellStyle name="60% - 輔色6 13 2" xfId="1602"/>
    <cellStyle name="60% - 輔色6 13 3" xfId="1603"/>
    <cellStyle name="60% - 輔色6 13 4" xfId="1604"/>
    <cellStyle name="60% - 輔色6 13 5" xfId="1605"/>
    <cellStyle name="60% - 輔色6 14" xfId="1606"/>
    <cellStyle name="60% - 輔色6 14 2" xfId="1607"/>
    <cellStyle name="60% - 輔色6 14 3" xfId="1608"/>
    <cellStyle name="60% - 輔色6 14 4" xfId="1609"/>
    <cellStyle name="60% - 輔色6 14 5" xfId="1610"/>
    <cellStyle name="60% - 輔色6 15" xfId="1611"/>
    <cellStyle name="60% - 輔色6 15 2" xfId="1612"/>
    <cellStyle name="60% - 輔色6 15 3" xfId="1613"/>
    <cellStyle name="60% - 輔色6 15 4" xfId="1614"/>
    <cellStyle name="60% - 輔色6 15 5" xfId="1615"/>
    <cellStyle name="60% - 輔色6 16" xfId="1616"/>
    <cellStyle name="60% - 輔色6 16 2" xfId="1617"/>
    <cellStyle name="60% - 輔色6 16 3" xfId="1618"/>
    <cellStyle name="60% - 輔色6 16 4" xfId="1619"/>
    <cellStyle name="60% - 輔色6 16 5" xfId="1620"/>
    <cellStyle name="60% - 輔色6 17" xfId="1621"/>
    <cellStyle name="60% - 輔色6 17 2" xfId="1622"/>
    <cellStyle name="60% - 輔色6 18" xfId="1623"/>
    <cellStyle name="60% - 輔色6 18 2" xfId="1624"/>
    <cellStyle name="60% - 輔色6 19" xfId="1625"/>
    <cellStyle name="60% - 輔色6 19 2" xfId="1626"/>
    <cellStyle name="60% - 輔色6 2" xfId="1627"/>
    <cellStyle name="60% - 輔色6 2 10" xfId="1628"/>
    <cellStyle name="60% - 輔色6 2 2" xfId="1629"/>
    <cellStyle name="60% - 輔色6 2 3" xfId="1630"/>
    <cellStyle name="60% - 輔色6 2 4" xfId="1631"/>
    <cellStyle name="60% - 輔色6 2 5" xfId="1632"/>
    <cellStyle name="60% - 輔色6 2 6" xfId="1633"/>
    <cellStyle name="60% - 輔色6 2 7" xfId="1634"/>
    <cellStyle name="60% - 輔色6 2 8" xfId="1635"/>
    <cellStyle name="60% - 輔色6 2 9" xfId="1636"/>
    <cellStyle name="60% - 輔色6 20" xfId="1637"/>
    <cellStyle name="60% - 輔色6 21" xfId="1638"/>
    <cellStyle name="60% - 輔色6 22" xfId="1639"/>
    <cellStyle name="60% - 輔色6 23" xfId="1640"/>
    <cellStyle name="60% - 輔色6 3" xfId="1641"/>
    <cellStyle name="60% - 輔色6 3 2" xfId="1642"/>
    <cellStyle name="60% - 輔色6 3 3" xfId="1643"/>
    <cellStyle name="60% - 輔色6 3 4" xfId="1644"/>
    <cellStyle name="60% - 輔色6 3 5" xfId="1645"/>
    <cellStyle name="60% - 輔色6 4" xfId="1646"/>
    <cellStyle name="60% - 輔色6 4 2" xfId="1647"/>
    <cellStyle name="60% - 輔色6 4 3" xfId="1648"/>
    <cellStyle name="60% - 輔色6 4 4" xfId="1649"/>
    <cellStyle name="60% - 輔色6 4 5" xfId="1650"/>
    <cellStyle name="60% - 輔色6 5" xfId="1651"/>
    <cellStyle name="60% - 輔色6 5 2" xfId="1652"/>
    <cellStyle name="60% - 輔色6 5 3" xfId="1653"/>
    <cellStyle name="60% - 輔色6 5 4" xfId="1654"/>
    <cellStyle name="60% - 輔色6 5 5" xfId="1655"/>
    <cellStyle name="60% - 輔色6 6" xfId="1656"/>
    <cellStyle name="60% - 輔色6 6 2" xfId="1657"/>
    <cellStyle name="60% - 輔色6 6 3" xfId="1658"/>
    <cellStyle name="60% - 輔色6 6 4" xfId="1659"/>
    <cellStyle name="60% - 輔色6 6 5" xfId="1660"/>
    <cellStyle name="60% - 輔色6 6 6" xfId="1661"/>
    <cellStyle name="60% - 輔色6 6 7" xfId="1662"/>
    <cellStyle name="60% - 輔色6 7" xfId="1663"/>
    <cellStyle name="60% - 輔色6 7 2" xfId="1664"/>
    <cellStyle name="60% - 輔色6 7 3" xfId="1665"/>
    <cellStyle name="60% - 輔色6 7 4" xfId="1666"/>
    <cellStyle name="60% - 輔色6 7 5" xfId="1667"/>
    <cellStyle name="60% - 輔色6 8" xfId="1668"/>
    <cellStyle name="60% - 輔色6 8 2" xfId="1669"/>
    <cellStyle name="60% - 輔色6 8 3" xfId="1670"/>
    <cellStyle name="60% - 輔色6 8 4" xfId="1671"/>
    <cellStyle name="60% - 輔色6 8 5" xfId="1672"/>
    <cellStyle name="60% - 輔色6 9" xfId="1673"/>
    <cellStyle name="60% - 輔色6 9 2" xfId="1674"/>
    <cellStyle name="60% - 輔色6 9 3" xfId="1675"/>
    <cellStyle name="60% - 輔色6 9 4" xfId="1676"/>
    <cellStyle name="60% - 輔色6 9 5" xfId="1677"/>
    <cellStyle name="Accent1" xfId="1678"/>
    <cellStyle name="Accent2" xfId="1679"/>
    <cellStyle name="Accent3" xfId="1680"/>
    <cellStyle name="Accent4" xfId="1681"/>
    <cellStyle name="Accent5" xfId="1682"/>
    <cellStyle name="Accent6" xfId="1683"/>
    <cellStyle name="Bad" xfId="1684"/>
    <cellStyle name="Calculation" xfId="1685"/>
    <cellStyle name="Check Cell" xfId="1686"/>
    <cellStyle name="Explanatory Text" xfId="1687"/>
    <cellStyle name="Good" xfId="1688"/>
    <cellStyle name="Heading 1" xfId="1689"/>
    <cellStyle name="Heading 2" xfId="1690"/>
    <cellStyle name="Heading 3" xfId="1691"/>
    <cellStyle name="Heading 4" xfId="1692"/>
    <cellStyle name="Input" xfId="1693"/>
    <cellStyle name="Linked Cell" xfId="1694"/>
    <cellStyle name="NavDiff" xfId="1695"/>
    <cellStyle name="Neutral" xfId="1696"/>
    <cellStyle name="Normal 2" xfId="1697"/>
    <cellStyle name="Normal 2 2" xfId="1698"/>
    <cellStyle name="Normal_Z_TEXTDATA.xls" xfId="1699"/>
    <cellStyle name="Note" xfId="1700"/>
    <cellStyle name="Output" xfId="1701"/>
    <cellStyle name="Title" xfId="1702"/>
    <cellStyle name="Total" xfId="1703"/>
    <cellStyle name="Warning Text" xfId="1704"/>
    <cellStyle name="百分比 10" xfId="1705"/>
    <cellStyle name="百分比 11" xfId="1706"/>
    <cellStyle name="百分比 12" xfId="1707"/>
    <cellStyle name="百分比 2" xfId="1708"/>
    <cellStyle name="百分比 2 10" xfId="1709"/>
    <cellStyle name="百分比 2 2" xfId="1710"/>
    <cellStyle name="百分比 2 2 2" xfId="1711"/>
    <cellStyle name="百分比 2 2 2 2" xfId="1712"/>
    <cellStyle name="百分比 2 2 2 3" xfId="1713"/>
    <cellStyle name="百分比 2 2 2 4" xfId="1714"/>
    <cellStyle name="百分比 2 2 3" xfId="1715"/>
    <cellStyle name="百分比 2 2 3 2" xfId="1716"/>
    <cellStyle name="百分比 2 2 4" xfId="1717"/>
    <cellStyle name="百分比 2 2 5" xfId="1718"/>
    <cellStyle name="百分比 2 2 6" xfId="1719"/>
    <cellStyle name="百分比 2 2 7" xfId="1720"/>
    <cellStyle name="百分比 2 3" xfId="1721"/>
    <cellStyle name="百分比 2 3 2" xfId="1722"/>
    <cellStyle name="百分比 2 3 3" xfId="1723"/>
    <cellStyle name="百分比 2 3 4" xfId="1724"/>
    <cellStyle name="百分比 2 3 5" xfId="1725"/>
    <cellStyle name="百分比 2 4" xfId="1726"/>
    <cellStyle name="百分比 2 4 2" xfId="1727"/>
    <cellStyle name="百分比 2 4 3" xfId="1728"/>
    <cellStyle name="百分比 2 4 4" xfId="1729"/>
    <cellStyle name="百分比 2 5" xfId="1730"/>
    <cellStyle name="百分比 2 5 2" xfId="1731"/>
    <cellStyle name="百分比 2 6" xfId="1732"/>
    <cellStyle name="百分比 2 7" xfId="1733"/>
    <cellStyle name="百分比 2 8" xfId="1734"/>
    <cellStyle name="百分比 2 9" xfId="1735"/>
    <cellStyle name="百分比 3" xfId="1736"/>
    <cellStyle name="百分比 3 10" xfId="1737"/>
    <cellStyle name="百分比 3 2" xfId="1738"/>
    <cellStyle name="百分比 3 2 2" xfId="1739"/>
    <cellStyle name="百分比 3 2 2 2" xfId="1740"/>
    <cellStyle name="百分比 3 2 2 3" xfId="1741"/>
    <cellStyle name="百分比 3 2 2 4" xfId="1742"/>
    <cellStyle name="百分比 3 2 2 5" xfId="1743"/>
    <cellStyle name="百分比 3 2 3" xfId="1744"/>
    <cellStyle name="百分比 3 2 3 2" xfId="1745"/>
    <cellStyle name="百分比 3 2 3 3" xfId="1746"/>
    <cellStyle name="百分比 3 2 3 4" xfId="1747"/>
    <cellStyle name="百分比 3 2 4" xfId="1748"/>
    <cellStyle name="百分比 3 2 5" xfId="1749"/>
    <cellStyle name="百分比 3 2 6" xfId="1750"/>
    <cellStyle name="百分比 3 2 7" xfId="1751"/>
    <cellStyle name="百分比 3 2 8" xfId="1752"/>
    <cellStyle name="百分比 3 2 8 2" xfId="1753"/>
    <cellStyle name="百分比 3 2 9" xfId="1754"/>
    <cellStyle name="百分比 3 3" xfId="1755"/>
    <cellStyle name="百分比 3 3 2" xfId="1756"/>
    <cellStyle name="百分比 3 3 2 2" xfId="1757"/>
    <cellStyle name="百分比 3 3 2 3" xfId="1758"/>
    <cellStyle name="百分比 3 3 2 4" xfId="1759"/>
    <cellStyle name="百分比 3 3 2 5" xfId="1760"/>
    <cellStyle name="百分比 3 3 3" xfId="1761"/>
    <cellStyle name="百分比 3 3 3 2" xfId="1762"/>
    <cellStyle name="百分比 3 3 3 3" xfId="1763"/>
    <cellStyle name="百分比 3 3 3 4" xfId="1764"/>
    <cellStyle name="百分比 3 3 4" xfId="1765"/>
    <cellStyle name="百分比 3 3 5" xfId="1766"/>
    <cellStyle name="百分比 3 3 6" xfId="1767"/>
    <cellStyle name="百分比 3 3 7" xfId="1768"/>
    <cellStyle name="百分比 3 4" xfId="1769"/>
    <cellStyle name="百分比 3 4 2" xfId="1770"/>
    <cellStyle name="百分比 3 4 3" xfId="1771"/>
    <cellStyle name="百分比 3 4 4" xfId="1772"/>
    <cellStyle name="百分比 3 4 5" xfId="1773"/>
    <cellStyle name="百分比 3 4 6" xfId="1774"/>
    <cellStyle name="百分比 3 5" xfId="1775"/>
    <cellStyle name="百分比 3 5 2" xfId="1776"/>
    <cellStyle name="百分比 3 5 3" xfId="1777"/>
    <cellStyle name="百分比 3 5 4" xfId="1778"/>
    <cellStyle name="百分比 3 5 5" xfId="1779"/>
    <cellStyle name="百分比 3 6" xfId="1780"/>
    <cellStyle name="百分比 3 6 2" xfId="1781"/>
    <cellStyle name="百分比 3 6 3" xfId="1782"/>
    <cellStyle name="百分比 3 6 4" xfId="1783"/>
    <cellStyle name="百分比 3 7" xfId="1784"/>
    <cellStyle name="百分比 3 8" xfId="1785"/>
    <cellStyle name="百分比 3 9" xfId="1786"/>
    <cellStyle name="百分比 4" xfId="1787"/>
    <cellStyle name="百分比 4 2" xfId="1788"/>
    <cellStyle name="百分比 4 2 2" xfId="1789"/>
    <cellStyle name="百分比 4 2 3" xfId="1790"/>
    <cellStyle name="百分比 4 2 4" xfId="1791"/>
    <cellStyle name="百分比 4 2 5" xfId="1792"/>
    <cellStyle name="百分比 4 3" xfId="1793"/>
    <cellStyle name="百分比 4 3 2" xfId="1794"/>
    <cellStyle name="百分比 4 3 3" xfId="1795"/>
    <cellStyle name="百分比 4 3 4" xfId="1796"/>
    <cellStyle name="百分比 4 4" xfId="1797"/>
    <cellStyle name="百分比 4 5" xfId="1798"/>
    <cellStyle name="百分比 5" xfId="1799"/>
    <cellStyle name="百分比 5 2" xfId="1800"/>
    <cellStyle name="百分比 5 2 2" xfId="1801"/>
    <cellStyle name="百分比 5 2 3" xfId="1802"/>
    <cellStyle name="百分比 5 2 4" xfId="1803"/>
    <cellStyle name="百分比 5 3" xfId="1804"/>
    <cellStyle name="百分比 5 3 2" xfId="1805"/>
    <cellStyle name="百分比 5 4" xfId="1806"/>
    <cellStyle name="百分比 5 5" xfId="1807"/>
    <cellStyle name="百分比 5 6" xfId="1808"/>
    <cellStyle name="百分比 6" xfId="1809"/>
    <cellStyle name="百分比 6 2" xfId="1810"/>
    <cellStyle name="百分比 6 2 2" xfId="1811"/>
    <cellStyle name="百分比 6 2 3" xfId="1812"/>
    <cellStyle name="百分比 6 2 4" xfId="1813"/>
    <cellStyle name="百分比 6 3" xfId="1814"/>
    <cellStyle name="百分比 6 3 2" xfId="1815"/>
    <cellStyle name="百分比 6 4" xfId="1816"/>
    <cellStyle name="百分比 6 5" xfId="1817"/>
    <cellStyle name="百分比 6 6" xfId="1818"/>
    <cellStyle name="百分比 7" xfId="1819"/>
    <cellStyle name="百分比 7 2" xfId="1820"/>
    <cellStyle name="百分比 7 2 2" xfId="1821"/>
    <cellStyle name="百分比 7 2 3" xfId="1822"/>
    <cellStyle name="百分比 7 2 4" xfId="1823"/>
    <cellStyle name="百分比 7 3" xfId="1824"/>
    <cellStyle name="百分比 7 3 2" xfId="1825"/>
    <cellStyle name="百分比 7 3 3" xfId="1826"/>
    <cellStyle name="百分比 7 3 4" xfId="1827"/>
    <cellStyle name="百分比 7 4" xfId="1828"/>
    <cellStyle name="百分比 7 4 2" xfId="1829"/>
    <cellStyle name="百分比 7 5" xfId="1830"/>
    <cellStyle name="百分比 7 6" xfId="1831"/>
    <cellStyle name="百分比 7 7" xfId="1832"/>
    <cellStyle name="百分比 8" xfId="1833"/>
    <cellStyle name="百分比 8 2" xfId="1834"/>
    <cellStyle name="百分比 8 3" xfId="1835"/>
    <cellStyle name="百分比 8 4" xfId="1836"/>
    <cellStyle name="百分比 8 5" xfId="1837"/>
    <cellStyle name="百分比 9" xfId="1838"/>
    <cellStyle name="備註 10" xfId="1839"/>
    <cellStyle name="備註 10 10" xfId="1840"/>
    <cellStyle name="備註 10 2" xfId="1841"/>
    <cellStyle name="備註 10 2 2" xfId="1842"/>
    <cellStyle name="備註 10 2 2 2" xfId="1843"/>
    <cellStyle name="備註 10 2 2 3" xfId="1844"/>
    <cellStyle name="備註 10 2 2 4" xfId="1845"/>
    <cellStyle name="備註 10 2 2 5" xfId="1846"/>
    <cellStyle name="備註 10 2 2 6" xfId="1847"/>
    <cellStyle name="備註 10 2 3" xfId="1848"/>
    <cellStyle name="備註 10 2 3 2" xfId="1849"/>
    <cellStyle name="備註 10 2 3 3" xfId="1850"/>
    <cellStyle name="備註 10 2 3 3 2" xfId="1851"/>
    <cellStyle name="備註 10 2 3 4" xfId="1852"/>
    <cellStyle name="備註 10 2 4" xfId="1853"/>
    <cellStyle name="備註 10 2 5" xfId="1854"/>
    <cellStyle name="備註 10 2 6" xfId="1855"/>
    <cellStyle name="備註 10 2 6 2" xfId="1856"/>
    <cellStyle name="備註 10 2 7" xfId="1857"/>
    <cellStyle name="備註 10 3" xfId="1858"/>
    <cellStyle name="備註 10 3 2" xfId="1859"/>
    <cellStyle name="備註 10 3 2 2" xfId="1860"/>
    <cellStyle name="備註 10 3 2 3" xfId="1861"/>
    <cellStyle name="備註 10 3 2 4" xfId="1862"/>
    <cellStyle name="備註 10 3 2 5" xfId="1863"/>
    <cellStyle name="備註 10 3 2 6" xfId="1864"/>
    <cellStyle name="備註 10 3 3" xfId="1865"/>
    <cellStyle name="備註 10 3 3 2" xfId="1866"/>
    <cellStyle name="備註 10 3 3 3" xfId="1867"/>
    <cellStyle name="備註 10 3 3 3 2" xfId="1868"/>
    <cellStyle name="備註 10 3 3 4" xfId="1869"/>
    <cellStyle name="備註 10 3 4" xfId="1870"/>
    <cellStyle name="備註 10 3 5" xfId="1871"/>
    <cellStyle name="備註 10 3 6" xfId="1872"/>
    <cellStyle name="備註 10 3 6 2" xfId="1873"/>
    <cellStyle name="備註 10 3 7" xfId="1874"/>
    <cellStyle name="備註 10 4" xfId="1875"/>
    <cellStyle name="備註 10 4 2" xfId="1876"/>
    <cellStyle name="備註 10 4 2 2" xfId="1877"/>
    <cellStyle name="備註 10 4 2 3" xfId="1878"/>
    <cellStyle name="備註 10 4 2 4" xfId="1879"/>
    <cellStyle name="備註 10 4 2 5" xfId="1880"/>
    <cellStyle name="備註 10 4 2 6" xfId="1881"/>
    <cellStyle name="備註 10 4 3" xfId="1882"/>
    <cellStyle name="備註 10 4 3 2" xfId="1883"/>
    <cellStyle name="備註 10 4 3 3" xfId="1884"/>
    <cellStyle name="備註 10 4 3 3 2" xfId="1885"/>
    <cellStyle name="備註 10 4 3 4" xfId="1886"/>
    <cellStyle name="備註 10 4 4" xfId="1887"/>
    <cellStyle name="備註 10 4 5" xfId="1888"/>
    <cellStyle name="備註 10 4 6" xfId="1889"/>
    <cellStyle name="備註 10 4 6 2" xfId="1890"/>
    <cellStyle name="備註 10 4 7" xfId="1891"/>
    <cellStyle name="備註 10 5" xfId="1892"/>
    <cellStyle name="備註 10 5 2" xfId="1893"/>
    <cellStyle name="備註 10 5 3" xfId="1894"/>
    <cellStyle name="備註 10 5 4" xfId="1895"/>
    <cellStyle name="備註 10 5 5" xfId="1896"/>
    <cellStyle name="備註 10 6" xfId="1897"/>
    <cellStyle name="備註 10 6 2" xfId="1898"/>
    <cellStyle name="備註 10 6 3" xfId="1899"/>
    <cellStyle name="備註 10 6 3 2" xfId="1900"/>
    <cellStyle name="備註 10 6 4" xfId="1901"/>
    <cellStyle name="備註 10 7" xfId="1902"/>
    <cellStyle name="備註 10 8" xfId="1903"/>
    <cellStyle name="備註 10 9" xfId="1904"/>
    <cellStyle name="備註 10 9 2" xfId="1905"/>
    <cellStyle name="備註 11" xfId="1906"/>
    <cellStyle name="備註 11 10" xfId="1907"/>
    <cellStyle name="備註 11 2" xfId="1908"/>
    <cellStyle name="備註 11 2 2" xfId="1909"/>
    <cellStyle name="備註 11 2 2 2" xfId="1910"/>
    <cellStyle name="備註 11 2 2 3" xfId="1911"/>
    <cellStyle name="備註 11 2 2 4" xfId="1912"/>
    <cellStyle name="備註 11 2 2 5" xfId="1913"/>
    <cellStyle name="備註 11 2 2 6" xfId="1914"/>
    <cellStyle name="備註 11 2 3" xfId="1915"/>
    <cellStyle name="備註 11 2 3 2" xfId="1916"/>
    <cellStyle name="備註 11 2 3 3" xfId="1917"/>
    <cellStyle name="備註 11 2 3 3 2" xfId="1918"/>
    <cellStyle name="備註 11 2 3 4" xfId="1919"/>
    <cellStyle name="備註 11 2 4" xfId="1920"/>
    <cellStyle name="備註 11 2 5" xfId="1921"/>
    <cellStyle name="備註 11 2 6" xfId="1922"/>
    <cellStyle name="備註 11 2 6 2" xfId="1923"/>
    <cellStyle name="備註 11 2 7" xfId="1924"/>
    <cellStyle name="備註 11 3" xfId="1925"/>
    <cellStyle name="備註 11 3 2" xfId="1926"/>
    <cellStyle name="備註 11 3 2 2" xfId="1927"/>
    <cellStyle name="備註 11 3 2 3" xfId="1928"/>
    <cellStyle name="備註 11 3 2 4" xfId="1929"/>
    <cellStyle name="備註 11 3 2 5" xfId="1930"/>
    <cellStyle name="備註 11 3 2 6" xfId="1931"/>
    <cellStyle name="備註 11 3 3" xfId="1932"/>
    <cellStyle name="備註 11 3 3 2" xfId="1933"/>
    <cellStyle name="備註 11 3 3 3" xfId="1934"/>
    <cellStyle name="備註 11 3 3 3 2" xfId="1935"/>
    <cellStyle name="備註 11 3 3 4" xfId="1936"/>
    <cellStyle name="備註 11 3 4" xfId="1937"/>
    <cellStyle name="備註 11 3 5" xfId="1938"/>
    <cellStyle name="備註 11 3 6" xfId="1939"/>
    <cellStyle name="備註 11 3 6 2" xfId="1940"/>
    <cellStyle name="備註 11 3 7" xfId="1941"/>
    <cellStyle name="備註 11 4" xfId="1942"/>
    <cellStyle name="備註 11 4 2" xfId="1943"/>
    <cellStyle name="備註 11 4 2 2" xfId="1944"/>
    <cellStyle name="備註 11 4 2 3" xfId="1945"/>
    <cellStyle name="備註 11 4 2 4" xfId="1946"/>
    <cellStyle name="備註 11 4 2 5" xfId="1947"/>
    <cellStyle name="備註 11 4 2 6" xfId="1948"/>
    <cellStyle name="備註 11 4 3" xfId="1949"/>
    <cellStyle name="備註 11 4 3 2" xfId="1950"/>
    <cellStyle name="備註 11 4 3 3" xfId="1951"/>
    <cellStyle name="備註 11 4 3 3 2" xfId="1952"/>
    <cellStyle name="備註 11 4 3 4" xfId="1953"/>
    <cellStyle name="備註 11 4 4" xfId="1954"/>
    <cellStyle name="備註 11 4 5" xfId="1955"/>
    <cellStyle name="備註 11 4 6" xfId="1956"/>
    <cellStyle name="備註 11 4 6 2" xfId="1957"/>
    <cellStyle name="備註 11 4 7" xfId="1958"/>
    <cellStyle name="備註 11 5" xfId="1959"/>
    <cellStyle name="備註 11 5 2" xfId="1960"/>
    <cellStyle name="備註 11 5 3" xfId="1961"/>
    <cellStyle name="備註 11 5 4" xfId="1962"/>
    <cellStyle name="備註 11 5 5" xfId="1963"/>
    <cellStyle name="備註 11 6" xfId="1964"/>
    <cellStyle name="備註 11 6 2" xfId="1965"/>
    <cellStyle name="備註 11 6 3" xfId="1966"/>
    <cellStyle name="備註 11 6 3 2" xfId="1967"/>
    <cellStyle name="備註 11 6 4" xfId="1968"/>
    <cellStyle name="備註 11 7" xfId="1969"/>
    <cellStyle name="備註 11 8" xfId="1970"/>
    <cellStyle name="備註 11 9" xfId="1971"/>
    <cellStyle name="備註 11 9 2" xfId="1972"/>
    <cellStyle name="備註 12" xfId="1973"/>
    <cellStyle name="備註 12 10" xfId="1974"/>
    <cellStyle name="備註 12 2" xfId="1975"/>
    <cellStyle name="備註 12 2 2" xfId="1976"/>
    <cellStyle name="備註 12 2 2 2" xfId="1977"/>
    <cellStyle name="備註 12 2 2 3" xfId="1978"/>
    <cellStyle name="備註 12 2 2 4" xfId="1979"/>
    <cellStyle name="備註 12 2 2 5" xfId="1980"/>
    <cellStyle name="備註 12 2 2 6" xfId="1981"/>
    <cellStyle name="備註 12 2 3" xfId="1982"/>
    <cellStyle name="備註 12 2 3 2" xfId="1983"/>
    <cellStyle name="備註 12 2 3 3" xfId="1984"/>
    <cellStyle name="備註 12 2 3 3 2" xfId="1985"/>
    <cellStyle name="備註 12 2 3 4" xfId="1986"/>
    <cellStyle name="備註 12 2 4" xfId="1987"/>
    <cellStyle name="備註 12 2 5" xfId="1988"/>
    <cellStyle name="備註 12 2 6" xfId="1989"/>
    <cellStyle name="備註 12 2 6 2" xfId="1990"/>
    <cellStyle name="備註 12 2 7" xfId="1991"/>
    <cellStyle name="備註 12 3" xfId="1992"/>
    <cellStyle name="備註 12 3 2" xfId="1993"/>
    <cellStyle name="備註 12 3 2 2" xfId="1994"/>
    <cellStyle name="備註 12 3 2 3" xfId="1995"/>
    <cellStyle name="備註 12 3 2 4" xfId="1996"/>
    <cellStyle name="備註 12 3 2 5" xfId="1997"/>
    <cellStyle name="備註 12 3 2 6" xfId="1998"/>
    <cellStyle name="備註 12 3 3" xfId="1999"/>
    <cellStyle name="備註 12 3 3 2" xfId="2000"/>
    <cellStyle name="備註 12 3 3 3" xfId="2001"/>
    <cellStyle name="備註 12 3 3 3 2" xfId="2002"/>
    <cellStyle name="備註 12 3 3 4" xfId="2003"/>
    <cellStyle name="備註 12 3 4" xfId="2004"/>
    <cellStyle name="備註 12 3 5" xfId="2005"/>
    <cellStyle name="備註 12 3 6" xfId="2006"/>
    <cellStyle name="備註 12 3 6 2" xfId="2007"/>
    <cellStyle name="備註 12 3 7" xfId="2008"/>
    <cellStyle name="備註 12 4" xfId="2009"/>
    <cellStyle name="備註 12 4 2" xfId="2010"/>
    <cellStyle name="備註 12 4 2 2" xfId="2011"/>
    <cellStyle name="備註 12 4 2 3" xfId="2012"/>
    <cellStyle name="備註 12 4 2 4" xfId="2013"/>
    <cellStyle name="備註 12 4 2 5" xfId="2014"/>
    <cellStyle name="備註 12 4 2 6" xfId="2015"/>
    <cellStyle name="備註 12 4 3" xfId="2016"/>
    <cellStyle name="備註 12 4 3 2" xfId="2017"/>
    <cellStyle name="備註 12 4 3 3" xfId="2018"/>
    <cellStyle name="備註 12 4 3 3 2" xfId="2019"/>
    <cellStyle name="備註 12 4 3 4" xfId="2020"/>
    <cellStyle name="備註 12 4 4" xfId="2021"/>
    <cellStyle name="備註 12 4 5" xfId="2022"/>
    <cellStyle name="備註 12 4 6" xfId="2023"/>
    <cellStyle name="備註 12 4 6 2" xfId="2024"/>
    <cellStyle name="備註 12 4 7" xfId="2025"/>
    <cellStyle name="備註 12 5" xfId="2026"/>
    <cellStyle name="備註 12 5 2" xfId="2027"/>
    <cellStyle name="備註 12 5 3" xfId="2028"/>
    <cellStyle name="備註 12 5 4" xfId="2029"/>
    <cellStyle name="備註 12 5 5" xfId="2030"/>
    <cellStyle name="備註 12 6" xfId="2031"/>
    <cellStyle name="備註 12 6 2" xfId="2032"/>
    <cellStyle name="備註 12 6 3" xfId="2033"/>
    <cellStyle name="備註 12 6 3 2" xfId="2034"/>
    <cellStyle name="備註 12 6 4" xfId="2035"/>
    <cellStyle name="備註 12 7" xfId="2036"/>
    <cellStyle name="備註 12 8" xfId="2037"/>
    <cellStyle name="備註 12 9" xfId="2038"/>
    <cellStyle name="備註 12 9 2" xfId="2039"/>
    <cellStyle name="備註 13" xfId="2040"/>
    <cellStyle name="備註 13 10" xfId="2041"/>
    <cellStyle name="備註 13 2" xfId="2042"/>
    <cellStyle name="備註 13 2 2" xfId="2043"/>
    <cellStyle name="備註 13 2 2 2" xfId="2044"/>
    <cellStyle name="備註 13 2 2 3" xfId="2045"/>
    <cellStyle name="備註 13 2 2 4" xfId="2046"/>
    <cellStyle name="備註 13 2 2 5" xfId="2047"/>
    <cellStyle name="備註 13 2 2 6" xfId="2048"/>
    <cellStyle name="備註 13 2 3" xfId="2049"/>
    <cellStyle name="備註 13 2 3 2" xfId="2050"/>
    <cellStyle name="備註 13 2 3 3" xfId="2051"/>
    <cellStyle name="備註 13 2 3 3 2" xfId="2052"/>
    <cellStyle name="備註 13 2 3 4" xfId="2053"/>
    <cellStyle name="備註 13 2 4" xfId="2054"/>
    <cellStyle name="備註 13 2 5" xfId="2055"/>
    <cellStyle name="備註 13 2 6" xfId="2056"/>
    <cellStyle name="備註 13 2 6 2" xfId="2057"/>
    <cellStyle name="備註 13 2 7" xfId="2058"/>
    <cellStyle name="備註 13 3" xfId="2059"/>
    <cellStyle name="備註 13 3 2" xfId="2060"/>
    <cellStyle name="備註 13 3 2 2" xfId="2061"/>
    <cellStyle name="備註 13 3 2 3" xfId="2062"/>
    <cellStyle name="備註 13 3 2 4" xfId="2063"/>
    <cellStyle name="備註 13 3 2 5" xfId="2064"/>
    <cellStyle name="備註 13 3 2 6" xfId="2065"/>
    <cellStyle name="備註 13 3 3" xfId="2066"/>
    <cellStyle name="備註 13 3 3 2" xfId="2067"/>
    <cellStyle name="備註 13 3 3 3" xfId="2068"/>
    <cellStyle name="備註 13 3 3 3 2" xfId="2069"/>
    <cellStyle name="備註 13 3 3 4" xfId="2070"/>
    <cellStyle name="備註 13 3 4" xfId="2071"/>
    <cellStyle name="備註 13 3 5" xfId="2072"/>
    <cellStyle name="備註 13 3 6" xfId="2073"/>
    <cellStyle name="備註 13 3 6 2" xfId="2074"/>
    <cellStyle name="備註 13 3 7" xfId="2075"/>
    <cellStyle name="備註 13 4" xfId="2076"/>
    <cellStyle name="備註 13 4 2" xfId="2077"/>
    <cellStyle name="備註 13 4 2 2" xfId="2078"/>
    <cellStyle name="備註 13 4 2 3" xfId="2079"/>
    <cellStyle name="備註 13 4 2 4" xfId="2080"/>
    <cellStyle name="備註 13 4 2 5" xfId="2081"/>
    <cellStyle name="備註 13 4 2 6" xfId="2082"/>
    <cellStyle name="備註 13 4 3" xfId="2083"/>
    <cellStyle name="備註 13 4 3 2" xfId="2084"/>
    <cellStyle name="備註 13 4 3 3" xfId="2085"/>
    <cellStyle name="備註 13 4 3 3 2" xfId="2086"/>
    <cellStyle name="備註 13 4 3 4" xfId="2087"/>
    <cellStyle name="備註 13 4 4" xfId="2088"/>
    <cellStyle name="備註 13 4 5" xfId="2089"/>
    <cellStyle name="備註 13 4 6" xfId="2090"/>
    <cellStyle name="備註 13 4 6 2" xfId="2091"/>
    <cellStyle name="備註 13 4 7" xfId="2092"/>
    <cellStyle name="備註 13 5" xfId="2093"/>
    <cellStyle name="備註 13 5 2" xfId="2094"/>
    <cellStyle name="備註 13 5 3" xfId="2095"/>
    <cellStyle name="備註 13 5 4" xfId="2096"/>
    <cellStyle name="備註 13 5 5" xfId="2097"/>
    <cellStyle name="備註 13 6" xfId="2098"/>
    <cellStyle name="備註 13 6 2" xfId="2099"/>
    <cellStyle name="備註 13 6 3" xfId="2100"/>
    <cellStyle name="備註 13 6 3 2" xfId="2101"/>
    <cellStyle name="備註 13 6 4" xfId="2102"/>
    <cellStyle name="備註 13 7" xfId="2103"/>
    <cellStyle name="備註 13 8" xfId="2104"/>
    <cellStyle name="備註 13 9" xfId="2105"/>
    <cellStyle name="備註 13 9 2" xfId="2106"/>
    <cellStyle name="備註 14" xfId="2107"/>
    <cellStyle name="備註 14 10" xfId="2108"/>
    <cellStyle name="備註 14 2" xfId="2109"/>
    <cellStyle name="備註 14 2 2" xfId="2110"/>
    <cellStyle name="備註 14 2 2 2" xfId="2111"/>
    <cellStyle name="備註 14 2 2 3" xfId="2112"/>
    <cellStyle name="備註 14 2 2 4" xfId="2113"/>
    <cellStyle name="備註 14 2 2 5" xfId="2114"/>
    <cellStyle name="備註 14 2 2 6" xfId="2115"/>
    <cellStyle name="備註 14 2 3" xfId="2116"/>
    <cellStyle name="備註 14 2 3 2" xfId="2117"/>
    <cellStyle name="備註 14 2 3 3" xfId="2118"/>
    <cellStyle name="備註 14 2 3 3 2" xfId="2119"/>
    <cellStyle name="備註 14 2 3 4" xfId="2120"/>
    <cellStyle name="備註 14 2 4" xfId="2121"/>
    <cellStyle name="備註 14 2 5" xfId="2122"/>
    <cellStyle name="備註 14 2 6" xfId="2123"/>
    <cellStyle name="備註 14 2 6 2" xfId="2124"/>
    <cellStyle name="備註 14 2 7" xfId="2125"/>
    <cellStyle name="備註 14 3" xfId="2126"/>
    <cellStyle name="備註 14 3 2" xfId="2127"/>
    <cellStyle name="備註 14 3 2 2" xfId="2128"/>
    <cellStyle name="備註 14 3 2 3" xfId="2129"/>
    <cellStyle name="備註 14 3 2 4" xfId="2130"/>
    <cellStyle name="備註 14 3 2 5" xfId="2131"/>
    <cellStyle name="備註 14 3 2 6" xfId="2132"/>
    <cellStyle name="備註 14 3 3" xfId="2133"/>
    <cellStyle name="備註 14 3 3 2" xfId="2134"/>
    <cellStyle name="備註 14 3 3 3" xfId="2135"/>
    <cellStyle name="備註 14 3 3 3 2" xfId="2136"/>
    <cellStyle name="備註 14 3 3 4" xfId="2137"/>
    <cellStyle name="備註 14 3 4" xfId="2138"/>
    <cellStyle name="備註 14 3 5" xfId="2139"/>
    <cellStyle name="備註 14 3 6" xfId="2140"/>
    <cellStyle name="備註 14 3 6 2" xfId="2141"/>
    <cellStyle name="備註 14 3 7" xfId="2142"/>
    <cellStyle name="備註 14 4" xfId="2143"/>
    <cellStyle name="備註 14 4 2" xfId="2144"/>
    <cellStyle name="備註 14 4 2 2" xfId="2145"/>
    <cellStyle name="備註 14 4 2 3" xfId="2146"/>
    <cellStyle name="備註 14 4 2 4" xfId="2147"/>
    <cellStyle name="備註 14 4 2 5" xfId="2148"/>
    <cellStyle name="備註 14 4 2 6" xfId="2149"/>
    <cellStyle name="備註 14 4 3" xfId="2150"/>
    <cellStyle name="備註 14 4 3 2" xfId="2151"/>
    <cellStyle name="備註 14 4 3 3" xfId="2152"/>
    <cellStyle name="備註 14 4 3 3 2" xfId="2153"/>
    <cellStyle name="備註 14 4 3 4" xfId="2154"/>
    <cellStyle name="備註 14 4 4" xfId="2155"/>
    <cellStyle name="備註 14 4 5" xfId="2156"/>
    <cellStyle name="備註 14 4 6" xfId="2157"/>
    <cellStyle name="備註 14 4 6 2" xfId="2158"/>
    <cellStyle name="備註 14 4 7" xfId="2159"/>
    <cellStyle name="備註 14 5" xfId="2160"/>
    <cellStyle name="備註 14 5 2" xfId="2161"/>
    <cellStyle name="備註 14 5 3" xfId="2162"/>
    <cellStyle name="備註 14 5 4" xfId="2163"/>
    <cellStyle name="備註 14 5 5" xfId="2164"/>
    <cellStyle name="備註 14 6" xfId="2165"/>
    <cellStyle name="備註 14 6 2" xfId="2166"/>
    <cellStyle name="備註 14 6 3" xfId="2167"/>
    <cellStyle name="備註 14 6 3 2" xfId="2168"/>
    <cellStyle name="備註 14 6 4" xfId="2169"/>
    <cellStyle name="備註 14 7" xfId="2170"/>
    <cellStyle name="備註 14 8" xfId="2171"/>
    <cellStyle name="備註 14 9" xfId="2172"/>
    <cellStyle name="備註 14 9 2" xfId="2173"/>
    <cellStyle name="備註 15" xfId="2174"/>
    <cellStyle name="備註 15 10" xfId="2175"/>
    <cellStyle name="備註 15 2" xfId="2176"/>
    <cellStyle name="備註 15 2 2" xfId="2177"/>
    <cellStyle name="備註 15 2 2 2" xfId="2178"/>
    <cellStyle name="備註 15 2 2 3" xfId="2179"/>
    <cellStyle name="備註 15 2 2 4" xfId="2180"/>
    <cellStyle name="備註 15 2 2 5" xfId="2181"/>
    <cellStyle name="備註 15 2 2 6" xfId="2182"/>
    <cellStyle name="備註 15 2 3" xfId="2183"/>
    <cellStyle name="備註 15 2 3 2" xfId="2184"/>
    <cellStyle name="備註 15 2 3 3" xfId="2185"/>
    <cellStyle name="備註 15 2 3 3 2" xfId="2186"/>
    <cellStyle name="備註 15 2 3 4" xfId="2187"/>
    <cellStyle name="備註 15 2 4" xfId="2188"/>
    <cellStyle name="備註 15 2 5" xfId="2189"/>
    <cellStyle name="備註 15 2 6" xfId="2190"/>
    <cellStyle name="備註 15 2 6 2" xfId="2191"/>
    <cellStyle name="備註 15 2 7" xfId="2192"/>
    <cellStyle name="備註 15 3" xfId="2193"/>
    <cellStyle name="備註 15 3 2" xfId="2194"/>
    <cellStyle name="備註 15 3 2 2" xfId="2195"/>
    <cellStyle name="備註 15 3 2 3" xfId="2196"/>
    <cellStyle name="備註 15 3 2 4" xfId="2197"/>
    <cellStyle name="備註 15 3 2 5" xfId="2198"/>
    <cellStyle name="備註 15 3 2 6" xfId="2199"/>
    <cellStyle name="備註 15 3 3" xfId="2200"/>
    <cellStyle name="備註 15 3 3 2" xfId="2201"/>
    <cellStyle name="備註 15 3 3 3" xfId="2202"/>
    <cellStyle name="備註 15 3 3 3 2" xfId="2203"/>
    <cellStyle name="備註 15 3 3 4" xfId="2204"/>
    <cellStyle name="備註 15 3 4" xfId="2205"/>
    <cellStyle name="備註 15 3 5" xfId="2206"/>
    <cellStyle name="備註 15 3 6" xfId="2207"/>
    <cellStyle name="備註 15 3 6 2" xfId="2208"/>
    <cellStyle name="備註 15 3 7" xfId="2209"/>
    <cellStyle name="備註 15 4" xfId="2210"/>
    <cellStyle name="備註 15 4 2" xfId="2211"/>
    <cellStyle name="備註 15 4 2 2" xfId="2212"/>
    <cellStyle name="備註 15 4 2 3" xfId="2213"/>
    <cellStyle name="備註 15 4 2 4" xfId="2214"/>
    <cellStyle name="備註 15 4 2 5" xfId="2215"/>
    <cellStyle name="備註 15 4 2 6" xfId="2216"/>
    <cellStyle name="備註 15 4 3" xfId="2217"/>
    <cellStyle name="備註 15 4 3 2" xfId="2218"/>
    <cellStyle name="備註 15 4 3 3" xfId="2219"/>
    <cellStyle name="備註 15 4 3 3 2" xfId="2220"/>
    <cellStyle name="備註 15 4 3 4" xfId="2221"/>
    <cellStyle name="備註 15 4 4" xfId="2222"/>
    <cellStyle name="備註 15 4 5" xfId="2223"/>
    <cellStyle name="備註 15 4 6" xfId="2224"/>
    <cellStyle name="備註 15 4 6 2" xfId="2225"/>
    <cellStyle name="備註 15 4 7" xfId="2226"/>
    <cellStyle name="備註 15 5" xfId="2227"/>
    <cellStyle name="備註 15 5 2" xfId="2228"/>
    <cellStyle name="備註 15 5 3" xfId="2229"/>
    <cellStyle name="備註 15 5 4" xfId="2230"/>
    <cellStyle name="備註 15 5 5" xfId="2231"/>
    <cellStyle name="備註 15 6" xfId="2232"/>
    <cellStyle name="備註 15 6 2" xfId="2233"/>
    <cellStyle name="備註 15 6 3" xfId="2234"/>
    <cellStyle name="備註 15 6 3 2" xfId="2235"/>
    <cellStyle name="備註 15 6 4" xfId="2236"/>
    <cellStyle name="備註 15 7" xfId="2237"/>
    <cellStyle name="備註 15 8" xfId="2238"/>
    <cellStyle name="備註 15 9" xfId="2239"/>
    <cellStyle name="備註 15 9 2" xfId="2240"/>
    <cellStyle name="備註 16" xfId="2241"/>
    <cellStyle name="備註 16 10" xfId="2242"/>
    <cellStyle name="備註 16 2" xfId="2243"/>
    <cellStyle name="備註 16 2 2" xfId="2244"/>
    <cellStyle name="備註 16 2 2 2" xfId="2245"/>
    <cellStyle name="備註 16 2 2 3" xfId="2246"/>
    <cellStyle name="備註 16 2 2 4" xfId="2247"/>
    <cellStyle name="備註 16 2 2 5" xfId="2248"/>
    <cellStyle name="備註 16 2 2 6" xfId="2249"/>
    <cellStyle name="備註 16 2 3" xfId="2250"/>
    <cellStyle name="備註 16 2 3 2" xfId="2251"/>
    <cellStyle name="備註 16 2 3 3" xfId="2252"/>
    <cellStyle name="備註 16 2 3 3 2" xfId="2253"/>
    <cellStyle name="備註 16 2 3 4" xfId="2254"/>
    <cellStyle name="備註 16 2 4" xfId="2255"/>
    <cellStyle name="備註 16 2 5" xfId="2256"/>
    <cellStyle name="備註 16 2 6" xfId="2257"/>
    <cellStyle name="備註 16 2 6 2" xfId="2258"/>
    <cellStyle name="備註 16 2 7" xfId="2259"/>
    <cellStyle name="備註 16 3" xfId="2260"/>
    <cellStyle name="備註 16 3 2" xfId="2261"/>
    <cellStyle name="備註 16 3 2 2" xfId="2262"/>
    <cellStyle name="備註 16 3 2 3" xfId="2263"/>
    <cellStyle name="備註 16 3 2 4" xfId="2264"/>
    <cellStyle name="備註 16 3 2 5" xfId="2265"/>
    <cellStyle name="備註 16 3 2 6" xfId="2266"/>
    <cellStyle name="備註 16 3 3" xfId="2267"/>
    <cellStyle name="備註 16 3 3 2" xfId="2268"/>
    <cellStyle name="備註 16 3 3 3" xfId="2269"/>
    <cellStyle name="備註 16 3 3 3 2" xfId="2270"/>
    <cellStyle name="備註 16 3 3 4" xfId="2271"/>
    <cellStyle name="備註 16 3 4" xfId="2272"/>
    <cellStyle name="備註 16 3 5" xfId="2273"/>
    <cellStyle name="備註 16 3 6" xfId="2274"/>
    <cellStyle name="備註 16 3 6 2" xfId="2275"/>
    <cellStyle name="備註 16 3 7" xfId="2276"/>
    <cellStyle name="備註 16 4" xfId="2277"/>
    <cellStyle name="備註 16 4 2" xfId="2278"/>
    <cellStyle name="備註 16 4 2 2" xfId="2279"/>
    <cellStyle name="備註 16 4 2 3" xfId="2280"/>
    <cellStyle name="備註 16 4 2 4" xfId="2281"/>
    <cellStyle name="備註 16 4 2 5" xfId="2282"/>
    <cellStyle name="備註 16 4 2 6" xfId="2283"/>
    <cellStyle name="備註 16 4 3" xfId="2284"/>
    <cellStyle name="備註 16 4 3 2" xfId="2285"/>
    <cellStyle name="備註 16 4 3 3" xfId="2286"/>
    <cellStyle name="備註 16 4 3 3 2" xfId="2287"/>
    <cellStyle name="備註 16 4 3 4" xfId="2288"/>
    <cellStyle name="備註 16 4 4" xfId="2289"/>
    <cellStyle name="備註 16 4 5" xfId="2290"/>
    <cellStyle name="備註 16 4 6" xfId="2291"/>
    <cellStyle name="備註 16 4 6 2" xfId="2292"/>
    <cellStyle name="備註 16 4 7" xfId="2293"/>
    <cellStyle name="備註 16 5" xfId="2294"/>
    <cellStyle name="備註 16 5 2" xfId="2295"/>
    <cellStyle name="備註 16 5 3" xfId="2296"/>
    <cellStyle name="備註 16 5 4" xfId="2297"/>
    <cellStyle name="備註 16 5 5" xfId="2298"/>
    <cellStyle name="備註 16 6" xfId="2299"/>
    <cellStyle name="備註 16 6 2" xfId="2300"/>
    <cellStyle name="備註 16 6 3" xfId="2301"/>
    <cellStyle name="備註 16 6 3 2" xfId="2302"/>
    <cellStyle name="備註 16 6 4" xfId="2303"/>
    <cellStyle name="備註 16 7" xfId="2304"/>
    <cellStyle name="備註 16 8" xfId="2305"/>
    <cellStyle name="備註 16 9" xfId="2306"/>
    <cellStyle name="備註 16 9 2" xfId="2307"/>
    <cellStyle name="備註 17" xfId="2308"/>
    <cellStyle name="備註 17 2" xfId="2309"/>
    <cellStyle name="備註 17 2 2" xfId="2310"/>
    <cellStyle name="備註 17 2 3" xfId="2311"/>
    <cellStyle name="備註 17 2 4" xfId="2312"/>
    <cellStyle name="備註 17 2 5" xfId="2313"/>
    <cellStyle name="備註 17 3" xfId="2314"/>
    <cellStyle name="備註 17 3 2" xfId="2315"/>
    <cellStyle name="備註 17 3 3" xfId="2316"/>
    <cellStyle name="備註 17 3 3 2" xfId="2317"/>
    <cellStyle name="備註 17 3 4" xfId="2318"/>
    <cellStyle name="備註 17 4" xfId="2319"/>
    <cellStyle name="備註 17 5" xfId="2320"/>
    <cellStyle name="備註 17 6" xfId="2321"/>
    <cellStyle name="備註 17 6 2" xfId="2322"/>
    <cellStyle name="備註 17 7" xfId="2323"/>
    <cellStyle name="備註 18" xfId="2324"/>
    <cellStyle name="備註 18 2" xfId="2325"/>
    <cellStyle name="備註 18 2 2" xfId="2326"/>
    <cellStyle name="備註 18 2 3" xfId="2327"/>
    <cellStyle name="備註 18 2 4" xfId="2328"/>
    <cellStyle name="備註 18 3" xfId="2329"/>
    <cellStyle name="備註 18 3 2" xfId="2330"/>
    <cellStyle name="備註 18 3 3" xfId="2331"/>
    <cellStyle name="備註 18 3 3 2" xfId="2332"/>
    <cellStyle name="備註 18 3 4" xfId="2333"/>
    <cellStyle name="備註 18 4" xfId="2334"/>
    <cellStyle name="備註 18 5" xfId="2335"/>
    <cellStyle name="備註 18 5 2" xfId="2336"/>
    <cellStyle name="備註 18 6" xfId="2337"/>
    <cellStyle name="備註 19" xfId="2338"/>
    <cellStyle name="備註 19 2" xfId="2339"/>
    <cellStyle name="備註 19 2 2" xfId="2340"/>
    <cellStyle name="備註 19 2 3" xfId="2341"/>
    <cellStyle name="備註 19 2 4" xfId="2342"/>
    <cellStyle name="備註 19 3" xfId="2343"/>
    <cellStyle name="備註 19 3 2" xfId="2344"/>
    <cellStyle name="備註 19 3 3" xfId="2345"/>
    <cellStyle name="備註 19 3 3 2" xfId="2346"/>
    <cellStyle name="備註 19 3 4" xfId="2347"/>
    <cellStyle name="備註 19 4" xfId="2348"/>
    <cellStyle name="備註 19 5" xfId="2349"/>
    <cellStyle name="備註 19 5 2" xfId="2350"/>
    <cellStyle name="備註 19 6" xfId="2351"/>
    <cellStyle name="備註 2" xfId="2352"/>
    <cellStyle name="備註 2 10" xfId="2353"/>
    <cellStyle name="備註 2 10 2" xfId="2354"/>
    <cellStyle name="備註 2 11" xfId="2355"/>
    <cellStyle name="備註 2 2" xfId="2356"/>
    <cellStyle name="備註 2 2 2" xfId="2357"/>
    <cellStyle name="備註 2 2 2 2" xfId="2358"/>
    <cellStyle name="備註 2 2 2 3" xfId="2359"/>
    <cellStyle name="備註 2 2 2 4" xfId="2360"/>
    <cellStyle name="備註 2 2 2 5" xfId="2361"/>
    <cellStyle name="備註 2 2 2 6" xfId="2362"/>
    <cellStyle name="備註 2 2 3" xfId="2363"/>
    <cellStyle name="備註 2 2 3 2" xfId="2364"/>
    <cellStyle name="備註 2 2 3 3" xfId="2365"/>
    <cellStyle name="備註 2 2 3 3 2" xfId="2366"/>
    <cellStyle name="備註 2 2 3 4" xfId="2367"/>
    <cellStyle name="備註 2 2 4" xfId="2368"/>
    <cellStyle name="備註 2 2 5" xfId="2369"/>
    <cellStyle name="備註 2 2 6" xfId="2370"/>
    <cellStyle name="備註 2 2 6 2" xfId="2371"/>
    <cellStyle name="備註 2 2 7" xfId="2372"/>
    <cellStyle name="備註 2 3" xfId="2373"/>
    <cellStyle name="備註 2 3 2" xfId="2374"/>
    <cellStyle name="備註 2 3 2 2" xfId="2375"/>
    <cellStyle name="備註 2 3 2 3" xfId="2376"/>
    <cellStyle name="備註 2 3 2 4" xfId="2377"/>
    <cellStyle name="備註 2 3 2 5" xfId="2378"/>
    <cellStyle name="備註 2 3 2 6" xfId="2379"/>
    <cellStyle name="備註 2 3 3" xfId="2380"/>
    <cellStyle name="備註 2 3 3 2" xfId="2381"/>
    <cellStyle name="備註 2 3 3 3" xfId="2382"/>
    <cellStyle name="備註 2 3 3 3 2" xfId="2383"/>
    <cellStyle name="備註 2 3 3 4" xfId="2384"/>
    <cellStyle name="備註 2 3 4" xfId="2385"/>
    <cellStyle name="備註 2 3 5" xfId="2386"/>
    <cellStyle name="備註 2 3 6" xfId="2387"/>
    <cellStyle name="備註 2 3 6 2" xfId="2388"/>
    <cellStyle name="備註 2 3 7" xfId="2389"/>
    <cellStyle name="備註 2 4" xfId="2390"/>
    <cellStyle name="備註 2 4 2" xfId="2391"/>
    <cellStyle name="備註 2 4 2 2" xfId="2392"/>
    <cellStyle name="備註 2 4 2 3" xfId="2393"/>
    <cellStyle name="備註 2 4 2 4" xfId="2394"/>
    <cellStyle name="備註 2 4 2 5" xfId="2395"/>
    <cellStyle name="備註 2 4 2 6" xfId="2396"/>
    <cellStyle name="備註 2 4 3" xfId="2397"/>
    <cellStyle name="備註 2 4 3 2" xfId="2398"/>
    <cellStyle name="備註 2 4 3 3" xfId="2399"/>
    <cellStyle name="備註 2 4 3 3 2" xfId="2400"/>
    <cellStyle name="備註 2 4 3 4" xfId="2401"/>
    <cellStyle name="備註 2 4 4" xfId="2402"/>
    <cellStyle name="備註 2 4 5" xfId="2403"/>
    <cellStyle name="備註 2 4 6" xfId="2404"/>
    <cellStyle name="備註 2 4 6 2" xfId="2405"/>
    <cellStyle name="備註 2 4 7" xfId="2406"/>
    <cellStyle name="備註 2 5" xfId="2407"/>
    <cellStyle name="備註 2 5 2" xfId="2408"/>
    <cellStyle name="備註 2 5 3" xfId="2409"/>
    <cellStyle name="備註 2 5 4" xfId="2410"/>
    <cellStyle name="備註 2 5 5" xfId="2411"/>
    <cellStyle name="備註 2 6" xfId="2412"/>
    <cellStyle name="備註 2 6 2" xfId="2413"/>
    <cellStyle name="備註 2 6 3" xfId="2414"/>
    <cellStyle name="備註 2 6 4" xfId="2415"/>
    <cellStyle name="備註 2 6 5" xfId="2416"/>
    <cellStyle name="備註 2 7" xfId="2417"/>
    <cellStyle name="備註 2 7 2" xfId="2418"/>
    <cellStyle name="備註 2 7 3" xfId="2419"/>
    <cellStyle name="備註 2 7 3 2" xfId="2420"/>
    <cellStyle name="備註 2 7 4" xfId="2421"/>
    <cellStyle name="備註 2 8" xfId="2422"/>
    <cellStyle name="備註 2 9" xfId="2423"/>
    <cellStyle name="備註 20" xfId="2424"/>
    <cellStyle name="備註 21" xfId="2425"/>
    <cellStyle name="備註 22" xfId="2426"/>
    <cellStyle name="備註 23" xfId="2427"/>
    <cellStyle name="備註 3" xfId="2428"/>
    <cellStyle name="備註 3 10" xfId="2429"/>
    <cellStyle name="備註 3 2" xfId="2430"/>
    <cellStyle name="備註 3 2 2" xfId="2431"/>
    <cellStyle name="備註 3 2 2 2" xfId="2432"/>
    <cellStyle name="備註 3 2 2 3" xfId="2433"/>
    <cellStyle name="備註 3 2 2 4" xfId="2434"/>
    <cellStyle name="備註 3 2 2 5" xfId="2435"/>
    <cellStyle name="備註 3 2 2 6" xfId="2436"/>
    <cellStyle name="備註 3 2 3" xfId="2437"/>
    <cellStyle name="備註 3 2 3 2" xfId="2438"/>
    <cellStyle name="備註 3 2 3 3" xfId="2439"/>
    <cellStyle name="備註 3 2 3 3 2" xfId="2440"/>
    <cellStyle name="備註 3 2 3 4" xfId="2441"/>
    <cellStyle name="備註 3 2 4" xfId="2442"/>
    <cellStyle name="備註 3 2 5" xfId="2443"/>
    <cellStyle name="備註 3 2 6" xfId="2444"/>
    <cellStyle name="備註 3 2 6 2" xfId="2445"/>
    <cellStyle name="備註 3 2 7" xfId="2446"/>
    <cellStyle name="備註 3 3" xfId="2447"/>
    <cellStyle name="備註 3 3 2" xfId="2448"/>
    <cellStyle name="備註 3 3 2 2" xfId="2449"/>
    <cellStyle name="備註 3 3 2 3" xfId="2450"/>
    <cellStyle name="備註 3 3 2 4" xfId="2451"/>
    <cellStyle name="備註 3 3 2 5" xfId="2452"/>
    <cellStyle name="備註 3 3 2 6" xfId="2453"/>
    <cellStyle name="備註 3 3 3" xfId="2454"/>
    <cellStyle name="備註 3 3 3 2" xfId="2455"/>
    <cellStyle name="備註 3 3 3 3" xfId="2456"/>
    <cellStyle name="備註 3 3 3 3 2" xfId="2457"/>
    <cellStyle name="備註 3 3 3 4" xfId="2458"/>
    <cellStyle name="備註 3 3 4" xfId="2459"/>
    <cellStyle name="備註 3 3 5" xfId="2460"/>
    <cellStyle name="備註 3 3 6" xfId="2461"/>
    <cellStyle name="備註 3 3 6 2" xfId="2462"/>
    <cellStyle name="備註 3 3 7" xfId="2463"/>
    <cellStyle name="備註 3 4" xfId="2464"/>
    <cellStyle name="備註 3 4 2" xfId="2465"/>
    <cellStyle name="備註 3 4 2 2" xfId="2466"/>
    <cellStyle name="備註 3 4 2 3" xfId="2467"/>
    <cellStyle name="備註 3 4 2 4" xfId="2468"/>
    <cellStyle name="備註 3 4 2 5" xfId="2469"/>
    <cellStyle name="備註 3 4 2 6" xfId="2470"/>
    <cellStyle name="備註 3 4 3" xfId="2471"/>
    <cellStyle name="備註 3 4 3 2" xfId="2472"/>
    <cellStyle name="備註 3 4 3 3" xfId="2473"/>
    <cellStyle name="備註 3 4 3 3 2" xfId="2474"/>
    <cellStyle name="備註 3 4 3 4" xfId="2475"/>
    <cellStyle name="備註 3 4 4" xfId="2476"/>
    <cellStyle name="備註 3 4 5" xfId="2477"/>
    <cellStyle name="備註 3 4 6" xfId="2478"/>
    <cellStyle name="備註 3 4 6 2" xfId="2479"/>
    <cellStyle name="備註 3 4 7" xfId="2480"/>
    <cellStyle name="備註 3 5" xfId="2481"/>
    <cellStyle name="備註 3 5 2" xfId="2482"/>
    <cellStyle name="備註 3 5 3" xfId="2483"/>
    <cellStyle name="備註 3 5 4" xfId="2484"/>
    <cellStyle name="備註 3 5 5" xfId="2485"/>
    <cellStyle name="備註 3 6" xfId="2486"/>
    <cellStyle name="備註 3 6 2" xfId="2487"/>
    <cellStyle name="備註 3 6 3" xfId="2488"/>
    <cellStyle name="備註 3 6 3 2" xfId="2489"/>
    <cellStyle name="備註 3 6 4" xfId="2490"/>
    <cellStyle name="備註 3 7" xfId="2491"/>
    <cellStyle name="備註 3 8" xfId="2492"/>
    <cellStyle name="備註 3 9" xfId="2493"/>
    <cellStyle name="備註 3 9 2" xfId="2494"/>
    <cellStyle name="備註 4" xfId="2495"/>
    <cellStyle name="備註 4 10" xfId="2496"/>
    <cellStyle name="備註 4 2" xfId="2497"/>
    <cellStyle name="備註 4 2 2" xfId="2498"/>
    <cellStyle name="備註 4 2 2 2" xfId="2499"/>
    <cellStyle name="備註 4 2 2 3" xfId="2500"/>
    <cellStyle name="備註 4 2 2 4" xfId="2501"/>
    <cellStyle name="備註 4 2 2 5" xfId="2502"/>
    <cellStyle name="備註 4 2 2 6" xfId="2503"/>
    <cellStyle name="備註 4 2 3" xfId="2504"/>
    <cellStyle name="備註 4 2 3 2" xfId="2505"/>
    <cellStyle name="備註 4 2 3 3" xfId="2506"/>
    <cellStyle name="備註 4 2 3 3 2" xfId="2507"/>
    <cellStyle name="備註 4 2 3 4" xfId="2508"/>
    <cellStyle name="備註 4 2 4" xfId="2509"/>
    <cellStyle name="備註 4 2 5" xfId="2510"/>
    <cellStyle name="備註 4 2 6" xfId="2511"/>
    <cellStyle name="備註 4 2 6 2" xfId="2512"/>
    <cellStyle name="備註 4 2 7" xfId="2513"/>
    <cellStyle name="備註 4 3" xfId="2514"/>
    <cellStyle name="備註 4 3 2" xfId="2515"/>
    <cellStyle name="備註 4 3 2 2" xfId="2516"/>
    <cellStyle name="備註 4 3 2 3" xfId="2517"/>
    <cellStyle name="備註 4 3 2 4" xfId="2518"/>
    <cellStyle name="備註 4 3 2 5" xfId="2519"/>
    <cellStyle name="備註 4 3 2 6" xfId="2520"/>
    <cellStyle name="備註 4 3 3" xfId="2521"/>
    <cellStyle name="備註 4 3 3 2" xfId="2522"/>
    <cellStyle name="備註 4 3 3 3" xfId="2523"/>
    <cellStyle name="備註 4 3 3 3 2" xfId="2524"/>
    <cellStyle name="備註 4 3 3 4" xfId="2525"/>
    <cellStyle name="備註 4 3 4" xfId="2526"/>
    <cellStyle name="備註 4 3 5" xfId="2527"/>
    <cellStyle name="備註 4 3 6" xfId="2528"/>
    <cellStyle name="備註 4 3 6 2" xfId="2529"/>
    <cellStyle name="備註 4 3 7" xfId="2530"/>
    <cellStyle name="備註 4 4" xfId="2531"/>
    <cellStyle name="備註 4 4 2" xfId="2532"/>
    <cellStyle name="備註 4 4 2 2" xfId="2533"/>
    <cellStyle name="備註 4 4 2 3" xfId="2534"/>
    <cellStyle name="備註 4 4 2 4" xfId="2535"/>
    <cellStyle name="備註 4 4 2 5" xfId="2536"/>
    <cellStyle name="備註 4 4 2 6" xfId="2537"/>
    <cellStyle name="備註 4 4 3" xfId="2538"/>
    <cellStyle name="備註 4 4 3 2" xfId="2539"/>
    <cellStyle name="備註 4 4 3 3" xfId="2540"/>
    <cellStyle name="備註 4 4 3 3 2" xfId="2541"/>
    <cellStyle name="備註 4 4 3 4" xfId="2542"/>
    <cellStyle name="備註 4 4 4" xfId="2543"/>
    <cellStyle name="備註 4 4 5" xfId="2544"/>
    <cellStyle name="備註 4 4 6" xfId="2545"/>
    <cellStyle name="備註 4 4 6 2" xfId="2546"/>
    <cellStyle name="備註 4 4 7" xfId="2547"/>
    <cellStyle name="備註 4 5" xfId="2548"/>
    <cellStyle name="備註 4 5 2" xfId="2549"/>
    <cellStyle name="備註 4 5 3" xfId="2550"/>
    <cellStyle name="備註 4 5 4" xfId="2551"/>
    <cellStyle name="備註 4 5 5" xfId="2552"/>
    <cellStyle name="備註 4 6" xfId="2553"/>
    <cellStyle name="備註 4 6 2" xfId="2554"/>
    <cellStyle name="備註 4 6 3" xfId="2555"/>
    <cellStyle name="備註 4 6 3 2" xfId="2556"/>
    <cellStyle name="備註 4 6 4" xfId="2557"/>
    <cellStyle name="備註 4 7" xfId="2558"/>
    <cellStyle name="備註 4 8" xfId="2559"/>
    <cellStyle name="備註 4 9" xfId="2560"/>
    <cellStyle name="備註 4 9 2" xfId="2561"/>
    <cellStyle name="備註 5" xfId="2562"/>
    <cellStyle name="備註 5 10" xfId="2563"/>
    <cellStyle name="備註 5 2" xfId="2564"/>
    <cellStyle name="備註 5 2 2" xfId="2565"/>
    <cellStyle name="備註 5 2 2 2" xfId="2566"/>
    <cellStyle name="備註 5 2 2 3" xfId="2567"/>
    <cellStyle name="備註 5 2 2 4" xfId="2568"/>
    <cellStyle name="備註 5 2 2 5" xfId="2569"/>
    <cellStyle name="備註 5 2 2 6" xfId="2570"/>
    <cellStyle name="備註 5 2 3" xfId="2571"/>
    <cellStyle name="備註 5 2 3 2" xfId="2572"/>
    <cellStyle name="備註 5 2 3 3" xfId="2573"/>
    <cellStyle name="備註 5 2 3 3 2" xfId="2574"/>
    <cellStyle name="備註 5 2 3 4" xfId="2575"/>
    <cellStyle name="備註 5 2 4" xfId="2576"/>
    <cellStyle name="備註 5 2 5" xfId="2577"/>
    <cellStyle name="備註 5 2 6" xfId="2578"/>
    <cellStyle name="備註 5 2 6 2" xfId="2579"/>
    <cellStyle name="備註 5 2 7" xfId="2580"/>
    <cellStyle name="備註 5 3" xfId="2581"/>
    <cellStyle name="備註 5 3 2" xfId="2582"/>
    <cellStyle name="備註 5 3 2 2" xfId="2583"/>
    <cellStyle name="備註 5 3 2 3" xfId="2584"/>
    <cellStyle name="備註 5 3 2 4" xfId="2585"/>
    <cellStyle name="備註 5 3 2 5" xfId="2586"/>
    <cellStyle name="備註 5 3 2 6" xfId="2587"/>
    <cellStyle name="備註 5 3 3" xfId="2588"/>
    <cellStyle name="備註 5 3 3 2" xfId="2589"/>
    <cellStyle name="備註 5 3 3 3" xfId="2590"/>
    <cellStyle name="備註 5 3 3 3 2" xfId="2591"/>
    <cellStyle name="備註 5 3 3 4" xfId="2592"/>
    <cellStyle name="備註 5 3 4" xfId="2593"/>
    <cellStyle name="備註 5 3 5" xfId="2594"/>
    <cellStyle name="備註 5 3 6" xfId="2595"/>
    <cellStyle name="備註 5 3 6 2" xfId="2596"/>
    <cellStyle name="備註 5 3 7" xfId="2597"/>
    <cellStyle name="備註 5 4" xfId="2598"/>
    <cellStyle name="備註 5 4 2" xfId="2599"/>
    <cellStyle name="備註 5 4 2 2" xfId="2600"/>
    <cellStyle name="備註 5 4 2 3" xfId="2601"/>
    <cellStyle name="備註 5 4 2 4" xfId="2602"/>
    <cellStyle name="備註 5 4 2 5" xfId="2603"/>
    <cellStyle name="備註 5 4 2 6" xfId="2604"/>
    <cellStyle name="備註 5 4 3" xfId="2605"/>
    <cellStyle name="備註 5 4 3 2" xfId="2606"/>
    <cellStyle name="備註 5 4 3 3" xfId="2607"/>
    <cellStyle name="備註 5 4 3 3 2" xfId="2608"/>
    <cellStyle name="備註 5 4 3 4" xfId="2609"/>
    <cellStyle name="備註 5 4 4" xfId="2610"/>
    <cellStyle name="備註 5 4 5" xfId="2611"/>
    <cellStyle name="備註 5 4 6" xfId="2612"/>
    <cellStyle name="備註 5 4 6 2" xfId="2613"/>
    <cellStyle name="備註 5 4 7" xfId="2614"/>
    <cellStyle name="備註 5 5" xfId="2615"/>
    <cellStyle name="備註 5 5 2" xfId="2616"/>
    <cellStyle name="備註 5 5 3" xfId="2617"/>
    <cellStyle name="備註 5 5 4" xfId="2618"/>
    <cellStyle name="備註 5 5 5" xfId="2619"/>
    <cellStyle name="備註 5 6" xfId="2620"/>
    <cellStyle name="備註 5 6 2" xfId="2621"/>
    <cellStyle name="備註 5 6 3" xfId="2622"/>
    <cellStyle name="備註 5 6 3 2" xfId="2623"/>
    <cellStyle name="備註 5 6 4" xfId="2624"/>
    <cellStyle name="備註 5 7" xfId="2625"/>
    <cellStyle name="備註 5 8" xfId="2626"/>
    <cellStyle name="備註 5 9" xfId="2627"/>
    <cellStyle name="備註 5 9 2" xfId="2628"/>
    <cellStyle name="備註 6" xfId="2629"/>
    <cellStyle name="備註 6 10" xfId="2630"/>
    <cellStyle name="備註 6 11" xfId="2631"/>
    <cellStyle name="備註 6 12" xfId="2632"/>
    <cellStyle name="備註 6 2" xfId="2633"/>
    <cellStyle name="備註 6 2 2" xfId="2634"/>
    <cellStyle name="備註 6 2 2 2" xfId="2635"/>
    <cellStyle name="備註 6 2 2 3" xfId="2636"/>
    <cellStyle name="備註 6 2 2 4" xfId="2637"/>
    <cellStyle name="備註 6 2 2 5" xfId="2638"/>
    <cellStyle name="備註 6 2 2 6" xfId="2639"/>
    <cellStyle name="備註 6 2 3" xfId="2640"/>
    <cellStyle name="備註 6 2 3 2" xfId="2641"/>
    <cellStyle name="備註 6 2 3 3" xfId="2642"/>
    <cellStyle name="備註 6 2 3 3 2" xfId="2643"/>
    <cellStyle name="備註 6 2 3 4" xfId="2644"/>
    <cellStyle name="備註 6 2 4" xfId="2645"/>
    <cellStyle name="備註 6 2 5" xfId="2646"/>
    <cellStyle name="備註 6 2 6" xfId="2647"/>
    <cellStyle name="備註 6 2 6 2" xfId="2648"/>
    <cellStyle name="備註 6 2 7" xfId="2649"/>
    <cellStyle name="備註 6 3" xfId="2650"/>
    <cellStyle name="備註 6 3 2" xfId="2651"/>
    <cellStyle name="備註 6 3 2 2" xfId="2652"/>
    <cellStyle name="備註 6 3 2 3" xfId="2653"/>
    <cellStyle name="備註 6 3 2 4" xfId="2654"/>
    <cellStyle name="備註 6 3 2 5" xfId="2655"/>
    <cellStyle name="備註 6 3 2 6" xfId="2656"/>
    <cellStyle name="備註 6 3 3" xfId="2657"/>
    <cellStyle name="備註 6 3 3 2" xfId="2658"/>
    <cellStyle name="備註 6 3 3 3" xfId="2659"/>
    <cellStyle name="備註 6 3 3 3 2" xfId="2660"/>
    <cellStyle name="備註 6 3 3 4" xfId="2661"/>
    <cellStyle name="備註 6 3 4" xfId="2662"/>
    <cellStyle name="備註 6 3 5" xfId="2663"/>
    <cellStyle name="備註 6 3 6" xfId="2664"/>
    <cellStyle name="備註 6 3 6 2" xfId="2665"/>
    <cellStyle name="備註 6 3 7" xfId="2666"/>
    <cellStyle name="備註 6 4" xfId="2667"/>
    <cellStyle name="備註 6 4 2" xfId="2668"/>
    <cellStyle name="備註 6 4 2 2" xfId="2669"/>
    <cellStyle name="備註 6 4 2 3" xfId="2670"/>
    <cellStyle name="備註 6 4 2 4" xfId="2671"/>
    <cellStyle name="備註 6 4 2 5" xfId="2672"/>
    <cellStyle name="備註 6 4 2 6" xfId="2673"/>
    <cellStyle name="備註 6 4 3" xfId="2674"/>
    <cellStyle name="備註 6 4 3 2" xfId="2675"/>
    <cellStyle name="備註 6 4 3 3" xfId="2676"/>
    <cellStyle name="備註 6 4 3 3 2" xfId="2677"/>
    <cellStyle name="備註 6 4 3 4" xfId="2678"/>
    <cellStyle name="備註 6 4 4" xfId="2679"/>
    <cellStyle name="備註 6 4 5" xfId="2680"/>
    <cellStyle name="備註 6 4 6" xfId="2681"/>
    <cellStyle name="備註 6 4 6 2" xfId="2682"/>
    <cellStyle name="備註 6 4 7" xfId="2683"/>
    <cellStyle name="備註 6 5" xfId="2684"/>
    <cellStyle name="備註 6 5 2" xfId="2685"/>
    <cellStyle name="備註 6 5 2 2" xfId="2686"/>
    <cellStyle name="備註 6 5 2 3" xfId="2687"/>
    <cellStyle name="備註 6 5 2 4" xfId="2688"/>
    <cellStyle name="備註 6 5 3" xfId="2689"/>
    <cellStyle name="備註 6 5 3 2" xfId="2690"/>
    <cellStyle name="備註 6 5 3 3" xfId="2691"/>
    <cellStyle name="備註 6 5 3 3 2" xfId="2692"/>
    <cellStyle name="備註 6 5 3 4" xfId="2693"/>
    <cellStyle name="備註 6 5 4" xfId="2694"/>
    <cellStyle name="備註 6 5 5" xfId="2695"/>
    <cellStyle name="備註 6 5 5 2" xfId="2696"/>
    <cellStyle name="備註 6 5 6" xfId="2697"/>
    <cellStyle name="備註 6 6" xfId="2698"/>
    <cellStyle name="備註 6 6 2" xfId="2699"/>
    <cellStyle name="備註 6 6 2 2" xfId="2700"/>
    <cellStyle name="備註 6 6 2 3" xfId="2701"/>
    <cellStyle name="備註 6 6 2 4" xfId="2702"/>
    <cellStyle name="備註 6 6 3" xfId="2703"/>
    <cellStyle name="備註 6 6 3 2" xfId="2704"/>
    <cellStyle name="備註 6 6 3 3" xfId="2705"/>
    <cellStyle name="備註 6 6 3 3 2" xfId="2706"/>
    <cellStyle name="備註 6 6 3 4" xfId="2707"/>
    <cellStyle name="備註 6 6 4" xfId="2708"/>
    <cellStyle name="備註 6 6 5" xfId="2709"/>
    <cellStyle name="備註 6 6 5 2" xfId="2710"/>
    <cellStyle name="備註 6 6 6" xfId="2711"/>
    <cellStyle name="備註 6 7" xfId="2712"/>
    <cellStyle name="備註 6 7 2" xfId="2713"/>
    <cellStyle name="備註 6 7 2 2" xfId="2714"/>
    <cellStyle name="備註 6 7 2 3" xfId="2715"/>
    <cellStyle name="備註 6 7 2 4" xfId="2716"/>
    <cellStyle name="備註 6 7 3" xfId="2717"/>
    <cellStyle name="備註 6 7 3 2" xfId="2718"/>
    <cellStyle name="備註 6 7 3 3" xfId="2719"/>
    <cellStyle name="備註 6 7 3 3 2" xfId="2720"/>
    <cellStyle name="備註 6 7 3 4" xfId="2721"/>
    <cellStyle name="備註 6 7 4" xfId="2722"/>
    <cellStyle name="備註 6 7 5" xfId="2723"/>
    <cellStyle name="備註 6 7 5 2" xfId="2724"/>
    <cellStyle name="備註 6 7 6" xfId="2725"/>
    <cellStyle name="備註 6 8" xfId="2726"/>
    <cellStyle name="備註 6 9" xfId="2727"/>
    <cellStyle name="備註 7" xfId="2728"/>
    <cellStyle name="備註 7 10" xfId="2729"/>
    <cellStyle name="備註 7 2" xfId="2730"/>
    <cellStyle name="備註 7 2 2" xfId="2731"/>
    <cellStyle name="備註 7 2 2 2" xfId="2732"/>
    <cellStyle name="備註 7 2 2 3" xfId="2733"/>
    <cellStyle name="備註 7 2 2 4" xfId="2734"/>
    <cellStyle name="備註 7 2 2 5" xfId="2735"/>
    <cellStyle name="備註 7 2 2 6" xfId="2736"/>
    <cellStyle name="備註 7 2 3" xfId="2737"/>
    <cellStyle name="備註 7 2 3 2" xfId="2738"/>
    <cellStyle name="備註 7 2 3 3" xfId="2739"/>
    <cellStyle name="備註 7 2 3 3 2" xfId="2740"/>
    <cellStyle name="備註 7 2 3 4" xfId="2741"/>
    <cellStyle name="備註 7 2 4" xfId="2742"/>
    <cellStyle name="備註 7 2 5" xfId="2743"/>
    <cellStyle name="備註 7 2 6" xfId="2744"/>
    <cellStyle name="備註 7 2 6 2" xfId="2745"/>
    <cellStyle name="備註 7 2 7" xfId="2746"/>
    <cellStyle name="備註 7 3" xfId="2747"/>
    <cellStyle name="備註 7 3 2" xfId="2748"/>
    <cellStyle name="備註 7 3 2 2" xfId="2749"/>
    <cellStyle name="備註 7 3 2 3" xfId="2750"/>
    <cellStyle name="備註 7 3 2 4" xfId="2751"/>
    <cellStyle name="備註 7 3 2 5" xfId="2752"/>
    <cellStyle name="備註 7 3 2 6" xfId="2753"/>
    <cellStyle name="備註 7 3 3" xfId="2754"/>
    <cellStyle name="備註 7 3 3 2" xfId="2755"/>
    <cellStyle name="備註 7 3 3 3" xfId="2756"/>
    <cellStyle name="備註 7 3 3 3 2" xfId="2757"/>
    <cellStyle name="備註 7 3 3 4" xfId="2758"/>
    <cellStyle name="備註 7 3 4" xfId="2759"/>
    <cellStyle name="備註 7 3 5" xfId="2760"/>
    <cellStyle name="備註 7 3 6" xfId="2761"/>
    <cellStyle name="備註 7 3 6 2" xfId="2762"/>
    <cellStyle name="備註 7 3 7" xfId="2763"/>
    <cellStyle name="備註 7 4" xfId="2764"/>
    <cellStyle name="備註 7 4 2" xfId="2765"/>
    <cellStyle name="備註 7 4 2 2" xfId="2766"/>
    <cellStyle name="備註 7 4 2 3" xfId="2767"/>
    <cellStyle name="備註 7 4 2 4" xfId="2768"/>
    <cellStyle name="備註 7 4 2 5" xfId="2769"/>
    <cellStyle name="備註 7 4 2 6" xfId="2770"/>
    <cellStyle name="備註 7 4 3" xfId="2771"/>
    <cellStyle name="備註 7 4 3 2" xfId="2772"/>
    <cellStyle name="備註 7 4 3 3" xfId="2773"/>
    <cellStyle name="備註 7 4 3 3 2" xfId="2774"/>
    <cellStyle name="備註 7 4 3 4" xfId="2775"/>
    <cellStyle name="備註 7 4 4" xfId="2776"/>
    <cellStyle name="備註 7 4 5" xfId="2777"/>
    <cellStyle name="備註 7 4 6" xfId="2778"/>
    <cellStyle name="備註 7 4 6 2" xfId="2779"/>
    <cellStyle name="備註 7 4 7" xfId="2780"/>
    <cellStyle name="備註 7 5" xfId="2781"/>
    <cellStyle name="備註 7 5 2" xfId="2782"/>
    <cellStyle name="備註 7 5 3" xfId="2783"/>
    <cellStyle name="備註 7 5 4" xfId="2784"/>
    <cellStyle name="備註 7 5 5" xfId="2785"/>
    <cellStyle name="備註 7 6" xfId="2786"/>
    <cellStyle name="備註 7 6 2" xfId="2787"/>
    <cellStyle name="備註 7 6 3" xfId="2788"/>
    <cellStyle name="備註 7 6 3 2" xfId="2789"/>
    <cellStyle name="備註 7 6 4" xfId="2790"/>
    <cellStyle name="備註 7 7" xfId="2791"/>
    <cellStyle name="備註 7 8" xfId="2792"/>
    <cellStyle name="備註 7 9" xfId="2793"/>
    <cellStyle name="備註 7 9 2" xfId="2794"/>
    <cellStyle name="備註 8" xfId="2795"/>
    <cellStyle name="備註 8 10" xfId="2796"/>
    <cellStyle name="備註 8 2" xfId="2797"/>
    <cellStyle name="備註 8 2 2" xfId="2798"/>
    <cellStyle name="備註 8 2 2 2" xfId="2799"/>
    <cellStyle name="備註 8 2 2 3" xfId="2800"/>
    <cellStyle name="備註 8 2 2 4" xfId="2801"/>
    <cellStyle name="備註 8 2 2 5" xfId="2802"/>
    <cellStyle name="備註 8 2 2 6" xfId="2803"/>
    <cellStyle name="備註 8 2 3" xfId="2804"/>
    <cellStyle name="備註 8 2 3 2" xfId="2805"/>
    <cellStyle name="備註 8 2 3 3" xfId="2806"/>
    <cellStyle name="備註 8 2 3 3 2" xfId="2807"/>
    <cellStyle name="備註 8 2 3 4" xfId="2808"/>
    <cellStyle name="備註 8 2 4" xfId="2809"/>
    <cellStyle name="備註 8 2 5" xfId="2810"/>
    <cellStyle name="備註 8 2 6" xfId="2811"/>
    <cellStyle name="備註 8 2 6 2" xfId="2812"/>
    <cellStyle name="備註 8 2 7" xfId="2813"/>
    <cellStyle name="備註 8 3" xfId="2814"/>
    <cellStyle name="備註 8 3 2" xfId="2815"/>
    <cellStyle name="備註 8 3 2 2" xfId="2816"/>
    <cellStyle name="備註 8 3 2 3" xfId="2817"/>
    <cellStyle name="備註 8 3 2 4" xfId="2818"/>
    <cellStyle name="備註 8 3 2 5" xfId="2819"/>
    <cellStyle name="備註 8 3 2 6" xfId="2820"/>
    <cellStyle name="備註 8 3 3" xfId="2821"/>
    <cellStyle name="備註 8 3 3 2" xfId="2822"/>
    <cellStyle name="備註 8 3 3 3" xfId="2823"/>
    <cellStyle name="備註 8 3 3 3 2" xfId="2824"/>
    <cellStyle name="備註 8 3 3 4" xfId="2825"/>
    <cellStyle name="備註 8 3 4" xfId="2826"/>
    <cellStyle name="備註 8 3 5" xfId="2827"/>
    <cellStyle name="備註 8 3 6" xfId="2828"/>
    <cellStyle name="備註 8 3 6 2" xfId="2829"/>
    <cellStyle name="備註 8 3 7" xfId="2830"/>
    <cellStyle name="備註 8 4" xfId="2831"/>
    <cellStyle name="備註 8 4 2" xfId="2832"/>
    <cellStyle name="備註 8 4 2 2" xfId="2833"/>
    <cellStyle name="備註 8 4 2 3" xfId="2834"/>
    <cellStyle name="備註 8 4 2 4" xfId="2835"/>
    <cellStyle name="備註 8 4 2 5" xfId="2836"/>
    <cellStyle name="備註 8 4 2 6" xfId="2837"/>
    <cellStyle name="備註 8 4 3" xfId="2838"/>
    <cellStyle name="備註 8 4 3 2" xfId="2839"/>
    <cellStyle name="備註 8 4 3 3" xfId="2840"/>
    <cellStyle name="備註 8 4 3 3 2" xfId="2841"/>
    <cellStyle name="備註 8 4 3 4" xfId="2842"/>
    <cellStyle name="備註 8 4 4" xfId="2843"/>
    <cellStyle name="備註 8 4 5" xfId="2844"/>
    <cellStyle name="備註 8 4 6" xfId="2845"/>
    <cellStyle name="備註 8 4 6 2" xfId="2846"/>
    <cellStyle name="備註 8 4 7" xfId="2847"/>
    <cellStyle name="備註 8 5" xfId="2848"/>
    <cellStyle name="備註 8 5 2" xfId="2849"/>
    <cellStyle name="備註 8 5 3" xfId="2850"/>
    <cellStyle name="備註 8 5 4" xfId="2851"/>
    <cellStyle name="備註 8 5 5" xfId="2852"/>
    <cellStyle name="備註 8 6" xfId="2853"/>
    <cellStyle name="備註 8 6 2" xfId="2854"/>
    <cellStyle name="備註 8 6 3" xfId="2855"/>
    <cellStyle name="備註 8 6 3 2" xfId="2856"/>
    <cellStyle name="備註 8 6 4" xfId="2857"/>
    <cellStyle name="備註 8 7" xfId="2858"/>
    <cellStyle name="備註 8 8" xfId="2859"/>
    <cellStyle name="備註 8 9" xfId="2860"/>
    <cellStyle name="備註 8 9 2" xfId="2861"/>
    <cellStyle name="備註 9" xfId="2862"/>
    <cellStyle name="備註 9 10" xfId="2863"/>
    <cellStyle name="備註 9 2" xfId="2864"/>
    <cellStyle name="備註 9 2 2" xfId="2865"/>
    <cellStyle name="備註 9 2 2 2" xfId="2866"/>
    <cellStyle name="備註 9 2 2 3" xfId="2867"/>
    <cellStyle name="備註 9 2 2 4" xfId="2868"/>
    <cellStyle name="備註 9 2 2 5" xfId="2869"/>
    <cellStyle name="備註 9 2 2 6" xfId="2870"/>
    <cellStyle name="備註 9 2 3" xfId="2871"/>
    <cellStyle name="備註 9 2 3 2" xfId="2872"/>
    <cellStyle name="備註 9 2 3 3" xfId="2873"/>
    <cellStyle name="備註 9 2 3 3 2" xfId="2874"/>
    <cellStyle name="備註 9 2 3 4" xfId="2875"/>
    <cellStyle name="備註 9 2 4" xfId="2876"/>
    <cellStyle name="備註 9 2 5" xfId="2877"/>
    <cellStyle name="備註 9 2 6" xfId="2878"/>
    <cellStyle name="備註 9 2 6 2" xfId="2879"/>
    <cellStyle name="備註 9 2 7" xfId="2880"/>
    <cellStyle name="備註 9 3" xfId="2881"/>
    <cellStyle name="備註 9 3 2" xfId="2882"/>
    <cellStyle name="備註 9 3 2 2" xfId="2883"/>
    <cellStyle name="備註 9 3 2 3" xfId="2884"/>
    <cellStyle name="備註 9 3 2 4" xfId="2885"/>
    <cellStyle name="備註 9 3 2 5" xfId="2886"/>
    <cellStyle name="備註 9 3 2 6" xfId="2887"/>
    <cellStyle name="備註 9 3 3" xfId="2888"/>
    <cellStyle name="備註 9 3 3 2" xfId="2889"/>
    <cellStyle name="備註 9 3 3 3" xfId="2890"/>
    <cellStyle name="備註 9 3 3 3 2" xfId="2891"/>
    <cellStyle name="備註 9 3 3 4" xfId="2892"/>
    <cellStyle name="備註 9 3 4" xfId="2893"/>
    <cellStyle name="備註 9 3 5" xfId="2894"/>
    <cellStyle name="備註 9 3 6" xfId="2895"/>
    <cellStyle name="備註 9 3 6 2" xfId="2896"/>
    <cellStyle name="備註 9 3 7" xfId="2897"/>
    <cellStyle name="備註 9 4" xfId="2898"/>
    <cellStyle name="備註 9 4 2" xfId="2899"/>
    <cellStyle name="備註 9 4 2 2" xfId="2900"/>
    <cellStyle name="備註 9 4 2 3" xfId="2901"/>
    <cellStyle name="備註 9 4 2 4" xfId="2902"/>
    <cellStyle name="備註 9 4 2 5" xfId="2903"/>
    <cellStyle name="備註 9 4 2 6" xfId="2904"/>
    <cellStyle name="備註 9 4 3" xfId="2905"/>
    <cellStyle name="備註 9 4 3 2" xfId="2906"/>
    <cellStyle name="備註 9 4 3 3" xfId="2907"/>
    <cellStyle name="備註 9 4 3 3 2" xfId="2908"/>
    <cellStyle name="備註 9 4 3 4" xfId="2909"/>
    <cellStyle name="備註 9 4 4" xfId="2910"/>
    <cellStyle name="備註 9 4 5" xfId="2911"/>
    <cellStyle name="備註 9 4 6" xfId="2912"/>
    <cellStyle name="備註 9 4 6 2" xfId="2913"/>
    <cellStyle name="備註 9 4 7" xfId="2914"/>
    <cellStyle name="備註 9 5" xfId="2915"/>
    <cellStyle name="備註 9 5 2" xfId="2916"/>
    <cellStyle name="備註 9 5 3" xfId="2917"/>
    <cellStyle name="備註 9 5 4" xfId="2918"/>
    <cellStyle name="備註 9 5 5" xfId="2919"/>
    <cellStyle name="備註 9 6" xfId="2920"/>
    <cellStyle name="備註 9 6 2" xfId="2921"/>
    <cellStyle name="備註 9 6 3" xfId="2922"/>
    <cellStyle name="備註 9 6 3 2" xfId="2923"/>
    <cellStyle name="備註 9 6 4" xfId="2924"/>
    <cellStyle name="備註 9 7" xfId="2925"/>
    <cellStyle name="備註 9 8" xfId="2926"/>
    <cellStyle name="備註 9 9" xfId="2927"/>
    <cellStyle name="備註 9 9 2" xfId="2928"/>
    <cellStyle name="標題 1 10" xfId="2929"/>
    <cellStyle name="標題 1 10 10" xfId="2930"/>
    <cellStyle name="標題 1 10 2" xfId="2931"/>
    <cellStyle name="標題 1 10 2 2" xfId="2932"/>
    <cellStyle name="標題 1 10 2 2 2" xfId="2933"/>
    <cellStyle name="標題 1 10 2 2 2 2" xfId="2934"/>
    <cellStyle name="標題 1 10 2 2 3" xfId="2935"/>
    <cellStyle name="標題 1 10 2 2 3 2" xfId="2936"/>
    <cellStyle name="標題 1 10 2 2 3 3" xfId="2937"/>
    <cellStyle name="標題 1 10 2 2 4" xfId="2938"/>
    <cellStyle name="標題 1 10 2 2 5" xfId="2939"/>
    <cellStyle name="標題 1 10 2 3" xfId="2940"/>
    <cellStyle name="標題 1 10 2 3 2" xfId="2941"/>
    <cellStyle name="標題 1 10 2 3 2 2" xfId="2942"/>
    <cellStyle name="標題 1 10 2 3 3" xfId="2943"/>
    <cellStyle name="標題 1 10 2 3 3 2" xfId="2944"/>
    <cellStyle name="標題 1 10 2 3 3 3" xfId="2945"/>
    <cellStyle name="標題 1 10 2 3 4" xfId="2946"/>
    <cellStyle name="標題 1 10 2 4" xfId="2947"/>
    <cellStyle name="標題 1 10 2 4 2" xfId="2948"/>
    <cellStyle name="標題 1 10 2 5" xfId="2949"/>
    <cellStyle name="標題 1 10 2 5 2" xfId="2950"/>
    <cellStyle name="標題 1 10 2 6" xfId="2951"/>
    <cellStyle name="標題 1 10 2 6 2" xfId="2952"/>
    <cellStyle name="標題 1 10 2 6 3" xfId="2953"/>
    <cellStyle name="標題 1 10 2 7" xfId="2954"/>
    <cellStyle name="標題 1 10 2 8" xfId="2955"/>
    <cellStyle name="標題 1 10 3" xfId="2956"/>
    <cellStyle name="標題 1 10 3 2" xfId="2957"/>
    <cellStyle name="標題 1 10 3 2 2" xfId="2958"/>
    <cellStyle name="標題 1 10 3 2 2 2" xfId="2959"/>
    <cellStyle name="標題 1 10 3 2 3" xfId="2960"/>
    <cellStyle name="標題 1 10 3 2 3 2" xfId="2961"/>
    <cellStyle name="標題 1 10 3 2 3 3" xfId="2962"/>
    <cellStyle name="標題 1 10 3 2 4" xfId="2963"/>
    <cellStyle name="標題 1 10 3 2 5" xfId="2964"/>
    <cellStyle name="標題 1 10 3 3" xfId="2965"/>
    <cellStyle name="標題 1 10 3 3 2" xfId="2966"/>
    <cellStyle name="標題 1 10 3 3 2 2" xfId="2967"/>
    <cellStyle name="標題 1 10 3 3 3" xfId="2968"/>
    <cellStyle name="標題 1 10 3 3 3 2" xfId="2969"/>
    <cellStyle name="標題 1 10 3 3 3 3" xfId="2970"/>
    <cellStyle name="標題 1 10 3 3 4" xfId="2971"/>
    <cellStyle name="標題 1 10 3 4" xfId="2972"/>
    <cellStyle name="標題 1 10 3 4 2" xfId="2973"/>
    <cellStyle name="標題 1 10 3 5" xfId="2974"/>
    <cellStyle name="標題 1 10 3 5 2" xfId="2975"/>
    <cellStyle name="標題 1 10 3 6" xfId="2976"/>
    <cellStyle name="標題 1 10 3 6 2" xfId="2977"/>
    <cellStyle name="標題 1 10 3 6 3" xfId="2978"/>
    <cellStyle name="標題 1 10 3 7" xfId="2979"/>
    <cellStyle name="標題 1 10 3 8" xfId="2980"/>
    <cellStyle name="標題 1 10 4" xfId="2981"/>
    <cellStyle name="標題 1 10 4 2" xfId="2982"/>
    <cellStyle name="標題 1 10 4 2 2" xfId="2983"/>
    <cellStyle name="標題 1 10 4 2 2 2" xfId="2984"/>
    <cellStyle name="標題 1 10 4 2 3" xfId="2985"/>
    <cellStyle name="標題 1 10 4 2 3 2" xfId="2986"/>
    <cellStyle name="標題 1 10 4 2 3 3" xfId="2987"/>
    <cellStyle name="標題 1 10 4 2 4" xfId="2988"/>
    <cellStyle name="標題 1 10 4 2 5" xfId="2989"/>
    <cellStyle name="標題 1 10 4 3" xfId="2990"/>
    <cellStyle name="標題 1 10 4 3 2" xfId="2991"/>
    <cellStyle name="標題 1 10 4 3 2 2" xfId="2992"/>
    <cellStyle name="標題 1 10 4 3 3" xfId="2993"/>
    <cellStyle name="標題 1 10 4 3 3 2" xfId="2994"/>
    <cellStyle name="標題 1 10 4 3 3 3" xfId="2995"/>
    <cellStyle name="標題 1 10 4 3 4" xfId="2996"/>
    <cellStyle name="標題 1 10 4 4" xfId="2997"/>
    <cellStyle name="標題 1 10 4 4 2" xfId="2998"/>
    <cellStyle name="標題 1 10 4 5" xfId="2999"/>
    <cellStyle name="標題 1 10 4 5 2" xfId="3000"/>
    <cellStyle name="標題 1 10 4 6" xfId="3001"/>
    <cellStyle name="標題 1 10 4 6 2" xfId="3002"/>
    <cellStyle name="標題 1 10 4 6 3" xfId="3003"/>
    <cellStyle name="標題 1 10 4 7" xfId="3004"/>
    <cellStyle name="標題 1 10 4 8" xfId="3005"/>
    <cellStyle name="標題 1 10 5" xfId="3006"/>
    <cellStyle name="標題 1 10 5 2" xfId="3007"/>
    <cellStyle name="標題 1 10 5 2 2" xfId="3008"/>
    <cellStyle name="標題 1 10 5 3" xfId="3009"/>
    <cellStyle name="標題 1 10 5 3 2" xfId="3010"/>
    <cellStyle name="標題 1 10 5 3 3" xfId="3011"/>
    <cellStyle name="標題 1 10 5 4" xfId="3012"/>
    <cellStyle name="標題 1 10 5 5" xfId="3013"/>
    <cellStyle name="標題 1 10 6" xfId="3014"/>
    <cellStyle name="標題 1 10 6 2" xfId="3015"/>
    <cellStyle name="標題 1 10 6 2 2" xfId="3016"/>
    <cellStyle name="標題 1 10 6 3" xfId="3017"/>
    <cellStyle name="標題 1 10 6 3 2" xfId="3018"/>
    <cellStyle name="標題 1 10 6 3 3" xfId="3019"/>
    <cellStyle name="標題 1 10 6 4" xfId="3020"/>
    <cellStyle name="標題 1 10 7" xfId="3021"/>
    <cellStyle name="標題 1 10 7 2" xfId="3022"/>
    <cellStyle name="標題 1 10 8" xfId="3023"/>
    <cellStyle name="標題 1 10 8 2" xfId="3024"/>
    <cellStyle name="標題 1 10 9" xfId="3025"/>
    <cellStyle name="標題 1 10 9 2" xfId="3026"/>
    <cellStyle name="標題 1 10 9 3" xfId="3027"/>
    <cellStyle name="標題 1 11" xfId="3028"/>
    <cellStyle name="標題 1 11 10" xfId="3029"/>
    <cellStyle name="標題 1 11 2" xfId="3030"/>
    <cellStyle name="標題 1 11 2 2" xfId="3031"/>
    <cellStyle name="標題 1 11 2 2 2" xfId="3032"/>
    <cellStyle name="標題 1 11 2 2 2 2" xfId="3033"/>
    <cellStyle name="標題 1 11 2 2 3" xfId="3034"/>
    <cellStyle name="標題 1 11 2 2 3 2" xfId="3035"/>
    <cellStyle name="標題 1 11 2 2 3 3" xfId="3036"/>
    <cellStyle name="標題 1 11 2 2 4" xfId="3037"/>
    <cellStyle name="標題 1 11 2 2 5" xfId="3038"/>
    <cellStyle name="標題 1 11 2 3" xfId="3039"/>
    <cellStyle name="標題 1 11 2 3 2" xfId="3040"/>
    <cellStyle name="標題 1 11 2 3 2 2" xfId="3041"/>
    <cellStyle name="標題 1 11 2 3 3" xfId="3042"/>
    <cellStyle name="標題 1 11 2 3 3 2" xfId="3043"/>
    <cellStyle name="標題 1 11 2 3 3 3" xfId="3044"/>
    <cellStyle name="標題 1 11 2 3 4" xfId="3045"/>
    <cellStyle name="標題 1 11 2 4" xfId="3046"/>
    <cellStyle name="標題 1 11 2 4 2" xfId="3047"/>
    <cellStyle name="標題 1 11 2 5" xfId="3048"/>
    <cellStyle name="標題 1 11 2 5 2" xfId="3049"/>
    <cellStyle name="標題 1 11 2 6" xfId="3050"/>
    <cellStyle name="標題 1 11 2 6 2" xfId="3051"/>
    <cellStyle name="標題 1 11 2 6 3" xfId="3052"/>
    <cellStyle name="標題 1 11 2 7" xfId="3053"/>
    <cellStyle name="標題 1 11 2 8" xfId="3054"/>
    <cellStyle name="標題 1 11 3" xfId="3055"/>
    <cellStyle name="標題 1 11 3 2" xfId="3056"/>
    <cellStyle name="標題 1 11 3 2 2" xfId="3057"/>
    <cellStyle name="標題 1 11 3 2 2 2" xfId="3058"/>
    <cellStyle name="標題 1 11 3 2 3" xfId="3059"/>
    <cellStyle name="標題 1 11 3 2 3 2" xfId="3060"/>
    <cellStyle name="標題 1 11 3 2 3 3" xfId="3061"/>
    <cellStyle name="標題 1 11 3 2 4" xfId="3062"/>
    <cellStyle name="標題 1 11 3 2 5" xfId="3063"/>
    <cellStyle name="標題 1 11 3 3" xfId="3064"/>
    <cellStyle name="標題 1 11 3 3 2" xfId="3065"/>
    <cellStyle name="標題 1 11 3 3 2 2" xfId="3066"/>
    <cellStyle name="標題 1 11 3 3 3" xfId="3067"/>
    <cellStyle name="標題 1 11 3 3 3 2" xfId="3068"/>
    <cellStyle name="標題 1 11 3 3 3 3" xfId="3069"/>
    <cellStyle name="標題 1 11 3 3 4" xfId="3070"/>
    <cellStyle name="標題 1 11 3 4" xfId="3071"/>
    <cellStyle name="標題 1 11 3 4 2" xfId="3072"/>
    <cellStyle name="標題 1 11 3 5" xfId="3073"/>
    <cellStyle name="標題 1 11 3 5 2" xfId="3074"/>
    <cellStyle name="標題 1 11 3 6" xfId="3075"/>
    <cellStyle name="標題 1 11 3 6 2" xfId="3076"/>
    <cellStyle name="標題 1 11 3 6 3" xfId="3077"/>
    <cellStyle name="標題 1 11 3 7" xfId="3078"/>
    <cellStyle name="標題 1 11 3 8" xfId="3079"/>
    <cellStyle name="標題 1 11 4" xfId="3080"/>
    <cellStyle name="標題 1 11 4 2" xfId="3081"/>
    <cellStyle name="標題 1 11 4 2 2" xfId="3082"/>
    <cellStyle name="標題 1 11 4 2 2 2" xfId="3083"/>
    <cellStyle name="標題 1 11 4 2 3" xfId="3084"/>
    <cellStyle name="標題 1 11 4 2 3 2" xfId="3085"/>
    <cellStyle name="標題 1 11 4 2 3 3" xfId="3086"/>
    <cellStyle name="標題 1 11 4 2 4" xfId="3087"/>
    <cellStyle name="標題 1 11 4 2 5" xfId="3088"/>
    <cellStyle name="標題 1 11 4 3" xfId="3089"/>
    <cellStyle name="標題 1 11 4 3 2" xfId="3090"/>
    <cellStyle name="標題 1 11 4 3 2 2" xfId="3091"/>
    <cellStyle name="標題 1 11 4 3 3" xfId="3092"/>
    <cellStyle name="標題 1 11 4 3 3 2" xfId="3093"/>
    <cellStyle name="標題 1 11 4 3 3 3" xfId="3094"/>
    <cellStyle name="標題 1 11 4 3 4" xfId="3095"/>
    <cellStyle name="標題 1 11 4 4" xfId="3096"/>
    <cellStyle name="標題 1 11 4 4 2" xfId="3097"/>
    <cellStyle name="標題 1 11 4 5" xfId="3098"/>
    <cellStyle name="標題 1 11 4 5 2" xfId="3099"/>
    <cellStyle name="標題 1 11 4 6" xfId="3100"/>
    <cellStyle name="標題 1 11 4 6 2" xfId="3101"/>
    <cellStyle name="標題 1 11 4 6 3" xfId="3102"/>
    <cellStyle name="標題 1 11 4 7" xfId="3103"/>
    <cellStyle name="標題 1 11 4 8" xfId="3104"/>
    <cellStyle name="標題 1 11 5" xfId="3105"/>
    <cellStyle name="標題 1 11 5 2" xfId="3106"/>
    <cellStyle name="標題 1 11 5 2 2" xfId="3107"/>
    <cellStyle name="標題 1 11 5 3" xfId="3108"/>
    <cellStyle name="標題 1 11 5 3 2" xfId="3109"/>
    <cellStyle name="標題 1 11 5 3 3" xfId="3110"/>
    <cellStyle name="標題 1 11 5 4" xfId="3111"/>
    <cellStyle name="標題 1 11 5 5" xfId="3112"/>
    <cellStyle name="標題 1 11 6" xfId="3113"/>
    <cellStyle name="標題 1 11 6 2" xfId="3114"/>
    <cellStyle name="標題 1 11 6 2 2" xfId="3115"/>
    <cellStyle name="標題 1 11 6 3" xfId="3116"/>
    <cellStyle name="標題 1 11 6 3 2" xfId="3117"/>
    <cellStyle name="標題 1 11 6 3 3" xfId="3118"/>
    <cellStyle name="標題 1 11 6 4" xfId="3119"/>
    <cellStyle name="標題 1 11 7" xfId="3120"/>
    <cellStyle name="標題 1 11 7 2" xfId="3121"/>
    <cellStyle name="標題 1 11 8" xfId="3122"/>
    <cellStyle name="標題 1 11 8 2" xfId="3123"/>
    <cellStyle name="標題 1 11 9" xfId="3124"/>
    <cellStyle name="標題 1 11 9 2" xfId="3125"/>
    <cellStyle name="標題 1 11 9 3" xfId="3126"/>
    <cellStyle name="標題 1 12" xfId="3127"/>
    <cellStyle name="標題 1 12 10" xfId="3128"/>
    <cellStyle name="標題 1 12 2" xfId="3129"/>
    <cellStyle name="標題 1 12 2 2" xfId="3130"/>
    <cellStyle name="標題 1 12 2 2 2" xfId="3131"/>
    <cellStyle name="標題 1 12 2 2 2 2" xfId="3132"/>
    <cellStyle name="標題 1 12 2 2 3" xfId="3133"/>
    <cellStyle name="標題 1 12 2 2 3 2" xfId="3134"/>
    <cellStyle name="標題 1 12 2 2 3 3" xfId="3135"/>
    <cellStyle name="標題 1 12 2 2 4" xfId="3136"/>
    <cellStyle name="標題 1 12 2 2 5" xfId="3137"/>
    <cellStyle name="標題 1 12 2 3" xfId="3138"/>
    <cellStyle name="標題 1 12 2 3 2" xfId="3139"/>
    <cellStyle name="標題 1 12 2 3 2 2" xfId="3140"/>
    <cellStyle name="標題 1 12 2 3 3" xfId="3141"/>
    <cellStyle name="標題 1 12 2 3 3 2" xfId="3142"/>
    <cellStyle name="標題 1 12 2 3 3 3" xfId="3143"/>
    <cellStyle name="標題 1 12 2 3 4" xfId="3144"/>
    <cellStyle name="標題 1 12 2 4" xfId="3145"/>
    <cellStyle name="標題 1 12 2 4 2" xfId="3146"/>
    <cellStyle name="標題 1 12 2 5" xfId="3147"/>
    <cellStyle name="標題 1 12 2 5 2" xfId="3148"/>
    <cellStyle name="標題 1 12 2 6" xfId="3149"/>
    <cellStyle name="標題 1 12 2 6 2" xfId="3150"/>
    <cellStyle name="標題 1 12 2 6 3" xfId="3151"/>
    <cellStyle name="標題 1 12 2 7" xfId="3152"/>
    <cellStyle name="標題 1 12 2 8" xfId="3153"/>
    <cellStyle name="標題 1 12 3" xfId="3154"/>
    <cellStyle name="標題 1 12 3 2" xfId="3155"/>
    <cellStyle name="標題 1 12 3 2 2" xfId="3156"/>
    <cellStyle name="標題 1 12 3 2 2 2" xfId="3157"/>
    <cellStyle name="標題 1 12 3 2 3" xfId="3158"/>
    <cellStyle name="標題 1 12 3 2 3 2" xfId="3159"/>
    <cellStyle name="標題 1 12 3 2 3 3" xfId="3160"/>
    <cellStyle name="標題 1 12 3 2 4" xfId="3161"/>
    <cellStyle name="標題 1 12 3 2 5" xfId="3162"/>
    <cellStyle name="標題 1 12 3 3" xfId="3163"/>
    <cellStyle name="標題 1 12 3 3 2" xfId="3164"/>
    <cellStyle name="標題 1 12 3 3 2 2" xfId="3165"/>
    <cellStyle name="標題 1 12 3 3 3" xfId="3166"/>
    <cellStyle name="標題 1 12 3 3 3 2" xfId="3167"/>
    <cellStyle name="標題 1 12 3 3 3 3" xfId="3168"/>
    <cellStyle name="標題 1 12 3 3 4" xfId="3169"/>
    <cellStyle name="標題 1 12 3 4" xfId="3170"/>
    <cellStyle name="標題 1 12 3 4 2" xfId="3171"/>
    <cellStyle name="標題 1 12 3 5" xfId="3172"/>
    <cellStyle name="標題 1 12 3 5 2" xfId="3173"/>
    <cellStyle name="標題 1 12 3 6" xfId="3174"/>
    <cellStyle name="標題 1 12 3 6 2" xfId="3175"/>
    <cellStyle name="標題 1 12 3 6 3" xfId="3176"/>
    <cellStyle name="標題 1 12 3 7" xfId="3177"/>
    <cellStyle name="標題 1 12 3 8" xfId="3178"/>
    <cellStyle name="標題 1 12 4" xfId="3179"/>
    <cellStyle name="標題 1 12 4 2" xfId="3180"/>
    <cellStyle name="標題 1 12 4 2 2" xfId="3181"/>
    <cellStyle name="標題 1 12 4 2 2 2" xfId="3182"/>
    <cellStyle name="標題 1 12 4 2 3" xfId="3183"/>
    <cellStyle name="標題 1 12 4 2 3 2" xfId="3184"/>
    <cellStyle name="標題 1 12 4 2 3 3" xfId="3185"/>
    <cellStyle name="標題 1 12 4 2 4" xfId="3186"/>
    <cellStyle name="標題 1 12 4 2 5" xfId="3187"/>
    <cellStyle name="標題 1 12 4 3" xfId="3188"/>
    <cellStyle name="標題 1 12 4 3 2" xfId="3189"/>
    <cellStyle name="標題 1 12 4 3 2 2" xfId="3190"/>
    <cellStyle name="標題 1 12 4 3 3" xfId="3191"/>
    <cellStyle name="標題 1 12 4 3 3 2" xfId="3192"/>
    <cellStyle name="標題 1 12 4 3 3 3" xfId="3193"/>
    <cellStyle name="標題 1 12 4 3 4" xfId="3194"/>
    <cellStyle name="標題 1 12 4 4" xfId="3195"/>
    <cellStyle name="標題 1 12 4 4 2" xfId="3196"/>
    <cellStyle name="標題 1 12 4 5" xfId="3197"/>
    <cellStyle name="標題 1 12 4 5 2" xfId="3198"/>
    <cellStyle name="標題 1 12 4 6" xfId="3199"/>
    <cellStyle name="標題 1 12 4 6 2" xfId="3200"/>
    <cellStyle name="標題 1 12 4 6 3" xfId="3201"/>
    <cellStyle name="標題 1 12 4 7" xfId="3202"/>
    <cellStyle name="標題 1 12 4 8" xfId="3203"/>
    <cellStyle name="標題 1 12 5" xfId="3204"/>
    <cellStyle name="標題 1 12 5 2" xfId="3205"/>
    <cellStyle name="標題 1 12 5 2 2" xfId="3206"/>
    <cellStyle name="標題 1 12 5 3" xfId="3207"/>
    <cellStyle name="標題 1 12 5 3 2" xfId="3208"/>
    <cellStyle name="標題 1 12 5 3 3" xfId="3209"/>
    <cellStyle name="標題 1 12 5 4" xfId="3210"/>
    <cellStyle name="標題 1 12 5 5" xfId="3211"/>
    <cellStyle name="標題 1 12 6" xfId="3212"/>
    <cellStyle name="標題 1 12 6 2" xfId="3213"/>
    <cellStyle name="標題 1 12 6 2 2" xfId="3214"/>
    <cellStyle name="標題 1 12 6 3" xfId="3215"/>
    <cellStyle name="標題 1 12 6 3 2" xfId="3216"/>
    <cellStyle name="標題 1 12 6 3 3" xfId="3217"/>
    <cellStyle name="標題 1 12 6 4" xfId="3218"/>
    <cellStyle name="標題 1 12 7" xfId="3219"/>
    <cellStyle name="標題 1 12 7 2" xfId="3220"/>
    <cellStyle name="標題 1 12 8" xfId="3221"/>
    <cellStyle name="標題 1 12 8 2" xfId="3222"/>
    <cellStyle name="標題 1 12 9" xfId="3223"/>
    <cellStyle name="標題 1 12 9 2" xfId="3224"/>
    <cellStyle name="標題 1 12 9 3" xfId="3225"/>
    <cellStyle name="標題 1 13" xfId="3226"/>
    <cellStyle name="標題 1 13 10" xfId="3227"/>
    <cellStyle name="標題 1 13 2" xfId="3228"/>
    <cellStyle name="標題 1 13 2 2" xfId="3229"/>
    <cellStyle name="標題 1 13 2 2 2" xfId="3230"/>
    <cellStyle name="標題 1 13 2 2 2 2" xfId="3231"/>
    <cellStyle name="標題 1 13 2 2 3" xfId="3232"/>
    <cellStyle name="標題 1 13 2 2 3 2" xfId="3233"/>
    <cellStyle name="標題 1 13 2 2 3 3" xfId="3234"/>
    <cellStyle name="標題 1 13 2 2 4" xfId="3235"/>
    <cellStyle name="標題 1 13 2 2 5" xfId="3236"/>
    <cellStyle name="標題 1 13 2 3" xfId="3237"/>
    <cellStyle name="標題 1 13 2 3 2" xfId="3238"/>
    <cellStyle name="標題 1 13 2 3 2 2" xfId="3239"/>
    <cellStyle name="標題 1 13 2 3 3" xfId="3240"/>
    <cellStyle name="標題 1 13 2 3 3 2" xfId="3241"/>
    <cellStyle name="標題 1 13 2 3 3 3" xfId="3242"/>
    <cellStyle name="標題 1 13 2 3 4" xfId="3243"/>
    <cellStyle name="標題 1 13 2 4" xfId="3244"/>
    <cellStyle name="標題 1 13 2 4 2" xfId="3245"/>
    <cellStyle name="標題 1 13 2 5" xfId="3246"/>
    <cellStyle name="標題 1 13 2 5 2" xfId="3247"/>
    <cellStyle name="標題 1 13 2 6" xfId="3248"/>
    <cellStyle name="標題 1 13 2 6 2" xfId="3249"/>
    <cellStyle name="標題 1 13 2 6 3" xfId="3250"/>
    <cellStyle name="標題 1 13 2 7" xfId="3251"/>
    <cellStyle name="標題 1 13 2 8" xfId="3252"/>
    <cellStyle name="標題 1 13 3" xfId="3253"/>
    <cellStyle name="標題 1 13 3 2" xfId="3254"/>
    <cellStyle name="標題 1 13 3 2 2" xfId="3255"/>
    <cellStyle name="標題 1 13 3 2 2 2" xfId="3256"/>
    <cellStyle name="標題 1 13 3 2 3" xfId="3257"/>
    <cellStyle name="標題 1 13 3 2 3 2" xfId="3258"/>
    <cellStyle name="標題 1 13 3 2 3 3" xfId="3259"/>
    <cellStyle name="標題 1 13 3 2 4" xfId="3260"/>
    <cellStyle name="標題 1 13 3 2 5" xfId="3261"/>
    <cellStyle name="標題 1 13 3 3" xfId="3262"/>
    <cellStyle name="標題 1 13 3 3 2" xfId="3263"/>
    <cellStyle name="標題 1 13 3 3 2 2" xfId="3264"/>
    <cellStyle name="標題 1 13 3 3 3" xfId="3265"/>
    <cellStyle name="標題 1 13 3 3 3 2" xfId="3266"/>
    <cellStyle name="標題 1 13 3 3 3 3" xfId="3267"/>
    <cellStyle name="標題 1 13 3 3 4" xfId="3268"/>
    <cellStyle name="標題 1 13 3 4" xfId="3269"/>
    <cellStyle name="標題 1 13 3 4 2" xfId="3270"/>
    <cellStyle name="標題 1 13 3 5" xfId="3271"/>
    <cellStyle name="標題 1 13 3 5 2" xfId="3272"/>
    <cellStyle name="標題 1 13 3 6" xfId="3273"/>
    <cellStyle name="標題 1 13 3 6 2" xfId="3274"/>
    <cellStyle name="標題 1 13 3 6 3" xfId="3275"/>
    <cellStyle name="標題 1 13 3 7" xfId="3276"/>
    <cellStyle name="標題 1 13 3 8" xfId="3277"/>
    <cellStyle name="標題 1 13 4" xfId="3278"/>
    <cellStyle name="標題 1 13 4 2" xfId="3279"/>
    <cellStyle name="標題 1 13 4 2 2" xfId="3280"/>
    <cellStyle name="標題 1 13 4 2 2 2" xfId="3281"/>
    <cellStyle name="標題 1 13 4 2 3" xfId="3282"/>
    <cellStyle name="標題 1 13 4 2 3 2" xfId="3283"/>
    <cellStyle name="標題 1 13 4 2 3 3" xfId="3284"/>
    <cellStyle name="標題 1 13 4 2 4" xfId="3285"/>
    <cellStyle name="標題 1 13 4 2 5" xfId="3286"/>
    <cellStyle name="標題 1 13 4 3" xfId="3287"/>
    <cellStyle name="標題 1 13 4 3 2" xfId="3288"/>
    <cellStyle name="標題 1 13 4 3 2 2" xfId="3289"/>
    <cellStyle name="標題 1 13 4 3 3" xfId="3290"/>
    <cellStyle name="標題 1 13 4 3 3 2" xfId="3291"/>
    <cellStyle name="標題 1 13 4 3 3 3" xfId="3292"/>
    <cellStyle name="標題 1 13 4 3 4" xfId="3293"/>
    <cellStyle name="標題 1 13 4 4" xfId="3294"/>
    <cellStyle name="標題 1 13 4 4 2" xfId="3295"/>
    <cellStyle name="標題 1 13 4 5" xfId="3296"/>
    <cellStyle name="標題 1 13 4 5 2" xfId="3297"/>
    <cellStyle name="標題 1 13 4 6" xfId="3298"/>
    <cellStyle name="標題 1 13 4 6 2" xfId="3299"/>
    <cellStyle name="標題 1 13 4 6 3" xfId="3300"/>
    <cellStyle name="標題 1 13 4 7" xfId="3301"/>
    <cellStyle name="標題 1 13 4 8" xfId="3302"/>
    <cellStyle name="標題 1 13 5" xfId="3303"/>
    <cellStyle name="標題 1 13 5 2" xfId="3304"/>
    <cellStyle name="標題 1 13 5 2 2" xfId="3305"/>
    <cellStyle name="標題 1 13 5 3" xfId="3306"/>
    <cellStyle name="標題 1 13 5 3 2" xfId="3307"/>
    <cellStyle name="標題 1 13 5 3 3" xfId="3308"/>
    <cellStyle name="標題 1 13 5 4" xfId="3309"/>
    <cellStyle name="標題 1 13 5 5" xfId="3310"/>
    <cellStyle name="標題 1 13 6" xfId="3311"/>
    <cellStyle name="標題 1 13 6 2" xfId="3312"/>
    <cellStyle name="標題 1 13 6 2 2" xfId="3313"/>
    <cellStyle name="標題 1 13 6 3" xfId="3314"/>
    <cellStyle name="標題 1 13 6 3 2" xfId="3315"/>
    <cellStyle name="標題 1 13 6 3 3" xfId="3316"/>
    <cellStyle name="標題 1 13 6 4" xfId="3317"/>
    <cellStyle name="標題 1 13 7" xfId="3318"/>
    <cellStyle name="標題 1 13 7 2" xfId="3319"/>
    <cellStyle name="標題 1 13 8" xfId="3320"/>
    <cellStyle name="標題 1 13 8 2" xfId="3321"/>
    <cellStyle name="標題 1 13 9" xfId="3322"/>
    <cellStyle name="標題 1 13 9 2" xfId="3323"/>
    <cellStyle name="標題 1 13 9 3" xfId="3324"/>
    <cellStyle name="標題 1 14" xfId="3325"/>
    <cellStyle name="標題 1 14 10" xfId="3326"/>
    <cellStyle name="標題 1 14 2" xfId="3327"/>
    <cellStyle name="標題 1 14 2 2" xfId="3328"/>
    <cellStyle name="標題 1 14 2 2 2" xfId="3329"/>
    <cellStyle name="標題 1 14 2 2 2 2" xfId="3330"/>
    <cellStyle name="標題 1 14 2 2 3" xfId="3331"/>
    <cellStyle name="標題 1 14 2 2 3 2" xfId="3332"/>
    <cellStyle name="標題 1 14 2 2 3 3" xfId="3333"/>
    <cellStyle name="標題 1 14 2 2 4" xfId="3334"/>
    <cellStyle name="標題 1 14 2 2 5" xfId="3335"/>
    <cellStyle name="標題 1 14 2 3" xfId="3336"/>
    <cellStyle name="標題 1 14 2 3 2" xfId="3337"/>
    <cellStyle name="標題 1 14 2 3 2 2" xfId="3338"/>
    <cellStyle name="標題 1 14 2 3 3" xfId="3339"/>
    <cellStyle name="標題 1 14 2 3 3 2" xfId="3340"/>
    <cellStyle name="標題 1 14 2 3 3 3" xfId="3341"/>
    <cellStyle name="標題 1 14 2 3 4" xfId="3342"/>
    <cellStyle name="標題 1 14 2 4" xfId="3343"/>
    <cellStyle name="標題 1 14 2 4 2" xfId="3344"/>
    <cellStyle name="標題 1 14 2 5" xfId="3345"/>
    <cellStyle name="標題 1 14 2 5 2" xfId="3346"/>
    <cellStyle name="標題 1 14 2 6" xfId="3347"/>
    <cellStyle name="標題 1 14 2 6 2" xfId="3348"/>
    <cellStyle name="標題 1 14 2 6 3" xfId="3349"/>
    <cellStyle name="標題 1 14 2 7" xfId="3350"/>
    <cellStyle name="標題 1 14 2 8" xfId="3351"/>
    <cellStyle name="標題 1 14 3" xfId="3352"/>
    <cellStyle name="標題 1 14 3 2" xfId="3353"/>
    <cellStyle name="標題 1 14 3 2 2" xfId="3354"/>
    <cellStyle name="標題 1 14 3 2 2 2" xfId="3355"/>
    <cellStyle name="標題 1 14 3 2 3" xfId="3356"/>
    <cellStyle name="標題 1 14 3 2 3 2" xfId="3357"/>
    <cellStyle name="標題 1 14 3 2 3 3" xfId="3358"/>
    <cellStyle name="標題 1 14 3 2 4" xfId="3359"/>
    <cellStyle name="標題 1 14 3 2 5" xfId="3360"/>
    <cellStyle name="標題 1 14 3 3" xfId="3361"/>
    <cellStyle name="標題 1 14 3 3 2" xfId="3362"/>
    <cellStyle name="標題 1 14 3 3 2 2" xfId="3363"/>
    <cellStyle name="標題 1 14 3 3 3" xfId="3364"/>
    <cellStyle name="標題 1 14 3 3 3 2" xfId="3365"/>
    <cellStyle name="標題 1 14 3 3 3 3" xfId="3366"/>
    <cellStyle name="標題 1 14 3 3 4" xfId="3367"/>
    <cellStyle name="標題 1 14 3 4" xfId="3368"/>
    <cellStyle name="標題 1 14 3 4 2" xfId="3369"/>
    <cellStyle name="標題 1 14 3 5" xfId="3370"/>
    <cellStyle name="標題 1 14 3 5 2" xfId="3371"/>
    <cellStyle name="標題 1 14 3 6" xfId="3372"/>
    <cellStyle name="標題 1 14 3 6 2" xfId="3373"/>
    <cellStyle name="標題 1 14 3 6 3" xfId="3374"/>
    <cellStyle name="標題 1 14 3 7" xfId="3375"/>
    <cellStyle name="標題 1 14 3 8" xfId="3376"/>
    <cellStyle name="標題 1 14 4" xfId="3377"/>
    <cellStyle name="標題 1 14 4 2" xfId="3378"/>
    <cellStyle name="標題 1 14 4 2 2" xfId="3379"/>
    <cellStyle name="標題 1 14 4 2 2 2" xfId="3380"/>
    <cellStyle name="標題 1 14 4 2 3" xfId="3381"/>
    <cellStyle name="標題 1 14 4 2 3 2" xfId="3382"/>
    <cellStyle name="標題 1 14 4 2 3 3" xfId="3383"/>
    <cellStyle name="標題 1 14 4 2 4" xfId="3384"/>
    <cellStyle name="標題 1 14 4 2 5" xfId="3385"/>
    <cellStyle name="標題 1 14 4 3" xfId="3386"/>
    <cellStyle name="標題 1 14 4 3 2" xfId="3387"/>
    <cellStyle name="標題 1 14 4 3 2 2" xfId="3388"/>
    <cellStyle name="標題 1 14 4 3 3" xfId="3389"/>
    <cellStyle name="標題 1 14 4 3 3 2" xfId="3390"/>
    <cellStyle name="標題 1 14 4 3 3 3" xfId="3391"/>
    <cellStyle name="標題 1 14 4 3 4" xfId="3392"/>
    <cellStyle name="標題 1 14 4 4" xfId="3393"/>
    <cellStyle name="標題 1 14 4 4 2" xfId="3394"/>
    <cellStyle name="標題 1 14 4 5" xfId="3395"/>
    <cellStyle name="標題 1 14 4 5 2" xfId="3396"/>
    <cellStyle name="標題 1 14 4 6" xfId="3397"/>
    <cellStyle name="標題 1 14 4 6 2" xfId="3398"/>
    <cellStyle name="標題 1 14 4 6 3" xfId="3399"/>
    <cellStyle name="標題 1 14 4 7" xfId="3400"/>
    <cellStyle name="標題 1 14 4 8" xfId="3401"/>
    <cellStyle name="標題 1 14 5" xfId="3402"/>
    <cellStyle name="標題 1 14 5 2" xfId="3403"/>
    <cellStyle name="標題 1 14 5 2 2" xfId="3404"/>
    <cellStyle name="標題 1 14 5 3" xfId="3405"/>
    <cellStyle name="標題 1 14 5 3 2" xfId="3406"/>
    <cellStyle name="標題 1 14 5 3 3" xfId="3407"/>
    <cellStyle name="標題 1 14 5 4" xfId="3408"/>
    <cellStyle name="標題 1 14 5 5" xfId="3409"/>
    <cellStyle name="標題 1 14 6" xfId="3410"/>
    <cellStyle name="標題 1 14 6 2" xfId="3411"/>
    <cellStyle name="標題 1 14 6 2 2" xfId="3412"/>
    <cellStyle name="標題 1 14 6 3" xfId="3413"/>
    <cellStyle name="標題 1 14 6 3 2" xfId="3414"/>
    <cellStyle name="標題 1 14 6 3 3" xfId="3415"/>
    <cellStyle name="標題 1 14 6 4" xfId="3416"/>
    <cellStyle name="標題 1 14 7" xfId="3417"/>
    <cellStyle name="標題 1 14 7 2" xfId="3418"/>
    <cellStyle name="標題 1 14 8" xfId="3419"/>
    <cellStyle name="標題 1 14 8 2" xfId="3420"/>
    <cellStyle name="標題 1 14 9" xfId="3421"/>
    <cellStyle name="標題 1 14 9 2" xfId="3422"/>
    <cellStyle name="標題 1 14 9 3" xfId="3423"/>
    <cellStyle name="標題 1 15" xfId="3424"/>
    <cellStyle name="標題 1 15 10" xfId="3425"/>
    <cellStyle name="標題 1 15 2" xfId="3426"/>
    <cellStyle name="標題 1 15 2 2" xfId="3427"/>
    <cellStyle name="標題 1 15 2 2 2" xfId="3428"/>
    <cellStyle name="標題 1 15 2 2 2 2" xfId="3429"/>
    <cellStyle name="標題 1 15 2 2 3" xfId="3430"/>
    <cellStyle name="標題 1 15 2 2 3 2" xfId="3431"/>
    <cellStyle name="標題 1 15 2 2 3 3" xfId="3432"/>
    <cellStyle name="標題 1 15 2 2 4" xfId="3433"/>
    <cellStyle name="標題 1 15 2 2 5" xfId="3434"/>
    <cellStyle name="標題 1 15 2 3" xfId="3435"/>
    <cellStyle name="標題 1 15 2 3 2" xfId="3436"/>
    <cellStyle name="標題 1 15 2 3 2 2" xfId="3437"/>
    <cellStyle name="標題 1 15 2 3 3" xfId="3438"/>
    <cellStyle name="標題 1 15 2 3 3 2" xfId="3439"/>
    <cellStyle name="標題 1 15 2 3 3 3" xfId="3440"/>
    <cellStyle name="標題 1 15 2 3 4" xfId="3441"/>
    <cellStyle name="標題 1 15 2 4" xfId="3442"/>
    <cellStyle name="標題 1 15 2 4 2" xfId="3443"/>
    <cellStyle name="標題 1 15 2 5" xfId="3444"/>
    <cellStyle name="標題 1 15 2 5 2" xfId="3445"/>
    <cellStyle name="標題 1 15 2 6" xfId="3446"/>
    <cellStyle name="標題 1 15 2 6 2" xfId="3447"/>
    <cellStyle name="標題 1 15 2 6 3" xfId="3448"/>
    <cellStyle name="標題 1 15 2 7" xfId="3449"/>
    <cellStyle name="標題 1 15 2 8" xfId="3450"/>
    <cellStyle name="標題 1 15 3" xfId="3451"/>
    <cellStyle name="標題 1 15 3 2" xfId="3452"/>
    <cellStyle name="標題 1 15 3 2 2" xfId="3453"/>
    <cellStyle name="標題 1 15 3 2 2 2" xfId="3454"/>
    <cellStyle name="標題 1 15 3 2 3" xfId="3455"/>
    <cellStyle name="標題 1 15 3 2 3 2" xfId="3456"/>
    <cellStyle name="標題 1 15 3 2 3 3" xfId="3457"/>
    <cellStyle name="標題 1 15 3 2 4" xfId="3458"/>
    <cellStyle name="標題 1 15 3 2 5" xfId="3459"/>
    <cellStyle name="標題 1 15 3 3" xfId="3460"/>
    <cellStyle name="標題 1 15 3 3 2" xfId="3461"/>
    <cellStyle name="標題 1 15 3 3 2 2" xfId="3462"/>
    <cellStyle name="標題 1 15 3 3 3" xfId="3463"/>
    <cellStyle name="標題 1 15 3 3 3 2" xfId="3464"/>
    <cellStyle name="標題 1 15 3 3 3 3" xfId="3465"/>
    <cellStyle name="標題 1 15 3 3 4" xfId="3466"/>
    <cellStyle name="標題 1 15 3 4" xfId="3467"/>
    <cellStyle name="標題 1 15 3 4 2" xfId="3468"/>
    <cellStyle name="標題 1 15 3 5" xfId="3469"/>
    <cellStyle name="標題 1 15 3 5 2" xfId="3470"/>
    <cellStyle name="標題 1 15 3 6" xfId="3471"/>
    <cellStyle name="標題 1 15 3 6 2" xfId="3472"/>
    <cellStyle name="標題 1 15 3 6 3" xfId="3473"/>
    <cellStyle name="標題 1 15 3 7" xfId="3474"/>
    <cellStyle name="標題 1 15 3 8" xfId="3475"/>
    <cellStyle name="標題 1 15 4" xfId="3476"/>
    <cellStyle name="標題 1 15 4 2" xfId="3477"/>
    <cellStyle name="標題 1 15 4 2 2" xfId="3478"/>
    <cellStyle name="標題 1 15 4 2 2 2" xfId="3479"/>
    <cellStyle name="標題 1 15 4 2 3" xfId="3480"/>
    <cellStyle name="標題 1 15 4 2 3 2" xfId="3481"/>
    <cellStyle name="標題 1 15 4 2 3 3" xfId="3482"/>
    <cellStyle name="標題 1 15 4 2 4" xfId="3483"/>
    <cellStyle name="標題 1 15 4 2 5" xfId="3484"/>
    <cellStyle name="標題 1 15 4 3" xfId="3485"/>
    <cellStyle name="標題 1 15 4 3 2" xfId="3486"/>
    <cellStyle name="標題 1 15 4 3 2 2" xfId="3487"/>
    <cellStyle name="標題 1 15 4 3 3" xfId="3488"/>
    <cellStyle name="標題 1 15 4 3 3 2" xfId="3489"/>
    <cellStyle name="標題 1 15 4 3 3 3" xfId="3490"/>
    <cellStyle name="標題 1 15 4 3 4" xfId="3491"/>
    <cellStyle name="標題 1 15 4 4" xfId="3492"/>
    <cellStyle name="標題 1 15 4 4 2" xfId="3493"/>
    <cellStyle name="標題 1 15 4 5" xfId="3494"/>
    <cellStyle name="標題 1 15 4 5 2" xfId="3495"/>
    <cellStyle name="標題 1 15 4 6" xfId="3496"/>
    <cellStyle name="標題 1 15 4 6 2" xfId="3497"/>
    <cellStyle name="標題 1 15 4 6 3" xfId="3498"/>
    <cellStyle name="標題 1 15 4 7" xfId="3499"/>
    <cellStyle name="標題 1 15 4 8" xfId="3500"/>
    <cellStyle name="標題 1 15 5" xfId="3501"/>
    <cellStyle name="標題 1 15 5 2" xfId="3502"/>
    <cellStyle name="標題 1 15 5 2 2" xfId="3503"/>
    <cellStyle name="標題 1 15 5 3" xfId="3504"/>
    <cellStyle name="標題 1 15 5 3 2" xfId="3505"/>
    <cellStyle name="標題 1 15 5 3 3" xfId="3506"/>
    <cellStyle name="標題 1 15 5 4" xfId="3507"/>
    <cellStyle name="標題 1 15 5 5" xfId="3508"/>
    <cellStyle name="標題 1 15 6" xfId="3509"/>
    <cellStyle name="標題 1 15 6 2" xfId="3510"/>
    <cellStyle name="標題 1 15 6 2 2" xfId="3511"/>
    <cellStyle name="標題 1 15 6 3" xfId="3512"/>
    <cellStyle name="標題 1 15 6 3 2" xfId="3513"/>
    <cellStyle name="標題 1 15 6 3 3" xfId="3514"/>
    <cellStyle name="標題 1 15 6 4" xfId="3515"/>
    <cellStyle name="標題 1 15 7" xfId="3516"/>
    <cellStyle name="標題 1 15 7 2" xfId="3517"/>
    <cellStyle name="標題 1 15 8" xfId="3518"/>
    <cellStyle name="標題 1 15 8 2" xfId="3519"/>
    <cellStyle name="標題 1 15 9" xfId="3520"/>
    <cellStyle name="標題 1 15 9 2" xfId="3521"/>
    <cellStyle name="標題 1 15 9 3" xfId="3522"/>
    <cellStyle name="標題 1 16" xfId="3523"/>
    <cellStyle name="標題 1 16 10" xfId="3524"/>
    <cellStyle name="標題 1 16 2" xfId="3525"/>
    <cellStyle name="標題 1 16 2 2" xfId="3526"/>
    <cellStyle name="標題 1 16 2 2 2" xfId="3527"/>
    <cellStyle name="標題 1 16 2 2 2 2" xfId="3528"/>
    <cellStyle name="標題 1 16 2 2 3" xfId="3529"/>
    <cellStyle name="標題 1 16 2 2 3 2" xfId="3530"/>
    <cellStyle name="標題 1 16 2 2 3 3" xfId="3531"/>
    <cellStyle name="標題 1 16 2 2 4" xfId="3532"/>
    <cellStyle name="標題 1 16 2 2 5" xfId="3533"/>
    <cellStyle name="標題 1 16 2 3" xfId="3534"/>
    <cellStyle name="標題 1 16 2 3 2" xfId="3535"/>
    <cellStyle name="標題 1 16 2 3 2 2" xfId="3536"/>
    <cellStyle name="標題 1 16 2 3 3" xfId="3537"/>
    <cellStyle name="標題 1 16 2 3 3 2" xfId="3538"/>
    <cellStyle name="標題 1 16 2 3 3 3" xfId="3539"/>
    <cellStyle name="標題 1 16 2 3 4" xfId="3540"/>
    <cellStyle name="標題 1 16 2 4" xfId="3541"/>
    <cellStyle name="標題 1 16 2 4 2" xfId="3542"/>
    <cellStyle name="標題 1 16 2 5" xfId="3543"/>
    <cellStyle name="標題 1 16 2 5 2" xfId="3544"/>
    <cellStyle name="標題 1 16 2 6" xfId="3545"/>
    <cellStyle name="標題 1 16 2 6 2" xfId="3546"/>
    <cellStyle name="標題 1 16 2 6 3" xfId="3547"/>
    <cellStyle name="標題 1 16 2 7" xfId="3548"/>
    <cellStyle name="標題 1 16 2 8" xfId="3549"/>
    <cellStyle name="標題 1 16 3" xfId="3550"/>
    <cellStyle name="標題 1 16 3 2" xfId="3551"/>
    <cellStyle name="標題 1 16 3 2 2" xfId="3552"/>
    <cellStyle name="標題 1 16 3 2 2 2" xfId="3553"/>
    <cellStyle name="標題 1 16 3 2 3" xfId="3554"/>
    <cellStyle name="標題 1 16 3 2 3 2" xfId="3555"/>
    <cellStyle name="標題 1 16 3 2 3 3" xfId="3556"/>
    <cellStyle name="標題 1 16 3 2 4" xfId="3557"/>
    <cellStyle name="標題 1 16 3 2 5" xfId="3558"/>
    <cellStyle name="標題 1 16 3 3" xfId="3559"/>
    <cellStyle name="標題 1 16 3 3 2" xfId="3560"/>
    <cellStyle name="標題 1 16 3 3 2 2" xfId="3561"/>
    <cellStyle name="標題 1 16 3 3 3" xfId="3562"/>
    <cellStyle name="標題 1 16 3 3 3 2" xfId="3563"/>
    <cellStyle name="標題 1 16 3 3 3 3" xfId="3564"/>
    <cellStyle name="標題 1 16 3 3 4" xfId="3565"/>
    <cellStyle name="標題 1 16 3 4" xfId="3566"/>
    <cellStyle name="標題 1 16 3 4 2" xfId="3567"/>
    <cellStyle name="標題 1 16 3 5" xfId="3568"/>
    <cellStyle name="標題 1 16 3 5 2" xfId="3569"/>
    <cellStyle name="標題 1 16 3 6" xfId="3570"/>
    <cellStyle name="標題 1 16 3 6 2" xfId="3571"/>
    <cellStyle name="標題 1 16 3 6 3" xfId="3572"/>
    <cellStyle name="標題 1 16 3 7" xfId="3573"/>
    <cellStyle name="標題 1 16 3 8" xfId="3574"/>
    <cellStyle name="標題 1 16 4" xfId="3575"/>
    <cellStyle name="標題 1 16 4 2" xfId="3576"/>
    <cellStyle name="標題 1 16 4 2 2" xfId="3577"/>
    <cellStyle name="標題 1 16 4 2 2 2" xfId="3578"/>
    <cellStyle name="標題 1 16 4 2 3" xfId="3579"/>
    <cellStyle name="標題 1 16 4 2 3 2" xfId="3580"/>
    <cellStyle name="標題 1 16 4 2 3 3" xfId="3581"/>
    <cellStyle name="標題 1 16 4 2 4" xfId="3582"/>
    <cellStyle name="標題 1 16 4 2 5" xfId="3583"/>
    <cellStyle name="標題 1 16 4 3" xfId="3584"/>
    <cellStyle name="標題 1 16 4 3 2" xfId="3585"/>
    <cellStyle name="標題 1 16 4 3 2 2" xfId="3586"/>
    <cellStyle name="標題 1 16 4 3 3" xfId="3587"/>
    <cellStyle name="標題 1 16 4 3 3 2" xfId="3588"/>
    <cellStyle name="標題 1 16 4 3 3 3" xfId="3589"/>
    <cellStyle name="標題 1 16 4 3 4" xfId="3590"/>
    <cellStyle name="標題 1 16 4 4" xfId="3591"/>
    <cellStyle name="標題 1 16 4 4 2" xfId="3592"/>
    <cellStyle name="標題 1 16 4 5" xfId="3593"/>
    <cellStyle name="標題 1 16 4 5 2" xfId="3594"/>
    <cellStyle name="標題 1 16 4 6" xfId="3595"/>
    <cellStyle name="標題 1 16 4 6 2" xfId="3596"/>
    <cellStyle name="標題 1 16 4 6 3" xfId="3597"/>
    <cellStyle name="標題 1 16 4 7" xfId="3598"/>
    <cellStyle name="標題 1 16 4 8" xfId="3599"/>
    <cellStyle name="標題 1 16 5" xfId="3600"/>
    <cellStyle name="標題 1 16 5 2" xfId="3601"/>
    <cellStyle name="標題 1 16 5 2 2" xfId="3602"/>
    <cellStyle name="標題 1 16 5 3" xfId="3603"/>
    <cellStyle name="標題 1 16 5 3 2" xfId="3604"/>
    <cellStyle name="標題 1 16 5 3 3" xfId="3605"/>
    <cellStyle name="標題 1 16 5 4" xfId="3606"/>
    <cellStyle name="標題 1 16 5 5" xfId="3607"/>
    <cellStyle name="標題 1 16 6" xfId="3608"/>
    <cellStyle name="標題 1 16 6 2" xfId="3609"/>
    <cellStyle name="標題 1 16 6 2 2" xfId="3610"/>
    <cellStyle name="標題 1 16 6 3" xfId="3611"/>
    <cellStyle name="標題 1 16 6 3 2" xfId="3612"/>
    <cellStyle name="標題 1 16 6 3 3" xfId="3613"/>
    <cellStyle name="標題 1 16 6 4" xfId="3614"/>
    <cellStyle name="標題 1 16 7" xfId="3615"/>
    <cellStyle name="標題 1 16 7 2" xfId="3616"/>
    <cellStyle name="標題 1 16 8" xfId="3617"/>
    <cellStyle name="標題 1 16 8 2" xfId="3618"/>
    <cellStyle name="標題 1 16 9" xfId="3619"/>
    <cellStyle name="標題 1 16 9 2" xfId="3620"/>
    <cellStyle name="標題 1 16 9 3" xfId="3621"/>
    <cellStyle name="標題 1 17" xfId="3622"/>
    <cellStyle name="標題 1 17 2" xfId="3623"/>
    <cellStyle name="標題 1 17 2 2" xfId="3624"/>
    <cellStyle name="標題 1 17 2 2 2" xfId="3625"/>
    <cellStyle name="標題 1 17 2 3" xfId="3626"/>
    <cellStyle name="標題 1 17 2 3 2" xfId="3627"/>
    <cellStyle name="標題 1 17 2 3 3" xfId="3628"/>
    <cellStyle name="標題 1 17 2 4" xfId="3629"/>
    <cellStyle name="標題 1 17 2 5" xfId="3630"/>
    <cellStyle name="標題 1 17 3" xfId="3631"/>
    <cellStyle name="標題 1 17 3 2" xfId="3632"/>
    <cellStyle name="標題 1 17 3 2 2" xfId="3633"/>
    <cellStyle name="標題 1 17 3 3" xfId="3634"/>
    <cellStyle name="標題 1 17 3 3 2" xfId="3635"/>
    <cellStyle name="標題 1 17 3 3 3" xfId="3636"/>
    <cellStyle name="標題 1 17 3 4" xfId="3637"/>
    <cellStyle name="標題 1 17 4" xfId="3638"/>
    <cellStyle name="標題 1 17 4 2" xfId="3639"/>
    <cellStyle name="標題 1 17 5" xfId="3640"/>
    <cellStyle name="標題 1 17 5 2" xfId="3641"/>
    <cellStyle name="標題 1 17 6" xfId="3642"/>
    <cellStyle name="標題 1 17 6 2" xfId="3643"/>
    <cellStyle name="標題 1 17 6 3" xfId="3644"/>
    <cellStyle name="標題 1 17 7" xfId="3645"/>
    <cellStyle name="標題 1 17 8" xfId="3646"/>
    <cellStyle name="標題 1 18" xfId="3647"/>
    <cellStyle name="標題 1 18 2" xfId="3648"/>
    <cellStyle name="標題 1 18 2 2" xfId="3649"/>
    <cellStyle name="標題 1 18 2 2 2" xfId="3650"/>
    <cellStyle name="標題 1 18 2 3" xfId="3651"/>
    <cellStyle name="標題 1 18 2 3 2" xfId="3652"/>
    <cellStyle name="標題 1 18 2 3 3" xfId="3653"/>
    <cellStyle name="標題 1 18 2 4" xfId="3654"/>
    <cellStyle name="標題 1 18 2 5" xfId="3655"/>
    <cellStyle name="標題 1 18 3" xfId="3656"/>
    <cellStyle name="標題 1 18 3 2" xfId="3657"/>
    <cellStyle name="標題 1 18 3 2 2" xfId="3658"/>
    <cellStyle name="標題 1 18 3 3" xfId="3659"/>
    <cellStyle name="標題 1 18 3 3 2" xfId="3660"/>
    <cellStyle name="標題 1 18 3 3 3" xfId="3661"/>
    <cellStyle name="標題 1 18 3 4" xfId="3662"/>
    <cellStyle name="標題 1 18 4" xfId="3663"/>
    <cellStyle name="標題 1 18 4 2" xfId="3664"/>
    <cellStyle name="標題 1 18 5" xfId="3665"/>
    <cellStyle name="標題 1 18 5 2" xfId="3666"/>
    <cellStyle name="標題 1 18 6" xfId="3667"/>
    <cellStyle name="標題 1 18 6 2" xfId="3668"/>
    <cellStyle name="標題 1 18 6 3" xfId="3669"/>
    <cellStyle name="標題 1 18 7" xfId="3670"/>
    <cellStyle name="標題 1 18 8" xfId="3671"/>
    <cellStyle name="標題 1 19" xfId="3672"/>
    <cellStyle name="標題 1 19 2" xfId="3673"/>
    <cellStyle name="標題 1 19 2 2" xfId="3674"/>
    <cellStyle name="標題 1 19 2 2 2" xfId="3675"/>
    <cellStyle name="標題 1 19 2 3" xfId="3676"/>
    <cellStyle name="標題 1 19 2 3 2" xfId="3677"/>
    <cellStyle name="標題 1 19 2 3 3" xfId="3678"/>
    <cellStyle name="標題 1 19 2 4" xfId="3679"/>
    <cellStyle name="標題 1 19 2 5" xfId="3680"/>
    <cellStyle name="標題 1 19 3" xfId="3681"/>
    <cellStyle name="標題 1 19 3 2" xfId="3682"/>
    <cellStyle name="標題 1 19 3 2 2" xfId="3683"/>
    <cellStyle name="標題 1 19 3 3" xfId="3684"/>
    <cellStyle name="標題 1 19 3 3 2" xfId="3685"/>
    <cellStyle name="標題 1 19 3 3 3" xfId="3686"/>
    <cellStyle name="標題 1 19 3 4" xfId="3687"/>
    <cellStyle name="標題 1 19 4" xfId="3688"/>
    <cellStyle name="標題 1 19 4 2" xfId="3689"/>
    <cellStyle name="標題 1 19 5" xfId="3690"/>
    <cellStyle name="標題 1 19 5 2" xfId="3691"/>
    <cellStyle name="標題 1 19 6" xfId="3692"/>
    <cellStyle name="標題 1 19 6 2" xfId="3693"/>
    <cellStyle name="標題 1 19 6 3" xfId="3694"/>
    <cellStyle name="標題 1 19 7" xfId="3695"/>
    <cellStyle name="標題 1 19 8" xfId="3696"/>
    <cellStyle name="標題 1 2" xfId="3697"/>
    <cellStyle name="標題 1 2 10" xfId="3698"/>
    <cellStyle name="標題 1 2 10 2" xfId="3699"/>
    <cellStyle name="標題 1 2 10 2 2" xfId="3700"/>
    <cellStyle name="標題 1 2 10 3" xfId="3701"/>
    <cellStyle name="標題 1 2 10 3 2" xfId="3702"/>
    <cellStyle name="標題 1 2 10 3 3" xfId="3703"/>
    <cellStyle name="標題 1 2 10 4" xfId="3704"/>
    <cellStyle name="標題 1 2 11" xfId="3705"/>
    <cellStyle name="標題 1 2 11 2" xfId="3706"/>
    <cellStyle name="標題 1 2 11 2 2" xfId="3707"/>
    <cellStyle name="標題 1 2 11 3" xfId="3708"/>
    <cellStyle name="標題 1 2 11 3 2" xfId="3709"/>
    <cellStyle name="標題 1 2 11 3 3" xfId="3710"/>
    <cellStyle name="標題 1 2 11 4" xfId="3711"/>
    <cellStyle name="標題 1 2 12" xfId="3712"/>
    <cellStyle name="標題 1 2 12 2" xfId="3713"/>
    <cellStyle name="標題 1 2 13" xfId="3714"/>
    <cellStyle name="標題 1 2 13 2" xfId="3715"/>
    <cellStyle name="標題 1 2 14" xfId="3716"/>
    <cellStyle name="標題 1 2 14 2" xfId="3717"/>
    <cellStyle name="標題 1 2 14 3" xfId="3718"/>
    <cellStyle name="標題 1 2 15" xfId="3719"/>
    <cellStyle name="標題 1 2 2" xfId="3720"/>
    <cellStyle name="標題 1 2 2 2" xfId="3721"/>
    <cellStyle name="標題 1 2 2 2 2" xfId="3722"/>
    <cellStyle name="標題 1 2 2 2 2 2" xfId="3723"/>
    <cellStyle name="標題 1 2 2 2 3" xfId="3724"/>
    <cellStyle name="標題 1 2 2 2 3 2" xfId="3725"/>
    <cellStyle name="標題 1 2 2 2 3 3" xfId="3726"/>
    <cellStyle name="標題 1 2 2 2 4" xfId="3727"/>
    <cellStyle name="標題 1 2 2 2 5" xfId="3728"/>
    <cellStyle name="標題 1 2 2 3" xfId="3729"/>
    <cellStyle name="標題 1 2 2 3 2" xfId="3730"/>
    <cellStyle name="標題 1 2 2 3 2 2" xfId="3731"/>
    <cellStyle name="標題 1 2 2 3 3" xfId="3732"/>
    <cellStyle name="標題 1 2 2 3 3 2" xfId="3733"/>
    <cellStyle name="標題 1 2 2 3 3 3" xfId="3734"/>
    <cellStyle name="標題 1 2 2 3 4" xfId="3735"/>
    <cellStyle name="標題 1 2 2 4" xfId="3736"/>
    <cellStyle name="標題 1 2 2 4 2" xfId="3737"/>
    <cellStyle name="標題 1 2 2 5" xfId="3738"/>
    <cellStyle name="標題 1 2 2 5 2" xfId="3739"/>
    <cellStyle name="標題 1 2 2 6" xfId="3740"/>
    <cellStyle name="標題 1 2 2 6 2" xfId="3741"/>
    <cellStyle name="標題 1 2 2 6 3" xfId="3742"/>
    <cellStyle name="標題 1 2 2 7" xfId="3743"/>
    <cellStyle name="標題 1 2 3" xfId="3744"/>
    <cellStyle name="標題 1 2 3 2" xfId="3745"/>
    <cellStyle name="標題 1 2 3 2 2" xfId="3746"/>
    <cellStyle name="標題 1 2 3 2 2 2" xfId="3747"/>
    <cellStyle name="標題 1 2 3 2 3" xfId="3748"/>
    <cellStyle name="標題 1 2 3 2 3 2" xfId="3749"/>
    <cellStyle name="標題 1 2 3 2 3 3" xfId="3750"/>
    <cellStyle name="標題 1 2 3 2 4" xfId="3751"/>
    <cellStyle name="標題 1 2 3 2 5" xfId="3752"/>
    <cellStyle name="標題 1 2 3 3" xfId="3753"/>
    <cellStyle name="標題 1 2 3 3 2" xfId="3754"/>
    <cellStyle name="標題 1 2 3 3 2 2" xfId="3755"/>
    <cellStyle name="標題 1 2 3 3 3" xfId="3756"/>
    <cellStyle name="標題 1 2 3 3 3 2" xfId="3757"/>
    <cellStyle name="標題 1 2 3 3 3 3" xfId="3758"/>
    <cellStyle name="標題 1 2 3 3 4" xfId="3759"/>
    <cellStyle name="標題 1 2 3 4" xfId="3760"/>
    <cellStyle name="標題 1 2 3 4 2" xfId="3761"/>
    <cellStyle name="標題 1 2 3 5" xfId="3762"/>
    <cellStyle name="標題 1 2 3 5 2" xfId="3763"/>
    <cellStyle name="標題 1 2 3 6" xfId="3764"/>
    <cellStyle name="標題 1 2 3 6 2" xfId="3765"/>
    <cellStyle name="標題 1 2 3 6 3" xfId="3766"/>
    <cellStyle name="標題 1 2 3 7" xfId="3767"/>
    <cellStyle name="標題 1 2 3 8" xfId="3768"/>
    <cellStyle name="標題 1 2 4" xfId="3769"/>
    <cellStyle name="標題 1 2 4 2" xfId="3770"/>
    <cellStyle name="標題 1 2 4 2 2" xfId="3771"/>
    <cellStyle name="標題 1 2 4 2 2 2" xfId="3772"/>
    <cellStyle name="標題 1 2 4 2 3" xfId="3773"/>
    <cellStyle name="標題 1 2 4 2 3 2" xfId="3774"/>
    <cellStyle name="標題 1 2 4 2 3 3" xfId="3775"/>
    <cellStyle name="標題 1 2 4 2 4" xfId="3776"/>
    <cellStyle name="標題 1 2 4 2 5" xfId="3777"/>
    <cellStyle name="標題 1 2 4 3" xfId="3778"/>
    <cellStyle name="標題 1 2 4 3 2" xfId="3779"/>
    <cellStyle name="標題 1 2 4 3 2 2" xfId="3780"/>
    <cellStyle name="標題 1 2 4 3 3" xfId="3781"/>
    <cellStyle name="標題 1 2 4 3 3 2" xfId="3782"/>
    <cellStyle name="標題 1 2 4 3 3 3" xfId="3783"/>
    <cellStyle name="標題 1 2 4 3 4" xfId="3784"/>
    <cellStyle name="標題 1 2 4 4" xfId="3785"/>
    <cellStyle name="標題 1 2 4 4 2" xfId="3786"/>
    <cellStyle name="標題 1 2 4 5" xfId="3787"/>
    <cellStyle name="標題 1 2 4 5 2" xfId="3788"/>
    <cellStyle name="標題 1 2 4 6" xfId="3789"/>
    <cellStyle name="標題 1 2 4 6 2" xfId="3790"/>
    <cellStyle name="標題 1 2 4 6 3" xfId="3791"/>
    <cellStyle name="標題 1 2 4 7" xfId="3792"/>
    <cellStyle name="標題 1 2 4 8" xfId="3793"/>
    <cellStyle name="標題 1 2 5" xfId="3794"/>
    <cellStyle name="標題 1 2 5 2" xfId="3795"/>
    <cellStyle name="標題 1 2 5 2 2" xfId="3796"/>
    <cellStyle name="標題 1 2 5 2 2 2" xfId="3797"/>
    <cellStyle name="標題 1 2 5 2 3" xfId="3798"/>
    <cellStyle name="標題 1 2 5 2 3 2" xfId="3799"/>
    <cellStyle name="標題 1 2 5 2 3 3" xfId="3800"/>
    <cellStyle name="標題 1 2 5 2 4" xfId="3801"/>
    <cellStyle name="標題 1 2 5 3" xfId="3802"/>
    <cellStyle name="標題 1 2 5 3 2" xfId="3803"/>
    <cellStyle name="標題 1 2 5 3 2 2" xfId="3804"/>
    <cellStyle name="標題 1 2 5 3 3" xfId="3805"/>
    <cellStyle name="標題 1 2 5 3 3 2" xfId="3806"/>
    <cellStyle name="標題 1 2 5 3 3 3" xfId="3807"/>
    <cellStyle name="標題 1 2 5 3 4" xfId="3808"/>
    <cellStyle name="標題 1 2 5 4" xfId="3809"/>
    <cellStyle name="標題 1 2 5 4 2" xfId="3810"/>
    <cellStyle name="標題 1 2 5 5" xfId="3811"/>
    <cellStyle name="標題 1 2 5 5 2" xfId="3812"/>
    <cellStyle name="標題 1 2 5 5 3" xfId="3813"/>
    <cellStyle name="標題 1 2 5 6" xfId="3814"/>
    <cellStyle name="標題 1 2 5 7" xfId="3815"/>
    <cellStyle name="標題 1 2 6" xfId="3816"/>
    <cellStyle name="標題 1 2 6 2" xfId="3817"/>
    <cellStyle name="標題 1 2 6 2 2" xfId="3818"/>
    <cellStyle name="標題 1 2 6 2 2 2" xfId="3819"/>
    <cellStyle name="標題 1 2 6 2 3" xfId="3820"/>
    <cellStyle name="標題 1 2 6 2 3 2" xfId="3821"/>
    <cellStyle name="標題 1 2 6 2 3 3" xfId="3822"/>
    <cellStyle name="標題 1 2 6 2 4" xfId="3823"/>
    <cellStyle name="標題 1 2 6 3" xfId="3824"/>
    <cellStyle name="標題 1 2 6 3 2" xfId="3825"/>
    <cellStyle name="標題 1 2 6 3 2 2" xfId="3826"/>
    <cellStyle name="標題 1 2 6 3 3" xfId="3827"/>
    <cellStyle name="標題 1 2 6 3 3 2" xfId="3828"/>
    <cellStyle name="標題 1 2 6 3 3 3" xfId="3829"/>
    <cellStyle name="標題 1 2 6 3 4" xfId="3830"/>
    <cellStyle name="標題 1 2 6 4" xfId="3831"/>
    <cellStyle name="標題 1 2 6 4 2" xfId="3832"/>
    <cellStyle name="標題 1 2 6 5" xfId="3833"/>
    <cellStyle name="標題 1 2 6 5 2" xfId="3834"/>
    <cellStyle name="標題 1 2 6 5 3" xfId="3835"/>
    <cellStyle name="標題 1 2 6 6" xfId="3836"/>
    <cellStyle name="標題 1 2 7" xfId="3837"/>
    <cellStyle name="標題 1 2 7 2" xfId="3838"/>
    <cellStyle name="標題 1 2 7 2 2" xfId="3839"/>
    <cellStyle name="標題 1 2 7 2 2 2" xfId="3840"/>
    <cellStyle name="標題 1 2 7 2 3" xfId="3841"/>
    <cellStyle name="標題 1 2 7 2 3 2" xfId="3842"/>
    <cellStyle name="標題 1 2 7 2 3 3" xfId="3843"/>
    <cellStyle name="標題 1 2 7 2 4" xfId="3844"/>
    <cellStyle name="標題 1 2 7 3" xfId="3845"/>
    <cellStyle name="標題 1 2 7 3 2" xfId="3846"/>
    <cellStyle name="標題 1 2 7 3 2 2" xfId="3847"/>
    <cellStyle name="標題 1 2 7 3 3" xfId="3848"/>
    <cellStyle name="標題 1 2 7 3 3 2" xfId="3849"/>
    <cellStyle name="標題 1 2 7 3 3 3" xfId="3850"/>
    <cellStyle name="標題 1 2 7 3 4" xfId="3851"/>
    <cellStyle name="標題 1 2 7 4" xfId="3852"/>
    <cellStyle name="標題 1 2 7 4 2" xfId="3853"/>
    <cellStyle name="標題 1 2 7 5" xfId="3854"/>
    <cellStyle name="標題 1 2 7 5 2" xfId="3855"/>
    <cellStyle name="標題 1 2 7 5 3" xfId="3856"/>
    <cellStyle name="標題 1 2 7 6" xfId="3857"/>
    <cellStyle name="標題 1 2 8" xfId="3858"/>
    <cellStyle name="標題 1 2 8 2" xfId="3859"/>
    <cellStyle name="標題 1 2 8 2 2" xfId="3860"/>
    <cellStyle name="標題 1 2 8 2 2 2" xfId="3861"/>
    <cellStyle name="標題 1 2 8 2 3" xfId="3862"/>
    <cellStyle name="標題 1 2 8 2 3 2" xfId="3863"/>
    <cellStyle name="標題 1 2 8 2 3 3" xfId="3864"/>
    <cellStyle name="標題 1 2 8 2 4" xfId="3865"/>
    <cellStyle name="標題 1 2 8 3" xfId="3866"/>
    <cellStyle name="標題 1 2 8 3 2" xfId="3867"/>
    <cellStyle name="標題 1 2 8 3 2 2" xfId="3868"/>
    <cellStyle name="標題 1 2 8 3 3" xfId="3869"/>
    <cellStyle name="標題 1 2 8 3 3 2" xfId="3870"/>
    <cellStyle name="標題 1 2 8 3 3 3" xfId="3871"/>
    <cellStyle name="標題 1 2 8 3 4" xfId="3872"/>
    <cellStyle name="標題 1 2 8 4" xfId="3873"/>
    <cellStyle name="標題 1 2 8 4 2" xfId="3874"/>
    <cellStyle name="標題 1 2 8 5" xfId="3875"/>
    <cellStyle name="標題 1 2 8 5 2" xfId="3876"/>
    <cellStyle name="標題 1 2 8 5 3" xfId="3877"/>
    <cellStyle name="標題 1 2 8 6" xfId="3878"/>
    <cellStyle name="標題 1 2 9" xfId="3879"/>
    <cellStyle name="標題 1 2 9 2" xfId="3880"/>
    <cellStyle name="標題 1 2 9 2 2" xfId="3881"/>
    <cellStyle name="標題 1 2 9 2 2 2" xfId="3882"/>
    <cellStyle name="標題 1 2 9 2 3" xfId="3883"/>
    <cellStyle name="標題 1 2 9 2 3 2" xfId="3884"/>
    <cellStyle name="標題 1 2 9 2 3 3" xfId="3885"/>
    <cellStyle name="標題 1 2 9 2 4" xfId="3886"/>
    <cellStyle name="標題 1 2 9 3" xfId="3887"/>
    <cellStyle name="標題 1 2 9 3 2" xfId="3888"/>
    <cellStyle name="標題 1 2 9 3 2 2" xfId="3889"/>
    <cellStyle name="標題 1 2 9 3 3" xfId="3890"/>
    <cellStyle name="標題 1 2 9 3 3 2" xfId="3891"/>
    <cellStyle name="標題 1 2 9 3 3 3" xfId="3892"/>
    <cellStyle name="標題 1 2 9 3 4" xfId="3893"/>
    <cellStyle name="標題 1 2 9 4" xfId="3894"/>
    <cellStyle name="標題 1 2 9 4 2" xfId="3895"/>
    <cellStyle name="標題 1 2 9 5" xfId="3896"/>
    <cellStyle name="標題 1 2 9 5 2" xfId="3897"/>
    <cellStyle name="標題 1 2 9 5 3" xfId="3898"/>
    <cellStyle name="標題 1 2 9 6" xfId="3899"/>
    <cellStyle name="標題 1 20" xfId="3900"/>
    <cellStyle name="標題 1 20 2" xfId="3901"/>
    <cellStyle name="標題 1 20 2 2" xfId="3902"/>
    <cellStyle name="標題 1 20 2 2 2" xfId="3903"/>
    <cellStyle name="標題 1 20 2 3" xfId="3904"/>
    <cellStyle name="標題 1 20 2 3 2" xfId="3905"/>
    <cellStyle name="標題 1 20 2 3 3" xfId="3906"/>
    <cellStyle name="標題 1 20 2 4" xfId="3907"/>
    <cellStyle name="標題 1 20 3" xfId="3908"/>
    <cellStyle name="標題 1 20 3 2" xfId="3909"/>
    <cellStyle name="標題 1 20 3 2 2" xfId="3910"/>
    <cellStyle name="標題 1 20 3 3" xfId="3911"/>
    <cellStyle name="標題 1 20 3 3 2" xfId="3912"/>
    <cellStyle name="標題 1 20 3 3 3" xfId="3913"/>
    <cellStyle name="標題 1 20 3 4" xfId="3914"/>
    <cellStyle name="標題 1 20 4" xfId="3915"/>
    <cellStyle name="標題 1 20 4 2" xfId="3916"/>
    <cellStyle name="標題 1 20 5" xfId="3917"/>
    <cellStyle name="標題 1 20 5 2" xfId="3918"/>
    <cellStyle name="標題 1 20 5 3" xfId="3919"/>
    <cellStyle name="標題 1 20 6" xfId="3920"/>
    <cellStyle name="標題 1 21" xfId="3921"/>
    <cellStyle name="標題 1 21 2" xfId="3922"/>
    <cellStyle name="標題 1 21 2 2" xfId="3923"/>
    <cellStyle name="標題 1 21 2 2 2" xfId="3924"/>
    <cellStyle name="標題 1 21 2 3" xfId="3925"/>
    <cellStyle name="標題 1 21 2 3 2" xfId="3926"/>
    <cellStyle name="標題 1 21 2 3 3" xfId="3927"/>
    <cellStyle name="標題 1 21 2 4" xfId="3928"/>
    <cellStyle name="標題 1 21 3" xfId="3929"/>
    <cellStyle name="標題 1 21 3 2" xfId="3930"/>
    <cellStyle name="標題 1 21 3 2 2" xfId="3931"/>
    <cellStyle name="標題 1 21 3 3" xfId="3932"/>
    <cellStyle name="標題 1 21 3 3 2" xfId="3933"/>
    <cellStyle name="標題 1 21 3 3 3" xfId="3934"/>
    <cellStyle name="標題 1 21 3 4" xfId="3935"/>
    <cellStyle name="標題 1 21 4" xfId="3936"/>
    <cellStyle name="標題 1 21 4 2" xfId="3937"/>
    <cellStyle name="標題 1 21 5" xfId="3938"/>
    <cellStyle name="標題 1 21 5 2" xfId="3939"/>
    <cellStyle name="標題 1 21 5 3" xfId="3940"/>
    <cellStyle name="標題 1 21 6" xfId="3941"/>
    <cellStyle name="標題 1 22" xfId="3942"/>
    <cellStyle name="標題 1 22 2" xfId="3943"/>
    <cellStyle name="標題 1 22 2 2" xfId="3944"/>
    <cellStyle name="標題 1 22 3" xfId="3945"/>
    <cellStyle name="標題 1 22 3 2" xfId="3946"/>
    <cellStyle name="標題 1 22 3 3" xfId="3947"/>
    <cellStyle name="標題 1 22 4" xfId="3948"/>
    <cellStyle name="標題 1 23" xfId="3949"/>
    <cellStyle name="標題 1 23 2" xfId="3950"/>
    <cellStyle name="標題 1 24" xfId="3951"/>
    <cellStyle name="標題 1 24 2" xfId="3952"/>
    <cellStyle name="標題 1 25" xfId="3953"/>
    <cellStyle name="標題 1 3" xfId="3954"/>
    <cellStyle name="標題 1 3 10" xfId="3955"/>
    <cellStyle name="標題 1 3 2" xfId="3956"/>
    <cellStyle name="標題 1 3 2 2" xfId="3957"/>
    <cellStyle name="標題 1 3 2 2 2" xfId="3958"/>
    <cellStyle name="標題 1 3 2 2 2 2" xfId="3959"/>
    <cellStyle name="標題 1 3 2 2 3" xfId="3960"/>
    <cellStyle name="標題 1 3 2 2 3 2" xfId="3961"/>
    <cellStyle name="標題 1 3 2 2 3 3" xfId="3962"/>
    <cellStyle name="標題 1 3 2 2 4" xfId="3963"/>
    <cellStyle name="標題 1 3 2 2 5" xfId="3964"/>
    <cellStyle name="標題 1 3 2 3" xfId="3965"/>
    <cellStyle name="標題 1 3 2 3 2" xfId="3966"/>
    <cellStyle name="標題 1 3 2 3 2 2" xfId="3967"/>
    <cellStyle name="標題 1 3 2 3 3" xfId="3968"/>
    <cellStyle name="標題 1 3 2 3 3 2" xfId="3969"/>
    <cellStyle name="標題 1 3 2 3 3 3" xfId="3970"/>
    <cellStyle name="標題 1 3 2 3 4" xfId="3971"/>
    <cellStyle name="標題 1 3 2 4" xfId="3972"/>
    <cellStyle name="標題 1 3 2 4 2" xfId="3973"/>
    <cellStyle name="標題 1 3 2 5" xfId="3974"/>
    <cellStyle name="標題 1 3 2 5 2" xfId="3975"/>
    <cellStyle name="標題 1 3 2 6" xfId="3976"/>
    <cellStyle name="標題 1 3 2 6 2" xfId="3977"/>
    <cellStyle name="標題 1 3 2 6 3" xfId="3978"/>
    <cellStyle name="標題 1 3 2 7" xfId="3979"/>
    <cellStyle name="標題 1 3 2 8" xfId="3980"/>
    <cellStyle name="標題 1 3 3" xfId="3981"/>
    <cellStyle name="標題 1 3 3 2" xfId="3982"/>
    <cellStyle name="標題 1 3 3 2 2" xfId="3983"/>
    <cellStyle name="標題 1 3 3 2 2 2" xfId="3984"/>
    <cellStyle name="標題 1 3 3 2 3" xfId="3985"/>
    <cellStyle name="標題 1 3 3 2 3 2" xfId="3986"/>
    <cellStyle name="標題 1 3 3 2 3 3" xfId="3987"/>
    <cellStyle name="標題 1 3 3 2 4" xfId="3988"/>
    <cellStyle name="標題 1 3 3 2 5" xfId="3989"/>
    <cellStyle name="標題 1 3 3 3" xfId="3990"/>
    <cellStyle name="標題 1 3 3 3 2" xfId="3991"/>
    <cellStyle name="標題 1 3 3 3 2 2" xfId="3992"/>
    <cellStyle name="標題 1 3 3 3 3" xfId="3993"/>
    <cellStyle name="標題 1 3 3 3 3 2" xfId="3994"/>
    <cellStyle name="標題 1 3 3 3 3 3" xfId="3995"/>
    <cellStyle name="標題 1 3 3 3 4" xfId="3996"/>
    <cellStyle name="標題 1 3 3 4" xfId="3997"/>
    <cellStyle name="標題 1 3 3 4 2" xfId="3998"/>
    <cellStyle name="標題 1 3 3 5" xfId="3999"/>
    <cellStyle name="標題 1 3 3 5 2" xfId="4000"/>
    <cellStyle name="標題 1 3 3 6" xfId="4001"/>
    <cellStyle name="標題 1 3 3 6 2" xfId="4002"/>
    <cellStyle name="標題 1 3 3 6 3" xfId="4003"/>
    <cellStyle name="標題 1 3 3 7" xfId="4004"/>
    <cellStyle name="標題 1 3 3 8" xfId="4005"/>
    <cellStyle name="標題 1 3 4" xfId="4006"/>
    <cellStyle name="標題 1 3 4 2" xfId="4007"/>
    <cellStyle name="標題 1 3 4 2 2" xfId="4008"/>
    <cellStyle name="標題 1 3 4 2 2 2" xfId="4009"/>
    <cellStyle name="標題 1 3 4 2 3" xfId="4010"/>
    <cellStyle name="標題 1 3 4 2 3 2" xfId="4011"/>
    <cellStyle name="標題 1 3 4 2 3 3" xfId="4012"/>
    <cellStyle name="標題 1 3 4 2 4" xfId="4013"/>
    <cellStyle name="標題 1 3 4 2 5" xfId="4014"/>
    <cellStyle name="標題 1 3 4 3" xfId="4015"/>
    <cellStyle name="標題 1 3 4 3 2" xfId="4016"/>
    <cellStyle name="標題 1 3 4 3 2 2" xfId="4017"/>
    <cellStyle name="標題 1 3 4 3 3" xfId="4018"/>
    <cellStyle name="標題 1 3 4 3 3 2" xfId="4019"/>
    <cellStyle name="標題 1 3 4 3 3 3" xfId="4020"/>
    <cellStyle name="標題 1 3 4 3 4" xfId="4021"/>
    <cellStyle name="標題 1 3 4 4" xfId="4022"/>
    <cellStyle name="標題 1 3 4 4 2" xfId="4023"/>
    <cellStyle name="標題 1 3 4 5" xfId="4024"/>
    <cellStyle name="標題 1 3 4 5 2" xfId="4025"/>
    <cellStyle name="標題 1 3 4 6" xfId="4026"/>
    <cellStyle name="標題 1 3 4 6 2" xfId="4027"/>
    <cellStyle name="標題 1 3 4 6 3" xfId="4028"/>
    <cellStyle name="標題 1 3 4 7" xfId="4029"/>
    <cellStyle name="標題 1 3 4 8" xfId="4030"/>
    <cellStyle name="標題 1 3 5" xfId="4031"/>
    <cellStyle name="標題 1 3 5 2" xfId="4032"/>
    <cellStyle name="標題 1 3 5 2 2" xfId="4033"/>
    <cellStyle name="標題 1 3 5 3" xfId="4034"/>
    <cellStyle name="標題 1 3 5 3 2" xfId="4035"/>
    <cellStyle name="標題 1 3 5 3 3" xfId="4036"/>
    <cellStyle name="標題 1 3 5 4" xfId="4037"/>
    <cellStyle name="標題 1 3 5 5" xfId="4038"/>
    <cellStyle name="標題 1 3 6" xfId="4039"/>
    <cellStyle name="標題 1 3 6 2" xfId="4040"/>
    <cellStyle name="標題 1 3 6 2 2" xfId="4041"/>
    <cellStyle name="標題 1 3 6 3" xfId="4042"/>
    <cellStyle name="標題 1 3 6 3 2" xfId="4043"/>
    <cellStyle name="標題 1 3 6 3 3" xfId="4044"/>
    <cellStyle name="標題 1 3 6 4" xfId="4045"/>
    <cellStyle name="標題 1 3 7" xfId="4046"/>
    <cellStyle name="標題 1 3 7 2" xfId="4047"/>
    <cellStyle name="標題 1 3 8" xfId="4048"/>
    <cellStyle name="標題 1 3 8 2" xfId="4049"/>
    <cellStyle name="標題 1 3 9" xfId="4050"/>
    <cellStyle name="標題 1 3 9 2" xfId="4051"/>
    <cellStyle name="標題 1 3 9 3" xfId="4052"/>
    <cellStyle name="標題 1 4" xfId="4053"/>
    <cellStyle name="標題 1 4 10" xfId="4054"/>
    <cellStyle name="標題 1 4 2" xfId="4055"/>
    <cellStyle name="標題 1 4 2 2" xfId="4056"/>
    <cellStyle name="標題 1 4 2 2 2" xfId="4057"/>
    <cellStyle name="標題 1 4 2 2 2 2" xfId="4058"/>
    <cellStyle name="標題 1 4 2 2 3" xfId="4059"/>
    <cellStyle name="標題 1 4 2 2 3 2" xfId="4060"/>
    <cellStyle name="標題 1 4 2 2 3 3" xfId="4061"/>
    <cellStyle name="標題 1 4 2 2 4" xfId="4062"/>
    <cellStyle name="標題 1 4 2 2 5" xfId="4063"/>
    <cellStyle name="標題 1 4 2 3" xfId="4064"/>
    <cellStyle name="標題 1 4 2 3 2" xfId="4065"/>
    <cellStyle name="標題 1 4 2 3 2 2" xfId="4066"/>
    <cellStyle name="標題 1 4 2 3 3" xfId="4067"/>
    <cellStyle name="標題 1 4 2 3 3 2" xfId="4068"/>
    <cellStyle name="標題 1 4 2 3 3 3" xfId="4069"/>
    <cellStyle name="標題 1 4 2 3 4" xfId="4070"/>
    <cellStyle name="標題 1 4 2 4" xfId="4071"/>
    <cellStyle name="標題 1 4 2 4 2" xfId="4072"/>
    <cellStyle name="標題 1 4 2 5" xfId="4073"/>
    <cellStyle name="標題 1 4 2 5 2" xfId="4074"/>
    <cellStyle name="標題 1 4 2 6" xfId="4075"/>
    <cellStyle name="標題 1 4 2 6 2" xfId="4076"/>
    <cellStyle name="標題 1 4 2 6 3" xfId="4077"/>
    <cellStyle name="標題 1 4 2 7" xfId="4078"/>
    <cellStyle name="標題 1 4 2 8" xfId="4079"/>
    <cellStyle name="標題 1 4 3" xfId="4080"/>
    <cellStyle name="標題 1 4 3 2" xfId="4081"/>
    <cellStyle name="標題 1 4 3 2 2" xfId="4082"/>
    <cellStyle name="標題 1 4 3 2 2 2" xfId="4083"/>
    <cellStyle name="標題 1 4 3 2 3" xfId="4084"/>
    <cellStyle name="標題 1 4 3 2 3 2" xfId="4085"/>
    <cellStyle name="標題 1 4 3 2 3 3" xfId="4086"/>
    <cellStyle name="標題 1 4 3 2 4" xfId="4087"/>
    <cellStyle name="標題 1 4 3 2 5" xfId="4088"/>
    <cellStyle name="標題 1 4 3 3" xfId="4089"/>
    <cellStyle name="標題 1 4 3 3 2" xfId="4090"/>
    <cellStyle name="標題 1 4 3 3 2 2" xfId="4091"/>
    <cellStyle name="標題 1 4 3 3 3" xfId="4092"/>
    <cellStyle name="標題 1 4 3 3 3 2" xfId="4093"/>
    <cellStyle name="標題 1 4 3 3 3 3" xfId="4094"/>
    <cellStyle name="標題 1 4 3 3 4" xfId="4095"/>
    <cellStyle name="標題 1 4 3 4" xfId="4096"/>
    <cellStyle name="標題 1 4 3 4 2" xfId="4097"/>
    <cellStyle name="標題 1 4 3 5" xfId="4098"/>
    <cellStyle name="標題 1 4 3 5 2" xfId="4099"/>
    <cellStyle name="標題 1 4 3 6" xfId="4100"/>
    <cellStyle name="標題 1 4 3 6 2" xfId="4101"/>
    <cellStyle name="標題 1 4 3 6 3" xfId="4102"/>
    <cellStyle name="標題 1 4 3 7" xfId="4103"/>
    <cellStyle name="標題 1 4 3 8" xfId="4104"/>
    <cellStyle name="標題 1 4 4" xfId="4105"/>
    <cellStyle name="標題 1 4 4 2" xfId="4106"/>
    <cellStyle name="標題 1 4 4 2 2" xfId="4107"/>
    <cellStyle name="標題 1 4 4 2 2 2" xfId="4108"/>
    <cellStyle name="標題 1 4 4 2 3" xfId="4109"/>
    <cellStyle name="標題 1 4 4 2 3 2" xfId="4110"/>
    <cellStyle name="標題 1 4 4 2 3 3" xfId="4111"/>
    <cellStyle name="標題 1 4 4 2 4" xfId="4112"/>
    <cellStyle name="標題 1 4 4 2 5" xfId="4113"/>
    <cellStyle name="標題 1 4 4 3" xfId="4114"/>
    <cellStyle name="標題 1 4 4 3 2" xfId="4115"/>
    <cellStyle name="標題 1 4 4 3 2 2" xfId="4116"/>
    <cellStyle name="標題 1 4 4 3 3" xfId="4117"/>
    <cellStyle name="標題 1 4 4 3 3 2" xfId="4118"/>
    <cellStyle name="標題 1 4 4 3 3 3" xfId="4119"/>
    <cellStyle name="標題 1 4 4 3 4" xfId="4120"/>
    <cellStyle name="標題 1 4 4 4" xfId="4121"/>
    <cellStyle name="標題 1 4 4 4 2" xfId="4122"/>
    <cellStyle name="標題 1 4 4 5" xfId="4123"/>
    <cellStyle name="標題 1 4 4 5 2" xfId="4124"/>
    <cellStyle name="標題 1 4 4 6" xfId="4125"/>
    <cellStyle name="標題 1 4 4 6 2" xfId="4126"/>
    <cellStyle name="標題 1 4 4 6 3" xfId="4127"/>
    <cellStyle name="標題 1 4 4 7" xfId="4128"/>
    <cellStyle name="標題 1 4 4 8" xfId="4129"/>
    <cellStyle name="標題 1 4 5" xfId="4130"/>
    <cellStyle name="標題 1 4 5 2" xfId="4131"/>
    <cellStyle name="標題 1 4 5 2 2" xfId="4132"/>
    <cellStyle name="標題 1 4 5 3" xfId="4133"/>
    <cellStyle name="標題 1 4 5 3 2" xfId="4134"/>
    <cellStyle name="標題 1 4 5 3 3" xfId="4135"/>
    <cellStyle name="標題 1 4 5 4" xfId="4136"/>
    <cellStyle name="標題 1 4 5 5" xfId="4137"/>
    <cellStyle name="標題 1 4 6" xfId="4138"/>
    <cellStyle name="標題 1 4 6 2" xfId="4139"/>
    <cellStyle name="標題 1 4 6 2 2" xfId="4140"/>
    <cellStyle name="標題 1 4 6 3" xfId="4141"/>
    <cellStyle name="標題 1 4 6 3 2" xfId="4142"/>
    <cellStyle name="標題 1 4 6 3 3" xfId="4143"/>
    <cellStyle name="標題 1 4 6 4" xfId="4144"/>
    <cellStyle name="標題 1 4 7" xfId="4145"/>
    <cellStyle name="標題 1 4 7 2" xfId="4146"/>
    <cellStyle name="標題 1 4 8" xfId="4147"/>
    <cellStyle name="標題 1 4 8 2" xfId="4148"/>
    <cellStyle name="標題 1 4 9" xfId="4149"/>
    <cellStyle name="標題 1 4 9 2" xfId="4150"/>
    <cellStyle name="標題 1 4 9 3" xfId="4151"/>
    <cellStyle name="標題 1 5" xfId="4152"/>
    <cellStyle name="標題 1 5 10" xfId="4153"/>
    <cellStyle name="標題 1 5 2" xfId="4154"/>
    <cellStyle name="標題 1 5 2 2" xfId="4155"/>
    <cellStyle name="標題 1 5 2 2 2" xfId="4156"/>
    <cellStyle name="標題 1 5 2 2 2 2" xfId="4157"/>
    <cellStyle name="標題 1 5 2 2 3" xfId="4158"/>
    <cellStyle name="標題 1 5 2 2 3 2" xfId="4159"/>
    <cellStyle name="標題 1 5 2 2 3 3" xfId="4160"/>
    <cellStyle name="標題 1 5 2 2 4" xfId="4161"/>
    <cellStyle name="標題 1 5 2 2 5" xfId="4162"/>
    <cellStyle name="標題 1 5 2 3" xfId="4163"/>
    <cellStyle name="標題 1 5 2 3 2" xfId="4164"/>
    <cellStyle name="標題 1 5 2 3 2 2" xfId="4165"/>
    <cellStyle name="標題 1 5 2 3 3" xfId="4166"/>
    <cellStyle name="標題 1 5 2 3 3 2" xfId="4167"/>
    <cellStyle name="標題 1 5 2 3 3 3" xfId="4168"/>
    <cellStyle name="標題 1 5 2 3 4" xfId="4169"/>
    <cellStyle name="標題 1 5 2 4" xfId="4170"/>
    <cellStyle name="標題 1 5 2 4 2" xfId="4171"/>
    <cellStyle name="標題 1 5 2 5" xfId="4172"/>
    <cellStyle name="標題 1 5 2 5 2" xfId="4173"/>
    <cellStyle name="標題 1 5 2 6" xfId="4174"/>
    <cellStyle name="標題 1 5 2 6 2" xfId="4175"/>
    <cellStyle name="標題 1 5 2 6 3" xfId="4176"/>
    <cellStyle name="標題 1 5 2 7" xfId="4177"/>
    <cellStyle name="標題 1 5 2 8" xfId="4178"/>
    <cellStyle name="標題 1 5 3" xfId="4179"/>
    <cellStyle name="標題 1 5 3 2" xfId="4180"/>
    <cellStyle name="標題 1 5 3 2 2" xfId="4181"/>
    <cellStyle name="標題 1 5 3 2 2 2" xfId="4182"/>
    <cellStyle name="標題 1 5 3 2 3" xfId="4183"/>
    <cellStyle name="標題 1 5 3 2 3 2" xfId="4184"/>
    <cellStyle name="標題 1 5 3 2 3 3" xfId="4185"/>
    <cellStyle name="標題 1 5 3 2 4" xfId="4186"/>
    <cellStyle name="標題 1 5 3 2 5" xfId="4187"/>
    <cellStyle name="標題 1 5 3 3" xfId="4188"/>
    <cellStyle name="標題 1 5 3 3 2" xfId="4189"/>
    <cellStyle name="標題 1 5 3 3 2 2" xfId="4190"/>
    <cellStyle name="標題 1 5 3 3 3" xfId="4191"/>
    <cellStyle name="標題 1 5 3 3 3 2" xfId="4192"/>
    <cellStyle name="標題 1 5 3 3 3 3" xfId="4193"/>
    <cellStyle name="標題 1 5 3 3 4" xfId="4194"/>
    <cellStyle name="標題 1 5 3 4" xfId="4195"/>
    <cellStyle name="標題 1 5 3 4 2" xfId="4196"/>
    <cellStyle name="標題 1 5 3 5" xfId="4197"/>
    <cellStyle name="標題 1 5 3 5 2" xfId="4198"/>
    <cellStyle name="標題 1 5 3 6" xfId="4199"/>
    <cellStyle name="標題 1 5 3 6 2" xfId="4200"/>
    <cellStyle name="標題 1 5 3 6 3" xfId="4201"/>
    <cellStyle name="標題 1 5 3 7" xfId="4202"/>
    <cellStyle name="標題 1 5 3 8" xfId="4203"/>
    <cellStyle name="標題 1 5 4" xfId="4204"/>
    <cellStyle name="標題 1 5 4 2" xfId="4205"/>
    <cellStyle name="標題 1 5 4 2 2" xfId="4206"/>
    <cellStyle name="標題 1 5 4 2 2 2" xfId="4207"/>
    <cellStyle name="標題 1 5 4 2 3" xfId="4208"/>
    <cellStyle name="標題 1 5 4 2 3 2" xfId="4209"/>
    <cellStyle name="標題 1 5 4 2 3 3" xfId="4210"/>
    <cellStyle name="標題 1 5 4 2 4" xfId="4211"/>
    <cellStyle name="標題 1 5 4 2 5" xfId="4212"/>
    <cellStyle name="標題 1 5 4 3" xfId="4213"/>
    <cellStyle name="標題 1 5 4 3 2" xfId="4214"/>
    <cellStyle name="標題 1 5 4 3 2 2" xfId="4215"/>
    <cellStyle name="標題 1 5 4 3 3" xfId="4216"/>
    <cellStyle name="標題 1 5 4 3 3 2" xfId="4217"/>
    <cellStyle name="標題 1 5 4 3 3 3" xfId="4218"/>
    <cellStyle name="標題 1 5 4 3 4" xfId="4219"/>
    <cellStyle name="標題 1 5 4 4" xfId="4220"/>
    <cellStyle name="標題 1 5 4 4 2" xfId="4221"/>
    <cellStyle name="標題 1 5 4 5" xfId="4222"/>
    <cellStyle name="標題 1 5 4 5 2" xfId="4223"/>
    <cellStyle name="標題 1 5 4 6" xfId="4224"/>
    <cellStyle name="標題 1 5 4 6 2" xfId="4225"/>
    <cellStyle name="標題 1 5 4 6 3" xfId="4226"/>
    <cellStyle name="標題 1 5 4 7" xfId="4227"/>
    <cellStyle name="標題 1 5 4 8" xfId="4228"/>
    <cellStyle name="標題 1 5 5" xfId="4229"/>
    <cellStyle name="標題 1 5 5 2" xfId="4230"/>
    <cellStyle name="標題 1 5 5 2 2" xfId="4231"/>
    <cellStyle name="標題 1 5 5 3" xfId="4232"/>
    <cellStyle name="標題 1 5 5 3 2" xfId="4233"/>
    <cellStyle name="標題 1 5 5 3 3" xfId="4234"/>
    <cellStyle name="標題 1 5 5 4" xfId="4235"/>
    <cellStyle name="標題 1 5 5 5" xfId="4236"/>
    <cellStyle name="標題 1 5 6" xfId="4237"/>
    <cellStyle name="標題 1 5 6 2" xfId="4238"/>
    <cellStyle name="標題 1 5 6 2 2" xfId="4239"/>
    <cellStyle name="標題 1 5 6 3" xfId="4240"/>
    <cellStyle name="標題 1 5 6 3 2" xfId="4241"/>
    <cellStyle name="標題 1 5 6 3 3" xfId="4242"/>
    <cellStyle name="標題 1 5 6 4" xfId="4243"/>
    <cellStyle name="標題 1 5 7" xfId="4244"/>
    <cellStyle name="標題 1 5 7 2" xfId="4245"/>
    <cellStyle name="標題 1 5 8" xfId="4246"/>
    <cellStyle name="標題 1 5 8 2" xfId="4247"/>
    <cellStyle name="標題 1 5 9" xfId="4248"/>
    <cellStyle name="標題 1 5 9 2" xfId="4249"/>
    <cellStyle name="標題 1 5 9 3" xfId="4250"/>
    <cellStyle name="標題 1 6" xfId="4251"/>
    <cellStyle name="標題 1 6 10" xfId="4252"/>
    <cellStyle name="標題 1 6 10 2" xfId="4253"/>
    <cellStyle name="標題 1 6 10 3" xfId="4254"/>
    <cellStyle name="標題 1 6 11" xfId="4255"/>
    <cellStyle name="標題 1 6 12" xfId="4256"/>
    <cellStyle name="標題 1 6 2" xfId="4257"/>
    <cellStyle name="標題 1 6 2 2" xfId="4258"/>
    <cellStyle name="標題 1 6 2 2 2" xfId="4259"/>
    <cellStyle name="標題 1 6 2 2 2 2" xfId="4260"/>
    <cellStyle name="標題 1 6 2 2 3" xfId="4261"/>
    <cellStyle name="標題 1 6 2 2 3 2" xfId="4262"/>
    <cellStyle name="標題 1 6 2 2 3 3" xfId="4263"/>
    <cellStyle name="標題 1 6 2 2 4" xfId="4264"/>
    <cellStyle name="標題 1 6 2 2 5" xfId="4265"/>
    <cellStyle name="標題 1 6 2 3" xfId="4266"/>
    <cellStyle name="標題 1 6 2 3 2" xfId="4267"/>
    <cellStyle name="標題 1 6 2 3 2 2" xfId="4268"/>
    <cellStyle name="標題 1 6 2 3 3" xfId="4269"/>
    <cellStyle name="標題 1 6 2 3 3 2" xfId="4270"/>
    <cellStyle name="標題 1 6 2 3 3 3" xfId="4271"/>
    <cellStyle name="標題 1 6 2 3 4" xfId="4272"/>
    <cellStyle name="標題 1 6 2 4" xfId="4273"/>
    <cellStyle name="標題 1 6 2 4 2" xfId="4274"/>
    <cellStyle name="標題 1 6 2 5" xfId="4275"/>
    <cellStyle name="標題 1 6 2 5 2" xfId="4276"/>
    <cellStyle name="標題 1 6 2 6" xfId="4277"/>
    <cellStyle name="標題 1 6 2 6 2" xfId="4278"/>
    <cellStyle name="標題 1 6 2 6 3" xfId="4279"/>
    <cellStyle name="標題 1 6 2 7" xfId="4280"/>
    <cellStyle name="標題 1 6 2 8" xfId="4281"/>
    <cellStyle name="標題 1 6 3" xfId="4282"/>
    <cellStyle name="標題 1 6 3 2" xfId="4283"/>
    <cellStyle name="標題 1 6 3 2 2" xfId="4284"/>
    <cellStyle name="標題 1 6 3 2 2 2" xfId="4285"/>
    <cellStyle name="標題 1 6 3 2 3" xfId="4286"/>
    <cellStyle name="標題 1 6 3 2 3 2" xfId="4287"/>
    <cellStyle name="標題 1 6 3 2 3 3" xfId="4288"/>
    <cellStyle name="標題 1 6 3 2 4" xfId="4289"/>
    <cellStyle name="標題 1 6 3 2 5" xfId="4290"/>
    <cellStyle name="標題 1 6 3 3" xfId="4291"/>
    <cellStyle name="標題 1 6 3 3 2" xfId="4292"/>
    <cellStyle name="標題 1 6 3 3 2 2" xfId="4293"/>
    <cellStyle name="標題 1 6 3 3 3" xfId="4294"/>
    <cellStyle name="標題 1 6 3 3 3 2" xfId="4295"/>
    <cellStyle name="標題 1 6 3 3 3 3" xfId="4296"/>
    <cellStyle name="標題 1 6 3 3 4" xfId="4297"/>
    <cellStyle name="標題 1 6 3 4" xfId="4298"/>
    <cellStyle name="標題 1 6 3 4 2" xfId="4299"/>
    <cellStyle name="標題 1 6 3 5" xfId="4300"/>
    <cellStyle name="標題 1 6 3 5 2" xfId="4301"/>
    <cellStyle name="標題 1 6 3 6" xfId="4302"/>
    <cellStyle name="標題 1 6 3 6 2" xfId="4303"/>
    <cellStyle name="標題 1 6 3 6 3" xfId="4304"/>
    <cellStyle name="標題 1 6 3 7" xfId="4305"/>
    <cellStyle name="標題 1 6 3 8" xfId="4306"/>
    <cellStyle name="標題 1 6 4" xfId="4307"/>
    <cellStyle name="標題 1 6 4 2" xfId="4308"/>
    <cellStyle name="標題 1 6 4 2 2" xfId="4309"/>
    <cellStyle name="標題 1 6 4 2 2 2" xfId="4310"/>
    <cellStyle name="標題 1 6 4 2 3" xfId="4311"/>
    <cellStyle name="標題 1 6 4 2 3 2" xfId="4312"/>
    <cellStyle name="標題 1 6 4 2 3 3" xfId="4313"/>
    <cellStyle name="標題 1 6 4 2 4" xfId="4314"/>
    <cellStyle name="標題 1 6 4 2 5" xfId="4315"/>
    <cellStyle name="標題 1 6 4 3" xfId="4316"/>
    <cellStyle name="標題 1 6 4 3 2" xfId="4317"/>
    <cellStyle name="標題 1 6 4 3 2 2" xfId="4318"/>
    <cellStyle name="標題 1 6 4 3 3" xfId="4319"/>
    <cellStyle name="標題 1 6 4 3 3 2" xfId="4320"/>
    <cellStyle name="標題 1 6 4 3 3 3" xfId="4321"/>
    <cellStyle name="標題 1 6 4 3 4" xfId="4322"/>
    <cellStyle name="標題 1 6 4 4" xfId="4323"/>
    <cellStyle name="標題 1 6 4 4 2" xfId="4324"/>
    <cellStyle name="標題 1 6 4 5" xfId="4325"/>
    <cellStyle name="標題 1 6 4 5 2" xfId="4326"/>
    <cellStyle name="標題 1 6 4 6" xfId="4327"/>
    <cellStyle name="標題 1 6 4 6 2" xfId="4328"/>
    <cellStyle name="標題 1 6 4 6 3" xfId="4329"/>
    <cellStyle name="標題 1 6 4 7" xfId="4330"/>
    <cellStyle name="標題 1 6 4 8" xfId="4331"/>
    <cellStyle name="標題 1 6 5" xfId="4332"/>
    <cellStyle name="標題 1 6 5 2" xfId="4333"/>
    <cellStyle name="標題 1 6 5 2 2" xfId="4334"/>
    <cellStyle name="標題 1 6 5 3" xfId="4335"/>
    <cellStyle name="標題 1 6 5 3 2" xfId="4336"/>
    <cellStyle name="標題 1 6 5 4" xfId="4337"/>
    <cellStyle name="標題 1 6 5 4 2" xfId="4338"/>
    <cellStyle name="標題 1 6 5 4 3" xfId="4339"/>
    <cellStyle name="標題 1 6 5 5" xfId="4340"/>
    <cellStyle name="標題 1 6 5 6" xfId="4341"/>
    <cellStyle name="標題 1 6 6" xfId="4342"/>
    <cellStyle name="標題 1 6 6 2" xfId="4343"/>
    <cellStyle name="標題 1 6 6 2 2" xfId="4344"/>
    <cellStyle name="標題 1 6 6 3" xfId="4345"/>
    <cellStyle name="標題 1 6 6 3 2" xfId="4346"/>
    <cellStyle name="標題 1 6 6 4" xfId="4347"/>
    <cellStyle name="標題 1 6 6 4 2" xfId="4348"/>
    <cellStyle name="標題 1 6 6 4 3" xfId="4349"/>
    <cellStyle name="標題 1 6 6 5" xfId="4350"/>
    <cellStyle name="標題 1 6 7" xfId="4351"/>
    <cellStyle name="標題 1 6 7 2" xfId="4352"/>
    <cellStyle name="標題 1 6 7 3" xfId="4353"/>
    <cellStyle name="標題 1 6 7 4" xfId="4354"/>
    <cellStyle name="標題 1 6 7 5" xfId="4355"/>
    <cellStyle name="標題 1 6 8" xfId="4356"/>
    <cellStyle name="標題 1 6 8 2" xfId="4357"/>
    <cellStyle name="標題 1 6 9" xfId="4358"/>
    <cellStyle name="標題 1 6 9 2" xfId="4359"/>
    <cellStyle name="標題 1 7" xfId="4360"/>
    <cellStyle name="標題 1 7 10" xfId="4361"/>
    <cellStyle name="標題 1 7 2" xfId="4362"/>
    <cellStyle name="標題 1 7 2 2" xfId="4363"/>
    <cellStyle name="標題 1 7 2 2 2" xfId="4364"/>
    <cellStyle name="標題 1 7 2 2 2 2" xfId="4365"/>
    <cellStyle name="標題 1 7 2 2 3" xfId="4366"/>
    <cellStyle name="標題 1 7 2 2 3 2" xfId="4367"/>
    <cellStyle name="標題 1 7 2 2 3 3" xfId="4368"/>
    <cellStyle name="標題 1 7 2 2 4" xfId="4369"/>
    <cellStyle name="標題 1 7 2 2 5" xfId="4370"/>
    <cellStyle name="標題 1 7 2 3" xfId="4371"/>
    <cellStyle name="標題 1 7 2 3 2" xfId="4372"/>
    <cellStyle name="標題 1 7 2 3 2 2" xfId="4373"/>
    <cellStyle name="標題 1 7 2 3 3" xfId="4374"/>
    <cellStyle name="標題 1 7 2 3 3 2" xfId="4375"/>
    <cellStyle name="標題 1 7 2 3 3 3" xfId="4376"/>
    <cellStyle name="標題 1 7 2 3 4" xfId="4377"/>
    <cellStyle name="標題 1 7 2 4" xfId="4378"/>
    <cellStyle name="標題 1 7 2 4 2" xfId="4379"/>
    <cellStyle name="標題 1 7 2 5" xfId="4380"/>
    <cellStyle name="標題 1 7 2 5 2" xfId="4381"/>
    <cellStyle name="標題 1 7 2 6" xfId="4382"/>
    <cellStyle name="標題 1 7 2 6 2" xfId="4383"/>
    <cellStyle name="標題 1 7 2 6 3" xfId="4384"/>
    <cellStyle name="標題 1 7 2 7" xfId="4385"/>
    <cellStyle name="標題 1 7 2 8" xfId="4386"/>
    <cellStyle name="標題 1 7 3" xfId="4387"/>
    <cellStyle name="標題 1 7 3 2" xfId="4388"/>
    <cellStyle name="標題 1 7 3 2 2" xfId="4389"/>
    <cellStyle name="標題 1 7 3 2 2 2" xfId="4390"/>
    <cellStyle name="標題 1 7 3 2 3" xfId="4391"/>
    <cellStyle name="標題 1 7 3 2 3 2" xfId="4392"/>
    <cellStyle name="標題 1 7 3 2 3 3" xfId="4393"/>
    <cellStyle name="標題 1 7 3 2 4" xfId="4394"/>
    <cellStyle name="標題 1 7 3 2 5" xfId="4395"/>
    <cellStyle name="標題 1 7 3 3" xfId="4396"/>
    <cellStyle name="標題 1 7 3 3 2" xfId="4397"/>
    <cellStyle name="標題 1 7 3 3 2 2" xfId="4398"/>
    <cellStyle name="標題 1 7 3 3 3" xfId="4399"/>
    <cellStyle name="標題 1 7 3 3 3 2" xfId="4400"/>
    <cellStyle name="標題 1 7 3 3 3 3" xfId="4401"/>
    <cellStyle name="標題 1 7 3 3 4" xfId="4402"/>
    <cellStyle name="標題 1 7 3 4" xfId="4403"/>
    <cellStyle name="標題 1 7 3 4 2" xfId="4404"/>
    <cellStyle name="標題 1 7 3 5" xfId="4405"/>
    <cellStyle name="標題 1 7 3 5 2" xfId="4406"/>
    <cellStyle name="標題 1 7 3 6" xfId="4407"/>
    <cellStyle name="標題 1 7 3 6 2" xfId="4408"/>
    <cellStyle name="標題 1 7 3 6 3" xfId="4409"/>
    <cellStyle name="標題 1 7 3 7" xfId="4410"/>
    <cellStyle name="標題 1 7 3 8" xfId="4411"/>
    <cellStyle name="標題 1 7 4" xfId="4412"/>
    <cellStyle name="標題 1 7 4 2" xfId="4413"/>
    <cellStyle name="標題 1 7 4 2 2" xfId="4414"/>
    <cellStyle name="標題 1 7 4 2 2 2" xfId="4415"/>
    <cellStyle name="標題 1 7 4 2 3" xfId="4416"/>
    <cellStyle name="標題 1 7 4 2 3 2" xfId="4417"/>
    <cellStyle name="標題 1 7 4 2 3 3" xfId="4418"/>
    <cellStyle name="標題 1 7 4 2 4" xfId="4419"/>
    <cellStyle name="標題 1 7 4 2 5" xfId="4420"/>
    <cellStyle name="標題 1 7 4 3" xfId="4421"/>
    <cellStyle name="標題 1 7 4 3 2" xfId="4422"/>
    <cellStyle name="標題 1 7 4 3 2 2" xfId="4423"/>
    <cellStyle name="標題 1 7 4 3 3" xfId="4424"/>
    <cellStyle name="標題 1 7 4 3 3 2" xfId="4425"/>
    <cellStyle name="標題 1 7 4 3 3 3" xfId="4426"/>
    <cellStyle name="標題 1 7 4 3 4" xfId="4427"/>
    <cellStyle name="標題 1 7 4 4" xfId="4428"/>
    <cellStyle name="標題 1 7 4 4 2" xfId="4429"/>
    <cellStyle name="標題 1 7 4 5" xfId="4430"/>
    <cellStyle name="標題 1 7 4 5 2" xfId="4431"/>
    <cellStyle name="標題 1 7 4 6" xfId="4432"/>
    <cellStyle name="標題 1 7 4 6 2" xfId="4433"/>
    <cellStyle name="標題 1 7 4 6 3" xfId="4434"/>
    <cellStyle name="標題 1 7 4 7" xfId="4435"/>
    <cellStyle name="標題 1 7 4 8" xfId="4436"/>
    <cellStyle name="標題 1 7 5" xfId="4437"/>
    <cellStyle name="標題 1 7 5 2" xfId="4438"/>
    <cellStyle name="標題 1 7 5 2 2" xfId="4439"/>
    <cellStyle name="標題 1 7 5 3" xfId="4440"/>
    <cellStyle name="標題 1 7 5 3 2" xfId="4441"/>
    <cellStyle name="標題 1 7 5 3 3" xfId="4442"/>
    <cellStyle name="標題 1 7 5 4" xfId="4443"/>
    <cellStyle name="標題 1 7 5 5" xfId="4444"/>
    <cellStyle name="標題 1 7 6" xfId="4445"/>
    <cellStyle name="標題 1 7 6 2" xfId="4446"/>
    <cellStyle name="標題 1 7 6 2 2" xfId="4447"/>
    <cellStyle name="標題 1 7 6 3" xfId="4448"/>
    <cellStyle name="標題 1 7 6 3 2" xfId="4449"/>
    <cellStyle name="標題 1 7 6 3 3" xfId="4450"/>
    <cellStyle name="標題 1 7 6 4" xfId="4451"/>
    <cellStyle name="標題 1 7 7" xfId="4452"/>
    <cellStyle name="標題 1 7 7 2" xfId="4453"/>
    <cellStyle name="標題 1 7 8" xfId="4454"/>
    <cellStyle name="標題 1 7 8 2" xfId="4455"/>
    <cellStyle name="標題 1 7 9" xfId="4456"/>
    <cellStyle name="標題 1 7 9 2" xfId="4457"/>
    <cellStyle name="標題 1 7 9 3" xfId="4458"/>
    <cellStyle name="標題 1 8" xfId="4459"/>
    <cellStyle name="標題 1 8 10" xfId="4460"/>
    <cellStyle name="標題 1 8 2" xfId="4461"/>
    <cellStyle name="標題 1 8 2 2" xfId="4462"/>
    <cellStyle name="標題 1 8 2 2 2" xfId="4463"/>
    <cellStyle name="標題 1 8 2 2 2 2" xfId="4464"/>
    <cellStyle name="標題 1 8 2 2 3" xfId="4465"/>
    <cellStyle name="標題 1 8 2 2 3 2" xfId="4466"/>
    <cellStyle name="標題 1 8 2 2 3 3" xfId="4467"/>
    <cellStyle name="標題 1 8 2 2 4" xfId="4468"/>
    <cellStyle name="標題 1 8 2 2 5" xfId="4469"/>
    <cellStyle name="標題 1 8 2 3" xfId="4470"/>
    <cellStyle name="標題 1 8 2 3 2" xfId="4471"/>
    <cellStyle name="標題 1 8 2 3 2 2" xfId="4472"/>
    <cellStyle name="標題 1 8 2 3 3" xfId="4473"/>
    <cellStyle name="標題 1 8 2 3 3 2" xfId="4474"/>
    <cellStyle name="標題 1 8 2 3 3 3" xfId="4475"/>
    <cellStyle name="標題 1 8 2 3 4" xfId="4476"/>
    <cellStyle name="標題 1 8 2 4" xfId="4477"/>
    <cellStyle name="標題 1 8 2 4 2" xfId="4478"/>
    <cellStyle name="標題 1 8 2 5" xfId="4479"/>
    <cellStyle name="標題 1 8 2 5 2" xfId="4480"/>
    <cellStyle name="標題 1 8 2 6" xfId="4481"/>
    <cellStyle name="標題 1 8 2 6 2" xfId="4482"/>
    <cellStyle name="標題 1 8 2 6 3" xfId="4483"/>
    <cellStyle name="標題 1 8 2 7" xfId="4484"/>
    <cellStyle name="標題 1 8 2 8" xfId="4485"/>
    <cellStyle name="標題 1 8 3" xfId="4486"/>
    <cellStyle name="標題 1 8 3 2" xfId="4487"/>
    <cellStyle name="標題 1 8 3 2 2" xfId="4488"/>
    <cellStyle name="標題 1 8 3 2 2 2" xfId="4489"/>
    <cellStyle name="標題 1 8 3 2 3" xfId="4490"/>
    <cellStyle name="標題 1 8 3 2 3 2" xfId="4491"/>
    <cellStyle name="標題 1 8 3 2 3 3" xfId="4492"/>
    <cellStyle name="標題 1 8 3 2 4" xfId="4493"/>
    <cellStyle name="標題 1 8 3 2 5" xfId="4494"/>
    <cellStyle name="標題 1 8 3 3" xfId="4495"/>
    <cellStyle name="標題 1 8 3 3 2" xfId="4496"/>
    <cellStyle name="標題 1 8 3 3 2 2" xfId="4497"/>
    <cellStyle name="標題 1 8 3 3 3" xfId="4498"/>
    <cellStyle name="標題 1 8 3 3 3 2" xfId="4499"/>
    <cellStyle name="標題 1 8 3 3 3 3" xfId="4500"/>
    <cellStyle name="標題 1 8 3 3 4" xfId="4501"/>
    <cellStyle name="標題 1 8 3 4" xfId="4502"/>
    <cellStyle name="標題 1 8 3 4 2" xfId="4503"/>
    <cellStyle name="標題 1 8 3 5" xfId="4504"/>
    <cellStyle name="標題 1 8 3 5 2" xfId="4505"/>
    <cellStyle name="標題 1 8 3 6" xfId="4506"/>
    <cellStyle name="標題 1 8 3 6 2" xfId="4507"/>
    <cellStyle name="標題 1 8 3 6 3" xfId="4508"/>
    <cellStyle name="標題 1 8 3 7" xfId="4509"/>
    <cellStyle name="標題 1 8 3 8" xfId="4510"/>
    <cellStyle name="標題 1 8 4" xfId="4511"/>
    <cellStyle name="標題 1 8 4 2" xfId="4512"/>
    <cellStyle name="標題 1 8 4 2 2" xfId="4513"/>
    <cellStyle name="標題 1 8 4 2 2 2" xfId="4514"/>
    <cellStyle name="標題 1 8 4 2 3" xfId="4515"/>
    <cellStyle name="標題 1 8 4 2 3 2" xfId="4516"/>
    <cellStyle name="標題 1 8 4 2 3 3" xfId="4517"/>
    <cellStyle name="標題 1 8 4 2 4" xfId="4518"/>
    <cellStyle name="標題 1 8 4 2 5" xfId="4519"/>
    <cellStyle name="標題 1 8 4 3" xfId="4520"/>
    <cellStyle name="標題 1 8 4 3 2" xfId="4521"/>
    <cellStyle name="標題 1 8 4 3 2 2" xfId="4522"/>
    <cellStyle name="標題 1 8 4 3 3" xfId="4523"/>
    <cellStyle name="標題 1 8 4 3 3 2" xfId="4524"/>
    <cellStyle name="標題 1 8 4 3 3 3" xfId="4525"/>
    <cellStyle name="標題 1 8 4 3 4" xfId="4526"/>
    <cellStyle name="標題 1 8 4 4" xfId="4527"/>
    <cellStyle name="標題 1 8 4 4 2" xfId="4528"/>
    <cellStyle name="標題 1 8 4 5" xfId="4529"/>
    <cellStyle name="標題 1 8 4 5 2" xfId="4530"/>
    <cellStyle name="標題 1 8 4 6" xfId="4531"/>
    <cellStyle name="標題 1 8 4 6 2" xfId="4532"/>
    <cellStyle name="標題 1 8 4 6 3" xfId="4533"/>
    <cellStyle name="標題 1 8 4 7" xfId="4534"/>
    <cellStyle name="標題 1 8 4 8" xfId="4535"/>
    <cellStyle name="標題 1 8 5" xfId="4536"/>
    <cellStyle name="標題 1 8 5 2" xfId="4537"/>
    <cellStyle name="標題 1 8 5 2 2" xfId="4538"/>
    <cellStyle name="標題 1 8 5 3" xfId="4539"/>
    <cellStyle name="標題 1 8 5 3 2" xfId="4540"/>
    <cellStyle name="標題 1 8 5 3 3" xfId="4541"/>
    <cellStyle name="標題 1 8 5 4" xfId="4542"/>
    <cellStyle name="標題 1 8 5 5" xfId="4543"/>
    <cellStyle name="標題 1 8 6" xfId="4544"/>
    <cellStyle name="標題 1 8 6 2" xfId="4545"/>
    <cellStyle name="標題 1 8 6 2 2" xfId="4546"/>
    <cellStyle name="標題 1 8 6 3" xfId="4547"/>
    <cellStyle name="標題 1 8 6 3 2" xfId="4548"/>
    <cellStyle name="標題 1 8 6 3 3" xfId="4549"/>
    <cellStyle name="標題 1 8 6 4" xfId="4550"/>
    <cellStyle name="標題 1 8 7" xfId="4551"/>
    <cellStyle name="標題 1 8 7 2" xfId="4552"/>
    <cellStyle name="標題 1 8 8" xfId="4553"/>
    <cellStyle name="標題 1 8 8 2" xfId="4554"/>
    <cellStyle name="標題 1 8 9" xfId="4555"/>
    <cellStyle name="標題 1 8 9 2" xfId="4556"/>
    <cellStyle name="標題 1 8 9 3" xfId="4557"/>
    <cellStyle name="標題 1 9" xfId="4558"/>
    <cellStyle name="標題 1 9 10" xfId="4559"/>
    <cellStyle name="標題 1 9 2" xfId="4560"/>
    <cellStyle name="標題 1 9 2 2" xfId="4561"/>
    <cellStyle name="標題 1 9 2 2 2" xfId="4562"/>
    <cellStyle name="標題 1 9 2 2 2 2" xfId="4563"/>
    <cellStyle name="標題 1 9 2 2 3" xfId="4564"/>
    <cellStyle name="標題 1 9 2 2 3 2" xfId="4565"/>
    <cellStyle name="標題 1 9 2 2 3 3" xfId="4566"/>
    <cellStyle name="標題 1 9 2 2 4" xfId="4567"/>
    <cellStyle name="標題 1 9 2 2 5" xfId="4568"/>
    <cellStyle name="標題 1 9 2 3" xfId="4569"/>
    <cellStyle name="標題 1 9 2 3 2" xfId="4570"/>
    <cellStyle name="標題 1 9 2 3 2 2" xfId="4571"/>
    <cellStyle name="標題 1 9 2 3 3" xfId="4572"/>
    <cellStyle name="標題 1 9 2 3 3 2" xfId="4573"/>
    <cellStyle name="標題 1 9 2 3 3 3" xfId="4574"/>
    <cellStyle name="標題 1 9 2 3 4" xfId="4575"/>
    <cellStyle name="標題 1 9 2 4" xfId="4576"/>
    <cellStyle name="標題 1 9 2 4 2" xfId="4577"/>
    <cellStyle name="標題 1 9 2 5" xfId="4578"/>
    <cellStyle name="標題 1 9 2 5 2" xfId="4579"/>
    <cellStyle name="標題 1 9 2 6" xfId="4580"/>
    <cellStyle name="標題 1 9 2 6 2" xfId="4581"/>
    <cellStyle name="標題 1 9 2 6 3" xfId="4582"/>
    <cellStyle name="標題 1 9 2 7" xfId="4583"/>
    <cellStyle name="標題 1 9 2 8" xfId="4584"/>
    <cellStyle name="標題 1 9 3" xfId="4585"/>
    <cellStyle name="標題 1 9 3 2" xfId="4586"/>
    <cellStyle name="標題 1 9 3 2 2" xfId="4587"/>
    <cellStyle name="標題 1 9 3 2 2 2" xfId="4588"/>
    <cellStyle name="標題 1 9 3 2 3" xfId="4589"/>
    <cellStyle name="標題 1 9 3 2 3 2" xfId="4590"/>
    <cellStyle name="標題 1 9 3 2 3 3" xfId="4591"/>
    <cellStyle name="標題 1 9 3 2 4" xfId="4592"/>
    <cellStyle name="標題 1 9 3 2 5" xfId="4593"/>
    <cellStyle name="標題 1 9 3 3" xfId="4594"/>
    <cellStyle name="標題 1 9 3 3 2" xfId="4595"/>
    <cellStyle name="標題 1 9 3 3 2 2" xfId="4596"/>
    <cellStyle name="標題 1 9 3 3 3" xfId="4597"/>
    <cellStyle name="標題 1 9 3 3 3 2" xfId="4598"/>
    <cellStyle name="標題 1 9 3 3 3 3" xfId="4599"/>
    <cellStyle name="標題 1 9 3 3 4" xfId="4600"/>
    <cellStyle name="標題 1 9 3 4" xfId="4601"/>
    <cellStyle name="標題 1 9 3 4 2" xfId="4602"/>
    <cellStyle name="標題 1 9 3 5" xfId="4603"/>
    <cellStyle name="標題 1 9 3 5 2" xfId="4604"/>
    <cellStyle name="標題 1 9 3 6" xfId="4605"/>
    <cellStyle name="標題 1 9 3 6 2" xfId="4606"/>
    <cellStyle name="標題 1 9 3 6 3" xfId="4607"/>
    <cellStyle name="標題 1 9 3 7" xfId="4608"/>
    <cellStyle name="標題 1 9 3 8" xfId="4609"/>
    <cellStyle name="標題 1 9 4" xfId="4610"/>
    <cellStyle name="標題 1 9 4 2" xfId="4611"/>
    <cellStyle name="標題 1 9 4 2 2" xfId="4612"/>
    <cellStyle name="標題 1 9 4 2 2 2" xfId="4613"/>
    <cellStyle name="標題 1 9 4 2 3" xfId="4614"/>
    <cellStyle name="標題 1 9 4 2 3 2" xfId="4615"/>
    <cellStyle name="標題 1 9 4 2 3 3" xfId="4616"/>
    <cellStyle name="標題 1 9 4 2 4" xfId="4617"/>
    <cellStyle name="標題 1 9 4 2 5" xfId="4618"/>
    <cellStyle name="標題 1 9 4 3" xfId="4619"/>
    <cellStyle name="標題 1 9 4 3 2" xfId="4620"/>
    <cellStyle name="標題 1 9 4 3 2 2" xfId="4621"/>
    <cellStyle name="標題 1 9 4 3 3" xfId="4622"/>
    <cellStyle name="標題 1 9 4 3 3 2" xfId="4623"/>
    <cellStyle name="標題 1 9 4 3 3 3" xfId="4624"/>
    <cellStyle name="標題 1 9 4 3 4" xfId="4625"/>
    <cellStyle name="標題 1 9 4 4" xfId="4626"/>
    <cellStyle name="標題 1 9 4 4 2" xfId="4627"/>
    <cellStyle name="標題 1 9 4 5" xfId="4628"/>
    <cellStyle name="標題 1 9 4 5 2" xfId="4629"/>
    <cellStyle name="標題 1 9 4 6" xfId="4630"/>
    <cellStyle name="標題 1 9 4 6 2" xfId="4631"/>
    <cellStyle name="標題 1 9 4 6 3" xfId="4632"/>
    <cellStyle name="標題 1 9 4 7" xfId="4633"/>
    <cellStyle name="標題 1 9 4 8" xfId="4634"/>
    <cellStyle name="標題 1 9 5" xfId="4635"/>
    <cellStyle name="標題 1 9 5 2" xfId="4636"/>
    <cellStyle name="標題 1 9 5 2 2" xfId="4637"/>
    <cellStyle name="標題 1 9 5 3" xfId="4638"/>
    <cellStyle name="標題 1 9 5 3 2" xfId="4639"/>
    <cellStyle name="標題 1 9 5 3 3" xfId="4640"/>
    <cellStyle name="標題 1 9 5 4" xfId="4641"/>
    <cellStyle name="標題 1 9 5 5" xfId="4642"/>
    <cellStyle name="標題 1 9 6" xfId="4643"/>
    <cellStyle name="標題 1 9 6 2" xfId="4644"/>
    <cellStyle name="標題 1 9 6 2 2" xfId="4645"/>
    <cellStyle name="標題 1 9 6 3" xfId="4646"/>
    <cellStyle name="標題 1 9 6 3 2" xfId="4647"/>
    <cellStyle name="標題 1 9 6 3 3" xfId="4648"/>
    <cellStyle name="標題 1 9 6 4" xfId="4649"/>
    <cellStyle name="標題 1 9 7" xfId="4650"/>
    <cellStyle name="標題 1 9 7 2" xfId="4651"/>
    <cellStyle name="標題 1 9 8" xfId="4652"/>
    <cellStyle name="標題 1 9 8 2" xfId="4653"/>
    <cellStyle name="標題 1 9 9" xfId="4654"/>
    <cellStyle name="標題 1 9 9 2" xfId="4655"/>
    <cellStyle name="標題 1 9 9 3" xfId="4656"/>
    <cellStyle name="標題 10" xfId="4657"/>
    <cellStyle name="標題 10 10" xfId="4658"/>
    <cellStyle name="標題 10 2" xfId="4659"/>
    <cellStyle name="標題 10 2 2" xfId="4660"/>
    <cellStyle name="標題 10 2 2 2" xfId="4661"/>
    <cellStyle name="標題 10 2 2 2 2" xfId="4662"/>
    <cellStyle name="標題 10 2 2 3" xfId="4663"/>
    <cellStyle name="標題 10 2 2 3 2" xfId="4664"/>
    <cellStyle name="標題 10 2 2 3 3" xfId="4665"/>
    <cellStyle name="標題 10 2 2 4" xfId="4666"/>
    <cellStyle name="標題 10 2 2 5" xfId="4667"/>
    <cellStyle name="標題 10 2 3" xfId="4668"/>
    <cellStyle name="標題 10 2 3 2" xfId="4669"/>
    <cellStyle name="標題 10 2 3 2 2" xfId="4670"/>
    <cellStyle name="標題 10 2 3 3" xfId="4671"/>
    <cellStyle name="標題 10 2 3 3 2" xfId="4672"/>
    <cellStyle name="標題 10 2 3 3 3" xfId="4673"/>
    <cellStyle name="標題 10 2 3 4" xfId="4674"/>
    <cellStyle name="標題 10 2 4" xfId="4675"/>
    <cellStyle name="標題 10 2 4 2" xfId="4676"/>
    <cellStyle name="標題 10 2 5" xfId="4677"/>
    <cellStyle name="標題 10 2 5 2" xfId="4678"/>
    <cellStyle name="標題 10 2 6" xfId="4679"/>
    <cellStyle name="標題 10 2 6 2" xfId="4680"/>
    <cellStyle name="標題 10 2 6 3" xfId="4681"/>
    <cellStyle name="標題 10 2 7" xfId="4682"/>
    <cellStyle name="標題 10 2 8" xfId="4683"/>
    <cellStyle name="標題 10 3" xfId="4684"/>
    <cellStyle name="標題 10 3 2" xfId="4685"/>
    <cellStyle name="標題 10 3 2 2" xfId="4686"/>
    <cellStyle name="標題 10 3 2 2 2" xfId="4687"/>
    <cellStyle name="標題 10 3 2 3" xfId="4688"/>
    <cellStyle name="標題 10 3 2 3 2" xfId="4689"/>
    <cellStyle name="標題 10 3 2 3 3" xfId="4690"/>
    <cellStyle name="標題 10 3 2 4" xfId="4691"/>
    <cellStyle name="標題 10 3 2 5" xfId="4692"/>
    <cellStyle name="標題 10 3 3" xfId="4693"/>
    <cellStyle name="標題 10 3 3 2" xfId="4694"/>
    <cellStyle name="標題 10 3 3 2 2" xfId="4695"/>
    <cellStyle name="標題 10 3 3 3" xfId="4696"/>
    <cellStyle name="標題 10 3 3 3 2" xfId="4697"/>
    <cellStyle name="標題 10 3 3 3 3" xfId="4698"/>
    <cellStyle name="標題 10 3 3 4" xfId="4699"/>
    <cellStyle name="標題 10 3 4" xfId="4700"/>
    <cellStyle name="標題 10 3 4 2" xfId="4701"/>
    <cellStyle name="標題 10 3 5" xfId="4702"/>
    <cellStyle name="標題 10 3 5 2" xfId="4703"/>
    <cellStyle name="標題 10 3 6" xfId="4704"/>
    <cellStyle name="標題 10 3 6 2" xfId="4705"/>
    <cellStyle name="標題 10 3 6 3" xfId="4706"/>
    <cellStyle name="標題 10 3 7" xfId="4707"/>
    <cellStyle name="標題 10 3 8" xfId="4708"/>
    <cellStyle name="標題 10 4" xfId="4709"/>
    <cellStyle name="標題 10 4 2" xfId="4710"/>
    <cellStyle name="標題 10 4 2 2" xfId="4711"/>
    <cellStyle name="標題 10 4 2 2 2" xfId="4712"/>
    <cellStyle name="標題 10 4 2 3" xfId="4713"/>
    <cellStyle name="標題 10 4 2 3 2" xfId="4714"/>
    <cellStyle name="標題 10 4 2 3 3" xfId="4715"/>
    <cellStyle name="標題 10 4 2 4" xfId="4716"/>
    <cellStyle name="標題 10 4 2 5" xfId="4717"/>
    <cellStyle name="標題 10 4 3" xfId="4718"/>
    <cellStyle name="標題 10 4 3 2" xfId="4719"/>
    <cellStyle name="標題 10 4 3 2 2" xfId="4720"/>
    <cellStyle name="標題 10 4 3 3" xfId="4721"/>
    <cellStyle name="標題 10 4 3 3 2" xfId="4722"/>
    <cellStyle name="標題 10 4 3 3 3" xfId="4723"/>
    <cellStyle name="標題 10 4 3 4" xfId="4724"/>
    <cellStyle name="標題 10 4 4" xfId="4725"/>
    <cellStyle name="標題 10 4 4 2" xfId="4726"/>
    <cellStyle name="標題 10 4 5" xfId="4727"/>
    <cellStyle name="標題 10 4 5 2" xfId="4728"/>
    <cellStyle name="標題 10 4 6" xfId="4729"/>
    <cellStyle name="標題 10 4 6 2" xfId="4730"/>
    <cellStyle name="標題 10 4 6 3" xfId="4731"/>
    <cellStyle name="標題 10 4 7" xfId="4732"/>
    <cellStyle name="標題 10 4 8" xfId="4733"/>
    <cellStyle name="標題 10 5" xfId="4734"/>
    <cellStyle name="標題 10 5 2" xfId="4735"/>
    <cellStyle name="標題 10 5 2 2" xfId="4736"/>
    <cellStyle name="標題 10 5 3" xfId="4737"/>
    <cellStyle name="標題 10 5 3 2" xfId="4738"/>
    <cellStyle name="標題 10 5 3 3" xfId="4739"/>
    <cellStyle name="標題 10 5 4" xfId="4740"/>
    <cellStyle name="標題 10 5 5" xfId="4741"/>
    <cellStyle name="標題 10 6" xfId="4742"/>
    <cellStyle name="標題 10 6 2" xfId="4743"/>
    <cellStyle name="標題 10 6 2 2" xfId="4744"/>
    <cellStyle name="標題 10 6 3" xfId="4745"/>
    <cellStyle name="標題 10 6 3 2" xfId="4746"/>
    <cellStyle name="標題 10 6 3 3" xfId="4747"/>
    <cellStyle name="標題 10 6 4" xfId="4748"/>
    <cellStyle name="標題 10 7" xfId="4749"/>
    <cellStyle name="標題 10 7 2" xfId="4750"/>
    <cellStyle name="標題 10 8" xfId="4751"/>
    <cellStyle name="標題 10 8 2" xfId="4752"/>
    <cellStyle name="標題 10 9" xfId="4753"/>
    <cellStyle name="標題 10 9 2" xfId="4754"/>
    <cellStyle name="標題 10 9 3" xfId="4755"/>
    <cellStyle name="標題 11" xfId="4756"/>
    <cellStyle name="標題 11 10" xfId="4757"/>
    <cellStyle name="標題 11 2" xfId="4758"/>
    <cellStyle name="標題 11 2 2" xfId="4759"/>
    <cellStyle name="標題 11 2 2 2" xfId="4760"/>
    <cellStyle name="標題 11 2 2 2 2" xfId="4761"/>
    <cellStyle name="標題 11 2 2 3" xfId="4762"/>
    <cellStyle name="標題 11 2 2 3 2" xfId="4763"/>
    <cellStyle name="標題 11 2 2 3 3" xfId="4764"/>
    <cellStyle name="標題 11 2 2 4" xfId="4765"/>
    <cellStyle name="標題 11 2 2 5" xfId="4766"/>
    <cellStyle name="標題 11 2 3" xfId="4767"/>
    <cellStyle name="標題 11 2 3 2" xfId="4768"/>
    <cellStyle name="標題 11 2 3 2 2" xfId="4769"/>
    <cellStyle name="標題 11 2 3 3" xfId="4770"/>
    <cellStyle name="標題 11 2 3 3 2" xfId="4771"/>
    <cellStyle name="標題 11 2 3 3 3" xfId="4772"/>
    <cellStyle name="標題 11 2 3 4" xfId="4773"/>
    <cellStyle name="標題 11 2 4" xfId="4774"/>
    <cellStyle name="標題 11 2 4 2" xfId="4775"/>
    <cellStyle name="標題 11 2 5" xfId="4776"/>
    <cellStyle name="標題 11 2 5 2" xfId="4777"/>
    <cellStyle name="標題 11 2 6" xfId="4778"/>
    <cellStyle name="標題 11 2 6 2" xfId="4779"/>
    <cellStyle name="標題 11 2 6 3" xfId="4780"/>
    <cellStyle name="標題 11 2 7" xfId="4781"/>
    <cellStyle name="標題 11 2 8" xfId="4782"/>
    <cellStyle name="標題 11 3" xfId="4783"/>
    <cellStyle name="標題 11 3 2" xfId="4784"/>
    <cellStyle name="標題 11 3 2 2" xfId="4785"/>
    <cellStyle name="標題 11 3 2 2 2" xfId="4786"/>
    <cellStyle name="標題 11 3 2 3" xfId="4787"/>
    <cellStyle name="標題 11 3 2 3 2" xfId="4788"/>
    <cellStyle name="標題 11 3 2 3 3" xfId="4789"/>
    <cellStyle name="標題 11 3 2 4" xfId="4790"/>
    <cellStyle name="標題 11 3 2 5" xfId="4791"/>
    <cellStyle name="標題 11 3 3" xfId="4792"/>
    <cellStyle name="標題 11 3 3 2" xfId="4793"/>
    <cellStyle name="標題 11 3 3 2 2" xfId="4794"/>
    <cellStyle name="標題 11 3 3 3" xfId="4795"/>
    <cellStyle name="標題 11 3 3 3 2" xfId="4796"/>
    <cellStyle name="標題 11 3 3 3 3" xfId="4797"/>
    <cellStyle name="標題 11 3 3 4" xfId="4798"/>
    <cellStyle name="標題 11 3 4" xfId="4799"/>
    <cellStyle name="標題 11 3 4 2" xfId="4800"/>
    <cellStyle name="標題 11 3 5" xfId="4801"/>
    <cellStyle name="標題 11 3 5 2" xfId="4802"/>
    <cellStyle name="標題 11 3 6" xfId="4803"/>
    <cellStyle name="標題 11 3 6 2" xfId="4804"/>
    <cellStyle name="標題 11 3 6 3" xfId="4805"/>
    <cellStyle name="標題 11 3 7" xfId="4806"/>
    <cellStyle name="標題 11 3 8" xfId="4807"/>
    <cellStyle name="標題 11 4" xfId="4808"/>
    <cellStyle name="標題 11 4 2" xfId="4809"/>
    <cellStyle name="標題 11 4 2 2" xfId="4810"/>
    <cellStyle name="標題 11 4 2 2 2" xfId="4811"/>
    <cellStyle name="標題 11 4 2 3" xfId="4812"/>
    <cellStyle name="標題 11 4 2 3 2" xfId="4813"/>
    <cellStyle name="標題 11 4 2 3 3" xfId="4814"/>
    <cellStyle name="標題 11 4 2 4" xfId="4815"/>
    <cellStyle name="標題 11 4 2 5" xfId="4816"/>
    <cellStyle name="標題 11 4 3" xfId="4817"/>
    <cellStyle name="標題 11 4 3 2" xfId="4818"/>
    <cellStyle name="標題 11 4 3 2 2" xfId="4819"/>
    <cellStyle name="標題 11 4 3 3" xfId="4820"/>
    <cellStyle name="標題 11 4 3 3 2" xfId="4821"/>
    <cellStyle name="標題 11 4 3 3 3" xfId="4822"/>
    <cellStyle name="標題 11 4 3 4" xfId="4823"/>
    <cellStyle name="標題 11 4 4" xfId="4824"/>
    <cellStyle name="標題 11 4 4 2" xfId="4825"/>
    <cellStyle name="標題 11 4 5" xfId="4826"/>
    <cellStyle name="標題 11 4 5 2" xfId="4827"/>
    <cellStyle name="標題 11 4 6" xfId="4828"/>
    <cellStyle name="標題 11 4 6 2" xfId="4829"/>
    <cellStyle name="標題 11 4 6 3" xfId="4830"/>
    <cellStyle name="標題 11 4 7" xfId="4831"/>
    <cellStyle name="標題 11 4 8" xfId="4832"/>
    <cellStyle name="標題 11 5" xfId="4833"/>
    <cellStyle name="標題 11 5 2" xfId="4834"/>
    <cellStyle name="標題 11 5 2 2" xfId="4835"/>
    <cellStyle name="標題 11 5 3" xfId="4836"/>
    <cellStyle name="標題 11 5 3 2" xfId="4837"/>
    <cellStyle name="標題 11 5 3 3" xfId="4838"/>
    <cellStyle name="標題 11 5 4" xfId="4839"/>
    <cellStyle name="標題 11 5 5" xfId="4840"/>
    <cellStyle name="標題 11 6" xfId="4841"/>
    <cellStyle name="標題 11 6 2" xfId="4842"/>
    <cellStyle name="標題 11 6 2 2" xfId="4843"/>
    <cellStyle name="標題 11 6 3" xfId="4844"/>
    <cellStyle name="標題 11 6 3 2" xfId="4845"/>
    <cellStyle name="標題 11 6 3 3" xfId="4846"/>
    <cellStyle name="標題 11 6 4" xfId="4847"/>
    <cellStyle name="標題 11 7" xfId="4848"/>
    <cellStyle name="標題 11 7 2" xfId="4849"/>
    <cellStyle name="標題 11 8" xfId="4850"/>
    <cellStyle name="標題 11 8 2" xfId="4851"/>
    <cellStyle name="標題 11 9" xfId="4852"/>
    <cellStyle name="標題 11 9 2" xfId="4853"/>
    <cellStyle name="標題 11 9 3" xfId="4854"/>
    <cellStyle name="標題 12" xfId="4855"/>
    <cellStyle name="標題 12 10" xfId="4856"/>
    <cellStyle name="標題 12 2" xfId="4857"/>
    <cellStyle name="標題 12 2 2" xfId="4858"/>
    <cellStyle name="標題 12 2 2 2" xfId="4859"/>
    <cellStyle name="標題 12 2 2 2 2" xfId="4860"/>
    <cellStyle name="標題 12 2 2 3" xfId="4861"/>
    <cellStyle name="標題 12 2 2 3 2" xfId="4862"/>
    <cellStyle name="標題 12 2 2 3 3" xfId="4863"/>
    <cellStyle name="標題 12 2 2 4" xfId="4864"/>
    <cellStyle name="標題 12 2 2 5" xfId="4865"/>
    <cellStyle name="標題 12 2 3" xfId="4866"/>
    <cellStyle name="標題 12 2 3 2" xfId="4867"/>
    <cellStyle name="標題 12 2 3 2 2" xfId="4868"/>
    <cellStyle name="標題 12 2 3 3" xfId="4869"/>
    <cellStyle name="標題 12 2 3 3 2" xfId="4870"/>
    <cellStyle name="標題 12 2 3 3 3" xfId="4871"/>
    <cellStyle name="標題 12 2 3 4" xfId="4872"/>
    <cellStyle name="標題 12 2 4" xfId="4873"/>
    <cellStyle name="標題 12 2 4 2" xfId="4874"/>
    <cellStyle name="標題 12 2 5" xfId="4875"/>
    <cellStyle name="標題 12 2 5 2" xfId="4876"/>
    <cellStyle name="標題 12 2 6" xfId="4877"/>
    <cellStyle name="標題 12 2 6 2" xfId="4878"/>
    <cellStyle name="標題 12 2 6 3" xfId="4879"/>
    <cellStyle name="標題 12 2 7" xfId="4880"/>
    <cellStyle name="標題 12 2 8" xfId="4881"/>
    <cellStyle name="標題 12 3" xfId="4882"/>
    <cellStyle name="標題 12 3 2" xfId="4883"/>
    <cellStyle name="標題 12 3 2 2" xfId="4884"/>
    <cellStyle name="標題 12 3 2 2 2" xfId="4885"/>
    <cellStyle name="標題 12 3 2 3" xfId="4886"/>
    <cellStyle name="標題 12 3 2 3 2" xfId="4887"/>
    <cellStyle name="標題 12 3 2 3 3" xfId="4888"/>
    <cellStyle name="標題 12 3 2 4" xfId="4889"/>
    <cellStyle name="標題 12 3 2 5" xfId="4890"/>
    <cellStyle name="標題 12 3 3" xfId="4891"/>
    <cellStyle name="標題 12 3 3 2" xfId="4892"/>
    <cellStyle name="標題 12 3 3 2 2" xfId="4893"/>
    <cellStyle name="標題 12 3 3 3" xfId="4894"/>
    <cellStyle name="標題 12 3 3 3 2" xfId="4895"/>
    <cellStyle name="標題 12 3 3 3 3" xfId="4896"/>
    <cellStyle name="標題 12 3 3 4" xfId="4897"/>
    <cellStyle name="標題 12 3 4" xfId="4898"/>
    <cellStyle name="標題 12 3 4 2" xfId="4899"/>
    <cellStyle name="標題 12 3 5" xfId="4900"/>
    <cellStyle name="標題 12 3 5 2" xfId="4901"/>
    <cellStyle name="標題 12 3 6" xfId="4902"/>
    <cellStyle name="標題 12 3 6 2" xfId="4903"/>
    <cellStyle name="標題 12 3 6 3" xfId="4904"/>
    <cellStyle name="標題 12 3 7" xfId="4905"/>
    <cellStyle name="標題 12 3 8" xfId="4906"/>
    <cellStyle name="標題 12 4" xfId="4907"/>
    <cellStyle name="標題 12 4 2" xfId="4908"/>
    <cellStyle name="標題 12 4 2 2" xfId="4909"/>
    <cellStyle name="標題 12 4 2 2 2" xfId="4910"/>
    <cellStyle name="標題 12 4 2 3" xfId="4911"/>
    <cellStyle name="標題 12 4 2 3 2" xfId="4912"/>
    <cellStyle name="標題 12 4 2 3 3" xfId="4913"/>
    <cellStyle name="標題 12 4 2 4" xfId="4914"/>
    <cellStyle name="標題 12 4 2 5" xfId="4915"/>
    <cellStyle name="標題 12 4 3" xfId="4916"/>
    <cellStyle name="標題 12 4 3 2" xfId="4917"/>
    <cellStyle name="標題 12 4 3 2 2" xfId="4918"/>
    <cellStyle name="標題 12 4 3 3" xfId="4919"/>
    <cellStyle name="標題 12 4 3 3 2" xfId="4920"/>
    <cellStyle name="標題 12 4 3 3 3" xfId="4921"/>
    <cellStyle name="標題 12 4 3 4" xfId="4922"/>
    <cellStyle name="標題 12 4 4" xfId="4923"/>
    <cellStyle name="標題 12 4 4 2" xfId="4924"/>
    <cellStyle name="標題 12 4 5" xfId="4925"/>
    <cellStyle name="標題 12 4 5 2" xfId="4926"/>
    <cellStyle name="標題 12 4 6" xfId="4927"/>
    <cellStyle name="標題 12 4 6 2" xfId="4928"/>
    <cellStyle name="標題 12 4 6 3" xfId="4929"/>
    <cellStyle name="標題 12 4 7" xfId="4930"/>
    <cellStyle name="標題 12 4 8" xfId="4931"/>
    <cellStyle name="標題 12 5" xfId="4932"/>
    <cellStyle name="標題 12 5 2" xfId="4933"/>
    <cellStyle name="標題 12 5 2 2" xfId="4934"/>
    <cellStyle name="標題 12 5 3" xfId="4935"/>
    <cellStyle name="標題 12 5 3 2" xfId="4936"/>
    <cellStyle name="標題 12 5 3 3" xfId="4937"/>
    <cellStyle name="標題 12 5 4" xfId="4938"/>
    <cellStyle name="標題 12 5 5" xfId="4939"/>
    <cellStyle name="標題 12 6" xfId="4940"/>
    <cellStyle name="標題 12 6 2" xfId="4941"/>
    <cellStyle name="標題 12 6 2 2" xfId="4942"/>
    <cellStyle name="標題 12 6 3" xfId="4943"/>
    <cellStyle name="標題 12 6 3 2" xfId="4944"/>
    <cellStyle name="標題 12 6 3 3" xfId="4945"/>
    <cellStyle name="標題 12 6 4" xfId="4946"/>
    <cellStyle name="標題 12 7" xfId="4947"/>
    <cellStyle name="標題 12 7 2" xfId="4948"/>
    <cellStyle name="標題 12 8" xfId="4949"/>
    <cellStyle name="標題 12 8 2" xfId="4950"/>
    <cellStyle name="標題 12 9" xfId="4951"/>
    <cellStyle name="標題 12 9 2" xfId="4952"/>
    <cellStyle name="標題 12 9 3" xfId="4953"/>
    <cellStyle name="標題 13" xfId="4954"/>
    <cellStyle name="標題 13 10" xfId="4955"/>
    <cellStyle name="標題 13 2" xfId="4956"/>
    <cellStyle name="標題 13 2 2" xfId="4957"/>
    <cellStyle name="標題 13 2 2 2" xfId="4958"/>
    <cellStyle name="標題 13 2 2 2 2" xfId="4959"/>
    <cellStyle name="標題 13 2 2 3" xfId="4960"/>
    <cellStyle name="標題 13 2 2 3 2" xfId="4961"/>
    <cellStyle name="標題 13 2 2 3 3" xfId="4962"/>
    <cellStyle name="標題 13 2 2 4" xfId="4963"/>
    <cellStyle name="標題 13 2 2 5" xfId="4964"/>
    <cellStyle name="標題 13 2 3" xfId="4965"/>
    <cellStyle name="標題 13 2 3 2" xfId="4966"/>
    <cellStyle name="標題 13 2 3 2 2" xfId="4967"/>
    <cellStyle name="標題 13 2 3 3" xfId="4968"/>
    <cellStyle name="標題 13 2 3 3 2" xfId="4969"/>
    <cellStyle name="標題 13 2 3 3 3" xfId="4970"/>
    <cellStyle name="標題 13 2 3 4" xfId="4971"/>
    <cellStyle name="標題 13 2 4" xfId="4972"/>
    <cellStyle name="標題 13 2 4 2" xfId="4973"/>
    <cellStyle name="標題 13 2 5" xfId="4974"/>
    <cellStyle name="標題 13 2 5 2" xfId="4975"/>
    <cellStyle name="標題 13 2 6" xfId="4976"/>
    <cellStyle name="標題 13 2 6 2" xfId="4977"/>
    <cellStyle name="標題 13 2 6 3" xfId="4978"/>
    <cellStyle name="標題 13 2 7" xfId="4979"/>
    <cellStyle name="標題 13 2 8" xfId="4980"/>
    <cellStyle name="標題 13 3" xfId="4981"/>
    <cellStyle name="標題 13 3 2" xfId="4982"/>
    <cellStyle name="標題 13 3 2 2" xfId="4983"/>
    <cellStyle name="標題 13 3 2 2 2" xfId="4984"/>
    <cellStyle name="標題 13 3 2 3" xfId="4985"/>
    <cellStyle name="標題 13 3 2 3 2" xfId="4986"/>
    <cellStyle name="標題 13 3 2 3 3" xfId="4987"/>
    <cellStyle name="標題 13 3 2 4" xfId="4988"/>
    <cellStyle name="標題 13 3 2 5" xfId="4989"/>
    <cellStyle name="標題 13 3 3" xfId="4990"/>
    <cellStyle name="標題 13 3 3 2" xfId="4991"/>
    <cellStyle name="標題 13 3 3 2 2" xfId="4992"/>
    <cellStyle name="標題 13 3 3 3" xfId="4993"/>
    <cellStyle name="標題 13 3 3 3 2" xfId="4994"/>
    <cellStyle name="標題 13 3 3 3 3" xfId="4995"/>
    <cellStyle name="標題 13 3 3 4" xfId="4996"/>
    <cellStyle name="標題 13 3 4" xfId="4997"/>
    <cellStyle name="標題 13 3 4 2" xfId="4998"/>
    <cellStyle name="標題 13 3 5" xfId="4999"/>
    <cellStyle name="標題 13 3 5 2" xfId="5000"/>
    <cellStyle name="標題 13 3 6" xfId="5001"/>
    <cellStyle name="標題 13 3 6 2" xfId="5002"/>
    <cellStyle name="標題 13 3 6 3" xfId="5003"/>
    <cellStyle name="標題 13 3 7" xfId="5004"/>
    <cellStyle name="標題 13 3 8" xfId="5005"/>
    <cellStyle name="標題 13 4" xfId="5006"/>
    <cellStyle name="標題 13 4 2" xfId="5007"/>
    <cellStyle name="標題 13 4 2 2" xfId="5008"/>
    <cellStyle name="標題 13 4 2 2 2" xfId="5009"/>
    <cellStyle name="標題 13 4 2 3" xfId="5010"/>
    <cellStyle name="標題 13 4 2 3 2" xfId="5011"/>
    <cellStyle name="標題 13 4 2 3 3" xfId="5012"/>
    <cellStyle name="標題 13 4 2 4" xfId="5013"/>
    <cellStyle name="標題 13 4 2 5" xfId="5014"/>
    <cellStyle name="標題 13 4 3" xfId="5015"/>
    <cellStyle name="標題 13 4 3 2" xfId="5016"/>
    <cellStyle name="標題 13 4 3 2 2" xfId="5017"/>
    <cellStyle name="標題 13 4 3 3" xfId="5018"/>
    <cellStyle name="標題 13 4 3 3 2" xfId="5019"/>
    <cellStyle name="標題 13 4 3 3 3" xfId="5020"/>
    <cellStyle name="標題 13 4 3 4" xfId="5021"/>
    <cellStyle name="標題 13 4 4" xfId="5022"/>
    <cellStyle name="標題 13 4 4 2" xfId="5023"/>
    <cellStyle name="標題 13 4 5" xfId="5024"/>
    <cellStyle name="標題 13 4 5 2" xfId="5025"/>
    <cellStyle name="標題 13 4 6" xfId="5026"/>
    <cellStyle name="標題 13 4 6 2" xfId="5027"/>
    <cellStyle name="標題 13 4 6 3" xfId="5028"/>
    <cellStyle name="標題 13 4 7" xfId="5029"/>
    <cellStyle name="標題 13 4 8" xfId="5030"/>
    <cellStyle name="標題 13 5" xfId="5031"/>
    <cellStyle name="標題 13 5 2" xfId="5032"/>
    <cellStyle name="標題 13 5 2 2" xfId="5033"/>
    <cellStyle name="標題 13 5 3" xfId="5034"/>
    <cellStyle name="標題 13 5 3 2" xfId="5035"/>
    <cellStyle name="標題 13 5 3 3" xfId="5036"/>
    <cellStyle name="標題 13 5 4" xfId="5037"/>
    <cellStyle name="標題 13 5 5" xfId="5038"/>
    <cellStyle name="標題 13 6" xfId="5039"/>
    <cellStyle name="標題 13 6 2" xfId="5040"/>
    <cellStyle name="標題 13 6 2 2" xfId="5041"/>
    <cellStyle name="標題 13 6 3" xfId="5042"/>
    <cellStyle name="標題 13 6 3 2" xfId="5043"/>
    <cellStyle name="標題 13 6 3 3" xfId="5044"/>
    <cellStyle name="標題 13 6 4" xfId="5045"/>
    <cellStyle name="標題 13 7" xfId="5046"/>
    <cellStyle name="標題 13 7 2" xfId="5047"/>
    <cellStyle name="標題 13 8" xfId="5048"/>
    <cellStyle name="標題 13 8 2" xfId="5049"/>
    <cellStyle name="標題 13 9" xfId="5050"/>
    <cellStyle name="標題 13 9 2" xfId="5051"/>
    <cellStyle name="標題 13 9 3" xfId="5052"/>
    <cellStyle name="標題 14" xfId="5053"/>
    <cellStyle name="標題 14 10" xfId="5054"/>
    <cellStyle name="標題 14 2" xfId="5055"/>
    <cellStyle name="標題 14 2 2" xfId="5056"/>
    <cellStyle name="標題 14 2 2 2" xfId="5057"/>
    <cellStyle name="標題 14 2 2 2 2" xfId="5058"/>
    <cellStyle name="標題 14 2 2 3" xfId="5059"/>
    <cellStyle name="標題 14 2 2 3 2" xfId="5060"/>
    <cellStyle name="標題 14 2 2 3 3" xfId="5061"/>
    <cellStyle name="標題 14 2 2 4" xfId="5062"/>
    <cellStyle name="標題 14 2 2 5" xfId="5063"/>
    <cellStyle name="標題 14 2 3" xfId="5064"/>
    <cellStyle name="標題 14 2 3 2" xfId="5065"/>
    <cellStyle name="標題 14 2 3 2 2" xfId="5066"/>
    <cellStyle name="標題 14 2 3 3" xfId="5067"/>
    <cellStyle name="標題 14 2 3 3 2" xfId="5068"/>
    <cellStyle name="標題 14 2 3 3 3" xfId="5069"/>
    <cellStyle name="標題 14 2 3 4" xfId="5070"/>
    <cellStyle name="標題 14 2 4" xfId="5071"/>
    <cellStyle name="標題 14 2 4 2" xfId="5072"/>
    <cellStyle name="標題 14 2 5" xfId="5073"/>
    <cellStyle name="標題 14 2 5 2" xfId="5074"/>
    <cellStyle name="標題 14 2 6" xfId="5075"/>
    <cellStyle name="標題 14 2 6 2" xfId="5076"/>
    <cellStyle name="標題 14 2 6 3" xfId="5077"/>
    <cellStyle name="標題 14 2 7" xfId="5078"/>
    <cellStyle name="標題 14 2 8" xfId="5079"/>
    <cellStyle name="標題 14 3" xfId="5080"/>
    <cellStyle name="標題 14 3 2" xfId="5081"/>
    <cellStyle name="標題 14 3 2 2" xfId="5082"/>
    <cellStyle name="標題 14 3 2 2 2" xfId="5083"/>
    <cellStyle name="標題 14 3 2 3" xfId="5084"/>
    <cellStyle name="標題 14 3 2 3 2" xfId="5085"/>
    <cellStyle name="標題 14 3 2 3 3" xfId="5086"/>
    <cellStyle name="標題 14 3 2 4" xfId="5087"/>
    <cellStyle name="標題 14 3 2 5" xfId="5088"/>
    <cellStyle name="標題 14 3 3" xfId="5089"/>
    <cellStyle name="標題 14 3 3 2" xfId="5090"/>
    <cellStyle name="標題 14 3 3 2 2" xfId="5091"/>
    <cellStyle name="標題 14 3 3 3" xfId="5092"/>
    <cellStyle name="標題 14 3 3 3 2" xfId="5093"/>
    <cellStyle name="標題 14 3 3 3 3" xfId="5094"/>
    <cellStyle name="標題 14 3 3 4" xfId="5095"/>
    <cellStyle name="標題 14 3 4" xfId="5096"/>
    <cellStyle name="標題 14 3 4 2" xfId="5097"/>
    <cellStyle name="標題 14 3 5" xfId="5098"/>
    <cellStyle name="標題 14 3 5 2" xfId="5099"/>
    <cellStyle name="標題 14 3 6" xfId="5100"/>
    <cellStyle name="標題 14 3 6 2" xfId="5101"/>
    <cellStyle name="標題 14 3 6 3" xfId="5102"/>
    <cellStyle name="標題 14 3 7" xfId="5103"/>
    <cellStyle name="標題 14 3 8" xfId="5104"/>
    <cellStyle name="標題 14 4" xfId="5105"/>
    <cellStyle name="標題 14 4 2" xfId="5106"/>
    <cellStyle name="標題 14 4 2 2" xfId="5107"/>
    <cellStyle name="標題 14 4 2 2 2" xfId="5108"/>
    <cellStyle name="標題 14 4 2 3" xfId="5109"/>
    <cellStyle name="標題 14 4 2 3 2" xfId="5110"/>
    <cellStyle name="標題 14 4 2 3 3" xfId="5111"/>
    <cellStyle name="標題 14 4 2 4" xfId="5112"/>
    <cellStyle name="標題 14 4 2 5" xfId="5113"/>
    <cellStyle name="標題 14 4 3" xfId="5114"/>
    <cellStyle name="標題 14 4 3 2" xfId="5115"/>
    <cellStyle name="標題 14 4 3 2 2" xfId="5116"/>
    <cellStyle name="標題 14 4 3 3" xfId="5117"/>
    <cellStyle name="標題 14 4 3 3 2" xfId="5118"/>
    <cellStyle name="標題 14 4 3 3 3" xfId="5119"/>
    <cellStyle name="標題 14 4 3 4" xfId="5120"/>
    <cellStyle name="標題 14 4 4" xfId="5121"/>
    <cellStyle name="標題 14 4 4 2" xfId="5122"/>
    <cellStyle name="標題 14 4 5" xfId="5123"/>
    <cellStyle name="標題 14 4 5 2" xfId="5124"/>
    <cellStyle name="標題 14 4 6" xfId="5125"/>
    <cellStyle name="標題 14 4 6 2" xfId="5126"/>
    <cellStyle name="標題 14 4 6 3" xfId="5127"/>
    <cellStyle name="標題 14 4 7" xfId="5128"/>
    <cellStyle name="標題 14 4 8" xfId="5129"/>
    <cellStyle name="標題 14 5" xfId="5130"/>
    <cellStyle name="標題 14 5 2" xfId="5131"/>
    <cellStyle name="標題 14 5 2 2" xfId="5132"/>
    <cellStyle name="標題 14 5 3" xfId="5133"/>
    <cellStyle name="標題 14 5 3 2" xfId="5134"/>
    <cellStyle name="標題 14 5 3 3" xfId="5135"/>
    <cellStyle name="標題 14 5 4" xfId="5136"/>
    <cellStyle name="標題 14 5 5" xfId="5137"/>
    <cellStyle name="標題 14 6" xfId="5138"/>
    <cellStyle name="標題 14 6 2" xfId="5139"/>
    <cellStyle name="標題 14 6 2 2" xfId="5140"/>
    <cellStyle name="標題 14 6 3" xfId="5141"/>
    <cellStyle name="標題 14 6 3 2" xfId="5142"/>
    <cellStyle name="標題 14 6 3 3" xfId="5143"/>
    <cellStyle name="標題 14 6 4" xfId="5144"/>
    <cellStyle name="標題 14 7" xfId="5145"/>
    <cellStyle name="標題 14 7 2" xfId="5146"/>
    <cellStyle name="標題 14 8" xfId="5147"/>
    <cellStyle name="標題 14 8 2" xfId="5148"/>
    <cellStyle name="標題 14 9" xfId="5149"/>
    <cellStyle name="標題 14 9 2" xfId="5150"/>
    <cellStyle name="標題 14 9 3" xfId="5151"/>
    <cellStyle name="標題 15" xfId="5152"/>
    <cellStyle name="標題 15 10" xfId="5153"/>
    <cellStyle name="標題 15 2" xfId="5154"/>
    <cellStyle name="標題 15 2 2" xfId="5155"/>
    <cellStyle name="標題 15 2 2 2" xfId="5156"/>
    <cellStyle name="標題 15 2 2 2 2" xfId="5157"/>
    <cellStyle name="標題 15 2 2 3" xfId="5158"/>
    <cellStyle name="標題 15 2 2 3 2" xfId="5159"/>
    <cellStyle name="標題 15 2 2 3 3" xfId="5160"/>
    <cellStyle name="標題 15 2 2 4" xfId="5161"/>
    <cellStyle name="標題 15 2 2 5" xfId="5162"/>
    <cellStyle name="標題 15 2 3" xfId="5163"/>
    <cellStyle name="標題 15 2 3 2" xfId="5164"/>
    <cellStyle name="標題 15 2 3 2 2" xfId="5165"/>
    <cellStyle name="標題 15 2 3 3" xfId="5166"/>
    <cellStyle name="標題 15 2 3 3 2" xfId="5167"/>
    <cellStyle name="標題 15 2 3 3 3" xfId="5168"/>
    <cellStyle name="標題 15 2 3 4" xfId="5169"/>
    <cellStyle name="標題 15 2 4" xfId="5170"/>
    <cellStyle name="標題 15 2 4 2" xfId="5171"/>
    <cellStyle name="標題 15 2 5" xfId="5172"/>
    <cellStyle name="標題 15 2 5 2" xfId="5173"/>
    <cellStyle name="標題 15 2 6" xfId="5174"/>
    <cellStyle name="標題 15 2 6 2" xfId="5175"/>
    <cellStyle name="標題 15 2 6 3" xfId="5176"/>
    <cellStyle name="標題 15 2 7" xfId="5177"/>
    <cellStyle name="標題 15 2 8" xfId="5178"/>
    <cellStyle name="標題 15 3" xfId="5179"/>
    <cellStyle name="標題 15 3 2" xfId="5180"/>
    <cellStyle name="標題 15 3 2 2" xfId="5181"/>
    <cellStyle name="標題 15 3 2 2 2" xfId="5182"/>
    <cellStyle name="標題 15 3 2 3" xfId="5183"/>
    <cellStyle name="標題 15 3 2 3 2" xfId="5184"/>
    <cellStyle name="標題 15 3 2 3 3" xfId="5185"/>
    <cellStyle name="標題 15 3 2 4" xfId="5186"/>
    <cellStyle name="標題 15 3 2 5" xfId="5187"/>
    <cellStyle name="標題 15 3 3" xfId="5188"/>
    <cellStyle name="標題 15 3 3 2" xfId="5189"/>
    <cellStyle name="標題 15 3 3 2 2" xfId="5190"/>
    <cellStyle name="標題 15 3 3 3" xfId="5191"/>
    <cellStyle name="標題 15 3 3 3 2" xfId="5192"/>
    <cellStyle name="標題 15 3 3 3 3" xfId="5193"/>
    <cellStyle name="標題 15 3 3 4" xfId="5194"/>
    <cellStyle name="標題 15 3 4" xfId="5195"/>
    <cellStyle name="標題 15 3 4 2" xfId="5196"/>
    <cellStyle name="標題 15 3 5" xfId="5197"/>
    <cellStyle name="標題 15 3 5 2" xfId="5198"/>
    <cellStyle name="標題 15 3 6" xfId="5199"/>
    <cellStyle name="標題 15 3 6 2" xfId="5200"/>
    <cellStyle name="標題 15 3 6 3" xfId="5201"/>
    <cellStyle name="標題 15 3 7" xfId="5202"/>
    <cellStyle name="標題 15 3 8" xfId="5203"/>
    <cellStyle name="標題 15 4" xfId="5204"/>
    <cellStyle name="標題 15 4 2" xfId="5205"/>
    <cellStyle name="標題 15 4 2 2" xfId="5206"/>
    <cellStyle name="標題 15 4 2 2 2" xfId="5207"/>
    <cellStyle name="標題 15 4 2 3" xfId="5208"/>
    <cellStyle name="標題 15 4 2 3 2" xfId="5209"/>
    <cellStyle name="標題 15 4 2 3 3" xfId="5210"/>
    <cellStyle name="標題 15 4 2 4" xfId="5211"/>
    <cellStyle name="標題 15 4 2 5" xfId="5212"/>
    <cellStyle name="標題 15 4 3" xfId="5213"/>
    <cellStyle name="標題 15 4 3 2" xfId="5214"/>
    <cellStyle name="標題 15 4 3 2 2" xfId="5215"/>
    <cellStyle name="標題 15 4 3 3" xfId="5216"/>
    <cellStyle name="標題 15 4 3 3 2" xfId="5217"/>
    <cellStyle name="標題 15 4 3 3 3" xfId="5218"/>
    <cellStyle name="標題 15 4 3 4" xfId="5219"/>
    <cellStyle name="標題 15 4 4" xfId="5220"/>
    <cellStyle name="標題 15 4 4 2" xfId="5221"/>
    <cellStyle name="標題 15 4 5" xfId="5222"/>
    <cellStyle name="標題 15 4 5 2" xfId="5223"/>
    <cellStyle name="標題 15 4 6" xfId="5224"/>
    <cellStyle name="標題 15 4 6 2" xfId="5225"/>
    <cellStyle name="標題 15 4 6 3" xfId="5226"/>
    <cellStyle name="標題 15 4 7" xfId="5227"/>
    <cellStyle name="標題 15 4 8" xfId="5228"/>
    <cellStyle name="標題 15 5" xfId="5229"/>
    <cellStyle name="標題 15 5 2" xfId="5230"/>
    <cellStyle name="標題 15 5 2 2" xfId="5231"/>
    <cellStyle name="標題 15 5 3" xfId="5232"/>
    <cellStyle name="標題 15 5 3 2" xfId="5233"/>
    <cellStyle name="標題 15 5 3 3" xfId="5234"/>
    <cellStyle name="標題 15 5 4" xfId="5235"/>
    <cellStyle name="標題 15 5 5" xfId="5236"/>
    <cellStyle name="標題 15 6" xfId="5237"/>
    <cellStyle name="標題 15 6 2" xfId="5238"/>
    <cellStyle name="標題 15 6 2 2" xfId="5239"/>
    <cellStyle name="標題 15 6 3" xfId="5240"/>
    <cellStyle name="標題 15 6 3 2" xfId="5241"/>
    <cellStyle name="標題 15 6 3 3" xfId="5242"/>
    <cellStyle name="標題 15 6 4" xfId="5243"/>
    <cellStyle name="標題 15 7" xfId="5244"/>
    <cellStyle name="標題 15 7 2" xfId="5245"/>
    <cellStyle name="標題 15 8" xfId="5246"/>
    <cellStyle name="標題 15 8 2" xfId="5247"/>
    <cellStyle name="標題 15 9" xfId="5248"/>
    <cellStyle name="標題 15 9 2" xfId="5249"/>
    <cellStyle name="標題 15 9 3" xfId="5250"/>
    <cellStyle name="標題 16" xfId="5251"/>
    <cellStyle name="標題 16 10" xfId="5252"/>
    <cellStyle name="標題 16 2" xfId="5253"/>
    <cellStyle name="標題 16 2 2" xfId="5254"/>
    <cellStyle name="標題 16 2 2 2" xfId="5255"/>
    <cellStyle name="標題 16 2 2 2 2" xfId="5256"/>
    <cellStyle name="標題 16 2 2 3" xfId="5257"/>
    <cellStyle name="標題 16 2 2 3 2" xfId="5258"/>
    <cellStyle name="標題 16 2 2 3 3" xfId="5259"/>
    <cellStyle name="標題 16 2 2 4" xfId="5260"/>
    <cellStyle name="標題 16 2 2 5" xfId="5261"/>
    <cellStyle name="標題 16 2 3" xfId="5262"/>
    <cellStyle name="標題 16 2 3 2" xfId="5263"/>
    <cellStyle name="標題 16 2 3 2 2" xfId="5264"/>
    <cellStyle name="標題 16 2 3 3" xfId="5265"/>
    <cellStyle name="標題 16 2 3 3 2" xfId="5266"/>
    <cellStyle name="標題 16 2 3 3 3" xfId="5267"/>
    <cellStyle name="標題 16 2 3 4" xfId="5268"/>
    <cellStyle name="標題 16 2 4" xfId="5269"/>
    <cellStyle name="標題 16 2 4 2" xfId="5270"/>
    <cellStyle name="標題 16 2 5" xfId="5271"/>
    <cellStyle name="標題 16 2 5 2" xfId="5272"/>
    <cellStyle name="標題 16 2 6" xfId="5273"/>
    <cellStyle name="標題 16 2 6 2" xfId="5274"/>
    <cellStyle name="標題 16 2 6 3" xfId="5275"/>
    <cellStyle name="標題 16 2 7" xfId="5276"/>
    <cellStyle name="標題 16 2 8" xfId="5277"/>
    <cellStyle name="標題 16 3" xfId="5278"/>
    <cellStyle name="標題 16 3 2" xfId="5279"/>
    <cellStyle name="標題 16 3 2 2" xfId="5280"/>
    <cellStyle name="標題 16 3 2 2 2" xfId="5281"/>
    <cellStyle name="標題 16 3 2 3" xfId="5282"/>
    <cellStyle name="標題 16 3 2 3 2" xfId="5283"/>
    <cellStyle name="標題 16 3 2 3 3" xfId="5284"/>
    <cellStyle name="標題 16 3 2 4" xfId="5285"/>
    <cellStyle name="標題 16 3 2 5" xfId="5286"/>
    <cellStyle name="標題 16 3 3" xfId="5287"/>
    <cellStyle name="標題 16 3 3 2" xfId="5288"/>
    <cellStyle name="標題 16 3 3 2 2" xfId="5289"/>
    <cellStyle name="標題 16 3 3 3" xfId="5290"/>
    <cellStyle name="標題 16 3 3 3 2" xfId="5291"/>
    <cellStyle name="標題 16 3 3 3 3" xfId="5292"/>
    <cellStyle name="標題 16 3 3 4" xfId="5293"/>
    <cellStyle name="標題 16 3 4" xfId="5294"/>
    <cellStyle name="標題 16 3 4 2" xfId="5295"/>
    <cellStyle name="標題 16 3 5" xfId="5296"/>
    <cellStyle name="標題 16 3 5 2" xfId="5297"/>
    <cellStyle name="標題 16 3 6" xfId="5298"/>
    <cellStyle name="標題 16 3 6 2" xfId="5299"/>
    <cellStyle name="標題 16 3 6 3" xfId="5300"/>
    <cellStyle name="標題 16 3 7" xfId="5301"/>
    <cellStyle name="標題 16 3 8" xfId="5302"/>
    <cellStyle name="標題 16 4" xfId="5303"/>
    <cellStyle name="標題 16 4 2" xfId="5304"/>
    <cellStyle name="標題 16 4 2 2" xfId="5305"/>
    <cellStyle name="標題 16 4 2 2 2" xfId="5306"/>
    <cellStyle name="標題 16 4 2 3" xfId="5307"/>
    <cellStyle name="標題 16 4 2 3 2" xfId="5308"/>
    <cellStyle name="標題 16 4 2 3 3" xfId="5309"/>
    <cellStyle name="標題 16 4 2 4" xfId="5310"/>
    <cellStyle name="標題 16 4 2 5" xfId="5311"/>
    <cellStyle name="標題 16 4 3" xfId="5312"/>
    <cellStyle name="標題 16 4 3 2" xfId="5313"/>
    <cellStyle name="標題 16 4 3 2 2" xfId="5314"/>
    <cellStyle name="標題 16 4 3 3" xfId="5315"/>
    <cellStyle name="標題 16 4 3 3 2" xfId="5316"/>
    <cellStyle name="標題 16 4 3 3 3" xfId="5317"/>
    <cellStyle name="標題 16 4 3 4" xfId="5318"/>
    <cellStyle name="標題 16 4 4" xfId="5319"/>
    <cellStyle name="標題 16 4 4 2" xfId="5320"/>
    <cellStyle name="標題 16 4 5" xfId="5321"/>
    <cellStyle name="標題 16 4 5 2" xfId="5322"/>
    <cellStyle name="標題 16 4 6" xfId="5323"/>
    <cellStyle name="標題 16 4 6 2" xfId="5324"/>
    <cellStyle name="標題 16 4 6 3" xfId="5325"/>
    <cellStyle name="標題 16 4 7" xfId="5326"/>
    <cellStyle name="標題 16 4 8" xfId="5327"/>
    <cellStyle name="標題 16 5" xfId="5328"/>
    <cellStyle name="標題 16 5 2" xfId="5329"/>
    <cellStyle name="標題 16 5 2 2" xfId="5330"/>
    <cellStyle name="標題 16 5 3" xfId="5331"/>
    <cellStyle name="標題 16 5 3 2" xfId="5332"/>
    <cellStyle name="標題 16 5 3 3" xfId="5333"/>
    <cellStyle name="標題 16 5 4" xfId="5334"/>
    <cellStyle name="標題 16 5 5" xfId="5335"/>
    <cellStyle name="標題 16 6" xfId="5336"/>
    <cellStyle name="標題 16 6 2" xfId="5337"/>
    <cellStyle name="標題 16 6 2 2" xfId="5338"/>
    <cellStyle name="標題 16 6 3" xfId="5339"/>
    <cellStyle name="標題 16 6 3 2" xfId="5340"/>
    <cellStyle name="標題 16 6 3 3" xfId="5341"/>
    <cellStyle name="標題 16 6 4" xfId="5342"/>
    <cellStyle name="標題 16 7" xfId="5343"/>
    <cellStyle name="標題 16 7 2" xfId="5344"/>
    <cellStyle name="標題 16 8" xfId="5345"/>
    <cellStyle name="標題 16 8 2" xfId="5346"/>
    <cellStyle name="標題 16 9" xfId="5347"/>
    <cellStyle name="標題 16 9 2" xfId="5348"/>
    <cellStyle name="標題 16 9 3" xfId="5349"/>
    <cellStyle name="標題 17" xfId="5350"/>
    <cellStyle name="標題 17 10" xfId="5351"/>
    <cellStyle name="標題 17 2" xfId="5352"/>
    <cellStyle name="標題 17 2 2" xfId="5353"/>
    <cellStyle name="標題 17 2 2 2" xfId="5354"/>
    <cellStyle name="標題 17 2 2 2 2" xfId="5355"/>
    <cellStyle name="標題 17 2 2 3" xfId="5356"/>
    <cellStyle name="標題 17 2 2 3 2" xfId="5357"/>
    <cellStyle name="標題 17 2 2 3 3" xfId="5358"/>
    <cellStyle name="標題 17 2 2 4" xfId="5359"/>
    <cellStyle name="標題 17 2 2 5" xfId="5360"/>
    <cellStyle name="標題 17 2 3" xfId="5361"/>
    <cellStyle name="標題 17 2 3 2" xfId="5362"/>
    <cellStyle name="標題 17 2 3 2 2" xfId="5363"/>
    <cellStyle name="標題 17 2 3 3" xfId="5364"/>
    <cellStyle name="標題 17 2 3 3 2" xfId="5365"/>
    <cellStyle name="標題 17 2 3 3 3" xfId="5366"/>
    <cellStyle name="標題 17 2 3 4" xfId="5367"/>
    <cellStyle name="標題 17 2 4" xfId="5368"/>
    <cellStyle name="標題 17 2 4 2" xfId="5369"/>
    <cellStyle name="標題 17 2 5" xfId="5370"/>
    <cellStyle name="標題 17 2 5 2" xfId="5371"/>
    <cellStyle name="標題 17 2 6" xfId="5372"/>
    <cellStyle name="標題 17 2 6 2" xfId="5373"/>
    <cellStyle name="標題 17 2 6 3" xfId="5374"/>
    <cellStyle name="標題 17 2 7" xfId="5375"/>
    <cellStyle name="標題 17 2 8" xfId="5376"/>
    <cellStyle name="標題 17 3" xfId="5377"/>
    <cellStyle name="標題 17 3 2" xfId="5378"/>
    <cellStyle name="標題 17 3 2 2" xfId="5379"/>
    <cellStyle name="標題 17 3 2 2 2" xfId="5380"/>
    <cellStyle name="標題 17 3 2 3" xfId="5381"/>
    <cellStyle name="標題 17 3 2 3 2" xfId="5382"/>
    <cellStyle name="標題 17 3 2 3 3" xfId="5383"/>
    <cellStyle name="標題 17 3 2 4" xfId="5384"/>
    <cellStyle name="標題 17 3 2 5" xfId="5385"/>
    <cellStyle name="標題 17 3 3" xfId="5386"/>
    <cellStyle name="標題 17 3 3 2" xfId="5387"/>
    <cellStyle name="標題 17 3 3 2 2" xfId="5388"/>
    <cellStyle name="標題 17 3 3 3" xfId="5389"/>
    <cellStyle name="標題 17 3 3 3 2" xfId="5390"/>
    <cellStyle name="標題 17 3 3 3 3" xfId="5391"/>
    <cellStyle name="標題 17 3 3 4" xfId="5392"/>
    <cellStyle name="標題 17 3 4" xfId="5393"/>
    <cellStyle name="標題 17 3 4 2" xfId="5394"/>
    <cellStyle name="標題 17 3 5" xfId="5395"/>
    <cellStyle name="標題 17 3 5 2" xfId="5396"/>
    <cellStyle name="標題 17 3 6" xfId="5397"/>
    <cellStyle name="標題 17 3 6 2" xfId="5398"/>
    <cellStyle name="標題 17 3 6 3" xfId="5399"/>
    <cellStyle name="標題 17 3 7" xfId="5400"/>
    <cellStyle name="標題 17 3 8" xfId="5401"/>
    <cellStyle name="標題 17 4" xfId="5402"/>
    <cellStyle name="標題 17 4 2" xfId="5403"/>
    <cellStyle name="標題 17 4 2 2" xfId="5404"/>
    <cellStyle name="標題 17 4 2 2 2" xfId="5405"/>
    <cellStyle name="標題 17 4 2 3" xfId="5406"/>
    <cellStyle name="標題 17 4 2 3 2" xfId="5407"/>
    <cellStyle name="標題 17 4 2 3 3" xfId="5408"/>
    <cellStyle name="標題 17 4 2 4" xfId="5409"/>
    <cellStyle name="標題 17 4 2 5" xfId="5410"/>
    <cellStyle name="標題 17 4 3" xfId="5411"/>
    <cellStyle name="標題 17 4 3 2" xfId="5412"/>
    <cellStyle name="標題 17 4 3 2 2" xfId="5413"/>
    <cellStyle name="標題 17 4 3 3" xfId="5414"/>
    <cellStyle name="標題 17 4 3 3 2" xfId="5415"/>
    <cellStyle name="標題 17 4 3 3 3" xfId="5416"/>
    <cellStyle name="標題 17 4 3 4" xfId="5417"/>
    <cellStyle name="標題 17 4 4" xfId="5418"/>
    <cellStyle name="標題 17 4 4 2" xfId="5419"/>
    <cellStyle name="標題 17 4 5" xfId="5420"/>
    <cellStyle name="標題 17 4 5 2" xfId="5421"/>
    <cellStyle name="標題 17 4 6" xfId="5422"/>
    <cellStyle name="標題 17 4 6 2" xfId="5423"/>
    <cellStyle name="標題 17 4 6 3" xfId="5424"/>
    <cellStyle name="標題 17 4 7" xfId="5425"/>
    <cellStyle name="標題 17 4 8" xfId="5426"/>
    <cellStyle name="標題 17 5" xfId="5427"/>
    <cellStyle name="標題 17 5 2" xfId="5428"/>
    <cellStyle name="標題 17 5 2 2" xfId="5429"/>
    <cellStyle name="標題 17 5 3" xfId="5430"/>
    <cellStyle name="標題 17 5 3 2" xfId="5431"/>
    <cellStyle name="標題 17 5 3 3" xfId="5432"/>
    <cellStyle name="標題 17 5 4" xfId="5433"/>
    <cellStyle name="標題 17 5 5" xfId="5434"/>
    <cellStyle name="標題 17 6" xfId="5435"/>
    <cellStyle name="標題 17 6 2" xfId="5436"/>
    <cellStyle name="標題 17 6 2 2" xfId="5437"/>
    <cellStyle name="標題 17 6 3" xfId="5438"/>
    <cellStyle name="標題 17 6 3 2" xfId="5439"/>
    <cellStyle name="標題 17 6 3 3" xfId="5440"/>
    <cellStyle name="標題 17 6 4" xfId="5441"/>
    <cellStyle name="標題 17 7" xfId="5442"/>
    <cellStyle name="標題 17 7 2" xfId="5443"/>
    <cellStyle name="標題 17 8" xfId="5444"/>
    <cellStyle name="標題 17 8 2" xfId="5445"/>
    <cellStyle name="標題 17 9" xfId="5446"/>
    <cellStyle name="標題 17 9 2" xfId="5447"/>
    <cellStyle name="標題 17 9 3" xfId="5448"/>
    <cellStyle name="標題 18" xfId="5449"/>
    <cellStyle name="標題 18 10" xfId="5450"/>
    <cellStyle name="標題 18 2" xfId="5451"/>
    <cellStyle name="標題 18 2 2" xfId="5452"/>
    <cellStyle name="標題 18 2 2 2" xfId="5453"/>
    <cellStyle name="標題 18 2 2 2 2" xfId="5454"/>
    <cellStyle name="標題 18 2 2 3" xfId="5455"/>
    <cellStyle name="標題 18 2 2 3 2" xfId="5456"/>
    <cellStyle name="標題 18 2 2 3 3" xfId="5457"/>
    <cellStyle name="標題 18 2 2 4" xfId="5458"/>
    <cellStyle name="標題 18 2 2 5" xfId="5459"/>
    <cellStyle name="標題 18 2 3" xfId="5460"/>
    <cellStyle name="標題 18 2 3 2" xfId="5461"/>
    <cellStyle name="標題 18 2 3 2 2" xfId="5462"/>
    <cellStyle name="標題 18 2 3 3" xfId="5463"/>
    <cellStyle name="標題 18 2 3 3 2" xfId="5464"/>
    <cellStyle name="標題 18 2 3 3 3" xfId="5465"/>
    <cellStyle name="標題 18 2 3 4" xfId="5466"/>
    <cellStyle name="標題 18 2 4" xfId="5467"/>
    <cellStyle name="標題 18 2 4 2" xfId="5468"/>
    <cellStyle name="標題 18 2 5" xfId="5469"/>
    <cellStyle name="標題 18 2 5 2" xfId="5470"/>
    <cellStyle name="標題 18 2 6" xfId="5471"/>
    <cellStyle name="標題 18 2 6 2" xfId="5472"/>
    <cellStyle name="標題 18 2 6 3" xfId="5473"/>
    <cellStyle name="標題 18 2 7" xfId="5474"/>
    <cellStyle name="標題 18 2 8" xfId="5475"/>
    <cellStyle name="標題 18 3" xfId="5476"/>
    <cellStyle name="標題 18 3 2" xfId="5477"/>
    <cellStyle name="標題 18 3 2 2" xfId="5478"/>
    <cellStyle name="標題 18 3 2 2 2" xfId="5479"/>
    <cellStyle name="標題 18 3 2 3" xfId="5480"/>
    <cellStyle name="標題 18 3 2 3 2" xfId="5481"/>
    <cellStyle name="標題 18 3 2 3 3" xfId="5482"/>
    <cellStyle name="標題 18 3 2 4" xfId="5483"/>
    <cellStyle name="標題 18 3 2 5" xfId="5484"/>
    <cellStyle name="標題 18 3 3" xfId="5485"/>
    <cellStyle name="標題 18 3 3 2" xfId="5486"/>
    <cellStyle name="標題 18 3 3 2 2" xfId="5487"/>
    <cellStyle name="標題 18 3 3 3" xfId="5488"/>
    <cellStyle name="標題 18 3 3 3 2" xfId="5489"/>
    <cellStyle name="標題 18 3 3 3 3" xfId="5490"/>
    <cellStyle name="標題 18 3 3 4" xfId="5491"/>
    <cellStyle name="標題 18 3 4" xfId="5492"/>
    <cellStyle name="標題 18 3 4 2" xfId="5493"/>
    <cellStyle name="標題 18 3 5" xfId="5494"/>
    <cellStyle name="標題 18 3 5 2" xfId="5495"/>
    <cellStyle name="標題 18 3 6" xfId="5496"/>
    <cellStyle name="標題 18 3 6 2" xfId="5497"/>
    <cellStyle name="標題 18 3 6 3" xfId="5498"/>
    <cellStyle name="標題 18 3 7" xfId="5499"/>
    <cellStyle name="標題 18 3 8" xfId="5500"/>
    <cellStyle name="標題 18 4" xfId="5501"/>
    <cellStyle name="標題 18 4 2" xfId="5502"/>
    <cellStyle name="標題 18 4 2 2" xfId="5503"/>
    <cellStyle name="標題 18 4 2 2 2" xfId="5504"/>
    <cellStyle name="標題 18 4 2 3" xfId="5505"/>
    <cellStyle name="標題 18 4 2 3 2" xfId="5506"/>
    <cellStyle name="標題 18 4 2 3 3" xfId="5507"/>
    <cellStyle name="標題 18 4 2 4" xfId="5508"/>
    <cellStyle name="標題 18 4 2 5" xfId="5509"/>
    <cellStyle name="標題 18 4 3" xfId="5510"/>
    <cellStyle name="標題 18 4 3 2" xfId="5511"/>
    <cellStyle name="標題 18 4 3 2 2" xfId="5512"/>
    <cellStyle name="標題 18 4 3 3" xfId="5513"/>
    <cellStyle name="標題 18 4 3 3 2" xfId="5514"/>
    <cellStyle name="標題 18 4 3 3 3" xfId="5515"/>
    <cellStyle name="標題 18 4 3 4" xfId="5516"/>
    <cellStyle name="標題 18 4 4" xfId="5517"/>
    <cellStyle name="標題 18 4 4 2" xfId="5518"/>
    <cellStyle name="標題 18 4 5" xfId="5519"/>
    <cellStyle name="標題 18 4 5 2" xfId="5520"/>
    <cellStyle name="標題 18 4 6" xfId="5521"/>
    <cellStyle name="標題 18 4 6 2" xfId="5522"/>
    <cellStyle name="標題 18 4 6 3" xfId="5523"/>
    <cellStyle name="標題 18 4 7" xfId="5524"/>
    <cellStyle name="標題 18 4 8" xfId="5525"/>
    <cellStyle name="標題 18 5" xfId="5526"/>
    <cellStyle name="標題 18 5 2" xfId="5527"/>
    <cellStyle name="標題 18 5 2 2" xfId="5528"/>
    <cellStyle name="標題 18 5 3" xfId="5529"/>
    <cellStyle name="標題 18 5 3 2" xfId="5530"/>
    <cellStyle name="標題 18 5 3 3" xfId="5531"/>
    <cellStyle name="標題 18 5 4" xfId="5532"/>
    <cellStyle name="標題 18 5 5" xfId="5533"/>
    <cellStyle name="標題 18 6" xfId="5534"/>
    <cellStyle name="標題 18 6 2" xfId="5535"/>
    <cellStyle name="標題 18 6 2 2" xfId="5536"/>
    <cellStyle name="標題 18 6 3" xfId="5537"/>
    <cellStyle name="標題 18 6 3 2" xfId="5538"/>
    <cellStyle name="標題 18 6 3 3" xfId="5539"/>
    <cellStyle name="標題 18 6 4" xfId="5540"/>
    <cellStyle name="標題 18 7" xfId="5541"/>
    <cellStyle name="標題 18 7 2" xfId="5542"/>
    <cellStyle name="標題 18 8" xfId="5543"/>
    <cellStyle name="標題 18 8 2" xfId="5544"/>
    <cellStyle name="標題 18 9" xfId="5545"/>
    <cellStyle name="標題 18 9 2" xfId="5546"/>
    <cellStyle name="標題 18 9 3" xfId="5547"/>
    <cellStyle name="標題 19" xfId="5548"/>
    <cellStyle name="標題 19 10" xfId="5549"/>
    <cellStyle name="標題 19 2" xfId="5550"/>
    <cellStyle name="標題 19 2 2" xfId="5551"/>
    <cellStyle name="標題 19 2 2 2" xfId="5552"/>
    <cellStyle name="標題 19 2 2 2 2" xfId="5553"/>
    <cellStyle name="標題 19 2 2 3" xfId="5554"/>
    <cellStyle name="標題 19 2 2 3 2" xfId="5555"/>
    <cellStyle name="標題 19 2 2 3 3" xfId="5556"/>
    <cellStyle name="標題 19 2 2 4" xfId="5557"/>
    <cellStyle name="標題 19 2 2 5" xfId="5558"/>
    <cellStyle name="標題 19 2 3" xfId="5559"/>
    <cellStyle name="標題 19 2 3 2" xfId="5560"/>
    <cellStyle name="標題 19 2 3 2 2" xfId="5561"/>
    <cellStyle name="標題 19 2 3 3" xfId="5562"/>
    <cellStyle name="標題 19 2 3 3 2" xfId="5563"/>
    <cellStyle name="標題 19 2 3 3 3" xfId="5564"/>
    <cellStyle name="標題 19 2 3 4" xfId="5565"/>
    <cellStyle name="標題 19 2 4" xfId="5566"/>
    <cellStyle name="標題 19 2 4 2" xfId="5567"/>
    <cellStyle name="標題 19 2 5" xfId="5568"/>
    <cellStyle name="標題 19 2 5 2" xfId="5569"/>
    <cellStyle name="標題 19 2 6" xfId="5570"/>
    <cellStyle name="標題 19 2 6 2" xfId="5571"/>
    <cellStyle name="標題 19 2 6 3" xfId="5572"/>
    <cellStyle name="標題 19 2 7" xfId="5573"/>
    <cellStyle name="標題 19 2 8" xfId="5574"/>
    <cellStyle name="標題 19 3" xfId="5575"/>
    <cellStyle name="標題 19 3 2" xfId="5576"/>
    <cellStyle name="標題 19 3 2 2" xfId="5577"/>
    <cellStyle name="標題 19 3 2 2 2" xfId="5578"/>
    <cellStyle name="標題 19 3 2 3" xfId="5579"/>
    <cellStyle name="標題 19 3 2 3 2" xfId="5580"/>
    <cellStyle name="標題 19 3 2 3 3" xfId="5581"/>
    <cellStyle name="標題 19 3 2 4" xfId="5582"/>
    <cellStyle name="標題 19 3 2 5" xfId="5583"/>
    <cellStyle name="標題 19 3 3" xfId="5584"/>
    <cellStyle name="標題 19 3 3 2" xfId="5585"/>
    <cellStyle name="標題 19 3 3 2 2" xfId="5586"/>
    <cellStyle name="標題 19 3 3 3" xfId="5587"/>
    <cellStyle name="標題 19 3 3 3 2" xfId="5588"/>
    <cellStyle name="標題 19 3 3 3 3" xfId="5589"/>
    <cellStyle name="標題 19 3 3 4" xfId="5590"/>
    <cellStyle name="標題 19 3 4" xfId="5591"/>
    <cellStyle name="標題 19 3 4 2" xfId="5592"/>
    <cellStyle name="標題 19 3 5" xfId="5593"/>
    <cellStyle name="標題 19 3 5 2" xfId="5594"/>
    <cellStyle name="標題 19 3 6" xfId="5595"/>
    <cellStyle name="標題 19 3 6 2" xfId="5596"/>
    <cellStyle name="標題 19 3 6 3" xfId="5597"/>
    <cellStyle name="標題 19 3 7" xfId="5598"/>
    <cellStyle name="標題 19 3 8" xfId="5599"/>
    <cellStyle name="標題 19 4" xfId="5600"/>
    <cellStyle name="標題 19 4 2" xfId="5601"/>
    <cellStyle name="標題 19 4 2 2" xfId="5602"/>
    <cellStyle name="標題 19 4 2 2 2" xfId="5603"/>
    <cellStyle name="標題 19 4 2 3" xfId="5604"/>
    <cellStyle name="標題 19 4 2 3 2" xfId="5605"/>
    <cellStyle name="標題 19 4 2 3 3" xfId="5606"/>
    <cellStyle name="標題 19 4 2 4" xfId="5607"/>
    <cellStyle name="標題 19 4 2 5" xfId="5608"/>
    <cellStyle name="標題 19 4 3" xfId="5609"/>
    <cellStyle name="標題 19 4 3 2" xfId="5610"/>
    <cellStyle name="標題 19 4 3 2 2" xfId="5611"/>
    <cellStyle name="標題 19 4 3 3" xfId="5612"/>
    <cellStyle name="標題 19 4 3 3 2" xfId="5613"/>
    <cellStyle name="標題 19 4 3 3 3" xfId="5614"/>
    <cellStyle name="標題 19 4 3 4" xfId="5615"/>
    <cellStyle name="標題 19 4 4" xfId="5616"/>
    <cellStyle name="標題 19 4 4 2" xfId="5617"/>
    <cellStyle name="標題 19 4 5" xfId="5618"/>
    <cellStyle name="標題 19 4 5 2" xfId="5619"/>
    <cellStyle name="標題 19 4 6" xfId="5620"/>
    <cellStyle name="標題 19 4 6 2" xfId="5621"/>
    <cellStyle name="標題 19 4 6 3" xfId="5622"/>
    <cellStyle name="標題 19 4 7" xfId="5623"/>
    <cellStyle name="標題 19 4 8" xfId="5624"/>
    <cellStyle name="標題 19 5" xfId="5625"/>
    <cellStyle name="標題 19 5 2" xfId="5626"/>
    <cellStyle name="標題 19 5 2 2" xfId="5627"/>
    <cellStyle name="標題 19 5 3" xfId="5628"/>
    <cellStyle name="標題 19 5 3 2" xfId="5629"/>
    <cellStyle name="標題 19 5 3 3" xfId="5630"/>
    <cellStyle name="標題 19 5 4" xfId="5631"/>
    <cellStyle name="標題 19 5 5" xfId="5632"/>
    <cellStyle name="標題 19 6" xfId="5633"/>
    <cellStyle name="標題 19 6 2" xfId="5634"/>
    <cellStyle name="標題 19 6 2 2" xfId="5635"/>
    <cellStyle name="標題 19 6 3" xfId="5636"/>
    <cellStyle name="標題 19 6 3 2" xfId="5637"/>
    <cellStyle name="標題 19 6 3 3" xfId="5638"/>
    <cellStyle name="標題 19 6 4" xfId="5639"/>
    <cellStyle name="標題 19 7" xfId="5640"/>
    <cellStyle name="標題 19 7 2" xfId="5641"/>
    <cellStyle name="標題 19 8" xfId="5642"/>
    <cellStyle name="標題 19 8 2" xfId="5643"/>
    <cellStyle name="標題 19 9" xfId="5644"/>
    <cellStyle name="標題 19 9 2" xfId="5645"/>
    <cellStyle name="標題 19 9 3" xfId="5646"/>
    <cellStyle name="標題 2 10" xfId="5647"/>
    <cellStyle name="標題 2 10 10" xfId="5648"/>
    <cellStyle name="標題 2 10 2" xfId="5649"/>
    <cellStyle name="標題 2 10 2 2" xfId="5650"/>
    <cellStyle name="標題 2 10 2 2 2" xfId="5651"/>
    <cellStyle name="標題 2 10 2 2 2 2" xfId="5652"/>
    <cellStyle name="標題 2 10 2 2 3" xfId="5653"/>
    <cellStyle name="標題 2 10 2 2 3 2" xfId="5654"/>
    <cellStyle name="標題 2 10 2 2 3 3" xfId="5655"/>
    <cellStyle name="標題 2 10 2 2 4" xfId="5656"/>
    <cellStyle name="標題 2 10 2 2 5" xfId="5657"/>
    <cellStyle name="標題 2 10 2 3" xfId="5658"/>
    <cellStyle name="標題 2 10 2 3 2" xfId="5659"/>
    <cellStyle name="標題 2 10 2 3 2 2" xfId="5660"/>
    <cellStyle name="標題 2 10 2 3 3" xfId="5661"/>
    <cellStyle name="標題 2 10 2 3 3 2" xfId="5662"/>
    <cellStyle name="標題 2 10 2 3 3 3" xfId="5663"/>
    <cellStyle name="標題 2 10 2 3 4" xfId="5664"/>
    <cellStyle name="標題 2 10 2 4" xfId="5665"/>
    <cellStyle name="標題 2 10 2 4 2" xfId="5666"/>
    <cellStyle name="標題 2 10 2 5" xfId="5667"/>
    <cellStyle name="標題 2 10 2 5 2" xfId="5668"/>
    <cellStyle name="標題 2 10 2 6" xfId="5669"/>
    <cellStyle name="標題 2 10 2 6 2" xfId="5670"/>
    <cellStyle name="標題 2 10 2 6 3" xfId="5671"/>
    <cellStyle name="標題 2 10 2 7" xfId="5672"/>
    <cellStyle name="標題 2 10 2 8" xfId="5673"/>
    <cellStyle name="標題 2 10 3" xfId="5674"/>
    <cellStyle name="標題 2 10 3 2" xfId="5675"/>
    <cellStyle name="標題 2 10 3 2 2" xfId="5676"/>
    <cellStyle name="標題 2 10 3 2 2 2" xfId="5677"/>
    <cellStyle name="標題 2 10 3 2 3" xfId="5678"/>
    <cellStyle name="標題 2 10 3 2 3 2" xfId="5679"/>
    <cellStyle name="標題 2 10 3 2 3 3" xfId="5680"/>
    <cellStyle name="標題 2 10 3 2 4" xfId="5681"/>
    <cellStyle name="標題 2 10 3 2 5" xfId="5682"/>
    <cellStyle name="標題 2 10 3 3" xfId="5683"/>
    <cellStyle name="標題 2 10 3 3 2" xfId="5684"/>
    <cellStyle name="標題 2 10 3 3 2 2" xfId="5685"/>
    <cellStyle name="標題 2 10 3 3 3" xfId="5686"/>
    <cellStyle name="標題 2 10 3 3 3 2" xfId="5687"/>
    <cellStyle name="標題 2 10 3 3 3 3" xfId="5688"/>
    <cellStyle name="標題 2 10 3 3 4" xfId="5689"/>
    <cellStyle name="標題 2 10 3 4" xfId="5690"/>
    <cellStyle name="標題 2 10 3 4 2" xfId="5691"/>
    <cellStyle name="標題 2 10 3 5" xfId="5692"/>
    <cellStyle name="標題 2 10 3 5 2" xfId="5693"/>
    <cellStyle name="標題 2 10 3 6" xfId="5694"/>
    <cellStyle name="標題 2 10 3 6 2" xfId="5695"/>
    <cellStyle name="標題 2 10 3 6 3" xfId="5696"/>
    <cellStyle name="標題 2 10 3 7" xfId="5697"/>
    <cellStyle name="標題 2 10 3 8" xfId="5698"/>
    <cellStyle name="標題 2 10 4" xfId="5699"/>
    <cellStyle name="標題 2 10 4 2" xfId="5700"/>
    <cellStyle name="標題 2 10 4 2 2" xfId="5701"/>
    <cellStyle name="標題 2 10 4 2 2 2" xfId="5702"/>
    <cellStyle name="標題 2 10 4 2 3" xfId="5703"/>
    <cellStyle name="標題 2 10 4 2 3 2" xfId="5704"/>
    <cellStyle name="標題 2 10 4 2 3 3" xfId="5705"/>
    <cellStyle name="標題 2 10 4 2 4" xfId="5706"/>
    <cellStyle name="標題 2 10 4 2 5" xfId="5707"/>
    <cellStyle name="標題 2 10 4 3" xfId="5708"/>
    <cellStyle name="標題 2 10 4 3 2" xfId="5709"/>
    <cellStyle name="標題 2 10 4 3 2 2" xfId="5710"/>
    <cellStyle name="標題 2 10 4 3 3" xfId="5711"/>
    <cellStyle name="標題 2 10 4 3 3 2" xfId="5712"/>
    <cellStyle name="標題 2 10 4 3 3 3" xfId="5713"/>
    <cellStyle name="標題 2 10 4 3 4" xfId="5714"/>
    <cellStyle name="標題 2 10 4 4" xfId="5715"/>
    <cellStyle name="標題 2 10 4 4 2" xfId="5716"/>
    <cellStyle name="標題 2 10 4 5" xfId="5717"/>
    <cellStyle name="標題 2 10 4 5 2" xfId="5718"/>
    <cellStyle name="標題 2 10 4 6" xfId="5719"/>
    <cellStyle name="標題 2 10 4 6 2" xfId="5720"/>
    <cellStyle name="標題 2 10 4 6 3" xfId="5721"/>
    <cellStyle name="標題 2 10 4 7" xfId="5722"/>
    <cellStyle name="標題 2 10 4 8" xfId="5723"/>
    <cellStyle name="標題 2 10 5" xfId="5724"/>
    <cellStyle name="標題 2 10 5 2" xfId="5725"/>
    <cellStyle name="標題 2 10 5 2 2" xfId="5726"/>
    <cellStyle name="標題 2 10 5 3" xfId="5727"/>
    <cellStyle name="標題 2 10 5 3 2" xfId="5728"/>
    <cellStyle name="標題 2 10 5 3 3" xfId="5729"/>
    <cellStyle name="標題 2 10 5 4" xfId="5730"/>
    <cellStyle name="標題 2 10 5 5" xfId="5731"/>
    <cellStyle name="標題 2 10 6" xfId="5732"/>
    <cellStyle name="標題 2 10 6 2" xfId="5733"/>
    <cellStyle name="標題 2 10 6 2 2" xfId="5734"/>
    <cellStyle name="標題 2 10 6 3" xfId="5735"/>
    <cellStyle name="標題 2 10 6 3 2" xfId="5736"/>
    <cellStyle name="標題 2 10 6 3 3" xfId="5737"/>
    <cellStyle name="標題 2 10 6 4" xfId="5738"/>
    <cellStyle name="標題 2 10 7" xfId="5739"/>
    <cellStyle name="標題 2 10 7 2" xfId="5740"/>
    <cellStyle name="標題 2 10 8" xfId="5741"/>
    <cellStyle name="標題 2 10 8 2" xfId="5742"/>
    <cellStyle name="標題 2 10 9" xfId="5743"/>
    <cellStyle name="標題 2 10 9 2" xfId="5744"/>
    <cellStyle name="標題 2 10 9 3" xfId="5745"/>
    <cellStyle name="標題 2 11" xfId="5746"/>
    <cellStyle name="標題 2 11 10" xfId="5747"/>
    <cellStyle name="標題 2 11 2" xfId="5748"/>
    <cellStyle name="標題 2 11 2 2" xfId="5749"/>
    <cellStyle name="標題 2 11 2 2 2" xfId="5750"/>
    <cellStyle name="標題 2 11 2 2 2 2" xfId="5751"/>
    <cellStyle name="標題 2 11 2 2 3" xfId="5752"/>
    <cellStyle name="標題 2 11 2 2 3 2" xfId="5753"/>
    <cellStyle name="標題 2 11 2 2 3 3" xfId="5754"/>
    <cellStyle name="標題 2 11 2 2 4" xfId="5755"/>
    <cellStyle name="標題 2 11 2 2 5" xfId="5756"/>
    <cellStyle name="標題 2 11 2 3" xfId="5757"/>
    <cellStyle name="標題 2 11 2 3 2" xfId="5758"/>
    <cellStyle name="標題 2 11 2 3 2 2" xfId="5759"/>
    <cellStyle name="標題 2 11 2 3 3" xfId="5760"/>
    <cellStyle name="標題 2 11 2 3 3 2" xfId="5761"/>
    <cellStyle name="標題 2 11 2 3 3 3" xfId="5762"/>
    <cellStyle name="標題 2 11 2 3 4" xfId="5763"/>
    <cellStyle name="標題 2 11 2 4" xfId="5764"/>
    <cellStyle name="標題 2 11 2 4 2" xfId="5765"/>
    <cellStyle name="標題 2 11 2 5" xfId="5766"/>
    <cellStyle name="標題 2 11 2 5 2" xfId="5767"/>
    <cellStyle name="標題 2 11 2 6" xfId="5768"/>
    <cellStyle name="標題 2 11 2 6 2" xfId="5769"/>
    <cellStyle name="標題 2 11 2 6 3" xfId="5770"/>
    <cellStyle name="標題 2 11 2 7" xfId="5771"/>
    <cellStyle name="標題 2 11 2 8" xfId="5772"/>
    <cellStyle name="標題 2 11 3" xfId="5773"/>
    <cellStyle name="標題 2 11 3 2" xfId="5774"/>
    <cellStyle name="標題 2 11 3 2 2" xfId="5775"/>
    <cellStyle name="標題 2 11 3 2 2 2" xfId="5776"/>
    <cellStyle name="標題 2 11 3 2 3" xfId="5777"/>
    <cellStyle name="標題 2 11 3 2 3 2" xfId="5778"/>
    <cellStyle name="標題 2 11 3 2 3 3" xfId="5779"/>
    <cellStyle name="標題 2 11 3 2 4" xfId="5780"/>
    <cellStyle name="標題 2 11 3 2 5" xfId="5781"/>
    <cellStyle name="標題 2 11 3 3" xfId="5782"/>
    <cellStyle name="標題 2 11 3 3 2" xfId="5783"/>
    <cellStyle name="標題 2 11 3 3 2 2" xfId="5784"/>
    <cellStyle name="標題 2 11 3 3 3" xfId="5785"/>
    <cellStyle name="標題 2 11 3 3 3 2" xfId="5786"/>
    <cellStyle name="標題 2 11 3 3 3 3" xfId="5787"/>
    <cellStyle name="標題 2 11 3 3 4" xfId="5788"/>
    <cellStyle name="標題 2 11 3 4" xfId="5789"/>
    <cellStyle name="標題 2 11 3 4 2" xfId="5790"/>
    <cellStyle name="標題 2 11 3 5" xfId="5791"/>
    <cellStyle name="標題 2 11 3 5 2" xfId="5792"/>
    <cellStyle name="標題 2 11 3 6" xfId="5793"/>
    <cellStyle name="標題 2 11 3 6 2" xfId="5794"/>
    <cellStyle name="標題 2 11 3 6 3" xfId="5795"/>
    <cellStyle name="標題 2 11 3 7" xfId="5796"/>
    <cellStyle name="標題 2 11 3 8" xfId="5797"/>
    <cellStyle name="標題 2 11 4" xfId="5798"/>
    <cellStyle name="標題 2 11 4 2" xfId="5799"/>
    <cellStyle name="標題 2 11 4 2 2" xfId="5800"/>
    <cellStyle name="標題 2 11 4 2 2 2" xfId="5801"/>
    <cellStyle name="標題 2 11 4 2 3" xfId="5802"/>
    <cellStyle name="標題 2 11 4 2 3 2" xfId="5803"/>
    <cellStyle name="標題 2 11 4 2 3 3" xfId="5804"/>
    <cellStyle name="標題 2 11 4 2 4" xfId="5805"/>
    <cellStyle name="標題 2 11 4 2 5" xfId="5806"/>
    <cellStyle name="標題 2 11 4 3" xfId="5807"/>
    <cellStyle name="標題 2 11 4 3 2" xfId="5808"/>
    <cellStyle name="標題 2 11 4 3 2 2" xfId="5809"/>
    <cellStyle name="標題 2 11 4 3 3" xfId="5810"/>
    <cellStyle name="標題 2 11 4 3 3 2" xfId="5811"/>
    <cellStyle name="標題 2 11 4 3 3 3" xfId="5812"/>
    <cellStyle name="標題 2 11 4 3 4" xfId="5813"/>
    <cellStyle name="標題 2 11 4 4" xfId="5814"/>
    <cellStyle name="標題 2 11 4 4 2" xfId="5815"/>
    <cellStyle name="標題 2 11 4 5" xfId="5816"/>
    <cellStyle name="標題 2 11 4 5 2" xfId="5817"/>
    <cellStyle name="標題 2 11 4 6" xfId="5818"/>
    <cellStyle name="標題 2 11 4 6 2" xfId="5819"/>
    <cellStyle name="標題 2 11 4 6 3" xfId="5820"/>
    <cellStyle name="標題 2 11 4 7" xfId="5821"/>
    <cellStyle name="標題 2 11 4 8" xfId="5822"/>
    <cellStyle name="標題 2 11 5" xfId="5823"/>
    <cellStyle name="標題 2 11 5 2" xfId="5824"/>
    <cellStyle name="標題 2 11 5 2 2" xfId="5825"/>
    <cellStyle name="標題 2 11 5 3" xfId="5826"/>
    <cellStyle name="標題 2 11 5 3 2" xfId="5827"/>
    <cellStyle name="標題 2 11 5 3 3" xfId="5828"/>
    <cellStyle name="標題 2 11 5 4" xfId="5829"/>
    <cellStyle name="標題 2 11 5 5" xfId="5830"/>
    <cellStyle name="標題 2 11 6" xfId="5831"/>
    <cellStyle name="標題 2 11 6 2" xfId="5832"/>
    <cellStyle name="標題 2 11 6 2 2" xfId="5833"/>
    <cellStyle name="標題 2 11 6 3" xfId="5834"/>
    <cellStyle name="標題 2 11 6 3 2" xfId="5835"/>
    <cellStyle name="標題 2 11 6 3 3" xfId="5836"/>
    <cellStyle name="標題 2 11 6 4" xfId="5837"/>
    <cellStyle name="標題 2 11 7" xfId="5838"/>
    <cellStyle name="標題 2 11 7 2" xfId="5839"/>
    <cellStyle name="標題 2 11 8" xfId="5840"/>
    <cellStyle name="標題 2 11 8 2" xfId="5841"/>
    <cellStyle name="標題 2 11 9" xfId="5842"/>
    <cellStyle name="標題 2 11 9 2" xfId="5843"/>
    <cellStyle name="標題 2 11 9 3" xfId="5844"/>
    <cellStyle name="標題 2 12" xfId="5845"/>
    <cellStyle name="標題 2 12 10" xfId="5846"/>
    <cellStyle name="標題 2 12 2" xfId="5847"/>
    <cellStyle name="標題 2 12 2 2" xfId="5848"/>
    <cellStyle name="標題 2 12 2 2 2" xfId="5849"/>
    <cellStyle name="標題 2 12 2 2 2 2" xfId="5850"/>
    <cellStyle name="標題 2 12 2 2 3" xfId="5851"/>
    <cellStyle name="標題 2 12 2 2 3 2" xfId="5852"/>
    <cellStyle name="標題 2 12 2 2 3 3" xfId="5853"/>
    <cellStyle name="標題 2 12 2 2 4" xfId="5854"/>
    <cellStyle name="標題 2 12 2 2 5" xfId="5855"/>
    <cellStyle name="標題 2 12 2 3" xfId="5856"/>
    <cellStyle name="標題 2 12 2 3 2" xfId="5857"/>
    <cellStyle name="標題 2 12 2 3 2 2" xfId="5858"/>
    <cellStyle name="標題 2 12 2 3 3" xfId="5859"/>
    <cellStyle name="標題 2 12 2 3 3 2" xfId="5860"/>
    <cellStyle name="標題 2 12 2 3 3 3" xfId="5861"/>
    <cellStyle name="標題 2 12 2 3 4" xfId="5862"/>
    <cellStyle name="標題 2 12 2 4" xfId="5863"/>
    <cellStyle name="標題 2 12 2 4 2" xfId="5864"/>
    <cellStyle name="標題 2 12 2 5" xfId="5865"/>
    <cellStyle name="標題 2 12 2 5 2" xfId="5866"/>
    <cellStyle name="標題 2 12 2 6" xfId="5867"/>
    <cellStyle name="標題 2 12 2 6 2" xfId="5868"/>
    <cellStyle name="標題 2 12 2 6 3" xfId="5869"/>
    <cellStyle name="標題 2 12 2 7" xfId="5870"/>
    <cellStyle name="標題 2 12 2 8" xfId="5871"/>
    <cellStyle name="標題 2 12 3" xfId="5872"/>
    <cellStyle name="標題 2 12 3 2" xfId="5873"/>
    <cellStyle name="標題 2 12 3 2 2" xfId="5874"/>
    <cellStyle name="標題 2 12 3 2 2 2" xfId="5875"/>
    <cellStyle name="標題 2 12 3 2 3" xfId="5876"/>
    <cellStyle name="標題 2 12 3 2 3 2" xfId="5877"/>
    <cellStyle name="標題 2 12 3 2 3 3" xfId="5878"/>
    <cellStyle name="標題 2 12 3 2 4" xfId="5879"/>
    <cellStyle name="標題 2 12 3 2 5" xfId="5880"/>
    <cellStyle name="標題 2 12 3 3" xfId="5881"/>
    <cellStyle name="標題 2 12 3 3 2" xfId="5882"/>
    <cellStyle name="標題 2 12 3 3 2 2" xfId="5883"/>
    <cellStyle name="標題 2 12 3 3 3" xfId="5884"/>
    <cellStyle name="標題 2 12 3 3 3 2" xfId="5885"/>
    <cellStyle name="標題 2 12 3 3 3 3" xfId="5886"/>
    <cellStyle name="標題 2 12 3 3 4" xfId="5887"/>
    <cellStyle name="標題 2 12 3 4" xfId="5888"/>
    <cellStyle name="標題 2 12 3 4 2" xfId="5889"/>
    <cellStyle name="標題 2 12 3 4 2 2" xfId="5890"/>
    <cellStyle name="標題 2 12 3 4 3" xfId="5891"/>
    <cellStyle name="標題 2 12 3 4 3 2" xfId="5892"/>
    <cellStyle name="標題 2 12 3 4 3 3" xfId="5893"/>
    <cellStyle name="標題 2 12 3 4 4" xfId="5894"/>
    <cellStyle name="標題 2 12 3 5" xfId="5895"/>
    <cellStyle name="標題 2 12 3 5 2" xfId="5896"/>
    <cellStyle name="標題 2 12 3 6" xfId="5897"/>
    <cellStyle name="標題 2 12 3 6 2" xfId="5898"/>
    <cellStyle name="標題 2 12 3 7" xfId="5899"/>
    <cellStyle name="標題 2 12 3 7 2" xfId="5900"/>
    <cellStyle name="標題 2 12 3 7 3" xfId="5901"/>
    <cellStyle name="標題 2 12 3 8" xfId="5902"/>
    <cellStyle name="標題 2 12 3 9" xfId="5903"/>
    <cellStyle name="標題 2 12 4" xfId="5904"/>
    <cellStyle name="標題 2 12 4 2" xfId="5905"/>
    <cellStyle name="標題 2 12 4 2 2" xfId="5906"/>
    <cellStyle name="標題 2 12 4 2 2 2" xfId="5907"/>
    <cellStyle name="標題 2 12 4 2 3" xfId="5908"/>
    <cellStyle name="標題 2 12 4 2 3 2" xfId="5909"/>
    <cellStyle name="標題 2 12 4 2 3 3" xfId="5910"/>
    <cellStyle name="標題 2 12 4 2 4" xfId="5911"/>
    <cellStyle name="標題 2 12 4 2 5" xfId="5912"/>
    <cellStyle name="標題 2 12 4 3" xfId="5913"/>
    <cellStyle name="標題 2 12 4 3 2" xfId="5914"/>
    <cellStyle name="標題 2 12 4 3 2 2" xfId="5915"/>
    <cellStyle name="標題 2 12 4 3 3" xfId="5916"/>
    <cellStyle name="標題 2 12 4 3 3 2" xfId="5917"/>
    <cellStyle name="標題 2 12 4 3 3 3" xfId="5918"/>
    <cellStyle name="標題 2 12 4 3 4" xfId="5919"/>
    <cellStyle name="標題 2 12 4 4" xfId="5920"/>
    <cellStyle name="標題 2 12 4 4 2" xfId="5921"/>
    <cellStyle name="標題 2 12 4 4 2 2" xfId="5922"/>
    <cellStyle name="標題 2 12 4 4 3" xfId="5923"/>
    <cellStyle name="標題 2 12 4 4 3 2" xfId="5924"/>
    <cellStyle name="標題 2 12 4 4 3 3" xfId="5925"/>
    <cellStyle name="標題 2 12 4 4 4" xfId="5926"/>
    <cellStyle name="標題 2 12 4 5" xfId="5927"/>
    <cellStyle name="標題 2 12 4 5 2" xfId="5928"/>
    <cellStyle name="標題 2 12 4 6" xfId="5929"/>
    <cellStyle name="標題 2 12 4 6 2" xfId="5930"/>
    <cellStyle name="標題 2 12 4 7" xfId="5931"/>
    <cellStyle name="標題 2 12 4 7 2" xfId="5932"/>
    <cellStyle name="標題 2 12 4 7 3" xfId="5933"/>
    <cellStyle name="標題 2 12 4 8" xfId="5934"/>
    <cellStyle name="標題 2 12 4 9" xfId="5935"/>
    <cellStyle name="標題 2 12 5" xfId="5936"/>
    <cellStyle name="標題 2 12 5 2" xfId="5937"/>
    <cellStyle name="標題 2 12 5 2 2" xfId="5938"/>
    <cellStyle name="標題 2 12 5 3" xfId="5939"/>
    <cellStyle name="標題 2 12 5 3 2" xfId="5940"/>
    <cellStyle name="標題 2 12 5 3 3" xfId="5941"/>
    <cellStyle name="標題 2 12 5 4" xfId="5942"/>
    <cellStyle name="標題 2 12 5 5" xfId="5943"/>
    <cellStyle name="標題 2 12 6" xfId="5944"/>
    <cellStyle name="標題 2 12 6 2" xfId="5945"/>
    <cellStyle name="標題 2 12 6 2 2" xfId="5946"/>
    <cellStyle name="標題 2 12 6 3" xfId="5947"/>
    <cellStyle name="標題 2 12 6 3 2" xfId="5948"/>
    <cellStyle name="標題 2 12 6 3 3" xfId="5949"/>
    <cellStyle name="標題 2 12 6 4" xfId="5950"/>
    <cellStyle name="標題 2 12 7" xfId="5951"/>
    <cellStyle name="標題 2 12 7 2" xfId="5952"/>
    <cellStyle name="標題 2 12 8" xfId="5953"/>
    <cellStyle name="標題 2 12 8 2" xfId="5954"/>
    <cellStyle name="標題 2 12 9" xfId="5955"/>
    <cellStyle name="標題 2 12 9 2" xfId="5956"/>
    <cellStyle name="標題 2 12 9 3" xfId="5957"/>
    <cellStyle name="標題 2 13" xfId="5958"/>
    <cellStyle name="標題 2 13 10" xfId="5959"/>
    <cellStyle name="標題 2 13 10 2" xfId="5960"/>
    <cellStyle name="標題 2 13 10 3" xfId="5961"/>
    <cellStyle name="標題 2 13 11" xfId="5962"/>
    <cellStyle name="標題 2 13 2" xfId="5963"/>
    <cellStyle name="標題 2 13 2 2" xfId="5964"/>
    <cellStyle name="標題 2 13 2 2 2" xfId="5965"/>
    <cellStyle name="標題 2 13 2 2 2 2" xfId="5966"/>
    <cellStyle name="標題 2 13 2 2 3" xfId="5967"/>
    <cellStyle name="標題 2 13 2 2 3 2" xfId="5968"/>
    <cellStyle name="標題 2 13 2 2 3 3" xfId="5969"/>
    <cellStyle name="標題 2 13 2 2 4" xfId="5970"/>
    <cellStyle name="標題 2 13 2 2 5" xfId="5971"/>
    <cellStyle name="標題 2 13 2 3" xfId="5972"/>
    <cellStyle name="標題 2 13 2 3 2" xfId="5973"/>
    <cellStyle name="標題 2 13 2 3 2 2" xfId="5974"/>
    <cellStyle name="標題 2 13 2 3 3" xfId="5975"/>
    <cellStyle name="標題 2 13 2 3 3 2" xfId="5976"/>
    <cellStyle name="標題 2 13 2 3 3 3" xfId="5977"/>
    <cellStyle name="標題 2 13 2 3 4" xfId="5978"/>
    <cellStyle name="標題 2 13 2 4" xfId="5979"/>
    <cellStyle name="標題 2 13 2 4 2" xfId="5980"/>
    <cellStyle name="標題 2 13 2 4 2 2" xfId="5981"/>
    <cellStyle name="標題 2 13 2 4 3" xfId="5982"/>
    <cellStyle name="標題 2 13 2 4 3 2" xfId="5983"/>
    <cellStyle name="標題 2 13 2 4 3 3" xfId="5984"/>
    <cellStyle name="標題 2 13 2 4 4" xfId="5985"/>
    <cellStyle name="標題 2 13 2 5" xfId="5986"/>
    <cellStyle name="標題 2 13 2 5 2" xfId="5987"/>
    <cellStyle name="標題 2 13 2 6" xfId="5988"/>
    <cellStyle name="標題 2 13 2 6 2" xfId="5989"/>
    <cellStyle name="標題 2 13 2 7" xfId="5990"/>
    <cellStyle name="標題 2 13 2 7 2" xfId="5991"/>
    <cellStyle name="標題 2 13 2 7 3" xfId="5992"/>
    <cellStyle name="標題 2 13 2 8" xfId="5993"/>
    <cellStyle name="標題 2 13 2 9" xfId="5994"/>
    <cellStyle name="標題 2 13 3" xfId="5995"/>
    <cellStyle name="標題 2 13 3 2" xfId="5996"/>
    <cellStyle name="標題 2 13 3 2 2" xfId="5997"/>
    <cellStyle name="標題 2 13 3 2 2 2" xfId="5998"/>
    <cellStyle name="標題 2 13 3 2 3" xfId="5999"/>
    <cellStyle name="標題 2 13 3 2 3 2" xfId="6000"/>
    <cellStyle name="標題 2 13 3 2 3 3" xfId="6001"/>
    <cellStyle name="標題 2 13 3 2 4" xfId="6002"/>
    <cellStyle name="標題 2 13 3 2 5" xfId="6003"/>
    <cellStyle name="標題 2 13 3 3" xfId="6004"/>
    <cellStyle name="標題 2 13 3 3 2" xfId="6005"/>
    <cellStyle name="標題 2 13 3 3 2 2" xfId="6006"/>
    <cellStyle name="標題 2 13 3 3 3" xfId="6007"/>
    <cellStyle name="標題 2 13 3 3 3 2" xfId="6008"/>
    <cellStyle name="標題 2 13 3 3 3 3" xfId="6009"/>
    <cellStyle name="標題 2 13 3 3 4" xfId="6010"/>
    <cellStyle name="標題 2 13 3 4" xfId="6011"/>
    <cellStyle name="標題 2 13 3 4 2" xfId="6012"/>
    <cellStyle name="標題 2 13 3 4 2 2" xfId="6013"/>
    <cellStyle name="標題 2 13 3 4 3" xfId="6014"/>
    <cellStyle name="標題 2 13 3 4 3 2" xfId="6015"/>
    <cellStyle name="標題 2 13 3 4 3 3" xfId="6016"/>
    <cellStyle name="標題 2 13 3 4 4" xfId="6017"/>
    <cellStyle name="標題 2 13 3 5" xfId="6018"/>
    <cellStyle name="標題 2 13 3 5 2" xfId="6019"/>
    <cellStyle name="標題 2 13 3 6" xfId="6020"/>
    <cellStyle name="標題 2 13 3 6 2" xfId="6021"/>
    <cellStyle name="標題 2 13 3 7" xfId="6022"/>
    <cellStyle name="標題 2 13 3 7 2" xfId="6023"/>
    <cellStyle name="標題 2 13 3 7 3" xfId="6024"/>
    <cellStyle name="標題 2 13 3 8" xfId="6025"/>
    <cellStyle name="標題 2 13 3 9" xfId="6026"/>
    <cellStyle name="標題 2 13 4" xfId="6027"/>
    <cellStyle name="標題 2 13 4 2" xfId="6028"/>
    <cellStyle name="標題 2 13 4 2 2" xfId="6029"/>
    <cellStyle name="標題 2 13 4 2 2 2" xfId="6030"/>
    <cellStyle name="標題 2 13 4 2 3" xfId="6031"/>
    <cellStyle name="標題 2 13 4 2 3 2" xfId="6032"/>
    <cellStyle name="標題 2 13 4 2 3 3" xfId="6033"/>
    <cellStyle name="標題 2 13 4 2 4" xfId="6034"/>
    <cellStyle name="標題 2 13 4 2 5" xfId="6035"/>
    <cellStyle name="標題 2 13 4 3" xfId="6036"/>
    <cellStyle name="標題 2 13 4 3 2" xfId="6037"/>
    <cellStyle name="標題 2 13 4 3 2 2" xfId="6038"/>
    <cellStyle name="標題 2 13 4 3 3" xfId="6039"/>
    <cellStyle name="標題 2 13 4 3 3 2" xfId="6040"/>
    <cellStyle name="標題 2 13 4 3 3 3" xfId="6041"/>
    <cellStyle name="標題 2 13 4 3 4" xfId="6042"/>
    <cellStyle name="標題 2 13 4 4" xfId="6043"/>
    <cellStyle name="標題 2 13 4 4 2" xfId="6044"/>
    <cellStyle name="標題 2 13 4 4 2 2" xfId="6045"/>
    <cellStyle name="標題 2 13 4 4 3" xfId="6046"/>
    <cellStyle name="標題 2 13 4 4 3 2" xfId="6047"/>
    <cellStyle name="標題 2 13 4 4 3 3" xfId="6048"/>
    <cellStyle name="標題 2 13 4 4 4" xfId="6049"/>
    <cellStyle name="標題 2 13 4 5" xfId="6050"/>
    <cellStyle name="標題 2 13 4 5 2" xfId="6051"/>
    <cellStyle name="標題 2 13 4 6" xfId="6052"/>
    <cellStyle name="標題 2 13 4 6 2" xfId="6053"/>
    <cellStyle name="標題 2 13 4 7" xfId="6054"/>
    <cellStyle name="標題 2 13 4 7 2" xfId="6055"/>
    <cellStyle name="標題 2 13 4 7 3" xfId="6056"/>
    <cellStyle name="標題 2 13 4 8" xfId="6057"/>
    <cellStyle name="標題 2 13 4 9" xfId="6058"/>
    <cellStyle name="標題 2 13 5" xfId="6059"/>
    <cellStyle name="標題 2 13 5 2" xfId="6060"/>
    <cellStyle name="標題 2 13 5 2 2" xfId="6061"/>
    <cellStyle name="標題 2 13 5 3" xfId="6062"/>
    <cellStyle name="標題 2 13 5 3 2" xfId="6063"/>
    <cellStyle name="標題 2 13 5 3 3" xfId="6064"/>
    <cellStyle name="標題 2 13 5 4" xfId="6065"/>
    <cellStyle name="標題 2 13 5 5" xfId="6066"/>
    <cellStyle name="標題 2 13 6" xfId="6067"/>
    <cellStyle name="標題 2 13 6 2" xfId="6068"/>
    <cellStyle name="標題 2 13 6 2 2" xfId="6069"/>
    <cellStyle name="標題 2 13 6 3" xfId="6070"/>
    <cellStyle name="標題 2 13 6 3 2" xfId="6071"/>
    <cellStyle name="標題 2 13 6 3 3" xfId="6072"/>
    <cellStyle name="標題 2 13 6 4" xfId="6073"/>
    <cellStyle name="標題 2 13 7" xfId="6074"/>
    <cellStyle name="標題 2 13 7 2" xfId="6075"/>
    <cellStyle name="標題 2 13 7 2 2" xfId="6076"/>
    <cellStyle name="標題 2 13 7 3" xfId="6077"/>
    <cellStyle name="標題 2 13 7 3 2" xfId="6078"/>
    <cellStyle name="標題 2 13 7 3 3" xfId="6079"/>
    <cellStyle name="標題 2 13 7 4" xfId="6080"/>
    <cellStyle name="標題 2 13 8" xfId="6081"/>
    <cellStyle name="標題 2 13 8 2" xfId="6082"/>
    <cellStyle name="標題 2 13 9" xfId="6083"/>
    <cellStyle name="標題 2 13 9 2" xfId="6084"/>
    <cellStyle name="標題 2 14" xfId="6085"/>
    <cellStyle name="標題 2 14 10" xfId="6086"/>
    <cellStyle name="標題 2 14 10 2" xfId="6087"/>
    <cellStyle name="標題 2 14 10 3" xfId="6088"/>
    <cellStyle name="標題 2 14 11" xfId="6089"/>
    <cellStyle name="標題 2 14 2" xfId="6090"/>
    <cellStyle name="標題 2 14 2 2" xfId="6091"/>
    <cellStyle name="標題 2 14 2 2 2" xfId="6092"/>
    <cellStyle name="標題 2 14 2 2 2 2" xfId="6093"/>
    <cellStyle name="標題 2 14 2 2 3" xfId="6094"/>
    <cellStyle name="標題 2 14 2 2 3 2" xfId="6095"/>
    <cellStyle name="標題 2 14 2 2 3 3" xfId="6096"/>
    <cellStyle name="標題 2 14 2 2 4" xfId="6097"/>
    <cellStyle name="標題 2 14 2 2 5" xfId="6098"/>
    <cellStyle name="標題 2 14 2 3" xfId="6099"/>
    <cellStyle name="標題 2 14 2 3 2" xfId="6100"/>
    <cellStyle name="標題 2 14 2 3 2 2" xfId="6101"/>
    <cellStyle name="標題 2 14 2 3 3" xfId="6102"/>
    <cellStyle name="標題 2 14 2 3 3 2" xfId="6103"/>
    <cellStyle name="標題 2 14 2 3 3 3" xfId="6104"/>
    <cellStyle name="標題 2 14 2 3 4" xfId="6105"/>
    <cellStyle name="標題 2 14 2 4" xfId="6106"/>
    <cellStyle name="標題 2 14 2 4 2" xfId="6107"/>
    <cellStyle name="標題 2 14 2 4 2 2" xfId="6108"/>
    <cellStyle name="標題 2 14 2 4 3" xfId="6109"/>
    <cellStyle name="標題 2 14 2 4 3 2" xfId="6110"/>
    <cellStyle name="標題 2 14 2 4 3 3" xfId="6111"/>
    <cellStyle name="標題 2 14 2 4 4" xfId="6112"/>
    <cellStyle name="標題 2 14 2 5" xfId="6113"/>
    <cellStyle name="標題 2 14 2 5 2" xfId="6114"/>
    <cellStyle name="標題 2 14 2 6" xfId="6115"/>
    <cellStyle name="標題 2 14 2 6 2" xfId="6116"/>
    <cellStyle name="標題 2 14 2 7" xfId="6117"/>
    <cellStyle name="標題 2 14 2 7 2" xfId="6118"/>
    <cellStyle name="標題 2 14 2 7 3" xfId="6119"/>
    <cellStyle name="標題 2 14 2 8" xfId="6120"/>
    <cellStyle name="標題 2 14 2 9" xfId="6121"/>
    <cellStyle name="標題 2 14 3" xfId="6122"/>
    <cellStyle name="標題 2 14 3 2" xfId="6123"/>
    <cellStyle name="標題 2 14 3 2 2" xfId="6124"/>
    <cellStyle name="標題 2 14 3 2 2 2" xfId="6125"/>
    <cellStyle name="標題 2 14 3 2 3" xfId="6126"/>
    <cellStyle name="標題 2 14 3 2 3 2" xfId="6127"/>
    <cellStyle name="標題 2 14 3 2 4" xfId="6128"/>
    <cellStyle name="標題 2 14 3 2 4 2" xfId="6129"/>
    <cellStyle name="標題 2 14 3 2 4 3" xfId="6130"/>
    <cellStyle name="標題 2 14 3 2 5" xfId="6131"/>
    <cellStyle name="標題 2 14 3 3" xfId="6132"/>
    <cellStyle name="標題 2 14 3 3 2" xfId="6133"/>
    <cellStyle name="標題 2 14 3 3 2 2" xfId="6134"/>
    <cellStyle name="標題 2 14 3 3 3" xfId="6135"/>
    <cellStyle name="標題 2 14 3 3 3 2" xfId="6136"/>
    <cellStyle name="標題 2 14 3 3 3 3" xfId="6137"/>
    <cellStyle name="標題 2 14 3 3 4" xfId="6138"/>
    <cellStyle name="標題 2 14 3 3 5" xfId="6139"/>
    <cellStyle name="標題 2 14 3 4" xfId="6140"/>
    <cellStyle name="標題 2 14 3 4 2" xfId="6141"/>
    <cellStyle name="標題 2 14 3 4 2 2" xfId="6142"/>
    <cellStyle name="標題 2 14 3 4 3" xfId="6143"/>
    <cellStyle name="標題 2 14 3 4 3 2" xfId="6144"/>
    <cellStyle name="標題 2 14 3 4 3 3" xfId="6145"/>
    <cellStyle name="標題 2 14 3 4 4" xfId="6146"/>
    <cellStyle name="標題 2 14 3 5" xfId="6147"/>
    <cellStyle name="標題 2 14 3 5 2" xfId="6148"/>
    <cellStyle name="標題 2 14 3 6" xfId="6149"/>
    <cellStyle name="標題 2 14 3 6 2" xfId="6150"/>
    <cellStyle name="標題 2 14 3 7" xfId="6151"/>
    <cellStyle name="標題 2 14 3 7 2" xfId="6152"/>
    <cellStyle name="標題 2 14 3 7 3" xfId="6153"/>
    <cellStyle name="標題 2 14 3 8" xfId="6154"/>
    <cellStyle name="標題 2 14 3 9" xfId="6155"/>
    <cellStyle name="標題 2 14 4" xfId="6156"/>
    <cellStyle name="標題 2 14 4 2" xfId="6157"/>
    <cellStyle name="標題 2 14 4 2 2" xfId="6158"/>
    <cellStyle name="標題 2 14 4 2 2 2" xfId="6159"/>
    <cellStyle name="標題 2 14 4 2 3" xfId="6160"/>
    <cellStyle name="標題 2 14 4 2 3 2" xfId="6161"/>
    <cellStyle name="標題 2 14 4 2 4" xfId="6162"/>
    <cellStyle name="標題 2 14 4 2 4 2" xfId="6163"/>
    <cellStyle name="標題 2 14 4 2 4 3" xfId="6164"/>
    <cellStyle name="標題 2 14 4 2 5" xfId="6165"/>
    <cellStyle name="標題 2 14 4 3" xfId="6166"/>
    <cellStyle name="標題 2 14 4 3 2" xfId="6167"/>
    <cellStyle name="標題 2 14 4 3 2 2" xfId="6168"/>
    <cellStyle name="標題 2 14 4 3 3" xfId="6169"/>
    <cellStyle name="標題 2 14 4 3 3 2" xfId="6170"/>
    <cellStyle name="標題 2 14 4 3 3 3" xfId="6171"/>
    <cellStyle name="標題 2 14 4 3 4" xfId="6172"/>
    <cellStyle name="標題 2 14 4 3 5" xfId="6173"/>
    <cellStyle name="標題 2 14 4 4" xfId="6174"/>
    <cellStyle name="標題 2 14 4 4 2" xfId="6175"/>
    <cellStyle name="標題 2 14 4 4 2 2" xfId="6176"/>
    <cellStyle name="標題 2 14 4 4 3" xfId="6177"/>
    <cellStyle name="標題 2 14 4 4 3 2" xfId="6178"/>
    <cellStyle name="標題 2 14 4 4 3 3" xfId="6179"/>
    <cellStyle name="標題 2 14 4 4 4" xfId="6180"/>
    <cellStyle name="標題 2 14 4 5" xfId="6181"/>
    <cellStyle name="標題 2 14 4 5 2" xfId="6182"/>
    <cellStyle name="標題 2 14 4 6" xfId="6183"/>
    <cellStyle name="標題 2 14 4 6 2" xfId="6184"/>
    <cellStyle name="標題 2 14 4 7" xfId="6185"/>
    <cellStyle name="標題 2 14 4 7 2" xfId="6186"/>
    <cellStyle name="標題 2 14 4 7 3" xfId="6187"/>
    <cellStyle name="標題 2 14 4 8" xfId="6188"/>
    <cellStyle name="標題 2 14 4 9" xfId="6189"/>
    <cellStyle name="標題 2 14 5" xfId="6190"/>
    <cellStyle name="標題 2 14 5 2" xfId="6191"/>
    <cellStyle name="標題 2 14 5 2 2" xfId="6192"/>
    <cellStyle name="標題 2 14 5 3" xfId="6193"/>
    <cellStyle name="標題 2 14 5 3 2" xfId="6194"/>
    <cellStyle name="標題 2 14 5 3 3" xfId="6195"/>
    <cellStyle name="標題 2 14 5 4" xfId="6196"/>
    <cellStyle name="標題 2 14 5 5" xfId="6197"/>
    <cellStyle name="標題 2 14 6" xfId="6198"/>
    <cellStyle name="標題 2 14 6 2" xfId="6199"/>
    <cellStyle name="標題 2 14 6 2 2" xfId="6200"/>
    <cellStyle name="標題 2 14 6 3" xfId="6201"/>
    <cellStyle name="標題 2 14 6 3 2" xfId="6202"/>
    <cellStyle name="標題 2 14 6 3 3" xfId="6203"/>
    <cellStyle name="標題 2 14 6 4" xfId="6204"/>
    <cellStyle name="標題 2 14 7" xfId="6205"/>
    <cellStyle name="標題 2 14 7 2" xfId="6206"/>
    <cellStyle name="標題 2 14 7 2 2" xfId="6207"/>
    <cellStyle name="標題 2 14 7 3" xfId="6208"/>
    <cellStyle name="標題 2 14 7 3 2" xfId="6209"/>
    <cellStyle name="標題 2 14 7 3 3" xfId="6210"/>
    <cellStyle name="標題 2 14 7 4" xfId="6211"/>
    <cellStyle name="標題 2 14 8" xfId="6212"/>
    <cellStyle name="標題 2 14 8 2" xfId="6213"/>
    <cellStyle name="標題 2 14 9" xfId="6214"/>
    <cellStyle name="標題 2 14 9 2" xfId="6215"/>
    <cellStyle name="標題 2 15" xfId="6216"/>
    <cellStyle name="標題 2 15 10" xfId="6217"/>
    <cellStyle name="標題 2 15 10 2" xfId="6218"/>
    <cellStyle name="標題 2 15 10 3" xfId="6219"/>
    <cellStyle name="標題 2 15 11" xfId="6220"/>
    <cellStyle name="標題 2 15 2" xfId="6221"/>
    <cellStyle name="標題 2 15 2 2" xfId="6222"/>
    <cellStyle name="標題 2 15 2 2 2" xfId="6223"/>
    <cellStyle name="標題 2 15 2 2 2 2" xfId="6224"/>
    <cellStyle name="標題 2 15 2 2 3" xfId="6225"/>
    <cellStyle name="標題 2 15 2 2 3 2" xfId="6226"/>
    <cellStyle name="標題 2 15 2 2 4" xfId="6227"/>
    <cellStyle name="標題 2 15 2 2 4 2" xfId="6228"/>
    <cellStyle name="標題 2 15 2 2 4 3" xfId="6229"/>
    <cellStyle name="標題 2 15 2 2 5" xfId="6230"/>
    <cellStyle name="標題 2 15 2 3" xfId="6231"/>
    <cellStyle name="標題 2 15 2 3 2" xfId="6232"/>
    <cellStyle name="標題 2 15 2 3 2 2" xfId="6233"/>
    <cellStyle name="標題 2 15 2 3 3" xfId="6234"/>
    <cellStyle name="標題 2 15 2 3 3 2" xfId="6235"/>
    <cellStyle name="標題 2 15 2 3 3 3" xfId="6236"/>
    <cellStyle name="標題 2 15 2 3 4" xfId="6237"/>
    <cellStyle name="標題 2 15 2 3 5" xfId="6238"/>
    <cellStyle name="標題 2 15 2 4" xfId="6239"/>
    <cellStyle name="標題 2 15 2 4 2" xfId="6240"/>
    <cellStyle name="標題 2 15 2 4 2 2" xfId="6241"/>
    <cellStyle name="標題 2 15 2 4 3" xfId="6242"/>
    <cellStyle name="標題 2 15 2 4 3 2" xfId="6243"/>
    <cellStyle name="標題 2 15 2 4 3 3" xfId="6244"/>
    <cellStyle name="標題 2 15 2 4 4" xfId="6245"/>
    <cellStyle name="標題 2 15 2 5" xfId="6246"/>
    <cellStyle name="標題 2 15 2 5 2" xfId="6247"/>
    <cellStyle name="標題 2 15 2 6" xfId="6248"/>
    <cellStyle name="標題 2 15 2 6 2" xfId="6249"/>
    <cellStyle name="標題 2 15 2 7" xfId="6250"/>
    <cellStyle name="標題 2 15 2 7 2" xfId="6251"/>
    <cellStyle name="標題 2 15 2 7 3" xfId="6252"/>
    <cellStyle name="標題 2 15 2 8" xfId="6253"/>
    <cellStyle name="標題 2 15 2 9" xfId="6254"/>
    <cellStyle name="標題 2 15 3" xfId="6255"/>
    <cellStyle name="標題 2 15 3 2" xfId="6256"/>
    <cellStyle name="標題 2 15 3 2 2" xfId="6257"/>
    <cellStyle name="標題 2 15 3 2 2 2" xfId="6258"/>
    <cellStyle name="標題 2 15 3 2 3" xfId="6259"/>
    <cellStyle name="標題 2 15 3 2 3 2" xfId="6260"/>
    <cellStyle name="標題 2 15 3 2 4" xfId="6261"/>
    <cellStyle name="標題 2 15 3 2 4 2" xfId="6262"/>
    <cellStyle name="標題 2 15 3 2 4 3" xfId="6263"/>
    <cellStyle name="標題 2 15 3 2 5" xfId="6264"/>
    <cellStyle name="標題 2 15 3 3" xfId="6265"/>
    <cellStyle name="標題 2 15 3 3 2" xfId="6266"/>
    <cellStyle name="標題 2 15 3 3 2 2" xfId="6267"/>
    <cellStyle name="標題 2 15 3 3 3" xfId="6268"/>
    <cellStyle name="標題 2 15 3 3 3 2" xfId="6269"/>
    <cellStyle name="標題 2 15 3 3 3 3" xfId="6270"/>
    <cellStyle name="標題 2 15 3 3 4" xfId="6271"/>
    <cellStyle name="標題 2 15 3 3 5" xfId="6272"/>
    <cellStyle name="標題 2 15 3 4" xfId="6273"/>
    <cellStyle name="標題 2 15 3 4 2" xfId="6274"/>
    <cellStyle name="標題 2 15 3 4 2 2" xfId="6275"/>
    <cellStyle name="標題 2 15 3 4 3" xfId="6276"/>
    <cellStyle name="標題 2 15 3 4 3 2" xfId="6277"/>
    <cellStyle name="標題 2 15 3 4 3 3" xfId="6278"/>
    <cellStyle name="標題 2 15 3 4 4" xfId="6279"/>
    <cellStyle name="標題 2 15 3 5" xfId="6280"/>
    <cellStyle name="標題 2 15 3 5 2" xfId="6281"/>
    <cellStyle name="標題 2 15 3 6" xfId="6282"/>
    <cellStyle name="標題 2 15 3 6 2" xfId="6283"/>
    <cellStyle name="標題 2 15 3 7" xfId="6284"/>
    <cellStyle name="標題 2 15 3 7 2" xfId="6285"/>
    <cellStyle name="標題 2 15 3 7 3" xfId="6286"/>
    <cellStyle name="標題 2 15 3 8" xfId="6287"/>
    <cellStyle name="標題 2 15 3 9" xfId="6288"/>
    <cellStyle name="標題 2 15 4" xfId="6289"/>
    <cellStyle name="標題 2 15 4 2" xfId="6290"/>
    <cellStyle name="標題 2 15 4 2 2" xfId="6291"/>
    <cellStyle name="標題 2 15 4 2 2 2" xfId="6292"/>
    <cellStyle name="標題 2 15 4 2 3" xfId="6293"/>
    <cellStyle name="標題 2 15 4 2 3 2" xfId="6294"/>
    <cellStyle name="標題 2 15 4 2 4" xfId="6295"/>
    <cellStyle name="標題 2 15 4 2 4 2" xfId="6296"/>
    <cellStyle name="標題 2 15 4 2 4 3" xfId="6297"/>
    <cellStyle name="標題 2 15 4 2 5" xfId="6298"/>
    <cellStyle name="標題 2 15 4 3" xfId="6299"/>
    <cellStyle name="標題 2 15 4 3 2" xfId="6300"/>
    <cellStyle name="標題 2 15 4 3 2 2" xfId="6301"/>
    <cellStyle name="標題 2 15 4 3 3" xfId="6302"/>
    <cellStyle name="標題 2 15 4 3 3 2" xfId="6303"/>
    <cellStyle name="標題 2 15 4 3 3 3" xfId="6304"/>
    <cellStyle name="標題 2 15 4 3 4" xfId="6305"/>
    <cellStyle name="標題 2 15 4 3 5" xfId="6306"/>
    <cellStyle name="標題 2 15 4 4" xfId="6307"/>
    <cellStyle name="標題 2 15 4 4 2" xfId="6308"/>
    <cellStyle name="標題 2 15 4 4 2 2" xfId="6309"/>
    <cellStyle name="標題 2 15 4 4 3" xfId="6310"/>
    <cellStyle name="標題 2 15 4 4 3 2" xfId="6311"/>
    <cellStyle name="標題 2 15 4 4 3 3" xfId="6312"/>
    <cellStyle name="標題 2 15 4 4 4" xfId="6313"/>
    <cellStyle name="標題 2 15 4 5" xfId="6314"/>
    <cellStyle name="標題 2 15 4 5 2" xfId="6315"/>
    <cellStyle name="標題 2 15 4 6" xfId="6316"/>
    <cellStyle name="標題 2 15 4 6 2" xfId="6317"/>
    <cellStyle name="標題 2 15 4 7" xfId="6318"/>
    <cellStyle name="標題 2 15 4 7 2" xfId="6319"/>
    <cellStyle name="標題 2 15 4 7 3" xfId="6320"/>
    <cellStyle name="標題 2 15 4 8" xfId="6321"/>
    <cellStyle name="標題 2 15 4 9" xfId="6322"/>
    <cellStyle name="標題 2 15 5" xfId="6323"/>
    <cellStyle name="標題 2 15 5 2" xfId="6324"/>
    <cellStyle name="標題 2 15 5 2 2" xfId="6325"/>
    <cellStyle name="標題 2 15 5 3" xfId="6326"/>
    <cellStyle name="標題 2 15 5 3 2" xfId="6327"/>
    <cellStyle name="標題 2 15 5 4" xfId="6328"/>
    <cellStyle name="標題 2 15 5 4 2" xfId="6329"/>
    <cellStyle name="標題 2 15 5 4 3" xfId="6330"/>
    <cellStyle name="標題 2 15 5 5" xfId="6331"/>
    <cellStyle name="標題 2 15 5 6" xfId="6332"/>
    <cellStyle name="標題 2 15 6" xfId="6333"/>
    <cellStyle name="標題 2 15 6 2" xfId="6334"/>
    <cellStyle name="標題 2 15 6 2 2" xfId="6335"/>
    <cellStyle name="標題 2 15 6 3" xfId="6336"/>
    <cellStyle name="標題 2 15 6 3 2" xfId="6337"/>
    <cellStyle name="標題 2 15 6 3 3" xfId="6338"/>
    <cellStyle name="標題 2 15 6 4" xfId="6339"/>
    <cellStyle name="標題 2 15 6 5" xfId="6340"/>
    <cellStyle name="標題 2 15 7" xfId="6341"/>
    <cellStyle name="標題 2 15 7 2" xfId="6342"/>
    <cellStyle name="標題 2 15 7 2 2" xfId="6343"/>
    <cellStyle name="標題 2 15 7 3" xfId="6344"/>
    <cellStyle name="標題 2 15 7 3 2" xfId="6345"/>
    <cellStyle name="標題 2 15 7 3 3" xfId="6346"/>
    <cellStyle name="標題 2 15 7 4" xfId="6347"/>
    <cellStyle name="標題 2 15 8" xfId="6348"/>
    <cellStyle name="標題 2 15 8 2" xfId="6349"/>
    <cellStyle name="標題 2 15 9" xfId="6350"/>
    <cellStyle name="標題 2 15 9 2" xfId="6351"/>
    <cellStyle name="標題 2 16" xfId="6352"/>
    <cellStyle name="標題 2 16 10" xfId="6353"/>
    <cellStyle name="標題 2 16 10 2" xfId="6354"/>
    <cellStyle name="標題 2 16 10 3" xfId="6355"/>
    <cellStyle name="標題 2 16 11" xfId="6356"/>
    <cellStyle name="標題 2 16 2" xfId="6357"/>
    <cellStyle name="標題 2 16 2 2" xfId="6358"/>
    <cellStyle name="標題 2 16 2 2 2" xfId="6359"/>
    <cellStyle name="標題 2 16 2 2 2 2" xfId="6360"/>
    <cellStyle name="標題 2 16 2 2 3" xfId="6361"/>
    <cellStyle name="標題 2 16 2 2 3 2" xfId="6362"/>
    <cellStyle name="標題 2 16 2 2 4" xfId="6363"/>
    <cellStyle name="標題 2 16 2 2 4 2" xfId="6364"/>
    <cellStyle name="標題 2 16 2 2 4 3" xfId="6365"/>
    <cellStyle name="標題 2 16 2 2 5" xfId="6366"/>
    <cellStyle name="標題 2 16 2 3" xfId="6367"/>
    <cellStyle name="標題 2 16 2 3 2" xfId="6368"/>
    <cellStyle name="標題 2 16 2 3 2 2" xfId="6369"/>
    <cellStyle name="標題 2 16 2 3 3" xfId="6370"/>
    <cellStyle name="標題 2 16 2 3 3 2" xfId="6371"/>
    <cellStyle name="標題 2 16 2 3 3 3" xfId="6372"/>
    <cellStyle name="標題 2 16 2 3 4" xfId="6373"/>
    <cellStyle name="標題 2 16 2 3 5" xfId="6374"/>
    <cellStyle name="標題 2 16 2 4" xfId="6375"/>
    <cellStyle name="標題 2 16 2 4 2" xfId="6376"/>
    <cellStyle name="標題 2 16 2 4 2 2" xfId="6377"/>
    <cellStyle name="標題 2 16 2 4 3" xfId="6378"/>
    <cellStyle name="標題 2 16 2 4 3 2" xfId="6379"/>
    <cellStyle name="標題 2 16 2 4 3 3" xfId="6380"/>
    <cellStyle name="標題 2 16 2 4 4" xfId="6381"/>
    <cellStyle name="標題 2 16 2 5" xfId="6382"/>
    <cellStyle name="標題 2 16 2 5 2" xfId="6383"/>
    <cellStyle name="標題 2 16 2 6" xfId="6384"/>
    <cellStyle name="標題 2 16 2 6 2" xfId="6385"/>
    <cellStyle name="標題 2 16 2 7" xfId="6386"/>
    <cellStyle name="標題 2 16 2 7 2" xfId="6387"/>
    <cellStyle name="標題 2 16 2 7 3" xfId="6388"/>
    <cellStyle name="標題 2 16 2 8" xfId="6389"/>
    <cellStyle name="標題 2 16 2 9" xfId="6390"/>
    <cellStyle name="標題 2 16 3" xfId="6391"/>
    <cellStyle name="標題 2 16 3 2" xfId="6392"/>
    <cellStyle name="標題 2 16 3 2 2" xfId="6393"/>
    <cellStyle name="標題 2 16 3 2 2 2" xfId="6394"/>
    <cellStyle name="標題 2 16 3 2 3" xfId="6395"/>
    <cellStyle name="標題 2 16 3 2 3 2" xfId="6396"/>
    <cellStyle name="標題 2 16 3 2 4" xfId="6397"/>
    <cellStyle name="標題 2 16 3 2 4 2" xfId="6398"/>
    <cellStyle name="標題 2 16 3 2 4 3" xfId="6399"/>
    <cellStyle name="標題 2 16 3 2 5" xfId="6400"/>
    <cellStyle name="標題 2 16 3 3" xfId="6401"/>
    <cellStyle name="標題 2 16 3 3 2" xfId="6402"/>
    <cellStyle name="標題 2 16 3 3 2 2" xfId="6403"/>
    <cellStyle name="標題 2 16 3 3 3" xfId="6404"/>
    <cellStyle name="標題 2 16 3 3 3 2" xfId="6405"/>
    <cellStyle name="標題 2 16 3 3 3 3" xfId="6406"/>
    <cellStyle name="標題 2 16 3 3 4" xfId="6407"/>
    <cellStyle name="標題 2 16 3 3 5" xfId="6408"/>
    <cellStyle name="標題 2 16 3 4" xfId="6409"/>
    <cellStyle name="標題 2 16 3 4 2" xfId="6410"/>
    <cellStyle name="標題 2 16 3 4 2 2" xfId="6411"/>
    <cellStyle name="標題 2 16 3 4 3" xfId="6412"/>
    <cellStyle name="標題 2 16 3 4 3 2" xfId="6413"/>
    <cellStyle name="標題 2 16 3 4 3 3" xfId="6414"/>
    <cellStyle name="標題 2 16 3 4 4" xfId="6415"/>
    <cellStyle name="標題 2 16 3 5" xfId="6416"/>
    <cellStyle name="標題 2 16 3 5 2" xfId="6417"/>
    <cellStyle name="標題 2 16 3 6" xfId="6418"/>
    <cellStyle name="標題 2 16 3 6 2" xfId="6419"/>
    <cellStyle name="標題 2 16 3 7" xfId="6420"/>
    <cellStyle name="標題 2 16 3 7 2" xfId="6421"/>
    <cellStyle name="標題 2 16 3 7 3" xfId="6422"/>
    <cellStyle name="標題 2 16 3 8" xfId="6423"/>
    <cellStyle name="標題 2 16 3 9" xfId="6424"/>
    <cellStyle name="標題 2 16 4" xfId="6425"/>
    <cellStyle name="標題 2 16 4 2" xfId="6426"/>
    <cellStyle name="標題 2 16 4 2 2" xfId="6427"/>
    <cellStyle name="標題 2 16 4 2 2 2" xfId="6428"/>
    <cellStyle name="標題 2 16 4 2 3" xfId="6429"/>
    <cellStyle name="標題 2 16 4 2 3 2" xfId="6430"/>
    <cellStyle name="標題 2 16 4 2 4" xfId="6431"/>
    <cellStyle name="標題 2 16 4 2 4 2" xfId="6432"/>
    <cellStyle name="標題 2 16 4 2 4 3" xfId="6433"/>
    <cellStyle name="標題 2 16 4 2 5" xfId="6434"/>
    <cellStyle name="標題 2 16 4 3" xfId="6435"/>
    <cellStyle name="標題 2 16 4 3 2" xfId="6436"/>
    <cellStyle name="標題 2 16 4 3 2 2" xfId="6437"/>
    <cellStyle name="標題 2 16 4 3 3" xfId="6438"/>
    <cellStyle name="標題 2 16 4 3 3 2" xfId="6439"/>
    <cellStyle name="標題 2 16 4 3 3 3" xfId="6440"/>
    <cellStyle name="標題 2 16 4 3 4" xfId="6441"/>
    <cellStyle name="標題 2 16 4 3 5" xfId="6442"/>
    <cellStyle name="標題 2 16 4 4" xfId="6443"/>
    <cellStyle name="標題 2 16 4 4 2" xfId="6444"/>
    <cellStyle name="標題 2 16 4 4 2 2" xfId="6445"/>
    <cellStyle name="標題 2 16 4 4 3" xfId="6446"/>
    <cellStyle name="標題 2 16 4 4 3 2" xfId="6447"/>
    <cellStyle name="標題 2 16 4 4 3 3" xfId="6448"/>
    <cellStyle name="標題 2 16 4 4 4" xfId="6449"/>
    <cellStyle name="標題 2 16 4 5" xfId="6450"/>
    <cellStyle name="標題 2 16 4 5 2" xfId="6451"/>
    <cellStyle name="標題 2 16 4 6" xfId="6452"/>
    <cellStyle name="標題 2 16 4 6 2" xfId="6453"/>
    <cellStyle name="標題 2 16 4 7" xfId="6454"/>
    <cellStyle name="標題 2 16 4 7 2" xfId="6455"/>
    <cellStyle name="標題 2 16 4 7 3" xfId="6456"/>
    <cellStyle name="標題 2 16 4 8" xfId="6457"/>
    <cellStyle name="標題 2 16 4 9" xfId="6458"/>
    <cellStyle name="標題 2 16 5" xfId="6459"/>
    <cellStyle name="標題 2 16 5 2" xfId="6460"/>
    <cellStyle name="標題 2 16 5 2 2" xfId="6461"/>
    <cellStyle name="標題 2 16 5 3" xfId="6462"/>
    <cellStyle name="標題 2 16 5 3 2" xfId="6463"/>
    <cellStyle name="標題 2 16 5 4" xfId="6464"/>
    <cellStyle name="標題 2 16 5 4 2" xfId="6465"/>
    <cellStyle name="標題 2 16 5 4 3" xfId="6466"/>
    <cellStyle name="標題 2 16 5 5" xfId="6467"/>
    <cellStyle name="標題 2 16 5 6" xfId="6468"/>
    <cellStyle name="標題 2 16 6" xfId="6469"/>
    <cellStyle name="標題 2 16 6 2" xfId="6470"/>
    <cellStyle name="標題 2 16 6 2 2" xfId="6471"/>
    <cellStyle name="標題 2 16 6 3" xfId="6472"/>
    <cellStyle name="標題 2 16 6 3 2" xfId="6473"/>
    <cellStyle name="標題 2 16 6 3 3" xfId="6474"/>
    <cellStyle name="標題 2 16 6 4" xfId="6475"/>
    <cellStyle name="標題 2 16 6 5" xfId="6476"/>
    <cellStyle name="標題 2 16 7" xfId="6477"/>
    <cellStyle name="標題 2 16 7 2" xfId="6478"/>
    <cellStyle name="標題 2 16 7 2 2" xfId="6479"/>
    <cellStyle name="標題 2 16 7 3" xfId="6480"/>
    <cellStyle name="標題 2 16 7 3 2" xfId="6481"/>
    <cellStyle name="標題 2 16 7 3 3" xfId="6482"/>
    <cellStyle name="標題 2 16 7 4" xfId="6483"/>
    <cellStyle name="標題 2 16 8" xfId="6484"/>
    <cellStyle name="標題 2 16 8 2" xfId="6485"/>
    <cellStyle name="標題 2 16 9" xfId="6486"/>
    <cellStyle name="標題 2 16 9 2" xfId="6487"/>
    <cellStyle name="標題 2 17" xfId="6488"/>
    <cellStyle name="標題 2 17 2" xfId="6489"/>
    <cellStyle name="標題 2 17 2 2" xfId="6490"/>
    <cellStyle name="標題 2 17 2 2 2" xfId="6491"/>
    <cellStyle name="標題 2 17 2 3" xfId="6492"/>
    <cellStyle name="標題 2 17 2 3 2" xfId="6493"/>
    <cellStyle name="標題 2 17 2 3 3" xfId="6494"/>
    <cellStyle name="標題 2 17 2 4" xfId="6495"/>
    <cellStyle name="標題 2 17 2 5" xfId="6496"/>
    <cellStyle name="標題 2 17 3" xfId="6497"/>
    <cellStyle name="標題 2 17 3 2" xfId="6498"/>
    <cellStyle name="標題 2 17 3 2 2" xfId="6499"/>
    <cellStyle name="標題 2 17 3 3" xfId="6500"/>
    <cellStyle name="標題 2 17 3 3 2" xfId="6501"/>
    <cellStyle name="標題 2 17 3 3 3" xfId="6502"/>
    <cellStyle name="標題 2 17 3 4" xfId="6503"/>
    <cellStyle name="標題 2 17 4" xfId="6504"/>
    <cellStyle name="標題 2 17 4 2" xfId="6505"/>
    <cellStyle name="標題 2 17 4 2 2" xfId="6506"/>
    <cellStyle name="標題 2 17 4 3" xfId="6507"/>
    <cellStyle name="標題 2 17 4 3 2" xfId="6508"/>
    <cellStyle name="標題 2 17 4 3 3" xfId="6509"/>
    <cellStyle name="標題 2 17 4 4" xfId="6510"/>
    <cellStyle name="標題 2 17 5" xfId="6511"/>
    <cellStyle name="標題 2 17 5 2" xfId="6512"/>
    <cellStyle name="標題 2 17 6" xfId="6513"/>
    <cellStyle name="標題 2 17 6 2" xfId="6514"/>
    <cellStyle name="標題 2 17 7" xfId="6515"/>
    <cellStyle name="標題 2 17 7 2" xfId="6516"/>
    <cellStyle name="標題 2 17 7 3" xfId="6517"/>
    <cellStyle name="標題 2 17 8" xfId="6518"/>
    <cellStyle name="標題 2 17 9" xfId="6519"/>
    <cellStyle name="標題 2 18" xfId="6520"/>
    <cellStyle name="標題 2 18 2" xfId="6521"/>
    <cellStyle name="標題 2 18 2 2" xfId="6522"/>
    <cellStyle name="標題 2 18 2 2 2" xfId="6523"/>
    <cellStyle name="標題 2 18 2 3" xfId="6524"/>
    <cellStyle name="標題 2 18 2 3 2" xfId="6525"/>
    <cellStyle name="標題 2 18 2 3 3" xfId="6526"/>
    <cellStyle name="標題 2 18 2 4" xfId="6527"/>
    <cellStyle name="標題 2 18 2 5" xfId="6528"/>
    <cellStyle name="標題 2 18 3" xfId="6529"/>
    <cellStyle name="標題 2 18 3 2" xfId="6530"/>
    <cellStyle name="標題 2 18 3 2 2" xfId="6531"/>
    <cellStyle name="標題 2 18 3 3" xfId="6532"/>
    <cellStyle name="標題 2 18 3 3 2" xfId="6533"/>
    <cellStyle name="標題 2 18 3 3 3" xfId="6534"/>
    <cellStyle name="標題 2 18 3 4" xfId="6535"/>
    <cellStyle name="標題 2 18 4" xfId="6536"/>
    <cellStyle name="標題 2 18 4 2" xfId="6537"/>
    <cellStyle name="標題 2 18 5" xfId="6538"/>
    <cellStyle name="標題 2 18 5 2" xfId="6539"/>
    <cellStyle name="標題 2 18 6" xfId="6540"/>
    <cellStyle name="標題 2 18 6 2" xfId="6541"/>
    <cellStyle name="標題 2 18 6 3" xfId="6542"/>
    <cellStyle name="標題 2 18 7" xfId="6543"/>
    <cellStyle name="標題 2 18 8" xfId="6544"/>
    <cellStyle name="標題 2 19" xfId="6545"/>
    <cellStyle name="標題 2 19 2" xfId="6546"/>
    <cellStyle name="標題 2 19 2 2" xfId="6547"/>
    <cellStyle name="標題 2 19 2 2 2" xfId="6548"/>
    <cellStyle name="標題 2 19 2 3" xfId="6549"/>
    <cellStyle name="標題 2 19 2 3 2" xfId="6550"/>
    <cellStyle name="標題 2 19 2 3 3" xfId="6551"/>
    <cellStyle name="標題 2 19 2 4" xfId="6552"/>
    <cellStyle name="標題 2 19 2 5" xfId="6553"/>
    <cellStyle name="標題 2 19 3" xfId="6554"/>
    <cellStyle name="標題 2 19 3 2" xfId="6555"/>
    <cellStyle name="標題 2 19 3 2 2" xfId="6556"/>
    <cellStyle name="標題 2 19 3 3" xfId="6557"/>
    <cellStyle name="標題 2 19 3 3 2" xfId="6558"/>
    <cellStyle name="標題 2 19 3 3 3" xfId="6559"/>
    <cellStyle name="標題 2 19 3 4" xfId="6560"/>
    <cellStyle name="標題 2 19 4" xfId="6561"/>
    <cellStyle name="標題 2 19 4 2" xfId="6562"/>
    <cellStyle name="標題 2 19 5" xfId="6563"/>
    <cellStyle name="標題 2 19 5 2" xfId="6564"/>
    <cellStyle name="標題 2 19 6" xfId="6565"/>
    <cellStyle name="標題 2 19 6 2" xfId="6566"/>
    <cellStyle name="標題 2 19 6 3" xfId="6567"/>
    <cellStyle name="標題 2 19 7" xfId="6568"/>
    <cellStyle name="標題 2 19 8" xfId="6569"/>
    <cellStyle name="標題 2 2" xfId="6570"/>
    <cellStyle name="標題 2 2 10" xfId="6571"/>
    <cellStyle name="標題 2 2 10 2" xfId="6572"/>
    <cellStyle name="標題 2 2 10 2 2" xfId="6573"/>
    <cellStyle name="標題 2 2 10 3" xfId="6574"/>
    <cellStyle name="標題 2 2 10 3 2" xfId="6575"/>
    <cellStyle name="標題 2 2 10 3 3" xfId="6576"/>
    <cellStyle name="標題 2 2 10 4" xfId="6577"/>
    <cellStyle name="標題 2 2 11" xfId="6578"/>
    <cellStyle name="標題 2 2 11 2" xfId="6579"/>
    <cellStyle name="標題 2 2 11 2 2" xfId="6580"/>
    <cellStyle name="標題 2 2 11 3" xfId="6581"/>
    <cellStyle name="標題 2 2 11 3 2" xfId="6582"/>
    <cellStyle name="標題 2 2 11 3 3" xfId="6583"/>
    <cellStyle name="標題 2 2 11 4" xfId="6584"/>
    <cellStyle name="標題 2 2 12" xfId="6585"/>
    <cellStyle name="標題 2 2 12 2" xfId="6586"/>
    <cellStyle name="標題 2 2 12 2 2" xfId="6587"/>
    <cellStyle name="標題 2 2 12 3" xfId="6588"/>
    <cellStyle name="標題 2 2 12 3 2" xfId="6589"/>
    <cellStyle name="標題 2 2 12 3 3" xfId="6590"/>
    <cellStyle name="標題 2 2 12 4" xfId="6591"/>
    <cellStyle name="標題 2 2 13" xfId="6592"/>
    <cellStyle name="標題 2 2 13 2" xfId="6593"/>
    <cellStyle name="標題 2 2 13 2 2" xfId="6594"/>
    <cellStyle name="標題 2 2 13 3" xfId="6595"/>
    <cellStyle name="標題 2 2 13 3 2" xfId="6596"/>
    <cellStyle name="標題 2 2 13 3 3" xfId="6597"/>
    <cellStyle name="標題 2 2 13 4" xfId="6598"/>
    <cellStyle name="標題 2 2 14" xfId="6599"/>
    <cellStyle name="標題 2 2 14 2" xfId="6600"/>
    <cellStyle name="標題 2 2 15" xfId="6601"/>
    <cellStyle name="標題 2 2 15 2" xfId="6602"/>
    <cellStyle name="標題 2 2 16" xfId="6603"/>
    <cellStyle name="標題 2 2 16 2" xfId="6604"/>
    <cellStyle name="標題 2 2 16 3" xfId="6605"/>
    <cellStyle name="標題 2 2 17" xfId="6606"/>
    <cellStyle name="標題 2 2 2" xfId="6607"/>
    <cellStyle name="標題 2 2 2 2" xfId="6608"/>
    <cellStyle name="標題 2 2 2 2 2" xfId="6609"/>
    <cellStyle name="標題 2 2 2 2 2 2" xfId="6610"/>
    <cellStyle name="標題 2 2 2 2 3" xfId="6611"/>
    <cellStyle name="標題 2 2 2 2 3 2" xfId="6612"/>
    <cellStyle name="標題 2 2 2 2 4" xfId="6613"/>
    <cellStyle name="標題 2 2 2 2 4 2" xfId="6614"/>
    <cellStyle name="標題 2 2 2 2 4 3" xfId="6615"/>
    <cellStyle name="標題 2 2 2 2 5" xfId="6616"/>
    <cellStyle name="標題 2 2 2 3" xfId="6617"/>
    <cellStyle name="標題 2 2 2 3 2" xfId="6618"/>
    <cellStyle name="標題 2 2 2 3 2 2" xfId="6619"/>
    <cellStyle name="標題 2 2 2 3 3" xfId="6620"/>
    <cellStyle name="標題 2 2 2 3 3 2" xfId="6621"/>
    <cellStyle name="標題 2 2 2 3 3 3" xfId="6622"/>
    <cellStyle name="標題 2 2 2 3 4" xfId="6623"/>
    <cellStyle name="標題 2 2 2 3 5" xfId="6624"/>
    <cellStyle name="標題 2 2 2 4" xfId="6625"/>
    <cellStyle name="標題 2 2 2 4 2" xfId="6626"/>
    <cellStyle name="標題 2 2 2 4 2 2" xfId="6627"/>
    <cellStyle name="標題 2 2 2 4 3" xfId="6628"/>
    <cellStyle name="標題 2 2 2 4 3 2" xfId="6629"/>
    <cellStyle name="標題 2 2 2 4 3 3" xfId="6630"/>
    <cellStyle name="標題 2 2 2 4 4" xfId="6631"/>
    <cellStyle name="標題 2 2 2 5" xfId="6632"/>
    <cellStyle name="標題 2 2 2 5 2" xfId="6633"/>
    <cellStyle name="標題 2 2 2 6" xfId="6634"/>
    <cellStyle name="標題 2 2 2 6 2" xfId="6635"/>
    <cellStyle name="標題 2 2 2 7" xfId="6636"/>
    <cellStyle name="標題 2 2 2 7 2" xfId="6637"/>
    <cellStyle name="標題 2 2 2 7 3" xfId="6638"/>
    <cellStyle name="標題 2 2 2 8" xfId="6639"/>
    <cellStyle name="標題 2 2 3" xfId="6640"/>
    <cellStyle name="標題 2 2 3 2" xfId="6641"/>
    <cellStyle name="標題 2 2 3 2 2" xfId="6642"/>
    <cellStyle name="標題 2 2 3 2 2 2" xfId="6643"/>
    <cellStyle name="標題 2 2 3 2 3" xfId="6644"/>
    <cellStyle name="標題 2 2 3 2 3 2" xfId="6645"/>
    <cellStyle name="標題 2 2 3 2 4" xfId="6646"/>
    <cellStyle name="標題 2 2 3 2 4 2" xfId="6647"/>
    <cellStyle name="標題 2 2 3 2 4 3" xfId="6648"/>
    <cellStyle name="標題 2 2 3 2 5" xfId="6649"/>
    <cellStyle name="標題 2 2 3 3" xfId="6650"/>
    <cellStyle name="標題 2 2 3 3 2" xfId="6651"/>
    <cellStyle name="標題 2 2 3 3 2 2" xfId="6652"/>
    <cellStyle name="標題 2 2 3 3 3" xfId="6653"/>
    <cellStyle name="標題 2 2 3 3 3 2" xfId="6654"/>
    <cellStyle name="標題 2 2 3 3 3 3" xfId="6655"/>
    <cellStyle name="標題 2 2 3 3 4" xfId="6656"/>
    <cellStyle name="標題 2 2 3 3 5" xfId="6657"/>
    <cellStyle name="標題 2 2 3 4" xfId="6658"/>
    <cellStyle name="標題 2 2 3 4 2" xfId="6659"/>
    <cellStyle name="標題 2 2 3 4 2 2" xfId="6660"/>
    <cellStyle name="標題 2 2 3 4 3" xfId="6661"/>
    <cellStyle name="標題 2 2 3 4 3 2" xfId="6662"/>
    <cellStyle name="標題 2 2 3 4 3 3" xfId="6663"/>
    <cellStyle name="標題 2 2 3 4 4" xfId="6664"/>
    <cellStyle name="標題 2 2 3 5" xfId="6665"/>
    <cellStyle name="標題 2 2 3 5 2" xfId="6666"/>
    <cellStyle name="標題 2 2 3 6" xfId="6667"/>
    <cellStyle name="標題 2 2 3 6 2" xfId="6668"/>
    <cellStyle name="標題 2 2 3 7" xfId="6669"/>
    <cellStyle name="標題 2 2 3 7 2" xfId="6670"/>
    <cellStyle name="標題 2 2 3 7 3" xfId="6671"/>
    <cellStyle name="標題 2 2 3 8" xfId="6672"/>
    <cellStyle name="標題 2 2 3 9" xfId="6673"/>
    <cellStyle name="標題 2 2 4" xfId="6674"/>
    <cellStyle name="標題 2 2 4 2" xfId="6675"/>
    <cellStyle name="標題 2 2 4 2 2" xfId="6676"/>
    <cellStyle name="標題 2 2 4 2 2 2" xfId="6677"/>
    <cellStyle name="標題 2 2 4 2 3" xfId="6678"/>
    <cellStyle name="標題 2 2 4 2 3 2" xfId="6679"/>
    <cellStyle name="標題 2 2 4 2 4" xfId="6680"/>
    <cellStyle name="標題 2 2 4 2 4 2" xfId="6681"/>
    <cellStyle name="標題 2 2 4 2 4 3" xfId="6682"/>
    <cellStyle name="標題 2 2 4 2 5" xfId="6683"/>
    <cellStyle name="標題 2 2 4 3" xfId="6684"/>
    <cellStyle name="標題 2 2 4 3 2" xfId="6685"/>
    <cellStyle name="標題 2 2 4 3 2 2" xfId="6686"/>
    <cellStyle name="標題 2 2 4 3 3" xfId="6687"/>
    <cellStyle name="標題 2 2 4 3 3 2" xfId="6688"/>
    <cellStyle name="標題 2 2 4 3 3 3" xfId="6689"/>
    <cellStyle name="標題 2 2 4 3 4" xfId="6690"/>
    <cellStyle name="標題 2 2 4 3 5" xfId="6691"/>
    <cellStyle name="標題 2 2 4 4" xfId="6692"/>
    <cellStyle name="標題 2 2 4 4 2" xfId="6693"/>
    <cellStyle name="標題 2 2 4 4 2 2" xfId="6694"/>
    <cellStyle name="標題 2 2 4 4 3" xfId="6695"/>
    <cellStyle name="標題 2 2 4 4 3 2" xfId="6696"/>
    <cellStyle name="標題 2 2 4 4 3 3" xfId="6697"/>
    <cellStyle name="標題 2 2 4 4 4" xfId="6698"/>
    <cellStyle name="標題 2 2 4 5" xfId="6699"/>
    <cellStyle name="標題 2 2 4 5 2" xfId="6700"/>
    <cellStyle name="標題 2 2 4 6" xfId="6701"/>
    <cellStyle name="標題 2 2 4 6 2" xfId="6702"/>
    <cellStyle name="標題 2 2 4 7" xfId="6703"/>
    <cellStyle name="標題 2 2 4 7 2" xfId="6704"/>
    <cellStyle name="標題 2 2 4 7 3" xfId="6705"/>
    <cellStyle name="標題 2 2 4 8" xfId="6706"/>
    <cellStyle name="標題 2 2 4 9" xfId="6707"/>
    <cellStyle name="標題 2 2 5" xfId="6708"/>
    <cellStyle name="標題 2 2 5 2" xfId="6709"/>
    <cellStyle name="標題 2 2 5 2 2" xfId="6710"/>
    <cellStyle name="標題 2 2 5 2 2 2" xfId="6711"/>
    <cellStyle name="標題 2 2 5 2 3" xfId="6712"/>
    <cellStyle name="標題 2 2 5 2 3 2" xfId="6713"/>
    <cellStyle name="標題 2 2 5 2 3 3" xfId="6714"/>
    <cellStyle name="標題 2 2 5 2 4" xfId="6715"/>
    <cellStyle name="標題 2 2 5 2 5" xfId="6716"/>
    <cellStyle name="標題 2 2 5 3" xfId="6717"/>
    <cellStyle name="標題 2 2 5 3 2" xfId="6718"/>
    <cellStyle name="標題 2 2 5 3 2 2" xfId="6719"/>
    <cellStyle name="標題 2 2 5 3 3" xfId="6720"/>
    <cellStyle name="標題 2 2 5 3 3 2" xfId="6721"/>
    <cellStyle name="標題 2 2 5 3 3 3" xfId="6722"/>
    <cellStyle name="標題 2 2 5 3 4" xfId="6723"/>
    <cellStyle name="標題 2 2 5 4" xfId="6724"/>
    <cellStyle name="標題 2 2 5 4 2" xfId="6725"/>
    <cellStyle name="標題 2 2 5 4 2 2" xfId="6726"/>
    <cellStyle name="標題 2 2 5 4 3" xfId="6727"/>
    <cellStyle name="標題 2 2 5 4 3 2" xfId="6728"/>
    <cellStyle name="標題 2 2 5 4 3 3" xfId="6729"/>
    <cellStyle name="標題 2 2 5 4 4" xfId="6730"/>
    <cellStyle name="標題 2 2 5 5" xfId="6731"/>
    <cellStyle name="標題 2 2 5 5 2" xfId="6732"/>
    <cellStyle name="標題 2 2 5 6" xfId="6733"/>
    <cellStyle name="標題 2 2 5 6 2" xfId="6734"/>
    <cellStyle name="標題 2 2 5 7" xfId="6735"/>
    <cellStyle name="標題 2 2 5 7 2" xfId="6736"/>
    <cellStyle name="標題 2 2 5 7 3" xfId="6737"/>
    <cellStyle name="標題 2 2 5 8" xfId="6738"/>
    <cellStyle name="標題 2 2 5 9" xfId="6739"/>
    <cellStyle name="標題 2 2 6" xfId="6740"/>
    <cellStyle name="標題 2 2 6 2" xfId="6741"/>
    <cellStyle name="標題 2 2 6 2 2" xfId="6742"/>
    <cellStyle name="標題 2 2 6 2 2 2" xfId="6743"/>
    <cellStyle name="標題 2 2 6 2 3" xfId="6744"/>
    <cellStyle name="標題 2 2 6 2 3 2" xfId="6745"/>
    <cellStyle name="標題 2 2 6 2 3 3" xfId="6746"/>
    <cellStyle name="標題 2 2 6 2 4" xfId="6747"/>
    <cellStyle name="標題 2 2 6 3" xfId="6748"/>
    <cellStyle name="標題 2 2 6 3 2" xfId="6749"/>
    <cellStyle name="標題 2 2 6 3 2 2" xfId="6750"/>
    <cellStyle name="標題 2 2 6 3 3" xfId="6751"/>
    <cellStyle name="標題 2 2 6 3 3 2" xfId="6752"/>
    <cellStyle name="標題 2 2 6 3 3 3" xfId="6753"/>
    <cellStyle name="標題 2 2 6 3 4" xfId="6754"/>
    <cellStyle name="標題 2 2 6 4" xfId="6755"/>
    <cellStyle name="標題 2 2 6 4 2" xfId="6756"/>
    <cellStyle name="標題 2 2 6 4 2 2" xfId="6757"/>
    <cellStyle name="標題 2 2 6 4 3" xfId="6758"/>
    <cellStyle name="標題 2 2 6 4 3 2" xfId="6759"/>
    <cellStyle name="標題 2 2 6 4 3 3" xfId="6760"/>
    <cellStyle name="標題 2 2 6 4 4" xfId="6761"/>
    <cellStyle name="標題 2 2 6 5" xfId="6762"/>
    <cellStyle name="標題 2 2 6 5 2" xfId="6763"/>
    <cellStyle name="標題 2 2 6 6" xfId="6764"/>
    <cellStyle name="標題 2 2 6 6 2" xfId="6765"/>
    <cellStyle name="標題 2 2 6 6 3" xfId="6766"/>
    <cellStyle name="標題 2 2 6 7" xfId="6767"/>
    <cellStyle name="標題 2 2 7" xfId="6768"/>
    <cellStyle name="標題 2 2 7 2" xfId="6769"/>
    <cellStyle name="標題 2 2 7 2 2" xfId="6770"/>
    <cellStyle name="標題 2 2 7 3" xfId="6771"/>
    <cellStyle name="標題 2 2 7 3 2" xfId="6772"/>
    <cellStyle name="標題 2 2 7 3 3" xfId="6773"/>
    <cellStyle name="標題 2 2 7 4" xfId="6774"/>
    <cellStyle name="標題 2 2 8" xfId="6775"/>
    <cellStyle name="標題 2 2 8 2" xfId="6776"/>
    <cellStyle name="標題 2 2 8 2 2" xfId="6777"/>
    <cellStyle name="標題 2 2 8 3" xfId="6778"/>
    <cellStyle name="標題 2 2 8 3 2" xfId="6779"/>
    <cellStyle name="標題 2 2 8 3 3" xfId="6780"/>
    <cellStyle name="標題 2 2 8 4" xfId="6781"/>
    <cellStyle name="標題 2 2 9" xfId="6782"/>
    <cellStyle name="標題 2 2 9 2" xfId="6783"/>
    <cellStyle name="標題 2 2 9 2 2" xfId="6784"/>
    <cellStyle name="標題 2 2 9 3" xfId="6785"/>
    <cellStyle name="標題 2 2 9 3 2" xfId="6786"/>
    <cellStyle name="標題 2 2 9 3 3" xfId="6787"/>
    <cellStyle name="標題 2 2 9 4" xfId="6788"/>
    <cellStyle name="標題 2 20" xfId="6789"/>
    <cellStyle name="標題 2 20 2" xfId="6790"/>
    <cellStyle name="標題 2 20 2 2" xfId="6791"/>
    <cellStyle name="標題 2 20 2 2 2" xfId="6792"/>
    <cellStyle name="標題 2 20 2 3" xfId="6793"/>
    <cellStyle name="標題 2 20 2 3 2" xfId="6794"/>
    <cellStyle name="標題 2 20 2 3 3" xfId="6795"/>
    <cellStyle name="標題 2 20 2 4" xfId="6796"/>
    <cellStyle name="標題 2 20 3" xfId="6797"/>
    <cellStyle name="標題 2 20 3 2" xfId="6798"/>
    <cellStyle name="標題 2 20 3 2 2" xfId="6799"/>
    <cellStyle name="標題 2 20 3 3" xfId="6800"/>
    <cellStyle name="標題 2 20 3 3 2" xfId="6801"/>
    <cellStyle name="標題 2 20 3 3 3" xfId="6802"/>
    <cellStyle name="標題 2 20 3 4" xfId="6803"/>
    <cellStyle name="標題 2 20 4" xfId="6804"/>
    <cellStyle name="標題 2 20 4 2" xfId="6805"/>
    <cellStyle name="標題 2 20 5" xfId="6806"/>
    <cellStyle name="標題 2 20 5 2" xfId="6807"/>
    <cellStyle name="標題 2 20 5 3" xfId="6808"/>
    <cellStyle name="標題 2 20 6" xfId="6809"/>
    <cellStyle name="標題 2 21" xfId="6810"/>
    <cellStyle name="標題 2 21 2" xfId="6811"/>
    <cellStyle name="標題 2 21 2 2" xfId="6812"/>
    <cellStyle name="標題 2 21 2 2 2" xfId="6813"/>
    <cellStyle name="標題 2 21 2 3" xfId="6814"/>
    <cellStyle name="標題 2 21 2 3 2" xfId="6815"/>
    <cellStyle name="標題 2 21 2 3 3" xfId="6816"/>
    <cellStyle name="標題 2 21 2 4" xfId="6817"/>
    <cellStyle name="標題 2 21 3" xfId="6818"/>
    <cellStyle name="標題 2 21 3 2" xfId="6819"/>
    <cellStyle name="標題 2 21 3 2 2" xfId="6820"/>
    <cellStyle name="標題 2 21 3 3" xfId="6821"/>
    <cellStyle name="標題 2 21 3 3 2" xfId="6822"/>
    <cellStyle name="標題 2 21 3 3 3" xfId="6823"/>
    <cellStyle name="標題 2 21 3 4" xfId="6824"/>
    <cellStyle name="標題 2 21 4" xfId="6825"/>
    <cellStyle name="標題 2 21 4 2" xfId="6826"/>
    <cellStyle name="標題 2 21 5" xfId="6827"/>
    <cellStyle name="標題 2 21 5 2" xfId="6828"/>
    <cellStyle name="標題 2 21 5 3" xfId="6829"/>
    <cellStyle name="標題 2 21 6" xfId="6830"/>
    <cellStyle name="標題 2 22" xfId="6831"/>
    <cellStyle name="標題 2 22 2" xfId="6832"/>
    <cellStyle name="標題 2 22 2 2" xfId="6833"/>
    <cellStyle name="標題 2 22 3" xfId="6834"/>
    <cellStyle name="標題 2 22 3 2" xfId="6835"/>
    <cellStyle name="標題 2 22 3 3" xfId="6836"/>
    <cellStyle name="標題 2 22 4" xfId="6837"/>
    <cellStyle name="標題 2 23" xfId="6838"/>
    <cellStyle name="標題 2 23 2" xfId="6839"/>
    <cellStyle name="標題 2 24" xfId="6840"/>
    <cellStyle name="標題 2 24 2" xfId="6841"/>
    <cellStyle name="標題 2 25" xfId="6842"/>
    <cellStyle name="標題 2 3" xfId="6843"/>
    <cellStyle name="標題 2 3 10" xfId="6844"/>
    <cellStyle name="標題 2 3 10 2" xfId="6845"/>
    <cellStyle name="標題 2 3 10 3" xfId="6846"/>
    <cellStyle name="標題 2 3 11" xfId="6847"/>
    <cellStyle name="標題 2 3 2" xfId="6848"/>
    <cellStyle name="標題 2 3 2 2" xfId="6849"/>
    <cellStyle name="標題 2 3 2 2 2" xfId="6850"/>
    <cellStyle name="標題 2 3 2 2 2 2" xfId="6851"/>
    <cellStyle name="標題 2 3 2 2 3" xfId="6852"/>
    <cellStyle name="標題 2 3 2 2 3 2" xfId="6853"/>
    <cellStyle name="標題 2 3 2 2 4" xfId="6854"/>
    <cellStyle name="標題 2 3 2 2 4 2" xfId="6855"/>
    <cellStyle name="標題 2 3 2 2 4 3" xfId="6856"/>
    <cellStyle name="標題 2 3 2 2 5" xfId="6857"/>
    <cellStyle name="標題 2 3 2 3" xfId="6858"/>
    <cellStyle name="標題 2 3 2 3 2" xfId="6859"/>
    <cellStyle name="標題 2 3 2 3 2 2" xfId="6860"/>
    <cellStyle name="標題 2 3 2 3 3" xfId="6861"/>
    <cellStyle name="標題 2 3 2 3 3 2" xfId="6862"/>
    <cellStyle name="標題 2 3 2 3 3 3" xfId="6863"/>
    <cellStyle name="標題 2 3 2 3 4" xfId="6864"/>
    <cellStyle name="標題 2 3 2 3 5" xfId="6865"/>
    <cellStyle name="標題 2 3 2 4" xfId="6866"/>
    <cellStyle name="標題 2 3 2 4 2" xfId="6867"/>
    <cellStyle name="標題 2 3 2 4 2 2" xfId="6868"/>
    <cellStyle name="標題 2 3 2 4 3" xfId="6869"/>
    <cellStyle name="標題 2 3 2 4 3 2" xfId="6870"/>
    <cellStyle name="標題 2 3 2 4 3 3" xfId="6871"/>
    <cellStyle name="標題 2 3 2 4 4" xfId="6872"/>
    <cellStyle name="標題 2 3 2 5" xfId="6873"/>
    <cellStyle name="標題 2 3 2 5 2" xfId="6874"/>
    <cellStyle name="標題 2 3 2 6" xfId="6875"/>
    <cellStyle name="標題 2 3 2 6 2" xfId="6876"/>
    <cellStyle name="標題 2 3 2 7" xfId="6877"/>
    <cellStyle name="標題 2 3 2 7 2" xfId="6878"/>
    <cellStyle name="標題 2 3 2 7 3" xfId="6879"/>
    <cellStyle name="標題 2 3 2 8" xfId="6880"/>
    <cellStyle name="標題 2 3 2 9" xfId="6881"/>
    <cellStyle name="標題 2 3 3" xfId="6882"/>
    <cellStyle name="標題 2 3 3 2" xfId="6883"/>
    <cellStyle name="標題 2 3 3 2 2" xfId="6884"/>
    <cellStyle name="標題 2 3 3 2 2 2" xfId="6885"/>
    <cellStyle name="標題 2 3 3 2 3" xfId="6886"/>
    <cellStyle name="標題 2 3 3 2 3 2" xfId="6887"/>
    <cellStyle name="標題 2 3 3 2 4" xfId="6888"/>
    <cellStyle name="標題 2 3 3 2 4 2" xfId="6889"/>
    <cellStyle name="標題 2 3 3 2 4 3" xfId="6890"/>
    <cellStyle name="標題 2 3 3 2 5" xfId="6891"/>
    <cellStyle name="標題 2 3 3 3" xfId="6892"/>
    <cellStyle name="標題 2 3 3 3 2" xfId="6893"/>
    <cellStyle name="標題 2 3 3 3 2 2" xfId="6894"/>
    <cellStyle name="標題 2 3 3 3 3" xfId="6895"/>
    <cellStyle name="標題 2 3 3 3 3 2" xfId="6896"/>
    <cellStyle name="標題 2 3 3 3 3 3" xfId="6897"/>
    <cellStyle name="標題 2 3 3 3 4" xfId="6898"/>
    <cellStyle name="標題 2 3 3 3 5" xfId="6899"/>
    <cellStyle name="標題 2 3 3 4" xfId="6900"/>
    <cellStyle name="標題 2 3 3 4 2" xfId="6901"/>
    <cellStyle name="標題 2 3 3 4 2 2" xfId="6902"/>
    <cellStyle name="標題 2 3 3 4 3" xfId="6903"/>
    <cellStyle name="標題 2 3 3 4 3 2" xfId="6904"/>
    <cellStyle name="標題 2 3 3 4 3 3" xfId="6905"/>
    <cellStyle name="標題 2 3 3 4 4" xfId="6906"/>
    <cellStyle name="標題 2 3 3 5" xfId="6907"/>
    <cellStyle name="標題 2 3 3 5 2" xfId="6908"/>
    <cellStyle name="標題 2 3 3 6" xfId="6909"/>
    <cellStyle name="標題 2 3 3 6 2" xfId="6910"/>
    <cellStyle name="標題 2 3 3 7" xfId="6911"/>
    <cellStyle name="標題 2 3 3 7 2" xfId="6912"/>
    <cellStyle name="標題 2 3 3 7 3" xfId="6913"/>
    <cellStyle name="標題 2 3 3 8" xfId="6914"/>
    <cellStyle name="標題 2 3 3 9" xfId="6915"/>
    <cellStyle name="標題 2 3 4" xfId="6916"/>
    <cellStyle name="標題 2 3 4 2" xfId="6917"/>
    <cellStyle name="標題 2 3 4 2 2" xfId="6918"/>
    <cellStyle name="標題 2 3 4 2 2 2" xfId="6919"/>
    <cellStyle name="標題 2 3 4 2 3" xfId="6920"/>
    <cellStyle name="標題 2 3 4 2 3 2" xfId="6921"/>
    <cellStyle name="標題 2 3 4 2 4" xfId="6922"/>
    <cellStyle name="標題 2 3 4 2 4 2" xfId="6923"/>
    <cellStyle name="標題 2 3 4 2 4 3" xfId="6924"/>
    <cellStyle name="標題 2 3 4 2 5" xfId="6925"/>
    <cellStyle name="標題 2 3 4 3" xfId="6926"/>
    <cellStyle name="標題 2 3 4 3 2" xfId="6927"/>
    <cellStyle name="標題 2 3 4 3 2 2" xfId="6928"/>
    <cellStyle name="標題 2 3 4 3 3" xfId="6929"/>
    <cellStyle name="標題 2 3 4 3 3 2" xfId="6930"/>
    <cellStyle name="標題 2 3 4 3 3 3" xfId="6931"/>
    <cellStyle name="標題 2 3 4 3 4" xfId="6932"/>
    <cellStyle name="標題 2 3 4 3 5" xfId="6933"/>
    <cellStyle name="標題 2 3 4 4" xfId="6934"/>
    <cellStyle name="標題 2 3 4 4 2" xfId="6935"/>
    <cellStyle name="標題 2 3 4 4 2 2" xfId="6936"/>
    <cellStyle name="標題 2 3 4 4 3" xfId="6937"/>
    <cellStyle name="標題 2 3 4 4 3 2" xfId="6938"/>
    <cellStyle name="標題 2 3 4 4 3 3" xfId="6939"/>
    <cellStyle name="標題 2 3 4 4 4" xfId="6940"/>
    <cellStyle name="標題 2 3 4 5" xfId="6941"/>
    <cellStyle name="標題 2 3 4 5 2" xfId="6942"/>
    <cellStyle name="標題 2 3 4 6" xfId="6943"/>
    <cellStyle name="標題 2 3 4 6 2" xfId="6944"/>
    <cellStyle name="標題 2 3 4 7" xfId="6945"/>
    <cellStyle name="標題 2 3 4 7 2" xfId="6946"/>
    <cellStyle name="標題 2 3 4 7 3" xfId="6947"/>
    <cellStyle name="標題 2 3 4 8" xfId="6948"/>
    <cellStyle name="標題 2 3 4 9" xfId="6949"/>
    <cellStyle name="標題 2 3 5" xfId="6950"/>
    <cellStyle name="標題 2 3 5 2" xfId="6951"/>
    <cellStyle name="標題 2 3 5 2 2" xfId="6952"/>
    <cellStyle name="標題 2 3 5 3" xfId="6953"/>
    <cellStyle name="標題 2 3 5 3 2" xfId="6954"/>
    <cellStyle name="標題 2 3 5 4" xfId="6955"/>
    <cellStyle name="標題 2 3 5 4 2" xfId="6956"/>
    <cellStyle name="標題 2 3 5 4 3" xfId="6957"/>
    <cellStyle name="標題 2 3 5 5" xfId="6958"/>
    <cellStyle name="標題 2 3 5 6" xfId="6959"/>
    <cellStyle name="標題 2 3 6" xfId="6960"/>
    <cellStyle name="標題 2 3 6 2" xfId="6961"/>
    <cellStyle name="標題 2 3 6 2 2" xfId="6962"/>
    <cellStyle name="標題 2 3 6 3" xfId="6963"/>
    <cellStyle name="標題 2 3 6 3 2" xfId="6964"/>
    <cellStyle name="標題 2 3 6 3 3" xfId="6965"/>
    <cellStyle name="標題 2 3 6 4" xfId="6966"/>
    <cellStyle name="標題 2 3 6 5" xfId="6967"/>
    <cellStyle name="標題 2 3 7" xfId="6968"/>
    <cellStyle name="標題 2 3 7 2" xfId="6969"/>
    <cellStyle name="標題 2 3 7 2 2" xfId="6970"/>
    <cellStyle name="標題 2 3 7 3" xfId="6971"/>
    <cellStyle name="標題 2 3 7 3 2" xfId="6972"/>
    <cellStyle name="標題 2 3 7 3 3" xfId="6973"/>
    <cellStyle name="標題 2 3 7 4" xfId="6974"/>
    <cellStyle name="標題 2 3 8" xfId="6975"/>
    <cellStyle name="標題 2 3 8 2" xfId="6976"/>
    <cellStyle name="標題 2 3 9" xfId="6977"/>
    <cellStyle name="標題 2 3 9 2" xfId="6978"/>
    <cellStyle name="標題 2 4" xfId="6979"/>
    <cellStyle name="標題 2 4 10" xfId="6980"/>
    <cellStyle name="標題 2 4 10 2" xfId="6981"/>
    <cellStyle name="標題 2 4 10 3" xfId="6982"/>
    <cellStyle name="標題 2 4 11" xfId="6983"/>
    <cellStyle name="標題 2 4 2" xfId="6984"/>
    <cellStyle name="標題 2 4 2 2" xfId="6985"/>
    <cellStyle name="標題 2 4 2 2 2" xfId="6986"/>
    <cellStyle name="標題 2 4 2 2 2 2" xfId="6987"/>
    <cellStyle name="標題 2 4 2 2 3" xfId="6988"/>
    <cellStyle name="標題 2 4 2 2 3 2" xfId="6989"/>
    <cellStyle name="標題 2 4 2 2 4" xfId="6990"/>
    <cellStyle name="標題 2 4 2 2 4 2" xfId="6991"/>
    <cellStyle name="標題 2 4 2 2 4 3" xfId="6992"/>
    <cellStyle name="標題 2 4 2 2 5" xfId="6993"/>
    <cellStyle name="標題 2 4 2 3" xfId="6994"/>
    <cellStyle name="標題 2 4 2 3 2" xfId="6995"/>
    <cellStyle name="標題 2 4 2 3 2 2" xfId="6996"/>
    <cellStyle name="標題 2 4 2 3 3" xfId="6997"/>
    <cellStyle name="標題 2 4 2 3 3 2" xfId="6998"/>
    <cellStyle name="標題 2 4 2 3 3 3" xfId="6999"/>
    <cellStyle name="標題 2 4 2 3 4" xfId="7000"/>
    <cellStyle name="標題 2 4 2 3 5" xfId="7001"/>
    <cellStyle name="標題 2 4 2 4" xfId="7002"/>
    <cellStyle name="標題 2 4 2 4 2" xfId="7003"/>
    <cellStyle name="標題 2 4 2 4 2 2" xfId="7004"/>
    <cellStyle name="標題 2 4 2 4 3" xfId="7005"/>
    <cellStyle name="標題 2 4 2 4 3 2" xfId="7006"/>
    <cellStyle name="標題 2 4 2 4 3 3" xfId="7007"/>
    <cellStyle name="標題 2 4 2 4 4" xfId="7008"/>
    <cellStyle name="標題 2 4 2 5" xfId="7009"/>
    <cellStyle name="標題 2 4 2 5 2" xfId="7010"/>
    <cellStyle name="標題 2 4 2 6" xfId="7011"/>
    <cellStyle name="標題 2 4 2 6 2" xfId="7012"/>
    <cellStyle name="標題 2 4 2 7" xfId="7013"/>
    <cellStyle name="標題 2 4 2 7 2" xfId="7014"/>
    <cellStyle name="標題 2 4 2 7 3" xfId="7015"/>
    <cellStyle name="標題 2 4 2 8" xfId="7016"/>
    <cellStyle name="標題 2 4 2 9" xfId="7017"/>
    <cellStyle name="標題 2 4 3" xfId="7018"/>
    <cellStyle name="標題 2 4 3 2" xfId="7019"/>
    <cellStyle name="標題 2 4 3 2 2" xfId="7020"/>
    <cellStyle name="標題 2 4 3 2 2 2" xfId="7021"/>
    <cellStyle name="標題 2 4 3 2 3" xfId="7022"/>
    <cellStyle name="標題 2 4 3 2 3 2" xfId="7023"/>
    <cellStyle name="標題 2 4 3 2 4" xfId="7024"/>
    <cellStyle name="標題 2 4 3 2 4 2" xfId="7025"/>
    <cellStyle name="標題 2 4 3 2 4 3" xfId="7026"/>
    <cellStyle name="標題 2 4 3 2 5" xfId="7027"/>
    <cellStyle name="標題 2 4 3 3" xfId="7028"/>
    <cellStyle name="標題 2 4 3 3 2" xfId="7029"/>
    <cellStyle name="標題 2 4 3 3 2 2" xfId="7030"/>
    <cellStyle name="標題 2 4 3 3 3" xfId="7031"/>
    <cellStyle name="標題 2 4 3 3 3 2" xfId="7032"/>
    <cellStyle name="標題 2 4 3 3 3 3" xfId="7033"/>
    <cellStyle name="標題 2 4 3 3 4" xfId="7034"/>
    <cellStyle name="標題 2 4 3 3 5" xfId="7035"/>
    <cellStyle name="標題 2 4 3 4" xfId="7036"/>
    <cellStyle name="標題 2 4 3 4 2" xfId="7037"/>
    <cellStyle name="標題 2 4 3 4 2 2" xfId="7038"/>
    <cellStyle name="標題 2 4 3 4 3" xfId="7039"/>
    <cellStyle name="標題 2 4 3 4 3 2" xfId="7040"/>
    <cellStyle name="標題 2 4 3 4 3 3" xfId="7041"/>
    <cellStyle name="標題 2 4 3 4 4" xfId="7042"/>
    <cellStyle name="標題 2 4 3 5" xfId="7043"/>
    <cellStyle name="標題 2 4 3 5 2" xfId="7044"/>
    <cellStyle name="標題 2 4 3 6" xfId="7045"/>
    <cellStyle name="標題 2 4 3 6 2" xfId="7046"/>
    <cellStyle name="標題 2 4 3 7" xfId="7047"/>
    <cellStyle name="標題 2 4 3 7 2" xfId="7048"/>
    <cellStyle name="標題 2 4 3 7 3" xfId="7049"/>
    <cellStyle name="標題 2 4 3 8" xfId="7050"/>
    <cellStyle name="標題 2 4 3 9" xfId="7051"/>
    <cellStyle name="標題 2 4 4" xfId="7052"/>
    <cellStyle name="標題 2 4 4 2" xfId="7053"/>
    <cellStyle name="標題 2 4 4 2 2" xfId="7054"/>
    <cellStyle name="標題 2 4 4 2 2 2" xfId="7055"/>
    <cellStyle name="標題 2 4 4 2 3" xfId="7056"/>
    <cellStyle name="標題 2 4 4 2 3 2" xfId="7057"/>
    <cellStyle name="標題 2 4 4 2 4" xfId="7058"/>
    <cellStyle name="標題 2 4 4 2 4 2" xfId="7059"/>
    <cellStyle name="標題 2 4 4 2 4 3" xfId="7060"/>
    <cellStyle name="標題 2 4 4 2 5" xfId="7061"/>
    <cellStyle name="標題 2 4 4 3" xfId="7062"/>
    <cellStyle name="標題 2 4 4 3 2" xfId="7063"/>
    <cellStyle name="標題 2 4 4 3 2 2" xfId="7064"/>
    <cellStyle name="標題 2 4 4 3 3" xfId="7065"/>
    <cellStyle name="標題 2 4 4 3 3 2" xfId="7066"/>
    <cellStyle name="標題 2 4 4 3 3 3" xfId="7067"/>
    <cellStyle name="標題 2 4 4 3 4" xfId="7068"/>
    <cellStyle name="標題 2 4 4 3 5" xfId="7069"/>
    <cellStyle name="標題 2 4 4 4" xfId="7070"/>
    <cellStyle name="標題 2 4 4 4 2" xfId="7071"/>
    <cellStyle name="標題 2 4 4 4 2 2" xfId="7072"/>
    <cellStyle name="標題 2 4 4 4 3" xfId="7073"/>
    <cellStyle name="標題 2 4 4 4 3 2" xfId="7074"/>
    <cellStyle name="標題 2 4 4 4 3 3" xfId="7075"/>
    <cellStyle name="標題 2 4 4 4 4" xfId="7076"/>
    <cellStyle name="標題 2 4 4 5" xfId="7077"/>
    <cellStyle name="標題 2 4 4 5 2" xfId="7078"/>
    <cellStyle name="標題 2 4 4 6" xfId="7079"/>
    <cellStyle name="標題 2 4 4 6 2" xfId="7080"/>
    <cellStyle name="標題 2 4 4 7" xfId="7081"/>
    <cellStyle name="標題 2 4 4 7 2" xfId="7082"/>
    <cellStyle name="標題 2 4 4 7 3" xfId="7083"/>
    <cellStyle name="標題 2 4 4 8" xfId="7084"/>
    <cellStyle name="標題 2 4 4 9" xfId="7085"/>
    <cellStyle name="標題 2 4 5" xfId="7086"/>
    <cellStyle name="標題 2 4 5 2" xfId="7087"/>
    <cellStyle name="標題 2 4 5 2 2" xfId="7088"/>
    <cellStyle name="標題 2 4 5 3" xfId="7089"/>
    <cellStyle name="標題 2 4 5 3 2" xfId="7090"/>
    <cellStyle name="標題 2 4 5 4" xfId="7091"/>
    <cellStyle name="標題 2 4 5 4 2" xfId="7092"/>
    <cellStyle name="標題 2 4 5 4 3" xfId="7093"/>
    <cellStyle name="標題 2 4 5 5" xfId="7094"/>
    <cellStyle name="標題 2 4 5 6" xfId="7095"/>
    <cellStyle name="標題 2 4 6" xfId="7096"/>
    <cellStyle name="標題 2 4 6 2" xfId="7097"/>
    <cellStyle name="標題 2 4 6 2 2" xfId="7098"/>
    <cellStyle name="標題 2 4 6 3" xfId="7099"/>
    <cellStyle name="標題 2 4 6 3 2" xfId="7100"/>
    <cellStyle name="標題 2 4 6 3 3" xfId="7101"/>
    <cellStyle name="標題 2 4 6 4" xfId="7102"/>
    <cellStyle name="標題 2 4 6 5" xfId="7103"/>
    <cellStyle name="標題 2 4 7" xfId="7104"/>
    <cellStyle name="標題 2 4 7 2" xfId="7105"/>
    <cellStyle name="標題 2 4 7 2 2" xfId="7106"/>
    <cellStyle name="標題 2 4 7 3" xfId="7107"/>
    <cellStyle name="標題 2 4 7 3 2" xfId="7108"/>
    <cellStyle name="標題 2 4 7 3 3" xfId="7109"/>
    <cellStyle name="標題 2 4 7 4" xfId="7110"/>
    <cellStyle name="標題 2 4 8" xfId="7111"/>
    <cellStyle name="標題 2 4 8 2" xfId="7112"/>
    <cellStyle name="標題 2 4 9" xfId="7113"/>
    <cellStyle name="標題 2 4 9 2" xfId="7114"/>
    <cellStyle name="標題 2 5" xfId="7115"/>
    <cellStyle name="標題 2 5 10" xfId="7116"/>
    <cellStyle name="標題 2 5 10 2" xfId="7117"/>
    <cellStyle name="標題 2 5 10 3" xfId="7118"/>
    <cellStyle name="標題 2 5 11" xfId="7119"/>
    <cellStyle name="標題 2 5 2" xfId="7120"/>
    <cellStyle name="標題 2 5 2 2" xfId="7121"/>
    <cellStyle name="標題 2 5 2 2 2" xfId="7122"/>
    <cellStyle name="標題 2 5 2 2 2 2" xfId="7123"/>
    <cellStyle name="標題 2 5 2 2 3" xfId="7124"/>
    <cellStyle name="標題 2 5 2 2 3 2" xfId="7125"/>
    <cellStyle name="標題 2 5 2 2 4" xfId="7126"/>
    <cellStyle name="標題 2 5 2 2 4 2" xfId="7127"/>
    <cellStyle name="標題 2 5 2 2 4 3" xfId="7128"/>
    <cellStyle name="標題 2 5 2 2 5" xfId="7129"/>
    <cellStyle name="標題 2 5 2 3" xfId="7130"/>
    <cellStyle name="標題 2 5 2 3 2" xfId="7131"/>
    <cellStyle name="標題 2 5 2 3 2 2" xfId="7132"/>
    <cellStyle name="標題 2 5 2 3 3" xfId="7133"/>
    <cellStyle name="標題 2 5 2 3 3 2" xfId="7134"/>
    <cellStyle name="標題 2 5 2 3 3 3" xfId="7135"/>
    <cellStyle name="標題 2 5 2 3 4" xfId="7136"/>
    <cellStyle name="標題 2 5 2 3 5" xfId="7137"/>
    <cellStyle name="標題 2 5 2 4" xfId="7138"/>
    <cellStyle name="標題 2 5 2 4 2" xfId="7139"/>
    <cellStyle name="標題 2 5 2 4 2 2" xfId="7140"/>
    <cellStyle name="標題 2 5 2 4 3" xfId="7141"/>
    <cellStyle name="標題 2 5 2 4 3 2" xfId="7142"/>
    <cellStyle name="標題 2 5 2 4 3 3" xfId="7143"/>
    <cellStyle name="標題 2 5 2 4 4" xfId="7144"/>
    <cellStyle name="標題 2 5 2 5" xfId="7145"/>
    <cellStyle name="標題 2 5 2 5 2" xfId="7146"/>
    <cellStyle name="標題 2 5 2 6" xfId="7147"/>
    <cellStyle name="標題 2 5 2 6 2" xfId="7148"/>
    <cellStyle name="標題 2 5 2 7" xfId="7149"/>
    <cellStyle name="標題 2 5 2 7 2" xfId="7150"/>
    <cellStyle name="標題 2 5 2 7 3" xfId="7151"/>
    <cellStyle name="標題 2 5 2 8" xfId="7152"/>
    <cellStyle name="標題 2 5 2 9" xfId="7153"/>
    <cellStyle name="標題 2 5 3" xfId="7154"/>
    <cellStyle name="標題 2 5 3 2" xfId="7155"/>
    <cellStyle name="標題 2 5 3 2 2" xfId="7156"/>
    <cellStyle name="標題 2 5 3 2 2 2" xfId="7157"/>
    <cellStyle name="標題 2 5 3 2 3" xfId="7158"/>
    <cellStyle name="標題 2 5 3 2 3 2" xfId="7159"/>
    <cellStyle name="標題 2 5 3 2 4" xfId="7160"/>
    <cellStyle name="標題 2 5 3 2 4 2" xfId="7161"/>
    <cellStyle name="標題 2 5 3 2 4 3" xfId="7162"/>
    <cellStyle name="標題 2 5 3 2 5" xfId="7163"/>
    <cellStyle name="標題 2 5 3 3" xfId="7164"/>
    <cellStyle name="標題 2 5 3 3 2" xfId="7165"/>
    <cellStyle name="標題 2 5 3 3 2 2" xfId="7166"/>
    <cellStyle name="標題 2 5 3 3 3" xfId="7167"/>
    <cellStyle name="標題 2 5 3 3 3 2" xfId="7168"/>
    <cellStyle name="標題 2 5 3 3 3 3" xfId="7169"/>
    <cellStyle name="標題 2 5 3 3 4" xfId="7170"/>
    <cellStyle name="標題 2 5 3 3 5" xfId="7171"/>
    <cellStyle name="標題 2 5 3 4" xfId="7172"/>
    <cellStyle name="標題 2 5 3 4 2" xfId="7173"/>
    <cellStyle name="標題 2 5 3 4 2 2" xfId="7174"/>
    <cellStyle name="標題 2 5 3 4 3" xfId="7175"/>
    <cellStyle name="標題 2 5 3 4 3 2" xfId="7176"/>
    <cellStyle name="標題 2 5 3 4 3 3" xfId="7177"/>
    <cellStyle name="標題 2 5 3 4 4" xfId="7178"/>
    <cellStyle name="標題 2 5 3 5" xfId="7179"/>
    <cellStyle name="標題 2 5 3 5 2" xfId="7180"/>
    <cellStyle name="標題 2 5 3 6" xfId="7181"/>
    <cellStyle name="標題 2 5 3 6 2" xfId="7182"/>
    <cellStyle name="標題 2 5 3 7" xfId="7183"/>
    <cellStyle name="標題 2 5 3 7 2" xfId="7184"/>
    <cellStyle name="標題 2 5 3 7 3" xfId="7185"/>
    <cellStyle name="標題 2 5 3 8" xfId="7186"/>
    <cellStyle name="標題 2 5 3 9" xfId="7187"/>
    <cellStyle name="標題 2 5 4" xfId="7188"/>
    <cellStyle name="標題 2 5 4 2" xfId="7189"/>
    <cellStyle name="標題 2 5 4 2 2" xfId="7190"/>
    <cellStyle name="標題 2 5 4 2 2 2" xfId="7191"/>
    <cellStyle name="標題 2 5 4 2 3" xfId="7192"/>
    <cellStyle name="標題 2 5 4 2 3 2" xfId="7193"/>
    <cellStyle name="標題 2 5 4 2 4" xfId="7194"/>
    <cellStyle name="標題 2 5 4 2 4 2" xfId="7195"/>
    <cellStyle name="標題 2 5 4 2 4 3" xfId="7196"/>
    <cellStyle name="標題 2 5 4 2 5" xfId="7197"/>
    <cellStyle name="標題 2 5 4 3" xfId="7198"/>
    <cellStyle name="標題 2 5 4 3 2" xfId="7199"/>
    <cellStyle name="標題 2 5 4 3 2 2" xfId="7200"/>
    <cellStyle name="標題 2 5 4 3 3" xfId="7201"/>
    <cellStyle name="標題 2 5 4 3 3 2" xfId="7202"/>
    <cellStyle name="標題 2 5 4 3 3 3" xfId="7203"/>
    <cellStyle name="標題 2 5 4 3 4" xfId="7204"/>
    <cellStyle name="標題 2 5 4 3 5" xfId="7205"/>
    <cellStyle name="標題 2 5 4 4" xfId="7206"/>
    <cellStyle name="標題 2 5 4 4 2" xfId="7207"/>
    <cellStyle name="標題 2 5 4 4 2 2" xfId="7208"/>
    <cellStyle name="標題 2 5 4 4 3" xfId="7209"/>
    <cellStyle name="標題 2 5 4 4 3 2" xfId="7210"/>
    <cellStyle name="標題 2 5 4 4 3 3" xfId="7211"/>
    <cellStyle name="標題 2 5 4 4 4" xfId="7212"/>
    <cellStyle name="標題 2 5 4 5" xfId="7213"/>
    <cellStyle name="標題 2 5 4 5 2" xfId="7214"/>
    <cellStyle name="標題 2 5 4 6" xfId="7215"/>
    <cellStyle name="標題 2 5 4 6 2" xfId="7216"/>
    <cellStyle name="標題 2 5 4 7" xfId="7217"/>
    <cellStyle name="標題 2 5 4 7 2" xfId="7218"/>
    <cellStyle name="標題 2 5 4 7 3" xfId="7219"/>
    <cellStyle name="標題 2 5 4 8" xfId="7220"/>
    <cellStyle name="標題 2 5 4 9" xfId="7221"/>
    <cellStyle name="標題 2 5 5" xfId="7222"/>
    <cellStyle name="標題 2 5 5 2" xfId="7223"/>
    <cellStyle name="標題 2 5 5 2 2" xfId="7224"/>
    <cellStyle name="標題 2 5 5 3" xfId="7225"/>
    <cellStyle name="標題 2 5 5 3 2" xfId="7226"/>
    <cellStyle name="標題 2 5 5 4" xfId="7227"/>
    <cellStyle name="標題 2 5 5 4 2" xfId="7228"/>
    <cellStyle name="標題 2 5 5 4 3" xfId="7229"/>
    <cellStyle name="標題 2 5 5 5" xfId="7230"/>
    <cellStyle name="標題 2 5 5 6" xfId="7231"/>
    <cellStyle name="標題 2 5 6" xfId="7232"/>
    <cellStyle name="標題 2 5 6 2" xfId="7233"/>
    <cellStyle name="標題 2 5 6 2 2" xfId="7234"/>
    <cellStyle name="標題 2 5 6 3" xfId="7235"/>
    <cellStyle name="標題 2 5 6 3 2" xfId="7236"/>
    <cellStyle name="標題 2 5 6 3 3" xfId="7237"/>
    <cellStyle name="標題 2 5 6 4" xfId="7238"/>
    <cellStyle name="標題 2 5 6 5" xfId="7239"/>
    <cellStyle name="標題 2 5 7" xfId="7240"/>
    <cellStyle name="標題 2 5 7 2" xfId="7241"/>
    <cellStyle name="標題 2 5 7 2 2" xfId="7242"/>
    <cellStyle name="標題 2 5 7 3" xfId="7243"/>
    <cellStyle name="標題 2 5 7 3 2" xfId="7244"/>
    <cellStyle name="標題 2 5 7 3 3" xfId="7245"/>
    <cellStyle name="標題 2 5 7 4" xfId="7246"/>
    <cellStyle name="標題 2 5 8" xfId="7247"/>
    <cellStyle name="標題 2 5 8 2" xfId="7248"/>
    <cellStyle name="標題 2 5 9" xfId="7249"/>
    <cellStyle name="標題 2 5 9 2" xfId="7250"/>
    <cellStyle name="標題 2 6" xfId="7251"/>
    <cellStyle name="標題 2 6 10" xfId="7252"/>
    <cellStyle name="標題 2 6 10 2" xfId="7253"/>
    <cellStyle name="標題 2 6 10 3" xfId="7254"/>
    <cellStyle name="標題 2 6 11" xfId="7255"/>
    <cellStyle name="標題 2 6 12" xfId="7256"/>
    <cellStyle name="標題 2 6 2" xfId="7257"/>
    <cellStyle name="標題 2 6 2 2" xfId="7258"/>
    <cellStyle name="標題 2 6 2 2 2" xfId="7259"/>
    <cellStyle name="標題 2 6 2 2 2 2" xfId="7260"/>
    <cellStyle name="標題 2 6 2 2 3" xfId="7261"/>
    <cellStyle name="標題 2 6 2 2 3 2" xfId="7262"/>
    <cellStyle name="標題 2 6 2 2 4" xfId="7263"/>
    <cellStyle name="標題 2 6 2 2 4 2" xfId="7264"/>
    <cellStyle name="標題 2 6 2 2 4 3" xfId="7265"/>
    <cellStyle name="標題 2 6 2 2 5" xfId="7266"/>
    <cellStyle name="標題 2 6 2 3" xfId="7267"/>
    <cellStyle name="標題 2 6 2 3 2" xfId="7268"/>
    <cellStyle name="標題 2 6 2 3 2 2" xfId="7269"/>
    <cellStyle name="標題 2 6 2 3 3" xfId="7270"/>
    <cellStyle name="標題 2 6 2 3 3 2" xfId="7271"/>
    <cellStyle name="標題 2 6 2 3 3 3" xfId="7272"/>
    <cellStyle name="標題 2 6 2 3 4" xfId="7273"/>
    <cellStyle name="標題 2 6 2 3 5" xfId="7274"/>
    <cellStyle name="標題 2 6 2 4" xfId="7275"/>
    <cellStyle name="標題 2 6 2 4 2" xfId="7276"/>
    <cellStyle name="標題 2 6 2 4 2 2" xfId="7277"/>
    <cellStyle name="標題 2 6 2 4 3" xfId="7278"/>
    <cellStyle name="標題 2 6 2 4 3 2" xfId="7279"/>
    <cellStyle name="標題 2 6 2 4 3 3" xfId="7280"/>
    <cellStyle name="標題 2 6 2 4 4" xfId="7281"/>
    <cellStyle name="標題 2 6 2 5" xfId="7282"/>
    <cellStyle name="標題 2 6 2 5 2" xfId="7283"/>
    <cellStyle name="標題 2 6 2 6" xfId="7284"/>
    <cellStyle name="標題 2 6 2 6 2" xfId="7285"/>
    <cellStyle name="標題 2 6 2 7" xfId="7286"/>
    <cellStyle name="標題 2 6 2 7 2" xfId="7287"/>
    <cellStyle name="標題 2 6 2 7 3" xfId="7288"/>
    <cellStyle name="標題 2 6 2 8" xfId="7289"/>
    <cellStyle name="標題 2 6 2 9" xfId="7290"/>
    <cellStyle name="標題 2 6 3" xfId="7291"/>
    <cellStyle name="標題 2 6 3 2" xfId="7292"/>
    <cellStyle name="標題 2 6 3 2 2" xfId="7293"/>
    <cellStyle name="標題 2 6 3 2 2 2" xfId="7294"/>
    <cellStyle name="標題 2 6 3 2 3" xfId="7295"/>
    <cellStyle name="標題 2 6 3 2 3 2" xfId="7296"/>
    <cellStyle name="標題 2 6 3 2 4" xfId="7297"/>
    <cellStyle name="標題 2 6 3 2 4 2" xfId="7298"/>
    <cellStyle name="標題 2 6 3 2 4 3" xfId="7299"/>
    <cellStyle name="標題 2 6 3 2 5" xfId="7300"/>
    <cellStyle name="標題 2 6 3 3" xfId="7301"/>
    <cellStyle name="標題 2 6 3 3 2" xfId="7302"/>
    <cellStyle name="標題 2 6 3 3 2 2" xfId="7303"/>
    <cellStyle name="標題 2 6 3 3 3" xfId="7304"/>
    <cellStyle name="標題 2 6 3 3 3 2" xfId="7305"/>
    <cellStyle name="標題 2 6 3 3 3 3" xfId="7306"/>
    <cellStyle name="標題 2 6 3 3 4" xfId="7307"/>
    <cellStyle name="標題 2 6 3 3 5" xfId="7308"/>
    <cellStyle name="標題 2 6 3 4" xfId="7309"/>
    <cellStyle name="標題 2 6 3 4 2" xfId="7310"/>
    <cellStyle name="標題 2 6 3 4 2 2" xfId="7311"/>
    <cellStyle name="標題 2 6 3 4 3" xfId="7312"/>
    <cellStyle name="標題 2 6 3 4 3 2" xfId="7313"/>
    <cellStyle name="標題 2 6 3 4 3 3" xfId="7314"/>
    <cellStyle name="標題 2 6 3 4 4" xfId="7315"/>
    <cellStyle name="標題 2 6 3 5" xfId="7316"/>
    <cellStyle name="標題 2 6 3 5 2" xfId="7317"/>
    <cellStyle name="標題 2 6 3 6" xfId="7318"/>
    <cellStyle name="標題 2 6 3 6 2" xfId="7319"/>
    <cellStyle name="標題 2 6 3 7" xfId="7320"/>
    <cellStyle name="標題 2 6 3 7 2" xfId="7321"/>
    <cellStyle name="標題 2 6 3 7 3" xfId="7322"/>
    <cellStyle name="標題 2 6 3 8" xfId="7323"/>
    <cellStyle name="標題 2 6 3 9" xfId="7324"/>
    <cellStyle name="標題 2 6 4" xfId="7325"/>
    <cellStyle name="標題 2 6 4 2" xfId="7326"/>
    <cellStyle name="標題 2 6 4 2 2" xfId="7327"/>
    <cellStyle name="標題 2 6 4 2 2 2" xfId="7328"/>
    <cellStyle name="標題 2 6 4 2 3" xfId="7329"/>
    <cellStyle name="標題 2 6 4 2 3 2" xfId="7330"/>
    <cellStyle name="標題 2 6 4 2 4" xfId="7331"/>
    <cellStyle name="標題 2 6 4 2 4 2" xfId="7332"/>
    <cellStyle name="標題 2 6 4 2 4 3" xfId="7333"/>
    <cellStyle name="標題 2 6 4 2 5" xfId="7334"/>
    <cellStyle name="標題 2 6 4 3" xfId="7335"/>
    <cellStyle name="標題 2 6 4 3 2" xfId="7336"/>
    <cellStyle name="標題 2 6 4 3 2 2" xfId="7337"/>
    <cellStyle name="標題 2 6 4 3 3" xfId="7338"/>
    <cellStyle name="標題 2 6 4 3 3 2" xfId="7339"/>
    <cellStyle name="標題 2 6 4 3 3 3" xfId="7340"/>
    <cellStyle name="標題 2 6 4 3 4" xfId="7341"/>
    <cellStyle name="標題 2 6 4 3 5" xfId="7342"/>
    <cellStyle name="標題 2 6 4 4" xfId="7343"/>
    <cellStyle name="標題 2 6 4 4 2" xfId="7344"/>
    <cellStyle name="標題 2 6 4 4 2 2" xfId="7345"/>
    <cellStyle name="標題 2 6 4 4 3" xfId="7346"/>
    <cellStyle name="標題 2 6 4 4 3 2" xfId="7347"/>
    <cellStyle name="標題 2 6 4 4 3 3" xfId="7348"/>
    <cellStyle name="標題 2 6 4 4 4" xfId="7349"/>
    <cellStyle name="標題 2 6 4 5" xfId="7350"/>
    <cellStyle name="標題 2 6 4 5 2" xfId="7351"/>
    <cellStyle name="標題 2 6 4 6" xfId="7352"/>
    <cellStyle name="標題 2 6 4 6 2" xfId="7353"/>
    <cellStyle name="標題 2 6 4 7" xfId="7354"/>
    <cellStyle name="標題 2 6 4 7 2" xfId="7355"/>
    <cellStyle name="標題 2 6 4 7 3" xfId="7356"/>
    <cellStyle name="標題 2 6 4 8" xfId="7357"/>
    <cellStyle name="標題 2 6 4 9" xfId="7358"/>
    <cellStyle name="標題 2 6 5" xfId="7359"/>
    <cellStyle name="標題 2 6 5 2" xfId="7360"/>
    <cellStyle name="標題 2 6 5 2 2" xfId="7361"/>
    <cellStyle name="標題 2 6 5 3" xfId="7362"/>
    <cellStyle name="標題 2 6 5 3 2" xfId="7363"/>
    <cellStyle name="標題 2 6 5 4" xfId="7364"/>
    <cellStyle name="標題 2 6 5 4 2" xfId="7365"/>
    <cellStyle name="標題 2 6 5 4 3" xfId="7366"/>
    <cellStyle name="標題 2 6 5 5" xfId="7367"/>
    <cellStyle name="標題 2 6 5 6" xfId="7368"/>
    <cellStyle name="標題 2 6 6" xfId="7369"/>
    <cellStyle name="標題 2 6 6 2" xfId="7370"/>
    <cellStyle name="標題 2 6 6 2 2" xfId="7371"/>
    <cellStyle name="標題 2 6 6 3" xfId="7372"/>
    <cellStyle name="標題 2 6 6 3 2" xfId="7373"/>
    <cellStyle name="標題 2 6 6 4" xfId="7374"/>
    <cellStyle name="標題 2 6 6 4 2" xfId="7375"/>
    <cellStyle name="標題 2 6 6 4 3" xfId="7376"/>
    <cellStyle name="標題 2 6 6 5" xfId="7377"/>
    <cellStyle name="標題 2 6 7" xfId="7378"/>
    <cellStyle name="標題 2 6 7 2" xfId="7379"/>
    <cellStyle name="標題 2 6 7 2 2" xfId="7380"/>
    <cellStyle name="標題 2 6 7 3" xfId="7381"/>
    <cellStyle name="標題 2 6 7 3 2" xfId="7382"/>
    <cellStyle name="標題 2 6 7 4" xfId="7383"/>
    <cellStyle name="標題 2 6 7 4 2" xfId="7384"/>
    <cellStyle name="標題 2 6 7 4 3" xfId="7385"/>
    <cellStyle name="標題 2 6 7 5" xfId="7386"/>
    <cellStyle name="標題 2 6 8" xfId="7387"/>
    <cellStyle name="標題 2 6 8 2" xfId="7388"/>
    <cellStyle name="標題 2 6 9" xfId="7389"/>
    <cellStyle name="標題 2 6 9 2" xfId="7390"/>
    <cellStyle name="標題 2 7" xfId="7391"/>
    <cellStyle name="標題 2 7 10" xfId="7392"/>
    <cellStyle name="標題 2 7 10 2" xfId="7393"/>
    <cellStyle name="標題 2 7 10 3" xfId="7394"/>
    <cellStyle name="標題 2 7 11" xfId="7395"/>
    <cellStyle name="標題 2 7 2" xfId="7396"/>
    <cellStyle name="標題 2 7 2 2" xfId="7397"/>
    <cellStyle name="標題 2 7 2 2 2" xfId="7398"/>
    <cellStyle name="標題 2 7 2 2 2 2" xfId="7399"/>
    <cellStyle name="標題 2 7 2 2 3" xfId="7400"/>
    <cellStyle name="標題 2 7 2 2 3 2" xfId="7401"/>
    <cellStyle name="標題 2 7 2 2 4" xfId="7402"/>
    <cellStyle name="標題 2 7 2 2 4 2" xfId="7403"/>
    <cellStyle name="標題 2 7 2 2 4 3" xfId="7404"/>
    <cellStyle name="標題 2 7 2 2 5" xfId="7405"/>
    <cellStyle name="標題 2 7 2 3" xfId="7406"/>
    <cellStyle name="標題 2 7 2 3 2" xfId="7407"/>
    <cellStyle name="標題 2 7 2 3 2 2" xfId="7408"/>
    <cellStyle name="標題 2 7 2 3 3" xfId="7409"/>
    <cellStyle name="標題 2 7 2 3 3 2" xfId="7410"/>
    <cellStyle name="標題 2 7 2 3 3 3" xfId="7411"/>
    <cellStyle name="標題 2 7 2 3 4" xfId="7412"/>
    <cellStyle name="標題 2 7 2 3 5" xfId="7413"/>
    <cellStyle name="標題 2 7 2 4" xfId="7414"/>
    <cellStyle name="標題 2 7 2 4 2" xfId="7415"/>
    <cellStyle name="標題 2 7 2 4 2 2" xfId="7416"/>
    <cellStyle name="標題 2 7 2 4 3" xfId="7417"/>
    <cellStyle name="標題 2 7 2 4 3 2" xfId="7418"/>
    <cellStyle name="標題 2 7 2 4 3 3" xfId="7419"/>
    <cellStyle name="標題 2 7 2 4 4" xfId="7420"/>
    <cellStyle name="標題 2 7 2 5" xfId="7421"/>
    <cellStyle name="標題 2 7 2 5 2" xfId="7422"/>
    <cellStyle name="標題 2 7 2 6" xfId="7423"/>
    <cellStyle name="標題 2 7 2 6 2" xfId="7424"/>
    <cellStyle name="標題 2 7 2 7" xfId="7425"/>
    <cellStyle name="標題 2 7 2 7 2" xfId="7426"/>
    <cellStyle name="標題 2 7 2 7 3" xfId="7427"/>
    <cellStyle name="標題 2 7 2 8" xfId="7428"/>
    <cellStyle name="標題 2 7 2 9" xfId="7429"/>
    <cellStyle name="標題 2 7 3" xfId="7430"/>
    <cellStyle name="標題 2 7 3 2" xfId="7431"/>
    <cellStyle name="標題 2 7 3 2 2" xfId="7432"/>
    <cellStyle name="標題 2 7 3 2 2 2" xfId="7433"/>
    <cellStyle name="標題 2 7 3 2 3" xfId="7434"/>
    <cellStyle name="標題 2 7 3 2 3 2" xfId="7435"/>
    <cellStyle name="標題 2 7 3 2 4" xfId="7436"/>
    <cellStyle name="標題 2 7 3 2 4 2" xfId="7437"/>
    <cellStyle name="標題 2 7 3 2 4 3" xfId="7438"/>
    <cellStyle name="標題 2 7 3 2 5" xfId="7439"/>
    <cellStyle name="標題 2 7 3 3" xfId="7440"/>
    <cellStyle name="標題 2 7 3 3 2" xfId="7441"/>
    <cellStyle name="標題 2 7 3 3 2 2" xfId="7442"/>
    <cellStyle name="標題 2 7 3 3 3" xfId="7443"/>
    <cellStyle name="標題 2 7 3 3 3 2" xfId="7444"/>
    <cellStyle name="標題 2 7 3 3 3 3" xfId="7445"/>
    <cellStyle name="標題 2 7 3 3 4" xfId="7446"/>
    <cellStyle name="標題 2 7 3 3 5" xfId="7447"/>
    <cellStyle name="標題 2 7 3 4" xfId="7448"/>
    <cellStyle name="標題 2 7 3 4 2" xfId="7449"/>
    <cellStyle name="標題 2 7 3 4 2 2" xfId="7450"/>
    <cellStyle name="標題 2 7 3 4 3" xfId="7451"/>
    <cellStyle name="標題 2 7 3 4 3 2" xfId="7452"/>
    <cellStyle name="標題 2 7 3 4 3 3" xfId="7453"/>
    <cellStyle name="標題 2 7 3 4 4" xfId="7454"/>
    <cellStyle name="標題 2 7 3 5" xfId="7455"/>
    <cellStyle name="標題 2 7 3 5 2" xfId="7456"/>
    <cellStyle name="標題 2 7 3 6" xfId="7457"/>
    <cellStyle name="標題 2 7 3 6 2" xfId="7458"/>
    <cellStyle name="標題 2 7 3 7" xfId="7459"/>
    <cellStyle name="標題 2 7 3 7 2" xfId="7460"/>
    <cellStyle name="標題 2 7 3 7 3" xfId="7461"/>
    <cellStyle name="標題 2 7 3 8" xfId="7462"/>
    <cellStyle name="標題 2 7 3 9" xfId="7463"/>
    <cellStyle name="標題 2 7 4" xfId="7464"/>
    <cellStyle name="標題 2 7 4 2" xfId="7465"/>
    <cellStyle name="標題 2 7 4 2 2" xfId="7466"/>
    <cellStyle name="標題 2 7 4 2 2 2" xfId="7467"/>
    <cellStyle name="標題 2 7 4 2 3" xfId="7468"/>
    <cellStyle name="標題 2 7 4 2 3 2" xfId="7469"/>
    <cellStyle name="標題 2 7 4 2 4" xfId="7470"/>
    <cellStyle name="標題 2 7 4 2 4 2" xfId="7471"/>
    <cellStyle name="標題 2 7 4 2 4 3" xfId="7472"/>
    <cellStyle name="標題 2 7 4 2 5" xfId="7473"/>
    <cellStyle name="標題 2 7 4 3" xfId="7474"/>
    <cellStyle name="標題 2 7 4 3 2" xfId="7475"/>
    <cellStyle name="標題 2 7 4 3 2 2" xfId="7476"/>
    <cellStyle name="標題 2 7 4 3 3" xfId="7477"/>
    <cellStyle name="標題 2 7 4 3 3 2" xfId="7478"/>
    <cellStyle name="標題 2 7 4 3 3 3" xfId="7479"/>
    <cellStyle name="標題 2 7 4 3 4" xfId="7480"/>
    <cellStyle name="標題 2 7 4 3 5" xfId="7481"/>
    <cellStyle name="標題 2 7 4 4" xfId="7482"/>
    <cellStyle name="標題 2 7 4 4 2" xfId="7483"/>
    <cellStyle name="標題 2 7 4 4 2 2" xfId="7484"/>
    <cellStyle name="標題 2 7 4 4 3" xfId="7485"/>
    <cellStyle name="標題 2 7 4 4 3 2" xfId="7486"/>
    <cellStyle name="標題 2 7 4 4 3 3" xfId="7487"/>
    <cellStyle name="標題 2 7 4 4 4" xfId="7488"/>
    <cellStyle name="標題 2 7 4 5" xfId="7489"/>
    <cellStyle name="標題 2 7 4 5 2" xfId="7490"/>
    <cellStyle name="標題 2 7 4 6" xfId="7491"/>
    <cellStyle name="標題 2 7 4 6 2" xfId="7492"/>
    <cellStyle name="標題 2 7 4 7" xfId="7493"/>
    <cellStyle name="標題 2 7 4 7 2" xfId="7494"/>
    <cellStyle name="標題 2 7 4 7 3" xfId="7495"/>
    <cellStyle name="標題 2 7 4 8" xfId="7496"/>
    <cellStyle name="標題 2 7 4 9" xfId="7497"/>
    <cellStyle name="標題 2 7 5" xfId="7498"/>
    <cellStyle name="標題 2 7 5 2" xfId="7499"/>
    <cellStyle name="標題 2 7 5 2 2" xfId="7500"/>
    <cellStyle name="標題 2 7 5 3" xfId="7501"/>
    <cellStyle name="標題 2 7 5 3 2" xfId="7502"/>
    <cellStyle name="標題 2 7 5 4" xfId="7503"/>
    <cellStyle name="標題 2 7 5 4 2" xfId="7504"/>
    <cellStyle name="標題 2 7 5 4 3" xfId="7505"/>
    <cellStyle name="標題 2 7 5 5" xfId="7506"/>
    <cellStyle name="標題 2 7 5 6" xfId="7507"/>
    <cellStyle name="標題 2 7 6" xfId="7508"/>
    <cellStyle name="標題 2 7 6 2" xfId="7509"/>
    <cellStyle name="標題 2 7 6 2 2" xfId="7510"/>
    <cellStyle name="標題 2 7 6 3" xfId="7511"/>
    <cellStyle name="標題 2 7 6 3 2" xfId="7512"/>
    <cellStyle name="標題 2 7 6 3 3" xfId="7513"/>
    <cellStyle name="標題 2 7 6 4" xfId="7514"/>
    <cellStyle name="標題 2 7 6 5" xfId="7515"/>
    <cellStyle name="標題 2 7 7" xfId="7516"/>
    <cellStyle name="標題 2 7 7 2" xfId="7517"/>
    <cellStyle name="標題 2 7 7 2 2" xfId="7518"/>
    <cellStyle name="標題 2 7 7 3" xfId="7519"/>
    <cellStyle name="標題 2 7 7 3 2" xfId="7520"/>
    <cellStyle name="標題 2 7 7 3 3" xfId="7521"/>
    <cellStyle name="標題 2 7 7 4" xfId="7522"/>
    <cellStyle name="標題 2 7 8" xfId="7523"/>
    <cellStyle name="標題 2 7 8 2" xfId="7524"/>
    <cellStyle name="標題 2 7 9" xfId="7525"/>
    <cellStyle name="標題 2 7 9 2" xfId="7526"/>
    <cellStyle name="標題 2 8" xfId="7527"/>
    <cellStyle name="標題 2 8 10" xfId="7528"/>
    <cellStyle name="標題 2 8 10 2" xfId="7529"/>
    <cellStyle name="標題 2 8 10 3" xfId="7530"/>
    <cellStyle name="標題 2 8 11" xfId="7531"/>
    <cellStyle name="標題 2 8 2" xfId="7532"/>
    <cellStyle name="標題 2 8 2 2" xfId="7533"/>
    <cellStyle name="標題 2 8 2 2 2" xfId="7534"/>
    <cellStyle name="標題 2 8 2 2 2 2" xfId="7535"/>
    <cellStyle name="標題 2 8 2 2 3" xfId="7536"/>
    <cellStyle name="標題 2 8 2 2 3 2" xfId="7537"/>
    <cellStyle name="標題 2 8 2 2 4" xfId="7538"/>
    <cellStyle name="標題 2 8 2 2 4 2" xfId="7539"/>
    <cellStyle name="標題 2 8 2 2 4 3" xfId="7540"/>
    <cellStyle name="標題 2 8 2 2 5" xfId="7541"/>
    <cellStyle name="標題 2 8 2 3" xfId="7542"/>
    <cellStyle name="標題 2 8 2 3 2" xfId="7543"/>
    <cellStyle name="標題 2 8 2 3 2 2" xfId="7544"/>
    <cellStyle name="標題 2 8 2 3 3" xfId="7545"/>
    <cellStyle name="標題 2 8 2 3 3 2" xfId="7546"/>
    <cellStyle name="標題 2 8 2 3 3 3" xfId="7547"/>
    <cellStyle name="標題 2 8 2 3 4" xfId="7548"/>
    <cellStyle name="標題 2 8 2 3 5" xfId="7549"/>
    <cellStyle name="標題 2 8 2 4" xfId="7550"/>
    <cellStyle name="標題 2 8 2 4 2" xfId="7551"/>
    <cellStyle name="標題 2 8 2 4 2 2" xfId="7552"/>
    <cellStyle name="標題 2 8 2 4 3" xfId="7553"/>
    <cellStyle name="標題 2 8 2 4 3 2" xfId="7554"/>
    <cellStyle name="標題 2 8 2 4 3 3" xfId="7555"/>
    <cellStyle name="標題 2 8 2 4 4" xfId="7556"/>
    <cellStyle name="標題 2 8 2 5" xfId="7557"/>
    <cellStyle name="標題 2 8 2 5 2" xfId="7558"/>
    <cellStyle name="標題 2 8 2 6" xfId="7559"/>
    <cellStyle name="標題 2 8 2 6 2" xfId="7560"/>
    <cellStyle name="標題 2 8 2 7" xfId="7561"/>
    <cellStyle name="標題 2 8 2 7 2" xfId="7562"/>
    <cellStyle name="標題 2 8 2 7 3" xfId="7563"/>
    <cellStyle name="標題 2 8 2 8" xfId="7564"/>
    <cellStyle name="標題 2 8 2 9" xfId="7565"/>
    <cellStyle name="標題 2 8 3" xfId="7566"/>
    <cellStyle name="標題 2 8 3 2" xfId="7567"/>
    <cellStyle name="標題 2 8 3 2 2" xfId="7568"/>
    <cellStyle name="標題 2 8 3 2 2 2" xfId="7569"/>
    <cellStyle name="標題 2 8 3 2 3" xfId="7570"/>
    <cellStyle name="標題 2 8 3 2 3 2" xfId="7571"/>
    <cellStyle name="標題 2 8 3 2 4" xfId="7572"/>
    <cellStyle name="標題 2 8 3 2 4 2" xfId="7573"/>
    <cellStyle name="標題 2 8 3 2 4 3" xfId="7574"/>
    <cellStyle name="標題 2 8 3 2 5" xfId="7575"/>
    <cellStyle name="標題 2 8 3 3" xfId="7576"/>
    <cellStyle name="標題 2 8 3 3 2" xfId="7577"/>
    <cellStyle name="標題 2 8 3 3 2 2" xfId="7578"/>
    <cellStyle name="標題 2 8 3 3 3" xfId="7579"/>
    <cellStyle name="標題 2 8 3 3 3 2" xfId="7580"/>
    <cellStyle name="標題 2 8 3 3 3 3" xfId="7581"/>
    <cellStyle name="標題 2 8 3 3 4" xfId="7582"/>
    <cellStyle name="標題 2 8 3 3 5" xfId="7583"/>
    <cellStyle name="標題 2 8 3 4" xfId="7584"/>
    <cellStyle name="標題 2 8 3 4 2" xfId="7585"/>
    <cellStyle name="標題 2 8 3 4 2 2" xfId="7586"/>
    <cellStyle name="標題 2 8 3 4 3" xfId="7587"/>
    <cellStyle name="標題 2 8 3 4 3 2" xfId="7588"/>
    <cellStyle name="標題 2 8 3 4 3 3" xfId="7589"/>
    <cellStyle name="標題 2 8 3 4 4" xfId="7590"/>
    <cellStyle name="標題 2 8 3 5" xfId="7591"/>
    <cellStyle name="標題 2 8 3 5 2" xfId="7592"/>
    <cellStyle name="標題 2 8 3 6" xfId="7593"/>
    <cellStyle name="標題 2 8 3 6 2" xfId="7594"/>
    <cellStyle name="標題 2 8 3 7" xfId="7595"/>
    <cellStyle name="標題 2 8 3 7 2" xfId="7596"/>
    <cellStyle name="標題 2 8 3 7 3" xfId="7597"/>
    <cellStyle name="標題 2 8 3 8" xfId="7598"/>
    <cellStyle name="標題 2 8 3 9" xfId="7599"/>
    <cellStyle name="標題 2 8 4" xfId="7600"/>
    <cellStyle name="標題 2 8 4 2" xfId="7601"/>
    <cellStyle name="標題 2 8 4 2 2" xfId="7602"/>
    <cellStyle name="標題 2 8 4 2 2 2" xfId="7603"/>
    <cellStyle name="標題 2 8 4 2 3" xfId="7604"/>
    <cellStyle name="標題 2 8 4 2 3 2" xfId="7605"/>
    <cellStyle name="標題 2 8 4 2 4" xfId="7606"/>
    <cellStyle name="標題 2 8 4 2 4 2" xfId="7607"/>
    <cellStyle name="標題 2 8 4 2 4 3" xfId="7608"/>
    <cellStyle name="標題 2 8 4 2 5" xfId="7609"/>
    <cellStyle name="標題 2 8 4 3" xfId="7610"/>
    <cellStyle name="標題 2 8 4 3 2" xfId="7611"/>
    <cellStyle name="標題 2 8 4 3 2 2" xfId="7612"/>
    <cellStyle name="標題 2 8 4 3 3" xfId="7613"/>
    <cellStyle name="標題 2 8 4 3 3 2" xfId="7614"/>
    <cellStyle name="標題 2 8 4 3 3 3" xfId="7615"/>
    <cellStyle name="標題 2 8 4 3 4" xfId="7616"/>
    <cellStyle name="標題 2 8 4 3 5" xfId="7617"/>
    <cellStyle name="標題 2 8 4 4" xfId="7618"/>
    <cellStyle name="標題 2 8 4 4 2" xfId="7619"/>
    <cellStyle name="標題 2 8 4 4 2 2" xfId="7620"/>
    <cellStyle name="標題 2 8 4 4 3" xfId="7621"/>
    <cellStyle name="標題 2 8 4 4 3 2" xfId="7622"/>
    <cellStyle name="標題 2 8 4 4 3 3" xfId="7623"/>
    <cellStyle name="標題 2 8 4 4 4" xfId="7624"/>
    <cellStyle name="標題 2 8 4 5" xfId="7625"/>
    <cellStyle name="標題 2 8 4 5 2" xfId="7626"/>
    <cellStyle name="標題 2 8 4 6" xfId="7627"/>
    <cellStyle name="標題 2 8 4 6 2" xfId="7628"/>
    <cellStyle name="標題 2 8 4 7" xfId="7629"/>
    <cellStyle name="標題 2 8 4 7 2" xfId="7630"/>
    <cellStyle name="標題 2 8 4 7 3" xfId="7631"/>
    <cellStyle name="標題 2 8 4 8" xfId="7632"/>
    <cellStyle name="標題 2 8 4 9" xfId="7633"/>
    <cellStyle name="標題 2 8 5" xfId="7634"/>
    <cellStyle name="標題 2 8 5 2" xfId="7635"/>
    <cellStyle name="標題 2 8 5 2 2" xfId="7636"/>
    <cellStyle name="標題 2 8 5 3" xfId="7637"/>
    <cellStyle name="標題 2 8 5 3 2" xfId="7638"/>
    <cellStyle name="標題 2 8 5 4" xfId="7639"/>
    <cellStyle name="標題 2 8 5 4 2" xfId="7640"/>
    <cellStyle name="標題 2 8 5 4 3" xfId="7641"/>
    <cellStyle name="標題 2 8 5 5" xfId="7642"/>
    <cellStyle name="標題 2 8 5 6" xfId="7643"/>
    <cellStyle name="標題 2 8 6" xfId="7644"/>
    <cellStyle name="標題 2 8 6 2" xfId="7645"/>
    <cellStyle name="標題 2 8 6 2 2" xfId="7646"/>
    <cellStyle name="標題 2 8 6 3" xfId="7647"/>
    <cellStyle name="標題 2 8 6 3 2" xfId="7648"/>
    <cellStyle name="標題 2 8 6 3 3" xfId="7649"/>
    <cellStyle name="標題 2 8 6 4" xfId="7650"/>
    <cellStyle name="標題 2 8 6 5" xfId="7651"/>
    <cellStyle name="標題 2 8 7" xfId="7652"/>
    <cellStyle name="標題 2 8 7 2" xfId="7653"/>
    <cellStyle name="標題 2 8 7 2 2" xfId="7654"/>
    <cellStyle name="標題 2 8 7 3" xfId="7655"/>
    <cellStyle name="標題 2 8 7 3 2" xfId="7656"/>
    <cellStyle name="標題 2 8 7 3 3" xfId="7657"/>
    <cellStyle name="標題 2 8 7 4" xfId="7658"/>
    <cellStyle name="標題 2 8 8" xfId="7659"/>
    <cellStyle name="標題 2 8 8 2" xfId="7660"/>
    <cellStyle name="標題 2 8 9" xfId="7661"/>
    <cellStyle name="標題 2 8 9 2" xfId="7662"/>
    <cellStyle name="標題 2 9" xfId="7663"/>
    <cellStyle name="標題 2 9 10" xfId="7664"/>
    <cellStyle name="標題 2 9 10 2" xfId="7665"/>
    <cellStyle name="標題 2 9 10 3" xfId="7666"/>
    <cellStyle name="標題 2 9 11" xfId="7667"/>
    <cellStyle name="標題 2 9 2" xfId="7668"/>
    <cellStyle name="標題 2 9 2 2" xfId="7669"/>
    <cellStyle name="標題 2 9 2 2 2" xfId="7670"/>
    <cellStyle name="標題 2 9 2 2 2 2" xfId="7671"/>
    <cellStyle name="標題 2 9 2 2 3" xfId="7672"/>
    <cellStyle name="標題 2 9 2 2 3 2" xfId="7673"/>
    <cellStyle name="標題 2 9 2 2 4" xfId="7674"/>
    <cellStyle name="標題 2 9 2 2 4 2" xfId="7675"/>
    <cellStyle name="標題 2 9 2 2 4 3" xfId="7676"/>
    <cellStyle name="標題 2 9 2 2 5" xfId="7677"/>
    <cellStyle name="標題 2 9 2 3" xfId="7678"/>
    <cellStyle name="標題 2 9 2 3 2" xfId="7679"/>
    <cellStyle name="標題 2 9 2 3 2 2" xfId="7680"/>
    <cellStyle name="標題 2 9 2 3 3" xfId="7681"/>
    <cellStyle name="標題 2 9 2 3 3 2" xfId="7682"/>
    <cellStyle name="標題 2 9 2 3 3 3" xfId="7683"/>
    <cellStyle name="標題 2 9 2 3 4" xfId="7684"/>
    <cellStyle name="標題 2 9 2 3 5" xfId="7685"/>
    <cellStyle name="標題 2 9 2 4" xfId="7686"/>
    <cellStyle name="標題 2 9 2 4 2" xfId="7687"/>
    <cellStyle name="標題 2 9 2 4 2 2" xfId="7688"/>
    <cellStyle name="標題 2 9 2 4 3" xfId="7689"/>
    <cellStyle name="標題 2 9 2 4 3 2" xfId="7690"/>
    <cellStyle name="標題 2 9 2 4 3 3" xfId="7691"/>
    <cellStyle name="標題 2 9 2 4 4" xfId="7692"/>
    <cellStyle name="標題 2 9 2 5" xfId="7693"/>
    <cellStyle name="標題 2 9 2 5 2" xfId="7694"/>
    <cellStyle name="標題 2 9 2 6" xfId="7695"/>
    <cellStyle name="標題 2 9 2 6 2" xfId="7696"/>
    <cellStyle name="標題 2 9 2 7" xfId="7697"/>
    <cellStyle name="標題 2 9 2 7 2" xfId="7698"/>
    <cellStyle name="標題 2 9 2 7 3" xfId="7699"/>
    <cellStyle name="標題 2 9 2 8" xfId="7700"/>
    <cellStyle name="標題 2 9 2 9" xfId="7701"/>
    <cellStyle name="標題 2 9 3" xfId="7702"/>
    <cellStyle name="標題 2 9 3 2" xfId="7703"/>
    <cellStyle name="標題 2 9 3 2 2" xfId="7704"/>
    <cellStyle name="標題 2 9 3 2 2 2" xfId="7705"/>
    <cellStyle name="標題 2 9 3 2 3" xfId="7706"/>
    <cellStyle name="標題 2 9 3 2 3 2" xfId="7707"/>
    <cellStyle name="標題 2 9 3 2 4" xfId="7708"/>
    <cellStyle name="標題 2 9 3 2 4 2" xfId="7709"/>
    <cellStyle name="標題 2 9 3 2 4 3" xfId="7710"/>
    <cellStyle name="標題 2 9 3 2 5" xfId="7711"/>
    <cellStyle name="標題 2 9 3 3" xfId="7712"/>
    <cellStyle name="標題 2 9 3 3 2" xfId="7713"/>
    <cellStyle name="標題 2 9 3 3 2 2" xfId="7714"/>
    <cellStyle name="標題 2 9 3 3 3" xfId="7715"/>
    <cellStyle name="標題 2 9 3 3 3 2" xfId="7716"/>
    <cellStyle name="標題 2 9 3 3 3 3" xfId="7717"/>
    <cellStyle name="標題 2 9 3 3 4" xfId="7718"/>
    <cellStyle name="標題 2 9 3 3 5" xfId="7719"/>
    <cellStyle name="標題 2 9 3 4" xfId="7720"/>
    <cellStyle name="標題 2 9 3 4 2" xfId="7721"/>
    <cellStyle name="標題 2 9 3 4 2 2" xfId="7722"/>
    <cellStyle name="標題 2 9 3 4 3" xfId="7723"/>
    <cellStyle name="標題 2 9 3 4 3 2" xfId="7724"/>
    <cellStyle name="標題 2 9 3 4 3 3" xfId="7725"/>
    <cellStyle name="標題 2 9 3 4 4" xfId="7726"/>
    <cellStyle name="標題 2 9 3 5" xfId="7727"/>
    <cellStyle name="標題 2 9 3 5 2" xfId="7728"/>
    <cellStyle name="標題 2 9 3 6" xfId="7729"/>
    <cellStyle name="標題 2 9 3 6 2" xfId="7730"/>
    <cellStyle name="標題 2 9 3 7" xfId="7731"/>
    <cellStyle name="標題 2 9 3 7 2" xfId="7732"/>
    <cellStyle name="標題 2 9 3 7 3" xfId="7733"/>
    <cellStyle name="標題 2 9 3 8" xfId="7734"/>
    <cellStyle name="標題 2 9 3 9" xfId="7735"/>
    <cellStyle name="標題 2 9 4" xfId="7736"/>
    <cellStyle name="標題 2 9 4 2" xfId="7737"/>
    <cellStyle name="標題 2 9 4 2 2" xfId="7738"/>
    <cellStyle name="標題 2 9 4 2 2 2" xfId="7739"/>
    <cellStyle name="標題 2 9 4 2 3" xfId="7740"/>
    <cellStyle name="標題 2 9 4 2 3 2" xfId="7741"/>
    <cellStyle name="標題 2 9 4 2 4" xfId="7742"/>
    <cellStyle name="標題 2 9 4 2 4 2" xfId="7743"/>
    <cellStyle name="標題 2 9 4 2 4 3" xfId="7744"/>
    <cellStyle name="標題 2 9 4 2 5" xfId="7745"/>
    <cellStyle name="標題 2 9 4 3" xfId="7746"/>
    <cellStyle name="標題 2 9 4 3 2" xfId="7747"/>
    <cellStyle name="標題 2 9 4 3 2 2" xfId="7748"/>
    <cellStyle name="標題 2 9 4 3 3" xfId="7749"/>
    <cellStyle name="標題 2 9 4 3 3 2" xfId="7750"/>
    <cellStyle name="標題 2 9 4 3 3 3" xfId="7751"/>
    <cellStyle name="標題 2 9 4 3 4" xfId="7752"/>
    <cellStyle name="標題 2 9 4 3 5" xfId="7753"/>
    <cellStyle name="標題 2 9 4 4" xfId="7754"/>
    <cellStyle name="標題 2 9 4 4 2" xfId="7755"/>
    <cellStyle name="標題 2 9 4 4 2 2" xfId="7756"/>
    <cellStyle name="標題 2 9 4 4 3" xfId="7757"/>
    <cellStyle name="標題 2 9 4 4 3 2" xfId="7758"/>
    <cellStyle name="標題 2 9 4 4 3 3" xfId="7759"/>
    <cellStyle name="標題 2 9 4 4 4" xfId="7760"/>
    <cellStyle name="標題 2 9 4 5" xfId="7761"/>
    <cellStyle name="標題 2 9 4 5 2" xfId="7762"/>
    <cellStyle name="標題 2 9 4 6" xfId="7763"/>
    <cellStyle name="標題 2 9 4 6 2" xfId="7764"/>
    <cellStyle name="標題 2 9 4 7" xfId="7765"/>
    <cellStyle name="標題 2 9 4 7 2" xfId="7766"/>
    <cellStyle name="標題 2 9 4 7 3" xfId="7767"/>
    <cellStyle name="標題 2 9 4 8" xfId="7768"/>
    <cellStyle name="標題 2 9 4 9" xfId="7769"/>
    <cellStyle name="標題 2 9 5" xfId="7770"/>
    <cellStyle name="標題 2 9 5 2" xfId="7771"/>
    <cellStyle name="標題 2 9 5 2 2" xfId="7772"/>
    <cellStyle name="標題 2 9 5 3" xfId="7773"/>
    <cellStyle name="標題 2 9 5 3 2" xfId="7774"/>
    <cellStyle name="標題 2 9 5 4" xfId="7775"/>
    <cellStyle name="標題 2 9 5 4 2" xfId="7776"/>
    <cellStyle name="標題 2 9 5 4 3" xfId="7777"/>
    <cellStyle name="標題 2 9 5 5" xfId="7778"/>
    <cellStyle name="標題 2 9 5 6" xfId="7779"/>
    <cellStyle name="標題 2 9 6" xfId="7780"/>
    <cellStyle name="標題 2 9 6 2" xfId="7781"/>
    <cellStyle name="標題 2 9 6 2 2" xfId="7782"/>
    <cellStyle name="標題 2 9 6 3" xfId="7783"/>
    <cellStyle name="標題 2 9 6 3 2" xfId="7784"/>
    <cellStyle name="標題 2 9 6 3 3" xfId="7785"/>
    <cellStyle name="標題 2 9 6 4" xfId="7786"/>
    <cellStyle name="標題 2 9 6 5" xfId="7787"/>
    <cellStyle name="標題 2 9 7" xfId="7788"/>
    <cellStyle name="標題 2 9 7 2" xfId="7789"/>
    <cellStyle name="標題 2 9 7 2 2" xfId="7790"/>
    <cellStyle name="標題 2 9 7 3" xfId="7791"/>
    <cellStyle name="標題 2 9 7 3 2" xfId="7792"/>
    <cellStyle name="標題 2 9 7 3 3" xfId="7793"/>
    <cellStyle name="標題 2 9 7 4" xfId="7794"/>
    <cellStyle name="標題 2 9 8" xfId="7795"/>
    <cellStyle name="標題 2 9 8 2" xfId="7796"/>
    <cellStyle name="標題 2 9 9" xfId="7797"/>
    <cellStyle name="標題 2 9 9 2" xfId="7798"/>
    <cellStyle name="標題 20" xfId="7799"/>
    <cellStyle name="標題 20 2" xfId="7800"/>
    <cellStyle name="標題 20 2 2" xfId="7801"/>
    <cellStyle name="標題 20 2 2 2" xfId="7802"/>
    <cellStyle name="標題 20 2 3" xfId="7803"/>
    <cellStyle name="標題 20 2 3 2" xfId="7804"/>
    <cellStyle name="標題 20 2 3 3" xfId="7805"/>
    <cellStyle name="標題 20 2 4" xfId="7806"/>
    <cellStyle name="標題 20 2 5" xfId="7807"/>
    <cellStyle name="標題 20 3" xfId="7808"/>
    <cellStyle name="標題 20 3 2" xfId="7809"/>
    <cellStyle name="標題 20 3 2 2" xfId="7810"/>
    <cellStyle name="標題 20 3 3" xfId="7811"/>
    <cellStyle name="標題 20 3 3 2" xfId="7812"/>
    <cellStyle name="標題 20 3 3 3" xfId="7813"/>
    <cellStyle name="標題 20 3 4" xfId="7814"/>
    <cellStyle name="標題 20 4" xfId="7815"/>
    <cellStyle name="標題 20 4 2" xfId="7816"/>
    <cellStyle name="標題 20 4 2 2" xfId="7817"/>
    <cellStyle name="標題 20 4 3" xfId="7818"/>
    <cellStyle name="標題 20 4 3 2" xfId="7819"/>
    <cellStyle name="標題 20 4 3 3" xfId="7820"/>
    <cellStyle name="標題 20 4 4" xfId="7821"/>
    <cellStyle name="標題 20 5" xfId="7822"/>
    <cellStyle name="標題 20 5 2" xfId="7823"/>
    <cellStyle name="標題 20 6" xfId="7824"/>
    <cellStyle name="標題 20 6 2" xfId="7825"/>
    <cellStyle name="標題 20 7" xfId="7826"/>
    <cellStyle name="標題 20 7 2" xfId="7827"/>
    <cellStyle name="標題 20 7 3" xfId="7828"/>
    <cellStyle name="標題 20 8" xfId="7829"/>
    <cellStyle name="標題 20 9" xfId="7830"/>
    <cellStyle name="標題 21" xfId="7831"/>
    <cellStyle name="標題 21 2" xfId="7832"/>
    <cellStyle name="標題 21 2 2" xfId="7833"/>
    <cellStyle name="標題 21 2 2 2" xfId="7834"/>
    <cellStyle name="標題 21 2 3" xfId="7835"/>
    <cellStyle name="標題 21 2 3 2" xfId="7836"/>
    <cellStyle name="標題 21 2 3 3" xfId="7837"/>
    <cellStyle name="標題 21 2 4" xfId="7838"/>
    <cellStyle name="標題 21 2 5" xfId="7839"/>
    <cellStyle name="標題 21 3" xfId="7840"/>
    <cellStyle name="標題 21 3 2" xfId="7841"/>
    <cellStyle name="標題 21 3 2 2" xfId="7842"/>
    <cellStyle name="標題 21 3 3" xfId="7843"/>
    <cellStyle name="標題 21 3 3 2" xfId="7844"/>
    <cellStyle name="標題 21 3 3 3" xfId="7845"/>
    <cellStyle name="標題 21 3 4" xfId="7846"/>
    <cellStyle name="標題 21 4" xfId="7847"/>
    <cellStyle name="標題 21 4 2" xfId="7848"/>
    <cellStyle name="標題 21 5" xfId="7849"/>
    <cellStyle name="標題 21 5 2" xfId="7850"/>
    <cellStyle name="標題 21 6" xfId="7851"/>
    <cellStyle name="標題 21 6 2" xfId="7852"/>
    <cellStyle name="標題 21 6 3" xfId="7853"/>
    <cellStyle name="標題 21 7" xfId="7854"/>
    <cellStyle name="標題 21 8" xfId="7855"/>
    <cellStyle name="標題 22" xfId="7856"/>
    <cellStyle name="標題 22 2" xfId="7857"/>
    <cellStyle name="標題 22 2 2" xfId="7858"/>
    <cellStyle name="標題 22 2 2 2" xfId="7859"/>
    <cellStyle name="標題 22 2 3" xfId="7860"/>
    <cellStyle name="標題 22 2 3 2" xfId="7861"/>
    <cellStyle name="標題 22 2 3 3" xfId="7862"/>
    <cellStyle name="標題 22 2 4" xfId="7863"/>
    <cellStyle name="標題 22 2 5" xfId="7864"/>
    <cellStyle name="標題 22 3" xfId="7865"/>
    <cellStyle name="標題 22 3 2" xfId="7866"/>
    <cellStyle name="標題 22 3 2 2" xfId="7867"/>
    <cellStyle name="標題 22 3 3" xfId="7868"/>
    <cellStyle name="標題 22 3 3 2" xfId="7869"/>
    <cellStyle name="標題 22 3 3 3" xfId="7870"/>
    <cellStyle name="標題 22 3 4" xfId="7871"/>
    <cellStyle name="標題 22 4" xfId="7872"/>
    <cellStyle name="標題 22 4 2" xfId="7873"/>
    <cellStyle name="標題 22 5" xfId="7874"/>
    <cellStyle name="標題 22 5 2" xfId="7875"/>
    <cellStyle name="標題 22 6" xfId="7876"/>
    <cellStyle name="標題 22 6 2" xfId="7877"/>
    <cellStyle name="標題 22 6 3" xfId="7878"/>
    <cellStyle name="標題 22 7" xfId="7879"/>
    <cellStyle name="標題 22 8" xfId="7880"/>
    <cellStyle name="標題 23" xfId="7881"/>
    <cellStyle name="標題 23 2" xfId="7882"/>
    <cellStyle name="標題 23 2 2" xfId="7883"/>
    <cellStyle name="標題 23 2 2 2" xfId="7884"/>
    <cellStyle name="標題 23 2 3" xfId="7885"/>
    <cellStyle name="標題 23 2 3 2" xfId="7886"/>
    <cellStyle name="標題 23 2 3 3" xfId="7887"/>
    <cellStyle name="標題 23 2 4" xfId="7888"/>
    <cellStyle name="標題 23 3" xfId="7889"/>
    <cellStyle name="標題 23 3 2" xfId="7890"/>
    <cellStyle name="標題 23 3 2 2" xfId="7891"/>
    <cellStyle name="標題 23 3 3" xfId="7892"/>
    <cellStyle name="標題 23 3 3 2" xfId="7893"/>
    <cellStyle name="標題 23 3 3 3" xfId="7894"/>
    <cellStyle name="標題 23 3 4" xfId="7895"/>
    <cellStyle name="標題 23 4" xfId="7896"/>
    <cellStyle name="標題 23 4 2" xfId="7897"/>
    <cellStyle name="標題 23 5" xfId="7898"/>
    <cellStyle name="標題 23 5 2" xfId="7899"/>
    <cellStyle name="標題 23 5 3" xfId="7900"/>
    <cellStyle name="標題 23 6" xfId="7901"/>
    <cellStyle name="標題 24" xfId="7902"/>
    <cellStyle name="標題 24 2" xfId="7903"/>
    <cellStyle name="標題 24 2 2" xfId="7904"/>
    <cellStyle name="標題 24 2 2 2" xfId="7905"/>
    <cellStyle name="標題 24 2 3" xfId="7906"/>
    <cellStyle name="標題 24 2 3 2" xfId="7907"/>
    <cellStyle name="標題 24 2 3 3" xfId="7908"/>
    <cellStyle name="標題 24 2 4" xfId="7909"/>
    <cellStyle name="標題 24 3" xfId="7910"/>
    <cellStyle name="標題 24 3 2" xfId="7911"/>
    <cellStyle name="標題 24 3 2 2" xfId="7912"/>
    <cellStyle name="標題 24 3 3" xfId="7913"/>
    <cellStyle name="標題 24 3 3 2" xfId="7914"/>
    <cellStyle name="標題 24 3 3 3" xfId="7915"/>
    <cellStyle name="標題 24 3 4" xfId="7916"/>
    <cellStyle name="標題 24 4" xfId="7917"/>
    <cellStyle name="標題 24 4 2" xfId="7918"/>
    <cellStyle name="標題 24 5" xfId="7919"/>
    <cellStyle name="標題 24 5 2" xfId="7920"/>
    <cellStyle name="標題 24 5 3" xfId="7921"/>
    <cellStyle name="標題 24 6" xfId="7922"/>
    <cellStyle name="標題 25" xfId="7923"/>
    <cellStyle name="標題 25 2" xfId="7924"/>
    <cellStyle name="標題 25 2 2" xfId="7925"/>
    <cellStyle name="標題 25 3" xfId="7926"/>
    <cellStyle name="標題 25 3 2" xfId="7927"/>
    <cellStyle name="標題 25 3 3" xfId="7928"/>
    <cellStyle name="標題 25 4" xfId="7929"/>
    <cellStyle name="標題 26" xfId="7930"/>
    <cellStyle name="標題 26 2" xfId="7931"/>
    <cellStyle name="標題 27" xfId="7932"/>
    <cellStyle name="標題 27 2" xfId="7933"/>
    <cellStyle name="標題 28" xfId="7934"/>
    <cellStyle name="標題 3 10" xfId="7935"/>
    <cellStyle name="標題 3 10 10" xfId="7936"/>
    <cellStyle name="標題 3 10 10 2" xfId="7937"/>
    <cellStyle name="標題 3 10 10 3" xfId="7938"/>
    <cellStyle name="標題 3 10 11" xfId="7939"/>
    <cellStyle name="標題 3 10 2" xfId="7940"/>
    <cellStyle name="標題 3 10 2 2" xfId="7941"/>
    <cellStyle name="標題 3 10 2 2 2" xfId="7942"/>
    <cellStyle name="標題 3 10 2 2 2 2" xfId="7943"/>
    <cellStyle name="標題 3 10 2 2 3" xfId="7944"/>
    <cellStyle name="標題 3 10 2 2 3 2" xfId="7945"/>
    <cellStyle name="標題 3 10 2 2 4" xfId="7946"/>
    <cellStyle name="標題 3 10 2 2 4 2" xfId="7947"/>
    <cellStyle name="標題 3 10 2 2 4 3" xfId="7948"/>
    <cellStyle name="標題 3 10 2 2 5" xfId="7949"/>
    <cellStyle name="標題 3 10 2 3" xfId="7950"/>
    <cellStyle name="標題 3 10 2 3 2" xfId="7951"/>
    <cellStyle name="標題 3 10 2 3 2 2" xfId="7952"/>
    <cellStyle name="標題 3 10 2 3 3" xfId="7953"/>
    <cellStyle name="標題 3 10 2 3 3 2" xfId="7954"/>
    <cellStyle name="標題 3 10 2 3 3 3" xfId="7955"/>
    <cellStyle name="標題 3 10 2 3 4" xfId="7956"/>
    <cellStyle name="標題 3 10 2 3 5" xfId="7957"/>
    <cellStyle name="標題 3 10 2 4" xfId="7958"/>
    <cellStyle name="標題 3 10 2 4 2" xfId="7959"/>
    <cellStyle name="標題 3 10 2 4 2 2" xfId="7960"/>
    <cellStyle name="標題 3 10 2 4 3" xfId="7961"/>
    <cellStyle name="標題 3 10 2 4 3 2" xfId="7962"/>
    <cellStyle name="標題 3 10 2 4 3 3" xfId="7963"/>
    <cellStyle name="標題 3 10 2 4 4" xfId="7964"/>
    <cellStyle name="標題 3 10 2 5" xfId="7965"/>
    <cellStyle name="標題 3 10 2 5 2" xfId="7966"/>
    <cellStyle name="標題 3 10 2 6" xfId="7967"/>
    <cellStyle name="標題 3 10 2 6 2" xfId="7968"/>
    <cellStyle name="標題 3 10 2 7" xfId="7969"/>
    <cellStyle name="標題 3 10 2 7 2" xfId="7970"/>
    <cellStyle name="標題 3 10 2 7 3" xfId="7971"/>
    <cellStyle name="標題 3 10 2 8" xfId="7972"/>
    <cellStyle name="標題 3 10 2 9" xfId="7973"/>
    <cellStyle name="標題 3 10 3" xfId="7974"/>
    <cellStyle name="標題 3 10 3 2" xfId="7975"/>
    <cellStyle name="標題 3 10 3 2 2" xfId="7976"/>
    <cellStyle name="標題 3 10 3 2 2 2" xfId="7977"/>
    <cellStyle name="標題 3 10 3 2 3" xfId="7978"/>
    <cellStyle name="標題 3 10 3 2 3 2" xfId="7979"/>
    <cellStyle name="標題 3 10 3 2 4" xfId="7980"/>
    <cellStyle name="標題 3 10 3 2 4 2" xfId="7981"/>
    <cellStyle name="標題 3 10 3 2 4 3" xfId="7982"/>
    <cellStyle name="標題 3 10 3 2 5" xfId="7983"/>
    <cellStyle name="標題 3 10 3 3" xfId="7984"/>
    <cellStyle name="標題 3 10 3 3 2" xfId="7985"/>
    <cellStyle name="標題 3 10 3 3 2 2" xfId="7986"/>
    <cellStyle name="標題 3 10 3 3 3" xfId="7987"/>
    <cellStyle name="標題 3 10 3 3 3 2" xfId="7988"/>
    <cellStyle name="標題 3 10 3 3 3 3" xfId="7989"/>
    <cellStyle name="標題 3 10 3 3 4" xfId="7990"/>
    <cellStyle name="標題 3 10 3 3 5" xfId="7991"/>
    <cellStyle name="標題 3 10 3 4" xfId="7992"/>
    <cellStyle name="標題 3 10 3 4 2" xfId="7993"/>
    <cellStyle name="標題 3 10 3 4 2 2" xfId="7994"/>
    <cellStyle name="標題 3 10 3 4 3" xfId="7995"/>
    <cellStyle name="標題 3 10 3 4 3 2" xfId="7996"/>
    <cellStyle name="標題 3 10 3 4 3 3" xfId="7997"/>
    <cellStyle name="標題 3 10 3 4 4" xfId="7998"/>
    <cellStyle name="標題 3 10 3 5" xfId="7999"/>
    <cellStyle name="標題 3 10 3 5 2" xfId="8000"/>
    <cellStyle name="標題 3 10 3 6" xfId="8001"/>
    <cellStyle name="標題 3 10 3 6 2" xfId="8002"/>
    <cellStyle name="標題 3 10 3 7" xfId="8003"/>
    <cellStyle name="標題 3 10 3 7 2" xfId="8004"/>
    <cellStyle name="標題 3 10 3 7 3" xfId="8005"/>
    <cellStyle name="標題 3 10 3 8" xfId="8006"/>
    <cellStyle name="標題 3 10 3 9" xfId="8007"/>
    <cellStyle name="標題 3 10 4" xfId="8008"/>
    <cellStyle name="標題 3 10 4 2" xfId="8009"/>
    <cellStyle name="標題 3 10 4 2 2" xfId="8010"/>
    <cellStyle name="標題 3 10 4 2 2 2" xfId="8011"/>
    <cellStyle name="標題 3 10 4 2 3" xfId="8012"/>
    <cellStyle name="標題 3 10 4 2 3 2" xfId="8013"/>
    <cellStyle name="標題 3 10 4 2 4" xfId="8014"/>
    <cellStyle name="標題 3 10 4 2 4 2" xfId="8015"/>
    <cellStyle name="標題 3 10 4 2 4 3" xfId="8016"/>
    <cellStyle name="標題 3 10 4 2 5" xfId="8017"/>
    <cellStyle name="標題 3 10 4 3" xfId="8018"/>
    <cellStyle name="標題 3 10 4 3 2" xfId="8019"/>
    <cellStyle name="標題 3 10 4 3 2 2" xfId="8020"/>
    <cellStyle name="標題 3 10 4 3 3" xfId="8021"/>
    <cellStyle name="標題 3 10 4 3 3 2" xfId="8022"/>
    <cellStyle name="標題 3 10 4 3 3 3" xfId="8023"/>
    <cellStyle name="標題 3 10 4 3 4" xfId="8024"/>
    <cellStyle name="標題 3 10 4 3 5" xfId="8025"/>
    <cellStyle name="標題 3 10 4 4" xfId="8026"/>
    <cellStyle name="標題 3 10 4 4 2" xfId="8027"/>
    <cellStyle name="標題 3 10 4 4 2 2" xfId="8028"/>
    <cellStyle name="標題 3 10 4 4 3" xfId="8029"/>
    <cellStyle name="標題 3 10 4 4 3 2" xfId="8030"/>
    <cellStyle name="標題 3 10 4 4 3 3" xfId="8031"/>
    <cellStyle name="標題 3 10 4 4 4" xfId="8032"/>
    <cellStyle name="標題 3 10 4 5" xfId="8033"/>
    <cellStyle name="標題 3 10 4 5 2" xfId="8034"/>
    <cellStyle name="標題 3 10 4 6" xfId="8035"/>
    <cellStyle name="標題 3 10 4 6 2" xfId="8036"/>
    <cellStyle name="標題 3 10 4 7" xfId="8037"/>
    <cellStyle name="標題 3 10 4 7 2" xfId="8038"/>
    <cellStyle name="標題 3 10 4 7 3" xfId="8039"/>
    <cellStyle name="標題 3 10 4 8" xfId="8040"/>
    <cellStyle name="標題 3 10 4 9" xfId="8041"/>
    <cellStyle name="標題 3 10 5" xfId="8042"/>
    <cellStyle name="標題 3 10 5 2" xfId="8043"/>
    <cellStyle name="標題 3 10 5 2 2" xfId="8044"/>
    <cellStyle name="標題 3 10 5 3" xfId="8045"/>
    <cellStyle name="標題 3 10 5 3 2" xfId="8046"/>
    <cellStyle name="標題 3 10 5 4" xfId="8047"/>
    <cellStyle name="標題 3 10 5 4 2" xfId="8048"/>
    <cellStyle name="標題 3 10 5 4 3" xfId="8049"/>
    <cellStyle name="標題 3 10 5 5" xfId="8050"/>
    <cellStyle name="標題 3 10 5 6" xfId="8051"/>
    <cellStyle name="標題 3 10 6" xfId="8052"/>
    <cellStyle name="標題 3 10 6 2" xfId="8053"/>
    <cellStyle name="標題 3 10 6 2 2" xfId="8054"/>
    <cellStyle name="標題 3 10 6 3" xfId="8055"/>
    <cellStyle name="標題 3 10 6 3 2" xfId="8056"/>
    <cellStyle name="標題 3 10 6 3 3" xfId="8057"/>
    <cellStyle name="標題 3 10 6 4" xfId="8058"/>
    <cellStyle name="標題 3 10 6 5" xfId="8059"/>
    <cellStyle name="標題 3 10 7" xfId="8060"/>
    <cellStyle name="標題 3 10 7 2" xfId="8061"/>
    <cellStyle name="標題 3 10 7 2 2" xfId="8062"/>
    <cellStyle name="標題 3 10 7 3" xfId="8063"/>
    <cellStyle name="標題 3 10 7 3 2" xfId="8064"/>
    <cellStyle name="標題 3 10 7 3 3" xfId="8065"/>
    <cellStyle name="標題 3 10 7 4" xfId="8066"/>
    <cellStyle name="標題 3 10 8" xfId="8067"/>
    <cellStyle name="標題 3 10 8 2" xfId="8068"/>
    <cellStyle name="標題 3 10 9" xfId="8069"/>
    <cellStyle name="標題 3 10 9 2" xfId="8070"/>
    <cellStyle name="標題 3 11" xfId="8071"/>
    <cellStyle name="標題 3 11 10" xfId="8072"/>
    <cellStyle name="標題 3 11 10 2" xfId="8073"/>
    <cellStyle name="標題 3 11 10 3" xfId="8074"/>
    <cellStyle name="標題 3 11 11" xfId="8075"/>
    <cellStyle name="標題 3 11 2" xfId="8076"/>
    <cellStyle name="標題 3 11 2 2" xfId="8077"/>
    <cellStyle name="標題 3 11 2 2 2" xfId="8078"/>
    <cellStyle name="標題 3 11 2 2 2 2" xfId="8079"/>
    <cellStyle name="標題 3 11 2 2 3" xfId="8080"/>
    <cellStyle name="標題 3 11 2 2 3 2" xfId="8081"/>
    <cellStyle name="標題 3 11 2 2 4" xfId="8082"/>
    <cellStyle name="標題 3 11 2 2 4 2" xfId="8083"/>
    <cellStyle name="標題 3 11 2 2 4 3" xfId="8084"/>
    <cellStyle name="標題 3 11 2 2 5" xfId="8085"/>
    <cellStyle name="標題 3 11 2 3" xfId="8086"/>
    <cellStyle name="標題 3 11 2 3 2" xfId="8087"/>
    <cellStyle name="標題 3 11 2 3 2 2" xfId="8088"/>
    <cellStyle name="標題 3 11 2 3 3" xfId="8089"/>
    <cellStyle name="標題 3 11 2 3 3 2" xfId="8090"/>
    <cellStyle name="標題 3 11 2 3 3 3" xfId="8091"/>
    <cellStyle name="標題 3 11 2 3 4" xfId="8092"/>
    <cellStyle name="標題 3 11 2 3 5" xfId="8093"/>
    <cellStyle name="標題 3 11 2 4" xfId="8094"/>
    <cellStyle name="標題 3 11 2 4 2" xfId="8095"/>
    <cellStyle name="標題 3 11 2 4 2 2" xfId="8096"/>
    <cellStyle name="標題 3 11 2 4 3" xfId="8097"/>
    <cellStyle name="標題 3 11 2 4 3 2" xfId="8098"/>
    <cellStyle name="標題 3 11 2 4 3 3" xfId="8099"/>
    <cellStyle name="標題 3 11 2 4 4" xfId="8100"/>
    <cellStyle name="標題 3 11 2 5" xfId="8101"/>
    <cellStyle name="標題 3 11 2 5 2" xfId="8102"/>
    <cellStyle name="標題 3 11 2 6" xfId="8103"/>
    <cellStyle name="標題 3 11 2 6 2" xfId="8104"/>
    <cellStyle name="標題 3 11 2 7" xfId="8105"/>
    <cellStyle name="標題 3 11 2 7 2" xfId="8106"/>
    <cellStyle name="標題 3 11 2 7 3" xfId="8107"/>
    <cellStyle name="標題 3 11 2 8" xfId="8108"/>
    <cellStyle name="標題 3 11 2 9" xfId="8109"/>
    <cellStyle name="標題 3 11 3" xfId="8110"/>
    <cellStyle name="標題 3 11 3 2" xfId="8111"/>
    <cellStyle name="標題 3 11 3 2 2" xfId="8112"/>
    <cellStyle name="標題 3 11 3 2 2 2" xfId="8113"/>
    <cellStyle name="標題 3 11 3 2 3" xfId="8114"/>
    <cellStyle name="標題 3 11 3 2 3 2" xfId="8115"/>
    <cellStyle name="標題 3 11 3 2 4" xfId="8116"/>
    <cellStyle name="標題 3 11 3 2 4 2" xfId="8117"/>
    <cellStyle name="標題 3 11 3 2 4 3" xfId="8118"/>
    <cellStyle name="標題 3 11 3 2 5" xfId="8119"/>
    <cellStyle name="標題 3 11 3 3" xfId="8120"/>
    <cellStyle name="標題 3 11 3 3 2" xfId="8121"/>
    <cellStyle name="標題 3 11 3 3 2 2" xfId="8122"/>
    <cellStyle name="標題 3 11 3 3 3" xfId="8123"/>
    <cellStyle name="標題 3 11 3 3 3 2" xfId="8124"/>
    <cellStyle name="標題 3 11 3 3 3 3" xfId="8125"/>
    <cellStyle name="標題 3 11 3 3 4" xfId="8126"/>
    <cellStyle name="標題 3 11 3 3 5" xfId="8127"/>
    <cellStyle name="標題 3 11 3 4" xfId="8128"/>
    <cellStyle name="標題 3 11 3 4 2" xfId="8129"/>
    <cellStyle name="標題 3 11 3 4 2 2" xfId="8130"/>
    <cellStyle name="標題 3 11 3 4 3" xfId="8131"/>
    <cellStyle name="標題 3 11 3 4 3 2" xfId="8132"/>
    <cellStyle name="標題 3 11 3 4 3 3" xfId="8133"/>
    <cellStyle name="標題 3 11 3 4 4" xfId="8134"/>
    <cellStyle name="標題 3 11 3 5" xfId="8135"/>
    <cellStyle name="標題 3 11 3 5 2" xfId="8136"/>
    <cellStyle name="標題 3 11 3 6" xfId="8137"/>
    <cellStyle name="標題 3 11 3 6 2" xfId="8138"/>
    <cellStyle name="標題 3 11 3 7" xfId="8139"/>
    <cellStyle name="標題 3 11 3 7 2" xfId="8140"/>
    <cellStyle name="標題 3 11 3 7 3" xfId="8141"/>
    <cellStyle name="標題 3 11 3 8" xfId="8142"/>
    <cellStyle name="標題 3 11 3 9" xfId="8143"/>
    <cellStyle name="標題 3 11 4" xfId="8144"/>
    <cellStyle name="標題 3 11 4 2" xfId="8145"/>
    <cellStyle name="標題 3 11 4 2 2" xfId="8146"/>
    <cellStyle name="標題 3 11 4 2 2 2" xfId="8147"/>
    <cellStyle name="標題 3 11 4 2 3" xfId="8148"/>
    <cellStyle name="標題 3 11 4 2 3 2" xfId="8149"/>
    <cellStyle name="標題 3 11 4 2 4" xfId="8150"/>
    <cellStyle name="標題 3 11 4 2 4 2" xfId="8151"/>
    <cellStyle name="標題 3 11 4 2 4 3" xfId="8152"/>
    <cellStyle name="標題 3 11 4 2 5" xfId="8153"/>
    <cellStyle name="標題 3 11 4 3" xfId="8154"/>
    <cellStyle name="標題 3 11 4 3 2" xfId="8155"/>
    <cellStyle name="標題 3 11 4 3 2 2" xfId="8156"/>
    <cellStyle name="標題 3 11 4 3 3" xfId="8157"/>
    <cellStyle name="標題 3 11 4 3 3 2" xfId="8158"/>
    <cellStyle name="標題 3 11 4 3 4" xfId="8159"/>
    <cellStyle name="標題 3 11 4 3 4 2" xfId="8160"/>
    <cellStyle name="標題 3 11 4 3 4 3" xfId="8161"/>
    <cellStyle name="標題 3 11 4 3 5" xfId="8162"/>
    <cellStyle name="標題 3 11 4 4" xfId="8163"/>
    <cellStyle name="標題 3 11 4 4 2" xfId="8164"/>
    <cellStyle name="標題 3 11 4 4 2 2" xfId="8165"/>
    <cellStyle name="標題 3 11 4 4 3" xfId="8166"/>
    <cellStyle name="標題 3 11 4 4 3 2" xfId="8167"/>
    <cellStyle name="標題 3 11 4 4 3 3" xfId="8168"/>
    <cellStyle name="標題 3 11 4 4 4" xfId="8169"/>
    <cellStyle name="標題 3 11 4 4 5" xfId="8170"/>
    <cellStyle name="標題 3 11 4 5" xfId="8171"/>
    <cellStyle name="標題 3 11 4 5 2" xfId="8172"/>
    <cellStyle name="標題 3 11 4 6" xfId="8173"/>
    <cellStyle name="標題 3 11 4 6 2" xfId="8174"/>
    <cellStyle name="標題 3 11 4 7" xfId="8175"/>
    <cellStyle name="標題 3 11 4 7 2" xfId="8176"/>
    <cellStyle name="標題 3 11 4 7 3" xfId="8177"/>
    <cellStyle name="標題 3 11 4 8" xfId="8178"/>
    <cellStyle name="標題 3 11 4 9" xfId="8179"/>
    <cellStyle name="標題 3 11 5" xfId="8180"/>
    <cellStyle name="標題 3 11 5 2" xfId="8181"/>
    <cellStyle name="標題 3 11 5 2 2" xfId="8182"/>
    <cellStyle name="標題 3 11 5 3" xfId="8183"/>
    <cellStyle name="標題 3 11 5 3 2" xfId="8184"/>
    <cellStyle name="標題 3 11 5 4" xfId="8185"/>
    <cellStyle name="標題 3 11 5 4 2" xfId="8186"/>
    <cellStyle name="標題 3 11 5 4 3" xfId="8187"/>
    <cellStyle name="標題 3 11 5 5" xfId="8188"/>
    <cellStyle name="標題 3 11 5 6" xfId="8189"/>
    <cellStyle name="標題 3 11 6" xfId="8190"/>
    <cellStyle name="標題 3 11 6 2" xfId="8191"/>
    <cellStyle name="標題 3 11 6 2 2" xfId="8192"/>
    <cellStyle name="標題 3 11 6 3" xfId="8193"/>
    <cellStyle name="標題 3 11 6 3 2" xfId="8194"/>
    <cellStyle name="標題 3 11 6 3 3" xfId="8195"/>
    <cellStyle name="標題 3 11 6 4" xfId="8196"/>
    <cellStyle name="標題 3 11 6 5" xfId="8197"/>
    <cellStyle name="標題 3 11 7" xfId="8198"/>
    <cellStyle name="標題 3 11 7 2" xfId="8199"/>
    <cellStyle name="標題 3 11 7 2 2" xfId="8200"/>
    <cellStyle name="標題 3 11 7 3" xfId="8201"/>
    <cellStyle name="標題 3 11 7 3 2" xfId="8202"/>
    <cellStyle name="標題 3 11 7 3 3" xfId="8203"/>
    <cellStyle name="標題 3 11 7 4" xfId="8204"/>
    <cellStyle name="標題 3 11 8" xfId="8205"/>
    <cellStyle name="標題 3 11 8 2" xfId="8206"/>
    <cellStyle name="標題 3 11 9" xfId="8207"/>
    <cellStyle name="標題 3 11 9 2" xfId="8208"/>
    <cellStyle name="標題 3 12" xfId="8209"/>
    <cellStyle name="標題 3 12 10" xfId="8210"/>
    <cellStyle name="標題 3 12 10 2" xfId="8211"/>
    <cellStyle name="標題 3 12 10 3" xfId="8212"/>
    <cellStyle name="標題 3 12 11" xfId="8213"/>
    <cellStyle name="標題 3 12 2" xfId="8214"/>
    <cellStyle name="標題 3 12 2 2" xfId="8215"/>
    <cellStyle name="標題 3 12 2 2 2" xfId="8216"/>
    <cellStyle name="標題 3 12 2 2 2 2" xfId="8217"/>
    <cellStyle name="標題 3 12 2 2 3" xfId="8218"/>
    <cellStyle name="標題 3 12 2 2 3 2" xfId="8219"/>
    <cellStyle name="標題 3 12 2 2 4" xfId="8220"/>
    <cellStyle name="標題 3 12 2 2 4 2" xfId="8221"/>
    <cellStyle name="標題 3 12 2 2 4 3" xfId="8222"/>
    <cellStyle name="標題 3 12 2 2 5" xfId="8223"/>
    <cellStyle name="標題 3 12 2 3" xfId="8224"/>
    <cellStyle name="標題 3 12 2 3 2" xfId="8225"/>
    <cellStyle name="標題 3 12 2 3 2 2" xfId="8226"/>
    <cellStyle name="標題 3 12 2 3 3" xfId="8227"/>
    <cellStyle name="標題 3 12 2 3 3 2" xfId="8228"/>
    <cellStyle name="標題 3 12 2 3 4" xfId="8229"/>
    <cellStyle name="標題 3 12 2 3 4 2" xfId="8230"/>
    <cellStyle name="標題 3 12 2 3 4 3" xfId="8231"/>
    <cellStyle name="標題 3 12 2 3 5" xfId="8232"/>
    <cellStyle name="標題 3 12 2 4" xfId="8233"/>
    <cellStyle name="標題 3 12 2 4 2" xfId="8234"/>
    <cellStyle name="標題 3 12 2 4 2 2" xfId="8235"/>
    <cellStyle name="標題 3 12 2 4 3" xfId="8236"/>
    <cellStyle name="標題 3 12 2 4 3 2" xfId="8237"/>
    <cellStyle name="標題 3 12 2 4 3 3" xfId="8238"/>
    <cellStyle name="標題 3 12 2 4 4" xfId="8239"/>
    <cellStyle name="標題 3 12 2 4 5" xfId="8240"/>
    <cellStyle name="標題 3 12 2 5" xfId="8241"/>
    <cellStyle name="標題 3 12 2 5 2" xfId="8242"/>
    <cellStyle name="標題 3 12 2 6" xfId="8243"/>
    <cellStyle name="標題 3 12 2 6 2" xfId="8244"/>
    <cellStyle name="標題 3 12 2 7" xfId="8245"/>
    <cellStyle name="標題 3 12 2 7 2" xfId="8246"/>
    <cellStyle name="標題 3 12 2 7 3" xfId="8247"/>
    <cellStyle name="標題 3 12 2 8" xfId="8248"/>
    <cellStyle name="標題 3 12 2 9" xfId="8249"/>
    <cellStyle name="標題 3 12 3" xfId="8250"/>
    <cellStyle name="標題 3 12 3 2" xfId="8251"/>
    <cellStyle name="標題 3 12 3 2 2" xfId="8252"/>
    <cellStyle name="標題 3 12 3 2 2 2" xfId="8253"/>
    <cellStyle name="標題 3 12 3 2 3" xfId="8254"/>
    <cellStyle name="標題 3 12 3 2 3 2" xfId="8255"/>
    <cellStyle name="標題 3 12 3 2 4" xfId="8256"/>
    <cellStyle name="標題 3 12 3 2 4 2" xfId="8257"/>
    <cellStyle name="標題 3 12 3 2 4 3" xfId="8258"/>
    <cellStyle name="標題 3 12 3 2 5" xfId="8259"/>
    <cellStyle name="標題 3 12 3 3" xfId="8260"/>
    <cellStyle name="標題 3 12 3 3 2" xfId="8261"/>
    <cellStyle name="標題 3 12 3 3 2 2" xfId="8262"/>
    <cellStyle name="標題 3 12 3 3 3" xfId="8263"/>
    <cellStyle name="標題 3 12 3 3 3 2" xfId="8264"/>
    <cellStyle name="標題 3 12 3 3 4" xfId="8265"/>
    <cellStyle name="標題 3 12 3 3 4 2" xfId="8266"/>
    <cellStyle name="標題 3 12 3 3 4 3" xfId="8267"/>
    <cellStyle name="標題 3 12 3 3 5" xfId="8268"/>
    <cellStyle name="標題 3 12 3 4" xfId="8269"/>
    <cellStyle name="標題 3 12 3 4 2" xfId="8270"/>
    <cellStyle name="標題 3 12 3 4 2 2" xfId="8271"/>
    <cellStyle name="標題 3 12 3 4 3" xfId="8272"/>
    <cellStyle name="標題 3 12 3 4 3 2" xfId="8273"/>
    <cellStyle name="標題 3 12 3 4 3 3" xfId="8274"/>
    <cellStyle name="標題 3 12 3 4 4" xfId="8275"/>
    <cellStyle name="標題 3 12 3 4 5" xfId="8276"/>
    <cellStyle name="標題 3 12 3 5" xfId="8277"/>
    <cellStyle name="標題 3 12 3 5 2" xfId="8278"/>
    <cellStyle name="標題 3 12 3 6" xfId="8279"/>
    <cellStyle name="標題 3 12 3 6 2" xfId="8280"/>
    <cellStyle name="標題 3 12 3 7" xfId="8281"/>
    <cellStyle name="標題 3 12 3 7 2" xfId="8282"/>
    <cellStyle name="標題 3 12 3 7 3" xfId="8283"/>
    <cellStyle name="標題 3 12 3 8" xfId="8284"/>
    <cellStyle name="標題 3 12 3 9" xfId="8285"/>
    <cellStyle name="標題 3 12 4" xfId="8286"/>
    <cellStyle name="標題 3 12 4 2" xfId="8287"/>
    <cellStyle name="標題 3 12 4 2 2" xfId="8288"/>
    <cellStyle name="標題 3 12 4 2 2 2" xfId="8289"/>
    <cellStyle name="標題 3 12 4 2 3" xfId="8290"/>
    <cellStyle name="標題 3 12 4 2 3 2" xfId="8291"/>
    <cellStyle name="標題 3 12 4 2 4" xfId="8292"/>
    <cellStyle name="標題 3 12 4 2 4 2" xfId="8293"/>
    <cellStyle name="標題 3 12 4 2 4 3" xfId="8294"/>
    <cellStyle name="標題 3 12 4 2 5" xfId="8295"/>
    <cellStyle name="標題 3 12 4 3" xfId="8296"/>
    <cellStyle name="標題 3 12 4 3 2" xfId="8297"/>
    <cellStyle name="標題 3 12 4 3 2 2" xfId="8298"/>
    <cellStyle name="標題 3 12 4 3 3" xfId="8299"/>
    <cellStyle name="標題 3 12 4 3 3 2" xfId="8300"/>
    <cellStyle name="標題 3 12 4 3 4" xfId="8301"/>
    <cellStyle name="標題 3 12 4 3 4 2" xfId="8302"/>
    <cellStyle name="標題 3 12 4 3 4 3" xfId="8303"/>
    <cellStyle name="標題 3 12 4 3 5" xfId="8304"/>
    <cellStyle name="標題 3 12 4 4" xfId="8305"/>
    <cellStyle name="標題 3 12 4 4 2" xfId="8306"/>
    <cellStyle name="標題 3 12 4 4 2 2" xfId="8307"/>
    <cellStyle name="標題 3 12 4 4 3" xfId="8308"/>
    <cellStyle name="標題 3 12 4 4 3 2" xfId="8309"/>
    <cellStyle name="標題 3 12 4 4 3 3" xfId="8310"/>
    <cellStyle name="標題 3 12 4 4 4" xfId="8311"/>
    <cellStyle name="標題 3 12 4 4 5" xfId="8312"/>
    <cellStyle name="標題 3 12 4 5" xfId="8313"/>
    <cellStyle name="標題 3 12 4 5 2" xfId="8314"/>
    <cellStyle name="標題 3 12 4 6" xfId="8315"/>
    <cellStyle name="標題 3 12 4 6 2" xfId="8316"/>
    <cellStyle name="標題 3 12 4 7" xfId="8317"/>
    <cellStyle name="標題 3 12 4 7 2" xfId="8318"/>
    <cellStyle name="標題 3 12 4 7 3" xfId="8319"/>
    <cellStyle name="標題 3 12 4 8" xfId="8320"/>
    <cellStyle name="標題 3 12 4 9" xfId="8321"/>
    <cellStyle name="標題 3 12 5" xfId="8322"/>
    <cellStyle name="標題 3 12 5 2" xfId="8323"/>
    <cellStyle name="標題 3 12 5 2 2" xfId="8324"/>
    <cellStyle name="標題 3 12 5 3" xfId="8325"/>
    <cellStyle name="標題 3 12 5 3 2" xfId="8326"/>
    <cellStyle name="標題 3 12 5 4" xfId="8327"/>
    <cellStyle name="標題 3 12 5 4 2" xfId="8328"/>
    <cellStyle name="標題 3 12 5 4 3" xfId="8329"/>
    <cellStyle name="標題 3 12 5 5" xfId="8330"/>
    <cellStyle name="標題 3 12 5 6" xfId="8331"/>
    <cellStyle name="標題 3 12 6" xfId="8332"/>
    <cellStyle name="標題 3 12 6 2" xfId="8333"/>
    <cellStyle name="標題 3 12 6 2 2" xfId="8334"/>
    <cellStyle name="標題 3 12 6 3" xfId="8335"/>
    <cellStyle name="標題 3 12 6 3 2" xfId="8336"/>
    <cellStyle name="標題 3 12 6 3 3" xfId="8337"/>
    <cellStyle name="標題 3 12 6 4" xfId="8338"/>
    <cellStyle name="標題 3 12 6 5" xfId="8339"/>
    <cellStyle name="標題 3 12 7" xfId="8340"/>
    <cellStyle name="標題 3 12 7 2" xfId="8341"/>
    <cellStyle name="標題 3 12 7 2 2" xfId="8342"/>
    <cellStyle name="標題 3 12 7 3" xfId="8343"/>
    <cellStyle name="標題 3 12 7 3 2" xfId="8344"/>
    <cellStyle name="標題 3 12 7 3 3" xfId="8345"/>
    <cellStyle name="標題 3 12 7 4" xfId="8346"/>
    <cellStyle name="標題 3 12 8" xfId="8347"/>
    <cellStyle name="標題 3 12 8 2" xfId="8348"/>
    <cellStyle name="標題 3 12 9" xfId="8349"/>
    <cellStyle name="標題 3 12 9 2" xfId="8350"/>
    <cellStyle name="標題 3 13" xfId="8351"/>
    <cellStyle name="標題 3 13 10" xfId="8352"/>
    <cellStyle name="標題 3 13 10 2" xfId="8353"/>
    <cellStyle name="標題 3 13 10 3" xfId="8354"/>
    <cellStyle name="標題 3 13 11" xfId="8355"/>
    <cellStyle name="標題 3 13 2" xfId="8356"/>
    <cellStyle name="標題 3 13 2 2" xfId="8357"/>
    <cellStyle name="標題 3 13 2 2 2" xfId="8358"/>
    <cellStyle name="標題 3 13 2 2 2 2" xfId="8359"/>
    <cellStyle name="標題 3 13 2 2 3" xfId="8360"/>
    <cellStyle name="標題 3 13 2 2 3 2" xfId="8361"/>
    <cellStyle name="標題 3 13 2 2 4" xfId="8362"/>
    <cellStyle name="標題 3 13 2 2 4 2" xfId="8363"/>
    <cellStyle name="標題 3 13 2 2 4 3" xfId="8364"/>
    <cellStyle name="標題 3 13 2 2 5" xfId="8365"/>
    <cellStyle name="標題 3 13 2 3" xfId="8366"/>
    <cellStyle name="標題 3 13 2 3 2" xfId="8367"/>
    <cellStyle name="標題 3 13 2 3 2 2" xfId="8368"/>
    <cellStyle name="標題 3 13 2 3 3" xfId="8369"/>
    <cellStyle name="標題 3 13 2 3 3 2" xfId="8370"/>
    <cellStyle name="標題 3 13 2 3 4" xfId="8371"/>
    <cellStyle name="標題 3 13 2 3 4 2" xfId="8372"/>
    <cellStyle name="標題 3 13 2 3 4 3" xfId="8373"/>
    <cellStyle name="標題 3 13 2 3 5" xfId="8374"/>
    <cellStyle name="標題 3 13 2 4" xfId="8375"/>
    <cellStyle name="標題 3 13 2 4 2" xfId="8376"/>
    <cellStyle name="標題 3 13 2 4 2 2" xfId="8377"/>
    <cellStyle name="標題 3 13 2 4 3" xfId="8378"/>
    <cellStyle name="標題 3 13 2 4 3 2" xfId="8379"/>
    <cellStyle name="標題 3 13 2 4 3 3" xfId="8380"/>
    <cellStyle name="標題 3 13 2 4 4" xfId="8381"/>
    <cellStyle name="標題 3 13 2 4 5" xfId="8382"/>
    <cellStyle name="標題 3 13 2 5" xfId="8383"/>
    <cellStyle name="標題 3 13 2 5 2" xfId="8384"/>
    <cellStyle name="標題 3 13 2 6" xfId="8385"/>
    <cellStyle name="標題 3 13 2 6 2" xfId="8386"/>
    <cellStyle name="標題 3 13 2 7" xfId="8387"/>
    <cellStyle name="標題 3 13 2 7 2" xfId="8388"/>
    <cellStyle name="標題 3 13 2 7 3" xfId="8389"/>
    <cellStyle name="標題 3 13 2 8" xfId="8390"/>
    <cellStyle name="標題 3 13 2 9" xfId="8391"/>
    <cellStyle name="標題 3 13 3" xfId="8392"/>
    <cellStyle name="標題 3 13 3 2" xfId="8393"/>
    <cellStyle name="標題 3 13 3 2 2" xfId="8394"/>
    <cellStyle name="標題 3 13 3 2 2 2" xfId="8395"/>
    <cellStyle name="標題 3 13 3 2 3" xfId="8396"/>
    <cellStyle name="標題 3 13 3 2 3 2" xfId="8397"/>
    <cellStyle name="標題 3 13 3 2 4" xfId="8398"/>
    <cellStyle name="標題 3 13 3 2 4 2" xfId="8399"/>
    <cellStyle name="標題 3 13 3 2 4 3" xfId="8400"/>
    <cellStyle name="標題 3 13 3 2 5" xfId="8401"/>
    <cellStyle name="標題 3 13 3 3" xfId="8402"/>
    <cellStyle name="標題 3 13 3 3 2" xfId="8403"/>
    <cellStyle name="標題 3 13 3 3 2 2" xfId="8404"/>
    <cellStyle name="標題 3 13 3 3 3" xfId="8405"/>
    <cellStyle name="標題 3 13 3 3 3 2" xfId="8406"/>
    <cellStyle name="標題 3 13 3 3 4" xfId="8407"/>
    <cellStyle name="標題 3 13 3 3 4 2" xfId="8408"/>
    <cellStyle name="標題 3 13 3 3 4 3" xfId="8409"/>
    <cellStyle name="標題 3 13 3 3 5" xfId="8410"/>
    <cellStyle name="標題 3 13 3 4" xfId="8411"/>
    <cellStyle name="標題 3 13 3 4 2" xfId="8412"/>
    <cellStyle name="標題 3 13 3 4 2 2" xfId="8413"/>
    <cellStyle name="標題 3 13 3 4 3" xfId="8414"/>
    <cellStyle name="標題 3 13 3 4 3 2" xfId="8415"/>
    <cellStyle name="標題 3 13 3 4 3 3" xfId="8416"/>
    <cellStyle name="標題 3 13 3 4 4" xfId="8417"/>
    <cellStyle name="標題 3 13 3 4 5" xfId="8418"/>
    <cellStyle name="標題 3 13 3 5" xfId="8419"/>
    <cellStyle name="標題 3 13 3 5 2" xfId="8420"/>
    <cellStyle name="標題 3 13 3 6" xfId="8421"/>
    <cellStyle name="標題 3 13 3 6 2" xfId="8422"/>
    <cellStyle name="標題 3 13 3 7" xfId="8423"/>
    <cellStyle name="標題 3 13 3 7 2" xfId="8424"/>
    <cellStyle name="標題 3 13 3 7 3" xfId="8425"/>
    <cellStyle name="標題 3 13 3 8" xfId="8426"/>
    <cellStyle name="標題 3 13 3 9" xfId="8427"/>
    <cellStyle name="標題 3 13 4" xfId="8428"/>
    <cellStyle name="標題 3 13 4 2" xfId="8429"/>
    <cellStyle name="標題 3 13 4 2 2" xfId="8430"/>
    <cellStyle name="標題 3 13 4 2 2 2" xfId="8431"/>
    <cellStyle name="標題 3 13 4 2 3" xfId="8432"/>
    <cellStyle name="標題 3 13 4 2 3 2" xfId="8433"/>
    <cellStyle name="標題 3 13 4 2 4" xfId="8434"/>
    <cellStyle name="標題 3 13 4 2 4 2" xfId="8435"/>
    <cellStyle name="標題 3 13 4 2 4 3" xfId="8436"/>
    <cellStyle name="標題 3 13 4 2 5" xfId="8437"/>
    <cellStyle name="標題 3 13 4 3" xfId="8438"/>
    <cellStyle name="標題 3 13 4 3 2" xfId="8439"/>
    <cellStyle name="標題 3 13 4 3 2 2" xfId="8440"/>
    <cellStyle name="標題 3 13 4 3 3" xfId="8441"/>
    <cellStyle name="標題 3 13 4 3 3 2" xfId="8442"/>
    <cellStyle name="標題 3 13 4 3 4" xfId="8443"/>
    <cellStyle name="標題 3 13 4 3 4 2" xfId="8444"/>
    <cellStyle name="標題 3 13 4 3 4 3" xfId="8445"/>
    <cellStyle name="標題 3 13 4 3 5" xfId="8446"/>
    <cellStyle name="標題 3 13 4 4" xfId="8447"/>
    <cellStyle name="標題 3 13 4 4 2" xfId="8448"/>
    <cellStyle name="標題 3 13 4 4 2 2" xfId="8449"/>
    <cellStyle name="標題 3 13 4 4 3" xfId="8450"/>
    <cellStyle name="標題 3 13 4 4 3 2" xfId="8451"/>
    <cellStyle name="標題 3 13 4 4 3 3" xfId="8452"/>
    <cellStyle name="標題 3 13 4 4 4" xfId="8453"/>
    <cellStyle name="標題 3 13 4 4 5" xfId="8454"/>
    <cellStyle name="標題 3 13 4 5" xfId="8455"/>
    <cellStyle name="標題 3 13 4 5 2" xfId="8456"/>
    <cellStyle name="標題 3 13 4 6" xfId="8457"/>
    <cellStyle name="標題 3 13 4 6 2" xfId="8458"/>
    <cellStyle name="標題 3 13 4 7" xfId="8459"/>
    <cellStyle name="標題 3 13 4 7 2" xfId="8460"/>
    <cellStyle name="標題 3 13 4 7 3" xfId="8461"/>
    <cellStyle name="標題 3 13 4 8" xfId="8462"/>
    <cellStyle name="標題 3 13 4 9" xfId="8463"/>
    <cellStyle name="標題 3 13 5" xfId="8464"/>
    <cellStyle name="標題 3 13 5 2" xfId="8465"/>
    <cellStyle name="標題 3 13 5 2 2" xfId="8466"/>
    <cellStyle name="標題 3 13 5 3" xfId="8467"/>
    <cellStyle name="標題 3 13 5 3 2" xfId="8468"/>
    <cellStyle name="標題 3 13 5 4" xfId="8469"/>
    <cellStyle name="標題 3 13 5 4 2" xfId="8470"/>
    <cellStyle name="標題 3 13 5 4 3" xfId="8471"/>
    <cellStyle name="標題 3 13 5 5" xfId="8472"/>
    <cellStyle name="標題 3 13 5 6" xfId="8473"/>
    <cellStyle name="標題 3 13 6" xfId="8474"/>
    <cellStyle name="標題 3 13 6 2" xfId="8475"/>
    <cellStyle name="標題 3 13 6 2 2" xfId="8476"/>
    <cellStyle name="標題 3 13 6 3" xfId="8477"/>
    <cellStyle name="標題 3 13 6 3 2" xfId="8478"/>
    <cellStyle name="標題 3 13 6 3 3" xfId="8479"/>
    <cellStyle name="標題 3 13 6 4" xfId="8480"/>
    <cellStyle name="標題 3 13 6 5" xfId="8481"/>
    <cellStyle name="標題 3 13 7" xfId="8482"/>
    <cellStyle name="標題 3 13 7 2" xfId="8483"/>
    <cellStyle name="標題 3 13 7 2 2" xfId="8484"/>
    <cellStyle name="標題 3 13 7 3" xfId="8485"/>
    <cellStyle name="標題 3 13 7 3 2" xfId="8486"/>
    <cellStyle name="標題 3 13 7 3 3" xfId="8487"/>
    <cellStyle name="標題 3 13 7 4" xfId="8488"/>
    <cellStyle name="標題 3 13 8" xfId="8489"/>
    <cellStyle name="標題 3 13 8 2" xfId="8490"/>
    <cellStyle name="標題 3 13 9" xfId="8491"/>
    <cellStyle name="標題 3 13 9 2" xfId="8492"/>
    <cellStyle name="標題 3 14" xfId="8493"/>
    <cellStyle name="標題 3 14 10" xfId="8494"/>
    <cellStyle name="標題 3 14 10 2" xfId="8495"/>
    <cellStyle name="標題 3 14 10 3" xfId="8496"/>
    <cellStyle name="標題 3 14 11" xfId="8497"/>
    <cellStyle name="標題 3 14 2" xfId="8498"/>
    <cellStyle name="標題 3 14 2 2" xfId="8499"/>
    <cellStyle name="標題 3 14 2 2 2" xfId="8500"/>
    <cellStyle name="標題 3 14 2 2 2 2" xfId="8501"/>
    <cellStyle name="標題 3 14 2 2 3" xfId="8502"/>
    <cellStyle name="標題 3 14 2 2 3 2" xfId="8503"/>
    <cellStyle name="標題 3 14 2 2 4" xfId="8504"/>
    <cellStyle name="標題 3 14 2 2 4 2" xfId="8505"/>
    <cellStyle name="標題 3 14 2 2 4 3" xfId="8506"/>
    <cellStyle name="標題 3 14 2 2 5" xfId="8507"/>
    <cellStyle name="標題 3 14 2 3" xfId="8508"/>
    <cellStyle name="標題 3 14 2 3 2" xfId="8509"/>
    <cellStyle name="標題 3 14 2 3 2 2" xfId="8510"/>
    <cellStyle name="標題 3 14 2 3 3" xfId="8511"/>
    <cellStyle name="標題 3 14 2 3 3 2" xfId="8512"/>
    <cellStyle name="標題 3 14 2 3 4" xfId="8513"/>
    <cellStyle name="標題 3 14 2 3 4 2" xfId="8514"/>
    <cellStyle name="標題 3 14 2 3 4 3" xfId="8515"/>
    <cellStyle name="標題 3 14 2 3 5" xfId="8516"/>
    <cellStyle name="標題 3 14 2 4" xfId="8517"/>
    <cellStyle name="標題 3 14 2 4 2" xfId="8518"/>
    <cellStyle name="標題 3 14 2 4 2 2" xfId="8519"/>
    <cellStyle name="標題 3 14 2 4 3" xfId="8520"/>
    <cellStyle name="標題 3 14 2 4 3 2" xfId="8521"/>
    <cellStyle name="標題 3 14 2 4 3 3" xfId="8522"/>
    <cellStyle name="標題 3 14 2 4 4" xfId="8523"/>
    <cellStyle name="標題 3 14 2 4 5" xfId="8524"/>
    <cellStyle name="標題 3 14 2 5" xfId="8525"/>
    <cellStyle name="標題 3 14 2 5 2" xfId="8526"/>
    <cellStyle name="標題 3 14 2 6" xfId="8527"/>
    <cellStyle name="標題 3 14 2 6 2" xfId="8528"/>
    <cellStyle name="標題 3 14 2 7" xfId="8529"/>
    <cellStyle name="標題 3 14 2 7 2" xfId="8530"/>
    <cellStyle name="標題 3 14 2 7 3" xfId="8531"/>
    <cellStyle name="標題 3 14 2 8" xfId="8532"/>
    <cellStyle name="標題 3 14 2 9" xfId="8533"/>
    <cellStyle name="標題 3 14 3" xfId="8534"/>
    <cellStyle name="標題 3 14 3 2" xfId="8535"/>
    <cellStyle name="標題 3 14 3 2 2" xfId="8536"/>
    <cellStyle name="標題 3 14 3 2 2 2" xfId="8537"/>
    <cellStyle name="標題 3 14 3 2 3" xfId="8538"/>
    <cellStyle name="標題 3 14 3 2 3 2" xfId="8539"/>
    <cellStyle name="標題 3 14 3 2 4" xfId="8540"/>
    <cellStyle name="標題 3 14 3 2 4 2" xfId="8541"/>
    <cellStyle name="標題 3 14 3 2 4 3" xfId="8542"/>
    <cellStyle name="標題 3 14 3 2 5" xfId="8543"/>
    <cellStyle name="標題 3 14 3 3" xfId="8544"/>
    <cellStyle name="標題 3 14 3 3 2" xfId="8545"/>
    <cellStyle name="標題 3 14 3 3 2 2" xfId="8546"/>
    <cellStyle name="標題 3 14 3 3 3" xfId="8547"/>
    <cellStyle name="標題 3 14 3 3 3 2" xfId="8548"/>
    <cellStyle name="標題 3 14 3 3 4" xfId="8549"/>
    <cellStyle name="標題 3 14 3 3 4 2" xfId="8550"/>
    <cellStyle name="標題 3 14 3 3 4 3" xfId="8551"/>
    <cellStyle name="標題 3 14 3 3 5" xfId="8552"/>
    <cellStyle name="標題 3 14 3 4" xfId="8553"/>
    <cellStyle name="標題 3 14 3 4 2" xfId="8554"/>
    <cellStyle name="標題 3 14 3 4 2 2" xfId="8555"/>
    <cellStyle name="標題 3 14 3 4 3" xfId="8556"/>
    <cellStyle name="標題 3 14 3 4 3 2" xfId="8557"/>
    <cellStyle name="標題 3 14 3 4 3 3" xfId="8558"/>
    <cellStyle name="標題 3 14 3 4 4" xfId="8559"/>
    <cellStyle name="標題 3 14 3 4 5" xfId="8560"/>
    <cellStyle name="標題 3 14 3 5" xfId="8561"/>
    <cellStyle name="標題 3 14 3 5 2" xfId="8562"/>
    <cellStyle name="標題 3 14 3 6" xfId="8563"/>
    <cellStyle name="標題 3 14 3 6 2" xfId="8564"/>
    <cellStyle name="標題 3 14 3 7" xfId="8565"/>
    <cellStyle name="標題 3 14 3 7 2" xfId="8566"/>
    <cellStyle name="標題 3 14 3 7 3" xfId="8567"/>
    <cellStyle name="標題 3 14 3 8" xfId="8568"/>
    <cellStyle name="標題 3 14 3 9" xfId="8569"/>
    <cellStyle name="標題 3 14 4" xfId="8570"/>
    <cellStyle name="標題 3 14 4 2" xfId="8571"/>
    <cellStyle name="標題 3 14 4 2 2" xfId="8572"/>
    <cellStyle name="標題 3 14 4 2 2 2" xfId="8573"/>
    <cellStyle name="標題 3 14 4 2 3" xfId="8574"/>
    <cellStyle name="標題 3 14 4 2 3 2" xfId="8575"/>
    <cellStyle name="標題 3 14 4 2 4" xfId="8576"/>
    <cellStyle name="標題 3 14 4 2 4 2" xfId="8577"/>
    <cellStyle name="標題 3 14 4 2 4 3" xfId="8578"/>
    <cellStyle name="標題 3 14 4 2 5" xfId="8579"/>
    <cellStyle name="標題 3 14 4 3" xfId="8580"/>
    <cellStyle name="標題 3 14 4 3 2" xfId="8581"/>
    <cellStyle name="標題 3 14 4 3 2 2" xfId="8582"/>
    <cellStyle name="標題 3 14 4 3 3" xfId="8583"/>
    <cellStyle name="標題 3 14 4 3 3 2" xfId="8584"/>
    <cellStyle name="標題 3 14 4 3 4" xfId="8585"/>
    <cellStyle name="標題 3 14 4 3 4 2" xfId="8586"/>
    <cellStyle name="標題 3 14 4 3 4 3" xfId="8587"/>
    <cellStyle name="標題 3 14 4 3 5" xfId="8588"/>
    <cellStyle name="標題 3 14 4 4" xfId="8589"/>
    <cellStyle name="標題 3 14 4 4 2" xfId="8590"/>
    <cellStyle name="標題 3 14 4 4 2 2" xfId="8591"/>
    <cellStyle name="標題 3 14 4 4 3" xfId="8592"/>
    <cellStyle name="標題 3 14 4 4 3 2" xfId="8593"/>
    <cellStyle name="標題 3 14 4 4 3 3" xfId="8594"/>
    <cellStyle name="標題 3 14 4 4 4" xfId="8595"/>
    <cellStyle name="標題 3 14 4 4 5" xfId="8596"/>
    <cellStyle name="標題 3 14 4 5" xfId="8597"/>
    <cellStyle name="標題 3 14 4 5 2" xfId="8598"/>
    <cellStyle name="標題 3 14 4 6" xfId="8599"/>
    <cellStyle name="標題 3 14 4 6 2" xfId="8600"/>
    <cellStyle name="標題 3 14 4 7" xfId="8601"/>
    <cellStyle name="標題 3 14 4 7 2" xfId="8602"/>
    <cellStyle name="標題 3 14 4 7 3" xfId="8603"/>
    <cellStyle name="標題 3 14 4 8" xfId="8604"/>
    <cellStyle name="標題 3 14 4 9" xfId="8605"/>
    <cellStyle name="標題 3 14 5" xfId="8606"/>
    <cellStyle name="標題 3 14 5 2" xfId="8607"/>
    <cellStyle name="標題 3 14 5 2 2" xfId="8608"/>
    <cellStyle name="標題 3 14 5 3" xfId="8609"/>
    <cellStyle name="標題 3 14 5 3 2" xfId="8610"/>
    <cellStyle name="標題 3 14 5 4" xfId="8611"/>
    <cellStyle name="標題 3 14 5 4 2" xfId="8612"/>
    <cellStyle name="標題 3 14 5 4 3" xfId="8613"/>
    <cellStyle name="標題 3 14 5 5" xfId="8614"/>
    <cellStyle name="標題 3 14 5 6" xfId="8615"/>
    <cellStyle name="標題 3 14 6" xfId="8616"/>
    <cellStyle name="標題 3 14 6 2" xfId="8617"/>
    <cellStyle name="標題 3 14 6 2 2" xfId="8618"/>
    <cellStyle name="標題 3 14 6 3" xfId="8619"/>
    <cellStyle name="標題 3 14 6 3 2" xfId="8620"/>
    <cellStyle name="標題 3 14 6 3 3" xfId="8621"/>
    <cellStyle name="標題 3 14 6 4" xfId="8622"/>
    <cellStyle name="標題 3 14 6 5" xfId="8623"/>
    <cellStyle name="標題 3 14 7" xfId="8624"/>
    <cellStyle name="標題 3 14 7 2" xfId="8625"/>
    <cellStyle name="標題 3 14 7 2 2" xfId="8626"/>
    <cellStyle name="標題 3 14 7 3" xfId="8627"/>
    <cellStyle name="標題 3 14 7 3 2" xfId="8628"/>
    <cellStyle name="標題 3 14 7 3 3" xfId="8629"/>
    <cellStyle name="標題 3 14 7 4" xfId="8630"/>
    <cellStyle name="標題 3 14 8" xfId="8631"/>
    <cellStyle name="標題 3 14 8 2" xfId="8632"/>
    <cellStyle name="標題 3 14 9" xfId="8633"/>
    <cellStyle name="標題 3 14 9 2" xfId="8634"/>
    <cellStyle name="標題 3 15" xfId="8635"/>
    <cellStyle name="標題 3 15 10" xfId="8636"/>
    <cellStyle name="標題 3 15 10 2" xfId="8637"/>
    <cellStyle name="標題 3 15 10 3" xfId="8638"/>
    <cellStyle name="標題 3 15 11" xfId="8639"/>
    <cellStyle name="標題 3 15 2" xfId="8640"/>
    <cellStyle name="標題 3 15 2 2" xfId="8641"/>
    <cellStyle name="標題 3 15 2 2 2" xfId="8642"/>
    <cellStyle name="標題 3 15 2 2 2 2" xfId="8643"/>
    <cellStyle name="標題 3 15 2 2 3" xfId="8644"/>
    <cellStyle name="標題 3 15 2 2 3 2" xfId="8645"/>
    <cellStyle name="標題 3 15 2 2 4" xfId="8646"/>
    <cellStyle name="標題 3 15 2 2 4 2" xfId="8647"/>
    <cellStyle name="標題 3 15 2 2 4 3" xfId="8648"/>
    <cellStyle name="標題 3 15 2 2 5" xfId="8649"/>
    <cellStyle name="標題 3 15 2 3" xfId="8650"/>
    <cellStyle name="標題 3 15 2 3 2" xfId="8651"/>
    <cellStyle name="標題 3 15 2 3 2 2" xfId="8652"/>
    <cellStyle name="標題 3 15 2 3 3" xfId="8653"/>
    <cellStyle name="標題 3 15 2 3 3 2" xfId="8654"/>
    <cellStyle name="標題 3 15 2 3 4" xfId="8655"/>
    <cellStyle name="標題 3 15 2 3 4 2" xfId="8656"/>
    <cellStyle name="標題 3 15 2 3 4 3" xfId="8657"/>
    <cellStyle name="標題 3 15 2 3 5" xfId="8658"/>
    <cellStyle name="標題 3 15 2 4" xfId="8659"/>
    <cellStyle name="標題 3 15 2 4 2" xfId="8660"/>
    <cellStyle name="標題 3 15 2 4 2 2" xfId="8661"/>
    <cellStyle name="標題 3 15 2 4 3" xfId="8662"/>
    <cellStyle name="標題 3 15 2 4 3 2" xfId="8663"/>
    <cellStyle name="標題 3 15 2 4 3 3" xfId="8664"/>
    <cellStyle name="標題 3 15 2 4 4" xfId="8665"/>
    <cellStyle name="標題 3 15 2 4 5" xfId="8666"/>
    <cellStyle name="標題 3 15 2 5" xfId="8667"/>
    <cellStyle name="標題 3 15 2 5 2" xfId="8668"/>
    <cellStyle name="標題 3 15 2 6" xfId="8669"/>
    <cellStyle name="標題 3 15 2 6 2" xfId="8670"/>
    <cellStyle name="標題 3 15 2 7" xfId="8671"/>
    <cellStyle name="標題 3 15 2 7 2" xfId="8672"/>
    <cellStyle name="標題 3 15 2 7 3" xfId="8673"/>
    <cellStyle name="標題 3 15 2 8" xfId="8674"/>
    <cellStyle name="標題 3 15 2 9" xfId="8675"/>
    <cellStyle name="標題 3 15 3" xfId="8676"/>
    <cellStyle name="標題 3 15 3 2" xfId="8677"/>
    <cellStyle name="標題 3 15 3 2 2" xfId="8678"/>
    <cellStyle name="標題 3 15 3 2 2 2" xfId="8679"/>
    <cellStyle name="標題 3 15 3 2 3" xfId="8680"/>
    <cellStyle name="標題 3 15 3 2 3 2" xfId="8681"/>
    <cellStyle name="標題 3 15 3 2 4" xfId="8682"/>
    <cellStyle name="標題 3 15 3 2 4 2" xfId="8683"/>
    <cellStyle name="標題 3 15 3 2 4 3" xfId="8684"/>
    <cellStyle name="標題 3 15 3 2 5" xfId="8685"/>
    <cellStyle name="標題 3 15 3 3" xfId="8686"/>
    <cellStyle name="標題 3 15 3 3 2" xfId="8687"/>
    <cellStyle name="標題 3 15 3 3 2 2" xfId="8688"/>
    <cellStyle name="標題 3 15 3 3 3" xfId="8689"/>
    <cellStyle name="標題 3 15 3 3 3 2" xfId="8690"/>
    <cellStyle name="標題 3 15 3 3 4" xfId="8691"/>
    <cellStyle name="標題 3 15 3 3 4 2" xfId="8692"/>
    <cellStyle name="標題 3 15 3 3 4 3" xfId="8693"/>
    <cellStyle name="標題 3 15 3 3 5" xfId="8694"/>
    <cellStyle name="標題 3 15 3 4" xfId="8695"/>
    <cellStyle name="標題 3 15 3 4 2" xfId="8696"/>
    <cellStyle name="標題 3 15 3 4 2 2" xfId="8697"/>
    <cellStyle name="標題 3 15 3 4 3" xfId="8698"/>
    <cellStyle name="標題 3 15 3 4 3 2" xfId="8699"/>
    <cellStyle name="標題 3 15 3 4 3 3" xfId="8700"/>
    <cellStyle name="標題 3 15 3 4 4" xfId="8701"/>
    <cellStyle name="標題 3 15 3 4 5" xfId="8702"/>
    <cellStyle name="標題 3 15 3 5" xfId="8703"/>
    <cellStyle name="標題 3 15 3 5 2" xfId="8704"/>
    <cellStyle name="標題 3 15 3 6" xfId="8705"/>
    <cellStyle name="標題 3 15 3 6 2" xfId="8706"/>
    <cellStyle name="標題 3 15 3 7" xfId="8707"/>
    <cellStyle name="標題 3 15 3 7 2" xfId="8708"/>
    <cellStyle name="標題 3 15 3 7 3" xfId="8709"/>
    <cellStyle name="標題 3 15 3 8" xfId="8710"/>
    <cellStyle name="標題 3 15 3 9" xfId="8711"/>
    <cellStyle name="標題 3 15 4" xfId="8712"/>
    <cellStyle name="標題 3 15 4 2" xfId="8713"/>
    <cellStyle name="標題 3 15 4 2 2" xfId="8714"/>
    <cellStyle name="標題 3 15 4 2 2 2" xfId="8715"/>
    <cellStyle name="標題 3 15 4 2 3" xfId="8716"/>
    <cellStyle name="標題 3 15 4 2 3 2" xfId="8717"/>
    <cellStyle name="標題 3 15 4 2 4" xfId="8718"/>
    <cellStyle name="標題 3 15 4 2 4 2" xfId="8719"/>
    <cellStyle name="標題 3 15 4 2 4 3" xfId="8720"/>
    <cellStyle name="標題 3 15 4 2 5" xfId="8721"/>
    <cellStyle name="標題 3 15 4 3" xfId="8722"/>
    <cellStyle name="標題 3 15 4 3 2" xfId="8723"/>
    <cellStyle name="標題 3 15 4 3 2 2" xfId="8724"/>
    <cellStyle name="標題 3 15 4 3 3" xfId="8725"/>
    <cellStyle name="標題 3 15 4 3 3 2" xfId="8726"/>
    <cellStyle name="標題 3 15 4 3 4" xfId="8727"/>
    <cellStyle name="標題 3 15 4 3 4 2" xfId="8728"/>
    <cellStyle name="標題 3 15 4 3 4 3" xfId="8729"/>
    <cellStyle name="標題 3 15 4 3 5" xfId="8730"/>
    <cellStyle name="標題 3 15 4 4" xfId="8731"/>
    <cellStyle name="標題 3 15 4 4 2" xfId="8732"/>
    <cellStyle name="標題 3 15 4 4 2 2" xfId="8733"/>
    <cellStyle name="標題 3 15 4 4 3" xfId="8734"/>
    <cellStyle name="標題 3 15 4 4 3 2" xfId="8735"/>
    <cellStyle name="標題 3 15 4 4 3 3" xfId="8736"/>
    <cellStyle name="標題 3 15 4 4 4" xfId="8737"/>
    <cellStyle name="標題 3 15 4 4 5" xfId="8738"/>
    <cellStyle name="標題 3 15 4 5" xfId="8739"/>
    <cellStyle name="標題 3 15 4 5 2" xfId="8740"/>
    <cellStyle name="標題 3 15 4 6" xfId="8741"/>
    <cellStyle name="標題 3 15 4 6 2" xfId="8742"/>
    <cellStyle name="標題 3 15 4 7" xfId="8743"/>
    <cellStyle name="標題 3 15 4 7 2" xfId="8744"/>
    <cellStyle name="標題 3 15 4 7 3" xfId="8745"/>
    <cellStyle name="標題 3 15 4 8" xfId="8746"/>
    <cellStyle name="標題 3 15 4 9" xfId="8747"/>
    <cellStyle name="標題 3 15 5" xfId="8748"/>
    <cellStyle name="標題 3 15 5 2" xfId="8749"/>
    <cellStyle name="標題 3 15 5 2 2" xfId="8750"/>
    <cellStyle name="標題 3 15 5 3" xfId="8751"/>
    <cellStyle name="標題 3 15 5 3 2" xfId="8752"/>
    <cellStyle name="標題 3 15 5 4" xfId="8753"/>
    <cellStyle name="標題 3 15 5 4 2" xfId="8754"/>
    <cellStyle name="標題 3 15 5 4 3" xfId="8755"/>
    <cellStyle name="標題 3 15 5 5" xfId="8756"/>
    <cellStyle name="標題 3 15 5 6" xfId="8757"/>
    <cellStyle name="標題 3 15 6" xfId="8758"/>
    <cellStyle name="標題 3 15 6 2" xfId="8759"/>
    <cellStyle name="標題 3 15 6 2 2" xfId="8760"/>
    <cellStyle name="標題 3 15 6 3" xfId="8761"/>
    <cellStyle name="標題 3 15 6 3 2" xfId="8762"/>
    <cellStyle name="標題 3 15 6 3 3" xfId="8763"/>
    <cellStyle name="標題 3 15 6 4" xfId="8764"/>
    <cellStyle name="標題 3 15 6 5" xfId="8765"/>
    <cellStyle name="標題 3 15 7" xfId="8766"/>
    <cellStyle name="標題 3 15 7 2" xfId="8767"/>
    <cellStyle name="標題 3 15 7 2 2" xfId="8768"/>
    <cellStyle name="標題 3 15 7 3" xfId="8769"/>
    <cellStyle name="標題 3 15 7 3 2" xfId="8770"/>
    <cellStyle name="標題 3 15 7 3 3" xfId="8771"/>
    <cellStyle name="標題 3 15 7 4" xfId="8772"/>
    <cellStyle name="標題 3 15 8" xfId="8773"/>
    <cellStyle name="標題 3 15 8 2" xfId="8774"/>
    <cellStyle name="標題 3 15 9" xfId="8775"/>
    <cellStyle name="標題 3 15 9 2" xfId="8776"/>
    <cellStyle name="標題 3 16" xfId="8777"/>
    <cellStyle name="標題 3 16 10" xfId="8778"/>
    <cellStyle name="標題 3 16 10 2" xfId="8779"/>
    <cellStyle name="標題 3 16 10 3" xfId="8780"/>
    <cellStyle name="標題 3 16 11" xfId="8781"/>
    <cellStyle name="標題 3 16 2" xfId="8782"/>
    <cellStyle name="標題 3 16 2 2" xfId="8783"/>
    <cellStyle name="標題 3 16 2 2 2" xfId="8784"/>
    <cellStyle name="標題 3 16 2 2 2 2" xfId="8785"/>
    <cellStyle name="標題 3 16 2 2 3" xfId="8786"/>
    <cellStyle name="標題 3 16 2 2 3 2" xfId="8787"/>
    <cellStyle name="標題 3 16 2 2 4" xfId="8788"/>
    <cellStyle name="標題 3 16 2 2 4 2" xfId="8789"/>
    <cellStyle name="標題 3 16 2 2 4 3" xfId="8790"/>
    <cellStyle name="標題 3 16 2 2 5" xfId="8791"/>
    <cellStyle name="標題 3 16 2 3" xfId="8792"/>
    <cellStyle name="標題 3 16 2 3 2" xfId="8793"/>
    <cellStyle name="標題 3 16 2 3 2 2" xfId="8794"/>
    <cellStyle name="標題 3 16 2 3 3" xfId="8795"/>
    <cellStyle name="標題 3 16 2 3 3 2" xfId="8796"/>
    <cellStyle name="標題 3 16 2 3 4" xfId="8797"/>
    <cellStyle name="標題 3 16 2 3 4 2" xfId="8798"/>
    <cellStyle name="標題 3 16 2 3 4 3" xfId="8799"/>
    <cellStyle name="標題 3 16 2 3 5" xfId="8800"/>
    <cellStyle name="標題 3 16 2 4" xfId="8801"/>
    <cellStyle name="標題 3 16 2 4 2" xfId="8802"/>
    <cellStyle name="標題 3 16 2 4 2 2" xfId="8803"/>
    <cellStyle name="標題 3 16 2 4 3" xfId="8804"/>
    <cellStyle name="標題 3 16 2 4 3 2" xfId="8805"/>
    <cellStyle name="標題 3 16 2 4 3 3" xfId="8806"/>
    <cellStyle name="標題 3 16 2 4 4" xfId="8807"/>
    <cellStyle name="標題 3 16 2 4 5" xfId="8808"/>
    <cellStyle name="標題 3 16 2 5" xfId="8809"/>
    <cellStyle name="標題 3 16 2 5 2" xfId="8810"/>
    <cellStyle name="標題 3 16 2 6" xfId="8811"/>
    <cellStyle name="標題 3 16 2 6 2" xfId="8812"/>
    <cellStyle name="標題 3 16 2 7" xfId="8813"/>
    <cellStyle name="標題 3 16 2 7 2" xfId="8814"/>
    <cellStyle name="標題 3 16 2 7 3" xfId="8815"/>
    <cellStyle name="標題 3 16 2 8" xfId="8816"/>
    <cellStyle name="標題 3 16 2 9" xfId="8817"/>
    <cellStyle name="標題 3 16 3" xfId="8818"/>
    <cellStyle name="標題 3 16 3 2" xfId="8819"/>
    <cellStyle name="標題 3 16 3 2 2" xfId="8820"/>
    <cellStyle name="標題 3 16 3 2 2 2" xfId="8821"/>
    <cellStyle name="標題 3 16 3 2 3" xfId="8822"/>
    <cellStyle name="標題 3 16 3 2 3 2" xfId="8823"/>
    <cellStyle name="標題 3 16 3 2 4" xfId="8824"/>
    <cellStyle name="標題 3 16 3 2 4 2" xfId="8825"/>
    <cellStyle name="標題 3 16 3 2 4 3" xfId="8826"/>
    <cellStyle name="標題 3 16 3 2 5" xfId="8827"/>
    <cellStyle name="標題 3 16 3 3" xfId="8828"/>
    <cellStyle name="標題 3 16 3 3 2" xfId="8829"/>
    <cellStyle name="標題 3 16 3 3 2 2" xfId="8830"/>
    <cellStyle name="標題 3 16 3 3 3" xfId="8831"/>
    <cellStyle name="標題 3 16 3 3 3 2" xfId="8832"/>
    <cellStyle name="標題 3 16 3 3 4" xfId="8833"/>
    <cellStyle name="標題 3 16 3 3 4 2" xfId="8834"/>
    <cellStyle name="標題 3 16 3 3 4 3" xfId="8835"/>
    <cellStyle name="標題 3 16 3 3 5" xfId="8836"/>
    <cellStyle name="標題 3 16 3 4" xfId="8837"/>
    <cellStyle name="標題 3 16 3 4 2" xfId="8838"/>
    <cellStyle name="標題 3 16 3 4 2 2" xfId="8839"/>
    <cellStyle name="標題 3 16 3 4 3" xfId="8840"/>
    <cellStyle name="標題 3 16 3 4 3 2" xfId="8841"/>
    <cellStyle name="標題 3 16 3 4 3 3" xfId="8842"/>
    <cellStyle name="標題 3 16 3 4 4" xfId="8843"/>
    <cellStyle name="標題 3 16 3 4 5" xfId="8844"/>
    <cellStyle name="標題 3 16 3 5" xfId="8845"/>
    <cellStyle name="標題 3 16 3 5 2" xfId="8846"/>
    <cellStyle name="標題 3 16 3 6" xfId="8847"/>
    <cellStyle name="標題 3 16 3 6 2" xfId="8848"/>
    <cellStyle name="標題 3 16 3 7" xfId="8849"/>
    <cellStyle name="標題 3 16 3 7 2" xfId="8850"/>
    <cellStyle name="標題 3 16 3 7 3" xfId="8851"/>
    <cellStyle name="標題 3 16 3 8" xfId="8852"/>
    <cellStyle name="標題 3 16 3 9" xfId="8853"/>
    <cellStyle name="標題 3 16 4" xfId="8854"/>
    <cellStyle name="標題 3 16 4 2" xfId="8855"/>
    <cellStyle name="標題 3 16 4 2 2" xfId="8856"/>
    <cellStyle name="標題 3 16 4 2 2 2" xfId="8857"/>
    <cellStyle name="標題 3 16 4 2 3" xfId="8858"/>
    <cellStyle name="標題 3 16 4 2 3 2" xfId="8859"/>
    <cellStyle name="標題 3 16 4 2 4" xfId="8860"/>
    <cellStyle name="標題 3 16 4 2 4 2" xfId="8861"/>
    <cellStyle name="標題 3 16 4 2 4 3" xfId="8862"/>
    <cellStyle name="標題 3 16 4 2 5" xfId="8863"/>
    <cellStyle name="標題 3 16 4 3" xfId="8864"/>
    <cellStyle name="標題 3 16 4 3 2" xfId="8865"/>
    <cellStyle name="標題 3 16 4 3 2 2" xfId="8866"/>
    <cellStyle name="標題 3 16 4 3 3" xfId="8867"/>
    <cellStyle name="標題 3 16 4 3 3 2" xfId="8868"/>
    <cellStyle name="標題 3 16 4 3 4" xfId="8869"/>
    <cellStyle name="標題 3 16 4 3 4 2" xfId="8870"/>
    <cellStyle name="標題 3 16 4 3 4 3" xfId="8871"/>
    <cellStyle name="標題 3 16 4 3 5" xfId="8872"/>
    <cellStyle name="標題 3 16 4 4" xfId="8873"/>
    <cellStyle name="標題 3 16 4 4 2" xfId="8874"/>
    <cellStyle name="標題 3 16 4 4 2 2" xfId="8875"/>
    <cellStyle name="標題 3 16 4 4 3" xfId="8876"/>
    <cellStyle name="標題 3 16 4 4 3 2" xfId="8877"/>
    <cellStyle name="標題 3 16 4 4 3 3" xfId="8878"/>
    <cellStyle name="標題 3 16 4 4 4" xfId="8879"/>
    <cellStyle name="標題 3 16 4 4 5" xfId="8880"/>
    <cellStyle name="標題 3 16 4 5" xfId="8881"/>
    <cellStyle name="標題 3 16 4 5 2" xfId="8882"/>
    <cellStyle name="標題 3 16 4 6" xfId="8883"/>
    <cellStyle name="標題 3 16 4 6 2" xfId="8884"/>
    <cellStyle name="標題 3 16 4 7" xfId="8885"/>
    <cellStyle name="標題 3 16 4 7 2" xfId="8886"/>
    <cellStyle name="標題 3 16 4 7 3" xfId="8887"/>
    <cellStyle name="標題 3 16 4 8" xfId="8888"/>
    <cellStyle name="標題 3 16 4 9" xfId="8889"/>
    <cellStyle name="標題 3 16 5" xfId="8890"/>
    <cellStyle name="標題 3 16 5 2" xfId="8891"/>
    <cellStyle name="標題 3 16 5 2 2" xfId="8892"/>
    <cellStyle name="標題 3 16 5 3" xfId="8893"/>
    <cellStyle name="標題 3 16 5 3 2" xfId="8894"/>
    <cellStyle name="標題 3 16 5 4" xfId="8895"/>
    <cellStyle name="標題 3 16 5 4 2" xfId="8896"/>
    <cellStyle name="標題 3 16 5 4 3" xfId="8897"/>
    <cellStyle name="標題 3 16 5 5" xfId="8898"/>
    <cellStyle name="標題 3 16 5 6" xfId="8899"/>
    <cellStyle name="標題 3 16 6" xfId="8900"/>
    <cellStyle name="標題 3 16 6 2" xfId="8901"/>
    <cellStyle name="標題 3 16 6 2 2" xfId="8902"/>
    <cellStyle name="標題 3 16 6 3" xfId="8903"/>
    <cellStyle name="標題 3 16 6 3 2" xfId="8904"/>
    <cellStyle name="標題 3 16 6 3 3" xfId="8905"/>
    <cellStyle name="標題 3 16 6 4" xfId="8906"/>
    <cellStyle name="標題 3 16 6 5" xfId="8907"/>
    <cellStyle name="標題 3 16 7" xfId="8908"/>
    <cellStyle name="標題 3 16 7 2" xfId="8909"/>
    <cellStyle name="標題 3 16 7 2 2" xfId="8910"/>
    <cellStyle name="標題 3 16 7 3" xfId="8911"/>
    <cellStyle name="標題 3 16 7 3 2" xfId="8912"/>
    <cellStyle name="標題 3 16 7 3 3" xfId="8913"/>
    <cellStyle name="標題 3 16 7 4" xfId="8914"/>
    <cellStyle name="標題 3 16 8" xfId="8915"/>
    <cellStyle name="標題 3 16 8 2" xfId="8916"/>
    <cellStyle name="標題 3 16 9" xfId="8917"/>
    <cellStyle name="標題 3 16 9 2" xfId="8918"/>
    <cellStyle name="標題 3 17" xfId="8919"/>
    <cellStyle name="標題 3 17 2" xfId="8920"/>
    <cellStyle name="標題 3 17 2 2" xfId="8921"/>
    <cellStyle name="標題 3 17 2 2 2" xfId="8922"/>
    <cellStyle name="標題 3 17 2 3" xfId="8923"/>
    <cellStyle name="標題 3 17 2 3 2" xfId="8924"/>
    <cellStyle name="標題 3 17 2 3 3" xfId="8925"/>
    <cellStyle name="標題 3 17 2 4" xfId="8926"/>
    <cellStyle name="標題 3 17 2 5" xfId="8927"/>
    <cellStyle name="標題 3 17 3" xfId="8928"/>
    <cellStyle name="標題 3 17 3 2" xfId="8929"/>
    <cellStyle name="標題 3 17 3 2 2" xfId="8930"/>
    <cellStyle name="標題 3 17 3 3" xfId="8931"/>
    <cellStyle name="標題 3 17 3 3 2" xfId="8932"/>
    <cellStyle name="標題 3 17 3 3 3" xfId="8933"/>
    <cellStyle name="標題 3 17 3 4" xfId="8934"/>
    <cellStyle name="標題 3 17 4" xfId="8935"/>
    <cellStyle name="標題 3 17 4 2" xfId="8936"/>
    <cellStyle name="標題 3 17 4 2 2" xfId="8937"/>
    <cellStyle name="標題 3 17 4 3" xfId="8938"/>
    <cellStyle name="標題 3 17 4 3 2" xfId="8939"/>
    <cellStyle name="標題 3 17 4 3 3" xfId="8940"/>
    <cellStyle name="標題 3 17 4 4" xfId="8941"/>
    <cellStyle name="標題 3 17 5" xfId="8942"/>
    <cellStyle name="標題 3 17 5 2" xfId="8943"/>
    <cellStyle name="標題 3 17 6" xfId="8944"/>
    <cellStyle name="標題 3 17 6 2" xfId="8945"/>
    <cellStyle name="標題 3 17 7" xfId="8946"/>
    <cellStyle name="標題 3 17 7 2" xfId="8947"/>
    <cellStyle name="標題 3 17 7 3" xfId="8948"/>
    <cellStyle name="標題 3 17 8" xfId="8949"/>
    <cellStyle name="標題 3 17 9" xfId="8950"/>
    <cellStyle name="標題 3 18" xfId="8951"/>
    <cellStyle name="標題 3 18 2" xfId="8952"/>
    <cellStyle name="標題 3 18 2 2" xfId="8953"/>
    <cellStyle name="標題 3 18 2 3" xfId="8954"/>
    <cellStyle name="標題 3 18 3" xfId="8955"/>
    <cellStyle name="標題 3 18 3 2" xfId="8956"/>
    <cellStyle name="標題 3 18 4" xfId="8957"/>
    <cellStyle name="標題 3 18 4 2" xfId="8958"/>
    <cellStyle name="標題 3 18 4 3" xfId="8959"/>
    <cellStyle name="標題 3 18 5" xfId="8960"/>
    <cellStyle name="標題 3 18 6" xfId="8961"/>
    <cellStyle name="標題 3 19" xfId="8962"/>
    <cellStyle name="標題 3 19 2" xfId="8963"/>
    <cellStyle name="標題 3 19 2 2" xfId="8964"/>
    <cellStyle name="標題 3 19 2 3" xfId="8965"/>
    <cellStyle name="標題 3 19 3" xfId="8966"/>
    <cellStyle name="標題 3 19 3 2" xfId="8967"/>
    <cellStyle name="標題 3 19 4" xfId="8968"/>
    <cellStyle name="標題 3 19 4 2" xfId="8969"/>
    <cellStyle name="標題 3 19 4 3" xfId="8970"/>
    <cellStyle name="標題 3 19 5" xfId="8971"/>
    <cellStyle name="標題 3 19 6" xfId="8972"/>
    <cellStyle name="標題 3 2" xfId="8973"/>
    <cellStyle name="標題 3 2 10" xfId="8974"/>
    <cellStyle name="標題 3 2 10 2" xfId="8975"/>
    <cellStyle name="標題 3 2 10 2 2" xfId="8976"/>
    <cellStyle name="標題 3 2 10 3" xfId="8977"/>
    <cellStyle name="標題 3 2 10 3 2" xfId="8978"/>
    <cellStyle name="標題 3 2 10 3 3" xfId="8979"/>
    <cellStyle name="標題 3 2 10 4" xfId="8980"/>
    <cellStyle name="標題 3 2 11" xfId="8981"/>
    <cellStyle name="標題 3 2 11 2" xfId="8982"/>
    <cellStyle name="標題 3 2 11 2 2" xfId="8983"/>
    <cellStyle name="標題 3 2 11 3" xfId="8984"/>
    <cellStyle name="標題 3 2 11 3 2" xfId="8985"/>
    <cellStyle name="標題 3 2 11 3 3" xfId="8986"/>
    <cellStyle name="標題 3 2 11 4" xfId="8987"/>
    <cellStyle name="標題 3 2 12" xfId="8988"/>
    <cellStyle name="標題 3 2 12 2" xfId="8989"/>
    <cellStyle name="標題 3 2 13" xfId="8990"/>
    <cellStyle name="標題 3 2 13 2" xfId="8991"/>
    <cellStyle name="標題 3 2 14" xfId="8992"/>
    <cellStyle name="標題 3 2 14 2" xfId="8993"/>
    <cellStyle name="標題 3 2 14 3" xfId="8994"/>
    <cellStyle name="標題 3 2 15" xfId="8995"/>
    <cellStyle name="標題 3 2 2" xfId="8996"/>
    <cellStyle name="標題 3 2 2 2" xfId="8997"/>
    <cellStyle name="標題 3 2 2 2 2" xfId="8998"/>
    <cellStyle name="標題 3 2 2 2 2 2" xfId="8999"/>
    <cellStyle name="標題 3 2 2 2 3" xfId="9000"/>
    <cellStyle name="標題 3 2 2 2 3 2" xfId="9001"/>
    <cellStyle name="標題 3 2 2 2 4" xfId="9002"/>
    <cellStyle name="標題 3 2 2 2 4 2" xfId="9003"/>
    <cellStyle name="標題 3 2 2 2 4 3" xfId="9004"/>
    <cellStyle name="標題 3 2 2 2 5" xfId="9005"/>
    <cellStyle name="標題 3 2 2 3" xfId="9006"/>
    <cellStyle name="標題 3 2 2 3 2" xfId="9007"/>
    <cellStyle name="標題 3 2 2 3 2 2" xfId="9008"/>
    <cellStyle name="標題 3 2 2 3 3" xfId="9009"/>
    <cellStyle name="標題 3 2 2 3 3 2" xfId="9010"/>
    <cellStyle name="標題 3 2 2 3 4" xfId="9011"/>
    <cellStyle name="標題 3 2 2 3 4 2" xfId="9012"/>
    <cellStyle name="標題 3 2 2 3 4 3" xfId="9013"/>
    <cellStyle name="標題 3 2 2 3 5" xfId="9014"/>
    <cellStyle name="標題 3 2 2 4" xfId="9015"/>
    <cellStyle name="標題 3 2 2 4 2" xfId="9016"/>
    <cellStyle name="標題 3 2 2 4 2 2" xfId="9017"/>
    <cellStyle name="標題 3 2 2 4 3" xfId="9018"/>
    <cellStyle name="標題 3 2 2 4 3 2" xfId="9019"/>
    <cellStyle name="標題 3 2 2 4 3 3" xfId="9020"/>
    <cellStyle name="標題 3 2 2 4 4" xfId="9021"/>
    <cellStyle name="標題 3 2 2 4 5" xfId="9022"/>
    <cellStyle name="標題 3 2 2 5" xfId="9023"/>
    <cellStyle name="標題 3 2 2 5 2" xfId="9024"/>
    <cellStyle name="標題 3 2 2 6" xfId="9025"/>
    <cellStyle name="標題 3 2 2 6 2" xfId="9026"/>
    <cellStyle name="標題 3 2 2 7" xfId="9027"/>
    <cellStyle name="標題 3 2 2 7 2" xfId="9028"/>
    <cellStyle name="標題 3 2 2 7 3" xfId="9029"/>
    <cellStyle name="標題 3 2 2 8" xfId="9030"/>
    <cellStyle name="標題 3 2 3" xfId="9031"/>
    <cellStyle name="標題 3 2 3 2" xfId="9032"/>
    <cellStyle name="標題 3 2 3 2 2" xfId="9033"/>
    <cellStyle name="標題 3 2 3 2 2 2" xfId="9034"/>
    <cellStyle name="標題 3 2 3 2 3" xfId="9035"/>
    <cellStyle name="標題 3 2 3 2 3 2" xfId="9036"/>
    <cellStyle name="標題 3 2 3 2 4" xfId="9037"/>
    <cellStyle name="標題 3 2 3 2 4 2" xfId="9038"/>
    <cellStyle name="標題 3 2 3 2 4 3" xfId="9039"/>
    <cellStyle name="標題 3 2 3 2 5" xfId="9040"/>
    <cellStyle name="標題 3 2 3 3" xfId="9041"/>
    <cellStyle name="標題 3 2 3 3 2" xfId="9042"/>
    <cellStyle name="標題 3 2 3 3 2 2" xfId="9043"/>
    <cellStyle name="標題 3 2 3 3 3" xfId="9044"/>
    <cellStyle name="標題 3 2 3 3 3 2" xfId="9045"/>
    <cellStyle name="標題 3 2 3 3 4" xfId="9046"/>
    <cellStyle name="標題 3 2 3 3 4 2" xfId="9047"/>
    <cellStyle name="標題 3 2 3 3 4 3" xfId="9048"/>
    <cellStyle name="標題 3 2 3 3 5" xfId="9049"/>
    <cellStyle name="標題 3 2 3 4" xfId="9050"/>
    <cellStyle name="標題 3 2 3 4 2" xfId="9051"/>
    <cellStyle name="標題 3 2 3 4 2 2" xfId="9052"/>
    <cellStyle name="標題 3 2 3 4 3" xfId="9053"/>
    <cellStyle name="標題 3 2 3 4 3 2" xfId="9054"/>
    <cellStyle name="標題 3 2 3 4 3 3" xfId="9055"/>
    <cellStyle name="標題 3 2 3 4 4" xfId="9056"/>
    <cellStyle name="標題 3 2 3 4 5" xfId="9057"/>
    <cellStyle name="標題 3 2 3 5" xfId="9058"/>
    <cellStyle name="標題 3 2 3 5 2" xfId="9059"/>
    <cellStyle name="標題 3 2 3 6" xfId="9060"/>
    <cellStyle name="標題 3 2 3 6 2" xfId="9061"/>
    <cellStyle name="標題 3 2 3 7" xfId="9062"/>
    <cellStyle name="標題 3 2 3 7 2" xfId="9063"/>
    <cellStyle name="標題 3 2 3 7 3" xfId="9064"/>
    <cellStyle name="標題 3 2 3 8" xfId="9065"/>
    <cellStyle name="標題 3 2 3 9" xfId="9066"/>
    <cellStyle name="標題 3 2 4" xfId="9067"/>
    <cellStyle name="標題 3 2 4 2" xfId="9068"/>
    <cellStyle name="標題 3 2 4 2 2" xfId="9069"/>
    <cellStyle name="標題 3 2 4 2 2 2" xfId="9070"/>
    <cellStyle name="標題 3 2 4 2 3" xfId="9071"/>
    <cellStyle name="標題 3 2 4 2 3 2" xfId="9072"/>
    <cellStyle name="標題 3 2 4 2 4" xfId="9073"/>
    <cellStyle name="標題 3 2 4 2 4 2" xfId="9074"/>
    <cellStyle name="標題 3 2 4 2 4 3" xfId="9075"/>
    <cellStyle name="標題 3 2 4 2 5" xfId="9076"/>
    <cellStyle name="標題 3 2 4 3" xfId="9077"/>
    <cellStyle name="標題 3 2 4 3 2" xfId="9078"/>
    <cellStyle name="標題 3 2 4 3 2 2" xfId="9079"/>
    <cellStyle name="標題 3 2 4 3 3" xfId="9080"/>
    <cellStyle name="標題 3 2 4 3 3 2" xfId="9081"/>
    <cellStyle name="標題 3 2 4 3 4" xfId="9082"/>
    <cellStyle name="標題 3 2 4 3 4 2" xfId="9083"/>
    <cellStyle name="標題 3 2 4 3 4 3" xfId="9084"/>
    <cellStyle name="標題 3 2 4 3 5" xfId="9085"/>
    <cellStyle name="標題 3 2 4 4" xfId="9086"/>
    <cellStyle name="標題 3 2 4 4 2" xfId="9087"/>
    <cellStyle name="標題 3 2 4 4 2 2" xfId="9088"/>
    <cellStyle name="標題 3 2 4 4 3" xfId="9089"/>
    <cellStyle name="標題 3 2 4 4 3 2" xfId="9090"/>
    <cellStyle name="標題 3 2 4 4 3 3" xfId="9091"/>
    <cellStyle name="標題 3 2 4 4 4" xfId="9092"/>
    <cellStyle name="標題 3 2 4 4 5" xfId="9093"/>
    <cellStyle name="標題 3 2 4 5" xfId="9094"/>
    <cellStyle name="標題 3 2 4 5 2" xfId="9095"/>
    <cellStyle name="標題 3 2 4 6" xfId="9096"/>
    <cellStyle name="標題 3 2 4 6 2" xfId="9097"/>
    <cellStyle name="標題 3 2 4 7" xfId="9098"/>
    <cellStyle name="標題 3 2 4 7 2" xfId="9099"/>
    <cellStyle name="標題 3 2 4 7 3" xfId="9100"/>
    <cellStyle name="標題 3 2 4 8" xfId="9101"/>
    <cellStyle name="標題 3 2 4 9" xfId="9102"/>
    <cellStyle name="標題 3 2 5" xfId="9103"/>
    <cellStyle name="標題 3 2 5 10" xfId="9104"/>
    <cellStyle name="標題 3 2 5 2" xfId="9105"/>
    <cellStyle name="標題 3 2 5 2 2" xfId="9106"/>
    <cellStyle name="標題 3 2 5 2 2 2" xfId="9107"/>
    <cellStyle name="標題 3 2 5 2 2 2 2" xfId="9108"/>
    <cellStyle name="標題 3 2 5 2 2 3" xfId="9109"/>
    <cellStyle name="標題 3 2 5 2 2 3 2" xfId="9110"/>
    <cellStyle name="標題 3 2 5 2 2 3 3" xfId="9111"/>
    <cellStyle name="標題 3 2 5 2 2 4" xfId="9112"/>
    <cellStyle name="標題 3 2 5 2 3" xfId="9113"/>
    <cellStyle name="標題 3 2 5 2 3 2" xfId="9114"/>
    <cellStyle name="標題 3 2 5 2 3 2 2" xfId="9115"/>
    <cellStyle name="標題 3 2 5 2 3 3" xfId="9116"/>
    <cellStyle name="標題 3 2 5 2 3 3 2" xfId="9117"/>
    <cellStyle name="標題 3 2 5 2 3 3 3" xfId="9118"/>
    <cellStyle name="標題 3 2 5 2 3 4" xfId="9119"/>
    <cellStyle name="標題 3 2 5 2 4" xfId="9120"/>
    <cellStyle name="標題 3 2 5 2 4 2" xfId="9121"/>
    <cellStyle name="標題 3 2 5 2 4 2 2" xfId="9122"/>
    <cellStyle name="標題 3 2 5 2 4 3" xfId="9123"/>
    <cellStyle name="標題 3 2 5 2 4 3 2" xfId="9124"/>
    <cellStyle name="標題 3 2 5 2 4 3 3" xfId="9125"/>
    <cellStyle name="標題 3 2 5 2 4 4" xfId="9126"/>
    <cellStyle name="標題 3 2 5 2 5" xfId="9127"/>
    <cellStyle name="標題 3 2 5 2 5 2" xfId="9128"/>
    <cellStyle name="標題 3 2 5 2 6" xfId="9129"/>
    <cellStyle name="標題 3 2 5 2 6 2" xfId="9130"/>
    <cellStyle name="標題 3 2 5 2 6 3" xfId="9131"/>
    <cellStyle name="標題 3 2 5 2 7" xfId="9132"/>
    <cellStyle name="標題 3 2 5 3" xfId="9133"/>
    <cellStyle name="標題 3 2 5 3 2" xfId="9134"/>
    <cellStyle name="標題 3 2 5 3 2 2" xfId="9135"/>
    <cellStyle name="標題 3 2 5 3 3" xfId="9136"/>
    <cellStyle name="標題 3 2 5 3 3 2" xfId="9137"/>
    <cellStyle name="標題 3 2 5 3 3 3" xfId="9138"/>
    <cellStyle name="標題 3 2 5 3 4" xfId="9139"/>
    <cellStyle name="標題 3 2 5 4" xfId="9140"/>
    <cellStyle name="標題 3 2 5 4 2" xfId="9141"/>
    <cellStyle name="標題 3 2 5 4 2 2" xfId="9142"/>
    <cellStyle name="標題 3 2 5 4 3" xfId="9143"/>
    <cellStyle name="標題 3 2 5 4 3 2" xfId="9144"/>
    <cellStyle name="標題 3 2 5 4 3 3" xfId="9145"/>
    <cellStyle name="標題 3 2 5 4 4" xfId="9146"/>
    <cellStyle name="標題 3 2 5 5" xfId="9147"/>
    <cellStyle name="標題 3 2 5 5 2" xfId="9148"/>
    <cellStyle name="標題 3 2 5 5 2 2" xfId="9149"/>
    <cellStyle name="標題 3 2 5 5 3" xfId="9150"/>
    <cellStyle name="標題 3 2 5 5 3 2" xfId="9151"/>
    <cellStyle name="標題 3 2 5 5 3 3" xfId="9152"/>
    <cellStyle name="標題 3 2 5 5 4" xfId="9153"/>
    <cellStyle name="標題 3 2 5 6" xfId="9154"/>
    <cellStyle name="標題 3 2 5 6 2" xfId="9155"/>
    <cellStyle name="標題 3 2 5 7" xfId="9156"/>
    <cellStyle name="標題 3 2 5 7 2" xfId="9157"/>
    <cellStyle name="標題 3 2 5 8" xfId="9158"/>
    <cellStyle name="標題 3 2 5 8 2" xfId="9159"/>
    <cellStyle name="標題 3 2 5 8 3" xfId="9160"/>
    <cellStyle name="標題 3 2 5 9" xfId="9161"/>
    <cellStyle name="標題 3 2 6" xfId="9162"/>
    <cellStyle name="標題 3 2 6 2" xfId="9163"/>
    <cellStyle name="標題 3 2 6 2 2" xfId="9164"/>
    <cellStyle name="標題 3 2 6 3" xfId="9165"/>
    <cellStyle name="標題 3 2 6 3 2" xfId="9166"/>
    <cellStyle name="標題 3 2 6 4" xfId="9167"/>
    <cellStyle name="標題 3 2 6 4 2" xfId="9168"/>
    <cellStyle name="標題 3 2 6 4 3" xfId="9169"/>
    <cellStyle name="標題 3 2 6 5" xfId="9170"/>
    <cellStyle name="標題 3 2 7" xfId="9171"/>
    <cellStyle name="標題 3 2 7 2" xfId="9172"/>
    <cellStyle name="標題 3 2 7 2 2" xfId="9173"/>
    <cellStyle name="標題 3 2 7 3" xfId="9174"/>
    <cellStyle name="標題 3 2 7 3 2" xfId="9175"/>
    <cellStyle name="標題 3 2 7 3 3" xfId="9176"/>
    <cellStyle name="標題 3 2 7 4" xfId="9177"/>
    <cellStyle name="標題 3 2 7 5" xfId="9178"/>
    <cellStyle name="標題 3 2 8" xfId="9179"/>
    <cellStyle name="標題 3 2 8 2" xfId="9180"/>
    <cellStyle name="標題 3 2 8 2 2" xfId="9181"/>
    <cellStyle name="標題 3 2 8 3" xfId="9182"/>
    <cellStyle name="標題 3 2 8 3 2" xfId="9183"/>
    <cellStyle name="標題 3 2 8 3 3" xfId="9184"/>
    <cellStyle name="標題 3 2 8 4" xfId="9185"/>
    <cellStyle name="標題 3 2 9" xfId="9186"/>
    <cellStyle name="標題 3 2 9 2" xfId="9187"/>
    <cellStyle name="標題 3 2 9 2 2" xfId="9188"/>
    <cellStyle name="標題 3 2 9 3" xfId="9189"/>
    <cellStyle name="標題 3 2 9 3 2" xfId="9190"/>
    <cellStyle name="標題 3 2 9 3 3" xfId="9191"/>
    <cellStyle name="標題 3 2 9 4" xfId="9192"/>
    <cellStyle name="標題 3 20" xfId="9193"/>
    <cellStyle name="標題 3 20 2" xfId="9194"/>
    <cellStyle name="標題 3 20 2 2" xfId="9195"/>
    <cellStyle name="標題 3 20 3" xfId="9196"/>
    <cellStyle name="標題 3 20 3 2" xfId="9197"/>
    <cellStyle name="標題 3 20 3 3" xfId="9198"/>
    <cellStyle name="標題 3 20 4" xfId="9199"/>
    <cellStyle name="標題 3 21" xfId="9200"/>
    <cellStyle name="標題 3 21 2" xfId="9201"/>
    <cellStyle name="標題 3 21 2 2" xfId="9202"/>
    <cellStyle name="標題 3 21 3" xfId="9203"/>
    <cellStyle name="標題 3 21 3 2" xfId="9204"/>
    <cellStyle name="標題 3 21 3 3" xfId="9205"/>
    <cellStyle name="標題 3 21 4" xfId="9206"/>
    <cellStyle name="標題 3 22" xfId="9207"/>
    <cellStyle name="標題 3 22 2" xfId="9208"/>
    <cellStyle name="標題 3 22 2 2" xfId="9209"/>
    <cellStyle name="標題 3 22 3" xfId="9210"/>
    <cellStyle name="標題 3 22 3 2" xfId="9211"/>
    <cellStyle name="標題 3 22 3 3" xfId="9212"/>
    <cellStyle name="標題 3 22 4" xfId="9213"/>
    <cellStyle name="標題 3 23" xfId="9214"/>
    <cellStyle name="標題 3 23 2" xfId="9215"/>
    <cellStyle name="標題 3 24" xfId="9216"/>
    <cellStyle name="標題 3 24 2" xfId="9217"/>
    <cellStyle name="標題 3 25" xfId="9218"/>
    <cellStyle name="標題 3 3" xfId="9219"/>
    <cellStyle name="標題 3 3 10" xfId="9220"/>
    <cellStyle name="標題 3 3 10 2" xfId="9221"/>
    <cellStyle name="標題 3 3 10 3" xfId="9222"/>
    <cellStyle name="標題 3 3 11" xfId="9223"/>
    <cellStyle name="標題 3 3 2" xfId="9224"/>
    <cellStyle name="標題 3 3 2 2" xfId="9225"/>
    <cellStyle name="標題 3 3 2 2 2" xfId="9226"/>
    <cellStyle name="標題 3 3 2 2 2 2" xfId="9227"/>
    <cellStyle name="標題 3 3 2 2 3" xfId="9228"/>
    <cellStyle name="標題 3 3 2 2 3 2" xfId="9229"/>
    <cellStyle name="標題 3 3 2 2 4" xfId="9230"/>
    <cellStyle name="標題 3 3 2 2 4 2" xfId="9231"/>
    <cellStyle name="標題 3 3 2 2 4 3" xfId="9232"/>
    <cellStyle name="標題 3 3 2 2 5" xfId="9233"/>
    <cellStyle name="標題 3 3 2 3" xfId="9234"/>
    <cellStyle name="標題 3 3 2 3 2" xfId="9235"/>
    <cellStyle name="標題 3 3 2 3 2 2" xfId="9236"/>
    <cellStyle name="標題 3 3 2 3 3" xfId="9237"/>
    <cellStyle name="標題 3 3 2 3 3 2" xfId="9238"/>
    <cellStyle name="標題 3 3 2 3 4" xfId="9239"/>
    <cellStyle name="標題 3 3 2 3 4 2" xfId="9240"/>
    <cellStyle name="標題 3 3 2 3 4 3" xfId="9241"/>
    <cellStyle name="標題 3 3 2 3 5" xfId="9242"/>
    <cellStyle name="標題 3 3 2 4" xfId="9243"/>
    <cellStyle name="標題 3 3 2 4 2" xfId="9244"/>
    <cellStyle name="標題 3 3 2 4 2 2" xfId="9245"/>
    <cellStyle name="標題 3 3 2 4 3" xfId="9246"/>
    <cellStyle name="標題 3 3 2 4 3 2" xfId="9247"/>
    <cellStyle name="標題 3 3 2 4 3 3" xfId="9248"/>
    <cellStyle name="標題 3 3 2 4 4" xfId="9249"/>
    <cellStyle name="標題 3 3 2 4 5" xfId="9250"/>
    <cellStyle name="標題 3 3 2 5" xfId="9251"/>
    <cellStyle name="標題 3 3 2 5 2" xfId="9252"/>
    <cellStyle name="標題 3 3 2 6" xfId="9253"/>
    <cellStyle name="標題 3 3 2 6 2" xfId="9254"/>
    <cellStyle name="標題 3 3 2 7" xfId="9255"/>
    <cellStyle name="標題 3 3 2 7 2" xfId="9256"/>
    <cellStyle name="標題 3 3 2 7 3" xfId="9257"/>
    <cellStyle name="標題 3 3 2 8" xfId="9258"/>
    <cellStyle name="標題 3 3 2 9" xfId="9259"/>
    <cellStyle name="標題 3 3 3" xfId="9260"/>
    <cellStyle name="標題 3 3 3 2" xfId="9261"/>
    <cellStyle name="標題 3 3 3 2 2" xfId="9262"/>
    <cellStyle name="標題 3 3 3 2 2 2" xfId="9263"/>
    <cellStyle name="標題 3 3 3 2 3" xfId="9264"/>
    <cellStyle name="標題 3 3 3 2 3 2" xfId="9265"/>
    <cellStyle name="標題 3 3 3 2 4" xfId="9266"/>
    <cellStyle name="標題 3 3 3 2 4 2" xfId="9267"/>
    <cellStyle name="標題 3 3 3 2 4 3" xfId="9268"/>
    <cellStyle name="標題 3 3 3 2 5" xfId="9269"/>
    <cellStyle name="標題 3 3 3 3" xfId="9270"/>
    <cellStyle name="標題 3 3 3 3 2" xfId="9271"/>
    <cellStyle name="標題 3 3 3 3 2 2" xfId="9272"/>
    <cellStyle name="標題 3 3 3 3 3" xfId="9273"/>
    <cellStyle name="標題 3 3 3 3 3 2" xfId="9274"/>
    <cellStyle name="標題 3 3 3 3 4" xfId="9275"/>
    <cellStyle name="標題 3 3 3 3 4 2" xfId="9276"/>
    <cellStyle name="標題 3 3 3 3 4 3" xfId="9277"/>
    <cellStyle name="標題 3 3 3 3 5" xfId="9278"/>
    <cellStyle name="標題 3 3 3 4" xfId="9279"/>
    <cellStyle name="標題 3 3 3 4 2" xfId="9280"/>
    <cellStyle name="標題 3 3 3 4 2 2" xfId="9281"/>
    <cellStyle name="標題 3 3 3 4 3" xfId="9282"/>
    <cellStyle name="標題 3 3 3 4 3 2" xfId="9283"/>
    <cellStyle name="標題 3 3 3 4 3 3" xfId="9284"/>
    <cellStyle name="標題 3 3 3 4 4" xfId="9285"/>
    <cellStyle name="標題 3 3 3 4 5" xfId="9286"/>
    <cellStyle name="標題 3 3 3 5" xfId="9287"/>
    <cellStyle name="標題 3 3 3 5 2" xfId="9288"/>
    <cellStyle name="標題 3 3 3 6" xfId="9289"/>
    <cellStyle name="標題 3 3 3 6 2" xfId="9290"/>
    <cellStyle name="標題 3 3 3 7" xfId="9291"/>
    <cellStyle name="標題 3 3 3 7 2" xfId="9292"/>
    <cellStyle name="標題 3 3 3 7 3" xfId="9293"/>
    <cellStyle name="標題 3 3 3 8" xfId="9294"/>
    <cellStyle name="標題 3 3 3 9" xfId="9295"/>
    <cellStyle name="標題 3 3 4" xfId="9296"/>
    <cellStyle name="標題 3 3 4 2" xfId="9297"/>
    <cellStyle name="標題 3 3 4 2 2" xfId="9298"/>
    <cellStyle name="標題 3 3 4 2 2 2" xfId="9299"/>
    <cellStyle name="標題 3 3 4 2 3" xfId="9300"/>
    <cellStyle name="標題 3 3 4 2 3 2" xfId="9301"/>
    <cellStyle name="標題 3 3 4 2 4" xfId="9302"/>
    <cellStyle name="標題 3 3 4 2 4 2" xfId="9303"/>
    <cellStyle name="標題 3 3 4 2 4 3" xfId="9304"/>
    <cellStyle name="標題 3 3 4 2 5" xfId="9305"/>
    <cellStyle name="標題 3 3 4 3" xfId="9306"/>
    <cellStyle name="標題 3 3 4 3 2" xfId="9307"/>
    <cellStyle name="標題 3 3 4 3 2 2" xfId="9308"/>
    <cellStyle name="標題 3 3 4 3 3" xfId="9309"/>
    <cellStyle name="標題 3 3 4 3 3 2" xfId="9310"/>
    <cellStyle name="標題 3 3 4 3 4" xfId="9311"/>
    <cellStyle name="標題 3 3 4 3 4 2" xfId="9312"/>
    <cellStyle name="標題 3 3 4 3 4 3" xfId="9313"/>
    <cellStyle name="標題 3 3 4 3 5" xfId="9314"/>
    <cellStyle name="標題 3 3 4 4" xfId="9315"/>
    <cellStyle name="標題 3 3 4 4 2" xfId="9316"/>
    <cellStyle name="標題 3 3 4 4 2 2" xfId="9317"/>
    <cellStyle name="標題 3 3 4 4 3" xfId="9318"/>
    <cellStyle name="標題 3 3 4 4 3 2" xfId="9319"/>
    <cellStyle name="標題 3 3 4 4 3 3" xfId="9320"/>
    <cellStyle name="標題 3 3 4 4 4" xfId="9321"/>
    <cellStyle name="標題 3 3 4 4 5" xfId="9322"/>
    <cellStyle name="標題 3 3 4 5" xfId="9323"/>
    <cellStyle name="標題 3 3 4 5 2" xfId="9324"/>
    <cellStyle name="標題 3 3 4 6" xfId="9325"/>
    <cellStyle name="標題 3 3 4 6 2" xfId="9326"/>
    <cellStyle name="標題 3 3 4 7" xfId="9327"/>
    <cellStyle name="標題 3 3 4 7 2" xfId="9328"/>
    <cellStyle name="標題 3 3 4 7 3" xfId="9329"/>
    <cellStyle name="標題 3 3 4 8" xfId="9330"/>
    <cellStyle name="標題 3 3 4 9" xfId="9331"/>
    <cellStyle name="標題 3 3 5" xfId="9332"/>
    <cellStyle name="標題 3 3 5 2" xfId="9333"/>
    <cellStyle name="標題 3 3 5 2 2" xfId="9334"/>
    <cellStyle name="標題 3 3 5 3" xfId="9335"/>
    <cellStyle name="標題 3 3 5 3 2" xfId="9336"/>
    <cellStyle name="標題 3 3 5 4" xfId="9337"/>
    <cellStyle name="標題 3 3 5 4 2" xfId="9338"/>
    <cellStyle name="標題 3 3 5 4 3" xfId="9339"/>
    <cellStyle name="標題 3 3 5 5" xfId="9340"/>
    <cellStyle name="標題 3 3 5 6" xfId="9341"/>
    <cellStyle name="標題 3 3 6" xfId="9342"/>
    <cellStyle name="標題 3 3 6 2" xfId="9343"/>
    <cellStyle name="標題 3 3 6 2 2" xfId="9344"/>
    <cellStyle name="標題 3 3 6 3" xfId="9345"/>
    <cellStyle name="標題 3 3 6 3 2" xfId="9346"/>
    <cellStyle name="標題 3 3 6 4" xfId="9347"/>
    <cellStyle name="標題 3 3 6 4 2" xfId="9348"/>
    <cellStyle name="標題 3 3 6 4 3" xfId="9349"/>
    <cellStyle name="標題 3 3 6 5" xfId="9350"/>
    <cellStyle name="標題 3 3 7" xfId="9351"/>
    <cellStyle name="標題 3 3 7 2" xfId="9352"/>
    <cellStyle name="標題 3 3 7 2 2" xfId="9353"/>
    <cellStyle name="標題 3 3 7 3" xfId="9354"/>
    <cellStyle name="標題 3 3 7 3 2" xfId="9355"/>
    <cellStyle name="標題 3 3 7 3 3" xfId="9356"/>
    <cellStyle name="標題 3 3 7 4" xfId="9357"/>
    <cellStyle name="標題 3 3 7 5" xfId="9358"/>
    <cellStyle name="標題 3 3 8" xfId="9359"/>
    <cellStyle name="標題 3 3 8 2" xfId="9360"/>
    <cellStyle name="標題 3 3 9" xfId="9361"/>
    <cellStyle name="標題 3 3 9 2" xfId="9362"/>
    <cellStyle name="標題 3 4" xfId="9363"/>
    <cellStyle name="標題 3 4 10" xfId="9364"/>
    <cellStyle name="標題 3 4 10 2" xfId="9365"/>
    <cellStyle name="標題 3 4 10 3" xfId="9366"/>
    <cellStyle name="標題 3 4 11" xfId="9367"/>
    <cellStyle name="標題 3 4 2" xfId="9368"/>
    <cellStyle name="標題 3 4 2 2" xfId="9369"/>
    <cellStyle name="標題 3 4 2 2 2" xfId="9370"/>
    <cellStyle name="標題 3 4 2 2 2 2" xfId="9371"/>
    <cellStyle name="標題 3 4 2 2 3" xfId="9372"/>
    <cellStyle name="標題 3 4 2 2 3 2" xfId="9373"/>
    <cellStyle name="標題 3 4 2 2 4" xfId="9374"/>
    <cellStyle name="標題 3 4 2 2 4 2" xfId="9375"/>
    <cellStyle name="標題 3 4 2 2 4 3" xfId="9376"/>
    <cellStyle name="標題 3 4 2 2 5" xfId="9377"/>
    <cellStyle name="標題 3 4 2 3" xfId="9378"/>
    <cellStyle name="標題 3 4 2 3 2" xfId="9379"/>
    <cellStyle name="標題 3 4 2 3 2 2" xfId="9380"/>
    <cellStyle name="標題 3 4 2 3 3" xfId="9381"/>
    <cellStyle name="標題 3 4 2 3 3 2" xfId="9382"/>
    <cellStyle name="標題 3 4 2 3 4" xfId="9383"/>
    <cellStyle name="標題 3 4 2 3 4 2" xfId="9384"/>
    <cellStyle name="標題 3 4 2 3 4 3" xfId="9385"/>
    <cellStyle name="標題 3 4 2 3 5" xfId="9386"/>
    <cellStyle name="標題 3 4 2 4" xfId="9387"/>
    <cellStyle name="標題 3 4 2 4 2" xfId="9388"/>
    <cellStyle name="標題 3 4 2 4 2 2" xfId="9389"/>
    <cellStyle name="標題 3 4 2 4 3" xfId="9390"/>
    <cellStyle name="標題 3 4 2 4 3 2" xfId="9391"/>
    <cellStyle name="標題 3 4 2 4 3 3" xfId="9392"/>
    <cellStyle name="標題 3 4 2 4 4" xfId="9393"/>
    <cellStyle name="標題 3 4 2 4 5" xfId="9394"/>
    <cellStyle name="標題 3 4 2 5" xfId="9395"/>
    <cellStyle name="標題 3 4 2 5 2" xfId="9396"/>
    <cellStyle name="標題 3 4 2 6" xfId="9397"/>
    <cellStyle name="標題 3 4 2 6 2" xfId="9398"/>
    <cellStyle name="標題 3 4 2 7" xfId="9399"/>
    <cellStyle name="標題 3 4 2 7 2" xfId="9400"/>
    <cellStyle name="標題 3 4 2 7 3" xfId="9401"/>
    <cellStyle name="標題 3 4 2 8" xfId="9402"/>
    <cellStyle name="標題 3 4 2 9" xfId="9403"/>
    <cellStyle name="標題 3 4 3" xfId="9404"/>
    <cellStyle name="標題 3 4 3 2" xfId="9405"/>
    <cellStyle name="標題 3 4 3 2 2" xfId="9406"/>
    <cellStyle name="標題 3 4 3 2 2 2" xfId="9407"/>
    <cellStyle name="標題 3 4 3 2 3" xfId="9408"/>
    <cellStyle name="標題 3 4 3 2 3 2" xfId="9409"/>
    <cellStyle name="標題 3 4 3 2 4" xfId="9410"/>
    <cellStyle name="標題 3 4 3 2 4 2" xfId="9411"/>
    <cellStyle name="標題 3 4 3 2 4 3" xfId="9412"/>
    <cellStyle name="標題 3 4 3 2 5" xfId="9413"/>
    <cellStyle name="標題 3 4 3 3" xfId="9414"/>
    <cellStyle name="標題 3 4 3 3 2" xfId="9415"/>
    <cellStyle name="標題 3 4 3 3 2 2" xfId="9416"/>
    <cellStyle name="標題 3 4 3 3 3" xfId="9417"/>
    <cellStyle name="標題 3 4 3 3 3 2" xfId="9418"/>
    <cellStyle name="標題 3 4 3 3 4" xfId="9419"/>
    <cellStyle name="標題 3 4 3 3 4 2" xfId="9420"/>
    <cellStyle name="標題 3 4 3 3 4 3" xfId="9421"/>
    <cellStyle name="標題 3 4 3 3 5" xfId="9422"/>
    <cellStyle name="標題 3 4 3 4" xfId="9423"/>
    <cellStyle name="標題 3 4 3 4 2" xfId="9424"/>
    <cellStyle name="標題 3 4 3 4 2 2" xfId="9425"/>
    <cellStyle name="標題 3 4 3 4 3" xfId="9426"/>
    <cellStyle name="標題 3 4 3 4 3 2" xfId="9427"/>
    <cellStyle name="標題 3 4 3 4 3 3" xfId="9428"/>
    <cellStyle name="標題 3 4 3 4 4" xfId="9429"/>
    <cellStyle name="標題 3 4 3 4 5" xfId="9430"/>
    <cellStyle name="標題 3 4 3 5" xfId="9431"/>
    <cellStyle name="標題 3 4 3 5 2" xfId="9432"/>
    <cellStyle name="標題 3 4 3 6" xfId="9433"/>
    <cellStyle name="標題 3 4 3 6 2" xfId="9434"/>
    <cellStyle name="標題 3 4 3 7" xfId="9435"/>
    <cellStyle name="標題 3 4 3 7 2" xfId="9436"/>
    <cellStyle name="標題 3 4 3 7 3" xfId="9437"/>
    <cellStyle name="標題 3 4 3 8" xfId="9438"/>
    <cellStyle name="標題 3 4 3 9" xfId="9439"/>
    <cellStyle name="標題 3 4 4" xfId="9440"/>
    <cellStyle name="標題 3 4 4 2" xfId="9441"/>
    <cellStyle name="標題 3 4 4 2 2" xfId="9442"/>
    <cellStyle name="標題 3 4 4 2 2 2" xfId="9443"/>
    <cellStyle name="標題 3 4 4 2 3" xfId="9444"/>
    <cellStyle name="標題 3 4 4 2 3 2" xfId="9445"/>
    <cellStyle name="標題 3 4 4 2 4" xfId="9446"/>
    <cellStyle name="標題 3 4 4 2 4 2" xfId="9447"/>
    <cellStyle name="標題 3 4 4 2 4 3" xfId="9448"/>
    <cellStyle name="標題 3 4 4 2 5" xfId="9449"/>
    <cellStyle name="標題 3 4 4 3" xfId="9450"/>
    <cellStyle name="標題 3 4 4 3 2" xfId="9451"/>
    <cellStyle name="標題 3 4 4 3 2 2" xfId="9452"/>
    <cellStyle name="標題 3 4 4 3 3" xfId="9453"/>
    <cellStyle name="標題 3 4 4 3 3 2" xfId="9454"/>
    <cellStyle name="標題 3 4 4 3 4" xfId="9455"/>
    <cellStyle name="標題 3 4 4 3 4 2" xfId="9456"/>
    <cellStyle name="標題 3 4 4 3 4 3" xfId="9457"/>
    <cellStyle name="標題 3 4 4 3 5" xfId="9458"/>
    <cellStyle name="標題 3 4 4 4" xfId="9459"/>
    <cellStyle name="標題 3 4 4 4 2" xfId="9460"/>
    <cellStyle name="標題 3 4 4 4 2 2" xfId="9461"/>
    <cellStyle name="標題 3 4 4 4 3" xfId="9462"/>
    <cellStyle name="標題 3 4 4 4 3 2" xfId="9463"/>
    <cellStyle name="標題 3 4 4 4 3 3" xfId="9464"/>
    <cellStyle name="標題 3 4 4 4 4" xfId="9465"/>
    <cellStyle name="標題 3 4 4 4 5" xfId="9466"/>
    <cellStyle name="標題 3 4 4 5" xfId="9467"/>
    <cellStyle name="標題 3 4 4 5 2" xfId="9468"/>
    <cellStyle name="標題 3 4 4 6" xfId="9469"/>
    <cellStyle name="標題 3 4 4 6 2" xfId="9470"/>
    <cellStyle name="標題 3 4 4 7" xfId="9471"/>
    <cellStyle name="標題 3 4 4 7 2" xfId="9472"/>
    <cellStyle name="標題 3 4 4 7 3" xfId="9473"/>
    <cellStyle name="標題 3 4 4 8" xfId="9474"/>
    <cellStyle name="標題 3 4 4 9" xfId="9475"/>
    <cellStyle name="標題 3 4 5" xfId="9476"/>
    <cellStyle name="標題 3 4 5 2" xfId="9477"/>
    <cellStyle name="標題 3 4 5 2 2" xfId="9478"/>
    <cellStyle name="標題 3 4 5 3" xfId="9479"/>
    <cellStyle name="標題 3 4 5 3 2" xfId="9480"/>
    <cellStyle name="標題 3 4 5 4" xfId="9481"/>
    <cellStyle name="標題 3 4 5 4 2" xfId="9482"/>
    <cellStyle name="標題 3 4 5 4 3" xfId="9483"/>
    <cellStyle name="標題 3 4 5 5" xfId="9484"/>
    <cellStyle name="標題 3 4 5 6" xfId="9485"/>
    <cellStyle name="標題 3 4 6" xfId="9486"/>
    <cellStyle name="標題 3 4 6 2" xfId="9487"/>
    <cellStyle name="標題 3 4 6 2 2" xfId="9488"/>
    <cellStyle name="標題 3 4 6 3" xfId="9489"/>
    <cellStyle name="標題 3 4 6 3 2" xfId="9490"/>
    <cellStyle name="標題 3 4 6 4" xfId="9491"/>
    <cellStyle name="標題 3 4 6 4 2" xfId="9492"/>
    <cellStyle name="標題 3 4 6 4 3" xfId="9493"/>
    <cellStyle name="標題 3 4 6 5" xfId="9494"/>
    <cellStyle name="標題 3 4 7" xfId="9495"/>
    <cellStyle name="標題 3 4 7 2" xfId="9496"/>
    <cellStyle name="標題 3 4 7 2 2" xfId="9497"/>
    <cellStyle name="標題 3 4 7 3" xfId="9498"/>
    <cellStyle name="標題 3 4 7 3 2" xfId="9499"/>
    <cellStyle name="標題 3 4 7 3 3" xfId="9500"/>
    <cellStyle name="標題 3 4 7 4" xfId="9501"/>
    <cellStyle name="標題 3 4 7 5" xfId="9502"/>
    <cellStyle name="標題 3 4 8" xfId="9503"/>
    <cellStyle name="標題 3 4 8 2" xfId="9504"/>
    <cellStyle name="標題 3 4 9" xfId="9505"/>
    <cellStyle name="標題 3 4 9 2" xfId="9506"/>
    <cellStyle name="標題 3 5" xfId="9507"/>
    <cellStyle name="標題 3 5 10" xfId="9508"/>
    <cellStyle name="標題 3 5 10 2" xfId="9509"/>
    <cellStyle name="標題 3 5 10 3" xfId="9510"/>
    <cellStyle name="標題 3 5 11" xfId="9511"/>
    <cellStyle name="標題 3 5 2" xfId="9512"/>
    <cellStyle name="標題 3 5 2 2" xfId="9513"/>
    <cellStyle name="標題 3 5 2 2 2" xfId="9514"/>
    <cellStyle name="標題 3 5 2 2 2 2" xfId="9515"/>
    <cellStyle name="標題 3 5 2 2 3" xfId="9516"/>
    <cellStyle name="標題 3 5 2 2 3 2" xfId="9517"/>
    <cellStyle name="標題 3 5 2 2 4" xfId="9518"/>
    <cellStyle name="標題 3 5 2 2 4 2" xfId="9519"/>
    <cellStyle name="標題 3 5 2 2 4 3" xfId="9520"/>
    <cellStyle name="標題 3 5 2 2 5" xfId="9521"/>
    <cellStyle name="標題 3 5 2 3" xfId="9522"/>
    <cellStyle name="標題 3 5 2 3 2" xfId="9523"/>
    <cellStyle name="標題 3 5 2 3 2 2" xfId="9524"/>
    <cellStyle name="標題 3 5 2 3 3" xfId="9525"/>
    <cellStyle name="標題 3 5 2 3 3 2" xfId="9526"/>
    <cellStyle name="標題 3 5 2 3 4" xfId="9527"/>
    <cellStyle name="標題 3 5 2 3 4 2" xfId="9528"/>
    <cellStyle name="標題 3 5 2 3 4 3" xfId="9529"/>
    <cellStyle name="標題 3 5 2 3 5" xfId="9530"/>
    <cellStyle name="標題 3 5 2 4" xfId="9531"/>
    <cellStyle name="標題 3 5 2 4 2" xfId="9532"/>
    <cellStyle name="標題 3 5 2 4 2 2" xfId="9533"/>
    <cellStyle name="標題 3 5 2 4 3" xfId="9534"/>
    <cellStyle name="標題 3 5 2 4 3 2" xfId="9535"/>
    <cellStyle name="標題 3 5 2 4 3 3" xfId="9536"/>
    <cellStyle name="標題 3 5 2 4 4" xfId="9537"/>
    <cellStyle name="標題 3 5 2 4 5" xfId="9538"/>
    <cellStyle name="標題 3 5 2 5" xfId="9539"/>
    <cellStyle name="標題 3 5 2 5 2" xfId="9540"/>
    <cellStyle name="標題 3 5 2 6" xfId="9541"/>
    <cellStyle name="標題 3 5 2 6 2" xfId="9542"/>
    <cellStyle name="標題 3 5 2 7" xfId="9543"/>
    <cellStyle name="標題 3 5 2 7 2" xfId="9544"/>
    <cellStyle name="標題 3 5 2 7 3" xfId="9545"/>
    <cellStyle name="標題 3 5 2 8" xfId="9546"/>
    <cellStyle name="標題 3 5 2 9" xfId="9547"/>
    <cellStyle name="標題 3 5 3" xfId="9548"/>
    <cellStyle name="標題 3 5 3 2" xfId="9549"/>
    <cellStyle name="標題 3 5 3 2 2" xfId="9550"/>
    <cellStyle name="標題 3 5 3 2 2 2" xfId="9551"/>
    <cellStyle name="標題 3 5 3 2 3" xfId="9552"/>
    <cellStyle name="標題 3 5 3 2 3 2" xfId="9553"/>
    <cellStyle name="標題 3 5 3 2 4" xfId="9554"/>
    <cellStyle name="標題 3 5 3 2 4 2" xfId="9555"/>
    <cellStyle name="標題 3 5 3 2 4 3" xfId="9556"/>
    <cellStyle name="標題 3 5 3 2 5" xfId="9557"/>
    <cellStyle name="標題 3 5 3 3" xfId="9558"/>
    <cellStyle name="標題 3 5 3 3 2" xfId="9559"/>
    <cellStyle name="標題 3 5 3 3 2 2" xfId="9560"/>
    <cellStyle name="標題 3 5 3 3 3" xfId="9561"/>
    <cellStyle name="標題 3 5 3 3 3 2" xfId="9562"/>
    <cellStyle name="標題 3 5 3 3 4" xfId="9563"/>
    <cellStyle name="標題 3 5 3 3 4 2" xfId="9564"/>
    <cellStyle name="標題 3 5 3 3 4 3" xfId="9565"/>
    <cellStyle name="標題 3 5 3 3 5" xfId="9566"/>
    <cellStyle name="標題 3 5 3 4" xfId="9567"/>
    <cellStyle name="標題 3 5 3 4 2" xfId="9568"/>
    <cellStyle name="標題 3 5 3 4 2 2" xfId="9569"/>
    <cellStyle name="標題 3 5 3 4 3" xfId="9570"/>
    <cellStyle name="標題 3 5 3 4 3 2" xfId="9571"/>
    <cellStyle name="標題 3 5 3 4 3 3" xfId="9572"/>
    <cellStyle name="標題 3 5 3 4 4" xfId="9573"/>
    <cellStyle name="標題 3 5 3 4 5" xfId="9574"/>
    <cellStyle name="標題 3 5 3 5" xfId="9575"/>
    <cellStyle name="標題 3 5 3 5 2" xfId="9576"/>
    <cellStyle name="標題 3 5 3 6" xfId="9577"/>
    <cellStyle name="標題 3 5 3 6 2" xfId="9578"/>
    <cellStyle name="標題 3 5 3 7" xfId="9579"/>
    <cellStyle name="標題 3 5 3 7 2" xfId="9580"/>
    <cellStyle name="標題 3 5 3 7 3" xfId="9581"/>
    <cellStyle name="標題 3 5 3 8" xfId="9582"/>
    <cellStyle name="標題 3 5 3 9" xfId="9583"/>
    <cellStyle name="標題 3 5 4" xfId="9584"/>
    <cellStyle name="標題 3 5 4 2" xfId="9585"/>
    <cellStyle name="標題 3 5 4 2 2" xfId="9586"/>
    <cellStyle name="標題 3 5 4 2 2 2" xfId="9587"/>
    <cellStyle name="標題 3 5 4 2 3" xfId="9588"/>
    <cellStyle name="標題 3 5 4 2 3 2" xfId="9589"/>
    <cellStyle name="標題 3 5 4 2 4" xfId="9590"/>
    <cellStyle name="標題 3 5 4 2 4 2" xfId="9591"/>
    <cellStyle name="標題 3 5 4 2 4 3" xfId="9592"/>
    <cellStyle name="標題 3 5 4 2 5" xfId="9593"/>
    <cellStyle name="標題 3 5 4 3" xfId="9594"/>
    <cellStyle name="標題 3 5 4 3 2" xfId="9595"/>
    <cellStyle name="標題 3 5 4 3 2 2" xfId="9596"/>
    <cellStyle name="標題 3 5 4 3 3" xfId="9597"/>
    <cellStyle name="標題 3 5 4 3 3 2" xfId="9598"/>
    <cellStyle name="標題 3 5 4 3 4" xfId="9599"/>
    <cellStyle name="標題 3 5 4 3 4 2" xfId="9600"/>
    <cellStyle name="標題 3 5 4 3 4 3" xfId="9601"/>
    <cellStyle name="標題 3 5 4 3 5" xfId="9602"/>
    <cellStyle name="標題 3 5 4 4" xfId="9603"/>
    <cellStyle name="標題 3 5 4 4 2" xfId="9604"/>
    <cellStyle name="標題 3 5 4 4 2 2" xfId="9605"/>
    <cellStyle name="標題 3 5 4 4 3" xfId="9606"/>
    <cellStyle name="標題 3 5 4 4 3 2" xfId="9607"/>
    <cellStyle name="標題 3 5 4 4 3 3" xfId="9608"/>
    <cellStyle name="標題 3 5 4 4 4" xfId="9609"/>
    <cellStyle name="標題 3 5 4 4 5" xfId="9610"/>
    <cellStyle name="標題 3 5 4 5" xfId="9611"/>
    <cellStyle name="標題 3 5 4 5 2" xfId="9612"/>
    <cellStyle name="標題 3 5 4 6" xfId="9613"/>
    <cellStyle name="標題 3 5 4 6 2" xfId="9614"/>
    <cellStyle name="標題 3 5 4 7" xfId="9615"/>
    <cellStyle name="標題 3 5 4 7 2" xfId="9616"/>
    <cellStyle name="標題 3 5 4 7 3" xfId="9617"/>
    <cellStyle name="標題 3 5 4 8" xfId="9618"/>
    <cellStyle name="標題 3 5 4 9" xfId="9619"/>
    <cellStyle name="標題 3 5 5" xfId="9620"/>
    <cellStyle name="標題 3 5 5 2" xfId="9621"/>
    <cellStyle name="標題 3 5 5 2 2" xfId="9622"/>
    <cellStyle name="標題 3 5 5 3" xfId="9623"/>
    <cellStyle name="標題 3 5 5 3 2" xfId="9624"/>
    <cellStyle name="標題 3 5 5 4" xfId="9625"/>
    <cellStyle name="標題 3 5 5 4 2" xfId="9626"/>
    <cellStyle name="標題 3 5 5 4 3" xfId="9627"/>
    <cellStyle name="標題 3 5 5 5" xfId="9628"/>
    <cellStyle name="標題 3 5 5 6" xfId="9629"/>
    <cellStyle name="標題 3 5 6" xfId="9630"/>
    <cellStyle name="標題 3 5 6 2" xfId="9631"/>
    <cellStyle name="標題 3 5 6 2 2" xfId="9632"/>
    <cellStyle name="標題 3 5 6 3" xfId="9633"/>
    <cellStyle name="標題 3 5 6 3 2" xfId="9634"/>
    <cellStyle name="標題 3 5 6 4" xfId="9635"/>
    <cellStyle name="標題 3 5 6 4 2" xfId="9636"/>
    <cellStyle name="標題 3 5 6 4 3" xfId="9637"/>
    <cellStyle name="標題 3 5 6 5" xfId="9638"/>
    <cellStyle name="標題 3 5 7" xfId="9639"/>
    <cellStyle name="標題 3 5 7 2" xfId="9640"/>
    <cellStyle name="標題 3 5 7 2 2" xfId="9641"/>
    <cellStyle name="標題 3 5 7 3" xfId="9642"/>
    <cellStyle name="標題 3 5 7 3 2" xfId="9643"/>
    <cellStyle name="標題 3 5 7 3 3" xfId="9644"/>
    <cellStyle name="標題 3 5 7 4" xfId="9645"/>
    <cellStyle name="標題 3 5 7 5" xfId="9646"/>
    <cellStyle name="標題 3 5 8" xfId="9647"/>
    <cellStyle name="標題 3 5 8 2" xfId="9648"/>
    <cellStyle name="標題 3 5 9" xfId="9649"/>
    <cellStyle name="標題 3 5 9 2" xfId="9650"/>
    <cellStyle name="標題 3 6" xfId="9651"/>
    <cellStyle name="標題 3 6 10" xfId="9652"/>
    <cellStyle name="標題 3 6 10 2" xfId="9653"/>
    <cellStyle name="標題 3 6 10 3" xfId="9654"/>
    <cellStyle name="標題 3 6 11" xfId="9655"/>
    <cellStyle name="標題 3 6 2" xfId="9656"/>
    <cellStyle name="標題 3 6 2 2" xfId="9657"/>
    <cellStyle name="標題 3 6 2 2 2" xfId="9658"/>
    <cellStyle name="標題 3 6 2 2 2 2" xfId="9659"/>
    <cellStyle name="標題 3 6 2 2 3" xfId="9660"/>
    <cellStyle name="標題 3 6 2 2 3 2" xfId="9661"/>
    <cellStyle name="標題 3 6 2 2 4" xfId="9662"/>
    <cellStyle name="標題 3 6 2 2 4 2" xfId="9663"/>
    <cellStyle name="標題 3 6 2 2 4 3" xfId="9664"/>
    <cellStyle name="標題 3 6 2 2 5" xfId="9665"/>
    <cellStyle name="標題 3 6 2 3" xfId="9666"/>
    <cellStyle name="標題 3 6 2 3 2" xfId="9667"/>
    <cellStyle name="標題 3 6 2 3 2 2" xfId="9668"/>
    <cellStyle name="標題 3 6 2 3 3" xfId="9669"/>
    <cellStyle name="標題 3 6 2 3 3 2" xfId="9670"/>
    <cellStyle name="標題 3 6 2 3 4" xfId="9671"/>
    <cellStyle name="標題 3 6 2 3 4 2" xfId="9672"/>
    <cellStyle name="標題 3 6 2 3 4 3" xfId="9673"/>
    <cellStyle name="標題 3 6 2 3 5" xfId="9674"/>
    <cellStyle name="標題 3 6 2 4" xfId="9675"/>
    <cellStyle name="標題 3 6 2 4 2" xfId="9676"/>
    <cellStyle name="標題 3 6 2 4 2 2" xfId="9677"/>
    <cellStyle name="標題 3 6 2 4 3" xfId="9678"/>
    <cellStyle name="標題 3 6 2 4 3 2" xfId="9679"/>
    <cellStyle name="標題 3 6 2 4 3 3" xfId="9680"/>
    <cellStyle name="標題 3 6 2 4 4" xfId="9681"/>
    <cellStyle name="標題 3 6 2 4 5" xfId="9682"/>
    <cellStyle name="標題 3 6 2 5" xfId="9683"/>
    <cellStyle name="標題 3 6 2 5 2" xfId="9684"/>
    <cellStyle name="標題 3 6 2 6" xfId="9685"/>
    <cellStyle name="標題 3 6 2 6 2" xfId="9686"/>
    <cellStyle name="標題 3 6 2 7" xfId="9687"/>
    <cellStyle name="標題 3 6 2 7 2" xfId="9688"/>
    <cellStyle name="標題 3 6 2 7 3" xfId="9689"/>
    <cellStyle name="標題 3 6 2 8" xfId="9690"/>
    <cellStyle name="標題 3 6 2 9" xfId="9691"/>
    <cellStyle name="標題 3 6 3" xfId="9692"/>
    <cellStyle name="標題 3 6 3 2" xfId="9693"/>
    <cellStyle name="標題 3 6 3 2 2" xfId="9694"/>
    <cellStyle name="標題 3 6 3 2 2 2" xfId="9695"/>
    <cellStyle name="標題 3 6 3 2 3" xfId="9696"/>
    <cellStyle name="標題 3 6 3 2 3 2" xfId="9697"/>
    <cellStyle name="標題 3 6 3 2 4" xfId="9698"/>
    <cellStyle name="標題 3 6 3 2 4 2" xfId="9699"/>
    <cellStyle name="標題 3 6 3 2 4 3" xfId="9700"/>
    <cellStyle name="標題 3 6 3 2 5" xfId="9701"/>
    <cellStyle name="標題 3 6 3 3" xfId="9702"/>
    <cellStyle name="標題 3 6 3 3 2" xfId="9703"/>
    <cellStyle name="標題 3 6 3 3 2 2" xfId="9704"/>
    <cellStyle name="標題 3 6 3 3 3" xfId="9705"/>
    <cellStyle name="標題 3 6 3 3 3 2" xfId="9706"/>
    <cellStyle name="標題 3 6 3 3 4" xfId="9707"/>
    <cellStyle name="標題 3 6 3 3 4 2" xfId="9708"/>
    <cellStyle name="標題 3 6 3 3 4 3" xfId="9709"/>
    <cellStyle name="標題 3 6 3 3 5" xfId="9710"/>
    <cellStyle name="標題 3 6 3 4" xfId="9711"/>
    <cellStyle name="標題 3 6 3 4 2" xfId="9712"/>
    <cellStyle name="標題 3 6 3 4 2 2" xfId="9713"/>
    <cellStyle name="標題 3 6 3 4 3" xfId="9714"/>
    <cellStyle name="標題 3 6 3 4 3 2" xfId="9715"/>
    <cellStyle name="標題 3 6 3 4 3 3" xfId="9716"/>
    <cellStyle name="標題 3 6 3 4 4" xfId="9717"/>
    <cellStyle name="標題 3 6 3 4 5" xfId="9718"/>
    <cellStyle name="標題 3 6 3 5" xfId="9719"/>
    <cellStyle name="標題 3 6 3 5 2" xfId="9720"/>
    <cellStyle name="標題 3 6 3 6" xfId="9721"/>
    <cellStyle name="標題 3 6 3 6 2" xfId="9722"/>
    <cellStyle name="標題 3 6 3 7" xfId="9723"/>
    <cellStyle name="標題 3 6 3 7 2" xfId="9724"/>
    <cellStyle name="標題 3 6 3 7 3" xfId="9725"/>
    <cellStyle name="標題 3 6 3 8" xfId="9726"/>
    <cellStyle name="標題 3 6 3 9" xfId="9727"/>
    <cellStyle name="標題 3 6 4" xfId="9728"/>
    <cellStyle name="標題 3 6 4 2" xfId="9729"/>
    <cellStyle name="標題 3 6 4 2 2" xfId="9730"/>
    <cellStyle name="標題 3 6 4 2 2 2" xfId="9731"/>
    <cellStyle name="標題 3 6 4 2 3" xfId="9732"/>
    <cellStyle name="標題 3 6 4 2 3 2" xfId="9733"/>
    <cellStyle name="標題 3 6 4 2 4" xfId="9734"/>
    <cellStyle name="標題 3 6 4 2 4 2" xfId="9735"/>
    <cellStyle name="標題 3 6 4 2 4 3" xfId="9736"/>
    <cellStyle name="標題 3 6 4 2 5" xfId="9737"/>
    <cellStyle name="標題 3 6 4 3" xfId="9738"/>
    <cellStyle name="標題 3 6 4 3 2" xfId="9739"/>
    <cellStyle name="標題 3 6 4 3 2 2" xfId="9740"/>
    <cellStyle name="標題 3 6 4 3 3" xfId="9741"/>
    <cellStyle name="標題 3 6 4 3 3 2" xfId="9742"/>
    <cellStyle name="標題 3 6 4 3 4" xfId="9743"/>
    <cellStyle name="標題 3 6 4 3 4 2" xfId="9744"/>
    <cellStyle name="標題 3 6 4 3 4 3" xfId="9745"/>
    <cellStyle name="標題 3 6 4 3 5" xfId="9746"/>
    <cellStyle name="標題 3 6 4 4" xfId="9747"/>
    <cellStyle name="標題 3 6 4 4 2" xfId="9748"/>
    <cellStyle name="標題 3 6 4 4 2 2" xfId="9749"/>
    <cellStyle name="標題 3 6 4 4 3" xfId="9750"/>
    <cellStyle name="標題 3 6 4 4 3 2" xfId="9751"/>
    <cellStyle name="標題 3 6 4 4 3 3" xfId="9752"/>
    <cellStyle name="標題 3 6 4 4 4" xfId="9753"/>
    <cellStyle name="標題 3 6 4 4 5" xfId="9754"/>
    <cellStyle name="標題 3 6 4 5" xfId="9755"/>
    <cellStyle name="標題 3 6 4 5 2" xfId="9756"/>
    <cellStyle name="標題 3 6 4 6" xfId="9757"/>
    <cellStyle name="標題 3 6 4 6 2" xfId="9758"/>
    <cellStyle name="標題 3 6 4 7" xfId="9759"/>
    <cellStyle name="標題 3 6 4 7 2" xfId="9760"/>
    <cellStyle name="標題 3 6 4 7 3" xfId="9761"/>
    <cellStyle name="標題 3 6 4 8" xfId="9762"/>
    <cellStyle name="標題 3 6 4 9" xfId="9763"/>
    <cellStyle name="標題 3 6 5" xfId="9764"/>
    <cellStyle name="標題 3 6 5 2" xfId="9765"/>
    <cellStyle name="標題 3 6 5 2 2" xfId="9766"/>
    <cellStyle name="標題 3 6 5 3" xfId="9767"/>
    <cellStyle name="標題 3 6 5 3 2" xfId="9768"/>
    <cellStyle name="標題 3 6 5 4" xfId="9769"/>
    <cellStyle name="標題 3 6 5 4 2" xfId="9770"/>
    <cellStyle name="標題 3 6 5 4 3" xfId="9771"/>
    <cellStyle name="標題 3 6 5 5" xfId="9772"/>
    <cellStyle name="標題 3 6 5 6" xfId="9773"/>
    <cellStyle name="標題 3 6 6" xfId="9774"/>
    <cellStyle name="標題 3 6 6 2" xfId="9775"/>
    <cellStyle name="標題 3 6 6 2 2" xfId="9776"/>
    <cellStyle name="標題 3 6 6 3" xfId="9777"/>
    <cellStyle name="標題 3 6 6 3 2" xfId="9778"/>
    <cellStyle name="標題 3 6 6 4" xfId="9779"/>
    <cellStyle name="標題 3 6 6 4 2" xfId="9780"/>
    <cellStyle name="標題 3 6 6 4 3" xfId="9781"/>
    <cellStyle name="標題 3 6 6 5" xfId="9782"/>
    <cellStyle name="標題 3 6 7" xfId="9783"/>
    <cellStyle name="標題 3 6 7 2" xfId="9784"/>
    <cellStyle name="標題 3 6 7 2 2" xfId="9785"/>
    <cellStyle name="標題 3 6 7 3" xfId="9786"/>
    <cellStyle name="標題 3 6 7 3 2" xfId="9787"/>
    <cellStyle name="標題 3 6 7 4" xfId="9788"/>
    <cellStyle name="標題 3 6 7 4 2" xfId="9789"/>
    <cellStyle name="標題 3 6 7 4 3" xfId="9790"/>
    <cellStyle name="標題 3 6 7 5" xfId="9791"/>
    <cellStyle name="標題 3 6 8" xfId="9792"/>
    <cellStyle name="標題 3 6 8 2" xfId="9793"/>
    <cellStyle name="標題 3 6 9" xfId="9794"/>
    <cellStyle name="標題 3 6 9 2" xfId="9795"/>
    <cellStyle name="標題 3 7" xfId="9796"/>
    <cellStyle name="標題 3 7 10" xfId="9797"/>
    <cellStyle name="標題 3 7 10 2" xfId="9798"/>
    <cellStyle name="標題 3 7 10 3" xfId="9799"/>
    <cellStyle name="標題 3 7 11" xfId="9800"/>
    <cellStyle name="標題 3 7 2" xfId="9801"/>
    <cellStyle name="標題 3 7 2 2" xfId="9802"/>
    <cellStyle name="標題 3 7 2 2 2" xfId="9803"/>
    <cellStyle name="標題 3 7 2 2 2 2" xfId="9804"/>
    <cellStyle name="標題 3 7 2 2 3" xfId="9805"/>
    <cellStyle name="標題 3 7 2 2 3 2" xfId="9806"/>
    <cellStyle name="標題 3 7 2 2 4" xfId="9807"/>
    <cellStyle name="標題 3 7 2 2 4 2" xfId="9808"/>
    <cellStyle name="標題 3 7 2 2 4 3" xfId="9809"/>
    <cellStyle name="標題 3 7 2 2 5" xfId="9810"/>
    <cellStyle name="標題 3 7 2 3" xfId="9811"/>
    <cellStyle name="標題 3 7 2 3 2" xfId="9812"/>
    <cellStyle name="標題 3 7 2 3 2 2" xfId="9813"/>
    <cellStyle name="標題 3 7 2 3 3" xfId="9814"/>
    <cellStyle name="標題 3 7 2 3 3 2" xfId="9815"/>
    <cellStyle name="標題 3 7 2 3 4" xfId="9816"/>
    <cellStyle name="標題 3 7 2 3 4 2" xfId="9817"/>
    <cellStyle name="標題 3 7 2 3 4 3" xfId="9818"/>
    <cellStyle name="標題 3 7 2 3 5" xfId="9819"/>
    <cellStyle name="標題 3 7 2 4" xfId="9820"/>
    <cellStyle name="標題 3 7 2 4 2" xfId="9821"/>
    <cellStyle name="標題 3 7 2 4 2 2" xfId="9822"/>
    <cellStyle name="標題 3 7 2 4 3" xfId="9823"/>
    <cellStyle name="標題 3 7 2 4 3 2" xfId="9824"/>
    <cellStyle name="標題 3 7 2 4 3 3" xfId="9825"/>
    <cellStyle name="標題 3 7 2 4 4" xfId="9826"/>
    <cellStyle name="標題 3 7 2 4 5" xfId="9827"/>
    <cellStyle name="標題 3 7 2 5" xfId="9828"/>
    <cellStyle name="標題 3 7 2 5 2" xfId="9829"/>
    <cellStyle name="標題 3 7 2 6" xfId="9830"/>
    <cellStyle name="標題 3 7 2 6 2" xfId="9831"/>
    <cellStyle name="標題 3 7 2 7" xfId="9832"/>
    <cellStyle name="標題 3 7 2 7 2" xfId="9833"/>
    <cellStyle name="標題 3 7 2 7 3" xfId="9834"/>
    <cellStyle name="標題 3 7 2 8" xfId="9835"/>
    <cellStyle name="標題 3 7 2 9" xfId="9836"/>
    <cellStyle name="標題 3 7 3" xfId="9837"/>
    <cellStyle name="標題 3 7 3 2" xfId="9838"/>
    <cellStyle name="標題 3 7 3 2 2" xfId="9839"/>
    <cellStyle name="標題 3 7 3 2 2 2" xfId="9840"/>
    <cellStyle name="標題 3 7 3 2 3" xfId="9841"/>
    <cellStyle name="標題 3 7 3 2 3 2" xfId="9842"/>
    <cellStyle name="標題 3 7 3 2 4" xfId="9843"/>
    <cellStyle name="標題 3 7 3 2 4 2" xfId="9844"/>
    <cellStyle name="標題 3 7 3 2 4 3" xfId="9845"/>
    <cellStyle name="標題 3 7 3 2 5" xfId="9846"/>
    <cellStyle name="標題 3 7 3 3" xfId="9847"/>
    <cellStyle name="標題 3 7 3 3 2" xfId="9848"/>
    <cellStyle name="標題 3 7 3 3 2 2" xfId="9849"/>
    <cellStyle name="標題 3 7 3 3 3" xfId="9850"/>
    <cellStyle name="標題 3 7 3 3 3 2" xfId="9851"/>
    <cellStyle name="標題 3 7 3 3 4" xfId="9852"/>
    <cellStyle name="標題 3 7 3 3 4 2" xfId="9853"/>
    <cellStyle name="標題 3 7 3 3 4 3" xfId="9854"/>
    <cellStyle name="標題 3 7 3 3 5" xfId="9855"/>
    <cellStyle name="標題 3 7 3 4" xfId="9856"/>
    <cellStyle name="標題 3 7 3 4 2" xfId="9857"/>
    <cellStyle name="標題 3 7 3 4 2 2" xfId="9858"/>
    <cellStyle name="標題 3 7 3 4 3" xfId="9859"/>
    <cellStyle name="標題 3 7 3 4 3 2" xfId="9860"/>
    <cellStyle name="標題 3 7 3 4 3 3" xfId="9861"/>
    <cellStyle name="標題 3 7 3 4 4" xfId="9862"/>
    <cellStyle name="標題 3 7 3 4 5" xfId="9863"/>
    <cellStyle name="標題 3 7 3 5" xfId="9864"/>
    <cellStyle name="標題 3 7 3 5 2" xfId="9865"/>
    <cellStyle name="標題 3 7 3 6" xfId="9866"/>
    <cellStyle name="標題 3 7 3 6 2" xfId="9867"/>
    <cellStyle name="標題 3 7 3 7" xfId="9868"/>
    <cellStyle name="標題 3 7 3 7 2" xfId="9869"/>
    <cellStyle name="標題 3 7 3 7 3" xfId="9870"/>
    <cellStyle name="標題 3 7 3 8" xfId="9871"/>
    <cellStyle name="標題 3 7 3 9" xfId="9872"/>
    <cellStyle name="標題 3 7 4" xfId="9873"/>
    <cellStyle name="標題 3 7 4 2" xfId="9874"/>
    <cellStyle name="標題 3 7 4 2 2" xfId="9875"/>
    <cellStyle name="標題 3 7 4 2 2 2" xfId="9876"/>
    <cellStyle name="標題 3 7 4 2 3" xfId="9877"/>
    <cellStyle name="標題 3 7 4 2 3 2" xfId="9878"/>
    <cellStyle name="標題 3 7 4 2 4" xfId="9879"/>
    <cellStyle name="標題 3 7 4 2 4 2" xfId="9880"/>
    <cellStyle name="標題 3 7 4 2 4 3" xfId="9881"/>
    <cellStyle name="標題 3 7 4 2 5" xfId="9882"/>
    <cellStyle name="標題 3 7 4 3" xfId="9883"/>
    <cellStyle name="標題 3 7 4 3 2" xfId="9884"/>
    <cellStyle name="標題 3 7 4 3 2 2" xfId="9885"/>
    <cellStyle name="標題 3 7 4 3 3" xfId="9886"/>
    <cellStyle name="標題 3 7 4 3 3 2" xfId="9887"/>
    <cellStyle name="標題 3 7 4 3 4" xfId="9888"/>
    <cellStyle name="標題 3 7 4 3 4 2" xfId="9889"/>
    <cellStyle name="標題 3 7 4 3 4 3" xfId="9890"/>
    <cellStyle name="標題 3 7 4 3 5" xfId="9891"/>
    <cellStyle name="標題 3 7 4 4" xfId="9892"/>
    <cellStyle name="標題 3 7 4 4 2" xfId="9893"/>
    <cellStyle name="標題 3 7 4 4 2 2" xfId="9894"/>
    <cellStyle name="標題 3 7 4 4 3" xfId="9895"/>
    <cellStyle name="標題 3 7 4 4 3 2" xfId="9896"/>
    <cellStyle name="標題 3 7 4 4 3 3" xfId="9897"/>
    <cellStyle name="標題 3 7 4 4 4" xfId="9898"/>
    <cellStyle name="標題 3 7 4 4 5" xfId="9899"/>
    <cellStyle name="標題 3 7 4 5" xfId="9900"/>
    <cellStyle name="標題 3 7 4 5 2" xfId="9901"/>
    <cellStyle name="標題 3 7 4 6" xfId="9902"/>
    <cellStyle name="標題 3 7 4 6 2" xfId="9903"/>
    <cellStyle name="標題 3 7 4 7" xfId="9904"/>
    <cellStyle name="標題 3 7 4 7 2" xfId="9905"/>
    <cellStyle name="標題 3 7 4 7 3" xfId="9906"/>
    <cellStyle name="標題 3 7 4 8" xfId="9907"/>
    <cellStyle name="標題 3 7 4 9" xfId="9908"/>
    <cellStyle name="標題 3 7 5" xfId="9909"/>
    <cellStyle name="標題 3 7 5 2" xfId="9910"/>
    <cellStyle name="標題 3 7 5 2 2" xfId="9911"/>
    <cellStyle name="標題 3 7 5 3" xfId="9912"/>
    <cellStyle name="標題 3 7 5 3 2" xfId="9913"/>
    <cellStyle name="標題 3 7 5 4" xfId="9914"/>
    <cellStyle name="標題 3 7 5 4 2" xfId="9915"/>
    <cellStyle name="標題 3 7 5 4 3" xfId="9916"/>
    <cellStyle name="標題 3 7 5 5" xfId="9917"/>
    <cellStyle name="標題 3 7 5 6" xfId="9918"/>
    <cellStyle name="標題 3 7 6" xfId="9919"/>
    <cellStyle name="標題 3 7 6 2" xfId="9920"/>
    <cellStyle name="標題 3 7 6 2 2" xfId="9921"/>
    <cellStyle name="標題 3 7 6 3" xfId="9922"/>
    <cellStyle name="標題 3 7 6 3 2" xfId="9923"/>
    <cellStyle name="標題 3 7 6 3 3" xfId="9924"/>
    <cellStyle name="標題 3 7 6 4" xfId="9925"/>
    <cellStyle name="標題 3 7 6 5" xfId="9926"/>
    <cellStyle name="標題 3 7 7" xfId="9927"/>
    <cellStyle name="標題 3 7 7 2" xfId="9928"/>
    <cellStyle name="標題 3 7 7 2 2" xfId="9929"/>
    <cellStyle name="標題 3 7 7 3" xfId="9930"/>
    <cellStyle name="標題 3 7 7 3 2" xfId="9931"/>
    <cellStyle name="標題 3 7 7 3 3" xfId="9932"/>
    <cellStyle name="標題 3 7 7 4" xfId="9933"/>
    <cellStyle name="標題 3 7 8" xfId="9934"/>
    <cellStyle name="標題 3 7 8 2" xfId="9935"/>
    <cellStyle name="標題 3 7 9" xfId="9936"/>
    <cellStyle name="標題 3 7 9 2" xfId="9937"/>
    <cellStyle name="標題 3 8" xfId="9938"/>
    <cellStyle name="標題 3 8 10" xfId="9939"/>
    <cellStyle name="標題 3 8 10 2" xfId="9940"/>
    <cellStyle name="標題 3 8 10 3" xfId="9941"/>
    <cellStyle name="標題 3 8 11" xfId="9942"/>
    <cellStyle name="標題 3 8 2" xfId="9943"/>
    <cellStyle name="標題 3 8 2 2" xfId="9944"/>
    <cellStyle name="標題 3 8 2 2 2" xfId="9945"/>
    <cellStyle name="標題 3 8 2 2 2 2" xfId="9946"/>
    <cellStyle name="標題 3 8 2 2 3" xfId="9947"/>
    <cellStyle name="標題 3 8 2 2 3 2" xfId="9948"/>
    <cellStyle name="標題 3 8 2 2 4" xfId="9949"/>
    <cellStyle name="標題 3 8 2 2 4 2" xfId="9950"/>
    <cellStyle name="標題 3 8 2 2 4 3" xfId="9951"/>
    <cellStyle name="標題 3 8 2 2 5" xfId="9952"/>
    <cellStyle name="標題 3 8 2 3" xfId="9953"/>
    <cellStyle name="標題 3 8 2 3 2" xfId="9954"/>
    <cellStyle name="標題 3 8 2 3 2 2" xfId="9955"/>
    <cellStyle name="標題 3 8 2 3 3" xfId="9956"/>
    <cellStyle name="標題 3 8 2 3 3 2" xfId="9957"/>
    <cellStyle name="標題 3 8 2 3 4" xfId="9958"/>
    <cellStyle name="標題 3 8 2 3 4 2" xfId="9959"/>
    <cellStyle name="標題 3 8 2 3 4 3" xfId="9960"/>
    <cellStyle name="標題 3 8 2 3 5" xfId="9961"/>
    <cellStyle name="標題 3 8 2 4" xfId="9962"/>
    <cellStyle name="標題 3 8 2 4 2" xfId="9963"/>
    <cellStyle name="標題 3 8 2 4 2 2" xfId="9964"/>
    <cellStyle name="標題 3 8 2 4 3" xfId="9965"/>
    <cellStyle name="標題 3 8 2 4 3 2" xfId="9966"/>
    <cellStyle name="標題 3 8 2 4 3 3" xfId="9967"/>
    <cellStyle name="標題 3 8 2 4 4" xfId="9968"/>
    <cellStyle name="標題 3 8 2 4 5" xfId="9969"/>
    <cellStyle name="標題 3 8 2 5" xfId="9970"/>
    <cellStyle name="標題 3 8 2 5 2" xfId="9971"/>
    <cellStyle name="標題 3 8 2 6" xfId="9972"/>
    <cellStyle name="標題 3 8 2 6 2" xfId="9973"/>
    <cellStyle name="標題 3 8 2 7" xfId="9974"/>
    <cellStyle name="標題 3 8 2 7 2" xfId="9975"/>
    <cellStyle name="標題 3 8 2 7 3" xfId="9976"/>
    <cellStyle name="標題 3 8 2 8" xfId="9977"/>
    <cellStyle name="標題 3 8 2 9" xfId="9978"/>
    <cellStyle name="標題 3 8 3" xfId="9979"/>
    <cellStyle name="標題 3 8 3 2" xfId="9980"/>
    <cellStyle name="標題 3 8 3 2 2" xfId="9981"/>
    <cellStyle name="標題 3 8 3 2 2 2" xfId="9982"/>
    <cellStyle name="標題 3 8 3 2 3" xfId="9983"/>
    <cellStyle name="標題 3 8 3 2 3 2" xfId="9984"/>
    <cellStyle name="標題 3 8 3 2 4" xfId="9985"/>
    <cellStyle name="標題 3 8 3 2 4 2" xfId="9986"/>
    <cellStyle name="標題 3 8 3 2 4 3" xfId="9987"/>
    <cellStyle name="標題 3 8 3 2 5" xfId="9988"/>
    <cellStyle name="標題 3 8 3 3" xfId="9989"/>
    <cellStyle name="標題 3 8 3 3 2" xfId="9990"/>
    <cellStyle name="標題 3 8 3 3 2 2" xfId="9991"/>
    <cellStyle name="標題 3 8 3 3 3" xfId="9992"/>
    <cellStyle name="標題 3 8 3 3 3 2" xfId="9993"/>
    <cellStyle name="標題 3 8 3 3 4" xfId="9994"/>
    <cellStyle name="標題 3 8 3 3 4 2" xfId="9995"/>
    <cellStyle name="標題 3 8 3 3 4 3" xfId="9996"/>
    <cellStyle name="標題 3 8 3 3 5" xfId="9997"/>
    <cellStyle name="標題 3 8 3 4" xfId="9998"/>
    <cellStyle name="標題 3 8 3 4 2" xfId="9999"/>
    <cellStyle name="標題 3 8 3 4 2 2" xfId="10000"/>
    <cellStyle name="標題 3 8 3 4 3" xfId="10001"/>
    <cellStyle name="標題 3 8 3 4 3 2" xfId="10002"/>
    <cellStyle name="標題 3 8 3 4 3 3" xfId="10003"/>
    <cellStyle name="標題 3 8 3 4 4" xfId="10004"/>
    <cellStyle name="標題 3 8 3 4 5" xfId="10005"/>
    <cellStyle name="標題 3 8 3 5" xfId="10006"/>
    <cellStyle name="標題 3 8 3 5 2" xfId="10007"/>
    <cellStyle name="標題 3 8 3 6" xfId="10008"/>
    <cellStyle name="標題 3 8 3 6 2" xfId="10009"/>
    <cellStyle name="標題 3 8 3 7" xfId="10010"/>
    <cellStyle name="標題 3 8 3 7 2" xfId="10011"/>
    <cellStyle name="標題 3 8 3 7 3" xfId="10012"/>
    <cellStyle name="標題 3 8 3 8" xfId="10013"/>
    <cellStyle name="標題 3 8 3 9" xfId="10014"/>
    <cellStyle name="標題 3 8 4" xfId="10015"/>
    <cellStyle name="標題 3 8 4 2" xfId="10016"/>
    <cellStyle name="標題 3 8 4 2 2" xfId="10017"/>
    <cellStyle name="標題 3 8 4 2 2 2" xfId="10018"/>
    <cellStyle name="標題 3 8 4 2 3" xfId="10019"/>
    <cellStyle name="標題 3 8 4 2 3 2" xfId="10020"/>
    <cellStyle name="標題 3 8 4 2 4" xfId="10021"/>
    <cellStyle name="標題 3 8 4 2 4 2" xfId="10022"/>
    <cellStyle name="標題 3 8 4 2 4 3" xfId="10023"/>
    <cellStyle name="標題 3 8 4 2 5" xfId="10024"/>
    <cellStyle name="標題 3 8 4 3" xfId="10025"/>
    <cellStyle name="標題 3 8 4 3 2" xfId="10026"/>
    <cellStyle name="標題 3 8 4 3 2 2" xfId="10027"/>
    <cellStyle name="標題 3 8 4 3 3" xfId="10028"/>
    <cellStyle name="標題 3 8 4 3 3 2" xfId="10029"/>
    <cellStyle name="標題 3 8 4 3 4" xfId="10030"/>
    <cellStyle name="標題 3 8 4 3 4 2" xfId="10031"/>
    <cellStyle name="標題 3 8 4 3 4 3" xfId="10032"/>
    <cellStyle name="標題 3 8 4 3 5" xfId="10033"/>
    <cellStyle name="標題 3 8 4 4" xfId="10034"/>
    <cellStyle name="標題 3 8 4 4 2" xfId="10035"/>
    <cellStyle name="標題 3 8 4 4 2 2" xfId="10036"/>
    <cellStyle name="標題 3 8 4 4 3" xfId="10037"/>
    <cellStyle name="標題 3 8 4 4 3 2" xfId="10038"/>
    <cellStyle name="標題 3 8 4 4 3 3" xfId="10039"/>
    <cellStyle name="標題 3 8 4 4 4" xfId="10040"/>
    <cellStyle name="標題 3 8 4 4 5" xfId="10041"/>
    <cellStyle name="標題 3 8 4 5" xfId="10042"/>
    <cellStyle name="標題 3 8 4 5 2" xfId="10043"/>
    <cellStyle name="標題 3 8 4 6" xfId="10044"/>
    <cellStyle name="標題 3 8 4 6 2" xfId="10045"/>
    <cellStyle name="標題 3 8 4 7" xfId="10046"/>
    <cellStyle name="標題 3 8 4 7 2" xfId="10047"/>
    <cellStyle name="標題 3 8 4 7 3" xfId="10048"/>
    <cellStyle name="標題 3 8 4 8" xfId="10049"/>
    <cellStyle name="標題 3 8 4 9" xfId="10050"/>
    <cellStyle name="標題 3 8 5" xfId="10051"/>
    <cellStyle name="標題 3 8 5 2" xfId="10052"/>
    <cellStyle name="標題 3 8 5 2 2" xfId="10053"/>
    <cellStyle name="標題 3 8 5 3" xfId="10054"/>
    <cellStyle name="標題 3 8 5 3 2" xfId="10055"/>
    <cellStyle name="標題 3 8 5 4" xfId="10056"/>
    <cellStyle name="標題 3 8 5 4 2" xfId="10057"/>
    <cellStyle name="標題 3 8 5 4 3" xfId="10058"/>
    <cellStyle name="標題 3 8 5 5" xfId="10059"/>
    <cellStyle name="標題 3 8 5 6" xfId="10060"/>
    <cellStyle name="標題 3 8 6" xfId="10061"/>
    <cellStyle name="標題 3 8 6 2" xfId="10062"/>
    <cellStyle name="標題 3 8 6 2 2" xfId="10063"/>
    <cellStyle name="標題 3 8 6 3" xfId="10064"/>
    <cellStyle name="標題 3 8 6 3 2" xfId="10065"/>
    <cellStyle name="標題 3 8 6 3 3" xfId="10066"/>
    <cellStyle name="標題 3 8 6 4" xfId="10067"/>
    <cellStyle name="標題 3 8 6 5" xfId="10068"/>
    <cellStyle name="標題 3 8 7" xfId="10069"/>
    <cellStyle name="標題 3 8 7 2" xfId="10070"/>
    <cellStyle name="標題 3 8 7 2 2" xfId="10071"/>
    <cellStyle name="標題 3 8 7 3" xfId="10072"/>
    <cellStyle name="標題 3 8 7 3 2" xfId="10073"/>
    <cellStyle name="標題 3 8 7 3 3" xfId="10074"/>
    <cellStyle name="標題 3 8 7 4" xfId="10075"/>
    <cellStyle name="標題 3 8 8" xfId="10076"/>
    <cellStyle name="標題 3 8 8 2" xfId="10077"/>
    <cellStyle name="標題 3 8 9" xfId="10078"/>
    <cellStyle name="標題 3 8 9 2" xfId="10079"/>
    <cellStyle name="標題 3 9" xfId="10080"/>
    <cellStyle name="標題 3 9 10" xfId="10081"/>
    <cellStyle name="標題 3 9 10 2" xfId="10082"/>
    <cellStyle name="標題 3 9 10 3" xfId="10083"/>
    <cellStyle name="標題 3 9 11" xfId="10084"/>
    <cellStyle name="標題 3 9 2" xfId="10085"/>
    <cellStyle name="標題 3 9 2 2" xfId="10086"/>
    <cellStyle name="標題 3 9 2 2 2" xfId="10087"/>
    <cellStyle name="標題 3 9 2 2 2 2" xfId="10088"/>
    <cellStyle name="標題 3 9 2 2 3" xfId="10089"/>
    <cellStyle name="標題 3 9 2 2 3 2" xfId="10090"/>
    <cellStyle name="標題 3 9 2 2 4" xfId="10091"/>
    <cellStyle name="標題 3 9 2 2 4 2" xfId="10092"/>
    <cellStyle name="標題 3 9 2 2 4 3" xfId="10093"/>
    <cellStyle name="標題 3 9 2 2 5" xfId="10094"/>
    <cellStyle name="標題 3 9 2 3" xfId="10095"/>
    <cellStyle name="標題 3 9 2 3 2" xfId="10096"/>
    <cellStyle name="標題 3 9 2 3 2 2" xfId="10097"/>
    <cellStyle name="標題 3 9 2 3 3" xfId="10098"/>
    <cellStyle name="標題 3 9 2 3 3 2" xfId="10099"/>
    <cellStyle name="標題 3 9 2 3 4" xfId="10100"/>
    <cellStyle name="標題 3 9 2 3 4 2" xfId="10101"/>
    <cellStyle name="標題 3 9 2 3 4 3" xfId="10102"/>
    <cellStyle name="標題 3 9 2 3 5" xfId="10103"/>
    <cellStyle name="標題 3 9 2 4" xfId="10104"/>
    <cellStyle name="標題 3 9 2 4 2" xfId="10105"/>
    <cellStyle name="標題 3 9 2 4 2 2" xfId="10106"/>
    <cellStyle name="標題 3 9 2 4 3" xfId="10107"/>
    <cellStyle name="標題 3 9 2 4 3 2" xfId="10108"/>
    <cellStyle name="標題 3 9 2 4 3 3" xfId="10109"/>
    <cellStyle name="標題 3 9 2 4 4" xfId="10110"/>
    <cellStyle name="標題 3 9 2 4 5" xfId="10111"/>
    <cellStyle name="標題 3 9 2 5" xfId="10112"/>
    <cellStyle name="標題 3 9 2 5 2" xfId="10113"/>
    <cellStyle name="標題 3 9 2 6" xfId="10114"/>
    <cellStyle name="標題 3 9 2 6 2" xfId="10115"/>
    <cellStyle name="標題 3 9 2 7" xfId="10116"/>
    <cellStyle name="標題 3 9 2 7 2" xfId="10117"/>
    <cellStyle name="標題 3 9 2 7 3" xfId="10118"/>
    <cellStyle name="標題 3 9 2 8" xfId="10119"/>
    <cellStyle name="標題 3 9 2 9" xfId="10120"/>
    <cellStyle name="標題 3 9 3" xfId="10121"/>
    <cellStyle name="標題 3 9 3 2" xfId="10122"/>
    <cellStyle name="標題 3 9 3 2 2" xfId="10123"/>
    <cellStyle name="標題 3 9 3 2 2 2" xfId="10124"/>
    <cellStyle name="標題 3 9 3 2 3" xfId="10125"/>
    <cellStyle name="標題 3 9 3 2 3 2" xfId="10126"/>
    <cellStyle name="標題 3 9 3 2 4" xfId="10127"/>
    <cellStyle name="標題 3 9 3 2 4 2" xfId="10128"/>
    <cellStyle name="標題 3 9 3 2 4 3" xfId="10129"/>
    <cellStyle name="標題 3 9 3 2 5" xfId="10130"/>
    <cellStyle name="標題 3 9 3 3" xfId="10131"/>
    <cellStyle name="標題 3 9 3 3 2" xfId="10132"/>
    <cellStyle name="標題 3 9 3 3 2 2" xfId="10133"/>
    <cellStyle name="標題 3 9 3 3 3" xfId="10134"/>
    <cellStyle name="標題 3 9 3 3 3 2" xfId="10135"/>
    <cellStyle name="標題 3 9 3 3 4" xfId="10136"/>
    <cellStyle name="標題 3 9 3 3 4 2" xfId="10137"/>
    <cellStyle name="標題 3 9 3 3 4 3" xfId="10138"/>
    <cellStyle name="標題 3 9 3 3 5" xfId="10139"/>
    <cellStyle name="標題 3 9 3 4" xfId="10140"/>
    <cellStyle name="標題 3 9 3 4 2" xfId="10141"/>
    <cellStyle name="標題 3 9 3 4 2 2" xfId="10142"/>
    <cellStyle name="標題 3 9 3 4 3" xfId="10143"/>
    <cellStyle name="標題 3 9 3 4 3 2" xfId="10144"/>
    <cellStyle name="標題 3 9 3 4 3 3" xfId="10145"/>
    <cellStyle name="標題 3 9 3 4 4" xfId="10146"/>
    <cellStyle name="標題 3 9 3 4 5" xfId="10147"/>
    <cellStyle name="標題 3 9 3 5" xfId="10148"/>
    <cellStyle name="標題 3 9 3 5 2" xfId="10149"/>
    <cellStyle name="標題 3 9 3 6" xfId="10150"/>
    <cellStyle name="標題 3 9 3 6 2" xfId="10151"/>
    <cellStyle name="標題 3 9 3 7" xfId="10152"/>
    <cellStyle name="標題 3 9 3 7 2" xfId="10153"/>
    <cellStyle name="標題 3 9 3 7 3" xfId="10154"/>
    <cellStyle name="標題 3 9 3 8" xfId="10155"/>
    <cellStyle name="標題 3 9 3 9" xfId="10156"/>
    <cellStyle name="標題 3 9 4" xfId="10157"/>
    <cellStyle name="標題 3 9 4 2" xfId="10158"/>
    <cellStyle name="標題 3 9 4 2 2" xfId="10159"/>
    <cellStyle name="標題 3 9 4 2 2 2" xfId="10160"/>
    <cellStyle name="標題 3 9 4 2 3" xfId="10161"/>
    <cellStyle name="標題 3 9 4 2 3 2" xfId="10162"/>
    <cellStyle name="標題 3 9 4 2 4" xfId="10163"/>
    <cellStyle name="標題 3 9 4 2 4 2" xfId="10164"/>
    <cellStyle name="標題 3 9 4 2 4 3" xfId="10165"/>
    <cellStyle name="標題 3 9 4 2 5" xfId="10166"/>
    <cellStyle name="標題 3 9 4 3" xfId="10167"/>
    <cellStyle name="標題 3 9 4 3 2" xfId="10168"/>
    <cellStyle name="標題 3 9 4 3 2 2" xfId="10169"/>
    <cellStyle name="標題 3 9 4 3 3" xfId="10170"/>
    <cellStyle name="標題 3 9 4 3 3 2" xfId="10171"/>
    <cellStyle name="標題 3 9 4 3 4" xfId="10172"/>
    <cellStyle name="標題 3 9 4 3 4 2" xfId="10173"/>
    <cellStyle name="標題 3 9 4 3 4 3" xfId="10174"/>
    <cellStyle name="標題 3 9 4 3 5" xfId="10175"/>
    <cellStyle name="標題 3 9 4 4" xfId="10176"/>
    <cellStyle name="標題 3 9 4 4 2" xfId="10177"/>
    <cellStyle name="標題 3 9 4 4 2 2" xfId="10178"/>
    <cellStyle name="標題 3 9 4 4 3" xfId="10179"/>
    <cellStyle name="標題 3 9 4 4 3 2" xfId="10180"/>
    <cellStyle name="標題 3 9 4 4 3 3" xfId="10181"/>
    <cellStyle name="標題 3 9 4 4 4" xfId="10182"/>
    <cellStyle name="標題 3 9 4 4 5" xfId="10183"/>
    <cellStyle name="標題 3 9 4 5" xfId="10184"/>
    <cellStyle name="標題 3 9 4 5 2" xfId="10185"/>
    <cellStyle name="標題 3 9 4 6" xfId="10186"/>
    <cellStyle name="標題 3 9 4 6 2" xfId="10187"/>
    <cellStyle name="標題 3 9 4 7" xfId="10188"/>
    <cellStyle name="標題 3 9 4 7 2" xfId="10189"/>
    <cellStyle name="標題 3 9 4 7 3" xfId="10190"/>
    <cellStyle name="標題 3 9 4 8" xfId="10191"/>
    <cellStyle name="標題 3 9 4 9" xfId="10192"/>
    <cellStyle name="標題 3 9 5" xfId="10193"/>
    <cellStyle name="標題 3 9 5 2" xfId="10194"/>
    <cellStyle name="標題 3 9 5 2 2" xfId="10195"/>
    <cellStyle name="標題 3 9 5 3" xfId="10196"/>
    <cellStyle name="標題 3 9 5 3 2" xfId="10197"/>
    <cellStyle name="標題 3 9 5 4" xfId="10198"/>
    <cellStyle name="標題 3 9 5 4 2" xfId="10199"/>
    <cellStyle name="標題 3 9 5 4 3" xfId="10200"/>
    <cellStyle name="標題 3 9 5 5" xfId="10201"/>
    <cellStyle name="標題 3 9 5 6" xfId="10202"/>
    <cellStyle name="標題 3 9 6" xfId="10203"/>
    <cellStyle name="標題 3 9 6 2" xfId="10204"/>
    <cellStyle name="標題 3 9 6 2 2" xfId="10205"/>
    <cellStyle name="標題 3 9 6 3" xfId="10206"/>
    <cellStyle name="標題 3 9 6 3 2" xfId="10207"/>
    <cellStyle name="標題 3 9 6 3 3" xfId="10208"/>
    <cellStyle name="標題 3 9 6 4" xfId="10209"/>
    <cellStyle name="標題 3 9 6 5" xfId="10210"/>
    <cellStyle name="標題 3 9 7" xfId="10211"/>
    <cellStyle name="標題 3 9 7 2" xfId="10212"/>
    <cellStyle name="標題 3 9 7 2 2" xfId="10213"/>
    <cellStyle name="標題 3 9 7 3" xfId="10214"/>
    <cellStyle name="標題 3 9 7 3 2" xfId="10215"/>
    <cellStyle name="標題 3 9 7 3 3" xfId="10216"/>
    <cellStyle name="標題 3 9 7 4" xfId="10217"/>
    <cellStyle name="標題 3 9 8" xfId="10218"/>
    <cellStyle name="標題 3 9 8 2" xfId="10219"/>
    <cellStyle name="標題 3 9 9" xfId="10220"/>
    <cellStyle name="標題 3 9 9 2" xfId="10221"/>
    <cellStyle name="標題 4 10" xfId="10222"/>
    <cellStyle name="標題 4 10 10" xfId="10223"/>
    <cellStyle name="標題 4 10 10 2" xfId="10224"/>
    <cellStyle name="標題 4 10 10 3" xfId="10225"/>
    <cellStyle name="標題 4 10 11" xfId="10226"/>
    <cellStyle name="標題 4 10 2" xfId="10227"/>
    <cellStyle name="標題 4 10 2 2" xfId="10228"/>
    <cellStyle name="標題 4 10 2 2 2" xfId="10229"/>
    <cellStyle name="標題 4 10 2 2 2 2" xfId="10230"/>
    <cellStyle name="標題 4 10 2 2 3" xfId="10231"/>
    <cellStyle name="標題 4 10 2 2 3 2" xfId="10232"/>
    <cellStyle name="標題 4 10 2 2 4" xfId="10233"/>
    <cellStyle name="標題 4 10 2 2 4 2" xfId="10234"/>
    <cellStyle name="標題 4 10 2 2 4 3" xfId="10235"/>
    <cellStyle name="標題 4 10 2 2 5" xfId="10236"/>
    <cellStyle name="標題 4 10 2 3" xfId="10237"/>
    <cellStyle name="標題 4 10 2 3 2" xfId="10238"/>
    <cellStyle name="標題 4 10 2 3 2 2" xfId="10239"/>
    <cellStyle name="標題 4 10 2 3 3" xfId="10240"/>
    <cellStyle name="標題 4 10 2 3 3 2" xfId="10241"/>
    <cellStyle name="標題 4 10 2 3 4" xfId="10242"/>
    <cellStyle name="標題 4 10 2 3 4 2" xfId="10243"/>
    <cellStyle name="標題 4 10 2 3 4 3" xfId="10244"/>
    <cellStyle name="標題 4 10 2 3 5" xfId="10245"/>
    <cellStyle name="標題 4 10 2 4" xfId="10246"/>
    <cellStyle name="標題 4 10 2 4 2" xfId="10247"/>
    <cellStyle name="標題 4 10 2 4 2 2" xfId="10248"/>
    <cellStyle name="標題 4 10 2 4 3" xfId="10249"/>
    <cellStyle name="標題 4 10 2 4 3 2" xfId="10250"/>
    <cellStyle name="標題 4 10 2 4 3 3" xfId="10251"/>
    <cellStyle name="標題 4 10 2 4 4" xfId="10252"/>
    <cellStyle name="標題 4 10 2 4 5" xfId="10253"/>
    <cellStyle name="標題 4 10 2 5" xfId="10254"/>
    <cellStyle name="標題 4 10 2 5 2" xfId="10255"/>
    <cellStyle name="標題 4 10 2 6" xfId="10256"/>
    <cellStyle name="標題 4 10 2 6 2" xfId="10257"/>
    <cellStyle name="標題 4 10 2 7" xfId="10258"/>
    <cellStyle name="標題 4 10 2 7 2" xfId="10259"/>
    <cellStyle name="標題 4 10 2 7 3" xfId="10260"/>
    <cellStyle name="標題 4 10 2 8" xfId="10261"/>
    <cellStyle name="標題 4 10 2 9" xfId="10262"/>
    <cellStyle name="標題 4 10 3" xfId="10263"/>
    <cellStyle name="標題 4 10 3 2" xfId="10264"/>
    <cellStyle name="標題 4 10 3 2 2" xfId="10265"/>
    <cellStyle name="標題 4 10 3 2 2 2" xfId="10266"/>
    <cellStyle name="標題 4 10 3 2 3" xfId="10267"/>
    <cellStyle name="標題 4 10 3 2 3 2" xfId="10268"/>
    <cellStyle name="標題 4 10 3 2 4" xfId="10269"/>
    <cellStyle name="標題 4 10 3 2 4 2" xfId="10270"/>
    <cellStyle name="標題 4 10 3 2 4 3" xfId="10271"/>
    <cellStyle name="標題 4 10 3 2 5" xfId="10272"/>
    <cellStyle name="標題 4 10 3 3" xfId="10273"/>
    <cellStyle name="標題 4 10 3 3 2" xfId="10274"/>
    <cellStyle name="標題 4 10 3 3 2 2" xfId="10275"/>
    <cellStyle name="標題 4 10 3 3 3" xfId="10276"/>
    <cellStyle name="標題 4 10 3 3 3 2" xfId="10277"/>
    <cellStyle name="標題 4 10 3 3 4" xfId="10278"/>
    <cellStyle name="標題 4 10 3 3 4 2" xfId="10279"/>
    <cellStyle name="標題 4 10 3 3 4 3" xfId="10280"/>
    <cellStyle name="標題 4 10 3 3 5" xfId="10281"/>
    <cellStyle name="標題 4 10 3 4" xfId="10282"/>
    <cellStyle name="標題 4 10 3 4 2" xfId="10283"/>
    <cellStyle name="標題 4 10 3 4 2 2" xfId="10284"/>
    <cellStyle name="標題 4 10 3 4 3" xfId="10285"/>
    <cellStyle name="標題 4 10 3 4 3 2" xfId="10286"/>
    <cellStyle name="標題 4 10 3 4 3 3" xfId="10287"/>
    <cellStyle name="標題 4 10 3 4 4" xfId="10288"/>
    <cellStyle name="標題 4 10 3 4 5" xfId="10289"/>
    <cellStyle name="標題 4 10 3 5" xfId="10290"/>
    <cellStyle name="標題 4 10 3 5 2" xfId="10291"/>
    <cellStyle name="標題 4 10 3 6" xfId="10292"/>
    <cellStyle name="標題 4 10 3 6 2" xfId="10293"/>
    <cellStyle name="標題 4 10 3 7" xfId="10294"/>
    <cellStyle name="標題 4 10 3 7 2" xfId="10295"/>
    <cellStyle name="標題 4 10 3 7 3" xfId="10296"/>
    <cellStyle name="標題 4 10 3 8" xfId="10297"/>
    <cellStyle name="標題 4 10 3 9" xfId="10298"/>
    <cellStyle name="標題 4 10 4" xfId="10299"/>
    <cellStyle name="標題 4 10 4 2" xfId="10300"/>
    <cellStyle name="標題 4 10 4 2 2" xfId="10301"/>
    <cellStyle name="標題 4 10 4 2 2 2" xfId="10302"/>
    <cellStyle name="標題 4 10 4 2 3" xfId="10303"/>
    <cellStyle name="標題 4 10 4 2 3 2" xfId="10304"/>
    <cellStyle name="標題 4 10 4 2 4" xfId="10305"/>
    <cellStyle name="標題 4 10 4 2 4 2" xfId="10306"/>
    <cellStyle name="標題 4 10 4 2 4 3" xfId="10307"/>
    <cellStyle name="標題 4 10 4 2 5" xfId="10308"/>
    <cellStyle name="標題 4 10 4 3" xfId="10309"/>
    <cellStyle name="標題 4 10 4 3 2" xfId="10310"/>
    <cellStyle name="標題 4 10 4 3 2 2" xfId="10311"/>
    <cellStyle name="標題 4 10 4 3 3" xfId="10312"/>
    <cellStyle name="標題 4 10 4 3 3 2" xfId="10313"/>
    <cellStyle name="標題 4 10 4 3 4" xfId="10314"/>
    <cellStyle name="標題 4 10 4 3 4 2" xfId="10315"/>
    <cellStyle name="標題 4 10 4 3 4 3" xfId="10316"/>
    <cellStyle name="標題 4 10 4 3 5" xfId="10317"/>
    <cellStyle name="標題 4 10 4 4" xfId="10318"/>
    <cellStyle name="標題 4 10 4 4 2" xfId="10319"/>
    <cellStyle name="標題 4 10 4 4 2 2" xfId="10320"/>
    <cellStyle name="標題 4 10 4 4 3" xfId="10321"/>
    <cellStyle name="標題 4 10 4 4 3 2" xfId="10322"/>
    <cellStyle name="標題 4 10 4 4 3 3" xfId="10323"/>
    <cellStyle name="標題 4 10 4 4 4" xfId="10324"/>
    <cellStyle name="標題 4 10 4 4 5" xfId="10325"/>
    <cellStyle name="標題 4 10 4 5" xfId="10326"/>
    <cellStyle name="標題 4 10 4 5 2" xfId="10327"/>
    <cellStyle name="標題 4 10 4 6" xfId="10328"/>
    <cellStyle name="標題 4 10 4 6 2" xfId="10329"/>
    <cellStyle name="標題 4 10 4 7" xfId="10330"/>
    <cellStyle name="標題 4 10 4 7 2" xfId="10331"/>
    <cellStyle name="標題 4 10 4 7 3" xfId="10332"/>
    <cellStyle name="標題 4 10 4 8" xfId="10333"/>
    <cellStyle name="標題 4 10 4 9" xfId="10334"/>
    <cellStyle name="標題 4 10 5" xfId="10335"/>
    <cellStyle name="標題 4 10 5 2" xfId="10336"/>
    <cellStyle name="標題 4 10 5 2 2" xfId="10337"/>
    <cellStyle name="標題 4 10 5 3" xfId="10338"/>
    <cellStyle name="標題 4 10 5 3 2" xfId="10339"/>
    <cellStyle name="標題 4 10 5 4" xfId="10340"/>
    <cellStyle name="標題 4 10 5 4 2" xfId="10341"/>
    <cellStyle name="標題 4 10 5 4 3" xfId="10342"/>
    <cellStyle name="標題 4 10 5 5" xfId="10343"/>
    <cellStyle name="標題 4 10 5 6" xfId="10344"/>
    <cellStyle name="標題 4 10 6" xfId="10345"/>
    <cellStyle name="標題 4 10 6 2" xfId="10346"/>
    <cellStyle name="標題 4 10 6 2 2" xfId="10347"/>
    <cellStyle name="標題 4 10 6 3" xfId="10348"/>
    <cellStyle name="標題 4 10 6 3 2" xfId="10349"/>
    <cellStyle name="標題 4 10 6 3 3" xfId="10350"/>
    <cellStyle name="標題 4 10 6 4" xfId="10351"/>
    <cellStyle name="標題 4 10 6 5" xfId="10352"/>
    <cellStyle name="標題 4 10 7" xfId="10353"/>
    <cellStyle name="標題 4 10 7 2" xfId="10354"/>
    <cellStyle name="標題 4 10 7 2 2" xfId="10355"/>
    <cellStyle name="標題 4 10 7 3" xfId="10356"/>
    <cellStyle name="標題 4 10 7 3 2" xfId="10357"/>
    <cellStyle name="標題 4 10 7 3 3" xfId="10358"/>
    <cellStyle name="標題 4 10 7 4" xfId="10359"/>
    <cellStyle name="標題 4 10 8" xfId="10360"/>
    <cellStyle name="標題 4 10 8 2" xfId="10361"/>
    <cellStyle name="標題 4 10 9" xfId="10362"/>
    <cellStyle name="標題 4 10 9 2" xfId="10363"/>
    <cellStyle name="標題 4 11" xfId="10364"/>
    <cellStyle name="標題 4 11 10" xfId="10365"/>
    <cellStyle name="標題 4 11 10 2" xfId="10366"/>
    <cellStyle name="標題 4 11 10 3" xfId="10367"/>
    <cellStyle name="標題 4 11 11" xfId="10368"/>
    <cellStyle name="標題 4 11 2" xfId="10369"/>
    <cellStyle name="標題 4 11 2 2" xfId="10370"/>
    <cellStyle name="標題 4 11 2 2 2" xfId="10371"/>
    <cellStyle name="標題 4 11 2 2 2 2" xfId="10372"/>
    <cellStyle name="標題 4 11 2 2 3" xfId="10373"/>
    <cellStyle name="標題 4 11 2 2 3 2" xfId="10374"/>
    <cellStyle name="標題 4 11 2 2 4" xfId="10375"/>
    <cellStyle name="標題 4 11 2 2 4 2" xfId="10376"/>
    <cellStyle name="標題 4 11 2 2 4 3" xfId="10377"/>
    <cellStyle name="標題 4 11 2 2 5" xfId="10378"/>
    <cellStyle name="標題 4 11 2 3" xfId="10379"/>
    <cellStyle name="標題 4 11 2 3 2" xfId="10380"/>
    <cellStyle name="標題 4 11 2 3 2 2" xfId="10381"/>
    <cellStyle name="標題 4 11 2 3 3" xfId="10382"/>
    <cellStyle name="標題 4 11 2 3 3 2" xfId="10383"/>
    <cellStyle name="標題 4 11 2 3 4" xfId="10384"/>
    <cellStyle name="標題 4 11 2 3 4 2" xfId="10385"/>
    <cellStyle name="標題 4 11 2 3 4 3" xfId="10386"/>
    <cellStyle name="標題 4 11 2 3 5" xfId="10387"/>
    <cellStyle name="標題 4 11 2 4" xfId="10388"/>
    <cellStyle name="標題 4 11 2 4 2" xfId="10389"/>
    <cellStyle name="標題 4 11 2 4 2 2" xfId="10390"/>
    <cellStyle name="標題 4 11 2 4 3" xfId="10391"/>
    <cellStyle name="標題 4 11 2 4 3 2" xfId="10392"/>
    <cellStyle name="標題 4 11 2 4 3 3" xfId="10393"/>
    <cellStyle name="標題 4 11 2 4 4" xfId="10394"/>
    <cellStyle name="標題 4 11 2 4 5" xfId="10395"/>
    <cellStyle name="標題 4 11 2 5" xfId="10396"/>
    <cellStyle name="標題 4 11 2 5 2" xfId="10397"/>
    <cellStyle name="標題 4 11 2 6" xfId="10398"/>
    <cellStyle name="標題 4 11 2 6 2" xfId="10399"/>
    <cellStyle name="標題 4 11 2 7" xfId="10400"/>
    <cellStyle name="標題 4 11 2 7 2" xfId="10401"/>
    <cellStyle name="標題 4 11 2 7 3" xfId="10402"/>
    <cellStyle name="標題 4 11 2 8" xfId="10403"/>
    <cellStyle name="標題 4 11 2 9" xfId="10404"/>
    <cellStyle name="標題 4 11 3" xfId="10405"/>
    <cellStyle name="標題 4 11 3 2" xfId="10406"/>
    <cellStyle name="標題 4 11 3 2 2" xfId="10407"/>
    <cellStyle name="標題 4 11 3 2 2 2" xfId="10408"/>
    <cellStyle name="標題 4 11 3 2 3" xfId="10409"/>
    <cellStyle name="標題 4 11 3 2 3 2" xfId="10410"/>
    <cellStyle name="標題 4 11 3 2 4" xfId="10411"/>
    <cellStyle name="標題 4 11 3 2 4 2" xfId="10412"/>
    <cellStyle name="標題 4 11 3 2 4 3" xfId="10413"/>
    <cellStyle name="標題 4 11 3 2 5" xfId="10414"/>
    <cellStyle name="標題 4 11 3 3" xfId="10415"/>
    <cellStyle name="標題 4 11 3 3 2" xfId="10416"/>
    <cellStyle name="標題 4 11 3 3 2 2" xfId="10417"/>
    <cellStyle name="標題 4 11 3 3 3" xfId="10418"/>
    <cellStyle name="標題 4 11 3 3 3 2" xfId="10419"/>
    <cellStyle name="標題 4 11 3 3 4" xfId="10420"/>
    <cellStyle name="標題 4 11 3 3 4 2" xfId="10421"/>
    <cellStyle name="標題 4 11 3 3 4 3" xfId="10422"/>
    <cellStyle name="標題 4 11 3 3 5" xfId="10423"/>
    <cellStyle name="標題 4 11 3 4" xfId="10424"/>
    <cellStyle name="標題 4 11 3 4 2" xfId="10425"/>
    <cellStyle name="標題 4 11 3 4 2 2" xfId="10426"/>
    <cellStyle name="標題 4 11 3 4 3" xfId="10427"/>
    <cellStyle name="標題 4 11 3 4 3 2" xfId="10428"/>
    <cellStyle name="標題 4 11 3 4 3 3" xfId="10429"/>
    <cellStyle name="標題 4 11 3 4 4" xfId="10430"/>
    <cellStyle name="標題 4 11 3 4 5" xfId="10431"/>
    <cellStyle name="標題 4 11 3 5" xfId="10432"/>
    <cellStyle name="標題 4 11 3 5 2" xfId="10433"/>
    <cellStyle name="標題 4 11 3 6" xfId="10434"/>
    <cellStyle name="標題 4 11 3 6 2" xfId="10435"/>
    <cellStyle name="標題 4 11 3 7" xfId="10436"/>
    <cellStyle name="標題 4 11 3 7 2" xfId="10437"/>
    <cellStyle name="標題 4 11 3 7 3" xfId="10438"/>
    <cellStyle name="標題 4 11 3 8" xfId="10439"/>
    <cellStyle name="標題 4 11 3 9" xfId="10440"/>
    <cellStyle name="標題 4 11 4" xfId="10441"/>
    <cellStyle name="標題 4 11 4 2" xfId="10442"/>
    <cellStyle name="標題 4 11 4 2 2" xfId="10443"/>
    <cellStyle name="標題 4 11 4 2 2 2" xfId="10444"/>
    <cellStyle name="標題 4 11 4 2 3" xfId="10445"/>
    <cellStyle name="標題 4 11 4 2 3 2" xfId="10446"/>
    <cellStyle name="標題 4 11 4 2 4" xfId="10447"/>
    <cellStyle name="標題 4 11 4 2 4 2" xfId="10448"/>
    <cellStyle name="標題 4 11 4 2 4 3" xfId="10449"/>
    <cellStyle name="標題 4 11 4 2 5" xfId="10450"/>
    <cellStyle name="標題 4 11 4 3" xfId="10451"/>
    <cellStyle name="標題 4 11 4 3 2" xfId="10452"/>
    <cellStyle name="標題 4 11 4 3 2 2" xfId="10453"/>
    <cellStyle name="標題 4 11 4 3 3" xfId="10454"/>
    <cellStyle name="標題 4 11 4 3 3 2" xfId="10455"/>
    <cellStyle name="標題 4 11 4 3 4" xfId="10456"/>
    <cellStyle name="標題 4 11 4 3 4 2" xfId="10457"/>
    <cellStyle name="標題 4 11 4 3 4 3" xfId="10458"/>
    <cellStyle name="標題 4 11 4 3 5" xfId="10459"/>
    <cellStyle name="標題 4 11 4 4" xfId="10460"/>
    <cellStyle name="標題 4 11 4 4 2" xfId="10461"/>
    <cellStyle name="標題 4 11 4 4 2 2" xfId="10462"/>
    <cellStyle name="標題 4 11 4 4 3" xfId="10463"/>
    <cellStyle name="標題 4 11 4 4 3 2" xfId="10464"/>
    <cellStyle name="標題 4 11 4 4 3 3" xfId="10465"/>
    <cellStyle name="標題 4 11 4 4 4" xfId="10466"/>
    <cellStyle name="標題 4 11 4 4 5" xfId="10467"/>
    <cellStyle name="標題 4 11 4 5" xfId="10468"/>
    <cellStyle name="標題 4 11 4 5 2" xfId="10469"/>
    <cellStyle name="標題 4 11 4 6" xfId="10470"/>
    <cellStyle name="標題 4 11 4 6 2" xfId="10471"/>
    <cellStyle name="標題 4 11 4 7" xfId="10472"/>
    <cellStyle name="標題 4 11 4 7 2" xfId="10473"/>
    <cellStyle name="標題 4 11 4 7 3" xfId="10474"/>
    <cellStyle name="標題 4 11 4 8" xfId="10475"/>
    <cellStyle name="標題 4 11 4 9" xfId="10476"/>
    <cellStyle name="標題 4 11 5" xfId="10477"/>
    <cellStyle name="標題 4 11 5 2" xfId="10478"/>
    <cellStyle name="標題 4 11 5 2 2" xfId="10479"/>
    <cellStyle name="標題 4 11 5 3" xfId="10480"/>
    <cellStyle name="標題 4 11 5 3 2" xfId="10481"/>
    <cellStyle name="標題 4 11 5 4" xfId="10482"/>
    <cellStyle name="標題 4 11 5 4 2" xfId="10483"/>
    <cellStyle name="標題 4 11 5 4 3" xfId="10484"/>
    <cellStyle name="標題 4 11 5 5" xfId="10485"/>
    <cellStyle name="標題 4 11 5 6" xfId="10486"/>
    <cellStyle name="標題 4 11 6" xfId="10487"/>
    <cellStyle name="標題 4 11 6 2" xfId="10488"/>
    <cellStyle name="標題 4 11 6 2 2" xfId="10489"/>
    <cellStyle name="標題 4 11 6 3" xfId="10490"/>
    <cellStyle name="標題 4 11 6 3 2" xfId="10491"/>
    <cellStyle name="標題 4 11 6 3 3" xfId="10492"/>
    <cellStyle name="標題 4 11 6 4" xfId="10493"/>
    <cellStyle name="標題 4 11 6 5" xfId="10494"/>
    <cellStyle name="標題 4 11 7" xfId="10495"/>
    <cellStyle name="標題 4 11 7 2" xfId="10496"/>
    <cellStyle name="標題 4 11 7 2 2" xfId="10497"/>
    <cellStyle name="標題 4 11 7 3" xfId="10498"/>
    <cellStyle name="標題 4 11 7 3 2" xfId="10499"/>
    <cellStyle name="標題 4 11 7 3 3" xfId="10500"/>
    <cellStyle name="標題 4 11 7 4" xfId="10501"/>
    <cellStyle name="標題 4 11 8" xfId="10502"/>
    <cellStyle name="標題 4 11 8 2" xfId="10503"/>
    <cellStyle name="標題 4 11 9" xfId="10504"/>
    <cellStyle name="標題 4 11 9 2" xfId="10505"/>
    <cellStyle name="標題 4 12" xfId="10506"/>
    <cellStyle name="標題 4 12 10" xfId="10507"/>
    <cellStyle name="標題 4 12 10 2" xfId="10508"/>
    <cellStyle name="標題 4 12 10 3" xfId="10509"/>
    <cellStyle name="標題 4 12 11" xfId="10510"/>
    <cellStyle name="標題 4 12 2" xfId="10511"/>
    <cellStyle name="標題 4 12 2 2" xfId="10512"/>
    <cellStyle name="標題 4 12 2 2 2" xfId="10513"/>
    <cellStyle name="標題 4 12 2 2 2 2" xfId="10514"/>
    <cellStyle name="標題 4 12 2 2 3" xfId="10515"/>
    <cellStyle name="標題 4 12 2 2 3 2" xfId="10516"/>
    <cellStyle name="標題 4 12 2 2 4" xfId="10517"/>
    <cellStyle name="標題 4 12 2 2 4 2" xfId="10518"/>
    <cellStyle name="標題 4 12 2 2 4 3" xfId="10519"/>
    <cellStyle name="標題 4 12 2 2 5" xfId="10520"/>
    <cellStyle name="標題 4 12 2 3" xfId="10521"/>
    <cellStyle name="標題 4 12 2 3 2" xfId="10522"/>
    <cellStyle name="標題 4 12 2 3 2 2" xfId="10523"/>
    <cellStyle name="標題 4 12 2 3 3" xfId="10524"/>
    <cellStyle name="標題 4 12 2 3 3 2" xfId="10525"/>
    <cellStyle name="標題 4 12 2 3 4" xfId="10526"/>
    <cellStyle name="標題 4 12 2 3 4 2" xfId="10527"/>
    <cellStyle name="標題 4 12 2 3 4 3" xfId="10528"/>
    <cellStyle name="標題 4 12 2 3 5" xfId="10529"/>
    <cellStyle name="標題 4 12 2 4" xfId="10530"/>
    <cellStyle name="標題 4 12 2 4 2" xfId="10531"/>
    <cellStyle name="標題 4 12 2 4 2 2" xfId="10532"/>
    <cellStyle name="標題 4 12 2 4 3" xfId="10533"/>
    <cellStyle name="標題 4 12 2 4 3 2" xfId="10534"/>
    <cellStyle name="標題 4 12 2 4 3 3" xfId="10535"/>
    <cellStyle name="標題 4 12 2 4 4" xfId="10536"/>
    <cellStyle name="標題 4 12 2 4 5" xfId="10537"/>
    <cellStyle name="標題 4 12 2 5" xfId="10538"/>
    <cellStyle name="標題 4 12 2 5 2" xfId="10539"/>
    <cellStyle name="標題 4 12 2 6" xfId="10540"/>
    <cellStyle name="標題 4 12 2 6 2" xfId="10541"/>
    <cellStyle name="標題 4 12 2 7" xfId="10542"/>
    <cellStyle name="標題 4 12 2 7 2" xfId="10543"/>
    <cellStyle name="標題 4 12 2 7 3" xfId="10544"/>
    <cellStyle name="標題 4 12 2 8" xfId="10545"/>
    <cellStyle name="標題 4 12 2 9" xfId="10546"/>
    <cellStyle name="標題 4 12 3" xfId="10547"/>
    <cellStyle name="標題 4 12 3 2" xfId="10548"/>
    <cellStyle name="標題 4 12 3 2 2" xfId="10549"/>
    <cellStyle name="標題 4 12 3 2 2 2" xfId="10550"/>
    <cellStyle name="標題 4 12 3 2 3" xfId="10551"/>
    <cellStyle name="標題 4 12 3 2 3 2" xfId="10552"/>
    <cellStyle name="標題 4 12 3 2 4" xfId="10553"/>
    <cellStyle name="標題 4 12 3 2 4 2" xfId="10554"/>
    <cellStyle name="標題 4 12 3 2 4 3" xfId="10555"/>
    <cellStyle name="標題 4 12 3 2 5" xfId="10556"/>
    <cellStyle name="標題 4 12 3 3" xfId="10557"/>
    <cellStyle name="標題 4 12 3 3 2" xfId="10558"/>
    <cellStyle name="標題 4 12 3 3 2 2" xfId="10559"/>
    <cellStyle name="標題 4 12 3 3 3" xfId="10560"/>
    <cellStyle name="標題 4 12 3 3 3 2" xfId="10561"/>
    <cellStyle name="標題 4 12 3 3 4" xfId="10562"/>
    <cellStyle name="標題 4 12 3 3 4 2" xfId="10563"/>
    <cellStyle name="標題 4 12 3 3 4 3" xfId="10564"/>
    <cellStyle name="標題 4 12 3 3 5" xfId="10565"/>
    <cellStyle name="標題 4 12 3 4" xfId="10566"/>
    <cellStyle name="標題 4 12 3 4 2" xfId="10567"/>
    <cellStyle name="標題 4 12 3 4 2 2" xfId="10568"/>
    <cellStyle name="標題 4 12 3 4 3" xfId="10569"/>
    <cellStyle name="標題 4 12 3 4 3 2" xfId="10570"/>
    <cellStyle name="標題 4 12 3 4 3 3" xfId="10571"/>
    <cellStyle name="標題 4 12 3 4 4" xfId="10572"/>
    <cellStyle name="標題 4 12 3 4 5" xfId="10573"/>
    <cellStyle name="標題 4 12 3 5" xfId="10574"/>
    <cellStyle name="標題 4 12 3 5 2" xfId="10575"/>
    <cellStyle name="標題 4 12 3 6" xfId="10576"/>
    <cellStyle name="標題 4 12 3 6 2" xfId="10577"/>
    <cellStyle name="標題 4 12 3 7" xfId="10578"/>
    <cellStyle name="標題 4 12 3 7 2" xfId="10579"/>
    <cellStyle name="標題 4 12 3 7 3" xfId="10580"/>
    <cellStyle name="標題 4 12 3 8" xfId="10581"/>
    <cellStyle name="標題 4 12 3 9" xfId="10582"/>
    <cellStyle name="標題 4 12 4" xfId="10583"/>
    <cellStyle name="標題 4 12 4 2" xfId="10584"/>
    <cellStyle name="標題 4 12 4 2 2" xfId="10585"/>
    <cellStyle name="標題 4 12 4 2 2 2" xfId="10586"/>
    <cellStyle name="標題 4 12 4 2 3" xfId="10587"/>
    <cellStyle name="標題 4 12 4 2 3 2" xfId="10588"/>
    <cellStyle name="標題 4 12 4 2 4" xfId="10589"/>
    <cellStyle name="標題 4 12 4 2 4 2" xfId="10590"/>
    <cellStyle name="標題 4 12 4 2 4 3" xfId="10591"/>
    <cellStyle name="標題 4 12 4 2 5" xfId="10592"/>
    <cellStyle name="標題 4 12 4 3" xfId="10593"/>
    <cellStyle name="標題 4 12 4 3 2" xfId="10594"/>
    <cellStyle name="標題 4 12 4 3 2 2" xfId="10595"/>
    <cellStyle name="標題 4 12 4 3 3" xfId="10596"/>
    <cellStyle name="標題 4 12 4 3 3 2" xfId="10597"/>
    <cellStyle name="標題 4 12 4 3 4" xfId="10598"/>
    <cellStyle name="標題 4 12 4 3 4 2" xfId="10599"/>
    <cellStyle name="標題 4 12 4 3 4 3" xfId="10600"/>
    <cellStyle name="標題 4 12 4 3 5" xfId="10601"/>
    <cellStyle name="標題 4 12 4 4" xfId="10602"/>
    <cellStyle name="標題 4 12 4 4 2" xfId="10603"/>
    <cellStyle name="標題 4 12 4 4 2 2" xfId="10604"/>
    <cellStyle name="標題 4 12 4 4 3" xfId="10605"/>
    <cellStyle name="標題 4 12 4 4 3 2" xfId="10606"/>
    <cellStyle name="標題 4 12 4 4 3 3" xfId="10607"/>
    <cellStyle name="標題 4 12 4 4 4" xfId="10608"/>
    <cellStyle name="標題 4 12 4 4 5" xfId="10609"/>
    <cellStyle name="標題 4 12 4 5" xfId="10610"/>
    <cellStyle name="標題 4 12 4 5 2" xfId="10611"/>
    <cellStyle name="標題 4 12 4 6" xfId="10612"/>
    <cellStyle name="標題 4 12 4 6 2" xfId="10613"/>
    <cellStyle name="標題 4 12 4 7" xfId="10614"/>
    <cellStyle name="標題 4 12 4 7 2" xfId="10615"/>
    <cellStyle name="標題 4 12 4 7 3" xfId="10616"/>
    <cellStyle name="標題 4 12 4 8" xfId="10617"/>
    <cellStyle name="標題 4 12 4 9" xfId="10618"/>
    <cellStyle name="標題 4 12 5" xfId="10619"/>
    <cellStyle name="標題 4 12 5 2" xfId="10620"/>
    <cellStyle name="標題 4 12 5 2 2" xfId="10621"/>
    <cellStyle name="標題 4 12 5 3" xfId="10622"/>
    <cellStyle name="標題 4 12 5 3 2" xfId="10623"/>
    <cellStyle name="標題 4 12 5 4" xfId="10624"/>
    <cellStyle name="標題 4 12 5 4 2" xfId="10625"/>
    <cellStyle name="標題 4 12 5 4 3" xfId="10626"/>
    <cellStyle name="標題 4 12 5 5" xfId="10627"/>
    <cellStyle name="標題 4 12 5 6" xfId="10628"/>
    <cellStyle name="標題 4 12 6" xfId="10629"/>
    <cellStyle name="標題 4 12 6 2" xfId="10630"/>
    <cellStyle name="標題 4 12 6 2 2" xfId="10631"/>
    <cellStyle name="標題 4 12 6 3" xfId="10632"/>
    <cellStyle name="標題 4 12 6 3 2" xfId="10633"/>
    <cellStyle name="標題 4 12 6 3 3" xfId="10634"/>
    <cellStyle name="標題 4 12 6 4" xfId="10635"/>
    <cellStyle name="標題 4 12 6 5" xfId="10636"/>
    <cellStyle name="標題 4 12 7" xfId="10637"/>
    <cellStyle name="標題 4 12 7 2" xfId="10638"/>
    <cellStyle name="標題 4 12 7 2 2" xfId="10639"/>
    <cellStyle name="標題 4 12 7 3" xfId="10640"/>
    <cellStyle name="標題 4 12 7 3 2" xfId="10641"/>
    <cellStyle name="標題 4 12 7 3 3" xfId="10642"/>
    <cellStyle name="標題 4 12 7 4" xfId="10643"/>
    <cellStyle name="標題 4 12 8" xfId="10644"/>
    <cellStyle name="標題 4 12 8 2" xfId="10645"/>
    <cellStyle name="標題 4 12 9" xfId="10646"/>
    <cellStyle name="標題 4 12 9 2" xfId="10647"/>
    <cellStyle name="標題 4 13" xfId="10648"/>
    <cellStyle name="標題 4 13 10" xfId="10649"/>
    <cellStyle name="標題 4 13 10 2" xfId="10650"/>
    <cellStyle name="標題 4 13 10 3" xfId="10651"/>
    <cellStyle name="標題 4 13 11" xfId="10652"/>
    <cellStyle name="標題 4 13 2" xfId="10653"/>
    <cellStyle name="標題 4 13 2 2" xfId="10654"/>
    <cellStyle name="標題 4 13 2 2 2" xfId="10655"/>
    <cellStyle name="標題 4 13 2 2 2 2" xfId="10656"/>
    <cellStyle name="標題 4 13 2 2 3" xfId="10657"/>
    <cellStyle name="標題 4 13 2 2 3 2" xfId="10658"/>
    <cellStyle name="標題 4 13 2 2 4" xfId="10659"/>
    <cellStyle name="標題 4 13 2 2 4 2" xfId="10660"/>
    <cellStyle name="標題 4 13 2 2 4 3" xfId="10661"/>
    <cellStyle name="標題 4 13 2 2 5" xfId="10662"/>
    <cellStyle name="標題 4 13 2 3" xfId="10663"/>
    <cellStyle name="標題 4 13 2 3 2" xfId="10664"/>
    <cellStyle name="標題 4 13 2 3 2 2" xfId="10665"/>
    <cellStyle name="標題 4 13 2 3 3" xfId="10666"/>
    <cellStyle name="標題 4 13 2 3 3 2" xfId="10667"/>
    <cellStyle name="標題 4 13 2 3 4" xfId="10668"/>
    <cellStyle name="標題 4 13 2 3 4 2" xfId="10669"/>
    <cellStyle name="標題 4 13 2 3 4 3" xfId="10670"/>
    <cellStyle name="標題 4 13 2 3 5" xfId="10671"/>
    <cellStyle name="標題 4 13 2 4" xfId="10672"/>
    <cellStyle name="標題 4 13 2 4 2" xfId="10673"/>
    <cellStyle name="標題 4 13 2 4 2 2" xfId="10674"/>
    <cellStyle name="標題 4 13 2 4 3" xfId="10675"/>
    <cellStyle name="標題 4 13 2 4 3 2" xfId="10676"/>
    <cellStyle name="標題 4 13 2 4 3 3" xfId="10677"/>
    <cellStyle name="標題 4 13 2 4 4" xfId="10678"/>
    <cellStyle name="標題 4 13 2 4 5" xfId="10679"/>
    <cellStyle name="標題 4 13 2 5" xfId="10680"/>
    <cellStyle name="標題 4 13 2 5 2" xfId="10681"/>
    <cellStyle name="標題 4 13 2 6" xfId="10682"/>
    <cellStyle name="標題 4 13 2 6 2" xfId="10683"/>
    <cellStyle name="標題 4 13 2 7" xfId="10684"/>
    <cellStyle name="標題 4 13 2 7 2" xfId="10685"/>
    <cellStyle name="標題 4 13 2 7 3" xfId="10686"/>
    <cellStyle name="標題 4 13 2 8" xfId="10687"/>
    <cellStyle name="標題 4 13 2 9" xfId="10688"/>
    <cellStyle name="標題 4 13 3" xfId="10689"/>
    <cellStyle name="標題 4 13 3 2" xfId="10690"/>
    <cellStyle name="標題 4 13 3 2 2" xfId="10691"/>
    <cellStyle name="標題 4 13 3 2 2 2" xfId="10692"/>
    <cellStyle name="標題 4 13 3 2 3" xfId="10693"/>
    <cellStyle name="標題 4 13 3 2 3 2" xfId="10694"/>
    <cellStyle name="標題 4 13 3 2 4" xfId="10695"/>
    <cellStyle name="標題 4 13 3 2 4 2" xfId="10696"/>
    <cellStyle name="標題 4 13 3 2 4 3" xfId="10697"/>
    <cellStyle name="標題 4 13 3 2 5" xfId="10698"/>
    <cellStyle name="標題 4 13 3 3" xfId="10699"/>
    <cellStyle name="標題 4 13 3 3 2" xfId="10700"/>
    <cellStyle name="標題 4 13 3 3 2 2" xfId="10701"/>
    <cellStyle name="標題 4 13 3 3 3" xfId="10702"/>
    <cellStyle name="標題 4 13 3 3 3 2" xfId="10703"/>
    <cellStyle name="標題 4 13 3 3 4" xfId="10704"/>
    <cellStyle name="標題 4 13 3 3 4 2" xfId="10705"/>
    <cellStyle name="標題 4 13 3 3 4 3" xfId="10706"/>
    <cellStyle name="標題 4 13 3 3 5" xfId="10707"/>
    <cellStyle name="標題 4 13 3 4" xfId="10708"/>
    <cellStyle name="標題 4 13 3 4 2" xfId="10709"/>
    <cellStyle name="標題 4 13 3 4 2 2" xfId="10710"/>
    <cellStyle name="標題 4 13 3 4 3" xfId="10711"/>
    <cellStyle name="標題 4 13 3 4 3 2" xfId="10712"/>
    <cellStyle name="標題 4 13 3 4 3 3" xfId="10713"/>
    <cellStyle name="標題 4 13 3 4 4" xfId="10714"/>
    <cellStyle name="標題 4 13 3 4 5" xfId="10715"/>
    <cellStyle name="標題 4 13 3 5" xfId="10716"/>
    <cellStyle name="標題 4 13 3 5 2" xfId="10717"/>
    <cellStyle name="標題 4 13 3 6" xfId="10718"/>
    <cellStyle name="標題 4 13 3 6 2" xfId="10719"/>
    <cellStyle name="標題 4 13 3 7" xfId="10720"/>
    <cellStyle name="標題 4 13 3 7 2" xfId="10721"/>
    <cellStyle name="標題 4 13 3 7 3" xfId="10722"/>
    <cellStyle name="標題 4 13 3 8" xfId="10723"/>
    <cellStyle name="標題 4 13 3 9" xfId="10724"/>
    <cellStyle name="標題 4 13 4" xfId="10725"/>
    <cellStyle name="標題 4 13 4 2" xfId="10726"/>
    <cellStyle name="標題 4 13 4 2 2" xfId="10727"/>
    <cellStyle name="標題 4 13 4 2 2 2" xfId="10728"/>
    <cellStyle name="標題 4 13 4 2 3" xfId="10729"/>
    <cellStyle name="標題 4 13 4 2 3 2" xfId="10730"/>
    <cellStyle name="標題 4 13 4 2 4" xfId="10731"/>
    <cellStyle name="標題 4 13 4 2 4 2" xfId="10732"/>
    <cellStyle name="標題 4 13 4 2 4 3" xfId="10733"/>
    <cellStyle name="標題 4 13 4 2 5" xfId="10734"/>
    <cellStyle name="標題 4 13 4 3" xfId="10735"/>
    <cellStyle name="標題 4 13 4 3 2" xfId="10736"/>
    <cellStyle name="標題 4 13 4 3 2 2" xfId="10737"/>
    <cellStyle name="標題 4 13 4 3 3" xfId="10738"/>
    <cellStyle name="標題 4 13 4 3 3 2" xfId="10739"/>
    <cellStyle name="標題 4 13 4 3 4" xfId="10740"/>
    <cellStyle name="標題 4 13 4 3 4 2" xfId="10741"/>
    <cellStyle name="標題 4 13 4 3 4 3" xfId="10742"/>
    <cellStyle name="標題 4 13 4 3 5" xfId="10743"/>
    <cellStyle name="標題 4 13 4 4" xfId="10744"/>
    <cellStyle name="標題 4 13 4 4 2" xfId="10745"/>
    <cellStyle name="標題 4 13 4 4 2 2" xfId="10746"/>
    <cellStyle name="標題 4 13 4 4 3" xfId="10747"/>
    <cellStyle name="標題 4 13 4 4 3 2" xfId="10748"/>
    <cellStyle name="標題 4 13 4 4 3 3" xfId="10749"/>
    <cellStyle name="標題 4 13 4 4 4" xfId="10750"/>
    <cellStyle name="標題 4 13 4 4 5" xfId="10751"/>
    <cellStyle name="標題 4 13 4 5" xfId="10752"/>
    <cellStyle name="標題 4 13 4 5 2" xfId="10753"/>
    <cellStyle name="標題 4 13 4 6" xfId="10754"/>
    <cellStyle name="標題 4 13 4 6 2" xfId="10755"/>
    <cellStyle name="標題 4 13 4 7" xfId="10756"/>
    <cellStyle name="標題 4 13 4 7 2" xfId="10757"/>
    <cellStyle name="標題 4 13 4 7 3" xfId="10758"/>
    <cellStyle name="標題 4 13 4 8" xfId="10759"/>
    <cellStyle name="標題 4 13 4 9" xfId="10760"/>
    <cellStyle name="標題 4 13 5" xfId="10761"/>
    <cellStyle name="標題 4 13 5 2" xfId="10762"/>
    <cellStyle name="標題 4 13 5 2 2" xfId="10763"/>
    <cellStyle name="標題 4 13 5 3" xfId="10764"/>
    <cellStyle name="標題 4 13 5 3 2" xfId="10765"/>
    <cellStyle name="標題 4 13 5 4" xfId="10766"/>
    <cellStyle name="標題 4 13 5 4 2" xfId="10767"/>
    <cellStyle name="標題 4 13 5 4 3" xfId="10768"/>
    <cellStyle name="標題 4 13 5 5" xfId="10769"/>
    <cellStyle name="標題 4 13 5 6" xfId="10770"/>
    <cellStyle name="標題 4 13 6" xfId="10771"/>
    <cellStyle name="標題 4 13 6 2" xfId="10772"/>
    <cellStyle name="標題 4 13 6 2 2" xfId="10773"/>
    <cellStyle name="標題 4 13 6 3" xfId="10774"/>
    <cellStyle name="標題 4 13 6 3 2" xfId="10775"/>
    <cellStyle name="標題 4 13 6 3 3" xfId="10776"/>
    <cellStyle name="標題 4 13 6 4" xfId="10777"/>
    <cellStyle name="標題 4 13 6 5" xfId="10778"/>
    <cellStyle name="標題 4 13 7" xfId="10779"/>
    <cellStyle name="標題 4 13 7 2" xfId="10780"/>
    <cellStyle name="標題 4 13 7 2 2" xfId="10781"/>
    <cellStyle name="標題 4 13 7 3" xfId="10782"/>
    <cellStyle name="標題 4 13 7 3 2" xfId="10783"/>
    <cellStyle name="標題 4 13 7 3 3" xfId="10784"/>
    <cellStyle name="標題 4 13 7 4" xfId="10785"/>
    <cellStyle name="標題 4 13 8" xfId="10786"/>
    <cellStyle name="標題 4 13 8 2" xfId="10787"/>
    <cellStyle name="標題 4 13 9" xfId="10788"/>
    <cellStyle name="標題 4 13 9 2" xfId="10789"/>
    <cellStyle name="標題 4 14" xfId="10790"/>
    <cellStyle name="標題 4 14 10" xfId="10791"/>
    <cellStyle name="標題 4 14 10 2" xfId="10792"/>
    <cellStyle name="標題 4 14 10 3" xfId="10793"/>
    <cellStyle name="標題 4 14 11" xfId="10794"/>
    <cellStyle name="標題 4 14 2" xfId="10795"/>
    <cellStyle name="標題 4 14 2 2" xfId="10796"/>
    <cellStyle name="標題 4 14 2 2 2" xfId="10797"/>
    <cellStyle name="標題 4 14 2 2 2 2" xfId="10798"/>
    <cellStyle name="標題 4 14 2 2 3" xfId="10799"/>
    <cellStyle name="標題 4 14 2 2 3 2" xfId="10800"/>
    <cellStyle name="標題 4 14 2 2 4" xfId="10801"/>
    <cellStyle name="標題 4 14 2 2 4 2" xfId="10802"/>
    <cellStyle name="標題 4 14 2 2 4 3" xfId="10803"/>
    <cellStyle name="標題 4 14 2 2 5" xfId="10804"/>
    <cellStyle name="標題 4 14 2 3" xfId="10805"/>
    <cellStyle name="標題 4 14 2 3 2" xfId="10806"/>
    <cellStyle name="標題 4 14 2 3 2 2" xfId="10807"/>
    <cellStyle name="標題 4 14 2 3 3" xfId="10808"/>
    <cellStyle name="標題 4 14 2 3 3 2" xfId="10809"/>
    <cellStyle name="標題 4 14 2 3 4" xfId="10810"/>
    <cellStyle name="標題 4 14 2 3 4 2" xfId="10811"/>
    <cellStyle name="標題 4 14 2 3 4 3" xfId="10812"/>
    <cellStyle name="標題 4 14 2 3 5" xfId="10813"/>
    <cellStyle name="標題 4 14 2 4" xfId="10814"/>
    <cellStyle name="標題 4 14 2 4 2" xfId="10815"/>
    <cellStyle name="標題 4 14 2 4 2 2" xfId="10816"/>
    <cellStyle name="標題 4 14 2 4 3" xfId="10817"/>
    <cellStyle name="標題 4 14 2 4 3 2" xfId="10818"/>
    <cellStyle name="標題 4 14 2 4 3 3" xfId="10819"/>
    <cellStyle name="標題 4 14 2 4 4" xfId="10820"/>
    <cellStyle name="標題 4 14 2 4 5" xfId="10821"/>
    <cellStyle name="標題 4 14 2 5" xfId="10822"/>
    <cellStyle name="標題 4 14 2 5 2" xfId="10823"/>
    <cellStyle name="標題 4 14 2 6" xfId="10824"/>
    <cellStyle name="標題 4 14 2 6 2" xfId="10825"/>
    <cellStyle name="標題 4 14 2 7" xfId="10826"/>
    <cellStyle name="標題 4 14 2 7 2" xfId="10827"/>
    <cellStyle name="標題 4 14 2 7 3" xfId="10828"/>
    <cellStyle name="標題 4 14 2 8" xfId="10829"/>
    <cellStyle name="標題 4 14 2 9" xfId="10830"/>
    <cellStyle name="標題 4 14 3" xfId="10831"/>
    <cellStyle name="標題 4 14 3 2" xfId="10832"/>
    <cellStyle name="標題 4 14 3 2 2" xfId="10833"/>
    <cellStyle name="標題 4 14 3 2 2 2" xfId="10834"/>
    <cellStyle name="標題 4 14 3 2 3" xfId="10835"/>
    <cellStyle name="標題 4 14 3 2 3 2" xfId="10836"/>
    <cellStyle name="標題 4 14 3 2 4" xfId="10837"/>
    <cellStyle name="標題 4 14 3 2 4 2" xfId="10838"/>
    <cellStyle name="標題 4 14 3 2 4 3" xfId="10839"/>
    <cellStyle name="標題 4 14 3 2 5" xfId="10840"/>
    <cellStyle name="標題 4 14 3 3" xfId="10841"/>
    <cellStyle name="標題 4 14 3 3 2" xfId="10842"/>
    <cellStyle name="標題 4 14 3 3 2 2" xfId="10843"/>
    <cellStyle name="標題 4 14 3 3 3" xfId="10844"/>
    <cellStyle name="標題 4 14 3 3 3 2" xfId="10845"/>
    <cellStyle name="標題 4 14 3 3 4" xfId="10846"/>
    <cellStyle name="標題 4 14 3 3 4 2" xfId="10847"/>
    <cellStyle name="標題 4 14 3 3 4 3" xfId="10848"/>
    <cellStyle name="標題 4 14 3 3 5" xfId="10849"/>
    <cellStyle name="標題 4 14 3 4" xfId="10850"/>
    <cellStyle name="標題 4 14 3 4 2" xfId="10851"/>
    <cellStyle name="標題 4 14 3 4 2 2" xfId="10852"/>
    <cellStyle name="標題 4 14 3 4 3" xfId="10853"/>
    <cellStyle name="標題 4 14 3 4 3 2" xfId="10854"/>
    <cellStyle name="標題 4 14 3 4 3 3" xfId="10855"/>
    <cellStyle name="標題 4 14 3 4 4" xfId="10856"/>
    <cellStyle name="標題 4 14 3 4 5" xfId="10857"/>
    <cellStyle name="標題 4 14 3 5" xfId="10858"/>
    <cellStyle name="標題 4 14 3 5 2" xfId="10859"/>
    <cellStyle name="標題 4 14 3 6" xfId="10860"/>
    <cellStyle name="標題 4 14 3 6 2" xfId="10861"/>
    <cellStyle name="標題 4 14 3 7" xfId="10862"/>
    <cellStyle name="標題 4 14 3 7 2" xfId="10863"/>
    <cellStyle name="標題 4 14 3 7 3" xfId="10864"/>
    <cellStyle name="標題 4 14 3 8" xfId="10865"/>
    <cellStyle name="標題 4 14 3 9" xfId="10866"/>
    <cellStyle name="標題 4 14 4" xfId="10867"/>
    <cellStyle name="標題 4 14 4 2" xfId="10868"/>
    <cellStyle name="標題 4 14 4 2 2" xfId="10869"/>
    <cellStyle name="標題 4 14 4 2 2 2" xfId="10870"/>
    <cellStyle name="標題 4 14 4 2 3" xfId="10871"/>
    <cellStyle name="標題 4 14 4 2 3 2" xfId="10872"/>
    <cellStyle name="標題 4 14 4 2 4" xfId="10873"/>
    <cellStyle name="標題 4 14 4 2 4 2" xfId="10874"/>
    <cellStyle name="標題 4 14 4 2 4 3" xfId="10875"/>
    <cellStyle name="標題 4 14 4 2 5" xfId="10876"/>
    <cellStyle name="標題 4 14 4 3" xfId="10877"/>
    <cellStyle name="標題 4 14 4 3 2" xfId="10878"/>
    <cellStyle name="標題 4 14 4 3 2 2" xfId="10879"/>
    <cellStyle name="標題 4 14 4 3 3" xfId="10880"/>
    <cellStyle name="標題 4 14 4 3 3 2" xfId="10881"/>
    <cellStyle name="標題 4 14 4 3 4" xfId="10882"/>
    <cellStyle name="標題 4 14 4 3 4 2" xfId="10883"/>
    <cellStyle name="標題 4 14 4 3 4 3" xfId="10884"/>
    <cellStyle name="標題 4 14 4 3 5" xfId="10885"/>
    <cellStyle name="標題 4 14 4 4" xfId="10886"/>
    <cellStyle name="標題 4 14 4 4 2" xfId="10887"/>
    <cellStyle name="標題 4 14 4 4 2 2" xfId="10888"/>
    <cellStyle name="標題 4 14 4 4 3" xfId="10889"/>
    <cellStyle name="標題 4 14 4 4 3 2" xfId="10890"/>
    <cellStyle name="標題 4 14 4 4 3 3" xfId="10891"/>
    <cellStyle name="標題 4 14 4 4 4" xfId="10892"/>
    <cellStyle name="標題 4 14 4 4 5" xfId="10893"/>
    <cellStyle name="標題 4 14 4 5" xfId="10894"/>
    <cellStyle name="標題 4 14 4 5 2" xfId="10895"/>
    <cellStyle name="標題 4 14 4 6" xfId="10896"/>
    <cellStyle name="標題 4 14 4 6 2" xfId="10897"/>
    <cellStyle name="標題 4 14 4 7" xfId="10898"/>
    <cellStyle name="標題 4 14 4 7 2" xfId="10899"/>
    <cellStyle name="標題 4 14 4 7 3" xfId="10900"/>
    <cellStyle name="標題 4 14 4 8" xfId="10901"/>
    <cellStyle name="標題 4 14 4 9" xfId="10902"/>
    <cellStyle name="標題 4 14 5" xfId="10903"/>
    <cellStyle name="標題 4 14 5 2" xfId="10904"/>
    <cellStyle name="標題 4 14 5 2 2" xfId="10905"/>
    <cellStyle name="標題 4 14 5 3" xfId="10906"/>
    <cellStyle name="標題 4 14 5 3 2" xfId="10907"/>
    <cellStyle name="標題 4 14 5 4" xfId="10908"/>
    <cellStyle name="標題 4 14 5 4 2" xfId="10909"/>
    <cellStyle name="標題 4 14 5 4 3" xfId="10910"/>
    <cellStyle name="標題 4 14 5 5" xfId="10911"/>
    <cellStyle name="標題 4 14 5 6" xfId="10912"/>
    <cellStyle name="標題 4 14 6" xfId="10913"/>
    <cellStyle name="標題 4 14 6 2" xfId="10914"/>
    <cellStyle name="標題 4 14 6 2 2" xfId="10915"/>
    <cellStyle name="標題 4 14 6 3" xfId="10916"/>
    <cellStyle name="標題 4 14 6 3 2" xfId="10917"/>
    <cellStyle name="標題 4 14 6 3 3" xfId="10918"/>
    <cellStyle name="標題 4 14 6 4" xfId="10919"/>
    <cellStyle name="標題 4 14 6 5" xfId="10920"/>
    <cellStyle name="標題 4 14 7" xfId="10921"/>
    <cellStyle name="標題 4 14 7 2" xfId="10922"/>
    <cellStyle name="標題 4 14 7 2 2" xfId="10923"/>
    <cellStyle name="標題 4 14 7 3" xfId="10924"/>
    <cellStyle name="標題 4 14 7 3 2" xfId="10925"/>
    <cellStyle name="標題 4 14 7 3 3" xfId="10926"/>
    <cellStyle name="標題 4 14 7 4" xfId="10927"/>
    <cellStyle name="標題 4 14 8" xfId="10928"/>
    <cellStyle name="標題 4 14 8 2" xfId="10929"/>
    <cellStyle name="標題 4 14 9" xfId="10930"/>
    <cellStyle name="標題 4 14 9 2" xfId="10931"/>
    <cellStyle name="標題 4 15" xfId="10932"/>
    <cellStyle name="標題 4 15 10" xfId="10933"/>
    <cellStyle name="標題 4 15 10 2" xfId="10934"/>
    <cellStyle name="標題 4 15 10 3" xfId="10935"/>
    <cellStyle name="標題 4 15 11" xfId="10936"/>
    <cellStyle name="標題 4 15 2" xfId="10937"/>
    <cellStyle name="標題 4 15 2 2" xfId="10938"/>
    <cellStyle name="標題 4 15 2 2 2" xfId="10939"/>
    <cellStyle name="標題 4 15 2 2 2 2" xfId="10940"/>
    <cellStyle name="標題 4 15 2 2 3" xfId="10941"/>
    <cellStyle name="標題 4 15 2 2 3 2" xfId="10942"/>
    <cellStyle name="標題 4 15 2 2 4" xfId="10943"/>
    <cellStyle name="標題 4 15 2 2 4 2" xfId="10944"/>
    <cellStyle name="標題 4 15 2 2 4 3" xfId="10945"/>
    <cellStyle name="標題 4 15 2 2 5" xfId="10946"/>
    <cellStyle name="標題 4 15 2 3" xfId="10947"/>
    <cellStyle name="標題 4 15 2 3 2" xfId="10948"/>
    <cellStyle name="標題 4 15 2 3 2 2" xfId="10949"/>
    <cellStyle name="標題 4 15 2 3 3" xfId="10950"/>
    <cellStyle name="標題 4 15 2 3 3 2" xfId="10951"/>
    <cellStyle name="標題 4 15 2 3 4" xfId="10952"/>
    <cellStyle name="標題 4 15 2 3 4 2" xfId="10953"/>
    <cellStyle name="標題 4 15 2 3 4 3" xfId="10954"/>
    <cellStyle name="標題 4 15 2 3 5" xfId="10955"/>
    <cellStyle name="標題 4 15 2 4" xfId="10956"/>
    <cellStyle name="標題 4 15 2 4 2" xfId="10957"/>
    <cellStyle name="標題 4 15 2 4 2 2" xfId="10958"/>
    <cellStyle name="標題 4 15 2 4 3" xfId="10959"/>
    <cellStyle name="標題 4 15 2 4 3 2" xfId="10960"/>
    <cellStyle name="標題 4 15 2 4 3 3" xfId="10961"/>
    <cellStyle name="標題 4 15 2 4 4" xfId="10962"/>
    <cellStyle name="標題 4 15 2 4 5" xfId="10963"/>
    <cellStyle name="標題 4 15 2 5" xfId="10964"/>
    <cellStyle name="標題 4 15 2 5 2" xfId="10965"/>
    <cellStyle name="標題 4 15 2 6" xfId="10966"/>
    <cellStyle name="標題 4 15 2 6 2" xfId="10967"/>
    <cellStyle name="標題 4 15 2 7" xfId="10968"/>
    <cellStyle name="標題 4 15 2 7 2" xfId="10969"/>
    <cellStyle name="標題 4 15 2 7 3" xfId="10970"/>
    <cellStyle name="標題 4 15 2 8" xfId="10971"/>
    <cellStyle name="標題 4 15 2 9" xfId="10972"/>
    <cellStyle name="標題 4 15 3" xfId="10973"/>
    <cellStyle name="標題 4 15 3 2" xfId="10974"/>
    <cellStyle name="標題 4 15 3 2 2" xfId="10975"/>
    <cellStyle name="標題 4 15 3 2 2 2" xfId="10976"/>
    <cellStyle name="標題 4 15 3 2 3" xfId="10977"/>
    <cellStyle name="標題 4 15 3 2 3 2" xfId="10978"/>
    <cellStyle name="標題 4 15 3 2 4" xfId="10979"/>
    <cellStyle name="標題 4 15 3 2 4 2" xfId="10980"/>
    <cellStyle name="標題 4 15 3 2 4 3" xfId="10981"/>
    <cellStyle name="標題 4 15 3 2 5" xfId="10982"/>
    <cellStyle name="標題 4 15 3 3" xfId="10983"/>
    <cellStyle name="標題 4 15 3 3 2" xfId="10984"/>
    <cellStyle name="標題 4 15 3 3 2 2" xfId="10985"/>
    <cellStyle name="標題 4 15 3 3 3" xfId="10986"/>
    <cellStyle name="標題 4 15 3 3 3 2" xfId="10987"/>
    <cellStyle name="標題 4 15 3 3 4" xfId="10988"/>
    <cellStyle name="標題 4 15 3 3 4 2" xfId="10989"/>
    <cellStyle name="標題 4 15 3 3 4 3" xfId="10990"/>
    <cellStyle name="標題 4 15 3 3 5" xfId="10991"/>
    <cellStyle name="標題 4 15 3 4" xfId="10992"/>
    <cellStyle name="標題 4 15 3 4 2" xfId="10993"/>
    <cellStyle name="標題 4 15 3 4 2 2" xfId="10994"/>
    <cellStyle name="標題 4 15 3 4 3" xfId="10995"/>
    <cellStyle name="標題 4 15 3 4 3 2" xfId="10996"/>
    <cellStyle name="標題 4 15 3 4 3 3" xfId="10997"/>
    <cellStyle name="標題 4 15 3 4 4" xfId="10998"/>
    <cellStyle name="標題 4 15 3 4 5" xfId="10999"/>
    <cellStyle name="標題 4 15 3 5" xfId="11000"/>
    <cellStyle name="標題 4 15 3 5 2" xfId="11001"/>
    <cellStyle name="標題 4 15 3 6" xfId="11002"/>
    <cellStyle name="標題 4 15 3 6 2" xfId="11003"/>
    <cellStyle name="標題 4 15 3 7" xfId="11004"/>
    <cellStyle name="標題 4 15 3 7 2" xfId="11005"/>
    <cellStyle name="標題 4 15 3 7 3" xfId="11006"/>
    <cellStyle name="標題 4 15 3 8" xfId="11007"/>
    <cellStyle name="標題 4 15 3 9" xfId="11008"/>
    <cellStyle name="標題 4 15 4" xfId="11009"/>
    <cellStyle name="標題 4 15 4 2" xfId="11010"/>
    <cellStyle name="標題 4 15 4 2 2" xfId="11011"/>
    <cellStyle name="標題 4 15 4 2 2 2" xfId="11012"/>
    <cellStyle name="標題 4 15 4 2 3" xfId="11013"/>
    <cellStyle name="標題 4 15 4 2 3 2" xfId="11014"/>
    <cellStyle name="標題 4 15 4 2 4" xfId="11015"/>
    <cellStyle name="標題 4 15 4 2 4 2" xfId="11016"/>
    <cellStyle name="標題 4 15 4 2 4 3" xfId="11017"/>
    <cellStyle name="標題 4 15 4 2 5" xfId="11018"/>
    <cellStyle name="標題 4 15 4 3" xfId="11019"/>
    <cellStyle name="標題 4 15 4 3 2" xfId="11020"/>
    <cellStyle name="標題 4 15 4 3 2 2" xfId="11021"/>
    <cellStyle name="標題 4 15 4 3 3" xfId="11022"/>
    <cellStyle name="標題 4 15 4 3 3 2" xfId="11023"/>
    <cellStyle name="標題 4 15 4 3 4" xfId="11024"/>
    <cellStyle name="標題 4 15 4 3 4 2" xfId="11025"/>
    <cellStyle name="標題 4 15 4 3 4 3" xfId="11026"/>
    <cellStyle name="標題 4 15 4 3 5" xfId="11027"/>
    <cellStyle name="標題 4 15 4 4" xfId="11028"/>
    <cellStyle name="標題 4 15 4 4 2" xfId="11029"/>
    <cellStyle name="標題 4 15 4 4 2 2" xfId="11030"/>
    <cellStyle name="標題 4 15 4 4 3" xfId="11031"/>
    <cellStyle name="標題 4 15 4 4 3 2" xfId="11032"/>
    <cellStyle name="標題 4 15 4 4 3 3" xfId="11033"/>
    <cellStyle name="標題 4 15 4 4 4" xfId="11034"/>
    <cellStyle name="標題 4 15 4 4 5" xfId="11035"/>
    <cellStyle name="標題 4 15 4 5" xfId="11036"/>
    <cellStyle name="標題 4 15 4 5 2" xfId="11037"/>
    <cellStyle name="標題 4 15 4 6" xfId="11038"/>
    <cellStyle name="標題 4 15 4 6 2" xfId="11039"/>
    <cellStyle name="標題 4 15 4 7" xfId="11040"/>
    <cellStyle name="標題 4 15 4 7 2" xfId="11041"/>
    <cellStyle name="標題 4 15 4 7 3" xfId="11042"/>
    <cellStyle name="標題 4 15 4 8" xfId="11043"/>
    <cellStyle name="標題 4 15 4 9" xfId="11044"/>
    <cellStyle name="標題 4 15 5" xfId="11045"/>
    <cellStyle name="標題 4 15 5 2" xfId="11046"/>
    <cellStyle name="標題 4 15 5 2 2" xfId="11047"/>
    <cellStyle name="標題 4 15 5 3" xfId="11048"/>
    <cellStyle name="標題 4 15 5 3 2" xfId="11049"/>
    <cellStyle name="標題 4 15 5 4" xfId="11050"/>
    <cellStyle name="標題 4 15 5 4 2" xfId="11051"/>
    <cellStyle name="標題 4 15 5 4 3" xfId="11052"/>
    <cellStyle name="標題 4 15 5 5" xfId="11053"/>
    <cellStyle name="標題 4 15 5 6" xfId="11054"/>
    <cellStyle name="標題 4 15 6" xfId="11055"/>
    <cellStyle name="標題 4 15 6 2" xfId="11056"/>
    <cellStyle name="標題 4 15 6 2 2" xfId="11057"/>
    <cellStyle name="標題 4 15 6 3" xfId="11058"/>
    <cellStyle name="標題 4 15 6 3 2" xfId="11059"/>
    <cellStyle name="標題 4 15 6 3 3" xfId="11060"/>
    <cellStyle name="標題 4 15 6 4" xfId="11061"/>
    <cellStyle name="標題 4 15 6 5" xfId="11062"/>
    <cellStyle name="標題 4 15 7" xfId="11063"/>
    <cellStyle name="標題 4 15 7 2" xfId="11064"/>
    <cellStyle name="標題 4 15 7 2 2" xfId="11065"/>
    <cellStyle name="標題 4 15 7 3" xfId="11066"/>
    <cellStyle name="標題 4 15 7 3 2" xfId="11067"/>
    <cellStyle name="標題 4 15 7 3 3" xfId="11068"/>
    <cellStyle name="標題 4 15 7 4" xfId="11069"/>
    <cellStyle name="標題 4 15 8" xfId="11070"/>
    <cellStyle name="標題 4 15 8 2" xfId="11071"/>
    <cellStyle name="標題 4 15 9" xfId="11072"/>
    <cellStyle name="標題 4 15 9 2" xfId="11073"/>
    <cellStyle name="標題 4 16" xfId="11074"/>
    <cellStyle name="標題 4 16 10" xfId="11075"/>
    <cellStyle name="標題 4 16 10 2" xfId="11076"/>
    <cellStyle name="標題 4 16 10 3" xfId="11077"/>
    <cellStyle name="標題 4 16 11" xfId="11078"/>
    <cellStyle name="標題 4 16 2" xfId="11079"/>
    <cellStyle name="標題 4 16 2 2" xfId="11080"/>
    <cellStyle name="標題 4 16 2 2 2" xfId="11081"/>
    <cellStyle name="標題 4 16 2 2 2 2" xfId="11082"/>
    <cellStyle name="標題 4 16 2 2 3" xfId="11083"/>
    <cellStyle name="標題 4 16 2 2 3 2" xfId="11084"/>
    <cellStyle name="標題 4 16 2 2 4" xfId="11085"/>
    <cellStyle name="標題 4 16 2 2 4 2" xfId="11086"/>
    <cellStyle name="標題 4 16 2 2 4 3" xfId="11087"/>
    <cellStyle name="標題 4 16 2 2 5" xfId="11088"/>
    <cellStyle name="標題 4 16 2 3" xfId="11089"/>
    <cellStyle name="標題 4 16 2 3 2" xfId="11090"/>
    <cellStyle name="標題 4 16 2 3 2 2" xfId="11091"/>
    <cellStyle name="標題 4 16 2 3 3" xfId="11092"/>
    <cellStyle name="標題 4 16 2 3 3 2" xfId="11093"/>
    <cellStyle name="標題 4 16 2 3 4" xfId="11094"/>
    <cellStyle name="標題 4 16 2 3 4 2" xfId="11095"/>
    <cellStyle name="標題 4 16 2 3 4 3" xfId="11096"/>
    <cellStyle name="標題 4 16 2 3 5" xfId="11097"/>
    <cellStyle name="標題 4 16 2 4" xfId="11098"/>
    <cellStyle name="標題 4 16 2 4 2" xfId="11099"/>
    <cellStyle name="標題 4 16 2 4 2 2" xfId="11100"/>
    <cellStyle name="標題 4 16 2 4 3" xfId="11101"/>
    <cellStyle name="標題 4 16 2 4 3 2" xfId="11102"/>
    <cellStyle name="標題 4 16 2 4 3 3" xfId="11103"/>
    <cellStyle name="標題 4 16 2 4 4" xfId="11104"/>
    <cellStyle name="標題 4 16 2 4 5" xfId="11105"/>
    <cellStyle name="標題 4 16 2 5" xfId="11106"/>
    <cellStyle name="標題 4 16 2 5 2" xfId="11107"/>
    <cellStyle name="標題 4 16 2 6" xfId="11108"/>
    <cellStyle name="標題 4 16 2 6 2" xfId="11109"/>
    <cellStyle name="標題 4 16 2 7" xfId="11110"/>
    <cellStyle name="標題 4 16 2 7 2" xfId="11111"/>
    <cellStyle name="標題 4 16 2 7 3" xfId="11112"/>
    <cellStyle name="標題 4 16 2 8" xfId="11113"/>
    <cellStyle name="標題 4 16 2 9" xfId="11114"/>
    <cellStyle name="標題 4 16 3" xfId="11115"/>
    <cellStyle name="標題 4 16 3 2" xfId="11116"/>
    <cellStyle name="標題 4 16 3 2 2" xfId="11117"/>
    <cellStyle name="標題 4 16 3 2 2 2" xfId="11118"/>
    <cellStyle name="標題 4 16 3 2 3" xfId="11119"/>
    <cellStyle name="標題 4 16 3 2 3 2" xfId="11120"/>
    <cellStyle name="標題 4 16 3 2 4" xfId="11121"/>
    <cellStyle name="標題 4 16 3 2 4 2" xfId="11122"/>
    <cellStyle name="標題 4 16 3 2 4 3" xfId="11123"/>
    <cellStyle name="標題 4 16 3 2 5" xfId="11124"/>
    <cellStyle name="標題 4 16 3 3" xfId="11125"/>
    <cellStyle name="標題 4 16 3 3 2" xfId="11126"/>
    <cellStyle name="標題 4 16 3 3 2 2" xfId="11127"/>
    <cellStyle name="標題 4 16 3 3 3" xfId="11128"/>
    <cellStyle name="標題 4 16 3 3 3 2" xfId="11129"/>
    <cellStyle name="標題 4 16 3 3 4" xfId="11130"/>
    <cellStyle name="標題 4 16 3 3 4 2" xfId="11131"/>
    <cellStyle name="標題 4 16 3 3 4 3" xfId="11132"/>
    <cellStyle name="標題 4 16 3 3 5" xfId="11133"/>
    <cellStyle name="標題 4 16 3 4" xfId="11134"/>
    <cellStyle name="標題 4 16 3 4 2" xfId="11135"/>
    <cellStyle name="標題 4 16 3 4 2 2" xfId="11136"/>
    <cellStyle name="標題 4 16 3 4 3" xfId="11137"/>
    <cellStyle name="標題 4 16 3 4 3 2" xfId="11138"/>
    <cellStyle name="標題 4 16 3 4 3 3" xfId="11139"/>
    <cellStyle name="標題 4 16 3 4 4" xfId="11140"/>
    <cellStyle name="標題 4 16 3 4 5" xfId="11141"/>
    <cellStyle name="標題 4 16 3 5" xfId="11142"/>
    <cellStyle name="標題 4 16 3 5 2" xfId="11143"/>
    <cellStyle name="標題 4 16 3 6" xfId="11144"/>
    <cellStyle name="標題 4 16 3 6 2" xfId="11145"/>
    <cellStyle name="標題 4 16 3 7" xfId="11146"/>
    <cellStyle name="標題 4 16 3 7 2" xfId="11147"/>
    <cellStyle name="標題 4 16 3 7 3" xfId="11148"/>
    <cellStyle name="標題 4 16 3 8" xfId="11149"/>
    <cellStyle name="標題 4 16 3 9" xfId="11150"/>
    <cellStyle name="標題 4 16 4" xfId="11151"/>
    <cellStyle name="標題 4 16 4 2" xfId="11152"/>
    <cellStyle name="標題 4 16 4 2 2" xfId="11153"/>
    <cellStyle name="標題 4 16 4 2 2 2" xfId="11154"/>
    <cellStyle name="標題 4 16 4 2 3" xfId="11155"/>
    <cellStyle name="標題 4 16 4 2 3 2" xfId="11156"/>
    <cellStyle name="標題 4 16 4 2 4" xfId="11157"/>
    <cellStyle name="標題 4 16 4 2 4 2" xfId="11158"/>
    <cellStyle name="標題 4 16 4 2 4 3" xfId="11159"/>
    <cellStyle name="標題 4 16 4 2 5" xfId="11160"/>
    <cellStyle name="標題 4 16 4 3" xfId="11161"/>
    <cellStyle name="標題 4 16 4 3 2" xfId="11162"/>
    <cellStyle name="標題 4 16 4 3 2 2" xfId="11163"/>
    <cellStyle name="標題 4 16 4 3 3" xfId="11164"/>
    <cellStyle name="標題 4 16 4 3 3 2" xfId="11165"/>
    <cellStyle name="標題 4 16 4 3 4" xfId="11166"/>
    <cellStyle name="標題 4 16 4 3 4 2" xfId="11167"/>
    <cellStyle name="標題 4 16 4 3 4 3" xfId="11168"/>
    <cellStyle name="標題 4 16 4 3 5" xfId="11169"/>
    <cellStyle name="標題 4 16 4 4" xfId="11170"/>
    <cellStyle name="標題 4 16 4 4 2" xfId="11171"/>
    <cellStyle name="標題 4 16 4 4 2 2" xfId="11172"/>
    <cellStyle name="標題 4 16 4 4 3" xfId="11173"/>
    <cellStyle name="標題 4 16 4 4 3 2" xfId="11174"/>
    <cellStyle name="標題 4 16 4 4 3 3" xfId="11175"/>
    <cellStyle name="標題 4 16 4 4 4" xfId="11176"/>
    <cellStyle name="標題 4 16 4 4 5" xfId="11177"/>
    <cellStyle name="標題 4 16 4 5" xfId="11178"/>
    <cellStyle name="標題 4 16 4 5 2" xfId="11179"/>
    <cellStyle name="標題 4 16 4 6" xfId="11180"/>
    <cellStyle name="標題 4 16 4 6 2" xfId="11181"/>
    <cellStyle name="標題 4 16 4 7" xfId="11182"/>
    <cellStyle name="標題 4 16 4 7 2" xfId="11183"/>
    <cellStyle name="標題 4 16 4 7 3" xfId="11184"/>
    <cellStyle name="標題 4 16 4 8" xfId="11185"/>
    <cellStyle name="標題 4 16 4 9" xfId="11186"/>
    <cellStyle name="標題 4 16 5" xfId="11187"/>
    <cellStyle name="標題 4 16 5 2" xfId="11188"/>
    <cellStyle name="標題 4 16 5 2 2" xfId="11189"/>
    <cellStyle name="標題 4 16 5 3" xfId="11190"/>
    <cellStyle name="標題 4 16 5 3 2" xfId="11191"/>
    <cellStyle name="標題 4 16 5 4" xfId="11192"/>
    <cellStyle name="標題 4 16 5 4 2" xfId="11193"/>
    <cellStyle name="標題 4 16 5 4 3" xfId="11194"/>
    <cellStyle name="標題 4 16 5 5" xfId="11195"/>
    <cellStyle name="標題 4 16 5 6" xfId="11196"/>
    <cellStyle name="標題 4 16 6" xfId="11197"/>
    <cellStyle name="標題 4 16 6 2" xfId="11198"/>
    <cellStyle name="標題 4 16 6 2 2" xfId="11199"/>
    <cellStyle name="標題 4 16 6 3" xfId="11200"/>
    <cellStyle name="標題 4 16 6 3 2" xfId="11201"/>
    <cellStyle name="標題 4 16 6 3 3" xfId="11202"/>
    <cellStyle name="標題 4 16 6 4" xfId="11203"/>
    <cellStyle name="標題 4 16 6 5" xfId="11204"/>
    <cellStyle name="標題 4 16 7" xfId="11205"/>
    <cellStyle name="標題 4 16 7 2" xfId="11206"/>
    <cellStyle name="標題 4 16 7 2 2" xfId="11207"/>
    <cellStyle name="標題 4 16 7 3" xfId="11208"/>
    <cellStyle name="標題 4 16 7 3 2" xfId="11209"/>
    <cellStyle name="標題 4 16 7 3 3" xfId="11210"/>
    <cellStyle name="標題 4 16 7 4" xfId="11211"/>
    <cellStyle name="標題 4 16 8" xfId="11212"/>
    <cellStyle name="標題 4 16 8 2" xfId="11213"/>
    <cellStyle name="標題 4 16 9" xfId="11214"/>
    <cellStyle name="標題 4 16 9 2" xfId="11215"/>
    <cellStyle name="標題 4 17" xfId="11216"/>
    <cellStyle name="標題 4 17 2" xfId="11217"/>
    <cellStyle name="標題 4 17 2 2" xfId="11218"/>
    <cellStyle name="標題 4 17 2 2 2" xfId="11219"/>
    <cellStyle name="標題 4 17 2 3" xfId="11220"/>
    <cellStyle name="標題 4 17 2 3 2" xfId="11221"/>
    <cellStyle name="標題 4 17 2 3 3" xfId="11222"/>
    <cellStyle name="標題 4 17 2 4" xfId="11223"/>
    <cellStyle name="標題 4 17 2 5" xfId="11224"/>
    <cellStyle name="標題 4 17 3" xfId="11225"/>
    <cellStyle name="標題 4 17 3 2" xfId="11226"/>
    <cellStyle name="標題 4 17 3 2 2" xfId="11227"/>
    <cellStyle name="標題 4 17 3 3" xfId="11228"/>
    <cellStyle name="標題 4 17 3 3 2" xfId="11229"/>
    <cellStyle name="標題 4 17 3 3 3" xfId="11230"/>
    <cellStyle name="標題 4 17 3 4" xfId="11231"/>
    <cellStyle name="標題 4 17 4" xfId="11232"/>
    <cellStyle name="標題 4 17 4 2" xfId="11233"/>
    <cellStyle name="標題 4 17 4 2 2" xfId="11234"/>
    <cellStyle name="標題 4 17 4 3" xfId="11235"/>
    <cellStyle name="標題 4 17 4 3 2" xfId="11236"/>
    <cellStyle name="標題 4 17 4 3 3" xfId="11237"/>
    <cellStyle name="標題 4 17 4 4" xfId="11238"/>
    <cellStyle name="標題 4 17 5" xfId="11239"/>
    <cellStyle name="標題 4 17 5 2" xfId="11240"/>
    <cellStyle name="標題 4 17 6" xfId="11241"/>
    <cellStyle name="標題 4 17 6 2" xfId="11242"/>
    <cellStyle name="標題 4 17 7" xfId="11243"/>
    <cellStyle name="標題 4 17 7 2" xfId="11244"/>
    <cellStyle name="標題 4 17 7 3" xfId="11245"/>
    <cellStyle name="標題 4 17 8" xfId="11246"/>
    <cellStyle name="標題 4 17 9" xfId="11247"/>
    <cellStyle name="標題 4 18" xfId="11248"/>
    <cellStyle name="標題 4 18 2" xfId="11249"/>
    <cellStyle name="標題 4 18 2 2" xfId="11250"/>
    <cellStyle name="標題 4 18 2 3" xfId="11251"/>
    <cellStyle name="標題 4 18 3" xfId="11252"/>
    <cellStyle name="標題 4 18 3 2" xfId="11253"/>
    <cellStyle name="標題 4 18 4" xfId="11254"/>
    <cellStyle name="標題 4 18 4 2" xfId="11255"/>
    <cellStyle name="標題 4 18 4 3" xfId="11256"/>
    <cellStyle name="標題 4 18 5" xfId="11257"/>
    <cellStyle name="標題 4 18 6" xfId="11258"/>
    <cellStyle name="標題 4 19" xfId="11259"/>
    <cellStyle name="標題 4 19 2" xfId="11260"/>
    <cellStyle name="標題 4 19 2 2" xfId="11261"/>
    <cellStyle name="標題 4 19 2 3" xfId="11262"/>
    <cellStyle name="標題 4 19 3" xfId="11263"/>
    <cellStyle name="標題 4 19 3 2" xfId="11264"/>
    <cellStyle name="標題 4 19 4" xfId="11265"/>
    <cellStyle name="標題 4 19 4 2" xfId="11266"/>
    <cellStyle name="標題 4 19 4 3" xfId="11267"/>
    <cellStyle name="標題 4 19 5" xfId="11268"/>
    <cellStyle name="標題 4 19 6" xfId="11269"/>
    <cellStyle name="標題 4 2" xfId="11270"/>
    <cellStyle name="標題 4 2 10" xfId="11271"/>
    <cellStyle name="標題 4 2 10 2" xfId="11272"/>
    <cellStyle name="標題 4 2 10 2 2" xfId="11273"/>
    <cellStyle name="標題 4 2 10 3" xfId="11274"/>
    <cellStyle name="標題 4 2 10 3 2" xfId="11275"/>
    <cellStyle name="標題 4 2 10 3 3" xfId="11276"/>
    <cellStyle name="標題 4 2 10 4" xfId="11277"/>
    <cellStyle name="標題 4 2 11" xfId="11278"/>
    <cellStyle name="標題 4 2 11 2" xfId="11279"/>
    <cellStyle name="標題 4 2 11 2 2" xfId="11280"/>
    <cellStyle name="標題 4 2 11 3" xfId="11281"/>
    <cellStyle name="標題 4 2 11 3 2" xfId="11282"/>
    <cellStyle name="標題 4 2 11 3 3" xfId="11283"/>
    <cellStyle name="標題 4 2 11 4" xfId="11284"/>
    <cellStyle name="標題 4 2 12" xfId="11285"/>
    <cellStyle name="標題 4 2 12 2" xfId="11286"/>
    <cellStyle name="標題 4 2 13" xfId="11287"/>
    <cellStyle name="標題 4 2 13 2" xfId="11288"/>
    <cellStyle name="標題 4 2 14" xfId="11289"/>
    <cellStyle name="標題 4 2 14 2" xfId="11290"/>
    <cellStyle name="標題 4 2 14 3" xfId="11291"/>
    <cellStyle name="標題 4 2 15" xfId="11292"/>
    <cellStyle name="標題 4 2 2" xfId="11293"/>
    <cellStyle name="標題 4 2 2 2" xfId="11294"/>
    <cellStyle name="標題 4 2 2 2 2" xfId="11295"/>
    <cellStyle name="標題 4 2 2 2 2 2" xfId="11296"/>
    <cellStyle name="標題 4 2 2 2 3" xfId="11297"/>
    <cellStyle name="標題 4 2 2 2 3 2" xfId="11298"/>
    <cellStyle name="標題 4 2 2 2 4" xfId="11299"/>
    <cellStyle name="標題 4 2 2 2 4 2" xfId="11300"/>
    <cellStyle name="標題 4 2 2 2 4 3" xfId="11301"/>
    <cellStyle name="標題 4 2 2 2 5" xfId="11302"/>
    <cellStyle name="標題 4 2 2 3" xfId="11303"/>
    <cellStyle name="標題 4 2 2 3 2" xfId="11304"/>
    <cellStyle name="標題 4 2 2 3 2 2" xfId="11305"/>
    <cellStyle name="標題 4 2 2 3 3" xfId="11306"/>
    <cellStyle name="標題 4 2 2 3 3 2" xfId="11307"/>
    <cellStyle name="標題 4 2 2 3 4" xfId="11308"/>
    <cellStyle name="標題 4 2 2 3 4 2" xfId="11309"/>
    <cellStyle name="標題 4 2 2 3 4 3" xfId="11310"/>
    <cellStyle name="標題 4 2 2 3 5" xfId="11311"/>
    <cellStyle name="標題 4 2 2 4" xfId="11312"/>
    <cellStyle name="標題 4 2 2 4 2" xfId="11313"/>
    <cellStyle name="標題 4 2 2 4 2 2" xfId="11314"/>
    <cellStyle name="標題 4 2 2 4 3" xfId="11315"/>
    <cellStyle name="標題 4 2 2 4 3 2" xfId="11316"/>
    <cellStyle name="標題 4 2 2 4 3 3" xfId="11317"/>
    <cellStyle name="標題 4 2 2 4 4" xfId="11318"/>
    <cellStyle name="標題 4 2 2 4 5" xfId="11319"/>
    <cellStyle name="標題 4 2 2 5" xfId="11320"/>
    <cellStyle name="標題 4 2 2 5 2" xfId="11321"/>
    <cellStyle name="標題 4 2 2 6" xfId="11322"/>
    <cellStyle name="標題 4 2 2 6 2" xfId="11323"/>
    <cellStyle name="標題 4 2 2 7" xfId="11324"/>
    <cellStyle name="標題 4 2 2 7 2" xfId="11325"/>
    <cellStyle name="標題 4 2 2 7 3" xfId="11326"/>
    <cellStyle name="標題 4 2 2 8" xfId="11327"/>
    <cellStyle name="標題 4 2 3" xfId="11328"/>
    <cellStyle name="標題 4 2 3 2" xfId="11329"/>
    <cellStyle name="標題 4 2 3 2 2" xfId="11330"/>
    <cellStyle name="標題 4 2 3 2 2 2" xfId="11331"/>
    <cellStyle name="標題 4 2 3 2 3" xfId="11332"/>
    <cellStyle name="標題 4 2 3 2 3 2" xfId="11333"/>
    <cellStyle name="標題 4 2 3 2 4" xfId="11334"/>
    <cellStyle name="標題 4 2 3 2 4 2" xfId="11335"/>
    <cellStyle name="標題 4 2 3 2 4 3" xfId="11336"/>
    <cellStyle name="標題 4 2 3 2 5" xfId="11337"/>
    <cellStyle name="標題 4 2 3 3" xfId="11338"/>
    <cellStyle name="標題 4 2 3 3 2" xfId="11339"/>
    <cellStyle name="標題 4 2 3 3 2 2" xfId="11340"/>
    <cellStyle name="標題 4 2 3 3 3" xfId="11341"/>
    <cellStyle name="標題 4 2 3 3 3 2" xfId="11342"/>
    <cellStyle name="標題 4 2 3 3 4" xfId="11343"/>
    <cellStyle name="標題 4 2 3 3 4 2" xfId="11344"/>
    <cellStyle name="標題 4 2 3 3 4 3" xfId="11345"/>
    <cellStyle name="標題 4 2 3 3 5" xfId="11346"/>
    <cellStyle name="標題 4 2 3 4" xfId="11347"/>
    <cellStyle name="標題 4 2 3 4 2" xfId="11348"/>
    <cellStyle name="標題 4 2 3 4 2 2" xfId="11349"/>
    <cellStyle name="標題 4 2 3 4 3" xfId="11350"/>
    <cellStyle name="標題 4 2 3 4 3 2" xfId="11351"/>
    <cellStyle name="標題 4 2 3 4 3 3" xfId="11352"/>
    <cellStyle name="標題 4 2 3 4 4" xfId="11353"/>
    <cellStyle name="標題 4 2 3 4 5" xfId="11354"/>
    <cellStyle name="標題 4 2 3 5" xfId="11355"/>
    <cellStyle name="標題 4 2 3 5 2" xfId="11356"/>
    <cellStyle name="標題 4 2 3 6" xfId="11357"/>
    <cellStyle name="標題 4 2 3 6 2" xfId="11358"/>
    <cellStyle name="標題 4 2 3 7" xfId="11359"/>
    <cellStyle name="標題 4 2 3 7 2" xfId="11360"/>
    <cellStyle name="標題 4 2 3 7 3" xfId="11361"/>
    <cellStyle name="標題 4 2 3 8" xfId="11362"/>
    <cellStyle name="標題 4 2 3 9" xfId="11363"/>
    <cellStyle name="標題 4 2 4" xfId="11364"/>
    <cellStyle name="標題 4 2 4 2" xfId="11365"/>
    <cellStyle name="標題 4 2 4 2 2" xfId="11366"/>
    <cellStyle name="標題 4 2 4 2 2 2" xfId="11367"/>
    <cellStyle name="標題 4 2 4 2 3" xfId="11368"/>
    <cellStyle name="標題 4 2 4 2 3 2" xfId="11369"/>
    <cellStyle name="標題 4 2 4 2 4" xfId="11370"/>
    <cellStyle name="標題 4 2 4 2 4 2" xfId="11371"/>
    <cellStyle name="標題 4 2 4 2 4 3" xfId="11372"/>
    <cellStyle name="標題 4 2 4 2 5" xfId="11373"/>
    <cellStyle name="標題 4 2 4 3" xfId="11374"/>
    <cellStyle name="標題 4 2 4 3 2" xfId="11375"/>
    <cellStyle name="標題 4 2 4 3 2 2" xfId="11376"/>
    <cellStyle name="標題 4 2 4 3 3" xfId="11377"/>
    <cellStyle name="標題 4 2 4 3 3 2" xfId="11378"/>
    <cellStyle name="標題 4 2 4 3 4" xfId="11379"/>
    <cellStyle name="標題 4 2 4 3 4 2" xfId="11380"/>
    <cellStyle name="標題 4 2 4 3 4 3" xfId="11381"/>
    <cellStyle name="標題 4 2 4 3 5" xfId="11382"/>
    <cellStyle name="標題 4 2 4 4" xfId="11383"/>
    <cellStyle name="標題 4 2 4 4 2" xfId="11384"/>
    <cellStyle name="標題 4 2 4 4 2 2" xfId="11385"/>
    <cellStyle name="標題 4 2 4 4 3" xfId="11386"/>
    <cellStyle name="標題 4 2 4 4 3 2" xfId="11387"/>
    <cellStyle name="標題 4 2 4 4 3 3" xfId="11388"/>
    <cellStyle name="標題 4 2 4 4 4" xfId="11389"/>
    <cellStyle name="標題 4 2 4 4 5" xfId="11390"/>
    <cellStyle name="標題 4 2 4 5" xfId="11391"/>
    <cellStyle name="標題 4 2 4 5 2" xfId="11392"/>
    <cellStyle name="標題 4 2 4 6" xfId="11393"/>
    <cellStyle name="標題 4 2 4 6 2" xfId="11394"/>
    <cellStyle name="標題 4 2 4 7" xfId="11395"/>
    <cellStyle name="標題 4 2 4 7 2" xfId="11396"/>
    <cellStyle name="標題 4 2 4 7 3" xfId="11397"/>
    <cellStyle name="標題 4 2 4 8" xfId="11398"/>
    <cellStyle name="標題 4 2 4 9" xfId="11399"/>
    <cellStyle name="標題 4 2 5" xfId="11400"/>
    <cellStyle name="標題 4 2 5 2" xfId="11401"/>
    <cellStyle name="標題 4 2 5 2 2" xfId="11402"/>
    <cellStyle name="標題 4 2 5 2 2 2" xfId="11403"/>
    <cellStyle name="標題 4 2 5 2 3" xfId="11404"/>
    <cellStyle name="標題 4 2 5 2 3 2" xfId="11405"/>
    <cellStyle name="標題 4 2 5 2 3 3" xfId="11406"/>
    <cellStyle name="標題 4 2 5 2 4" xfId="11407"/>
    <cellStyle name="標題 4 2 5 3" xfId="11408"/>
    <cellStyle name="標題 4 2 5 3 2" xfId="11409"/>
    <cellStyle name="標題 4 2 5 3 2 2" xfId="11410"/>
    <cellStyle name="標題 4 2 5 3 3" xfId="11411"/>
    <cellStyle name="標題 4 2 5 3 3 2" xfId="11412"/>
    <cellStyle name="標題 4 2 5 3 3 3" xfId="11413"/>
    <cellStyle name="標題 4 2 5 3 4" xfId="11414"/>
    <cellStyle name="標題 4 2 5 4" xfId="11415"/>
    <cellStyle name="標題 4 2 5 4 2" xfId="11416"/>
    <cellStyle name="標題 4 2 5 4 2 2" xfId="11417"/>
    <cellStyle name="標題 4 2 5 4 3" xfId="11418"/>
    <cellStyle name="標題 4 2 5 4 3 2" xfId="11419"/>
    <cellStyle name="標題 4 2 5 4 3 3" xfId="11420"/>
    <cellStyle name="標題 4 2 5 4 4" xfId="11421"/>
    <cellStyle name="標題 4 2 5 5" xfId="11422"/>
    <cellStyle name="標題 4 2 5 5 2" xfId="11423"/>
    <cellStyle name="標題 4 2 5 6" xfId="11424"/>
    <cellStyle name="標題 4 2 5 6 2" xfId="11425"/>
    <cellStyle name="標題 4 2 5 7" xfId="11426"/>
    <cellStyle name="標題 4 2 5 7 2" xfId="11427"/>
    <cellStyle name="標題 4 2 5 7 3" xfId="11428"/>
    <cellStyle name="標題 4 2 5 8" xfId="11429"/>
    <cellStyle name="標題 4 2 5 9" xfId="11430"/>
    <cellStyle name="標題 4 2 6" xfId="11431"/>
    <cellStyle name="標題 4 2 6 2" xfId="11432"/>
    <cellStyle name="標題 4 2 6 2 2" xfId="11433"/>
    <cellStyle name="標題 4 2 6 3" xfId="11434"/>
    <cellStyle name="標題 4 2 6 3 2" xfId="11435"/>
    <cellStyle name="標題 4 2 6 4" xfId="11436"/>
    <cellStyle name="標題 4 2 6 4 2" xfId="11437"/>
    <cellStyle name="標題 4 2 6 4 3" xfId="11438"/>
    <cellStyle name="標題 4 2 6 5" xfId="11439"/>
    <cellStyle name="標題 4 2 7" xfId="11440"/>
    <cellStyle name="標題 4 2 7 2" xfId="11441"/>
    <cellStyle name="標題 4 2 7 2 2" xfId="11442"/>
    <cellStyle name="標題 4 2 7 3" xfId="11443"/>
    <cellStyle name="標題 4 2 7 3 2" xfId="11444"/>
    <cellStyle name="標題 4 2 7 3 3" xfId="11445"/>
    <cellStyle name="標題 4 2 7 4" xfId="11446"/>
    <cellStyle name="標題 4 2 7 5" xfId="11447"/>
    <cellStyle name="標題 4 2 8" xfId="11448"/>
    <cellStyle name="標題 4 2 8 2" xfId="11449"/>
    <cellStyle name="標題 4 2 8 2 2" xfId="11450"/>
    <cellStyle name="標題 4 2 8 3" xfId="11451"/>
    <cellStyle name="標題 4 2 8 3 2" xfId="11452"/>
    <cellStyle name="標題 4 2 8 3 3" xfId="11453"/>
    <cellStyle name="標題 4 2 8 4" xfId="11454"/>
    <cellStyle name="標題 4 2 9" xfId="11455"/>
    <cellStyle name="標題 4 2 9 2" xfId="11456"/>
    <cellStyle name="標題 4 2 9 2 2" xfId="11457"/>
    <cellStyle name="標題 4 2 9 3" xfId="11458"/>
    <cellStyle name="標題 4 2 9 3 2" xfId="11459"/>
    <cellStyle name="標題 4 2 9 3 3" xfId="11460"/>
    <cellStyle name="標題 4 2 9 4" xfId="11461"/>
    <cellStyle name="標題 4 20" xfId="11462"/>
    <cellStyle name="標題 4 20 2" xfId="11463"/>
    <cellStyle name="標題 4 20 2 2" xfId="11464"/>
    <cellStyle name="標題 4 20 3" xfId="11465"/>
    <cellStyle name="標題 4 20 3 2" xfId="11466"/>
    <cellStyle name="標題 4 20 3 3" xfId="11467"/>
    <cellStyle name="標題 4 20 4" xfId="11468"/>
    <cellStyle name="標題 4 21" xfId="11469"/>
    <cellStyle name="標題 4 21 2" xfId="11470"/>
    <cellStyle name="標題 4 21 2 2" xfId="11471"/>
    <cellStyle name="標題 4 21 3" xfId="11472"/>
    <cellStyle name="標題 4 21 3 2" xfId="11473"/>
    <cellStyle name="標題 4 21 3 3" xfId="11474"/>
    <cellStyle name="標題 4 21 4" xfId="11475"/>
    <cellStyle name="標題 4 22" xfId="11476"/>
    <cellStyle name="標題 4 22 2" xfId="11477"/>
    <cellStyle name="標題 4 22 2 2" xfId="11478"/>
    <cellStyle name="標題 4 22 3" xfId="11479"/>
    <cellStyle name="標題 4 22 3 2" xfId="11480"/>
    <cellStyle name="標題 4 22 3 3" xfId="11481"/>
    <cellStyle name="標題 4 22 4" xfId="11482"/>
    <cellStyle name="標題 4 23" xfId="11483"/>
    <cellStyle name="標題 4 23 2" xfId="11484"/>
    <cellStyle name="標題 4 24" xfId="11485"/>
    <cellStyle name="標題 4 24 2" xfId="11486"/>
    <cellStyle name="標題 4 25" xfId="11487"/>
    <cellStyle name="標題 4 3" xfId="11488"/>
    <cellStyle name="標題 4 3 10" xfId="11489"/>
    <cellStyle name="標題 4 3 10 2" xfId="11490"/>
    <cellStyle name="標題 4 3 10 3" xfId="11491"/>
    <cellStyle name="標題 4 3 11" xfId="11492"/>
    <cellStyle name="標題 4 3 2" xfId="11493"/>
    <cellStyle name="標題 4 3 2 2" xfId="11494"/>
    <cellStyle name="標題 4 3 2 2 2" xfId="11495"/>
    <cellStyle name="標題 4 3 2 2 2 2" xfId="11496"/>
    <cellStyle name="標題 4 3 2 2 3" xfId="11497"/>
    <cellStyle name="標題 4 3 2 2 3 2" xfId="11498"/>
    <cellStyle name="標題 4 3 2 2 4" xfId="11499"/>
    <cellStyle name="標題 4 3 2 2 4 2" xfId="11500"/>
    <cellStyle name="標題 4 3 2 2 4 3" xfId="11501"/>
    <cellStyle name="標題 4 3 2 2 5" xfId="11502"/>
    <cellStyle name="標題 4 3 2 3" xfId="11503"/>
    <cellStyle name="標題 4 3 2 3 2" xfId="11504"/>
    <cellStyle name="標題 4 3 2 3 2 2" xfId="11505"/>
    <cellStyle name="標題 4 3 2 3 3" xfId="11506"/>
    <cellStyle name="標題 4 3 2 3 3 2" xfId="11507"/>
    <cellStyle name="標題 4 3 2 3 4" xfId="11508"/>
    <cellStyle name="標題 4 3 2 3 4 2" xfId="11509"/>
    <cellStyle name="標題 4 3 2 3 4 3" xfId="11510"/>
    <cellStyle name="標題 4 3 2 3 5" xfId="11511"/>
    <cellStyle name="標題 4 3 2 4" xfId="11512"/>
    <cellStyle name="標題 4 3 2 4 2" xfId="11513"/>
    <cellStyle name="標題 4 3 2 4 2 2" xfId="11514"/>
    <cellStyle name="標題 4 3 2 4 3" xfId="11515"/>
    <cellStyle name="標題 4 3 2 4 3 2" xfId="11516"/>
    <cellStyle name="標題 4 3 2 4 3 3" xfId="11517"/>
    <cellStyle name="標題 4 3 2 4 4" xfId="11518"/>
    <cellStyle name="標題 4 3 2 4 5" xfId="11519"/>
    <cellStyle name="標題 4 3 2 5" xfId="11520"/>
    <cellStyle name="標題 4 3 2 5 2" xfId="11521"/>
    <cellStyle name="標題 4 3 2 6" xfId="11522"/>
    <cellStyle name="標題 4 3 2 6 2" xfId="11523"/>
    <cellStyle name="標題 4 3 2 7" xfId="11524"/>
    <cellStyle name="標題 4 3 2 7 2" xfId="11525"/>
    <cellStyle name="標題 4 3 2 7 3" xfId="11526"/>
    <cellStyle name="標題 4 3 2 8" xfId="11527"/>
    <cellStyle name="標題 4 3 2 9" xfId="11528"/>
    <cellStyle name="標題 4 3 3" xfId="11529"/>
    <cellStyle name="標題 4 3 3 2" xfId="11530"/>
    <cellStyle name="標題 4 3 3 2 2" xfId="11531"/>
    <cellStyle name="標題 4 3 3 2 2 2" xfId="11532"/>
    <cellStyle name="標題 4 3 3 2 3" xfId="11533"/>
    <cellStyle name="標題 4 3 3 2 3 2" xfId="11534"/>
    <cellStyle name="標題 4 3 3 2 4" xfId="11535"/>
    <cellStyle name="標題 4 3 3 2 4 2" xfId="11536"/>
    <cellStyle name="標題 4 3 3 2 4 3" xfId="11537"/>
    <cellStyle name="標題 4 3 3 2 5" xfId="11538"/>
    <cellStyle name="標題 4 3 3 3" xfId="11539"/>
    <cellStyle name="標題 4 3 3 3 2" xfId="11540"/>
    <cellStyle name="標題 4 3 3 3 2 2" xfId="11541"/>
    <cellStyle name="標題 4 3 3 3 3" xfId="11542"/>
    <cellStyle name="標題 4 3 3 3 3 2" xfId="11543"/>
    <cellStyle name="標題 4 3 3 3 4" xfId="11544"/>
    <cellStyle name="標題 4 3 3 3 4 2" xfId="11545"/>
    <cellStyle name="標題 4 3 3 3 4 3" xfId="11546"/>
    <cellStyle name="標題 4 3 3 3 5" xfId="11547"/>
    <cellStyle name="標題 4 3 3 4" xfId="11548"/>
    <cellStyle name="標題 4 3 3 4 2" xfId="11549"/>
    <cellStyle name="標題 4 3 3 4 2 2" xfId="11550"/>
    <cellStyle name="標題 4 3 3 4 3" xfId="11551"/>
    <cellStyle name="標題 4 3 3 4 3 2" xfId="11552"/>
    <cellStyle name="標題 4 3 3 4 3 3" xfId="11553"/>
    <cellStyle name="標題 4 3 3 4 4" xfId="11554"/>
    <cellStyle name="標題 4 3 3 4 5" xfId="11555"/>
    <cellStyle name="標題 4 3 3 5" xfId="11556"/>
    <cellStyle name="標題 4 3 3 5 2" xfId="11557"/>
    <cellStyle name="標題 4 3 3 6" xfId="11558"/>
    <cellStyle name="標題 4 3 3 6 2" xfId="11559"/>
    <cellStyle name="標題 4 3 3 7" xfId="11560"/>
    <cellStyle name="標題 4 3 3 7 2" xfId="11561"/>
    <cellStyle name="標題 4 3 3 7 3" xfId="11562"/>
    <cellStyle name="標題 4 3 3 8" xfId="11563"/>
    <cellStyle name="標題 4 3 3 9" xfId="11564"/>
    <cellStyle name="標題 4 3 4" xfId="11565"/>
    <cellStyle name="標題 4 3 4 2" xfId="11566"/>
    <cellStyle name="標題 4 3 4 2 2" xfId="11567"/>
    <cellStyle name="標題 4 3 4 2 2 2" xfId="11568"/>
    <cellStyle name="標題 4 3 4 2 3" xfId="11569"/>
    <cellStyle name="標題 4 3 4 2 3 2" xfId="11570"/>
    <cellStyle name="標題 4 3 4 2 4" xfId="11571"/>
    <cellStyle name="標題 4 3 4 2 4 2" xfId="11572"/>
    <cellStyle name="標題 4 3 4 2 4 3" xfId="11573"/>
    <cellStyle name="標題 4 3 4 2 5" xfId="11574"/>
    <cellStyle name="標題 4 3 4 3" xfId="11575"/>
    <cellStyle name="標題 4 3 4 3 2" xfId="11576"/>
    <cellStyle name="標題 4 3 4 3 2 2" xfId="11577"/>
    <cellStyle name="標題 4 3 4 3 3" xfId="11578"/>
    <cellStyle name="標題 4 3 4 3 3 2" xfId="11579"/>
    <cellStyle name="標題 4 3 4 3 4" xfId="11580"/>
    <cellStyle name="標題 4 3 4 3 4 2" xfId="11581"/>
    <cellStyle name="標題 4 3 4 3 4 3" xfId="11582"/>
    <cellStyle name="標題 4 3 4 3 5" xfId="11583"/>
    <cellStyle name="標題 4 3 4 4" xfId="11584"/>
    <cellStyle name="標題 4 3 4 4 2" xfId="11585"/>
    <cellStyle name="標題 4 3 4 4 2 2" xfId="11586"/>
    <cellStyle name="標題 4 3 4 4 3" xfId="11587"/>
    <cellStyle name="標題 4 3 4 4 3 2" xfId="11588"/>
    <cellStyle name="標題 4 3 4 4 3 3" xfId="11589"/>
    <cellStyle name="標題 4 3 4 4 4" xfId="11590"/>
    <cellStyle name="標題 4 3 4 4 5" xfId="11591"/>
    <cellStyle name="標題 4 3 4 5" xfId="11592"/>
    <cellStyle name="標題 4 3 4 5 2" xfId="11593"/>
    <cellStyle name="標題 4 3 4 6" xfId="11594"/>
    <cellStyle name="標題 4 3 4 6 2" xfId="11595"/>
    <cellStyle name="標題 4 3 4 7" xfId="11596"/>
    <cellStyle name="標題 4 3 4 7 2" xfId="11597"/>
    <cellStyle name="標題 4 3 4 7 3" xfId="11598"/>
    <cellStyle name="標題 4 3 4 8" xfId="11599"/>
    <cellStyle name="標題 4 3 4 9" xfId="11600"/>
    <cellStyle name="標題 4 3 5" xfId="11601"/>
    <cellStyle name="標題 4 3 5 2" xfId="11602"/>
    <cellStyle name="標題 4 3 5 2 2" xfId="11603"/>
    <cellStyle name="標題 4 3 5 3" xfId="11604"/>
    <cellStyle name="標題 4 3 5 3 2" xfId="11605"/>
    <cellStyle name="標題 4 3 5 4" xfId="11606"/>
    <cellStyle name="標題 4 3 5 4 2" xfId="11607"/>
    <cellStyle name="標題 4 3 5 4 3" xfId="11608"/>
    <cellStyle name="標題 4 3 5 5" xfId="11609"/>
    <cellStyle name="標題 4 3 5 6" xfId="11610"/>
    <cellStyle name="標題 4 3 6" xfId="11611"/>
    <cellStyle name="標題 4 3 6 2" xfId="11612"/>
    <cellStyle name="標題 4 3 6 2 2" xfId="11613"/>
    <cellStyle name="標題 4 3 6 3" xfId="11614"/>
    <cellStyle name="標題 4 3 6 3 2" xfId="11615"/>
    <cellStyle name="標題 4 3 6 4" xfId="11616"/>
    <cellStyle name="標題 4 3 6 4 2" xfId="11617"/>
    <cellStyle name="標題 4 3 6 4 3" xfId="11618"/>
    <cellStyle name="標題 4 3 6 5" xfId="11619"/>
    <cellStyle name="標題 4 3 7" xfId="11620"/>
    <cellStyle name="標題 4 3 7 2" xfId="11621"/>
    <cellStyle name="標題 4 3 7 2 2" xfId="11622"/>
    <cellStyle name="標題 4 3 7 3" xfId="11623"/>
    <cellStyle name="標題 4 3 7 3 2" xfId="11624"/>
    <cellStyle name="標題 4 3 7 3 3" xfId="11625"/>
    <cellStyle name="標題 4 3 7 4" xfId="11626"/>
    <cellStyle name="標題 4 3 7 5" xfId="11627"/>
    <cellStyle name="標題 4 3 8" xfId="11628"/>
    <cellStyle name="標題 4 3 8 2" xfId="11629"/>
    <cellStyle name="標題 4 3 9" xfId="11630"/>
    <cellStyle name="標題 4 3 9 2" xfId="11631"/>
    <cellStyle name="標題 4 4" xfId="11632"/>
    <cellStyle name="標題 4 4 10" xfId="11633"/>
    <cellStyle name="標題 4 4 10 2" xfId="11634"/>
    <cellStyle name="標題 4 4 10 3" xfId="11635"/>
    <cellStyle name="標題 4 4 11" xfId="11636"/>
    <cellStyle name="標題 4 4 2" xfId="11637"/>
    <cellStyle name="標題 4 4 2 2" xfId="11638"/>
    <cellStyle name="標題 4 4 2 2 2" xfId="11639"/>
    <cellStyle name="標題 4 4 2 2 2 2" xfId="11640"/>
    <cellStyle name="標題 4 4 2 2 3" xfId="11641"/>
    <cellStyle name="標題 4 4 2 2 3 2" xfId="11642"/>
    <cellStyle name="標題 4 4 2 2 4" xfId="11643"/>
    <cellStyle name="標題 4 4 2 2 4 2" xfId="11644"/>
    <cellStyle name="標題 4 4 2 2 4 3" xfId="11645"/>
    <cellStyle name="標題 4 4 2 2 5" xfId="11646"/>
    <cellStyle name="標題 4 4 2 3" xfId="11647"/>
    <cellStyle name="標題 4 4 2 3 2" xfId="11648"/>
    <cellStyle name="標題 4 4 2 3 2 2" xfId="11649"/>
    <cellStyle name="標題 4 4 2 3 3" xfId="11650"/>
    <cellStyle name="標題 4 4 2 3 3 2" xfId="11651"/>
    <cellStyle name="標題 4 4 2 3 4" xfId="11652"/>
    <cellStyle name="標題 4 4 2 3 4 2" xfId="11653"/>
    <cellStyle name="標題 4 4 2 3 4 3" xfId="11654"/>
    <cellStyle name="標題 4 4 2 3 5" xfId="11655"/>
    <cellStyle name="標題 4 4 2 4" xfId="11656"/>
    <cellStyle name="標題 4 4 2 4 2" xfId="11657"/>
    <cellStyle name="標題 4 4 2 4 2 2" xfId="11658"/>
    <cellStyle name="標題 4 4 2 4 3" xfId="11659"/>
    <cellStyle name="標題 4 4 2 4 3 2" xfId="11660"/>
    <cellStyle name="標題 4 4 2 4 3 3" xfId="11661"/>
    <cellStyle name="標題 4 4 2 4 4" xfId="11662"/>
    <cellStyle name="標題 4 4 2 4 5" xfId="11663"/>
    <cellStyle name="標題 4 4 2 5" xfId="11664"/>
    <cellStyle name="標題 4 4 2 5 2" xfId="11665"/>
    <cellStyle name="標題 4 4 2 6" xfId="11666"/>
    <cellStyle name="標題 4 4 2 6 2" xfId="11667"/>
    <cellStyle name="標題 4 4 2 7" xfId="11668"/>
    <cellStyle name="標題 4 4 2 7 2" xfId="11669"/>
    <cellStyle name="標題 4 4 2 7 3" xfId="11670"/>
    <cellStyle name="標題 4 4 2 8" xfId="11671"/>
    <cellStyle name="標題 4 4 2 9" xfId="11672"/>
    <cellStyle name="標題 4 4 3" xfId="11673"/>
    <cellStyle name="標題 4 4 3 2" xfId="11674"/>
    <cellStyle name="標題 4 4 3 2 2" xfId="11675"/>
    <cellStyle name="標題 4 4 3 2 2 2" xfId="11676"/>
    <cellStyle name="標題 4 4 3 2 3" xfId="11677"/>
    <cellStyle name="標題 4 4 3 2 3 2" xfId="11678"/>
    <cellStyle name="標題 4 4 3 2 4" xfId="11679"/>
    <cellStyle name="標題 4 4 3 2 4 2" xfId="11680"/>
    <cellStyle name="標題 4 4 3 2 4 3" xfId="11681"/>
    <cellStyle name="標題 4 4 3 2 5" xfId="11682"/>
    <cellStyle name="標題 4 4 3 3" xfId="11683"/>
    <cellStyle name="標題 4 4 3 3 2" xfId="11684"/>
    <cellStyle name="標題 4 4 3 3 2 2" xfId="11685"/>
    <cellStyle name="標題 4 4 3 3 3" xfId="11686"/>
    <cellStyle name="標題 4 4 3 3 3 2" xfId="11687"/>
    <cellStyle name="標題 4 4 3 3 4" xfId="11688"/>
    <cellStyle name="標題 4 4 3 3 4 2" xfId="11689"/>
    <cellStyle name="標題 4 4 3 3 4 3" xfId="11690"/>
    <cellStyle name="標題 4 4 3 3 5" xfId="11691"/>
    <cellStyle name="標題 4 4 3 4" xfId="11692"/>
    <cellStyle name="標題 4 4 3 4 2" xfId="11693"/>
    <cellStyle name="標題 4 4 3 4 2 2" xfId="11694"/>
    <cellStyle name="標題 4 4 3 4 3" xfId="11695"/>
    <cellStyle name="標題 4 4 3 4 3 2" xfId="11696"/>
    <cellStyle name="標題 4 4 3 4 3 3" xfId="11697"/>
    <cellStyle name="標題 4 4 3 4 4" xfId="11698"/>
    <cellStyle name="標題 4 4 3 4 5" xfId="11699"/>
    <cellStyle name="標題 4 4 3 5" xfId="11700"/>
    <cellStyle name="標題 4 4 3 5 2" xfId="11701"/>
    <cellStyle name="標題 4 4 3 6" xfId="11702"/>
    <cellStyle name="標題 4 4 3 6 2" xfId="11703"/>
    <cellStyle name="標題 4 4 3 7" xfId="11704"/>
    <cellStyle name="標題 4 4 3 7 2" xfId="11705"/>
    <cellStyle name="標題 4 4 3 7 3" xfId="11706"/>
    <cellStyle name="標題 4 4 3 8" xfId="11707"/>
    <cellStyle name="標題 4 4 3 9" xfId="11708"/>
    <cellStyle name="標題 4 4 4" xfId="11709"/>
    <cellStyle name="標題 4 4 4 2" xfId="11710"/>
    <cellStyle name="標題 4 4 4 2 2" xfId="11711"/>
    <cellStyle name="標題 4 4 4 2 2 2" xfId="11712"/>
    <cellStyle name="標題 4 4 4 2 3" xfId="11713"/>
    <cellStyle name="標題 4 4 4 2 3 2" xfId="11714"/>
    <cellStyle name="標題 4 4 4 2 4" xfId="11715"/>
    <cellStyle name="標題 4 4 4 2 4 2" xfId="11716"/>
    <cellStyle name="標題 4 4 4 2 4 3" xfId="11717"/>
    <cellStyle name="標題 4 4 4 2 5" xfId="11718"/>
    <cellStyle name="標題 4 4 4 3" xfId="11719"/>
    <cellStyle name="標題 4 4 4 3 2" xfId="11720"/>
    <cellStyle name="標題 4 4 4 3 2 2" xfId="11721"/>
    <cellStyle name="標題 4 4 4 3 3" xfId="11722"/>
    <cellStyle name="標題 4 4 4 3 3 2" xfId="11723"/>
    <cellStyle name="標題 4 4 4 3 4" xfId="11724"/>
    <cellStyle name="標題 4 4 4 3 4 2" xfId="11725"/>
    <cellStyle name="標題 4 4 4 3 4 3" xfId="11726"/>
    <cellStyle name="標題 4 4 4 3 5" xfId="11727"/>
    <cellStyle name="標題 4 4 4 4" xfId="11728"/>
    <cellStyle name="標題 4 4 4 4 2" xfId="11729"/>
    <cellStyle name="標題 4 4 4 4 2 2" xfId="11730"/>
    <cellStyle name="標題 4 4 4 4 3" xfId="11731"/>
    <cellStyle name="標題 4 4 4 4 3 2" xfId="11732"/>
    <cellStyle name="標題 4 4 4 4 3 3" xfId="11733"/>
    <cellStyle name="標題 4 4 4 4 4" xfId="11734"/>
    <cellStyle name="標題 4 4 4 4 5" xfId="11735"/>
    <cellStyle name="標題 4 4 4 5" xfId="11736"/>
    <cellStyle name="標題 4 4 4 5 2" xfId="11737"/>
    <cellStyle name="標題 4 4 4 6" xfId="11738"/>
    <cellStyle name="標題 4 4 4 6 2" xfId="11739"/>
    <cellStyle name="標題 4 4 4 7" xfId="11740"/>
    <cellStyle name="標題 4 4 4 7 2" xfId="11741"/>
    <cellStyle name="標題 4 4 4 7 3" xfId="11742"/>
    <cellStyle name="標題 4 4 4 8" xfId="11743"/>
    <cellStyle name="標題 4 4 4 9" xfId="11744"/>
    <cellStyle name="標題 4 4 5" xfId="11745"/>
    <cellStyle name="標題 4 4 5 2" xfId="11746"/>
    <cellStyle name="標題 4 4 5 2 2" xfId="11747"/>
    <cellStyle name="標題 4 4 5 3" xfId="11748"/>
    <cellStyle name="標題 4 4 5 3 2" xfId="11749"/>
    <cellStyle name="標題 4 4 5 4" xfId="11750"/>
    <cellStyle name="標題 4 4 5 4 2" xfId="11751"/>
    <cellStyle name="標題 4 4 5 4 3" xfId="11752"/>
    <cellStyle name="標題 4 4 5 5" xfId="11753"/>
    <cellStyle name="標題 4 4 5 6" xfId="11754"/>
    <cellStyle name="標題 4 4 6" xfId="11755"/>
    <cellStyle name="標題 4 4 6 2" xfId="11756"/>
    <cellStyle name="標題 4 4 6 2 2" xfId="11757"/>
    <cellStyle name="標題 4 4 6 3" xfId="11758"/>
    <cellStyle name="標題 4 4 6 3 2" xfId="11759"/>
    <cellStyle name="標題 4 4 6 4" xfId="11760"/>
    <cellStyle name="標題 4 4 6 4 2" xfId="11761"/>
    <cellStyle name="標題 4 4 6 4 3" xfId="11762"/>
    <cellStyle name="標題 4 4 6 5" xfId="11763"/>
    <cellStyle name="標題 4 4 7" xfId="11764"/>
    <cellStyle name="標題 4 4 7 2" xfId="11765"/>
    <cellStyle name="標題 4 4 7 2 2" xfId="11766"/>
    <cellStyle name="標題 4 4 7 3" xfId="11767"/>
    <cellStyle name="標題 4 4 7 3 2" xfId="11768"/>
    <cellStyle name="標題 4 4 7 3 3" xfId="11769"/>
    <cellStyle name="標題 4 4 7 4" xfId="11770"/>
    <cellStyle name="標題 4 4 7 5" xfId="11771"/>
    <cellStyle name="標題 4 4 8" xfId="11772"/>
    <cellStyle name="標題 4 4 8 2" xfId="11773"/>
    <cellStyle name="標題 4 4 9" xfId="11774"/>
    <cellStyle name="標題 4 4 9 2" xfId="11775"/>
    <cellStyle name="標題 4 5" xfId="11776"/>
    <cellStyle name="標題 4 5 10" xfId="11777"/>
    <cellStyle name="標題 4 5 10 2" xfId="11778"/>
    <cellStyle name="標題 4 5 10 3" xfId="11779"/>
    <cellStyle name="標題 4 5 11" xfId="11780"/>
    <cellStyle name="標題 4 5 2" xfId="11781"/>
    <cellStyle name="標題 4 5 2 2" xfId="11782"/>
    <cellStyle name="標題 4 5 2 2 2" xfId="11783"/>
    <cellStyle name="標題 4 5 2 2 2 2" xfId="11784"/>
    <cellStyle name="標題 4 5 2 2 3" xfId="11785"/>
    <cellStyle name="標題 4 5 2 2 3 2" xfId="11786"/>
    <cellStyle name="標題 4 5 2 2 4" xfId="11787"/>
    <cellStyle name="標題 4 5 2 2 4 2" xfId="11788"/>
    <cellStyle name="標題 4 5 2 2 4 3" xfId="11789"/>
    <cellStyle name="標題 4 5 2 2 5" xfId="11790"/>
    <cellStyle name="標題 4 5 2 3" xfId="11791"/>
    <cellStyle name="標題 4 5 2 3 2" xfId="11792"/>
    <cellStyle name="標題 4 5 2 3 2 2" xfId="11793"/>
    <cellStyle name="標題 4 5 2 3 3" xfId="11794"/>
    <cellStyle name="標題 4 5 2 3 3 2" xfId="11795"/>
    <cellStyle name="標題 4 5 2 3 4" xfId="11796"/>
    <cellStyle name="標題 4 5 2 3 4 2" xfId="11797"/>
    <cellStyle name="標題 4 5 2 3 4 3" xfId="11798"/>
    <cellStyle name="標題 4 5 2 3 5" xfId="11799"/>
    <cellStyle name="標題 4 5 2 4" xfId="11800"/>
    <cellStyle name="標題 4 5 2 4 2" xfId="11801"/>
    <cellStyle name="標題 4 5 2 4 2 2" xfId="11802"/>
    <cellStyle name="標題 4 5 2 4 3" xfId="11803"/>
    <cellStyle name="標題 4 5 2 4 3 2" xfId="11804"/>
    <cellStyle name="標題 4 5 2 4 3 3" xfId="11805"/>
    <cellStyle name="標題 4 5 2 4 4" xfId="11806"/>
    <cellStyle name="標題 4 5 2 4 5" xfId="11807"/>
    <cellStyle name="標題 4 5 2 5" xfId="11808"/>
    <cellStyle name="標題 4 5 2 5 2" xfId="11809"/>
    <cellStyle name="標題 4 5 2 6" xfId="11810"/>
    <cellStyle name="標題 4 5 2 6 2" xfId="11811"/>
    <cellStyle name="標題 4 5 2 7" xfId="11812"/>
    <cellStyle name="標題 4 5 2 7 2" xfId="11813"/>
    <cellStyle name="標題 4 5 2 7 3" xfId="11814"/>
    <cellStyle name="標題 4 5 2 8" xfId="11815"/>
    <cellStyle name="標題 4 5 2 9" xfId="11816"/>
    <cellStyle name="標題 4 5 3" xfId="11817"/>
    <cellStyle name="標題 4 5 3 2" xfId="11818"/>
    <cellStyle name="標題 4 5 3 2 2" xfId="11819"/>
    <cellStyle name="標題 4 5 3 2 2 2" xfId="11820"/>
    <cellStyle name="標題 4 5 3 2 3" xfId="11821"/>
    <cellStyle name="標題 4 5 3 2 3 2" xfId="11822"/>
    <cellStyle name="標題 4 5 3 2 4" xfId="11823"/>
    <cellStyle name="標題 4 5 3 2 4 2" xfId="11824"/>
    <cellStyle name="標題 4 5 3 2 4 3" xfId="11825"/>
    <cellStyle name="標題 4 5 3 2 5" xfId="11826"/>
    <cellStyle name="標題 4 5 3 3" xfId="11827"/>
    <cellStyle name="標題 4 5 3 3 2" xfId="11828"/>
    <cellStyle name="標題 4 5 3 3 2 2" xfId="11829"/>
    <cellStyle name="標題 4 5 3 3 3" xfId="11830"/>
    <cellStyle name="標題 4 5 3 3 3 2" xfId="11831"/>
    <cellStyle name="標題 4 5 3 3 4" xfId="11832"/>
    <cellStyle name="標題 4 5 3 3 4 2" xfId="11833"/>
    <cellStyle name="標題 4 5 3 3 4 3" xfId="11834"/>
    <cellStyle name="標題 4 5 3 3 5" xfId="11835"/>
    <cellStyle name="標題 4 5 3 4" xfId="11836"/>
    <cellStyle name="標題 4 5 3 4 2" xfId="11837"/>
    <cellStyle name="標題 4 5 3 4 2 2" xfId="11838"/>
    <cellStyle name="標題 4 5 3 4 3" xfId="11839"/>
    <cellStyle name="標題 4 5 3 4 3 2" xfId="11840"/>
    <cellStyle name="標題 4 5 3 4 3 3" xfId="11841"/>
    <cellStyle name="標題 4 5 3 4 4" xfId="11842"/>
    <cellStyle name="標題 4 5 3 4 5" xfId="11843"/>
    <cellStyle name="標題 4 5 3 5" xfId="11844"/>
    <cellStyle name="標題 4 5 3 5 2" xfId="11845"/>
    <cellStyle name="標題 4 5 3 6" xfId="11846"/>
    <cellStyle name="標題 4 5 3 6 2" xfId="11847"/>
    <cellStyle name="標題 4 5 3 7" xfId="11848"/>
    <cellStyle name="標題 4 5 3 7 2" xfId="11849"/>
    <cellStyle name="標題 4 5 3 7 3" xfId="11850"/>
    <cellStyle name="標題 4 5 3 8" xfId="11851"/>
    <cellStyle name="標題 4 5 3 9" xfId="11852"/>
    <cellStyle name="標題 4 5 4" xfId="11853"/>
    <cellStyle name="標題 4 5 4 2" xfId="11854"/>
    <cellStyle name="標題 4 5 4 2 2" xfId="11855"/>
    <cellStyle name="標題 4 5 4 2 2 2" xfId="11856"/>
    <cellStyle name="標題 4 5 4 2 3" xfId="11857"/>
    <cellStyle name="標題 4 5 4 2 3 2" xfId="11858"/>
    <cellStyle name="標題 4 5 4 2 4" xfId="11859"/>
    <cellStyle name="標題 4 5 4 2 4 2" xfId="11860"/>
    <cellStyle name="標題 4 5 4 2 4 3" xfId="11861"/>
    <cellStyle name="標題 4 5 4 2 5" xfId="11862"/>
    <cellStyle name="標題 4 5 4 3" xfId="11863"/>
    <cellStyle name="標題 4 5 4 3 2" xfId="11864"/>
    <cellStyle name="標題 4 5 4 3 2 2" xfId="11865"/>
    <cellStyle name="標題 4 5 4 3 3" xfId="11866"/>
    <cellStyle name="標題 4 5 4 3 3 2" xfId="11867"/>
    <cellStyle name="標題 4 5 4 3 4" xfId="11868"/>
    <cellStyle name="標題 4 5 4 3 4 2" xfId="11869"/>
    <cellStyle name="標題 4 5 4 3 4 3" xfId="11870"/>
    <cellStyle name="標題 4 5 4 3 5" xfId="11871"/>
    <cellStyle name="標題 4 5 4 4" xfId="11872"/>
    <cellStyle name="標題 4 5 4 4 2" xfId="11873"/>
    <cellStyle name="標題 4 5 4 4 2 2" xfId="11874"/>
    <cellStyle name="標題 4 5 4 4 3" xfId="11875"/>
    <cellStyle name="標題 4 5 4 4 3 2" xfId="11876"/>
    <cellStyle name="標題 4 5 4 4 3 3" xfId="11877"/>
    <cellStyle name="標題 4 5 4 4 4" xfId="11878"/>
    <cellStyle name="標題 4 5 4 4 5" xfId="11879"/>
    <cellStyle name="標題 4 5 4 5" xfId="11880"/>
    <cellStyle name="標題 4 5 4 5 2" xfId="11881"/>
    <cellStyle name="標題 4 5 4 6" xfId="11882"/>
    <cellStyle name="標題 4 5 4 6 2" xfId="11883"/>
    <cellStyle name="標題 4 5 4 7" xfId="11884"/>
    <cellStyle name="標題 4 5 4 7 2" xfId="11885"/>
    <cellStyle name="標題 4 5 4 7 3" xfId="11886"/>
    <cellStyle name="標題 4 5 4 8" xfId="11887"/>
    <cellStyle name="標題 4 5 4 9" xfId="11888"/>
    <cellStyle name="標題 4 5 5" xfId="11889"/>
    <cellStyle name="標題 4 5 5 2" xfId="11890"/>
    <cellStyle name="標題 4 5 5 2 2" xfId="11891"/>
    <cellStyle name="標題 4 5 5 3" xfId="11892"/>
    <cellStyle name="標題 4 5 5 3 2" xfId="11893"/>
    <cellStyle name="標題 4 5 5 4" xfId="11894"/>
    <cellStyle name="標題 4 5 5 4 2" xfId="11895"/>
    <cellStyle name="標題 4 5 5 4 3" xfId="11896"/>
    <cellStyle name="標題 4 5 5 5" xfId="11897"/>
    <cellStyle name="標題 4 5 5 6" xfId="11898"/>
    <cellStyle name="標題 4 5 6" xfId="11899"/>
    <cellStyle name="標題 4 5 6 2" xfId="11900"/>
    <cellStyle name="標題 4 5 6 2 2" xfId="11901"/>
    <cellStyle name="標題 4 5 6 3" xfId="11902"/>
    <cellStyle name="標題 4 5 6 3 2" xfId="11903"/>
    <cellStyle name="標題 4 5 6 4" xfId="11904"/>
    <cellStyle name="標題 4 5 6 4 2" xfId="11905"/>
    <cellStyle name="標題 4 5 6 4 3" xfId="11906"/>
    <cellStyle name="標題 4 5 6 5" xfId="11907"/>
    <cellStyle name="標題 4 5 7" xfId="11908"/>
    <cellStyle name="標題 4 5 7 2" xfId="11909"/>
    <cellStyle name="標題 4 5 7 2 2" xfId="11910"/>
    <cellStyle name="標題 4 5 7 3" xfId="11911"/>
    <cellStyle name="標題 4 5 7 3 2" xfId="11912"/>
    <cellStyle name="標題 4 5 7 3 3" xfId="11913"/>
    <cellStyle name="標題 4 5 7 4" xfId="11914"/>
    <cellStyle name="標題 4 5 7 5" xfId="11915"/>
    <cellStyle name="標題 4 5 8" xfId="11916"/>
    <cellStyle name="標題 4 5 8 2" xfId="11917"/>
    <cellStyle name="標題 4 5 9" xfId="11918"/>
    <cellStyle name="標題 4 5 9 2" xfId="11919"/>
    <cellStyle name="標題 4 6" xfId="11920"/>
    <cellStyle name="標題 4 6 10" xfId="11921"/>
    <cellStyle name="標題 4 6 10 2" xfId="11922"/>
    <cellStyle name="標題 4 6 10 3" xfId="11923"/>
    <cellStyle name="標題 4 6 11" xfId="11924"/>
    <cellStyle name="標題 4 6 2" xfId="11925"/>
    <cellStyle name="標題 4 6 2 2" xfId="11926"/>
    <cellStyle name="標題 4 6 2 2 2" xfId="11927"/>
    <cellStyle name="標題 4 6 2 2 2 2" xfId="11928"/>
    <cellStyle name="標題 4 6 2 2 3" xfId="11929"/>
    <cellStyle name="標題 4 6 2 2 3 2" xfId="11930"/>
    <cellStyle name="標題 4 6 2 2 4" xfId="11931"/>
    <cellStyle name="標題 4 6 2 2 4 2" xfId="11932"/>
    <cellStyle name="標題 4 6 2 2 4 3" xfId="11933"/>
    <cellStyle name="標題 4 6 2 2 5" xfId="11934"/>
    <cellStyle name="標題 4 6 2 3" xfId="11935"/>
    <cellStyle name="標題 4 6 2 3 2" xfId="11936"/>
    <cellStyle name="標題 4 6 2 3 2 2" xfId="11937"/>
    <cellStyle name="標題 4 6 2 3 3" xfId="11938"/>
    <cellStyle name="標題 4 6 2 3 3 2" xfId="11939"/>
    <cellStyle name="標題 4 6 2 3 4" xfId="11940"/>
    <cellStyle name="標題 4 6 2 3 4 2" xfId="11941"/>
    <cellStyle name="標題 4 6 2 3 4 3" xfId="11942"/>
    <cellStyle name="標題 4 6 2 3 5" xfId="11943"/>
    <cellStyle name="標題 4 6 2 4" xfId="11944"/>
    <cellStyle name="標題 4 6 2 4 2" xfId="11945"/>
    <cellStyle name="標題 4 6 2 4 2 2" xfId="11946"/>
    <cellStyle name="標題 4 6 2 4 3" xfId="11947"/>
    <cellStyle name="標題 4 6 2 4 3 2" xfId="11948"/>
    <cellStyle name="標題 4 6 2 4 3 3" xfId="11949"/>
    <cellStyle name="標題 4 6 2 4 4" xfId="11950"/>
    <cellStyle name="標題 4 6 2 4 5" xfId="11951"/>
    <cellStyle name="標題 4 6 2 5" xfId="11952"/>
    <cellStyle name="標題 4 6 2 5 2" xfId="11953"/>
    <cellStyle name="標題 4 6 2 6" xfId="11954"/>
    <cellStyle name="標題 4 6 2 6 2" xfId="11955"/>
    <cellStyle name="標題 4 6 2 7" xfId="11956"/>
    <cellStyle name="標題 4 6 2 7 2" xfId="11957"/>
    <cellStyle name="標題 4 6 2 7 3" xfId="11958"/>
    <cellStyle name="標題 4 6 2 8" xfId="11959"/>
    <cellStyle name="標題 4 6 2 9" xfId="11960"/>
    <cellStyle name="標題 4 6 3" xfId="11961"/>
    <cellStyle name="標題 4 6 3 2" xfId="11962"/>
    <cellStyle name="標題 4 6 3 2 2" xfId="11963"/>
    <cellStyle name="標題 4 6 3 2 2 2" xfId="11964"/>
    <cellStyle name="標題 4 6 3 2 3" xfId="11965"/>
    <cellStyle name="標題 4 6 3 2 3 2" xfId="11966"/>
    <cellStyle name="標題 4 6 3 2 4" xfId="11967"/>
    <cellStyle name="標題 4 6 3 2 4 2" xfId="11968"/>
    <cellStyle name="標題 4 6 3 2 4 3" xfId="11969"/>
    <cellStyle name="標題 4 6 3 2 5" xfId="11970"/>
    <cellStyle name="標題 4 6 3 3" xfId="11971"/>
    <cellStyle name="標題 4 6 3 3 2" xfId="11972"/>
    <cellStyle name="標題 4 6 3 3 2 2" xfId="11973"/>
    <cellStyle name="標題 4 6 3 3 3" xfId="11974"/>
    <cellStyle name="標題 4 6 3 3 3 2" xfId="11975"/>
    <cellStyle name="標題 4 6 3 3 4" xfId="11976"/>
    <cellStyle name="標題 4 6 3 3 4 2" xfId="11977"/>
    <cellStyle name="標題 4 6 3 3 4 3" xfId="11978"/>
    <cellStyle name="標題 4 6 3 3 5" xfId="11979"/>
    <cellStyle name="標題 4 6 3 4" xfId="11980"/>
    <cellStyle name="標題 4 6 3 4 2" xfId="11981"/>
    <cellStyle name="標題 4 6 3 4 2 2" xfId="11982"/>
    <cellStyle name="標題 4 6 3 4 3" xfId="11983"/>
    <cellStyle name="標題 4 6 3 4 3 2" xfId="11984"/>
    <cellStyle name="標題 4 6 3 4 3 3" xfId="11985"/>
    <cellStyle name="標題 4 6 3 4 4" xfId="11986"/>
    <cellStyle name="標題 4 6 3 4 5" xfId="11987"/>
    <cellStyle name="標題 4 6 3 5" xfId="11988"/>
    <cellStyle name="標題 4 6 3 5 2" xfId="11989"/>
    <cellStyle name="標題 4 6 3 6" xfId="11990"/>
    <cellStyle name="標題 4 6 3 6 2" xfId="11991"/>
    <cellStyle name="標題 4 6 3 7" xfId="11992"/>
    <cellStyle name="標題 4 6 3 7 2" xfId="11993"/>
    <cellStyle name="標題 4 6 3 7 3" xfId="11994"/>
    <cellStyle name="標題 4 6 3 8" xfId="11995"/>
    <cellStyle name="標題 4 6 3 9" xfId="11996"/>
    <cellStyle name="標題 4 6 4" xfId="11997"/>
    <cellStyle name="標題 4 6 4 2" xfId="11998"/>
    <cellStyle name="標題 4 6 4 2 2" xfId="11999"/>
    <cellStyle name="標題 4 6 4 2 2 2" xfId="12000"/>
    <cellStyle name="標題 4 6 4 2 3" xfId="12001"/>
    <cellStyle name="標題 4 6 4 2 3 2" xfId="12002"/>
    <cellStyle name="標題 4 6 4 2 4" xfId="12003"/>
    <cellStyle name="標題 4 6 4 2 4 2" xfId="12004"/>
    <cellStyle name="標題 4 6 4 2 4 3" xfId="12005"/>
    <cellStyle name="標題 4 6 4 2 5" xfId="12006"/>
    <cellStyle name="標題 4 6 4 3" xfId="12007"/>
    <cellStyle name="標題 4 6 4 3 2" xfId="12008"/>
    <cellStyle name="標題 4 6 4 3 2 2" xfId="12009"/>
    <cellStyle name="標題 4 6 4 3 3" xfId="12010"/>
    <cellStyle name="標題 4 6 4 3 3 2" xfId="12011"/>
    <cellStyle name="標題 4 6 4 3 4" xfId="12012"/>
    <cellStyle name="標題 4 6 4 3 4 2" xfId="12013"/>
    <cellStyle name="標題 4 6 4 3 4 3" xfId="12014"/>
    <cellStyle name="標題 4 6 4 3 5" xfId="12015"/>
    <cellStyle name="標題 4 6 4 4" xfId="12016"/>
    <cellStyle name="標題 4 6 4 4 2" xfId="12017"/>
    <cellStyle name="標題 4 6 4 4 2 2" xfId="12018"/>
    <cellStyle name="標題 4 6 4 4 3" xfId="12019"/>
    <cellStyle name="標題 4 6 4 4 3 2" xfId="12020"/>
    <cellStyle name="標題 4 6 4 4 3 3" xfId="12021"/>
    <cellStyle name="標題 4 6 4 4 4" xfId="12022"/>
    <cellStyle name="標題 4 6 4 4 5" xfId="12023"/>
    <cellStyle name="標題 4 6 4 5" xfId="12024"/>
    <cellStyle name="標題 4 6 4 5 2" xfId="12025"/>
    <cellStyle name="標題 4 6 4 6" xfId="12026"/>
    <cellStyle name="標題 4 6 4 6 2" xfId="12027"/>
    <cellStyle name="標題 4 6 4 7" xfId="12028"/>
    <cellStyle name="標題 4 6 4 7 2" xfId="12029"/>
    <cellStyle name="標題 4 6 4 7 3" xfId="12030"/>
    <cellStyle name="標題 4 6 4 8" xfId="12031"/>
    <cellStyle name="標題 4 6 4 9" xfId="12032"/>
    <cellStyle name="標題 4 6 5" xfId="12033"/>
    <cellStyle name="標題 4 6 5 2" xfId="12034"/>
    <cellStyle name="標題 4 6 5 2 2" xfId="12035"/>
    <cellStyle name="標題 4 6 5 3" xfId="12036"/>
    <cellStyle name="標題 4 6 5 3 2" xfId="12037"/>
    <cellStyle name="標題 4 6 5 4" xfId="12038"/>
    <cellStyle name="標題 4 6 5 4 2" xfId="12039"/>
    <cellStyle name="標題 4 6 5 4 3" xfId="12040"/>
    <cellStyle name="標題 4 6 5 5" xfId="12041"/>
    <cellStyle name="標題 4 6 5 6" xfId="12042"/>
    <cellStyle name="標題 4 6 6" xfId="12043"/>
    <cellStyle name="標題 4 6 6 2" xfId="12044"/>
    <cellStyle name="標題 4 6 6 2 2" xfId="12045"/>
    <cellStyle name="標題 4 6 6 3" xfId="12046"/>
    <cellStyle name="標題 4 6 6 3 2" xfId="12047"/>
    <cellStyle name="標題 4 6 6 4" xfId="12048"/>
    <cellStyle name="標題 4 6 6 4 2" xfId="12049"/>
    <cellStyle name="標題 4 6 6 4 3" xfId="12050"/>
    <cellStyle name="標題 4 6 6 5" xfId="12051"/>
    <cellStyle name="標題 4 6 7" xfId="12052"/>
    <cellStyle name="標題 4 6 7 2" xfId="12053"/>
    <cellStyle name="標題 4 6 7 2 2" xfId="12054"/>
    <cellStyle name="標題 4 6 7 3" xfId="12055"/>
    <cellStyle name="標題 4 6 7 3 2" xfId="12056"/>
    <cellStyle name="標題 4 6 7 4" xfId="12057"/>
    <cellStyle name="標題 4 6 7 4 2" xfId="12058"/>
    <cellStyle name="標題 4 6 7 4 3" xfId="12059"/>
    <cellStyle name="標題 4 6 7 5" xfId="12060"/>
    <cellStyle name="標題 4 6 8" xfId="12061"/>
    <cellStyle name="標題 4 6 8 2" xfId="12062"/>
    <cellStyle name="標題 4 6 9" xfId="12063"/>
    <cellStyle name="標題 4 6 9 2" xfId="12064"/>
    <cellStyle name="標題 4 7" xfId="12065"/>
    <cellStyle name="標題 4 7 10" xfId="12066"/>
    <cellStyle name="標題 4 7 10 2" xfId="12067"/>
    <cellStyle name="標題 4 7 10 3" xfId="12068"/>
    <cellStyle name="標題 4 7 11" xfId="12069"/>
    <cellStyle name="標題 4 7 2" xfId="12070"/>
    <cellStyle name="標題 4 7 2 2" xfId="12071"/>
    <cellStyle name="標題 4 7 2 2 2" xfId="12072"/>
    <cellStyle name="標題 4 7 2 2 2 2" xfId="12073"/>
    <cellStyle name="標題 4 7 2 2 3" xfId="12074"/>
    <cellStyle name="標題 4 7 2 2 3 2" xfId="12075"/>
    <cellStyle name="標題 4 7 2 2 4" xfId="12076"/>
    <cellStyle name="標題 4 7 2 2 4 2" xfId="12077"/>
    <cellStyle name="標題 4 7 2 2 4 3" xfId="12078"/>
    <cellStyle name="標題 4 7 2 2 5" xfId="12079"/>
    <cellStyle name="標題 4 7 2 3" xfId="12080"/>
    <cellStyle name="標題 4 7 2 3 2" xfId="12081"/>
    <cellStyle name="標題 4 7 2 3 2 2" xfId="12082"/>
    <cellStyle name="標題 4 7 2 3 3" xfId="12083"/>
    <cellStyle name="標題 4 7 2 3 3 2" xfId="12084"/>
    <cellStyle name="標題 4 7 2 3 4" xfId="12085"/>
    <cellStyle name="標題 4 7 2 3 4 2" xfId="12086"/>
    <cellStyle name="標題 4 7 2 3 4 3" xfId="12087"/>
    <cellStyle name="標題 4 7 2 3 5" xfId="12088"/>
    <cellStyle name="標題 4 7 2 4" xfId="12089"/>
    <cellStyle name="標題 4 7 2 4 2" xfId="12090"/>
    <cellStyle name="標題 4 7 2 4 2 2" xfId="12091"/>
    <cellStyle name="標題 4 7 2 4 3" xfId="12092"/>
    <cellStyle name="標題 4 7 2 4 3 2" xfId="12093"/>
    <cellStyle name="標題 4 7 2 4 3 3" xfId="12094"/>
    <cellStyle name="標題 4 7 2 4 4" xfId="12095"/>
    <cellStyle name="標題 4 7 2 4 5" xfId="12096"/>
    <cellStyle name="標題 4 7 2 5" xfId="12097"/>
    <cellStyle name="標題 4 7 2 5 2" xfId="12098"/>
    <cellStyle name="標題 4 7 2 6" xfId="12099"/>
    <cellStyle name="標題 4 7 2 6 2" xfId="12100"/>
    <cellStyle name="標題 4 7 2 7" xfId="12101"/>
    <cellStyle name="標題 4 7 2 7 2" xfId="12102"/>
    <cellStyle name="標題 4 7 2 7 3" xfId="12103"/>
    <cellStyle name="標題 4 7 2 8" xfId="12104"/>
    <cellStyle name="標題 4 7 2 9" xfId="12105"/>
    <cellStyle name="標題 4 7 3" xfId="12106"/>
    <cellStyle name="標題 4 7 3 2" xfId="12107"/>
    <cellStyle name="標題 4 7 3 2 2" xfId="12108"/>
    <cellStyle name="標題 4 7 3 2 2 2" xfId="12109"/>
    <cellStyle name="標題 4 7 3 2 3" xfId="12110"/>
    <cellStyle name="標題 4 7 3 2 3 2" xfId="12111"/>
    <cellStyle name="標題 4 7 3 2 4" xfId="12112"/>
    <cellStyle name="標題 4 7 3 2 4 2" xfId="12113"/>
    <cellStyle name="標題 4 7 3 2 4 3" xfId="12114"/>
    <cellStyle name="標題 4 7 3 2 5" xfId="12115"/>
    <cellStyle name="標題 4 7 3 3" xfId="12116"/>
    <cellStyle name="標題 4 7 3 3 2" xfId="12117"/>
    <cellStyle name="標題 4 7 3 3 2 2" xfId="12118"/>
    <cellStyle name="標題 4 7 3 3 3" xfId="12119"/>
    <cellStyle name="標題 4 7 3 3 3 2" xfId="12120"/>
    <cellStyle name="標題 4 7 3 3 4" xfId="12121"/>
    <cellStyle name="標題 4 7 3 3 4 2" xfId="12122"/>
    <cellStyle name="標題 4 7 3 3 4 3" xfId="12123"/>
    <cellStyle name="標題 4 7 3 3 5" xfId="12124"/>
    <cellStyle name="標題 4 7 3 4" xfId="12125"/>
    <cellStyle name="標題 4 7 3 4 2" xfId="12126"/>
    <cellStyle name="標題 4 7 3 4 2 2" xfId="12127"/>
    <cellStyle name="標題 4 7 3 4 3" xfId="12128"/>
    <cellStyle name="標題 4 7 3 4 3 2" xfId="12129"/>
    <cellStyle name="標題 4 7 3 4 3 3" xfId="12130"/>
    <cellStyle name="標題 4 7 3 4 4" xfId="12131"/>
    <cellStyle name="標題 4 7 3 4 5" xfId="12132"/>
    <cellStyle name="標題 4 7 3 5" xfId="12133"/>
    <cellStyle name="標題 4 7 3 5 2" xfId="12134"/>
    <cellStyle name="標題 4 7 3 6" xfId="12135"/>
    <cellStyle name="標題 4 7 3 6 2" xfId="12136"/>
    <cellStyle name="標題 4 7 3 7" xfId="12137"/>
    <cellStyle name="標題 4 7 3 7 2" xfId="12138"/>
    <cellStyle name="標題 4 7 3 7 3" xfId="12139"/>
    <cellStyle name="標題 4 7 3 8" xfId="12140"/>
    <cellStyle name="標題 4 7 3 9" xfId="12141"/>
    <cellStyle name="標題 4 7 4" xfId="12142"/>
    <cellStyle name="標題 4 7 4 2" xfId="12143"/>
    <cellStyle name="標題 4 7 4 2 2" xfId="12144"/>
    <cellStyle name="標題 4 7 4 2 2 2" xfId="12145"/>
    <cellStyle name="標題 4 7 4 2 3" xfId="12146"/>
    <cellStyle name="標題 4 7 4 2 3 2" xfId="12147"/>
    <cellStyle name="標題 4 7 4 2 4" xfId="12148"/>
    <cellStyle name="標題 4 7 4 2 4 2" xfId="12149"/>
    <cellStyle name="標題 4 7 4 2 4 3" xfId="12150"/>
    <cellStyle name="標題 4 7 4 2 5" xfId="12151"/>
    <cellStyle name="標題 4 7 4 3" xfId="12152"/>
    <cellStyle name="標題 4 7 4 3 2" xfId="12153"/>
    <cellStyle name="標題 4 7 4 3 2 2" xfId="12154"/>
    <cellStyle name="標題 4 7 4 3 3" xfId="12155"/>
    <cellStyle name="標題 4 7 4 3 3 2" xfId="12156"/>
    <cellStyle name="標題 4 7 4 3 4" xfId="12157"/>
    <cellStyle name="標題 4 7 4 3 4 2" xfId="12158"/>
    <cellStyle name="標題 4 7 4 3 4 3" xfId="12159"/>
    <cellStyle name="標題 4 7 4 3 5" xfId="12160"/>
    <cellStyle name="標題 4 7 4 4" xfId="12161"/>
    <cellStyle name="標題 4 7 4 4 2" xfId="12162"/>
    <cellStyle name="標題 4 7 4 4 2 2" xfId="12163"/>
    <cellStyle name="標題 4 7 4 4 3" xfId="12164"/>
    <cellStyle name="標題 4 7 4 4 3 2" xfId="12165"/>
    <cellStyle name="標題 4 7 4 4 3 3" xfId="12166"/>
    <cellStyle name="標題 4 7 4 4 4" xfId="12167"/>
    <cellStyle name="標題 4 7 4 4 5" xfId="12168"/>
    <cellStyle name="標題 4 7 4 5" xfId="12169"/>
    <cellStyle name="標題 4 7 4 5 2" xfId="12170"/>
    <cellStyle name="標題 4 7 4 6" xfId="12171"/>
    <cellStyle name="標題 4 7 4 6 2" xfId="12172"/>
    <cellStyle name="標題 4 7 4 7" xfId="12173"/>
    <cellStyle name="標題 4 7 4 7 2" xfId="12174"/>
    <cellStyle name="標題 4 7 4 7 3" xfId="12175"/>
    <cellStyle name="標題 4 7 4 8" xfId="12176"/>
    <cellStyle name="標題 4 7 4 9" xfId="12177"/>
    <cellStyle name="標題 4 7 5" xfId="12178"/>
    <cellStyle name="標題 4 7 5 2" xfId="12179"/>
    <cellStyle name="標題 4 7 5 2 2" xfId="12180"/>
    <cellStyle name="標題 4 7 5 3" xfId="12181"/>
    <cellStyle name="標題 4 7 5 3 2" xfId="12182"/>
    <cellStyle name="標題 4 7 5 4" xfId="12183"/>
    <cellStyle name="標題 4 7 5 4 2" xfId="12184"/>
    <cellStyle name="標題 4 7 5 4 3" xfId="12185"/>
    <cellStyle name="標題 4 7 5 5" xfId="12186"/>
    <cellStyle name="標題 4 7 5 6" xfId="12187"/>
    <cellStyle name="標題 4 7 6" xfId="12188"/>
    <cellStyle name="標題 4 7 6 2" xfId="12189"/>
    <cellStyle name="標題 4 7 6 2 2" xfId="12190"/>
    <cellStyle name="標題 4 7 6 3" xfId="12191"/>
    <cellStyle name="標題 4 7 6 3 2" xfId="12192"/>
    <cellStyle name="標題 4 7 6 3 3" xfId="12193"/>
    <cellStyle name="標題 4 7 6 4" xfId="12194"/>
    <cellStyle name="標題 4 7 6 5" xfId="12195"/>
    <cellStyle name="標題 4 7 7" xfId="12196"/>
    <cellStyle name="標題 4 7 7 2" xfId="12197"/>
    <cellStyle name="標題 4 7 7 2 2" xfId="12198"/>
    <cellStyle name="標題 4 7 7 3" xfId="12199"/>
    <cellStyle name="標題 4 7 7 3 2" xfId="12200"/>
    <cellStyle name="標題 4 7 7 3 3" xfId="12201"/>
    <cellStyle name="標題 4 7 7 4" xfId="12202"/>
    <cellStyle name="標題 4 7 8" xfId="12203"/>
    <cellStyle name="標題 4 7 8 2" xfId="12204"/>
    <cellStyle name="標題 4 7 9" xfId="12205"/>
    <cellStyle name="標題 4 7 9 2" xfId="12206"/>
    <cellStyle name="標題 4 8" xfId="12207"/>
    <cellStyle name="標題 4 8 10" xfId="12208"/>
    <cellStyle name="標題 4 8 10 2" xfId="12209"/>
    <cellStyle name="標題 4 8 10 3" xfId="12210"/>
    <cellStyle name="標題 4 8 11" xfId="12211"/>
    <cellStyle name="標題 4 8 2" xfId="12212"/>
    <cellStyle name="標題 4 8 2 2" xfId="12213"/>
    <cellStyle name="標題 4 8 2 2 2" xfId="12214"/>
    <cellStyle name="標題 4 8 2 2 2 2" xfId="12215"/>
    <cellStyle name="標題 4 8 2 2 3" xfId="12216"/>
    <cellStyle name="標題 4 8 2 2 3 2" xfId="12217"/>
    <cellStyle name="標題 4 8 2 2 4" xfId="12218"/>
    <cellStyle name="標題 4 8 2 2 4 2" xfId="12219"/>
    <cellStyle name="標題 4 8 2 2 4 3" xfId="12220"/>
    <cellStyle name="標題 4 8 2 2 5" xfId="12221"/>
    <cellStyle name="標題 4 8 2 3" xfId="12222"/>
    <cellStyle name="標題 4 8 2 3 2" xfId="12223"/>
    <cellStyle name="標題 4 8 2 3 2 2" xfId="12224"/>
    <cellStyle name="標題 4 8 2 3 3" xfId="12225"/>
    <cellStyle name="標題 4 8 2 3 3 2" xfId="12226"/>
    <cellStyle name="標題 4 8 2 3 4" xfId="12227"/>
    <cellStyle name="標題 4 8 2 3 4 2" xfId="12228"/>
    <cellStyle name="標題 4 8 2 3 4 3" xfId="12229"/>
    <cellStyle name="標題 4 8 2 3 5" xfId="12230"/>
    <cellStyle name="標題 4 8 2 4" xfId="12231"/>
    <cellStyle name="標題 4 8 2 4 2" xfId="12232"/>
    <cellStyle name="標題 4 8 2 4 2 2" xfId="12233"/>
    <cellStyle name="標題 4 8 2 4 3" xfId="12234"/>
    <cellStyle name="標題 4 8 2 4 3 2" xfId="12235"/>
    <cellStyle name="標題 4 8 2 4 3 3" xfId="12236"/>
    <cellStyle name="標題 4 8 2 4 4" xfId="12237"/>
    <cellStyle name="標題 4 8 2 4 5" xfId="12238"/>
    <cellStyle name="標題 4 8 2 5" xfId="12239"/>
    <cellStyle name="標題 4 8 2 5 2" xfId="12240"/>
    <cellStyle name="標題 4 8 2 6" xfId="12241"/>
    <cellStyle name="標題 4 8 2 6 2" xfId="12242"/>
    <cellStyle name="標題 4 8 2 7" xfId="12243"/>
    <cellStyle name="標題 4 8 2 7 2" xfId="12244"/>
    <cellStyle name="標題 4 8 2 7 3" xfId="12245"/>
    <cellStyle name="標題 4 8 2 8" xfId="12246"/>
    <cellStyle name="標題 4 8 2 9" xfId="12247"/>
    <cellStyle name="標題 4 8 3" xfId="12248"/>
    <cellStyle name="標題 4 8 3 2" xfId="12249"/>
    <cellStyle name="標題 4 8 3 2 2" xfId="12250"/>
    <cellStyle name="標題 4 8 3 2 2 2" xfId="12251"/>
    <cellStyle name="標題 4 8 3 2 3" xfId="12252"/>
    <cellStyle name="標題 4 8 3 2 3 2" xfId="12253"/>
    <cellStyle name="標題 4 8 3 2 4" xfId="12254"/>
    <cellStyle name="標題 4 8 3 2 4 2" xfId="12255"/>
    <cellStyle name="標題 4 8 3 2 4 3" xfId="12256"/>
    <cellStyle name="標題 4 8 3 2 5" xfId="12257"/>
    <cellStyle name="標題 4 8 3 3" xfId="12258"/>
    <cellStyle name="標題 4 8 3 3 2" xfId="12259"/>
    <cellStyle name="標題 4 8 3 3 2 2" xfId="12260"/>
    <cellStyle name="標題 4 8 3 3 3" xfId="12261"/>
    <cellStyle name="標題 4 8 3 3 3 2" xfId="12262"/>
    <cellStyle name="標題 4 8 3 3 4" xfId="12263"/>
    <cellStyle name="標題 4 8 3 3 4 2" xfId="12264"/>
    <cellStyle name="標題 4 8 3 3 4 3" xfId="12265"/>
    <cellStyle name="標題 4 8 3 3 5" xfId="12266"/>
    <cellStyle name="標題 4 8 3 4" xfId="12267"/>
    <cellStyle name="標題 4 8 3 4 2" xfId="12268"/>
    <cellStyle name="標題 4 8 3 4 2 2" xfId="12269"/>
    <cellStyle name="標題 4 8 3 4 3" xfId="12270"/>
    <cellStyle name="標題 4 8 3 4 3 2" xfId="12271"/>
    <cellStyle name="標題 4 8 3 4 3 3" xfId="12272"/>
    <cellStyle name="標題 4 8 3 4 4" xfId="12273"/>
    <cellStyle name="標題 4 8 3 4 5" xfId="12274"/>
    <cellStyle name="標題 4 8 3 5" xfId="12275"/>
    <cellStyle name="標題 4 8 3 5 2" xfId="12276"/>
    <cellStyle name="標題 4 8 3 6" xfId="12277"/>
    <cellStyle name="標題 4 8 3 6 2" xfId="12278"/>
    <cellStyle name="標題 4 8 3 7" xfId="12279"/>
    <cellStyle name="標題 4 8 3 7 2" xfId="12280"/>
    <cellStyle name="標題 4 8 3 7 3" xfId="12281"/>
    <cellStyle name="標題 4 8 3 8" xfId="12282"/>
    <cellStyle name="標題 4 8 3 9" xfId="12283"/>
    <cellStyle name="標題 4 8 4" xfId="12284"/>
    <cellStyle name="標題 4 8 4 2" xfId="12285"/>
    <cellStyle name="標題 4 8 4 2 2" xfId="12286"/>
    <cellStyle name="標題 4 8 4 2 2 2" xfId="12287"/>
    <cellStyle name="標題 4 8 4 2 3" xfId="12288"/>
    <cellStyle name="標題 4 8 4 2 3 2" xfId="12289"/>
    <cellStyle name="標題 4 8 4 2 4" xfId="12290"/>
    <cellStyle name="標題 4 8 4 2 4 2" xfId="12291"/>
    <cellStyle name="標題 4 8 4 2 4 3" xfId="12292"/>
    <cellStyle name="標題 4 8 4 2 5" xfId="12293"/>
    <cellStyle name="標題 4 8 4 3" xfId="12294"/>
    <cellStyle name="標題 4 8 4 3 2" xfId="12295"/>
    <cellStyle name="標題 4 8 4 3 2 2" xfId="12296"/>
    <cellStyle name="標題 4 8 4 3 3" xfId="12297"/>
    <cellStyle name="標題 4 8 4 3 3 2" xfId="12298"/>
    <cellStyle name="標題 4 8 4 3 4" xfId="12299"/>
    <cellStyle name="標題 4 8 4 3 4 2" xfId="12300"/>
    <cellStyle name="標題 4 8 4 3 4 3" xfId="12301"/>
    <cellStyle name="標題 4 8 4 3 5" xfId="12302"/>
    <cellStyle name="標題 4 8 4 4" xfId="12303"/>
    <cellStyle name="標題 4 8 4 4 2" xfId="12304"/>
    <cellStyle name="標題 4 8 4 4 2 2" xfId="12305"/>
    <cellStyle name="標題 4 8 4 4 3" xfId="12306"/>
    <cellStyle name="標題 4 8 4 4 3 2" xfId="12307"/>
    <cellStyle name="標題 4 8 4 4 3 3" xfId="12308"/>
    <cellStyle name="標題 4 8 4 4 4" xfId="12309"/>
    <cellStyle name="標題 4 8 4 4 5" xfId="12310"/>
    <cellStyle name="標題 4 8 4 5" xfId="12311"/>
    <cellStyle name="標題 4 8 4 5 2" xfId="12312"/>
    <cellStyle name="標題 4 8 4 6" xfId="12313"/>
    <cellStyle name="標題 4 8 4 6 2" xfId="12314"/>
    <cellStyle name="標題 4 8 4 7" xfId="12315"/>
    <cellStyle name="標題 4 8 4 7 2" xfId="12316"/>
    <cellStyle name="標題 4 8 4 7 3" xfId="12317"/>
    <cellStyle name="標題 4 8 4 8" xfId="12318"/>
    <cellStyle name="標題 4 8 4 9" xfId="12319"/>
    <cellStyle name="標題 4 8 5" xfId="12320"/>
    <cellStyle name="標題 4 8 5 2" xfId="12321"/>
    <cellStyle name="標題 4 8 5 2 2" xfId="12322"/>
    <cellStyle name="標題 4 8 5 3" xfId="12323"/>
    <cellStyle name="標題 4 8 5 3 2" xfId="12324"/>
    <cellStyle name="標題 4 8 5 4" xfId="12325"/>
    <cellStyle name="標題 4 8 5 4 2" xfId="12326"/>
    <cellStyle name="標題 4 8 5 4 3" xfId="12327"/>
    <cellStyle name="標題 4 8 5 5" xfId="12328"/>
    <cellStyle name="標題 4 8 5 6" xfId="12329"/>
    <cellStyle name="標題 4 8 6" xfId="12330"/>
    <cellStyle name="標題 4 8 6 2" xfId="12331"/>
    <cellStyle name="標題 4 8 6 2 2" xfId="12332"/>
    <cellStyle name="標題 4 8 6 3" xfId="12333"/>
    <cellStyle name="標題 4 8 6 3 2" xfId="12334"/>
    <cellStyle name="標題 4 8 6 3 3" xfId="12335"/>
    <cellStyle name="標題 4 8 6 4" xfId="12336"/>
    <cellStyle name="標題 4 8 6 5" xfId="12337"/>
    <cellStyle name="標題 4 8 7" xfId="12338"/>
    <cellStyle name="標題 4 8 7 2" xfId="12339"/>
    <cellStyle name="標題 4 8 7 2 2" xfId="12340"/>
    <cellStyle name="標題 4 8 7 3" xfId="12341"/>
    <cellStyle name="標題 4 8 7 3 2" xfId="12342"/>
    <cellStyle name="標題 4 8 7 3 3" xfId="12343"/>
    <cellStyle name="標題 4 8 7 4" xfId="12344"/>
    <cellStyle name="標題 4 8 8" xfId="12345"/>
    <cellStyle name="標題 4 8 8 2" xfId="12346"/>
    <cellStyle name="標題 4 8 9" xfId="12347"/>
    <cellStyle name="標題 4 8 9 2" xfId="12348"/>
    <cellStyle name="標題 4 9" xfId="12349"/>
    <cellStyle name="標題 4 9 10" xfId="12350"/>
    <cellStyle name="標題 4 9 10 2" xfId="12351"/>
    <cellStyle name="標題 4 9 10 3" xfId="12352"/>
    <cellStyle name="標題 4 9 11" xfId="12353"/>
    <cellStyle name="標題 4 9 2" xfId="12354"/>
    <cellStyle name="標題 4 9 2 2" xfId="12355"/>
    <cellStyle name="標題 4 9 2 2 2" xfId="12356"/>
    <cellStyle name="標題 4 9 2 2 2 2" xfId="12357"/>
    <cellStyle name="標題 4 9 2 2 3" xfId="12358"/>
    <cellStyle name="標題 4 9 2 2 3 2" xfId="12359"/>
    <cellStyle name="標題 4 9 2 2 4" xfId="12360"/>
    <cellStyle name="標題 4 9 2 2 4 2" xfId="12361"/>
    <cellStyle name="標題 4 9 2 2 4 3" xfId="12362"/>
    <cellStyle name="標題 4 9 2 2 5" xfId="12363"/>
    <cellStyle name="標題 4 9 2 3" xfId="12364"/>
    <cellStyle name="標題 4 9 2 3 2" xfId="12365"/>
    <cellStyle name="標題 4 9 2 3 2 2" xfId="12366"/>
    <cellStyle name="標題 4 9 2 3 3" xfId="12367"/>
    <cellStyle name="標題 4 9 2 3 3 2" xfId="12368"/>
    <cellStyle name="標題 4 9 2 3 4" xfId="12369"/>
    <cellStyle name="標題 4 9 2 3 4 2" xfId="12370"/>
    <cellStyle name="標題 4 9 2 3 4 3" xfId="12371"/>
    <cellStyle name="標題 4 9 2 3 5" xfId="12372"/>
    <cellStyle name="標題 4 9 2 4" xfId="12373"/>
    <cellStyle name="標題 4 9 2 4 2" xfId="12374"/>
    <cellStyle name="標題 4 9 2 4 2 2" xfId="12375"/>
    <cellStyle name="標題 4 9 2 4 3" xfId="12376"/>
    <cellStyle name="標題 4 9 2 4 3 2" xfId="12377"/>
    <cellStyle name="標題 4 9 2 4 3 3" xfId="12378"/>
    <cellStyle name="標題 4 9 2 4 4" xfId="12379"/>
    <cellStyle name="標題 4 9 2 4 5" xfId="12380"/>
    <cellStyle name="標題 4 9 2 5" xfId="12381"/>
    <cellStyle name="標題 4 9 2 5 2" xfId="12382"/>
    <cellStyle name="標題 4 9 2 6" xfId="12383"/>
    <cellStyle name="標題 4 9 2 6 2" xfId="12384"/>
    <cellStyle name="標題 4 9 2 7" xfId="12385"/>
    <cellStyle name="標題 4 9 2 7 2" xfId="12386"/>
    <cellStyle name="標題 4 9 2 7 3" xfId="12387"/>
    <cellStyle name="標題 4 9 2 8" xfId="12388"/>
    <cellStyle name="標題 4 9 2 9" xfId="12389"/>
    <cellStyle name="標題 4 9 3" xfId="12390"/>
    <cellStyle name="標題 4 9 3 2" xfId="12391"/>
    <cellStyle name="標題 4 9 3 2 2" xfId="12392"/>
    <cellStyle name="標題 4 9 3 2 2 2" xfId="12393"/>
    <cellStyle name="標題 4 9 3 2 3" xfId="12394"/>
    <cellStyle name="標題 4 9 3 2 3 2" xfId="12395"/>
    <cellStyle name="標題 4 9 3 2 4" xfId="12396"/>
    <cellStyle name="標題 4 9 3 2 4 2" xfId="12397"/>
    <cellStyle name="標題 4 9 3 2 4 3" xfId="12398"/>
    <cellStyle name="標題 4 9 3 2 5" xfId="12399"/>
    <cellStyle name="標題 4 9 3 3" xfId="12400"/>
    <cellStyle name="標題 4 9 3 3 2" xfId="12401"/>
    <cellStyle name="標題 4 9 3 3 2 2" xfId="12402"/>
    <cellStyle name="標題 4 9 3 3 3" xfId="12403"/>
    <cellStyle name="標題 4 9 3 3 3 2" xfId="12404"/>
    <cellStyle name="標題 4 9 3 3 4" xfId="12405"/>
    <cellStyle name="標題 4 9 3 3 4 2" xfId="12406"/>
    <cellStyle name="標題 4 9 3 3 4 3" xfId="12407"/>
    <cellStyle name="標題 4 9 3 3 5" xfId="12408"/>
    <cellStyle name="標題 4 9 3 4" xfId="12409"/>
    <cellStyle name="標題 4 9 3 4 2" xfId="12410"/>
    <cellStyle name="標題 4 9 3 4 2 2" xfId="12411"/>
    <cellStyle name="標題 4 9 3 4 3" xfId="12412"/>
    <cellStyle name="標題 4 9 3 4 3 2" xfId="12413"/>
    <cellStyle name="標題 4 9 3 4 3 3" xfId="12414"/>
    <cellStyle name="標題 4 9 3 4 4" xfId="12415"/>
    <cellStyle name="標題 4 9 3 4 5" xfId="12416"/>
    <cellStyle name="標題 4 9 3 5" xfId="12417"/>
    <cellStyle name="標題 4 9 3 5 2" xfId="12418"/>
    <cellStyle name="標題 4 9 3 6" xfId="12419"/>
    <cellStyle name="標題 4 9 3 6 2" xfId="12420"/>
    <cellStyle name="標題 4 9 3 7" xfId="12421"/>
    <cellStyle name="標題 4 9 3 7 2" xfId="12422"/>
    <cellStyle name="標題 4 9 3 7 3" xfId="12423"/>
    <cellStyle name="標題 4 9 3 8" xfId="12424"/>
    <cellStyle name="標題 4 9 3 9" xfId="12425"/>
    <cellStyle name="標題 4 9 4" xfId="12426"/>
    <cellStyle name="標題 4 9 4 2" xfId="12427"/>
    <cellStyle name="標題 4 9 4 2 2" xfId="12428"/>
    <cellStyle name="標題 4 9 4 2 2 2" xfId="12429"/>
    <cellStyle name="標題 4 9 4 2 3" xfId="12430"/>
    <cellStyle name="標題 4 9 4 2 3 2" xfId="12431"/>
    <cellStyle name="標題 4 9 4 2 4" xfId="12432"/>
    <cellStyle name="標題 4 9 4 2 4 2" xfId="12433"/>
    <cellStyle name="標題 4 9 4 2 4 3" xfId="12434"/>
    <cellStyle name="標題 4 9 4 2 5" xfId="12435"/>
    <cellStyle name="標題 4 9 4 3" xfId="12436"/>
    <cellStyle name="標題 4 9 4 3 2" xfId="12437"/>
    <cellStyle name="標題 4 9 4 3 2 2" xfId="12438"/>
    <cellStyle name="標題 4 9 4 3 3" xfId="12439"/>
    <cellStyle name="標題 4 9 4 3 3 2" xfId="12440"/>
    <cellStyle name="標題 4 9 4 3 4" xfId="12441"/>
    <cellStyle name="標題 4 9 4 3 4 2" xfId="12442"/>
    <cellStyle name="標題 4 9 4 3 4 3" xfId="12443"/>
    <cellStyle name="標題 4 9 4 3 5" xfId="12444"/>
    <cellStyle name="標題 4 9 4 4" xfId="12445"/>
    <cellStyle name="標題 4 9 4 4 2" xfId="12446"/>
    <cellStyle name="標題 4 9 4 4 2 2" xfId="12447"/>
    <cellStyle name="標題 4 9 4 4 3" xfId="12448"/>
    <cellStyle name="標題 4 9 4 4 3 2" xfId="12449"/>
    <cellStyle name="標題 4 9 4 4 3 3" xfId="12450"/>
    <cellStyle name="標題 4 9 4 4 4" xfId="12451"/>
    <cellStyle name="標題 4 9 4 4 5" xfId="12452"/>
    <cellStyle name="標題 4 9 4 5" xfId="12453"/>
    <cellStyle name="標題 4 9 4 5 2" xfId="12454"/>
    <cellStyle name="標題 4 9 4 6" xfId="12455"/>
    <cellStyle name="標題 4 9 4 6 2" xfId="12456"/>
    <cellStyle name="標題 4 9 4 7" xfId="12457"/>
    <cellStyle name="標題 4 9 4 7 2" xfId="12458"/>
    <cellStyle name="標題 4 9 4 7 3" xfId="12459"/>
    <cellStyle name="標題 4 9 4 8" xfId="12460"/>
    <cellStyle name="標題 4 9 4 9" xfId="12461"/>
    <cellStyle name="標題 4 9 5" xfId="12462"/>
    <cellStyle name="標題 4 9 5 2" xfId="12463"/>
    <cellStyle name="標題 4 9 5 2 2" xfId="12464"/>
    <cellStyle name="標題 4 9 5 3" xfId="12465"/>
    <cellStyle name="標題 4 9 5 3 2" xfId="12466"/>
    <cellStyle name="標題 4 9 5 4" xfId="12467"/>
    <cellStyle name="標題 4 9 5 4 2" xfId="12468"/>
    <cellStyle name="標題 4 9 5 4 3" xfId="12469"/>
    <cellStyle name="標題 4 9 5 5" xfId="12470"/>
    <cellStyle name="標題 4 9 5 6" xfId="12471"/>
    <cellStyle name="標題 4 9 6" xfId="12472"/>
    <cellStyle name="標題 4 9 6 2" xfId="12473"/>
    <cellStyle name="標題 4 9 6 2 2" xfId="12474"/>
    <cellStyle name="標題 4 9 6 3" xfId="12475"/>
    <cellStyle name="標題 4 9 6 3 2" xfId="12476"/>
    <cellStyle name="標題 4 9 6 3 3" xfId="12477"/>
    <cellStyle name="標題 4 9 6 4" xfId="12478"/>
    <cellStyle name="標題 4 9 6 5" xfId="12479"/>
    <cellStyle name="標題 4 9 7" xfId="12480"/>
    <cellStyle name="標題 4 9 7 2" xfId="12481"/>
    <cellStyle name="標題 4 9 7 2 2" xfId="12482"/>
    <cellStyle name="標題 4 9 7 3" xfId="12483"/>
    <cellStyle name="標題 4 9 7 3 2" xfId="12484"/>
    <cellStyle name="標題 4 9 7 3 3" xfId="12485"/>
    <cellStyle name="標題 4 9 7 4" xfId="12486"/>
    <cellStyle name="標題 4 9 8" xfId="12487"/>
    <cellStyle name="標題 4 9 8 2" xfId="12488"/>
    <cellStyle name="標題 4 9 9" xfId="12489"/>
    <cellStyle name="標題 4 9 9 2" xfId="12490"/>
    <cellStyle name="標題 5" xfId="12491"/>
    <cellStyle name="標題 5 10" xfId="12492"/>
    <cellStyle name="標題 5 10 2" xfId="12493"/>
    <cellStyle name="標題 5 10 2 2" xfId="12494"/>
    <cellStyle name="標題 5 10 3" xfId="12495"/>
    <cellStyle name="標題 5 10 3 2" xfId="12496"/>
    <cellStyle name="標題 5 10 3 3" xfId="12497"/>
    <cellStyle name="標題 5 10 4" xfId="12498"/>
    <cellStyle name="標題 5 11" xfId="12499"/>
    <cellStyle name="標題 5 11 2" xfId="12500"/>
    <cellStyle name="標題 5 11 2 2" xfId="12501"/>
    <cellStyle name="標題 5 11 3" xfId="12502"/>
    <cellStyle name="標題 5 11 3 2" xfId="12503"/>
    <cellStyle name="標題 5 11 3 3" xfId="12504"/>
    <cellStyle name="標題 5 11 4" xfId="12505"/>
    <cellStyle name="標題 5 12" xfId="12506"/>
    <cellStyle name="標題 5 12 2" xfId="12507"/>
    <cellStyle name="標題 5 12 2 2" xfId="12508"/>
    <cellStyle name="標題 5 12 3" xfId="12509"/>
    <cellStyle name="標題 5 12 3 2" xfId="12510"/>
    <cellStyle name="標題 5 12 3 3" xfId="12511"/>
    <cellStyle name="標題 5 12 4" xfId="12512"/>
    <cellStyle name="標題 5 13" xfId="12513"/>
    <cellStyle name="標題 5 13 2" xfId="12514"/>
    <cellStyle name="標題 5 13 2 2" xfId="12515"/>
    <cellStyle name="標題 5 13 3" xfId="12516"/>
    <cellStyle name="標題 5 13 3 2" xfId="12517"/>
    <cellStyle name="標題 5 13 3 3" xfId="12518"/>
    <cellStyle name="標題 5 13 4" xfId="12519"/>
    <cellStyle name="標題 5 14" xfId="12520"/>
    <cellStyle name="標題 5 14 2" xfId="12521"/>
    <cellStyle name="標題 5 15" xfId="12522"/>
    <cellStyle name="標題 5 15 2" xfId="12523"/>
    <cellStyle name="標題 5 16" xfId="12524"/>
    <cellStyle name="標題 5 16 2" xfId="12525"/>
    <cellStyle name="標題 5 16 3" xfId="12526"/>
    <cellStyle name="標題 5 17" xfId="12527"/>
    <cellStyle name="標題 5 2" xfId="12528"/>
    <cellStyle name="標題 5 2 2" xfId="12529"/>
    <cellStyle name="標題 5 2 2 2" xfId="12530"/>
    <cellStyle name="標題 5 2 2 2 2" xfId="12531"/>
    <cellStyle name="標題 5 2 2 3" xfId="12532"/>
    <cellStyle name="標題 5 2 2 3 2" xfId="12533"/>
    <cellStyle name="標題 5 2 2 4" xfId="12534"/>
    <cellStyle name="標題 5 2 2 4 2" xfId="12535"/>
    <cellStyle name="標題 5 2 2 4 3" xfId="12536"/>
    <cellStyle name="標題 5 2 2 5" xfId="12537"/>
    <cellStyle name="標題 5 2 3" xfId="12538"/>
    <cellStyle name="標題 5 2 3 2" xfId="12539"/>
    <cellStyle name="標題 5 2 3 2 2" xfId="12540"/>
    <cellStyle name="標題 5 2 3 3" xfId="12541"/>
    <cellStyle name="標題 5 2 3 3 2" xfId="12542"/>
    <cellStyle name="標題 5 2 3 4" xfId="12543"/>
    <cellStyle name="標題 5 2 3 4 2" xfId="12544"/>
    <cellStyle name="標題 5 2 3 4 3" xfId="12545"/>
    <cellStyle name="標題 5 2 3 5" xfId="12546"/>
    <cellStyle name="標題 5 2 4" xfId="12547"/>
    <cellStyle name="標題 5 2 4 2" xfId="12548"/>
    <cellStyle name="標題 5 2 4 2 2" xfId="12549"/>
    <cellStyle name="標題 5 2 4 3" xfId="12550"/>
    <cellStyle name="標題 5 2 4 3 2" xfId="12551"/>
    <cellStyle name="標題 5 2 4 3 3" xfId="12552"/>
    <cellStyle name="標題 5 2 4 4" xfId="12553"/>
    <cellStyle name="標題 5 2 4 5" xfId="12554"/>
    <cellStyle name="標題 5 2 5" xfId="12555"/>
    <cellStyle name="標題 5 2 5 2" xfId="12556"/>
    <cellStyle name="標題 5 2 6" xfId="12557"/>
    <cellStyle name="標題 5 2 6 2" xfId="12558"/>
    <cellStyle name="標題 5 2 7" xfId="12559"/>
    <cellStyle name="標題 5 2 7 2" xfId="12560"/>
    <cellStyle name="標題 5 2 7 3" xfId="12561"/>
    <cellStyle name="標題 5 2 8" xfId="12562"/>
    <cellStyle name="標題 5 3" xfId="12563"/>
    <cellStyle name="標題 5 3 2" xfId="12564"/>
    <cellStyle name="標題 5 3 2 2" xfId="12565"/>
    <cellStyle name="標題 5 3 2 2 2" xfId="12566"/>
    <cellStyle name="標題 5 3 2 3" xfId="12567"/>
    <cellStyle name="標題 5 3 2 3 2" xfId="12568"/>
    <cellStyle name="標題 5 3 2 4" xfId="12569"/>
    <cellStyle name="標題 5 3 2 4 2" xfId="12570"/>
    <cellStyle name="標題 5 3 2 4 3" xfId="12571"/>
    <cellStyle name="標題 5 3 2 5" xfId="12572"/>
    <cellStyle name="標題 5 3 3" xfId="12573"/>
    <cellStyle name="標題 5 3 3 2" xfId="12574"/>
    <cellStyle name="標題 5 3 3 2 2" xfId="12575"/>
    <cellStyle name="標題 5 3 3 3" xfId="12576"/>
    <cellStyle name="標題 5 3 3 3 2" xfId="12577"/>
    <cellStyle name="標題 5 3 3 4" xfId="12578"/>
    <cellStyle name="標題 5 3 3 4 2" xfId="12579"/>
    <cellStyle name="標題 5 3 3 4 3" xfId="12580"/>
    <cellStyle name="標題 5 3 3 5" xfId="12581"/>
    <cellStyle name="標題 5 3 4" xfId="12582"/>
    <cellStyle name="標題 5 3 4 2" xfId="12583"/>
    <cellStyle name="標題 5 3 4 2 2" xfId="12584"/>
    <cellStyle name="標題 5 3 4 3" xfId="12585"/>
    <cellStyle name="標題 5 3 4 3 2" xfId="12586"/>
    <cellStyle name="標題 5 3 4 3 3" xfId="12587"/>
    <cellStyle name="標題 5 3 4 4" xfId="12588"/>
    <cellStyle name="標題 5 3 4 5" xfId="12589"/>
    <cellStyle name="標題 5 3 5" xfId="12590"/>
    <cellStyle name="標題 5 3 5 2" xfId="12591"/>
    <cellStyle name="標題 5 3 6" xfId="12592"/>
    <cellStyle name="標題 5 3 6 2" xfId="12593"/>
    <cellStyle name="標題 5 3 7" xfId="12594"/>
    <cellStyle name="標題 5 3 7 2" xfId="12595"/>
    <cellStyle name="標題 5 3 7 3" xfId="12596"/>
    <cellStyle name="標題 5 3 8" xfId="12597"/>
    <cellStyle name="標題 5 3 9" xfId="12598"/>
    <cellStyle name="標題 5 4" xfId="12599"/>
    <cellStyle name="標題 5 4 2" xfId="12600"/>
    <cellStyle name="標題 5 4 2 2" xfId="12601"/>
    <cellStyle name="標題 5 4 2 2 2" xfId="12602"/>
    <cellStyle name="標題 5 4 2 3" xfId="12603"/>
    <cellStyle name="標題 5 4 2 3 2" xfId="12604"/>
    <cellStyle name="標題 5 4 2 4" xfId="12605"/>
    <cellStyle name="標題 5 4 2 4 2" xfId="12606"/>
    <cellStyle name="標題 5 4 2 4 3" xfId="12607"/>
    <cellStyle name="標題 5 4 2 5" xfId="12608"/>
    <cellStyle name="標題 5 4 3" xfId="12609"/>
    <cellStyle name="標題 5 4 3 2" xfId="12610"/>
    <cellStyle name="標題 5 4 3 2 2" xfId="12611"/>
    <cellStyle name="標題 5 4 3 3" xfId="12612"/>
    <cellStyle name="標題 5 4 3 3 2" xfId="12613"/>
    <cellStyle name="標題 5 4 3 4" xfId="12614"/>
    <cellStyle name="標題 5 4 3 4 2" xfId="12615"/>
    <cellStyle name="標題 5 4 3 4 3" xfId="12616"/>
    <cellStyle name="標題 5 4 3 5" xfId="12617"/>
    <cellStyle name="標題 5 4 4" xfId="12618"/>
    <cellStyle name="標題 5 4 4 2" xfId="12619"/>
    <cellStyle name="標題 5 4 4 2 2" xfId="12620"/>
    <cellStyle name="標題 5 4 4 3" xfId="12621"/>
    <cellStyle name="標題 5 4 4 3 2" xfId="12622"/>
    <cellStyle name="標題 5 4 4 3 3" xfId="12623"/>
    <cellStyle name="標題 5 4 4 4" xfId="12624"/>
    <cellStyle name="標題 5 4 4 5" xfId="12625"/>
    <cellStyle name="標題 5 4 5" xfId="12626"/>
    <cellStyle name="標題 5 4 5 2" xfId="12627"/>
    <cellStyle name="標題 5 4 6" xfId="12628"/>
    <cellStyle name="標題 5 4 6 2" xfId="12629"/>
    <cellStyle name="標題 5 4 7" xfId="12630"/>
    <cellStyle name="標題 5 4 7 2" xfId="12631"/>
    <cellStyle name="標題 5 4 7 3" xfId="12632"/>
    <cellStyle name="標題 5 4 8" xfId="12633"/>
    <cellStyle name="標題 5 4 9" xfId="12634"/>
    <cellStyle name="標題 5 5" xfId="12635"/>
    <cellStyle name="標題 5 5 10" xfId="12636"/>
    <cellStyle name="標題 5 5 2" xfId="12637"/>
    <cellStyle name="標題 5 5 2 2" xfId="12638"/>
    <cellStyle name="標題 5 5 2 2 2" xfId="12639"/>
    <cellStyle name="標題 5 5 2 2 2 2" xfId="12640"/>
    <cellStyle name="標題 5 5 2 2 3" xfId="12641"/>
    <cellStyle name="標題 5 5 2 2 3 2" xfId="12642"/>
    <cellStyle name="標題 5 5 2 2 3 3" xfId="12643"/>
    <cellStyle name="標題 5 5 2 2 4" xfId="12644"/>
    <cellStyle name="標題 5 5 2 3" xfId="12645"/>
    <cellStyle name="標題 5 5 2 3 2" xfId="12646"/>
    <cellStyle name="標題 5 5 2 3 2 2" xfId="12647"/>
    <cellStyle name="標題 5 5 2 3 3" xfId="12648"/>
    <cellStyle name="標題 5 5 2 3 3 2" xfId="12649"/>
    <cellStyle name="標題 5 5 2 3 3 3" xfId="12650"/>
    <cellStyle name="標題 5 5 2 3 4" xfId="12651"/>
    <cellStyle name="標題 5 5 2 4" xfId="12652"/>
    <cellStyle name="標題 5 5 2 4 2" xfId="12653"/>
    <cellStyle name="標題 5 5 2 4 2 2" xfId="12654"/>
    <cellStyle name="標題 5 5 2 4 3" xfId="12655"/>
    <cellStyle name="標題 5 5 2 4 3 2" xfId="12656"/>
    <cellStyle name="標題 5 5 2 4 3 3" xfId="12657"/>
    <cellStyle name="標題 5 5 2 4 4" xfId="12658"/>
    <cellStyle name="標題 5 5 2 5" xfId="12659"/>
    <cellStyle name="標題 5 5 2 5 2" xfId="12660"/>
    <cellStyle name="標題 5 5 2 6" xfId="12661"/>
    <cellStyle name="標題 5 5 2 6 2" xfId="12662"/>
    <cellStyle name="標題 5 5 2 6 3" xfId="12663"/>
    <cellStyle name="標題 5 5 2 7" xfId="12664"/>
    <cellStyle name="標題 5 5 3" xfId="12665"/>
    <cellStyle name="標題 5 5 3 2" xfId="12666"/>
    <cellStyle name="標題 5 5 3 2 2" xfId="12667"/>
    <cellStyle name="標題 5 5 3 3" xfId="12668"/>
    <cellStyle name="標題 5 5 3 3 2" xfId="12669"/>
    <cellStyle name="標題 5 5 3 3 3" xfId="12670"/>
    <cellStyle name="標題 5 5 3 4" xfId="12671"/>
    <cellStyle name="標題 5 5 4" xfId="12672"/>
    <cellStyle name="標題 5 5 4 2" xfId="12673"/>
    <cellStyle name="標題 5 5 4 2 2" xfId="12674"/>
    <cellStyle name="標題 5 5 4 3" xfId="12675"/>
    <cellStyle name="標題 5 5 4 3 2" xfId="12676"/>
    <cellStyle name="標題 5 5 4 3 3" xfId="12677"/>
    <cellStyle name="標題 5 5 4 4" xfId="12678"/>
    <cellStyle name="標題 5 5 5" xfId="12679"/>
    <cellStyle name="標題 5 5 5 2" xfId="12680"/>
    <cellStyle name="標題 5 5 5 2 2" xfId="12681"/>
    <cellStyle name="標題 5 5 5 3" xfId="12682"/>
    <cellStyle name="標題 5 5 5 3 2" xfId="12683"/>
    <cellStyle name="標題 5 5 5 3 3" xfId="12684"/>
    <cellStyle name="標題 5 5 5 4" xfId="12685"/>
    <cellStyle name="標題 5 5 6" xfId="12686"/>
    <cellStyle name="標題 5 5 6 2" xfId="12687"/>
    <cellStyle name="標題 5 5 7" xfId="12688"/>
    <cellStyle name="標題 5 5 7 2" xfId="12689"/>
    <cellStyle name="標題 5 5 8" xfId="12690"/>
    <cellStyle name="標題 5 5 8 2" xfId="12691"/>
    <cellStyle name="標題 5 5 8 3" xfId="12692"/>
    <cellStyle name="標題 5 5 9" xfId="12693"/>
    <cellStyle name="標題 5 6" xfId="12694"/>
    <cellStyle name="標題 5 6 2" xfId="12695"/>
    <cellStyle name="標題 5 6 2 2" xfId="12696"/>
    <cellStyle name="標題 5 6 2 2 2" xfId="12697"/>
    <cellStyle name="標題 5 6 2 3" xfId="12698"/>
    <cellStyle name="標題 5 6 2 3 2" xfId="12699"/>
    <cellStyle name="標題 5 6 2 3 3" xfId="12700"/>
    <cellStyle name="標題 5 6 2 4" xfId="12701"/>
    <cellStyle name="標題 5 6 3" xfId="12702"/>
    <cellStyle name="標題 5 6 3 2" xfId="12703"/>
    <cellStyle name="標題 5 6 3 2 2" xfId="12704"/>
    <cellStyle name="標題 5 6 3 3" xfId="12705"/>
    <cellStyle name="標題 5 6 3 3 2" xfId="12706"/>
    <cellStyle name="標題 5 6 3 3 3" xfId="12707"/>
    <cellStyle name="標題 5 6 3 4" xfId="12708"/>
    <cellStyle name="標題 5 6 4" xfId="12709"/>
    <cellStyle name="標題 5 6 4 2" xfId="12710"/>
    <cellStyle name="標題 5 6 4 2 2" xfId="12711"/>
    <cellStyle name="標題 5 6 4 3" xfId="12712"/>
    <cellStyle name="標題 5 6 4 3 2" xfId="12713"/>
    <cellStyle name="標題 5 6 4 3 3" xfId="12714"/>
    <cellStyle name="標題 5 6 4 4" xfId="12715"/>
    <cellStyle name="標題 5 6 5" xfId="12716"/>
    <cellStyle name="標題 5 6 5 2" xfId="12717"/>
    <cellStyle name="標題 5 6 6" xfId="12718"/>
    <cellStyle name="標題 5 6 6 2" xfId="12719"/>
    <cellStyle name="標題 5 6 7" xfId="12720"/>
    <cellStyle name="標題 5 6 7 2" xfId="12721"/>
    <cellStyle name="標題 5 6 7 3" xfId="12722"/>
    <cellStyle name="標題 5 6 8" xfId="12723"/>
    <cellStyle name="標題 5 7" xfId="12724"/>
    <cellStyle name="標題 5 7 2" xfId="12725"/>
    <cellStyle name="標題 5 7 2 2" xfId="12726"/>
    <cellStyle name="標題 5 7 3" xfId="12727"/>
    <cellStyle name="標題 5 7 3 2" xfId="12728"/>
    <cellStyle name="標題 5 7 3 3" xfId="12729"/>
    <cellStyle name="標題 5 7 4" xfId="12730"/>
    <cellStyle name="標題 5 7 5" xfId="12731"/>
    <cellStyle name="標題 5 8" xfId="12732"/>
    <cellStyle name="標題 5 8 2" xfId="12733"/>
    <cellStyle name="標題 5 8 2 2" xfId="12734"/>
    <cellStyle name="標題 5 8 3" xfId="12735"/>
    <cellStyle name="標題 5 8 3 2" xfId="12736"/>
    <cellStyle name="標題 5 8 3 3" xfId="12737"/>
    <cellStyle name="標題 5 8 4" xfId="12738"/>
    <cellStyle name="標題 5 9" xfId="12739"/>
    <cellStyle name="標題 5 9 2" xfId="12740"/>
    <cellStyle name="標題 5 9 2 2" xfId="12741"/>
    <cellStyle name="標題 5 9 3" xfId="12742"/>
    <cellStyle name="標題 5 9 3 2" xfId="12743"/>
    <cellStyle name="標題 5 9 3 3" xfId="12744"/>
    <cellStyle name="標題 5 9 4" xfId="12745"/>
    <cellStyle name="標題 6" xfId="12746"/>
    <cellStyle name="標題 6 10" xfId="12747"/>
    <cellStyle name="標題 6 10 2" xfId="12748"/>
    <cellStyle name="標題 6 10 3" xfId="12749"/>
    <cellStyle name="標題 6 11" xfId="12750"/>
    <cellStyle name="標題 6 2" xfId="12751"/>
    <cellStyle name="標題 6 2 2" xfId="12752"/>
    <cellStyle name="標題 6 2 2 2" xfId="12753"/>
    <cellStyle name="標題 6 2 2 2 2" xfId="12754"/>
    <cellStyle name="標題 6 2 2 3" xfId="12755"/>
    <cellStyle name="標題 6 2 2 3 2" xfId="12756"/>
    <cellStyle name="標題 6 2 2 4" xfId="12757"/>
    <cellStyle name="標題 6 2 2 4 2" xfId="12758"/>
    <cellStyle name="標題 6 2 2 4 3" xfId="12759"/>
    <cellStyle name="標題 6 2 2 5" xfId="12760"/>
    <cellStyle name="標題 6 2 3" xfId="12761"/>
    <cellStyle name="標題 6 2 3 2" xfId="12762"/>
    <cellStyle name="標題 6 2 3 2 2" xfId="12763"/>
    <cellStyle name="標題 6 2 3 3" xfId="12764"/>
    <cellStyle name="標題 6 2 3 3 2" xfId="12765"/>
    <cellStyle name="標題 6 2 3 4" xfId="12766"/>
    <cellStyle name="標題 6 2 3 4 2" xfId="12767"/>
    <cellStyle name="標題 6 2 3 4 3" xfId="12768"/>
    <cellStyle name="標題 6 2 3 5" xfId="12769"/>
    <cellStyle name="標題 6 2 4" xfId="12770"/>
    <cellStyle name="標題 6 2 4 2" xfId="12771"/>
    <cellStyle name="標題 6 2 4 2 2" xfId="12772"/>
    <cellStyle name="標題 6 2 4 3" xfId="12773"/>
    <cellStyle name="標題 6 2 4 3 2" xfId="12774"/>
    <cellStyle name="標題 6 2 4 3 3" xfId="12775"/>
    <cellStyle name="標題 6 2 4 4" xfId="12776"/>
    <cellStyle name="標題 6 2 4 5" xfId="12777"/>
    <cellStyle name="標題 6 2 5" xfId="12778"/>
    <cellStyle name="標題 6 2 5 2" xfId="12779"/>
    <cellStyle name="標題 6 2 6" xfId="12780"/>
    <cellStyle name="標題 6 2 6 2" xfId="12781"/>
    <cellStyle name="標題 6 2 7" xfId="12782"/>
    <cellStyle name="標題 6 2 7 2" xfId="12783"/>
    <cellStyle name="標題 6 2 7 3" xfId="12784"/>
    <cellStyle name="標題 6 2 8" xfId="12785"/>
    <cellStyle name="標題 6 2 9" xfId="12786"/>
    <cellStyle name="標題 6 3" xfId="12787"/>
    <cellStyle name="標題 6 3 2" xfId="12788"/>
    <cellStyle name="標題 6 3 2 2" xfId="12789"/>
    <cellStyle name="標題 6 3 2 2 2" xfId="12790"/>
    <cellStyle name="標題 6 3 2 3" xfId="12791"/>
    <cellStyle name="標題 6 3 2 3 2" xfId="12792"/>
    <cellStyle name="標題 6 3 2 4" xfId="12793"/>
    <cellStyle name="標題 6 3 2 4 2" xfId="12794"/>
    <cellStyle name="標題 6 3 2 4 3" xfId="12795"/>
    <cellStyle name="標題 6 3 2 5" xfId="12796"/>
    <cellStyle name="標題 6 3 3" xfId="12797"/>
    <cellStyle name="標題 6 3 3 2" xfId="12798"/>
    <cellStyle name="標題 6 3 3 2 2" xfId="12799"/>
    <cellStyle name="標題 6 3 3 3" xfId="12800"/>
    <cellStyle name="標題 6 3 3 3 2" xfId="12801"/>
    <cellStyle name="標題 6 3 3 4" xfId="12802"/>
    <cellStyle name="標題 6 3 3 4 2" xfId="12803"/>
    <cellStyle name="標題 6 3 3 4 3" xfId="12804"/>
    <cellStyle name="標題 6 3 3 5" xfId="12805"/>
    <cellStyle name="標題 6 3 4" xfId="12806"/>
    <cellStyle name="標題 6 3 4 2" xfId="12807"/>
    <cellStyle name="標題 6 3 4 2 2" xfId="12808"/>
    <cellStyle name="標題 6 3 4 3" xfId="12809"/>
    <cellStyle name="標題 6 3 4 3 2" xfId="12810"/>
    <cellStyle name="標題 6 3 4 3 3" xfId="12811"/>
    <cellStyle name="標題 6 3 4 4" xfId="12812"/>
    <cellStyle name="標題 6 3 4 5" xfId="12813"/>
    <cellStyle name="標題 6 3 5" xfId="12814"/>
    <cellStyle name="標題 6 3 5 2" xfId="12815"/>
    <cellStyle name="標題 6 3 6" xfId="12816"/>
    <cellStyle name="標題 6 3 6 2" xfId="12817"/>
    <cellStyle name="標題 6 3 7" xfId="12818"/>
    <cellStyle name="標題 6 3 7 2" xfId="12819"/>
    <cellStyle name="標題 6 3 7 3" xfId="12820"/>
    <cellStyle name="標題 6 3 8" xfId="12821"/>
    <cellStyle name="標題 6 3 9" xfId="12822"/>
    <cellStyle name="標題 6 4" xfId="12823"/>
    <cellStyle name="標題 6 4 2" xfId="12824"/>
    <cellStyle name="標題 6 4 2 2" xfId="12825"/>
    <cellStyle name="標題 6 4 2 2 2" xfId="12826"/>
    <cellStyle name="標題 6 4 2 3" xfId="12827"/>
    <cellStyle name="標題 6 4 2 3 2" xfId="12828"/>
    <cellStyle name="標題 6 4 2 4" xfId="12829"/>
    <cellStyle name="標題 6 4 2 4 2" xfId="12830"/>
    <cellStyle name="標題 6 4 2 4 3" xfId="12831"/>
    <cellStyle name="標題 6 4 2 5" xfId="12832"/>
    <cellStyle name="標題 6 4 3" xfId="12833"/>
    <cellStyle name="標題 6 4 3 2" xfId="12834"/>
    <cellStyle name="標題 6 4 3 2 2" xfId="12835"/>
    <cellStyle name="標題 6 4 3 3" xfId="12836"/>
    <cellStyle name="標題 6 4 3 3 2" xfId="12837"/>
    <cellStyle name="標題 6 4 3 4" xfId="12838"/>
    <cellStyle name="標題 6 4 3 4 2" xfId="12839"/>
    <cellStyle name="標題 6 4 3 4 3" xfId="12840"/>
    <cellStyle name="標題 6 4 3 5" xfId="12841"/>
    <cellStyle name="標題 6 4 4" xfId="12842"/>
    <cellStyle name="標題 6 4 4 2" xfId="12843"/>
    <cellStyle name="標題 6 4 4 2 2" xfId="12844"/>
    <cellStyle name="標題 6 4 4 3" xfId="12845"/>
    <cellStyle name="標題 6 4 4 3 2" xfId="12846"/>
    <cellStyle name="標題 6 4 4 3 3" xfId="12847"/>
    <cellStyle name="標題 6 4 4 4" xfId="12848"/>
    <cellStyle name="標題 6 4 4 5" xfId="12849"/>
    <cellStyle name="標題 6 4 5" xfId="12850"/>
    <cellStyle name="標題 6 4 5 2" xfId="12851"/>
    <cellStyle name="標題 6 4 6" xfId="12852"/>
    <cellStyle name="標題 6 4 6 2" xfId="12853"/>
    <cellStyle name="標題 6 4 7" xfId="12854"/>
    <cellStyle name="標題 6 4 7 2" xfId="12855"/>
    <cellStyle name="標題 6 4 7 3" xfId="12856"/>
    <cellStyle name="標題 6 4 8" xfId="12857"/>
    <cellStyle name="標題 6 4 9" xfId="12858"/>
    <cellStyle name="標題 6 5" xfId="12859"/>
    <cellStyle name="標題 6 5 2" xfId="12860"/>
    <cellStyle name="標題 6 5 2 2" xfId="12861"/>
    <cellStyle name="標題 6 5 3" xfId="12862"/>
    <cellStyle name="標題 6 5 3 2" xfId="12863"/>
    <cellStyle name="標題 6 5 4" xfId="12864"/>
    <cellStyle name="標題 6 5 4 2" xfId="12865"/>
    <cellStyle name="標題 6 5 4 3" xfId="12866"/>
    <cellStyle name="標題 6 5 5" xfId="12867"/>
    <cellStyle name="標題 6 5 6" xfId="12868"/>
    <cellStyle name="標題 6 6" xfId="12869"/>
    <cellStyle name="標題 6 6 2" xfId="12870"/>
    <cellStyle name="標題 6 6 2 2" xfId="12871"/>
    <cellStyle name="標題 6 6 3" xfId="12872"/>
    <cellStyle name="標題 6 6 3 2" xfId="12873"/>
    <cellStyle name="標題 6 6 4" xfId="12874"/>
    <cellStyle name="標題 6 6 4 2" xfId="12875"/>
    <cellStyle name="標題 6 6 4 3" xfId="12876"/>
    <cellStyle name="標題 6 6 5" xfId="12877"/>
    <cellStyle name="標題 6 7" xfId="12878"/>
    <cellStyle name="標題 6 7 2" xfId="12879"/>
    <cellStyle name="標題 6 7 2 2" xfId="12880"/>
    <cellStyle name="標題 6 7 3" xfId="12881"/>
    <cellStyle name="標題 6 7 3 2" xfId="12882"/>
    <cellStyle name="標題 6 7 3 3" xfId="12883"/>
    <cellStyle name="標題 6 7 4" xfId="12884"/>
    <cellStyle name="標題 6 7 5" xfId="12885"/>
    <cellStyle name="標題 6 8" xfId="12886"/>
    <cellStyle name="標題 6 8 2" xfId="12887"/>
    <cellStyle name="標題 6 9" xfId="12888"/>
    <cellStyle name="標題 6 9 2" xfId="12889"/>
    <cellStyle name="標題 7" xfId="12890"/>
    <cellStyle name="標題 7 10" xfId="12891"/>
    <cellStyle name="標題 7 10 2" xfId="12892"/>
    <cellStyle name="標題 7 10 3" xfId="12893"/>
    <cellStyle name="標題 7 11" xfId="12894"/>
    <cellStyle name="標題 7 2" xfId="12895"/>
    <cellStyle name="標題 7 2 2" xfId="12896"/>
    <cellStyle name="標題 7 2 2 2" xfId="12897"/>
    <cellStyle name="標題 7 2 2 2 2" xfId="12898"/>
    <cellStyle name="標題 7 2 2 3" xfId="12899"/>
    <cellStyle name="標題 7 2 2 3 2" xfId="12900"/>
    <cellStyle name="標題 7 2 2 4" xfId="12901"/>
    <cellStyle name="標題 7 2 2 4 2" xfId="12902"/>
    <cellStyle name="標題 7 2 2 4 3" xfId="12903"/>
    <cellStyle name="標題 7 2 2 5" xfId="12904"/>
    <cellStyle name="標題 7 2 3" xfId="12905"/>
    <cellStyle name="標題 7 2 3 2" xfId="12906"/>
    <cellStyle name="標題 7 2 3 2 2" xfId="12907"/>
    <cellStyle name="標題 7 2 3 3" xfId="12908"/>
    <cellStyle name="標題 7 2 3 3 2" xfId="12909"/>
    <cellStyle name="標題 7 2 3 4" xfId="12910"/>
    <cellStyle name="標題 7 2 3 4 2" xfId="12911"/>
    <cellStyle name="標題 7 2 3 4 3" xfId="12912"/>
    <cellStyle name="標題 7 2 3 5" xfId="12913"/>
    <cellStyle name="標題 7 2 4" xfId="12914"/>
    <cellStyle name="標題 7 2 4 2" xfId="12915"/>
    <cellStyle name="標題 7 2 4 2 2" xfId="12916"/>
    <cellStyle name="標題 7 2 4 3" xfId="12917"/>
    <cellStyle name="標題 7 2 4 3 2" xfId="12918"/>
    <cellStyle name="標題 7 2 4 3 3" xfId="12919"/>
    <cellStyle name="標題 7 2 4 4" xfId="12920"/>
    <cellStyle name="標題 7 2 4 5" xfId="12921"/>
    <cellStyle name="標題 7 2 5" xfId="12922"/>
    <cellStyle name="標題 7 2 5 2" xfId="12923"/>
    <cellStyle name="標題 7 2 6" xfId="12924"/>
    <cellStyle name="標題 7 2 6 2" xfId="12925"/>
    <cellStyle name="標題 7 2 7" xfId="12926"/>
    <cellStyle name="標題 7 2 7 2" xfId="12927"/>
    <cellStyle name="標題 7 2 7 3" xfId="12928"/>
    <cellStyle name="標題 7 2 8" xfId="12929"/>
    <cellStyle name="標題 7 2 9" xfId="12930"/>
    <cellStyle name="標題 7 3" xfId="12931"/>
    <cellStyle name="標題 7 3 2" xfId="12932"/>
    <cellStyle name="標題 7 3 2 2" xfId="12933"/>
    <cellStyle name="標題 7 3 2 2 2" xfId="12934"/>
    <cellStyle name="標題 7 3 2 3" xfId="12935"/>
    <cellStyle name="標題 7 3 2 3 2" xfId="12936"/>
    <cellStyle name="標題 7 3 2 4" xfId="12937"/>
    <cellStyle name="標題 7 3 2 4 2" xfId="12938"/>
    <cellStyle name="標題 7 3 2 4 3" xfId="12939"/>
    <cellStyle name="標題 7 3 2 5" xfId="12940"/>
    <cellStyle name="標題 7 3 3" xfId="12941"/>
    <cellStyle name="標題 7 3 3 2" xfId="12942"/>
    <cellStyle name="標題 7 3 3 2 2" xfId="12943"/>
    <cellStyle name="標題 7 3 3 3" xfId="12944"/>
    <cellStyle name="標題 7 3 3 3 2" xfId="12945"/>
    <cellStyle name="標題 7 3 3 4" xfId="12946"/>
    <cellStyle name="標題 7 3 3 4 2" xfId="12947"/>
    <cellStyle name="標題 7 3 3 4 3" xfId="12948"/>
    <cellStyle name="標題 7 3 3 5" xfId="12949"/>
    <cellStyle name="標題 7 3 4" xfId="12950"/>
    <cellStyle name="標題 7 3 4 2" xfId="12951"/>
    <cellStyle name="標題 7 3 4 2 2" xfId="12952"/>
    <cellStyle name="標題 7 3 4 3" xfId="12953"/>
    <cellStyle name="標題 7 3 4 3 2" xfId="12954"/>
    <cellStyle name="標題 7 3 4 3 3" xfId="12955"/>
    <cellStyle name="標題 7 3 4 4" xfId="12956"/>
    <cellStyle name="標題 7 3 4 5" xfId="12957"/>
    <cellStyle name="標題 7 3 5" xfId="12958"/>
    <cellStyle name="標題 7 3 5 2" xfId="12959"/>
    <cellStyle name="標題 7 3 6" xfId="12960"/>
    <cellStyle name="標題 7 3 6 2" xfId="12961"/>
    <cellStyle name="標題 7 3 7" xfId="12962"/>
    <cellStyle name="標題 7 3 7 2" xfId="12963"/>
    <cellStyle name="標題 7 3 7 3" xfId="12964"/>
    <cellStyle name="標題 7 3 8" xfId="12965"/>
    <cellStyle name="標題 7 3 9" xfId="12966"/>
    <cellStyle name="標題 7 4" xfId="12967"/>
    <cellStyle name="標題 7 4 2" xfId="12968"/>
    <cellStyle name="標題 7 4 2 2" xfId="12969"/>
    <cellStyle name="標題 7 4 2 2 2" xfId="12970"/>
    <cellStyle name="標題 7 4 2 3" xfId="12971"/>
    <cellStyle name="標題 7 4 2 3 2" xfId="12972"/>
    <cellStyle name="標題 7 4 2 4" xfId="12973"/>
    <cellStyle name="標題 7 4 2 4 2" xfId="12974"/>
    <cellStyle name="標題 7 4 2 4 3" xfId="12975"/>
    <cellStyle name="標題 7 4 2 5" xfId="12976"/>
    <cellStyle name="標題 7 4 3" xfId="12977"/>
    <cellStyle name="標題 7 4 3 2" xfId="12978"/>
    <cellStyle name="標題 7 4 3 2 2" xfId="12979"/>
    <cellStyle name="標題 7 4 3 3" xfId="12980"/>
    <cellStyle name="標題 7 4 3 3 2" xfId="12981"/>
    <cellStyle name="標題 7 4 3 4" xfId="12982"/>
    <cellStyle name="標題 7 4 3 4 2" xfId="12983"/>
    <cellStyle name="標題 7 4 3 4 3" xfId="12984"/>
    <cellStyle name="標題 7 4 3 5" xfId="12985"/>
    <cellStyle name="標題 7 4 4" xfId="12986"/>
    <cellStyle name="標題 7 4 4 2" xfId="12987"/>
    <cellStyle name="標題 7 4 4 2 2" xfId="12988"/>
    <cellStyle name="標題 7 4 4 3" xfId="12989"/>
    <cellStyle name="標題 7 4 4 3 2" xfId="12990"/>
    <cellStyle name="標題 7 4 4 3 3" xfId="12991"/>
    <cellStyle name="標題 7 4 4 4" xfId="12992"/>
    <cellStyle name="標題 7 4 4 5" xfId="12993"/>
    <cellStyle name="標題 7 4 5" xfId="12994"/>
    <cellStyle name="標題 7 4 5 2" xfId="12995"/>
    <cellStyle name="標題 7 4 6" xfId="12996"/>
    <cellStyle name="標題 7 4 6 2" xfId="12997"/>
    <cellStyle name="標題 7 4 7" xfId="12998"/>
    <cellStyle name="標題 7 4 7 2" xfId="12999"/>
    <cellStyle name="標題 7 4 7 3" xfId="13000"/>
    <cellStyle name="標題 7 4 8" xfId="13001"/>
    <cellStyle name="標題 7 4 9" xfId="13002"/>
    <cellStyle name="標題 7 5" xfId="13003"/>
    <cellStyle name="標題 7 5 2" xfId="13004"/>
    <cellStyle name="標題 7 5 2 2" xfId="13005"/>
    <cellStyle name="標題 7 5 3" xfId="13006"/>
    <cellStyle name="標題 7 5 3 2" xfId="13007"/>
    <cellStyle name="標題 7 5 4" xfId="13008"/>
    <cellStyle name="標題 7 5 4 2" xfId="13009"/>
    <cellStyle name="標題 7 5 4 3" xfId="13010"/>
    <cellStyle name="標題 7 5 5" xfId="13011"/>
    <cellStyle name="標題 7 5 6" xfId="13012"/>
    <cellStyle name="標題 7 6" xfId="13013"/>
    <cellStyle name="標題 7 6 2" xfId="13014"/>
    <cellStyle name="標題 7 6 2 2" xfId="13015"/>
    <cellStyle name="標題 7 6 3" xfId="13016"/>
    <cellStyle name="標題 7 6 3 2" xfId="13017"/>
    <cellStyle name="標題 7 6 4" xfId="13018"/>
    <cellStyle name="標題 7 6 4 2" xfId="13019"/>
    <cellStyle name="標題 7 6 4 3" xfId="13020"/>
    <cellStyle name="標題 7 6 5" xfId="13021"/>
    <cellStyle name="標題 7 7" xfId="13022"/>
    <cellStyle name="標題 7 7 2" xfId="13023"/>
    <cellStyle name="標題 7 7 2 2" xfId="13024"/>
    <cellStyle name="標題 7 7 3" xfId="13025"/>
    <cellStyle name="標題 7 7 3 2" xfId="13026"/>
    <cellStyle name="標題 7 7 3 3" xfId="13027"/>
    <cellStyle name="標題 7 7 4" xfId="13028"/>
    <cellStyle name="標題 7 7 5" xfId="13029"/>
    <cellStyle name="標題 7 8" xfId="13030"/>
    <cellStyle name="標題 7 8 2" xfId="13031"/>
    <cellStyle name="標題 7 9" xfId="13032"/>
    <cellStyle name="標題 7 9 2" xfId="13033"/>
    <cellStyle name="標題 8" xfId="13034"/>
    <cellStyle name="標題 8 10" xfId="13035"/>
    <cellStyle name="標題 8 10 2" xfId="13036"/>
    <cellStyle name="標題 8 10 3" xfId="13037"/>
    <cellStyle name="標題 8 11" xfId="13038"/>
    <cellStyle name="標題 8 2" xfId="13039"/>
    <cellStyle name="標題 8 2 2" xfId="13040"/>
    <cellStyle name="標題 8 2 2 2" xfId="13041"/>
    <cellStyle name="標題 8 2 2 2 2" xfId="13042"/>
    <cellStyle name="標題 8 2 2 3" xfId="13043"/>
    <cellStyle name="標題 8 2 2 3 2" xfId="13044"/>
    <cellStyle name="標題 8 2 2 4" xfId="13045"/>
    <cellStyle name="標題 8 2 2 4 2" xfId="13046"/>
    <cellStyle name="標題 8 2 2 4 3" xfId="13047"/>
    <cellStyle name="標題 8 2 2 5" xfId="13048"/>
    <cellStyle name="標題 8 2 3" xfId="13049"/>
    <cellStyle name="標題 8 2 3 2" xfId="13050"/>
    <cellStyle name="標題 8 2 3 2 2" xfId="13051"/>
    <cellStyle name="標題 8 2 3 3" xfId="13052"/>
    <cellStyle name="標題 8 2 3 3 2" xfId="13053"/>
    <cellStyle name="標題 8 2 3 4" xfId="13054"/>
    <cellStyle name="標題 8 2 3 4 2" xfId="13055"/>
    <cellStyle name="標題 8 2 3 4 3" xfId="13056"/>
    <cellStyle name="標題 8 2 3 5" xfId="13057"/>
    <cellStyle name="標題 8 2 4" xfId="13058"/>
    <cellStyle name="標題 8 2 4 2" xfId="13059"/>
    <cellStyle name="標題 8 2 4 2 2" xfId="13060"/>
    <cellStyle name="標題 8 2 4 3" xfId="13061"/>
    <cellStyle name="標題 8 2 4 3 2" xfId="13062"/>
    <cellStyle name="標題 8 2 4 3 3" xfId="13063"/>
    <cellStyle name="標題 8 2 4 4" xfId="13064"/>
    <cellStyle name="標題 8 2 4 5" xfId="13065"/>
    <cellStyle name="標題 8 2 5" xfId="13066"/>
    <cellStyle name="標題 8 2 5 2" xfId="13067"/>
    <cellStyle name="標題 8 2 6" xfId="13068"/>
    <cellStyle name="標題 8 2 6 2" xfId="13069"/>
    <cellStyle name="標題 8 2 7" xfId="13070"/>
    <cellStyle name="標題 8 2 7 2" xfId="13071"/>
    <cellStyle name="標題 8 2 7 3" xfId="13072"/>
    <cellStyle name="標題 8 2 8" xfId="13073"/>
    <cellStyle name="標題 8 2 9" xfId="13074"/>
    <cellStyle name="標題 8 3" xfId="13075"/>
    <cellStyle name="標題 8 3 2" xfId="13076"/>
    <cellStyle name="標題 8 3 2 2" xfId="13077"/>
    <cellStyle name="標題 8 3 2 2 2" xfId="13078"/>
    <cellStyle name="標題 8 3 2 3" xfId="13079"/>
    <cellStyle name="標題 8 3 2 3 2" xfId="13080"/>
    <cellStyle name="標題 8 3 2 4" xfId="13081"/>
    <cellStyle name="標題 8 3 2 4 2" xfId="13082"/>
    <cellStyle name="標題 8 3 2 4 3" xfId="13083"/>
    <cellStyle name="標題 8 3 2 5" xfId="13084"/>
    <cellStyle name="標題 8 3 3" xfId="13085"/>
    <cellStyle name="標題 8 3 3 2" xfId="13086"/>
    <cellStyle name="標題 8 3 3 2 2" xfId="13087"/>
    <cellStyle name="標題 8 3 3 3" xfId="13088"/>
    <cellStyle name="標題 8 3 3 3 2" xfId="13089"/>
    <cellStyle name="標題 8 3 3 4" xfId="13090"/>
    <cellStyle name="標題 8 3 3 4 2" xfId="13091"/>
    <cellStyle name="標題 8 3 3 4 3" xfId="13092"/>
    <cellStyle name="標題 8 3 3 5" xfId="13093"/>
    <cellStyle name="標題 8 3 4" xfId="13094"/>
    <cellStyle name="標題 8 3 4 2" xfId="13095"/>
    <cellStyle name="標題 8 3 4 2 2" xfId="13096"/>
    <cellStyle name="標題 8 3 4 3" xfId="13097"/>
    <cellStyle name="標題 8 3 4 3 2" xfId="13098"/>
    <cellStyle name="標題 8 3 4 3 3" xfId="13099"/>
    <cellStyle name="標題 8 3 4 4" xfId="13100"/>
    <cellStyle name="標題 8 3 4 5" xfId="13101"/>
    <cellStyle name="標題 8 3 5" xfId="13102"/>
    <cellStyle name="標題 8 3 5 2" xfId="13103"/>
    <cellStyle name="標題 8 3 6" xfId="13104"/>
    <cellStyle name="標題 8 3 6 2" xfId="13105"/>
    <cellStyle name="標題 8 3 7" xfId="13106"/>
    <cellStyle name="標題 8 3 7 2" xfId="13107"/>
    <cellStyle name="標題 8 3 7 3" xfId="13108"/>
    <cellStyle name="標題 8 3 8" xfId="13109"/>
    <cellStyle name="標題 8 3 9" xfId="13110"/>
    <cellStyle name="標題 8 4" xfId="13111"/>
    <cellStyle name="標題 8 4 2" xfId="13112"/>
    <cellStyle name="標題 8 4 2 2" xfId="13113"/>
    <cellStyle name="標題 8 4 2 2 2" xfId="13114"/>
    <cellStyle name="標題 8 4 2 3" xfId="13115"/>
    <cellStyle name="標題 8 4 2 3 2" xfId="13116"/>
    <cellStyle name="標題 8 4 2 4" xfId="13117"/>
    <cellStyle name="標題 8 4 2 4 2" xfId="13118"/>
    <cellStyle name="標題 8 4 2 4 3" xfId="13119"/>
    <cellStyle name="標題 8 4 2 5" xfId="13120"/>
    <cellStyle name="標題 8 4 3" xfId="13121"/>
    <cellStyle name="標題 8 4 3 2" xfId="13122"/>
    <cellStyle name="標題 8 4 3 2 2" xfId="13123"/>
    <cellStyle name="標題 8 4 3 3" xfId="13124"/>
    <cellStyle name="標題 8 4 3 3 2" xfId="13125"/>
    <cellStyle name="標題 8 4 3 4" xfId="13126"/>
    <cellStyle name="標題 8 4 3 4 2" xfId="13127"/>
    <cellStyle name="標題 8 4 3 4 3" xfId="13128"/>
    <cellStyle name="標題 8 4 3 5" xfId="13129"/>
    <cellStyle name="標題 8 4 4" xfId="13130"/>
    <cellStyle name="標題 8 4 4 2" xfId="13131"/>
    <cellStyle name="標題 8 4 4 2 2" xfId="13132"/>
    <cellStyle name="標題 8 4 4 3" xfId="13133"/>
    <cellStyle name="標題 8 4 4 3 2" xfId="13134"/>
    <cellStyle name="標題 8 4 4 3 3" xfId="13135"/>
    <cellStyle name="標題 8 4 4 4" xfId="13136"/>
    <cellStyle name="標題 8 4 4 5" xfId="13137"/>
    <cellStyle name="標題 8 4 5" xfId="13138"/>
    <cellStyle name="標題 8 4 5 2" xfId="13139"/>
    <cellStyle name="標題 8 4 6" xfId="13140"/>
    <cellStyle name="標題 8 4 6 2" xfId="13141"/>
    <cellStyle name="標題 8 4 7" xfId="13142"/>
    <cellStyle name="標題 8 4 7 2" xfId="13143"/>
    <cellStyle name="標題 8 4 7 3" xfId="13144"/>
    <cellStyle name="標題 8 4 8" xfId="13145"/>
    <cellStyle name="標題 8 4 9" xfId="13146"/>
    <cellStyle name="標題 8 5" xfId="13147"/>
    <cellStyle name="標題 8 5 2" xfId="13148"/>
    <cellStyle name="標題 8 5 2 2" xfId="13149"/>
    <cellStyle name="標題 8 5 3" xfId="13150"/>
    <cellStyle name="標題 8 5 3 2" xfId="13151"/>
    <cellStyle name="標題 8 5 4" xfId="13152"/>
    <cellStyle name="標題 8 5 4 2" xfId="13153"/>
    <cellStyle name="標題 8 5 4 3" xfId="13154"/>
    <cellStyle name="標題 8 5 5" xfId="13155"/>
    <cellStyle name="標題 8 5 6" xfId="13156"/>
    <cellStyle name="標題 8 6" xfId="13157"/>
    <cellStyle name="標題 8 6 2" xfId="13158"/>
    <cellStyle name="標題 8 6 2 2" xfId="13159"/>
    <cellStyle name="標題 8 6 3" xfId="13160"/>
    <cellStyle name="標題 8 6 3 2" xfId="13161"/>
    <cellStyle name="標題 8 6 4" xfId="13162"/>
    <cellStyle name="標題 8 6 4 2" xfId="13163"/>
    <cellStyle name="標題 8 6 4 3" xfId="13164"/>
    <cellStyle name="標題 8 6 5" xfId="13165"/>
    <cellStyle name="標題 8 7" xfId="13166"/>
    <cellStyle name="標題 8 7 2" xfId="13167"/>
    <cellStyle name="標題 8 7 2 2" xfId="13168"/>
    <cellStyle name="標題 8 7 3" xfId="13169"/>
    <cellStyle name="標題 8 7 3 2" xfId="13170"/>
    <cellStyle name="標題 8 7 3 3" xfId="13171"/>
    <cellStyle name="標題 8 7 4" xfId="13172"/>
    <cellStyle name="標題 8 7 5" xfId="13173"/>
    <cellStyle name="標題 8 8" xfId="13174"/>
    <cellStyle name="標題 8 8 2" xfId="13175"/>
    <cellStyle name="標題 8 9" xfId="13176"/>
    <cellStyle name="標題 8 9 2" xfId="13177"/>
    <cellStyle name="標題 9" xfId="13178"/>
    <cellStyle name="標題 9 10" xfId="13179"/>
    <cellStyle name="標題 9 10 2" xfId="13180"/>
    <cellStyle name="標題 9 10 3" xfId="13181"/>
    <cellStyle name="標題 9 11" xfId="13182"/>
    <cellStyle name="標題 9 2" xfId="13183"/>
    <cellStyle name="標題 9 2 2" xfId="13184"/>
    <cellStyle name="標題 9 2 2 2" xfId="13185"/>
    <cellStyle name="標題 9 2 2 2 2" xfId="13186"/>
    <cellStyle name="標題 9 2 2 3" xfId="13187"/>
    <cellStyle name="標題 9 2 2 3 2" xfId="13188"/>
    <cellStyle name="標題 9 2 2 4" xfId="13189"/>
    <cellStyle name="標題 9 2 2 4 2" xfId="13190"/>
    <cellStyle name="標題 9 2 2 4 3" xfId="13191"/>
    <cellStyle name="標題 9 2 2 5" xfId="13192"/>
    <cellStyle name="標題 9 2 3" xfId="13193"/>
    <cellStyle name="標題 9 2 3 2" xfId="13194"/>
    <cellStyle name="標題 9 2 3 2 2" xfId="13195"/>
    <cellStyle name="標題 9 2 3 3" xfId="13196"/>
    <cellStyle name="標題 9 2 3 3 2" xfId="13197"/>
    <cellStyle name="標題 9 2 3 4" xfId="13198"/>
    <cellStyle name="標題 9 2 3 4 2" xfId="13199"/>
    <cellStyle name="標題 9 2 3 4 3" xfId="13200"/>
    <cellStyle name="標題 9 2 3 5" xfId="13201"/>
    <cellStyle name="標題 9 2 4" xfId="13202"/>
    <cellStyle name="標題 9 2 4 2" xfId="13203"/>
    <cellStyle name="標題 9 2 4 2 2" xfId="13204"/>
    <cellStyle name="標題 9 2 4 3" xfId="13205"/>
    <cellStyle name="標題 9 2 4 3 2" xfId="13206"/>
    <cellStyle name="標題 9 2 4 3 3" xfId="13207"/>
    <cellStyle name="標題 9 2 4 4" xfId="13208"/>
    <cellStyle name="標題 9 2 4 5" xfId="13209"/>
    <cellStyle name="標題 9 2 5" xfId="13210"/>
    <cellStyle name="標題 9 2 5 2" xfId="13211"/>
    <cellStyle name="標題 9 2 6" xfId="13212"/>
    <cellStyle name="標題 9 2 6 2" xfId="13213"/>
    <cellStyle name="標題 9 2 7" xfId="13214"/>
    <cellStyle name="標題 9 2 7 2" xfId="13215"/>
    <cellStyle name="標題 9 2 7 3" xfId="13216"/>
    <cellStyle name="標題 9 2 8" xfId="13217"/>
    <cellStyle name="標題 9 2 9" xfId="13218"/>
    <cellStyle name="標題 9 3" xfId="13219"/>
    <cellStyle name="標題 9 3 2" xfId="13220"/>
    <cellStyle name="標題 9 3 2 2" xfId="13221"/>
    <cellStyle name="標題 9 3 2 2 2" xfId="13222"/>
    <cellStyle name="標題 9 3 2 3" xfId="13223"/>
    <cellStyle name="標題 9 3 2 3 2" xfId="13224"/>
    <cellStyle name="標題 9 3 2 4" xfId="13225"/>
    <cellStyle name="標題 9 3 2 4 2" xfId="13226"/>
    <cellStyle name="標題 9 3 2 4 3" xfId="13227"/>
    <cellStyle name="標題 9 3 2 5" xfId="13228"/>
    <cellStyle name="標題 9 3 3" xfId="13229"/>
    <cellStyle name="標題 9 3 3 2" xfId="13230"/>
    <cellStyle name="標題 9 3 3 2 2" xfId="13231"/>
    <cellStyle name="標題 9 3 3 3" xfId="13232"/>
    <cellStyle name="標題 9 3 3 3 2" xfId="13233"/>
    <cellStyle name="標題 9 3 3 4" xfId="13234"/>
    <cellStyle name="標題 9 3 3 4 2" xfId="13235"/>
    <cellStyle name="標題 9 3 3 4 3" xfId="13236"/>
    <cellStyle name="標題 9 3 3 5" xfId="13237"/>
    <cellStyle name="標題 9 3 4" xfId="13238"/>
    <cellStyle name="標題 9 3 4 2" xfId="13239"/>
    <cellStyle name="標題 9 3 4 2 2" xfId="13240"/>
    <cellStyle name="標題 9 3 4 3" xfId="13241"/>
    <cellStyle name="標題 9 3 4 3 2" xfId="13242"/>
    <cellStyle name="標題 9 3 4 3 3" xfId="13243"/>
    <cellStyle name="標題 9 3 4 4" xfId="13244"/>
    <cellStyle name="標題 9 3 4 5" xfId="13245"/>
    <cellStyle name="標題 9 3 5" xfId="13246"/>
    <cellStyle name="標題 9 3 5 2" xfId="13247"/>
    <cellStyle name="標題 9 3 6" xfId="13248"/>
    <cellStyle name="標題 9 3 6 2" xfId="13249"/>
    <cellStyle name="標題 9 3 7" xfId="13250"/>
    <cellStyle name="標題 9 3 7 2" xfId="13251"/>
    <cellStyle name="標題 9 3 7 3" xfId="13252"/>
    <cellStyle name="標題 9 3 8" xfId="13253"/>
    <cellStyle name="標題 9 3 9" xfId="13254"/>
    <cellStyle name="標題 9 4" xfId="13255"/>
    <cellStyle name="標題 9 4 2" xfId="13256"/>
    <cellStyle name="標題 9 4 2 2" xfId="13257"/>
    <cellStyle name="標題 9 4 2 2 2" xfId="13258"/>
    <cellStyle name="標題 9 4 2 3" xfId="13259"/>
    <cellStyle name="標題 9 4 2 3 2" xfId="13260"/>
    <cellStyle name="標題 9 4 2 4" xfId="13261"/>
    <cellStyle name="標題 9 4 2 4 2" xfId="13262"/>
    <cellStyle name="標題 9 4 2 4 3" xfId="13263"/>
    <cellStyle name="標題 9 4 2 5" xfId="13264"/>
    <cellStyle name="標題 9 4 3" xfId="13265"/>
    <cellStyle name="標題 9 4 3 2" xfId="13266"/>
    <cellStyle name="標題 9 4 3 2 2" xfId="13267"/>
    <cellStyle name="標題 9 4 3 3" xfId="13268"/>
    <cellStyle name="標題 9 4 3 3 2" xfId="13269"/>
    <cellStyle name="標題 9 4 3 4" xfId="13270"/>
    <cellStyle name="標題 9 4 3 4 2" xfId="13271"/>
    <cellStyle name="標題 9 4 3 4 3" xfId="13272"/>
    <cellStyle name="標題 9 4 3 5" xfId="13273"/>
    <cellStyle name="標題 9 4 4" xfId="13274"/>
    <cellStyle name="標題 9 4 4 2" xfId="13275"/>
    <cellStyle name="標題 9 4 4 2 2" xfId="13276"/>
    <cellStyle name="標題 9 4 4 3" xfId="13277"/>
    <cellStyle name="標題 9 4 4 3 2" xfId="13278"/>
    <cellStyle name="標題 9 4 4 3 3" xfId="13279"/>
    <cellStyle name="標題 9 4 4 4" xfId="13280"/>
    <cellStyle name="標題 9 4 4 5" xfId="13281"/>
    <cellStyle name="標題 9 4 5" xfId="13282"/>
    <cellStyle name="標題 9 4 5 2" xfId="13283"/>
    <cellStyle name="標題 9 4 6" xfId="13284"/>
    <cellStyle name="標題 9 4 6 2" xfId="13285"/>
    <cellStyle name="標題 9 4 7" xfId="13286"/>
    <cellStyle name="標題 9 4 7 2" xfId="13287"/>
    <cellStyle name="標題 9 4 7 3" xfId="13288"/>
    <cellStyle name="標題 9 4 8" xfId="13289"/>
    <cellStyle name="標題 9 4 9" xfId="13290"/>
    <cellStyle name="標題 9 5" xfId="13291"/>
    <cellStyle name="標題 9 5 2" xfId="13292"/>
    <cellStyle name="標題 9 5 2 2" xfId="13293"/>
    <cellStyle name="標題 9 5 3" xfId="13294"/>
    <cellStyle name="標題 9 5 3 2" xfId="13295"/>
    <cellStyle name="標題 9 5 4" xfId="13296"/>
    <cellStyle name="標題 9 5 4 2" xfId="13297"/>
    <cellStyle name="標題 9 5 4 3" xfId="13298"/>
    <cellStyle name="標題 9 5 5" xfId="13299"/>
    <cellStyle name="標題 9 5 6" xfId="13300"/>
    <cellStyle name="標題 9 6" xfId="13301"/>
    <cellStyle name="標題 9 6 2" xfId="13302"/>
    <cellStyle name="標題 9 6 2 2" xfId="13303"/>
    <cellStyle name="標題 9 6 3" xfId="13304"/>
    <cellStyle name="標題 9 6 3 2" xfId="13305"/>
    <cellStyle name="標題 9 6 4" xfId="13306"/>
    <cellStyle name="標題 9 6 4 2" xfId="13307"/>
    <cellStyle name="標題 9 6 4 3" xfId="13308"/>
    <cellStyle name="標題 9 6 5" xfId="13309"/>
    <cellStyle name="標題 9 7" xfId="13310"/>
    <cellStyle name="標題 9 7 2" xfId="13311"/>
    <cellStyle name="標題 9 7 2 2" xfId="13312"/>
    <cellStyle name="標題 9 7 3" xfId="13313"/>
    <cellStyle name="標題 9 7 3 2" xfId="13314"/>
    <cellStyle name="標題 9 7 4" xfId="13315"/>
    <cellStyle name="標題 9 7 4 2" xfId="13316"/>
    <cellStyle name="標題 9 7 4 3" xfId="13317"/>
    <cellStyle name="標題 9 7 5" xfId="13318"/>
    <cellStyle name="標題 9 8" xfId="13319"/>
    <cellStyle name="標題 9 8 2" xfId="13320"/>
    <cellStyle name="標題 9 9" xfId="13321"/>
    <cellStyle name="標題 9 9 2" xfId="13322"/>
    <cellStyle name="標準 2" xfId="13323"/>
    <cellStyle name="標準_HP系統活動範本表" xfId="13324"/>
    <cellStyle name="差" xfId="3" builtinId="27"/>
    <cellStyle name="差 2" xfId="13325"/>
    <cellStyle name="差 2 2" xfId="13326"/>
    <cellStyle name="差 2 3" xfId="13327"/>
    <cellStyle name="差 3" xfId="13328"/>
    <cellStyle name="常规" xfId="0" builtinId="0"/>
    <cellStyle name="常规 10" xfId="13329"/>
    <cellStyle name="常规 2" xfId="13330"/>
    <cellStyle name="常规 2 10" xfId="13331"/>
    <cellStyle name="常规 2 2" xfId="13332"/>
    <cellStyle name="常规 2 2 2" xfId="13333"/>
    <cellStyle name="常规 2 2 2 2" xfId="13334"/>
    <cellStyle name="常规 2 2 3" xfId="13335"/>
    <cellStyle name="常规 2 3" xfId="13336"/>
    <cellStyle name="常规 2 4" xfId="13337"/>
    <cellStyle name="常规 2 5" xfId="13338"/>
    <cellStyle name="常规 2 6" xfId="13339"/>
    <cellStyle name="常规 2 7" xfId="13340"/>
    <cellStyle name="常规 2 8" xfId="13341"/>
    <cellStyle name="常规 2 9" xfId="13342"/>
    <cellStyle name="常规 3" xfId="13343"/>
    <cellStyle name="常规 3 2" xfId="13344"/>
    <cellStyle name="常规 3 2 2" xfId="13345"/>
    <cellStyle name="常规 3 3" xfId="13346"/>
    <cellStyle name="常规 3 4" xfId="13347"/>
    <cellStyle name="常规 3 5" xfId="13348"/>
    <cellStyle name="常规 3 6" xfId="13349"/>
    <cellStyle name="常规 4" xfId="13350"/>
    <cellStyle name="常规 4 2" xfId="13351"/>
    <cellStyle name="常规 4 3" xfId="13352"/>
    <cellStyle name="常规 5" xfId="13353"/>
    <cellStyle name="常规 5 10 4 3" xfId="13354"/>
    <cellStyle name="常规 5 2" xfId="13355"/>
    <cellStyle name="常规 6" xfId="13356"/>
    <cellStyle name="常规 7" xfId="13357"/>
    <cellStyle name="常规 7 2" xfId="13358"/>
    <cellStyle name="常规 7 3" xfId="13359"/>
    <cellStyle name="常规 8" xfId="13360"/>
    <cellStyle name="常规 9" xfId="13361"/>
    <cellStyle name="超連結 2" xfId="13362"/>
    <cellStyle name="超連結 2 2" xfId="13363"/>
    <cellStyle name="超連結 2 3" xfId="13364"/>
    <cellStyle name="超連結 2 4" xfId="13365"/>
    <cellStyle name="超連結 3" xfId="13366"/>
    <cellStyle name="超連結 4" xfId="13367"/>
    <cellStyle name="超連結 5" xfId="13368"/>
    <cellStyle name="超链接 2" xfId="13369"/>
    <cellStyle name="輔色1 10" xfId="13370"/>
    <cellStyle name="輔色1 10 10" xfId="13371"/>
    <cellStyle name="輔色1 10 2" xfId="13372"/>
    <cellStyle name="輔色1 10 2 2" xfId="13373"/>
    <cellStyle name="輔色1 10 2 2 2" xfId="13374"/>
    <cellStyle name="輔色1 10 2 2 3" xfId="13375"/>
    <cellStyle name="輔色1 10 2 2 4" xfId="13376"/>
    <cellStyle name="輔色1 10 2 2 5" xfId="13377"/>
    <cellStyle name="輔色1 10 2 3" xfId="13378"/>
    <cellStyle name="輔色1 10 2 3 2" xfId="13379"/>
    <cellStyle name="輔色1 10 2 3 3" xfId="13380"/>
    <cellStyle name="輔色1 10 2 3 4" xfId="13381"/>
    <cellStyle name="輔色1 10 2 4" xfId="13382"/>
    <cellStyle name="輔色1 10 2 5" xfId="13383"/>
    <cellStyle name="輔色1 10 2 6" xfId="13384"/>
    <cellStyle name="輔色1 10 2 7" xfId="13385"/>
    <cellStyle name="輔色1 10 3" xfId="13386"/>
    <cellStyle name="輔色1 10 3 2" xfId="13387"/>
    <cellStyle name="輔色1 10 3 2 2" xfId="13388"/>
    <cellStyle name="輔色1 10 3 2 3" xfId="13389"/>
    <cellStyle name="輔色1 10 3 2 4" xfId="13390"/>
    <cellStyle name="輔色1 10 3 2 5" xfId="13391"/>
    <cellStyle name="輔色1 10 3 3" xfId="13392"/>
    <cellStyle name="輔色1 10 3 3 2" xfId="13393"/>
    <cellStyle name="輔色1 10 3 3 3" xfId="13394"/>
    <cellStyle name="輔色1 10 3 3 4" xfId="13395"/>
    <cellStyle name="輔色1 10 3 4" xfId="13396"/>
    <cellStyle name="輔色1 10 3 5" xfId="13397"/>
    <cellStyle name="輔色1 10 3 6" xfId="13398"/>
    <cellStyle name="輔色1 10 3 7" xfId="13399"/>
    <cellStyle name="輔色1 10 4" xfId="13400"/>
    <cellStyle name="輔色1 10 4 2" xfId="13401"/>
    <cellStyle name="輔色1 10 4 2 2" xfId="13402"/>
    <cellStyle name="輔色1 10 4 2 3" xfId="13403"/>
    <cellStyle name="輔色1 10 4 2 4" xfId="13404"/>
    <cellStyle name="輔色1 10 4 2 5" xfId="13405"/>
    <cellStyle name="輔色1 10 4 3" xfId="13406"/>
    <cellStyle name="輔色1 10 4 3 2" xfId="13407"/>
    <cellStyle name="輔色1 10 4 3 3" xfId="13408"/>
    <cellStyle name="輔色1 10 4 3 4" xfId="13409"/>
    <cellStyle name="輔色1 10 4 4" xfId="13410"/>
    <cellStyle name="輔色1 10 4 5" xfId="13411"/>
    <cellStyle name="輔色1 10 4 6" xfId="13412"/>
    <cellStyle name="輔色1 10 4 7" xfId="13413"/>
    <cellStyle name="輔色1 10 5" xfId="13414"/>
    <cellStyle name="輔色1 10 5 2" xfId="13415"/>
    <cellStyle name="輔色1 10 5 3" xfId="13416"/>
    <cellStyle name="輔色1 10 5 4" xfId="13417"/>
    <cellStyle name="輔色1 10 5 5" xfId="13418"/>
    <cellStyle name="輔色1 10 6" xfId="13419"/>
    <cellStyle name="輔色1 10 6 2" xfId="13420"/>
    <cellStyle name="輔色1 10 6 3" xfId="13421"/>
    <cellStyle name="輔色1 10 6 4" xfId="13422"/>
    <cellStyle name="輔色1 10 7" xfId="13423"/>
    <cellStyle name="輔色1 10 8" xfId="13424"/>
    <cellStyle name="輔色1 10 9" xfId="13425"/>
    <cellStyle name="輔色1 11" xfId="13426"/>
    <cellStyle name="輔色1 11 10" xfId="13427"/>
    <cellStyle name="輔色1 11 2" xfId="13428"/>
    <cellStyle name="輔色1 11 2 2" xfId="13429"/>
    <cellStyle name="輔色1 11 2 2 2" xfId="13430"/>
    <cellStyle name="輔色1 11 2 2 3" xfId="13431"/>
    <cellStyle name="輔色1 11 2 2 4" xfId="13432"/>
    <cellStyle name="輔色1 11 2 2 5" xfId="13433"/>
    <cellStyle name="輔色1 11 2 3" xfId="13434"/>
    <cellStyle name="輔色1 11 2 3 2" xfId="13435"/>
    <cellStyle name="輔色1 11 2 3 3" xfId="13436"/>
    <cellStyle name="輔色1 11 2 3 4" xfId="13437"/>
    <cellStyle name="輔色1 11 2 4" xfId="13438"/>
    <cellStyle name="輔色1 11 2 5" xfId="13439"/>
    <cellStyle name="輔色1 11 2 6" xfId="13440"/>
    <cellStyle name="輔色1 11 2 7" xfId="13441"/>
    <cellStyle name="輔色1 11 3" xfId="13442"/>
    <cellStyle name="輔色1 11 3 2" xfId="13443"/>
    <cellStyle name="輔色1 11 3 2 2" xfId="13444"/>
    <cellStyle name="輔色1 11 3 2 3" xfId="13445"/>
    <cellStyle name="輔色1 11 3 2 4" xfId="13446"/>
    <cellStyle name="輔色1 11 3 2 5" xfId="13447"/>
    <cellStyle name="輔色1 11 3 3" xfId="13448"/>
    <cellStyle name="輔色1 11 3 3 2" xfId="13449"/>
    <cellStyle name="輔色1 11 3 3 3" xfId="13450"/>
    <cellStyle name="輔色1 11 3 3 4" xfId="13451"/>
    <cellStyle name="輔色1 11 3 4" xfId="13452"/>
    <cellStyle name="輔色1 11 3 5" xfId="13453"/>
    <cellStyle name="輔色1 11 3 6" xfId="13454"/>
    <cellStyle name="輔色1 11 3 7" xfId="13455"/>
    <cellStyle name="輔色1 11 4" xfId="13456"/>
    <cellStyle name="輔色1 11 4 2" xfId="13457"/>
    <cellStyle name="輔色1 11 4 2 2" xfId="13458"/>
    <cellStyle name="輔色1 11 4 2 3" xfId="13459"/>
    <cellStyle name="輔色1 11 4 2 4" xfId="13460"/>
    <cellStyle name="輔色1 11 4 2 5" xfId="13461"/>
    <cellStyle name="輔色1 11 4 3" xfId="13462"/>
    <cellStyle name="輔色1 11 4 3 2" xfId="13463"/>
    <cellStyle name="輔色1 11 4 3 3" xfId="13464"/>
    <cellStyle name="輔色1 11 4 3 4" xfId="13465"/>
    <cellStyle name="輔色1 11 4 4" xfId="13466"/>
    <cellStyle name="輔色1 11 4 5" xfId="13467"/>
    <cellStyle name="輔色1 11 4 6" xfId="13468"/>
    <cellStyle name="輔色1 11 4 7" xfId="13469"/>
    <cellStyle name="輔色1 11 5" xfId="13470"/>
    <cellStyle name="輔色1 11 5 2" xfId="13471"/>
    <cellStyle name="輔色1 11 5 3" xfId="13472"/>
    <cellStyle name="輔色1 11 5 4" xfId="13473"/>
    <cellStyle name="輔色1 11 5 5" xfId="13474"/>
    <cellStyle name="輔色1 11 6" xfId="13475"/>
    <cellStyle name="輔色1 11 6 2" xfId="13476"/>
    <cellStyle name="輔色1 11 6 3" xfId="13477"/>
    <cellStyle name="輔色1 11 6 4" xfId="13478"/>
    <cellStyle name="輔色1 11 7" xfId="13479"/>
    <cellStyle name="輔色1 11 8" xfId="13480"/>
    <cellStyle name="輔色1 11 9" xfId="13481"/>
    <cellStyle name="輔色1 12" xfId="13482"/>
    <cellStyle name="輔色1 12 10" xfId="13483"/>
    <cellStyle name="輔色1 12 2" xfId="13484"/>
    <cellStyle name="輔色1 12 2 2" xfId="13485"/>
    <cellStyle name="輔色1 12 2 2 2" xfId="13486"/>
    <cellStyle name="輔色1 12 2 2 3" xfId="13487"/>
    <cellStyle name="輔色1 12 2 2 4" xfId="13488"/>
    <cellStyle name="輔色1 12 2 2 5" xfId="13489"/>
    <cellStyle name="輔色1 12 2 3" xfId="13490"/>
    <cellStyle name="輔色1 12 2 3 2" xfId="13491"/>
    <cellStyle name="輔色1 12 2 3 3" xfId="13492"/>
    <cellStyle name="輔色1 12 2 3 4" xfId="13493"/>
    <cellStyle name="輔色1 12 2 4" xfId="13494"/>
    <cellStyle name="輔色1 12 2 5" xfId="13495"/>
    <cellStyle name="輔色1 12 2 6" xfId="13496"/>
    <cellStyle name="輔色1 12 2 7" xfId="13497"/>
    <cellStyle name="輔色1 12 3" xfId="13498"/>
    <cellStyle name="輔色1 12 3 2" xfId="13499"/>
    <cellStyle name="輔色1 12 3 2 2" xfId="13500"/>
    <cellStyle name="輔色1 12 3 2 3" xfId="13501"/>
    <cellStyle name="輔色1 12 3 2 4" xfId="13502"/>
    <cellStyle name="輔色1 12 3 2 5" xfId="13503"/>
    <cellStyle name="輔色1 12 3 3" xfId="13504"/>
    <cellStyle name="輔色1 12 3 3 2" xfId="13505"/>
    <cellStyle name="輔色1 12 3 3 3" xfId="13506"/>
    <cellStyle name="輔色1 12 3 3 4" xfId="13507"/>
    <cellStyle name="輔色1 12 3 4" xfId="13508"/>
    <cellStyle name="輔色1 12 3 5" xfId="13509"/>
    <cellStyle name="輔色1 12 3 6" xfId="13510"/>
    <cellStyle name="輔色1 12 3 7" xfId="13511"/>
    <cellStyle name="輔色1 12 4" xfId="13512"/>
    <cellStyle name="輔色1 12 4 2" xfId="13513"/>
    <cellStyle name="輔色1 12 4 2 2" xfId="13514"/>
    <cellStyle name="輔色1 12 4 2 3" xfId="13515"/>
    <cellStyle name="輔色1 12 4 2 4" xfId="13516"/>
    <cellStyle name="輔色1 12 4 2 5" xfId="13517"/>
    <cellStyle name="輔色1 12 4 3" xfId="13518"/>
    <cellStyle name="輔色1 12 4 3 2" xfId="13519"/>
    <cellStyle name="輔色1 12 4 3 3" xfId="13520"/>
    <cellStyle name="輔色1 12 4 3 4" xfId="13521"/>
    <cellStyle name="輔色1 12 4 4" xfId="13522"/>
    <cellStyle name="輔色1 12 4 5" xfId="13523"/>
    <cellStyle name="輔色1 12 4 6" xfId="13524"/>
    <cellStyle name="輔色1 12 4 7" xfId="13525"/>
    <cellStyle name="輔色1 12 5" xfId="13526"/>
    <cellStyle name="輔色1 12 5 2" xfId="13527"/>
    <cellStyle name="輔色1 12 5 3" xfId="13528"/>
    <cellStyle name="輔色1 12 5 4" xfId="13529"/>
    <cellStyle name="輔色1 12 5 5" xfId="13530"/>
    <cellStyle name="輔色1 12 6" xfId="13531"/>
    <cellStyle name="輔色1 12 6 2" xfId="13532"/>
    <cellStyle name="輔色1 12 6 3" xfId="13533"/>
    <cellStyle name="輔色1 12 6 4" xfId="13534"/>
    <cellStyle name="輔色1 12 7" xfId="13535"/>
    <cellStyle name="輔色1 12 8" xfId="13536"/>
    <cellStyle name="輔色1 12 9" xfId="13537"/>
    <cellStyle name="輔色1 13" xfId="13538"/>
    <cellStyle name="輔色1 13 10" xfId="13539"/>
    <cellStyle name="輔色1 13 2" xfId="13540"/>
    <cellStyle name="輔色1 13 2 2" xfId="13541"/>
    <cellStyle name="輔色1 13 2 2 2" xfId="13542"/>
    <cellStyle name="輔色1 13 2 2 3" xfId="13543"/>
    <cellStyle name="輔色1 13 2 2 4" xfId="13544"/>
    <cellStyle name="輔色1 13 2 2 5" xfId="13545"/>
    <cellStyle name="輔色1 13 2 3" xfId="13546"/>
    <cellStyle name="輔色1 13 2 3 2" xfId="13547"/>
    <cellStyle name="輔色1 13 2 3 3" xfId="13548"/>
    <cellStyle name="輔色1 13 2 3 4" xfId="13549"/>
    <cellStyle name="輔色1 13 2 4" xfId="13550"/>
    <cellStyle name="輔色1 13 2 5" xfId="13551"/>
    <cellStyle name="輔色1 13 2 6" xfId="13552"/>
    <cellStyle name="輔色1 13 2 7" xfId="13553"/>
    <cellStyle name="輔色1 13 3" xfId="13554"/>
    <cellStyle name="輔色1 13 3 2" xfId="13555"/>
    <cellStyle name="輔色1 13 3 2 2" xfId="13556"/>
    <cellStyle name="輔色1 13 3 2 3" xfId="13557"/>
    <cellStyle name="輔色1 13 3 2 4" xfId="13558"/>
    <cellStyle name="輔色1 13 3 2 5" xfId="13559"/>
    <cellStyle name="輔色1 13 3 3" xfId="13560"/>
    <cellStyle name="輔色1 13 3 3 2" xfId="13561"/>
    <cellStyle name="輔色1 13 3 3 3" xfId="13562"/>
    <cellStyle name="輔色1 13 3 3 4" xfId="13563"/>
    <cellStyle name="輔色1 13 3 4" xfId="13564"/>
    <cellStyle name="輔色1 13 3 5" xfId="13565"/>
    <cellStyle name="輔色1 13 3 6" xfId="13566"/>
    <cellStyle name="輔色1 13 3 7" xfId="13567"/>
    <cellStyle name="輔色1 13 4" xfId="13568"/>
    <cellStyle name="輔色1 13 4 2" xfId="13569"/>
    <cellStyle name="輔色1 13 4 2 2" xfId="13570"/>
    <cellStyle name="輔色1 13 4 2 3" xfId="13571"/>
    <cellStyle name="輔色1 13 4 2 4" xfId="13572"/>
    <cellStyle name="輔色1 13 4 2 5" xfId="13573"/>
    <cellStyle name="輔色1 13 4 3" xfId="13574"/>
    <cellStyle name="輔色1 13 4 3 2" xfId="13575"/>
    <cellStyle name="輔色1 13 4 3 3" xfId="13576"/>
    <cellStyle name="輔色1 13 4 3 4" xfId="13577"/>
    <cellStyle name="輔色1 13 4 4" xfId="13578"/>
    <cellStyle name="輔色1 13 4 5" xfId="13579"/>
    <cellStyle name="輔色1 13 4 6" xfId="13580"/>
    <cellStyle name="輔色1 13 4 7" xfId="13581"/>
    <cellStyle name="輔色1 13 5" xfId="13582"/>
    <cellStyle name="輔色1 13 5 2" xfId="13583"/>
    <cellStyle name="輔色1 13 5 3" xfId="13584"/>
    <cellStyle name="輔色1 13 5 4" xfId="13585"/>
    <cellStyle name="輔色1 13 5 5" xfId="13586"/>
    <cellStyle name="輔色1 13 6" xfId="13587"/>
    <cellStyle name="輔色1 13 6 2" xfId="13588"/>
    <cellStyle name="輔色1 13 6 3" xfId="13589"/>
    <cellStyle name="輔色1 13 6 4" xfId="13590"/>
    <cellStyle name="輔色1 13 7" xfId="13591"/>
    <cellStyle name="輔色1 13 8" xfId="13592"/>
    <cellStyle name="輔色1 13 9" xfId="13593"/>
    <cellStyle name="輔色1 14" xfId="13594"/>
    <cellStyle name="輔色1 14 10" xfId="13595"/>
    <cellStyle name="輔色1 14 2" xfId="13596"/>
    <cellStyle name="輔色1 14 2 2" xfId="13597"/>
    <cellStyle name="輔色1 14 2 2 2" xfId="13598"/>
    <cellStyle name="輔色1 14 2 2 3" xfId="13599"/>
    <cellStyle name="輔色1 14 2 2 4" xfId="13600"/>
    <cellStyle name="輔色1 14 2 2 5" xfId="13601"/>
    <cellStyle name="輔色1 14 2 3" xfId="13602"/>
    <cellStyle name="輔色1 14 2 3 2" xfId="13603"/>
    <cellStyle name="輔色1 14 2 3 3" xfId="13604"/>
    <cellStyle name="輔色1 14 2 3 4" xfId="13605"/>
    <cellStyle name="輔色1 14 2 4" xfId="13606"/>
    <cellStyle name="輔色1 14 2 5" xfId="13607"/>
    <cellStyle name="輔色1 14 2 6" xfId="13608"/>
    <cellStyle name="輔色1 14 2 7" xfId="13609"/>
    <cellStyle name="輔色1 14 3" xfId="13610"/>
    <cellStyle name="輔色1 14 3 2" xfId="13611"/>
    <cellStyle name="輔色1 14 3 2 2" xfId="13612"/>
    <cellStyle name="輔色1 14 3 2 3" xfId="13613"/>
    <cellStyle name="輔色1 14 3 2 4" xfId="13614"/>
    <cellStyle name="輔色1 14 3 2 5" xfId="13615"/>
    <cellStyle name="輔色1 14 3 3" xfId="13616"/>
    <cellStyle name="輔色1 14 3 3 2" xfId="13617"/>
    <cellStyle name="輔色1 14 3 3 3" xfId="13618"/>
    <cellStyle name="輔色1 14 3 3 4" xfId="13619"/>
    <cellStyle name="輔色1 14 3 4" xfId="13620"/>
    <cellStyle name="輔色1 14 3 5" xfId="13621"/>
    <cellStyle name="輔色1 14 3 6" xfId="13622"/>
    <cellStyle name="輔色1 14 3 7" xfId="13623"/>
    <cellStyle name="輔色1 14 4" xfId="13624"/>
    <cellStyle name="輔色1 14 4 2" xfId="13625"/>
    <cellStyle name="輔色1 14 4 2 2" xfId="13626"/>
    <cellStyle name="輔色1 14 4 2 3" xfId="13627"/>
    <cellStyle name="輔色1 14 4 2 4" xfId="13628"/>
    <cellStyle name="輔色1 14 4 2 5" xfId="13629"/>
    <cellStyle name="輔色1 14 4 3" xfId="13630"/>
    <cellStyle name="輔色1 14 4 3 2" xfId="13631"/>
    <cellStyle name="輔色1 14 4 3 3" xfId="13632"/>
    <cellStyle name="輔色1 14 4 3 4" xfId="13633"/>
    <cellStyle name="輔色1 14 4 4" xfId="13634"/>
    <cellStyle name="輔色1 14 4 5" xfId="13635"/>
    <cellStyle name="輔色1 14 4 6" xfId="13636"/>
    <cellStyle name="輔色1 14 4 7" xfId="13637"/>
    <cellStyle name="輔色1 14 5" xfId="13638"/>
    <cellStyle name="輔色1 14 5 2" xfId="13639"/>
    <cellStyle name="輔色1 14 5 3" xfId="13640"/>
    <cellStyle name="輔色1 14 5 4" xfId="13641"/>
    <cellStyle name="輔色1 14 5 5" xfId="13642"/>
    <cellStyle name="輔色1 14 6" xfId="13643"/>
    <cellStyle name="輔色1 14 6 2" xfId="13644"/>
    <cellStyle name="輔色1 14 6 3" xfId="13645"/>
    <cellStyle name="輔色1 14 6 4" xfId="13646"/>
    <cellStyle name="輔色1 14 7" xfId="13647"/>
    <cellStyle name="輔色1 14 8" xfId="13648"/>
    <cellStyle name="輔色1 14 9" xfId="13649"/>
    <cellStyle name="輔色1 15" xfId="13650"/>
    <cellStyle name="輔色1 15 10" xfId="13651"/>
    <cellStyle name="輔色1 15 2" xfId="13652"/>
    <cellStyle name="輔色1 15 2 2" xfId="13653"/>
    <cellStyle name="輔色1 15 2 2 2" xfId="13654"/>
    <cellStyle name="輔色1 15 2 2 3" xfId="13655"/>
    <cellStyle name="輔色1 15 2 2 4" xfId="13656"/>
    <cellStyle name="輔色1 15 2 2 5" xfId="13657"/>
    <cellStyle name="輔色1 15 2 3" xfId="13658"/>
    <cellStyle name="輔色1 15 2 3 2" xfId="13659"/>
    <cellStyle name="輔色1 15 2 3 3" xfId="13660"/>
    <cellStyle name="輔色1 15 2 3 4" xfId="13661"/>
    <cellStyle name="輔色1 15 2 4" xfId="13662"/>
    <cellStyle name="輔色1 15 2 5" xfId="13663"/>
    <cellStyle name="輔色1 15 2 6" xfId="13664"/>
    <cellStyle name="輔色1 15 2 7" xfId="13665"/>
    <cellStyle name="輔色1 15 3" xfId="13666"/>
    <cellStyle name="輔色1 15 3 2" xfId="13667"/>
    <cellStyle name="輔色1 15 3 2 2" xfId="13668"/>
    <cellStyle name="輔色1 15 3 2 3" xfId="13669"/>
    <cellStyle name="輔色1 15 3 2 4" xfId="13670"/>
    <cellStyle name="輔色1 15 3 2 5" xfId="13671"/>
    <cellStyle name="輔色1 15 3 3" xfId="13672"/>
    <cellStyle name="輔色1 15 3 3 2" xfId="13673"/>
    <cellStyle name="輔色1 15 3 3 3" xfId="13674"/>
    <cellStyle name="輔色1 15 3 3 4" xfId="13675"/>
    <cellStyle name="輔色1 15 3 4" xfId="13676"/>
    <cellStyle name="輔色1 15 3 5" xfId="13677"/>
    <cellStyle name="輔色1 15 3 6" xfId="13678"/>
    <cellStyle name="輔色1 15 3 7" xfId="13679"/>
    <cellStyle name="輔色1 15 4" xfId="13680"/>
    <cellStyle name="輔色1 15 4 2" xfId="13681"/>
    <cellStyle name="輔色1 15 4 2 2" xfId="13682"/>
    <cellStyle name="輔色1 15 4 2 3" xfId="13683"/>
    <cellStyle name="輔色1 15 4 2 4" xfId="13684"/>
    <cellStyle name="輔色1 15 4 2 5" xfId="13685"/>
    <cellStyle name="輔色1 15 4 3" xfId="13686"/>
    <cellStyle name="輔色1 15 4 3 2" xfId="13687"/>
    <cellStyle name="輔色1 15 4 3 3" xfId="13688"/>
    <cellStyle name="輔色1 15 4 3 4" xfId="13689"/>
    <cellStyle name="輔色1 15 4 4" xfId="13690"/>
    <cellStyle name="輔色1 15 4 5" xfId="13691"/>
    <cellStyle name="輔色1 15 4 6" xfId="13692"/>
    <cellStyle name="輔色1 15 4 7" xfId="13693"/>
    <cellStyle name="輔色1 15 5" xfId="13694"/>
    <cellStyle name="輔色1 15 5 2" xfId="13695"/>
    <cellStyle name="輔色1 15 5 3" xfId="13696"/>
    <cellStyle name="輔色1 15 5 4" xfId="13697"/>
    <cellStyle name="輔色1 15 5 5" xfId="13698"/>
    <cellStyle name="輔色1 15 6" xfId="13699"/>
    <cellStyle name="輔色1 15 6 2" xfId="13700"/>
    <cellStyle name="輔色1 15 6 3" xfId="13701"/>
    <cellStyle name="輔色1 15 6 4" xfId="13702"/>
    <cellStyle name="輔色1 15 7" xfId="13703"/>
    <cellStyle name="輔色1 15 8" xfId="13704"/>
    <cellStyle name="輔色1 15 9" xfId="13705"/>
    <cellStyle name="輔色1 16" xfId="13706"/>
    <cellStyle name="輔色1 16 10" xfId="13707"/>
    <cellStyle name="輔色1 16 2" xfId="13708"/>
    <cellStyle name="輔色1 16 2 2" xfId="13709"/>
    <cellStyle name="輔色1 16 2 2 2" xfId="13710"/>
    <cellStyle name="輔色1 16 2 2 3" xfId="13711"/>
    <cellStyle name="輔色1 16 2 2 4" xfId="13712"/>
    <cellStyle name="輔色1 16 2 2 5" xfId="13713"/>
    <cellStyle name="輔色1 16 2 3" xfId="13714"/>
    <cellStyle name="輔色1 16 2 3 2" xfId="13715"/>
    <cellStyle name="輔色1 16 2 3 3" xfId="13716"/>
    <cellStyle name="輔色1 16 2 3 4" xfId="13717"/>
    <cellStyle name="輔色1 16 2 4" xfId="13718"/>
    <cellStyle name="輔色1 16 2 5" xfId="13719"/>
    <cellStyle name="輔色1 16 2 6" xfId="13720"/>
    <cellStyle name="輔色1 16 2 7" xfId="13721"/>
    <cellStyle name="輔色1 16 3" xfId="13722"/>
    <cellStyle name="輔色1 16 3 2" xfId="13723"/>
    <cellStyle name="輔色1 16 3 2 2" xfId="13724"/>
    <cellStyle name="輔色1 16 3 2 3" xfId="13725"/>
    <cellStyle name="輔色1 16 3 2 4" xfId="13726"/>
    <cellStyle name="輔色1 16 3 2 5" xfId="13727"/>
    <cellStyle name="輔色1 16 3 3" xfId="13728"/>
    <cellStyle name="輔色1 16 3 3 2" xfId="13729"/>
    <cellStyle name="輔色1 16 3 3 3" xfId="13730"/>
    <cellStyle name="輔色1 16 3 3 4" xfId="13731"/>
    <cellStyle name="輔色1 16 3 4" xfId="13732"/>
    <cellStyle name="輔色1 16 3 5" xfId="13733"/>
    <cellStyle name="輔色1 16 3 6" xfId="13734"/>
    <cellStyle name="輔色1 16 3 7" xfId="13735"/>
    <cellStyle name="輔色1 16 4" xfId="13736"/>
    <cellStyle name="輔色1 16 4 2" xfId="13737"/>
    <cellStyle name="輔色1 16 4 2 2" xfId="13738"/>
    <cellStyle name="輔色1 16 4 2 3" xfId="13739"/>
    <cellStyle name="輔色1 16 4 2 4" xfId="13740"/>
    <cellStyle name="輔色1 16 4 2 5" xfId="13741"/>
    <cellStyle name="輔色1 16 4 3" xfId="13742"/>
    <cellStyle name="輔色1 16 4 3 2" xfId="13743"/>
    <cellStyle name="輔色1 16 4 3 3" xfId="13744"/>
    <cellStyle name="輔色1 16 4 3 4" xfId="13745"/>
    <cellStyle name="輔色1 16 4 4" xfId="13746"/>
    <cellStyle name="輔色1 16 4 5" xfId="13747"/>
    <cellStyle name="輔色1 16 4 6" xfId="13748"/>
    <cellStyle name="輔色1 16 4 7" xfId="13749"/>
    <cellStyle name="輔色1 16 5" xfId="13750"/>
    <cellStyle name="輔色1 16 5 2" xfId="13751"/>
    <cellStyle name="輔色1 16 5 3" xfId="13752"/>
    <cellStyle name="輔色1 16 5 4" xfId="13753"/>
    <cellStyle name="輔色1 16 5 5" xfId="13754"/>
    <cellStyle name="輔色1 16 6" xfId="13755"/>
    <cellStyle name="輔色1 16 6 2" xfId="13756"/>
    <cellStyle name="輔色1 16 6 3" xfId="13757"/>
    <cellStyle name="輔色1 16 6 4" xfId="13758"/>
    <cellStyle name="輔色1 16 7" xfId="13759"/>
    <cellStyle name="輔色1 16 8" xfId="13760"/>
    <cellStyle name="輔色1 16 9" xfId="13761"/>
    <cellStyle name="輔色1 17" xfId="13762"/>
    <cellStyle name="輔色1 17 2" xfId="13763"/>
    <cellStyle name="輔色1 17 2 2" xfId="13764"/>
    <cellStyle name="輔色1 17 2 3" xfId="13765"/>
    <cellStyle name="輔色1 17 2 4" xfId="13766"/>
    <cellStyle name="輔色1 17 2 5" xfId="13767"/>
    <cellStyle name="輔色1 17 3" xfId="13768"/>
    <cellStyle name="輔色1 17 3 2" xfId="13769"/>
    <cellStyle name="輔色1 17 3 3" xfId="13770"/>
    <cellStyle name="輔色1 17 3 4" xfId="13771"/>
    <cellStyle name="輔色1 17 4" xfId="13772"/>
    <cellStyle name="輔色1 17 5" xfId="13773"/>
    <cellStyle name="輔色1 17 6" xfId="13774"/>
    <cellStyle name="輔色1 17 7" xfId="13775"/>
    <cellStyle name="輔色1 18" xfId="13776"/>
    <cellStyle name="輔色1 18 2" xfId="13777"/>
    <cellStyle name="輔色1 18 2 2" xfId="13778"/>
    <cellStyle name="輔色1 18 2 3" xfId="13779"/>
    <cellStyle name="輔色1 18 2 4" xfId="13780"/>
    <cellStyle name="輔色1 18 3" xfId="13781"/>
    <cellStyle name="輔色1 18 3 2" xfId="13782"/>
    <cellStyle name="輔色1 18 3 3" xfId="13783"/>
    <cellStyle name="輔色1 18 3 4" xfId="13784"/>
    <cellStyle name="輔色1 18 4" xfId="13785"/>
    <cellStyle name="輔色1 18 5" xfId="13786"/>
    <cellStyle name="輔色1 18 6" xfId="13787"/>
    <cellStyle name="輔色1 19" xfId="13788"/>
    <cellStyle name="輔色1 19 2" xfId="13789"/>
    <cellStyle name="輔色1 19 2 2" xfId="13790"/>
    <cellStyle name="輔色1 19 2 3" xfId="13791"/>
    <cellStyle name="輔色1 19 2 4" xfId="13792"/>
    <cellStyle name="輔色1 19 3" xfId="13793"/>
    <cellStyle name="輔色1 19 3 2" xfId="13794"/>
    <cellStyle name="輔色1 19 3 3" xfId="13795"/>
    <cellStyle name="輔色1 19 3 4" xfId="13796"/>
    <cellStyle name="輔色1 19 4" xfId="13797"/>
    <cellStyle name="輔色1 19 5" xfId="13798"/>
    <cellStyle name="輔色1 19 6" xfId="13799"/>
    <cellStyle name="輔色1 2" xfId="13800"/>
    <cellStyle name="輔色1 2 10" xfId="13801"/>
    <cellStyle name="輔色1 2 10 2" xfId="13802"/>
    <cellStyle name="輔色1 2 11" xfId="13803"/>
    <cellStyle name="輔色1 2 2" xfId="13804"/>
    <cellStyle name="輔色1 2 2 2" xfId="13805"/>
    <cellStyle name="輔色1 2 2 2 2" xfId="13806"/>
    <cellStyle name="輔色1 2 2 2 3" xfId="13807"/>
    <cellStyle name="輔色1 2 2 2 4" xfId="13808"/>
    <cellStyle name="輔色1 2 2 2 5" xfId="13809"/>
    <cellStyle name="輔色1 2 2 3" xfId="13810"/>
    <cellStyle name="輔色1 2 2 3 2" xfId="13811"/>
    <cellStyle name="輔色1 2 2 3 3" xfId="13812"/>
    <cellStyle name="輔色1 2 2 3 4" xfId="13813"/>
    <cellStyle name="輔色1 2 2 4" xfId="13814"/>
    <cellStyle name="輔色1 2 2 5" xfId="13815"/>
    <cellStyle name="輔色1 2 2 6" xfId="13816"/>
    <cellStyle name="輔色1 2 2 7" xfId="13817"/>
    <cellStyle name="輔色1 2 3" xfId="13818"/>
    <cellStyle name="輔色1 2 3 2" xfId="13819"/>
    <cellStyle name="輔色1 2 3 2 2" xfId="13820"/>
    <cellStyle name="輔色1 2 3 2 3" xfId="13821"/>
    <cellStyle name="輔色1 2 3 2 4" xfId="13822"/>
    <cellStyle name="輔色1 2 3 2 5" xfId="13823"/>
    <cellStyle name="輔色1 2 3 3" xfId="13824"/>
    <cellStyle name="輔色1 2 3 3 2" xfId="13825"/>
    <cellStyle name="輔色1 2 3 3 3" xfId="13826"/>
    <cellStyle name="輔色1 2 3 3 4" xfId="13827"/>
    <cellStyle name="輔色1 2 3 4" xfId="13828"/>
    <cellStyle name="輔色1 2 3 5" xfId="13829"/>
    <cellStyle name="輔色1 2 3 6" xfId="13830"/>
    <cellStyle name="輔色1 2 3 7" xfId="13831"/>
    <cellStyle name="輔色1 2 4" xfId="13832"/>
    <cellStyle name="輔色1 2 4 2" xfId="13833"/>
    <cellStyle name="輔色1 2 4 2 2" xfId="13834"/>
    <cellStyle name="輔色1 2 4 2 3" xfId="13835"/>
    <cellStyle name="輔色1 2 4 2 4" xfId="13836"/>
    <cellStyle name="輔色1 2 4 2 5" xfId="13837"/>
    <cellStyle name="輔色1 2 4 3" xfId="13838"/>
    <cellStyle name="輔色1 2 4 3 2" xfId="13839"/>
    <cellStyle name="輔色1 2 4 3 3" xfId="13840"/>
    <cellStyle name="輔色1 2 4 3 4" xfId="13841"/>
    <cellStyle name="輔色1 2 4 4" xfId="13842"/>
    <cellStyle name="輔色1 2 4 5" xfId="13843"/>
    <cellStyle name="輔色1 2 4 6" xfId="13844"/>
    <cellStyle name="輔色1 2 4 7" xfId="13845"/>
    <cellStyle name="輔色1 2 5" xfId="13846"/>
    <cellStyle name="輔色1 2 5 2" xfId="13847"/>
    <cellStyle name="輔色1 2 5 3" xfId="13848"/>
    <cellStyle name="輔色1 2 5 4" xfId="13849"/>
    <cellStyle name="輔色1 2 5 5" xfId="13850"/>
    <cellStyle name="輔色1 2 6" xfId="13851"/>
    <cellStyle name="輔色1 2 6 2" xfId="13852"/>
    <cellStyle name="輔色1 2 6 3" xfId="13853"/>
    <cellStyle name="輔色1 2 6 4" xfId="13854"/>
    <cellStyle name="輔色1 2 6 5" xfId="13855"/>
    <cellStyle name="輔色1 2 7" xfId="13856"/>
    <cellStyle name="輔色1 2 7 2" xfId="13857"/>
    <cellStyle name="輔色1 2 7 3" xfId="13858"/>
    <cellStyle name="輔色1 2 7 4" xfId="13859"/>
    <cellStyle name="輔色1 2 8" xfId="13860"/>
    <cellStyle name="輔色1 2 8 2" xfId="13861"/>
    <cellStyle name="輔色1 2 9" xfId="13862"/>
    <cellStyle name="輔色1 2 9 2" xfId="13863"/>
    <cellStyle name="輔色1 20" xfId="13864"/>
    <cellStyle name="輔色1 20 2" xfId="13865"/>
    <cellStyle name="輔色1 21" xfId="13866"/>
    <cellStyle name="輔色1 21 2" xfId="13867"/>
    <cellStyle name="輔色1 22" xfId="13868"/>
    <cellStyle name="輔色1 22 2" xfId="13869"/>
    <cellStyle name="輔色1 23" xfId="13870"/>
    <cellStyle name="輔色1 3" xfId="13871"/>
    <cellStyle name="輔色1 3 10" xfId="13872"/>
    <cellStyle name="輔色1 3 2" xfId="13873"/>
    <cellStyle name="輔色1 3 2 2" xfId="13874"/>
    <cellStyle name="輔色1 3 2 2 2" xfId="13875"/>
    <cellStyle name="輔色1 3 2 2 3" xfId="13876"/>
    <cellStyle name="輔色1 3 2 2 4" xfId="13877"/>
    <cellStyle name="輔色1 3 2 2 5" xfId="13878"/>
    <cellStyle name="輔色1 3 2 3" xfId="13879"/>
    <cellStyle name="輔色1 3 2 3 2" xfId="13880"/>
    <cellStyle name="輔色1 3 2 3 3" xfId="13881"/>
    <cellStyle name="輔色1 3 2 3 4" xfId="13882"/>
    <cellStyle name="輔色1 3 2 4" xfId="13883"/>
    <cellStyle name="輔色1 3 2 5" xfId="13884"/>
    <cellStyle name="輔色1 3 2 6" xfId="13885"/>
    <cellStyle name="輔色1 3 2 7" xfId="13886"/>
    <cellStyle name="輔色1 3 3" xfId="13887"/>
    <cellStyle name="輔色1 3 3 2" xfId="13888"/>
    <cellStyle name="輔色1 3 3 2 2" xfId="13889"/>
    <cellStyle name="輔色1 3 3 2 3" xfId="13890"/>
    <cellStyle name="輔色1 3 3 2 4" xfId="13891"/>
    <cellStyle name="輔色1 3 3 2 5" xfId="13892"/>
    <cellStyle name="輔色1 3 3 3" xfId="13893"/>
    <cellStyle name="輔色1 3 3 3 2" xfId="13894"/>
    <cellStyle name="輔色1 3 3 3 3" xfId="13895"/>
    <cellStyle name="輔色1 3 3 3 4" xfId="13896"/>
    <cellStyle name="輔色1 3 3 4" xfId="13897"/>
    <cellStyle name="輔色1 3 3 5" xfId="13898"/>
    <cellStyle name="輔色1 3 3 6" xfId="13899"/>
    <cellStyle name="輔色1 3 3 7" xfId="13900"/>
    <cellStyle name="輔色1 3 4" xfId="13901"/>
    <cellStyle name="輔色1 3 4 2" xfId="13902"/>
    <cellStyle name="輔色1 3 4 2 2" xfId="13903"/>
    <cellStyle name="輔色1 3 4 2 3" xfId="13904"/>
    <cellStyle name="輔色1 3 4 2 4" xfId="13905"/>
    <cellStyle name="輔色1 3 4 2 5" xfId="13906"/>
    <cellStyle name="輔色1 3 4 3" xfId="13907"/>
    <cellStyle name="輔色1 3 4 3 2" xfId="13908"/>
    <cellStyle name="輔色1 3 4 3 3" xfId="13909"/>
    <cellStyle name="輔色1 3 4 3 4" xfId="13910"/>
    <cellStyle name="輔色1 3 4 4" xfId="13911"/>
    <cellStyle name="輔色1 3 4 5" xfId="13912"/>
    <cellStyle name="輔色1 3 4 6" xfId="13913"/>
    <cellStyle name="輔色1 3 4 7" xfId="13914"/>
    <cellStyle name="輔色1 3 5" xfId="13915"/>
    <cellStyle name="輔色1 3 5 2" xfId="13916"/>
    <cellStyle name="輔色1 3 5 3" xfId="13917"/>
    <cellStyle name="輔色1 3 5 4" xfId="13918"/>
    <cellStyle name="輔色1 3 5 5" xfId="13919"/>
    <cellStyle name="輔色1 3 6" xfId="13920"/>
    <cellStyle name="輔色1 3 6 2" xfId="13921"/>
    <cellStyle name="輔色1 3 6 3" xfId="13922"/>
    <cellStyle name="輔色1 3 6 4" xfId="13923"/>
    <cellStyle name="輔色1 3 7" xfId="13924"/>
    <cellStyle name="輔色1 3 8" xfId="13925"/>
    <cellStyle name="輔色1 3 9" xfId="13926"/>
    <cellStyle name="輔色1 4" xfId="13927"/>
    <cellStyle name="輔色1 4 10" xfId="13928"/>
    <cellStyle name="輔色1 4 2" xfId="13929"/>
    <cellStyle name="輔色1 4 2 2" xfId="13930"/>
    <cellStyle name="輔色1 4 2 2 2" xfId="13931"/>
    <cellStyle name="輔色1 4 2 2 3" xfId="13932"/>
    <cellStyle name="輔色1 4 2 2 4" xfId="13933"/>
    <cellStyle name="輔色1 4 2 2 5" xfId="13934"/>
    <cellStyle name="輔色1 4 2 3" xfId="13935"/>
    <cellStyle name="輔色1 4 2 3 2" xfId="13936"/>
    <cellStyle name="輔色1 4 2 3 3" xfId="13937"/>
    <cellStyle name="輔色1 4 2 3 4" xfId="13938"/>
    <cellStyle name="輔色1 4 2 4" xfId="13939"/>
    <cellStyle name="輔色1 4 2 5" xfId="13940"/>
    <cellStyle name="輔色1 4 2 6" xfId="13941"/>
    <cellStyle name="輔色1 4 2 7" xfId="13942"/>
    <cellStyle name="輔色1 4 3" xfId="13943"/>
    <cellStyle name="輔色1 4 3 2" xfId="13944"/>
    <cellStyle name="輔色1 4 3 2 2" xfId="13945"/>
    <cellStyle name="輔色1 4 3 2 3" xfId="13946"/>
    <cellStyle name="輔色1 4 3 2 4" xfId="13947"/>
    <cellStyle name="輔色1 4 3 2 5" xfId="13948"/>
    <cellStyle name="輔色1 4 3 3" xfId="13949"/>
    <cellStyle name="輔色1 4 3 3 2" xfId="13950"/>
    <cellStyle name="輔色1 4 3 3 3" xfId="13951"/>
    <cellStyle name="輔色1 4 3 3 4" xfId="13952"/>
    <cellStyle name="輔色1 4 3 4" xfId="13953"/>
    <cellStyle name="輔色1 4 3 5" xfId="13954"/>
    <cellStyle name="輔色1 4 3 6" xfId="13955"/>
    <cellStyle name="輔色1 4 3 7" xfId="13956"/>
    <cellStyle name="輔色1 4 4" xfId="13957"/>
    <cellStyle name="輔色1 4 4 2" xfId="13958"/>
    <cellStyle name="輔色1 4 4 2 2" xfId="13959"/>
    <cellStyle name="輔色1 4 4 2 3" xfId="13960"/>
    <cellStyle name="輔色1 4 4 2 4" xfId="13961"/>
    <cellStyle name="輔色1 4 4 2 5" xfId="13962"/>
    <cellStyle name="輔色1 4 4 3" xfId="13963"/>
    <cellStyle name="輔色1 4 4 3 2" xfId="13964"/>
    <cellStyle name="輔色1 4 4 3 3" xfId="13965"/>
    <cellStyle name="輔色1 4 4 3 4" xfId="13966"/>
    <cellStyle name="輔色1 4 4 4" xfId="13967"/>
    <cellStyle name="輔色1 4 4 5" xfId="13968"/>
    <cellStyle name="輔色1 4 4 6" xfId="13969"/>
    <cellStyle name="輔色1 4 4 7" xfId="13970"/>
    <cellStyle name="輔色1 4 5" xfId="13971"/>
    <cellStyle name="輔色1 4 5 2" xfId="13972"/>
    <cellStyle name="輔色1 4 5 3" xfId="13973"/>
    <cellStyle name="輔色1 4 5 4" xfId="13974"/>
    <cellStyle name="輔色1 4 5 5" xfId="13975"/>
    <cellStyle name="輔色1 4 6" xfId="13976"/>
    <cellStyle name="輔色1 4 6 2" xfId="13977"/>
    <cellStyle name="輔色1 4 6 3" xfId="13978"/>
    <cellStyle name="輔色1 4 6 4" xfId="13979"/>
    <cellStyle name="輔色1 4 7" xfId="13980"/>
    <cellStyle name="輔色1 4 8" xfId="13981"/>
    <cellStyle name="輔色1 4 9" xfId="13982"/>
    <cellStyle name="輔色1 5" xfId="13983"/>
    <cellStyle name="輔色1 5 10" xfId="13984"/>
    <cellStyle name="輔色1 5 2" xfId="13985"/>
    <cellStyle name="輔色1 5 2 2" xfId="13986"/>
    <cellStyle name="輔色1 5 2 2 2" xfId="13987"/>
    <cellStyle name="輔色1 5 2 2 3" xfId="13988"/>
    <cellStyle name="輔色1 5 2 2 4" xfId="13989"/>
    <cellStyle name="輔色1 5 2 2 5" xfId="13990"/>
    <cellStyle name="輔色1 5 2 3" xfId="13991"/>
    <cellStyle name="輔色1 5 2 3 2" xfId="13992"/>
    <cellStyle name="輔色1 5 2 3 3" xfId="13993"/>
    <cellStyle name="輔色1 5 2 3 4" xfId="13994"/>
    <cellStyle name="輔色1 5 2 4" xfId="13995"/>
    <cellStyle name="輔色1 5 2 5" xfId="13996"/>
    <cellStyle name="輔色1 5 2 6" xfId="13997"/>
    <cellStyle name="輔色1 5 2 7" xfId="13998"/>
    <cellStyle name="輔色1 5 3" xfId="13999"/>
    <cellStyle name="輔色1 5 3 2" xfId="14000"/>
    <cellStyle name="輔色1 5 3 2 2" xfId="14001"/>
    <cellStyle name="輔色1 5 3 2 3" xfId="14002"/>
    <cellStyle name="輔色1 5 3 2 4" xfId="14003"/>
    <cellStyle name="輔色1 5 3 2 5" xfId="14004"/>
    <cellStyle name="輔色1 5 3 3" xfId="14005"/>
    <cellStyle name="輔色1 5 3 3 2" xfId="14006"/>
    <cellStyle name="輔色1 5 3 3 3" xfId="14007"/>
    <cellStyle name="輔色1 5 3 3 4" xfId="14008"/>
    <cellStyle name="輔色1 5 3 4" xfId="14009"/>
    <cellStyle name="輔色1 5 3 5" xfId="14010"/>
    <cellStyle name="輔色1 5 3 6" xfId="14011"/>
    <cellStyle name="輔色1 5 3 7" xfId="14012"/>
    <cellStyle name="輔色1 5 4" xfId="14013"/>
    <cellStyle name="輔色1 5 4 2" xfId="14014"/>
    <cellStyle name="輔色1 5 4 2 2" xfId="14015"/>
    <cellStyle name="輔色1 5 4 2 3" xfId="14016"/>
    <cellStyle name="輔色1 5 4 2 4" xfId="14017"/>
    <cellStyle name="輔色1 5 4 2 5" xfId="14018"/>
    <cellStyle name="輔色1 5 4 3" xfId="14019"/>
    <cellStyle name="輔色1 5 4 3 2" xfId="14020"/>
    <cellStyle name="輔色1 5 4 3 3" xfId="14021"/>
    <cellStyle name="輔色1 5 4 3 4" xfId="14022"/>
    <cellStyle name="輔色1 5 4 4" xfId="14023"/>
    <cellStyle name="輔色1 5 4 5" xfId="14024"/>
    <cellStyle name="輔色1 5 4 6" xfId="14025"/>
    <cellStyle name="輔色1 5 4 7" xfId="14026"/>
    <cellStyle name="輔色1 5 5" xfId="14027"/>
    <cellStyle name="輔色1 5 5 2" xfId="14028"/>
    <cellStyle name="輔色1 5 5 3" xfId="14029"/>
    <cellStyle name="輔色1 5 5 4" xfId="14030"/>
    <cellStyle name="輔色1 5 5 5" xfId="14031"/>
    <cellStyle name="輔色1 5 6" xfId="14032"/>
    <cellStyle name="輔色1 5 6 2" xfId="14033"/>
    <cellStyle name="輔色1 5 6 3" xfId="14034"/>
    <cellStyle name="輔色1 5 6 4" xfId="14035"/>
    <cellStyle name="輔色1 5 7" xfId="14036"/>
    <cellStyle name="輔色1 5 8" xfId="14037"/>
    <cellStyle name="輔色1 5 9" xfId="14038"/>
    <cellStyle name="輔色1 6" xfId="14039"/>
    <cellStyle name="輔色1 6 10" xfId="14040"/>
    <cellStyle name="輔色1 6 11" xfId="14041"/>
    <cellStyle name="輔色1 6 12" xfId="14042"/>
    <cellStyle name="輔色1 6 2" xfId="14043"/>
    <cellStyle name="輔色1 6 2 2" xfId="14044"/>
    <cellStyle name="輔色1 6 2 2 2" xfId="14045"/>
    <cellStyle name="輔色1 6 2 2 3" xfId="14046"/>
    <cellStyle name="輔色1 6 2 2 4" xfId="14047"/>
    <cellStyle name="輔色1 6 2 2 5" xfId="14048"/>
    <cellStyle name="輔色1 6 2 3" xfId="14049"/>
    <cellStyle name="輔色1 6 2 3 2" xfId="14050"/>
    <cellStyle name="輔色1 6 2 3 3" xfId="14051"/>
    <cellStyle name="輔色1 6 2 3 4" xfId="14052"/>
    <cellStyle name="輔色1 6 2 4" xfId="14053"/>
    <cellStyle name="輔色1 6 2 5" xfId="14054"/>
    <cellStyle name="輔色1 6 2 6" xfId="14055"/>
    <cellStyle name="輔色1 6 2 7" xfId="14056"/>
    <cellStyle name="輔色1 6 3" xfId="14057"/>
    <cellStyle name="輔色1 6 3 2" xfId="14058"/>
    <cellStyle name="輔色1 6 3 2 2" xfId="14059"/>
    <cellStyle name="輔色1 6 3 2 3" xfId="14060"/>
    <cellStyle name="輔色1 6 3 2 4" xfId="14061"/>
    <cellStyle name="輔色1 6 3 2 5" xfId="14062"/>
    <cellStyle name="輔色1 6 3 3" xfId="14063"/>
    <cellStyle name="輔色1 6 3 3 2" xfId="14064"/>
    <cellStyle name="輔色1 6 3 3 3" xfId="14065"/>
    <cellStyle name="輔色1 6 3 3 4" xfId="14066"/>
    <cellStyle name="輔色1 6 3 4" xfId="14067"/>
    <cellStyle name="輔色1 6 3 5" xfId="14068"/>
    <cellStyle name="輔色1 6 3 6" xfId="14069"/>
    <cellStyle name="輔色1 6 3 7" xfId="14070"/>
    <cellStyle name="輔色1 6 4" xfId="14071"/>
    <cellStyle name="輔色1 6 4 2" xfId="14072"/>
    <cellStyle name="輔色1 6 4 2 2" xfId="14073"/>
    <cellStyle name="輔色1 6 4 2 3" xfId="14074"/>
    <cellStyle name="輔色1 6 4 2 4" xfId="14075"/>
    <cellStyle name="輔色1 6 4 2 5" xfId="14076"/>
    <cellStyle name="輔色1 6 4 3" xfId="14077"/>
    <cellStyle name="輔色1 6 4 3 2" xfId="14078"/>
    <cellStyle name="輔色1 6 4 3 3" xfId="14079"/>
    <cellStyle name="輔色1 6 4 3 4" xfId="14080"/>
    <cellStyle name="輔色1 6 4 4" xfId="14081"/>
    <cellStyle name="輔色1 6 4 5" xfId="14082"/>
    <cellStyle name="輔色1 6 4 6" xfId="14083"/>
    <cellStyle name="輔色1 6 4 7" xfId="14084"/>
    <cellStyle name="輔色1 6 5" xfId="14085"/>
    <cellStyle name="輔色1 6 5 2" xfId="14086"/>
    <cellStyle name="輔色1 6 5 2 2" xfId="14087"/>
    <cellStyle name="輔色1 6 5 2 3" xfId="14088"/>
    <cellStyle name="輔色1 6 5 2 4" xfId="14089"/>
    <cellStyle name="輔色1 6 5 3" xfId="14090"/>
    <cellStyle name="輔色1 6 5 3 2" xfId="14091"/>
    <cellStyle name="輔色1 6 5 3 3" xfId="14092"/>
    <cellStyle name="輔色1 6 5 3 4" xfId="14093"/>
    <cellStyle name="輔色1 6 5 4" xfId="14094"/>
    <cellStyle name="輔色1 6 5 5" xfId="14095"/>
    <cellStyle name="輔色1 6 5 6" xfId="14096"/>
    <cellStyle name="輔色1 6 6" xfId="14097"/>
    <cellStyle name="輔色1 6 6 2" xfId="14098"/>
    <cellStyle name="輔色1 6 6 2 2" xfId="14099"/>
    <cellStyle name="輔色1 6 6 2 3" xfId="14100"/>
    <cellStyle name="輔色1 6 6 2 4" xfId="14101"/>
    <cellStyle name="輔色1 6 6 3" xfId="14102"/>
    <cellStyle name="輔色1 6 6 3 2" xfId="14103"/>
    <cellStyle name="輔色1 6 6 3 3" xfId="14104"/>
    <cellStyle name="輔色1 6 6 3 4" xfId="14105"/>
    <cellStyle name="輔色1 6 6 4" xfId="14106"/>
    <cellStyle name="輔色1 6 6 5" xfId="14107"/>
    <cellStyle name="輔色1 6 6 6" xfId="14108"/>
    <cellStyle name="輔色1 6 7" xfId="14109"/>
    <cellStyle name="輔色1 6 7 2" xfId="14110"/>
    <cellStyle name="輔色1 6 7 2 2" xfId="14111"/>
    <cellStyle name="輔色1 6 7 2 3" xfId="14112"/>
    <cellStyle name="輔色1 6 7 2 4" xfId="14113"/>
    <cellStyle name="輔色1 6 7 3" xfId="14114"/>
    <cellStyle name="輔色1 6 7 3 2" xfId="14115"/>
    <cellStyle name="輔色1 6 7 3 3" xfId="14116"/>
    <cellStyle name="輔色1 6 7 3 4" xfId="14117"/>
    <cellStyle name="輔色1 6 7 4" xfId="14118"/>
    <cellStyle name="輔色1 6 7 5" xfId="14119"/>
    <cellStyle name="輔色1 6 7 6" xfId="14120"/>
    <cellStyle name="輔色1 6 8" xfId="14121"/>
    <cellStyle name="輔色1 6 8 2" xfId="14122"/>
    <cellStyle name="輔色1 6 9" xfId="14123"/>
    <cellStyle name="輔色1 6 9 2" xfId="14124"/>
    <cellStyle name="輔色1 6 9 3" xfId="14125"/>
    <cellStyle name="輔色1 7" xfId="14126"/>
    <cellStyle name="輔色1 7 10" xfId="14127"/>
    <cellStyle name="輔色1 7 2" xfId="14128"/>
    <cellStyle name="輔色1 7 2 2" xfId="14129"/>
    <cellStyle name="輔色1 7 2 2 2" xfId="14130"/>
    <cellStyle name="輔色1 7 2 2 3" xfId="14131"/>
    <cellStyle name="輔色1 7 2 2 4" xfId="14132"/>
    <cellStyle name="輔色1 7 2 2 5" xfId="14133"/>
    <cellStyle name="輔色1 7 2 3" xfId="14134"/>
    <cellStyle name="輔色1 7 2 3 2" xfId="14135"/>
    <cellStyle name="輔色1 7 2 3 3" xfId="14136"/>
    <cellStyle name="輔色1 7 2 3 4" xfId="14137"/>
    <cellStyle name="輔色1 7 2 4" xfId="14138"/>
    <cellStyle name="輔色1 7 2 5" xfId="14139"/>
    <cellStyle name="輔色1 7 2 6" xfId="14140"/>
    <cellStyle name="輔色1 7 2 7" xfId="14141"/>
    <cellStyle name="輔色1 7 3" xfId="14142"/>
    <cellStyle name="輔色1 7 3 2" xfId="14143"/>
    <cellStyle name="輔色1 7 3 2 2" xfId="14144"/>
    <cellStyle name="輔色1 7 3 2 3" xfId="14145"/>
    <cellStyle name="輔色1 7 3 2 4" xfId="14146"/>
    <cellStyle name="輔色1 7 3 2 5" xfId="14147"/>
    <cellStyle name="輔色1 7 3 3" xfId="14148"/>
    <cellStyle name="輔色1 7 3 3 2" xfId="14149"/>
    <cellStyle name="輔色1 7 3 3 3" xfId="14150"/>
    <cellStyle name="輔色1 7 3 3 4" xfId="14151"/>
    <cellStyle name="輔色1 7 3 4" xfId="14152"/>
    <cellStyle name="輔色1 7 3 5" xfId="14153"/>
    <cellStyle name="輔色1 7 3 6" xfId="14154"/>
    <cellStyle name="輔色1 7 3 7" xfId="14155"/>
    <cellStyle name="輔色1 7 4" xfId="14156"/>
    <cellStyle name="輔色1 7 4 2" xfId="14157"/>
    <cellStyle name="輔色1 7 4 2 2" xfId="14158"/>
    <cellStyle name="輔色1 7 4 2 3" xfId="14159"/>
    <cellStyle name="輔色1 7 4 2 4" xfId="14160"/>
    <cellStyle name="輔色1 7 4 2 5" xfId="14161"/>
    <cellStyle name="輔色1 7 4 3" xfId="14162"/>
    <cellStyle name="輔色1 7 4 3 2" xfId="14163"/>
    <cellStyle name="輔色1 7 4 3 3" xfId="14164"/>
    <cellStyle name="輔色1 7 4 3 4" xfId="14165"/>
    <cellStyle name="輔色1 7 4 4" xfId="14166"/>
    <cellStyle name="輔色1 7 4 5" xfId="14167"/>
    <cellStyle name="輔色1 7 4 6" xfId="14168"/>
    <cellStyle name="輔色1 7 4 7" xfId="14169"/>
    <cellStyle name="輔色1 7 5" xfId="14170"/>
    <cellStyle name="輔色1 7 5 2" xfId="14171"/>
    <cellStyle name="輔色1 7 5 3" xfId="14172"/>
    <cellStyle name="輔色1 7 5 4" xfId="14173"/>
    <cellStyle name="輔色1 7 5 5" xfId="14174"/>
    <cellStyle name="輔色1 7 6" xfId="14175"/>
    <cellStyle name="輔色1 7 6 2" xfId="14176"/>
    <cellStyle name="輔色1 7 6 3" xfId="14177"/>
    <cellStyle name="輔色1 7 6 4" xfId="14178"/>
    <cellStyle name="輔色1 7 7" xfId="14179"/>
    <cellStyle name="輔色1 7 8" xfId="14180"/>
    <cellStyle name="輔色1 7 9" xfId="14181"/>
    <cellStyle name="輔色1 8" xfId="14182"/>
    <cellStyle name="輔色1 8 10" xfId="14183"/>
    <cellStyle name="輔色1 8 2" xfId="14184"/>
    <cellStyle name="輔色1 8 2 2" xfId="14185"/>
    <cellStyle name="輔色1 8 2 2 2" xfId="14186"/>
    <cellStyle name="輔色1 8 2 2 3" xfId="14187"/>
    <cellStyle name="輔色1 8 2 2 4" xfId="14188"/>
    <cellStyle name="輔色1 8 2 2 5" xfId="14189"/>
    <cellStyle name="輔色1 8 2 3" xfId="14190"/>
    <cellStyle name="輔色1 8 2 3 2" xfId="14191"/>
    <cellStyle name="輔色1 8 2 3 3" xfId="14192"/>
    <cellStyle name="輔色1 8 2 3 4" xfId="14193"/>
    <cellStyle name="輔色1 8 2 4" xfId="14194"/>
    <cellStyle name="輔色1 8 2 5" xfId="14195"/>
    <cellStyle name="輔色1 8 2 6" xfId="14196"/>
    <cellStyle name="輔色1 8 2 7" xfId="14197"/>
    <cellStyle name="輔色1 8 3" xfId="14198"/>
    <cellStyle name="輔色1 8 3 2" xfId="14199"/>
    <cellStyle name="輔色1 8 3 2 2" xfId="14200"/>
    <cellStyle name="輔色1 8 3 2 3" xfId="14201"/>
    <cellStyle name="輔色1 8 3 2 4" xfId="14202"/>
    <cellStyle name="輔色1 8 3 2 5" xfId="14203"/>
    <cellStyle name="輔色1 8 3 3" xfId="14204"/>
    <cellStyle name="輔色1 8 3 3 2" xfId="14205"/>
    <cellStyle name="輔色1 8 3 3 3" xfId="14206"/>
    <cellStyle name="輔色1 8 3 3 4" xfId="14207"/>
    <cellStyle name="輔色1 8 3 4" xfId="14208"/>
    <cellStyle name="輔色1 8 3 5" xfId="14209"/>
    <cellStyle name="輔色1 8 3 6" xfId="14210"/>
    <cellStyle name="輔色1 8 3 7" xfId="14211"/>
    <cellStyle name="輔色1 8 4" xfId="14212"/>
    <cellStyle name="輔色1 8 4 2" xfId="14213"/>
    <cellStyle name="輔色1 8 4 2 2" xfId="14214"/>
    <cellStyle name="輔色1 8 4 2 3" xfId="14215"/>
    <cellStyle name="輔色1 8 4 2 4" xfId="14216"/>
    <cellStyle name="輔色1 8 4 2 5" xfId="14217"/>
    <cellStyle name="輔色1 8 4 3" xfId="14218"/>
    <cellStyle name="輔色1 8 4 3 2" xfId="14219"/>
    <cellStyle name="輔色1 8 4 3 3" xfId="14220"/>
    <cellStyle name="輔色1 8 4 3 4" xfId="14221"/>
    <cellStyle name="輔色1 8 4 4" xfId="14222"/>
    <cellStyle name="輔色1 8 4 5" xfId="14223"/>
    <cellStyle name="輔色1 8 4 6" xfId="14224"/>
    <cellStyle name="輔色1 8 4 7" xfId="14225"/>
    <cellStyle name="輔色1 8 5" xfId="14226"/>
    <cellStyle name="輔色1 8 5 2" xfId="14227"/>
    <cellStyle name="輔色1 8 5 3" xfId="14228"/>
    <cellStyle name="輔色1 8 5 4" xfId="14229"/>
    <cellStyle name="輔色1 8 5 5" xfId="14230"/>
    <cellStyle name="輔色1 8 6" xfId="14231"/>
    <cellStyle name="輔色1 8 6 2" xfId="14232"/>
    <cellStyle name="輔色1 8 6 3" xfId="14233"/>
    <cellStyle name="輔色1 8 6 4" xfId="14234"/>
    <cellStyle name="輔色1 8 7" xfId="14235"/>
    <cellStyle name="輔色1 8 8" xfId="14236"/>
    <cellStyle name="輔色1 8 9" xfId="14237"/>
    <cellStyle name="輔色1 9" xfId="14238"/>
    <cellStyle name="輔色1 9 10" xfId="14239"/>
    <cellStyle name="輔色1 9 2" xfId="14240"/>
    <cellStyle name="輔色1 9 2 2" xfId="14241"/>
    <cellStyle name="輔色1 9 2 2 2" xfId="14242"/>
    <cellStyle name="輔色1 9 2 2 3" xfId="14243"/>
    <cellStyle name="輔色1 9 2 2 4" xfId="14244"/>
    <cellStyle name="輔色1 9 2 2 5" xfId="14245"/>
    <cellStyle name="輔色1 9 2 3" xfId="14246"/>
    <cellStyle name="輔色1 9 2 3 2" xfId="14247"/>
    <cellStyle name="輔色1 9 2 3 3" xfId="14248"/>
    <cellStyle name="輔色1 9 2 3 4" xfId="14249"/>
    <cellStyle name="輔色1 9 2 4" xfId="14250"/>
    <cellStyle name="輔色1 9 2 5" xfId="14251"/>
    <cellStyle name="輔色1 9 2 6" xfId="14252"/>
    <cellStyle name="輔色1 9 2 7" xfId="14253"/>
    <cellStyle name="輔色1 9 3" xfId="14254"/>
    <cellStyle name="輔色1 9 3 2" xfId="14255"/>
    <cellStyle name="輔色1 9 3 2 2" xfId="14256"/>
    <cellStyle name="輔色1 9 3 2 3" xfId="14257"/>
    <cellStyle name="輔色1 9 3 2 4" xfId="14258"/>
    <cellStyle name="輔色1 9 3 2 5" xfId="14259"/>
    <cellStyle name="輔色1 9 3 3" xfId="14260"/>
    <cellStyle name="輔色1 9 3 3 2" xfId="14261"/>
    <cellStyle name="輔色1 9 3 3 3" xfId="14262"/>
    <cellStyle name="輔色1 9 3 3 4" xfId="14263"/>
    <cellStyle name="輔色1 9 3 4" xfId="14264"/>
    <cellStyle name="輔色1 9 3 5" xfId="14265"/>
    <cellStyle name="輔色1 9 3 6" xfId="14266"/>
    <cellStyle name="輔色1 9 3 7" xfId="14267"/>
    <cellStyle name="輔色1 9 4" xfId="14268"/>
    <cellStyle name="輔色1 9 4 2" xfId="14269"/>
    <cellStyle name="輔色1 9 4 2 2" xfId="14270"/>
    <cellStyle name="輔色1 9 4 2 3" xfId="14271"/>
    <cellStyle name="輔色1 9 4 2 4" xfId="14272"/>
    <cellStyle name="輔色1 9 4 2 5" xfId="14273"/>
    <cellStyle name="輔色1 9 4 3" xfId="14274"/>
    <cellStyle name="輔色1 9 4 3 2" xfId="14275"/>
    <cellStyle name="輔色1 9 4 3 3" xfId="14276"/>
    <cellStyle name="輔色1 9 4 3 4" xfId="14277"/>
    <cellStyle name="輔色1 9 4 4" xfId="14278"/>
    <cellStyle name="輔色1 9 4 5" xfId="14279"/>
    <cellStyle name="輔色1 9 4 6" xfId="14280"/>
    <cellStyle name="輔色1 9 4 7" xfId="14281"/>
    <cellStyle name="輔色1 9 5" xfId="14282"/>
    <cellStyle name="輔色1 9 5 2" xfId="14283"/>
    <cellStyle name="輔色1 9 5 3" xfId="14284"/>
    <cellStyle name="輔色1 9 5 4" xfId="14285"/>
    <cellStyle name="輔色1 9 5 5" xfId="14286"/>
    <cellStyle name="輔色1 9 6" xfId="14287"/>
    <cellStyle name="輔色1 9 6 2" xfId="14288"/>
    <cellStyle name="輔色1 9 6 3" xfId="14289"/>
    <cellStyle name="輔色1 9 6 4" xfId="14290"/>
    <cellStyle name="輔色1 9 7" xfId="14291"/>
    <cellStyle name="輔色1 9 8" xfId="14292"/>
    <cellStyle name="輔色1 9 9" xfId="14293"/>
    <cellStyle name="輔色2 10" xfId="14294"/>
    <cellStyle name="輔色2 10 10" xfId="14295"/>
    <cellStyle name="輔色2 10 2" xfId="14296"/>
    <cellStyle name="輔色2 10 2 2" xfId="14297"/>
    <cellStyle name="輔色2 10 2 2 2" xfId="14298"/>
    <cellStyle name="輔色2 10 2 2 3" xfId="14299"/>
    <cellStyle name="輔色2 10 2 2 4" xfId="14300"/>
    <cellStyle name="輔色2 10 2 2 5" xfId="14301"/>
    <cellStyle name="輔色2 10 2 3" xfId="14302"/>
    <cellStyle name="輔色2 10 2 3 2" xfId="14303"/>
    <cellStyle name="輔色2 10 2 3 3" xfId="14304"/>
    <cellStyle name="輔色2 10 2 3 4" xfId="14305"/>
    <cellStyle name="輔色2 10 2 4" xfId="14306"/>
    <cellStyle name="輔色2 10 2 5" xfId="14307"/>
    <cellStyle name="輔色2 10 2 6" xfId="14308"/>
    <cellStyle name="輔色2 10 2 7" xfId="14309"/>
    <cellStyle name="輔色2 10 3" xfId="14310"/>
    <cellStyle name="輔色2 10 3 2" xfId="14311"/>
    <cellStyle name="輔色2 10 3 2 2" xfId="14312"/>
    <cellStyle name="輔色2 10 3 2 3" xfId="14313"/>
    <cellStyle name="輔色2 10 3 2 4" xfId="14314"/>
    <cellStyle name="輔色2 10 3 2 5" xfId="14315"/>
    <cellStyle name="輔色2 10 3 3" xfId="14316"/>
    <cellStyle name="輔色2 10 3 3 2" xfId="14317"/>
    <cellStyle name="輔色2 10 3 3 3" xfId="14318"/>
    <cellStyle name="輔色2 10 3 3 4" xfId="14319"/>
    <cellStyle name="輔色2 10 3 4" xfId="14320"/>
    <cellStyle name="輔色2 10 3 5" xfId="14321"/>
    <cellStyle name="輔色2 10 3 6" xfId="14322"/>
    <cellStyle name="輔色2 10 3 7" xfId="14323"/>
    <cellStyle name="輔色2 10 4" xfId="14324"/>
    <cellStyle name="輔色2 10 4 2" xfId="14325"/>
    <cellStyle name="輔色2 10 4 2 2" xfId="14326"/>
    <cellStyle name="輔色2 10 4 2 3" xfId="14327"/>
    <cellStyle name="輔色2 10 4 2 4" xfId="14328"/>
    <cellStyle name="輔色2 10 4 2 5" xfId="14329"/>
    <cellStyle name="輔色2 10 4 3" xfId="14330"/>
    <cellStyle name="輔色2 10 4 3 2" xfId="14331"/>
    <cellStyle name="輔色2 10 4 3 3" xfId="14332"/>
    <cellStyle name="輔色2 10 4 3 4" xfId="14333"/>
    <cellStyle name="輔色2 10 4 4" xfId="14334"/>
    <cellStyle name="輔色2 10 4 5" xfId="14335"/>
    <cellStyle name="輔色2 10 4 6" xfId="14336"/>
    <cellStyle name="輔色2 10 4 7" xfId="14337"/>
    <cellStyle name="輔色2 10 5" xfId="14338"/>
    <cellStyle name="輔色2 10 5 2" xfId="14339"/>
    <cellStyle name="輔色2 10 5 3" xfId="14340"/>
    <cellStyle name="輔色2 10 5 4" xfId="14341"/>
    <cellStyle name="輔色2 10 5 5" xfId="14342"/>
    <cellStyle name="輔色2 10 6" xfId="14343"/>
    <cellStyle name="輔色2 10 6 2" xfId="14344"/>
    <cellStyle name="輔色2 10 6 3" xfId="14345"/>
    <cellStyle name="輔色2 10 6 4" xfId="14346"/>
    <cellStyle name="輔色2 10 7" xfId="14347"/>
    <cellStyle name="輔色2 10 8" xfId="14348"/>
    <cellStyle name="輔色2 10 9" xfId="14349"/>
    <cellStyle name="輔色2 11" xfId="14350"/>
    <cellStyle name="輔色2 11 10" xfId="14351"/>
    <cellStyle name="輔色2 11 2" xfId="14352"/>
    <cellStyle name="輔色2 11 2 2" xfId="14353"/>
    <cellStyle name="輔色2 11 2 2 2" xfId="14354"/>
    <cellStyle name="輔色2 11 2 2 3" xfId="14355"/>
    <cellStyle name="輔色2 11 2 2 4" xfId="14356"/>
    <cellStyle name="輔色2 11 2 2 5" xfId="14357"/>
    <cellStyle name="輔色2 11 2 3" xfId="14358"/>
    <cellStyle name="輔色2 11 2 3 2" xfId="14359"/>
    <cellStyle name="輔色2 11 2 3 3" xfId="14360"/>
    <cellStyle name="輔色2 11 2 3 4" xfId="14361"/>
    <cellStyle name="輔色2 11 2 4" xfId="14362"/>
    <cellStyle name="輔色2 11 2 5" xfId="14363"/>
    <cellStyle name="輔色2 11 2 6" xfId="14364"/>
    <cellStyle name="輔色2 11 2 7" xfId="14365"/>
    <cellStyle name="輔色2 11 3" xfId="14366"/>
    <cellStyle name="輔色2 11 3 2" xfId="14367"/>
    <cellStyle name="輔色2 11 3 2 2" xfId="14368"/>
    <cellStyle name="輔色2 11 3 2 3" xfId="14369"/>
    <cellStyle name="輔色2 11 3 2 4" xfId="14370"/>
    <cellStyle name="輔色2 11 3 2 5" xfId="14371"/>
    <cellStyle name="輔色2 11 3 3" xfId="14372"/>
    <cellStyle name="輔色2 11 3 3 2" xfId="14373"/>
    <cellStyle name="輔色2 11 3 3 3" xfId="14374"/>
    <cellStyle name="輔色2 11 3 3 4" xfId="14375"/>
    <cellStyle name="輔色2 11 3 4" xfId="14376"/>
    <cellStyle name="輔色2 11 3 5" xfId="14377"/>
    <cellStyle name="輔色2 11 3 6" xfId="14378"/>
    <cellStyle name="輔色2 11 3 7" xfId="14379"/>
    <cellStyle name="輔色2 11 4" xfId="14380"/>
    <cellStyle name="輔色2 11 4 2" xfId="14381"/>
    <cellStyle name="輔色2 11 4 2 2" xfId="14382"/>
    <cellStyle name="輔色2 11 4 2 3" xfId="14383"/>
    <cellStyle name="輔色2 11 4 2 4" xfId="14384"/>
    <cellStyle name="輔色2 11 4 2 5" xfId="14385"/>
    <cellStyle name="輔色2 11 4 3" xfId="14386"/>
    <cellStyle name="輔色2 11 4 3 2" xfId="14387"/>
    <cellStyle name="輔色2 11 4 3 3" xfId="14388"/>
    <cellStyle name="輔色2 11 4 3 4" xfId="14389"/>
    <cellStyle name="輔色2 11 4 4" xfId="14390"/>
    <cellStyle name="輔色2 11 4 5" xfId="14391"/>
    <cellStyle name="輔色2 11 4 6" xfId="14392"/>
    <cellStyle name="輔色2 11 4 7" xfId="14393"/>
    <cellStyle name="輔色2 11 5" xfId="14394"/>
    <cellStyle name="輔色2 11 5 2" xfId="14395"/>
    <cellStyle name="輔色2 11 5 3" xfId="14396"/>
    <cellStyle name="輔色2 11 5 4" xfId="14397"/>
    <cellStyle name="輔色2 11 5 5" xfId="14398"/>
    <cellStyle name="輔色2 11 6" xfId="14399"/>
    <cellStyle name="輔色2 11 6 2" xfId="14400"/>
    <cellStyle name="輔色2 11 6 3" xfId="14401"/>
    <cellStyle name="輔色2 11 6 4" xfId="14402"/>
    <cellStyle name="輔色2 11 7" xfId="14403"/>
    <cellStyle name="輔色2 11 8" xfId="14404"/>
    <cellStyle name="輔色2 11 9" xfId="14405"/>
    <cellStyle name="輔色2 12" xfId="14406"/>
    <cellStyle name="輔色2 12 10" xfId="14407"/>
    <cellStyle name="輔色2 12 2" xfId="14408"/>
    <cellStyle name="輔色2 12 2 2" xfId="14409"/>
    <cellStyle name="輔色2 12 2 2 2" xfId="14410"/>
    <cellStyle name="輔色2 12 2 2 3" xfId="14411"/>
    <cellStyle name="輔色2 12 2 2 4" xfId="14412"/>
    <cellStyle name="輔色2 12 2 2 5" xfId="14413"/>
    <cellStyle name="輔色2 12 2 3" xfId="14414"/>
    <cellStyle name="輔色2 12 2 3 2" xfId="14415"/>
    <cellStyle name="輔色2 12 2 3 3" xfId="14416"/>
    <cellStyle name="輔色2 12 2 3 4" xfId="14417"/>
    <cellStyle name="輔色2 12 2 4" xfId="14418"/>
    <cellStyle name="輔色2 12 2 5" xfId="14419"/>
    <cellStyle name="輔色2 12 2 6" xfId="14420"/>
    <cellStyle name="輔色2 12 2 7" xfId="14421"/>
    <cellStyle name="輔色2 12 3" xfId="14422"/>
    <cellStyle name="輔色2 12 3 2" xfId="14423"/>
    <cellStyle name="輔色2 12 3 2 2" xfId="14424"/>
    <cellStyle name="輔色2 12 3 2 3" xfId="14425"/>
    <cellStyle name="輔色2 12 3 2 4" xfId="14426"/>
    <cellStyle name="輔色2 12 3 2 5" xfId="14427"/>
    <cellStyle name="輔色2 12 3 3" xfId="14428"/>
    <cellStyle name="輔色2 12 3 3 2" xfId="14429"/>
    <cellStyle name="輔色2 12 3 3 3" xfId="14430"/>
    <cellStyle name="輔色2 12 3 3 4" xfId="14431"/>
    <cellStyle name="輔色2 12 3 4" xfId="14432"/>
    <cellStyle name="輔色2 12 3 5" xfId="14433"/>
    <cellStyle name="輔色2 12 3 6" xfId="14434"/>
    <cellStyle name="輔色2 12 3 7" xfId="14435"/>
    <cellStyle name="輔色2 12 4" xfId="14436"/>
    <cellStyle name="輔色2 12 4 2" xfId="14437"/>
    <cellStyle name="輔色2 12 4 2 2" xfId="14438"/>
    <cellStyle name="輔色2 12 4 2 3" xfId="14439"/>
    <cellStyle name="輔色2 12 4 2 4" xfId="14440"/>
    <cellStyle name="輔色2 12 4 2 5" xfId="14441"/>
    <cellStyle name="輔色2 12 4 3" xfId="14442"/>
    <cellStyle name="輔色2 12 4 3 2" xfId="14443"/>
    <cellStyle name="輔色2 12 4 3 3" xfId="14444"/>
    <cellStyle name="輔色2 12 4 3 4" xfId="14445"/>
    <cellStyle name="輔色2 12 4 4" xfId="14446"/>
    <cellStyle name="輔色2 12 4 5" xfId="14447"/>
    <cellStyle name="輔色2 12 4 6" xfId="14448"/>
    <cellStyle name="輔色2 12 4 7" xfId="14449"/>
    <cellStyle name="輔色2 12 5" xfId="14450"/>
    <cellStyle name="輔色2 12 5 2" xfId="14451"/>
    <cellStyle name="輔色2 12 5 3" xfId="14452"/>
    <cellStyle name="輔色2 12 5 4" xfId="14453"/>
    <cellStyle name="輔色2 12 5 5" xfId="14454"/>
    <cellStyle name="輔色2 12 6" xfId="14455"/>
    <cellStyle name="輔色2 12 6 2" xfId="14456"/>
    <cellStyle name="輔色2 12 6 3" xfId="14457"/>
    <cellStyle name="輔色2 12 6 4" xfId="14458"/>
    <cellStyle name="輔色2 12 7" xfId="14459"/>
    <cellStyle name="輔色2 12 8" xfId="14460"/>
    <cellStyle name="輔色2 12 9" xfId="14461"/>
    <cellStyle name="輔色2 13" xfId="14462"/>
    <cellStyle name="輔色2 13 10" xfId="14463"/>
    <cellStyle name="輔色2 13 2" xfId="14464"/>
    <cellStyle name="輔色2 13 2 2" xfId="14465"/>
    <cellStyle name="輔色2 13 2 2 2" xfId="14466"/>
    <cellStyle name="輔色2 13 2 2 3" xfId="14467"/>
    <cellStyle name="輔色2 13 2 2 4" xfId="14468"/>
    <cellStyle name="輔色2 13 2 2 5" xfId="14469"/>
    <cellStyle name="輔色2 13 2 3" xfId="14470"/>
    <cellStyle name="輔色2 13 2 3 2" xfId="14471"/>
    <cellStyle name="輔色2 13 2 3 3" xfId="14472"/>
    <cellStyle name="輔色2 13 2 3 4" xfId="14473"/>
    <cellStyle name="輔色2 13 2 4" xfId="14474"/>
    <cellStyle name="輔色2 13 2 5" xfId="14475"/>
    <cellStyle name="輔色2 13 2 6" xfId="14476"/>
    <cellStyle name="輔色2 13 2 7" xfId="14477"/>
    <cellStyle name="輔色2 13 3" xfId="14478"/>
    <cellStyle name="輔色2 13 3 2" xfId="14479"/>
    <cellStyle name="輔色2 13 3 2 2" xfId="14480"/>
    <cellStyle name="輔色2 13 3 2 3" xfId="14481"/>
    <cellStyle name="輔色2 13 3 2 4" xfId="14482"/>
    <cellStyle name="輔色2 13 3 2 5" xfId="14483"/>
    <cellStyle name="輔色2 13 3 3" xfId="14484"/>
    <cellStyle name="輔色2 13 3 3 2" xfId="14485"/>
    <cellStyle name="輔色2 13 3 3 3" xfId="14486"/>
    <cellStyle name="輔色2 13 3 3 4" xfId="14487"/>
    <cellStyle name="輔色2 13 3 4" xfId="14488"/>
    <cellStyle name="輔色2 13 3 5" xfId="14489"/>
    <cellStyle name="輔色2 13 3 6" xfId="14490"/>
    <cellStyle name="輔色2 13 3 7" xfId="14491"/>
    <cellStyle name="輔色2 13 4" xfId="14492"/>
    <cellStyle name="輔色2 13 4 2" xfId="14493"/>
    <cellStyle name="輔色2 13 4 2 2" xfId="14494"/>
    <cellStyle name="輔色2 13 4 2 3" xfId="14495"/>
    <cellStyle name="輔色2 13 4 2 4" xfId="14496"/>
    <cellStyle name="輔色2 13 4 2 5" xfId="14497"/>
    <cellStyle name="輔色2 13 4 3" xfId="14498"/>
    <cellStyle name="輔色2 13 4 3 2" xfId="14499"/>
    <cellStyle name="輔色2 13 4 3 3" xfId="14500"/>
    <cellStyle name="輔色2 13 4 3 4" xfId="14501"/>
    <cellStyle name="輔色2 13 4 4" xfId="14502"/>
    <cellStyle name="輔色2 13 4 5" xfId="14503"/>
    <cellStyle name="輔色2 13 4 6" xfId="14504"/>
    <cellStyle name="輔色2 13 4 7" xfId="14505"/>
    <cellStyle name="輔色2 13 5" xfId="14506"/>
    <cellStyle name="輔色2 13 5 2" xfId="14507"/>
    <cellStyle name="輔色2 13 5 3" xfId="14508"/>
    <cellStyle name="輔色2 13 5 4" xfId="14509"/>
    <cellStyle name="輔色2 13 5 5" xfId="14510"/>
    <cellStyle name="輔色2 13 6" xfId="14511"/>
    <cellStyle name="輔色2 13 6 2" xfId="14512"/>
    <cellStyle name="輔色2 13 6 3" xfId="14513"/>
    <cellStyle name="輔色2 13 6 4" xfId="14514"/>
    <cellStyle name="輔色2 13 7" xfId="14515"/>
    <cellStyle name="輔色2 13 8" xfId="14516"/>
    <cellStyle name="輔色2 13 9" xfId="14517"/>
    <cellStyle name="輔色2 14" xfId="14518"/>
    <cellStyle name="輔色2 14 10" xfId="14519"/>
    <cellStyle name="輔色2 14 2" xfId="14520"/>
    <cellStyle name="輔色2 14 2 2" xfId="14521"/>
    <cellStyle name="輔色2 14 2 2 2" xfId="14522"/>
    <cellStyle name="輔色2 14 2 2 3" xfId="14523"/>
    <cellStyle name="輔色2 14 2 2 4" xfId="14524"/>
    <cellStyle name="輔色2 14 2 2 5" xfId="14525"/>
    <cellStyle name="輔色2 14 2 3" xfId="14526"/>
    <cellStyle name="輔色2 14 2 3 2" xfId="14527"/>
    <cellStyle name="輔色2 14 2 3 3" xfId="14528"/>
    <cellStyle name="輔色2 14 2 3 4" xfId="14529"/>
    <cellStyle name="輔色2 14 2 4" xfId="14530"/>
    <cellStyle name="輔色2 14 2 5" xfId="14531"/>
    <cellStyle name="輔色2 14 2 6" xfId="14532"/>
    <cellStyle name="輔色2 14 2 7" xfId="14533"/>
    <cellStyle name="輔色2 14 3" xfId="14534"/>
    <cellStyle name="輔色2 14 3 2" xfId="14535"/>
    <cellStyle name="輔色2 14 3 2 2" xfId="14536"/>
    <cellStyle name="輔色2 14 3 2 3" xfId="14537"/>
    <cellStyle name="輔色2 14 3 2 4" xfId="14538"/>
    <cellStyle name="輔色2 14 3 2 5" xfId="14539"/>
    <cellStyle name="輔色2 14 3 3" xfId="14540"/>
    <cellStyle name="輔色2 14 3 3 2" xfId="14541"/>
    <cellStyle name="輔色2 14 3 3 3" xfId="14542"/>
    <cellStyle name="輔色2 14 3 3 4" xfId="14543"/>
    <cellStyle name="輔色2 14 3 4" xfId="14544"/>
    <cellStyle name="輔色2 14 3 5" xfId="14545"/>
    <cellStyle name="輔色2 14 3 6" xfId="14546"/>
    <cellStyle name="輔色2 14 3 7" xfId="14547"/>
    <cellStyle name="輔色2 14 4" xfId="14548"/>
    <cellStyle name="輔色2 14 4 2" xfId="14549"/>
    <cellStyle name="輔色2 14 4 2 2" xfId="14550"/>
    <cellStyle name="輔色2 14 4 2 3" xfId="14551"/>
    <cellStyle name="輔色2 14 4 2 4" xfId="14552"/>
    <cellStyle name="輔色2 14 4 2 5" xfId="14553"/>
    <cellStyle name="輔色2 14 4 3" xfId="14554"/>
    <cellStyle name="輔色2 14 4 3 2" xfId="14555"/>
    <cellStyle name="輔色2 14 4 3 3" xfId="14556"/>
    <cellStyle name="輔色2 14 4 3 4" xfId="14557"/>
    <cellStyle name="輔色2 14 4 4" xfId="14558"/>
    <cellStyle name="輔色2 14 4 5" xfId="14559"/>
    <cellStyle name="輔色2 14 4 6" xfId="14560"/>
    <cellStyle name="輔色2 14 4 7" xfId="14561"/>
    <cellStyle name="輔色2 14 5" xfId="14562"/>
    <cellStyle name="輔色2 14 5 2" xfId="14563"/>
    <cellStyle name="輔色2 14 5 3" xfId="14564"/>
    <cellStyle name="輔色2 14 5 4" xfId="14565"/>
    <cellStyle name="輔色2 14 5 5" xfId="14566"/>
    <cellStyle name="輔色2 14 6" xfId="14567"/>
    <cellStyle name="輔色2 14 6 2" xfId="14568"/>
    <cellStyle name="輔色2 14 6 3" xfId="14569"/>
    <cellStyle name="輔色2 14 6 4" xfId="14570"/>
    <cellStyle name="輔色2 14 7" xfId="14571"/>
    <cellStyle name="輔色2 14 8" xfId="14572"/>
    <cellStyle name="輔色2 14 9" xfId="14573"/>
    <cellStyle name="輔色2 15" xfId="14574"/>
    <cellStyle name="輔色2 15 10" xfId="14575"/>
    <cellStyle name="輔色2 15 2" xfId="14576"/>
    <cellStyle name="輔色2 15 2 2" xfId="14577"/>
    <cellStyle name="輔色2 15 2 2 2" xfId="14578"/>
    <cellStyle name="輔色2 15 2 2 3" xfId="14579"/>
    <cellStyle name="輔色2 15 2 2 4" xfId="14580"/>
    <cellStyle name="輔色2 15 2 2 5" xfId="14581"/>
    <cellStyle name="輔色2 15 2 3" xfId="14582"/>
    <cellStyle name="輔色2 15 2 3 2" xfId="14583"/>
    <cellStyle name="輔色2 15 2 3 3" xfId="14584"/>
    <cellStyle name="輔色2 15 2 3 4" xfId="14585"/>
    <cellStyle name="輔色2 15 2 4" xfId="14586"/>
    <cellStyle name="輔色2 15 2 5" xfId="14587"/>
    <cellStyle name="輔色2 15 2 6" xfId="14588"/>
    <cellStyle name="輔色2 15 2 7" xfId="14589"/>
    <cellStyle name="輔色2 15 3" xfId="14590"/>
    <cellStyle name="輔色2 15 3 2" xfId="14591"/>
    <cellStyle name="輔色2 15 3 2 2" xfId="14592"/>
    <cellStyle name="輔色2 15 3 2 3" xfId="14593"/>
    <cellStyle name="輔色2 15 3 2 4" xfId="14594"/>
    <cellStyle name="輔色2 15 3 2 5" xfId="14595"/>
    <cellStyle name="輔色2 15 3 3" xfId="14596"/>
    <cellStyle name="輔色2 15 3 3 2" xfId="14597"/>
    <cellStyle name="輔色2 15 3 3 3" xfId="14598"/>
    <cellStyle name="輔色2 15 3 3 4" xfId="14599"/>
    <cellStyle name="輔色2 15 3 4" xfId="14600"/>
    <cellStyle name="輔色2 15 3 5" xfId="14601"/>
    <cellStyle name="輔色2 15 3 6" xfId="14602"/>
    <cellStyle name="輔色2 15 3 7" xfId="14603"/>
    <cellStyle name="輔色2 15 4" xfId="14604"/>
    <cellStyle name="輔色2 15 4 2" xfId="14605"/>
    <cellStyle name="輔色2 15 4 2 2" xfId="14606"/>
    <cellStyle name="輔色2 15 4 2 3" xfId="14607"/>
    <cellStyle name="輔色2 15 4 2 4" xfId="14608"/>
    <cellStyle name="輔色2 15 4 2 5" xfId="14609"/>
    <cellStyle name="輔色2 15 4 3" xfId="14610"/>
    <cellStyle name="輔色2 15 4 3 2" xfId="14611"/>
    <cellStyle name="輔色2 15 4 3 3" xfId="14612"/>
    <cellStyle name="輔色2 15 4 3 4" xfId="14613"/>
    <cellStyle name="輔色2 15 4 4" xfId="14614"/>
    <cellStyle name="輔色2 15 4 5" xfId="14615"/>
    <cellStyle name="輔色2 15 4 6" xfId="14616"/>
    <cellStyle name="輔色2 15 4 7" xfId="14617"/>
    <cellStyle name="輔色2 15 5" xfId="14618"/>
    <cellStyle name="輔色2 15 5 2" xfId="14619"/>
    <cellStyle name="輔色2 15 5 3" xfId="14620"/>
    <cellStyle name="輔色2 15 5 4" xfId="14621"/>
    <cellStyle name="輔色2 15 5 5" xfId="14622"/>
    <cellStyle name="輔色2 15 6" xfId="14623"/>
    <cellStyle name="輔色2 15 6 2" xfId="14624"/>
    <cellStyle name="輔色2 15 6 3" xfId="14625"/>
    <cellStyle name="輔色2 15 6 4" xfId="14626"/>
    <cellStyle name="輔色2 15 7" xfId="14627"/>
    <cellStyle name="輔色2 15 8" xfId="14628"/>
    <cellStyle name="輔色2 15 9" xfId="14629"/>
    <cellStyle name="輔色2 16" xfId="14630"/>
    <cellStyle name="輔色2 16 10" xfId="14631"/>
    <cellStyle name="輔色2 16 2" xfId="14632"/>
    <cellStyle name="輔色2 16 2 2" xfId="14633"/>
    <cellStyle name="輔色2 16 2 2 2" xfId="14634"/>
    <cellStyle name="輔色2 16 2 2 3" xfId="14635"/>
    <cellStyle name="輔色2 16 2 2 4" xfId="14636"/>
    <cellStyle name="輔色2 16 2 2 5" xfId="14637"/>
    <cellStyle name="輔色2 16 2 3" xfId="14638"/>
    <cellStyle name="輔色2 16 2 3 2" xfId="14639"/>
    <cellStyle name="輔色2 16 2 3 3" xfId="14640"/>
    <cellStyle name="輔色2 16 2 3 4" xfId="14641"/>
    <cellStyle name="輔色2 16 2 4" xfId="14642"/>
    <cellStyle name="輔色2 16 2 5" xfId="14643"/>
    <cellStyle name="輔色2 16 2 6" xfId="14644"/>
    <cellStyle name="輔色2 16 2 7" xfId="14645"/>
    <cellStyle name="輔色2 16 3" xfId="14646"/>
    <cellStyle name="輔色2 16 3 2" xfId="14647"/>
    <cellStyle name="輔色2 16 3 2 2" xfId="14648"/>
    <cellStyle name="輔色2 16 3 2 3" xfId="14649"/>
    <cellStyle name="輔色2 16 3 2 4" xfId="14650"/>
    <cellStyle name="輔色2 16 3 2 5" xfId="14651"/>
    <cellStyle name="輔色2 16 3 3" xfId="14652"/>
    <cellStyle name="輔色2 16 3 3 2" xfId="14653"/>
    <cellStyle name="輔色2 16 3 3 3" xfId="14654"/>
    <cellStyle name="輔色2 16 3 3 4" xfId="14655"/>
    <cellStyle name="輔色2 16 3 4" xfId="14656"/>
    <cellStyle name="輔色2 16 3 5" xfId="14657"/>
    <cellStyle name="輔色2 16 3 6" xfId="14658"/>
    <cellStyle name="輔色2 16 3 7" xfId="14659"/>
    <cellStyle name="輔色2 16 4" xfId="14660"/>
    <cellStyle name="輔色2 16 4 2" xfId="14661"/>
    <cellStyle name="輔色2 16 4 2 2" xfId="14662"/>
    <cellStyle name="輔色2 16 4 2 3" xfId="14663"/>
    <cellStyle name="輔色2 16 4 2 4" xfId="14664"/>
    <cellStyle name="輔色2 16 4 2 5" xfId="14665"/>
    <cellStyle name="輔色2 16 4 3" xfId="14666"/>
    <cellStyle name="輔色2 16 4 3 2" xfId="14667"/>
    <cellStyle name="輔色2 16 4 3 3" xfId="14668"/>
    <cellStyle name="輔色2 16 4 3 4" xfId="14669"/>
    <cellStyle name="輔色2 16 4 4" xfId="14670"/>
    <cellStyle name="輔色2 16 4 5" xfId="14671"/>
    <cellStyle name="輔色2 16 4 6" xfId="14672"/>
    <cellStyle name="輔色2 16 4 7" xfId="14673"/>
    <cellStyle name="輔色2 16 5" xfId="14674"/>
    <cellStyle name="輔色2 16 5 2" xfId="14675"/>
    <cellStyle name="輔色2 16 5 3" xfId="14676"/>
    <cellStyle name="輔色2 16 5 4" xfId="14677"/>
    <cellStyle name="輔色2 16 5 5" xfId="14678"/>
    <cellStyle name="輔色2 16 6" xfId="14679"/>
    <cellStyle name="輔色2 16 6 2" xfId="14680"/>
    <cellStyle name="輔色2 16 6 3" xfId="14681"/>
    <cellStyle name="輔色2 16 6 4" xfId="14682"/>
    <cellStyle name="輔色2 16 7" xfId="14683"/>
    <cellStyle name="輔色2 16 8" xfId="14684"/>
    <cellStyle name="輔色2 16 9" xfId="14685"/>
    <cellStyle name="輔色2 17" xfId="14686"/>
    <cellStyle name="輔色2 17 2" xfId="14687"/>
    <cellStyle name="輔色2 17 2 2" xfId="14688"/>
    <cellStyle name="輔色2 17 2 3" xfId="14689"/>
    <cellStyle name="輔色2 17 2 4" xfId="14690"/>
    <cellStyle name="輔色2 17 2 5" xfId="14691"/>
    <cellStyle name="輔色2 17 3" xfId="14692"/>
    <cellStyle name="輔色2 17 3 2" xfId="14693"/>
    <cellStyle name="輔色2 17 3 3" xfId="14694"/>
    <cellStyle name="輔色2 17 3 4" xfId="14695"/>
    <cellStyle name="輔色2 17 4" xfId="14696"/>
    <cellStyle name="輔色2 17 5" xfId="14697"/>
    <cellStyle name="輔色2 17 6" xfId="14698"/>
    <cellStyle name="輔色2 17 7" xfId="14699"/>
    <cellStyle name="輔色2 18" xfId="14700"/>
    <cellStyle name="輔色2 18 2" xfId="14701"/>
    <cellStyle name="輔色2 18 2 2" xfId="14702"/>
    <cellStyle name="輔色2 18 2 3" xfId="14703"/>
    <cellStyle name="輔色2 18 2 4" xfId="14704"/>
    <cellStyle name="輔色2 18 3" xfId="14705"/>
    <cellStyle name="輔色2 18 3 2" xfId="14706"/>
    <cellStyle name="輔色2 18 3 3" xfId="14707"/>
    <cellStyle name="輔色2 18 3 4" xfId="14708"/>
    <cellStyle name="輔色2 18 4" xfId="14709"/>
    <cellStyle name="輔色2 18 5" xfId="14710"/>
    <cellStyle name="輔色2 18 6" xfId="14711"/>
    <cellStyle name="輔色2 19" xfId="14712"/>
    <cellStyle name="輔色2 19 2" xfId="14713"/>
    <cellStyle name="輔色2 19 2 2" xfId="14714"/>
    <cellStyle name="輔色2 19 2 3" xfId="14715"/>
    <cellStyle name="輔色2 19 2 4" xfId="14716"/>
    <cellStyle name="輔色2 19 3" xfId="14717"/>
    <cellStyle name="輔色2 19 3 2" xfId="14718"/>
    <cellStyle name="輔色2 19 3 3" xfId="14719"/>
    <cellStyle name="輔色2 19 3 4" xfId="14720"/>
    <cellStyle name="輔色2 19 4" xfId="14721"/>
    <cellStyle name="輔色2 19 5" xfId="14722"/>
    <cellStyle name="輔色2 19 6" xfId="14723"/>
    <cellStyle name="輔色2 2" xfId="14724"/>
    <cellStyle name="輔色2 2 10" xfId="14725"/>
    <cellStyle name="輔色2 2 10 2" xfId="14726"/>
    <cellStyle name="輔色2 2 10 2 2" xfId="14727"/>
    <cellStyle name="輔色2 2 10 3" xfId="14728"/>
    <cellStyle name="輔色2 2 10 3 2" xfId="14729"/>
    <cellStyle name="輔色2 2 10 3 3" xfId="14730"/>
    <cellStyle name="輔色2 2 10 4" xfId="14731"/>
    <cellStyle name="輔色2 2 11" xfId="14732"/>
    <cellStyle name="輔色2 2 11 2" xfId="14733"/>
    <cellStyle name="輔色2 2 12" xfId="14734"/>
    <cellStyle name="輔色2 2 12 2" xfId="14735"/>
    <cellStyle name="輔色2 2 12 3" xfId="14736"/>
    <cellStyle name="輔色2 2 13" xfId="14737"/>
    <cellStyle name="輔色2 2 2" xfId="14738"/>
    <cellStyle name="輔色2 2 2 2" xfId="14739"/>
    <cellStyle name="輔色2 2 2 2 2" xfId="14740"/>
    <cellStyle name="輔色2 2 2 2 3" xfId="14741"/>
    <cellStyle name="輔色2 2 2 2 4" xfId="14742"/>
    <cellStyle name="輔色2 2 2 2 5" xfId="14743"/>
    <cellStyle name="輔色2 2 2 3" xfId="14744"/>
    <cellStyle name="輔色2 2 2 3 2" xfId="14745"/>
    <cellStyle name="輔色2 2 2 3 3" xfId="14746"/>
    <cellStyle name="輔色2 2 2 3 4" xfId="14747"/>
    <cellStyle name="輔色2 2 2 4" xfId="14748"/>
    <cellStyle name="輔色2 2 2 5" xfId="14749"/>
    <cellStyle name="輔色2 2 2 6" xfId="14750"/>
    <cellStyle name="輔色2 2 2 7" xfId="14751"/>
    <cellStyle name="輔色2 2 3" xfId="14752"/>
    <cellStyle name="輔色2 2 3 2" xfId="14753"/>
    <cellStyle name="輔色2 2 3 2 2" xfId="14754"/>
    <cellStyle name="輔色2 2 3 2 3" xfId="14755"/>
    <cellStyle name="輔色2 2 3 2 4" xfId="14756"/>
    <cellStyle name="輔色2 2 3 2 5" xfId="14757"/>
    <cellStyle name="輔色2 2 3 3" xfId="14758"/>
    <cellStyle name="輔色2 2 3 3 2" xfId="14759"/>
    <cellStyle name="輔色2 2 3 3 3" xfId="14760"/>
    <cellStyle name="輔色2 2 3 3 4" xfId="14761"/>
    <cellStyle name="輔色2 2 3 4" xfId="14762"/>
    <cellStyle name="輔色2 2 3 5" xfId="14763"/>
    <cellStyle name="輔色2 2 3 6" xfId="14764"/>
    <cellStyle name="輔色2 2 3 7" xfId="14765"/>
    <cellStyle name="輔色2 2 4" xfId="14766"/>
    <cellStyle name="輔色2 2 4 2" xfId="14767"/>
    <cellStyle name="輔色2 2 4 2 2" xfId="14768"/>
    <cellStyle name="輔色2 2 4 2 3" xfId="14769"/>
    <cellStyle name="輔色2 2 4 2 4" xfId="14770"/>
    <cellStyle name="輔色2 2 4 2 5" xfId="14771"/>
    <cellStyle name="輔色2 2 4 3" xfId="14772"/>
    <cellStyle name="輔色2 2 4 3 2" xfId="14773"/>
    <cellStyle name="輔色2 2 4 3 3" xfId="14774"/>
    <cellStyle name="輔色2 2 4 3 4" xfId="14775"/>
    <cellStyle name="輔色2 2 4 3 5" xfId="14776"/>
    <cellStyle name="輔色2 2 4 4" xfId="14777"/>
    <cellStyle name="輔色2 2 4 4 2" xfId="14778"/>
    <cellStyle name="輔色2 2 4 4 3" xfId="14779"/>
    <cellStyle name="輔色2 2 4 5" xfId="14780"/>
    <cellStyle name="輔色2 2 4 6" xfId="14781"/>
    <cellStyle name="輔色2 2 4 7" xfId="14782"/>
    <cellStyle name="輔色2 2 4 8" xfId="14783"/>
    <cellStyle name="輔色2 2 5" xfId="14784"/>
    <cellStyle name="輔色2 2 5 2" xfId="14785"/>
    <cellStyle name="輔色2 2 5 2 2" xfId="14786"/>
    <cellStyle name="輔色2 2 5 3" xfId="14787"/>
    <cellStyle name="輔色2 2 5 3 2" xfId="14788"/>
    <cellStyle name="輔色2 2 5 3 3" xfId="14789"/>
    <cellStyle name="輔色2 2 5 4" xfId="14790"/>
    <cellStyle name="輔色2 2 5 5" xfId="14791"/>
    <cellStyle name="輔色2 2 6" xfId="14792"/>
    <cellStyle name="輔色2 2 6 2" xfId="14793"/>
    <cellStyle name="輔色2 2 6 2 2" xfId="14794"/>
    <cellStyle name="輔色2 2 6 3" xfId="14795"/>
    <cellStyle name="輔色2 2 6 3 2" xfId="14796"/>
    <cellStyle name="輔色2 2 6 3 3" xfId="14797"/>
    <cellStyle name="輔色2 2 6 4" xfId="14798"/>
    <cellStyle name="輔色2 2 7" xfId="14799"/>
    <cellStyle name="輔色2 2 7 2" xfId="14800"/>
    <cellStyle name="輔色2 2 7 2 2" xfId="14801"/>
    <cellStyle name="輔色2 2 7 3" xfId="14802"/>
    <cellStyle name="輔色2 2 7 3 2" xfId="14803"/>
    <cellStyle name="輔色2 2 7 3 3" xfId="14804"/>
    <cellStyle name="輔色2 2 7 4" xfId="14805"/>
    <cellStyle name="輔色2 2 8" xfId="14806"/>
    <cellStyle name="輔色2 2 8 2" xfId="14807"/>
    <cellStyle name="輔色2 2 8 2 2" xfId="14808"/>
    <cellStyle name="輔色2 2 8 3" xfId="14809"/>
    <cellStyle name="輔色2 2 8 3 2" xfId="14810"/>
    <cellStyle name="輔色2 2 8 3 3" xfId="14811"/>
    <cellStyle name="輔色2 2 8 4" xfId="14812"/>
    <cellStyle name="輔色2 2 9" xfId="14813"/>
    <cellStyle name="輔色2 2 9 2" xfId="14814"/>
    <cellStyle name="輔色2 2 9 2 2" xfId="14815"/>
    <cellStyle name="輔色2 2 9 3" xfId="14816"/>
    <cellStyle name="輔色2 2 9 3 2" xfId="14817"/>
    <cellStyle name="輔色2 2 9 3 3" xfId="14818"/>
    <cellStyle name="輔色2 2 9 4" xfId="14819"/>
    <cellStyle name="輔色2 20" xfId="14820"/>
    <cellStyle name="輔色2 20 2" xfId="14821"/>
    <cellStyle name="輔色2 20 2 2" xfId="14822"/>
    <cellStyle name="輔色2 20 3" xfId="14823"/>
    <cellStyle name="輔色2 20 3 2" xfId="14824"/>
    <cellStyle name="輔色2 20 3 3" xfId="14825"/>
    <cellStyle name="輔色2 20 4" xfId="14826"/>
    <cellStyle name="輔色2 21" xfId="14827"/>
    <cellStyle name="輔色2 21 2" xfId="14828"/>
    <cellStyle name="輔色2 21 2 2" xfId="14829"/>
    <cellStyle name="輔色2 21 3" xfId="14830"/>
    <cellStyle name="輔色2 21 3 2" xfId="14831"/>
    <cellStyle name="輔色2 21 3 3" xfId="14832"/>
    <cellStyle name="輔色2 21 4" xfId="14833"/>
    <cellStyle name="輔色2 22" xfId="14834"/>
    <cellStyle name="輔色2 22 2" xfId="14835"/>
    <cellStyle name="輔色2 22 2 2" xfId="14836"/>
    <cellStyle name="輔色2 22 3" xfId="14837"/>
    <cellStyle name="輔色2 22 3 2" xfId="14838"/>
    <cellStyle name="輔色2 22 3 3" xfId="14839"/>
    <cellStyle name="輔色2 22 4" xfId="14840"/>
    <cellStyle name="輔色2 23" xfId="14841"/>
    <cellStyle name="輔色2 23 2" xfId="14842"/>
    <cellStyle name="輔色2 24" xfId="14843"/>
    <cellStyle name="輔色2 3" xfId="14844"/>
    <cellStyle name="輔色2 3 10" xfId="14845"/>
    <cellStyle name="輔色2 3 11" xfId="14846"/>
    <cellStyle name="輔色2 3 2" xfId="14847"/>
    <cellStyle name="輔色2 3 2 2" xfId="14848"/>
    <cellStyle name="輔色2 3 2 2 2" xfId="14849"/>
    <cellStyle name="輔色2 3 2 2 3" xfId="14850"/>
    <cellStyle name="輔色2 3 2 2 4" xfId="14851"/>
    <cellStyle name="輔色2 3 2 2 5" xfId="14852"/>
    <cellStyle name="輔色2 3 2 3" xfId="14853"/>
    <cellStyle name="輔色2 3 2 3 2" xfId="14854"/>
    <cellStyle name="輔色2 3 2 3 3" xfId="14855"/>
    <cellStyle name="輔色2 3 2 3 4" xfId="14856"/>
    <cellStyle name="輔色2 3 2 3 5" xfId="14857"/>
    <cellStyle name="輔色2 3 2 4" xfId="14858"/>
    <cellStyle name="輔色2 3 2 4 2" xfId="14859"/>
    <cellStyle name="輔色2 3 2 4 3" xfId="14860"/>
    <cellStyle name="輔色2 3 2 5" xfId="14861"/>
    <cellStyle name="輔色2 3 2 6" xfId="14862"/>
    <cellStyle name="輔色2 3 2 7" xfId="14863"/>
    <cellStyle name="輔色2 3 2 8" xfId="14864"/>
    <cellStyle name="輔色2 3 3" xfId="14865"/>
    <cellStyle name="輔色2 3 3 2" xfId="14866"/>
    <cellStyle name="輔色2 3 3 2 2" xfId="14867"/>
    <cellStyle name="輔色2 3 3 2 3" xfId="14868"/>
    <cellStyle name="輔色2 3 3 2 4" xfId="14869"/>
    <cellStyle name="輔色2 3 3 2 5" xfId="14870"/>
    <cellStyle name="輔色2 3 3 3" xfId="14871"/>
    <cellStyle name="輔色2 3 3 3 2" xfId="14872"/>
    <cellStyle name="輔色2 3 3 3 3" xfId="14873"/>
    <cellStyle name="輔色2 3 3 3 4" xfId="14874"/>
    <cellStyle name="輔色2 3 3 3 5" xfId="14875"/>
    <cellStyle name="輔色2 3 3 4" xfId="14876"/>
    <cellStyle name="輔色2 3 3 4 2" xfId="14877"/>
    <cellStyle name="輔色2 3 3 4 3" xfId="14878"/>
    <cellStyle name="輔色2 3 3 5" xfId="14879"/>
    <cellStyle name="輔色2 3 3 6" xfId="14880"/>
    <cellStyle name="輔色2 3 3 7" xfId="14881"/>
    <cellStyle name="輔色2 3 3 8" xfId="14882"/>
    <cellStyle name="輔色2 3 4" xfId="14883"/>
    <cellStyle name="輔色2 3 4 2" xfId="14884"/>
    <cellStyle name="輔色2 3 4 2 2" xfId="14885"/>
    <cellStyle name="輔色2 3 4 2 3" xfId="14886"/>
    <cellStyle name="輔色2 3 4 2 4" xfId="14887"/>
    <cellStyle name="輔色2 3 4 2 5" xfId="14888"/>
    <cellStyle name="輔色2 3 4 3" xfId="14889"/>
    <cellStyle name="輔色2 3 4 3 2" xfId="14890"/>
    <cellStyle name="輔色2 3 4 3 3" xfId="14891"/>
    <cellStyle name="輔色2 3 4 3 4" xfId="14892"/>
    <cellStyle name="輔色2 3 4 3 5" xfId="14893"/>
    <cellStyle name="輔色2 3 4 4" xfId="14894"/>
    <cellStyle name="輔色2 3 4 4 2" xfId="14895"/>
    <cellStyle name="輔色2 3 4 4 3" xfId="14896"/>
    <cellStyle name="輔色2 3 4 5" xfId="14897"/>
    <cellStyle name="輔色2 3 4 6" xfId="14898"/>
    <cellStyle name="輔色2 3 4 7" xfId="14899"/>
    <cellStyle name="輔色2 3 4 8" xfId="14900"/>
    <cellStyle name="輔色2 3 5" xfId="14901"/>
    <cellStyle name="輔色2 3 5 2" xfId="14902"/>
    <cellStyle name="輔色2 3 5 3" xfId="14903"/>
    <cellStyle name="輔色2 3 5 4" xfId="14904"/>
    <cellStyle name="輔色2 3 5 5" xfId="14905"/>
    <cellStyle name="輔色2 3 6" xfId="14906"/>
    <cellStyle name="輔色2 3 6 2" xfId="14907"/>
    <cellStyle name="輔色2 3 6 3" xfId="14908"/>
    <cellStyle name="輔色2 3 6 4" xfId="14909"/>
    <cellStyle name="輔色2 3 6 5" xfId="14910"/>
    <cellStyle name="輔色2 3 7" xfId="14911"/>
    <cellStyle name="輔色2 3 7 2" xfId="14912"/>
    <cellStyle name="輔色2 3 7 3" xfId="14913"/>
    <cellStyle name="輔色2 3 8" xfId="14914"/>
    <cellStyle name="輔色2 3 9" xfId="14915"/>
    <cellStyle name="輔色2 4" xfId="14916"/>
    <cellStyle name="輔色2 4 10" xfId="14917"/>
    <cellStyle name="輔色2 4 11" xfId="14918"/>
    <cellStyle name="輔色2 4 2" xfId="14919"/>
    <cellStyle name="輔色2 4 2 2" xfId="14920"/>
    <cellStyle name="輔色2 4 2 2 2" xfId="14921"/>
    <cellStyle name="輔色2 4 2 2 3" xfId="14922"/>
    <cellStyle name="輔色2 4 2 2 4" xfId="14923"/>
    <cellStyle name="輔色2 4 2 2 5" xfId="14924"/>
    <cellStyle name="輔色2 4 2 3" xfId="14925"/>
    <cellStyle name="輔色2 4 2 3 2" xfId="14926"/>
    <cellStyle name="輔色2 4 2 3 3" xfId="14927"/>
    <cellStyle name="輔色2 4 2 3 4" xfId="14928"/>
    <cellStyle name="輔色2 4 2 3 5" xfId="14929"/>
    <cellStyle name="輔色2 4 2 4" xfId="14930"/>
    <cellStyle name="輔色2 4 2 4 2" xfId="14931"/>
    <cellStyle name="輔色2 4 2 4 3" xfId="14932"/>
    <cellStyle name="輔色2 4 2 5" xfId="14933"/>
    <cellStyle name="輔色2 4 2 6" xfId="14934"/>
    <cellStyle name="輔色2 4 2 7" xfId="14935"/>
    <cellStyle name="輔色2 4 2 8" xfId="14936"/>
    <cellStyle name="輔色2 4 3" xfId="14937"/>
    <cellStyle name="輔色2 4 3 2" xfId="14938"/>
    <cellStyle name="輔色2 4 3 2 2" xfId="14939"/>
    <cellStyle name="輔色2 4 3 2 3" xfId="14940"/>
    <cellStyle name="輔色2 4 3 2 4" xfId="14941"/>
    <cellStyle name="輔色2 4 3 2 5" xfId="14942"/>
    <cellStyle name="輔色2 4 3 3" xfId="14943"/>
    <cellStyle name="輔色2 4 3 3 2" xfId="14944"/>
    <cellStyle name="輔色2 4 3 3 3" xfId="14945"/>
    <cellStyle name="輔色2 4 3 3 4" xfId="14946"/>
    <cellStyle name="輔色2 4 3 3 5" xfId="14947"/>
    <cellStyle name="輔色2 4 3 4" xfId="14948"/>
    <cellStyle name="輔色2 4 3 4 2" xfId="14949"/>
    <cellStyle name="輔色2 4 3 4 3" xfId="14950"/>
    <cellStyle name="輔色2 4 3 5" xfId="14951"/>
    <cellStyle name="輔色2 4 3 6" xfId="14952"/>
    <cellStyle name="輔色2 4 3 7" xfId="14953"/>
    <cellStyle name="輔色2 4 3 8" xfId="14954"/>
    <cellStyle name="輔色2 4 4" xfId="14955"/>
    <cellStyle name="輔色2 4 4 2" xfId="14956"/>
    <cellStyle name="輔色2 4 4 2 2" xfId="14957"/>
    <cellStyle name="輔色2 4 4 2 3" xfId="14958"/>
    <cellStyle name="輔色2 4 4 2 4" xfId="14959"/>
    <cellStyle name="輔色2 4 4 2 5" xfId="14960"/>
    <cellStyle name="輔色2 4 4 3" xfId="14961"/>
    <cellStyle name="輔色2 4 4 3 2" xfId="14962"/>
    <cellStyle name="輔色2 4 4 3 3" xfId="14963"/>
    <cellStyle name="輔色2 4 4 3 4" xfId="14964"/>
    <cellStyle name="輔色2 4 4 3 5" xfId="14965"/>
    <cellStyle name="輔色2 4 4 4" xfId="14966"/>
    <cellStyle name="輔色2 4 4 4 2" xfId="14967"/>
    <cellStyle name="輔色2 4 4 4 3" xfId="14968"/>
    <cellStyle name="輔色2 4 4 5" xfId="14969"/>
    <cellStyle name="輔色2 4 4 6" xfId="14970"/>
    <cellStyle name="輔色2 4 4 7" xfId="14971"/>
    <cellStyle name="輔色2 4 4 8" xfId="14972"/>
    <cellStyle name="輔色2 4 5" xfId="14973"/>
    <cellStyle name="輔色2 4 5 2" xfId="14974"/>
    <cellStyle name="輔色2 4 5 3" xfId="14975"/>
    <cellStyle name="輔色2 4 5 4" xfId="14976"/>
    <cellStyle name="輔色2 4 5 5" xfId="14977"/>
    <cellStyle name="輔色2 4 6" xfId="14978"/>
    <cellStyle name="輔色2 4 6 2" xfId="14979"/>
    <cellStyle name="輔色2 4 6 3" xfId="14980"/>
    <cellStyle name="輔色2 4 6 4" xfId="14981"/>
    <cellStyle name="輔色2 4 6 5" xfId="14982"/>
    <cellStyle name="輔色2 4 7" xfId="14983"/>
    <cellStyle name="輔色2 4 7 2" xfId="14984"/>
    <cellStyle name="輔色2 4 7 3" xfId="14985"/>
    <cellStyle name="輔色2 4 8" xfId="14986"/>
    <cellStyle name="輔色2 4 9" xfId="14987"/>
    <cellStyle name="輔色2 5" xfId="14988"/>
    <cellStyle name="輔色2 5 10" xfId="14989"/>
    <cellStyle name="輔色2 5 11" xfId="14990"/>
    <cellStyle name="輔色2 5 2" xfId="14991"/>
    <cellStyle name="輔色2 5 2 2" xfId="14992"/>
    <cellStyle name="輔色2 5 2 2 2" xfId="14993"/>
    <cellStyle name="輔色2 5 2 2 3" xfId="14994"/>
    <cellStyle name="輔色2 5 2 2 4" xfId="14995"/>
    <cellStyle name="輔色2 5 2 2 5" xfId="14996"/>
    <cellStyle name="輔色2 5 2 3" xfId="14997"/>
    <cellStyle name="輔色2 5 2 3 2" xfId="14998"/>
    <cellStyle name="輔色2 5 2 3 3" xfId="14999"/>
    <cellStyle name="輔色2 5 2 3 4" xfId="15000"/>
    <cellStyle name="輔色2 5 2 3 5" xfId="15001"/>
    <cellStyle name="輔色2 5 2 4" xfId="15002"/>
    <cellStyle name="輔色2 5 2 4 2" xfId="15003"/>
    <cellStyle name="輔色2 5 2 4 3" xfId="15004"/>
    <cellStyle name="輔色2 5 2 5" xfId="15005"/>
    <cellStyle name="輔色2 5 2 6" xfId="15006"/>
    <cellStyle name="輔色2 5 2 7" xfId="15007"/>
    <cellStyle name="輔色2 5 2 8" xfId="15008"/>
    <cellStyle name="輔色2 5 3" xfId="15009"/>
    <cellStyle name="輔色2 5 3 2" xfId="15010"/>
    <cellStyle name="輔色2 5 3 2 2" xfId="15011"/>
    <cellStyle name="輔色2 5 3 2 3" xfId="15012"/>
    <cellStyle name="輔色2 5 3 2 4" xfId="15013"/>
    <cellStyle name="輔色2 5 3 2 5" xfId="15014"/>
    <cellStyle name="輔色2 5 3 3" xfId="15015"/>
    <cellStyle name="輔色2 5 3 3 2" xfId="15016"/>
    <cellStyle name="輔色2 5 3 3 3" xfId="15017"/>
    <cellStyle name="輔色2 5 3 3 4" xfId="15018"/>
    <cellStyle name="輔色2 5 3 3 5" xfId="15019"/>
    <cellStyle name="輔色2 5 3 4" xfId="15020"/>
    <cellStyle name="輔色2 5 3 4 2" xfId="15021"/>
    <cellStyle name="輔色2 5 3 4 3" xfId="15022"/>
    <cellStyle name="輔色2 5 3 5" xfId="15023"/>
    <cellStyle name="輔色2 5 3 6" xfId="15024"/>
    <cellStyle name="輔色2 5 3 7" xfId="15025"/>
    <cellStyle name="輔色2 5 3 8" xfId="15026"/>
    <cellStyle name="輔色2 5 4" xfId="15027"/>
    <cellStyle name="輔色2 5 4 2" xfId="15028"/>
    <cellStyle name="輔色2 5 4 2 2" xfId="15029"/>
    <cellStyle name="輔色2 5 4 2 3" xfId="15030"/>
    <cellStyle name="輔色2 5 4 2 4" xfId="15031"/>
    <cellStyle name="輔色2 5 4 2 5" xfId="15032"/>
    <cellStyle name="輔色2 5 4 3" xfId="15033"/>
    <cellStyle name="輔色2 5 4 3 2" xfId="15034"/>
    <cellStyle name="輔色2 5 4 3 3" xfId="15035"/>
    <cellStyle name="輔色2 5 4 3 4" xfId="15036"/>
    <cellStyle name="輔色2 5 4 3 5" xfId="15037"/>
    <cellStyle name="輔色2 5 4 4" xfId="15038"/>
    <cellStyle name="輔色2 5 4 4 2" xfId="15039"/>
    <cellStyle name="輔色2 5 4 4 3" xfId="15040"/>
    <cellStyle name="輔色2 5 4 5" xfId="15041"/>
    <cellStyle name="輔色2 5 4 6" xfId="15042"/>
    <cellStyle name="輔色2 5 4 7" xfId="15043"/>
    <cellStyle name="輔色2 5 4 8" xfId="15044"/>
    <cellStyle name="輔色2 5 5" xfId="15045"/>
    <cellStyle name="輔色2 5 5 2" xfId="15046"/>
    <cellStyle name="輔色2 5 5 3" xfId="15047"/>
    <cellStyle name="輔色2 5 5 4" xfId="15048"/>
    <cellStyle name="輔色2 5 5 5" xfId="15049"/>
    <cellStyle name="輔色2 5 6" xfId="15050"/>
    <cellStyle name="輔色2 5 6 2" xfId="15051"/>
    <cellStyle name="輔色2 5 6 3" xfId="15052"/>
    <cellStyle name="輔色2 5 6 4" xfId="15053"/>
    <cellStyle name="輔色2 5 6 5" xfId="15054"/>
    <cellStyle name="輔色2 5 7" xfId="15055"/>
    <cellStyle name="輔色2 5 7 2" xfId="15056"/>
    <cellStyle name="輔色2 5 7 3" xfId="15057"/>
    <cellStyle name="輔色2 5 8" xfId="15058"/>
    <cellStyle name="輔色2 5 9" xfId="15059"/>
    <cellStyle name="輔色2 6" xfId="15060"/>
    <cellStyle name="輔色2 6 10" xfId="15061"/>
    <cellStyle name="輔色2 6 11" xfId="15062"/>
    <cellStyle name="輔色2 6 12" xfId="15063"/>
    <cellStyle name="輔色2 6 2" xfId="15064"/>
    <cellStyle name="輔色2 6 2 2" xfId="15065"/>
    <cellStyle name="輔色2 6 2 2 2" xfId="15066"/>
    <cellStyle name="輔色2 6 2 2 3" xfId="15067"/>
    <cellStyle name="輔色2 6 2 2 4" xfId="15068"/>
    <cellStyle name="輔色2 6 2 2 5" xfId="15069"/>
    <cellStyle name="輔色2 6 2 3" xfId="15070"/>
    <cellStyle name="輔色2 6 2 3 2" xfId="15071"/>
    <cellStyle name="輔色2 6 2 3 3" xfId="15072"/>
    <cellStyle name="輔色2 6 2 3 4" xfId="15073"/>
    <cellStyle name="輔色2 6 2 3 5" xfId="15074"/>
    <cellStyle name="輔色2 6 2 4" xfId="15075"/>
    <cellStyle name="輔色2 6 2 4 2" xfId="15076"/>
    <cellStyle name="輔色2 6 2 4 3" xfId="15077"/>
    <cellStyle name="輔色2 6 2 5" xfId="15078"/>
    <cellStyle name="輔色2 6 2 6" xfId="15079"/>
    <cellStyle name="輔色2 6 2 7" xfId="15080"/>
    <cellStyle name="輔色2 6 2 8" xfId="15081"/>
    <cellStyle name="輔色2 6 3" xfId="15082"/>
    <cellStyle name="輔色2 6 3 2" xfId="15083"/>
    <cellStyle name="輔色2 6 3 2 2" xfId="15084"/>
    <cellStyle name="輔色2 6 3 2 3" xfId="15085"/>
    <cellStyle name="輔色2 6 3 2 4" xfId="15086"/>
    <cellStyle name="輔色2 6 3 2 5" xfId="15087"/>
    <cellStyle name="輔色2 6 3 3" xfId="15088"/>
    <cellStyle name="輔色2 6 3 3 2" xfId="15089"/>
    <cellStyle name="輔色2 6 3 3 3" xfId="15090"/>
    <cellStyle name="輔色2 6 3 3 4" xfId="15091"/>
    <cellStyle name="輔色2 6 3 3 5" xfId="15092"/>
    <cellStyle name="輔色2 6 3 4" xfId="15093"/>
    <cellStyle name="輔色2 6 3 4 2" xfId="15094"/>
    <cellStyle name="輔色2 6 3 4 3" xfId="15095"/>
    <cellStyle name="輔色2 6 3 5" xfId="15096"/>
    <cellStyle name="輔色2 6 3 6" xfId="15097"/>
    <cellStyle name="輔色2 6 3 7" xfId="15098"/>
    <cellStyle name="輔色2 6 3 8" xfId="15099"/>
    <cellStyle name="輔色2 6 4" xfId="15100"/>
    <cellStyle name="輔色2 6 4 2" xfId="15101"/>
    <cellStyle name="輔色2 6 4 2 2" xfId="15102"/>
    <cellStyle name="輔色2 6 4 2 3" xfId="15103"/>
    <cellStyle name="輔色2 6 4 2 4" xfId="15104"/>
    <cellStyle name="輔色2 6 4 2 5" xfId="15105"/>
    <cellStyle name="輔色2 6 4 3" xfId="15106"/>
    <cellStyle name="輔色2 6 4 3 2" xfId="15107"/>
    <cellStyle name="輔色2 6 4 3 3" xfId="15108"/>
    <cellStyle name="輔色2 6 4 3 4" xfId="15109"/>
    <cellStyle name="輔色2 6 4 3 5" xfId="15110"/>
    <cellStyle name="輔色2 6 4 4" xfId="15111"/>
    <cellStyle name="輔色2 6 4 4 2" xfId="15112"/>
    <cellStyle name="輔色2 6 4 4 3" xfId="15113"/>
    <cellStyle name="輔色2 6 4 5" xfId="15114"/>
    <cellStyle name="輔色2 6 4 6" xfId="15115"/>
    <cellStyle name="輔色2 6 4 7" xfId="15116"/>
    <cellStyle name="輔色2 6 4 8" xfId="15117"/>
    <cellStyle name="輔色2 6 5" xfId="15118"/>
    <cellStyle name="輔色2 6 5 2" xfId="15119"/>
    <cellStyle name="輔色2 6 5 2 2" xfId="15120"/>
    <cellStyle name="輔色2 6 5 2 3" xfId="15121"/>
    <cellStyle name="輔色2 6 5 2 4" xfId="15122"/>
    <cellStyle name="輔色2 6 5 2 5" xfId="15123"/>
    <cellStyle name="輔色2 6 5 3" xfId="15124"/>
    <cellStyle name="輔色2 6 5 3 2" xfId="15125"/>
    <cellStyle name="輔色2 6 5 3 3" xfId="15126"/>
    <cellStyle name="輔色2 6 5 3 4" xfId="15127"/>
    <cellStyle name="輔色2 6 5 4" xfId="15128"/>
    <cellStyle name="輔色2 6 5 4 2" xfId="15129"/>
    <cellStyle name="輔色2 6 5 4 3" xfId="15130"/>
    <cellStyle name="輔色2 6 5 5" xfId="15131"/>
    <cellStyle name="輔色2 6 5 6" xfId="15132"/>
    <cellStyle name="輔色2 6 5 7" xfId="15133"/>
    <cellStyle name="輔色2 6 6" xfId="15134"/>
    <cellStyle name="輔色2 6 6 2" xfId="15135"/>
    <cellStyle name="輔色2 6 6 2 2" xfId="15136"/>
    <cellStyle name="輔色2 6 6 2 3" xfId="15137"/>
    <cellStyle name="輔色2 6 6 2 4" xfId="15138"/>
    <cellStyle name="輔色2 6 6 2 5" xfId="15139"/>
    <cellStyle name="輔色2 6 6 3" xfId="15140"/>
    <cellStyle name="輔色2 6 6 3 2" xfId="15141"/>
    <cellStyle name="輔色2 6 6 3 3" xfId="15142"/>
    <cellStyle name="輔色2 6 6 3 4" xfId="15143"/>
    <cellStyle name="輔色2 6 6 4" xfId="15144"/>
    <cellStyle name="輔色2 6 6 4 2" xfId="15145"/>
    <cellStyle name="輔色2 6 6 4 3" xfId="15146"/>
    <cellStyle name="輔色2 6 6 5" xfId="15147"/>
    <cellStyle name="輔色2 6 6 6" xfId="15148"/>
    <cellStyle name="輔色2 6 6 7" xfId="15149"/>
    <cellStyle name="輔色2 6 7" xfId="15150"/>
    <cellStyle name="輔色2 6 7 2" xfId="15151"/>
    <cellStyle name="輔色2 6 7 2 2" xfId="15152"/>
    <cellStyle name="輔色2 6 7 2 3" xfId="15153"/>
    <cellStyle name="輔色2 6 7 2 4" xfId="15154"/>
    <cellStyle name="輔色2 6 7 2 5" xfId="15155"/>
    <cellStyle name="輔色2 6 7 3" xfId="15156"/>
    <cellStyle name="輔色2 6 7 3 2" xfId="15157"/>
    <cellStyle name="輔色2 6 7 3 3" xfId="15158"/>
    <cellStyle name="輔色2 6 7 3 4" xfId="15159"/>
    <cellStyle name="輔色2 6 7 4" xfId="15160"/>
    <cellStyle name="輔色2 6 7 4 2" xfId="15161"/>
    <cellStyle name="輔色2 6 7 4 3" xfId="15162"/>
    <cellStyle name="輔色2 6 7 5" xfId="15163"/>
    <cellStyle name="輔色2 6 7 6" xfId="15164"/>
    <cellStyle name="輔色2 6 7 7" xfId="15165"/>
    <cellStyle name="輔色2 6 8" xfId="15166"/>
    <cellStyle name="輔色2 6 8 2" xfId="15167"/>
    <cellStyle name="輔色2 6 9" xfId="15168"/>
    <cellStyle name="輔色2 6 9 2" xfId="15169"/>
    <cellStyle name="輔色2 6 9 3" xfId="15170"/>
    <cellStyle name="輔色2 7" xfId="15171"/>
    <cellStyle name="輔色2 7 10" xfId="15172"/>
    <cellStyle name="輔色2 7 11" xfId="15173"/>
    <cellStyle name="輔色2 7 2" xfId="15174"/>
    <cellStyle name="輔色2 7 2 2" xfId="15175"/>
    <cellStyle name="輔色2 7 2 2 2" xfId="15176"/>
    <cellStyle name="輔色2 7 2 2 3" xfId="15177"/>
    <cellStyle name="輔色2 7 2 2 4" xfId="15178"/>
    <cellStyle name="輔色2 7 2 2 5" xfId="15179"/>
    <cellStyle name="輔色2 7 2 3" xfId="15180"/>
    <cellStyle name="輔色2 7 2 3 2" xfId="15181"/>
    <cellStyle name="輔色2 7 2 3 3" xfId="15182"/>
    <cellStyle name="輔色2 7 2 3 4" xfId="15183"/>
    <cellStyle name="輔色2 7 2 3 5" xfId="15184"/>
    <cellStyle name="輔色2 7 2 4" xfId="15185"/>
    <cellStyle name="輔色2 7 2 4 2" xfId="15186"/>
    <cellStyle name="輔色2 7 2 4 3" xfId="15187"/>
    <cellStyle name="輔色2 7 2 5" xfId="15188"/>
    <cellStyle name="輔色2 7 2 6" xfId="15189"/>
    <cellStyle name="輔色2 7 2 7" xfId="15190"/>
    <cellStyle name="輔色2 7 2 8" xfId="15191"/>
    <cellStyle name="輔色2 7 3" xfId="15192"/>
    <cellStyle name="輔色2 7 3 2" xfId="15193"/>
    <cellStyle name="輔色2 7 3 2 2" xfId="15194"/>
    <cellStyle name="輔色2 7 3 2 3" xfId="15195"/>
    <cellStyle name="輔色2 7 3 2 4" xfId="15196"/>
    <cellStyle name="輔色2 7 3 2 5" xfId="15197"/>
    <cellStyle name="輔色2 7 3 3" xfId="15198"/>
    <cellStyle name="輔色2 7 3 3 2" xfId="15199"/>
    <cellStyle name="輔色2 7 3 3 3" xfId="15200"/>
    <cellStyle name="輔色2 7 3 3 4" xfId="15201"/>
    <cellStyle name="輔色2 7 3 3 5" xfId="15202"/>
    <cellStyle name="輔色2 7 3 4" xfId="15203"/>
    <cellStyle name="輔色2 7 3 4 2" xfId="15204"/>
    <cellStyle name="輔色2 7 3 4 3" xfId="15205"/>
    <cellStyle name="輔色2 7 3 5" xfId="15206"/>
    <cellStyle name="輔色2 7 3 6" xfId="15207"/>
    <cellStyle name="輔色2 7 3 7" xfId="15208"/>
    <cellStyle name="輔色2 7 3 8" xfId="15209"/>
    <cellStyle name="輔色2 7 4" xfId="15210"/>
    <cellStyle name="輔色2 7 4 2" xfId="15211"/>
    <cellStyle name="輔色2 7 4 2 2" xfId="15212"/>
    <cellStyle name="輔色2 7 4 2 3" xfId="15213"/>
    <cellStyle name="輔色2 7 4 2 4" xfId="15214"/>
    <cellStyle name="輔色2 7 4 2 5" xfId="15215"/>
    <cellStyle name="輔色2 7 4 3" xfId="15216"/>
    <cellStyle name="輔色2 7 4 3 2" xfId="15217"/>
    <cellStyle name="輔色2 7 4 3 3" xfId="15218"/>
    <cellStyle name="輔色2 7 4 3 4" xfId="15219"/>
    <cellStyle name="輔色2 7 4 3 5" xfId="15220"/>
    <cellStyle name="輔色2 7 4 4" xfId="15221"/>
    <cellStyle name="輔色2 7 4 4 2" xfId="15222"/>
    <cellStyle name="輔色2 7 4 4 3" xfId="15223"/>
    <cellStyle name="輔色2 7 4 5" xfId="15224"/>
    <cellStyle name="輔色2 7 4 6" xfId="15225"/>
    <cellStyle name="輔色2 7 4 7" xfId="15226"/>
    <cellStyle name="輔色2 7 4 8" xfId="15227"/>
    <cellStyle name="輔色2 7 5" xfId="15228"/>
    <cellStyle name="輔色2 7 5 2" xfId="15229"/>
    <cellStyle name="輔色2 7 5 3" xfId="15230"/>
    <cellStyle name="輔色2 7 5 4" xfId="15231"/>
    <cellStyle name="輔色2 7 5 5" xfId="15232"/>
    <cellStyle name="輔色2 7 6" xfId="15233"/>
    <cellStyle name="輔色2 7 6 2" xfId="15234"/>
    <cellStyle name="輔色2 7 6 3" xfId="15235"/>
    <cellStyle name="輔色2 7 6 4" xfId="15236"/>
    <cellStyle name="輔色2 7 6 5" xfId="15237"/>
    <cellStyle name="輔色2 7 7" xfId="15238"/>
    <cellStyle name="輔色2 7 7 2" xfId="15239"/>
    <cellStyle name="輔色2 7 7 3" xfId="15240"/>
    <cellStyle name="輔色2 7 8" xfId="15241"/>
    <cellStyle name="輔色2 7 9" xfId="15242"/>
    <cellStyle name="輔色2 8" xfId="15243"/>
    <cellStyle name="輔色2 8 10" xfId="15244"/>
    <cellStyle name="輔色2 8 11" xfId="15245"/>
    <cellStyle name="輔色2 8 2" xfId="15246"/>
    <cellStyle name="輔色2 8 2 2" xfId="15247"/>
    <cellStyle name="輔色2 8 2 2 2" xfId="15248"/>
    <cellStyle name="輔色2 8 2 2 3" xfId="15249"/>
    <cellStyle name="輔色2 8 2 2 4" xfId="15250"/>
    <cellStyle name="輔色2 8 2 2 5" xfId="15251"/>
    <cellStyle name="輔色2 8 2 3" xfId="15252"/>
    <cellStyle name="輔色2 8 2 3 2" xfId="15253"/>
    <cellStyle name="輔色2 8 2 3 3" xfId="15254"/>
    <cellStyle name="輔色2 8 2 3 4" xfId="15255"/>
    <cellStyle name="輔色2 8 2 3 5" xfId="15256"/>
    <cellStyle name="輔色2 8 2 4" xfId="15257"/>
    <cellStyle name="輔色2 8 2 4 2" xfId="15258"/>
    <cellStyle name="輔色2 8 2 4 3" xfId="15259"/>
    <cellStyle name="輔色2 8 2 5" xfId="15260"/>
    <cellStyle name="輔色2 8 2 6" xfId="15261"/>
    <cellStyle name="輔色2 8 2 7" xfId="15262"/>
    <cellStyle name="輔色2 8 2 8" xfId="15263"/>
    <cellStyle name="輔色2 8 3" xfId="15264"/>
    <cellStyle name="輔色2 8 3 2" xfId="15265"/>
    <cellStyle name="輔色2 8 3 2 2" xfId="15266"/>
    <cellStyle name="輔色2 8 3 2 3" xfId="15267"/>
    <cellStyle name="輔色2 8 3 2 4" xfId="15268"/>
    <cellStyle name="輔色2 8 3 2 5" xfId="15269"/>
    <cellStyle name="輔色2 8 3 3" xfId="15270"/>
    <cellStyle name="輔色2 8 3 3 2" xfId="15271"/>
    <cellStyle name="輔色2 8 3 3 3" xfId="15272"/>
    <cellStyle name="輔色2 8 3 3 4" xfId="15273"/>
    <cellStyle name="輔色2 8 3 3 5" xfId="15274"/>
    <cellStyle name="輔色2 8 3 4" xfId="15275"/>
    <cellStyle name="輔色2 8 3 4 2" xfId="15276"/>
    <cellStyle name="輔色2 8 3 4 3" xfId="15277"/>
    <cellStyle name="輔色2 8 3 5" xfId="15278"/>
    <cellStyle name="輔色2 8 3 6" xfId="15279"/>
    <cellStyle name="輔色2 8 3 7" xfId="15280"/>
    <cellStyle name="輔色2 8 3 8" xfId="15281"/>
    <cellStyle name="輔色2 8 4" xfId="15282"/>
    <cellStyle name="輔色2 8 4 2" xfId="15283"/>
    <cellStyle name="輔色2 8 4 2 2" xfId="15284"/>
    <cellStyle name="輔色2 8 4 2 3" xfId="15285"/>
    <cellStyle name="輔色2 8 4 2 4" xfId="15286"/>
    <cellStyle name="輔色2 8 4 2 5" xfId="15287"/>
    <cellStyle name="輔色2 8 4 3" xfId="15288"/>
    <cellStyle name="輔色2 8 4 3 2" xfId="15289"/>
    <cellStyle name="輔色2 8 4 3 3" xfId="15290"/>
    <cellStyle name="輔色2 8 4 3 4" xfId="15291"/>
    <cellStyle name="輔色2 8 4 3 5" xfId="15292"/>
    <cellStyle name="輔色2 8 4 4" xfId="15293"/>
    <cellStyle name="輔色2 8 4 4 2" xfId="15294"/>
    <cellStyle name="輔色2 8 4 4 3" xfId="15295"/>
    <cellStyle name="輔色2 8 4 5" xfId="15296"/>
    <cellStyle name="輔色2 8 4 6" xfId="15297"/>
    <cellStyle name="輔色2 8 4 7" xfId="15298"/>
    <cellStyle name="輔色2 8 4 8" xfId="15299"/>
    <cellStyle name="輔色2 8 5" xfId="15300"/>
    <cellStyle name="輔色2 8 5 2" xfId="15301"/>
    <cellStyle name="輔色2 8 5 3" xfId="15302"/>
    <cellStyle name="輔色2 8 5 4" xfId="15303"/>
    <cellStyle name="輔色2 8 5 5" xfId="15304"/>
    <cellStyle name="輔色2 8 6" xfId="15305"/>
    <cellStyle name="輔色2 8 6 2" xfId="15306"/>
    <cellStyle name="輔色2 8 6 3" xfId="15307"/>
    <cellStyle name="輔色2 8 6 4" xfId="15308"/>
    <cellStyle name="輔色2 8 6 5" xfId="15309"/>
    <cellStyle name="輔色2 8 7" xfId="15310"/>
    <cellStyle name="輔色2 8 7 2" xfId="15311"/>
    <cellStyle name="輔色2 8 7 3" xfId="15312"/>
    <cellStyle name="輔色2 8 8" xfId="15313"/>
    <cellStyle name="輔色2 8 9" xfId="15314"/>
    <cellStyle name="輔色2 9" xfId="15315"/>
    <cellStyle name="輔色2 9 10" xfId="15316"/>
    <cellStyle name="輔色2 9 11" xfId="15317"/>
    <cellStyle name="輔色2 9 2" xfId="15318"/>
    <cellStyle name="輔色2 9 2 2" xfId="15319"/>
    <cellStyle name="輔色2 9 2 2 2" xfId="15320"/>
    <cellStyle name="輔色2 9 2 2 3" xfId="15321"/>
    <cellStyle name="輔色2 9 2 2 4" xfId="15322"/>
    <cellStyle name="輔色2 9 2 2 5" xfId="15323"/>
    <cellStyle name="輔色2 9 2 3" xfId="15324"/>
    <cellStyle name="輔色2 9 2 3 2" xfId="15325"/>
    <cellStyle name="輔色2 9 2 3 3" xfId="15326"/>
    <cellStyle name="輔色2 9 2 3 4" xfId="15327"/>
    <cellStyle name="輔色2 9 2 3 5" xfId="15328"/>
    <cellStyle name="輔色2 9 2 4" xfId="15329"/>
    <cellStyle name="輔色2 9 2 4 2" xfId="15330"/>
    <cellStyle name="輔色2 9 2 4 3" xfId="15331"/>
    <cellStyle name="輔色2 9 2 5" xfId="15332"/>
    <cellStyle name="輔色2 9 2 6" xfId="15333"/>
    <cellStyle name="輔色2 9 2 7" xfId="15334"/>
    <cellStyle name="輔色2 9 2 8" xfId="15335"/>
    <cellStyle name="輔色2 9 3" xfId="15336"/>
    <cellStyle name="輔色2 9 3 2" xfId="15337"/>
    <cellStyle name="輔色2 9 3 2 2" xfId="15338"/>
    <cellStyle name="輔色2 9 3 2 3" xfId="15339"/>
    <cellStyle name="輔色2 9 3 2 4" xfId="15340"/>
    <cellStyle name="輔色2 9 3 2 5" xfId="15341"/>
    <cellStyle name="輔色2 9 3 3" xfId="15342"/>
    <cellStyle name="輔色2 9 3 3 2" xfId="15343"/>
    <cellStyle name="輔色2 9 3 3 3" xfId="15344"/>
    <cellStyle name="輔色2 9 3 3 4" xfId="15345"/>
    <cellStyle name="輔色2 9 3 3 5" xfId="15346"/>
    <cellStyle name="輔色2 9 3 4" xfId="15347"/>
    <cellStyle name="輔色2 9 3 4 2" xfId="15348"/>
    <cellStyle name="輔色2 9 3 4 3" xfId="15349"/>
    <cellStyle name="輔色2 9 3 5" xfId="15350"/>
    <cellStyle name="輔色2 9 3 6" xfId="15351"/>
    <cellStyle name="輔色2 9 3 7" xfId="15352"/>
    <cellStyle name="輔色2 9 3 8" xfId="15353"/>
    <cellStyle name="輔色2 9 4" xfId="15354"/>
    <cellStyle name="輔色2 9 4 2" xfId="15355"/>
    <cellStyle name="輔色2 9 4 2 2" xfId="15356"/>
    <cellStyle name="輔色2 9 4 2 3" xfId="15357"/>
    <cellStyle name="輔色2 9 4 2 4" xfId="15358"/>
    <cellStyle name="輔色2 9 4 2 5" xfId="15359"/>
    <cellStyle name="輔色2 9 4 3" xfId="15360"/>
    <cellStyle name="輔色2 9 4 3 2" xfId="15361"/>
    <cellStyle name="輔色2 9 4 3 3" xfId="15362"/>
    <cellStyle name="輔色2 9 4 3 4" xfId="15363"/>
    <cellStyle name="輔色2 9 4 3 5" xfId="15364"/>
    <cellStyle name="輔色2 9 4 4" xfId="15365"/>
    <cellStyle name="輔色2 9 4 4 2" xfId="15366"/>
    <cellStyle name="輔色2 9 4 4 3" xfId="15367"/>
    <cellStyle name="輔色2 9 4 5" xfId="15368"/>
    <cellStyle name="輔色2 9 4 6" xfId="15369"/>
    <cellStyle name="輔色2 9 4 7" xfId="15370"/>
    <cellStyle name="輔色2 9 4 8" xfId="15371"/>
    <cellStyle name="輔色2 9 5" xfId="15372"/>
    <cellStyle name="輔色2 9 5 2" xfId="15373"/>
    <cellStyle name="輔色2 9 5 3" xfId="15374"/>
    <cellStyle name="輔色2 9 5 4" xfId="15375"/>
    <cellStyle name="輔色2 9 5 5" xfId="15376"/>
    <cellStyle name="輔色2 9 6" xfId="15377"/>
    <cellStyle name="輔色2 9 6 2" xfId="15378"/>
    <cellStyle name="輔色2 9 6 3" xfId="15379"/>
    <cellStyle name="輔色2 9 6 4" xfId="15380"/>
    <cellStyle name="輔色2 9 6 5" xfId="15381"/>
    <cellStyle name="輔色2 9 7" xfId="15382"/>
    <cellStyle name="輔色2 9 7 2" xfId="15383"/>
    <cellStyle name="輔色2 9 7 3" xfId="15384"/>
    <cellStyle name="輔色2 9 8" xfId="15385"/>
    <cellStyle name="輔色2 9 9" xfId="15386"/>
    <cellStyle name="輔色3 10" xfId="15387"/>
    <cellStyle name="輔色3 10 10" xfId="15388"/>
    <cellStyle name="輔色3 10 11" xfId="15389"/>
    <cellStyle name="輔色3 10 2" xfId="15390"/>
    <cellStyle name="輔色3 10 2 2" xfId="15391"/>
    <cellStyle name="輔色3 10 2 2 2" xfId="15392"/>
    <cellStyle name="輔色3 10 2 2 3" xfId="15393"/>
    <cellStyle name="輔色3 10 2 2 4" xfId="15394"/>
    <cellStyle name="輔色3 10 2 2 5" xfId="15395"/>
    <cellStyle name="輔色3 10 2 3" xfId="15396"/>
    <cellStyle name="輔色3 10 2 3 2" xfId="15397"/>
    <cellStyle name="輔色3 10 2 3 3" xfId="15398"/>
    <cellStyle name="輔色3 10 2 3 4" xfId="15399"/>
    <cellStyle name="輔色3 10 2 3 5" xfId="15400"/>
    <cellStyle name="輔色3 10 2 4" xfId="15401"/>
    <cellStyle name="輔色3 10 2 4 2" xfId="15402"/>
    <cellStyle name="輔色3 10 2 4 3" xfId="15403"/>
    <cellStyle name="輔色3 10 2 5" xfId="15404"/>
    <cellStyle name="輔色3 10 2 6" xfId="15405"/>
    <cellStyle name="輔色3 10 2 7" xfId="15406"/>
    <cellStyle name="輔色3 10 2 8" xfId="15407"/>
    <cellStyle name="輔色3 10 3" xfId="15408"/>
    <cellStyle name="輔色3 10 3 2" xfId="15409"/>
    <cellStyle name="輔色3 10 3 2 2" xfId="15410"/>
    <cellStyle name="輔色3 10 3 2 3" xfId="15411"/>
    <cellStyle name="輔色3 10 3 2 4" xfId="15412"/>
    <cellStyle name="輔色3 10 3 2 5" xfId="15413"/>
    <cellStyle name="輔色3 10 3 3" xfId="15414"/>
    <cellStyle name="輔色3 10 3 3 2" xfId="15415"/>
    <cellStyle name="輔色3 10 3 3 3" xfId="15416"/>
    <cellStyle name="輔色3 10 3 3 4" xfId="15417"/>
    <cellStyle name="輔色3 10 3 3 5" xfId="15418"/>
    <cellStyle name="輔色3 10 3 4" xfId="15419"/>
    <cellStyle name="輔色3 10 3 4 2" xfId="15420"/>
    <cellStyle name="輔色3 10 3 4 3" xfId="15421"/>
    <cellStyle name="輔色3 10 3 5" xfId="15422"/>
    <cellStyle name="輔色3 10 3 6" xfId="15423"/>
    <cellStyle name="輔色3 10 3 7" xfId="15424"/>
    <cellStyle name="輔色3 10 3 8" xfId="15425"/>
    <cellStyle name="輔色3 10 4" xfId="15426"/>
    <cellStyle name="輔色3 10 4 2" xfId="15427"/>
    <cellStyle name="輔色3 10 4 2 2" xfId="15428"/>
    <cellStyle name="輔色3 10 4 2 3" xfId="15429"/>
    <cellStyle name="輔色3 10 4 2 4" xfId="15430"/>
    <cellStyle name="輔色3 10 4 2 5" xfId="15431"/>
    <cellStyle name="輔色3 10 4 3" xfId="15432"/>
    <cellStyle name="輔色3 10 4 3 2" xfId="15433"/>
    <cellStyle name="輔色3 10 4 3 3" xfId="15434"/>
    <cellStyle name="輔色3 10 4 3 4" xfId="15435"/>
    <cellStyle name="輔色3 10 4 3 5" xfId="15436"/>
    <cellStyle name="輔色3 10 4 4" xfId="15437"/>
    <cellStyle name="輔色3 10 4 4 2" xfId="15438"/>
    <cellStyle name="輔色3 10 4 4 3" xfId="15439"/>
    <cellStyle name="輔色3 10 4 5" xfId="15440"/>
    <cellStyle name="輔色3 10 4 6" xfId="15441"/>
    <cellStyle name="輔色3 10 4 7" xfId="15442"/>
    <cellStyle name="輔色3 10 4 8" xfId="15443"/>
    <cellStyle name="輔色3 10 5" xfId="15444"/>
    <cellStyle name="輔色3 10 5 2" xfId="15445"/>
    <cellStyle name="輔色3 10 5 3" xfId="15446"/>
    <cellStyle name="輔色3 10 5 4" xfId="15447"/>
    <cellStyle name="輔色3 10 5 5" xfId="15448"/>
    <cellStyle name="輔色3 10 6" xfId="15449"/>
    <cellStyle name="輔色3 10 6 2" xfId="15450"/>
    <cellStyle name="輔色3 10 6 3" xfId="15451"/>
    <cellStyle name="輔色3 10 6 4" xfId="15452"/>
    <cellStyle name="輔色3 10 6 5" xfId="15453"/>
    <cellStyle name="輔色3 10 7" xfId="15454"/>
    <cellStyle name="輔色3 10 7 2" xfId="15455"/>
    <cellStyle name="輔色3 10 7 3" xfId="15456"/>
    <cellStyle name="輔色3 10 8" xfId="15457"/>
    <cellStyle name="輔色3 10 9" xfId="15458"/>
    <cellStyle name="輔色3 11" xfId="15459"/>
    <cellStyle name="輔色3 11 10" xfId="15460"/>
    <cellStyle name="輔色3 11 11" xfId="15461"/>
    <cellStyle name="輔色3 11 2" xfId="15462"/>
    <cellStyle name="輔色3 11 2 2" xfId="15463"/>
    <cellStyle name="輔色3 11 2 2 2" xfId="15464"/>
    <cellStyle name="輔色3 11 2 2 3" xfId="15465"/>
    <cellStyle name="輔色3 11 2 2 4" xfId="15466"/>
    <cellStyle name="輔色3 11 2 2 5" xfId="15467"/>
    <cellStyle name="輔色3 11 2 3" xfId="15468"/>
    <cellStyle name="輔色3 11 2 3 2" xfId="15469"/>
    <cellStyle name="輔色3 11 2 3 3" xfId="15470"/>
    <cellStyle name="輔色3 11 2 3 4" xfId="15471"/>
    <cellStyle name="輔色3 11 2 3 5" xfId="15472"/>
    <cellStyle name="輔色3 11 2 4" xfId="15473"/>
    <cellStyle name="輔色3 11 2 4 2" xfId="15474"/>
    <cellStyle name="輔色3 11 2 4 3" xfId="15475"/>
    <cellStyle name="輔色3 11 2 5" xfId="15476"/>
    <cellStyle name="輔色3 11 2 6" xfId="15477"/>
    <cellStyle name="輔色3 11 2 7" xfId="15478"/>
    <cellStyle name="輔色3 11 2 8" xfId="15479"/>
    <cellStyle name="輔色3 11 3" xfId="15480"/>
    <cellStyle name="輔色3 11 3 2" xfId="15481"/>
    <cellStyle name="輔色3 11 3 2 2" xfId="15482"/>
    <cellStyle name="輔色3 11 3 2 3" xfId="15483"/>
    <cellStyle name="輔色3 11 3 2 4" xfId="15484"/>
    <cellStyle name="輔色3 11 3 2 5" xfId="15485"/>
    <cellStyle name="輔色3 11 3 3" xfId="15486"/>
    <cellStyle name="輔色3 11 3 3 2" xfId="15487"/>
    <cellStyle name="輔色3 11 3 3 3" xfId="15488"/>
    <cellStyle name="輔色3 11 3 3 4" xfId="15489"/>
    <cellStyle name="輔色3 11 3 3 5" xfId="15490"/>
    <cellStyle name="輔色3 11 3 4" xfId="15491"/>
    <cellStyle name="輔色3 11 3 4 2" xfId="15492"/>
    <cellStyle name="輔色3 11 3 4 3" xfId="15493"/>
    <cellStyle name="輔色3 11 3 5" xfId="15494"/>
    <cellStyle name="輔色3 11 3 6" xfId="15495"/>
    <cellStyle name="輔色3 11 3 7" xfId="15496"/>
    <cellStyle name="輔色3 11 3 8" xfId="15497"/>
    <cellStyle name="輔色3 11 4" xfId="15498"/>
    <cellStyle name="輔色3 11 4 2" xfId="15499"/>
    <cellStyle name="輔色3 11 4 2 2" xfId="15500"/>
    <cellStyle name="輔色3 11 4 2 3" xfId="15501"/>
    <cellStyle name="輔色3 11 4 2 4" xfId="15502"/>
    <cellStyle name="輔色3 11 4 2 5" xfId="15503"/>
    <cellStyle name="輔色3 11 4 3" xfId="15504"/>
    <cellStyle name="輔色3 11 4 3 2" xfId="15505"/>
    <cellStyle name="輔色3 11 4 3 3" xfId="15506"/>
    <cellStyle name="輔色3 11 4 3 4" xfId="15507"/>
    <cellStyle name="輔色3 11 4 3 5" xfId="15508"/>
    <cellStyle name="輔色3 11 4 4" xfId="15509"/>
    <cellStyle name="輔色3 11 4 4 2" xfId="15510"/>
    <cellStyle name="輔色3 11 4 4 3" xfId="15511"/>
    <cellStyle name="輔色3 11 4 5" xfId="15512"/>
    <cellStyle name="輔色3 11 4 6" xfId="15513"/>
    <cellStyle name="輔色3 11 4 7" xfId="15514"/>
    <cellStyle name="輔色3 11 4 8" xfId="15515"/>
    <cellStyle name="輔色3 11 5" xfId="15516"/>
    <cellStyle name="輔色3 11 5 2" xfId="15517"/>
    <cellStyle name="輔色3 11 5 3" xfId="15518"/>
    <cellStyle name="輔色3 11 5 4" xfId="15519"/>
    <cellStyle name="輔色3 11 5 5" xfId="15520"/>
    <cellStyle name="輔色3 11 6" xfId="15521"/>
    <cellStyle name="輔色3 11 6 2" xfId="15522"/>
    <cellStyle name="輔色3 11 6 3" xfId="15523"/>
    <cellStyle name="輔色3 11 6 4" xfId="15524"/>
    <cellStyle name="輔色3 11 6 5" xfId="15525"/>
    <cellStyle name="輔色3 11 7" xfId="15526"/>
    <cellStyle name="輔色3 11 7 2" xfId="15527"/>
    <cellStyle name="輔色3 11 7 3" xfId="15528"/>
    <cellStyle name="輔色3 11 8" xfId="15529"/>
    <cellStyle name="輔色3 11 9" xfId="15530"/>
    <cellStyle name="輔色3 12" xfId="15531"/>
    <cellStyle name="輔色3 12 10" xfId="15532"/>
    <cellStyle name="輔色3 12 11" xfId="15533"/>
    <cellStyle name="輔色3 12 2" xfId="15534"/>
    <cellStyle name="輔色3 12 2 2" xfId="15535"/>
    <cellStyle name="輔色3 12 2 2 2" xfId="15536"/>
    <cellStyle name="輔色3 12 2 2 3" xfId="15537"/>
    <cellStyle name="輔色3 12 2 2 4" xfId="15538"/>
    <cellStyle name="輔色3 12 2 2 5" xfId="15539"/>
    <cellStyle name="輔色3 12 2 3" xfId="15540"/>
    <cellStyle name="輔色3 12 2 3 2" xfId="15541"/>
    <cellStyle name="輔色3 12 2 3 3" xfId="15542"/>
    <cellStyle name="輔色3 12 2 3 4" xfId="15543"/>
    <cellStyle name="輔色3 12 2 3 5" xfId="15544"/>
    <cellStyle name="輔色3 12 2 4" xfId="15545"/>
    <cellStyle name="輔色3 12 2 4 2" xfId="15546"/>
    <cellStyle name="輔色3 12 2 4 3" xfId="15547"/>
    <cellStyle name="輔色3 12 2 5" xfId="15548"/>
    <cellStyle name="輔色3 12 2 6" xfId="15549"/>
    <cellStyle name="輔色3 12 2 7" xfId="15550"/>
    <cellStyle name="輔色3 12 2 8" xfId="15551"/>
    <cellStyle name="輔色3 12 3" xfId="15552"/>
    <cellStyle name="輔色3 12 3 2" xfId="15553"/>
    <cellStyle name="輔色3 12 3 2 2" xfId="15554"/>
    <cellStyle name="輔色3 12 3 2 3" xfId="15555"/>
    <cellStyle name="輔色3 12 3 2 4" xfId="15556"/>
    <cellStyle name="輔色3 12 3 2 5" xfId="15557"/>
    <cellStyle name="輔色3 12 3 3" xfId="15558"/>
    <cellStyle name="輔色3 12 3 3 2" xfId="15559"/>
    <cellStyle name="輔色3 12 3 3 3" xfId="15560"/>
    <cellStyle name="輔色3 12 3 3 4" xfId="15561"/>
    <cellStyle name="輔色3 12 3 3 5" xfId="15562"/>
    <cellStyle name="輔色3 12 3 4" xfId="15563"/>
    <cellStyle name="輔色3 12 3 4 2" xfId="15564"/>
    <cellStyle name="輔色3 12 3 4 3" xfId="15565"/>
    <cellStyle name="輔色3 12 3 5" xfId="15566"/>
    <cellStyle name="輔色3 12 3 6" xfId="15567"/>
    <cellStyle name="輔色3 12 3 7" xfId="15568"/>
    <cellStyle name="輔色3 12 3 8" xfId="15569"/>
    <cellStyle name="輔色3 12 4" xfId="15570"/>
    <cellStyle name="輔色3 12 4 2" xfId="15571"/>
    <cellStyle name="輔色3 12 4 2 2" xfId="15572"/>
    <cellStyle name="輔色3 12 4 2 3" xfId="15573"/>
    <cellStyle name="輔色3 12 4 2 4" xfId="15574"/>
    <cellStyle name="輔色3 12 4 2 5" xfId="15575"/>
    <cellStyle name="輔色3 12 4 3" xfId="15576"/>
    <cellStyle name="輔色3 12 4 3 2" xfId="15577"/>
    <cellStyle name="輔色3 12 4 3 3" xfId="15578"/>
    <cellStyle name="輔色3 12 4 3 4" xfId="15579"/>
    <cellStyle name="輔色3 12 4 3 5" xfId="15580"/>
    <cellStyle name="輔色3 12 4 4" xfId="15581"/>
    <cellStyle name="輔色3 12 4 4 2" xfId="15582"/>
    <cellStyle name="輔色3 12 4 4 3" xfId="15583"/>
    <cellStyle name="輔色3 12 4 5" xfId="15584"/>
    <cellStyle name="輔色3 12 4 6" xfId="15585"/>
    <cellStyle name="輔色3 12 4 7" xfId="15586"/>
    <cellStyle name="輔色3 12 4 8" xfId="15587"/>
    <cellStyle name="輔色3 12 5" xfId="15588"/>
    <cellStyle name="輔色3 12 5 2" xfId="15589"/>
    <cellStyle name="輔色3 12 5 3" xfId="15590"/>
    <cellStyle name="輔色3 12 5 4" xfId="15591"/>
    <cellStyle name="輔色3 12 5 5" xfId="15592"/>
    <cellStyle name="輔色3 12 6" xfId="15593"/>
    <cellStyle name="輔色3 12 6 2" xfId="15594"/>
    <cellStyle name="輔色3 12 6 3" xfId="15595"/>
    <cellStyle name="輔色3 12 6 4" xfId="15596"/>
    <cellStyle name="輔色3 12 6 5" xfId="15597"/>
    <cellStyle name="輔色3 12 7" xfId="15598"/>
    <cellStyle name="輔色3 12 7 2" xfId="15599"/>
    <cellStyle name="輔色3 12 7 3" xfId="15600"/>
    <cellStyle name="輔色3 12 8" xfId="15601"/>
    <cellStyle name="輔色3 12 9" xfId="15602"/>
    <cellStyle name="輔色3 13" xfId="15603"/>
    <cellStyle name="輔色3 13 10" xfId="15604"/>
    <cellStyle name="輔色3 13 11" xfId="15605"/>
    <cellStyle name="輔色3 13 2" xfId="15606"/>
    <cellStyle name="輔色3 13 2 2" xfId="15607"/>
    <cellStyle name="輔色3 13 2 2 2" xfId="15608"/>
    <cellStyle name="輔色3 13 2 2 3" xfId="15609"/>
    <cellStyle name="輔色3 13 2 2 4" xfId="15610"/>
    <cellStyle name="輔色3 13 2 2 5" xfId="15611"/>
    <cellStyle name="輔色3 13 2 3" xfId="15612"/>
    <cellStyle name="輔色3 13 2 3 2" xfId="15613"/>
    <cellStyle name="輔色3 13 2 3 3" xfId="15614"/>
    <cellStyle name="輔色3 13 2 3 4" xfId="15615"/>
    <cellStyle name="輔色3 13 2 3 5" xfId="15616"/>
    <cellStyle name="輔色3 13 2 4" xfId="15617"/>
    <cellStyle name="輔色3 13 2 4 2" xfId="15618"/>
    <cellStyle name="輔色3 13 2 4 3" xfId="15619"/>
    <cellStyle name="輔色3 13 2 5" xfId="15620"/>
    <cellStyle name="輔色3 13 2 6" xfId="15621"/>
    <cellStyle name="輔色3 13 2 7" xfId="15622"/>
    <cellStyle name="輔色3 13 2 8" xfId="15623"/>
    <cellStyle name="輔色3 13 3" xfId="15624"/>
    <cellStyle name="輔色3 13 3 2" xfId="15625"/>
    <cellStyle name="輔色3 13 3 2 2" xfId="15626"/>
    <cellStyle name="輔色3 13 3 2 3" xfId="15627"/>
    <cellStyle name="輔色3 13 3 2 4" xfId="15628"/>
    <cellStyle name="輔色3 13 3 2 5" xfId="15629"/>
    <cellStyle name="輔色3 13 3 3" xfId="15630"/>
    <cellStyle name="輔色3 13 3 3 2" xfId="15631"/>
    <cellStyle name="輔色3 13 3 3 3" xfId="15632"/>
    <cellStyle name="輔色3 13 3 3 4" xfId="15633"/>
    <cellStyle name="輔色3 13 3 3 5" xfId="15634"/>
    <cellStyle name="輔色3 13 3 4" xfId="15635"/>
    <cellStyle name="輔色3 13 3 4 2" xfId="15636"/>
    <cellStyle name="輔色3 13 3 4 3" xfId="15637"/>
    <cellStyle name="輔色3 13 3 5" xfId="15638"/>
    <cellStyle name="輔色3 13 3 6" xfId="15639"/>
    <cellStyle name="輔色3 13 3 7" xfId="15640"/>
    <cellStyle name="輔色3 13 3 8" xfId="15641"/>
    <cellStyle name="輔色3 13 4" xfId="15642"/>
    <cellStyle name="輔色3 13 4 2" xfId="15643"/>
    <cellStyle name="輔色3 13 4 2 2" xfId="15644"/>
    <cellStyle name="輔色3 13 4 2 3" xfId="15645"/>
    <cellStyle name="輔色3 13 4 2 4" xfId="15646"/>
    <cellStyle name="輔色3 13 4 2 5" xfId="15647"/>
    <cellStyle name="輔色3 13 4 3" xfId="15648"/>
    <cellStyle name="輔色3 13 4 3 2" xfId="15649"/>
    <cellStyle name="輔色3 13 4 3 3" xfId="15650"/>
    <cellStyle name="輔色3 13 4 3 4" xfId="15651"/>
    <cellStyle name="輔色3 13 4 3 5" xfId="15652"/>
    <cellStyle name="輔色3 13 4 4" xfId="15653"/>
    <cellStyle name="輔色3 13 4 4 2" xfId="15654"/>
    <cellStyle name="輔色3 13 4 4 3" xfId="15655"/>
    <cellStyle name="輔色3 13 4 5" xfId="15656"/>
    <cellStyle name="輔色3 13 4 6" xfId="15657"/>
    <cellStyle name="輔色3 13 4 7" xfId="15658"/>
    <cellStyle name="輔色3 13 4 8" xfId="15659"/>
    <cellStyle name="輔色3 13 5" xfId="15660"/>
    <cellStyle name="輔色3 13 5 2" xfId="15661"/>
    <cellStyle name="輔色3 13 5 3" xfId="15662"/>
    <cellStyle name="輔色3 13 5 4" xfId="15663"/>
    <cellStyle name="輔色3 13 5 5" xfId="15664"/>
    <cellStyle name="輔色3 13 6" xfId="15665"/>
    <cellStyle name="輔色3 13 6 2" xfId="15666"/>
    <cellStyle name="輔色3 13 6 3" xfId="15667"/>
    <cellStyle name="輔色3 13 6 4" xfId="15668"/>
    <cellStyle name="輔色3 13 6 5" xfId="15669"/>
    <cellStyle name="輔色3 13 7" xfId="15670"/>
    <cellStyle name="輔色3 13 7 2" xfId="15671"/>
    <cellStyle name="輔色3 13 7 3" xfId="15672"/>
    <cellStyle name="輔色3 13 8" xfId="15673"/>
    <cellStyle name="輔色3 13 9" xfId="15674"/>
    <cellStyle name="輔色3 14" xfId="15675"/>
    <cellStyle name="輔色3 14 10" xfId="15676"/>
    <cellStyle name="輔色3 14 11" xfId="15677"/>
    <cellStyle name="輔色3 14 2" xfId="15678"/>
    <cellStyle name="輔色3 14 2 2" xfId="15679"/>
    <cellStyle name="輔色3 14 2 2 2" xfId="15680"/>
    <cellStyle name="輔色3 14 2 2 3" xfId="15681"/>
    <cellStyle name="輔色3 14 2 2 4" xfId="15682"/>
    <cellStyle name="輔色3 14 2 2 5" xfId="15683"/>
    <cellStyle name="輔色3 14 2 3" xfId="15684"/>
    <cellStyle name="輔色3 14 2 3 2" xfId="15685"/>
    <cellStyle name="輔色3 14 2 3 3" xfId="15686"/>
    <cellStyle name="輔色3 14 2 3 4" xfId="15687"/>
    <cellStyle name="輔色3 14 2 3 5" xfId="15688"/>
    <cellStyle name="輔色3 14 2 4" xfId="15689"/>
    <cellStyle name="輔色3 14 2 4 2" xfId="15690"/>
    <cellStyle name="輔色3 14 2 4 3" xfId="15691"/>
    <cellStyle name="輔色3 14 2 5" xfId="15692"/>
    <cellStyle name="輔色3 14 2 6" xfId="15693"/>
    <cellStyle name="輔色3 14 2 7" xfId="15694"/>
    <cellStyle name="輔色3 14 2 8" xfId="15695"/>
    <cellStyle name="輔色3 14 3" xfId="15696"/>
    <cellStyle name="輔色3 14 3 2" xfId="15697"/>
    <cellStyle name="輔色3 14 3 2 2" xfId="15698"/>
    <cellStyle name="輔色3 14 3 2 3" xfId="15699"/>
    <cellStyle name="輔色3 14 3 2 4" xfId="15700"/>
    <cellStyle name="輔色3 14 3 2 5" xfId="15701"/>
    <cellStyle name="輔色3 14 3 3" xfId="15702"/>
    <cellStyle name="輔色3 14 3 3 2" xfId="15703"/>
    <cellStyle name="輔色3 14 3 3 3" xfId="15704"/>
    <cellStyle name="輔色3 14 3 3 4" xfId="15705"/>
    <cellStyle name="輔色3 14 3 3 5" xfId="15706"/>
    <cellStyle name="輔色3 14 3 4" xfId="15707"/>
    <cellStyle name="輔色3 14 3 4 2" xfId="15708"/>
    <cellStyle name="輔色3 14 3 4 3" xfId="15709"/>
    <cellStyle name="輔色3 14 3 5" xfId="15710"/>
    <cellStyle name="輔色3 14 3 6" xfId="15711"/>
    <cellStyle name="輔色3 14 3 7" xfId="15712"/>
    <cellStyle name="輔色3 14 3 8" xfId="15713"/>
    <cellStyle name="輔色3 14 4" xfId="15714"/>
    <cellStyle name="輔色3 14 4 2" xfId="15715"/>
    <cellStyle name="輔色3 14 4 2 2" xfId="15716"/>
    <cellStyle name="輔色3 14 4 2 3" xfId="15717"/>
    <cellStyle name="輔色3 14 4 2 4" xfId="15718"/>
    <cellStyle name="輔色3 14 4 2 5" xfId="15719"/>
    <cellStyle name="輔色3 14 4 3" xfId="15720"/>
    <cellStyle name="輔色3 14 4 3 2" xfId="15721"/>
    <cellStyle name="輔色3 14 4 3 3" xfId="15722"/>
    <cellStyle name="輔色3 14 4 3 4" xfId="15723"/>
    <cellStyle name="輔色3 14 4 3 5" xfId="15724"/>
    <cellStyle name="輔色3 14 4 4" xfId="15725"/>
    <cellStyle name="輔色3 14 4 4 2" xfId="15726"/>
    <cellStyle name="輔色3 14 4 4 3" xfId="15727"/>
    <cellStyle name="輔色3 14 4 5" xfId="15728"/>
    <cellStyle name="輔色3 14 4 6" xfId="15729"/>
    <cellStyle name="輔色3 14 4 7" xfId="15730"/>
    <cellStyle name="輔色3 14 4 8" xfId="15731"/>
    <cellStyle name="輔色3 14 5" xfId="15732"/>
    <cellStyle name="輔色3 14 5 2" xfId="15733"/>
    <cellStyle name="輔色3 14 5 3" xfId="15734"/>
    <cellStyle name="輔色3 14 5 4" xfId="15735"/>
    <cellStyle name="輔色3 14 5 5" xfId="15736"/>
    <cellStyle name="輔色3 14 6" xfId="15737"/>
    <cellStyle name="輔色3 14 6 2" xfId="15738"/>
    <cellStyle name="輔色3 14 6 3" xfId="15739"/>
    <cellStyle name="輔色3 14 6 4" xfId="15740"/>
    <cellStyle name="輔色3 14 6 5" xfId="15741"/>
    <cellStyle name="輔色3 14 7" xfId="15742"/>
    <cellStyle name="輔色3 14 7 2" xfId="15743"/>
    <cellStyle name="輔色3 14 7 3" xfId="15744"/>
    <cellStyle name="輔色3 14 8" xfId="15745"/>
    <cellStyle name="輔色3 14 9" xfId="15746"/>
    <cellStyle name="輔色3 15" xfId="15747"/>
    <cellStyle name="輔色3 15 10" xfId="15748"/>
    <cellStyle name="輔色3 15 11" xfId="15749"/>
    <cellStyle name="輔色3 15 2" xfId="15750"/>
    <cellStyle name="輔色3 15 2 2" xfId="15751"/>
    <cellStyle name="輔色3 15 2 2 2" xfId="15752"/>
    <cellStyle name="輔色3 15 2 2 3" xfId="15753"/>
    <cellStyle name="輔色3 15 2 2 4" xfId="15754"/>
    <cellStyle name="輔色3 15 2 2 5" xfId="15755"/>
    <cellStyle name="輔色3 15 2 3" xfId="15756"/>
    <cellStyle name="輔色3 15 2 3 2" xfId="15757"/>
    <cellStyle name="輔色3 15 2 3 3" xfId="15758"/>
    <cellStyle name="輔色3 15 2 3 4" xfId="15759"/>
    <cellStyle name="輔色3 15 2 3 5" xfId="15760"/>
    <cellStyle name="輔色3 15 2 4" xfId="15761"/>
    <cellStyle name="輔色3 15 2 4 2" xfId="15762"/>
    <cellStyle name="輔色3 15 2 4 3" xfId="15763"/>
    <cellStyle name="輔色3 15 2 5" xfId="15764"/>
    <cellStyle name="輔色3 15 2 6" xfId="15765"/>
    <cellStyle name="輔色3 15 2 7" xfId="15766"/>
    <cellStyle name="輔色3 15 2 8" xfId="15767"/>
    <cellStyle name="輔色3 15 3" xfId="15768"/>
    <cellStyle name="輔色3 15 3 2" xfId="15769"/>
    <cellStyle name="輔色3 15 3 2 2" xfId="15770"/>
    <cellStyle name="輔色3 15 3 2 3" xfId="15771"/>
    <cellStyle name="輔色3 15 3 2 4" xfId="15772"/>
    <cellStyle name="輔色3 15 3 2 5" xfId="15773"/>
    <cellStyle name="輔色3 15 3 3" xfId="15774"/>
    <cellStyle name="輔色3 15 3 3 2" xfId="15775"/>
    <cellStyle name="輔色3 15 3 3 3" xfId="15776"/>
    <cellStyle name="輔色3 15 3 3 4" xfId="15777"/>
    <cellStyle name="輔色3 15 3 3 5" xfId="15778"/>
    <cellStyle name="輔色3 15 3 4" xfId="15779"/>
    <cellStyle name="輔色3 15 3 4 2" xfId="15780"/>
    <cellStyle name="輔色3 15 3 4 3" xfId="15781"/>
    <cellStyle name="輔色3 15 3 5" xfId="15782"/>
    <cellStyle name="輔色3 15 3 6" xfId="15783"/>
    <cellStyle name="輔色3 15 3 7" xfId="15784"/>
    <cellStyle name="輔色3 15 3 8" xfId="15785"/>
    <cellStyle name="輔色3 15 4" xfId="15786"/>
    <cellStyle name="輔色3 15 4 2" xfId="15787"/>
    <cellStyle name="輔色3 15 4 2 2" xfId="15788"/>
    <cellStyle name="輔色3 15 4 2 3" xfId="15789"/>
    <cellStyle name="輔色3 15 4 2 4" xfId="15790"/>
    <cellStyle name="輔色3 15 4 2 5" xfId="15791"/>
    <cellStyle name="輔色3 15 4 3" xfId="15792"/>
    <cellStyle name="輔色3 15 4 3 2" xfId="15793"/>
    <cellStyle name="輔色3 15 4 3 3" xfId="15794"/>
    <cellStyle name="輔色3 15 4 3 4" xfId="15795"/>
    <cellStyle name="輔色3 15 4 3 5" xfId="15796"/>
    <cellStyle name="輔色3 15 4 4" xfId="15797"/>
    <cellStyle name="輔色3 15 4 4 2" xfId="15798"/>
    <cellStyle name="輔色3 15 4 4 3" xfId="15799"/>
    <cellStyle name="輔色3 15 4 5" xfId="15800"/>
    <cellStyle name="輔色3 15 4 6" xfId="15801"/>
    <cellStyle name="輔色3 15 4 7" xfId="15802"/>
    <cellStyle name="輔色3 15 4 8" xfId="15803"/>
    <cellStyle name="輔色3 15 5" xfId="15804"/>
    <cellStyle name="輔色3 15 5 2" xfId="15805"/>
    <cellStyle name="輔色3 15 5 3" xfId="15806"/>
    <cellStyle name="輔色3 15 5 4" xfId="15807"/>
    <cellStyle name="輔色3 15 5 5" xfId="15808"/>
    <cellStyle name="輔色3 15 6" xfId="15809"/>
    <cellStyle name="輔色3 15 6 2" xfId="15810"/>
    <cellStyle name="輔色3 15 6 3" xfId="15811"/>
    <cellStyle name="輔色3 15 6 4" xfId="15812"/>
    <cellStyle name="輔色3 15 6 5" xfId="15813"/>
    <cellStyle name="輔色3 15 7" xfId="15814"/>
    <cellStyle name="輔色3 15 7 2" xfId="15815"/>
    <cellStyle name="輔色3 15 7 3" xfId="15816"/>
    <cellStyle name="輔色3 15 8" xfId="15817"/>
    <cellStyle name="輔色3 15 9" xfId="15818"/>
    <cellStyle name="輔色3 16" xfId="15819"/>
    <cellStyle name="輔色3 16 10" xfId="15820"/>
    <cellStyle name="輔色3 16 11" xfId="15821"/>
    <cellStyle name="輔色3 16 2" xfId="15822"/>
    <cellStyle name="輔色3 16 2 2" xfId="15823"/>
    <cellStyle name="輔色3 16 2 2 2" xfId="15824"/>
    <cellStyle name="輔色3 16 2 2 3" xfId="15825"/>
    <cellStyle name="輔色3 16 2 2 4" xfId="15826"/>
    <cellStyle name="輔色3 16 2 2 5" xfId="15827"/>
    <cellStyle name="輔色3 16 2 3" xfId="15828"/>
    <cellStyle name="輔色3 16 2 3 2" xfId="15829"/>
    <cellStyle name="輔色3 16 2 3 3" xfId="15830"/>
    <cellStyle name="輔色3 16 2 3 4" xfId="15831"/>
    <cellStyle name="輔色3 16 2 3 5" xfId="15832"/>
    <cellStyle name="輔色3 16 2 4" xfId="15833"/>
    <cellStyle name="輔色3 16 2 4 2" xfId="15834"/>
    <cellStyle name="輔色3 16 2 4 3" xfId="15835"/>
    <cellStyle name="輔色3 16 2 5" xfId="15836"/>
    <cellStyle name="輔色3 16 2 6" xfId="15837"/>
    <cellStyle name="輔色3 16 2 7" xfId="15838"/>
    <cellStyle name="輔色3 16 2 8" xfId="15839"/>
    <cellStyle name="輔色3 16 3" xfId="15840"/>
    <cellStyle name="輔色3 16 3 2" xfId="15841"/>
    <cellStyle name="輔色3 16 3 2 2" xfId="15842"/>
    <cellStyle name="輔色3 16 3 2 3" xfId="15843"/>
    <cellStyle name="輔色3 16 3 2 4" xfId="15844"/>
    <cellStyle name="輔色3 16 3 2 5" xfId="15845"/>
    <cellStyle name="輔色3 16 3 3" xfId="15846"/>
    <cellStyle name="輔色3 16 3 3 2" xfId="15847"/>
    <cellStyle name="輔色3 16 3 3 3" xfId="15848"/>
    <cellStyle name="輔色3 16 3 3 4" xfId="15849"/>
    <cellStyle name="輔色3 16 3 3 5" xfId="15850"/>
    <cellStyle name="輔色3 16 3 4" xfId="15851"/>
    <cellStyle name="輔色3 16 3 4 2" xfId="15852"/>
    <cellStyle name="輔色3 16 3 4 3" xfId="15853"/>
    <cellStyle name="輔色3 16 3 5" xfId="15854"/>
    <cellStyle name="輔色3 16 3 6" xfId="15855"/>
    <cellStyle name="輔色3 16 3 7" xfId="15856"/>
    <cellStyle name="輔色3 16 3 8" xfId="15857"/>
    <cellStyle name="輔色3 16 4" xfId="15858"/>
    <cellStyle name="輔色3 16 4 2" xfId="15859"/>
    <cellStyle name="輔色3 16 4 2 2" xfId="15860"/>
    <cellStyle name="輔色3 16 4 2 3" xfId="15861"/>
    <cellStyle name="輔色3 16 4 2 4" xfId="15862"/>
    <cellStyle name="輔色3 16 4 2 5" xfId="15863"/>
    <cellStyle name="輔色3 16 4 3" xfId="15864"/>
    <cellStyle name="輔色3 16 4 3 2" xfId="15865"/>
    <cellStyle name="輔色3 16 4 3 3" xfId="15866"/>
    <cellStyle name="輔色3 16 4 3 4" xfId="15867"/>
    <cellStyle name="輔色3 16 4 3 5" xfId="15868"/>
    <cellStyle name="輔色3 16 4 4" xfId="15869"/>
    <cellStyle name="輔色3 16 4 4 2" xfId="15870"/>
    <cellStyle name="輔色3 16 4 4 3" xfId="15871"/>
    <cellStyle name="輔色3 16 4 5" xfId="15872"/>
    <cellStyle name="輔色3 16 4 6" xfId="15873"/>
    <cellStyle name="輔色3 16 4 7" xfId="15874"/>
    <cellStyle name="輔色3 16 4 8" xfId="15875"/>
    <cellStyle name="輔色3 16 5" xfId="15876"/>
    <cellStyle name="輔色3 16 5 2" xfId="15877"/>
    <cellStyle name="輔色3 16 5 3" xfId="15878"/>
    <cellStyle name="輔色3 16 5 4" xfId="15879"/>
    <cellStyle name="輔色3 16 5 5" xfId="15880"/>
    <cellStyle name="輔色3 16 6" xfId="15881"/>
    <cellStyle name="輔色3 16 6 2" xfId="15882"/>
    <cellStyle name="輔色3 16 6 3" xfId="15883"/>
    <cellStyle name="輔色3 16 6 4" xfId="15884"/>
    <cellStyle name="輔色3 16 6 5" xfId="15885"/>
    <cellStyle name="輔色3 16 7" xfId="15886"/>
    <cellStyle name="輔色3 16 7 2" xfId="15887"/>
    <cellStyle name="輔色3 16 7 3" xfId="15888"/>
    <cellStyle name="輔色3 16 8" xfId="15889"/>
    <cellStyle name="輔色3 16 9" xfId="15890"/>
    <cellStyle name="輔色3 17" xfId="15891"/>
    <cellStyle name="輔色3 17 2" xfId="15892"/>
    <cellStyle name="輔色3 17 2 2" xfId="15893"/>
    <cellStyle name="輔色3 17 2 3" xfId="15894"/>
    <cellStyle name="輔色3 17 2 4" xfId="15895"/>
    <cellStyle name="輔色3 17 2 5" xfId="15896"/>
    <cellStyle name="輔色3 17 3" xfId="15897"/>
    <cellStyle name="輔色3 17 3 2" xfId="15898"/>
    <cellStyle name="輔色3 17 3 3" xfId="15899"/>
    <cellStyle name="輔色3 17 3 4" xfId="15900"/>
    <cellStyle name="輔色3 17 3 5" xfId="15901"/>
    <cellStyle name="輔色3 17 4" xfId="15902"/>
    <cellStyle name="輔色3 17 4 2" xfId="15903"/>
    <cellStyle name="輔色3 17 4 3" xfId="15904"/>
    <cellStyle name="輔色3 17 5" xfId="15905"/>
    <cellStyle name="輔色3 17 6" xfId="15906"/>
    <cellStyle name="輔色3 17 7" xfId="15907"/>
    <cellStyle name="輔色3 17 8" xfId="15908"/>
    <cellStyle name="輔色3 18" xfId="15909"/>
    <cellStyle name="輔色3 18 2" xfId="15910"/>
    <cellStyle name="輔色3 18 2 2" xfId="15911"/>
    <cellStyle name="輔色3 18 2 3" xfId="15912"/>
    <cellStyle name="輔色3 18 2 4" xfId="15913"/>
    <cellStyle name="輔色3 18 2 5" xfId="15914"/>
    <cellStyle name="輔色3 18 3" xfId="15915"/>
    <cellStyle name="輔色3 18 3 2" xfId="15916"/>
    <cellStyle name="輔色3 18 3 3" xfId="15917"/>
    <cellStyle name="輔色3 18 3 4" xfId="15918"/>
    <cellStyle name="輔色3 18 4" xfId="15919"/>
    <cellStyle name="輔色3 18 4 2" xfId="15920"/>
    <cellStyle name="輔色3 18 4 3" xfId="15921"/>
    <cellStyle name="輔色3 18 5" xfId="15922"/>
    <cellStyle name="輔色3 18 6" xfId="15923"/>
    <cellStyle name="輔色3 18 7" xfId="15924"/>
    <cellStyle name="輔色3 19" xfId="15925"/>
    <cellStyle name="輔色3 19 2" xfId="15926"/>
    <cellStyle name="輔色3 19 2 2" xfId="15927"/>
    <cellStyle name="輔色3 19 2 3" xfId="15928"/>
    <cellStyle name="輔色3 19 2 4" xfId="15929"/>
    <cellStyle name="輔色3 19 2 5" xfId="15930"/>
    <cellStyle name="輔色3 19 3" xfId="15931"/>
    <cellStyle name="輔色3 19 3 2" xfId="15932"/>
    <cellStyle name="輔色3 19 3 3" xfId="15933"/>
    <cellStyle name="輔色3 19 3 4" xfId="15934"/>
    <cellStyle name="輔色3 19 4" xfId="15935"/>
    <cellStyle name="輔色3 19 4 2" xfId="15936"/>
    <cellStyle name="輔色3 19 4 3" xfId="15937"/>
    <cellStyle name="輔色3 19 5" xfId="15938"/>
    <cellStyle name="輔色3 19 6" xfId="15939"/>
    <cellStyle name="輔色3 19 7" xfId="15940"/>
    <cellStyle name="輔色3 2" xfId="15941"/>
    <cellStyle name="輔色3 2 10" xfId="15942"/>
    <cellStyle name="輔色3 2 10 2" xfId="15943"/>
    <cellStyle name="輔色3 2 10 2 2" xfId="15944"/>
    <cellStyle name="輔色3 2 10 3" xfId="15945"/>
    <cellStyle name="輔色3 2 10 3 2" xfId="15946"/>
    <cellStyle name="輔色3 2 10 3 3" xfId="15947"/>
    <cellStyle name="輔色3 2 10 4" xfId="15948"/>
    <cellStyle name="輔色3 2 11" xfId="15949"/>
    <cellStyle name="輔色3 2 11 2" xfId="15950"/>
    <cellStyle name="輔色3 2 12" xfId="15951"/>
    <cellStyle name="輔色3 2 12 2" xfId="15952"/>
    <cellStyle name="輔色3 2 12 3" xfId="15953"/>
    <cellStyle name="輔色3 2 13" xfId="15954"/>
    <cellStyle name="輔色3 2 2" xfId="15955"/>
    <cellStyle name="輔色3 2 2 2" xfId="15956"/>
    <cellStyle name="輔色3 2 2 2 2" xfId="15957"/>
    <cellStyle name="輔色3 2 2 2 3" xfId="15958"/>
    <cellStyle name="輔色3 2 2 2 4" xfId="15959"/>
    <cellStyle name="輔色3 2 2 2 5" xfId="15960"/>
    <cellStyle name="輔色3 2 2 3" xfId="15961"/>
    <cellStyle name="輔色3 2 2 3 2" xfId="15962"/>
    <cellStyle name="輔色3 2 2 3 3" xfId="15963"/>
    <cellStyle name="輔色3 2 2 3 4" xfId="15964"/>
    <cellStyle name="輔色3 2 2 3 5" xfId="15965"/>
    <cellStyle name="輔色3 2 2 4" xfId="15966"/>
    <cellStyle name="輔色3 2 2 4 2" xfId="15967"/>
    <cellStyle name="輔色3 2 2 4 3" xfId="15968"/>
    <cellStyle name="輔色3 2 2 5" xfId="15969"/>
    <cellStyle name="輔色3 2 2 6" xfId="15970"/>
    <cellStyle name="輔色3 2 2 7" xfId="15971"/>
    <cellStyle name="輔色3 2 2 8" xfId="15972"/>
    <cellStyle name="輔色3 2 3" xfId="15973"/>
    <cellStyle name="輔色3 2 3 2" xfId="15974"/>
    <cellStyle name="輔色3 2 3 2 2" xfId="15975"/>
    <cellStyle name="輔色3 2 3 2 3" xfId="15976"/>
    <cellStyle name="輔色3 2 3 2 4" xfId="15977"/>
    <cellStyle name="輔色3 2 3 2 5" xfId="15978"/>
    <cellStyle name="輔色3 2 3 3" xfId="15979"/>
    <cellStyle name="輔色3 2 3 3 2" xfId="15980"/>
    <cellStyle name="輔色3 2 3 3 3" xfId="15981"/>
    <cellStyle name="輔色3 2 3 3 4" xfId="15982"/>
    <cellStyle name="輔色3 2 3 3 5" xfId="15983"/>
    <cellStyle name="輔色3 2 3 4" xfId="15984"/>
    <cellStyle name="輔色3 2 3 4 2" xfId="15985"/>
    <cellStyle name="輔色3 2 3 4 3" xfId="15986"/>
    <cellStyle name="輔色3 2 3 5" xfId="15987"/>
    <cellStyle name="輔色3 2 3 6" xfId="15988"/>
    <cellStyle name="輔色3 2 3 7" xfId="15989"/>
    <cellStyle name="輔色3 2 3 8" xfId="15990"/>
    <cellStyle name="輔色3 2 4" xfId="15991"/>
    <cellStyle name="輔色3 2 4 2" xfId="15992"/>
    <cellStyle name="輔色3 2 4 2 2" xfId="15993"/>
    <cellStyle name="輔色3 2 4 2 3" xfId="15994"/>
    <cellStyle name="輔色3 2 4 2 4" xfId="15995"/>
    <cellStyle name="輔色3 2 4 2 5" xfId="15996"/>
    <cellStyle name="輔色3 2 4 3" xfId="15997"/>
    <cellStyle name="輔色3 2 4 3 2" xfId="15998"/>
    <cellStyle name="輔色3 2 4 3 3" xfId="15999"/>
    <cellStyle name="輔色3 2 4 3 4" xfId="16000"/>
    <cellStyle name="輔色3 2 4 3 5" xfId="16001"/>
    <cellStyle name="輔色3 2 4 4" xfId="16002"/>
    <cellStyle name="輔色3 2 4 4 2" xfId="16003"/>
    <cellStyle name="輔色3 2 4 4 3" xfId="16004"/>
    <cellStyle name="輔色3 2 4 5" xfId="16005"/>
    <cellStyle name="輔色3 2 4 6" xfId="16006"/>
    <cellStyle name="輔色3 2 4 7" xfId="16007"/>
    <cellStyle name="輔色3 2 4 8" xfId="16008"/>
    <cellStyle name="輔色3 2 5" xfId="16009"/>
    <cellStyle name="輔色3 2 5 2" xfId="16010"/>
    <cellStyle name="輔色3 2 5 2 2" xfId="16011"/>
    <cellStyle name="輔色3 2 5 2 3" xfId="16012"/>
    <cellStyle name="輔色3 2 5 2 4" xfId="16013"/>
    <cellStyle name="輔色3 2 5 2 5" xfId="16014"/>
    <cellStyle name="輔色3 2 5 3" xfId="16015"/>
    <cellStyle name="輔色3 2 5 3 2" xfId="16016"/>
    <cellStyle name="輔色3 2 5 3 3" xfId="16017"/>
    <cellStyle name="輔色3 2 5 4" xfId="16018"/>
    <cellStyle name="輔色3 2 5 5" xfId="16019"/>
    <cellStyle name="輔色3 2 5 6" xfId="16020"/>
    <cellStyle name="輔色3 2 6" xfId="16021"/>
    <cellStyle name="輔色3 2 6 2" xfId="16022"/>
    <cellStyle name="輔色3 2 6 2 2" xfId="16023"/>
    <cellStyle name="輔色3 2 6 3" xfId="16024"/>
    <cellStyle name="輔色3 2 6 3 2" xfId="16025"/>
    <cellStyle name="輔色3 2 6 3 3" xfId="16026"/>
    <cellStyle name="輔色3 2 6 4" xfId="16027"/>
    <cellStyle name="輔色3 2 6 5" xfId="16028"/>
    <cellStyle name="輔色3 2 7" xfId="16029"/>
    <cellStyle name="輔色3 2 7 2" xfId="16030"/>
    <cellStyle name="輔色3 2 7 2 2" xfId="16031"/>
    <cellStyle name="輔色3 2 7 3" xfId="16032"/>
    <cellStyle name="輔色3 2 7 3 2" xfId="16033"/>
    <cellStyle name="輔色3 2 7 3 3" xfId="16034"/>
    <cellStyle name="輔色3 2 7 4" xfId="16035"/>
    <cellStyle name="輔色3 2 8" xfId="16036"/>
    <cellStyle name="輔色3 2 8 2" xfId="16037"/>
    <cellStyle name="輔色3 2 8 2 2" xfId="16038"/>
    <cellStyle name="輔色3 2 8 3" xfId="16039"/>
    <cellStyle name="輔色3 2 8 3 2" xfId="16040"/>
    <cellStyle name="輔色3 2 8 3 3" xfId="16041"/>
    <cellStyle name="輔色3 2 8 4" xfId="16042"/>
    <cellStyle name="輔色3 2 9" xfId="16043"/>
    <cellStyle name="輔色3 2 9 2" xfId="16044"/>
    <cellStyle name="輔色3 2 9 2 2" xfId="16045"/>
    <cellStyle name="輔色3 2 9 3" xfId="16046"/>
    <cellStyle name="輔色3 2 9 3 2" xfId="16047"/>
    <cellStyle name="輔色3 2 9 3 3" xfId="16048"/>
    <cellStyle name="輔色3 2 9 4" xfId="16049"/>
    <cellStyle name="輔色3 20" xfId="16050"/>
    <cellStyle name="輔色3 20 2" xfId="16051"/>
    <cellStyle name="輔色3 20 2 2" xfId="16052"/>
    <cellStyle name="輔色3 20 3" xfId="16053"/>
    <cellStyle name="輔色3 20 3 2" xfId="16054"/>
    <cellStyle name="輔色3 20 3 3" xfId="16055"/>
    <cellStyle name="輔色3 20 4" xfId="16056"/>
    <cellStyle name="輔色3 21" xfId="16057"/>
    <cellStyle name="輔色3 21 2" xfId="16058"/>
    <cellStyle name="輔色3 21 2 2" xfId="16059"/>
    <cellStyle name="輔色3 21 3" xfId="16060"/>
    <cellStyle name="輔色3 21 3 2" xfId="16061"/>
    <cellStyle name="輔色3 21 3 3" xfId="16062"/>
    <cellStyle name="輔色3 21 4" xfId="16063"/>
    <cellStyle name="輔色3 22" xfId="16064"/>
    <cellStyle name="輔色3 22 2" xfId="16065"/>
    <cellStyle name="輔色3 22 2 2" xfId="16066"/>
    <cellStyle name="輔色3 22 3" xfId="16067"/>
    <cellStyle name="輔色3 22 3 2" xfId="16068"/>
    <cellStyle name="輔色3 22 3 3" xfId="16069"/>
    <cellStyle name="輔色3 22 4" xfId="16070"/>
    <cellStyle name="輔色3 23" xfId="16071"/>
    <cellStyle name="輔色3 23 2" xfId="16072"/>
    <cellStyle name="輔色3 24" xfId="16073"/>
    <cellStyle name="輔色3 3" xfId="16074"/>
    <cellStyle name="輔色3 3 10" xfId="16075"/>
    <cellStyle name="輔色3 3 11" xfId="16076"/>
    <cellStyle name="輔色3 3 2" xfId="16077"/>
    <cellStyle name="輔色3 3 2 2" xfId="16078"/>
    <cellStyle name="輔色3 3 2 2 2" xfId="16079"/>
    <cellStyle name="輔色3 3 2 2 3" xfId="16080"/>
    <cellStyle name="輔色3 3 2 2 4" xfId="16081"/>
    <cellStyle name="輔色3 3 2 2 5" xfId="16082"/>
    <cellStyle name="輔色3 3 2 3" xfId="16083"/>
    <cellStyle name="輔色3 3 2 3 2" xfId="16084"/>
    <cellStyle name="輔色3 3 2 3 3" xfId="16085"/>
    <cellStyle name="輔色3 3 2 3 4" xfId="16086"/>
    <cellStyle name="輔色3 3 2 3 5" xfId="16087"/>
    <cellStyle name="輔色3 3 2 4" xfId="16088"/>
    <cellStyle name="輔色3 3 2 4 2" xfId="16089"/>
    <cellStyle name="輔色3 3 2 4 3" xfId="16090"/>
    <cellStyle name="輔色3 3 2 5" xfId="16091"/>
    <cellStyle name="輔色3 3 2 6" xfId="16092"/>
    <cellStyle name="輔色3 3 2 7" xfId="16093"/>
    <cellStyle name="輔色3 3 2 8" xfId="16094"/>
    <cellStyle name="輔色3 3 3" xfId="16095"/>
    <cellStyle name="輔色3 3 3 2" xfId="16096"/>
    <cellStyle name="輔色3 3 3 2 2" xfId="16097"/>
    <cellStyle name="輔色3 3 3 2 3" xfId="16098"/>
    <cellStyle name="輔色3 3 3 2 4" xfId="16099"/>
    <cellStyle name="輔色3 3 3 2 5" xfId="16100"/>
    <cellStyle name="輔色3 3 3 3" xfId="16101"/>
    <cellStyle name="輔色3 3 3 3 2" xfId="16102"/>
    <cellStyle name="輔色3 3 3 3 3" xfId="16103"/>
    <cellStyle name="輔色3 3 3 3 4" xfId="16104"/>
    <cellStyle name="輔色3 3 3 3 5" xfId="16105"/>
    <cellStyle name="輔色3 3 3 4" xfId="16106"/>
    <cellStyle name="輔色3 3 3 4 2" xfId="16107"/>
    <cellStyle name="輔色3 3 3 4 3" xfId="16108"/>
    <cellStyle name="輔色3 3 3 5" xfId="16109"/>
    <cellStyle name="輔色3 3 3 6" xfId="16110"/>
    <cellStyle name="輔色3 3 3 7" xfId="16111"/>
    <cellStyle name="輔色3 3 3 8" xfId="16112"/>
    <cellStyle name="輔色3 3 4" xfId="16113"/>
    <cellStyle name="輔色3 3 4 2" xfId="16114"/>
    <cellStyle name="輔色3 3 4 2 2" xfId="16115"/>
    <cellStyle name="輔色3 3 4 2 3" xfId="16116"/>
    <cellStyle name="輔色3 3 4 2 4" xfId="16117"/>
    <cellStyle name="輔色3 3 4 2 5" xfId="16118"/>
    <cellStyle name="輔色3 3 4 3" xfId="16119"/>
    <cellStyle name="輔色3 3 4 3 2" xfId="16120"/>
    <cellStyle name="輔色3 3 4 3 3" xfId="16121"/>
    <cellStyle name="輔色3 3 4 3 4" xfId="16122"/>
    <cellStyle name="輔色3 3 4 3 5" xfId="16123"/>
    <cellStyle name="輔色3 3 4 4" xfId="16124"/>
    <cellStyle name="輔色3 3 4 4 2" xfId="16125"/>
    <cellStyle name="輔色3 3 4 4 3" xfId="16126"/>
    <cellStyle name="輔色3 3 4 5" xfId="16127"/>
    <cellStyle name="輔色3 3 4 6" xfId="16128"/>
    <cellStyle name="輔色3 3 4 7" xfId="16129"/>
    <cellStyle name="輔色3 3 4 8" xfId="16130"/>
    <cellStyle name="輔色3 3 5" xfId="16131"/>
    <cellStyle name="輔色3 3 5 2" xfId="16132"/>
    <cellStyle name="輔色3 3 5 3" xfId="16133"/>
    <cellStyle name="輔色3 3 5 4" xfId="16134"/>
    <cellStyle name="輔色3 3 5 5" xfId="16135"/>
    <cellStyle name="輔色3 3 6" xfId="16136"/>
    <cellStyle name="輔色3 3 6 2" xfId="16137"/>
    <cellStyle name="輔色3 3 6 3" xfId="16138"/>
    <cellStyle name="輔色3 3 6 4" xfId="16139"/>
    <cellStyle name="輔色3 3 6 5" xfId="16140"/>
    <cellStyle name="輔色3 3 7" xfId="16141"/>
    <cellStyle name="輔色3 3 7 2" xfId="16142"/>
    <cellStyle name="輔色3 3 7 3" xfId="16143"/>
    <cellStyle name="輔色3 3 8" xfId="16144"/>
    <cellStyle name="輔色3 3 9" xfId="16145"/>
    <cellStyle name="輔色3 4" xfId="16146"/>
    <cellStyle name="輔色3 4 10" xfId="16147"/>
    <cellStyle name="輔色3 4 11" xfId="16148"/>
    <cellStyle name="輔色3 4 2" xfId="16149"/>
    <cellStyle name="輔色3 4 2 2" xfId="16150"/>
    <cellStyle name="輔色3 4 2 2 2" xfId="16151"/>
    <cellStyle name="輔色3 4 2 2 3" xfId="16152"/>
    <cellStyle name="輔色3 4 2 2 4" xfId="16153"/>
    <cellStyle name="輔色3 4 2 2 5" xfId="16154"/>
    <cellStyle name="輔色3 4 2 3" xfId="16155"/>
    <cellStyle name="輔色3 4 2 3 2" xfId="16156"/>
    <cellStyle name="輔色3 4 2 3 3" xfId="16157"/>
    <cellStyle name="輔色3 4 2 3 4" xfId="16158"/>
    <cellStyle name="輔色3 4 2 3 5" xfId="16159"/>
    <cellStyle name="輔色3 4 2 4" xfId="16160"/>
    <cellStyle name="輔色3 4 2 4 2" xfId="16161"/>
    <cellStyle name="輔色3 4 2 4 3" xfId="16162"/>
    <cellStyle name="輔色3 4 2 5" xfId="16163"/>
    <cellStyle name="輔色3 4 2 6" xfId="16164"/>
    <cellStyle name="輔色3 4 2 7" xfId="16165"/>
    <cellStyle name="輔色3 4 2 8" xfId="16166"/>
    <cellStyle name="輔色3 4 3" xfId="16167"/>
    <cellStyle name="輔色3 4 3 2" xfId="16168"/>
    <cellStyle name="輔色3 4 3 2 2" xfId="16169"/>
    <cellStyle name="輔色3 4 3 2 3" xfId="16170"/>
    <cellStyle name="輔色3 4 3 2 4" xfId="16171"/>
    <cellStyle name="輔色3 4 3 2 5" xfId="16172"/>
    <cellStyle name="輔色3 4 3 3" xfId="16173"/>
    <cellStyle name="輔色3 4 3 3 2" xfId="16174"/>
    <cellStyle name="輔色3 4 3 3 3" xfId="16175"/>
    <cellStyle name="輔色3 4 3 3 4" xfId="16176"/>
    <cellStyle name="輔色3 4 3 3 5" xfId="16177"/>
    <cellStyle name="輔色3 4 3 4" xfId="16178"/>
    <cellStyle name="輔色3 4 3 4 2" xfId="16179"/>
    <cellStyle name="輔色3 4 3 4 3" xfId="16180"/>
    <cellStyle name="輔色3 4 3 5" xfId="16181"/>
    <cellStyle name="輔色3 4 3 6" xfId="16182"/>
    <cellStyle name="輔色3 4 3 7" xfId="16183"/>
    <cellStyle name="輔色3 4 3 8" xfId="16184"/>
    <cellStyle name="輔色3 4 4" xfId="16185"/>
    <cellStyle name="輔色3 4 4 2" xfId="16186"/>
    <cellStyle name="輔色3 4 4 2 2" xfId="16187"/>
    <cellStyle name="輔色3 4 4 2 3" xfId="16188"/>
    <cellStyle name="輔色3 4 4 2 4" xfId="16189"/>
    <cellStyle name="輔色3 4 4 2 5" xfId="16190"/>
    <cellStyle name="輔色3 4 4 3" xfId="16191"/>
    <cellStyle name="輔色3 4 4 3 2" xfId="16192"/>
    <cellStyle name="輔色3 4 4 3 3" xfId="16193"/>
    <cellStyle name="輔色3 4 4 3 4" xfId="16194"/>
    <cellStyle name="輔色3 4 4 3 5" xfId="16195"/>
    <cellStyle name="輔色3 4 4 4" xfId="16196"/>
    <cellStyle name="輔色3 4 4 4 2" xfId="16197"/>
    <cellStyle name="輔色3 4 4 4 3" xfId="16198"/>
    <cellStyle name="輔色3 4 4 5" xfId="16199"/>
    <cellStyle name="輔色3 4 4 6" xfId="16200"/>
    <cellStyle name="輔色3 4 4 7" xfId="16201"/>
    <cellStyle name="輔色3 4 4 8" xfId="16202"/>
    <cellStyle name="輔色3 4 5" xfId="16203"/>
    <cellStyle name="輔色3 4 5 2" xfId="16204"/>
    <cellStyle name="輔色3 4 5 3" xfId="16205"/>
    <cellStyle name="輔色3 4 5 4" xfId="16206"/>
    <cellStyle name="輔色3 4 5 5" xfId="16207"/>
    <cellStyle name="輔色3 4 6" xfId="16208"/>
    <cellStyle name="輔色3 4 6 2" xfId="16209"/>
    <cellStyle name="輔色3 4 6 3" xfId="16210"/>
    <cellStyle name="輔色3 4 6 4" xfId="16211"/>
    <cellStyle name="輔色3 4 6 5" xfId="16212"/>
    <cellStyle name="輔色3 4 7" xfId="16213"/>
    <cellStyle name="輔色3 4 7 2" xfId="16214"/>
    <cellStyle name="輔色3 4 7 3" xfId="16215"/>
    <cellStyle name="輔色3 4 8" xfId="16216"/>
    <cellStyle name="輔色3 4 9" xfId="16217"/>
    <cellStyle name="輔色3 5" xfId="16218"/>
    <cellStyle name="輔色3 5 10" xfId="16219"/>
    <cellStyle name="輔色3 5 11" xfId="16220"/>
    <cellStyle name="輔色3 5 2" xfId="16221"/>
    <cellStyle name="輔色3 5 2 2" xfId="16222"/>
    <cellStyle name="輔色3 5 2 2 2" xfId="16223"/>
    <cellStyle name="輔色3 5 2 2 3" xfId="16224"/>
    <cellStyle name="輔色3 5 2 2 4" xfId="16225"/>
    <cellStyle name="輔色3 5 2 2 5" xfId="16226"/>
    <cellStyle name="輔色3 5 2 3" xfId="16227"/>
    <cellStyle name="輔色3 5 2 3 2" xfId="16228"/>
    <cellStyle name="輔色3 5 2 3 3" xfId="16229"/>
    <cellStyle name="輔色3 5 2 3 4" xfId="16230"/>
    <cellStyle name="輔色3 5 2 3 5" xfId="16231"/>
    <cellStyle name="輔色3 5 2 4" xfId="16232"/>
    <cellStyle name="輔色3 5 2 4 2" xfId="16233"/>
    <cellStyle name="輔色3 5 2 4 3" xfId="16234"/>
    <cellStyle name="輔色3 5 2 5" xfId="16235"/>
    <cellStyle name="輔色3 5 2 6" xfId="16236"/>
    <cellStyle name="輔色3 5 2 7" xfId="16237"/>
    <cellStyle name="輔色3 5 2 8" xfId="16238"/>
    <cellStyle name="輔色3 5 3" xfId="16239"/>
    <cellStyle name="輔色3 5 3 2" xfId="16240"/>
    <cellStyle name="輔色3 5 3 2 2" xfId="16241"/>
    <cellStyle name="輔色3 5 3 2 3" xfId="16242"/>
    <cellStyle name="輔色3 5 3 2 4" xfId="16243"/>
    <cellStyle name="輔色3 5 3 2 5" xfId="16244"/>
    <cellStyle name="輔色3 5 3 3" xfId="16245"/>
    <cellStyle name="輔色3 5 3 3 2" xfId="16246"/>
    <cellStyle name="輔色3 5 3 3 3" xfId="16247"/>
    <cellStyle name="輔色3 5 3 3 4" xfId="16248"/>
    <cellStyle name="輔色3 5 3 3 5" xfId="16249"/>
    <cellStyle name="輔色3 5 3 4" xfId="16250"/>
    <cellStyle name="輔色3 5 3 4 2" xfId="16251"/>
    <cellStyle name="輔色3 5 3 4 3" xfId="16252"/>
    <cellStyle name="輔色3 5 3 5" xfId="16253"/>
    <cellStyle name="輔色3 5 3 6" xfId="16254"/>
    <cellStyle name="輔色3 5 3 7" xfId="16255"/>
    <cellStyle name="輔色3 5 3 8" xfId="16256"/>
    <cellStyle name="輔色3 5 4" xfId="16257"/>
    <cellStyle name="輔色3 5 4 2" xfId="16258"/>
    <cellStyle name="輔色3 5 4 2 2" xfId="16259"/>
    <cellStyle name="輔色3 5 4 2 3" xfId="16260"/>
    <cellStyle name="輔色3 5 4 2 4" xfId="16261"/>
    <cellStyle name="輔色3 5 4 2 5" xfId="16262"/>
    <cellStyle name="輔色3 5 4 3" xfId="16263"/>
    <cellStyle name="輔色3 5 4 3 2" xfId="16264"/>
    <cellStyle name="輔色3 5 4 3 3" xfId="16265"/>
    <cellStyle name="輔色3 5 4 3 4" xfId="16266"/>
    <cellStyle name="輔色3 5 4 3 5" xfId="16267"/>
    <cellStyle name="輔色3 5 4 4" xfId="16268"/>
    <cellStyle name="輔色3 5 4 4 2" xfId="16269"/>
    <cellStyle name="輔色3 5 4 4 3" xfId="16270"/>
    <cellStyle name="輔色3 5 4 5" xfId="16271"/>
    <cellStyle name="輔色3 5 4 6" xfId="16272"/>
    <cellStyle name="輔色3 5 4 7" xfId="16273"/>
    <cellStyle name="輔色3 5 4 8" xfId="16274"/>
    <cellStyle name="輔色3 5 5" xfId="16275"/>
    <cellStyle name="輔色3 5 5 2" xfId="16276"/>
    <cellStyle name="輔色3 5 5 3" xfId="16277"/>
    <cellStyle name="輔色3 5 5 4" xfId="16278"/>
    <cellStyle name="輔色3 5 5 5" xfId="16279"/>
    <cellStyle name="輔色3 5 6" xfId="16280"/>
    <cellStyle name="輔色3 5 6 2" xfId="16281"/>
    <cellStyle name="輔色3 5 6 3" xfId="16282"/>
    <cellStyle name="輔色3 5 6 4" xfId="16283"/>
    <cellStyle name="輔色3 5 6 5" xfId="16284"/>
    <cellStyle name="輔色3 5 7" xfId="16285"/>
    <cellStyle name="輔色3 5 7 2" xfId="16286"/>
    <cellStyle name="輔色3 5 7 3" xfId="16287"/>
    <cellStyle name="輔色3 5 8" xfId="16288"/>
    <cellStyle name="輔色3 5 9" xfId="16289"/>
    <cellStyle name="輔色3 6" xfId="16290"/>
    <cellStyle name="輔色3 6 10" xfId="16291"/>
    <cellStyle name="輔色3 6 10 2" xfId="16292"/>
    <cellStyle name="輔色3 6 10 3" xfId="16293"/>
    <cellStyle name="輔色3 6 11" xfId="16294"/>
    <cellStyle name="輔色3 6 12" xfId="16295"/>
    <cellStyle name="輔色3 6 2" xfId="16296"/>
    <cellStyle name="輔色3 6 2 2" xfId="16297"/>
    <cellStyle name="輔色3 6 2 2 2" xfId="16298"/>
    <cellStyle name="輔色3 6 2 2 3" xfId="16299"/>
    <cellStyle name="輔色3 6 2 2 4" xfId="16300"/>
    <cellStyle name="輔色3 6 2 2 5" xfId="16301"/>
    <cellStyle name="輔色3 6 2 3" xfId="16302"/>
    <cellStyle name="輔色3 6 2 3 2" xfId="16303"/>
    <cellStyle name="輔色3 6 2 3 3" xfId="16304"/>
    <cellStyle name="輔色3 6 2 3 4" xfId="16305"/>
    <cellStyle name="輔色3 6 2 3 5" xfId="16306"/>
    <cellStyle name="輔色3 6 2 4" xfId="16307"/>
    <cellStyle name="輔色3 6 2 4 2" xfId="16308"/>
    <cellStyle name="輔色3 6 2 4 3" xfId="16309"/>
    <cellStyle name="輔色3 6 2 5" xfId="16310"/>
    <cellStyle name="輔色3 6 2 6" xfId="16311"/>
    <cellStyle name="輔色3 6 2 7" xfId="16312"/>
    <cellStyle name="輔色3 6 2 8" xfId="16313"/>
    <cellStyle name="輔色3 6 3" xfId="16314"/>
    <cellStyle name="輔色3 6 3 2" xfId="16315"/>
    <cellStyle name="輔色3 6 3 2 2" xfId="16316"/>
    <cellStyle name="輔色3 6 3 2 3" xfId="16317"/>
    <cellStyle name="輔色3 6 3 2 4" xfId="16318"/>
    <cellStyle name="輔色3 6 3 2 5" xfId="16319"/>
    <cellStyle name="輔色3 6 3 3" xfId="16320"/>
    <cellStyle name="輔色3 6 3 3 2" xfId="16321"/>
    <cellStyle name="輔色3 6 3 3 3" xfId="16322"/>
    <cellStyle name="輔色3 6 3 3 4" xfId="16323"/>
    <cellStyle name="輔色3 6 3 3 5" xfId="16324"/>
    <cellStyle name="輔色3 6 3 4" xfId="16325"/>
    <cellStyle name="輔色3 6 3 4 2" xfId="16326"/>
    <cellStyle name="輔色3 6 3 4 3" xfId="16327"/>
    <cellStyle name="輔色3 6 3 5" xfId="16328"/>
    <cellStyle name="輔色3 6 3 6" xfId="16329"/>
    <cellStyle name="輔色3 6 3 7" xfId="16330"/>
    <cellStyle name="輔色3 6 3 8" xfId="16331"/>
    <cellStyle name="輔色3 6 4" xfId="16332"/>
    <cellStyle name="輔色3 6 4 2" xfId="16333"/>
    <cellStyle name="輔色3 6 4 2 2" xfId="16334"/>
    <cellStyle name="輔色3 6 4 2 3" xfId="16335"/>
    <cellStyle name="輔色3 6 4 2 4" xfId="16336"/>
    <cellStyle name="輔色3 6 4 2 5" xfId="16337"/>
    <cellStyle name="輔色3 6 4 3" xfId="16338"/>
    <cellStyle name="輔色3 6 4 3 2" xfId="16339"/>
    <cellStyle name="輔色3 6 4 3 3" xfId="16340"/>
    <cellStyle name="輔色3 6 4 3 4" xfId="16341"/>
    <cellStyle name="輔色3 6 4 3 5" xfId="16342"/>
    <cellStyle name="輔色3 6 4 4" xfId="16343"/>
    <cellStyle name="輔色3 6 4 4 2" xfId="16344"/>
    <cellStyle name="輔色3 6 4 4 3" xfId="16345"/>
    <cellStyle name="輔色3 6 4 5" xfId="16346"/>
    <cellStyle name="輔色3 6 4 6" xfId="16347"/>
    <cellStyle name="輔色3 6 4 7" xfId="16348"/>
    <cellStyle name="輔色3 6 4 8" xfId="16349"/>
    <cellStyle name="輔色3 6 5" xfId="16350"/>
    <cellStyle name="輔色3 6 5 2" xfId="16351"/>
    <cellStyle name="輔色3 6 5 2 2" xfId="16352"/>
    <cellStyle name="輔色3 6 5 2 3" xfId="16353"/>
    <cellStyle name="輔色3 6 5 2 4" xfId="16354"/>
    <cellStyle name="輔色3 6 5 2 5" xfId="16355"/>
    <cellStyle name="輔色3 6 5 3" xfId="16356"/>
    <cellStyle name="輔色3 6 5 3 2" xfId="16357"/>
    <cellStyle name="輔色3 6 5 3 3" xfId="16358"/>
    <cellStyle name="輔色3 6 5 3 4" xfId="16359"/>
    <cellStyle name="輔色3 6 5 4" xfId="16360"/>
    <cellStyle name="輔色3 6 5 4 2" xfId="16361"/>
    <cellStyle name="輔色3 6 5 4 3" xfId="16362"/>
    <cellStyle name="輔色3 6 5 5" xfId="16363"/>
    <cellStyle name="輔色3 6 5 6" xfId="16364"/>
    <cellStyle name="輔色3 6 5 7" xfId="16365"/>
    <cellStyle name="輔色3 6 6" xfId="16366"/>
    <cellStyle name="輔色3 6 6 2" xfId="16367"/>
    <cellStyle name="輔色3 6 6 2 2" xfId="16368"/>
    <cellStyle name="輔色3 6 6 2 3" xfId="16369"/>
    <cellStyle name="輔色3 6 6 2 4" xfId="16370"/>
    <cellStyle name="輔色3 6 6 2 5" xfId="16371"/>
    <cellStyle name="輔色3 6 6 3" xfId="16372"/>
    <cellStyle name="輔色3 6 6 3 2" xfId="16373"/>
    <cellStyle name="輔色3 6 6 3 3" xfId="16374"/>
    <cellStyle name="輔色3 6 6 3 4" xfId="16375"/>
    <cellStyle name="輔色3 6 6 4" xfId="16376"/>
    <cellStyle name="輔色3 6 6 4 2" xfId="16377"/>
    <cellStyle name="輔色3 6 6 4 3" xfId="16378"/>
    <cellStyle name="輔色3 6 6 5" xfId="16379"/>
    <cellStyle name="輔色3 6 6 6" xfId="16380"/>
    <cellStyle name="輔色3 6 6 7" xfId="16381"/>
    <cellStyle name="輔色3 6 7" xfId="16382"/>
    <cellStyle name="輔色3 6 7 2" xfId="16383"/>
    <cellStyle name="輔色3 6 7 2 2" xfId="16384"/>
    <cellStyle name="輔色3 6 7 2 3" xfId="16385"/>
    <cellStyle name="輔色3 6 7 2 4" xfId="16386"/>
    <cellStyle name="輔色3 6 7 2 5" xfId="16387"/>
    <cellStyle name="輔色3 6 7 3" xfId="16388"/>
    <cellStyle name="輔色3 6 7 3 2" xfId="16389"/>
    <cellStyle name="輔色3 6 7 3 3" xfId="16390"/>
    <cellStyle name="輔色3 6 7 3 4" xfId="16391"/>
    <cellStyle name="輔色3 6 7 4" xfId="16392"/>
    <cellStyle name="輔色3 6 7 4 2" xfId="16393"/>
    <cellStyle name="輔色3 6 7 4 3" xfId="16394"/>
    <cellStyle name="輔色3 6 7 5" xfId="16395"/>
    <cellStyle name="輔色3 6 7 6" xfId="16396"/>
    <cellStyle name="輔色3 6 7 7" xfId="16397"/>
    <cellStyle name="輔色3 6 8" xfId="16398"/>
    <cellStyle name="輔色3 6 8 2" xfId="16399"/>
    <cellStyle name="輔色3 6 9" xfId="16400"/>
    <cellStyle name="輔色3 6 9 2" xfId="16401"/>
    <cellStyle name="輔色3 7" xfId="16402"/>
    <cellStyle name="輔色3 7 10" xfId="16403"/>
    <cellStyle name="輔色3 7 11" xfId="16404"/>
    <cellStyle name="輔色3 7 2" xfId="16405"/>
    <cellStyle name="輔色3 7 2 2" xfId="16406"/>
    <cellStyle name="輔色3 7 2 2 2" xfId="16407"/>
    <cellStyle name="輔色3 7 2 2 3" xfId="16408"/>
    <cellStyle name="輔色3 7 2 2 4" xfId="16409"/>
    <cellStyle name="輔色3 7 2 2 5" xfId="16410"/>
    <cellStyle name="輔色3 7 2 3" xfId="16411"/>
    <cellStyle name="輔色3 7 2 3 2" xfId="16412"/>
    <cellStyle name="輔色3 7 2 3 3" xfId="16413"/>
    <cellStyle name="輔色3 7 2 3 4" xfId="16414"/>
    <cellStyle name="輔色3 7 2 3 5" xfId="16415"/>
    <cellStyle name="輔色3 7 2 4" xfId="16416"/>
    <cellStyle name="輔色3 7 2 4 2" xfId="16417"/>
    <cellStyle name="輔色3 7 2 4 3" xfId="16418"/>
    <cellStyle name="輔色3 7 2 5" xfId="16419"/>
    <cellStyle name="輔色3 7 2 6" xfId="16420"/>
    <cellStyle name="輔色3 7 2 7" xfId="16421"/>
    <cellStyle name="輔色3 7 2 8" xfId="16422"/>
    <cellStyle name="輔色3 7 3" xfId="16423"/>
    <cellStyle name="輔色3 7 3 2" xfId="16424"/>
    <cellStyle name="輔色3 7 3 2 2" xfId="16425"/>
    <cellStyle name="輔色3 7 3 2 3" xfId="16426"/>
    <cellStyle name="輔色3 7 3 2 4" xfId="16427"/>
    <cellStyle name="輔色3 7 3 2 5" xfId="16428"/>
    <cellStyle name="輔色3 7 3 3" xfId="16429"/>
    <cellStyle name="輔色3 7 3 3 2" xfId="16430"/>
    <cellStyle name="輔色3 7 3 3 3" xfId="16431"/>
    <cellStyle name="輔色3 7 3 3 4" xfId="16432"/>
    <cellStyle name="輔色3 7 3 3 5" xfId="16433"/>
    <cellStyle name="輔色3 7 3 4" xfId="16434"/>
    <cellStyle name="輔色3 7 3 4 2" xfId="16435"/>
    <cellStyle name="輔色3 7 3 4 3" xfId="16436"/>
    <cellStyle name="輔色3 7 3 5" xfId="16437"/>
    <cellStyle name="輔色3 7 3 6" xfId="16438"/>
    <cellStyle name="輔色3 7 3 7" xfId="16439"/>
    <cellStyle name="輔色3 7 3 8" xfId="16440"/>
    <cellStyle name="輔色3 7 4" xfId="16441"/>
    <cellStyle name="輔色3 7 4 2" xfId="16442"/>
    <cellStyle name="輔色3 7 4 2 2" xfId="16443"/>
    <cellStyle name="輔色3 7 4 2 3" xfId="16444"/>
    <cellStyle name="輔色3 7 4 2 4" xfId="16445"/>
    <cellStyle name="輔色3 7 4 2 5" xfId="16446"/>
    <cellStyle name="輔色3 7 4 3" xfId="16447"/>
    <cellStyle name="輔色3 7 4 3 2" xfId="16448"/>
    <cellStyle name="輔色3 7 4 3 3" xfId="16449"/>
    <cellStyle name="輔色3 7 4 3 4" xfId="16450"/>
    <cellStyle name="輔色3 7 4 3 5" xfId="16451"/>
    <cellStyle name="輔色3 7 4 4" xfId="16452"/>
    <cellStyle name="輔色3 7 4 4 2" xfId="16453"/>
    <cellStyle name="輔色3 7 4 4 3" xfId="16454"/>
    <cellStyle name="輔色3 7 4 5" xfId="16455"/>
    <cellStyle name="輔色3 7 4 6" xfId="16456"/>
    <cellStyle name="輔色3 7 4 7" xfId="16457"/>
    <cellStyle name="輔色3 7 4 8" xfId="16458"/>
    <cellStyle name="輔色3 7 5" xfId="16459"/>
    <cellStyle name="輔色3 7 5 2" xfId="16460"/>
    <cellStyle name="輔色3 7 5 3" xfId="16461"/>
    <cellStyle name="輔色3 7 5 4" xfId="16462"/>
    <cellStyle name="輔色3 7 5 5" xfId="16463"/>
    <cellStyle name="輔色3 7 6" xfId="16464"/>
    <cellStyle name="輔色3 7 6 2" xfId="16465"/>
    <cellStyle name="輔色3 7 6 3" xfId="16466"/>
    <cellStyle name="輔色3 7 6 4" xfId="16467"/>
    <cellStyle name="輔色3 7 6 5" xfId="16468"/>
    <cellStyle name="輔色3 7 7" xfId="16469"/>
    <cellStyle name="輔色3 7 7 2" xfId="16470"/>
    <cellStyle name="輔色3 7 7 3" xfId="16471"/>
    <cellStyle name="輔色3 7 8" xfId="16472"/>
    <cellStyle name="輔色3 7 9" xfId="16473"/>
    <cellStyle name="輔色3 8" xfId="16474"/>
    <cellStyle name="輔色3 8 10" xfId="16475"/>
    <cellStyle name="輔色3 8 11" xfId="16476"/>
    <cellStyle name="輔色3 8 2" xfId="16477"/>
    <cellStyle name="輔色3 8 2 2" xfId="16478"/>
    <cellStyle name="輔色3 8 2 2 2" xfId="16479"/>
    <cellStyle name="輔色3 8 2 2 3" xfId="16480"/>
    <cellStyle name="輔色3 8 2 2 4" xfId="16481"/>
    <cellStyle name="輔色3 8 2 2 5" xfId="16482"/>
    <cellStyle name="輔色3 8 2 3" xfId="16483"/>
    <cellStyle name="輔色3 8 2 3 2" xfId="16484"/>
    <cellStyle name="輔色3 8 2 3 3" xfId="16485"/>
    <cellStyle name="輔色3 8 2 3 4" xfId="16486"/>
    <cellStyle name="輔色3 8 2 3 5" xfId="16487"/>
    <cellStyle name="輔色3 8 2 4" xfId="16488"/>
    <cellStyle name="輔色3 8 2 4 2" xfId="16489"/>
    <cellStyle name="輔色3 8 2 4 3" xfId="16490"/>
    <cellStyle name="輔色3 8 2 5" xfId="16491"/>
    <cellStyle name="輔色3 8 2 6" xfId="16492"/>
    <cellStyle name="輔色3 8 2 7" xfId="16493"/>
    <cellStyle name="輔色3 8 2 8" xfId="16494"/>
    <cellStyle name="輔色3 8 3" xfId="16495"/>
    <cellStyle name="輔色3 8 3 2" xfId="16496"/>
    <cellStyle name="輔色3 8 3 2 2" xfId="16497"/>
    <cellStyle name="輔色3 8 3 2 3" xfId="16498"/>
    <cellStyle name="輔色3 8 3 2 4" xfId="16499"/>
    <cellStyle name="輔色3 8 3 2 5" xfId="16500"/>
    <cellStyle name="輔色3 8 3 3" xfId="16501"/>
    <cellStyle name="輔色3 8 3 3 2" xfId="16502"/>
    <cellStyle name="輔色3 8 3 3 3" xfId="16503"/>
    <cellStyle name="輔色3 8 3 3 4" xfId="16504"/>
    <cellStyle name="輔色3 8 3 3 5" xfId="16505"/>
    <cellStyle name="輔色3 8 3 4" xfId="16506"/>
    <cellStyle name="輔色3 8 3 4 2" xfId="16507"/>
    <cellStyle name="輔色3 8 3 4 3" xfId="16508"/>
    <cellStyle name="輔色3 8 3 5" xfId="16509"/>
    <cellStyle name="輔色3 8 3 6" xfId="16510"/>
    <cellStyle name="輔色3 8 3 7" xfId="16511"/>
    <cellStyle name="輔色3 8 3 8" xfId="16512"/>
    <cellStyle name="輔色3 8 4" xfId="16513"/>
    <cellStyle name="輔色3 8 4 2" xfId="16514"/>
    <cellStyle name="輔色3 8 4 2 2" xfId="16515"/>
    <cellStyle name="輔色3 8 4 2 3" xfId="16516"/>
    <cellStyle name="輔色3 8 4 2 4" xfId="16517"/>
    <cellStyle name="輔色3 8 4 2 5" xfId="16518"/>
    <cellStyle name="輔色3 8 4 3" xfId="16519"/>
    <cellStyle name="輔色3 8 4 3 2" xfId="16520"/>
    <cellStyle name="輔色3 8 4 3 3" xfId="16521"/>
    <cellStyle name="輔色3 8 4 3 4" xfId="16522"/>
    <cellStyle name="輔色3 8 4 3 5" xfId="16523"/>
    <cellStyle name="輔色3 8 4 4" xfId="16524"/>
    <cellStyle name="輔色3 8 4 4 2" xfId="16525"/>
    <cellStyle name="輔色3 8 4 4 3" xfId="16526"/>
    <cellStyle name="輔色3 8 4 5" xfId="16527"/>
    <cellStyle name="輔色3 8 4 6" xfId="16528"/>
    <cellStyle name="輔色3 8 4 7" xfId="16529"/>
    <cellStyle name="輔色3 8 4 8" xfId="16530"/>
    <cellStyle name="輔色3 8 5" xfId="16531"/>
    <cellStyle name="輔色3 8 5 2" xfId="16532"/>
    <cellStyle name="輔色3 8 5 3" xfId="16533"/>
    <cellStyle name="輔色3 8 5 4" xfId="16534"/>
    <cellStyle name="輔色3 8 5 5" xfId="16535"/>
    <cellStyle name="輔色3 8 6" xfId="16536"/>
    <cellStyle name="輔色3 8 6 2" xfId="16537"/>
    <cellStyle name="輔色3 8 6 3" xfId="16538"/>
    <cellStyle name="輔色3 8 6 4" xfId="16539"/>
    <cellStyle name="輔色3 8 6 5" xfId="16540"/>
    <cellStyle name="輔色3 8 7" xfId="16541"/>
    <cellStyle name="輔色3 8 7 2" xfId="16542"/>
    <cellStyle name="輔色3 8 7 3" xfId="16543"/>
    <cellStyle name="輔色3 8 8" xfId="16544"/>
    <cellStyle name="輔色3 8 9" xfId="16545"/>
    <cellStyle name="輔色3 9" xfId="16546"/>
    <cellStyle name="輔色3 9 10" xfId="16547"/>
    <cellStyle name="輔色3 9 11" xfId="16548"/>
    <cellStyle name="輔色3 9 2" xfId="16549"/>
    <cellStyle name="輔色3 9 2 2" xfId="16550"/>
    <cellStyle name="輔色3 9 2 2 2" xfId="16551"/>
    <cellStyle name="輔色3 9 2 2 3" xfId="16552"/>
    <cellStyle name="輔色3 9 2 2 4" xfId="16553"/>
    <cellStyle name="輔色3 9 2 2 5" xfId="16554"/>
    <cellStyle name="輔色3 9 2 3" xfId="16555"/>
    <cellStyle name="輔色3 9 2 3 2" xfId="16556"/>
    <cellStyle name="輔色3 9 2 3 3" xfId="16557"/>
    <cellStyle name="輔色3 9 2 3 4" xfId="16558"/>
    <cellStyle name="輔色3 9 2 3 5" xfId="16559"/>
    <cellStyle name="輔色3 9 2 4" xfId="16560"/>
    <cellStyle name="輔色3 9 2 4 2" xfId="16561"/>
    <cellStyle name="輔色3 9 2 4 3" xfId="16562"/>
    <cellStyle name="輔色3 9 2 5" xfId="16563"/>
    <cellStyle name="輔色3 9 2 6" xfId="16564"/>
    <cellStyle name="輔色3 9 2 7" xfId="16565"/>
    <cellStyle name="輔色3 9 2 8" xfId="16566"/>
    <cellStyle name="輔色3 9 3" xfId="16567"/>
    <cellStyle name="輔色3 9 3 2" xfId="16568"/>
    <cellStyle name="輔色3 9 3 2 2" xfId="16569"/>
    <cellStyle name="輔色3 9 3 2 3" xfId="16570"/>
    <cellStyle name="輔色3 9 3 2 4" xfId="16571"/>
    <cellStyle name="輔色3 9 3 2 5" xfId="16572"/>
    <cellStyle name="輔色3 9 3 3" xfId="16573"/>
    <cellStyle name="輔色3 9 3 3 2" xfId="16574"/>
    <cellStyle name="輔色3 9 3 3 3" xfId="16575"/>
    <cellStyle name="輔色3 9 3 3 4" xfId="16576"/>
    <cellStyle name="輔色3 9 3 3 5" xfId="16577"/>
    <cellStyle name="輔色3 9 3 4" xfId="16578"/>
    <cellStyle name="輔色3 9 3 4 2" xfId="16579"/>
    <cellStyle name="輔色3 9 3 4 3" xfId="16580"/>
    <cellStyle name="輔色3 9 3 5" xfId="16581"/>
    <cellStyle name="輔色3 9 3 6" xfId="16582"/>
    <cellStyle name="輔色3 9 3 7" xfId="16583"/>
    <cellStyle name="輔色3 9 3 8" xfId="16584"/>
    <cellStyle name="輔色3 9 4" xfId="16585"/>
    <cellStyle name="輔色3 9 4 2" xfId="16586"/>
    <cellStyle name="輔色3 9 4 2 2" xfId="16587"/>
    <cellStyle name="輔色3 9 4 2 3" xfId="16588"/>
    <cellStyle name="輔色3 9 4 2 4" xfId="16589"/>
    <cellStyle name="輔色3 9 4 2 5" xfId="16590"/>
    <cellStyle name="輔色3 9 4 3" xfId="16591"/>
    <cellStyle name="輔色3 9 4 3 2" xfId="16592"/>
    <cellStyle name="輔色3 9 4 3 3" xfId="16593"/>
    <cellStyle name="輔色3 9 4 3 4" xfId="16594"/>
    <cellStyle name="輔色3 9 4 3 5" xfId="16595"/>
    <cellStyle name="輔色3 9 4 4" xfId="16596"/>
    <cellStyle name="輔色3 9 4 4 2" xfId="16597"/>
    <cellStyle name="輔色3 9 4 4 3" xfId="16598"/>
    <cellStyle name="輔色3 9 4 5" xfId="16599"/>
    <cellStyle name="輔色3 9 4 6" xfId="16600"/>
    <cellStyle name="輔色3 9 4 7" xfId="16601"/>
    <cellStyle name="輔色3 9 4 8" xfId="16602"/>
    <cellStyle name="輔色3 9 5" xfId="16603"/>
    <cellStyle name="輔色3 9 5 2" xfId="16604"/>
    <cellStyle name="輔色3 9 5 3" xfId="16605"/>
    <cellStyle name="輔色3 9 5 4" xfId="16606"/>
    <cellStyle name="輔色3 9 5 5" xfId="16607"/>
    <cellStyle name="輔色3 9 6" xfId="16608"/>
    <cellStyle name="輔色3 9 6 2" xfId="16609"/>
    <cellStyle name="輔色3 9 6 3" xfId="16610"/>
    <cellStyle name="輔色3 9 6 4" xfId="16611"/>
    <cellStyle name="輔色3 9 6 5" xfId="16612"/>
    <cellStyle name="輔色3 9 7" xfId="16613"/>
    <cellStyle name="輔色3 9 7 2" xfId="16614"/>
    <cellStyle name="輔色3 9 7 3" xfId="16615"/>
    <cellStyle name="輔色3 9 8" xfId="16616"/>
    <cellStyle name="輔色3 9 9" xfId="16617"/>
    <cellStyle name="輔色4 10" xfId="16618"/>
    <cellStyle name="輔色4 10 10" xfId="16619"/>
    <cellStyle name="輔色4 10 11" xfId="16620"/>
    <cellStyle name="輔色4 10 2" xfId="16621"/>
    <cellStyle name="輔色4 10 2 2" xfId="16622"/>
    <cellStyle name="輔色4 10 2 2 2" xfId="16623"/>
    <cellStyle name="輔色4 10 2 2 3" xfId="16624"/>
    <cellStyle name="輔色4 10 2 2 4" xfId="16625"/>
    <cellStyle name="輔色4 10 2 2 5" xfId="16626"/>
    <cellStyle name="輔色4 10 2 3" xfId="16627"/>
    <cellStyle name="輔色4 10 2 3 2" xfId="16628"/>
    <cellStyle name="輔色4 10 2 3 3" xfId="16629"/>
    <cellStyle name="輔色4 10 2 3 4" xfId="16630"/>
    <cellStyle name="輔色4 10 2 3 5" xfId="16631"/>
    <cellStyle name="輔色4 10 2 4" xfId="16632"/>
    <cellStyle name="輔色4 10 2 4 2" xfId="16633"/>
    <cellStyle name="輔色4 10 2 4 3" xfId="16634"/>
    <cellStyle name="輔色4 10 2 4 4" xfId="16635"/>
    <cellStyle name="輔色4 10 2 5" xfId="16636"/>
    <cellStyle name="輔色4 10 2 6" xfId="16637"/>
    <cellStyle name="輔色4 10 2 7" xfId="16638"/>
    <cellStyle name="輔色4 10 2 8" xfId="16639"/>
    <cellStyle name="輔色4 10 3" xfId="16640"/>
    <cellStyle name="輔色4 10 3 2" xfId="16641"/>
    <cellStyle name="輔色4 10 3 2 2" xfId="16642"/>
    <cellStyle name="輔色4 10 3 2 3" xfId="16643"/>
    <cellStyle name="輔色4 10 3 2 4" xfId="16644"/>
    <cellStyle name="輔色4 10 3 2 5" xfId="16645"/>
    <cellStyle name="輔色4 10 3 3" xfId="16646"/>
    <cellStyle name="輔色4 10 3 3 2" xfId="16647"/>
    <cellStyle name="輔色4 10 3 3 3" xfId="16648"/>
    <cellStyle name="輔色4 10 3 3 4" xfId="16649"/>
    <cellStyle name="輔色4 10 3 3 5" xfId="16650"/>
    <cellStyle name="輔色4 10 3 4" xfId="16651"/>
    <cellStyle name="輔色4 10 3 4 2" xfId="16652"/>
    <cellStyle name="輔色4 10 3 4 3" xfId="16653"/>
    <cellStyle name="輔色4 10 3 4 4" xfId="16654"/>
    <cellStyle name="輔色4 10 3 5" xfId="16655"/>
    <cellStyle name="輔色4 10 3 6" xfId="16656"/>
    <cellStyle name="輔色4 10 3 7" xfId="16657"/>
    <cellStyle name="輔色4 10 3 8" xfId="16658"/>
    <cellStyle name="輔色4 10 4" xfId="16659"/>
    <cellStyle name="輔色4 10 4 2" xfId="16660"/>
    <cellStyle name="輔色4 10 4 2 2" xfId="16661"/>
    <cellStyle name="輔色4 10 4 2 3" xfId="16662"/>
    <cellStyle name="輔色4 10 4 2 4" xfId="16663"/>
    <cellStyle name="輔色4 10 4 2 5" xfId="16664"/>
    <cellStyle name="輔色4 10 4 3" xfId="16665"/>
    <cellStyle name="輔色4 10 4 3 2" xfId="16666"/>
    <cellStyle name="輔色4 10 4 3 3" xfId="16667"/>
    <cellStyle name="輔色4 10 4 3 4" xfId="16668"/>
    <cellStyle name="輔色4 10 4 3 5" xfId="16669"/>
    <cellStyle name="輔色4 10 4 4" xfId="16670"/>
    <cellStyle name="輔色4 10 4 4 2" xfId="16671"/>
    <cellStyle name="輔色4 10 4 4 3" xfId="16672"/>
    <cellStyle name="輔色4 10 4 4 4" xfId="16673"/>
    <cellStyle name="輔色4 10 4 5" xfId="16674"/>
    <cellStyle name="輔色4 10 4 6" xfId="16675"/>
    <cellStyle name="輔色4 10 4 7" xfId="16676"/>
    <cellStyle name="輔色4 10 4 8" xfId="16677"/>
    <cellStyle name="輔色4 10 5" xfId="16678"/>
    <cellStyle name="輔色4 10 5 2" xfId="16679"/>
    <cellStyle name="輔色4 10 5 3" xfId="16680"/>
    <cellStyle name="輔色4 10 5 4" xfId="16681"/>
    <cellStyle name="輔色4 10 5 5" xfId="16682"/>
    <cellStyle name="輔色4 10 6" xfId="16683"/>
    <cellStyle name="輔色4 10 6 2" xfId="16684"/>
    <cellStyle name="輔色4 10 6 3" xfId="16685"/>
    <cellStyle name="輔色4 10 6 4" xfId="16686"/>
    <cellStyle name="輔色4 10 6 5" xfId="16687"/>
    <cellStyle name="輔色4 10 7" xfId="16688"/>
    <cellStyle name="輔色4 10 7 2" xfId="16689"/>
    <cellStyle name="輔色4 10 7 3" xfId="16690"/>
    <cellStyle name="輔色4 10 8" xfId="16691"/>
    <cellStyle name="輔色4 10 9" xfId="16692"/>
    <cellStyle name="輔色4 11" xfId="16693"/>
    <cellStyle name="輔色4 11 10" xfId="16694"/>
    <cellStyle name="輔色4 11 11" xfId="16695"/>
    <cellStyle name="輔色4 11 2" xfId="16696"/>
    <cellStyle name="輔色4 11 2 2" xfId="16697"/>
    <cellStyle name="輔色4 11 2 2 2" xfId="16698"/>
    <cellStyle name="輔色4 11 2 2 3" xfId="16699"/>
    <cellStyle name="輔色4 11 2 2 4" xfId="16700"/>
    <cellStyle name="輔色4 11 2 2 5" xfId="16701"/>
    <cellStyle name="輔色4 11 2 3" xfId="16702"/>
    <cellStyle name="輔色4 11 2 3 2" xfId="16703"/>
    <cellStyle name="輔色4 11 2 3 3" xfId="16704"/>
    <cellStyle name="輔色4 11 2 3 4" xfId="16705"/>
    <cellStyle name="輔色4 11 2 3 5" xfId="16706"/>
    <cellStyle name="輔色4 11 2 4" xfId="16707"/>
    <cellStyle name="輔色4 11 2 4 2" xfId="16708"/>
    <cellStyle name="輔色4 11 2 4 3" xfId="16709"/>
    <cellStyle name="輔色4 11 2 4 4" xfId="16710"/>
    <cellStyle name="輔色4 11 2 5" xfId="16711"/>
    <cellStyle name="輔色4 11 2 6" xfId="16712"/>
    <cellStyle name="輔色4 11 2 7" xfId="16713"/>
    <cellStyle name="輔色4 11 2 8" xfId="16714"/>
    <cellStyle name="輔色4 11 3" xfId="16715"/>
    <cellStyle name="輔色4 11 3 2" xfId="16716"/>
    <cellStyle name="輔色4 11 3 2 2" xfId="16717"/>
    <cellStyle name="輔色4 11 3 2 3" xfId="16718"/>
    <cellStyle name="輔色4 11 3 2 4" xfId="16719"/>
    <cellStyle name="輔色4 11 3 2 5" xfId="16720"/>
    <cellStyle name="輔色4 11 3 3" xfId="16721"/>
    <cellStyle name="輔色4 11 3 3 2" xfId="16722"/>
    <cellStyle name="輔色4 11 3 3 3" xfId="16723"/>
    <cellStyle name="輔色4 11 3 3 4" xfId="16724"/>
    <cellStyle name="輔色4 11 3 3 5" xfId="16725"/>
    <cellStyle name="輔色4 11 3 4" xfId="16726"/>
    <cellStyle name="輔色4 11 3 4 2" xfId="16727"/>
    <cellStyle name="輔色4 11 3 4 3" xfId="16728"/>
    <cellStyle name="輔色4 11 3 4 4" xfId="16729"/>
    <cellStyle name="輔色4 11 3 5" xfId="16730"/>
    <cellStyle name="輔色4 11 3 6" xfId="16731"/>
    <cellStyle name="輔色4 11 3 7" xfId="16732"/>
    <cellStyle name="輔色4 11 3 8" xfId="16733"/>
    <cellStyle name="輔色4 11 4" xfId="16734"/>
    <cellStyle name="輔色4 11 4 2" xfId="16735"/>
    <cellStyle name="輔色4 11 4 2 2" xfId="16736"/>
    <cellStyle name="輔色4 11 4 2 3" xfId="16737"/>
    <cellStyle name="輔色4 11 4 2 4" xfId="16738"/>
    <cellStyle name="輔色4 11 4 2 5" xfId="16739"/>
    <cellStyle name="輔色4 11 4 3" xfId="16740"/>
    <cellStyle name="輔色4 11 4 3 2" xfId="16741"/>
    <cellStyle name="輔色4 11 4 3 3" xfId="16742"/>
    <cellStyle name="輔色4 11 4 3 4" xfId="16743"/>
    <cellStyle name="輔色4 11 4 3 5" xfId="16744"/>
    <cellStyle name="輔色4 11 4 4" xfId="16745"/>
    <cellStyle name="輔色4 11 4 4 2" xfId="16746"/>
    <cellStyle name="輔色4 11 4 4 3" xfId="16747"/>
    <cellStyle name="輔色4 11 4 4 4" xfId="16748"/>
    <cellStyle name="輔色4 11 4 5" xfId="16749"/>
    <cellStyle name="輔色4 11 4 6" xfId="16750"/>
    <cellStyle name="輔色4 11 4 7" xfId="16751"/>
    <cellStyle name="輔色4 11 4 8" xfId="16752"/>
    <cellStyle name="輔色4 11 5" xfId="16753"/>
    <cellStyle name="輔色4 11 5 2" xfId="16754"/>
    <cellStyle name="輔色4 11 5 3" xfId="16755"/>
    <cellStyle name="輔色4 11 5 4" xfId="16756"/>
    <cellStyle name="輔色4 11 5 5" xfId="16757"/>
    <cellStyle name="輔色4 11 6" xfId="16758"/>
    <cellStyle name="輔色4 11 6 2" xfId="16759"/>
    <cellStyle name="輔色4 11 6 3" xfId="16760"/>
    <cellStyle name="輔色4 11 6 4" xfId="16761"/>
    <cellStyle name="輔色4 11 6 5" xfId="16762"/>
    <cellStyle name="輔色4 11 7" xfId="16763"/>
    <cellStyle name="輔色4 11 7 2" xfId="16764"/>
    <cellStyle name="輔色4 11 7 3" xfId="16765"/>
    <cellStyle name="輔色4 11 7 4" xfId="16766"/>
    <cellStyle name="輔色4 11 8" xfId="16767"/>
    <cellStyle name="輔色4 11 9" xfId="16768"/>
    <cellStyle name="輔色4 12" xfId="16769"/>
    <cellStyle name="輔色4 12 10" xfId="16770"/>
    <cellStyle name="輔色4 12 11" xfId="16771"/>
    <cellStyle name="輔色4 12 2" xfId="16772"/>
    <cellStyle name="輔色4 12 2 2" xfId="16773"/>
    <cellStyle name="輔色4 12 2 2 2" xfId="16774"/>
    <cellStyle name="輔色4 12 2 2 3" xfId="16775"/>
    <cellStyle name="輔色4 12 2 2 4" xfId="16776"/>
    <cellStyle name="輔色4 12 2 2 5" xfId="16777"/>
    <cellStyle name="輔色4 12 2 3" xfId="16778"/>
    <cellStyle name="輔色4 12 2 3 2" xfId="16779"/>
    <cellStyle name="輔色4 12 2 3 3" xfId="16780"/>
    <cellStyle name="輔色4 12 2 3 4" xfId="16781"/>
    <cellStyle name="輔色4 12 2 3 5" xfId="16782"/>
    <cellStyle name="輔色4 12 2 4" xfId="16783"/>
    <cellStyle name="輔色4 12 2 4 2" xfId="16784"/>
    <cellStyle name="輔色4 12 2 4 3" xfId="16785"/>
    <cellStyle name="輔色4 12 2 4 4" xfId="16786"/>
    <cellStyle name="輔色4 12 2 5" xfId="16787"/>
    <cellStyle name="輔色4 12 2 6" xfId="16788"/>
    <cellStyle name="輔色4 12 2 7" xfId="16789"/>
    <cellStyle name="輔色4 12 2 8" xfId="16790"/>
    <cellStyle name="輔色4 12 3" xfId="16791"/>
    <cellStyle name="輔色4 12 3 2" xfId="16792"/>
    <cellStyle name="輔色4 12 3 2 2" xfId="16793"/>
    <cellStyle name="輔色4 12 3 2 3" xfId="16794"/>
    <cellStyle name="輔色4 12 3 2 4" xfId="16795"/>
    <cellStyle name="輔色4 12 3 2 5" xfId="16796"/>
    <cellStyle name="輔色4 12 3 3" xfId="16797"/>
    <cellStyle name="輔色4 12 3 3 2" xfId="16798"/>
    <cellStyle name="輔色4 12 3 3 3" xfId="16799"/>
    <cellStyle name="輔色4 12 3 3 4" xfId="16800"/>
    <cellStyle name="輔色4 12 3 3 5" xfId="16801"/>
    <cellStyle name="輔色4 12 3 4" xfId="16802"/>
    <cellStyle name="輔色4 12 3 4 2" xfId="16803"/>
    <cellStyle name="輔色4 12 3 4 3" xfId="16804"/>
    <cellStyle name="輔色4 12 3 4 4" xfId="16805"/>
    <cellStyle name="輔色4 12 3 5" xfId="16806"/>
    <cellStyle name="輔色4 12 3 6" xfId="16807"/>
    <cellStyle name="輔色4 12 3 7" xfId="16808"/>
    <cellStyle name="輔色4 12 3 8" xfId="16809"/>
    <cellStyle name="輔色4 12 4" xfId="16810"/>
    <cellStyle name="輔色4 12 4 2" xfId="16811"/>
    <cellStyle name="輔色4 12 4 2 2" xfId="16812"/>
    <cellStyle name="輔色4 12 4 2 3" xfId="16813"/>
    <cellStyle name="輔色4 12 4 2 4" xfId="16814"/>
    <cellStyle name="輔色4 12 4 2 5" xfId="16815"/>
    <cellStyle name="輔色4 12 4 3" xfId="16816"/>
    <cellStyle name="輔色4 12 4 3 2" xfId="16817"/>
    <cellStyle name="輔色4 12 4 3 3" xfId="16818"/>
    <cellStyle name="輔色4 12 4 3 4" xfId="16819"/>
    <cellStyle name="輔色4 12 4 3 5" xfId="16820"/>
    <cellStyle name="輔色4 12 4 4" xfId="16821"/>
    <cellStyle name="輔色4 12 4 4 2" xfId="16822"/>
    <cellStyle name="輔色4 12 4 4 3" xfId="16823"/>
    <cellStyle name="輔色4 12 4 4 4" xfId="16824"/>
    <cellStyle name="輔色4 12 4 5" xfId="16825"/>
    <cellStyle name="輔色4 12 4 6" xfId="16826"/>
    <cellStyle name="輔色4 12 4 7" xfId="16827"/>
    <cellStyle name="輔色4 12 4 8" xfId="16828"/>
    <cellStyle name="輔色4 12 5" xfId="16829"/>
    <cellStyle name="輔色4 12 5 2" xfId="16830"/>
    <cellStyle name="輔色4 12 5 3" xfId="16831"/>
    <cellStyle name="輔色4 12 5 4" xfId="16832"/>
    <cellStyle name="輔色4 12 5 5" xfId="16833"/>
    <cellStyle name="輔色4 12 6" xfId="16834"/>
    <cellStyle name="輔色4 12 6 2" xfId="16835"/>
    <cellStyle name="輔色4 12 6 3" xfId="16836"/>
    <cellStyle name="輔色4 12 6 4" xfId="16837"/>
    <cellStyle name="輔色4 12 6 5" xfId="16838"/>
    <cellStyle name="輔色4 12 7" xfId="16839"/>
    <cellStyle name="輔色4 12 7 2" xfId="16840"/>
    <cellStyle name="輔色4 12 7 3" xfId="16841"/>
    <cellStyle name="輔色4 12 7 4" xfId="16842"/>
    <cellStyle name="輔色4 12 8" xfId="16843"/>
    <cellStyle name="輔色4 12 9" xfId="16844"/>
    <cellStyle name="輔色4 13" xfId="16845"/>
    <cellStyle name="輔色4 13 10" xfId="16846"/>
    <cellStyle name="輔色4 13 11" xfId="16847"/>
    <cellStyle name="輔色4 13 2" xfId="16848"/>
    <cellStyle name="輔色4 13 2 2" xfId="16849"/>
    <cellStyle name="輔色4 13 2 2 2" xfId="16850"/>
    <cellStyle name="輔色4 13 2 2 3" xfId="16851"/>
    <cellStyle name="輔色4 13 2 2 4" xfId="16852"/>
    <cellStyle name="輔色4 13 2 2 5" xfId="16853"/>
    <cellStyle name="輔色4 13 2 3" xfId="16854"/>
    <cellStyle name="輔色4 13 2 3 2" xfId="16855"/>
    <cellStyle name="輔色4 13 2 3 3" xfId="16856"/>
    <cellStyle name="輔色4 13 2 3 4" xfId="16857"/>
    <cellStyle name="輔色4 13 2 3 5" xfId="16858"/>
    <cellStyle name="輔色4 13 2 4" xfId="16859"/>
    <cellStyle name="輔色4 13 2 4 2" xfId="16860"/>
    <cellStyle name="輔色4 13 2 4 3" xfId="16861"/>
    <cellStyle name="輔色4 13 2 4 4" xfId="16862"/>
    <cellStyle name="輔色4 13 2 5" xfId="16863"/>
    <cellStyle name="輔色4 13 2 6" xfId="16864"/>
    <cellStyle name="輔色4 13 2 7" xfId="16865"/>
    <cellStyle name="輔色4 13 2 8" xfId="16866"/>
    <cellStyle name="輔色4 13 3" xfId="16867"/>
    <cellStyle name="輔色4 13 3 2" xfId="16868"/>
    <cellStyle name="輔色4 13 3 2 2" xfId="16869"/>
    <cellStyle name="輔色4 13 3 2 3" xfId="16870"/>
    <cellStyle name="輔色4 13 3 2 4" xfId="16871"/>
    <cellStyle name="輔色4 13 3 2 5" xfId="16872"/>
    <cellStyle name="輔色4 13 3 3" xfId="16873"/>
    <cellStyle name="輔色4 13 3 3 2" xfId="16874"/>
    <cellStyle name="輔色4 13 3 3 3" xfId="16875"/>
    <cellStyle name="輔色4 13 3 3 4" xfId="16876"/>
    <cellStyle name="輔色4 13 3 3 5" xfId="16877"/>
    <cellStyle name="輔色4 13 3 4" xfId="16878"/>
    <cellStyle name="輔色4 13 3 4 2" xfId="16879"/>
    <cellStyle name="輔色4 13 3 4 3" xfId="16880"/>
    <cellStyle name="輔色4 13 3 4 4" xfId="16881"/>
    <cellStyle name="輔色4 13 3 5" xfId="16882"/>
    <cellStyle name="輔色4 13 3 6" xfId="16883"/>
    <cellStyle name="輔色4 13 3 7" xfId="16884"/>
    <cellStyle name="輔色4 13 3 8" xfId="16885"/>
    <cellStyle name="輔色4 13 4" xfId="16886"/>
    <cellStyle name="輔色4 13 4 2" xfId="16887"/>
    <cellStyle name="輔色4 13 4 2 2" xfId="16888"/>
    <cellStyle name="輔色4 13 4 2 3" xfId="16889"/>
    <cellStyle name="輔色4 13 4 2 4" xfId="16890"/>
    <cellStyle name="輔色4 13 4 2 5" xfId="16891"/>
    <cellStyle name="輔色4 13 4 3" xfId="16892"/>
    <cellStyle name="輔色4 13 4 3 2" xfId="16893"/>
    <cellStyle name="輔色4 13 4 3 3" xfId="16894"/>
    <cellStyle name="輔色4 13 4 3 4" xfId="16895"/>
    <cellStyle name="輔色4 13 4 3 5" xfId="16896"/>
    <cellStyle name="輔色4 13 4 4" xfId="16897"/>
    <cellStyle name="輔色4 13 4 4 2" xfId="16898"/>
    <cellStyle name="輔色4 13 4 4 3" xfId="16899"/>
    <cellStyle name="輔色4 13 4 4 4" xfId="16900"/>
    <cellStyle name="輔色4 13 4 5" xfId="16901"/>
    <cellStyle name="輔色4 13 4 6" xfId="16902"/>
    <cellStyle name="輔色4 13 4 7" xfId="16903"/>
    <cellStyle name="輔色4 13 4 8" xfId="16904"/>
    <cellStyle name="輔色4 13 5" xfId="16905"/>
    <cellStyle name="輔色4 13 5 2" xfId="16906"/>
    <cellStyle name="輔色4 13 5 3" xfId="16907"/>
    <cellStyle name="輔色4 13 5 4" xfId="16908"/>
    <cellStyle name="輔色4 13 5 5" xfId="16909"/>
    <cellStyle name="輔色4 13 6" xfId="16910"/>
    <cellStyle name="輔色4 13 6 2" xfId="16911"/>
    <cellStyle name="輔色4 13 6 3" xfId="16912"/>
    <cellStyle name="輔色4 13 6 4" xfId="16913"/>
    <cellStyle name="輔色4 13 6 5" xfId="16914"/>
    <cellStyle name="輔色4 13 7" xfId="16915"/>
    <cellStyle name="輔色4 13 7 2" xfId="16916"/>
    <cellStyle name="輔色4 13 7 3" xfId="16917"/>
    <cellStyle name="輔色4 13 7 4" xfId="16918"/>
    <cellStyle name="輔色4 13 8" xfId="16919"/>
    <cellStyle name="輔色4 13 9" xfId="16920"/>
    <cellStyle name="輔色4 14" xfId="16921"/>
    <cellStyle name="輔色4 14 10" xfId="16922"/>
    <cellStyle name="輔色4 14 11" xfId="16923"/>
    <cellStyle name="輔色4 14 2" xfId="16924"/>
    <cellStyle name="輔色4 14 2 2" xfId="16925"/>
    <cellStyle name="輔色4 14 2 2 2" xfId="16926"/>
    <cellStyle name="輔色4 14 2 2 3" xfId="16927"/>
    <cellStyle name="輔色4 14 2 2 4" xfId="16928"/>
    <cellStyle name="輔色4 14 2 2 5" xfId="16929"/>
    <cellStyle name="輔色4 14 2 3" xfId="16930"/>
    <cellStyle name="輔色4 14 2 3 2" xfId="16931"/>
    <cellStyle name="輔色4 14 2 3 3" xfId="16932"/>
    <cellStyle name="輔色4 14 2 3 4" xfId="16933"/>
    <cellStyle name="輔色4 14 2 3 5" xfId="16934"/>
    <cellStyle name="輔色4 14 2 4" xfId="16935"/>
    <cellStyle name="輔色4 14 2 4 2" xfId="16936"/>
    <cellStyle name="輔色4 14 2 4 3" xfId="16937"/>
    <cellStyle name="輔色4 14 2 4 4" xfId="16938"/>
    <cellStyle name="輔色4 14 2 5" xfId="16939"/>
    <cellStyle name="輔色4 14 2 6" xfId="16940"/>
    <cellStyle name="輔色4 14 2 7" xfId="16941"/>
    <cellStyle name="輔色4 14 2 8" xfId="16942"/>
    <cellStyle name="輔色4 14 3" xfId="16943"/>
    <cellStyle name="輔色4 14 3 2" xfId="16944"/>
    <cellStyle name="輔色4 14 3 2 2" xfId="16945"/>
    <cellStyle name="輔色4 14 3 2 3" xfId="16946"/>
    <cellStyle name="輔色4 14 3 2 4" xfId="16947"/>
    <cellStyle name="輔色4 14 3 2 5" xfId="16948"/>
    <cellStyle name="輔色4 14 3 3" xfId="16949"/>
    <cellStyle name="輔色4 14 3 3 2" xfId="16950"/>
    <cellStyle name="輔色4 14 3 3 3" xfId="16951"/>
    <cellStyle name="輔色4 14 3 3 4" xfId="16952"/>
    <cellStyle name="輔色4 14 3 3 5" xfId="16953"/>
    <cellStyle name="輔色4 14 3 4" xfId="16954"/>
    <cellStyle name="輔色4 14 3 4 2" xfId="16955"/>
    <cellStyle name="輔色4 14 3 4 3" xfId="16956"/>
    <cellStyle name="輔色4 14 3 4 4" xfId="16957"/>
    <cellStyle name="輔色4 14 3 5" xfId="16958"/>
    <cellStyle name="輔色4 14 3 6" xfId="16959"/>
    <cellStyle name="輔色4 14 3 7" xfId="16960"/>
    <cellStyle name="輔色4 14 3 8" xfId="16961"/>
    <cellStyle name="輔色4 14 4" xfId="16962"/>
    <cellStyle name="輔色4 14 4 2" xfId="16963"/>
    <cellStyle name="輔色4 14 4 2 2" xfId="16964"/>
    <cellStyle name="輔色4 14 4 2 3" xfId="16965"/>
    <cellStyle name="輔色4 14 4 2 4" xfId="16966"/>
    <cellStyle name="輔色4 14 4 2 5" xfId="16967"/>
    <cellStyle name="輔色4 14 4 3" xfId="16968"/>
    <cellStyle name="輔色4 14 4 3 2" xfId="16969"/>
    <cellStyle name="輔色4 14 4 3 3" xfId="16970"/>
    <cellStyle name="輔色4 14 4 3 4" xfId="16971"/>
    <cellStyle name="輔色4 14 4 3 5" xfId="16972"/>
    <cellStyle name="輔色4 14 4 4" xfId="16973"/>
    <cellStyle name="輔色4 14 4 4 2" xfId="16974"/>
    <cellStyle name="輔色4 14 4 4 3" xfId="16975"/>
    <cellStyle name="輔色4 14 4 4 4" xfId="16976"/>
    <cellStyle name="輔色4 14 4 5" xfId="16977"/>
    <cellStyle name="輔色4 14 4 6" xfId="16978"/>
    <cellStyle name="輔色4 14 4 7" xfId="16979"/>
    <cellStyle name="輔色4 14 4 8" xfId="16980"/>
    <cellStyle name="輔色4 14 5" xfId="16981"/>
    <cellStyle name="輔色4 14 5 2" xfId="16982"/>
    <cellStyle name="輔色4 14 5 3" xfId="16983"/>
    <cellStyle name="輔色4 14 5 4" xfId="16984"/>
    <cellStyle name="輔色4 14 5 5" xfId="16985"/>
    <cellStyle name="輔色4 14 6" xfId="16986"/>
    <cellStyle name="輔色4 14 6 2" xfId="16987"/>
    <cellStyle name="輔色4 14 6 3" xfId="16988"/>
    <cellStyle name="輔色4 14 6 4" xfId="16989"/>
    <cellStyle name="輔色4 14 6 5" xfId="16990"/>
    <cellStyle name="輔色4 14 7" xfId="16991"/>
    <cellStyle name="輔色4 14 7 2" xfId="16992"/>
    <cellStyle name="輔色4 14 7 3" xfId="16993"/>
    <cellStyle name="輔色4 14 7 4" xfId="16994"/>
    <cellStyle name="輔色4 14 8" xfId="16995"/>
    <cellStyle name="輔色4 14 9" xfId="16996"/>
    <cellStyle name="輔色4 15" xfId="16997"/>
    <cellStyle name="輔色4 15 10" xfId="16998"/>
    <cellStyle name="輔色4 15 11" xfId="16999"/>
    <cellStyle name="輔色4 15 2" xfId="17000"/>
    <cellStyle name="輔色4 15 2 2" xfId="17001"/>
    <cellStyle name="輔色4 15 2 2 2" xfId="17002"/>
    <cellStyle name="輔色4 15 2 2 3" xfId="17003"/>
    <cellStyle name="輔色4 15 2 2 4" xfId="17004"/>
    <cellStyle name="輔色4 15 2 2 5" xfId="17005"/>
    <cellStyle name="輔色4 15 2 3" xfId="17006"/>
    <cellStyle name="輔色4 15 2 3 2" xfId="17007"/>
    <cellStyle name="輔色4 15 2 3 3" xfId="17008"/>
    <cellStyle name="輔色4 15 2 3 4" xfId="17009"/>
    <cellStyle name="輔色4 15 2 3 5" xfId="17010"/>
    <cellStyle name="輔色4 15 2 4" xfId="17011"/>
    <cellStyle name="輔色4 15 2 4 2" xfId="17012"/>
    <cellStyle name="輔色4 15 2 4 3" xfId="17013"/>
    <cellStyle name="輔色4 15 2 4 4" xfId="17014"/>
    <cellStyle name="輔色4 15 2 5" xfId="17015"/>
    <cellStyle name="輔色4 15 2 6" xfId="17016"/>
    <cellStyle name="輔色4 15 2 7" xfId="17017"/>
    <cellStyle name="輔色4 15 2 8" xfId="17018"/>
    <cellStyle name="輔色4 15 3" xfId="17019"/>
    <cellStyle name="輔色4 15 3 2" xfId="17020"/>
    <cellStyle name="輔色4 15 3 2 2" xfId="17021"/>
    <cellStyle name="輔色4 15 3 2 3" xfId="17022"/>
    <cellStyle name="輔色4 15 3 2 4" xfId="17023"/>
    <cellStyle name="輔色4 15 3 2 5" xfId="17024"/>
    <cellStyle name="輔色4 15 3 3" xfId="17025"/>
    <cellStyle name="輔色4 15 3 3 2" xfId="17026"/>
    <cellStyle name="輔色4 15 3 3 3" xfId="17027"/>
    <cellStyle name="輔色4 15 3 3 4" xfId="17028"/>
    <cellStyle name="輔色4 15 3 3 5" xfId="17029"/>
    <cellStyle name="輔色4 15 3 4" xfId="17030"/>
    <cellStyle name="輔色4 15 3 4 2" xfId="17031"/>
    <cellStyle name="輔色4 15 3 4 3" xfId="17032"/>
    <cellStyle name="輔色4 15 3 4 4" xfId="17033"/>
    <cellStyle name="輔色4 15 3 5" xfId="17034"/>
    <cellStyle name="輔色4 15 3 6" xfId="17035"/>
    <cellStyle name="輔色4 15 3 7" xfId="17036"/>
    <cellStyle name="輔色4 15 3 8" xfId="17037"/>
    <cellStyle name="輔色4 15 4" xfId="17038"/>
    <cellStyle name="輔色4 15 4 2" xfId="17039"/>
    <cellStyle name="輔色4 15 4 2 2" xfId="17040"/>
    <cellStyle name="輔色4 15 4 2 3" xfId="17041"/>
    <cellStyle name="輔色4 15 4 2 4" xfId="17042"/>
    <cellStyle name="輔色4 15 4 2 5" xfId="17043"/>
    <cellStyle name="輔色4 15 4 3" xfId="17044"/>
    <cellStyle name="輔色4 15 4 3 2" xfId="17045"/>
    <cellStyle name="輔色4 15 4 3 3" xfId="17046"/>
    <cellStyle name="輔色4 15 4 3 4" xfId="17047"/>
    <cellStyle name="輔色4 15 4 3 5" xfId="17048"/>
    <cellStyle name="輔色4 15 4 4" xfId="17049"/>
    <cellStyle name="輔色4 15 4 4 2" xfId="17050"/>
    <cellStyle name="輔色4 15 4 4 3" xfId="17051"/>
    <cellStyle name="輔色4 15 4 4 4" xfId="17052"/>
    <cellStyle name="輔色4 15 4 5" xfId="17053"/>
    <cellStyle name="輔色4 15 4 6" xfId="17054"/>
    <cellStyle name="輔色4 15 4 7" xfId="17055"/>
    <cellStyle name="輔色4 15 4 8" xfId="17056"/>
    <cellStyle name="輔色4 15 5" xfId="17057"/>
    <cellStyle name="輔色4 15 5 2" xfId="17058"/>
    <cellStyle name="輔色4 15 5 3" xfId="17059"/>
    <cellStyle name="輔色4 15 5 4" xfId="17060"/>
    <cellStyle name="輔色4 15 5 5" xfId="17061"/>
    <cellStyle name="輔色4 15 6" xfId="17062"/>
    <cellStyle name="輔色4 15 6 2" xfId="17063"/>
    <cellStyle name="輔色4 15 6 3" xfId="17064"/>
    <cellStyle name="輔色4 15 6 4" xfId="17065"/>
    <cellStyle name="輔色4 15 6 5" xfId="17066"/>
    <cellStyle name="輔色4 15 7" xfId="17067"/>
    <cellStyle name="輔色4 15 7 2" xfId="17068"/>
    <cellStyle name="輔色4 15 7 3" xfId="17069"/>
    <cellStyle name="輔色4 15 7 4" xfId="17070"/>
    <cellStyle name="輔色4 15 8" xfId="17071"/>
    <cellStyle name="輔色4 15 9" xfId="17072"/>
    <cellStyle name="輔色4 16" xfId="17073"/>
    <cellStyle name="輔色4 16 10" xfId="17074"/>
    <cellStyle name="輔色4 16 11" xfId="17075"/>
    <cellStyle name="輔色4 16 2" xfId="17076"/>
    <cellStyle name="輔色4 16 2 2" xfId="17077"/>
    <cellStyle name="輔色4 16 2 2 2" xfId="17078"/>
    <cellStyle name="輔色4 16 2 2 3" xfId="17079"/>
    <cellStyle name="輔色4 16 2 2 4" xfId="17080"/>
    <cellStyle name="輔色4 16 2 2 5" xfId="17081"/>
    <cellStyle name="輔色4 16 2 3" xfId="17082"/>
    <cellStyle name="輔色4 16 2 3 2" xfId="17083"/>
    <cellStyle name="輔色4 16 2 3 3" xfId="17084"/>
    <cellStyle name="輔色4 16 2 3 4" xfId="17085"/>
    <cellStyle name="輔色4 16 2 3 5" xfId="17086"/>
    <cellStyle name="輔色4 16 2 4" xfId="17087"/>
    <cellStyle name="輔色4 16 2 4 2" xfId="17088"/>
    <cellStyle name="輔色4 16 2 4 3" xfId="17089"/>
    <cellStyle name="輔色4 16 2 4 4" xfId="17090"/>
    <cellStyle name="輔色4 16 2 5" xfId="17091"/>
    <cellStyle name="輔色4 16 2 6" xfId="17092"/>
    <cellStyle name="輔色4 16 2 7" xfId="17093"/>
    <cellStyle name="輔色4 16 2 8" xfId="17094"/>
    <cellStyle name="輔色4 16 3" xfId="17095"/>
    <cellStyle name="輔色4 16 3 2" xfId="17096"/>
    <cellStyle name="輔色4 16 3 2 2" xfId="17097"/>
    <cellStyle name="輔色4 16 3 2 3" xfId="17098"/>
    <cellStyle name="輔色4 16 3 2 4" xfId="17099"/>
    <cellStyle name="輔色4 16 3 2 5" xfId="17100"/>
    <cellStyle name="輔色4 16 3 3" xfId="17101"/>
    <cellStyle name="輔色4 16 3 3 2" xfId="17102"/>
    <cellStyle name="輔色4 16 3 3 3" xfId="17103"/>
    <cellStyle name="輔色4 16 3 3 4" xfId="17104"/>
    <cellStyle name="輔色4 16 3 3 5" xfId="17105"/>
    <cellStyle name="輔色4 16 3 4" xfId="17106"/>
    <cellStyle name="輔色4 16 3 4 2" xfId="17107"/>
    <cellStyle name="輔色4 16 3 4 3" xfId="17108"/>
    <cellStyle name="輔色4 16 3 4 4" xfId="17109"/>
    <cellStyle name="輔色4 16 3 5" xfId="17110"/>
    <cellStyle name="輔色4 16 3 6" xfId="17111"/>
    <cellStyle name="輔色4 16 3 7" xfId="17112"/>
    <cellStyle name="輔色4 16 3 8" xfId="17113"/>
    <cellStyle name="輔色4 16 4" xfId="17114"/>
    <cellStyle name="輔色4 16 4 2" xfId="17115"/>
    <cellStyle name="輔色4 16 4 2 2" xfId="17116"/>
    <cellStyle name="輔色4 16 4 2 3" xfId="17117"/>
    <cellStyle name="輔色4 16 4 2 4" xfId="17118"/>
    <cellStyle name="輔色4 16 4 2 5" xfId="17119"/>
    <cellStyle name="輔色4 16 4 3" xfId="17120"/>
    <cellStyle name="輔色4 16 4 3 2" xfId="17121"/>
    <cellStyle name="輔色4 16 4 3 3" xfId="17122"/>
    <cellStyle name="輔色4 16 4 3 4" xfId="17123"/>
    <cellStyle name="輔色4 16 4 3 5" xfId="17124"/>
    <cellStyle name="輔色4 16 4 4" xfId="17125"/>
    <cellStyle name="輔色4 16 4 4 2" xfId="17126"/>
    <cellStyle name="輔色4 16 4 4 3" xfId="17127"/>
    <cellStyle name="輔色4 16 4 4 4" xfId="17128"/>
    <cellStyle name="輔色4 16 4 5" xfId="17129"/>
    <cellStyle name="輔色4 16 4 6" xfId="17130"/>
    <cellStyle name="輔色4 16 4 7" xfId="17131"/>
    <cellStyle name="輔色4 16 4 8" xfId="17132"/>
    <cellStyle name="輔色4 16 5" xfId="17133"/>
    <cellStyle name="輔色4 16 5 2" xfId="17134"/>
    <cellStyle name="輔色4 16 5 3" xfId="17135"/>
    <cellStyle name="輔色4 16 5 4" xfId="17136"/>
    <cellStyle name="輔色4 16 5 5" xfId="17137"/>
    <cellStyle name="輔色4 16 6" xfId="17138"/>
    <cellStyle name="輔色4 16 6 2" xfId="17139"/>
    <cellStyle name="輔色4 16 6 3" xfId="17140"/>
    <cellStyle name="輔色4 16 6 4" xfId="17141"/>
    <cellStyle name="輔色4 16 6 5" xfId="17142"/>
    <cellStyle name="輔色4 16 7" xfId="17143"/>
    <cellStyle name="輔色4 16 7 2" xfId="17144"/>
    <cellStyle name="輔色4 16 7 3" xfId="17145"/>
    <cellStyle name="輔色4 16 7 4" xfId="17146"/>
    <cellStyle name="輔色4 16 8" xfId="17147"/>
    <cellStyle name="輔色4 16 9" xfId="17148"/>
    <cellStyle name="輔色4 17" xfId="17149"/>
    <cellStyle name="輔色4 17 2" xfId="17150"/>
    <cellStyle name="輔色4 17 2 2" xfId="17151"/>
    <cellStyle name="輔色4 17 2 3" xfId="17152"/>
    <cellStyle name="輔色4 17 2 4" xfId="17153"/>
    <cellStyle name="輔色4 17 2 5" xfId="17154"/>
    <cellStyle name="輔色4 17 3" xfId="17155"/>
    <cellStyle name="輔色4 17 3 2" xfId="17156"/>
    <cellStyle name="輔色4 17 3 3" xfId="17157"/>
    <cellStyle name="輔色4 17 3 4" xfId="17158"/>
    <cellStyle name="輔色4 17 3 5" xfId="17159"/>
    <cellStyle name="輔色4 17 4" xfId="17160"/>
    <cellStyle name="輔色4 17 4 2" xfId="17161"/>
    <cellStyle name="輔色4 17 4 3" xfId="17162"/>
    <cellStyle name="輔色4 17 4 4" xfId="17163"/>
    <cellStyle name="輔色4 17 5" xfId="17164"/>
    <cellStyle name="輔色4 17 6" xfId="17165"/>
    <cellStyle name="輔色4 17 7" xfId="17166"/>
    <cellStyle name="輔色4 17 8" xfId="17167"/>
    <cellStyle name="輔色4 18" xfId="17168"/>
    <cellStyle name="輔色4 18 2" xfId="17169"/>
    <cellStyle name="輔色4 18 2 2" xfId="17170"/>
    <cellStyle name="輔色4 18 2 3" xfId="17171"/>
    <cellStyle name="輔色4 18 2 4" xfId="17172"/>
    <cellStyle name="輔色4 18 2 5" xfId="17173"/>
    <cellStyle name="輔色4 18 3" xfId="17174"/>
    <cellStyle name="輔色4 18 3 2" xfId="17175"/>
    <cellStyle name="輔色4 18 3 3" xfId="17176"/>
    <cellStyle name="輔色4 18 3 4" xfId="17177"/>
    <cellStyle name="輔色4 18 4" xfId="17178"/>
    <cellStyle name="輔色4 18 4 2" xfId="17179"/>
    <cellStyle name="輔色4 18 4 3" xfId="17180"/>
    <cellStyle name="輔色4 18 4 4" xfId="17181"/>
    <cellStyle name="輔色4 18 5" xfId="17182"/>
    <cellStyle name="輔色4 18 6" xfId="17183"/>
    <cellStyle name="輔色4 18 7" xfId="17184"/>
    <cellStyle name="輔色4 18 8" xfId="17185"/>
    <cellStyle name="輔色4 19" xfId="17186"/>
    <cellStyle name="輔色4 19 2" xfId="17187"/>
    <cellStyle name="輔色4 19 2 2" xfId="17188"/>
    <cellStyle name="輔色4 19 2 3" xfId="17189"/>
    <cellStyle name="輔色4 19 2 4" xfId="17190"/>
    <cellStyle name="輔色4 19 2 5" xfId="17191"/>
    <cellStyle name="輔色4 19 3" xfId="17192"/>
    <cellStyle name="輔色4 19 3 2" xfId="17193"/>
    <cellStyle name="輔色4 19 3 3" xfId="17194"/>
    <cellStyle name="輔色4 19 3 4" xfId="17195"/>
    <cellStyle name="輔色4 19 4" xfId="17196"/>
    <cellStyle name="輔色4 19 4 2" xfId="17197"/>
    <cellStyle name="輔色4 19 4 3" xfId="17198"/>
    <cellStyle name="輔色4 19 4 4" xfId="17199"/>
    <cellStyle name="輔色4 19 5" xfId="17200"/>
    <cellStyle name="輔色4 19 6" xfId="17201"/>
    <cellStyle name="輔色4 19 7" xfId="17202"/>
    <cellStyle name="輔色4 19 8" xfId="17203"/>
    <cellStyle name="輔色4 2" xfId="17204"/>
    <cellStyle name="輔色4 2 10" xfId="17205"/>
    <cellStyle name="輔色4 2 10 2" xfId="17206"/>
    <cellStyle name="輔色4 2 10 2 2" xfId="17207"/>
    <cellStyle name="輔色4 2 10 3" xfId="17208"/>
    <cellStyle name="輔色4 2 10 3 2" xfId="17209"/>
    <cellStyle name="輔色4 2 10 3 3" xfId="17210"/>
    <cellStyle name="輔色4 2 10 4" xfId="17211"/>
    <cellStyle name="輔色4 2 11" xfId="17212"/>
    <cellStyle name="輔色4 2 11 2" xfId="17213"/>
    <cellStyle name="輔色4 2 12" xfId="17214"/>
    <cellStyle name="輔色4 2 12 2" xfId="17215"/>
    <cellStyle name="輔色4 2 13" xfId="17216"/>
    <cellStyle name="輔色4 2 13 2" xfId="17217"/>
    <cellStyle name="輔色4 2 13 3" xfId="17218"/>
    <cellStyle name="輔色4 2 14" xfId="17219"/>
    <cellStyle name="輔色4 2 2" xfId="17220"/>
    <cellStyle name="輔色4 2 2 2" xfId="17221"/>
    <cellStyle name="輔色4 2 2 2 2" xfId="17222"/>
    <cellStyle name="輔色4 2 2 2 3" xfId="17223"/>
    <cellStyle name="輔色4 2 2 2 4" xfId="17224"/>
    <cellStyle name="輔色4 2 2 2 5" xfId="17225"/>
    <cellStyle name="輔色4 2 2 3" xfId="17226"/>
    <cellStyle name="輔色4 2 2 3 2" xfId="17227"/>
    <cellStyle name="輔色4 2 2 3 3" xfId="17228"/>
    <cellStyle name="輔色4 2 2 3 4" xfId="17229"/>
    <cellStyle name="輔色4 2 2 3 5" xfId="17230"/>
    <cellStyle name="輔色4 2 2 4" xfId="17231"/>
    <cellStyle name="輔色4 2 2 4 2" xfId="17232"/>
    <cellStyle name="輔色4 2 2 4 3" xfId="17233"/>
    <cellStyle name="輔色4 2 2 4 4" xfId="17234"/>
    <cellStyle name="輔色4 2 2 5" xfId="17235"/>
    <cellStyle name="輔色4 2 2 6" xfId="17236"/>
    <cellStyle name="輔色4 2 2 7" xfId="17237"/>
    <cellStyle name="輔色4 2 2 8" xfId="17238"/>
    <cellStyle name="輔色4 2 3" xfId="17239"/>
    <cellStyle name="輔色4 2 3 2" xfId="17240"/>
    <cellStyle name="輔色4 2 3 2 2" xfId="17241"/>
    <cellStyle name="輔色4 2 3 2 3" xfId="17242"/>
    <cellStyle name="輔色4 2 3 2 4" xfId="17243"/>
    <cellStyle name="輔色4 2 3 2 5" xfId="17244"/>
    <cellStyle name="輔色4 2 3 3" xfId="17245"/>
    <cellStyle name="輔色4 2 3 3 2" xfId="17246"/>
    <cellStyle name="輔色4 2 3 3 3" xfId="17247"/>
    <cellStyle name="輔色4 2 3 3 4" xfId="17248"/>
    <cellStyle name="輔色4 2 3 3 5" xfId="17249"/>
    <cellStyle name="輔色4 2 3 4" xfId="17250"/>
    <cellStyle name="輔色4 2 3 4 2" xfId="17251"/>
    <cellStyle name="輔色4 2 3 4 3" xfId="17252"/>
    <cellStyle name="輔色4 2 3 4 4" xfId="17253"/>
    <cellStyle name="輔色4 2 3 5" xfId="17254"/>
    <cellStyle name="輔色4 2 3 6" xfId="17255"/>
    <cellStyle name="輔色4 2 3 7" xfId="17256"/>
    <cellStyle name="輔色4 2 3 8" xfId="17257"/>
    <cellStyle name="輔色4 2 4" xfId="17258"/>
    <cellStyle name="輔色4 2 4 2" xfId="17259"/>
    <cellStyle name="輔色4 2 4 2 2" xfId="17260"/>
    <cellStyle name="輔色4 2 4 2 3" xfId="17261"/>
    <cellStyle name="輔色4 2 4 2 4" xfId="17262"/>
    <cellStyle name="輔色4 2 4 2 5" xfId="17263"/>
    <cellStyle name="輔色4 2 4 3" xfId="17264"/>
    <cellStyle name="輔色4 2 4 3 2" xfId="17265"/>
    <cellStyle name="輔色4 2 4 3 3" xfId="17266"/>
    <cellStyle name="輔色4 2 4 3 4" xfId="17267"/>
    <cellStyle name="輔色4 2 4 3 5" xfId="17268"/>
    <cellStyle name="輔色4 2 4 4" xfId="17269"/>
    <cellStyle name="輔色4 2 4 4 2" xfId="17270"/>
    <cellStyle name="輔色4 2 4 4 3" xfId="17271"/>
    <cellStyle name="輔色4 2 4 4 4" xfId="17272"/>
    <cellStyle name="輔色4 2 4 5" xfId="17273"/>
    <cellStyle name="輔色4 2 4 6" xfId="17274"/>
    <cellStyle name="輔色4 2 4 7" xfId="17275"/>
    <cellStyle name="輔色4 2 4 8" xfId="17276"/>
    <cellStyle name="輔色4 2 5" xfId="17277"/>
    <cellStyle name="輔色4 2 5 2" xfId="17278"/>
    <cellStyle name="輔色4 2 5 2 2" xfId="17279"/>
    <cellStyle name="輔色4 2 5 3" xfId="17280"/>
    <cellStyle name="輔色4 2 5 3 2" xfId="17281"/>
    <cellStyle name="輔色4 2 5 3 3" xfId="17282"/>
    <cellStyle name="輔色4 2 5 4" xfId="17283"/>
    <cellStyle name="輔色4 2 5 5" xfId="17284"/>
    <cellStyle name="輔色4 2 5 6" xfId="17285"/>
    <cellStyle name="輔色4 2 6" xfId="17286"/>
    <cellStyle name="輔色4 2 6 2" xfId="17287"/>
    <cellStyle name="輔色4 2 6 2 2" xfId="17288"/>
    <cellStyle name="輔色4 2 6 3" xfId="17289"/>
    <cellStyle name="輔色4 2 6 3 2" xfId="17290"/>
    <cellStyle name="輔色4 2 6 3 3" xfId="17291"/>
    <cellStyle name="輔色4 2 6 4" xfId="17292"/>
    <cellStyle name="輔色4 2 6 5" xfId="17293"/>
    <cellStyle name="輔色4 2 7" xfId="17294"/>
    <cellStyle name="輔色4 2 7 2" xfId="17295"/>
    <cellStyle name="輔色4 2 7 2 2" xfId="17296"/>
    <cellStyle name="輔色4 2 7 3" xfId="17297"/>
    <cellStyle name="輔色4 2 7 3 2" xfId="17298"/>
    <cellStyle name="輔色4 2 7 3 3" xfId="17299"/>
    <cellStyle name="輔色4 2 7 4" xfId="17300"/>
    <cellStyle name="輔色4 2 8" xfId="17301"/>
    <cellStyle name="輔色4 2 8 2" xfId="17302"/>
    <cellStyle name="輔色4 2 8 2 2" xfId="17303"/>
    <cellStyle name="輔色4 2 8 3" xfId="17304"/>
    <cellStyle name="輔色4 2 8 3 2" xfId="17305"/>
    <cellStyle name="輔色4 2 8 3 3" xfId="17306"/>
    <cellStyle name="輔色4 2 8 4" xfId="17307"/>
    <cellStyle name="輔色4 2 9" xfId="17308"/>
    <cellStyle name="輔色4 2 9 2" xfId="17309"/>
    <cellStyle name="輔色4 2 9 2 2" xfId="17310"/>
    <cellStyle name="輔色4 2 9 3" xfId="17311"/>
    <cellStyle name="輔色4 2 9 3 2" xfId="17312"/>
    <cellStyle name="輔色4 2 9 3 3" xfId="17313"/>
    <cellStyle name="輔色4 2 9 4" xfId="17314"/>
    <cellStyle name="輔色4 20" xfId="17315"/>
    <cellStyle name="輔色4 20 2" xfId="17316"/>
    <cellStyle name="輔色4 20 2 2" xfId="17317"/>
    <cellStyle name="輔色4 20 3" xfId="17318"/>
    <cellStyle name="輔色4 20 3 2" xfId="17319"/>
    <cellStyle name="輔色4 20 3 3" xfId="17320"/>
    <cellStyle name="輔色4 20 4" xfId="17321"/>
    <cellStyle name="輔色4 21" xfId="17322"/>
    <cellStyle name="輔色4 21 2" xfId="17323"/>
    <cellStyle name="輔色4 21 2 2" xfId="17324"/>
    <cellStyle name="輔色4 21 3" xfId="17325"/>
    <cellStyle name="輔色4 21 3 2" xfId="17326"/>
    <cellStyle name="輔色4 21 3 3" xfId="17327"/>
    <cellStyle name="輔色4 21 4" xfId="17328"/>
    <cellStyle name="輔色4 22" xfId="17329"/>
    <cellStyle name="輔色4 22 2" xfId="17330"/>
    <cellStyle name="輔色4 22 2 2" xfId="17331"/>
    <cellStyle name="輔色4 22 3" xfId="17332"/>
    <cellStyle name="輔色4 22 3 2" xfId="17333"/>
    <cellStyle name="輔色4 22 3 3" xfId="17334"/>
    <cellStyle name="輔色4 22 4" xfId="17335"/>
    <cellStyle name="輔色4 23" xfId="17336"/>
    <cellStyle name="輔色4 23 2" xfId="17337"/>
    <cellStyle name="輔色4 24" xfId="17338"/>
    <cellStyle name="輔色4 24 2" xfId="17339"/>
    <cellStyle name="輔色4 25" xfId="17340"/>
    <cellStyle name="輔色4 3" xfId="17341"/>
    <cellStyle name="輔色4 3 10" xfId="17342"/>
    <cellStyle name="輔色4 3 11" xfId="17343"/>
    <cellStyle name="輔色4 3 2" xfId="17344"/>
    <cellStyle name="輔色4 3 2 2" xfId="17345"/>
    <cellStyle name="輔色4 3 2 2 2" xfId="17346"/>
    <cellStyle name="輔色4 3 2 2 3" xfId="17347"/>
    <cellStyle name="輔色4 3 2 2 4" xfId="17348"/>
    <cellStyle name="輔色4 3 2 2 5" xfId="17349"/>
    <cellStyle name="輔色4 3 2 3" xfId="17350"/>
    <cellStyle name="輔色4 3 2 3 2" xfId="17351"/>
    <cellStyle name="輔色4 3 2 3 3" xfId="17352"/>
    <cellStyle name="輔色4 3 2 3 4" xfId="17353"/>
    <cellStyle name="輔色4 3 2 3 5" xfId="17354"/>
    <cellStyle name="輔色4 3 2 4" xfId="17355"/>
    <cellStyle name="輔色4 3 2 4 2" xfId="17356"/>
    <cellStyle name="輔色4 3 2 4 3" xfId="17357"/>
    <cellStyle name="輔色4 3 2 4 4" xfId="17358"/>
    <cellStyle name="輔色4 3 2 5" xfId="17359"/>
    <cellStyle name="輔色4 3 2 6" xfId="17360"/>
    <cellStyle name="輔色4 3 2 7" xfId="17361"/>
    <cellStyle name="輔色4 3 2 8" xfId="17362"/>
    <cellStyle name="輔色4 3 3" xfId="17363"/>
    <cellStyle name="輔色4 3 3 2" xfId="17364"/>
    <cellStyle name="輔色4 3 3 2 2" xfId="17365"/>
    <cellStyle name="輔色4 3 3 2 3" xfId="17366"/>
    <cellStyle name="輔色4 3 3 2 4" xfId="17367"/>
    <cellStyle name="輔色4 3 3 2 5" xfId="17368"/>
    <cellStyle name="輔色4 3 3 3" xfId="17369"/>
    <cellStyle name="輔色4 3 3 3 2" xfId="17370"/>
    <cellStyle name="輔色4 3 3 3 3" xfId="17371"/>
    <cellStyle name="輔色4 3 3 3 4" xfId="17372"/>
    <cellStyle name="輔色4 3 3 3 5" xfId="17373"/>
    <cellStyle name="輔色4 3 3 4" xfId="17374"/>
    <cellStyle name="輔色4 3 3 4 2" xfId="17375"/>
    <cellStyle name="輔色4 3 3 4 3" xfId="17376"/>
    <cellStyle name="輔色4 3 3 4 4" xfId="17377"/>
    <cellStyle name="輔色4 3 3 5" xfId="17378"/>
    <cellStyle name="輔色4 3 3 6" xfId="17379"/>
    <cellStyle name="輔色4 3 3 7" xfId="17380"/>
    <cellStyle name="輔色4 3 3 8" xfId="17381"/>
    <cellStyle name="輔色4 3 4" xfId="17382"/>
    <cellStyle name="輔色4 3 4 2" xfId="17383"/>
    <cellStyle name="輔色4 3 4 2 2" xfId="17384"/>
    <cellStyle name="輔色4 3 4 2 3" xfId="17385"/>
    <cellStyle name="輔色4 3 4 2 4" xfId="17386"/>
    <cellStyle name="輔色4 3 4 2 5" xfId="17387"/>
    <cellStyle name="輔色4 3 4 3" xfId="17388"/>
    <cellStyle name="輔色4 3 4 3 2" xfId="17389"/>
    <cellStyle name="輔色4 3 4 3 3" xfId="17390"/>
    <cellStyle name="輔色4 3 4 3 4" xfId="17391"/>
    <cellStyle name="輔色4 3 4 3 5" xfId="17392"/>
    <cellStyle name="輔色4 3 4 4" xfId="17393"/>
    <cellStyle name="輔色4 3 4 4 2" xfId="17394"/>
    <cellStyle name="輔色4 3 4 4 3" xfId="17395"/>
    <cellStyle name="輔色4 3 4 4 4" xfId="17396"/>
    <cellStyle name="輔色4 3 4 5" xfId="17397"/>
    <cellStyle name="輔色4 3 4 6" xfId="17398"/>
    <cellStyle name="輔色4 3 4 7" xfId="17399"/>
    <cellStyle name="輔色4 3 4 8" xfId="17400"/>
    <cellStyle name="輔色4 3 5" xfId="17401"/>
    <cellStyle name="輔色4 3 5 2" xfId="17402"/>
    <cellStyle name="輔色4 3 5 3" xfId="17403"/>
    <cellStyle name="輔色4 3 5 4" xfId="17404"/>
    <cellStyle name="輔色4 3 5 5" xfId="17405"/>
    <cellStyle name="輔色4 3 6" xfId="17406"/>
    <cellStyle name="輔色4 3 6 2" xfId="17407"/>
    <cellStyle name="輔色4 3 6 3" xfId="17408"/>
    <cellStyle name="輔色4 3 6 4" xfId="17409"/>
    <cellStyle name="輔色4 3 6 5" xfId="17410"/>
    <cellStyle name="輔色4 3 7" xfId="17411"/>
    <cellStyle name="輔色4 3 7 2" xfId="17412"/>
    <cellStyle name="輔色4 3 7 3" xfId="17413"/>
    <cellStyle name="輔色4 3 7 4" xfId="17414"/>
    <cellStyle name="輔色4 3 8" xfId="17415"/>
    <cellStyle name="輔色4 3 9" xfId="17416"/>
    <cellStyle name="輔色4 4" xfId="17417"/>
    <cellStyle name="輔色4 4 10" xfId="17418"/>
    <cellStyle name="輔色4 4 11" xfId="17419"/>
    <cellStyle name="輔色4 4 2" xfId="17420"/>
    <cellStyle name="輔色4 4 2 2" xfId="17421"/>
    <cellStyle name="輔色4 4 2 2 2" xfId="17422"/>
    <cellStyle name="輔色4 4 2 2 3" xfId="17423"/>
    <cellStyle name="輔色4 4 2 2 4" xfId="17424"/>
    <cellStyle name="輔色4 4 2 2 5" xfId="17425"/>
    <cellStyle name="輔色4 4 2 3" xfId="17426"/>
    <cellStyle name="輔色4 4 2 3 2" xfId="17427"/>
    <cellStyle name="輔色4 4 2 3 3" xfId="17428"/>
    <cellStyle name="輔色4 4 2 3 4" xfId="17429"/>
    <cellStyle name="輔色4 4 2 3 5" xfId="17430"/>
    <cellStyle name="輔色4 4 2 4" xfId="17431"/>
    <cellStyle name="輔色4 4 2 4 2" xfId="17432"/>
    <cellStyle name="輔色4 4 2 4 3" xfId="17433"/>
    <cellStyle name="輔色4 4 2 4 4" xfId="17434"/>
    <cellStyle name="輔色4 4 2 5" xfId="17435"/>
    <cellStyle name="輔色4 4 2 6" xfId="17436"/>
    <cellStyle name="輔色4 4 2 7" xfId="17437"/>
    <cellStyle name="輔色4 4 2 8" xfId="17438"/>
    <cellStyle name="輔色4 4 3" xfId="17439"/>
    <cellStyle name="輔色4 4 3 2" xfId="17440"/>
    <cellStyle name="輔色4 4 3 2 2" xfId="17441"/>
    <cellStyle name="輔色4 4 3 2 3" xfId="17442"/>
    <cellStyle name="輔色4 4 3 2 4" xfId="17443"/>
    <cellStyle name="輔色4 4 3 2 5" xfId="17444"/>
    <cellStyle name="輔色4 4 3 3" xfId="17445"/>
    <cellStyle name="輔色4 4 3 3 2" xfId="17446"/>
    <cellStyle name="輔色4 4 3 3 3" xfId="17447"/>
    <cellStyle name="輔色4 4 3 3 4" xfId="17448"/>
    <cellStyle name="輔色4 4 3 3 5" xfId="17449"/>
    <cellStyle name="輔色4 4 3 4" xfId="17450"/>
    <cellStyle name="輔色4 4 3 4 2" xfId="17451"/>
    <cellStyle name="輔色4 4 3 4 3" xfId="17452"/>
    <cellStyle name="輔色4 4 3 4 4" xfId="17453"/>
    <cellStyle name="輔色4 4 3 5" xfId="17454"/>
    <cellStyle name="輔色4 4 3 6" xfId="17455"/>
    <cellStyle name="輔色4 4 3 7" xfId="17456"/>
    <cellStyle name="輔色4 4 3 8" xfId="17457"/>
    <cellStyle name="輔色4 4 4" xfId="17458"/>
    <cellStyle name="輔色4 4 4 2" xfId="17459"/>
    <cellStyle name="輔色4 4 4 2 2" xfId="17460"/>
    <cellStyle name="輔色4 4 4 2 3" xfId="17461"/>
    <cellStyle name="輔色4 4 4 2 4" xfId="17462"/>
    <cellStyle name="輔色4 4 4 2 5" xfId="17463"/>
    <cellStyle name="輔色4 4 4 3" xfId="17464"/>
    <cellStyle name="輔色4 4 4 3 2" xfId="17465"/>
    <cellStyle name="輔色4 4 4 3 3" xfId="17466"/>
    <cellStyle name="輔色4 4 4 3 4" xfId="17467"/>
    <cellStyle name="輔色4 4 4 3 5" xfId="17468"/>
    <cellStyle name="輔色4 4 4 4" xfId="17469"/>
    <cellStyle name="輔色4 4 4 4 2" xfId="17470"/>
    <cellStyle name="輔色4 4 4 4 3" xfId="17471"/>
    <cellStyle name="輔色4 4 4 4 4" xfId="17472"/>
    <cellStyle name="輔色4 4 4 5" xfId="17473"/>
    <cellStyle name="輔色4 4 4 6" xfId="17474"/>
    <cellStyle name="輔色4 4 4 7" xfId="17475"/>
    <cellStyle name="輔色4 4 4 8" xfId="17476"/>
    <cellStyle name="輔色4 4 5" xfId="17477"/>
    <cellStyle name="輔色4 4 5 2" xfId="17478"/>
    <cellStyle name="輔色4 4 5 3" xfId="17479"/>
    <cellStyle name="輔色4 4 5 4" xfId="17480"/>
    <cellStyle name="輔色4 4 5 5" xfId="17481"/>
    <cellStyle name="輔色4 4 6" xfId="17482"/>
    <cellStyle name="輔色4 4 6 2" xfId="17483"/>
    <cellStyle name="輔色4 4 6 3" xfId="17484"/>
    <cellStyle name="輔色4 4 6 4" xfId="17485"/>
    <cellStyle name="輔色4 4 6 5" xfId="17486"/>
    <cellStyle name="輔色4 4 7" xfId="17487"/>
    <cellStyle name="輔色4 4 7 2" xfId="17488"/>
    <cellStyle name="輔色4 4 7 3" xfId="17489"/>
    <cellStyle name="輔色4 4 7 4" xfId="17490"/>
    <cellStyle name="輔色4 4 8" xfId="17491"/>
    <cellStyle name="輔色4 4 9" xfId="17492"/>
    <cellStyle name="輔色4 5" xfId="17493"/>
    <cellStyle name="輔色4 5 10" xfId="17494"/>
    <cellStyle name="輔色4 5 11" xfId="17495"/>
    <cellStyle name="輔色4 5 2" xfId="17496"/>
    <cellStyle name="輔色4 5 2 2" xfId="17497"/>
    <cellStyle name="輔色4 5 2 2 2" xfId="17498"/>
    <cellStyle name="輔色4 5 2 2 3" xfId="17499"/>
    <cellStyle name="輔色4 5 2 2 4" xfId="17500"/>
    <cellStyle name="輔色4 5 2 2 5" xfId="17501"/>
    <cellStyle name="輔色4 5 2 3" xfId="17502"/>
    <cellStyle name="輔色4 5 2 3 2" xfId="17503"/>
    <cellStyle name="輔色4 5 2 3 3" xfId="17504"/>
    <cellStyle name="輔色4 5 2 3 4" xfId="17505"/>
    <cellStyle name="輔色4 5 2 3 5" xfId="17506"/>
    <cellStyle name="輔色4 5 2 4" xfId="17507"/>
    <cellStyle name="輔色4 5 2 4 2" xfId="17508"/>
    <cellStyle name="輔色4 5 2 4 3" xfId="17509"/>
    <cellStyle name="輔色4 5 2 4 4" xfId="17510"/>
    <cellStyle name="輔色4 5 2 4 5" xfId="17511"/>
    <cellStyle name="輔色4 5 2 5" xfId="17512"/>
    <cellStyle name="輔色4 5 2 5 2" xfId="17513"/>
    <cellStyle name="輔色4 5 2 5 3" xfId="17514"/>
    <cellStyle name="輔色4 5 2 5 4" xfId="17515"/>
    <cellStyle name="輔色4 5 2 6" xfId="17516"/>
    <cellStyle name="輔色4 5 2 7" xfId="17517"/>
    <cellStyle name="輔色4 5 2 8" xfId="17518"/>
    <cellStyle name="輔色4 5 2 9" xfId="17519"/>
    <cellStyle name="輔色4 5 3" xfId="17520"/>
    <cellStyle name="輔色4 5 3 2" xfId="17521"/>
    <cellStyle name="輔色4 5 3 2 2" xfId="17522"/>
    <cellStyle name="輔色4 5 3 2 2 2" xfId="17523"/>
    <cellStyle name="輔色4 5 3 2 3" xfId="17524"/>
    <cellStyle name="輔色4 5 3 2 3 2" xfId="17525"/>
    <cellStyle name="輔色4 5 3 2 3 3" xfId="17526"/>
    <cellStyle name="輔色4 5 3 2 4" xfId="17527"/>
    <cellStyle name="輔色4 5 3 2 5" xfId="17528"/>
    <cellStyle name="輔色4 5 3 3" xfId="17529"/>
    <cellStyle name="輔色4 5 3 3 2" xfId="17530"/>
    <cellStyle name="輔色4 5 3 3 2 2" xfId="17531"/>
    <cellStyle name="輔色4 5 3 3 3" xfId="17532"/>
    <cellStyle name="輔色4 5 3 3 3 2" xfId="17533"/>
    <cellStyle name="輔色4 5 3 3 3 3" xfId="17534"/>
    <cellStyle name="輔色4 5 3 3 4" xfId="17535"/>
    <cellStyle name="輔色4 5 3 3 5" xfId="17536"/>
    <cellStyle name="輔色4 5 3 4" xfId="17537"/>
    <cellStyle name="輔色4 5 3 4 2" xfId="17538"/>
    <cellStyle name="輔色4 5 3 4 3" xfId="17539"/>
    <cellStyle name="輔色4 5 3 4 4" xfId="17540"/>
    <cellStyle name="輔色4 5 3 4 5" xfId="17541"/>
    <cellStyle name="輔色4 5 3 5" xfId="17542"/>
    <cellStyle name="輔色4 5 3 5 2" xfId="17543"/>
    <cellStyle name="輔色4 5 3 5 3" xfId="17544"/>
    <cellStyle name="輔色4 5 3 5 4" xfId="17545"/>
    <cellStyle name="輔色4 5 3 6" xfId="17546"/>
    <cellStyle name="輔色4 5 3 6 2" xfId="17547"/>
    <cellStyle name="輔色4 5 3 6 3" xfId="17548"/>
    <cellStyle name="輔色4 5 3 7" xfId="17549"/>
    <cellStyle name="輔色4 5 3 8" xfId="17550"/>
    <cellStyle name="輔色4 5 3 9" xfId="17551"/>
    <cellStyle name="輔色4 5 4" xfId="17552"/>
    <cellStyle name="輔色4 5 4 2" xfId="17553"/>
    <cellStyle name="輔色4 5 4 2 2" xfId="17554"/>
    <cellStyle name="輔色4 5 4 2 2 2" xfId="17555"/>
    <cellStyle name="輔色4 5 4 2 3" xfId="17556"/>
    <cellStyle name="輔色4 5 4 2 3 2" xfId="17557"/>
    <cellStyle name="輔色4 5 4 2 3 3" xfId="17558"/>
    <cellStyle name="輔色4 5 4 2 4" xfId="17559"/>
    <cellStyle name="輔色4 5 4 2 5" xfId="17560"/>
    <cellStyle name="輔色4 5 4 3" xfId="17561"/>
    <cellStyle name="輔色4 5 4 3 2" xfId="17562"/>
    <cellStyle name="輔色4 5 4 3 2 2" xfId="17563"/>
    <cellStyle name="輔色4 5 4 3 3" xfId="17564"/>
    <cellStyle name="輔色4 5 4 3 3 2" xfId="17565"/>
    <cellStyle name="輔色4 5 4 3 3 3" xfId="17566"/>
    <cellStyle name="輔色4 5 4 3 4" xfId="17567"/>
    <cellStyle name="輔色4 5 4 3 5" xfId="17568"/>
    <cellStyle name="輔色4 5 4 4" xfId="17569"/>
    <cellStyle name="輔色4 5 4 4 2" xfId="17570"/>
    <cellStyle name="輔色4 5 4 4 3" xfId="17571"/>
    <cellStyle name="輔色4 5 4 4 4" xfId="17572"/>
    <cellStyle name="輔色4 5 4 4 5" xfId="17573"/>
    <cellStyle name="輔色4 5 4 5" xfId="17574"/>
    <cellStyle name="輔色4 5 4 5 2" xfId="17575"/>
    <cellStyle name="輔色4 5 4 5 3" xfId="17576"/>
    <cellStyle name="輔色4 5 4 5 4" xfId="17577"/>
    <cellStyle name="輔色4 5 4 6" xfId="17578"/>
    <cellStyle name="輔色4 5 4 6 2" xfId="17579"/>
    <cellStyle name="輔色4 5 4 6 3" xfId="17580"/>
    <cellStyle name="輔色4 5 4 7" xfId="17581"/>
    <cellStyle name="輔色4 5 4 8" xfId="17582"/>
    <cellStyle name="輔色4 5 4 9" xfId="17583"/>
    <cellStyle name="輔色4 5 5" xfId="17584"/>
    <cellStyle name="輔色4 5 5 2" xfId="17585"/>
    <cellStyle name="輔色4 5 5 3" xfId="17586"/>
    <cellStyle name="輔色4 5 5 4" xfId="17587"/>
    <cellStyle name="輔色4 5 5 5" xfId="17588"/>
    <cellStyle name="輔色4 5 6" xfId="17589"/>
    <cellStyle name="輔色4 5 6 2" xfId="17590"/>
    <cellStyle name="輔色4 5 6 3" xfId="17591"/>
    <cellStyle name="輔色4 5 6 4" xfId="17592"/>
    <cellStyle name="輔色4 5 6 5" xfId="17593"/>
    <cellStyle name="輔色4 5 7" xfId="17594"/>
    <cellStyle name="輔色4 5 7 2" xfId="17595"/>
    <cellStyle name="輔色4 5 7 3" xfId="17596"/>
    <cellStyle name="輔色4 5 7 4" xfId="17597"/>
    <cellStyle name="輔色4 5 8" xfId="17598"/>
    <cellStyle name="輔色4 5 9" xfId="17599"/>
    <cellStyle name="輔色4 6" xfId="17600"/>
    <cellStyle name="輔色4 6 10" xfId="17601"/>
    <cellStyle name="輔色4 6 10 2" xfId="17602"/>
    <cellStyle name="輔色4 6 10 3" xfId="17603"/>
    <cellStyle name="輔色4 6 11" xfId="17604"/>
    <cellStyle name="輔色4 6 12" xfId="17605"/>
    <cellStyle name="輔色4 6 2" xfId="17606"/>
    <cellStyle name="輔色4 6 2 2" xfId="17607"/>
    <cellStyle name="輔色4 6 2 2 2" xfId="17608"/>
    <cellStyle name="輔色4 6 2 2 2 2" xfId="17609"/>
    <cellStyle name="輔色4 6 2 2 3" xfId="17610"/>
    <cellStyle name="輔色4 6 2 2 3 2" xfId="17611"/>
    <cellStyle name="輔色4 6 2 2 3 3" xfId="17612"/>
    <cellStyle name="輔色4 6 2 2 4" xfId="17613"/>
    <cellStyle name="輔色4 6 2 2 5" xfId="17614"/>
    <cellStyle name="輔色4 6 2 3" xfId="17615"/>
    <cellStyle name="輔色4 6 2 3 2" xfId="17616"/>
    <cellStyle name="輔色4 6 2 3 2 2" xfId="17617"/>
    <cellStyle name="輔色4 6 2 3 3" xfId="17618"/>
    <cellStyle name="輔色4 6 2 3 3 2" xfId="17619"/>
    <cellStyle name="輔色4 6 2 3 3 3" xfId="17620"/>
    <cellStyle name="輔色4 6 2 3 4" xfId="17621"/>
    <cellStyle name="輔色4 6 2 3 5" xfId="17622"/>
    <cellStyle name="輔色4 6 2 4" xfId="17623"/>
    <cellStyle name="輔色4 6 2 4 2" xfId="17624"/>
    <cellStyle name="輔色4 6 2 4 3" xfId="17625"/>
    <cellStyle name="輔色4 6 2 4 4" xfId="17626"/>
    <cellStyle name="輔色4 6 2 4 5" xfId="17627"/>
    <cellStyle name="輔色4 6 2 5" xfId="17628"/>
    <cellStyle name="輔色4 6 2 5 2" xfId="17629"/>
    <cellStyle name="輔色4 6 2 5 3" xfId="17630"/>
    <cellStyle name="輔色4 6 2 5 4" xfId="17631"/>
    <cellStyle name="輔色4 6 2 6" xfId="17632"/>
    <cellStyle name="輔色4 6 2 6 2" xfId="17633"/>
    <cellStyle name="輔色4 6 2 6 3" xfId="17634"/>
    <cellStyle name="輔色4 6 2 7" xfId="17635"/>
    <cellStyle name="輔色4 6 2 8" xfId="17636"/>
    <cellStyle name="輔色4 6 2 9" xfId="17637"/>
    <cellStyle name="輔色4 6 3" xfId="17638"/>
    <cellStyle name="輔色4 6 3 2" xfId="17639"/>
    <cellStyle name="輔色4 6 3 2 2" xfId="17640"/>
    <cellStyle name="輔色4 6 3 2 2 2" xfId="17641"/>
    <cellStyle name="輔色4 6 3 2 3" xfId="17642"/>
    <cellStyle name="輔色4 6 3 2 3 2" xfId="17643"/>
    <cellStyle name="輔色4 6 3 2 3 3" xfId="17644"/>
    <cellStyle name="輔色4 6 3 2 4" xfId="17645"/>
    <cellStyle name="輔色4 6 3 2 5" xfId="17646"/>
    <cellStyle name="輔色4 6 3 3" xfId="17647"/>
    <cellStyle name="輔色4 6 3 3 2" xfId="17648"/>
    <cellStyle name="輔色4 6 3 3 2 2" xfId="17649"/>
    <cellStyle name="輔色4 6 3 3 3" xfId="17650"/>
    <cellStyle name="輔色4 6 3 3 3 2" xfId="17651"/>
    <cellStyle name="輔色4 6 3 3 3 3" xfId="17652"/>
    <cellStyle name="輔色4 6 3 3 4" xfId="17653"/>
    <cellStyle name="輔色4 6 3 3 5" xfId="17654"/>
    <cellStyle name="輔色4 6 3 4" xfId="17655"/>
    <cellStyle name="輔色4 6 3 4 2" xfId="17656"/>
    <cellStyle name="輔色4 6 3 4 3" xfId="17657"/>
    <cellStyle name="輔色4 6 3 4 4" xfId="17658"/>
    <cellStyle name="輔色4 6 3 4 5" xfId="17659"/>
    <cellStyle name="輔色4 6 3 5" xfId="17660"/>
    <cellStyle name="輔色4 6 3 5 2" xfId="17661"/>
    <cellStyle name="輔色4 6 3 5 3" xfId="17662"/>
    <cellStyle name="輔色4 6 3 5 4" xfId="17663"/>
    <cellStyle name="輔色4 6 3 6" xfId="17664"/>
    <cellStyle name="輔色4 6 3 6 2" xfId="17665"/>
    <cellStyle name="輔色4 6 3 6 3" xfId="17666"/>
    <cellStyle name="輔色4 6 3 7" xfId="17667"/>
    <cellStyle name="輔色4 6 3 8" xfId="17668"/>
    <cellStyle name="輔色4 6 3 9" xfId="17669"/>
    <cellStyle name="輔色4 6 4" xfId="17670"/>
    <cellStyle name="輔色4 6 4 2" xfId="17671"/>
    <cellStyle name="輔色4 6 4 2 2" xfId="17672"/>
    <cellStyle name="輔色4 6 4 2 2 2" xfId="17673"/>
    <cellStyle name="輔色4 6 4 2 3" xfId="17674"/>
    <cellStyle name="輔色4 6 4 2 3 2" xfId="17675"/>
    <cellStyle name="輔色4 6 4 2 3 3" xfId="17676"/>
    <cellStyle name="輔色4 6 4 2 4" xfId="17677"/>
    <cellStyle name="輔色4 6 4 2 5" xfId="17678"/>
    <cellStyle name="輔色4 6 4 3" xfId="17679"/>
    <cellStyle name="輔色4 6 4 3 2" xfId="17680"/>
    <cellStyle name="輔色4 6 4 3 2 2" xfId="17681"/>
    <cellStyle name="輔色4 6 4 3 3" xfId="17682"/>
    <cellStyle name="輔色4 6 4 3 3 2" xfId="17683"/>
    <cellStyle name="輔色4 6 4 3 3 3" xfId="17684"/>
    <cellStyle name="輔色4 6 4 3 4" xfId="17685"/>
    <cellStyle name="輔色4 6 4 3 5" xfId="17686"/>
    <cellStyle name="輔色4 6 4 4" xfId="17687"/>
    <cellStyle name="輔色4 6 4 4 2" xfId="17688"/>
    <cellStyle name="輔色4 6 4 4 3" xfId="17689"/>
    <cellStyle name="輔色4 6 4 4 4" xfId="17690"/>
    <cellStyle name="輔色4 6 4 4 5" xfId="17691"/>
    <cellStyle name="輔色4 6 4 5" xfId="17692"/>
    <cellStyle name="輔色4 6 4 5 2" xfId="17693"/>
    <cellStyle name="輔色4 6 4 5 3" xfId="17694"/>
    <cellStyle name="輔色4 6 4 5 4" xfId="17695"/>
    <cellStyle name="輔色4 6 4 6" xfId="17696"/>
    <cellStyle name="輔色4 6 4 6 2" xfId="17697"/>
    <cellStyle name="輔色4 6 4 6 3" xfId="17698"/>
    <cellStyle name="輔色4 6 4 7" xfId="17699"/>
    <cellStyle name="輔色4 6 4 8" xfId="17700"/>
    <cellStyle name="輔色4 6 4 9" xfId="17701"/>
    <cellStyle name="輔色4 6 5" xfId="17702"/>
    <cellStyle name="輔色4 6 5 2" xfId="17703"/>
    <cellStyle name="輔色4 6 5 2 2" xfId="17704"/>
    <cellStyle name="輔色4 6 5 2 3" xfId="17705"/>
    <cellStyle name="輔色4 6 5 2 4" xfId="17706"/>
    <cellStyle name="輔色4 6 5 2 5" xfId="17707"/>
    <cellStyle name="輔色4 6 5 3" xfId="17708"/>
    <cellStyle name="輔色4 6 5 3 2" xfId="17709"/>
    <cellStyle name="輔色4 6 5 3 3" xfId="17710"/>
    <cellStyle name="輔色4 6 5 3 4" xfId="17711"/>
    <cellStyle name="輔色4 6 5 3 5" xfId="17712"/>
    <cellStyle name="輔色4 6 5 4" xfId="17713"/>
    <cellStyle name="輔色4 6 5 4 2" xfId="17714"/>
    <cellStyle name="輔色4 6 5 4 3" xfId="17715"/>
    <cellStyle name="輔色4 6 5 4 4" xfId="17716"/>
    <cellStyle name="輔色4 6 5 5" xfId="17717"/>
    <cellStyle name="輔色4 6 5 5 2" xfId="17718"/>
    <cellStyle name="輔色4 6 5 5 3" xfId="17719"/>
    <cellStyle name="輔色4 6 5 5 4" xfId="17720"/>
    <cellStyle name="輔色4 6 5 6" xfId="17721"/>
    <cellStyle name="輔色4 6 5 7" xfId="17722"/>
    <cellStyle name="輔色4 6 5 8" xfId="17723"/>
    <cellStyle name="輔色4 6 5 9" xfId="17724"/>
    <cellStyle name="輔色4 6 6" xfId="17725"/>
    <cellStyle name="輔色4 6 6 2" xfId="17726"/>
    <cellStyle name="輔色4 6 6 2 2" xfId="17727"/>
    <cellStyle name="輔色4 6 6 2 3" xfId="17728"/>
    <cellStyle name="輔色4 6 6 2 4" xfId="17729"/>
    <cellStyle name="輔色4 6 6 2 5" xfId="17730"/>
    <cellStyle name="輔色4 6 6 3" xfId="17731"/>
    <cellStyle name="輔色4 6 6 3 2" xfId="17732"/>
    <cellStyle name="輔色4 6 6 3 3" xfId="17733"/>
    <cellStyle name="輔色4 6 6 3 4" xfId="17734"/>
    <cellStyle name="輔色4 6 6 3 5" xfId="17735"/>
    <cellStyle name="輔色4 6 6 4" xfId="17736"/>
    <cellStyle name="輔色4 6 6 4 2" xfId="17737"/>
    <cellStyle name="輔色4 6 6 4 3" xfId="17738"/>
    <cellStyle name="輔色4 6 6 4 4" xfId="17739"/>
    <cellStyle name="輔色4 6 6 5" xfId="17740"/>
    <cellStyle name="輔色4 6 6 5 2" xfId="17741"/>
    <cellStyle name="輔色4 6 6 5 3" xfId="17742"/>
    <cellStyle name="輔色4 6 6 5 4" xfId="17743"/>
    <cellStyle name="輔色4 6 6 6" xfId="17744"/>
    <cellStyle name="輔色4 6 6 7" xfId="17745"/>
    <cellStyle name="輔色4 6 6 8" xfId="17746"/>
    <cellStyle name="輔色4 6 6 9" xfId="17747"/>
    <cellStyle name="輔色4 6 7" xfId="17748"/>
    <cellStyle name="輔色4 6 7 2" xfId="17749"/>
    <cellStyle name="輔色4 6 7 2 2" xfId="17750"/>
    <cellStyle name="輔色4 6 7 2 3" xfId="17751"/>
    <cellStyle name="輔色4 6 7 2 4" xfId="17752"/>
    <cellStyle name="輔色4 6 7 2 5" xfId="17753"/>
    <cellStyle name="輔色4 6 7 3" xfId="17754"/>
    <cellStyle name="輔色4 6 7 3 2" xfId="17755"/>
    <cellStyle name="輔色4 6 7 3 3" xfId="17756"/>
    <cellStyle name="輔色4 6 7 3 4" xfId="17757"/>
    <cellStyle name="輔色4 6 7 3 5" xfId="17758"/>
    <cellStyle name="輔色4 6 7 4" xfId="17759"/>
    <cellStyle name="輔色4 6 7 4 2" xfId="17760"/>
    <cellStyle name="輔色4 6 7 4 3" xfId="17761"/>
    <cellStyle name="輔色4 6 7 4 4" xfId="17762"/>
    <cellStyle name="輔色4 6 7 5" xfId="17763"/>
    <cellStyle name="輔色4 6 7 5 2" xfId="17764"/>
    <cellStyle name="輔色4 6 7 5 3" xfId="17765"/>
    <cellStyle name="輔色4 6 7 5 4" xfId="17766"/>
    <cellStyle name="輔色4 6 7 6" xfId="17767"/>
    <cellStyle name="輔色4 6 7 7" xfId="17768"/>
    <cellStyle name="輔色4 6 7 8" xfId="17769"/>
    <cellStyle name="輔色4 6 7 9" xfId="17770"/>
    <cellStyle name="輔色4 6 8" xfId="17771"/>
    <cellStyle name="輔色4 6 8 2" xfId="17772"/>
    <cellStyle name="輔色4 6 9" xfId="17773"/>
    <cellStyle name="輔色4 6 9 2" xfId="17774"/>
    <cellStyle name="輔色4 7" xfId="17775"/>
    <cellStyle name="輔色4 7 10" xfId="17776"/>
    <cellStyle name="輔色4 7 11" xfId="17777"/>
    <cellStyle name="輔色4 7 12" xfId="17778"/>
    <cellStyle name="輔色4 7 2" xfId="17779"/>
    <cellStyle name="輔色4 7 2 2" xfId="17780"/>
    <cellStyle name="輔色4 7 2 2 2" xfId="17781"/>
    <cellStyle name="輔色4 7 2 2 2 2" xfId="17782"/>
    <cellStyle name="輔色4 7 2 2 3" xfId="17783"/>
    <cellStyle name="輔色4 7 2 2 3 2" xfId="17784"/>
    <cellStyle name="輔色4 7 2 2 3 3" xfId="17785"/>
    <cellStyle name="輔色4 7 2 2 4" xfId="17786"/>
    <cellStyle name="輔色4 7 2 2 5" xfId="17787"/>
    <cellStyle name="輔色4 7 2 3" xfId="17788"/>
    <cellStyle name="輔色4 7 2 3 2" xfId="17789"/>
    <cellStyle name="輔色4 7 2 3 2 2" xfId="17790"/>
    <cellStyle name="輔色4 7 2 3 3" xfId="17791"/>
    <cellStyle name="輔色4 7 2 3 3 2" xfId="17792"/>
    <cellStyle name="輔色4 7 2 3 3 3" xfId="17793"/>
    <cellStyle name="輔色4 7 2 3 4" xfId="17794"/>
    <cellStyle name="輔色4 7 2 3 5" xfId="17795"/>
    <cellStyle name="輔色4 7 2 4" xfId="17796"/>
    <cellStyle name="輔色4 7 2 4 2" xfId="17797"/>
    <cellStyle name="輔色4 7 2 4 3" xfId="17798"/>
    <cellStyle name="輔色4 7 2 4 4" xfId="17799"/>
    <cellStyle name="輔色4 7 2 4 5" xfId="17800"/>
    <cellStyle name="輔色4 7 2 5" xfId="17801"/>
    <cellStyle name="輔色4 7 2 5 2" xfId="17802"/>
    <cellStyle name="輔色4 7 2 5 3" xfId="17803"/>
    <cellStyle name="輔色4 7 2 5 4" xfId="17804"/>
    <cellStyle name="輔色4 7 2 6" xfId="17805"/>
    <cellStyle name="輔色4 7 2 6 2" xfId="17806"/>
    <cellStyle name="輔色4 7 2 6 3" xfId="17807"/>
    <cellStyle name="輔色4 7 2 7" xfId="17808"/>
    <cellStyle name="輔色4 7 2 8" xfId="17809"/>
    <cellStyle name="輔色4 7 2 9" xfId="17810"/>
    <cellStyle name="輔色4 7 3" xfId="17811"/>
    <cellStyle name="輔色4 7 3 2" xfId="17812"/>
    <cellStyle name="輔色4 7 3 2 2" xfId="17813"/>
    <cellStyle name="輔色4 7 3 2 2 2" xfId="17814"/>
    <cellStyle name="輔色4 7 3 2 3" xfId="17815"/>
    <cellStyle name="輔色4 7 3 2 3 2" xfId="17816"/>
    <cellStyle name="輔色4 7 3 2 3 3" xfId="17817"/>
    <cellStyle name="輔色4 7 3 2 4" xfId="17818"/>
    <cellStyle name="輔色4 7 3 2 5" xfId="17819"/>
    <cellStyle name="輔色4 7 3 3" xfId="17820"/>
    <cellStyle name="輔色4 7 3 3 2" xfId="17821"/>
    <cellStyle name="輔色4 7 3 3 2 2" xfId="17822"/>
    <cellStyle name="輔色4 7 3 3 3" xfId="17823"/>
    <cellStyle name="輔色4 7 3 3 3 2" xfId="17824"/>
    <cellStyle name="輔色4 7 3 3 3 3" xfId="17825"/>
    <cellStyle name="輔色4 7 3 3 4" xfId="17826"/>
    <cellStyle name="輔色4 7 3 3 5" xfId="17827"/>
    <cellStyle name="輔色4 7 3 4" xfId="17828"/>
    <cellStyle name="輔色4 7 3 4 2" xfId="17829"/>
    <cellStyle name="輔色4 7 3 4 3" xfId="17830"/>
    <cellStyle name="輔色4 7 3 4 4" xfId="17831"/>
    <cellStyle name="輔色4 7 3 4 5" xfId="17832"/>
    <cellStyle name="輔色4 7 3 5" xfId="17833"/>
    <cellStyle name="輔色4 7 3 5 2" xfId="17834"/>
    <cellStyle name="輔色4 7 3 5 3" xfId="17835"/>
    <cellStyle name="輔色4 7 3 5 4" xfId="17836"/>
    <cellStyle name="輔色4 7 3 6" xfId="17837"/>
    <cellStyle name="輔色4 7 3 6 2" xfId="17838"/>
    <cellStyle name="輔色4 7 3 6 3" xfId="17839"/>
    <cellStyle name="輔色4 7 3 7" xfId="17840"/>
    <cellStyle name="輔色4 7 3 8" xfId="17841"/>
    <cellStyle name="輔色4 7 3 9" xfId="17842"/>
    <cellStyle name="輔色4 7 4" xfId="17843"/>
    <cellStyle name="輔色4 7 4 2" xfId="17844"/>
    <cellStyle name="輔色4 7 4 2 2" xfId="17845"/>
    <cellStyle name="輔色4 7 4 2 2 2" xfId="17846"/>
    <cellStyle name="輔色4 7 4 2 3" xfId="17847"/>
    <cellStyle name="輔色4 7 4 2 3 2" xfId="17848"/>
    <cellStyle name="輔色4 7 4 2 3 3" xfId="17849"/>
    <cellStyle name="輔色4 7 4 2 4" xfId="17850"/>
    <cellStyle name="輔色4 7 4 2 5" xfId="17851"/>
    <cellStyle name="輔色4 7 4 3" xfId="17852"/>
    <cellStyle name="輔色4 7 4 3 2" xfId="17853"/>
    <cellStyle name="輔色4 7 4 3 2 2" xfId="17854"/>
    <cellStyle name="輔色4 7 4 3 3" xfId="17855"/>
    <cellStyle name="輔色4 7 4 3 3 2" xfId="17856"/>
    <cellStyle name="輔色4 7 4 3 3 3" xfId="17857"/>
    <cellStyle name="輔色4 7 4 3 4" xfId="17858"/>
    <cellStyle name="輔色4 7 4 3 5" xfId="17859"/>
    <cellStyle name="輔色4 7 4 4" xfId="17860"/>
    <cellStyle name="輔色4 7 4 4 2" xfId="17861"/>
    <cellStyle name="輔色4 7 4 4 3" xfId="17862"/>
    <cellStyle name="輔色4 7 4 4 4" xfId="17863"/>
    <cellStyle name="輔色4 7 4 4 5" xfId="17864"/>
    <cellStyle name="輔色4 7 4 5" xfId="17865"/>
    <cellStyle name="輔色4 7 4 5 2" xfId="17866"/>
    <cellStyle name="輔色4 7 4 5 3" xfId="17867"/>
    <cellStyle name="輔色4 7 4 5 4" xfId="17868"/>
    <cellStyle name="輔色4 7 4 6" xfId="17869"/>
    <cellStyle name="輔色4 7 4 6 2" xfId="17870"/>
    <cellStyle name="輔色4 7 4 6 3" xfId="17871"/>
    <cellStyle name="輔色4 7 4 7" xfId="17872"/>
    <cellStyle name="輔色4 7 4 8" xfId="17873"/>
    <cellStyle name="輔色4 7 4 9" xfId="17874"/>
    <cellStyle name="輔色4 7 5" xfId="17875"/>
    <cellStyle name="輔色4 7 5 2" xfId="17876"/>
    <cellStyle name="輔色4 7 5 2 2" xfId="17877"/>
    <cellStyle name="輔色4 7 5 3" xfId="17878"/>
    <cellStyle name="輔色4 7 5 3 2" xfId="17879"/>
    <cellStyle name="輔色4 7 5 3 3" xfId="17880"/>
    <cellStyle name="輔色4 7 5 4" xfId="17881"/>
    <cellStyle name="輔色4 7 5 5" xfId="17882"/>
    <cellStyle name="輔色4 7 6" xfId="17883"/>
    <cellStyle name="輔色4 7 6 2" xfId="17884"/>
    <cellStyle name="輔色4 7 6 2 2" xfId="17885"/>
    <cellStyle name="輔色4 7 6 3" xfId="17886"/>
    <cellStyle name="輔色4 7 6 3 2" xfId="17887"/>
    <cellStyle name="輔色4 7 6 3 3" xfId="17888"/>
    <cellStyle name="輔色4 7 6 4" xfId="17889"/>
    <cellStyle name="輔色4 7 6 5" xfId="17890"/>
    <cellStyle name="輔色4 7 7" xfId="17891"/>
    <cellStyle name="輔色4 7 7 2" xfId="17892"/>
    <cellStyle name="輔色4 7 7 3" xfId="17893"/>
    <cellStyle name="輔色4 7 7 4" xfId="17894"/>
    <cellStyle name="輔色4 7 7 5" xfId="17895"/>
    <cellStyle name="輔色4 7 8" xfId="17896"/>
    <cellStyle name="輔色4 7 8 2" xfId="17897"/>
    <cellStyle name="輔色4 7 8 3" xfId="17898"/>
    <cellStyle name="輔色4 7 8 4" xfId="17899"/>
    <cellStyle name="輔色4 7 9" xfId="17900"/>
    <cellStyle name="輔色4 7 9 2" xfId="17901"/>
    <cellStyle name="輔色4 7 9 3" xfId="17902"/>
    <cellStyle name="輔色4 8" xfId="17903"/>
    <cellStyle name="輔色4 8 10" xfId="17904"/>
    <cellStyle name="輔色4 8 11" xfId="17905"/>
    <cellStyle name="輔色4 8 12" xfId="17906"/>
    <cellStyle name="輔色4 8 2" xfId="17907"/>
    <cellStyle name="輔色4 8 2 2" xfId="17908"/>
    <cellStyle name="輔色4 8 2 2 2" xfId="17909"/>
    <cellStyle name="輔色4 8 2 2 2 2" xfId="17910"/>
    <cellStyle name="輔色4 8 2 2 3" xfId="17911"/>
    <cellStyle name="輔色4 8 2 2 3 2" xfId="17912"/>
    <cellStyle name="輔色4 8 2 2 3 3" xfId="17913"/>
    <cellStyle name="輔色4 8 2 2 4" xfId="17914"/>
    <cellStyle name="輔色4 8 2 2 5" xfId="17915"/>
    <cellStyle name="輔色4 8 2 3" xfId="17916"/>
    <cellStyle name="輔色4 8 2 3 2" xfId="17917"/>
    <cellStyle name="輔色4 8 2 3 2 2" xfId="17918"/>
    <cellStyle name="輔色4 8 2 3 3" xfId="17919"/>
    <cellStyle name="輔色4 8 2 3 3 2" xfId="17920"/>
    <cellStyle name="輔色4 8 2 3 3 3" xfId="17921"/>
    <cellStyle name="輔色4 8 2 3 4" xfId="17922"/>
    <cellStyle name="輔色4 8 2 3 5" xfId="17923"/>
    <cellStyle name="輔色4 8 2 4" xfId="17924"/>
    <cellStyle name="輔色4 8 2 4 2" xfId="17925"/>
    <cellStyle name="輔色4 8 2 4 3" xfId="17926"/>
    <cellStyle name="輔色4 8 2 4 4" xfId="17927"/>
    <cellStyle name="輔色4 8 2 4 5" xfId="17928"/>
    <cellStyle name="輔色4 8 2 5" xfId="17929"/>
    <cellStyle name="輔色4 8 2 5 2" xfId="17930"/>
    <cellStyle name="輔色4 8 2 5 3" xfId="17931"/>
    <cellStyle name="輔色4 8 2 5 4" xfId="17932"/>
    <cellStyle name="輔色4 8 2 6" xfId="17933"/>
    <cellStyle name="輔色4 8 2 6 2" xfId="17934"/>
    <cellStyle name="輔色4 8 2 6 3" xfId="17935"/>
    <cellStyle name="輔色4 8 2 7" xfId="17936"/>
    <cellStyle name="輔色4 8 2 8" xfId="17937"/>
    <cellStyle name="輔色4 8 2 9" xfId="17938"/>
    <cellStyle name="輔色4 8 3" xfId="17939"/>
    <cellStyle name="輔色4 8 3 2" xfId="17940"/>
    <cellStyle name="輔色4 8 3 2 2" xfId="17941"/>
    <cellStyle name="輔色4 8 3 2 2 2" xfId="17942"/>
    <cellStyle name="輔色4 8 3 2 3" xfId="17943"/>
    <cellStyle name="輔色4 8 3 2 3 2" xfId="17944"/>
    <cellStyle name="輔色4 8 3 2 3 3" xfId="17945"/>
    <cellStyle name="輔色4 8 3 2 4" xfId="17946"/>
    <cellStyle name="輔色4 8 3 2 5" xfId="17947"/>
    <cellStyle name="輔色4 8 3 3" xfId="17948"/>
    <cellStyle name="輔色4 8 3 3 2" xfId="17949"/>
    <cellStyle name="輔色4 8 3 3 2 2" xfId="17950"/>
    <cellStyle name="輔色4 8 3 3 3" xfId="17951"/>
    <cellStyle name="輔色4 8 3 3 3 2" xfId="17952"/>
    <cellStyle name="輔色4 8 3 3 3 3" xfId="17953"/>
    <cellStyle name="輔色4 8 3 3 4" xfId="17954"/>
    <cellStyle name="輔色4 8 3 3 5" xfId="17955"/>
    <cellStyle name="輔色4 8 3 4" xfId="17956"/>
    <cellStyle name="輔色4 8 3 4 2" xfId="17957"/>
    <cellStyle name="輔色4 8 3 4 3" xfId="17958"/>
    <cellStyle name="輔色4 8 3 4 4" xfId="17959"/>
    <cellStyle name="輔色4 8 3 4 5" xfId="17960"/>
    <cellStyle name="輔色4 8 3 5" xfId="17961"/>
    <cellStyle name="輔色4 8 3 5 2" xfId="17962"/>
    <cellStyle name="輔色4 8 3 5 3" xfId="17963"/>
    <cellStyle name="輔色4 8 3 5 4" xfId="17964"/>
    <cellStyle name="輔色4 8 3 6" xfId="17965"/>
    <cellStyle name="輔色4 8 3 6 2" xfId="17966"/>
    <cellStyle name="輔色4 8 3 6 3" xfId="17967"/>
    <cellStyle name="輔色4 8 3 7" xfId="17968"/>
    <cellStyle name="輔色4 8 3 8" xfId="17969"/>
    <cellStyle name="輔色4 8 3 9" xfId="17970"/>
    <cellStyle name="輔色4 8 4" xfId="17971"/>
    <cellStyle name="輔色4 8 4 2" xfId="17972"/>
    <cellStyle name="輔色4 8 4 2 2" xfId="17973"/>
    <cellStyle name="輔色4 8 4 2 2 2" xfId="17974"/>
    <cellStyle name="輔色4 8 4 2 3" xfId="17975"/>
    <cellStyle name="輔色4 8 4 2 3 2" xfId="17976"/>
    <cellStyle name="輔色4 8 4 2 3 3" xfId="17977"/>
    <cellStyle name="輔色4 8 4 2 4" xfId="17978"/>
    <cellStyle name="輔色4 8 4 2 5" xfId="17979"/>
    <cellStyle name="輔色4 8 4 3" xfId="17980"/>
    <cellStyle name="輔色4 8 4 3 2" xfId="17981"/>
    <cellStyle name="輔色4 8 4 3 2 2" xfId="17982"/>
    <cellStyle name="輔色4 8 4 3 3" xfId="17983"/>
    <cellStyle name="輔色4 8 4 3 3 2" xfId="17984"/>
    <cellStyle name="輔色4 8 4 3 3 3" xfId="17985"/>
    <cellStyle name="輔色4 8 4 3 4" xfId="17986"/>
    <cellStyle name="輔色4 8 4 3 5" xfId="17987"/>
    <cellStyle name="輔色4 8 4 4" xfId="17988"/>
    <cellStyle name="輔色4 8 4 4 2" xfId="17989"/>
    <cellStyle name="輔色4 8 4 4 3" xfId="17990"/>
    <cellStyle name="輔色4 8 4 4 4" xfId="17991"/>
    <cellStyle name="輔色4 8 4 4 5" xfId="17992"/>
    <cellStyle name="輔色4 8 4 5" xfId="17993"/>
    <cellStyle name="輔色4 8 4 5 2" xfId="17994"/>
    <cellStyle name="輔色4 8 4 5 3" xfId="17995"/>
    <cellStyle name="輔色4 8 4 5 4" xfId="17996"/>
    <cellStyle name="輔色4 8 4 6" xfId="17997"/>
    <cellStyle name="輔色4 8 4 6 2" xfId="17998"/>
    <cellStyle name="輔色4 8 4 6 3" xfId="17999"/>
    <cellStyle name="輔色4 8 4 7" xfId="18000"/>
    <cellStyle name="輔色4 8 4 8" xfId="18001"/>
    <cellStyle name="輔色4 8 4 9" xfId="18002"/>
    <cellStyle name="輔色4 8 5" xfId="18003"/>
    <cellStyle name="輔色4 8 5 2" xfId="18004"/>
    <cellStyle name="輔色4 8 5 2 2" xfId="18005"/>
    <cellStyle name="輔色4 8 5 3" xfId="18006"/>
    <cellStyle name="輔色4 8 5 3 2" xfId="18007"/>
    <cellStyle name="輔色4 8 5 3 3" xfId="18008"/>
    <cellStyle name="輔色4 8 5 4" xfId="18009"/>
    <cellStyle name="輔色4 8 5 5" xfId="18010"/>
    <cellStyle name="輔色4 8 6" xfId="18011"/>
    <cellStyle name="輔色4 8 6 2" xfId="18012"/>
    <cellStyle name="輔色4 8 6 2 2" xfId="18013"/>
    <cellStyle name="輔色4 8 6 3" xfId="18014"/>
    <cellStyle name="輔色4 8 6 3 2" xfId="18015"/>
    <cellStyle name="輔色4 8 6 3 3" xfId="18016"/>
    <cellStyle name="輔色4 8 6 4" xfId="18017"/>
    <cellStyle name="輔色4 8 6 5" xfId="18018"/>
    <cellStyle name="輔色4 8 7" xfId="18019"/>
    <cellStyle name="輔色4 8 7 2" xfId="18020"/>
    <cellStyle name="輔色4 8 7 3" xfId="18021"/>
    <cellStyle name="輔色4 8 7 4" xfId="18022"/>
    <cellStyle name="輔色4 8 7 5" xfId="18023"/>
    <cellStyle name="輔色4 8 8" xfId="18024"/>
    <cellStyle name="輔色4 8 8 2" xfId="18025"/>
    <cellStyle name="輔色4 8 8 3" xfId="18026"/>
    <cellStyle name="輔色4 8 8 4" xfId="18027"/>
    <cellStyle name="輔色4 8 9" xfId="18028"/>
    <cellStyle name="輔色4 8 9 2" xfId="18029"/>
    <cellStyle name="輔色4 8 9 3" xfId="18030"/>
    <cellStyle name="輔色4 9" xfId="18031"/>
    <cellStyle name="輔色4 9 10" xfId="18032"/>
    <cellStyle name="輔色4 9 11" xfId="18033"/>
    <cellStyle name="輔色4 9 12" xfId="18034"/>
    <cellStyle name="輔色4 9 2" xfId="18035"/>
    <cellStyle name="輔色4 9 2 2" xfId="18036"/>
    <cellStyle name="輔色4 9 2 2 2" xfId="18037"/>
    <cellStyle name="輔色4 9 2 2 2 2" xfId="18038"/>
    <cellStyle name="輔色4 9 2 2 3" xfId="18039"/>
    <cellStyle name="輔色4 9 2 2 3 2" xfId="18040"/>
    <cellStyle name="輔色4 9 2 2 3 3" xfId="18041"/>
    <cellStyle name="輔色4 9 2 2 4" xfId="18042"/>
    <cellStyle name="輔色4 9 2 2 5" xfId="18043"/>
    <cellStyle name="輔色4 9 2 3" xfId="18044"/>
    <cellStyle name="輔色4 9 2 3 2" xfId="18045"/>
    <cellStyle name="輔色4 9 2 3 2 2" xfId="18046"/>
    <cellStyle name="輔色4 9 2 3 3" xfId="18047"/>
    <cellStyle name="輔色4 9 2 3 3 2" xfId="18048"/>
    <cellStyle name="輔色4 9 2 3 3 3" xfId="18049"/>
    <cellStyle name="輔色4 9 2 3 4" xfId="18050"/>
    <cellStyle name="輔色4 9 2 3 5" xfId="18051"/>
    <cellStyle name="輔色4 9 2 4" xfId="18052"/>
    <cellStyle name="輔色4 9 2 4 2" xfId="18053"/>
    <cellStyle name="輔色4 9 2 4 3" xfId="18054"/>
    <cellStyle name="輔色4 9 2 4 4" xfId="18055"/>
    <cellStyle name="輔色4 9 2 4 5" xfId="18056"/>
    <cellStyle name="輔色4 9 2 5" xfId="18057"/>
    <cellStyle name="輔色4 9 2 5 2" xfId="18058"/>
    <cellStyle name="輔色4 9 2 5 3" xfId="18059"/>
    <cellStyle name="輔色4 9 2 5 4" xfId="18060"/>
    <cellStyle name="輔色4 9 2 6" xfId="18061"/>
    <cellStyle name="輔色4 9 2 6 2" xfId="18062"/>
    <cellStyle name="輔色4 9 2 6 3" xfId="18063"/>
    <cellStyle name="輔色4 9 2 7" xfId="18064"/>
    <cellStyle name="輔色4 9 2 8" xfId="18065"/>
    <cellStyle name="輔色4 9 2 9" xfId="18066"/>
    <cellStyle name="輔色4 9 3" xfId="18067"/>
    <cellStyle name="輔色4 9 3 2" xfId="18068"/>
    <cellStyle name="輔色4 9 3 2 2" xfId="18069"/>
    <cellStyle name="輔色4 9 3 2 2 2" xfId="18070"/>
    <cellStyle name="輔色4 9 3 2 3" xfId="18071"/>
    <cellStyle name="輔色4 9 3 2 3 2" xfId="18072"/>
    <cellStyle name="輔色4 9 3 2 3 3" xfId="18073"/>
    <cellStyle name="輔色4 9 3 2 4" xfId="18074"/>
    <cellStyle name="輔色4 9 3 2 5" xfId="18075"/>
    <cellStyle name="輔色4 9 3 3" xfId="18076"/>
    <cellStyle name="輔色4 9 3 3 2" xfId="18077"/>
    <cellStyle name="輔色4 9 3 3 2 2" xfId="18078"/>
    <cellStyle name="輔色4 9 3 3 3" xfId="18079"/>
    <cellStyle name="輔色4 9 3 3 3 2" xfId="18080"/>
    <cellStyle name="輔色4 9 3 3 3 3" xfId="18081"/>
    <cellStyle name="輔色4 9 3 3 4" xfId="18082"/>
    <cellStyle name="輔色4 9 3 3 5" xfId="18083"/>
    <cellStyle name="輔色4 9 3 4" xfId="18084"/>
    <cellStyle name="輔色4 9 3 4 2" xfId="18085"/>
    <cellStyle name="輔色4 9 3 4 3" xfId="18086"/>
    <cellStyle name="輔色4 9 3 4 4" xfId="18087"/>
    <cellStyle name="輔色4 9 3 4 5" xfId="18088"/>
    <cellStyle name="輔色4 9 3 5" xfId="18089"/>
    <cellStyle name="輔色4 9 3 5 2" xfId="18090"/>
    <cellStyle name="輔色4 9 3 5 3" xfId="18091"/>
    <cellStyle name="輔色4 9 3 5 4" xfId="18092"/>
    <cellStyle name="輔色4 9 3 6" xfId="18093"/>
    <cellStyle name="輔色4 9 3 6 2" xfId="18094"/>
    <cellStyle name="輔色4 9 3 6 3" xfId="18095"/>
    <cellStyle name="輔色4 9 3 7" xfId="18096"/>
    <cellStyle name="輔色4 9 3 8" xfId="18097"/>
    <cellStyle name="輔色4 9 3 9" xfId="18098"/>
    <cellStyle name="輔色4 9 4" xfId="18099"/>
    <cellStyle name="輔色4 9 4 2" xfId="18100"/>
    <cellStyle name="輔色4 9 4 2 2" xfId="18101"/>
    <cellStyle name="輔色4 9 4 2 2 2" xfId="18102"/>
    <cellStyle name="輔色4 9 4 2 3" xfId="18103"/>
    <cellStyle name="輔色4 9 4 2 3 2" xfId="18104"/>
    <cellStyle name="輔色4 9 4 2 3 3" xfId="18105"/>
    <cellStyle name="輔色4 9 4 2 4" xfId="18106"/>
    <cellStyle name="輔色4 9 4 2 5" xfId="18107"/>
    <cellStyle name="輔色4 9 4 3" xfId="18108"/>
    <cellStyle name="輔色4 9 4 3 2" xfId="18109"/>
    <cellStyle name="輔色4 9 4 3 2 2" xfId="18110"/>
    <cellStyle name="輔色4 9 4 3 3" xfId="18111"/>
    <cellStyle name="輔色4 9 4 3 3 2" xfId="18112"/>
    <cellStyle name="輔色4 9 4 3 3 3" xfId="18113"/>
    <cellStyle name="輔色4 9 4 3 4" xfId="18114"/>
    <cellStyle name="輔色4 9 4 3 5" xfId="18115"/>
    <cellStyle name="輔色4 9 4 4" xfId="18116"/>
    <cellStyle name="輔色4 9 4 4 2" xfId="18117"/>
    <cellStyle name="輔色4 9 4 4 3" xfId="18118"/>
    <cellStyle name="輔色4 9 4 4 4" xfId="18119"/>
    <cellStyle name="輔色4 9 4 4 5" xfId="18120"/>
    <cellStyle name="輔色4 9 4 5" xfId="18121"/>
    <cellStyle name="輔色4 9 4 5 2" xfId="18122"/>
    <cellStyle name="輔色4 9 4 5 3" xfId="18123"/>
    <cellStyle name="輔色4 9 4 5 4" xfId="18124"/>
    <cellStyle name="輔色4 9 4 6" xfId="18125"/>
    <cellStyle name="輔色4 9 4 6 2" xfId="18126"/>
    <cellStyle name="輔色4 9 4 6 3" xfId="18127"/>
    <cellStyle name="輔色4 9 4 7" xfId="18128"/>
    <cellStyle name="輔色4 9 4 8" xfId="18129"/>
    <cellStyle name="輔色4 9 4 9" xfId="18130"/>
    <cellStyle name="輔色4 9 5" xfId="18131"/>
    <cellStyle name="輔色4 9 5 2" xfId="18132"/>
    <cellStyle name="輔色4 9 5 2 2" xfId="18133"/>
    <cellStyle name="輔色4 9 5 3" xfId="18134"/>
    <cellStyle name="輔色4 9 5 3 2" xfId="18135"/>
    <cellStyle name="輔色4 9 5 3 3" xfId="18136"/>
    <cellStyle name="輔色4 9 5 4" xfId="18137"/>
    <cellStyle name="輔色4 9 5 5" xfId="18138"/>
    <cellStyle name="輔色4 9 6" xfId="18139"/>
    <cellStyle name="輔色4 9 6 2" xfId="18140"/>
    <cellStyle name="輔色4 9 6 2 2" xfId="18141"/>
    <cellStyle name="輔色4 9 6 3" xfId="18142"/>
    <cellStyle name="輔色4 9 6 3 2" xfId="18143"/>
    <cellStyle name="輔色4 9 6 3 3" xfId="18144"/>
    <cellStyle name="輔色4 9 6 4" xfId="18145"/>
    <cellStyle name="輔色4 9 6 5" xfId="18146"/>
    <cellStyle name="輔色4 9 7" xfId="18147"/>
    <cellStyle name="輔色4 9 7 2" xfId="18148"/>
    <cellStyle name="輔色4 9 7 3" xfId="18149"/>
    <cellStyle name="輔色4 9 7 4" xfId="18150"/>
    <cellStyle name="輔色4 9 7 5" xfId="18151"/>
    <cellStyle name="輔色4 9 8" xfId="18152"/>
    <cellStyle name="輔色4 9 8 2" xfId="18153"/>
    <cellStyle name="輔色4 9 8 3" xfId="18154"/>
    <cellStyle name="輔色4 9 8 4" xfId="18155"/>
    <cellStyle name="輔色4 9 9" xfId="18156"/>
    <cellStyle name="輔色4 9 9 2" xfId="18157"/>
    <cellStyle name="輔色4 9 9 3" xfId="18158"/>
    <cellStyle name="輔色5 10" xfId="18159"/>
    <cellStyle name="輔色5 10 10" xfId="18160"/>
    <cellStyle name="輔色5 10 11" xfId="18161"/>
    <cellStyle name="輔色5 10 12" xfId="18162"/>
    <cellStyle name="輔色5 10 2" xfId="18163"/>
    <cellStyle name="輔色5 10 2 2" xfId="18164"/>
    <cellStyle name="輔色5 10 2 2 2" xfId="18165"/>
    <cellStyle name="輔色5 10 2 2 2 2" xfId="18166"/>
    <cellStyle name="輔色5 10 2 2 3" xfId="18167"/>
    <cellStyle name="輔色5 10 2 2 3 2" xfId="18168"/>
    <cellStyle name="輔色5 10 2 2 3 3" xfId="18169"/>
    <cellStyle name="輔色5 10 2 2 4" xfId="18170"/>
    <cellStyle name="輔色5 10 2 2 5" xfId="18171"/>
    <cellStyle name="輔色5 10 2 3" xfId="18172"/>
    <cellStyle name="輔色5 10 2 3 2" xfId="18173"/>
    <cellStyle name="輔色5 10 2 3 2 2" xfId="18174"/>
    <cellStyle name="輔色5 10 2 3 3" xfId="18175"/>
    <cellStyle name="輔色5 10 2 3 3 2" xfId="18176"/>
    <cellStyle name="輔色5 10 2 3 3 3" xfId="18177"/>
    <cellStyle name="輔色5 10 2 3 4" xfId="18178"/>
    <cellStyle name="輔色5 10 2 3 5" xfId="18179"/>
    <cellStyle name="輔色5 10 2 4" xfId="18180"/>
    <cellStyle name="輔色5 10 2 4 2" xfId="18181"/>
    <cellStyle name="輔色5 10 2 4 3" xfId="18182"/>
    <cellStyle name="輔色5 10 2 4 4" xfId="18183"/>
    <cellStyle name="輔色5 10 2 4 5" xfId="18184"/>
    <cellStyle name="輔色5 10 2 5" xfId="18185"/>
    <cellStyle name="輔色5 10 2 5 2" xfId="18186"/>
    <cellStyle name="輔色5 10 2 5 3" xfId="18187"/>
    <cellStyle name="輔色5 10 2 5 4" xfId="18188"/>
    <cellStyle name="輔色5 10 2 6" xfId="18189"/>
    <cellStyle name="輔色5 10 2 6 2" xfId="18190"/>
    <cellStyle name="輔色5 10 2 6 3" xfId="18191"/>
    <cellStyle name="輔色5 10 2 7" xfId="18192"/>
    <cellStyle name="輔色5 10 2 8" xfId="18193"/>
    <cellStyle name="輔色5 10 2 9" xfId="18194"/>
    <cellStyle name="輔色5 10 3" xfId="18195"/>
    <cellStyle name="輔色5 10 3 2" xfId="18196"/>
    <cellStyle name="輔色5 10 3 2 2" xfId="18197"/>
    <cellStyle name="輔色5 10 3 2 2 2" xfId="18198"/>
    <cellStyle name="輔色5 10 3 2 3" xfId="18199"/>
    <cellStyle name="輔色5 10 3 2 3 2" xfId="18200"/>
    <cellStyle name="輔色5 10 3 2 3 3" xfId="18201"/>
    <cellStyle name="輔色5 10 3 2 4" xfId="18202"/>
    <cellStyle name="輔色5 10 3 2 5" xfId="18203"/>
    <cellStyle name="輔色5 10 3 3" xfId="18204"/>
    <cellStyle name="輔色5 10 3 3 2" xfId="18205"/>
    <cellStyle name="輔色5 10 3 3 2 2" xfId="18206"/>
    <cellStyle name="輔色5 10 3 3 3" xfId="18207"/>
    <cellStyle name="輔色5 10 3 3 3 2" xfId="18208"/>
    <cellStyle name="輔色5 10 3 3 3 3" xfId="18209"/>
    <cellStyle name="輔色5 10 3 3 4" xfId="18210"/>
    <cellStyle name="輔色5 10 3 3 5" xfId="18211"/>
    <cellStyle name="輔色5 10 3 4" xfId="18212"/>
    <cellStyle name="輔色5 10 3 4 2" xfId="18213"/>
    <cellStyle name="輔色5 10 3 4 3" xfId="18214"/>
    <cellStyle name="輔色5 10 3 4 4" xfId="18215"/>
    <cellStyle name="輔色5 10 3 4 5" xfId="18216"/>
    <cellStyle name="輔色5 10 3 5" xfId="18217"/>
    <cellStyle name="輔色5 10 3 5 2" xfId="18218"/>
    <cellStyle name="輔色5 10 3 5 3" xfId="18219"/>
    <cellStyle name="輔色5 10 3 5 4" xfId="18220"/>
    <cellStyle name="輔色5 10 3 6" xfId="18221"/>
    <cellStyle name="輔色5 10 3 6 2" xfId="18222"/>
    <cellStyle name="輔色5 10 3 6 3" xfId="18223"/>
    <cellStyle name="輔色5 10 3 7" xfId="18224"/>
    <cellStyle name="輔色5 10 3 8" xfId="18225"/>
    <cellStyle name="輔色5 10 3 9" xfId="18226"/>
    <cellStyle name="輔色5 10 4" xfId="18227"/>
    <cellStyle name="輔色5 10 4 2" xfId="18228"/>
    <cellStyle name="輔色5 10 4 2 2" xfId="18229"/>
    <cellStyle name="輔色5 10 4 2 2 2" xfId="18230"/>
    <cellStyle name="輔色5 10 4 2 3" xfId="18231"/>
    <cellStyle name="輔色5 10 4 2 3 2" xfId="18232"/>
    <cellStyle name="輔色5 10 4 2 3 3" xfId="18233"/>
    <cellStyle name="輔色5 10 4 2 4" xfId="18234"/>
    <cellStyle name="輔色5 10 4 2 5" xfId="18235"/>
    <cellStyle name="輔色5 10 4 3" xfId="18236"/>
    <cellStyle name="輔色5 10 4 3 2" xfId="18237"/>
    <cellStyle name="輔色5 10 4 3 2 2" xfId="18238"/>
    <cellStyle name="輔色5 10 4 3 3" xfId="18239"/>
    <cellStyle name="輔色5 10 4 3 3 2" xfId="18240"/>
    <cellStyle name="輔色5 10 4 3 3 3" xfId="18241"/>
    <cellStyle name="輔色5 10 4 3 4" xfId="18242"/>
    <cellStyle name="輔色5 10 4 3 5" xfId="18243"/>
    <cellStyle name="輔色5 10 4 4" xfId="18244"/>
    <cellStyle name="輔色5 10 4 4 2" xfId="18245"/>
    <cellStyle name="輔色5 10 4 4 3" xfId="18246"/>
    <cellStyle name="輔色5 10 4 4 4" xfId="18247"/>
    <cellStyle name="輔色5 10 4 4 5" xfId="18248"/>
    <cellStyle name="輔色5 10 4 5" xfId="18249"/>
    <cellStyle name="輔色5 10 4 5 2" xfId="18250"/>
    <cellStyle name="輔色5 10 4 5 3" xfId="18251"/>
    <cellStyle name="輔色5 10 4 5 4" xfId="18252"/>
    <cellStyle name="輔色5 10 4 6" xfId="18253"/>
    <cellStyle name="輔色5 10 4 6 2" xfId="18254"/>
    <cellStyle name="輔色5 10 4 6 3" xfId="18255"/>
    <cellStyle name="輔色5 10 4 7" xfId="18256"/>
    <cellStyle name="輔色5 10 4 8" xfId="18257"/>
    <cellStyle name="輔色5 10 4 9" xfId="18258"/>
    <cellStyle name="輔色5 10 5" xfId="18259"/>
    <cellStyle name="輔色5 10 5 2" xfId="18260"/>
    <cellStyle name="輔色5 10 5 2 2" xfId="18261"/>
    <cellStyle name="輔色5 10 5 3" xfId="18262"/>
    <cellStyle name="輔色5 10 5 3 2" xfId="18263"/>
    <cellStyle name="輔色5 10 5 3 3" xfId="18264"/>
    <cellStyle name="輔色5 10 5 4" xfId="18265"/>
    <cellStyle name="輔色5 10 5 5" xfId="18266"/>
    <cellStyle name="輔色5 10 6" xfId="18267"/>
    <cellStyle name="輔色5 10 6 2" xfId="18268"/>
    <cellStyle name="輔色5 10 6 2 2" xfId="18269"/>
    <cellStyle name="輔色5 10 6 3" xfId="18270"/>
    <cellStyle name="輔色5 10 6 3 2" xfId="18271"/>
    <cellStyle name="輔色5 10 6 3 3" xfId="18272"/>
    <cellStyle name="輔色5 10 6 4" xfId="18273"/>
    <cellStyle name="輔色5 10 6 5" xfId="18274"/>
    <cellStyle name="輔色5 10 7" xfId="18275"/>
    <cellStyle name="輔色5 10 7 2" xfId="18276"/>
    <cellStyle name="輔色5 10 7 3" xfId="18277"/>
    <cellStyle name="輔色5 10 7 4" xfId="18278"/>
    <cellStyle name="輔色5 10 7 5" xfId="18279"/>
    <cellStyle name="輔色5 10 8" xfId="18280"/>
    <cellStyle name="輔色5 10 8 2" xfId="18281"/>
    <cellStyle name="輔色5 10 8 3" xfId="18282"/>
    <cellStyle name="輔色5 10 8 4" xfId="18283"/>
    <cellStyle name="輔色5 10 9" xfId="18284"/>
    <cellStyle name="輔色5 10 9 2" xfId="18285"/>
    <cellStyle name="輔色5 10 9 3" xfId="18286"/>
    <cellStyle name="輔色5 11" xfId="18287"/>
    <cellStyle name="輔色5 11 10" xfId="18288"/>
    <cellStyle name="輔色5 11 11" xfId="18289"/>
    <cellStyle name="輔色5 11 12" xfId="18290"/>
    <cellStyle name="輔色5 11 2" xfId="18291"/>
    <cellStyle name="輔色5 11 2 2" xfId="18292"/>
    <cellStyle name="輔色5 11 2 2 2" xfId="18293"/>
    <cellStyle name="輔色5 11 2 2 2 2" xfId="18294"/>
    <cellStyle name="輔色5 11 2 2 3" xfId="18295"/>
    <cellStyle name="輔色5 11 2 2 3 2" xfId="18296"/>
    <cellStyle name="輔色5 11 2 2 3 3" xfId="18297"/>
    <cellStyle name="輔色5 11 2 2 4" xfId="18298"/>
    <cellStyle name="輔色5 11 2 2 5" xfId="18299"/>
    <cellStyle name="輔色5 11 2 3" xfId="18300"/>
    <cellStyle name="輔色5 11 2 3 2" xfId="18301"/>
    <cellStyle name="輔色5 11 2 3 2 2" xfId="18302"/>
    <cellStyle name="輔色5 11 2 3 3" xfId="18303"/>
    <cellStyle name="輔色5 11 2 3 3 2" xfId="18304"/>
    <cellStyle name="輔色5 11 2 3 3 3" xfId="18305"/>
    <cellStyle name="輔色5 11 2 3 4" xfId="18306"/>
    <cellStyle name="輔色5 11 2 3 5" xfId="18307"/>
    <cellStyle name="輔色5 11 2 4" xfId="18308"/>
    <cellStyle name="輔色5 11 2 4 2" xfId="18309"/>
    <cellStyle name="輔色5 11 2 4 3" xfId="18310"/>
    <cellStyle name="輔色5 11 2 4 4" xfId="18311"/>
    <cellStyle name="輔色5 11 2 4 5" xfId="18312"/>
    <cellStyle name="輔色5 11 2 5" xfId="18313"/>
    <cellStyle name="輔色5 11 2 5 2" xfId="18314"/>
    <cellStyle name="輔色5 11 2 5 3" xfId="18315"/>
    <cellStyle name="輔色5 11 2 5 4" xfId="18316"/>
    <cellStyle name="輔色5 11 2 6" xfId="18317"/>
    <cellStyle name="輔色5 11 2 6 2" xfId="18318"/>
    <cellStyle name="輔色5 11 2 6 3" xfId="18319"/>
    <cellStyle name="輔色5 11 2 7" xfId="18320"/>
    <cellStyle name="輔色5 11 2 8" xfId="18321"/>
    <cellStyle name="輔色5 11 2 9" xfId="18322"/>
    <cellStyle name="輔色5 11 3" xfId="18323"/>
    <cellStyle name="輔色5 11 3 2" xfId="18324"/>
    <cellStyle name="輔色5 11 3 2 2" xfId="18325"/>
    <cellStyle name="輔色5 11 3 2 2 2" xfId="18326"/>
    <cellStyle name="輔色5 11 3 2 3" xfId="18327"/>
    <cellStyle name="輔色5 11 3 2 3 2" xfId="18328"/>
    <cellStyle name="輔色5 11 3 2 3 3" xfId="18329"/>
    <cellStyle name="輔色5 11 3 2 4" xfId="18330"/>
    <cellStyle name="輔色5 11 3 2 5" xfId="18331"/>
    <cellStyle name="輔色5 11 3 3" xfId="18332"/>
    <cellStyle name="輔色5 11 3 3 2" xfId="18333"/>
    <cellStyle name="輔色5 11 3 3 2 2" xfId="18334"/>
    <cellStyle name="輔色5 11 3 3 3" xfId="18335"/>
    <cellStyle name="輔色5 11 3 3 3 2" xfId="18336"/>
    <cellStyle name="輔色5 11 3 3 3 3" xfId="18337"/>
    <cellStyle name="輔色5 11 3 3 4" xfId="18338"/>
    <cellStyle name="輔色5 11 3 3 5" xfId="18339"/>
    <cellStyle name="輔色5 11 3 4" xfId="18340"/>
    <cellStyle name="輔色5 11 3 4 2" xfId="18341"/>
    <cellStyle name="輔色5 11 3 4 3" xfId="18342"/>
    <cellStyle name="輔色5 11 3 4 4" xfId="18343"/>
    <cellStyle name="輔色5 11 3 4 5" xfId="18344"/>
    <cellStyle name="輔色5 11 3 5" xfId="18345"/>
    <cellStyle name="輔色5 11 3 5 2" xfId="18346"/>
    <cellStyle name="輔色5 11 3 5 3" xfId="18347"/>
    <cellStyle name="輔色5 11 3 5 4" xfId="18348"/>
    <cellStyle name="輔色5 11 3 6" xfId="18349"/>
    <cellStyle name="輔色5 11 3 6 2" xfId="18350"/>
    <cellStyle name="輔色5 11 3 6 3" xfId="18351"/>
    <cellStyle name="輔色5 11 3 7" xfId="18352"/>
    <cellStyle name="輔色5 11 3 8" xfId="18353"/>
    <cellStyle name="輔色5 11 3 9" xfId="18354"/>
    <cellStyle name="輔色5 11 4" xfId="18355"/>
    <cellStyle name="輔色5 11 4 2" xfId="18356"/>
    <cellStyle name="輔色5 11 4 2 2" xfId="18357"/>
    <cellStyle name="輔色5 11 4 2 2 2" xfId="18358"/>
    <cellStyle name="輔色5 11 4 2 3" xfId="18359"/>
    <cellStyle name="輔色5 11 4 2 3 2" xfId="18360"/>
    <cellStyle name="輔色5 11 4 2 3 3" xfId="18361"/>
    <cellStyle name="輔色5 11 4 2 4" xfId="18362"/>
    <cellStyle name="輔色5 11 4 2 5" xfId="18363"/>
    <cellStyle name="輔色5 11 4 3" xfId="18364"/>
    <cellStyle name="輔色5 11 4 3 2" xfId="18365"/>
    <cellStyle name="輔色5 11 4 3 2 2" xfId="18366"/>
    <cellStyle name="輔色5 11 4 3 3" xfId="18367"/>
    <cellStyle name="輔色5 11 4 3 3 2" xfId="18368"/>
    <cellStyle name="輔色5 11 4 3 3 3" xfId="18369"/>
    <cellStyle name="輔色5 11 4 3 4" xfId="18370"/>
    <cellStyle name="輔色5 11 4 3 5" xfId="18371"/>
    <cellStyle name="輔色5 11 4 4" xfId="18372"/>
    <cellStyle name="輔色5 11 4 4 2" xfId="18373"/>
    <cellStyle name="輔色5 11 4 4 3" xfId="18374"/>
    <cellStyle name="輔色5 11 4 4 4" xfId="18375"/>
    <cellStyle name="輔色5 11 4 4 5" xfId="18376"/>
    <cellStyle name="輔色5 11 4 5" xfId="18377"/>
    <cellStyle name="輔色5 11 4 5 2" xfId="18378"/>
    <cellStyle name="輔色5 11 4 5 3" xfId="18379"/>
    <cellStyle name="輔色5 11 4 5 4" xfId="18380"/>
    <cellStyle name="輔色5 11 4 6" xfId="18381"/>
    <cellStyle name="輔色5 11 4 6 2" xfId="18382"/>
    <cellStyle name="輔色5 11 4 6 3" xfId="18383"/>
    <cellStyle name="輔色5 11 4 7" xfId="18384"/>
    <cellStyle name="輔色5 11 4 8" xfId="18385"/>
    <cellStyle name="輔色5 11 4 9" xfId="18386"/>
    <cellStyle name="輔色5 11 5" xfId="18387"/>
    <cellStyle name="輔色5 11 5 2" xfId="18388"/>
    <cellStyle name="輔色5 11 5 2 2" xfId="18389"/>
    <cellStyle name="輔色5 11 5 3" xfId="18390"/>
    <cellStyle name="輔色5 11 5 3 2" xfId="18391"/>
    <cellStyle name="輔色5 11 5 3 3" xfId="18392"/>
    <cellStyle name="輔色5 11 5 4" xfId="18393"/>
    <cellStyle name="輔色5 11 5 5" xfId="18394"/>
    <cellStyle name="輔色5 11 6" xfId="18395"/>
    <cellStyle name="輔色5 11 6 2" xfId="18396"/>
    <cellStyle name="輔色5 11 6 2 2" xfId="18397"/>
    <cellStyle name="輔色5 11 6 3" xfId="18398"/>
    <cellStyle name="輔色5 11 6 3 2" xfId="18399"/>
    <cellStyle name="輔色5 11 6 3 3" xfId="18400"/>
    <cellStyle name="輔色5 11 6 4" xfId="18401"/>
    <cellStyle name="輔色5 11 6 5" xfId="18402"/>
    <cellStyle name="輔色5 11 7" xfId="18403"/>
    <cellStyle name="輔色5 11 7 2" xfId="18404"/>
    <cellStyle name="輔色5 11 7 3" xfId="18405"/>
    <cellStyle name="輔色5 11 7 4" xfId="18406"/>
    <cellStyle name="輔色5 11 7 5" xfId="18407"/>
    <cellStyle name="輔色5 11 8" xfId="18408"/>
    <cellStyle name="輔色5 11 8 2" xfId="18409"/>
    <cellStyle name="輔色5 11 8 3" xfId="18410"/>
    <cellStyle name="輔色5 11 8 4" xfId="18411"/>
    <cellStyle name="輔色5 11 9" xfId="18412"/>
    <cellStyle name="輔色5 11 9 2" xfId="18413"/>
    <cellStyle name="輔色5 11 9 3" xfId="18414"/>
    <cellStyle name="輔色5 12" xfId="18415"/>
    <cellStyle name="輔色5 12 10" xfId="18416"/>
    <cellStyle name="輔色5 12 11" xfId="18417"/>
    <cellStyle name="輔色5 12 12" xfId="18418"/>
    <cellStyle name="輔色5 12 2" xfId="18419"/>
    <cellStyle name="輔色5 12 2 2" xfId="18420"/>
    <cellStyle name="輔色5 12 2 2 2" xfId="18421"/>
    <cellStyle name="輔色5 12 2 2 2 2" xfId="18422"/>
    <cellStyle name="輔色5 12 2 2 3" xfId="18423"/>
    <cellStyle name="輔色5 12 2 2 3 2" xfId="18424"/>
    <cellStyle name="輔色5 12 2 2 3 3" xfId="18425"/>
    <cellStyle name="輔色5 12 2 2 4" xfId="18426"/>
    <cellStyle name="輔色5 12 2 2 5" xfId="18427"/>
    <cellStyle name="輔色5 12 2 3" xfId="18428"/>
    <cellStyle name="輔色5 12 2 3 2" xfId="18429"/>
    <cellStyle name="輔色5 12 2 3 2 2" xfId="18430"/>
    <cellStyle name="輔色5 12 2 3 3" xfId="18431"/>
    <cellStyle name="輔色5 12 2 3 3 2" xfId="18432"/>
    <cellStyle name="輔色5 12 2 3 3 3" xfId="18433"/>
    <cellStyle name="輔色5 12 2 3 4" xfId="18434"/>
    <cellStyle name="輔色5 12 2 3 5" xfId="18435"/>
    <cellStyle name="輔色5 12 2 4" xfId="18436"/>
    <cellStyle name="輔色5 12 2 4 2" xfId="18437"/>
    <cellStyle name="輔色5 12 2 4 3" xfId="18438"/>
    <cellStyle name="輔色5 12 2 4 4" xfId="18439"/>
    <cellStyle name="輔色5 12 2 4 5" xfId="18440"/>
    <cellStyle name="輔色5 12 2 5" xfId="18441"/>
    <cellStyle name="輔色5 12 2 5 2" xfId="18442"/>
    <cellStyle name="輔色5 12 2 5 3" xfId="18443"/>
    <cellStyle name="輔色5 12 2 5 4" xfId="18444"/>
    <cellStyle name="輔色5 12 2 6" xfId="18445"/>
    <cellStyle name="輔色5 12 2 6 2" xfId="18446"/>
    <cellStyle name="輔色5 12 2 6 3" xfId="18447"/>
    <cellStyle name="輔色5 12 2 7" xfId="18448"/>
    <cellStyle name="輔色5 12 2 8" xfId="18449"/>
    <cellStyle name="輔色5 12 2 9" xfId="18450"/>
    <cellStyle name="輔色5 12 3" xfId="18451"/>
    <cellStyle name="輔色5 12 3 2" xfId="18452"/>
    <cellStyle name="輔色5 12 3 2 2" xfId="18453"/>
    <cellStyle name="輔色5 12 3 2 2 2" xfId="18454"/>
    <cellStyle name="輔色5 12 3 2 3" xfId="18455"/>
    <cellStyle name="輔色5 12 3 2 3 2" xfId="18456"/>
    <cellStyle name="輔色5 12 3 2 3 3" xfId="18457"/>
    <cellStyle name="輔色5 12 3 2 4" xfId="18458"/>
    <cellStyle name="輔色5 12 3 2 5" xfId="18459"/>
    <cellStyle name="輔色5 12 3 3" xfId="18460"/>
    <cellStyle name="輔色5 12 3 3 2" xfId="18461"/>
    <cellStyle name="輔色5 12 3 3 2 2" xfId="18462"/>
    <cellStyle name="輔色5 12 3 3 3" xfId="18463"/>
    <cellStyle name="輔色5 12 3 3 3 2" xfId="18464"/>
    <cellStyle name="輔色5 12 3 3 3 3" xfId="18465"/>
    <cellStyle name="輔色5 12 3 3 4" xfId="18466"/>
    <cellStyle name="輔色5 12 3 3 5" xfId="18467"/>
    <cellStyle name="輔色5 12 3 4" xfId="18468"/>
    <cellStyle name="輔色5 12 3 4 2" xfId="18469"/>
    <cellStyle name="輔色5 12 3 4 3" xfId="18470"/>
    <cellStyle name="輔色5 12 3 4 4" xfId="18471"/>
    <cellStyle name="輔色5 12 3 4 5" xfId="18472"/>
    <cellStyle name="輔色5 12 3 5" xfId="18473"/>
    <cellStyle name="輔色5 12 3 5 2" xfId="18474"/>
    <cellStyle name="輔色5 12 3 5 3" xfId="18475"/>
    <cellStyle name="輔色5 12 3 5 4" xfId="18476"/>
    <cellStyle name="輔色5 12 3 6" xfId="18477"/>
    <cellStyle name="輔色5 12 3 6 2" xfId="18478"/>
    <cellStyle name="輔色5 12 3 6 3" xfId="18479"/>
    <cellStyle name="輔色5 12 3 7" xfId="18480"/>
    <cellStyle name="輔色5 12 3 8" xfId="18481"/>
    <cellStyle name="輔色5 12 3 9" xfId="18482"/>
    <cellStyle name="輔色5 12 4" xfId="18483"/>
    <cellStyle name="輔色5 12 4 2" xfId="18484"/>
    <cellStyle name="輔色5 12 4 2 2" xfId="18485"/>
    <cellStyle name="輔色5 12 4 2 2 2" xfId="18486"/>
    <cellStyle name="輔色5 12 4 2 3" xfId="18487"/>
    <cellStyle name="輔色5 12 4 2 3 2" xfId="18488"/>
    <cellStyle name="輔色5 12 4 2 3 3" xfId="18489"/>
    <cellStyle name="輔色5 12 4 2 4" xfId="18490"/>
    <cellStyle name="輔色5 12 4 2 5" xfId="18491"/>
    <cellStyle name="輔色5 12 4 3" xfId="18492"/>
    <cellStyle name="輔色5 12 4 3 2" xfId="18493"/>
    <cellStyle name="輔色5 12 4 3 2 2" xfId="18494"/>
    <cellStyle name="輔色5 12 4 3 3" xfId="18495"/>
    <cellStyle name="輔色5 12 4 3 3 2" xfId="18496"/>
    <cellStyle name="輔色5 12 4 3 3 3" xfId="18497"/>
    <cellStyle name="輔色5 12 4 3 4" xfId="18498"/>
    <cellStyle name="輔色5 12 4 3 5" xfId="18499"/>
    <cellStyle name="輔色5 12 4 4" xfId="18500"/>
    <cellStyle name="輔色5 12 4 4 2" xfId="18501"/>
    <cellStyle name="輔色5 12 4 4 3" xfId="18502"/>
    <cellStyle name="輔色5 12 4 4 4" xfId="18503"/>
    <cellStyle name="輔色5 12 4 4 5" xfId="18504"/>
    <cellStyle name="輔色5 12 4 5" xfId="18505"/>
    <cellStyle name="輔色5 12 4 5 2" xfId="18506"/>
    <cellStyle name="輔色5 12 4 5 3" xfId="18507"/>
    <cellStyle name="輔色5 12 4 5 4" xfId="18508"/>
    <cellStyle name="輔色5 12 4 6" xfId="18509"/>
    <cellStyle name="輔色5 12 4 6 2" xfId="18510"/>
    <cellStyle name="輔色5 12 4 6 3" xfId="18511"/>
    <cellStyle name="輔色5 12 4 7" xfId="18512"/>
    <cellStyle name="輔色5 12 4 8" xfId="18513"/>
    <cellStyle name="輔色5 12 4 9" xfId="18514"/>
    <cellStyle name="輔色5 12 5" xfId="18515"/>
    <cellStyle name="輔色5 12 5 2" xfId="18516"/>
    <cellStyle name="輔色5 12 5 2 2" xfId="18517"/>
    <cellStyle name="輔色5 12 5 3" xfId="18518"/>
    <cellStyle name="輔色5 12 5 3 2" xfId="18519"/>
    <cellStyle name="輔色5 12 5 3 3" xfId="18520"/>
    <cellStyle name="輔色5 12 5 4" xfId="18521"/>
    <cellStyle name="輔色5 12 5 5" xfId="18522"/>
    <cellStyle name="輔色5 12 6" xfId="18523"/>
    <cellStyle name="輔色5 12 6 2" xfId="18524"/>
    <cellStyle name="輔色5 12 6 2 2" xfId="18525"/>
    <cellStyle name="輔色5 12 6 3" xfId="18526"/>
    <cellStyle name="輔色5 12 6 3 2" xfId="18527"/>
    <cellStyle name="輔色5 12 6 3 3" xfId="18528"/>
    <cellStyle name="輔色5 12 6 4" xfId="18529"/>
    <cellStyle name="輔色5 12 6 5" xfId="18530"/>
    <cellStyle name="輔色5 12 7" xfId="18531"/>
    <cellStyle name="輔色5 12 7 2" xfId="18532"/>
    <cellStyle name="輔色5 12 7 3" xfId="18533"/>
    <cellStyle name="輔色5 12 7 4" xfId="18534"/>
    <cellStyle name="輔色5 12 7 5" xfId="18535"/>
    <cellStyle name="輔色5 12 8" xfId="18536"/>
    <cellStyle name="輔色5 12 8 2" xfId="18537"/>
    <cellStyle name="輔色5 12 8 3" xfId="18538"/>
    <cellStyle name="輔色5 12 8 4" xfId="18539"/>
    <cellStyle name="輔色5 12 9" xfId="18540"/>
    <cellStyle name="輔色5 12 9 2" xfId="18541"/>
    <cellStyle name="輔色5 12 9 3" xfId="18542"/>
    <cellStyle name="輔色5 13" xfId="18543"/>
    <cellStyle name="輔色5 13 10" xfId="18544"/>
    <cellStyle name="輔色5 13 11" xfId="18545"/>
    <cellStyle name="輔色5 13 12" xfId="18546"/>
    <cellStyle name="輔色5 13 2" xfId="18547"/>
    <cellStyle name="輔色5 13 2 2" xfId="18548"/>
    <cellStyle name="輔色5 13 2 2 2" xfId="18549"/>
    <cellStyle name="輔色5 13 2 2 2 2" xfId="18550"/>
    <cellStyle name="輔色5 13 2 2 3" xfId="18551"/>
    <cellStyle name="輔色5 13 2 2 3 2" xfId="18552"/>
    <cellStyle name="輔色5 13 2 2 3 3" xfId="18553"/>
    <cellStyle name="輔色5 13 2 2 4" xfId="18554"/>
    <cellStyle name="輔色5 13 2 2 5" xfId="18555"/>
    <cellStyle name="輔色5 13 2 3" xfId="18556"/>
    <cellStyle name="輔色5 13 2 3 2" xfId="18557"/>
    <cellStyle name="輔色5 13 2 3 2 2" xfId="18558"/>
    <cellStyle name="輔色5 13 2 3 3" xfId="18559"/>
    <cellStyle name="輔色5 13 2 3 3 2" xfId="18560"/>
    <cellStyle name="輔色5 13 2 3 3 3" xfId="18561"/>
    <cellStyle name="輔色5 13 2 3 4" xfId="18562"/>
    <cellStyle name="輔色5 13 2 3 5" xfId="18563"/>
    <cellStyle name="輔色5 13 2 4" xfId="18564"/>
    <cellStyle name="輔色5 13 2 4 2" xfId="18565"/>
    <cellStyle name="輔色5 13 2 4 3" xfId="18566"/>
    <cellStyle name="輔色5 13 2 4 4" xfId="18567"/>
    <cellStyle name="輔色5 13 2 4 5" xfId="18568"/>
    <cellStyle name="輔色5 13 2 5" xfId="18569"/>
    <cellStyle name="輔色5 13 2 5 2" xfId="18570"/>
    <cellStyle name="輔色5 13 2 5 3" xfId="18571"/>
    <cellStyle name="輔色5 13 2 5 4" xfId="18572"/>
    <cellStyle name="輔色5 13 2 6" xfId="18573"/>
    <cellStyle name="輔色5 13 2 6 2" xfId="18574"/>
    <cellStyle name="輔色5 13 2 6 3" xfId="18575"/>
    <cellStyle name="輔色5 13 2 7" xfId="18576"/>
    <cellStyle name="輔色5 13 2 8" xfId="18577"/>
    <cellStyle name="輔色5 13 2 9" xfId="18578"/>
    <cellStyle name="輔色5 13 3" xfId="18579"/>
    <cellStyle name="輔色5 13 3 2" xfId="18580"/>
    <cellStyle name="輔色5 13 3 2 2" xfId="18581"/>
    <cellStyle name="輔色5 13 3 2 2 2" xfId="18582"/>
    <cellStyle name="輔色5 13 3 2 3" xfId="18583"/>
    <cellStyle name="輔色5 13 3 2 3 2" xfId="18584"/>
    <cellStyle name="輔色5 13 3 2 3 3" xfId="18585"/>
    <cellStyle name="輔色5 13 3 2 4" xfId="18586"/>
    <cellStyle name="輔色5 13 3 2 5" xfId="18587"/>
    <cellStyle name="輔色5 13 3 3" xfId="18588"/>
    <cellStyle name="輔色5 13 3 3 2" xfId="18589"/>
    <cellStyle name="輔色5 13 3 3 2 2" xfId="18590"/>
    <cellStyle name="輔色5 13 3 3 3" xfId="18591"/>
    <cellStyle name="輔色5 13 3 3 3 2" xfId="18592"/>
    <cellStyle name="輔色5 13 3 3 3 3" xfId="18593"/>
    <cellStyle name="輔色5 13 3 3 4" xfId="18594"/>
    <cellStyle name="輔色5 13 3 3 5" xfId="18595"/>
    <cellStyle name="輔色5 13 3 4" xfId="18596"/>
    <cellStyle name="輔色5 13 3 4 2" xfId="18597"/>
    <cellStyle name="輔色5 13 3 4 3" xfId="18598"/>
    <cellStyle name="輔色5 13 3 4 4" xfId="18599"/>
    <cellStyle name="輔色5 13 3 4 5" xfId="18600"/>
    <cellStyle name="輔色5 13 3 5" xfId="18601"/>
    <cellStyle name="輔色5 13 3 5 2" xfId="18602"/>
    <cellStyle name="輔色5 13 3 5 3" xfId="18603"/>
    <cellStyle name="輔色5 13 3 5 4" xfId="18604"/>
    <cellStyle name="輔色5 13 3 6" xfId="18605"/>
    <cellStyle name="輔色5 13 3 6 2" xfId="18606"/>
    <cellStyle name="輔色5 13 3 6 3" xfId="18607"/>
    <cellStyle name="輔色5 13 3 7" xfId="18608"/>
    <cellStyle name="輔色5 13 3 8" xfId="18609"/>
    <cellStyle name="輔色5 13 3 9" xfId="18610"/>
    <cellStyle name="輔色5 13 4" xfId="18611"/>
    <cellStyle name="輔色5 13 4 2" xfId="18612"/>
    <cellStyle name="輔色5 13 4 2 2" xfId="18613"/>
    <cellStyle name="輔色5 13 4 2 2 2" xfId="18614"/>
    <cellStyle name="輔色5 13 4 2 3" xfId="18615"/>
    <cellStyle name="輔色5 13 4 2 3 2" xfId="18616"/>
    <cellStyle name="輔色5 13 4 2 3 3" xfId="18617"/>
    <cellStyle name="輔色5 13 4 2 4" xfId="18618"/>
    <cellStyle name="輔色5 13 4 2 5" xfId="18619"/>
    <cellStyle name="輔色5 13 4 3" xfId="18620"/>
    <cellStyle name="輔色5 13 4 3 2" xfId="18621"/>
    <cellStyle name="輔色5 13 4 3 2 2" xfId="18622"/>
    <cellStyle name="輔色5 13 4 3 3" xfId="18623"/>
    <cellStyle name="輔色5 13 4 3 3 2" xfId="18624"/>
    <cellStyle name="輔色5 13 4 3 3 3" xfId="18625"/>
    <cellStyle name="輔色5 13 4 3 4" xfId="18626"/>
    <cellStyle name="輔色5 13 4 3 5" xfId="18627"/>
    <cellStyle name="輔色5 13 4 4" xfId="18628"/>
    <cellStyle name="輔色5 13 4 4 2" xfId="18629"/>
    <cellStyle name="輔色5 13 4 4 3" xfId="18630"/>
    <cellStyle name="輔色5 13 4 4 4" xfId="18631"/>
    <cellStyle name="輔色5 13 4 4 5" xfId="18632"/>
    <cellStyle name="輔色5 13 4 5" xfId="18633"/>
    <cellStyle name="輔色5 13 4 5 2" xfId="18634"/>
    <cellStyle name="輔色5 13 4 5 3" xfId="18635"/>
    <cellStyle name="輔色5 13 4 5 4" xfId="18636"/>
    <cellStyle name="輔色5 13 4 6" xfId="18637"/>
    <cellStyle name="輔色5 13 4 6 2" xfId="18638"/>
    <cellStyle name="輔色5 13 4 6 3" xfId="18639"/>
    <cellStyle name="輔色5 13 4 7" xfId="18640"/>
    <cellStyle name="輔色5 13 4 8" xfId="18641"/>
    <cellStyle name="輔色5 13 4 9" xfId="18642"/>
    <cellStyle name="輔色5 13 5" xfId="18643"/>
    <cellStyle name="輔色5 13 5 2" xfId="18644"/>
    <cellStyle name="輔色5 13 5 2 2" xfId="18645"/>
    <cellStyle name="輔色5 13 5 3" xfId="18646"/>
    <cellStyle name="輔色5 13 5 3 2" xfId="18647"/>
    <cellStyle name="輔色5 13 5 3 3" xfId="18648"/>
    <cellStyle name="輔色5 13 5 4" xfId="18649"/>
    <cellStyle name="輔色5 13 5 5" xfId="18650"/>
    <cellStyle name="輔色5 13 6" xfId="18651"/>
    <cellStyle name="輔色5 13 6 2" xfId="18652"/>
    <cellStyle name="輔色5 13 6 2 2" xfId="18653"/>
    <cellStyle name="輔色5 13 6 3" xfId="18654"/>
    <cellStyle name="輔色5 13 6 3 2" xfId="18655"/>
    <cellStyle name="輔色5 13 6 3 3" xfId="18656"/>
    <cellStyle name="輔色5 13 6 4" xfId="18657"/>
    <cellStyle name="輔色5 13 6 5" xfId="18658"/>
    <cellStyle name="輔色5 13 7" xfId="18659"/>
    <cellStyle name="輔色5 13 7 2" xfId="18660"/>
    <cellStyle name="輔色5 13 7 3" xfId="18661"/>
    <cellStyle name="輔色5 13 7 4" xfId="18662"/>
    <cellStyle name="輔色5 13 7 5" xfId="18663"/>
    <cellStyle name="輔色5 13 8" xfId="18664"/>
    <cellStyle name="輔色5 13 8 2" xfId="18665"/>
    <cellStyle name="輔色5 13 8 3" xfId="18666"/>
    <cellStyle name="輔色5 13 8 4" xfId="18667"/>
    <cellStyle name="輔色5 13 9" xfId="18668"/>
    <cellStyle name="輔色5 13 9 2" xfId="18669"/>
    <cellStyle name="輔色5 13 9 3" xfId="18670"/>
    <cellStyle name="輔色5 14" xfId="18671"/>
    <cellStyle name="輔色5 14 10" xfId="18672"/>
    <cellStyle name="輔色5 14 11" xfId="18673"/>
    <cellStyle name="輔色5 14 12" xfId="18674"/>
    <cellStyle name="輔色5 14 2" xfId="18675"/>
    <cellStyle name="輔色5 14 2 2" xfId="18676"/>
    <cellStyle name="輔色5 14 2 2 2" xfId="18677"/>
    <cellStyle name="輔色5 14 2 2 2 2" xfId="18678"/>
    <cellStyle name="輔色5 14 2 2 3" xfId="18679"/>
    <cellStyle name="輔色5 14 2 2 3 2" xfId="18680"/>
    <cellStyle name="輔色5 14 2 2 3 3" xfId="18681"/>
    <cellStyle name="輔色5 14 2 2 4" xfId="18682"/>
    <cellStyle name="輔色5 14 2 2 5" xfId="18683"/>
    <cellStyle name="輔色5 14 2 3" xfId="18684"/>
    <cellStyle name="輔色5 14 2 3 2" xfId="18685"/>
    <cellStyle name="輔色5 14 2 3 2 2" xfId="18686"/>
    <cellStyle name="輔色5 14 2 3 3" xfId="18687"/>
    <cellStyle name="輔色5 14 2 3 3 2" xfId="18688"/>
    <cellStyle name="輔色5 14 2 3 3 3" xfId="18689"/>
    <cellStyle name="輔色5 14 2 3 4" xfId="18690"/>
    <cellStyle name="輔色5 14 2 3 5" xfId="18691"/>
    <cellStyle name="輔色5 14 2 4" xfId="18692"/>
    <cellStyle name="輔色5 14 2 4 2" xfId="18693"/>
    <cellStyle name="輔色5 14 2 4 3" xfId="18694"/>
    <cellStyle name="輔色5 14 2 4 4" xfId="18695"/>
    <cellStyle name="輔色5 14 2 4 5" xfId="18696"/>
    <cellStyle name="輔色5 14 2 5" xfId="18697"/>
    <cellStyle name="輔色5 14 2 5 2" xfId="18698"/>
    <cellStyle name="輔色5 14 2 5 3" xfId="18699"/>
    <cellStyle name="輔色5 14 2 5 4" xfId="18700"/>
    <cellStyle name="輔色5 14 2 6" xfId="18701"/>
    <cellStyle name="輔色5 14 2 6 2" xfId="18702"/>
    <cellStyle name="輔色5 14 2 6 3" xfId="18703"/>
    <cellStyle name="輔色5 14 2 7" xfId="18704"/>
    <cellStyle name="輔色5 14 2 8" xfId="18705"/>
    <cellStyle name="輔色5 14 2 9" xfId="18706"/>
    <cellStyle name="輔色5 14 3" xfId="18707"/>
    <cellStyle name="輔色5 14 3 2" xfId="18708"/>
    <cellStyle name="輔色5 14 3 2 2" xfId="18709"/>
    <cellStyle name="輔色5 14 3 2 2 2" xfId="18710"/>
    <cellStyle name="輔色5 14 3 2 3" xfId="18711"/>
    <cellStyle name="輔色5 14 3 2 3 2" xfId="18712"/>
    <cellStyle name="輔色5 14 3 2 3 3" xfId="18713"/>
    <cellStyle name="輔色5 14 3 2 4" xfId="18714"/>
    <cellStyle name="輔色5 14 3 2 5" xfId="18715"/>
    <cellStyle name="輔色5 14 3 3" xfId="18716"/>
    <cellStyle name="輔色5 14 3 3 2" xfId="18717"/>
    <cellStyle name="輔色5 14 3 3 2 2" xfId="18718"/>
    <cellStyle name="輔色5 14 3 3 3" xfId="18719"/>
    <cellStyle name="輔色5 14 3 3 3 2" xfId="18720"/>
    <cellStyle name="輔色5 14 3 3 3 3" xfId="18721"/>
    <cellStyle name="輔色5 14 3 3 4" xfId="18722"/>
    <cellStyle name="輔色5 14 3 3 5" xfId="18723"/>
    <cellStyle name="輔色5 14 3 4" xfId="18724"/>
    <cellStyle name="輔色5 14 3 4 2" xfId="18725"/>
    <cellStyle name="輔色5 14 3 4 3" xfId="18726"/>
    <cellStyle name="輔色5 14 3 4 4" xfId="18727"/>
    <cellStyle name="輔色5 14 3 4 5" xfId="18728"/>
    <cellStyle name="輔色5 14 3 5" xfId="18729"/>
    <cellStyle name="輔色5 14 3 5 2" xfId="18730"/>
    <cellStyle name="輔色5 14 3 5 3" xfId="18731"/>
    <cellStyle name="輔色5 14 3 5 4" xfId="18732"/>
    <cellStyle name="輔色5 14 3 6" xfId="18733"/>
    <cellStyle name="輔色5 14 3 6 2" xfId="18734"/>
    <cellStyle name="輔色5 14 3 6 3" xfId="18735"/>
    <cellStyle name="輔色5 14 3 7" xfId="18736"/>
    <cellStyle name="輔色5 14 3 8" xfId="18737"/>
    <cellStyle name="輔色5 14 3 9" xfId="18738"/>
    <cellStyle name="輔色5 14 4" xfId="18739"/>
    <cellStyle name="輔色5 14 4 2" xfId="18740"/>
    <cellStyle name="輔色5 14 4 2 2" xfId="18741"/>
    <cellStyle name="輔色5 14 4 2 2 2" xfId="18742"/>
    <cellStyle name="輔色5 14 4 2 3" xfId="18743"/>
    <cellStyle name="輔色5 14 4 2 3 2" xfId="18744"/>
    <cellStyle name="輔色5 14 4 2 3 3" xfId="18745"/>
    <cellStyle name="輔色5 14 4 2 4" xfId="18746"/>
    <cellStyle name="輔色5 14 4 2 5" xfId="18747"/>
    <cellStyle name="輔色5 14 4 3" xfId="18748"/>
    <cellStyle name="輔色5 14 4 3 2" xfId="18749"/>
    <cellStyle name="輔色5 14 4 3 2 2" xfId="18750"/>
    <cellStyle name="輔色5 14 4 3 3" xfId="18751"/>
    <cellStyle name="輔色5 14 4 3 3 2" xfId="18752"/>
    <cellStyle name="輔色5 14 4 3 3 3" xfId="18753"/>
    <cellStyle name="輔色5 14 4 3 4" xfId="18754"/>
    <cellStyle name="輔色5 14 4 3 5" xfId="18755"/>
    <cellStyle name="輔色5 14 4 4" xfId="18756"/>
    <cellStyle name="輔色5 14 4 4 2" xfId="18757"/>
    <cellStyle name="輔色5 14 4 4 3" xfId="18758"/>
    <cellStyle name="輔色5 14 4 4 4" xfId="18759"/>
    <cellStyle name="輔色5 14 4 4 5" xfId="18760"/>
    <cellStyle name="輔色5 14 4 5" xfId="18761"/>
    <cellStyle name="輔色5 14 4 5 2" xfId="18762"/>
    <cellStyle name="輔色5 14 4 5 3" xfId="18763"/>
    <cellStyle name="輔色5 14 4 5 4" xfId="18764"/>
    <cellStyle name="輔色5 14 4 6" xfId="18765"/>
    <cellStyle name="輔色5 14 4 6 2" xfId="18766"/>
    <cellStyle name="輔色5 14 4 6 3" xfId="18767"/>
    <cellStyle name="輔色5 14 4 7" xfId="18768"/>
    <cellStyle name="輔色5 14 4 8" xfId="18769"/>
    <cellStyle name="輔色5 14 4 9" xfId="18770"/>
    <cellStyle name="輔色5 14 5" xfId="18771"/>
    <cellStyle name="輔色5 14 5 2" xfId="18772"/>
    <cellStyle name="輔色5 14 5 2 2" xfId="18773"/>
    <cellStyle name="輔色5 14 5 3" xfId="18774"/>
    <cellStyle name="輔色5 14 5 3 2" xfId="18775"/>
    <cellStyle name="輔色5 14 5 3 3" xfId="18776"/>
    <cellStyle name="輔色5 14 5 4" xfId="18777"/>
    <cellStyle name="輔色5 14 5 5" xfId="18778"/>
    <cellStyle name="輔色5 14 6" xfId="18779"/>
    <cellStyle name="輔色5 14 6 2" xfId="18780"/>
    <cellStyle name="輔色5 14 6 2 2" xfId="18781"/>
    <cellStyle name="輔色5 14 6 3" xfId="18782"/>
    <cellStyle name="輔色5 14 6 3 2" xfId="18783"/>
    <cellStyle name="輔色5 14 6 3 3" xfId="18784"/>
    <cellStyle name="輔色5 14 6 4" xfId="18785"/>
    <cellStyle name="輔色5 14 6 5" xfId="18786"/>
    <cellStyle name="輔色5 14 7" xfId="18787"/>
    <cellStyle name="輔色5 14 7 2" xfId="18788"/>
    <cellStyle name="輔色5 14 7 3" xfId="18789"/>
    <cellStyle name="輔色5 14 7 4" xfId="18790"/>
    <cellStyle name="輔色5 14 7 5" xfId="18791"/>
    <cellStyle name="輔色5 14 8" xfId="18792"/>
    <cellStyle name="輔色5 14 8 2" xfId="18793"/>
    <cellStyle name="輔色5 14 8 3" xfId="18794"/>
    <cellStyle name="輔色5 14 8 4" xfId="18795"/>
    <cellStyle name="輔色5 14 9" xfId="18796"/>
    <cellStyle name="輔色5 14 9 2" xfId="18797"/>
    <cellStyle name="輔色5 14 9 3" xfId="18798"/>
    <cellStyle name="輔色5 15" xfId="18799"/>
    <cellStyle name="輔色5 15 10" xfId="18800"/>
    <cellStyle name="輔色5 15 11" xfId="18801"/>
    <cellStyle name="輔色5 15 12" xfId="18802"/>
    <cellStyle name="輔色5 15 2" xfId="18803"/>
    <cellStyle name="輔色5 15 2 2" xfId="18804"/>
    <cellStyle name="輔色5 15 2 2 2" xfId="18805"/>
    <cellStyle name="輔色5 15 2 2 2 2" xfId="18806"/>
    <cellStyle name="輔色5 15 2 2 3" xfId="18807"/>
    <cellStyle name="輔色5 15 2 2 3 2" xfId="18808"/>
    <cellStyle name="輔色5 15 2 2 3 3" xfId="18809"/>
    <cellStyle name="輔色5 15 2 2 4" xfId="18810"/>
    <cellStyle name="輔色5 15 2 2 5" xfId="18811"/>
    <cellStyle name="輔色5 15 2 3" xfId="18812"/>
    <cellStyle name="輔色5 15 2 3 2" xfId="18813"/>
    <cellStyle name="輔色5 15 2 3 2 2" xfId="18814"/>
    <cellStyle name="輔色5 15 2 3 3" xfId="18815"/>
    <cellStyle name="輔色5 15 2 3 3 2" xfId="18816"/>
    <cellStyle name="輔色5 15 2 3 3 3" xfId="18817"/>
    <cellStyle name="輔色5 15 2 3 4" xfId="18818"/>
    <cellStyle name="輔色5 15 2 3 5" xfId="18819"/>
    <cellStyle name="輔色5 15 2 4" xfId="18820"/>
    <cellStyle name="輔色5 15 2 4 2" xfId="18821"/>
    <cellStyle name="輔色5 15 2 4 3" xfId="18822"/>
    <cellStyle name="輔色5 15 2 4 4" xfId="18823"/>
    <cellStyle name="輔色5 15 2 4 5" xfId="18824"/>
    <cellStyle name="輔色5 15 2 5" xfId="18825"/>
    <cellStyle name="輔色5 15 2 5 2" xfId="18826"/>
    <cellStyle name="輔色5 15 2 5 3" xfId="18827"/>
    <cellStyle name="輔色5 15 2 5 4" xfId="18828"/>
    <cellStyle name="輔色5 15 2 6" xfId="18829"/>
    <cellStyle name="輔色5 15 2 6 2" xfId="18830"/>
    <cellStyle name="輔色5 15 2 6 3" xfId="18831"/>
    <cellStyle name="輔色5 15 2 7" xfId="18832"/>
    <cellStyle name="輔色5 15 2 8" xfId="18833"/>
    <cellStyle name="輔色5 15 2 9" xfId="18834"/>
    <cellStyle name="輔色5 15 3" xfId="18835"/>
    <cellStyle name="輔色5 15 3 2" xfId="18836"/>
    <cellStyle name="輔色5 15 3 2 2" xfId="18837"/>
    <cellStyle name="輔色5 15 3 2 2 2" xfId="18838"/>
    <cellStyle name="輔色5 15 3 2 3" xfId="18839"/>
    <cellStyle name="輔色5 15 3 2 3 2" xfId="18840"/>
    <cellStyle name="輔色5 15 3 2 3 3" xfId="18841"/>
    <cellStyle name="輔色5 15 3 2 4" xfId="18842"/>
    <cellStyle name="輔色5 15 3 2 5" xfId="18843"/>
    <cellStyle name="輔色5 15 3 3" xfId="18844"/>
    <cellStyle name="輔色5 15 3 3 2" xfId="18845"/>
    <cellStyle name="輔色5 15 3 3 2 2" xfId="18846"/>
    <cellStyle name="輔色5 15 3 3 3" xfId="18847"/>
    <cellStyle name="輔色5 15 3 3 3 2" xfId="18848"/>
    <cellStyle name="輔色5 15 3 3 3 3" xfId="18849"/>
    <cellStyle name="輔色5 15 3 3 4" xfId="18850"/>
    <cellStyle name="輔色5 15 3 3 5" xfId="18851"/>
    <cellStyle name="輔色5 15 3 4" xfId="18852"/>
    <cellStyle name="輔色5 15 3 4 2" xfId="18853"/>
    <cellStyle name="輔色5 15 3 4 3" xfId="18854"/>
    <cellStyle name="輔色5 15 3 4 4" xfId="18855"/>
    <cellStyle name="輔色5 15 3 4 5" xfId="18856"/>
    <cellStyle name="輔色5 15 3 5" xfId="18857"/>
    <cellStyle name="輔色5 15 3 5 2" xfId="18858"/>
    <cellStyle name="輔色5 15 3 5 3" xfId="18859"/>
    <cellStyle name="輔色5 15 3 5 4" xfId="18860"/>
    <cellStyle name="輔色5 15 3 6" xfId="18861"/>
    <cellStyle name="輔色5 15 3 6 2" xfId="18862"/>
    <cellStyle name="輔色5 15 3 6 3" xfId="18863"/>
    <cellStyle name="輔色5 15 3 7" xfId="18864"/>
    <cellStyle name="輔色5 15 3 8" xfId="18865"/>
    <cellStyle name="輔色5 15 3 9" xfId="18866"/>
    <cellStyle name="輔色5 15 4" xfId="18867"/>
    <cellStyle name="輔色5 15 4 2" xfId="18868"/>
    <cellStyle name="輔色5 15 4 2 2" xfId="18869"/>
    <cellStyle name="輔色5 15 4 2 2 2" xfId="18870"/>
    <cellStyle name="輔色5 15 4 2 3" xfId="18871"/>
    <cellStyle name="輔色5 15 4 2 3 2" xfId="18872"/>
    <cellStyle name="輔色5 15 4 2 3 3" xfId="18873"/>
    <cellStyle name="輔色5 15 4 2 4" xfId="18874"/>
    <cellStyle name="輔色5 15 4 2 5" xfId="18875"/>
    <cellStyle name="輔色5 15 4 3" xfId="18876"/>
    <cellStyle name="輔色5 15 4 3 2" xfId="18877"/>
    <cellStyle name="輔色5 15 4 3 2 2" xfId="18878"/>
    <cellStyle name="輔色5 15 4 3 3" xfId="18879"/>
    <cellStyle name="輔色5 15 4 3 3 2" xfId="18880"/>
    <cellStyle name="輔色5 15 4 3 3 3" xfId="18881"/>
    <cellStyle name="輔色5 15 4 3 4" xfId="18882"/>
    <cellStyle name="輔色5 15 4 3 5" xfId="18883"/>
    <cellStyle name="輔色5 15 4 4" xfId="18884"/>
    <cellStyle name="輔色5 15 4 4 2" xfId="18885"/>
    <cellStyle name="輔色5 15 4 4 3" xfId="18886"/>
    <cellStyle name="輔色5 15 4 4 4" xfId="18887"/>
    <cellStyle name="輔色5 15 4 4 5" xfId="18888"/>
    <cellStyle name="輔色5 15 4 5" xfId="18889"/>
    <cellStyle name="輔色5 15 4 5 2" xfId="18890"/>
    <cellStyle name="輔色5 15 4 5 3" xfId="18891"/>
    <cellStyle name="輔色5 15 4 5 4" xfId="18892"/>
    <cellStyle name="輔色5 15 4 6" xfId="18893"/>
    <cellStyle name="輔色5 15 4 6 2" xfId="18894"/>
    <cellStyle name="輔色5 15 4 6 3" xfId="18895"/>
    <cellStyle name="輔色5 15 4 7" xfId="18896"/>
    <cellStyle name="輔色5 15 4 8" xfId="18897"/>
    <cellStyle name="輔色5 15 4 9" xfId="18898"/>
    <cellStyle name="輔色5 15 5" xfId="18899"/>
    <cellStyle name="輔色5 15 5 2" xfId="18900"/>
    <cellStyle name="輔色5 15 5 2 2" xfId="18901"/>
    <cellStyle name="輔色5 15 5 3" xfId="18902"/>
    <cellStyle name="輔色5 15 5 3 2" xfId="18903"/>
    <cellStyle name="輔色5 15 5 3 3" xfId="18904"/>
    <cellStyle name="輔色5 15 5 4" xfId="18905"/>
    <cellStyle name="輔色5 15 5 5" xfId="18906"/>
    <cellStyle name="輔色5 15 6" xfId="18907"/>
    <cellStyle name="輔色5 15 6 2" xfId="18908"/>
    <cellStyle name="輔色5 15 6 2 2" xfId="18909"/>
    <cellStyle name="輔色5 15 6 3" xfId="18910"/>
    <cellStyle name="輔色5 15 6 3 2" xfId="18911"/>
    <cellStyle name="輔色5 15 6 3 3" xfId="18912"/>
    <cellStyle name="輔色5 15 6 4" xfId="18913"/>
    <cellStyle name="輔色5 15 6 5" xfId="18914"/>
    <cellStyle name="輔色5 15 7" xfId="18915"/>
    <cellStyle name="輔色5 15 7 2" xfId="18916"/>
    <cellStyle name="輔色5 15 7 3" xfId="18917"/>
    <cellStyle name="輔色5 15 7 4" xfId="18918"/>
    <cellStyle name="輔色5 15 7 5" xfId="18919"/>
    <cellStyle name="輔色5 15 8" xfId="18920"/>
    <cellStyle name="輔色5 15 8 2" xfId="18921"/>
    <cellStyle name="輔色5 15 8 3" xfId="18922"/>
    <cellStyle name="輔色5 15 8 4" xfId="18923"/>
    <cellStyle name="輔色5 15 9" xfId="18924"/>
    <cellStyle name="輔色5 15 9 2" xfId="18925"/>
    <cellStyle name="輔色5 15 9 3" xfId="18926"/>
    <cellStyle name="輔色5 16" xfId="18927"/>
    <cellStyle name="輔色5 16 10" xfId="18928"/>
    <cellStyle name="輔色5 16 11" xfId="18929"/>
    <cellStyle name="輔色5 16 12" xfId="18930"/>
    <cellStyle name="輔色5 16 2" xfId="18931"/>
    <cellStyle name="輔色5 16 2 2" xfId="18932"/>
    <cellStyle name="輔色5 16 2 2 2" xfId="18933"/>
    <cellStyle name="輔色5 16 2 2 2 2" xfId="18934"/>
    <cellStyle name="輔色5 16 2 2 3" xfId="18935"/>
    <cellStyle name="輔色5 16 2 2 3 2" xfId="18936"/>
    <cellStyle name="輔色5 16 2 2 3 3" xfId="18937"/>
    <cellStyle name="輔色5 16 2 2 4" xfId="18938"/>
    <cellStyle name="輔色5 16 2 2 5" xfId="18939"/>
    <cellStyle name="輔色5 16 2 3" xfId="18940"/>
    <cellStyle name="輔色5 16 2 3 2" xfId="18941"/>
    <cellStyle name="輔色5 16 2 3 2 2" xfId="18942"/>
    <cellStyle name="輔色5 16 2 3 3" xfId="18943"/>
    <cellStyle name="輔色5 16 2 3 3 2" xfId="18944"/>
    <cellStyle name="輔色5 16 2 3 3 3" xfId="18945"/>
    <cellStyle name="輔色5 16 2 3 4" xfId="18946"/>
    <cellStyle name="輔色5 16 2 3 5" xfId="18947"/>
    <cellStyle name="輔色5 16 2 4" xfId="18948"/>
    <cellStyle name="輔色5 16 2 4 2" xfId="18949"/>
    <cellStyle name="輔色5 16 2 4 3" xfId="18950"/>
    <cellStyle name="輔色5 16 2 4 4" xfId="18951"/>
    <cellStyle name="輔色5 16 2 4 5" xfId="18952"/>
    <cellStyle name="輔色5 16 2 5" xfId="18953"/>
    <cellStyle name="輔色5 16 2 5 2" xfId="18954"/>
    <cellStyle name="輔色5 16 2 5 3" xfId="18955"/>
    <cellStyle name="輔色5 16 2 5 4" xfId="18956"/>
    <cellStyle name="輔色5 16 2 6" xfId="18957"/>
    <cellStyle name="輔色5 16 2 6 2" xfId="18958"/>
    <cellStyle name="輔色5 16 2 6 3" xfId="18959"/>
    <cellStyle name="輔色5 16 2 7" xfId="18960"/>
    <cellStyle name="輔色5 16 2 8" xfId="18961"/>
    <cellStyle name="輔色5 16 2 9" xfId="18962"/>
    <cellStyle name="輔色5 16 3" xfId="18963"/>
    <cellStyle name="輔色5 16 3 2" xfId="18964"/>
    <cellStyle name="輔色5 16 3 2 2" xfId="18965"/>
    <cellStyle name="輔色5 16 3 2 2 2" xfId="18966"/>
    <cellStyle name="輔色5 16 3 2 3" xfId="18967"/>
    <cellStyle name="輔色5 16 3 2 3 2" xfId="18968"/>
    <cellStyle name="輔色5 16 3 2 3 3" xfId="18969"/>
    <cellStyle name="輔色5 16 3 2 4" xfId="18970"/>
    <cellStyle name="輔色5 16 3 2 5" xfId="18971"/>
    <cellStyle name="輔色5 16 3 3" xfId="18972"/>
    <cellStyle name="輔色5 16 3 3 2" xfId="18973"/>
    <cellStyle name="輔色5 16 3 3 2 2" xfId="18974"/>
    <cellStyle name="輔色5 16 3 3 3" xfId="18975"/>
    <cellStyle name="輔色5 16 3 3 3 2" xfId="18976"/>
    <cellStyle name="輔色5 16 3 3 3 3" xfId="18977"/>
    <cellStyle name="輔色5 16 3 3 4" xfId="18978"/>
    <cellStyle name="輔色5 16 3 3 5" xfId="18979"/>
    <cellStyle name="輔色5 16 3 4" xfId="18980"/>
    <cellStyle name="輔色5 16 3 4 2" xfId="18981"/>
    <cellStyle name="輔色5 16 3 4 3" xfId="18982"/>
    <cellStyle name="輔色5 16 3 4 4" xfId="18983"/>
    <cellStyle name="輔色5 16 3 4 5" xfId="18984"/>
    <cellStyle name="輔色5 16 3 5" xfId="18985"/>
    <cellStyle name="輔色5 16 3 5 2" xfId="18986"/>
    <cellStyle name="輔色5 16 3 5 3" xfId="18987"/>
    <cellStyle name="輔色5 16 3 5 4" xfId="18988"/>
    <cellStyle name="輔色5 16 3 6" xfId="18989"/>
    <cellStyle name="輔色5 16 3 6 2" xfId="18990"/>
    <cellStyle name="輔色5 16 3 6 3" xfId="18991"/>
    <cellStyle name="輔色5 16 3 7" xfId="18992"/>
    <cellStyle name="輔色5 16 3 8" xfId="18993"/>
    <cellStyle name="輔色5 16 3 9" xfId="18994"/>
    <cellStyle name="輔色5 16 4" xfId="18995"/>
    <cellStyle name="輔色5 16 4 2" xfId="18996"/>
    <cellStyle name="輔色5 16 4 2 2" xfId="18997"/>
    <cellStyle name="輔色5 16 4 2 2 2" xfId="18998"/>
    <cellStyle name="輔色5 16 4 2 3" xfId="18999"/>
    <cellStyle name="輔色5 16 4 2 3 2" xfId="19000"/>
    <cellStyle name="輔色5 16 4 2 3 3" xfId="19001"/>
    <cellStyle name="輔色5 16 4 2 4" xfId="19002"/>
    <cellStyle name="輔色5 16 4 2 5" xfId="19003"/>
    <cellStyle name="輔色5 16 4 3" xfId="19004"/>
    <cellStyle name="輔色5 16 4 3 2" xfId="19005"/>
    <cellStyle name="輔色5 16 4 3 2 2" xfId="19006"/>
    <cellStyle name="輔色5 16 4 3 3" xfId="19007"/>
    <cellStyle name="輔色5 16 4 3 3 2" xfId="19008"/>
    <cellStyle name="輔色5 16 4 3 3 3" xfId="19009"/>
    <cellStyle name="輔色5 16 4 3 4" xfId="19010"/>
    <cellStyle name="輔色5 16 4 3 5" xfId="19011"/>
    <cellStyle name="輔色5 16 4 4" xfId="19012"/>
    <cellStyle name="輔色5 16 4 4 2" xfId="19013"/>
    <cellStyle name="輔色5 16 4 4 3" xfId="19014"/>
    <cellStyle name="輔色5 16 4 4 4" xfId="19015"/>
    <cellStyle name="輔色5 16 4 4 5" xfId="19016"/>
    <cellStyle name="輔色5 16 4 5" xfId="19017"/>
    <cellStyle name="輔色5 16 4 5 2" xfId="19018"/>
    <cellStyle name="輔色5 16 4 5 3" xfId="19019"/>
    <cellStyle name="輔色5 16 4 5 4" xfId="19020"/>
    <cellStyle name="輔色5 16 4 6" xfId="19021"/>
    <cellStyle name="輔色5 16 4 6 2" xfId="19022"/>
    <cellStyle name="輔色5 16 4 6 3" xfId="19023"/>
    <cellStyle name="輔色5 16 4 7" xfId="19024"/>
    <cellStyle name="輔色5 16 4 8" xfId="19025"/>
    <cellStyle name="輔色5 16 4 9" xfId="19026"/>
    <cellStyle name="輔色5 16 5" xfId="19027"/>
    <cellStyle name="輔色5 16 5 2" xfId="19028"/>
    <cellStyle name="輔色5 16 5 2 2" xfId="19029"/>
    <cellStyle name="輔色5 16 5 3" xfId="19030"/>
    <cellStyle name="輔色5 16 5 3 2" xfId="19031"/>
    <cellStyle name="輔色5 16 5 3 3" xfId="19032"/>
    <cellStyle name="輔色5 16 5 4" xfId="19033"/>
    <cellStyle name="輔色5 16 5 5" xfId="19034"/>
    <cellStyle name="輔色5 16 6" xfId="19035"/>
    <cellStyle name="輔色5 16 6 2" xfId="19036"/>
    <cellStyle name="輔色5 16 6 2 2" xfId="19037"/>
    <cellStyle name="輔色5 16 6 3" xfId="19038"/>
    <cellStyle name="輔色5 16 6 3 2" xfId="19039"/>
    <cellStyle name="輔色5 16 6 3 3" xfId="19040"/>
    <cellStyle name="輔色5 16 6 4" xfId="19041"/>
    <cellStyle name="輔色5 16 6 5" xfId="19042"/>
    <cellStyle name="輔色5 16 7" xfId="19043"/>
    <cellStyle name="輔色5 16 7 2" xfId="19044"/>
    <cellStyle name="輔色5 16 7 3" xfId="19045"/>
    <cellStyle name="輔色5 16 7 4" xfId="19046"/>
    <cellStyle name="輔色5 16 7 5" xfId="19047"/>
    <cellStyle name="輔色5 16 8" xfId="19048"/>
    <cellStyle name="輔色5 16 8 2" xfId="19049"/>
    <cellStyle name="輔色5 16 8 3" xfId="19050"/>
    <cellStyle name="輔色5 16 8 4" xfId="19051"/>
    <cellStyle name="輔色5 16 9" xfId="19052"/>
    <cellStyle name="輔色5 16 9 2" xfId="19053"/>
    <cellStyle name="輔色5 16 9 3" xfId="19054"/>
    <cellStyle name="輔色5 17" xfId="19055"/>
    <cellStyle name="輔色5 17 2" xfId="19056"/>
    <cellStyle name="輔色5 17 2 2" xfId="19057"/>
    <cellStyle name="輔色5 17 2 2 2" xfId="19058"/>
    <cellStyle name="輔色5 17 2 3" xfId="19059"/>
    <cellStyle name="輔色5 17 2 3 2" xfId="19060"/>
    <cellStyle name="輔色5 17 2 3 3" xfId="19061"/>
    <cellStyle name="輔色5 17 2 4" xfId="19062"/>
    <cellStyle name="輔色5 17 2 5" xfId="19063"/>
    <cellStyle name="輔色5 17 3" xfId="19064"/>
    <cellStyle name="輔色5 17 3 2" xfId="19065"/>
    <cellStyle name="輔色5 17 3 2 2" xfId="19066"/>
    <cellStyle name="輔色5 17 3 3" xfId="19067"/>
    <cellStyle name="輔色5 17 3 3 2" xfId="19068"/>
    <cellStyle name="輔色5 17 3 3 3" xfId="19069"/>
    <cellStyle name="輔色5 17 3 4" xfId="19070"/>
    <cellStyle name="輔色5 17 3 5" xfId="19071"/>
    <cellStyle name="輔色5 17 4" xfId="19072"/>
    <cellStyle name="輔色5 17 4 2" xfId="19073"/>
    <cellStyle name="輔色5 17 4 3" xfId="19074"/>
    <cellStyle name="輔色5 17 4 4" xfId="19075"/>
    <cellStyle name="輔色5 17 4 5" xfId="19076"/>
    <cellStyle name="輔色5 17 5" xfId="19077"/>
    <cellStyle name="輔色5 17 5 2" xfId="19078"/>
    <cellStyle name="輔色5 17 5 3" xfId="19079"/>
    <cellStyle name="輔色5 17 5 4" xfId="19080"/>
    <cellStyle name="輔色5 17 6" xfId="19081"/>
    <cellStyle name="輔色5 17 6 2" xfId="19082"/>
    <cellStyle name="輔色5 17 6 3" xfId="19083"/>
    <cellStyle name="輔色5 17 7" xfId="19084"/>
    <cellStyle name="輔色5 17 8" xfId="19085"/>
    <cellStyle name="輔色5 17 9" xfId="19086"/>
    <cellStyle name="輔色5 18" xfId="19087"/>
    <cellStyle name="輔色5 18 2" xfId="19088"/>
    <cellStyle name="輔色5 18 2 2" xfId="19089"/>
    <cellStyle name="輔色5 18 2 2 2" xfId="19090"/>
    <cellStyle name="輔色5 18 2 3" xfId="19091"/>
    <cellStyle name="輔色5 18 2 3 2" xfId="19092"/>
    <cellStyle name="輔色5 18 2 3 3" xfId="19093"/>
    <cellStyle name="輔色5 18 2 4" xfId="19094"/>
    <cellStyle name="輔色5 18 2 5" xfId="19095"/>
    <cellStyle name="輔色5 18 3" xfId="19096"/>
    <cellStyle name="輔色5 18 3 2" xfId="19097"/>
    <cellStyle name="輔色5 18 3 2 2" xfId="19098"/>
    <cellStyle name="輔色5 18 3 3" xfId="19099"/>
    <cellStyle name="輔色5 18 3 3 2" xfId="19100"/>
    <cellStyle name="輔色5 18 3 3 3" xfId="19101"/>
    <cellStyle name="輔色5 18 3 4" xfId="19102"/>
    <cellStyle name="輔色5 18 3 5" xfId="19103"/>
    <cellStyle name="輔色5 18 4" xfId="19104"/>
    <cellStyle name="輔色5 18 4 2" xfId="19105"/>
    <cellStyle name="輔色5 18 4 3" xfId="19106"/>
    <cellStyle name="輔色5 18 4 4" xfId="19107"/>
    <cellStyle name="輔色5 18 5" xfId="19108"/>
    <cellStyle name="輔色5 18 5 2" xfId="19109"/>
    <cellStyle name="輔色5 18 5 3" xfId="19110"/>
    <cellStyle name="輔色5 18 5 4" xfId="19111"/>
    <cellStyle name="輔色5 18 6" xfId="19112"/>
    <cellStyle name="輔色5 18 6 2" xfId="19113"/>
    <cellStyle name="輔色5 18 6 3" xfId="19114"/>
    <cellStyle name="輔色5 18 7" xfId="19115"/>
    <cellStyle name="輔色5 18 8" xfId="19116"/>
    <cellStyle name="輔色5 18 9" xfId="19117"/>
    <cellStyle name="輔色5 19" xfId="19118"/>
    <cellStyle name="輔色5 19 2" xfId="19119"/>
    <cellStyle name="輔色5 19 2 2" xfId="19120"/>
    <cellStyle name="輔色5 19 2 2 2" xfId="19121"/>
    <cellStyle name="輔色5 19 2 3" xfId="19122"/>
    <cellStyle name="輔色5 19 2 3 2" xfId="19123"/>
    <cellStyle name="輔色5 19 2 3 3" xfId="19124"/>
    <cellStyle name="輔色5 19 2 4" xfId="19125"/>
    <cellStyle name="輔色5 19 2 5" xfId="19126"/>
    <cellStyle name="輔色5 19 3" xfId="19127"/>
    <cellStyle name="輔色5 19 3 2" xfId="19128"/>
    <cellStyle name="輔色5 19 3 2 2" xfId="19129"/>
    <cellStyle name="輔色5 19 3 3" xfId="19130"/>
    <cellStyle name="輔色5 19 3 3 2" xfId="19131"/>
    <cellStyle name="輔色5 19 3 3 3" xfId="19132"/>
    <cellStyle name="輔色5 19 3 4" xfId="19133"/>
    <cellStyle name="輔色5 19 3 5" xfId="19134"/>
    <cellStyle name="輔色5 19 4" xfId="19135"/>
    <cellStyle name="輔色5 19 4 2" xfId="19136"/>
    <cellStyle name="輔色5 19 4 3" xfId="19137"/>
    <cellStyle name="輔色5 19 4 4" xfId="19138"/>
    <cellStyle name="輔色5 19 5" xfId="19139"/>
    <cellStyle name="輔色5 19 5 2" xfId="19140"/>
    <cellStyle name="輔色5 19 5 3" xfId="19141"/>
    <cellStyle name="輔色5 19 5 4" xfId="19142"/>
    <cellStyle name="輔色5 19 6" xfId="19143"/>
    <cellStyle name="輔色5 19 6 2" xfId="19144"/>
    <cellStyle name="輔色5 19 6 3" xfId="19145"/>
    <cellStyle name="輔色5 19 7" xfId="19146"/>
    <cellStyle name="輔色5 19 8" xfId="19147"/>
    <cellStyle name="輔色5 19 9" xfId="19148"/>
    <cellStyle name="輔色5 2" xfId="19149"/>
    <cellStyle name="輔色5 2 10" xfId="19150"/>
    <cellStyle name="輔色5 2 10 2" xfId="19151"/>
    <cellStyle name="輔色5 2 10 2 2" xfId="19152"/>
    <cellStyle name="輔色5 2 10 3" xfId="19153"/>
    <cellStyle name="輔色5 2 10 3 2" xfId="19154"/>
    <cellStyle name="輔色5 2 10 3 3" xfId="19155"/>
    <cellStyle name="輔色5 2 10 4" xfId="19156"/>
    <cellStyle name="輔色5 2 11" xfId="19157"/>
    <cellStyle name="輔色5 2 11 2" xfId="19158"/>
    <cellStyle name="輔色5 2 11 2 2" xfId="19159"/>
    <cellStyle name="輔色5 2 11 3" xfId="19160"/>
    <cellStyle name="輔色5 2 11 3 2" xfId="19161"/>
    <cellStyle name="輔色5 2 11 3 3" xfId="19162"/>
    <cellStyle name="輔色5 2 11 4" xfId="19163"/>
    <cellStyle name="輔色5 2 12" xfId="19164"/>
    <cellStyle name="輔色5 2 12 2" xfId="19165"/>
    <cellStyle name="輔色5 2 13" xfId="19166"/>
    <cellStyle name="輔色5 2 13 2" xfId="19167"/>
    <cellStyle name="輔色5 2 14" xfId="19168"/>
    <cellStyle name="輔色5 2 14 2" xfId="19169"/>
    <cellStyle name="輔色5 2 14 3" xfId="19170"/>
    <cellStyle name="輔色5 2 15" xfId="19171"/>
    <cellStyle name="輔色5 2 2" xfId="19172"/>
    <cellStyle name="輔色5 2 2 2" xfId="19173"/>
    <cellStyle name="輔色5 2 2 2 2" xfId="19174"/>
    <cellStyle name="輔色5 2 2 2 2 2" xfId="19175"/>
    <cellStyle name="輔色5 2 2 2 3" xfId="19176"/>
    <cellStyle name="輔色5 2 2 2 3 2" xfId="19177"/>
    <cellStyle name="輔色5 2 2 2 3 3" xfId="19178"/>
    <cellStyle name="輔色5 2 2 2 4" xfId="19179"/>
    <cellStyle name="輔色5 2 2 2 5" xfId="19180"/>
    <cellStyle name="輔色5 2 2 3" xfId="19181"/>
    <cellStyle name="輔色5 2 2 3 2" xfId="19182"/>
    <cellStyle name="輔色5 2 2 3 2 2" xfId="19183"/>
    <cellStyle name="輔色5 2 2 3 3" xfId="19184"/>
    <cellStyle name="輔色5 2 2 3 3 2" xfId="19185"/>
    <cellStyle name="輔色5 2 2 3 3 3" xfId="19186"/>
    <cellStyle name="輔色5 2 2 3 4" xfId="19187"/>
    <cellStyle name="輔色5 2 2 3 5" xfId="19188"/>
    <cellStyle name="輔色5 2 2 4" xfId="19189"/>
    <cellStyle name="輔色5 2 2 4 2" xfId="19190"/>
    <cellStyle name="輔色5 2 2 4 3" xfId="19191"/>
    <cellStyle name="輔色5 2 2 4 4" xfId="19192"/>
    <cellStyle name="輔色5 2 2 4 5" xfId="19193"/>
    <cellStyle name="輔色5 2 2 5" xfId="19194"/>
    <cellStyle name="輔色5 2 2 5 2" xfId="19195"/>
    <cellStyle name="輔色5 2 2 5 3" xfId="19196"/>
    <cellStyle name="輔色5 2 2 5 4" xfId="19197"/>
    <cellStyle name="輔色5 2 2 6" xfId="19198"/>
    <cellStyle name="輔色5 2 2 6 2" xfId="19199"/>
    <cellStyle name="輔色5 2 2 6 3" xfId="19200"/>
    <cellStyle name="輔色5 2 2 7" xfId="19201"/>
    <cellStyle name="輔色5 2 2 8" xfId="19202"/>
    <cellStyle name="輔色5 2 2 9" xfId="19203"/>
    <cellStyle name="輔色5 2 3" xfId="19204"/>
    <cellStyle name="輔色5 2 3 2" xfId="19205"/>
    <cellStyle name="輔色5 2 3 2 2" xfId="19206"/>
    <cellStyle name="輔色5 2 3 2 2 2" xfId="19207"/>
    <cellStyle name="輔色5 2 3 2 3" xfId="19208"/>
    <cellStyle name="輔色5 2 3 2 3 2" xfId="19209"/>
    <cellStyle name="輔色5 2 3 2 3 3" xfId="19210"/>
    <cellStyle name="輔色5 2 3 2 4" xfId="19211"/>
    <cellStyle name="輔色5 2 3 2 5" xfId="19212"/>
    <cellStyle name="輔色5 2 3 3" xfId="19213"/>
    <cellStyle name="輔色5 2 3 3 2" xfId="19214"/>
    <cellStyle name="輔色5 2 3 3 2 2" xfId="19215"/>
    <cellStyle name="輔色5 2 3 3 3" xfId="19216"/>
    <cellStyle name="輔色5 2 3 3 3 2" xfId="19217"/>
    <cellStyle name="輔色5 2 3 3 3 3" xfId="19218"/>
    <cellStyle name="輔色5 2 3 3 4" xfId="19219"/>
    <cellStyle name="輔色5 2 3 3 5" xfId="19220"/>
    <cellStyle name="輔色5 2 3 4" xfId="19221"/>
    <cellStyle name="輔色5 2 3 4 2" xfId="19222"/>
    <cellStyle name="輔色5 2 3 4 3" xfId="19223"/>
    <cellStyle name="輔色5 2 3 4 4" xfId="19224"/>
    <cellStyle name="輔色5 2 3 4 5" xfId="19225"/>
    <cellStyle name="輔色5 2 3 5" xfId="19226"/>
    <cellStyle name="輔色5 2 3 5 2" xfId="19227"/>
    <cellStyle name="輔色5 2 3 5 3" xfId="19228"/>
    <cellStyle name="輔色5 2 3 5 4" xfId="19229"/>
    <cellStyle name="輔色5 2 3 6" xfId="19230"/>
    <cellStyle name="輔色5 2 3 6 2" xfId="19231"/>
    <cellStyle name="輔色5 2 3 6 3" xfId="19232"/>
    <cellStyle name="輔色5 2 3 7" xfId="19233"/>
    <cellStyle name="輔色5 2 3 8" xfId="19234"/>
    <cellStyle name="輔色5 2 3 9" xfId="19235"/>
    <cellStyle name="輔色5 2 4" xfId="19236"/>
    <cellStyle name="輔色5 2 4 2" xfId="19237"/>
    <cellStyle name="輔色5 2 4 2 2" xfId="19238"/>
    <cellStyle name="輔色5 2 4 2 2 2" xfId="19239"/>
    <cellStyle name="輔色5 2 4 2 3" xfId="19240"/>
    <cellStyle name="輔色5 2 4 2 3 2" xfId="19241"/>
    <cellStyle name="輔色5 2 4 2 3 3" xfId="19242"/>
    <cellStyle name="輔色5 2 4 2 4" xfId="19243"/>
    <cellStyle name="輔色5 2 4 2 5" xfId="19244"/>
    <cellStyle name="輔色5 2 4 3" xfId="19245"/>
    <cellStyle name="輔色5 2 4 3 2" xfId="19246"/>
    <cellStyle name="輔色5 2 4 3 2 2" xfId="19247"/>
    <cellStyle name="輔色5 2 4 3 3" xfId="19248"/>
    <cellStyle name="輔色5 2 4 3 3 2" xfId="19249"/>
    <cellStyle name="輔色5 2 4 3 3 3" xfId="19250"/>
    <cellStyle name="輔色5 2 4 3 4" xfId="19251"/>
    <cellStyle name="輔色5 2 4 3 5" xfId="19252"/>
    <cellStyle name="輔色5 2 4 4" xfId="19253"/>
    <cellStyle name="輔色5 2 4 4 2" xfId="19254"/>
    <cellStyle name="輔色5 2 4 4 3" xfId="19255"/>
    <cellStyle name="輔色5 2 4 4 4" xfId="19256"/>
    <cellStyle name="輔色5 2 4 4 5" xfId="19257"/>
    <cellStyle name="輔色5 2 4 5" xfId="19258"/>
    <cellStyle name="輔色5 2 4 5 2" xfId="19259"/>
    <cellStyle name="輔色5 2 4 5 3" xfId="19260"/>
    <cellStyle name="輔色5 2 4 5 4" xfId="19261"/>
    <cellStyle name="輔色5 2 4 6" xfId="19262"/>
    <cellStyle name="輔色5 2 4 6 2" xfId="19263"/>
    <cellStyle name="輔色5 2 4 6 3" xfId="19264"/>
    <cellStyle name="輔色5 2 4 7" xfId="19265"/>
    <cellStyle name="輔色5 2 4 8" xfId="19266"/>
    <cellStyle name="輔色5 2 4 9" xfId="19267"/>
    <cellStyle name="輔色5 2 5" xfId="19268"/>
    <cellStyle name="輔色5 2 5 2" xfId="19269"/>
    <cellStyle name="輔色5 2 5 2 2" xfId="19270"/>
    <cellStyle name="輔色5 2 5 2 2 2" xfId="19271"/>
    <cellStyle name="輔色5 2 5 2 3" xfId="19272"/>
    <cellStyle name="輔色5 2 5 2 3 2" xfId="19273"/>
    <cellStyle name="輔色5 2 5 2 3 3" xfId="19274"/>
    <cellStyle name="輔色5 2 5 2 4" xfId="19275"/>
    <cellStyle name="輔色5 2 5 3" xfId="19276"/>
    <cellStyle name="輔色5 2 5 3 2" xfId="19277"/>
    <cellStyle name="輔色5 2 5 3 2 2" xfId="19278"/>
    <cellStyle name="輔色5 2 5 3 3" xfId="19279"/>
    <cellStyle name="輔色5 2 5 3 3 2" xfId="19280"/>
    <cellStyle name="輔色5 2 5 3 3 3" xfId="19281"/>
    <cellStyle name="輔色5 2 5 3 4" xfId="19282"/>
    <cellStyle name="輔色5 2 5 4" xfId="19283"/>
    <cellStyle name="輔色5 2 5 4 2" xfId="19284"/>
    <cellStyle name="輔色5 2 5 5" xfId="19285"/>
    <cellStyle name="輔色5 2 5 5 2" xfId="19286"/>
    <cellStyle name="輔色5 2 5 5 3" xfId="19287"/>
    <cellStyle name="輔色5 2 5 6" xfId="19288"/>
    <cellStyle name="輔色5 2 5 7" xfId="19289"/>
    <cellStyle name="輔色5 2 6" xfId="19290"/>
    <cellStyle name="輔色5 2 6 2" xfId="19291"/>
    <cellStyle name="輔色5 2 6 2 2" xfId="19292"/>
    <cellStyle name="輔色5 2 6 2 2 2" xfId="19293"/>
    <cellStyle name="輔色5 2 6 2 3" xfId="19294"/>
    <cellStyle name="輔色5 2 6 2 3 2" xfId="19295"/>
    <cellStyle name="輔色5 2 6 2 3 3" xfId="19296"/>
    <cellStyle name="輔色5 2 6 2 4" xfId="19297"/>
    <cellStyle name="輔色5 2 6 3" xfId="19298"/>
    <cellStyle name="輔色5 2 6 3 2" xfId="19299"/>
    <cellStyle name="輔色5 2 6 3 2 2" xfId="19300"/>
    <cellStyle name="輔色5 2 6 3 3" xfId="19301"/>
    <cellStyle name="輔色5 2 6 3 3 2" xfId="19302"/>
    <cellStyle name="輔色5 2 6 3 3 3" xfId="19303"/>
    <cellStyle name="輔色5 2 6 3 4" xfId="19304"/>
    <cellStyle name="輔色5 2 6 4" xfId="19305"/>
    <cellStyle name="輔色5 2 6 4 2" xfId="19306"/>
    <cellStyle name="輔色5 2 6 5" xfId="19307"/>
    <cellStyle name="輔色5 2 6 5 2" xfId="19308"/>
    <cellStyle name="輔色5 2 6 5 3" xfId="19309"/>
    <cellStyle name="輔色5 2 6 6" xfId="19310"/>
    <cellStyle name="輔色5 2 7" xfId="19311"/>
    <cellStyle name="輔色5 2 7 2" xfId="19312"/>
    <cellStyle name="輔色5 2 7 2 2" xfId="19313"/>
    <cellStyle name="輔色5 2 7 2 2 2" xfId="19314"/>
    <cellStyle name="輔色5 2 7 2 3" xfId="19315"/>
    <cellStyle name="輔色5 2 7 2 3 2" xfId="19316"/>
    <cellStyle name="輔色5 2 7 2 3 3" xfId="19317"/>
    <cellStyle name="輔色5 2 7 2 4" xfId="19318"/>
    <cellStyle name="輔色5 2 7 3" xfId="19319"/>
    <cellStyle name="輔色5 2 7 3 2" xfId="19320"/>
    <cellStyle name="輔色5 2 7 3 2 2" xfId="19321"/>
    <cellStyle name="輔色5 2 7 3 3" xfId="19322"/>
    <cellStyle name="輔色5 2 7 3 3 2" xfId="19323"/>
    <cellStyle name="輔色5 2 7 3 3 3" xfId="19324"/>
    <cellStyle name="輔色5 2 7 3 4" xfId="19325"/>
    <cellStyle name="輔色5 2 7 4" xfId="19326"/>
    <cellStyle name="輔色5 2 7 4 2" xfId="19327"/>
    <cellStyle name="輔色5 2 7 5" xfId="19328"/>
    <cellStyle name="輔色5 2 7 5 2" xfId="19329"/>
    <cellStyle name="輔色5 2 7 5 3" xfId="19330"/>
    <cellStyle name="輔色5 2 7 6" xfId="19331"/>
    <cellStyle name="輔色5 2 8" xfId="19332"/>
    <cellStyle name="輔色5 2 8 2" xfId="19333"/>
    <cellStyle name="輔色5 2 8 2 2" xfId="19334"/>
    <cellStyle name="輔色5 2 8 2 2 2" xfId="19335"/>
    <cellStyle name="輔色5 2 8 2 3" xfId="19336"/>
    <cellStyle name="輔色5 2 8 2 3 2" xfId="19337"/>
    <cellStyle name="輔色5 2 8 2 3 3" xfId="19338"/>
    <cellStyle name="輔色5 2 8 2 4" xfId="19339"/>
    <cellStyle name="輔色5 2 8 3" xfId="19340"/>
    <cellStyle name="輔色5 2 8 3 2" xfId="19341"/>
    <cellStyle name="輔色5 2 8 3 2 2" xfId="19342"/>
    <cellStyle name="輔色5 2 8 3 3" xfId="19343"/>
    <cellStyle name="輔色5 2 8 3 3 2" xfId="19344"/>
    <cellStyle name="輔色5 2 8 3 3 3" xfId="19345"/>
    <cellStyle name="輔色5 2 8 3 4" xfId="19346"/>
    <cellStyle name="輔色5 2 8 4" xfId="19347"/>
    <cellStyle name="輔色5 2 8 4 2" xfId="19348"/>
    <cellStyle name="輔色5 2 8 5" xfId="19349"/>
    <cellStyle name="輔色5 2 8 5 2" xfId="19350"/>
    <cellStyle name="輔色5 2 8 5 3" xfId="19351"/>
    <cellStyle name="輔色5 2 8 6" xfId="19352"/>
    <cellStyle name="輔色5 2 9" xfId="19353"/>
    <cellStyle name="輔色5 2 9 2" xfId="19354"/>
    <cellStyle name="輔色5 2 9 2 2" xfId="19355"/>
    <cellStyle name="輔色5 2 9 2 2 2" xfId="19356"/>
    <cellStyle name="輔色5 2 9 2 3" xfId="19357"/>
    <cellStyle name="輔色5 2 9 2 3 2" xfId="19358"/>
    <cellStyle name="輔色5 2 9 2 3 3" xfId="19359"/>
    <cellStyle name="輔色5 2 9 2 4" xfId="19360"/>
    <cellStyle name="輔色5 2 9 3" xfId="19361"/>
    <cellStyle name="輔色5 2 9 3 2" xfId="19362"/>
    <cellStyle name="輔色5 2 9 3 2 2" xfId="19363"/>
    <cellStyle name="輔色5 2 9 3 3" xfId="19364"/>
    <cellStyle name="輔色5 2 9 3 3 2" xfId="19365"/>
    <cellStyle name="輔色5 2 9 3 3 3" xfId="19366"/>
    <cellStyle name="輔色5 2 9 3 4" xfId="19367"/>
    <cellStyle name="輔色5 2 9 4" xfId="19368"/>
    <cellStyle name="輔色5 2 9 4 2" xfId="19369"/>
    <cellStyle name="輔色5 2 9 5" xfId="19370"/>
    <cellStyle name="輔色5 2 9 5 2" xfId="19371"/>
    <cellStyle name="輔色5 2 9 5 3" xfId="19372"/>
    <cellStyle name="輔色5 2 9 6" xfId="19373"/>
    <cellStyle name="輔色5 20" xfId="19374"/>
    <cellStyle name="輔色5 20 2" xfId="19375"/>
    <cellStyle name="輔色5 20 2 2" xfId="19376"/>
    <cellStyle name="輔色5 20 2 2 2" xfId="19377"/>
    <cellStyle name="輔色5 20 2 3" xfId="19378"/>
    <cellStyle name="輔色5 20 2 3 2" xfId="19379"/>
    <cellStyle name="輔色5 20 2 3 3" xfId="19380"/>
    <cellStyle name="輔色5 20 2 4" xfId="19381"/>
    <cellStyle name="輔色5 20 3" xfId="19382"/>
    <cellStyle name="輔色5 20 3 2" xfId="19383"/>
    <cellStyle name="輔色5 20 3 2 2" xfId="19384"/>
    <cellStyle name="輔色5 20 3 3" xfId="19385"/>
    <cellStyle name="輔色5 20 3 3 2" xfId="19386"/>
    <cellStyle name="輔色5 20 3 3 3" xfId="19387"/>
    <cellStyle name="輔色5 20 3 4" xfId="19388"/>
    <cellStyle name="輔色5 20 4" xfId="19389"/>
    <cellStyle name="輔色5 20 4 2" xfId="19390"/>
    <cellStyle name="輔色5 20 5" xfId="19391"/>
    <cellStyle name="輔色5 20 5 2" xfId="19392"/>
    <cellStyle name="輔色5 20 5 3" xfId="19393"/>
    <cellStyle name="輔色5 20 6" xfId="19394"/>
    <cellStyle name="輔色5 21" xfId="19395"/>
    <cellStyle name="輔色5 21 2" xfId="19396"/>
    <cellStyle name="輔色5 21 2 2" xfId="19397"/>
    <cellStyle name="輔色5 21 2 2 2" xfId="19398"/>
    <cellStyle name="輔色5 21 2 3" xfId="19399"/>
    <cellStyle name="輔色5 21 2 3 2" xfId="19400"/>
    <cellStyle name="輔色5 21 2 3 3" xfId="19401"/>
    <cellStyle name="輔色5 21 2 4" xfId="19402"/>
    <cellStyle name="輔色5 21 3" xfId="19403"/>
    <cellStyle name="輔色5 21 3 2" xfId="19404"/>
    <cellStyle name="輔色5 21 3 2 2" xfId="19405"/>
    <cellStyle name="輔色5 21 3 3" xfId="19406"/>
    <cellStyle name="輔色5 21 3 3 2" xfId="19407"/>
    <cellStyle name="輔色5 21 3 3 3" xfId="19408"/>
    <cellStyle name="輔色5 21 3 4" xfId="19409"/>
    <cellStyle name="輔色5 21 4" xfId="19410"/>
    <cellStyle name="輔色5 21 4 2" xfId="19411"/>
    <cellStyle name="輔色5 21 5" xfId="19412"/>
    <cellStyle name="輔色5 21 5 2" xfId="19413"/>
    <cellStyle name="輔色5 21 5 3" xfId="19414"/>
    <cellStyle name="輔色5 21 6" xfId="19415"/>
    <cellStyle name="輔色5 22" xfId="19416"/>
    <cellStyle name="輔色5 22 2" xfId="19417"/>
    <cellStyle name="輔色5 22 2 2" xfId="19418"/>
    <cellStyle name="輔色5 22 3" xfId="19419"/>
    <cellStyle name="輔色5 22 3 2" xfId="19420"/>
    <cellStyle name="輔色5 22 3 3" xfId="19421"/>
    <cellStyle name="輔色5 22 4" xfId="19422"/>
    <cellStyle name="輔色5 23" xfId="19423"/>
    <cellStyle name="輔色5 23 2" xfId="19424"/>
    <cellStyle name="輔色5 24" xfId="19425"/>
    <cellStyle name="輔色5 24 2" xfId="19426"/>
    <cellStyle name="輔色5 25" xfId="19427"/>
    <cellStyle name="輔色5 3" xfId="19428"/>
    <cellStyle name="輔色5 3 10" xfId="19429"/>
    <cellStyle name="輔色5 3 11" xfId="19430"/>
    <cellStyle name="輔色5 3 12" xfId="19431"/>
    <cellStyle name="輔色5 3 2" xfId="19432"/>
    <cellStyle name="輔色5 3 2 2" xfId="19433"/>
    <cellStyle name="輔色5 3 2 2 2" xfId="19434"/>
    <cellStyle name="輔色5 3 2 2 2 2" xfId="19435"/>
    <cellStyle name="輔色5 3 2 2 3" xfId="19436"/>
    <cellStyle name="輔色5 3 2 2 3 2" xfId="19437"/>
    <cellStyle name="輔色5 3 2 2 3 3" xfId="19438"/>
    <cellStyle name="輔色5 3 2 2 4" xfId="19439"/>
    <cellStyle name="輔色5 3 2 2 5" xfId="19440"/>
    <cellStyle name="輔色5 3 2 3" xfId="19441"/>
    <cellStyle name="輔色5 3 2 3 2" xfId="19442"/>
    <cellStyle name="輔色5 3 2 3 2 2" xfId="19443"/>
    <cellStyle name="輔色5 3 2 3 3" xfId="19444"/>
    <cellStyle name="輔色5 3 2 3 3 2" xfId="19445"/>
    <cellStyle name="輔色5 3 2 3 3 3" xfId="19446"/>
    <cellStyle name="輔色5 3 2 3 4" xfId="19447"/>
    <cellStyle name="輔色5 3 2 3 5" xfId="19448"/>
    <cellStyle name="輔色5 3 2 4" xfId="19449"/>
    <cellStyle name="輔色5 3 2 4 2" xfId="19450"/>
    <cellStyle name="輔色5 3 2 4 3" xfId="19451"/>
    <cellStyle name="輔色5 3 2 4 4" xfId="19452"/>
    <cellStyle name="輔色5 3 2 4 5" xfId="19453"/>
    <cellStyle name="輔色5 3 2 5" xfId="19454"/>
    <cellStyle name="輔色5 3 2 5 2" xfId="19455"/>
    <cellStyle name="輔色5 3 2 5 3" xfId="19456"/>
    <cellStyle name="輔色5 3 2 5 4" xfId="19457"/>
    <cellStyle name="輔色5 3 2 6" xfId="19458"/>
    <cellStyle name="輔色5 3 2 6 2" xfId="19459"/>
    <cellStyle name="輔色5 3 2 6 3" xfId="19460"/>
    <cellStyle name="輔色5 3 2 7" xfId="19461"/>
    <cellStyle name="輔色5 3 2 8" xfId="19462"/>
    <cellStyle name="輔色5 3 2 9" xfId="19463"/>
    <cellStyle name="輔色5 3 3" xfId="19464"/>
    <cellStyle name="輔色5 3 3 2" xfId="19465"/>
    <cellStyle name="輔色5 3 3 2 2" xfId="19466"/>
    <cellStyle name="輔色5 3 3 2 2 2" xfId="19467"/>
    <cellStyle name="輔色5 3 3 2 3" xfId="19468"/>
    <cellStyle name="輔色5 3 3 2 3 2" xfId="19469"/>
    <cellStyle name="輔色5 3 3 2 3 3" xfId="19470"/>
    <cellStyle name="輔色5 3 3 2 4" xfId="19471"/>
    <cellStyle name="輔色5 3 3 2 5" xfId="19472"/>
    <cellStyle name="輔色5 3 3 3" xfId="19473"/>
    <cellStyle name="輔色5 3 3 3 2" xfId="19474"/>
    <cellStyle name="輔色5 3 3 3 2 2" xfId="19475"/>
    <cellStyle name="輔色5 3 3 3 3" xfId="19476"/>
    <cellStyle name="輔色5 3 3 3 3 2" xfId="19477"/>
    <cellStyle name="輔色5 3 3 3 3 3" xfId="19478"/>
    <cellStyle name="輔色5 3 3 3 4" xfId="19479"/>
    <cellStyle name="輔色5 3 3 3 5" xfId="19480"/>
    <cellStyle name="輔色5 3 3 4" xfId="19481"/>
    <cellStyle name="輔色5 3 3 4 2" xfId="19482"/>
    <cellStyle name="輔色5 3 3 4 3" xfId="19483"/>
    <cellStyle name="輔色5 3 3 4 4" xfId="19484"/>
    <cellStyle name="輔色5 3 3 4 5" xfId="19485"/>
    <cellStyle name="輔色5 3 3 5" xfId="19486"/>
    <cellStyle name="輔色5 3 3 5 2" xfId="19487"/>
    <cellStyle name="輔色5 3 3 5 3" xfId="19488"/>
    <cellStyle name="輔色5 3 3 5 4" xfId="19489"/>
    <cellStyle name="輔色5 3 3 6" xfId="19490"/>
    <cellStyle name="輔色5 3 3 6 2" xfId="19491"/>
    <cellStyle name="輔色5 3 3 6 3" xfId="19492"/>
    <cellStyle name="輔色5 3 3 7" xfId="19493"/>
    <cellStyle name="輔色5 3 3 8" xfId="19494"/>
    <cellStyle name="輔色5 3 3 9" xfId="19495"/>
    <cellStyle name="輔色5 3 4" xfId="19496"/>
    <cellStyle name="輔色5 3 4 2" xfId="19497"/>
    <cellStyle name="輔色5 3 4 2 2" xfId="19498"/>
    <cellStyle name="輔色5 3 4 2 2 2" xfId="19499"/>
    <cellStyle name="輔色5 3 4 2 3" xfId="19500"/>
    <cellStyle name="輔色5 3 4 2 3 2" xfId="19501"/>
    <cellStyle name="輔色5 3 4 2 3 3" xfId="19502"/>
    <cellStyle name="輔色5 3 4 2 4" xfId="19503"/>
    <cellStyle name="輔色5 3 4 2 5" xfId="19504"/>
    <cellStyle name="輔色5 3 4 3" xfId="19505"/>
    <cellStyle name="輔色5 3 4 3 2" xfId="19506"/>
    <cellStyle name="輔色5 3 4 3 2 2" xfId="19507"/>
    <cellStyle name="輔色5 3 4 3 3" xfId="19508"/>
    <cellStyle name="輔色5 3 4 3 3 2" xfId="19509"/>
    <cellStyle name="輔色5 3 4 3 3 3" xfId="19510"/>
    <cellStyle name="輔色5 3 4 3 4" xfId="19511"/>
    <cellStyle name="輔色5 3 4 3 5" xfId="19512"/>
    <cellStyle name="輔色5 3 4 4" xfId="19513"/>
    <cellStyle name="輔色5 3 4 4 2" xfId="19514"/>
    <cellStyle name="輔色5 3 4 4 3" xfId="19515"/>
    <cellStyle name="輔色5 3 4 4 4" xfId="19516"/>
    <cellStyle name="輔色5 3 4 4 5" xfId="19517"/>
    <cellStyle name="輔色5 3 4 5" xfId="19518"/>
    <cellStyle name="輔色5 3 4 5 2" xfId="19519"/>
    <cellStyle name="輔色5 3 4 5 3" xfId="19520"/>
    <cellStyle name="輔色5 3 4 5 4" xfId="19521"/>
    <cellStyle name="輔色5 3 4 6" xfId="19522"/>
    <cellStyle name="輔色5 3 4 6 2" xfId="19523"/>
    <cellStyle name="輔色5 3 4 6 3" xfId="19524"/>
    <cellStyle name="輔色5 3 4 7" xfId="19525"/>
    <cellStyle name="輔色5 3 4 8" xfId="19526"/>
    <cellStyle name="輔色5 3 4 9" xfId="19527"/>
    <cellStyle name="輔色5 3 5" xfId="19528"/>
    <cellStyle name="輔色5 3 5 2" xfId="19529"/>
    <cellStyle name="輔色5 3 5 2 2" xfId="19530"/>
    <cellStyle name="輔色5 3 5 3" xfId="19531"/>
    <cellStyle name="輔色5 3 5 3 2" xfId="19532"/>
    <cellStyle name="輔色5 3 5 3 3" xfId="19533"/>
    <cellStyle name="輔色5 3 5 4" xfId="19534"/>
    <cellStyle name="輔色5 3 5 5" xfId="19535"/>
    <cellStyle name="輔色5 3 6" xfId="19536"/>
    <cellStyle name="輔色5 3 6 2" xfId="19537"/>
    <cellStyle name="輔色5 3 6 2 2" xfId="19538"/>
    <cellStyle name="輔色5 3 6 3" xfId="19539"/>
    <cellStyle name="輔色5 3 6 3 2" xfId="19540"/>
    <cellStyle name="輔色5 3 6 3 3" xfId="19541"/>
    <cellStyle name="輔色5 3 6 4" xfId="19542"/>
    <cellStyle name="輔色5 3 6 5" xfId="19543"/>
    <cellStyle name="輔色5 3 7" xfId="19544"/>
    <cellStyle name="輔色5 3 7 2" xfId="19545"/>
    <cellStyle name="輔色5 3 7 3" xfId="19546"/>
    <cellStyle name="輔色5 3 7 4" xfId="19547"/>
    <cellStyle name="輔色5 3 7 5" xfId="19548"/>
    <cellStyle name="輔色5 3 8" xfId="19549"/>
    <cellStyle name="輔色5 3 8 2" xfId="19550"/>
    <cellStyle name="輔色5 3 8 3" xfId="19551"/>
    <cellStyle name="輔色5 3 8 4" xfId="19552"/>
    <cellStyle name="輔色5 3 9" xfId="19553"/>
    <cellStyle name="輔色5 3 9 2" xfId="19554"/>
    <cellStyle name="輔色5 3 9 3" xfId="19555"/>
    <cellStyle name="輔色5 4" xfId="19556"/>
    <cellStyle name="輔色5 4 10" xfId="19557"/>
    <cellStyle name="輔色5 4 11" xfId="19558"/>
    <cellStyle name="輔色5 4 12" xfId="19559"/>
    <cellStyle name="輔色5 4 2" xfId="19560"/>
    <cellStyle name="輔色5 4 2 2" xfId="19561"/>
    <cellStyle name="輔色5 4 2 2 2" xfId="19562"/>
    <cellStyle name="輔色5 4 2 2 2 2" xfId="19563"/>
    <cellStyle name="輔色5 4 2 2 3" xfId="19564"/>
    <cellStyle name="輔色5 4 2 2 3 2" xfId="19565"/>
    <cellStyle name="輔色5 4 2 2 3 3" xfId="19566"/>
    <cellStyle name="輔色5 4 2 2 4" xfId="19567"/>
    <cellStyle name="輔色5 4 2 2 5" xfId="19568"/>
    <cellStyle name="輔色5 4 2 3" xfId="19569"/>
    <cellStyle name="輔色5 4 2 3 2" xfId="19570"/>
    <cellStyle name="輔色5 4 2 3 2 2" xfId="19571"/>
    <cellStyle name="輔色5 4 2 3 3" xfId="19572"/>
    <cellStyle name="輔色5 4 2 3 3 2" xfId="19573"/>
    <cellStyle name="輔色5 4 2 3 3 3" xfId="19574"/>
    <cellStyle name="輔色5 4 2 3 4" xfId="19575"/>
    <cellStyle name="輔色5 4 2 3 5" xfId="19576"/>
    <cellStyle name="輔色5 4 2 4" xfId="19577"/>
    <cellStyle name="輔色5 4 2 4 2" xfId="19578"/>
    <cellStyle name="輔色5 4 2 4 3" xfId="19579"/>
    <cellStyle name="輔色5 4 2 4 4" xfId="19580"/>
    <cellStyle name="輔色5 4 2 4 5" xfId="19581"/>
    <cellStyle name="輔色5 4 2 5" xfId="19582"/>
    <cellStyle name="輔色5 4 2 5 2" xfId="19583"/>
    <cellStyle name="輔色5 4 2 5 3" xfId="19584"/>
    <cellStyle name="輔色5 4 2 5 4" xfId="19585"/>
    <cellStyle name="輔色5 4 2 6" xfId="19586"/>
    <cellStyle name="輔色5 4 2 6 2" xfId="19587"/>
    <cellStyle name="輔色5 4 2 6 3" xfId="19588"/>
    <cellStyle name="輔色5 4 2 7" xfId="19589"/>
    <cellStyle name="輔色5 4 2 8" xfId="19590"/>
    <cellStyle name="輔色5 4 2 9" xfId="19591"/>
    <cellStyle name="輔色5 4 3" xfId="19592"/>
    <cellStyle name="輔色5 4 3 2" xfId="19593"/>
    <cellStyle name="輔色5 4 3 2 2" xfId="19594"/>
    <cellStyle name="輔色5 4 3 2 2 2" xfId="19595"/>
    <cellStyle name="輔色5 4 3 2 3" xfId="19596"/>
    <cellStyle name="輔色5 4 3 2 3 2" xfId="19597"/>
    <cellStyle name="輔色5 4 3 2 3 3" xfId="19598"/>
    <cellStyle name="輔色5 4 3 2 4" xfId="19599"/>
    <cellStyle name="輔色5 4 3 2 5" xfId="19600"/>
    <cellStyle name="輔色5 4 3 3" xfId="19601"/>
    <cellStyle name="輔色5 4 3 3 2" xfId="19602"/>
    <cellStyle name="輔色5 4 3 3 2 2" xfId="19603"/>
    <cellStyle name="輔色5 4 3 3 3" xfId="19604"/>
    <cellStyle name="輔色5 4 3 3 3 2" xfId="19605"/>
    <cellStyle name="輔色5 4 3 3 3 3" xfId="19606"/>
    <cellStyle name="輔色5 4 3 3 4" xfId="19607"/>
    <cellStyle name="輔色5 4 3 3 5" xfId="19608"/>
    <cellStyle name="輔色5 4 3 4" xfId="19609"/>
    <cellStyle name="輔色5 4 3 4 2" xfId="19610"/>
    <cellStyle name="輔色5 4 3 4 3" xfId="19611"/>
    <cellStyle name="輔色5 4 3 4 4" xfId="19612"/>
    <cellStyle name="輔色5 4 3 4 5" xfId="19613"/>
    <cellStyle name="輔色5 4 3 5" xfId="19614"/>
    <cellStyle name="輔色5 4 3 5 2" xfId="19615"/>
    <cellStyle name="輔色5 4 3 5 3" xfId="19616"/>
    <cellStyle name="輔色5 4 3 5 4" xfId="19617"/>
    <cellStyle name="輔色5 4 3 6" xfId="19618"/>
    <cellStyle name="輔色5 4 3 6 2" xfId="19619"/>
    <cellStyle name="輔色5 4 3 6 3" xfId="19620"/>
    <cellStyle name="輔色5 4 3 7" xfId="19621"/>
    <cellStyle name="輔色5 4 3 8" xfId="19622"/>
    <cellStyle name="輔色5 4 3 9" xfId="19623"/>
    <cellStyle name="輔色5 4 4" xfId="19624"/>
    <cellStyle name="輔色5 4 4 2" xfId="19625"/>
    <cellStyle name="輔色5 4 4 2 2" xfId="19626"/>
    <cellStyle name="輔色5 4 4 2 2 2" xfId="19627"/>
    <cellStyle name="輔色5 4 4 2 3" xfId="19628"/>
    <cellStyle name="輔色5 4 4 2 3 2" xfId="19629"/>
    <cellStyle name="輔色5 4 4 2 3 3" xfId="19630"/>
    <cellStyle name="輔色5 4 4 2 4" xfId="19631"/>
    <cellStyle name="輔色5 4 4 2 5" xfId="19632"/>
    <cellStyle name="輔色5 4 4 3" xfId="19633"/>
    <cellStyle name="輔色5 4 4 3 2" xfId="19634"/>
    <cellStyle name="輔色5 4 4 3 2 2" xfId="19635"/>
    <cellStyle name="輔色5 4 4 3 3" xfId="19636"/>
    <cellStyle name="輔色5 4 4 3 3 2" xfId="19637"/>
    <cellStyle name="輔色5 4 4 3 3 3" xfId="19638"/>
    <cellStyle name="輔色5 4 4 3 4" xfId="19639"/>
    <cellStyle name="輔色5 4 4 3 5" xfId="19640"/>
    <cellStyle name="輔色5 4 4 4" xfId="19641"/>
    <cellStyle name="輔色5 4 4 4 2" xfId="19642"/>
    <cellStyle name="輔色5 4 4 4 3" xfId="19643"/>
    <cellStyle name="輔色5 4 4 4 4" xfId="19644"/>
    <cellStyle name="輔色5 4 4 4 5" xfId="19645"/>
    <cellStyle name="輔色5 4 4 5" xfId="19646"/>
    <cellStyle name="輔色5 4 4 5 2" xfId="19647"/>
    <cellStyle name="輔色5 4 4 5 3" xfId="19648"/>
    <cellStyle name="輔色5 4 4 5 4" xfId="19649"/>
    <cellStyle name="輔色5 4 4 6" xfId="19650"/>
    <cellStyle name="輔色5 4 4 6 2" xfId="19651"/>
    <cellStyle name="輔色5 4 4 6 3" xfId="19652"/>
    <cellStyle name="輔色5 4 4 7" xfId="19653"/>
    <cellStyle name="輔色5 4 4 8" xfId="19654"/>
    <cellStyle name="輔色5 4 4 9" xfId="19655"/>
    <cellStyle name="輔色5 4 5" xfId="19656"/>
    <cellStyle name="輔色5 4 5 2" xfId="19657"/>
    <cellStyle name="輔色5 4 5 2 2" xfId="19658"/>
    <cellStyle name="輔色5 4 5 3" xfId="19659"/>
    <cellStyle name="輔色5 4 5 3 2" xfId="19660"/>
    <cellStyle name="輔色5 4 5 3 3" xfId="19661"/>
    <cellStyle name="輔色5 4 5 4" xfId="19662"/>
    <cellStyle name="輔色5 4 5 5" xfId="19663"/>
    <cellStyle name="輔色5 4 6" xfId="19664"/>
    <cellStyle name="輔色5 4 6 2" xfId="19665"/>
    <cellStyle name="輔色5 4 6 2 2" xfId="19666"/>
    <cellStyle name="輔色5 4 6 3" xfId="19667"/>
    <cellStyle name="輔色5 4 6 3 2" xfId="19668"/>
    <cellStyle name="輔色5 4 6 3 3" xfId="19669"/>
    <cellStyle name="輔色5 4 6 4" xfId="19670"/>
    <cellStyle name="輔色5 4 6 5" xfId="19671"/>
    <cellStyle name="輔色5 4 7" xfId="19672"/>
    <cellStyle name="輔色5 4 7 2" xfId="19673"/>
    <cellStyle name="輔色5 4 7 3" xfId="19674"/>
    <cellStyle name="輔色5 4 7 4" xfId="19675"/>
    <cellStyle name="輔色5 4 7 5" xfId="19676"/>
    <cellStyle name="輔色5 4 8" xfId="19677"/>
    <cellStyle name="輔色5 4 8 2" xfId="19678"/>
    <cellStyle name="輔色5 4 8 3" xfId="19679"/>
    <cellStyle name="輔色5 4 8 4" xfId="19680"/>
    <cellStyle name="輔色5 4 9" xfId="19681"/>
    <cellStyle name="輔色5 4 9 2" xfId="19682"/>
    <cellStyle name="輔色5 4 9 3" xfId="19683"/>
    <cellStyle name="輔色5 5" xfId="19684"/>
    <cellStyle name="輔色5 5 10" xfId="19685"/>
    <cellStyle name="輔色5 5 11" xfId="19686"/>
    <cellStyle name="輔色5 5 12" xfId="19687"/>
    <cellStyle name="輔色5 5 2" xfId="19688"/>
    <cellStyle name="輔色5 5 2 2" xfId="19689"/>
    <cellStyle name="輔色5 5 2 2 2" xfId="19690"/>
    <cellStyle name="輔色5 5 2 2 2 2" xfId="19691"/>
    <cellStyle name="輔色5 5 2 2 3" xfId="19692"/>
    <cellStyle name="輔色5 5 2 2 3 2" xfId="19693"/>
    <cellStyle name="輔色5 5 2 2 3 3" xfId="19694"/>
    <cellStyle name="輔色5 5 2 2 4" xfId="19695"/>
    <cellStyle name="輔色5 5 2 2 5" xfId="19696"/>
    <cellStyle name="輔色5 5 2 3" xfId="19697"/>
    <cellStyle name="輔色5 5 2 3 2" xfId="19698"/>
    <cellStyle name="輔色5 5 2 3 2 2" xfId="19699"/>
    <cellStyle name="輔色5 5 2 3 3" xfId="19700"/>
    <cellStyle name="輔色5 5 2 3 3 2" xfId="19701"/>
    <cellStyle name="輔色5 5 2 3 3 3" xfId="19702"/>
    <cellStyle name="輔色5 5 2 3 4" xfId="19703"/>
    <cellStyle name="輔色5 5 2 3 5" xfId="19704"/>
    <cellStyle name="輔色5 5 2 4" xfId="19705"/>
    <cellStyle name="輔色5 5 2 4 2" xfId="19706"/>
    <cellStyle name="輔色5 5 2 4 3" xfId="19707"/>
    <cellStyle name="輔色5 5 2 4 4" xfId="19708"/>
    <cellStyle name="輔色5 5 2 4 5" xfId="19709"/>
    <cellStyle name="輔色5 5 2 5" xfId="19710"/>
    <cellStyle name="輔色5 5 2 5 2" xfId="19711"/>
    <cellStyle name="輔色5 5 2 5 3" xfId="19712"/>
    <cellStyle name="輔色5 5 2 5 4" xfId="19713"/>
    <cellStyle name="輔色5 5 2 6" xfId="19714"/>
    <cellStyle name="輔色5 5 2 6 2" xfId="19715"/>
    <cellStyle name="輔色5 5 2 6 3" xfId="19716"/>
    <cellStyle name="輔色5 5 2 7" xfId="19717"/>
    <cellStyle name="輔色5 5 2 8" xfId="19718"/>
    <cellStyle name="輔色5 5 2 9" xfId="19719"/>
    <cellStyle name="輔色5 5 3" xfId="19720"/>
    <cellStyle name="輔色5 5 3 2" xfId="19721"/>
    <cellStyle name="輔色5 5 3 2 2" xfId="19722"/>
    <cellStyle name="輔色5 5 3 2 2 2" xfId="19723"/>
    <cellStyle name="輔色5 5 3 2 3" xfId="19724"/>
    <cellStyle name="輔色5 5 3 2 3 2" xfId="19725"/>
    <cellStyle name="輔色5 5 3 2 3 3" xfId="19726"/>
    <cellStyle name="輔色5 5 3 2 4" xfId="19727"/>
    <cellStyle name="輔色5 5 3 2 5" xfId="19728"/>
    <cellStyle name="輔色5 5 3 3" xfId="19729"/>
    <cellStyle name="輔色5 5 3 3 2" xfId="19730"/>
    <cellStyle name="輔色5 5 3 3 2 2" xfId="19731"/>
    <cellStyle name="輔色5 5 3 3 3" xfId="19732"/>
    <cellStyle name="輔色5 5 3 3 3 2" xfId="19733"/>
    <cellStyle name="輔色5 5 3 3 3 3" xfId="19734"/>
    <cellStyle name="輔色5 5 3 3 4" xfId="19735"/>
    <cellStyle name="輔色5 5 3 3 5" xfId="19736"/>
    <cellStyle name="輔色5 5 3 4" xfId="19737"/>
    <cellStyle name="輔色5 5 3 4 2" xfId="19738"/>
    <cellStyle name="輔色5 5 3 4 3" xfId="19739"/>
    <cellStyle name="輔色5 5 3 4 4" xfId="19740"/>
    <cellStyle name="輔色5 5 3 4 5" xfId="19741"/>
    <cellStyle name="輔色5 5 3 5" xfId="19742"/>
    <cellStyle name="輔色5 5 3 5 2" xfId="19743"/>
    <cellStyle name="輔色5 5 3 5 3" xfId="19744"/>
    <cellStyle name="輔色5 5 3 5 4" xfId="19745"/>
    <cellStyle name="輔色5 5 3 6" xfId="19746"/>
    <cellStyle name="輔色5 5 3 6 2" xfId="19747"/>
    <cellStyle name="輔色5 5 3 6 3" xfId="19748"/>
    <cellStyle name="輔色5 5 3 7" xfId="19749"/>
    <cellStyle name="輔色5 5 3 8" xfId="19750"/>
    <cellStyle name="輔色5 5 3 9" xfId="19751"/>
    <cellStyle name="輔色5 5 4" xfId="19752"/>
    <cellStyle name="輔色5 5 4 2" xfId="19753"/>
    <cellStyle name="輔色5 5 4 2 2" xfId="19754"/>
    <cellStyle name="輔色5 5 4 2 2 2" xfId="19755"/>
    <cellStyle name="輔色5 5 4 2 3" xfId="19756"/>
    <cellStyle name="輔色5 5 4 2 3 2" xfId="19757"/>
    <cellStyle name="輔色5 5 4 2 3 3" xfId="19758"/>
    <cellStyle name="輔色5 5 4 2 4" xfId="19759"/>
    <cellStyle name="輔色5 5 4 2 5" xfId="19760"/>
    <cellStyle name="輔色5 5 4 3" xfId="19761"/>
    <cellStyle name="輔色5 5 4 3 2" xfId="19762"/>
    <cellStyle name="輔色5 5 4 3 2 2" xfId="19763"/>
    <cellStyle name="輔色5 5 4 3 3" xfId="19764"/>
    <cellStyle name="輔色5 5 4 3 3 2" xfId="19765"/>
    <cellStyle name="輔色5 5 4 3 3 3" xfId="19766"/>
    <cellStyle name="輔色5 5 4 3 4" xfId="19767"/>
    <cellStyle name="輔色5 5 4 3 5" xfId="19768"/>
    <cellStyle name="輔色5 5 4 4" xfId="19769"/>
    <cellStyle name="輔色5 5 4 4 2" xfId="19770"/>
    <cellStyle name="輔色5 5 4 4 3" xfId="19771"/>
    <cellStyle name="輔色5 5 4 4 4" xfId="19772"/>
    <cellStyle name="輔色5 5 4 4 5" xfId="19773"/>
    <cellStyle name="輔色5 5 4 5" xfId="19774"/>
    <cellStyle name="輔色5 5 4 5 2" xfId="19775"/>
    <cellStyle name="輔色5 5 4 5 3" xfId="19776"/>
    <cellStyle name="輔色5 5 4 5 4" xfId="19777"/>
    <cellStyle name="輔色5 5 4 6" xfId="19778"/>
    <cellStyle name="輔色5 5 4 6 2" xfId="19779"/>
    <cellStyle name="輔色5 5 4 6 3" xfId="19780"/>
    <cellStyle name="輔色5 5 4 7" xfId="19781"/>
    <cellStyle name="輔色5 5 4 8" xfId="19782"/>
    <cellStyle name="輔色5 5 4 9" xfId="19783"/>
    <cellStyle name="輔色5 5 5" xfId="19784"/>
    <cellStyle name="輔色5 5 5 2" xfId="19785"/>
    <cellStyle name="輔色5 5 5 2 2" xfId="19786"/>
    <cellStyle name="輔色5 5 5 3" xfId="19787"/>
    <cellStyle name="輔色5 5 5 3 2" xfId="19788"/>
    <cellStyle name="輔色5 5 5 3 3" xfId="19789"/>
    <cellStyle name="輔色5 5 5 4" xfId="19790"/>
    <cellStyle name="輔色5 5 5 5" xfId="19791"/>
    <cellStyle name="輔色5 5 6" xfId="19792"/>
    <cellStyle name="輔色5 5 6 2" xfId="19793"/>
    <cellStyle name="輔色5 5 6 2 2" xfId="19794"/>
    <cellStyle name="輔色5 5 6 3" xfId="19795"/>
    <cellStyle name="輔色5 5 6 3 2" xfId="19796"/>
    <cellStyle name="輔色5 5 6 3 3" xfId="19797"/>
    <cellStyle name="輔色5 5 6 4" xfId="19798"/>
    <cellStyle name="輔色5 5 6 5" xfId="19799"/>
    <cellStyle name="輔色5 5 7" xfId="19800"/>
    <cellStyle name="輔色5 5 7 2" xfId="19801"/>
    <cellStyle name="輔色5 5 7 3" xfId="19802"/>
    <cellStyle name="輔色5 5 7 4" xfId="19803"/>
    <cellStyle name="輔色5 5 7 5" xfId="19804"/>
    <cellStyle name="輔色5 5 8" xfId="19805"/>
    <cellStyle name="輔色5 5 8 2" xfId="19806"/>
    <cellStyle name="輔色5 5 8 3" xfId="19807"/>
    <cellStyle name="輔色5 5 8 4" xfId="19808"/>
    <cellStyle name="輔色5 5 9" xfId="19809"/>
    <cellStyle name="輔色5 5 9 2" xfId="19810"/>
    <cellStyle name="輔色5 5 9 3" xfId="19811"/>
    <cellStyle name="輔色5 6" xfId="19812"/>
    <cellStyle name="輔色5 6 10" xfId="19813"/>
    <cellStyle name="輔色5 6 10 2" xfId="19814"/>
    <cellStyle name="輔色5 6 10 3" xfId="19815"/>
    <cellStyle name="輔色5 6 11" xfId="19816"/>
    <cellStyle name="輔色5 6 12" xfId="19817"/>
    <cellStyle name="輔色5 6 2" xfId="19818"/>
    <cellStyle name="輔色5 6 2 2" xfId="19819"/>
    <cellStyle name="輔色5 6 2 2 2" xfId="19820"/>
    <cellStyle name="輔色5 6 2 2 2 2" xfId="19821"/>
    <cellStyle name="輔色5 6 2 2 3" xfId="19822"/>
    <cellStyle name="輔色5 6 2 2 3 2" xfId="19823"/>
    <cellStyle name="輔色5 6 2 2 3 3" xfId="19824"/>
    <cellStyle name="輔色5 6 2 2 4" xfId="19825"/>
    <cellStyle name="輔色5 6 2 2 5" xfId="19826"/>
    <cellStyle name="輔色5 6 2 3" xfId="19827"/>
    <cellStyle name="輔色5 6 2 3 2" xfId="19828"/>
    <cellStyle name="輔色5 6 2 3 2 2" xfId="19829"/>
    <cellStyle name="輔色5 6 2 3 3" xfId="19830"/>
    <cellStyle name="輔色5 6 2 3 3 2" xfId="19831"/>
    <cellStyle name="輔色5 6 2 3 3 3" xfId="19832"/>
    <cellStyle name="輔色5 6 2 3 4" xfId="19833"/>
    <cellStyle name="輔色5 6 2 3 5" xfId="19834"/>
    <cellStyle name="輔色5 6 2 4" xfId="19835"/>
    <cellStyle name="輔色5 6 2 4 2" xfId="19836"/>
    <cellStyle name="輔色5 6 2 4 3" xfId="19837"/>
    <cellStyle name="輔色5 6 2 4 4" xfId="19838"/>
    <cellStyle name="輔色5 6 2 4 5" xfId="19839"/>
    <cellStyle name="輔色5 6 2 5" xfId="19840"/>
    <cellStyle name="輔色5 6 2 5 2" xfId="19841"/>
    <cellStyle name="輔色5 6 2 5 3" xfId="19842"/>
    <cellStyle name="輔色5 6 2 5 4" xfId="19843"/>
    <cellStyle name="輔色5 6 2 6" xfId="19844"/>
    <cellStyle name="輔色5 6 2 6 2" xfId="19845"/>
    <cellStyle name="輔色5 6 2 6 3" xfId="19846"/>
    <cellStyle name="輔色5 6 2 7" xfId="19847"/>
    <cellStyle name="輔色5 6 2 8" xfId="19848"/>
    <cellStyle name="輔色5 6 2 9" xfId="19849"/>
    <cellStyle name="輔色5 6 3" xfId="19850"/>
    <cellStyle name="輔色5 6 3 2" xfId="19851"/>
    <cellStyle name="輔色5 6 3 2 2" xfId="19852"/>
    <cellStyle name="輔色5 6 3 2 2 2" xfId="19853"/>
    <cellStyle name="輔色5 6 3 2 3" xfId="19854"/>
    <cellStyle name="輔色5 6 3 2 3 2" xfId="19855"/>
    <cellStyle name="輔色5 6 3 2 3 3" xfId="19856"/>
    <cellStyle name="輔色5 6 3 2 4" xfId="19857"/>
    <cellStyle name="輔色5 6 3 2 5" xfId="19858"/>
    <cellStyle name="輔色5 6 3 3" xfId="19859"/>
    <cellStyle name="輔色5 6 3 3 2" xfId="19860"/>
    <cellStyle name="輔色5 6 3 3 2 2" xfId="19861"/>
    <cellStyle name="輔色5 6 3 3 3" xfId="19862"/>
    <cellStyle name="輔色5 6 3 3 3 2" xfId="19863"/>
    <cellStyle name="輔色5 6 3 3 3 3" xfId="19864"/>
    <cellStyle name="輔色5 6 3 3 4" xfId="19865"/>
    <cellStyle name="輔色5 6 3 3 5" xfId="19866"/>
    <cellStyle name="輔色5 6 3 4" xfId="19867"/>
    <cellStyle name="輔色5 6 3 4 2" xfId="19868"/>
    <cellStyle name="輔色5 6 3 4 3" xfId="19869"/>
    <cellStyle name="輔色5 6 3 4 4" xfId="19870"/>
    <cellStyle name="輔色5 6 3 4 5" xfId="19871"/>
    <cellStyle name="輔色5 6 3 5" xfId="19872"/>
    <cellStyle name="輔色5 6 3 5 2" xfId="19873"/>
    <cellStyle name="輔色5 6 3 5 3" xfId="19874"/>
    <cellStyle name="輔色5 6 3 5 4" xfId="19875"/>
    <cellStyle name="輔色5 6 3 6" xfId="19876"/>
    <cellStyle name="輔色5 6 3 6 2" xfId="19877"/>
    <cellStyle name="輔色5 6 3 6 3" xfId="19878"/>
    <cellStyle name="輔色5 6 3 7" xfId="19879"/>
    <cellStyle name="輔色5 6 3 8" xfId="19880"/>
    <cellStyle name="輔色5 6 3 9" xfId="19881"/>
    <cellStyle name="輔色5 6 4" xfId="19882"/>
    <cellStyle name="輔色5 6 4 2" xfId="19883"/>
    <cellStyle name="輔色5 6 4 2 2" xfId="19884"/>
    <cellStyle name="輔色5 6 4 2 2 2" xfId="19885"/>
    <cellStyle name="輔色5 6 4 2 3" xfId="19886"/>
    <cellStyle name="輔色5 6 4 2 3 2" xfId="19887"/>
    <cellStyle name="輔色5 6 4 2 3 3" xfId="19888"/>
    <cellStyle name="輔色5 6 4 2 4" xfId="19889"/>
    <cellStyle name="輔色5 6 4 2 5" xfId="19890"/>
    <cellStyle name="輔色5 6 4 3" xfId="19891"/>
    <cellStyle name="輔色5 6 4 3 2" xfId="19892"/>
    <cellStyle name="輔色5 6 4 3 2 2" xfId="19893"/>
    <cellStyle name="輔色5 6 4 3 3" xfId="19894"/>
    <cellStyle name="輔色5 6 4 3 3 2" xfId="19895"/>
    <cellStyle name="輔色5 6 4 3 3 3" xfId="19896"/>
    <cellStyle name="輔色5 6 4 3 4" xfId="19897"/>
    <cellStyle name="輔色5 6 4 3 5" xfId="19898"/>
    <cellStyle name="輔色5 6 4 4" xfId="19899"/>
    <cellStyle name="輔色5 6 4 4 2" xfId="19900"/>
    <cellStyle name="輔色5 6 4 4 3" xfId="19901"/>
    <cellStyle name="輔色5 6 4 4 4" xfId="19902"/>
    <cellStyle name="輔色5 6 4 4 5" xfId="19903"/>
    <cellStyle name="輔色5 6 4 5" xfId="19904"/>
    <cellStyle name="輔色5 6 4 5 2" xfId="19905"/>
    <cellStyle name="輔色5 6 4 5 3" xfId="19906"/>
    <cellStyle name="輔色5 6 4 5 4" xfId="19907"/>
    <cellStyle name="輔色5 6 4 6" xfId="19908"/>
    <cellStyle name="輔色5 6 4 6 2" xfId="19909"/>
    <cellStyle name="輔色5 6 4 6 3" xfId="19910"/>
    <cellStyle name="輔色5 6 4 7" xfId="19911"/>
    <cellStyle name="輔色5 6 4 8" xfId="19912"/>
    <cellStyle name="輔色5 6 4 9" xfId="19913"/>
    <cellStyle name="輔色5 6 5" xfId="19914"/>
    <cellStyle name="輔色5 6 5 2" xfId="19915"/>
    <cellStyle name="輔色5 6 5 2 2" xfId="19916"/>
    <cellStyle name="輔色5 6 5 2 3" xfId="19917"/>
    <cellStyle name="輔色5 6 5 2 4" xfId="19918"/>
    <cellStyle name="輔色5 6 5 2 5" xfId="19919"/>
    <cellStyle name="輔色5 6 5 3" xfId="19920"/>
    <cellStyle name="輔色5 6 5 3 2" xfId="19921"/>
    <cellStyle name="輔色5 6 5 3 3" xfId="19922"/>
    <cellStyle name="輔色5 6 5 3 4" xfId="19923"/>
    <cellStyle name="輔色5 6 5 3 5" xfId="19924"/>
    <cellStyle name="輔色5 6 5 4" xfId="19925"/>
    <cellStyle name="輔色5 6 5 4 2" xfId="19926"/>
    <cellStyle name="輔色5 6 5 4 3" xfId="19927"/>
    <cellStyle name="輔色5 6 5 4 4" xfId="19928"/>
    <cellStyle name="輔色5 6 5 5" xfId="19929"/>
    <cellStyle name="輔色5 6 5 5 2" xfId="19930"/>
    <cellStyle name="輔色5 6 5 5 3" xfId="19931"/>
    <cellStyle name="輔色5 6 5 5 4" xfId="19932"/>
    <cellStyle name="輔色5 6 5 6" xfId="19933"/>
    <cellStyle name="輔色5 6 5 7" xfId="19934"/>
    <cellStyle name="輔色5 6 5 8" xfId="19935"/>
    <cellStyle name="輔色5 6 5 9" xfId="19936"/>
    <cellStyle name="輔色5 6 6" xfId="19937"/>
    <cellStyle name="輔色5 6 6 2" xfId="19938"/>
    <cellStyle name="輔色5 6 6 2 2" xfId="19939"/>
    <cellStyle name="輔色5 6 6 2 3" xfId="19940"/>
    <cellStyle name="輔色5 6 6 2 4" xfId="19941"/>
    <cellStyle name="輔色5 6 6 2 5" xfId="19942"/>
    <cellStyle name="輔色5 6 6 3" xfId="19943"/>
    <cellStyle name="輔色5 6 6 3 2" xfId="19944"/>
    <cellStyle name="輔色5 6 6 3 3" xfId="19945"/>
    <cellStyle name="輔色5 6 6 3 4" xfId="19946"/>
    <cellStyle name="輔色5 6 6 3 5" xfId="19947"/>
    <cellStyle name="輔色5 6 6 4" xfId="19948"/>
    <cellStyle name="輔色5 6 6 4 2" xfId="19949"/>
    <cellStyle name="輔色5 6 6 4 3" xfId="19950"/>
    <cellStyle name="輔色5 6 6 4 4" xfId="19951"/>
    <cellStyle name="輔色5 6 6 5" xfId="19952"/>
    <cellStyle name="輔色5 6 6 5 2" xfId="19953"/>
    <cellStyle name="輔色5 6 6 5 3" xfId="19954"/>
    <cellStyle name="輔色5 6 6 5 4" xfId="19955"/>
    <cellStyle name="輔色5 6 6 6" xfId="19956"/>
    <cellStyle name="輔色5 6 6 7" xfId="19957"/>
    <cellStyle name="輔色5 6 6 8" xfId="19958"/>
    <cellStyle name="輔色5 6 6 9" xfId="19959"/>
    <cellStyle name="輔色5 6 7" xfId="19960"/>
    <cellStyle name="輔色5 6 7 2" xfId="19961"/>
    <cellStyle name="輔色5 6 7 2 2" xfId="19962"/>
    <cellStyle name="輔色5 6 7 2 3" xfId="19963"/>
    <cellStyle name="輔色5 6 7 2 4" xfId="19964"/>
    <cellStyle name="輔色5 6 7 2 5" xfId="19965"/>
    <cellStyle name="輔色5 6 7 3" xfId="19966"/>
    <cellStyle name="輔色5 6 7 3 2" xfId="19967"/>
    <cellStyle name="輔色5 6 7 3 3" xfId="19968"/>
    <cellStyle name="輔色5 6 7 3 4" xfId="19969"/>
    <cellStyle name="輔色5 6 7 3 5" xfId="19970"/>
    <cellStyle name="輔色5 6 7 4" xfId="19971"/>
    <cellStyle name="輔色5 6 7 4 2" xfId="19972"/>
    <cellStyle name="輔色5 6 7 4 3" xfId="19973"/>
    <cellStyle name="輔色5 6 7 4 4" xfId="19974"/>
    <cellStyle name="輔色5 6 7 5" xfId="19975"/>
    <cellStyle name="輔色5 6 7 5 2" xfId="19976"/>
    <cellStyle name="輔色5 6 7 5 3" xfId="19977"/>
    <cellStyle name="輔色5 6 7 5 4" xfId="19978"/>
    <cellStyle name="輔色5 6 7 6" xfId="19979"/>
    <cellStyle name="輔色5 6 7 7" xfId="19980"/>
    <cellStyle name="輔色5 6 7 8" xfId="19981"/>
    <cellStyle name="輔色5 6 7 9" xfId="19982"/>
    <cellStyle name="輔色5 6 8" xfId="19983"/>
    <cellStyle name="輔色5 6 8 2" xfId="19984"/>
    <cellStyle name="輔色5 6 9" xfId="19985"/>
    <cellStyle name="輔色5 6 9 2" xfId="19986"/>
    <cellStyle name="輔色5 7" xfId="19987"/>
    <cellStyle name="輔色5 7 10" xfId="19988"/>
    <cellStyle name="輔色5 7 11" xfId="19989"/>
    <cellStyle name="輔色5 7 12" xfId="19990"/>
    <cellStyle name="輔色5 7 2" xfId="19991"/>
    <cellStyle name="輔色5 7 2 2" xfId="19992"/>
    <cellStyle name="輔色5 7 2 2 2" xfId="19993"/>
    <cellStyle name="輔色5 7 2 2 2 2" xfId="19994"/>
    <cellStyle name="輔色5 7 2 2 3" xfId="19995"/>
    <cellStyle name="輔色5 7 2 2 3 2" xfId="19996"/>
    <cellStyle name="輔色5 7 2 2 3 3" xfId="19997"/>
    <cellStyle name="輔色5 7 2 2 4" xfId="19998"/>
    <cellStyle name="輔色5 7 2 2 5" xfId="19999"/>
    <cellStyle name="輔色5 7 2 3" xfId="20000"/>
    <cellStyle name="輔色5 7 2 3 2" xfId="20001"/>
    <cellStyle name="輔色5 7 2 3 2 2" xfId="20002"/>
    <cellStyle name="輔色5 7 2 3 3" xfId="20003"/>
    <cellStyle name="輔色5 7 2 3 3 2" xfId="20004"/>
    <cellStyle name="輔色5 7 2 3 3 3" xfId="20005"/>
    <cellStyle name="輔色5 7 2 3 4" xfId="20006"/>
    <cellStyle name="輔色5 7 2 3 5" xfId="20007"/>
    <cellStyle name="輔色5 7 2 4" xfId="20008"/>
    <cellStyle name="輔色5 7 2 4 2" xfId="20009"/>
    <cellStyle name="輔色5 7 2 4 3" xfId="20010"/>
    <cellStyle name="輔色5 7 2 4 4" xfId="20011"/>
    <cellStyle name="輔色5 7 2 4 5" xfId="20012"/>
    <cellStyle name="輔色5 7 2 5" xfId="20013"/>
    <cellStyle name="輔色5 7 2 5 2" xfId="20014"/>
    <cellStyle name="輔色5 7 2 5 3" xfId="20015"/>
    <cellStyle name="輔色5 7 2 5 4" xfId="20016"/>
    <cellStyle name="輔色5 7 2 6" xfId="20017"/>
    <cellStyle name="輔色5 7 2 6 2" xfId="20018"/>
    <cellStyle name="輔色5 7 2 6 3" xfId="20019"/>
    <cellStyle name="輔色5 7 2 7" xfId="20020"/>
    <cellStyle name="輔色5 7 2 8" xfId="20021"/>
    <cellStyle name="輔色5 7 2 9" xfId="20022"/>
    <cellStyle name="輔色5 7 3" xfId="20023"/>
    <cellStyle name="輔色5 7 3 2" xfId="20024"/>
    <cellStyle name="輔色5 7 3 2 2" xfId="20025"/>
    <cellStyle name="輔色5 7 3 2 2 2" xfId="20026"/>
    <cellStyle name="輔色5 7 3 2 3" xfId="20027"/>
    <cellStyle name="輔色5 7 3 2 3 2" xfId="20028"/>
    <cellStyle name="輔色5 7 3 2 3 3" xfId="20029"/>
    <cellStyle name="輔色5 7 3 2 4" xfId="20030"/>
    <cellStyle name="輔色5 7 3 2 5" xfId="20031"/>
    <cellStyle name="輔色5 7 3 3" xfId="20032"/>
    <cellStyle name="輔色5 7 3 3 2" xfId="20033"/>
    <cellStyle name="輔色5 7 3 3 2 2" xfId="20034"/>
    <cellStyle name="輔色5 7 3 3 3" xfId="20035"/>
    <cellStyle name="輔色5 7 3 3 3 2" xfId="20036"/>
    <cellStyle name="輔色5 7 3 3 3 3" xfId="20037"/>
    <cellStyle name="輔色5 7 3 3 4" xfId="20038"/>
    <cellStyle name="輔色5 7 3 3 5" xfId="20039"/>
    <cellStyle name="輔色5 7 3 4" xfId="20040"/>
    <cellStyle name="輔色5 7 3 4 2" xfId="20041"/>
    <cellStyle name="輔色5 7 3 4 3" xfId="20042"/>
    <cellStyle name="輔色5 7 3 4 4" xfId="20043"/>
    <cellStyle name="輔色5 7 3 4 5" xfId="20044"/>
    <cellStyle name="輔色5 7 3 5" xfId="20045"/>
    <cellStyle name="輔色5 7 3 5 2" xfId="20046"/>
    <cellStyle name="輔色5 7 3 5 3" xfId="20047"/>
    <cellStyle name="輔色5 7 3 5 4" xfId="20048"/>
    <cellStyle name="輔色5 7 3 6" xfId="20049"/>
    <cellStyle name="輔色5 7 3 6 2" xfId="20050"/>
    <cellStyle name="輔色5 7 3 6 3" xfId="20051"/>
    <cellStyle name="輔色5 7 3 7" xfId="20052"/>
    <cellStyle name="輔色5 7 3 8" xfId="20053"/>
    <cellStyle name="輔色5 7 3 9" xfId="20054"/>
    <cellStyle name="輔色5 7 4" xfId="20055"/>
    <cellStyle name="輔色5 7 4 2" xfId="20056"/>
    <cellStyle name="輔色5 7 4 2 2" xfId="20057"/>
    <cellStyle name="輔色5 7 4 2 2 2" xfId="20058"/>
    <cellStyle name="輔色5 7 4 2 3" xfId="20059"/>
    <cellStyle name="輔色5 7 4 2 3 2" xfId="20060"/>
    <cellStyle name="輔色5 7 4 2 3 3" xfId="20061"/>
    <cellStyle name="輔色5 7 4 2 4" xfId="20062"/>
    <cellStyle name="輔色5 7 4 2 5" xfId="20063"/>
    <cellStyle name="輔色5 7 4 3" xfId="20064"/>
    <cellStyle name="輔色5 7 4 3 2" xfId="20065"/>
    <cellStyle name="輔色5 7 4 3 2 2" xfId="20066"/>
    <cellStyle name="輔色5 7 4 3 3" xfId="20067"/>
    <cellStyle name="輔色5 7 4 3 3 2" xfId="20068"/>
    <cellStyle name="輔色5 7 4 3 3 3" xfId="20069"/>
    <cellStyle name="輔色5 7 4 3 4" xfId="20070"/>
    <cellStyle name="輔色5 7 4 3 5" xfId="20071"/>
    <cellStyle name="輔色5 7 4 4" xfId="20072"/>
    <cellStyle name="輔色5 7 4 4 2" xfId="20073"/>
    <cellStyle name="輔色5 7 4 4 3" xfId="20074"/>
    <cellStyle name="輔色5 7 4 4 4" xfId="20075"/>
    <cellStyle name="輔色5 7 4 4 5" xfId="20076"/>
    <cellStyle name="輔色5 7 4 5" xfId="20077"/>
    <cellStyle name="輔色5 7 4 5 2" xfId="20078"/>
    <cellStyle name="輔色5 7 4 5 3" xfId="20079"/>
    <cellStyle name="輔色5 7 4 5 4" xfId="20080"/>
    <cellStyle name="輔色5 7 4 6" xfId="20081"/>
    <cellStyle name="輔色5 7 4 6 2" xfId="20082"/>
    <cellStyle name="輔色5 7 4 6 3" xfId="20083"/>
    <cellStyle name="輔色5 7 4 7" xfId="20084"/>
    <cellStyle name="輔色5 7 4 8" xfId="20085"/>
    <cellStyle name="輔色5 7 4 9" xfId="20086"/>
    <cellStyle name="輔色5 7 5" xfId="20087"/>
    <cellStyle name="輔色5 7 5 2" xfId="20088"/>
    <cellStyle name="輔色5 7 5 2 2" xfId="20089"/>
    <cellStyle name="輔色5 7 5 3" xfId="20090"/>
    <cellStyle name="輔色5 7 5 3 2" xfId="20091"/>
    <cellStyle name="輔色5 7 5 3 3" xfId="20092"/>
    <cellStyle name="輔色5 7 5 4" xfId="20093"/>
    <cellStyle name="輔色5 7 5 5" xfId="20094"/>
    <cellStyle name="輔色5 7 6" xfId="20095"/>
    <cellStyle name="輔色5 7 6 2" xfId="20096"/>
    <cellStyle name="輔色5 7 6 2 2" xfId="20097"/>
    <cellStyle name="輔色5 7 6 3" xfId="20098"/>
    <cellStyle name="輔色5 7 6 3 2" xfId="20099"/>
    <cellStyle name="輔色5 7 6 3 3" xfId="20100"/>
    <cellStyle name="輔色5 7 6 4" xfId="20101"/>
    <cellStyle name="輔色5 7 6 5" xfId="20102"/>
    <cellStyle name="輔色5 7 7" xfId="20103"/>
    <cellStyle name="輔色5 7 7 2" xfId="20104"/>
    <cellStyle name="輔色5 7 7 3" xfId="20105"/>
    <cellStyle name="輔色5 7 7 4" xfId="20106"/>
    <cellStyle name="輔色5 7 7 5" xfId="20107"/>
    <cellStyle name="輔色5 7 8" xfId="20108"/>
    <cellStyle name="輔色5 7 8 2" xfId="20109"/>
    <cellStyle name="輔色5 7 8 3" xfId="20110"/>
    <cellStyle name="輔色5 7 8 4" xfId="20111"/>
    <cellStyle name="輔色5 7 9" xfId="20112"/>
    <cellStyle name="輔色5 7 9 2" xfId="20113"/>
    <cellStyle name="輔色5 7 9 3" xfId="20114"/>
    <cellStyle name="輔色5 8" xfId="20115"/>
    <cellStyle name="輔色5 8 10" xfId="20116"/>
    <cellStyle name="輔色5 8 11" xfId="20117"/>
    <cellStyle name="輔色5 8 12" xfId="20118"/>
    <cellStyle name="輔色5 8 2" xfId="20119"/>
    <cellStyle name="輔色5 8 2 2" xfId="20120"/>
    <cellStyle name="輔色5 8 2 2 2" xfId="20121"/>
    <cellStyle name="輔色5 8 2 2 2 2" xfId="20122"/>
    <cellStyle name="輔色5 8 2 2 3" xfId="20123"/>
    <cellStyle name="輔色5 8 2 2 3 2" xfId="20124"/>
    <cellStyle name="輔色5 8 2 2 3 3" xfId="20125"/>
    <cellStyle name="輔色5 8 2 2 4" xfId="20126"/>
    <cellStyle name="輔色5 8 2 2 5" xfId="20127"/>
    <cellStyle name="輔色5 8 2 3" xfId="20128"/>
    <cellStyle name="輔色5 8 2 3 2" xfId="20129"/>
    <cellStyle name="輔色5 8 2 3 2 2" xfId="20130"/>
    <cellStyle name="輔色5 8 2 3 3" xfId="20131"/>
    <cellStyle name="輔色5 8 2 3 3 2" xfId="20132"/>
    <cellStyle name="輔色5 8 2 3 3 3" xfId="20133"/>
    <cellStyle name="輔色5 8 2 3 4" xfId="20134"/>
    <cellStyle name="輔色5 8 2 3 5" xfId="20135"/>
    <cellStyle name="輔色5 8 2 4" xfId="20136"/>
    <cellStyle name="輔色5 8 2 4 2" xfId="20137"/>
    <cellStyle name="輔色5 8 2 4 3" xfId="20138"/>
    <cellStyle name="輔色5 8 2 4 4" xfId="20139"/>
    <cellStyle name="輔色5 8 2 4 5" xfId="20140"/>
    <cellStyle name="輔色5 8 2 5" xfId="20141"/>
    <cellStyle name="輔色5 8 2 5 2" xfId="20142"/>
    <cellStyle name="輔色5 8 2 5 3" xfId="20143"/>
    <cellStyle name="輔色5 8 2 5 4" xfId="20144"/>
    <cellStyle name="輔色5 8 2 6" xfId="20145"/>
    <cellStyle name="輔色5 8 2 6 2" xfId="20146"/>
    <cellStyle name="輔色5 8 2 6 3" xfId="20147"/>
    <cellStyle name="輔色5 8 2 7" xfId="20148"/>
    <cellStyle name="輔色5 8 2 8" xfId="20149"/>
    <cellStyle name="輔色5 8 2 9" xfId="20150"/>
    <cellStyle name="輔色5 8 3" xfId="20151"/>
    <cellStyle name="輔色5 8 3 10" xfId="20152"/>
    <cellStyle name="輔色5 8 3 2" xfId="20153"/>
    <cellStyle name="輔色5 8 3 2 2" xfId="20154"/>
    <cellStyle name="輔色5 8 3 2 2 2" xfId="20155"/>
    <cellStyle name="輔色5 8 3 2 3" xfId="20156"/>
    <cellStyle name="輔色5 8 3 2 3 2" xfId="20157"/>
    <cellStyle name="輔色5 8 3 2 3 3" xfId="20158"/>
    <cellStyle name="輔色5 8 3 2 4" xfId="20159"/>
    <cellStyle name="輔色5 8 3 2 5" xfId="20160"/>
    <cellStyle name="輔色5 8 3 3" xfId="20161"/>
    <cellStyle name="輔色5 8 3 3 2" xfId="20162"/>
    <cellStyle name="輔色5 8 3 3 2 2" xfId="20163"/>
    <cellStyle name="輔色5 8 3 3 3" xfId="20164"/>
    <cellStyle name="輔色5 8 3 3 3 2" xfId="20165"/>
    <cellStyle name="輔色5 8 3 3 3 3" xfId="20166"/>
    <cellStyle name="輔色5 8 3 3 4" xfId="20167"/>
    <cellStyle name="輔色5 8 3 3 5" xfId="20168"/>
    <cellStyle name="輔色5 8 3 4" xfId="20169"/>
    <cellStyle name="輔色5 8 3 4 2" xfId="20170"/>
    <cellStyle name="輔色5 8 3 4 3" xfId="20171"/>
    <cellStyle name="輔色5 8 3 4 4" xfId="20172"/>
    <cellStyle name="輔色5 8 3 4 5" xfId="20173"/>
    <cellStyle name="輔色5 8 3 5" xfId="20174"/>
    <cellStyle name="輔色5 8 3 5 2" xfId="20175"/>
    <cellStyle name="輔色5 8 3 5 3" xfId="20176"/>
    <cellStyle name="輔色5 8 3 5 4" xfId="20177"/>
    <cellStyle name="輔色5 8 3 5 5" xfId="20178"/>
    <cellStyle name="輔色5 8 3 6" xfId="20179"/>
    <cellStyle name="輔色5 8 3 6 2" xfId="20180"/>
    <cellStyle name="輔色5 8 3 6 3" xfId="20181"/>
    <cellStyle name="輔色5 8 3 6 4" xfId="20182"/>
    <cellStyle name="輔色5 8 3 7" xfId="20183"/>
    <cellStyle name="輔色5 8 3 8" xfId="20184"/>
    <cellStyle name="輔色5 8 3 9" xfId="20185"/>
    <cellStyle name="輔色5 8 4" xfId="20186"/>
    <cellStyle name="輔色5 8 4 10" xfId="20187"/>
    <cellStyle name="輔色5 8 4 2" xfId="20188"/>
    <cellStyle name="輔色5 8 4 2 2" xfId="20189"/>
    <cellStyle name="輔色5 8 4 2 2 2" xfId="20190"/>
    <cellStyle name="輔色5 8 4 2 3" xfId="20191"/>
    <cellStyle name="輔色5 8 4 2 3 2" xfId="20192"/>
    <cellStyle name="輔色5 8 4 2 3 3" xfId="20193"/>
    <cellStyle name="輔色5 8 4 2 4" xfId="20194"/>
    <cellStyle name="輔色5 8 4 2 5" xfId="20195"/>
    <cellStyle name="輔色5 8 4 3" xfId="20196"/>
    <cellStyle name="輔色5 8 4 3 2" xfId="20197"/>
    <cellStyle name="輔色5 8 4 3 2 2" xfId="20198"/>
    <cellStyle name="輔色5 8 4 3 3" xfId="20199"/>
    <cellStyle name="輔色5 8 4 3 3 2" xfId="20200"/>
    <cellStyle name="輔色5 8 4 3 3 3" xfId="20201"/>
    <cellStyle name="輔色5 8 4 3 4" xfId="20202"/>
    <cellStyle name="輔色5 8 4 3 5" xfId="20203"/>
    <cellStyle name="輔色5 8 4 4" xfId="20204"/>
    <cellStyle name="輔色5 8 4 4 2" xfId="20205"/>
    <cellStyle name="輔色5 8 4 4 3" xfId="20206"/>
    <cellStyle name="輔色5 8 4 4 4" xfId="20207"/>
    <cellStyle name="輔色5 8 4 4 5" xfId="20208"/>
    <cellStyle name="輔色5 8 4 5" xfId="20209"/>
    <cellStyle name="輔色5 8 4 5 2" xfId="20210"/>
    <cellStyle name="輔色5 8 4 5 3" xfId="20211"/>
    <cellStyle name="輔色5 8 4 5 4" xfId="20212"/>
    <cellStyle name="輔色5 8 4 5 5" xfId="20213"/>
    <cellStyle name="輔色5 8 4 6" xfId="20214"/>
    <cellStyle name="輔色5 8 4 6 2" xfId="20215"/>
    <cellStyle name="輔色5 8 4 6 3" xfId="20216"/>
    <cellStyle name="輔色5 8 4 6 4" xfId="20217"/>
    <cellStyle name="輔色5 8 4 7" xfId="20218"/>
    <cellStyle name="輔色5 8 4 8" xfId="20219"/>
    <cellStyle name="輔色5 8 4 9" xfId="20220"/>
    <cellStyle name="輔色5 8 5" xfId="20221"/>
    <cellStyle name="輔色5 8 5 2" xfId="20222"/>
    <cellStyle name="輔色5 8 5 2 2" xfId="20223"/>
    <cellStyle name="輔色5 8 5 3" xfId="20224"/>
    <cellStyle name="輔色5 8 5 3 2" xfId="20225"/>
    <cellStyle name="輔色5 8 5 3 3" xfId="20226"/>
    <cellStyle name="輔色5 8 5 4" xfId="20227"/>
    <cellStyle name="輔色5 8 5 5" xfId="20228"/>
    <cellStyle name="輔色5 8 6" xfId="20229"/>
    <cellStyle name="輔色5 8 6 2" xfId="20230"/>
    <cellStyle name="輔色5 8 6 2 2" xfId="20231"/>
    <cellStyle name="輔色5 8 6 3" xfId="20232"/>
    <cellStyle name="輔色5 8 6 3 2" xfId="20233"/>
    <cellStyle name="輔色5 8 6 3 3" xfId="20234"/>
    <cellStyle name="輔色5 8 6 4" xfId="20235"/>
    <cellStyle name="輔色5 8 6 5" xfId="20236"/>
    <cellStyle name="輔色5 8 7" xfId="20237"/>
    <cellStyle name="輔色5 8 7 2" xfId="20238"/>
    <cellStyle name="輔色5 8 7 3" xfId="20239"/>
    <cellStyle name="輔色5 8 7 4" xfId="20240"/>
    <cellStyle name="輔色5 8 7 5" xfId="20241"/>
    <cellStyle name="輔色5 8 8" xfId="20242"/>
    <cellStyle name="輔色5 8 8 2" xfId="20243"/>
    <cellStyle name="輔色5 8 8 3" xfId="20244"/>
    <cellStyle name="輔色5 8 8 4" xfId="20245"/>
    <cellStyle name="輔色5 8 9" xfId="20246"/>
    <cellStyle name="輔色5 8 9 2" xfId="20247"/>
    <cellStyle name="輔色5 8 9 3" xfId="20248"/>
    <cellStyle name="輔色5 9" xfId="20249"/>
    <cellStyle name="輔色5 9 10" xfId="20250"/>
    <cellStyle name="輔色5 9 11" xfId="20251"/>
    <cellStyle name="輔色5 9 12" xfId="20252"/>
    <cellStyle name="輔色5 9 13" xfId="20253"/>
    <cellStyle name="輔色5 9 2" xfId="20254"/>
    <cellStyle name="輔色5 9 2 10" xfId="20255"/>
    <cellStyle name="輔色5 9 2 2" xfId="20256"/>
    <cellStyle name="輔色5 9 2 2 2" xfId="20257"/>
    <cellStyle name="輔色5 9 2 2 2 2" xfId="20258"/>
    <cellStyle name="輔色5 9 2 2 3" xfId="20259"/>
    <cellStyle name="輔色5 9 2 2 3 2" xfId="20260"/>
    <cellStyle name="輔色5 9 2 2 3 3" xfId="20261"/>
    <cellStyle name="輔色5 9 2 2 4" xfId="20262"/>
    <cellStyle name="輔色5 9 2 2 5" xfId="20263"/>
    <cellStyle name="輔色5 9 2 3" xfId="20264"/>
    <cellStyle name="輔色5 9 2 3 2" xfId="20265"/>
    <cellStyle name="輔色5 9 2 3 2 2" xfId="20266"/>
    <cellStyle name="輔色5 9 2 3 3" xfId="20267"/>
    <cellStyle name="輔色5 9 2 3 3 2" xfId="20268"/>
    <cellStyle name="輔色5 9 2 3 3 3" xfId="20269"/>
    <cellStyle name="輔色5 9 2 3 4" xfId="20270"/>
    <cellStyle name="輔色5 9 2 3 5" xfId="20271"/>
    <cellStyle name="輔色5 9 2 4" xfId="20272"/>
    <cellStyle name="輔色5 9 2 4 2" xfId="20273"/>
    <cellStyle name="輔色5 9 2 4 3" xfId="20274"/>
    <cellStyle name="輔色5 9 2 4 4" xfId="20275"/>
    <cellStyle name="輔色5 9 2 4 5" xfId="20276"/>
    <cellStyle name="輔色5 9 2 5" xfId="20277"/>
    <cellStyle name="輔色5 9 2 5 2" xfId="20278"/>
    <cellStyle name="輔色5 9 2 5 3" xfId="20279"/>
    <cellStyle name="輔色5 9 2 5 4" xfId="20280"/>
    <cellStyle name="輔色5 9 2 5 5" xfId="20281"/>
    <cellStyle name="輔色5 9 2 6" xfId="20282"/>
    <cellStyle name="輔色5 9 2 6 2" xfId="20283"/>
    <cellStyle name="輔色5 9 2 6 3" xfId="20284"/>
    <cellStyle name="輔色5 9 2 6 4" xfId="20285"/>
    <cellStyle name="輔色5 9 2 7" xfId="20286"/>
    <cellStyle name="輔色5 9 2 8" xfId="20287"/>
    <cellStyle name="輔色5 9 2 9" xfId="20288"/>
    <cellStyle name="輔色5 9 3" xfId="20289"/>
    <cellStyle name="輔色5 9 3 10" xfId="20290"/>
    <cellStyle name="輔色5 9 3 2" xfId="20291"/>
    <cellStyle name="輔色5 9 3 2 2" xfId="20292"/>
    <cellStyle name="輔色5 9 3 2 2 2" xfId="20293"/>
    <cellStyle name="輔色5 9 3 2 3" xfId="20294"/>
    <cellStyle name="輔色5 9 3 2 3 2" xfId="20295"/>
    <cellStyle name="輔色5 9 3 2 3 3" xfId="20296"/>
    <cellStyle name="輔色5 9 3 2 4" xfId="20297"/>
    <cellStyle name="輔色5 9 3 2 5" xfId="20298"/>
    <cellStyle name="輔色5 9 3 3" xfId="20299"/>
    <cellStyle name="輔色5 9 3 3 2" xfId="20300"/>
    <cellStyle name="輔色5 9 3 3 2 2" xfId="20301"/>
    <cellStyle name="輔色5 9 3 3 3" xfId="20302"/>
    <cellStyle name="輔色5 9 3 3 3 2" xfId="20303"/>
    <cellStyle name="輔色5 9 3 3 3 3" xfId="20304"/>
    <cellStyle name="輔色5 9 3 3 4" xfId="20305"/>
    <cellStyle name="輔色5 9 3 3 5" xfId="20306"/>
    <cellStyle name="輔色5 9 3 4" xfId="20307"/>
    <cellStyle name="輔色5 9 3 4 2" xfId="20308"/>
    <cellStyle name="輔色5 9 3 4 3" xfId="20309"/>
    <cellStyle name="輔色5 9 3 4 4" xfId="20310"/>
    <cellStyle name="輔色5 9 3 4 5" xfId="20311"/>
    <cellStyle name="輔色5 9 3 5" xfId="20312"/>
    <cellStyle name="輔色5 9 3 5 2" xfId="20313"/>
    <cellStyle name="輔色5 9 3 5 3" xfId="20314"/>
    <cellStyle name="輔色5 9 3 5 4" xfId="20315"/>
    <cellStyle name="輔色5 9 3 5 5" xfId="20316"/>
    <cellStyle name="輔色5 9 3 6" xfId="20317"/>
    <cellStyle name="輔色5 9 3 6 2" xfId="20318"/>
    <cellStyle name="輔色5 9 3 6 3" xfId="20319"/>
    <cellStyle name="輔色5 9 3 6 4" xfId="20320"/>
    <cellStyle name="輔色5 9 3 7" xfId="20321"/>
    <cellStyle name="輔色5 9 3 8" xfId="20322"/>
    <cellStyle name="輔色5 9 3 9" xfId="20323"/>
    <cellStyle name="輔色5 9 4" xfId="20324"/>
    <cellStyle name="輔色5 9 4 10" xfId="20325"/>
    <cellStyle name="輔色5 9 4 2" xfId="20326"/>
    <cellStyle name="輔色5 9 4 2 2" xfId="20327"/>
    <cellStyle name="輔色5 9 4 2 2 2" xfId="20328"/>
    <cellStyle name="輔色5 9 4 2 3" xfId="20329"/>
    <cellStyle name="輔色5 9 4 2 3 2" xfId="20330"/>
    <cellStyle name="輔色5 9 4 2 3 3" xfId="20331"/>
    <cellStyle name="輔色5 9 4 2 4" xfId="20332"/>
    <cellStyle name="輔色5 9 4 2 5" xfId="20333"/>
    <cellStyle name="輔色5 9 4 3" xfId="20334"/>
    <cellStyle name="輔色5 9 4 3 2" xfId="20335"/>
    <cellStyle name="輔色5 9 4 3 2 2" xfId="20336"/>
    <cellStyle name="輔色5 9 4 3 3" xfId="20337"/>
    <cellStyle name="輔色5 9 4 3 3 2" xfId="20338"/>
    <cellStyle name="輔色5 9 4 3 3 3" xfId="20339"/>
    <cellStyle name="輔色5 9 4 3 4" xfId="20340"/>
    <cellStyle name="輔色5 9 4 3 5" xfId="20341"/>
    <cellStyle name="輔色5 9 4 4" xfId="20342"/>
    <cellStyle name="輔色5 9 4 4 2" xfId="20343"/>
    <cellStyle name="輔色5 9 4 4 3" xfId="20344"/>
    <cellStyle name="輔色5 9 4 4 4" xfId="20345"/>
    <cellStyle name="輔色5 9 4 4 5" xfId="20346"/>
    <cellStyle name="輔色5 9 4 5" xfId="20347"/>
    <cellStyle name="輔色5 9 4 5 2" xfId="20348"/>
    <cellStyle name="輔色5 9 4 5 3" xfId="20349"/>
    <cellStyle name="輔色5 9 4 5 4" xfId="20350"/>
    <cellStyle name="輔色5 9 4 5 5" xfId="20351"/>
    <cellStyle name="輔色5 9 4 6" xfId="20352"/>
    <cellStyle name="輔色5 9 4 6 2" xfId="20353"/>
    <cellStyle name="輔色5 9 4 6 3" xfId="20354"/>
    <cellStyle name="輔色5 9 4 6 4" xfId="20355"/>
    <cellStyle name="輔色5 9 4 7" xfId="20356"/>
    <cellStyle name="輔色5 9 4 8" xfId="20357"/>
    <cellStyle name="輔色5 9 4 9" xfId="20358"/>
    <cellStyle name="輔色5 9 5" xfId="20359"/>
    <cellStyle name="輔色5 9 5 2" xfId="20360"/>
    <cellStyle name="輔色5 9 5 2 2" xfId="20361"/>
    <cellStyle name="輔色5 9 5 3" xfId="20362"/>
    <cellStyle name="輔色5 9 5 3 2" xfId="20363"/>
    <cellStyle name="輔色5 9 5 3 3" xfId="20364"/>
    <cellStyle name="輔色5 9 5 4" xfId="20365"/>
    <cellStyle name="輔色5 9 5 5" xfId="20366"/>
    <cellStyle name="輔色5 9 6" xfId="20367"/>
    <cellStyle name="輔色5 9 6 2" xfId="20368"/>
    <cellStyle name="輔色5 9 6 2 2" xfId="20369"/>
    <cellStyle name="輔色5 9 6 3" xfId="20370"/>
    <cellStyle name="輔色5 9 6 3 2" xfId="20371"/>
    <cellStyle name="輔色5 9 6 3 3" xfId="20372"/>
    <cellStyle name="輔色5 9 6 4" xfId="20373"/>
    <cellStyle name="輔色5 9 6 5" xfId="20374"/>
    <cellStyle name="輔色5 9 7" xfId="20375"/>
    <cellStyle name="輔色5 9 7 2" xfId="20376"/>
    <cellStyle name="輔色5 9 7 3" xfId="20377"/>
    <cellStyle name="輔色5 9 7 4" xfId="20378"/>
    <cellStyle name="輔色5 9 7 5" xfId="20379"/>
    <cellStyle name="輔色5 9 8" xfId="20380"/>
    <cellStyle name="輔色5 9 8 2" xfId="20381"/>
    <cellStyle name="輔色5 9 8 3" xfId="20382"/>
    <cellStyle name="輔色5 9 8 4" xfId="20383"/>
    <cellStyle name="輔色5 9 8 5" xfId="20384"/>
    <cellStyle name="輔色5 9 9" xfId="20385"/>
    <cellStyle name="輔色5 9 9 2" xfId="20386"/>
    <cellStyle name="輔色5 9 9 3" xfId="20387"/>
    <cellStyle name="輔色5 9 9 4" xfId="20388"/>
    <cellStyle name="輔色6 10" xfId="20389"/>
    <cellStyle name="輔色6 10 10" xfId="20390"/>
    <cellStyle name="輔色6 10 11" xfId="20391"/>
    <cellStyle name="輔色6 10 12" xfId="20392"/>
    <cellStyle name="輔色6 10 13" xfId="20393"/>
    <cellStyle name="輔色6 10 2" xfId="20394"/>
    <cellStyle name="輔色6 10 2 10" xfId="20395"/>
    <cellStyle name="輔色6 10 2 2" xfId="20396"/>
    <cellStyle name="輔色6 10 2 2 2" xfId="20397"/>
    <cellStyle name="輔色6 10 2 2 2 2" xfId="20398"/>
    <cellStyle name="輔色6 10 2 2 3" xfId="20399"/>
    <cellStyle name="輔色6 10 2 2 3 2" xfId="20400"/>
    <cellStyle name="輔色6 10 2 2 3 3" xfId="20401"/>
    <cellStyle name="輔色6 10 2 2 4" xfId="20402"/>
    <cellStyle name="輔色6 10 2 2 5" xfId="20403"/>
    <cellStyle name="輔色6 10 2 3" xfId="20404"/>
    <cellStyle name="輔色6 10 2 3 2" xfId="20405"/>
    <cellStyle name="輔色6 10 2 3 2 2" xfId="20406"/>
    <cellStyle name="輔色6 10 2 3 3" xfId="20407"/>
    <cellStyle name="輔色6 10 2 3 3 2" xfId="20408"/>
    <cellStyle name="輔色6 10 2 3 3 3" xfId="20409"/>
    <cellStyle name="輔色6 10 2 3 4" xfId="20410"/>
    <cellStyle name="輔色6 10 2 3 5" xfId="20411"/>
    <cellStyle name="輔色6 10 2 4" xfId="20412"/>
    <cellStyle name="輔色6 10 2 4 2" xfId="20413"/>
    <cellStyle name="輔色6 10 2 4 3" xfId="20414"/>
    <cellStyle name="輔色6 10 2 4 4" xfId="20415"/>
    <cellStyle name="輔色6 10 2 4 5" xfId="20416"/>
    <cellStyle name="輔色6 10 2 5" xfId="20417"/>
    <cellStyle name="輔色6 10 2 5 2" xfId="20418"/>
    <cellStyle name="輔色6 10 2 5 3" xfId="20419"/>
    <cellStyle name="輔色6 10 2 5 4" xfId="20420"/>
    <cellStyle name="輔色6 10 2 5 5" xfId="20421"/>
    <cellStyle name="輔色6 10 2 6" xfId="20422"/>
    <cellStyle name="輔色6 10 2 6 2" xfId="20423"/>
    <cellStyle name="輔色6 10 2 6 3" xfId="20424"/>
    <cellStyle name="輔色6 10 2 6 4" xfId="20425"/>
    <cellStyle name="輔色6 10 2 7" xfId="20426"/>
    <cellStyle name="輔色6 10 2 8" xfId="20427"/>
    <cellStyle name="輔色6 10 2 9" xfId="20428"/>
    <cellStyle name="輔色6 10 3" xfId="20429"/>
    <cellStyle name="輔色6 10 3 10" xfId="20430"/>
    <cellStyle name="輔色6 10 3 2" xfId="20431"/>
    <cellStyle name="輔色6 10 3 2 2" xfId="20432"/>
    <cellStyle name="輔色6 10 3 2 2 2" xfId="20433"/>
    <cellStyle name="輔色6 10 3 2 3" xfId="20434"/>
    <cellStyle name="輔色6 10 3 2 3 2" xfId="20435"/>
    <cellStyle name="輔色6 10 3 2 3 3" xfId="20436"/>
    <cellStyle name="輔色6 10 3 2 4" xfId="20437"/>
    <cellStyle name="輔色6 10 3 2 5" xfId="20438"/>
    <cellStyle name="輔色6 10 3 3" xfId="20439"/>
    <cellStyle name="輔色6 10 3 3 2" xfId="20440"/>
    <cellStyle name="輔色6 10 3 3 2 2" xfId="20441"/>
    <cellStyle name="輔色6 10 3 3 3" xfId="20442"/>
    <cellStyle name="輔色6 10 3 3 3 2" xfId="20443"/>
    <cellStyle name="輔色6 10 3 3 3 3" xfId="20444"/>
    <cellStyle name="輔色6 10 3 3 4" xfId="20445"/>
    <cellStyle name="輔色6 10 3 3 5" xfId="20446"/>
    <cellStyle name="輔色6 10 3 4" xfId="20447"/>
    <cellStyle name="輔色6 10 3 4 2" xfId="20448"/>
    <cellStyle name="輔色6 10 3 4 3" xfId="20449"/>
    <cellStyle name="輔色6 10 3 4 4" xfId="20450"/>
    <cellStyle name="輔色6 10 3 4 5" xfId="20451"/>
    <cellStyle name="輔色6 10 3 5" xfId="20452"/>
    <cellStyle name="輔色6 10 3 5 2" xfId="20453"/>
    <cellStyle name="輔色6 10 3 5 3" xfId="20454"/>
    <cellStyle name="輔色6 10 3 5 4" xfId="20455"/>
    <cellStyle name="輔色6 10 3 5 5" xfId="20456"/>
    <cellStyle name="輔色6 10 3 6" xfId="20457"/>
    <cellStyle name="輔色6 10 3 6 2" xfId="20458"/>
    <cellStyle name="輔色6 10 3 6 3" xfId="20459"/>
    <cellStyle name="輔色6 10 3 6 4" xfId="20460"/>
    <cellStyle name="輔色6 10 3 7" xfId="20461"/>
    <cellStyle name="輔色6 10 3 8" xfId="20462"/>
    <cellStyle name="輔色6 10 3 9" xfId="20463"/>
    <cellStyle name="輔色6 10 4" xfId="20464"/>
    <cellStyle name="輔色6 10 4 10" xfId="20465"/>
    <cellStyle name="輔色6 10 4 2" xfId="20466"/>
    <cellStyle name="輔色6 10 4 2 2" xfId="20467"/>
    <cellStyle name="輔色6 10 4 2 2 2" xfId="20468"/>
    <cellStyle name="輔色6 10 4 2 3" xfId="20469"/>
    <cellStyle name="輔色6 10 4 2 3 2" xfId="20470"/>
    <cellStyle name="輔色6 10 4 2 3 3" xfId="20471"/>
    <cellStyle name="輔色6 10 4 2 4" xfId="20472"/>
    <cellStyle name="輔色6 10 4 2 5" xfId="20473"/>
    <cellStyle name="輔色6 10 4 3" xfId="20474"/>
    <cellStyle name="輔色6 10 4 3 2" xfId="20475"/>
    <cellStyle name="輔色6 10 4 3 2 2" xfId="20476"/>
    <cellStyle name="輔色6 10 4 3 3" xfId="20477"/>
    <cellStyle name="輔色6 10 4 3 3 2" xfId="20478"/>
    <cellStyle name="輔色6 10 4 3 3 3" xfId="20479"/>
    <cellStyle name="輔色6 10 4 3 4" xfId="20480"/>
    <cellStyle name="輔色6 10 4 3 5" xfId="20481"/>
    <cellStyle name="輔色6 10 4 4" xfId="20482"/>
    <cellStyle name="輔色6 10 4 4 2" xfId="20483"/>
    <cellStyle name="輔色6 10 4 4 3" xfId="20484"/>
    <cellStyle name="輔色6 10 4 4 4" xfId="20485"/>
    <cellStyle name="輔色6 10 4 4 5" xfId="20486"/>
    <cellStyle name="輔色6 10 4 5" xfId="20487"/>
    <cellStyle name="輔色6 10 4 5 2" xfId="20488"/>
    <cellStyle name="輔色6 10 4 5 3" xfId="20489"/>
    <cellStyle name="輔色6 10 4 5 4" xfId="20490"/>
    <cellStyle name="輔色6 10 4 5 5" xfId="20491"/>
    <cellStyle name="輔色6 10 4 6" xfId="20492"/>
    <cellStyle name="輔色6 10 4 6 2" xfId="20493"/>
    <cellStyle name="輔色6 10 4 6 3" xfId="20494"/>
    <cellStyle name="輔色6 10 4 6 4" xfId="20495"/>
    <cellStyle name="輔色6 10 4 7" xfId="20496"/>
    <cellStyle name="輔色6 10 4 8" xfId="20497"/>
    <cellStyle name="輔色6 10 4 9" xfId="20498"/>
    <cellStyle name="輔色6 10 5" xfId="20499"/>
    <cellStyle name="輔色6 10 5 2" xfId="20500"/>
    <cellStyle name="輔色6 10 5 2 2" xfId="20501"/>
    <cellStyle name="輔色6 10 5 3" xfId="20502"/>
    <cellStyle name="輔色6 10 5 3 2" xfId="20503"/>
    <cellStyle name="輔色6 10 5 3 3" xfId="20504"/>
    <cellStyle name="輔色6 10 5 4" xfId="20505"/>
    <cellStyle name="輔色6 10 5 5" xfId="20506"/>
    <cellStyle name="輔色6 10 6" xfId="20507"/>
    <cellStyle name="輔色6 10 6 2" xfId="20508"/>
    <cellStyle name="輔色6 10 6 2 2" xfId="20509"/>
    <cellStyle name="輔色6 10 6 3" xfId="20510"/>
    <cellStyle name="輔色6 10 6 3 2" xfId="20511"/>
    <cellStyle name="輔色6 10 6 3 3" xfId="20512"/>
    <cellStyle name="輔色6 10 6 4" xfId="20513"/>
    <cellStyle name="輔色6 10 6 5" xfId="20514"/>
    <cellStyle name="輔色6 10 7" xfId="20515"/>
    <cellStyle name="輔色6 10 7 2" xfId="20516"/>
    <cellStyle name="輔色6 10 7 3" xfId="20517"/>
    <cellStyle name="輔色6 10 7 4" xfId="20518"/>
    <cellStyle name="輔色6 10 7 5" xfId="20519"/>
    <cellStyle name="輔色6 10 8" xfId="20520"/>
    <cellStyle name="輔色6 10 8 2" xfId="20521"/>
    <cellStyle name="輔色6 10 8 3" xfId="20522"/>
    <cellStyle name="輔色6 10 8 4" xfId="20523"/>
    <cellStyle name="輔色6 10 8 5" xfId="20524"/>
    <cellStyle name="輔色6 10 9" xfId="20525"/>
    <cellStyle name="輔色6 10 9 2" xfId="20526"/>
    <cellStyle name="輔色6 10 9 3" xfId="20527"/>
    <cellStyle name="輔色6 10 9 4" xfId="20528"/>
    <cellStyle name="輔色6 11" xfId="20529"/>
    <cellStyle name="輔色6 11 10" xfId="20530"/>
    <cellStyle name="輔色6 11 2" xfId="20531"/>
    <cellStyle name="輔色6 11 2 10" xfId="20532"/>
    <cellStyle name="輔色6 11 2 2" xfId="20533"/>
    <cellStyle name="輔色6 11 2 2 2" xfId="20534"/>
    <cellStyle name="輔色6 11 2 2 2 2" xfId="20535"/>
    <cellStyle name="輔色6 11 2 2 3" xfId="20536"/>
    <cellStyle name="輔色6 11 2 2 3 2" xfId="20537"/>
    <cellStyle name="輔色6 11 2 2 3 3" xfId="20538"/>
    <cellStyle name="輔色6 11 2 2 4" xfId="20539"/>
    <cellStyle name="輔色6 11 2 2 5" xfId="20540"/>
    <cellStyle name="輔色6 11 2 3" xfId="20541"/>
    <cellStyle name="輔色6 11 2 3 2" xfId="20542"/>
    <cellStyle name="輔色6 11 2 3 2 2" xfId="20543"/>
    <cellStyle name="輔色6 11 2 3 3" xfId="20544"/>
    <cellStyle name="輔色6 11 2 3 3 2" xfId="20545"/>
    <cellStyle name="輔色6 11 2 3 3 3" xfId="20546"/>
    <cellStyle name="輔色6 11 2 3 4" xfId="20547"/>
    <cellStyle name="輔色6 11 2 3 5" xfId="20548"/>
    <cellStyle name="輔色6 11 2 4" xfId="20549"/>
    <cellStyle name="輔色6 11 2 4 2" xfId="20550"/>
    <cellStyle name="輔色6 11 2 4 3" xfId="20551"/>
    <cellStyle name="輔色6 11 2 4 4" xfId="20552"/>
    <cellStyle name="輔色6 11 2 4 5" xfId="20553"/>
    <cellStyle name="輔色6 11 2 5" xfId="20554"/>
    <cellStyle name="輔色6 11 2 5 2" xfId="20555"/>
    <cellStyle name="輔色6 11 2 5 3" xfId="20556"/>
    <cellStyle name="輔色6 11 2 5 4" xfId="20557"/>
    <cellStyle name="輔色6 11 2 5 5" xfId="20558"/>
    <cellStyle name="輔色6 11 2 6" xfId="20559"/>
    <cellStyle name="輔色6 11 2 6 2" xfId="20560"/>
    <cellStyle name="輔色6 11 2 6 3" xfId="20561"/>
    <cellStyle name="輔色6 11 2 6 4" xfId="20562"/>
    <cellStyle name="輔色6 11 2 7" xfId="20563"/>
    <cellStyle name="輔色6 11 2 8" xfId="20564"/>
    <cellStyle name="輔色6 11 2 9" xfId="20565"/>
    <cellStyle name="輔色6 11 3" xfId="20566"/>
    <cellStyle name="輔色6 11 3 10" xfId="20567"/>
    <cellStyle name="輔色6 11 3 2" xfId="20568"/>
    <cellStyle name="輔色6 11 3 2 2" xfId="20569"/>
    <cellStyle name="輔色6 11 3 2 2 2" xfId="20570"/>
    <cellStyle name="輔色6 11 3 2 3" xfId="20571"/>
    <cellStyle name="輔色6 11 3 2 3 2" xfId="20572"/>
    <cellStyle name="輔色6 11 3 2 3 3" xfId="20573"/>
    <cellStyle name="輔色6 11 3 2 4" xfId="20574"/>
    <cellStyle name="輔色6 11 3 2 5" xfId="20575"/>
    <cellStyle name="輔色6 11 3 3" xfId="20576"/>
    <cellStyle name="輔色6 11 3 3 2" xfId="20577"/>
    <cellStyle name="輔色6 11 3 3 2 2" xfId="20578"/>
    <cellStyle name="輔色6 11 3 3 3" xfId="20579"/>
    <cellStyle name="輔色6 11 3 3 3 2" xfId="20580"/>
    <cellStyle name="輔色6 11 3 3 3 3" xfId="20581"/>
    <cellStyle name="輔色6 11 3 3 4" xfId="20582"/>
    <cellStyle name="輔色6 11 3 3 5" xfId="20583"/>
    <cellStyle name="輔色6 11 3 4" xfId="20584"/>
    <cellStyle name="輔色6 11 3 4 2" xfId="20585"/>
    <cellStyle name="輔色6 11 3 4 3" xfId="20586"/>
    <cellStyle name="輔色6 11 3 4 4" xfId="20587"/>
    <cellStyle name="輔色6 11 3 4 5" xfId="20588"/>
    <cellStyle name="輔色6 11 3 5" xfId="20589"/>
    <cellStyle name="輔色6 11 3 5 2" xfId="20590"/>
    <cellStyle name="輔色6 11 3 5 3" xfId="20591"/>
    <cellStyle name="輔色6 11 3 5 4" xfId="20592"/>
    <cellStyle name="輔色6 11 3 5 5" xfId="20593"/>
    <cellStyle name="輔色6 11 3 6" xfId="20594"/>
    <cellStyle name="輔色6 11 3 6 2" xfId="20595"/>
    <cellStyle name="輔色6 11 3 6 3" xfId="20596"/>
    <cellStyle name="輔色6 11 3 6 4" xfId="20597"/>
    <cellStyle name="輔色6 11 3 7" xfId="20598"/>
    <cellStyle name="輔色6 11 3 8" xfId="20599"/>
    <cellStyle name="輔色6 11 3 9" xfId="20600"/>
    <cellStyle name="輔色6 11 4" xfId="20601"/>
    <cellStyle name="輔色6 11 4 10" xfId="20602"/>
    <cellStyle name="輔色6 11 4 2" xfId="20603"/>
    <cellStyle name="輔色6 11 4 2 2" xfId="20604"/>
    <cellStyle name="輔色6 11 4 2 2 2" xfId="20605"/>
    <cellStyle name="輔色6 11 4 2 3" xfId="20606"/>
    <cellStyle name="輔色6 11 4 2 3 2" xfId="20607"/>
    <cellStyle name="輔色6 11 4 2 3 3" xfId="20608"/>
    <cellStyle name="輔色6 11 4 2 4" xfId="20609"/>
    <cellStyle name="輔色6 11 4 2 5" xfId="20610"/>
    <cellStyle name="輔色6 11 4 3" xfId="20611"/>
    <cellStyle name="輔色6 11 4 3 2" xfId="20612"/>
    <cellStyle name="輔色6 11 4 3 2 2" xfId="20613"/>
    <cellStyle name="輔色6 11 4 3 3" xfId="20614"/>
    <cellStyle name="輔色6 11 4 3 3 2" xfId="20615"/>
    <cellStyle name="輔色6 11 4 3 3 3" xfId="20616"/>
    <cellStyle name="輔色6 11 4 3 4" xfId="20617"/>
    <cellStyle name="輔色6 11 4 3 5" xfId="20618"/>
    <cellStyle name="輔色6 11 4 4" xfId="20619"/>
    <cellStyle name="輔色6 11 4 4 2" xfId="20620"/>
    <cellStyle name="輔色6 11 4 4 3" xfId="20621"/>
    <cellStyle name="輔色6 11 4 4 4" xfId="20622"/>
    <cellStyle name="輔色6 11 4 4 5" xfId="20623"/>
    <cellStyle name="輔色6 11 4 5" xfId="20624"/>
    <cellStyle name="輔色6 11 4 5 2" xfId="20625"/>
    <cellStyle name="輔色6 11 4 5 3" xfId="20626"/>
    <cellStyle name="輔色6 11 4 5 4" xfId="20627"/>
    <cellStyle name="輔色6 11 4 5 5" xfId="20628"/>
    <cellStyle name="輔色6 11 4 6" xfId="20629"/>
    <cellStyle name="輔色6 11 4 6 2" xfId="20630"/>
    <cellStyle name="輔色6 11 4 6 3" xfId="20631"/>
    <cellStyle name="輔色6 11 4 6 4" xfId="20632"/>
    <cellStyle name="輔色6 11 4 7" xfId="20633"/>
    <cellStyle name="輔色6 11 4 8" xfId="20634"/>
    <cellStyle name="輔色6 11 4 9" xfId="20635"/>
    <cellStyle name="輔色6 11 5" xfId="20636"/>
    <cellStyle name="輔色6 11 5 2" xfId="20637"/>
    <cellStyle name="輔色6 11 5 2 2" xfId="20638"/>
    <cellStyle name="輔色6 11 5 3" xfId="20639"/>
    <cellStyle name="輔色6 11 5 3 2" xfId="20640"/>
    <cellStyle name="輔色6 11 5 3 3" xfId="20641"/>
    <cellStyle name="輔色6 11 5 4" xfId="20642"/>
    <cellStyle name="輔色6 11 5 5" xfId="20643"/>
    <cellStyle name="輔色6 11 6" xfId="20644"/>
    <cellStyle name="輔色6 11 6 2" xfId="20645"/>
    <cellStyle name="輔色6 11 6 2 2" xfId="20646"/>
    <cellStyle name="輔色6 11 6 3" xfId="20647"/>
    <cellStyle name="輔色6 11 6 3 2" xfId="20648"/>
    <cellStyle name="輔色6 11 6 3 3" xfId="20649"/>
    <cellStyle name="輔色6 11 6 4" xfId="20650"/>
    <cellStyle name="輔色6 11 7" xfId="20651"/>
    <cellStyle name="輔色6 11 7 2" xfId="20652"/>
    <cellStyle name="輔色6 11 8" xfId="20653"/>
    <cellStyle name="輔色6 11 8 2" xfId="20654"/>
    <cellStyle name="輔色6 11 9" xfId="20655"/>
    <cellStyle name="輔色6 11 9 2" xfId="20656"/>
    <cellStyle name="輔色6 11 9 3" xfId="20657"/>
    <cellStyle name="輔色6 12" xfId="20658"/>
    <cellStyle name="輔色6 12 10" xfId="20659"/>
    <cellStyle name="輔色6 12 2" xfId="20660"/>
    <cellStyle name="輔色6 12 2 10" xfId="20661"/>
    <cellStyle name="輔色6 12 2 2" xfId="20662"/>
    <cellStyle name="輔色6 12 2 2 2" xfId="20663"/>
    <cellStyle name="輔色6 12 2 2 2 2" xfId="20664"/>
    <cellStyle name="輔色6 12 2 2 3" xfId="20665"/>
    <cellStyle name="輔色6 12 2 2 3 2" xfId="20666"/>
    <cellStyle name="輔色6 12 2 2 3 3" xfId="20667"/>
    <cellStyle name="輔色6 12 2 2 4" xfId="20668"/>
    <cellStyle name="輔色6 12 2 2 5" xfId="20669"/>
    <cellStyle name="輔色6 12 2 3" xfId="20670"/>
    <cellStyle name="輔色6 12 2 3 2" xfId="20671"/>
    <cellStyle name="輔色6 12 2 3 2 2" xfId="20672"/>
    <cellStyle name="輔色6 12 2 3 3" xfId="20673"/>
    <cellStyle name="輔色6 12 2 3 3 2" xfId="20674"/>
    <cellStyle name="輔色6 12 2 3 3 3" xfId="20675"/>
    <cellStyle name="輔色6 12 2 3 4" xfId="20676"/>
    <cellStyle name="輔色6 12 2 3 5" xfId="20677"/>
    <cellStyle name="輔色6 12 2 4" xfId="20678"/>
    <cellStyle name="輔色6 12 2 4 2" xfId="20679"/>
    <cellStyle name="輔色6 12 2 4 3" xfId="20680"/>
    <cellStyle name="輔色6 12 2 4 4" xfId="20681"/>
    <cellStyle name="輔色6 12 2 4 5" xfId="20682"/>
    <cellStyle name="輔色6 12 2 5" xfId="20683"/>
    <cellStyle name="輔色6 12 2 5 2" xfId="20684"/>
    <cellStyle name="輔色6 12 2 5 3" xfId="20685"/>
    <cellStyle name="輔色6 12 2 5 4" xfId="20686"/>
    <cellStyle name="輔色6 12 2 5 5" xfId="20687"/>
    <cellStyle name="輔色6 12 2 6" xfId="20688"/>
    <cellStyle name="輔色6 12 2 6 2" xfId="20689"/>
    <cellStyle name="輔色6 12 2 6 3" xfId="20690"/>
    <cellStyle name="輔色6 12 2 6 4" xfId="20691"/>
    <cellStyle name="輔色6 12 2 7" xfId="20692"/>
    <cellStyle name="輔色6 12 2 8" xfId="20693"/>
    <cellStyle name="輔色6 12 2 9" xfId="20694"/>
    <cellStyle name="輔色6 12 3" xfId="20695"/>
    <cellStyle name="輔色6 12 3 10" xfId="20696"/>
    <cellStyle name="輔色6 12 3 2" xfId="20697"/>
    <cellStyle name="輔色6 12 3 2 2" xfId="20698"/>
    <cellStyle name="輔色6 12 3 2 2 2" xfId="20699"/>
    <cellStyle name="輔色6 12 3 2 3" xfId="20700"/>
    <cellStyle name="輔色6 12 3 2 3 2" xfId="20701"/>
    <cellStyle name="輔色6 12 3 2 3 3" xfId="20702"/>
    <cellStyle name="輔色6 12 3 2 4" xfId="20703"/>
    <cellStyle name="輔色6 12 3 2 5" xfId="20704"/>
    <cellStyle name="輔色6 12 3 3" xfId="20705"/>
    <cellStyle name="輔色6 12 3 3 2" xfId="20706"/>
    <cellStyle name="輔色6 12 3 3 2 2" xfId="20707"/>
    <cellStyle name="輔色6 12 3 3 3" xfId="20708"/>
    <cellStyle name="輔色6 12 3 3 3 2" xfId="20709"/>
    <cellStyle name="輔色6 12 3 3 3 3" xfId="20710"/>
    <cellStyle name="輔色6 12 3 3 4" xfId="20711"/>
    <cellStyle name="輔色6 12 3 3 5" xfId="20712"/>
    <cellStyle name="輔色6 12 3 4" xfId="20713"/>
    <cellStyle name="輔色6 12 3 4 2" xfId="20714"/>
    <cellStyle name="輔色6 12 3 4 3" xfId="20715"/>
    <cellStyle name="輔色6 12 3 4 4" xfId="20716"/>
    <cellStyle name="輔色6 12 3 4 5" xfId="20717"/>
    <cellStyle name="輔色6 12 3 5" xfId="20718"/>
    <cellStyle name="輔色6 12 3 5 2" xfId="20719"/>
    <cellStyle name="輔色6 12 3 5 3" xfId="20720"/>
    <cellStyle name="輔色6 12 3 5 4" xfId="20721"/>
    <cellStyle name="輔色6 12 3 5 5" xfId="20722"/>
    <cellStyle name="輔色6 12 3 6" xfId="20723"/>
    <cellStyle name="輔色6 12 3 6 2" xfId="20724"/>
    <cellStyle name="輔色6 12 3 6 3" xfId="20725"/>
    <cellStyle name="輔色6 12 3 6 4" xfId="20726"/>
    <cellStyle name="輔色6 12 3 7" xfId="20727"/>
    <cellStyle name="輔色6 12 3 8" xfId="20728"/>
    <cellStyle name="輔色6 12 3 9" xfId="20729"/>
    <cellStyle name="輔色6 12 4" xfId="20730"/>
    <cellStyle name="輔色6 12 4 10" xfId="20731"/>
    <cellStyle name="輔色6 12 4 2" xfId="20732"/>
    <cellStyle name="輔色6 12 4 2 2" xfId="20733"/>
    <cellStyle name="輔色6 12 4 2 2 2" xfId="20734"/>
    <cellStyle name="輔色6 12 4 2 3" xfId="20735"/>
    <cellStyle name="輔色6 12 4 2 3 2" xfId="20736"/>
    <cellStyle name="輔色6 12 4 2 3 3" xfId="20737"/>
    <cellStyle name="輔色6 12 4 2 4" xfId="20738"/>
    <cellStyle name="輔色6 12 4 2 5" xfId="20739"/>
    <cellStyle name="輔色6 12 4 3" xfId="20740"/>
    <cellStyle name="輔色6 12 4 3 2" xfId="20741"/>
    <cellStyle name="輔色6 12 4 3 2 2" xfId="20742"/>
    <cellStyle name="輔色6 12 4 3 3" xfId="20743"/>
    <cellStyle name="輔色6 12 4 3 3 2" xfId="20744"/>
    <cellStyle name="輔色6 12 4 3 3 3" xfId="20745"/>
    <cellStyle name="輔色6 12 4 3 4" xfId="20746"/>
    <cellStyle name="輔色6 12 4 3 5" xfId="20747"/>
    <cellStyle name="輔色6 12 4 4" xfId="20748"/>
    <cellStyle name="輔色6 12 4 4 2" xfId="20749"/>
    <cellStyle name="輔色6 12 4 4 3" xfId="20750"/>
    <cellStyle name="輔色6 12 4 4 4" xfId="20751"/>
    <cellStyle name="輔色6 12 4 4 5" xfId="20752"/>
    <cellStyle name="輔色6 12 4 5" xfId="20753"/>
    <cellStyle name="輔色6 12 4 5 2" xfId="20754"/>
    <cellStyle name="輔色6 12 4 5 3" xfId="20755"/>
    <cellStyle name="輔色6 12 4 5 4" xfId="20756"/>
    <cellStyle name="輔色6 12 4 5 5" xfId="20757"/>
    <cellStyle name="輔色6 12 4 6" xfId="20758"/>
    <cellStyle name="輔色6 12 4 6 2" xfId="20759"/>
    <cellStyle name="輔色6 12 4 6 3" xfId="20760"/>
    <cellStyle name="輔色6 12 4 6 4" xfId="20761"/>
    <cellStyle name="輔色6 12 4 7" xfId="20762"/>
    <cellStyle name="輔色6 12 4 8" xfId="20763"/>
    <cellStyle name="輔色6 12 4 9" xfId="20764"/>
    <cellStyle name="輔色6 12 5" xfId="20765"/>
    <cellStyle name="輔色6 12 5 2" xfId="20766"/>
    <cellStyle name="輔色6 12 5 2 2" xfId="20767"/>
    <cellStyle name="輔色6 12 5 3" xfId="20768"/>
    <cellStyle name="輔色6 12 5 3 2" xfId="20769"/>
    <cellStyle name="輔色6 12 5 3 3" xfId="20770"/>
    <cellStyle name="輔色6 12 5 4" xfId="20771"/>
    <cellStyle name="輔色6 12 5 5" xfId="20772"/>
    <cellStyle name="輔色6 12 6" xfId="20773"/>
    <cellStyle name="輔色6 12 6 2" xfId="20774"/>
    <cellStyle name="輔色6 12 6 2 2" xfId="20775"/>
    <cellStyle name="輔色6 12 6 3" xfId="20776"/>
    <cellStyle name="輔色6 12 6 3 2" xfId="20777"/>
    <cellStyle name="輔色6 12 6 3 3" xfId="20778"/>
    <cellStyle name="輔色6 12 6 4" xfId="20779"/>
    <cellStyle name="輔色6 12 7" xfId="20780"/>
    <cellStyle name="輔色6 12 7 2" xfId="20781"/>
    <cellStyle name="輔色6 12 8" xfId="20782"/>
    <cellStyle name="輔色6 12 8 2" xfId="20783"/>
    <cellStyle name="輔色6 12 9" xfId="20784"/>
    <cellStyle name="輔色6 12 9 2" xfId="20785"/>
    <cellStyle name="輔色6 12 9 3" xfId="20786"/>
    <cellStyle name="輔色6 13" xfId="20787"/>
    <cellStyle name="輔色6 13 10" xfId="20788"/>
    <cellStyle name="輔色6 13 2" xfId="20789"/>
    <cellStyle name="輔色6 13 2 10" xfId="20790"/>
    <cellStyle name="輔色6 13 2 2" xfId="20791"/>
    <cellStyle name="輔色6 13 2 2 2" xfId="20792"/>
    <cellStyle name="輔色6 13 2 2 2 2" xfId="20793"/>
    <cellStyle name="輔色6 13 2 2 3" xfId="20794"/>
    <cellStyle name="輔色6 13 2 2 3 2" xfId="20795"/>
    <cellStyle name="輔色6 13 2 2 3 3" xfId="20796"/>
    <cellStyle name="輔色6 13 2 2 4" xfId="20797"/>
    <cellStyle name="輔色6 13 2 2 5" xfId="20798"/>
    <cellStyle name="輔色6 13 2 3" xfId="20799"/>
    <cellStyle name="輔色6 13 2 3 2" xfId="20800"/>
    <cellStyle name="輔色6 13 2 3 2 2" xfId="20801"/>
    <cellStyle name="輔色6 13 2 3 3" xfId="20802"/>
    <cellStyle name="輔色6 13 2 3 3 2" xfId="20803"/>
    <cellStyle name="輔色6 13 2 3 3 3" xfId="20804"/>
    <cellStyle name="輔色6 13 2 3 4" xfId="20805"/>
    <cellStyle name="輔色6 13 2 3 5" xfId="20806"/>
    <cellStyle name="輔色6 13 2 4" xfId="20807"/>
    <cellStyle name="輔色6 13 2 4 2" xfId="20808"/>
    <cellStyle name="輔色6 13 2 4 3" xfId="20809"/>
    <cellStyle name="輔色6 13 2 4 4" xfId="20810"/>
    <cellStyle name="輔色6 13 2 4 5" xfId="20811"/>
    <cellStyle name="輔色6 13 2 5" xfId="20812"/>
    <cellStyle name="輔色6 13 2 5 2" xfId="20813"/>
    <cellStyle name="輔色6 13 2 5 3" xfId="20814"/>
    <cellStyle name="輔色6 13 2 5 4" xfId="20815"/>
    <cellStyle name="輔色6 13 2 5 5" xfId="20816"/>
    <cellStyle name="輔色6 13 2 6" xfId="20817"/>
    <cellStyle name="輔色6 13 2 6 2" xfId="20818"/>
    <cellStyle name="輔色6 13 2 6 3" xfId="20819"/>
    <cellStyle name="輔色6 13 2 6 4" xfId="20820"/>
    <cellStyle name="輔色6 13 2 7" xfId="20821"/>
    <cellStyle name="輔色6 13 2 8" xfId="20822"/>
    <cellStyle name="輔色6 13 2 9" xfId="20823"/>
    <cellStyle name="輔色6 13 3" xfId="20824"/>
    <cellStyle name="輔色6 13 3 10" xfId="20825"/>
    <cellStyle name="輔色6 13 3 2" xfId="20826"/>
    <cellStyle name="輔色6 13 3 2 2" xfId="20827"/>
    <cellStyle name="輔色6 13 3 2 2 2" xfId="20828"/>
    <cellStyle name="輔色6 13 3 2 3" xfId="20829"/>
    <cellStyle name="輔色6 13 3 2 3 2" xfId="20830"/>
    <cellStyle name="輔色6 13 3 2 3 3" xfId="20831"/>
    <cellStyle name="輔色6 13 3 2 4" xfId="20832"/>
    <cellStyle name="輔色6 13 3 2 5" xfId="20833"/>
    <cellStyle name="輔色6 13 3 3" xfId="20834"/>
    <cellStyle name="輔色6 13 3 3 2" xfId="20835"/>
    <cellStyle name="輔色6 13 3 3 2 2" xfId="20836"/>
    <cellStyle name="輔色6 13 3 3 3" xfId="20837"/>
    <cellStyle name="輔色6 13 3 3 3 2" xfId="20838"/>
    <cellStyle name="輔色6 13 3 3 3 3" xfId="20839"/>
    <cellStyle name="輔色6 13 3 3 4" xfId="20840"/>
    <cellStyle name="輔色6 13 3 3 5" xfId="20841"/>
    <cellStyle name="輔色6 13 3 4" xfId="20842"/>
    <cellStyle name="輔色6 13 3 4 2" xfId="20843"/>
    <cellStyle name="輔色6 13 3 4 3" xfId="20844"/>
    <cellStyle name="輔色6 13 3 4 4" xfId="20845"/>
    <cellStyle name="輔色6 13 3 4 5" xfId="20846"/>
    <cellStyle name="輔色6 13 3 5" xfId="20847"/>
    <cellStyle name="輔色6 13 3 5 2" xfId="20848"/>
    <cellStyle name="輔色6 13 3 5 3" xfId="20849"/>
    <cellStyle name="輔色6 13 3 5 4" xfId="20850"/>
    <cellStyle name="輔色6 13 3 5 5" xfId="20851"/>
    <cellStyle name="輔色6 13 3 6" xfId="20852"/>
    <cellStyle name="輔色6 13 3 6 2" xfId="20853"/>
    <cellStyle name="輔色6 13 3 6 3" xfId="20854"/>
    <cellStyle name="輔色6 13 3 6 4" xfId="20855"/>
    <cellStyle name="輔色6 13 3 7" xfId="20856"/>
    <cellStyle name="輔色6 13 3 8" xfId="20857"/>
    <cellStyle name="輔色6 13 3 9" xfId="20858"/>
    <cellStyle name="輔色6 13 4" xfId="20859"/>
    <cellStyle name="輔色6 13 4 10" xfId="20860"/>
    <cellStyle name="輔色6 13 4 11" xfId="20861"/>
    <cellStyle name="輔色6 13 4 2" xfId="20862"/>
    <cellStyle name="輔色6 13 4 2 10" xfId="20863"/>
    <cellStyle name="輔色6 13 4 2 2" xfId="20864"/>
    <cellStyle name="輔色6 13 4 2 2 2" xfId="20865"/>
    <cellStyle name="輔色6 13 4 2 2 3" xfId="20866"/>
    <cellStyle name="輔色6 13 4 2 2 4" xfId="20867"/>
    <cellStyle name="輔色6 13 4 2 2 5" xfId="20868"/>
    <cellStyle name="輔色6 13 4 2 3" xfId="20869"/>
    <cellStyle name="輔色6 13 4 2 3 2" xfId="20870"/>
    <cellStyle name="輔色6 13 4 2 3 3" xfId="20871"/>
    <cellStyle name="輔色6 13 4 2 3 4" xfId="20872"/>
    <cellStyle name="輔色6 13 4 2 3 5" xfId="20873"/>
    <cellStyle name="輔色6 13 4 2 4" xfId="20874"/>
    <cellStyle name="輔色6 13 4 2 4 2" xfId="20875"/>
    <cellStyle name="輔色6 13 4 2 4 3" xfId="20876"/>
    <cellStyle name="輔色6 13 4 2 4 4" xfId="20877"/>
    <cellStyle name="輔色6 13 4 2 4 5" xfId="20878"/>
    <cellStyle name="輔色6 13 4 2 5" xfId="20879"/>
    <cellStyle name="輔色6 13 4 2 5 2" xfId="20880"/>
    <cellStyle name="輔色6 13 4 2 5 3" xfId="20881"/>
    <cellStyle name="輔色6 13 4 2 5 4" xfId="20882"/>
    <cellStyle name="輔色6 13 4 2 6" xfId="20883"/>
    <cellStyle name="輔色6 13 4 2 6 2" xfId="20884"/>
    <cellStyle name="輔色6 13 4 2 6 3" xfId="20885"/>
    <cellStyle name="輔色6 13 4 2 6 4" xfId="20886"/>
    <cellStyle name="輔色6 13 4 2 7" xfId="20887"/>
    <cellStyle name="輔色6 13 4 2 8" xfId="20888"/>
    <cellStyle name="輔色6 13 4 2 9" xfId="20889"/>
    <cellStyle name="輔色6 13 4 3" xfId="20890"/>
    <cellStyle name="輔色6 13 4 3 2" xfId="20891"/>
    <cellStyle name="輔色6 13 4 3 2 2" xfId="20892"/>
    <cellStyle name="輔色6 13 4 3 3" xfId="20893"/>
    <cellStyle name="輔色6 13 4 3 3 2" xfId="20894"/>
    <cellStyle name="輔色6 13 4 3 3 3" xfId="20895"/>
    <cellStyle name="輔色6 13 4 3 4" xfId="20896"/>
    <cellStyle name="輔色6 13 4 3 5" xfId="20897"/>
    <cellStyle name="輔色6 13 4 4" xfId="20898"/>
    <cellStyle name="輔色6 13 4 4 2" xfId="20899"/>
    <cellStyle name="輔色6 13 4 4 3" xfId="20900"/>
    <cellStyle name="輔色6 13 4 4 4" xfId="20901"/>
    <cellStyle name="輔色6 13 4 4 5" xfId="20902"/>
    <cellStyle name="輔色6 13 4 5" xfId="20903"/>
    <cellStyle name="輔色6 13 4 5 2" xfId="20904"/>
    <cellStyle name="輔色6 13 4 5 3" xfId="20905"/>
    <cellStyle name="輔色6 13 4 5 4" xfId="20906"/>
    <cellStyle name="輔色6 13 4 5 5" xfId="20907"/>
    <cellStyle name="輔色6 13 4 6" xfId="20908"/>
    <cellStyle name="輔色6 13 4 6 2" xfId="20909"/>
    <cellStyle name="輔色6 13 4 6 3" xfId="20910"/>
    <cellStyle name="輔色6 13 4 6 4" xfId="20911"/>
    <cellStyle name="輔色6 13 4 6 5" xfId="20912"/>
    <cellStyle name="輔色6 13 4 7" xfId="20913"/>
    <cellStyle name="輔色6 13 4 7 2" xfId="20914"/>
    <cellStyle name="輔色6 13 4 7 3" xfId="20915"/>
    <cellStyle name="輔色6 13 4 7 4" xfId="20916"/>
    <cellStyle name="輔色6 13 4 8" xfId="20917"/>
    <cellStyle name="輔色6 13 4 9" xfId="20918"/>
    <cellStyle name="輔色6 13 5" xfId="20919"/>
    <cellStyle name="輔色6 13 5 2" xfId="20920"/>
    <cellStyle name="輔色6 13 5 2 2" xfId="20921"/>
    <cellStyle name="輔色6 13 5 3" xfId="20922"/>
    <cellStyle name="輔色6 13 5 3 2" xfId="20923"/>
    <cellStyle name="輔色6 13 5 3 3" xfId="20924"/>
    <cellStyle name="輔色6 13 5 4" xfId="20925"/>
    <cellStyle name="輔色6 13 5 5" xfId="20926"/>
    <cellStyle name="輔色6 13 6" xfId="20927"/>
    <cellStyle name="輔色6 13 6 2" xfId="20928"/>
    <cellStyle name="輔色6 13 6 2 2" xfId="20929"/>
    <cellStyle name="輔色6 13 6 3" xfId="20930"/>
    <cellStyle name="輔色6 13 6 3 2" xfId="20931"/>
    <cellStyle name="輔色6 13 6 3 3" xfId="20932"/>
    <cellStyle name="輔色6 13 6 4" xfId="20933"/>
    <cellStyle name="輔色6 13 7" xfId="20934"/>
    <cellStyle name="輔色6 13 7 2" xfId="20935"/>
    <cellStyle name="輔色6 13 8" xfId="20936"/>
    <cellStyle name="輔色6 13 8 2" xfId="20937"/>
    <cellStyle name="輔色6 13 9" xfId="20938"/>
    <cellStyle name="輔色6 13 9 2" xfId="20939"/>
    <cellStyle name="輔色6 13 9 3" xfId="20940"/>
    <cellStyle name="輔色6 14" xfId="20941"/>
    <cellStyle name="輔色6 14 10" xfId="20942"/>
    <cellStyle name="輔色6 14 2" xfId="20943"/>
    <cellStyle name="輔色6 14 2 10" xfId="20944"/>
    <cellStyle name="輔色6 14 2 11" xfId="20945"/>
    <cellStyle name="輔色6 14 2 2" xfId="20946"/>
    <cellStyle name="輔色6 14 2 2 10" xfId="20947"/>
    <cellStyle name="輔色6 14 2 2 2" xfId="20948"/>
    <cellStyle name="輔色6 14 2 2 2 2" xfId="20949"/>
    <cellStyle name="輔色6 14 2 2 2 3" xfId="20950"/>
    <cellStyle name="輔色6 14 2 2 2 4" xfId="20951"/>
    <cellStyle name="輔色6 14 2 2 2 5" xfId="20952"/>
    <cellStyle name="輔色6 14 2 2 3" xfId="20953"/>
    <cellStyle name="輔色6 14 2 2 3 2" xfId="20954"/>
    <cellStyle name="輔色6 14 2 2 3 3" xfId="20955"/>
    <cellStyle name="輔色6 14 2 2 3 4" xfId="20956"/>
    <cellStyle name="輔色6 14 2 2 3 5" xfId="20957"/>
    <cellStyle name="輔色6 14 2 2 4" xfId="20958"/>
    <cellStyle name="輔色6 14 2 2 4 2" xfId="20959"/>
    <cellStyle name="輔色6 14 2 2 4 3" xfId="20960"/>
    <cellStyle name="輔色6 14 2 2 4 4" xfId="20961"/>
    <cellStyle name="輔色6 14 2 2 4 5" xfId="20962"/>
    <cellStyle name="輔色6 14 2 2 5" xfId="20963"/>
    <cellStyle name="輔色6 14 2 2 5 2" xfId="20964"/>
    <cellStyle name="輔色6 14 2 2 5 3" xfId="20965"/>
    <cellStyle name="輔色6 14 2 2 5 4" xfId="20966"/>
    <cellStyle name="輔色6 14 2 2 6" xfId="20967"/>
    <cellStyle name="輔色6 14 2 2 6 2" xfId="20968"/>
    <cellStyle name="輔色6 14 2 2 6 3" xfId="20969"/>
    <cellStyle name="輔色6 14 2 2 6 4" xfId="20970"/>
    <cellStyle name="輔色6 14 2 2 7" xfId="20971"/>
    <cellStyle name="輔色6 14 2 2 8" xfId="20972"/>
    <cellStyle name="輔色6 14 2 2 9" xfId="20973"/>
    <cellStyle name="輔色6 14 2 3" xfId="20974"/>
    <cellStyle name="輔色6 14 2 3 2" xfId="20975"/>
    <cellStyle name="輔色6 14 2 3 2 2" xfId="20976"/>
    <cellStyle name="輔色6 14 2 3 3" xfId="20977"/>
    <cellStyle name="輔色6 14 2 3 3 2" xfId="20978"/>
    <cellStyle name="輔色6 14 2 3 3 3" xfId="20979"/>
    <cellStyle name="輔色6 14 2 3 4" xfId="20980"/>
    <cellStyle name="輔色6 14 2 3 5" xfId="20981"/>
    <cellStyle name="輔色6 14 2 4" xfId="20982"/>
    <cellStyle name="輔色6 14 2 4 2" xfId="20983"/>
    <cellStyle name="輔色6 14 2 4 3" xfId="20984"/>
    <cellStyle name="輔色6 14 2 4 4" xfId="20985"/>
    <cellStyle name="輔色6 14 2 4 5" xfId="20986"/>
    <cellStyle name="輔色6 14 2 5" xfId="20987"/>
    <cellStyle name="輔色6 14 2 5 2" xfId="20988"/>
    <cellStyle name="輔色6 14 2 5 3" xfId="20989"/>
    <cellStyle name="輔色6 14 2 5 4" xfId="20990"/>
    <cellStyle name="輔色6 14 2 5 5" xfId="20991"/>
    <cellStyle name="輔色6 14 2 6" xfId="20992"/>
    <cellStyle name="輔色6 14 2 6 2" xfId="20993"/>
    <cellStyle name="輔色6 14 2 6 3" xfId="20994"/>
    <cellStyle name="輔色6 14 2 6 4" xfId="20995"/>
    <cellStyle name="輔色6 14 2 6 5" xfId="20996"/>
    <cellStyle name="輔色6 14 2 7" xfId="20997"/>
    <cellStyle name="輔色6 14 2 7 2" xfId="20998"/>
    <cellStyle name="輔色6 14 2 7 3" xfId="20999"/>
    <cellStyle name="輔色6 14 2 7 4" xfId="21000"/>
    <cellStyle name="輔色6 14 2 8" xfId="21001"/>
    <cellStyle name="輔色6 14 2 9" xfId="21002"/>
    <cellStyle name="輔色6 14 3" xfId="21003"/>
    <cellStyle name="輔色6 14 3 10" xfId="21004"/>
    <cellStyle name="輔色6 14 3 11" xfId="21005"/>
    <cellStyle name="輔色6 14 3 2" xfId="21006"/>
    <cellStyle name="輔色6 14 3 2 10" xfId="21007"/>
    <cellStyle name="輔色6 14 3 2 2" xfId="21008"/>
    <cellStyle name="輔色6 14 3 2 2 2" xfId="21009"/>
    <cellStyle name="輔色6 14 3 2 2 3" xfId="21010"/>
    <cellStyle name="輔色6 14 3 2 2 4" xfId="21011"/>
    <cellStyle name="輔色6 14 3 2 2 5" xfId="21012"/>
    <cellStyle name="輔色6 14 3 2 3" xfId="21013"/>
    <cellStyle name="輔色6 14 3 2 3 2" xfId="21014"/>
    <cellStyle name="輔色6 14 3 2 3 3" xfId="21015"/>
    <cellStyle name="輔色6 14 3 2 3 4" xfId="21016"/>
    <cellStyle name="輔色6 14 3 2 3 5" xfId="21017"/>
    <cellStyle name="輔色6 14 3 2 4" xfId="21018"/>
    <cellStyle name="輔色6 14 3 2 4 2" xfId="21019"/>
    <cellStyle name="輔色6 14 3 2 4 3" xfId="21020"/>
    <cellStyle name="輔色6 14 3 2 4 4" xfId="21021"/>
    <cellStyle name="輔色6 14 3 2 4 5" xfId="21022"/>
    <cellStyle name="輔色6 14 3 2 5" xfId="21023"/>
    <cellStyle name="輔色6 14 3 2 5 2" xfId="21024"/>
    <cellStyle name="輔色6 14 3 2 5 3" xfId="21025"/>
    <cellStyle name="輔色6 14 3 2 5 4" xfId="21026"/>
    <cellStyle name="輔色6 14 3 2 6" xfId="21027"/>
    <cellStyle name="輔色6 14 3 2 6 2" xfId="21028"/>
    <cellStyle name="輔色6 14 3 2 6 3" xfId="21029"/>
    <cellStyle name="輔色6 14 3 2 6 4" xfId="21030"/>
    <cellStyle name="輔色6 14 3 2 7" xfId="21031"/>
    <cellStyle name="輔色6 14 3 2 8" xfId="21032"/>
    <cellStyle name="輔色6 14 3 2 9" xfId="21033"/>
    <cellStyle name="輔色6 14 3 3" xfId="21034"/>
    <cellStyle name="輔色6 14 3 3 2" xfId="21035"/>
    <cellStyle name="輔色6 14 3 3 2 2" xfId="21036"/>
    <cellStyle name="輔色6 14 3 3 3" xfId="21037"/>
    <cellStyle name="輔色6 14 3 3 3 2" xfId="21038"/>
    <cellStyle name="輔色6 14 3 3 3 3" xfId="21039"/>
    <cellStyle name="輔色6 14 3 3 4" xfId="21040"/>
    <cellStyle name="輔色6 14 3 3 5" xfId="21041"/>
    <cellStyle name="輔色6 14 3 4" xfId="21042"/>
    <cellStyle name="輔色6 14 3 4 2" xfId="21043"/>
    <cellStyle name="輔色6 14 3 4 3" xfId="21044"/>
    <cellStyle name="輔色6 14 3 4 4" xfId="21045"/>
    <cellStyle name="輔色6 14 3 4 5" xfId="21046"/>
    <cellStyle name="輔色6 14 3 5" xfId="21047"/>
    <cellStyle name="輔色6 14 3 5 2" xfId="21048"/>
    <cellStyle name="輔色6 14 3 5 3" xfId="21049"/>
    <cellStyle name="輔色6 14 3 5 4" xfId="21050"/>
    <cellStyle name="輔色6 14 3 5 5" xfId="21051"/>
    <cellStyle name="輔色6 14 3 6" xfId="21052"/>
    <cellStyle name="輔色6 14 3 6 2" xfId="21053"/>
    <cellStyle name="輔色6 14 3 6 3" xfId="21054"/>
    <cellStyle name="輔色6 14 3 6 4" xfId="21055"/>
    <cellStyle name="輔色6 14 3 6 5" xfId="21056"/>
    <cellStyle name="輔色6 14 3 7" xfId="21057"/>
    <cellStyle name="輔色6 14 3 7 2" xfId="21058"/>
    <cellStyle name="輔色6 14 3 7 3" xfId="21059"/>
    <cellStyle name="輔色6 14 3 7 4" xfId="21060"/>
    <cellStyle name="輔色6 14 3 8" xfId="21061"/>
    <cellStyle name="輔色6 14 3 9" xfId="21062"/>
    <cellStyle name="輔色6 14 4" xfId="21063"/>
    <cellStyle name="輔色6 14 4 10" xfId="21064"/>
    <cellStyle name="輔色6 14 4 11" xfId="21065"/>
    <cellStyle name="輔色6 14 4 2" xfId="21066"/>
    <cellStyle name="輔色6 14 4 2 10" xfId="21067"/>
    <cellStyle name="輔色6 14 4 2 2" xfId="21068"/>
    <cellStyle name="輔色6 14 4 2 2 2" xfId="21069"/>
    <cellStyle name="輔色6 14 4 2 2 3" xfId="21070"/>
    <cellStyle name="輔色6 14 4 2 2 4" xfId="21071"/>
    <cellStyle name="輔色6 14 4 2 2 5" xfId="21072"/>
    <cellStyle name="輔色6 14 4 2 3" xfId="21073"/>
    <cellStyle name="輔色6 14 4 2 3 2" xfId="21074"/>
    <cellStyle name="輔色6 14 4 2 3 3" xfId="21075"/>
    <cellStyle name="輔色6 14 4 2 3 4" xfId="21076"/>
    <cellStyle name="輔色6 14 4 2 3 5" xfId="21077"/>
    <cellStyle name="輔色6 14 4 2 4" xfId="21078"/>
    <cellStyle name="輔色6 14 4 2 4 2" xfId="21079"/>
    <cellStyle name="輔色6 14 4 2 4 3" xfId="21080"/>
    <cellStyle name="輔色6 14 4 2 4 4" xfId="21081"/>
    <cellStyle name="輔色6 14 4 2 4 5" xfId="21082"/>
    <cellStyle name="輔色6 14 4 2 5" xfId="21083"/>
    <cellStyle name="輔色6 14 4 2 5 2" xfId="21084"/>
    <cellStyle name="輔色6 14 4 2 5 3" xfId="21085"/>
    <cellStyle name="輔色6 14 4 2 5 4" xfId="21086"/>
    <cellStyle name="輔色6 14 4 2 6" xfId="21087"/>
    <cellStyle name="輔色6 14 4 2 6 2" xfId="21088"/>
    <cellStyle name="輔色6 14 4 2 6 3" xfId="21089"/>
    <cellStyle name="輔色6 14 4 2 6 4" xfId="21090"/>
    <cellStyle name="輔色6 14 4 2 7" xfId="21091"/>
    <cellStyle name="輔色6 14 4 2 8" xfId="21092"/>
    <cellStyle name="輔色6 14 4 2 9" xfId="21093"/>
    <cellStyle name="輔色6 14 4 3" xfId="21094"/>
    <cellStyle name="輔色6 14 4 3 2" xfId="21095"/>
    <cellStyle name="輔色6 14 4 3 2 2" xfId="21096"/>
    <cellStyle name="輔色6 14 4 3 3" xfId="21097"/>
    <cellStyle name="輔色6 14 4 3 3 2" xfId="21098"/>
    <cellStyle name="輔色6 14 4 3 3 3" xfId="21099"/>
    <cellStyle name="輔色6 14 4 3 4" xfId="21100"/>
    <cellStyle name="輔色6 14 4 3 5" xfId="21101"/>
    <cellStyle name="輔色6 14 4 4" xfId="21102"/>
    <cellStyle name="輔色6 14 4 4 2" xfId="21103"/>
    <cellStyle name="輔色6 14 4 4 3" xfId="21104"/>
    <cellStyle name="輔色6 14 4 4 4" xfId="21105"/>
    <cellStyle name="輔色6 14 4 4 5" xfId="21106"/>
    <cellStyle name="輔色6 14 4 5" xfId="21107"/>
    <cellStyle name="輔色6 14 4 5 2" xfId="21108"/>
    <cellStyle name="輔色6 14 4 5 3" xfId="21109"/>
    <cellStyle name="輔色6 14 4 5 4" xfId="21110"/>
    <cellStyle name="輔色6 14 4 5 5" xfId="21111"/>
    <cellStyle name="輔色6 14 4 6" xfId="21112"/>
    <cellStyle name="輔色6 14 4 6 2" xfId="21113"/>
    <cellStyle name="輔色6 14 4 6 3" xfId="21114"/>
    <cellStyle name="輔色6 14 4 6 4" xfId="21115"/>
    <cellStyle name="輔色6 14 4 6 5" xfId="21116"/>
    <cellStyle name="輔色6 14 4 7" xfId="21117"/>
    <cellStyle name="輔色6 14 4 7 2" xfId="21118"/>
    <cellStyle name="輔色6 14 4 7 3" xfId="21119"/>
    <cellStyle name="輔色6 14 4 7 4" xfId="21120"/>
    <cellStyle name="輔色6 14 4 8" xfId="21121"/>
    <cellStyle name="輔色6 14 4 9" xfId="21122"/>
    <cellStyle name="輔色6 14 5" xfId="21123"/>
    <cellStyle name="輔色6 14 5 2" xfId="21124"/>
    <cellStyle name="輔色6 14 5 2 2" xfId="21125"/>
    <cellStyle name="輔色6 14 5 3" xfId="21126"/>
    <cellStyle name="輔色6 14 5 3 2" xfId="21127"/>
    <cellStyle name="輔色6 14 5 3 3" xfId="21128"/>
    <cellStyle name="輔色6 14 5 4" xfId="21129"/>
    <cellStyle name="輔色6 14 5 5" xfId="21130"/>
    <cellStyle name="輔色6 14 6" xfId="21131"/>
    <cellStyle name="輔色6 14 6 2" xfId="21132"/>
    <cellStyle name="輔色6 14 6 2 2" xfId="21133"/>
    <cellStyle name="輔色6 14 6 3" xfId="21134"/>
    <cellStyle name="輔色6 14 6 3 2" xfId="21135"/>
    <cellStyle name="輔色6 14 6 3 3" xfId="21136"/>
    <cellStyle name="輔色6 14 6 4" xfId="21137"/>
    <cellStyle name="輔色6 14 7" xfId="21138"/>
    <cellStyle name="輔色6 14 7 2" xfId="21139"/>
    <cellStyle name="輔色6 14 8" xfId="21140"/>
    <cellStyle name="輔色6 14 8 2" xfId="21141"/>
    <cellStyle name="輔色6 14 9" xfId="21142"/>
    <cellStyle name="輔色6 14 9 2" xfId="21143"/>
    <cellStyle name="輔色6 14 9 3" xfId="21144"/>
    <cellStyle name="輔色6 15" xfId="21145"/>
    <cellStyle name="輔色6 15 10" xfId="21146"/>
    <cellStyle name="輔色6 15 2" xfId="21147"/>
    <cellStyle name="輔色6 15 2 10" xfId="21148"/>
    <cellStyle name="輔色6 15 2 11" xfId="21149"/>
    <cellStyle name="輔色6 15 2 2" xfId="21150"/>
    <cellStyle name="輔色6 15 2 2 10" xfId="21151"/>
    <cellStyle name="輔色6 15 2 2 2" xfId="21152"/>
    <cellStyle name="輔色6 15 2 2 2 2" xfId="21153"/>
    <cellStyle name="輔色6 15 2 2 2 3" xfId="21154"/>
    <cellStyle name="輔色6 15 2 2 2 4" xfId="21155"/>
    <cellStyle name="輔色6 15 2 2 2 5" xfId="21156"/>
    <cellStyle name="輔色6 15 2 2 3" xfId="21157"/>
    <cellStyle name="輔色6 15 2 2 3 2" xfId="21158"/>
    <cellStyle name="輔色6 15 2 2 3 3" xfId="21159"/>
    <cellStyle name="輔色6 15 2 2 3 4" xfId="21160"/>
    <cellStyle name="輔色6 15 2 2 3 5" xfId="21161"/>
    <cellStyle name="輔色6 15 2 2 4" xfId="21162"/>
    <cellStyle name="輔色6 15 2 2 4 2" xfId="21163"/>
    <cellStyle name="輔色6 15 2 2 4 3" xfId="21164"/>
    <cellStyle name="輔色6 15 2 2 4 4" xfId="21165"/>
    <cellStyle name="輔色6 15 2 2 4 5" xfId="21166"/>
    <cellStyle name="輔色6 15 2 2 5" xfId="21167"/>
    <cellStyle name="輔色6 15 2 2 5 2" xfId="21168"/>
    <cellStyle name="輔色6 15 2 2 5 3" xfId="21169"/>
    <cellStyle name="輔色6 15 2 2 5 4" xfId="21170"/>
    <cellStyle name="輔色6 15 2 2 6" xfId="21171"/>
    <cellStyle name="輔色6 15 2 2 6 2" xfId="21172"/>
    <cellStyle name="輔色6 15 2 2 6 3" xfId="21173"/>
    <cellStyle name="輔色6 15 2 2 6 4" xfId="21174"/>
    <cellStyle name="輔色6 15 2 2 7" xfId="21175"/>
    <cellStyle name="輔色6 15 2 2 8" xfId="21176"/>
    <cellStyle name="輔色6 15 2 2 9" xfId="21177"/>
    <cellStyle name="輔色6 15 2 3" xfId="21178"/>
    <cellStyle name="輔色6 15 2 3 2" xfId="21179"/>
    <cellStyle name="輔色6 15 2 3 2 2" xfId="21180"/>
    <cellStyle name="輔色6 15 2 3 3" xfId="21181"/>
    <cellStyle name="輔色6 15 2 3 3 2" xfId="21182"/>
    <cellStyle name="輔色6 15 2 3 3 3" xfId="21183"/>
    <cellStyle name="輔色6 15 2 3 4" xfId="21184"/>
    <cellStyle name="輔色6 15 2 3 5" xfId="21185"/>
    <cellStyle name="輔色6 15 2 4" xfId="21186"/>
    <cellStyle name="輔色6 15 2 4 2" xfId="21187"/>
    <cellStyle name="輔色6 15 2 4 3" xfId="21188"/>
    <cellStyle name="輔色6 15 2 4 4" xfId="21189"/>
    <cellStyle name="輔色6 15 2 4 5" xfId="21190"/>
    <cellStyle name="輔色6 15 2 5" xfId="21191"/>
    <cellStyle name="輔色6 15 2 5 2" xfId="21192"/>
    <cellStyle name="輔色6 15 2 5 3" xfId="21193"/>
    <cellStyle name="輔色6 15 2 5 4" xfId="21194"/>
    <cellStyle name="輔色6 15 2 5 5" xfId="21195"/>
    <cellStyle name="輔色6 15 2 6" xfId="21196"/>
    <cellStyle name="輔色6 15 2 6 2" xfId="21197"/>
    <cellStyle name="輔色6 15 2 6 3" xfId="21198"/>
    <cellStyle name="輔色6 15 2 6 4" xfId="21199"/>
    <cellStyle name="輔色6 15 2 6 5" xfId="21200"/>
    <cellStyle name="輔色6 15 2 7" xfId="21201"/>
    <cellStyle name="輔色6 15 2 7 2" xfId="21202"/>
    <cellStyle name="輔色6 15 2 7 3" xfId="21203"/>
    <cellStyle name="輔色6 15 2 7 4" xfId="21204"/>
    <cellStyle name="輔色6 15 2 8" xfId="21205"/>
    <cellStyle name="輔色6 15 2 9" xfId="21206"/>
    <cellStyle name="輔色6 15 3" xfId="21207"/>
    <cellStyle name="輔色6 15 3 10" xfId="21208"/>
    <cellStyle name="輔色6 15 3 11" xfId="21209"/>
    <cellStyle name="輔色6 15 3 2" xfId="21210"/>
    <cellStyle name="輔色6 15 3 2 10" xfId="21211"/>
    <cellStyle name="輔色6 15 3 2 2" xfId="21212"/>
    <cellStyle name="輔色6 15 3 2 2 2" xfId="21213"/>
    <cellStyle name="輔色6 15 3 2 2 3" xfId="21214"/>
    <cellStyle name="輔色6 15 3 2 2 4" xfId="21215"/>
    <cellStyle name="輔色6 15 3 2 2 5" xfId="21216"/>
    <cellStyle name="輔色6 15 3 2 3" xfId="21217"/>
    <cellStyle name="輔色6 15 3 2 3 2" xfId="21218"/>
    <cellStyle name="輔色6 15 3 2 3 3" xfId="21219"/>
    <cellStyle name="輔色6 15 3 2 3 4" xfId="21220"/>
    <cellStyle name="輔色6 15 3 2 3 5" xfId="21221"/>
    <cellStyle name="輔色6 15 3 2 4" xfId="21222"/>
    <cellStyle name="輔色6 15 3 2 4 2" xfId="21223"/>
    <cellStyle name="輔色6 15 3 2 4 3" xfId="21224"/>
    <cellStyle name="輔色6 15 3 2 4 4" xfId="21225"/>
    <cellStyle name="輔色6 15 3 2 4 5" xfId="21226"/>
    <cellStyle name="輔色6 15 3 2 5" xfId="21227"/>
    <cellStyle name="輔色6 15 3 2 5 2" xfId="21228"/>
    <cellStyle name="輔色6 15 3 2 5 3" xfId="21229"/>
    <cellStyle name="輔色6 15 3 2 5 4" xfId="21230"/>
    <cellStyle name="輔色6 15 3 2 6" xfId="21231"/>
    <cellStyle name="輔色6 15 3 2 6 2" xfId="21232"/>
    <cellStyle name="輔色6 15 3 2 6 3" xfId="21233"/>
    <cellStyle name="輔色6 15 3 2 6 4" xfId="21234"/>
    <cellStyle name="輔色6 15 3 2 7" xfId="21235"/>
    <cellStyle name="輔色6 15 3 2 8" xfId="21236"/>
    <cellStyle name="輔色6 15 3 2 9" xfId="21237"/>
    <cellStyle name="輔色6 15 3 3" xfId="21238"/>
    <cellStyle name="輔色6 15 3 3 2" xfId="21239"/>
    <cellStyle name="輔色6 15 3 3 2 2" xfId="21240"/>
    <cellStyle name="輔色6 15 3 3 3" xfId="21241"/>
    <cellStyle name="輔色6 15 3 3 3 2" xfId="21242"/>
    <cellStyle name="輔色6 15 3 3 3 3" xfId="21243"/>
    <cellStyle name="輔色6 15 3 3 4" xfId="21244"/>
    <cellStyle name="輔色6 15 3 3 5" xfId="21245"/>
    <cellStyle name="輔色6 15 3 4" xfId="21246"/>
    <cellStyle name="輔色6 15 3 4 2" xfId="21247"/>
    <cellStyle name="輔色6 15 3 4 3" xfId="21248"/>
    <cellStyle name="輔色6 15 3 4 4" xfId="21249"/>
    <cellStyle name="輔色6 15 3 4 5" xfId="21250"/>
    <cellStyle name="輔色6 15 3 5" xfId="21251"/>
    <cellStyle name="輔色6 15 3 5 2" xfId="21252"/>
    <cellStyle name="輔色6 15 3 5 3" xfId="21253"/>
    <cellStyle name="輔色6 15 3 5 4" xfId="21254"/>
    <cellStyle name="輔色6 15 3 5 5" xfId="21255"/>
    <cellStyle name="輔色6 15 3 6" xfId="21256"/>
    <cellStyle name="輔色6 15 3 6 2" xfId="21257"/>
    <cellStyle name="輔色6 15 3 6 3" xfId="21258"/>
    <cellStyle name="輔色6 15 3 6 4" xfId="21259"/>
    <cellStyle name="輔色6 15 3 6 5" xfId="21260"/>
    <cellStyle name="輔色6 15 3 7" xfId="21261"/>
    <cellStyle name="輔色6 15 3 7 2" xfId="21262"/>
    <cellStyle name="輔色6 15 3 7 3" xfId="21263"/>
    <cellStyle name="輔色6 15 3 7 4" xfId="21264"/>
    <cellStyle name="輔色6 15 3 8" xfId="21265"/>
    <cellStyle name="輔色6 15 3 9" xfId="21266"/>
    <cellStyle name="輔色6 15 4" xfId="21267"/>
    <cellStyle name="輔色6 15 4 10" xfId="21268"/>
    <cellStyle name="輔色6 15 4 11" xfId="21269"/>
    <cellStyle name="輔色6 15 4 2" xfId="21270"/>
    <cellStyle name="輔色6 15 4 2 10" xfId="21271"/>
    <cellStyle name="輔色6 15 4 2 2" xfId="21272"/>
    <cellStyle name="輔色6 15 4 2 2 2" xfId="21273"/>
    <cellStyle name="輔色6 15 4 2 2 3" xfId="21274"/>
    <cellStyle name="輔色6 15 4 2 2 4" xfId="21275"/>
    <cellStyle name="輔色6 15 4 2 2 5" xfId="21276"/>
    <cellStyle name="輔色6 15 4 2 3" xfId="21277"/>
    <cellStyle name="輔色6 15 4 2 3 2" xfId="21278"/>
    <cellStyle name="輔色6 15 4 2 3 3" xfId="21279"/>
    <cellStyle name="輔色6 15 4 2 3 4" xfId="21280"/>
    <cellStyle name="輔色6 15 4 2 3 5" xfId="21281"/>
    <cellStyle name="輔色6 15 4 2 4" xfId="21282"/>
    <cellStyle name="輔色6 15 4 2 4 2" xfId="21283"/>
    <cellStyle name="輔色6 15 4 2 4 3" xfId="21284"/>
    <cellStyle name="輔色6 15 4 2 4 4" xfId="21285"/>
    <cellStyle name="輔色6 15 4 2 4 5" xfId="21286"/>
    <cellStyle name="輔色6 15 4 2 5" xfId="21287"/>
    <cellStyle name="輔色6 15 4 2 5 2" xfId="21288"/>
    <cellStyle name="輔色6 15 4 2 5 3" xfId="21289"/>
    <cellStyle name="輔色6 15 4 2 5 4" xfId="21290"/>
    <cellStyle name="輔色6 15 4 2 6" xfId="21291"/>
    <cellStyle name="輔色6 15 4 2 6 2" xfId="21292"/>
    <cellStyle name="輔色6 15 4 2 6 3" xfId="21293"/>
    <cellStyle name="輔色6 15 4 2 6 4" xfId="21294"/>
    <cellStyle name="輔色6 15 4 2 7" xfId="21295"/>
    <cellStyle name="輔色6 15 4 2 8" xfId="21296"/>
    <cellStyle name="輔色6 15 4 2 9" xfId="21297"/>
    <cellStyle name="輔色6 15 4 3" xfId="21298"/>
    <cellStyle name="輔色6 15 4 3 2" xfId="21299"/>
    <cellStyle name="輔色6 15 4 3 2 2" xfId="21300"/>
    <cellStyle name="輔色6 15 4 3 3" xfId="21301"/>
    <cellStyle name="輔色6 15 4 3 3 2" xfId="21302"/>
    <cellStyle name="輔色6 15 4 3 3 3" xfId="21303"/>
    <cellStyle name="輔色6 15 4 3 4" xfId="21304"/>
    <cellStyle name="輔色6 15 4 3 5" xfId="21305"/>
    <cellStyle name="輔色6 15 4 4" xfId="21306"/>
    <cellStyle name="輔色6 15 4 4 2" xfId="21307"/>
    <cellStyle name="輔色6 15 4 4 3" xfId="21308"/>
    <cellStyle name="輔色6 15 4 4 4" xfId="21309"/>
    <cellStyle name="輔色6 15 4 4 5" xfId="21310"/>
    <cellStyle name="輔色6 15 4 5" xfId="21311"/>
    <cellStyle name="輔色6 15 4 5 2" xfId="21312"/>
    <cellStyle name="輔色6 15 4 5 3" xfId="21313"/>
    <cellStyle name="輔色6 15 4 5 4" xfId="21314"/>
    <cellStyle name="輔色6 15 4 5 5" xfId="21315"/>
    <cellStyle name="輔色6 15 4 6" xfId="21316"/>
    <cellStyle name="輔色6 15 4 6 2" xfId="21317"/>
    <cellStyle name="輔色6 15 4 6 3" xfId="21318"/>
    <cellStyle name="輔色6 15 4 6 4" xfId="21319"/>
    <cellStyle name="輔色6 15 4 6 5" xfId="21320"/>
    <cellStyle name="輔色6 15 4 7" xfId="21321"/>
    <cellStyle name="輔色6 15 4 7 2" xfId="21322"/>
    <cellStyle name="輔色6 15 4 7 3" xfId="21323"/>
    <cellStyle name="輔色6 15 4 7 4" xfId="21324"/>
    <cellStyle name="輔色6 15 4 8" xfId="21325"/>
    <cellStyle name="輔色6 15 4 9" xfId="21326"/>
    <cellStyle name="輔色6 15 5" xfId="21327"/>
    <cellStyle name="輔色6 15 5 2" xfId="21328"/>
    <cellStyle name="輔色6 15 5 2 2" xfId="21329"/>
    <cellStyle name="輔色6 15 5 3" xfId="21330"/>
    <cellStyle name="輔色6 15 5 3 2" xfId="21331"/>
    <cellStyle name="輔色6 15 5 3 3" xfId="21332"/>
    <cellStyle name="輔色6 15 5 4" xfId="21333"/>
    <cellStyle name="輔色6 15 5 5" xfId="21334"/>
    <cellStyle name="輔色6 15 6" xfId="21335"/>
    <cellStyle name="輔色6 15 6 2" xfId="21336"/>
    <cellStyle name="輔色6 15 6 2 2" xfId="21337"/>
    <cellStyle name="輔色6 15 6 3" xfId="21338"/>
    <cellStyle name="輔色6 15 6 3 2" xfId="21339"/>
    <cellStyle name="輔色6 15 6 3 3" xfId="21340"/>
    <cellStyle name="輔色6 15 6 4" xfId="21341"/>
    <cellStyle name="輔色6 15 7" xfId="21342"/>
    <cellStyle name="輔色6 15 7 2" xfId="21343"/>
    <cellStyle name="輔色6 15 8" xfId="21344"/>
    <cellStyle name="輔色6 15 8 2" xfId="21345"/>
    <cellStyle name="輔色6 15 9" xfId="21346"/>
    <cellStyle name="輔色6 15 9 2" xfId="21347"/>
    <cellStyle name="輔色6 15 9 3" xfId="21348"/>
    <cellStyle name="輔色6 16" xfId="21349"/>
    <cellStyle name="輔色6 16 10" xfId="21350"/>
    <cellStyle name="輔色6 16 2" xfId="21351"/>
    <cellStyle name="輔色6 16 2 10" xfId="21352"/>
    <cellStyle name="輔色6 16 2 11" xfId="21353"/>
    <cellStyle name="輔色6 16 2 2" xfId="21354"/>
    <cellStyle name="輔色6 16 2 2 10" xfId="21355"/>
    <cellStyle name="輔色6 16 2 2 2" xfId="21356"/>
    <cellStyle name="輔色6 16 2 2 2 2" xfId="21357"/>
    <cellStyle name="輔色6 16 2 2 2 3" xfId="21358"/>
    <cellStyle name="輔色6 16 2 2 2 4" xfId="21359"/>
    <cellStyle name="輔色6 16 2 2 2 5" xfId="21360"/>
    <cellStyle name="輔色6 16 2 2 3" xfId="21361"/>
    <cellStyle name="輔色6 16 2 2 3 2" xfId="21362"/>
    <cellStyle name="輔色6 16 2 2 3 3" xfId="21363"/>
    <cellStyle name="輔色6 16 2 2 3 4" xfId="21364"/>
    <cellStyle name="輔色6 16 2 2 3 5" xfId="21365"/>
    <cellStyle name="輔色6 16 2 2 4" xfId="21366"/>
    <cellStyle name="輔色6 16 2 2 4 2" xfId="21367"/>
    <cellStyle name="輔色6 16 2 2 4 3" xfId="21368"/>
    <cellStyle name="輔色6 16 2 2 4 4" xfId="21369"/>
    <cellStyle name="輔色6 16 2 2 4 5" xfId="21370"/>
    <cellStyle name="輔色6 16 2 2 5" xfId="21371"/>
    <cellStyle name="輔色6 16 2 2 5 2" xfId="21372"/>
    <cellStyle name="輔色6 16 2 2 5 3" xfId="21373"/>
    <cellStyle name="輔色6 16 2 2 5 4" xfId="21374"/>
    <cellStyle name="輔色6 16 2 2 6" xfId="21375"/>
    <cellStyle name="輔色6 16 2 2 6 2" xfId="21376"/>
    <cellStyle name="輔色6 16 2 2 6 3" xfId="21377"/>
    <cellStyle name="輔色6 16 2 2 6 4" xfId="21378"/>
    <cellStyle name="輔色6 16 2 2 7" xfId="21379"/>
    <cellStyle name="輔色6 16 2 2 8" xfId="21380"/>
    <cellStyle name="輔色6 16 2 2 9" xfId="21381"/>
    <cellStyle name="輔色6 16 2 3" xfId="21382"/>
    <cellStyle name="輔色6 16 2 3 2" xfId="21383"/>
    <cellStyle name="輔色6 16 2 3 2 2" xfId="21384"/>
    <cellStyle name="輔色6 16 2 3 3" xfId="21385"/>
    <cellStyle name="輔色6 16 2 3 3 2" xfId="21386"/>
    <cellStyle name="輔色6 16 2 3 3 3" xfId="21387"/>
    <cellStyle name="輔色6 16 2 3 4" xfId="21388"/>
    <cellStyle name="輔色6 16 2 3 5" xfId="21389"/>
    <cellStyle name="輔色6 16 2 4" xfId="21390"/>
    <cellStyle name="輔色6 16 2 4 2" xfId="21391"/>
    <cellStyle name="輔色6 16 2 4 3" xfId="21392"/>
    <cellStyle name="輔色6 16 2 4 4" xfId="21393"/>
    <cellStyle name="輔色6 16 2 4 5" xfId="21394"/>
    <cellStyle name="輔色6 16 2 5" xfId="21395"/>
    <cellStyle name="輔色6 16 2 5 2" xfId="21396"/>
    <cellStyle name="輔色6 16 2 5 3" xfId="21397"/>
    <cellStyle name="輔色6 16 2 5 4" xfId="21398"/>
    <cellStyle name="輔色6 16 2 5 5" xfId="21399"/>
    <cellStyle name="輔色6 16 2 6" xfId="21400"/>
    <cellStyle name="輔色6 16 2 6 2" xfId="21401"/>
    <cellStyle name="輔色6 16 2 6 3" xfId="21402"/>
    <cellStyle name="輔色6 16 2 6 4" xfId="21403"/>
    <cellStyle name="輔色6 16 2 6 5" xfId="21404"/>
    <cellStyle name="輔色6 16 2 7" xfId="21405"/>
    <cellStyle name="輔色6 16 2 7 2" xfId="21406"/>
    <cellStyle name="輔色6 16 2 7 3" xfId="21407"/>
    <cellStyle name="輔色6 16 2 7 4" xfId="21408"/>
    <cellStyle name="輔色6 16 2 8" xfId="21409"/>
    <cellStyle name="輔色6 16 2 9" xfId="21410"/>
    <cellStyle name="輔色6 16 3" xfId="21411"/>
    <cellStyle name="輔色6 16 3 10" xfId="21412"/>
    <cellStyle name="輔色6 16 3 11" xfId="21413"/>
    <cellStyle name="輔色6 16 3 2" xfId="21414"/>
    <cellStyle name="輔色6 16 3 2 10" xfId="21415"/>
    <cellStyle name="輔色6 16 3 2 2" xfId="21416"/>
    <cellStyle name="輔色6 16 3 2 2 2" xfId="21417"/>
    <cellStyle name="輔色6 16 3 2 2 3" xfId="21418"/>
    <cellStyle name="輔色6 16 3 2 2 4" xfId="21419"/>
    <cellStyle name="輔色6 16 3 2 2 5" xfId="21420"/>
    <cellStyle name="輔色6 16 3 2 3" xfId="21421"/>
    <cellStyle name="輔色6 16 3 2 3 2" xfId="21422"/>
    <cellStyle name="輔色6 16 3 2 3 3" xfId="21423"/>
    <cellStyle name="輔色6 16 3 2 3 4" xfId="21424"/>
    <cellStyle name="輔色6 16 3 2 3 5" xfId="21425"/>
    <cellStyle name="輔色6 16 3 2 4" xfId="21426"/>
    <cellStyle name="輔色6 16 3 2 4 2" xfId="21427"/>
    <cellStyle name="輔色6 16 3 2 4 3" xfId="21428"/>
    <cellStyle name="輔色6 16 3 2 4 4" xfId="21429"/>
    <cellStyle name="輔色6 16 3 2 4 5" xfId="21430"/>
    <cellStyle name="輔色6 16 3 2 5" xfId="21431"/>
    <cellStyle name="輔色6 16 3 2 5 2" xfId="21432"/>
    <cellStyle name="輔色6 16 3 2 5 3" xfId="21433"/>
    <cellStyle name="輔色6 16 3 2 5 4" xfId="21434"/>
    <cellStyle name="輔色6 16 3 2 6" xfId="21435"/>
    <cellStyle name="輔色6 16 3 2 6 2" xfId="21436"/>
    <cellStyle name="輔色6 16 3 2 6 3" xfId="21437"/>
    <cellStyle name="輔色6 16 3 2 6 4" xfId="21438"/>
    <cellStyle name="輔色6 16 3 2 7" xfId="21439"/>
    <cellStyle name="輔色6 16 3 2 8" xfId="21440"/>
    <cellStyle name="輔色6 16 3 2 9" xfId="21441"/>
    <cellStyle name="輔色6 16 3 3" xfId="21442"/>
    <cellStyle name="輔色6 16 3 3 2" xfId="21443"/>
    <cellStyle name="輔色6 16 3 3 2 2" xfId="21444"/>
    <cellStyle name="輔色6 16 3 3 3" xfId="21445"/>
    <cellStyle name="輔色6 16 3 3 3 2" xfId="21446"/>
    <cellStyle name="輔色6 16 3 3 3 3" xfId="21447"/>
    <cellStyle name="輔色6 16 3 3 4" xfId="21448"/>
    <cellStyle name="輔色6 16 3 3 5" xfId="21449"/>
    <cellStyle name="輔色6 16 3 4" xfId="21450"/>
    <cellStyle name="輔色6 16 3 4 2" xfId="21451"/>
    <cellStyle name="輔色6 16 3 4 3" xfId="21452"/>
    <cellStyle name="輔色6 16 3 4 4" xfId="21453"/>
    <cellStyle name="輔色6 16 3 4 5" xfId="21454"/>
    <cellStyle name="輔色6 16 3 5" xfId="21455"/>
    <cellStyle name="輔色6 16 3 5 2" xfId="21456"/>
    <cellStyle name="輔色6 16 3 5 3" xfId="21457"/>
    <cellStyle name="輔色6 16 3 5 4" xfId="21458"/>
    <cellStyle name="輔色6 16 3 5 5" xfId="21459"/>
    <cellStyle name="輔色6 16 3 6" xfId="21460"/>
    <cellStyle name="輔色6 16 3 6 2" xfId="21461"/>
    <cellStyle name="輔色6 16 3 6 3" xfId="21462"/>
    <cellStyle name="輔色6 16 3 6 4" xfId="21463"/>
    <cellStyle name="輔色6 16 3 6 5" xfId="21464"/>
    <cellStyle name="輔色6 16 3 7" xfId="21465"/>
    <cellStyle name="輔色6 16 3 7 2" xfId="21466"/>
    <cellStyle name="輔色6 16 3 7 3" xfId="21467"/>
    <cellStyle name="輔色6 16 3 7 4" xfId="21468"/>
    <cellStyle name="輔色6 16 3 8" xfId="21469"/>
    <cellStyle name="輔色6 16 3 9" xfId="21470"/>
    <cellStyle name="輔色6 16 4" xfId="21471"/>
    <cellStyle name="輔色6 16 4 10" xfId="21472"/>
    <cellStyle name="輔色6 16 4 11" xfId="21473"/>
    <cellStyle name="輔色6 16 4 2" xfId="21474"/>
    <cellStyle name="輔色6 16 4 2 10" xfId="21475"/>
    <cellStyle name="輔色6 16 4 2 2" xfId="21476"/>
    <cellStyle name="輔色6 16 4 2 2 2" xfId="21477"/>
    <cellStyle name="輔色6 16 4 2 2 3" xfId="21478"/>
    <cellStyle name="輔色6 16 4 2 2 4" xfId="21479"/>
    <cellStyle name="輔色6 16 4 2 2 5" xfId="21480"/>
    <cellStyle name="輔色6 16 4 2 3" xfId="21481"/>
    <cellStyle name="輔色6 16 4 2 3 2" xfId="21482"/>
    <cellStyle name="輔色6 16 4 2 3 3" xfId="21483"/>
    <cellStyle name="輔色6 16 4 2 3 4" xfId="21484"/>
    <cellStyle name="輔色6 16 4 2 3 5" xfId="21485"/>
    <cellStyle name="輔色6 16 4 2 4" xfId="21486"/>
    <cellStyle name="輔色6 16 4 2 4 2" xfId="21487"/>
    <cellStyle name="輔色6 16 4 2 4 3" xfId="21488"/>
    <cellStyle name="輔色6 16 4 2 4 4" xfId="21489"/>
    <cellStyle name="輔色6 16 4 2 4 5" xfId="21490"/>
    <cellStyle name="輔色6 16 4 2 5" xfId="21491"/>
    <cellStyle name="輔色6 16 4 2 5 2" xfId="21492"/>
    <cellStyle name="輔色6 16 4 2 5 3" xfId="21493"/>
    <cellStyle name="輔色6 16 4 2 5 4" xfId="21494"/>
    <cellStyle name="輔色6 16 4 2 6" xfId="21495"/>
    <cellStyle name="輔色6 16 4 2 6 2" xfId="21496"/>
    <cellStyle name="輔色6 16 4 2 6 3" xfId="21497"/>
    <cellStyle name="輔色6 16 4 2 6 4" xfId="21498"/>
    <cellStyle name="輔色6 16 4 2 7" xfId="21499"/>
    <cellStyle name="輔色6 16 4 2 8" xfId="21500"/>
    <cellStyle name="輔色6 16 4 2 9" xfId="21501"/>
    <cellStyle name="輔色6 16 4 3" xfId="21502"/>
    <cellStyle name="輔色6 16 4 3 2" xfId="21503"/>
    <cellStyle name="輔色6 16 4 3 2 2" xfId="21504"/>
    <cellStyle name="輔色6 16 4 3 3" xfId="21505"/>
    <cellStyle name="輔色6 16 4 3 3 2" xfId="21506"/>
    <cellStyle name="輔色6 16 4 3 3 3" xfId="21507"/>
    <cellStyle name="輔色6 16 4 3 4" xfId="21508"/>
    <cellStyle name="輔色6 16 4 3 5" xfId="21509"/>
    <cellStyle name="輔色6 16 4 4" xfId="21510"/>
    <cellStyle name="輔色6 16 4 4 2" xfId="21511"/>
    <cellStyle name="輔色6 16 4 4 3" xfId="21512"/>
    <cellStyle name="輔色6 16 4 4 4" xfId="21513"/>
    <cellStyle name="輔色6 16 4 4 5" xfId="21514"/>
    <cellStyle name="輔色6 16 4 5" xfId="21515"/>
    <cellStyle name="輔色6 16 4 5 2" xfId="21516"/>
    <cellStyle name="輔色6 16 4 5 3" xfId="21517"/>
    <cellStyle name="輔色6 16 4 5 4" xfId="21518"/>
    <cellStyle name="輔色6 16 4 5 5" xfId="21519"/>
    <cellStyle name="輔色6 16 4 6" xfId="21520"/>
    <cellStyle name="輔色6 16 4 6 2" xfId="21521"/>
    <cellStyle name="輔色6 16 4 6 3" xfId="21522"/>
    <cellStyle name="輔色6 16 4 6 4" xfId="21523"/>
    <cellStyle name="輔色6 16 4 6 5" xfId="21524"/>
    <cellStyle name="輔色6 16 4 7" xfId="21525"/>
    <cellStyle name="輔色6 16 4 7 2" xfId="21526"/>
    <cellStyle name="輔色6 16 4 7 3" xfId="21527"/>
    <cellStyle name="輔色6 16 4 7 4" xfId="21528"/>
    <cellStyle name="輔色6 16 4 8" xfId="21529"/>
    <cellStyle name="輔色6 16 4 9" xfId="21530"/>
    <cellStyle name="輔色6 16 5" xfId="21531"/>
    <cellStyle name="輔色6 16 5 2" xfId="21532"/>
    <cellStyle name="輔色6 16 5 2 2" xfId="21533"/>
    <cellStyle name="輔色6 16 5 3" xfId="21534"/>
    <cellStyle name="輔色6 16 5 3 2" xfId="21535"/>
    <cellStyle name="輔色6 16 5 3 3" xfId="21536"/>
    <cellStyle name="輔色6 16 5 4" xfId="21537"/>
    <cellStyle name="輔色6 16 5 5" xfId="21538"/>
    <cellStyle name="輔色6 16 6" xfId="21539"/>
    <cellStyle name="輔色6 16 6 2" xfId="21540"/>
    <cellStyle name="輔色6 16 6 2 2" xfId="21541"/>
    <cellStyle name="輔色6 16 6 3" xfId="21542"/>
    <cellStyle name="輔色6 16 6 3 2" xfId="21543"/>
    <cellStyle name="輔色6 16 6 3 3" xfId="21544"/>
    <cellStyle name="輔色6 16 6 4" xfId="21545"/>
    <cellStyle name="輔色6 16 7" xfId="21546"/>
    <cellStyle name="輔色6 16 7 2" xfId="21547"/>
    <cellStyle name="輔色6 16 8" xfId="21548"/>
    <cellStyle name="輔色6 16 8 2" xfId="21549"/>
    <cellStyle name="輔色6 16 9" xfId="21550"/>
    <cellStyle name="輔色6 16 9 2" xfId="21551"/>
    <cellStyle name="輔色6 16 9 3" xfId="21552"/>
    <cellStyle name="輔色6 17" xfId="21553"/>
    <cellStyle name="輔色6 17 2" xfId="21554"/>
    <cellStyle name="輔色6 17 2 2" xfId="21555"/>
    <cellStyle name="輔色6 17 2 2 2" xfId="21556"/>
    <cellStyle name="輔色6 17 2 3" xfId="21557"/>
    <cellStyle name="輔色6 17 2 3 2" xfId="21558"/>
    <cellStyle name="輔色6 17 2 3 3" xfId="21559"/>
    <cellStyle name="輔色6 17 2 4" xfId="21560"/>
    <cellStyle name="輔色6 17 2 5" xfId="21561"/>
    <cellStyle name="輔色6 17 3" xfId="21562"/>
    <cellStyle name="輔色6 17 3 2" xfId="21563"/>
    <cellStyle name="輔色6 17 3 2 2" xfId="21564"/>
    <cellStyle name="輔色6 17 3 3" xfId="21565"/>
    <cellStyle name="輔色6 17 3 3 2" xfId="21566"/>
    <cellStyle name="輔色6 17 3 3 3" xfId="21567"/>
    <cellStyle name="輔色6 17 3 4" xfId="21568"/>
    <cellStyle name="輔色6 17 4" xfId="21569"/>
    <cellStyle name="輔色6 17 4 2" xfId="21570"/>
    <cellStyle name="輔色6 17 5" xfId="21571"/>
    <cellStyle name="輔色6 17 5 2" xfId="21572"/>
    <cellStyle name="輔色6 17 6" xfId="21573"/>
    <cellStyle name="輔色6 17 6 2" xfId="21574"/>
    <cellStyle name="輔色6 17 6 3" xfId="21575"/>
    <cellStyle name="輔色6 17 7" xfId="21576"/>
    <cellStyle name="輔色6 17 8" xfId="21577"/>
    <cellStyle name="輔色6 18" xfId="21578"/>
    <cellStyle name="輔色6 18 2" xfId="21579"/>
    <cellStyle name="輔色6 18 2 2" xfId="21580"/>
    <cellStyle name="輔色6 18 2 2 2" xfId="21581"/>
    <cellStyle name="輔色6 18 2 3" xfId="21582"/>
    <cellStyle name="輔色6 18 2 3 2" xfId="21583"/>
    <cellStyle name="輔色6 18 2 3 3" xfId="21584"/>
    <cellStyle name="輔色6 18 2 4" xfId="21585"/>
    <cellStyle name="輔色6 18 2 5" xfId="21586"/>
    <cellStyle name="輔色6 18 3" xfId="21587"/>
    <cellStyle name="輔色6 18 3 2" xfId="21588"/>
    <cellStyle name="輔色6 18 3 2 2" xfId="21589"/>
    <cellStyle name="輔色6 18 3 3" xfId="21590"/>
    <cellStyle name="輔色6 18 3 3 2" xfId="21591"/>
    <cellStyle name="輔色6 18 3 3 3" xfId="21592"/>
    <cellStyle name="輔色6 18 3 4" xfId="21593"/>
    <cellStyle name="輔色6 18 4" xfId="21594"/>
    <cellStyle name="輔色6 18 4 2" xfId="21595"/>
    <cellStyle name="輔色6 18 5" xfId="21596"/>
    <cellStyle name="輔色6 18 5 2" xfId="21597"/>
    <cellStyle name="輔色6 18 6" xfId="21598"/>
    <cellStyle name="輔色6 18 6 2" xfId="21599"/>
    <cellStyle name="輔色6 18 6 3" xfId="21600"/>
    <cellStyle name="輔色6 18 7" xfId="21601"/>
    <cellStyle name="輔色6 18 8" xfId="21602"/>
    <cellStyle name="輔色6 19" xfId="21603"/>
    <cellStyle name="輔色6 19 2" xfId="21604"/>
    <cellStyle name="輔色6 19 2 2" xfId="21605"/>
    <cellStyle name="輔色6 19 2 2 2" xfId="21606"/>
    <cellStyle name="輔色6 19 2 3" xfId="21607"/>
    <cellStyle name="輔色6 19 2 3 2" xfId="21608"/>
    <cellStyle name="輔色6 19 2 3 3" xfId="21609"/>
    <cellStyle name="輔色6 19 2 4" xfId="21610"/>
    <cellStyle name="輔色6 19 2 5" xfId="21611"/>
    <cellStyle name="輔色6 19 3" xfId="21612"/>
    <cellStyle name="輔色6 19 3 2" xfId="21613"/>
    <cellStyle name="輔色6 19 3 2 2" xfId="21614"/>
    <cellStyle name="輔色6 19 3 3" xfId="21615"/>
    <cellStyle name="輔色6 19 3 3 2" xfId="21616"/>
    <cellStyle name="輔色6 19 3 3 3" xfId="21617"/>
    <cellStyle name="輔色6 19 3 4" xfId="21618"/>
    <cellStyle name="輔色6 19 4" xfId="21619"/>
    <cellStyle name="輔色6 19 4 2" xfId="21620"/>
    <cellStyle name="輔色6 19 5" xfId="21621"/>
    <cellStyle name="輔色6 19 5 2" xfId="21622"/>
    <cellStyle name="輔色6 19 6" xfId="21623"/>
    <cellStyle name="輔色6 19 6 2" xfId="21624"/>
    <cellStyle name="輔色6 19 6 3" xfId="21625"/>
    <cellStyle name="輔色6 19 7" xfId="21626"/>
    <cellStyle name="輔色6 19 8" xfId="21627"/>
    <cellStyle name="輔色6 2" xfId="21628"/>
    <cellStyle name="輔色6 2 10" xfId="21629"/>
    <cellStyle name="輔色6 2 10 2" xfId="21630"/>
    <cellStyle name="輔色6 2 10 2 2" xfId="21631"/>
    <cellStyle name="輔色6 2 10 3" xfId="21632"/>
    <cellStyle name="輔色6 2 10 3 2" xfId="21633"/>
    <cellStyle name="輔色6 2 10 3 3" xfId="21634"/>
    <cellStyle name="輔色6 2 10 4" xfId="21635"/>
    <cellStyle name="輔色6 2 11" xfId="21636"/>
    <cellStyle name="輔色6 2 11 2" xfId="21637"/>
    <cellStyle name="輔色6 2 11 2 2" xfId="21638"/>
    <cellStyle name="輔色6 2 11 3" xfId="21639"/>
    <cellStyle name="輔色6 2 11 3 2" xfId="21640"/>
    <cellStyle name="輔色6 2 11 3 3" xfId="21641"/>
    <cellStyle name="輔色6 2 11 4" xfId="21642"/>
    <cellStyle name="輔色6 2 12" xfId="21643"/>
    <cellStyle name="輔色6 2 12 2" xfId="21644"/>
    <cellStyle name="輔色6 2 13" xfId="21645"/>
    <cellStyle name="輔色6 2 13 2" xfId="21646"/>
    <cellStyle name="輔色6 2 14" xfId="21647"/>
    <cellStyle name="輔色6 2 14 2" xfId="21648"/>
    <cellStyle name="輔色6 2 14 3" xfId="21649"/>
    <cellStyle name="輔色6 2 15" xfId="21650"/>
    <cellStyle name="輔色6 2 2" xfId="21651"/>
    <cellStyle name="輔色6 2 2 2" xfId="21652"/>
    <cellStyle name="輔色6 2 2 2 2" xfId="21653"/>
    <cellStyle name="輔色6 2 2 2 2 2" xfId="21654"/>
    <cellStyle name="輔色6 2 2 2 3" xfId="21655"/>
    <cellStyle name="輔色6 2 2 2 3 2" xfId="21656"/>
    <cellStyle name="輔色6 2 2 2 3 3" xfId="21657"/>
    <cellStyle name="輔色6 2 2 2 4" xfId="21658"/>
    <cellStyle name="輔色6 2 2 2 5" xfId="21659"/>
    <cellStyle name="輔色6 2 2 3" xfId="21660"/>
    <cellStyle name="輔色6 2 2 3 2" xfId="21661"/>
    <cellStyle name="輔色6 2 2 3 2 2" xfId="21662"/>
    <cellStyle name="輔色6 2 2 3 3" xfId="21663"/>
    <cellStyle name="輔色6 2 2 3 3 2" xfId="21664"/>
    <cellStyle name="輔色6 2 2 3 3 3" xfId="21665"/>
    <cellStyle name="輔色6 2 2 3 4" xfId="21666"/>
    <cellStyle name="輔色6 2 2 4" xfId="21667"/>
    <cellStyle name="輔色6 2 2 4 2" xfId="21668"/>
    <cellStyle name="輔色6 2 2 5" xfId="21669"/>
    <cellStyle name="輔色6 2 2 5 2" xfId="21670"/>
    <cellStyle name="輔色6 2 2 6" xfId="21671"/>
    <cellStyle name="輔色6 2 2 6 2" xfId="21672"/>
    <cellStyle name="輔色6 2 2 6 3" xfId="21673"/>
    <cellStyle name="輔色6 2 2 7" xfId="21674"/>
    <cellStyle name="輔色6 2 3" xfId="21675"/>
    <cellStyle name="輔色6 2 3 2" xfId="21676"/>
    <cellStyle name="輔色6 2 3 2 2" xfId="21677"/>
    <cellStyle name="輔色6 2 3 2 2 2" xfId="21678"/>
    <cellStyle name="輔色6 2 3 2 3" xfId="21679"/>
    <cellStyle name="輔色6 2 3 2 3 2" xfId="21680"/>
    <cellStyle name="輔色6 2 3 2 3 3" xfId="21681"/>
    <cellStyle name="輔色6 2 3 2 4" xfId="21682"/>
    <cellStyle name="輔色6 2 3 2 5" xfId="21683"/>
    <cellStyle name="輔色6 2 3 3" xfId="21684"/>
    <cellStyle name="輔色6 2 3 3 2" xfId="21685"/>
    <cellStyle name="輔色6 2 3 3 2 2" xfId="21686"/>
    <cellStyle name="輔色6 2 3 3 3" xfId="21687"/>
    <cellStyle name="輔色6 2 3 3 3 2" xfId="21688"/>
    <cellStyle name="輔色6 2 3 3 3 3" xfId="21689"/>
    <cellStyle name="輔色6 2 3 3 4" xfId="21690"/>
    <cellStyle name="輔色6 2 3 4" xfId="21691"/>
    <cellStyle name="輔色6 2 3 4 2" xfId="21692"/>
    <cellStyle name="輔色6 2 3 5" xfId="21693"/>
    <cellStyle name="輔色6 2 3 5 2" xfId="21694"/>
    <cellStyle name="輔色6 2 3 6" xfId="21695"/>
    <cellStyle name="輔色6 2 3 6 2" xfId="21696"/>
    <cellStyle name="輔色6 2 3 6 3" xfId="21697"/>
    <cellStyle name="輔色6 2 3 7" xfId="21698"/>
    <cellStyle name="輔色6 2 3 8" xfId="21699"/>
    <cellStyle name="輔色6 2 4" xfId="21700"/>
    <cellStyle name="輔色6 2 4 2" xfId="21701"/>
    <cellStyle name="輔色6 2 4 2 2" xfId="21702"/>
    <cellStyle name="輔色6 2 4 2 2 2" xfId="21703"/>
    <cellStyle name="輔色6 2 4 2 3" xfId="21704"/>
    <cellStyle name="輔色6 2 4 2 3 2" xfId="21705"/>
    <cellStyle name="輔色6 2 4 2 3 3" xfId="21706"/>
    <cellStyle name="輔色6 2 4 2 4" xfId="21707"/>
    <cellStyle name="輔色6 2 4 2 5" xfId="21708"/>
    <cellStyle name="輔色6 2 4 3" xfId="21709"/>
    <cellStyle name="輔色6 2 4 3 2" xfId="21710"/>
    <cellStyle name="輔色6 2 4 3 2 2" xfId="21711"/>
    <cellStyle name="輔色6 2 4 3 3" xfId="21712"/>
    <cellStyle name="輔色6 2 4 3 3 2" xfId="21713"/>
    <cellStyle name="輔色6 2 4 3 3 3" xfId="21714"/>
    <cellStyle name="輔色6 2 4 3 4" xfId="21715"/>
    <cellStyle name="輔色6 2 4 4" xfId="21716"/>
    <cellStyle name="輔色6 2 4 4 2" xfId="21717"/>
    <cellStyle name="輔色6 2 4 5" xfId="21718"/>
    <cellStyle name="輔色6 2 4 5 2" xfId="21719"/>
    <cellStyle name="輔色6 2 4 6" xfId="21720"/>
    <cellStyle name="輔色6 2 4 6 2" xfId="21721"/>
    <cellStyle name="輔色6 2 4 6 3" xfId="21722"/>
    <cellStyle name="輔色6 2 4 7" xfId="21723"/>
    <cellStyle name="輔色6 2 4 8" xfId="21724"/>
    <cellStyle name="輔色6 2 5" xfId="21725"/>
    <cellStyle name="輔色6 2 5 2" xfId="21726"/>
    <cellStyle name="輔色6 2 5 2 2" xfId="21727"/>
    <cellStyle name="輔色6 2 5 2 2 2" xfId="21728"/>
    <cellStyle name="輔色6 2 5 2 3" xfId="21729"/>
    <cellStyle name="輔色6 2 5 2 3 2" xfId="21730"/>
    <cellStyle name="輔色6 2 5 2 3 3" xfId="21731"/>
    <cellStyle name="輔色6 2 5 2 4" xfId="21732"/>
    <cellStyle name="輔色6 2 5 3" xfId="21733"/>
    <cellStyle name="輔色6 2 5 3 2" xfId="21734"/>
    <cellStyle name="輔色6 2 5 3 2 2" xfId="21735"/>
    <cellStyle name="輔色6 2 5 3 3" xfId="21736"/>
    <cellStyle name="輔色6 2 5 3 3 2" xfId="21737"/>
    <cellStyle name="輔色6 2 5 3 3 3" xfId="21738"/>
    <cellStyle name="輔色6 2 5 3 4" xfId="21739"/>
    <cellStyle name="輔色6 2 5 4" xfId="21740"/>
    <cellStyle name="輔色6 2 5 4 2" xfId="21741"/>
    <cellStyle name="輔色6 2 5 5" xfId="21742"/>
    <cellStyle name="輔色6 2 5 5 2" xfId="21743"/>
    <cellStyle name="輔色6 2 5 5 3" xfId="21744"/>
    <cellStyle name="輔色6 2 5 6" xfId="21745"/>
    <cellStyle name="輔色6 2 5 7" xfId="21746"/>
    <cellStyle name="輔色6 2 6" xfId="21747"/>
    <cellStyle name="輔色6 2 6 2" xfId="21748"/>
    <cellStyle name="輔色6 2 6 2 2" xfId="21749"/>
    <cellStyle name="輔色6 2 6 2 2 2" xfId="21750"/>
    <cellStyle name="輔色6 2 6 2 3" xfId="21751"/>
    <cellStyle name="輔色6 2 6 2 3 2" xfId="21752"/>
    <cellStyle name="輔色6 2 6 2 3 3" xfId="21753"/>
    <cellStyle name="輔色6 2 6 2 4" xfId="21754"/>
    <cellStyle name="輔色6 2 6 3" xfId="21755"/>
    <cellStyle name="輔色6 2 6 3 2" xfId="21756"/>
    <cellStyle name="輔色6 2 6 3 2 2" xfId="21757"/>
    <cellStyle name="輔色6 2 6 3 3" xfId="21758"/>
    <cellStyle name="輔色6 2 6 3 3 2" xfId="21759"/>
    <cellStyle name="輔色6 2 6 3 3 3" xfId="21760"/>
    <cellStyle name="輔色6 2 6 3 4" xfId="21761"/>
    <cellStyle name="輔色6 2 6 4" xfId="21762"/>
    <cellStyle name="輔色6 2 6 4 2" xfId="21763"/>
    <cellStyle name="輔色6 2 6 5" xfId="21764"/>
    <cellStyle name="輔色6 2 6 5 2" xfId="21765"/>
    <cellStyle name="輔色6 2 6 5 3" xfId="21766"/>
    <cellStyle name="輔色6 2 6 6" xfId="21767"/>
    <cellStyle name="輔色6 2 7" xfId="21768"/>
    <cellStyle name="輔色6 2 7 2" xfId="21769"/>
    <cellStyle name="輔色6 2 7 2 2" xfId="21770"/>
    <cellStyle name="輔色6 2 7 2 2 2" xfId="21771"/>
    <cellStyle name="輔色6 2 7 2 3" xfId="21772"/>
    <cellStyle name="輔色6 2 7 2 3 2" xfId="21773"/>
    <cellStyle name="輔色6 2 7 2 3 3" xfId="21774"/>
    <cellStyle name="輔色6 2 7 2 4" xfId="21775"/>
    <cellStyle name="輔色6 2 7 3" xfId="21776"/>
    <cellStyle name="輔色6 2 7 3 2" xfId="21777"/>
    <cellStyle name="輔色6 2 7 3 2 2" xfId="21778"/>
    <cellStyle name="輔色6 2 7 3 3" xfId="21779"/>
    <cellStyle name="輔色6 2 7 3 3 2" xfId="21780"/>
    <cellStyle name="輔色6 2 7 3 3 3" xfId="21781"/>
    <cellStyle name="輔色6 2 7 3 4" xfId="21782"/>
    <cellStyle name="輔色6 2 7 4" xfId="21783"/>
    <cellStyle name="輔色6 2 7 4 2" xfId="21784"/>
    <cellStyle name="輔色6 2 7 5" xfId="21785"/>
    <cellStyle name="輔色6 2 7 5 2" xfId="21786"/>
    <cellStyle name="輔色6 2 7 5 3" xfId="21787"/>
    <cellStyle name="輔色6 2 7 6" xfId="21788"/>
    <cellStyle name="輔色6 2 8" xfId="21789"/>
    <cellStyle name="輔色6 2 8 2" xfId="21790"/>
    <cellStyle name="輔色6 2 8 2 2" xfId="21791"/>
    <cellStyle name="輔色6 2 8 2 2 2" xfId="21792"/>
    <cellStyle name="輔色6 2 8 2 3" xfId="21793"/>
    <cellStyle name="輔色6 2 8 2 3 2" xfId="21794"/>
    <cellStyle name="輔色6 2 8 2 3 3" xfId="21795"/>
    <cellStyle name="輔色6 2 8 2 4" xfId="21796"/>
    <cellStyle name="輔色6 2 8 3" xfId="21797"/>
    <cellStyle name="輔色6 2 8 3 2" xfId="21798"/>
    <cellStyle name="輔色6 2 8 3 2 2" xfId="21799"/>
    <cellStyle name="輔色6 2 8 3 3" xfId="21800"/>
    <cellStyle name="輔色6 2 8 3 3 2" xfId="21801"/>
    <cellStyle name="輔色6 2 8 3 3 3" xfId="21802"/>
    <cellStyle name="輔色6 2 8 3 4" xfId="21803"/>
    <cellStyle name="輔色6 2 8 4" xfId="21804"/>
    <cellStyle name="輔色6 2 8 4 2" xfId="21805"/>
    <cellStyle name="輔色6 2 8 5" xfId="21806"/>
    <cellStyle name="輔色6 2 8 5 2" xfId="21807"/>
    <cellStyle name="輔色6 2 8 5 3" xfId="21808"/>
    <cellStyle name="輔色6 2 8 6" xfId="21809"/>
    <cellStyle name="輔色6 2 9" xfId="21810"/>
    <cellStyle name="輔色6 2 9 2" xfId="21811"/>
    <cellStyle name="輔色6 2 9 2 2" xfId="21812"/>
    <cellStyle name="輔色6 2 9 2 2 2" xfId="21813"/>
    <cellStyle name="輔色6 2 9 2 3" xfId="21814"/>
    <cellStyle name="輔色6 2 9 2 3 2" xfId="21815"/>
    <cellStyle name="輔色6 2 9 2 3 3" xfId="21816"/>
    <cellStyle name="輔色6 2 9 2 4" xfId="21817"/>
    <cellStyle name="輔色6 2 9 3" xfId="21818"/>
    <cellStyle name="輔色6 2 9 3 2" xfId="21819"/>
    <cellStyle name="輔色6 2 9 3 2 2" xfId="21820"/>
    <cellStyle name="輔色6 2 9 3 3" xfId="21821"/>
    <cellStyle name="輔色6 2 9 3 3 2" xfId="21822"/>
    <cellStyle name="輔色6 2 9 3 3 3" xfId="21823"/>
    <cellStyle name="輔色6 2 9 3 4" xfId="21824"/>
    <cellStyle name="輔色6 2 9 4" xfId="21825"/>
    <cellStyle name="輔色6 2 9 4 2" xfId="21826"/>
    <cellStyle name="輔色6 2 9 5" xfId="21827"/>
    <cellStyle name="輔色6 2 9 5 2" xfId="21828"/>
    <cellStyle name="輔色6 2 9 5 3" xfId="21829"/>
    <cellStyle name="輔色6 2 9 6" xfId="21830"/>
    <cellStyle name="輔色6 20" xfId="21831"/>
    <cellStyle name="輔色6 20 2" xfId="21832"/>
    <cellStyle name="輔色6 20 2 2" xfId="21833"/>
    <cellStyle name="輔色6 20 2 2 2" xfId="21834"/>
    <cellStyle name="輔色6 20 2 3" xfId="21835"/>
    <cellStyle name="輔色6 20 2 3 2" xfId="21836"/>
    <cellStyle name="輔色6 20 2 3 3" xfId="21837"/>
    <cellStyle name="輔色6 20 2 4" xfId="21838"/>
    <cellStyle name="輔色6 20 3" xfId="21839"/>
    <cellStyle name="輔色6 20 3 2" xfId="21840"/>
    <cellStyle name="輔色6 20 3 2 2" xfId="21841"/>
    <cellStyle name="輔色6 20 3 3" xfId="21842"/>
    <cellStyle name="輔色6 20 3 3 2" xfId="21843"/>
    <cellStyle name="輔色6 20 3 3 3" xfId="21844"/>
    <cellStyle name="輔色6 20 3 4" xfId="21845"/>
    <cellStyle name="輔色6 20 4" xfId="21846"/>
    <cellStyle name="輔色6 20 4 2" xfId="21847"/>
    <cellStyle name="輔色6 20 5" xfId="21848"/>
    <cellStyle name="輔色6 20 5 2" xfId="21849"/>
    <cellStyle name="輔色6 20 5 3" xfId="21850"/>
    <cellStyle name="輔色6 20 6" xfId="21851"/>
    <cellStyle name="輔色6 21" xfId="21852"/>
    <cellStyle name="輔色6 21 2" xfId="21853"/>
    <cellStyle name="輔色6 21 2 2" xfId="21854"/>
    <cellStyle name="輔色6 21 2 2 2" xfId="21855"/>
    <cellStyle name="輔色6 21 2 3" xfId="21856"/>
    <cellStyle name="輔色6 21 2 3 2" xfId="21857"/>
    <cellStyle name="輔色6 21 2 3 3" xfId="21858"/>
    <cellStyle name="輔色6 21 2 4" xfId="21859"/>
    <cellStyle name="輔色6 21 3" xfId="21860"/>
    <cellStyle name="輔色6 21 3 2" xfId="21861"/>
    <cellStyle name="輔色6 21 3 2 2" xfId="21862"/>
    <cellStyle name="輔色6 21 3 3" xfId="21863"/>
    <cellStyle name="輔色6 21 3 3 2" xfId="21864"/>
    <cellStyle name="輔色6 21 3 3 3" xfId="21865"/>
    <cellStyle name="輔色6 21 3 4" xfId="21866"/>
    <cellStyle name="輔色6 21 4" xfId="21867"/>
    <cellStyle name="輔色6 21 4 2" xfId="21868"/>
    <cellStyle name="輔色6 21 5" xfId="21869"/>
    <cellStyle name="輔色6 21 5 2" xfId="21870"/>
    <cellStyle name="輔色6 21 5 3" xfId="21871"/>
    <cellStyle name="輔色6 21 6" xfId="21872"/>
    <cellStyle name="輔色6 22" xfId="21873"/>
    <cellStyle name="輔色6 22 2" xfId="21874"/>
    <cellStyle name="輔色6 22 2 2" xfId="21875"/>
    <cellStyle name="輔色6 22 3" xfId="21876"/>
    <cellStyle name="輔色6 22 3 2" xfId="21877"/>
    <cellStyle name="輔色6 22 3 3" xfId="21878"/>
    <cellStyle name="輔色6 22 4" xfId="21879"/>
    <cellStyle name="輔色6 23" xfId="21880"/>
    <cellStyle name="輔色6 23 2" xfId="21881"/>
    <cellStyle name="輔色6 24" xfId="21882"/>
    <cellStyle name="輔色6 24 2" xfId="21883"/>
    <cellStyle name="輔色6 25" xfId="21884"/>
    <cellStyle name="輔色6 3" xfId="21885"/>
    <cellStyle name="輔色6 3 10" xfId="21886"/>
    <cellStyle name="輔色6 3 2" xfId="21887"/>
    <cellStyle name="輔色6 3 2 2" xfId="21888"/>
    <cellStyle name="輔色6 3 2 2 2" xfId="21889"/>
    <cellStyle name="輔色6 3 2 2 2 2" xfId="21890"/>
    <cellStyle name="輔色6 3 2 2 3" xfId="21891"/>
    <cellStyle name="輔色6 3 2 2 3 2" xfId="21892"/>
    <cellStyle name="輔色6 3 2 2 3 3" xfId="21893"/>
    <cellStyle name="輔色6 3 2 2 4" xfId="21894"/>
    <cellStyle name="輔色6 3 2 2 5" xfId="21895"/>
    <cellStyle name="輔色6 3 2 3" xfId="21896"/>
    <cellStyle name="輔色6 3 2 3 2" xfId="21897"/>
    <cellStyle name="輔色6 3 2 3 2 2" xfId="21898"/>
    <cellStyle name="輔色6 3 2 3 3" xfId="21899"/>
    <cellStyle name="輔色6 3 2 3 3 2" xfId="21900"/>
    <cellStyle name="輔色6 3 2 3 3 3" xfId="21901"/>
    <cellStyle name="輔色6 3 2 3 4" xfId="21902"/>
    <cellStyle name="輔色6 3 2 4" xfId="21903"/>
    <cellStyle name="輔色6 3 2 4 2" xfId="21904"/>
    <cellStyle name="輔色6 3 2 5" xfId="21905"/>
    <cellStyle name="輔色6 3 2 5 2" xfId="21906"/>
    <cellStyle name="輔色6 3 2 6" xfId="21907"/>
    <cellStyle name="輔色6 3 2 6 2" xfId="21908"/>
    <cellStyle name="輔色6 3 2 6 3" xfId="21909"/>
    <cellStyle name="輔色6 3 2 7" xfId="21910"/>
    <cellStyle name="輔色6 3 2 8" xfId="21911"/>
    <cellStyle name="輔色6 3 3" xfId="21912"/>
    <cellStyle name="輔色6 3 3 2" xfId="21913"/>
    <cellStyle name="輔色6 3 3 2 2" xfId="21914"/>
    <cellStyle name="輔色6 3 3 2 2 2" xfId="21915"/>
    <cellStyle name="輔色6 3 3 2 3" xfId="21916"/>
    <cellStyle name="輔色6 3 3 2 3 2" xfId="21917"/>
    <cellStyle name="輔色6 3 3 2 3 3" xfId="21918"/>
    <cellStyle name="輔色6 3 3 2 4" xfId="21919"/>
    <cellStyle name="輔色6 3 3 2 5" xfId="21920"/>
    <cellStyle name="輔色6 3 3 3" xfId="21921"/>
    <cellStyle name="輔色6 3 3 3 2" xfId="21922"/>
    <cellStyle name="輔色6 3 3 3 2 2" xfId="21923"/>
    <cellStyle name="輔色6 3 3 3 3" xfId="21924"/>
    <cellStyle name="輔色6 3 3 3 3 2" xfId="21925"/>
    <cellStyle name="輔色6 3 3 3 3 3" xfId="21926"/>
    <cellStyle name="輔色6 3 3 3 4" xfId="21927"/>
    <cellStyle name="輔色6 3 3 4" xfId="21928"/>
    <cellStyle name="輔色6 3 3 4 2" xfId="21929"/>
    <cellStyle name="輔色6 3 3 5" xfId="21930"/>
    <cellStyle name="輔色6 3 3 5 2" xfId="21931"/>
    <cellStyle name="輔色6 3 3 6" xfId="21932"/>
    <cellStyle name="輔色6 3 3 6 2" xfId="21933"/>
    <cellStyle name="輔色6 3 3 6 3" xfId="21934"/>
    <cellStyle name="輔色6 3 3 7" xfId="21935"/>
    <cellStyle name="輔色6 3 3 8" xfId="21936"/>
    <cellStyle name="輔色6 3 4" xfId="21937"/>
    <cellStyle name="輔色6 3 4 2" xfId="21938"/>
    <cellStyle name="輔色6 3 4 2 2" xfId="21939"/>
    <cellStyle name="輔色6 3 4 2 2 2" xfId="21940"/>
    <cellStyle name="輔色6 3 4 2 3" xfId="21941"/>
    <cellStyle name="輔色6 3 4 2 3 2" xfId="21942"/>
    <cellStyle name="輔色6 3 4 2 3 3" xfId="21943"/>
    <cellStyle name="輔色6 3 4 2 4" xfId="21944"/>
    <cellStyle name="輔色6 3 4 2 5" xfId="21945"/>
    <cellStyle name="輔色6 3 4 3" xfId="21946"/>
    <cellStyle name="輔色6 3 4 3 2" xfId="21947"/>
    <cellStyle name="輔色6 3 4 3 2 2" xfId="21948"/>
    <cellStyle name="輔色6 3 4 3 3" xfId="21949"/>
    <cellStyle name="輔色6 3 4 3 3 2" xfId="21950"/>
    <cellStyle name="輔色6 3 4 3 3 3" xfId="21951"/>
    <cellStyle name="輔色6 3 4 3 4" xfId="21952"/>
    <cellStyle name="輔色6 3 4 4" xfId="21953"/>
    <cellStyle name="輔色6 3 4 4 2" xfId="21954"/>
    <cellStyle name="輔色6 3 4 5" xfId="21955"/>
    <cellStyle name="輔色6 3 4 5 2" xfId="21956"/>
    <cellStyle name="輔色6 3 4 6" xfId="21957"/>
    <cellStyle name="輔色6 3 4 6 2" xfId="21958"/>
    <cellStyle name="輔色6 3 4 6 3" xfId="21959"/>
    <cellStyle name="輔色6 3 4 7" xfId="21960"/>
    <cellStyle name="輔色6 3 4 8" xfId="21961"/>
    <cellStyle name="輔色6 3 5" xfId="21962"/>
    <cellStyle name="輔色6 3 5 2" xfId="21963"/>
    <cellStyle name="輔色6 3 5 2 2" xfId="21964"/>
    <cellStyle name="輔色6 3 5 3" xfId="21965"/>
    <cellStyle name="輔色6 3 5 3 2" xfId="21966"/>
    <cellStyle name="輔色6 3 5 3 3" xfId="21967"/>
    <cellStyle name="輔色6 3 5 4" xfId="21968"/>
    <cellStyle name="輔色6 3 5 5" xfId="21969"/>
    <cellStyle name="輔色6 3 6" xfId="21970"/>
    <cellStyle name="輔色6 3 6 2" xfId="21971"/>
    <cellStyle name="輔色6 3 6 2 2" xfId="21972"/>
    <cellStyle name="輔色6 3 6 3" xfId="21973"/>
    <cellStyle name="輔色6 3 6 3 2" xfId="21974"/>
    <cellStyle name="輔色6 3 6 3 3" xfId="21975"/>
    <cellStyle name="輔色6 3 6 4" xfId="21976"/>
    <cellStyle name="輔色6 3 7" xfId="21977"/>
    <cellStyle name="輔色6 3 7 2" xfId="21978"/>
    <cellStyle name="輔色6 3 8" xfId="21979"/>
    <cellStyle name="輔色6 3 8 2" xfId="21980"/>
    <cellStyle name="輔色6 3 9" xfId="21981"/>
    <cellStyle name="輔色6 3 9 2" xfId="21982"/>
    <cellStyle name="輔色6 3 9 3" xfId="21983"/>
    <cellStyle name="輔色6 4" xfId="21984"/>
    <cellStyle name="輔色6 4 10" xfId="21985"/>
    <cellStyle name="輔色6 4 2" xfId="21986"/>
    <cellStyle name="輔色6 4 2 2" xfId="21987"/>
    <cellStyle name="輔色6 4 2 2 2" xfId="21988"/>
    <cellStyle name="輔色6 4 2 2 2 2" xfId="21989"/>
    <cellStyle name="輔色6 4 2 2 3" xfId="21990"/>
    <cellStyle name="輔色6 4 2 2 3 2" xfId="21991"/>
    <cellStyle name="輔色6 4 2 2 3 3" xfId="21992"/>
    <cellStyle name="輔色6 4 2 2 4" xfId="21993"/>
    <cellStyle name="輔色6 4 2 2 5" xfId="21994"/>
    <cellStyle name="輔色6 4 2 3" xfId="21995"/>
    <cellStyle name="輔色6 4 2 3 2" xfId="21996"/>
    <cellStyle name="輔色6 4 2 3 2 2" xfId="21997"/>
    <cellStyle name="輔色6 4 2 3 3" xfId="21998"/>
    <cellStyle name="輔色6 4 2 3 3 2" xfId="21999"/>
    <cellStyle name="輔色6 4 2 3 3 3" xfId="22000"/>
    <cellStyle name="輔色6 4 2 3 4" xfId="22001"/>
    <cellStyle name="輔色6 4 2 4" xfId="22002"/>
    <cellStyle name="輔色6 4 2 4 2" xfId="22003"/>
    <cellStyle name="輔色6 4 2 5" xfId="22004"/>
    <cellStyle name="輔色6 4 2 5 2" xfId="22005"/>
    <cellStyle name="輔色6 4 2 6" xfId="22006"/>
    <cellStyle name="輔色6 4 2 6 2" xfId="22007"/>
    <cellStyle name="輔色6 4 2 6 3" xfId="22008"/>
    <cellStyle name="輔色6 4 2 7" xfId="22009"/>
    <cellStyle name="輔色6 4 2 8" xfId="22010"/>
    <cellStyle name="輔色6 4 3" xfId="22011"/>
    <cellStyle name="輔色6 4 3 2" xfId="22012"/>
    <cellStyle name="輔色6 4 3 2 2" xfId="22013"/>
    <cellStyle name="輔色6 4 3 2 2 2" xfId="22014"/>
    <cellStyle name="輔色6 4 3 2 3" xfId="22015"/>
    <cellStyle name="輔色6 4 3 2 3 2" xfId="22016"/>
    <cellStyle name="輔色6 4 3 2 3 3" xfId="22017"/>
    <cellStyle name="輔色6 4 3 2 4" xfId="22018"/>
    <cellStyle name="輔色6 4 3 2 5" xfId="22019"/>
    <cellStyle name="輔色6 4 3 3" xfId="22020"/>
    <cellStyle name="輔色6 4 3 3 2" xfId="22021"/>
    <cellStyle name="輔色6 4 3 3 2 2" xfId="22022"/>
    <cellStyle name="輔色6 4 3 3 3" xfId="22023"/>
    <cellStyle name="輔色6 4 3 3 3 2" xfId="22024"/>
    <cellStyle name="輔色6 4 3 3 3 3" xfId="22025"/>
    <cellStyle name="輔色6 4 3 3 4" xfId="22026"/>
    <cellStyle name="輔色6 4 3 4" xfId="22027"/>
    <cellStyle name="輔色6 4 3 4 2" xfId="22028"/>
    <cellStyle name="輔色6 4 3 5" xfId="22029"/>
    <cellStyle name="輔色6 4 3 5 2" xfId="22030"/>
    <cellStyle name="輔色6 4 3 6" xfId="22031"/>
    <cellStyle name="輔色6 4 3 6 2" xfId="22032"/>
    <cellStyle name="輔色6 4 3 6 3" xfId="22033"/>
    <cellStyle name="輔色6 4 3 7" xfId="22034"/>
    <cellStyle name="輔色6 4 3 8" xfId="22035"/>
    <cellStyle name="輔色6 4 4" xfId="22036"/>
    <cellStyle name="輔色6 4 4 2" xfId="22037"/>
    <cellStyle name="輔色6 4 4 2 2" xfId="22038"/>
    <cellStyle name="輔色6 4 4 2 2 2" xfId="22039"/>
    <cellStyle name="輔色6 4 4 2 3" xfId="22040"/>
    <cellStyle name="輔色6 4 4 2 3 2" xfId="22041"/>
    <cellStyle name="輔色6 4 4 2 3 3" xfId="22042"/>
    <cellStyle name="輔色6 4 4 2 4" xfId="22043"/>
    <cellStyle name="輔色6 4 4 2 5" xfId="22044"/>
    <cellStyle name="輔色6 4 4 3" xfId="22045"/>
    <cellStyle name="輔色6 4 4 3 2" xfId="22046"/>
    <cellStyle name="輔色6 4 4 3 2 2" xfId="22047"/>
    <cellStyle name="輔色6 4 4 3 3" xfId="22048"/>
    <cellStyle name="輔色6 4 4 3 3 2" xfId="22049"/>
    <cellStyle name="輔色6 4 4 3 3 3" xfId="22050"/>
    <cellStyle name="輔色6 4 4 3 4" xfId="22051"/>
    <cellStyle name="輔色6 4 4 4" xfId="22052"/>
    <cellStyle name="輔色6 4 4 4 2" xfId="22053"/>
    <cellStyle name="輔色6 4 4 5" xfId="22054"/>
    <cellStyle name="輔色6 4 4 5 2" xfId="22055"/>
    <cellStyle name="輔色6 4 4 6" xfId="22056"/>
    <cellStyle name="輔色6 4 4 6 2" xfId="22057"/>
    <cellStyle name="輔色6 4 4 6 3" xfId="22058"/>
    <cellStyle name="輔色6 4 4 7" xfId="22059"/>
    <cellStyle name="輔色6 4 4 8" xfId="22060"/>
    <cellStyle name="輔色6 4 5" xfId="22061"/>
    <cellStyle name="輔色6 4 5 2" xfId="22062"/>
    <cellStyle name="輔色6 4 5 2 2" xfId="22063"/>
    <cellStyle name="輔色6 4 5 3" xfId="22064"/>
    <cellStyle name="輔色6 4 5 3 2" xfId="22065"/>
    <cellStyle name="輔色6 4 5 3 3" xfId="22066"/>
    <cellStyle name="輔色6 4 5 4" xfId="22067"/>
    <cellStyle name="輔色6 4 5 5" xfId="22068"/>
    <cellStyle name="輔色6 4 6" xfId="22069"/>
    <cellStyle name="輔色6 4 6 2" xfId="22070"/>
    <cellStyle name="輔色6 4 6 2 2" xfId="22071"/>
    <cellStyle name="輔色6 4 6 3" xfId="22072"/>
    <cellStyle name="輔色6 4 6 3 2" xfId="22073"/>
    <cellStyle name="輔色6 4 6 3 3" xfId="22074"/>
    <cellStyle name="輔色6 4 6 4" xfId="22075"/>
    <cellStyle name="輔色6 4 7" xfId="22076"/>
    <cellStyle name="輔色6 4 7 2" xfId="22077"/>
    <cellStyle name="輔色6 4 8" xfId="22078"/>
    <cellStyle name="輔色6 4 8 2" xfId="22079"/>
    <cellStyle name="輔色6 4 9" xfId="22080"/>
    <cellStyle name="輔色6 4 9 2" xfId="22081"/>
    <cellStyle name="輔色6 4 9 3" xfId="22082"/>
    <cellStyle name="輔色6 5" xfId="22083"/>
    <cellStyle name="輔色6 5 10" xfId="22084"/>
    <cellStyle name="輔色6 5 2" xfId="22085"/>
    <cellStyle name="輔色6 5 2 2" xfId="22086"/>
    <cellStyle name="輔色6 5 2 2 2" xfId="22087"/>
    <cellStyle name="輔色6 5 2 2 2 2" xfId="22088"/>
    <cellStyle name="輔色6 5 2 2 3" xfId="22089"/>
    <cellStyle name="輔色6 5 2 2 3 2" xfId="22090"/>
    <cellStyle name="輔色6 5 2 2 3 3" xfId="22091"/>
    <cellStyle name="輔色6 5 2 2 4" xfId="22092"/>
    <cellStyle name="輔色6 5 2 2 5" xfId="22093"/>
    <cellStyle name="輔色6 5 2 3" xfId="22094"/>
    <cellStyle name="輔色6 5 2 3 2" xfId="22095"/>
    <cellStyle name="輔色6 5 2 3 2 2" xfId="22096"/>
    <cellStyle name="輔色6 5 2 3 3" xfId="22097"/>
    <cellStyle name="輔色6 5 2 3 3 2" xfId="22098"/>
    <cellStyle name="輔色6 5 2 3 3 3" xfId="22099"/>
    <cellStyle name="輔色6 5 2 3 4" xfId="22100"/>
    <cellStyle name="輔色6 5 2 4" xfId="22101"/>
    <cellStyle name="輔色6 5 2 4 2" xfId="22102"/>
    <cellStyle name="輔色6 5 2 5" xfId="22103"/>
    <cellStyle name="輔色6 5 2 5 2" xfId="22104"/>
    <cellStyle name="輔色6 5 2 6" xfId="22105"/>
    <cellStyle name="輔色6 5 2 6 2" xfId="22106"/>
    <cellStyle name="輔色6 5 2 6 3" xfId="22107"/>
    <cellStyle name="輔色6 5 2 7" xfId="22108"/>
    <cellStyle name="輔色6 5 2 8" xfId="22109"/>
    <cellStyle name="輔色6 5 3" xfId="22110"/>
    <cellStyle name="輔色6 5 3 2" xfId="22111"/>
    <cellStyle name="輔色6 5 3 2 2" xfId="22112"/>
    <cellStyle name="輔色6 5 3 2 2 2" xfId="22113"/>
    <cellStyle name="輔色6 5 3 2 3" xfId="22114"/>
    <cellStyle name="輔色6 5 3 2 3 2" xfId="22115"/>
    <cellStyle name="輔色6 5 3 2 3 3" xfId="22116"/>
    <cellStyle name="輔色6 5 3 2 4" xfId="22117"/>
    <cellStyle name="輔色6 5 3 2 5" xfId="22118"/>
    <cellStyle name="輔色6 5 3 3" xfId="22119"/>
    <cellStyle name="輔色6 5 3 3 2" xfId="22120"/>
    <cellStyle name="輔色6 5 3 3 2 2" xfId="22121"/>
    <cellStyle name="輔色6 5 3 3 3" xfId="22122"/>
    <cellStyle name="輔色6 5 3 3 3 2" xfId="22123"/>
    <cellStyle name="輔色6 5 3 3 3 3" xfId="22124"/>
    <cellStyle name="輔色6 5 3 3 4" xfId="22125"/>
    <cellStyle name="輔色6 5 3 4" xfId="22126"/>
    <cellStyle name="輔色6 5 3 4 2" xfId="22127"/>
    <cellStyle name="輔色6 5 3 5" xfId="22128"/>
    <cellStyle name="輔色6 5 3 5 2" xfId="22129"/>
    <cellStyle name="輔色6 5 3 6" xfId="22130"/>
    <cellStyle name="輔色6 5 3 6 2" xfId="22131"/>
    <cellStyle name="輔色6 5 3 6 3" xfId="22132"/>
    <cellStyle name="輔色6 5 3 7" xfId="22133"/>
    <cellStyle name="輔色6 5 3 8" xfId="22134"/>
    <cellStyle name="輔色6 5 4" xfId="22135"/>
    <cellStyle name="輔色6 5 4 2" xfId="22136"/>
    <cellStyle name="輔色6 5 4 2 2" xfId="22137"/>
    <cellStyle name="輔色6 5 4 2 2 2" xfId="22138"/>
    <cellStyle name="輔色6 5 4 2 3" xfId="22139"/>
    <cellStyle name="輔色6 5 4 2 3 2" xfId="22140"/>
    <cellStyle name="輔色6 5 4 2 3 3" xfId="22141"/>
    <cellStyle name="輔色6 5 4 2 4" xfId="22142"/>
    <cellStyle name="輔色6 5 4 2 5" xfId="22143"/>
    <cellStyle name="輔色6 5 4 3" xfId="22144"/>
    <cellStyle name="輔色6 5 4 3 2" xfId="22145"/>
    <cellStyle name="輔色6 5 4 3 2 2" xfId="22146"/>
    <cellStyle name="輔色6 5 4 3 3" xfId="22147"/>
    <cellStyle name="輔色6 5 4 3 3 2" xfId="22148"/>
    <cellStyle name="輔色6 5 4 3 3 3" xfId="22149"/>
    <cellStyle name="輔色6 5 4 3 4" xfId="22150"/>
    <cellStyle name="輔色6 5 4 4" xfId="22151"/>
    <cellStyle name="輔色6 5 4 4 2" xfId="22152"/>
    <cellStyle name="輔色6 5 4 5" xfId="22153"/>
    <cellStyle name="輔色6 5 4 5 2" xfId="22154"/>
    <cellStyle name="輔色6 5 4 6" xfId="22155"/>
    <cellStyle name="輔色6 5 4 6 2" xfId="22156"/>
    <cellStyle name="輔色6 5 4 6 3" xfId="22157"/>
    <cellStyle name="輔色6 5 4 7" xfId="22158"/>
    <cellStyle name="輔色6 5 4 8" xfId="22159"/>
    <cellStyle name="輔色6 5 5" xfId="22160"/>
    <cellStyle name="輔色6 5 5 2" xfId="22161"/>
    <cellStyle name="輔色6 5 5 2 2" xfId="22162"/>
    <cellStyle name="輔色6 5 5 3" xfId="22163"/>
    <cellStyle name="輔色6 5 5 3 2" xfId="22164"/>
    <cellStyle name="輔色6 5 5 3 3" xfId="22165"/>
    <cellStyle name="輔色6 5 5 4" xfId="22166"/>
    <cellStyle name="輔色6 5 5 5" xfId="22167"/>
    <cellStyle name="輔色6 5 6" xfId="22168"/>
    <cellStyle name="輔色6 5 6 2" xfId="22169"/>
    <cellStyle name="輔色6 5 6 2 2" xfId="22170"/>
    <cellStyle name="輔色6 5 6 3" xfId="22171"/>
    <cellStyle name="輔色6 5 6 3 2" xfId="22172"/>
    <cellStyle name="輔色6 5 6 3 3" xfId="22173"/>
    <cellStyle name="輔色6 5 6 4" xfId="22174"/>
    <cellStyle name="輔色6 5 7" xfId="22175"/>
    <cellStyle name="輔色6 5 7 2" xfId="22176"/>
    <cellStyle name="輔色6 5 8" xfId="22177"/>
    <cellStyle name="輔色6 5 8 2" xfId="22178"/>
    <cellStyle name="輔色6 5 9" xfId="22179"/>
    <cellStyle name="輔色6 5 9 2" xfId="22180"/>
    <cellStyle name="輔色6 5 9 3" xfId="22181"/>
    <cellStyle name="輔色6 6" xfId="22182"/>
    <cellStyle name="輔色6 6 10" xfId="22183"/>
    <cellStyle name="輔色6 6 10 2" xfId="22184"/>
    <cellStyle name="輔色6 6 10 3" xfId="22185"/>
    <cellStyle name="輔色6 6 11" xfId="22186"/>
    <cellStyle name="輔色6 6 12" xfId="22187"/>
    <cellStyle name="輔色6 6 2" xfId="22188"/>
    <cellStyle name="輔色6 6 2 2" xfId="22189"/>
    <cellStyle name="輔色6 6 2 2 2" xfId="22190"/>
    <cellStyle name="輔色6 6 2 2 2 2" xfId="22191"/>
    <cellStyle name="輔色6 6 2 2 3" xfId="22192"/>
    <cellStyle name="輔色6 6 2 2 3 2" xfId="22193"/>
    <cellStyle name="輔色6 6 2 2 3 3" xfId="22194"/>
    <cellStyle name="輔色6 6 2 2 4" xfId="22195"/>
    <cellStyle name="輔色6 6 2 2 5" xfId="22196"/>
    <cellStyle name="輔色6 6 2 3" xfId="22197"/>
    <cellStyle name="輔色6 6 2 3 2" xfId="22198"/>
    <cellStyle name="輔色6 6 2 3 2 2" xfId="22199"/>
    <cellStyle name="輔色6 6 2 3 3" xfId="22200"/>
    <cellStyle name="輔色6 6 2 3 3 2" xfId="22201"/>
    <cellStyle name="輔色6 6 2 3 3 3" xfId="22202"/>
    <cellStyle name="輔色6 6 2 3 4" xfId="22203"/>
    <cellStyle name="輔色6 6 2 4" xfId="22204"/>
    <cellStyle name="輔色6 6 2 4 2" xfId="22205"/>
    <cellStyle name="輔色6 6 2 5" xfId="22206"/>
    <cellStyle name="輔色6 6 2 5 2" xfId="22207"/>
    <cellStyle name="輔色6 6 2 6" xfId="22208"/>
    <cellStyle name="輔色6 6 2 6 2" xfId="22209"/>
    <cellStyle name="輔色6 6 2 6 3" xfId="22210"/>
    <cellStyle name="輔色6 6 2 7" xfId="22211"/>
    <cellStyle name="輔色6 6 2 8" xfId="22212"/>
    <cellStyle name="輔色6 6 3" xfId="22213"/>
    <cellStyle name="輔色6 6 3 2" xfId="22214"/>
    <cellStyle name="輔色6 6 3 2 2" xfId="22215"/>
    <cellStyle name="輔色6 6 3 2 2 2" xfId="22216"/>
    <cellStyle name="輔色6 6 3 2 3" xfId="22217"/>
    <cellStyle name="輔色6 6 3 2 3 2" xfId="22218"/>
    <cellStyle name="輔色6 6 3 2 3 3" xfId="22219"/>
    <cellStyle name="輔色6 6 3 2 4" xfId="22220"/>
    <cellStyle name="輔色6 6 3 2 5" xfId="22221"/>
    <cellStyle name="輔色6 6 3 3" xfId="22222"/>
    <cellStyle name="輔色6 6 3 3 2" xfId="22223"/>
    <cellStyle name="輔色6 6 3 3 2 2" xfId="22224"/>
    <cellStyle name="輔色6 6 3 3 3" xfId="22225"/>
    <cellStyle name="輔色6 6 3 3 3 2" xfId="22226"/>
    <cellStyle name="輔色6 6 3 3 3 3" xfId="22227"/>
    <cellStyle name="輔色6 6 3 3 4" xfId="22228"/>
    <cellStyle name="輔色6 6 3 4" xfId="22229"/>
    <cellStyle name="輔色6 6 3 4 2" xfId="22230"/>
    <cellStyle name="輔色6 6 3 5" xfId="22231"/>
    <cellStyle name="輔色6 6 3 5 2" xfId="22232"/>
    <cellStyle name="輔色6 6 3 6" xfId="22233"/>
    <cellStyle name="輔色6 6 3 6 2" xfId="22234"/>
    <cellStyle name="輔色6 6 3 6 3" xfId="22235"/>
    <cellStyle name="輔色6 6 3 7" xfId="22236"/>
    <cellStyle name="輔色6 6 3 8" xfId="22237"/>
    <cellStyle name="輔色6 6 4" xfId="22238"/>
    <cellStyle name="輔色6 6 4 2" xfId="22239"/>
    <cellStyle name="輔色6 6 4 2 2" xfId="22240"/>
    <cellStyle name="輔色6 6 4 2 2 2" xfId="22241"/>
    <cellStyle name="輔色6 6 4 2 3" xfId="22242"/>
    <cellStyle name="輔色6 6 4 2 3 2" xfId="22243"/>
    <cellStyle name="輔色6 6 4 2 3 3" xfId="22244"/>
    <cellStyle name="輔色6 6 4 2 4" xfId="22245"/>
    <cellStyle name="輔色6 6 4 2 5" xfId="22246"/>
    <cellStyle name="輔色6 6 4 3" xfId="22247"/>
    <cellStyle name="輔色6 6 4 3 2" xfId="22248"/>
    <cellStyle name="輔色6 6 4 3 2 2" xfId="22249"/>
    <cellStyle name="輔色6 6 4 3 3" xfId="22250"/>
    <cellStyle name="輔色6 6 4 3 3 2" xfId="22251"/>
    <cellStyle name="輔色6 6 4 3 3 3" xfId="22252"/>
    <cellStyle name="輔色6 6 4 3 4" xfId="22253"/>
    <cellStyle name="輔色6 6 4 4" xfId="22254"/>
    <cellStyle name="輔色6 6 4 4 2" xfId="22255"/>
    <cellStyle name="輔色6 6 4 5" xfId="22256"/>
    <cellStyle name="輔色6 6 4 5 2" xfId="22257"/>
    <cellStyle name="輔色6 6 4 6" xfId="22258"/>
    <cellStyle name="輔色6 6 4 6 2" xfId="22259"/>
    <cellStyle name="輔色6 6 4 6 3" xfId="22260"/>
    <cellStyle name="輔色6 6 4 7" xfId="22261"/>
    <cellStyle name="輔色6 6 4 8" xfId="22262"/>
    <cellStyle name="輔色6 6 5" xfId="22263"/>
    <cellStyle name="輔色6 6 5 2" xfId="22264"/>
    <cellStyle name="輔色6 6 5 2 2" xfId="22265"/>
    <cellStyle name="輔色6 6 5 3" xfId="22266"/>
    <cellStyle name="輔色6 6 5 3 2" xfId="22267"/>
    <cellStyle name="輔色6 6 5 4" xfId="22268"/>
    <cellStyle name="輔色6 6 5 4 2" xfId="22269"/>
    <cellStyle name="輔色6 6 5 4 3" xfId="22270"/>
    <cellStyle name="輔色6 6 5 5" xfId="22271"/>
    <cellStyle name="輔色6 6 5 6" xfId="22272"/>
    <cellStyle name="輔色6 6 6" xfId="22273"/>
    <cellStyle name="輔色6 6 6 2" xfId="22274"/>
    <cellStyle name="輔色6 6 6 2 2" xfId="22275"/>
    <cellStyle name="輔色6 6 6 3" xfId="22276"/>
    <cellStyle name="輔色6 6 6 3 2" xfId="22277"/>
    <cellStyle name="輔色6 6 6 4" xfId="22278"/>
    <cellStyle name="輔色6 6 6 4 2" xfId="22279"/>
    <cellStyle name="輔色6 6 6 4 3" xfId="22280"/>
    <cellStyle name="輔色6 6 6 5" xfId="22281"/>
    <cellStyle name="輔色6 6 7" xfId="22282"/>
    <cellStyle name="輔色6 6 7 2" xfId="22283"/>
    <cellStyle name="輔色6 6 7 3" xfId="22284"/>
    <cellStyle name="輔色6 6 7 4" xfId="22285"/>
    <cellStyle name="輔色6 6 7 5" xfId="22286"/>
    <cellStyle name="輔色6 6 8" xfId="22287"/>
    <cellStyle name="輔色6 6 8 2" xfId="22288"/>
    <cellStyle name="輔色6 6 9" xfId="22289"/>
    <cellStyle name="輔色6 6 9 2" xfId="22290"/>
    <cellStyle name="輔色6 7" xfId="22291"/>
    <cellStyle name="輔色6 7 10" xfId="22292"/>
    <cellStyle name="輔色6 7 2" xfId="22293"/>
    <cellStyle name="輔色6 7 2 2" xfId="22294"/>
    <cellStyle name="輔色6 7 2 2 2" xfId="22295"/>
    <cellStyle name="輔色6 7 2 2 2 2" xfId="22296"/>
    <cellStyle name="輔色6 7 2 2 3" xfId="22297"/>
    <cellStyle name="輔色6 7 2 2 3 2" xfId="22298"/>
    <cellStyle name="輔色6 7 2 2 3 3" xfId="22299"/>
    <cellStyle name="輔色6 7 2 2 4" xfId="22300"/>
    <cellStyle name="輔色6 7 2 2 5" xfId="22301"/>
    <cellStyle name="輔色6 7 2 3" xfId="22302"/>
    <cellStyle name="輔色6 7 2 3 2" xfId="22303"/>
    <cellStyle name="輔色6 7 2 3 2 2" xfId="22304"/>
    <cellStyle name="輔色6 7 2 3 3" xfId="22305"/>
    <cellStyle name="輔色6 7 2 3 3 2" xfId="22306"/>
    <cellStyle name="輔色6 7 2 3 3 3" xfId="22307"/>
    <cellStyle name="輔色6 7 2 3 4" xfId="22308"/>
    <cellStyle name="輔色6 7 2 4" xfId="22309"/>
    <cellStyle name="輔色6 7 2 4 2" xfId="22310"/>
    <cellStyle name="輔色6 7 2 5" xfId="22311"/>
    <cellStyle name="輔色6 7 2 5 2" xfId="22312"/>
    <cellStyle name="輔色6 7 2 6" xfId="22313"/>
    <cellStyle name="輔色6 7 2 6 2" xfId="22314"/>
    <cellStyle name="輔色6 7 2 6 3" xfId="22315"/>
    <cellStyle name="輔色6 7 2 7" xfId="22316"/>
    <cellStyle name="輔色6 7 2 8" xfId="22317"/>
    <cellStyle name="輔色6 7 3" xfId="22318"/>
    <cellStyle name="輔色6 7 3 2" xfId="22319"/>
    <cellStyle name="輔色6 7 3 2 2" xfId="22320"/>
    <cellStyle name="輔色6 7 3 2 2 2" xfId="22321"/>
    <cellStyle name="輔色6 7 3 2 3" xfId="22322"/>
    <cellStyle name="輔色6 7 3 2 3 2" xfId="22323"/>
    <cellStyle name="輔色6 7 3 2 3 3" xfId="22324"/>
    <cellStyle name="輔色6 7 3 2 4" xfId="22325"/>
    <cellStyle name="輔色6 7 3 2 5" xfId="22326"/>
    <cellStyle name="輔色6 7 3 3" xfId="22327"/>
    <cellStyle name="輔色6 7 3 3 2" xfId="22328"/>
    <cellStyle name="輔色6 7 3 3 2 2" xfId="22329"/>
    <cellStyle name="輔色6 7 3 3 3" xfId="22330"/>
    <cellStyle name="輔色6 7 3 3 3 2" xfId="22331"/>
    <cellStyle name="輔色6 7 3 3 3 3" xfId="22332"/>
    <cellStyle name="輔色6 7 3 3 4" xfId="22333"/>
    <cellStyle name="輔色6 7 3 4" xfId="22334"/>
    <cellStyle name="輔色6 7 3 4 2" xfId="22335"/>
    <cellStyle name="輔色6 7 3 5" xfId="22336"/>
    <cellStyle name="輔色6 7 3 5 2" xfId="22337"/>
    <cellStyle name="輔色6 7 3 6" xfId="22338"/>
    <cellStyle name="輔色6 7 3 6 2" xfId="22339"/>
    <cellStyle name="輔色6 7 3 6 3" xfId="22340"/>
    <cellStyle name="輔色6 7 3 7" xfId="22341"/>
    <cellStyle name="輔色6 7 3 8" xfId="22342"/>
    <cellStyle name="輔色6 7 4" xfId="22343"/>
    <cellStyle name="輔色6 7 4 2" xfId="22344"/>
    <cellStyle name="輔色6 7 4 2 2" xfId="22345"/>
    <cellStyle name="輔色6 7 4 2 2 2" xfId="22346"/>
    <cellStyle name="輔色6 7 4 2 3" xfId="22347"/>
    <cellStyle name="輔色6 7 4 2 3 2" xfId="22348"/>
    <cellStyle name="輔色6 7 4 2 3 3" xfId="22349"/>
    <cellStyle name="輔色6 7 4 2 4" xfId="22350"/>
    <cellStyle name="輔色6 7 4 2 5" xfId="22351"/>
    <cellStyle name="輔色6 7 4 3" xfId="22352"/>
    <cellStyle name="輔色6 7 4 3 2" xfId="22353"/>
    <cellStyle name="輔色6 7 4 3 2 2" xfId="22354"/>
    <cellStyle name="輔色6 7 4 3 3" xfId="22355"/>
    <cellStyle name="輔色6 7 4 3 3 2" xfId="22356"/>
    <cellStyle name="輔色6 7 4 3 3 3" xfId="22357"/>
    <cellStyle name="輔色6 7 4 3 4" xfId="22358"/>
    <cellStyle name="輔色6 7 4 4" xfId="22359"/>
    <cellStyle name="輔色6 7 4 4 2" xfId="22360"/>
    <cellStyle name="輔色6 7 4 5" xfId="22361"/>
    <cellStyle name="輔色6 7 4 5 2" xfId="22362"/>
    <cellStyle name="輔色6 7 4 6" xfId="22363"/>
    <cellStyle name="輔色6 7 4 6 2" xfId="22364"/>
    <cellStyle name="輔色6 7 4 6 3" xfId="22365"/>
    <cellStyle name="輔色6 7 4 7" xfId="22366"/>
    <cellStyle name="輔色6 7 4 8" xfId="22367"/>
    <cellStyle name="輔色6 7 5" xfId="22368"/>
    <cellStyle name="輔色6 7 5 2" xfId="22369"/>
    <cellStyle name="輔色6 7 5 2 2" xfId="22370"/>
    <cellStyle name="輔色6 7 5 3" xfId="22371"/>
    <cellStyle name="輔色6 7 5 3 2" xfId="22372"/>
    <cellStyle name="輔色6 7 5 3 3" xfId="22373"/>
    <cellStyle name="輔色6 7 5 4" xfId="22374"/>
    <cellStyle name="輔色6 7 5 5" xfId="22375"/>
    <cellStyle name="輔色6 7 6" xfId="22376"/>
    <cellStyle name="輔色6 7 6 2" xfId="22377"/>
    <cellStyle name="輔色6 7 6 2 2" xfId="22378"/>
    <cellStyle name="輔色6 7 6 3" xfId="22379"/>
    <cellStyle name="輔色6 7 6 3 2" xfId="22380"/>
    <cellStyle name="輔色6 7 6 3 3" xfId="22381"/>
    <cellStyle name="輔色6 7 6 4" xfId="22382"/>
    <cellStyle name="輔色6 7 7" xfId="22383"/>
    <cellStyle name="輔色6 7 7 2" xfId="22384"/>
    <cellStyle name="輔色6 7 8" xfId="22385"/>
    <cellStyle name="輔色6 7 8 2" xfId="22386"/>
    <cellStyle name="輔色6 7 9" xfId="22387"/>
    <cellStyle name="輔色6 7 9 2" xfId="22388"/>
    <cellStyle name="輔色6 7 9 3" xfId="22389"/>
    <cellStyle name="輔色6 8" xfId="22390"/>
    <cellStyle name="輔色6 8 10" xfId="22391"/>
    <cellStyle name="輔色6 8 2" xfId="22392"/>
    <cellStyle name="輔色6 8 2 2" xfId="22393"/>
    <cellStyle name="輔色6 8 2 2 2" xfId="22394"/>
    <cellStyle name="輔色6 8 2 2 2 2" xfId="22395"/>
    <cellStyle name="輔色6 8 2 2 3" xfId="22396"/>
    <cellStyle name="輔色6 8 2 2 3 2" xfId="22397"/>
    <cellStyle name="輔色6 8 2 2 3 3" xfId="22398"/>
    <cellStyle name="輔色6 8 2 2 4" xfId="22399"/>
    <cellStyle name="輔色6 8 2 2 5" xfId="22400"/>
    <cellStyle name="輔色6 8 2 3" xfId="22401"/>
    <cellStyle name="輔色6 8 2 3 2" xfId="22402"/>
    <cellStyle name="輔色6 8 2 3 2 2" xfId="22403"/>
    <cellStyle name="輔色6 8 2 3 3" xfId="22404"/>
    <cellStyle name="輔色6 8 2 3 3 2" xfId="22405"/>
    <cellStyle name="輔色6 8 2 3 3 3" xfId="22406"/>
    <cellStyle name="輔色6 8 2 3 4" xfId="22407"/>
    <cellStyle name="輔色6 8 2 4" xfId="22408"/>
    <cellStyle name="輔色6 8 2 4 2" xfId="22409"/>
    <cellStyle name="輔色6 8 2 5" xfId="22410"/>
    <cellStyle name="輔色6 8 2 5 2" xfId="22411"/>
    <cellStyle name="輔色6 8 2 6" xfId="22412"/>
    <cellStyle name="輔色6 8 2 6 2" xfId="22413"/>
    <cellStyle name="輔色6 8 2 6 3" xfId="22414"/>
    <cellStyle name="輔色6 8 2 7" xfId="22415"/>
    <cellStyle name="輔色6 8 2 8" xfId="22416"/>
    <cellStyle name="輔色6 8 3" xfId="22417"/>
    <cellStyle name="輔色6 8 3 2" xfId="22418"/>
    <cellStyle name="輔色6 8 3 2 2" xfId="22419"/>
    <cellStyle name="輔色6 8 3 2 2 2" xfId="22420"/>
    <cellStyle name="輔色6 8 3 2 3" xfId="22421"/>
    <cellStyle name="輔色6 8 3 2 3 2" xfId="22422"/>
    <cellStyle name="輔色6 8 3 2 3 3" xfId="22423"/>
    <cellStyle name="輔色6 8 3 2 4" xfId="22424"/>
    <cellStyle name="輔色6 8 3 2 5" xfId="22425"/>
    <cellStyle name="輔色6 8 3 3" xfId="22426"/>
    <cellStyle name="輔色6 8 3 3 2" xfId="22427"/>
    <cellStyle name="輔色6 8 3 3 2 2" xfId="22428"/>
    <cellStyle name="輔色6 8 3 3 3" xfId="22429"/>
    <cellStyle name="輔色6 8 3 3 3 2" xfId="22430"/>
    <cellStyle name="輔色6 8 3 3 3 3" xfId="22431"/>
    <cellStyle name="輔色6 8 3 3 4" xfId="22432"/>
    <cellStyle name="輔色6 8 3 4" xfId="22433"/>
    <cellStyle name="輔色6 8 3 4 2" xfId="22434"/>
    <cellStyle name="輔色6 8 3 5" xfId="22435"/>
    <cellStyle name="輔色6 8 3 5 2" xfId="22436"/>
    <cellStyle name="輔色6 8 3 6" xfId="22437"/>
    <cellStyle name="輔色6 8 3 6 2" xfId="22438"/>
    <cellStyle name="輔色6 8 3 6 3" xfId="22439"/>
    <cellStyle name="輔色6 8 3 7" xfId="22440"/>
    <cellStyle name="輔色6 8 3 8" xfId="22441"/>
    <cellStyle name="輔色6 8 4" xfId="22442"/>
    <cellStyle name="輔色6 8 4 2" xfId="22443"/>
    <cellStyle name="輔色6 8 4 2 2" xfId="22444"/>
    <cellStyle name="輔色6 8 4 2 2 2" xfId="22445"/>
    <cellStyle name="輔色6 8 4 2 3" xfId="22446"/>
    <cellStyle name="輔色6 8 4 2 3 2" xfId="22447"/>
    <cellStyle name="輔色6 8 4 2 3 3" xfId="22448"/>
    <cellStyle name="輔色6 8 4 2 4" xfId="22449"/>
    <cellStyle name="輔色6 8 4 2 5" xfId="22450"/>
    <cellStyle name="輔色6 8 4 3" xfId="22451"/>
    <cellStyle name="輔色6 8 4 3 2" xfId="22452"/>
    <cellStyle name="輔色6 8 4 3 2 2" xfId="22453"/>
    <cellStyle name="輔色6 8 4 3 3" xfId="22454"/>
    <cellStyle name="輔色6 8 4 3 3 2" xfId="22455"/>
    <cellStyle name="輔色6 8 4 3 3 3" xfId="22456"/>
    <cellStyle name="輔色6 8 4 3 4" xfId="22457"/>
    <cellStyle name="輔色6 8 4 4" xfId="22458"/>
    <cellStyle name="輔色6 8 4 4 2" xfId="22459"/>
    <cellStyle name="輔色6 8 4 5" xfId="22460"/>
    <cellStyle name="輔色6 8 4 5 2" xfId="22461"/>
    <cellStyle name="輔色6 8 4 6" xfId="22462"/>
    <cellStyle name="輔色6 8 4 6 2" xfId="22463"/>
    <cellStyle name="輔色6 8 4 6 3" xfId="22464"/>
    <cellStyle name="輔色6 8 4 7" xfId="22465"/>
    <cellStyle name="輔色6 8 4 8" xfId="22466"/>
    <cellStyle name="輔色6 8 5" xfId="22467"/>
    <cellStyle name="輔色6 8 5 2" xfId="22468"/>
    <cellStyle name="輔色6 8 5 2 2" xfId="22469"/>
    <cellStyle name="輔色6 8 5 3" xfId="22470"/>
    <cellStyle name="輔色6 8 5 3 2" xfId="22471"/>
    <cellStyle name="輔色6 8 5 3 3" xfId="22472"/>
    <cellStyle name="輔色6 8 5 4" xfId="22473"/>
    <cellStyle name="輔色6 8 5 5" xfId="22474"/>
    <cellStyle name="輔色6 8 6" xfId="22475"/>
    <cellStyle name="輔色6 8 6 2" xfId="22476"/>
    <cellStyle name="輔色6 8 6 2 2" xfId="22477"/>
    <cellStyle name="輔色6 8 6 3" xfId="22478"/>
    <cellStyle name="輔色6 8 6 3 2" xfId="22479"/>
    <cellStyle name="輔色6 8 6 3 3" xfId="22480"/>
    <cellStyle name="輔色6 8 6 4" xfId="22481"/>
    <cellStyle name="輔色6 8 7" xfId="22482"/>
    <cellStyle name="輔色6 8 7 2" xfId="22483"/>
    <cellStyle name="輔色6 8 8" xfId="22484"/>
    <cellStyle name="輔色6 8 8 2" xfId="22485"/>
    <cellStyle name="輔色6 8 9" xfId="22486"/>
    <cellStyle name="輔色6 8 9 2" xfId="22487"/>
    <cellStyle name="輔色6 8 9 3" xfId="22488"/>
    <cellStyle name="輔色6 9" xfId="22489"/>
    <cellStyle name="輔色6 9 10" xfId="22490"/>
    <cellStyle name="輔色6 9 2" xfId="22491"/>
    <cellStyle name="輔色6 9 2 2" xfId="22492"/>
    <cellStyle name="輔色6 9 2 2 2" xfId="22493"/>
    <cellStyle name="輔色6 9 2 2 2 2" xfId="22494"/>
    <cellStyle name="輔色6 9 2 2 3" xfId="22495"/>
    <cellStyle name="輔色6 9 2 2 3 2" xfId="22496"/>
    <cellStyle name="輔色6 9 2 2 3 3" xfId="22497"/>
    <cellStyle name="輔色6 9 2 2 4" xfId="22498"/>
    <cellStyle name="輔色6 9 2 2 5" xfId="22499"/>
    <cellStyle name="輔色6 9 2 3" xfId="22500"/>
    <cellStyle name="輔色6 9 2 3 2" xfId="22501"/>
    <cellStyle name="輔色6 9 2 3 2 2" xfId="22502"/>
    <cellStyle name="輔色6 9 2 3 3" xfId="22503"/>
    <cellStyle name="輔色6 9 2 3 3 2" xfId="22504"/>
    <cellStyle name="輔色6 9 2 3 3 3" xfId="22505"/>
    <cellStyle name="輔色6 9 2 3 4" xfId="22506"/>
    <cellStyle name="輔色6 9 2 4" xfId="22507"/>
    <cellStyle name="輔色6 9 2 4 2" xfId="22508"/>
    <cellStyle name="輔色6 9 2 5" xfId="22509"/>
    <cellStyle name="輔色6 9 2 5 2" xfId="22510"/>
    <cellStyle name="輔色6 9 2 6" xfId="22511"/>
    <cellStyle name="輔色6 9 2 6 2" xfId="22512"/>
    <cellStyle name="輔色6 9 2 6 3" xfId="22513"/>
    <cellStyle name="輔色6 9 2 7" xfId="22514"/>
    <cellStyle name="輔色6 9 2 8" xfId="22515"/>
    <cellStyle name="輔色6 9 3" xfId="22516"/>
    <cellStyle name="輔色6 9 3 2" xfId="22517"/>
    <cellStyle name="輔色6 9 3 2 2" xfId="22518"/>
    <cellStyle name="輔色6 9 3 2 2 2" xfId="22519"/>
    <cellStyle name="輔色6 9 3 2 3" xfId="22520"/>
    <cellStyle name="輔色6 9 3 2 3 2" xfId="22521"/>
    <cellStyle name="輔色6 9 3 2 3 3" xfId="22522"/>
    <cellStyle name="輔色6 9 3 2 4" xfId="22523"/>
    <cellStyle name="輔色6 9 3 2 5" xfId="22524"/>
    <cellStyle name="輔色6 9 3 3" xfId="22525"/>
    <cellStyle name="輔色6 9 3 3 2" xfId="22526"/>
    <cellStyle name="輔色6 9 3 3 2 2" xfId="22527"/>
    <cellStyle name="輔色6 9 3 3 3" xfId="22528"/>
    <cellStyle name="輔色6 9 3 3 3 2" xfId="22529"/>
    <cellStyle name="輔色6 9 3 3 3 3" xfId="22530"/>
    <cellStyle name="輔色6 9 3 3 4" xfId="22531"/>
    <cellStyle name="輔色6 9 3 4" xfId="22532"/>
    <cellStyle name="輔色6 9 3 4 2" xfId="22533"/>
    <cellStyle name="輔色6 9 3 5" xfId="22534"/>
    <cellStyle name="輔色6 9 3 5 2" xfId="22535"/>
    <cellStyle name="輔色6 9 3 6" xfId="22536"/>
    <cellStyle name="輔色6 9 3 6 2" xfId="22537"/>
    <cellStyle name="輔色6 9 3 6 3" xfId="22538"/>
    <cellStyle name="輔色6 9 3 7" xfId="22539"/>
    <cellStyle name="輔色6 9 3 8" xfId="22540"/>
    <cellStyle name="輔色6 9 4" xfId="22541"/>
    <cellStyle name="輔色6 9 4 2" xfId="22542"/>
    <cellStyle name="輔色6 9 4 2 2" xfId="22543"/>
    <cellStyle name="輔色6 9 4 2 2 2" xfId="22544"/>
    <cellStyle name="輔色6 9 4 2 3" xfId="22545"/>
    <cellStyle name="輔色6 9 4 2 3 2" xfId="22546"/>
    <cellStyle name="輔色6 9 4 2 3 3" xfId="22547"/>
    <cellStyle name="輔色6 9 4 2 4" xfId="22548"/>
    <cellStyle name="輔色6 9 4 2 5" xfId="22549"/>
    <cellStyle name="輔色6 9 4 3" xfId="22550"/>
    <cellStyle name="輔色6 9 4 3 2" xfId="22551"/>
    <cellStyle name="輔色6 9 4 3 2 2" xfId="22552"/>
    <cellStyle name="輔色6 9 4 3 3" xfId="22553"/>
    <cellStyle name="輔色6 9 4 3 3 2" xfId="22554"/>
    <cellStyle name="輔色6 9 4 3 3 3" xfId="22555"/>
    <cellStyle name="輔色6 9 4 3 4" xfId="22556"/>
    <cellStyle name="輔色6 9 4 4" xfId="22557"/>
    <cellStyle name="輔色6 9 4 4 2" xfId="22558"/>
    <cellStyle name="輔色6 9 4 5" xfId="22559"/>
    <cellStyle name="輔色6 9 4 5 2" xfId="22560"/>
    <cellStyle name="輔色6 9 4 6" xfId="22561"/>
    <cellStyle name="輔色6 9 4 6 2" xfId="22562"/>
    <cellStyle name="輔色6 9 4 6 3" xfId="22563"/>
    <cellStyle name="輔色6 9 4 7" xfId="22564"/>
    <cellStyle name="輔色6 9 4 8" xfId="22565"/>
    <cellStyle name="輔色6 9 5" xfId="22566"/>
    <cellStyle name="輔色6 9 5 2" xfId="22567"/>
    <cellStyle name="輔色6 9 5 2 2" xfId="22568"/>
    <cellStyle name="輔色6 9 5 3" xfId="22569"/>
    <cellStyle name="輔色6 9 5 3 2" xfId="22570"/>
    <cellStyle name="輔色6 9 5 3 3" xfId="22571"/>
    <cellStyle name="輔色6 9 5 4" xfId="22572"/>
    <cellStyle name="輔色6 9 5 5" xfId="22573"/>
    <cellStyle name="輔色6 9 6" xfId="22574"/>
    <cellStyle name="輔色6 9 6 2" xfId="22575"/>
    <cellStyle name="輔色6 9 6 2 2" xfId="22576"/>
    <cellStyle name="輔色6 9 6 3" xfId="22577"/>
    <cellStyle name="輔色6 9 6 3 2" xfId="22578"/>
    <cellStyle name="輔色6 9 6 3 3" xfId="22579"/>
    <cellStyle name="輔色6 9 6 4" xfId="22580"/>
    <cellStyle name="輔色6 9 7" xfId="22581"/>
    <cellStyle name="輔色6 9 7 2" xfId="22582"/>
    <cellStyle name="輔色6 9 8" xfId="22583"/>
    <cellStyle name="輔色6 9 8 2" xfId="22584"/>
    <cellStyle name="輔色6 9 9" xfId="22585"/>
    <cellStyle name="輔色6 9 9 2" xfId="22586"/>
    <cellStyle name="輔色6 9 9 3" xfId="22587"/>
    <cellStyle name="好" xfId="2" builtinId="26"/>
    <cellStyle name="好 10" xfId="22588"/>
    <cellStyle name="好 10 2" xfId="22589"/>
    <cellStyle name="好 10 2 2" xfId="22590"/>
    <cellStyle name="好 10 2 2 2" xfId="22591"/>
    <cellStyle name="好 10 2 2 3" xfId="22592"/>
    <cellStyle name="好 10 2 2 4" xfId="22593"/>
    <cellStyle name="好 10 2 3" xfId="22594"/>
    <cellStyle name="好 10 2 3 2" xfId="22595"/>
    <cellStyle name="好 10 2 4" xfId="22596"/>
    <cellStyle name="好 10 2 5" xfId="22597"/>
    <cellStyle name="好 10 2 6" xfId="22598"/>
    <cellStyle name="好 10 3" xfId="22599"/>
    <cellStyle name="好 10 3 2" xfId="22600"/>
    <cellStyle name="好 10 3 2 2" xfId="22601"/>
    <cellStyle name="好 10 3 2 3" xfId="22602"/>
    <cellStyle name="好 10 3 2 4" xfId="22603"/>
    <cellStyle name="好 10 3 3" xfId="22604"/>
    <cellStyle name="好 10 3 3 2" xfId="22605"/>
    <cellStyle name="好 10 3 4" xfId="22606"/>
    <cellStyle name="好 10 3 5" xfId="22607"/>
    <cellStyle name="好 10 3 6" xfId="22608"/>
    <cellStyle name="好 10 4" xfId="22609"/>
    <cellStyle name="好 10 4 2" xfId="22610"/>
    <cellStyle name="好 10 4 2 2" xfId="22611"/>
    <cellStyle name="好 10 4 2 3" xfId="22612"/>
    <cellStyle name="好 10 4 2 4" xfId="22613"/>
    <cellStyle name="好 10 4 3" xfId="22614"/>
    <cellStyle name="好 10 4 3 2" xfId="22615"/>
    <cellStyle name="好 10 4 4" xfId="22616"/>
    <cellStyle name="好 10 4 5" xfId="22617"/>
    <cellStyle name="好 10 4 6" xfId="22618"/>
    <cellStyle name="好 10 5" xfId="22619"/>
    <cellStyle name="好 10 5 2" xfId="22620"/>
    <cellStyle name="好 10 5 3" xfId="22621"/>
    <cellStyle name="好 10 5 4" xfId="22622"/>
    <cellStyle name="好 10 6" xfId="22623"/>
    <cellStyle name="好 10 6 2" xfId="22624"/>
    <cellStyle name="好 10 7" xfId="22625"/>
    <cellStyle name="好 10 8" xfId="22626"/>
    <cellStyle name="好 10 9" xfId="22627"/>
    <cellStyle name="好 11" xfId="22628"/>
    <cellStyle name="好 11 2" xfId="22629"/>
    <cellStyle name="好 11 2 2" xfId="22630"/>
    <cellStyle name="好 11 2 2 2" xfId="22631"/>
    <cellStyle name="好 11 2 2 3" xfId="22632"/>
    <cellStyle name="好 11 2 2 4" xfId="22633"/>
    <cellStyle name="好 11 2 3" xfId="22634"/>
    <cellStyle name="好 11 2 3 2" xfId="22635"/>
    <cellStyle name="好 11 2 4" xfId="22636"/>
    <cellStyle name="好 11 2 5" xfId="22637"/>
    <cellStyle name="好 11 2 6" xfId="22638"/>
    <cellStyle name="好 11 3" xfId="22639"/>
    <cellStyle name="好 11 3 2" xfId="22640"/>
    <cellStyle name="好 11 3 2 2" xfId="22641"/>
    <cellStyle name="好 11 3 2 3" xfId="22642"/>
    <cellStyle name="好 11 3 2 4" xfId="22643"/>
    <cellStyle name="好 11 3 3" xfId="22644"/>
    <cellStyle name="好 11 3 3 2" xfId="22645"/>
    <cellStyle name="好 11 3 4" xfId="22646"/>
    <cellStyle name="好 11 3 5" xfId="22647"/>
    <cellStyle name="好 11 3 6" xfId="22648"/>
    <cellStyle name="好 11 4" xfId="22649"/>
    <cellStyle name="好 11 4 2" xfId="22650"/>
    <cellStyle name="好 11 4 2 2" xfId="22651"/>
    <cellStyle name="好 11 4 2 3" xfId="22652"/>
    <cellStyle name="好 11 4 2 4" xfId="22653"/>
    <cellStyle name="好 11 4 3" xfId="22654"/>
    <cellStyle name="好 11 4 3 2" xfId="22655"/>
    <cellStyle name="好 11 4 4" xfId="22656"/>
    <cellStyle name="好 11 4 5" xfId="22657"/>
    <cellStyle name="好 11 4 6" xfId="22658"/>
    <cellStyle name="好 11 5" xfId="22659"/>
    <cellStyle name="好 11 5 2" xfId="22660"/>
    <cellStyle name="好 11 5 3" xfId="22661"/>
    <cellStyle name="好 11 5 4" xfId="22662"/>
    <cellStyle name="好 11 6" xfId="22663"/>
    <cellStyle name="好 11 6 2" xfId="22664"/>
    <cellStyle name="好 11 7" xfId="22665"/>
    <cellStyle name="好 11 8" xfId="22666"/>
    <cellStyle name="好 11 9" xfId="22667"/>
    <cellStyle name="好 12" xfId="22668"/>
    <cellStyle name="好 12 2" xfId="22669"/>
    <cellStyle name="好 12 2 2" xfId="22670"/>
    <cellStyle name="好 12 2 2 2" xfId="22671"/>
    <cellStyle name="好 12 2 2 3" xfId="22672"/>
    <cellStyle name="好 12 2 2 4" xfId="22673"/>
    <cellStyle name="好 12 2 3" xfId="22674"/>
    <cellStyle name="好 12 2 3 2" xfId="22675"/>
    <cellStyle name="好 12 2 4" xfId="22676"/>
    <cellStyle name="好 12 2 5" xfId="22677"/>
    <cellStyle name="好 12 2 6" xfId="22678"/>
    <cellStyle name="好 12 3" xfId="22679"/>
    <cellStyle name="好 12 3 2" xfId="22680"/>
    <cellStyle name="好 12 3 2 2" xfId="22681"/>
    <cellStyle name="好 12 3 2 3" xfId="22682"/>
    <cellStyle name="好 12 3 2 4" xfId="22683"/>
    <cellStyle name="好 12 3 3" xfId="22684"/>
    <cellStyle name="好 12 3 3 2" xfId="22685"/>
    <cellStyle name="好 12 3 4" xfId="22686"/>
    <cellStyle name="好 12 3 5" xfId="22687"/>
    <cellStyle name="好 12 3 6" xfId="22688"/>
    <cellStyle name="好 12 4" xfId="22689"/>
    <cellStyle name="好 12 4 2" xfId="22690"/>
    <cellStyle name="好 12 4 2 2" xfId="22691"/>
    <cellStyle name="好 12 4 2 3" xfId="22692"/>
    <cellStyle name="好 12 4 2 4" xfId="22693"/>
    <cellStyle name="好 12 4 3" xfId="22694"/>
    <cellStyle name="好 12 4 3 2" xfId="22695"/>
    <cellStyle name="好 12 4 4" xfId="22696"/>
    <cellStyle name="好 12 4 5" xfId="22697"/>
    <cellStyle name="好 12 4 6" xfId="22698"/>
    <cellStyle name="好 12 5" xfId="22699"/>
    <cellStyle name="好 12 5 2" xfId="22700"/>
    <cellStyle name="好 12 5 3" xfId="22701"/>
    <cellStyle name="好 12 5 4" xfId="22702"/>
    <cellStyle name="好 12 6" xfId="22703"/>
    <cellStyle name="好 12 6 2" xfId="22704"/>
    <cellStyle name="好 12 7" xfId="22705"/>
    <cellStyle name="好 12 8" xfId="22706"/>
    <cellStyle name="好 12 9" xfId="22707"/>
    <cellStyle name="好 13" xfId="22708"/>
    <cellStyle name="好 13 2" xfId="22709"/>
    <cellStyle name="好 13 2 2" xfId="22710"/>
    <cellStyle name="好 13 2 2 2" xfId="22711"/>
    <cellStyle name="好 13 2 2 3" xfId="22712"/>
    <cellStyle name="好 13 2 2 4" xfId="22713"/>
    <cellStyle name="好 13 2 3" xfId="22714"/>
    <cellStyle name="好 13 2 3 2" xfId="22715"/>
    <cellStyle name="好 13 2 4" xfId="22716"/>
    <cellStyle name="好 13 2 5" xfId="22717"/>
    <cellStyle name="好 13 2 6" xfId="22718"/>
    <cellStyle name="好 13 3" xfId="22719"/>
    <cellStyle name="好 13 3 2" xfId="22720"/>
    <cellStyle name="好 13 3 2 2" xfId="22721"/>
    <cellStyle name="好 13 3 2 3" xfId="22722"/>
    <cellStyle name="好 13 3 2 4" xfId="22723"/>
    <cellStyle name="好 13 3 3" xfId="22724"/>
    <cellStyle name="好 13 3 3 2" xfId="22725"/>
    <cellStyle name="好 13 3 4" xfId="22726"/>
    <cellStyle name="好 13 3 5" xfId="22727"/>
    <cellStyle name="好 13 3 6" xfId="22728"/>
    <cellStyle name="好 13 4" xfId="22729"/>
    <cellStyle name="好 13 4 2" xfId="22730"/>
    <cellStyle name="好 13 4 2 2" xfId="22731"/>
    <cellStyle name="好 13 4 2 3" xfId="22732"/>
    <cellStyle name="好 13 4 2 4" xfId="22733"/>
    <cellStyle name="好 13 4 3" xfId="22734"/>
    <cellStyle name="好 13 4 3 2" xfId="22735"/>
    <cellStyle name="好 13 4 4" xfId="22736"/>
    <cellStyle name="好 13 4 5" xfId="22737"/>
    <cellStyle name="好 13 4 6" xfId="22738"/>
    <cellStyle name="好 13 5" xfId="22739"/>
    <cellStyle name="好 13 5 2" xfId="22740"/>
    <cellStyle name="好 13 5 3" xfId="22741"/>
    <cellStyle name="好 13 5 4" xfId="22742"/>
    <cellStyle name="好 13 6" xfId="22743"/>
    <cellStyle name="好 13 6 2" xfId="22744"/>
    <cellStyle name="好 13 7" xfId="22745"/>
    <cellStyle name="好 13 8" xfId="22746"/>
    <cellStyle name="好 13 9" xfId="22747"/>
    <cellStyle name="好 14" xfId="22748"/>
    <cellStyle name="好 14 2" xfId="22749"/>
    <cellStyle name="好 14 2 2" xfId="22750"/>
    <cellStyle name="好 14 2 2 2" xfId="22751"/>
    <cellStyle name="好 14 2 2 3" xfId="22752"/>
    <cellStyle name="好 14 2 2 4" xfId="22753"/>
    <cellStyle name="好 14 2 3" xfId="22754"/>
    <cellStyle name="好 14 2 3 2" xfId="22755"/>
    <cellStyle name="好 14 2 4" xfId="22756"/>
    <cellStyle name="好 14 2 5" xfId="22757"/>
    <cellStyle name="好 14 2 6" xfId="22758"/>
    <cellStyle name="好 14 3" xfId="22759"/>
    <cellStyle name="好 14 3 2" xfId="22760"/>
    <cellStyle name="好 14 3 2 2" xfId="22761"/>
    <cellStyle name="好 14 3 2 3" xfId="22762"/>
    <cellStyle name="好 14 3 2 4" xfId="22763"/>
    <cellStyle name="好 14 3 3" xfId="22764"/>
    <cellStyle name="好 14 3 3 2" xfId="22765"/>
    <cellStyle name="好 14 3 4" xfId="22766"/>
    <cellStyle name="好 14 3 5" xfId="22767"/>
    <cellStyle name="好 14 3 6" xfId="22768"/>
    <cellStyle name="好 14 4" xfId="22769"/>
    <cellStyle name="好 14 4 2" xfId="22770"/>
    <cellStyle name="好 14 4 2 2" xfId="22771"/>
    <cellStyle name="好 14 4 2 3" xfId="22772"/>
    <cellStyle name="好 14 4 2 4" xfId="22773"/>
    <cellStyle name="好 14 4 3" xfId="22774"/>
    <cellStyle name="好 14 4 3 2" xfId="22775"/>
    <cellStyle name="好 14 4 4" xfId="22776"/>
    <cellStyle name="好 14 4 5" xfId="22777"/>
    <cellStyle name="好 14 4 6" xfId="22778"/>
    <cellStyle name="好 14 5" xfId="22779"/>
    <cellStyle name="好 14 5 2" xfId="22780"/>
    <cellStyle name="好 14 5 3" xfId="22781"/>
    <cellStyle name="好 14 5 4" xfId="22782"/>
    <cellStyle name="好 14 6" xfId="22783"/>
    <cellStyle name="好 14 6 2" xfId="22784"/>
    <cellStyle name="好 14 7" xfId="22785"/>
    <cellStyle name="好 14 8" xfId="22786"/>
    <cellStyle name="好 14 9" xfId="22787"/>
    <cellStyle name="好 15" xfId="22788"/>
    <cellStyle name="好 15 2" xfId="22789"/>
    <cellStyle name="好 15 2 2" xfId="22790"/>
    <cellStyle name="好 15 2 2 2" xfId="22791"/>
    <cellStyle name="好 15 2 2 3" xfId="22792"/>
    <cellStyle name="好 15 2 2 4" xfId="22793"/>
    <cellStyle name="好 15 2 3" xfId="22794"/>
    <cellStyle name="好 15 2 3 2" xfId="22795"/>
    <cellStyle name="好 15 2 4" xfId="22796"/>
    <cellStyle name="好 15 2 5" xfId="22797"/>
    <cellStyle name="好 15 2 6" xfId="22798"/>
    <cellStyle name="好 15 3" xfId="22799"/>
    <cellStyle name="好 15 3 2" xfId="22800"/>
    <cellStyle name="好 15 3 2 2" xfId="22801"/>
    <cellStyle name="好 15 3 2 3" xfId="22802"/>
    <cellStyle name="好 15 3 2 4" xfId="22803"/>
    <cellStyle name="好 15 3 3" xfId="22804"/>
    <cellStyle name="好 15 3 3 2" xfId="22805"/>
    <cellStyle name="好 15 3 4" xfId="22806"/>
    <cellStyle name="好 15 3 5" xfId="22807"/>
    <cellStyle name="好 15 3 6" xfId="22808"/>
    <cellStyle name="好 15 4" xfId="22809"/>
    <cellStyle name="好 15 4 2" xfId="22810"/>
    <cellStyle name="好 15 4 2 2" xfId="22811"/>
    <cellStyle name="好 15 4 2 3" xfId="22812"/>
    <cellStyle name="好 15 4 2 4" xfId="22813"/>
    <cellStyle name="好 15 4 3" xfId="22814"/>
    <cellStyle name="好 15 4 3 2" xfId="22815"/>
    <cellStyle name="好 15 4 4" xfId="22816"/>
    <cellStyle name="好 15 4 5" xfId="22817"/>
    <cellStyle name="好 15 4 6" xfId="22818"/>
    <cellStyle name="好 15 5" xfId="22819"/>
    <cellStyle name="好 15 5 2" xfId="22820"/>
    <cellStyle name="好 15 5 3" xfId="22821"/>
    <cellStyle name="好 15 5 4" xfId="22822"/>
    <cellStyle name="好 15 6" xfId="22823"/>
    <cellStyle name="好 15 6 2" xfId="22824"/>
    <cellStyle name="好 15 7" xfId="22825"/>
    <cellStyle name="好 15 8" xfId="22826"/>
    <cellStyle name="好 15 9" xfId="22827"/>
    <cellStyle name="好 16" xfId="22828"/>
    <cellStyle name="好 16 2" xfId="22829"/>
    <cellStyle name="好 16 2 2" xfId="22830"/>
    <cellStyle name="好 16 2 2 2" xfId="22831"/>
    <cellStyle name="好 16 2 2 3" xfId="22832"/>
    <cellStyle name="好 16 2 2 4" xfId="22833"/>
    <cellStyle name="好 16 2 3" xfId="22834"/>
    <cellStyle name="好 16 2 3 2" xfId="22835"/>
    <cellStyle name="好 16 2 4" xfId="22836"/>
    <cellStyle name="好 16 2 5" xfId="22837"/>
    <cellStyle name="好 16 2 6" xfId="22838"/>
    <cellStyle name="好 16 3" xfId="22839"/>
    <cellStyle name="好 16 3 2" xfId="22840"/>
    <cellStyle name="好 16 3 2 2" xfId="22841"/>
    <cellStyle name="好 16 3 2 3" xfId="22842"/>
    <cellStyle name="好 16 3 2 4" xfId="22843"/>
    <cellStyle name="好 16 3 3" xfId="22844"/>
    <cellStyle name="好 16 3 3 2" xfId="22845"/>
    <cellStyle name="好 16 3 4" xfId="22846"/>
    <cellStyle name="好 16 3 5" xfId="22847"/>
    <cellStyle name="好 16 3 6" xfId="22848"/>
    <cellStyle name="好 16 4" xfId="22849"/>
    <cellStyle name="好 16 4 2" xfId="22850"/>
    <cellStyle name="好 16 4 2 2" xfId="22851"/>
    <cellStyle name="好 16 4 2 3" xfId="22852"/>
    <cellStyle name="好 16 4 2 4" xfId="22853"/>
    <cellStyle name="好 16 4 3" xfId="22854"/>
    <cellStyle name="好 16 4 3 2" xfId="22855"/>
    <cellStyle name="好 16 4 4" xfId="22856"/>
    <cellStyle name="好 16 4 5" xfId="22857"/>
    <cellStyle name="好 16 4 6" xfId="22858"/>
    <cellStyle name="好 16 5" xfId="22859"/>
    <cellStyle name="好 16 5 2" xfId="22860"/>
    <cellStyle name="好 16 5 3" xfId="22861"/>
    <cellStyle name="好 16 5 4" xfId="22862"/>
    <cellStyle name="好 16 6" xfId="22863"/>
    <cellStyle name="好 16 6 2" xfId="22864"/>
    <cellStyle name="好 16 7" xfId="22865"/>
    <cellStyle name="好 16 8" xfId="22866"/>
    <cellStyle name="好 16 9" xfId="22867"/>
    <cellStyle name="好 17" xfId="22868"/>
    <cellStyle name="好 17 2" xfId="22869"/>
    <cellStyle name="好 17 2 2" xfId="22870"/>
    <cellStyle name="好 17 2 3" xfId="22871"/>
    <cellStyle name="好 17 2 4" xfId="22872"/>
    <cellStyle name="好 17 3" xfId="22873"/>
    <cellStyle name="好 17 3 2" xfId="22874"/>
    <cellStyle name="好 17 4" xfId="22875"/>
    <cellStyle name="好 17 5" xfId="22876"/>
    <cellStyle name="好 17 6" xfId="22877"/>
    <cellStyle name="好 18" xfId="22878"/>
    <cellStyle name="好 18 2" xfId="22879"/>
    <cellStyle name="好 18 2 2" xfId="22880"/>
    <cellStyle name="好 18 2 3" xfId="22881"/>
    <cellStyle name="好 18 2 4" xfId="22882"/>
    <cellStyle name="好 18 3" xfId="22883"/>
    <cellStyle name="好 18 3 2" xfId="22884"/>
    <cellStyle name="好 18 4" xfId="22885"/>
    <cellStyle name="好 18 5" xfId="22886"/>
    <cellStyle name="好 18 6" xfId="22887"/>
    <cellStyle name="好 19" xfId="22888"/>
    <cellStyle name="好 19 2" xfId="22889"/>
    <cellStyle name="好 19 2 2" xfId="22890"/>
    <cellStyle name="好 19 2 3" xfId="22891"/>
    <cellStyle name="好 19 2 4" xfId="22892"/>
    <cellStyle name="好 19 3" xfId="22893"/>
    <cellStyle name="好 19 3 2" xfId="22894"/>
    <cellStyle name="好 19 4" xfId="22895"/>
    <cellStyle name="好 19 5" xfId="22896"/>
    <cellStyle name="好 19 6" xfId="22897"/>
    <cellStyle name="好 2" xfId="22898"/>
    <cellStyle name="好 2 10" xfId="22899"/>
    <cellStyle name="好 2 11" xfId="22900"/>
    <cellStyle name="好 2 2" xfId="22901"/>
    <cellStyle name="好 2 2 2" xfId="22902"/>
    <cellStyle name="好 2 2 2 2" xfId="22903"/>
    <cellStyle name="好 2 2 2 3" xfId="22904"/>
    <cellStyle name="好 2 2 2 4" xfId="22905"/>
    <cellStyle name="好 2 2 3" xfId="22906"/>
    <cellStyle name="好 2 2 3 2" xfId="22907"/>
    <cellStyle name="好 2 2 4" xfId="22908"/>
    <cellStyle name="好 2 2 5" xfId="22909"/>
    <cellStyle name="好 2 2 6" xfId="22910"/>
    <cellStyle name="好 2 2 7" xfId="22911"/>
    <cellStyle name="好 2 3" xfId="22912"/>
    <cellStyle name="好 2 3 2" xfId="22913"/>
    <cellStyle name="好 2 3 2 2" xfId="22914"/>
    <cellStyle name="好 2 3 2 3" xfId="22915"/>
    <cellStyle name="好 2 3 2 4" xfId="22916"/>
    <cellStyle name="好 2 3 3" xfId="22917"/>
    <cellStyle name="好 2 3 3 2" xfId="22918"/>
    <cellStyle name="好 2 3 4" xfId="22919"/>
    <cellStyle name="好 2 3 5" xfId="22920"/>
    <cellStyle name="好 2 3 6" xfId="22921"/>
    <cellStyle name="好 2 3 7" xfId="22922"/>
    <cellStyle name="好 2 4" xfId="22923"/>
    <cellStyle name="好 2 4 2" xfId="22924"/>
    <cellStyle name="好 2 4 2 2" xfId="22925"/>
    <cellStyle name="好 2 4 2 3" xfId="22926"/>
    <cellStyle name="好 2 4 2 4" xfId="22927"/>
    <cellStyle name="好 2 4 3" xfId="22928"/>
    <cellStyle name="好 2 4 3 2" xfId="22929"/>
    <cellStyle name="好 2 4 4" xfId="22930"/>
    <cellStyle name="好 2 4 5" xfId="22931"/>
    <cellStyle name="好 2 4 6" xfId="22932"/>
    <cellStyle name="好 2 5" xfId="22933"/>
    <cellStyle name="好 2 5 2" xfId="22934"/>
    <cellStyle name="好 2 5 3" xfId="22935"/>
    <cellStyle name="好 2 5 4" xfId="22936"/>
    <cellStyle name="好 2 5 5" xfId="22937"/>
    <cellStyle name="好 2 6" xfId="22938"/>
    <cellStyle name="好 2 6 2" xfId="22939"/>
    <cellStyle name="好 2 6 3" xfId="22940"/>
    <cellStyle name="好 2 6 4" xfId="22941"/>
    <cellStyle name="好 2 7" xfId="22942"/>
    <cellStyle name="好 2 7 2" xfId="22943"/>
    <cellStyle name="好 2 8" xfId="22944"/>
    <cellStyle name="好 2 9" xfId="22945"/>
    <cellStyle name="好 20" xfId="22946"/>
    <cellStyle name="好 21" xfId="22947"/>
    <cellStyle name="好 22" xfId="22948"/>
    <cellStyle name="好 23" xfId="22949"/>
    <cellStyle name="好 24" xfId="22950"/>
    <cellStyle name="好 3" xfId="22951"/>
    <cellStyle name="好 3 2" xfId="22952"/>
    <cellStyle name="好 3 2 2" xfId="22953"/>
    <cellStyle name="好 3 2 2 2" xfId="22954"/>
    <cellStyle name="好 3 2 2 3" xfId="22955"/>
    <cellStyle name="好 3 2 2 4" xfId="22956"/>
    <cellStyle name="好 3 2 3" xfId="22957"/>
    <cellStyle name="好 3 2 3 2" xfId="22958"/>
    <cellStyle name="好 3 2 4" xfId="22959"/>
    <cellStyle name="好 3 2 5" xfId="22960"/>
    <cellStyle name="好 3 2 6" xfId="22961"/>
    <cellStyle name="好 3 3" xfId="22962"/>
    <cellStyle name="好 3 3 2" xfId="22963"/>
    <cellStyle name="好 3 3 2 2" xfId="22964"/>
    <cellStyle name="好 3 3 2 3" xfId="22965"/>
    <cellStyle name="好 3 3 2 4" xfId="22966"/>
    <cellStyle name="好 3 3 3" xfId="22967"/>
    <cellStyle name="好 3 3 3 2" xfId="22968"/>
    <cellStyle name="好 3 3 4" xfId="22969"/>
    <cellStyle name="好 3 3 5" xfId="22970"/>
    <cellStyle name="好 3 3 6" xfId="22971"/>
    <cellStyle name="好 3 4" xfId="22972"/>
    <cellStyle name="好 3 4 2" xfId="22973"/>
    <cellStyle name="好 3 4 2 2" xfId="22974"/>
    <cellStyle name="好 3 4 2 3" xfId="22975"/>
    <cellStyle name="好 3 4 2 4" xfId="22976"/>
    <cellStyle name="好 3 4 3" xfId="22977"/>
    <cellStyle name="好 3 4 3 2" xfId="22978"/>
    <cellStyle name="好 3 4 4" xfId="22979"/>
    <cellStyle name="好 3 4 5" xfId="22980"/>
    <cellStyle name="好 3 4 6" xfId="22981"/>
    <cellStyle name="好 3 5" xfId="22982"/>
    <cellStyle name="好 3 5 2" xfId="22983"/>
    <cellStyle name="好 3 5 3" xfId="22984"/>
    <cellStyle name="好 3 5 4" xfId="22985"/>
    <cellStyle name="好 3 6" xfId="22986"/>
    <cellStyle name="好 3 6 2" xfId="22987"/>
    <cellStyle name="好 3 7" xfId="22988"/>
    <cellStyle name="好 3 8" xfId="22989"/>
    <cellStyle name="好 3 9" xfId="22990"/>
    <cellStyle name="好 4" xfId="22991"/>
    <cellStyle name="好 4 2" xfId="22992"/>
    <cellStyle name="好 4 2 2" xfId="22993"/>
    <cellStyle name="好 4 2 2 2" xfId="22994"/>
    <cellStyle name="好 4 2 2 3" xfId="22995"/>
    <cellStyle name="好 4 2 2 4" xfId="22996"/>
    <cellStyle name="好 4 2 3" xfId="22997"/>
    <cellStyle name="好 4 2 3 2" xfId="22998"/>
    <cellStyle name="好 4 2 4" xfId="22999"/>
    <cellStyle name="好 4 2 5" xfId="23000"/>
    <cellStyle name="好 4 2 6" xfId="23001"/>
    <cellStyle name="好 4 3" xfId="23002"/>
    <cellStyle name="好 4 3 2" xfId="23003"/>
    <cellStyle name="好 4 3 2 2" xfId="23004"/>
    <cellStyle name="好 4 3 2 3" xfId="23005"/>
    <cellStyle name="好 4 3 2 4" xfId="23006"/>
    <cellStyle name="好 4 3 3" xfId="23007"/>
    <cellStyle name="好 4 3 3 2" xfId="23008"/>
    <cellStyle name="好 4 3 4" xfId="23009"/>
    <cellStyle name="好 4 3 5" xfId="23010"/>
    <cellStyle name="好 4 3 6" xfId="23011"/>
    <cellStyle name="好 4 4" xfId="23012"/>
    <cellStyle name="好 4 4 2" xfId="23013"/>
    <cellStyle name="好 4 4 2 2" xfId="23014"/>
    <cellStyle name="好 4 4 2 3" xfId="23015"/>
    <cellStyle name="好 4 4 2 4" xfId="23016"/>
    <cellStyle name="好 4 4 3" xfId="23017"/>
    <cellStyle name="好 4 4 3 2" xfId="23018"/>
    <cellStyle name="好 4 4 4" xfId="23019"/>
    <cellStyle name="好 4 4 5" xfId="23020"/>
    <cellStyle name="好 4 4 6" xfId="23021"/>
    <cellStyle name="好 4 5" xfId="23022"/>
    <cellStyle name="好 4 5 2" xfId="23023"/>
    <cellStyle name="好 4 5 3" xfId="23024"/>
    <cellStyle name="好 4 5 4" xfId="23025"/>
    <cellStyle name="好 4 6" xfId="23026"/>
    <cellStyle name="好 4 6 2" xfId="23027"/>
    <cellStyle name="好 4 7" xfId="23028"/>
    <cellStyle name="好 4 8" xfId="23029"/>
    <cellStyle name="好 4 9" xfId="23030"/>
    <cellStyle name="好 5" xfId="23031"/>
    <cellStyle name="好 5 2" xfId="23032"/>
    <cellStyle name="好 5 2 2" xfId="23033"/>
    <cellStyle name="好 5 2 2 2" xfId="23034"/>
    <cellStyle name="好 5 2 2 3" xfId="23035"/>
    <cellStyle name="好 5 2 2 4" xfId="23036"/>
    <cellStyle name="好 5 2 3" xfId="23037"/>
    <cellStyle name="好 5 2 3 2" xfId="23038"/>
    <cellStyle name="好 5 2 4" xfId="23039"/>
    <cellStyle name="好 5 2 5" xfId="23040"/>
    <cellStyle name="好 5 2 6" xfId="23041"/>
    <cellStyle name="好 5 3" xfId="23042"/>
    <cellStyle name="好 5 3 2" xfId="23043"/>
    <cellStyle name="好 5 3 2 2" xfId="23044"/>
    <cellStyle name="好 5 3 2 3" xfId="23045"/>
    <cellStyle name="好 5 3 2 4" xfId="23046"/>
    <cellStyle name="好 5 3 3" xfId="23047"/>
    <cellStyle name="好 5 3 3 2" xfId="23048"/>
    <cellStyle name="好 5 3 4" xfId="23049"/>
    <cellStyle name="好 5 3 5" xfId="23050"/>
    <cellStyle name="好 5 3 6" xfId="23051"/>
    <cellStyle name="好 5 4" xfId="23052"/>
    <cellStyle name="好 5 4 2" xfId="23053"/>
    <cellStyle name="好 5 4 2 2" xfId="23054"/>
    <cellStyle name="好 5 4 2 3" xfId="23055"/>
    <cellStyle name="好 5 4 2 4" xfId="23056"/>
    <cellStyle name="好 5 4 3" xfId="23057"/>
    <cellStyle name="好 5 4 3 2" xfId="23058"/>
    <cellStyle name="好 5 4 4" xfId="23059"/>
    <cellStyle name="好 5 4 5" xfId="23060"/>
    <cellStyle name="好 5 4 6" xfId="23061"/>
    <cellStyle name="好 5 5" xfId="23062"/>
    <cellStyle name="好 5 5 2" xfId="23063"/>
    <cellStyle name="好 5 5 3" xfId="23064"/>
    <cellStyle name="好 5 5 4" xfId="23065"/>
    <cellStyle name="好 5 6" xfId="23066"/>
    <cellStyle name="好 5 6 2" xfId="23067"/>
    <cellStyle name="好 5 7" xfId="23068"/>
    <cellStyle name="好 5 8" xfId="23069"/>
    <cellStyle name="好 5 9" xfId="23070"/>
    <cellStyle name="好 6" xfId="23071"/>
    <cellStyle name="好 6 10" xfId="23072"/>
    <cellStyle name="好 6 11" xfId="23073"/>
    <cellStyle name="好 6 2" xfId="23074"/>
    <cellStyle name="好 6 2 2" xfId="23075"/>
    <cellStyle name="好 6 2 2 2" xfId="23076"/>
    <cellStyle name="好 6 2 2 3" xfId="23077"/>
    <cellStyle name="好 6 2 2 4" xfId="23078"/>
    <cellStyle name="好 6 2 3" xfId="23079"/>
    <cellStyle name="好 6 2 3 2" xfId="23080"/>
    <cellStyle name="好 6 2 4" xfId="23081"/>
    <cellStyle name="好 6 2 5" xfId="23082"/>
    <cellStyle name="好 6 2 6" xfId="23083"/>
    <cellStyle name="好 6 3" xfId="23084"/>
    <cellStyle name="好 6 3 2" xfId="23085"/>
    <cellStyle name="好 6 3 2 2" xfId="23086"/>
    <cellStyle name="好 6 3 2 3" xfId="23087"/>
    <cellStyle name="好 6 3 2 4" xfId="23088"/>
    <cellStyle name="好 6 3 3" xfId="23089"/>
    <cellStyle name="好 6 3 3 2" xfId="23090"/>
    <cellStyle name="好 6 3 4" xfId="23091"/>
    <cellStyle name="好 6 3 5" xfId="23092"/>
    <cellStyle name="好 6 3 6" xfId="23093"/>
    <cellStyle name="好 6 4" xfId="23094"/>
    <cellStyle name="好 6 4 2" xfId="23095"/>
    <cellStyle name="好 6 4 2 2" xfId="23096"/>
    <cellStyle name="好 6 4 2 3" xfId="23097"/>
    <cellStyle name="好 6 4 2 4" xfId="23098"/>
    <cellStyle name="好 6 4 3" xfId="23099"/>
    <cellStyle name="好 6 4 3 2" xfId="23100"/>
    <cellStyle name="好 6 4 4" xfId="23101"/>
    <cellStyle name="好 6 4 5" xfId="23102"/>
    <cellStyle name="好 6 4 6" xfId="23103"/>
    <cellStyle name="好 6 5" xfId="23104"/>
    <cellStyle name="好 6 5 2" xfId="23105"/>
    <cellStyle name="好 6 5 2 2" xfId="23106"/>
    <cellStyle name="好 6 5 2 3" xfId="23107"/>
    <cellStyle name="好 6 5 2 4" xfId="23108"/>
    <cellStyle name="好 6 5 3" xfId="23109"/>
    <cellStyle name="好 6 5 3 2" xfId="23110"/>
    <cellStyle name="好 6 5 4" xfId="23111"/>
    <cellStyle name="好 6 5 5" xfId="23112"/>
    <cellStyle name="好 6 5 6" xfId="23113"/>
    <cellStyle name="好 6 6" xfId="23114"/>
    <cellStyle name="好 6 6 2" xfId="23115"/>
    <cellStyle name="好 6 6 2 2" xfId="23116"/>
    <cellStyle name="好 6 6 2 3" xfId="23117"/>
    <cellStyle name="好 6 6 2 4" xfId="23118"/>
    <cellStyle name="好 6 6 3" xfId="23119"/>
    <cellStyle name="好 6 6 3 2" xfId="23120"/>
    <cellStyle name="好 6 6 4" xfId="23121"/>
    <cellStyle name="好 6 6 5" xfId="23122"/>
    <cellStyle name="好 6 6 6" xfId="23123"/>
    <cellStyle name="好 6 7" xfId="23124"/>
    <cellStyle name="好 6 7 2" xfId="23125"/>
    <cellStyle name="好 6 7 2 2" xfId="23126"/>
    <cellStyle name="好 6 7 2 3" xfId="23127"/>
    <cellStyle name="好 6 7 2 4" xfId="23128"/>
    <cellStyle name="好 6 7 3" xfId="23129"/>
    <cellStyle name="好 6 7 3 2" xfId="23130"/>
    <cellStyle name="好 6 7 4" xfId="23131"/>
    <cellStyle name="好 6 7 5" xfId="23132"/>
    <cellStyle name="好 6 7 6" xfId="23133"/>
    <cellStyle name="好 6 8" xfId="23134"/>
    <cellStyle name="好 6 9" xfId="23135"/>
    <cellStyle name="好 7" xfId="23136"/>
    <cellStyle name="好 7 2" xfId="23137"/>
    <cellStyle name="好 7 2 2" xfId="23138"/>
    <cellStyle name="好 7 2 2 2" xfId="23139"/>
    <cellStyle name="好 7 2 2 3" xfId="23140"/>
    <cellStyle name="好 7 2 2 4" xfId="23141"/>
    <cellStyle name="好 7 2 3" xfId="23142"/>
    <cellStyle name="好 7 2 3 2" xfId="23143"/>
    <cellStyle name="好 7 2 4" xfId="23144"/>
    <cellStyle name="好 7 2 5" xfId="23145"/>
    <cellStyle name="好 7 2 6" xfId="23146"/>
    <cellStyle name="好 7 3" xfId="23147"/>
    <cellStyle name="好 7 3 2" xfId="23148"/>
    <cellStyle name="好 7 3 2 2" xfId="23149"/>
    <cellStyle name="好 7 3 2 3" xfId="23150"/>
    <cellStyle name="好 7 3 2 4" xfId="23151"/>
    <cellStyle name="好 7 3 3" xfId="23152"/>
    <cellStyle name="好 7 3 3 2" xfId="23153"/>
    <cellStyle name="好 7 3 4" xfId="23154"/>
    <cellStyle name="好 7 3 5" xfId="23155"/>
    <cellStyle name="好 7 3 6" xfId="23156"/>
    <cellStyle name="好 7 4" xfId="23157"/>
    <cellStyle name="好 7 4 2" xfId="23158"/>
    <cellStyle name="好 7 4 2 2" xfId="23159"/>
    <cellStyle name="好 7 4 2 3" xfId="23160"/>
    <cellStyle name="好 7 4 2 4" xfId="23161"/>
    <cellStyle name="好 7 4 3" xfId="23162"/>
    <cellStyle name="好 7 4 3 2" xfId="23163"/>
    <cellStyle name="好 7 4 4" xfId="23164"/>
    <cellStyle name="好 7 4 5" xfId="23165"/>
    <cellStyle name="好 7 4 6" xfId="23166"/>
    <cellStyle name="好 7 5" xfId="23167"/>
    <cellStyle name="好 7 5 2" xfId="23168"/>
    <cellStyle name="好 7 5 3" xfId="23169"/>
    <cellStyle name="好 7 5 4" xfId="23170"/>
    <cellStyle name="好 7 6" xfId="23171"/>
    <cellStyle name="好 7 6 2" xfId="23172"/>
    <cellStyle name="好 7 7" xfId="23173"/>
    <cellStyle name="好 7 8" xfId="23174"/>
    <cellStyle name="好 7 9" xfId="23175"/>
    <cellStyle name="好 8" xfId="23176"/>
    <cellStyle name="好 8 2" xfId="23177"/>
    <cellStyle name="好 8 2 2" xfId="23178"/>
    <cellStyle name="好 8 2 2 2" xfId="23179"/>
    <cellStyle name="好 8 2 2 3" xfId="23180"/>
    <cellStyle name="好 8 2 2 4" xfId="23181"/>
    <cellStyle name="好 8 2 3" xfId="23182"/>
    <cellStyle name="好 8 2 3 2" xfId="23183"/>
    <cellStyle name="好 8 2 4" xfId="23184"/>
    <cellStyle name="好 8 2 5" xfId="23185"/>
    <cellStyle name="好 8 2 6" xfId="23186"/>
    <cellStyle name="好 8 3" xfId="23187"/>
    <cellStyle name="好 8 3 2" xfId="23188"/>
    <cellStyle name="好 8 3 2 2" xfId="23189"/>
    <cellStyle name="好 8 3 2 3" xfId="23190"/>
    <cellStyle name="好 8 3 2 4" xfId="23191"/>
    <cellStyle name="好 8 3 3" xfId="23192"/>
    <cellStyle name="好 8 3 3 2" xfId="23193"/>
    <cellStyle name="好 8 3 4" xfId="23194"/>
    <cellStyle name="好 8 3 5" xfId="23195"/>
    <cellStyle name="好 8 3 6" xfId="23196"/>
    <cellStyle name="好 8 4" xfId="23197"/>
    <cellStyle name="好 8 4 2" xfId="23198"/>
    <cellStyle name="好 8 4 2 2" xfId="23199"/>
    <cellStyle name="好 8 4 2 3" xfId="23200"/>
    <cellStyle name="好 8 4 2 4" xfId="23201"/>
    <cellStyle name="好 8 4 3" xfId="23202"/>
    <cellStyle name="好 8 4 3 2" xfId="23203"/>
    <cellStyle name="好 8 4 4" xfId="23204"/>
    <cellStyle name="好 8 4 5" xfId="23205"/>
    <cellStyle name="好 8 4 6" xfId="23206"/>
    <cellStyle name="好 8 5" xfId="23207"/>
    <cellStyle name="好 8 5 2" xfId="23208"/>
    <cellStyle name="好 8 5 3" xfId="23209"/>
    <cellStyle name="好 8 5 4" xfId="23210"/>
    <cellStyle name="好 8 6" xfId="23211"/>
    <cellStyle name="好 8 6 2" xfId="23212"/>
    <cellStyle name="好 8 7" xfId="23213"/>
    <cellStyle name="好 8 8" xfId="23214"/>
    <cellStyle name="好 8 9" xfId="23215"/>
    <cellStyle name="好 9" xfId="23216"/>
    <cellStyle name="好 9 2" xfId="23217"/>
    <cellStyle name="好 9 2 2" xfId="23218"/>
    <cellStyle name="好 9 2 2 2" xfId="23219"/>
    <cellStyle name="好 9 2 2 3" xfId="23220"/>
    <cellStyle name="好 9 2 2 4" xfId="23221"/>
    <cellStyle name="好 9 2 3" xfId="23222"/>
    <cellStyle name="好 9 2 3 2" xfId="23223"/>
    <cellStyle name="好 9 2 4" xfId="23224"/>
    <cellStyle name="好 9 2 5" xfId="23225"/>
    <cellStyle name="好 9 2 6" xfId="23226"/>
    <cellStyle name="好 9 3" xfId="23227"/>
    <cellStyle name="好 9 3 2" xfId="23228"/>
    <cellStyle name="好 9 3 2 2" xfId="23229"/>
    <cellStyle name="好 9 3 2 3" xfId="23230"/>
    <cellStyle name="好 9 3 2 4" xfId="23231"/>
    <cellStyle name="好 9 3 3" xfId="23232"/>
    <cellStyle name="好 9 3 3 2" xfId="23233"/>
    <cellStyle name="好 9 3 4" xfId="23234"/>
    <cellStyle name="好 9 3 5" xfId="23235"/>
    <cellStyle name="好 9 3 6" xfId="23236"/>
    <cellStyle name="好 9 4" xfId="23237"/>
    <cellStyle name="好 9 4 2" xfId="23238"/>
    <cellStyle name="好 9 4 2 2" xfId="23239"/>
    <cellStyle name="好 9 4 2 3" xfId="23240"/>
    <cellStyle name="好 9 4 2 4" xfId="23241"/>
    <cellStyle name="好 9 4 3" xfId="23242"/>
    <cellStyle name="好 9 4 3 2" xfId="23243"/>
    <cellStyle name="好 9 4 4" xfId="23244"/>
    <cellStyle name="好 9 4 5" xfId="23245"/>
    <cellStyle name="好 9 4 6" xfId="23246"/>
    <cellStyle name="好 9 5" xfId="23247"/>
    <cellStyle name="好 9 5 2" xfId="23248"/>
    <cellStyle name="好 9 5 3" xfId="23249"/>
    <cellStyle name="好 9 5 4" xfId="23250"/>
    <cellStyle name="好 9 6" xfId="23251"/>
    <cellStyle name="好 9 6 2" xfId="23252"/>
    <cellStyle name="好 9 7" xfId="23253"/>
    <cellStyle name="好 9 8" xfId="23254"/>
    <cellStyle name="好 9 9" xfId="23255"/>
    <cellStyle name="好_0323前星辰待辦事項(Mikey)V1.0" xfId="23256"/>
    <cellStyle name="好_081002-LH_TEXTDATA_V200_jpn" xfId="23257"/>
    <cellStyle name="好_1.4-.1.5Z_TEXTDATA1.14.00-ｊｐｎ_20080511_岩元" xfId="23258"/>
    <cellStyle name="好_47" xfId="23259"/>
    <cellStyle name="好_Book1" xfId="23260"/>
    <cellStyle name="好_Book1 2" xfId="23261"/>
    <cellStyle name="好_Book1 2 2" xfId="23262"/>
    <cellStyle name="好_Book1 2 3" xfId="23263"/>
    <cellStyle name="好_Book1 2 4" xfId="23264"/>
    <cellStyle name="好_Book1 3" xfId="23265"/>
    <cellStyle name="好_Book1 3 2" xfId="23266"/>
    <cellStyle name="好_Book1 4" xfId="23267"/>
    <cellStyle name="好_Book1 5" xfId="23268"/>
    <cellStyle name="好_Book1 6" xfId="23269"/>
    <cellStyle name="好_Book2" xfId="23270"/>
    <cellStyle name="好_Book2 2" xfId="23271"/>
    <cellStyle name="好_Book2 2 2" xfId="23272"/>
    <cellStyle name="好_Book2 2 3" xfId="23273"/>
    <cellStyle name="好_Book2 2 4" xfId="23274"/>
    <cellStyle name="好_Book2 3" xfId="23275"/>
    <cellStyle name="好_Book2 3 2" xfId="23276"/>
    <cellStyle name="好_Book2 4" xfId="23277"/>
    <cellStyle name="好_Book2 5" xfId="23278"/>
    <cellStyle name="好_Book2 6" xfId="23279"/>
    <cellStyle name="好_Book3" xfId="23280"/>
    <cellStyle name="好_Book3 2" xfId="23281"/>
    <cellStyle name="好_Book3 2 2" xfId="23282"/>
    <cellStyle name="好_Book3 2 3" xfId="23283"/>
    <cellStyle name="好_Book3 2 4" xfId="23284"/>
    <cellStyle name="好_Book3 3" xfId="23285"/>
    <cellStyle name="好_Book3 3 2" xfId="23286"/>
    <cellStyle name="好_Book3 4" xfId="23287"/>
    <cellStyle name="好_Book3 5" xfId="23288"/>
    <cellStyle name="好_Book3 6" xfId="23289"/>
    <cellStyle name="好_LH_QUESTTEXT_V200_jpn" xfId="23290"/>
    <cellStyle name="好_NPC名" xfId="23291"/>
    <cellStyle name="好_pg2" xfId="23292"/>
    <cellStyle name="好_sst1BE" xfId="23293"/>
    <cellStyle name="好_sst1BE 2" xfId="23294"/>
    <cellStyle name="好_sst1BE 2 2" xfId="23295"/>
    <cellStyle name="好_sst1BE 2 3" xfId="23296"/>
    <cellStyle name="好_sst1BE 2 4" xfId="23297"/>
    <cellStyle name="好_sst1BE 3" xfId="23298"/>
    <cellStyle name="好_sst1BE 3 2" xfId="23299"/>
    <cellStyle name="好_sst1BE 4" xfId="23300"/>
    <cellStyle name="好_sst1BE 5" xfId="23301"/>
    <cellStyle name="好_sst1BE 6" xfId="23302"/>
    <cellStyle name="好_sst41" xfId="23303"/>
    <cellStyle name="好_sst41 2" xfId="23304"/>
    <cellStyle name="好_sst41 2 2" xfId="23305"/>
    <cellStyle name="好_sst41 2 3" xfId="23306"/>
    <cellStyle name="好_sst41 2 4" xfId="23307"/>
    <cellStyle name="好_sst41 3" xfId="23308"/>
    <cellStyle name="好_sst41 3 2" xfId="23309"/>
    <cellStyle name="好_sst41 4" xfId="23310"/>
    <cellStyle name="好_sst41 5" xfId="23311"/>
    <cellStyle name="好_sst41 6" xfId="23312"/>
    <cellStyle name="好_sst569" xfId="23313"/>
    <cellStyle name="好_sst569 2" xfId="23314"/>
    <cellStyle name="好_sst569 2 2" xfId="23315"/>
    <cellStyle name="好_sst569 2 3" xfId="23316"/>
    <cellStyle name="好_sst569 2 4" xfId="23317"/>
    <cellStyle name="好_sst569 3" xfId="23318"/>
    <cellStyle name="好_sst569 3 2" xfId="23319"/>
    <cellStyle name="好_sst569 4" xfId="23320"/>
    <cellStyle name="好_sst569 5" xfId="23321"/>
    <cellStyle name="好_sst569 6" xfId="23322"/>
    <cellStyle name="好_sst8BF" xfId="23323"/>
    <cellStyle name="好_sst8BF 2" xfId="23324"/>
    <cellStyle name="好_sst8BF 2 2" xfId="23325"/>
    <cellStyle name="好_sst8BF 2 3" xfId="23326"/>
    <cellStyle name="好_sst8BF 2 4" xfId="23327"/>
    <cellStyle name="好_sst8BF 3" xfId="23328"/>
    <cellStyle name="好_sst8BF 3 2" xfId="23329"/>
    <cellStyle name="好_sst8BF 4" xfId="23330"/>
    <cellStyle name="好_sst8BF 5" xfId="23331"/>
    <cellStyle name="好_sst8BF 6" xfId="23332"/>
    <cellStyle name="好_Tip說明文字" xfId="23333"/>
    <cellStyle name="好_UI文字" xfId="23334"/>
    <cellStyle name="好_UI文字 2" xfId="23335"/>
    <cellStyle name="好_UI文字 2 2" xfId="23336"/>
    <cellStyle name="好_UI文字 2 3" xfId="23337"/>
    <cellStyle name="好_UI文字 2 4" xfId="23338"/>
    <cellStyle name="好_UI文字 3" xfId="23339"/>
    <cellStyle name="好_UI文字 3 2" xfId="23340"/>
    <cellStyle name="好_UI文字 4" xfId="23341"/>
    <cellStyle name="好_UI文字 5" xfId="23342"/>
    <cellStyle name="好_UI文字 6" xfId="23343"/>
    <cellStyle name="好_Z_TEXTDATA" xfId="23344"/>
    <cellStyle name="好_變數文字表" xfId="23345"/>
    <cellStyle name="好_場景地域名稱文字" xfId="23346"/>
    <cellStyle name="好_場景名稱" xfId="23347"/>
    <cellStyle name="好_商城物品文字" xfId="23348"/>
    <cellStyle name="好_系統訊息" xfId="23349"/>
    <cellStyle name="好_星座運勢" xfId="23350"/>
    <cellStyle name="合計 10" xfId="23351"/>
    <cellStyle name="合計 10 2" xfId="23352"/>
    <cellStyle name="合計 10 2 2" xfId="23353"/>
    <cellStyle name="合計 10 2 2 2" xfId="23354"/>
    <cellStyle name="合計 10 2 2 3" xfId="23355"/>
    <cellStyle name="合計 10 2 2 4" xfId="23356"/>
    <cellStyle name="合計 10 2 3" xfId="23357"/>
    <cellStyle name="合計 10 2 3 2" xfId="23358"/>
    <cellStyle name="合計 10 2 4" xfId="23359"/>
    <cellStyle name="合計 10 2 4 2" xfId="23360"/>
    <cellStyle name="合計 10 2 5" xfId="23361"/>
    <cellStyle name="合計 10 3" xfId="23362"/>
    <cellStyle name="合計 10 3 2" xfId="23363"/>
    <cellStyle name="合計 10 3 2 2" xfId="23364"/>
    <cellStyle name="合計 10 3 2 3" xfId="23365"/>
    <cellStyle name="合計 10 3 2 4" xfId="23366"/>
    <cellStyle name="合計 10 3 3" xfId="23367"/>
    <cellStyle name="合計 10 3 3 2" xfId="23368"/>
    <cellStyle name="合計 10 3 4" xfId="23369"/>
    <cellStyle name="合計 10 3 4 2" xfId="23370"/>
    <cellStyle name="合計 10 3 5" xfId="23371"/>
    <cellStyle name="合計 10 4" xfId="23372"/>
    <cellStyle name="合計 10 4 2" xfId="23373"/>
    <cellStyle name="合計 10 4 2 2" xfId="23374"/>
    <cellStyle name="合計 10 4 2 3" xfId="23375"/>
    <cellStyle name="合計 10 4 2 4" xfId="23376"/>
    <cellStyle name="合計 10 4 3" xfId="23377"/>
    <cellStyle name="合計 10 4 3 2" xfId="23378"/>
    <cellStyle name="合計 10 4 4" xfId="23379"/>
    <cellStyle name="合計 10 4 4 2" xfId="23380"/>
    <cellStyle name="合計 10 4 5" xfId="23381"/>
    <cellStyle name="合計 10 5" xfId="23382"/>
    <cellStyle name="合計 10 5 2" xfId="23383"/>
    <cellStyle name="合計 10 5 3" xfId="23384"/>
    <cellStyle name="合計 10 5 4" xfId="23385"/>
    <cellStyle name="合計 10 6" xfId="23386"/>
    <cellStyle name="合計 10 6 2" xfId="23387"/>
    <cellStyle name="合計 10 7" xfId="23388"/>
    <cellStyle name="合計 10 7 2" xfId="23389"/>
    <cellStyle name="合計 10 8" xfId="23390"/>
    <cellStyle name="合計 11" xfId="23391"/>
    <cellStyle name="合計 11 2" xfId="23392"/>
    <cellStyle name="合計 11 2 2" xfId="23393"/>
    <cellStyle name="合計 11 2 2 2" xfId="23394"/>
    <cellStyle name="合計 11 2 2 3" xfId="23395"/>
    <cellStyle name="合計 11 2 2 4" xfId="23396"/>
    <cellStyle name="合計 11 2 3" xfId="23397"/>
    <cellStyle name="合計 11 2 3 2" xfId="23398"/>
    <cellStyle name="合計 11 2 4" xfId="23399"/>
    <cellStyle name="合計 11 2 4 2" xfId="23400"/>
    <cellStyle name="合計 11 2 5" xfId="23401"/>
    <cellStyle name="合計 11 3" xfId="23402"/>
    <cellStyle name="合計 11 3 2" xfId="23403"/>
    <cellStyle name="合計 11 3 2 2" xfId="23404"/>
    <cellStyle name="合計 11 3 2 3" xfId="23405"/>
    <cellStyle name="合計 11 3 2 4" xfId="23406"/>
    <cellStyle name="合計 11 3 3" xfId="23407"/>
    <cellStyle name="合計 11 3 3 2" xfId="23408"/>
    <cellStyle name="合計 11 3 4" xfId="23409"/>
    <cellStyle name="合計 11 3 4 2" xfId="23410"/>
    <cellStyle name="合計 11 3 5" xfId="23411"/>
    <cellStyle name="合計 11 4" xfId="23412"/>
    <cellStyle name="合計 11 4 2" xfId="23413"/>
    <cellStyle name="合計 11 4 2 2" xfId="23414"/>
    <cellStyle name="合計 11 4 2 3" xfId="23415"/>
    <cellStyle name="合計 11 4 2 4" xfId="23416"/>
    <cellStyle name="合計 11 4 3" xfId="23417"/>
    <cellStyle name="合計 11 4 3 2" xfId="23418"/>
    <cellStyle name="合計 11 4 4" xfId="23419"/>
    <cellStyle name="合計 11 4 4 2" xfId="23420"/>
    <cellStyle name="合計 11 4 5" xfId="23421"/>
    <cellStyle name="合計 11 5" xfId="23422"/>
    <cellStyle name="合計 11 5 2" xfId="23423"/>
    <cellStyle name="合計 11 5 3" xfId="23424"/>
    <cellStyle name="合計 11 5 4" xfId="23425"/>
    <cellStyle name="合計 11 6" xfId="23426"/>
    <cellStyle name="合計 11 6 2" xfId="23427"/>
    <cellStyle name="合計 11 7" xfId="23428"/>
    <cellStyle name="合計 11 7 2" xfId="23429"/>
    <cellStyle name="合計 11 8" xfId="23430"/>
    <cellStyle name="合計 12" xfId="23431"/>
    <cellStyle name="合計 12 2" xfId="23432"/>
    <cellStyle name="合計 12 2 2" xfId="23433"/>
    <cellStyle name="合計 12 2 2 2" xfId="23434"/>
    <cellStyle name="合計 12 2 2 3" xfId="23435"/>
    <cellStyle name="合計 12 2 2 4" xfId="23436"/>
    <cellStyle name="合計 12 2 3" xfId="23437"/>
    <cellStyle name="合計 12 2 3 2" xfId="23438"/>
    <cellStyle name="合計 12 2 3 3" xfId="23439"/>
    <cellStyle name="合計 12 2 4" xfId="23440"/>
    <cellStyle name="合計 12 2 5" xfId="23441"/>
    <cellStyle name="合計 12 2 5 2" xfId="23442"/>
    <cellStyle name="合計 12 2 6" xfId="23443"/>
    <cellStyle name="合計 12 3" xfId="23444"/>
    <cellStyle name="合計 12 3 2" xfId="23445"/>
    <cellStyle name="合計 12 3 2 2" xfId="23446"/>
    <cellStyle name="合計 12 3 2 3" xfId="23447"/>
    <cellStyle name="合計 12 3 2 4" xfId="23448"/>
    <cellStyle name="合計 12 3 3" xfId="23449"/>
    <cellStyle name="合計 12 3 3 2" xfId="23450"/>
    <cellStyle name="合計 12 3 3 3" xfId="23451"/>
    <cellStyle name="合計 12 3 4" xfId="23452"/>
    <cellStyle name="合計 12 3 5" xfId="23453"/>
    <cellStyle name="合計 12 3 5 2" xfId="23454"/>
    <cellStyle name="合計 12 3 6" xfId="23455"/>
    <cellStyle name="合計 12 4" xfId="23456"/>
    <cellStyle name="合計 12 4 2" xfId="23457"/>
    <cellStyle name="合計 12 4 2 2" xfId="23458"/>
    <cellStyle name="合計 12 4 2 3" xfId="23459"/>
    <cellStyle name="合計 12 4 2 4" xfId="23460"/>
    <cellStyle name="合計 12 4 3" xfId="23461"/>
    <cellStyle name="合計 12 4 3 2" xfId="23462"/>
    <cellStyle name="合計 12 4 3 3" xfId="23463"/>
    <cellStyle name="合計 12 4 4" xfId="23464"/>
    <cellStyle name="合計 12 4 5" xfId="23465"/>
    <cellStyle name="合計 12 4 5 2" xfId="23466"/>
    <cellStyle name="合計 12 4 6" xfId="23467"/>
    <cellStyle name="合計 12 5" xfId="23468"/>
    <cellStyle name="合計 12 5 2" xfId="23469"/>
    <cellStyle name="合計 12 5 3" xfId="23470"/>
    <cellStyle name="合計 12 5 4" xfId="23471"/>
    <cellStyle name="合計 12 6" xfId="23472"/>
    <cellStyle name="合計 12 6 2" xfId="23473"/>
    <cellStyle name="合計 12 6 3" xfId="23474"/>
    <cellStyle name="合計 12 7" xfId="23475"/>
    <cellStyle name="合計 12 8" xfId="23476"/>
    <cellStyle name="合計 12 8 2" xfId="23477"/>
    <cellStyle name="合計 12 9" xfId="23478"/>
    <cellStyle name="合計 13" xfId="23479"/>
    <cellStyle name="合計 13 2" xfId="23480"/>
    <cellStyle name="合計 13 2 2" xfId="23481"/>
    <cellStyle name="合計 13 2 2 2" xfId="23482"/>
    <cellStyle name="合計 13 2 2 3" xfId="23483"/>
    <cellStyle name="合計 13 2 2 4" xfId="23484"/>
    <cellStyle name="合計 13 2 3" xfId="23485"/>
    <cellStyle name="合計 13 2 3 2" xfId="23486"/>
    <cellStyle name="合計 13 2 3 3" xfId="23487"/>
    <cellStyle name="合計 13 2 4" xfId="23488"/>
    <cellStyle name="合計 13 2 5" xfId="23489"/>
    <cellStyle name="合計 13 2 5 2" xfId="23490"/>
    <cellStyle name="合計 13 2 6" xfId="23491"/>
    <cellStyle name="合計 13 3" xfId="23492"/>
    <cellStyle name="合計 13 3 2" xfId="23493"/>
    <cellStyle name="合計 13 3 2 2" xfId="23494"/>
    <cellStyle name="合計 13 3 2 3" xfId="23495"/>
    <cellStyle name="合計 13 3 2 4" xfId="23496"/>
    <cellStyle name="合計 13 3 3" xfId="23497"/>
    <cellStyle name="合計 13 3 3 2" xfId="23498"/>
    <cellStyle name="合計 13 3 3 3" xfId="23499"/>
    <cellStyle name="合計 13 3 4" xfId="23500"/>
    <cellStyle name="合計 13 3 5" xfId="23501"/>
    <cellStyle name="合計 13 3 5 2" xfId="23502"/>
    <cellStyle name="合計 13 3 6" xfId="23503"/>
    <cellStyle name="合計 13 4" xfId="23504"/>
    <cellStyle name="合計 13 4 2" xfId="23505"/>
    <cellStyle name="合計 13 4 2 2" xfId="23506"/>
    <cellStyle name="合計 13 4 2 3" xfId="23507"/>
    <cellStyle name="合計 13 4 2 4" xfId="23508"/>
    <cellStyle name="合計 13 4 3" xfId="23509"/>
    <cellStyle name="合計 13 4 3 2" xfId="23510"/>
    <cellStyle name="合計 13 4 3 3" xfId="23511"/>
    <cellStyle name="合計 13 4 4" xfId="23512"/>
    <cellStyle name="合計 13 4 5" xfId="23513"/>
    <cellStyle name="合計 13 4 5 2" xfId="23514"/>
    <cellStyle name="合計 13 4 6" xfId="23515"/>
    <cellStyle name="合計 13 5" xfId="23516"/>
    <cellStyle name="合計 13 5 2" xfId="23517"/>
    <cellStyle name="合計 13 5 3" xfId="23518"/>
    <cellStyle name="合計 13 5 4" xfId="23519"/>
    <cellStyle name="合計 13 6" xfId="23520"/>
    <cellStyle name="合計 13 6 2" xfId="23521"/>
    <cellStyle name="合計 13 6 3" xfId="23522"/>
    <cellStyle name="合計 13 7" xfId="23523"/>
    <cellStyle name="合計 13 8" xfId="23524"/>
    <cellStyle name="合計 13 8 2" xfId="23525"/>
    <cellStyle name="合計 13 9" xfId="23526"/>
    <cellStyle name="合計 14" xfId="23527"/>
    <cellStyle name="合計 14 2" xfId="23528"/>
    <cellStyle name="合計 14 2 2" xfId="23529"/>
    <cellStyle name="合計 14 2 2 2" xfId="23530"/>
    <cellStyle name="合計 14 2 2 3" xfId="23531"/>
    <cellStyle name="合計 14 2 2 4" xfId="23532"/>
    <cellStyle name="合計 14 2 3" xfId="23533"/>
    <cellStyle name="合計 14 2 3 2" xfId="23534"/>
    <cellStyle name="合計 14 2 3 3" xfId="23535"/>
    <cellStyle name="合計 14 2 4" xfId="23536"/>
    <cellStyle name="合計 14 2 5" xfId="23537"/>
    <cellStyle name="合計 14 2 5 2" xfId="23538"/>
    <cellStyle name="合計 14 2 6" xfId="23539"/>
    <cellStyle name="合計 14 3" xfId="23540"/>
    <cellStyle name="合計 14 3 2" xfId="23541"/>
    <cellStyle name="合計 14 3 2 2" xfId="23542"/>
    <cellStyle name="合計 14 3 2 3" xfId="23543"/>
    <cellStyle name="合計 14 3 2 4" xfId="23544"/>
    <cellStyle name="合計 14 3 3" xfId="23545"/>
    <cellStyle name="合計 14 3 3 2" xfId="23546"/>
    <cellStyle name="合計 14 3 3 3" xfId="23547"/>
    <cellStyle name="合計 14 3 4" xfId="23548"/>
    <cellStyle name="合計 14 3 5" xfId="23549"/>
    <cellStyle name="合計 14 3 5 2" xfId="23550"/>
    <cellStyle name="合計 14 3 6" xfId="23551"/>
    <cellStyle name="合計 14 4" xfId="23552"/>
    <cellStyle name="合計 14 4 2" xfId="23553"/>
    <cellStyle name="合計 14 4 2 2" xfId="23554"/>
    <cellStyle name="合計 14 4 2 3" xfId="23555"/>
    <cellStyle name="合計 14 4 2 4" xfId="23556"/>
    <cellStyle name="合計 14 4 3" xfId="23557"/>
    <cellStyle name="合計 14 4 3 2" xfId="23558"/>
    <cellStyle name="合計 14 4 3 3" xfId="23559"/>
    <cellStyle name="合計 14 4 4" xfId="23560"/>
    <cellStyle name="合計 14 4 5" xfId="23561"/>
    <cellStyle name="合計 14 4 5 2" xfId="23562"/>
    <cellStyle name="合計 14 4 6" xfId="23563"/>
    <cellStyle name="合計 14 5" xfId="23564"/>
    <cellStyle name="合計 14 5 2" xfId="23565"/>
    <cellStyle name="合計 14 5 3" xfId="23566"/>
    <cellStyle name="合計 14 5 4" xfId="23567"/>
    <cellStyle name="合計 14 6" xfId="23568"/>
    <cellStyle name="合計 14 6 2" xfId="23569"/>
    <cellStyle name="合計 14 6 3" xfId="23570"/>
    <cellStyle name="合計 14 7" xfId="23571"/>
    <cellStyle name="合計 14 8" xfId="23572"/>
    <cellStyle name="合計 14 8 2" xfId="23573"/>
    <cellStyle name="合計 14 9" xfId="23574"/>
    <cellStyle name="合計 15" xfId="23575"/>
    <cellStyle name="合計 15 2" xfId="23576"/>
    <cellStyle name="合計 15 2 2" xfId="23577"/>
    <cellStyle name="合計 15 2 2 2" xfId="23578"/>
    <cellStyle name="合計 15 2 2 3" xfId="23579"/>
    <cellStyle name="合計 15 2 2 4" xfId="23580"/>
    <cellStyle name="合計 15 2 3" xfId="23581"/>
    <cellStyle name="合計 15 2 3 2" xfId="23582"/>
    <cellStyle name="合計 15 2 3 3" xfId="23583"/>
    <cellStyle name="合計 15 2 4" xfId="23584"/>
    <cellStyle name="合計 15 2 5" xfId="23585"/>
    <cellStyle name="合計 15 2 5 2" xfId="23586"/>
    <cellStyle name="合計 15 2 6" xfId="23587"/>
    <cellStyle name="合計 15 3" xfId="23588"/>
    <cellStyle name="合計 15 3 2" xfId="23589"/>
    <cellStyle name="合計 15 3 2 2" xfId="23590"/>
    <cellStyle name="合計 15 3 2 3" xfId="23591"/>
    <cellStyle name="合計 15 3 2 4" xfId="23592"/>
    <cellStyle name="合計 15 3 3" xfId="23593"/>
    <cellStyle name="合計 15 3 3 2" xfId="23594"/>
    <cellStyle name="合計 15 3 3 3" xfId="23595"/>
    <cellStyle name="合計 15 3 4" xfId="23596"/>
    <cellStyle name="合計 15 3 5" xfId="23597"/>
    <cellStyle name="合計 15 3 5 2" xfId="23598"/>
    <cellStyle name="合計 15 3 6" xfId="23599"/>
    <cellStyle name="合計 15 4" xfId="23600"/>
    <cellStyle name="合計 15 4 2" xfId="23601"/>
    <cellStyle name="合計 15 4 2 2" xfId="23602"/>
    <cellStyle name="合計 15 4 2 3" xfId="23603"/>
    <cellStyle name="合計 15 4 2 4" xfId="23604"/>
    <cellStyle name="合計 15 4 3" xfId="23605"/>
    <cellStyle name="合計 15 4 3 2" xfId="23606"/>
    <cellStyle name="合計 15 4 3 3" xfId="23607"/>
    <cellStyle name="合計 15 4 4" xfId="23608"/>
    <cellStyle name="合計 15 4 5" xfId="23609"/>
    <cellStyle name="合計 15 4 5 2" xfId="23610"/>
    <cellStyle name="合計 15 4 6" xfId="23611"/>
    <cellStyle name="合計 15 5" xfId="23612"/>
    <cellStyle name="合計 15 5 2" xfId="23613"/>
    <cellStyle name="合計 15 5 3" xfId="23614"/>
    <cellStyle name="合計 15 5 4" xfId="23615"/>
    <cellStyle name="合計 15 6" xfId="23616"/>
    <cellStyle name="合計 15 6 2" xfId="23617"/>
    <cellStyle name="合計 15 6 3" xfId="23618"/>
    <cellStyle name="合計 15 7" xfId="23619"/>
    <cellStyle name="合計 15 8" xfId="23620"/>
    <cellStyle name="合計 15 8 2" xfId="23621"/>
    <cellStyle name="合計 15 9" xfId="23622"/>
    <cellStyle name="合計 16" xfId="23623"/>
    <cellStyle name="合計 16 2" xfId="23624"/>
    <cellStyle name="合計 16 2 2" xfId="23625"/>
    <cellStyle name="合計 16 2 2 2" xfId="23626"/>
    <cellStyle name="合計 16 2 2 3" xfId="23627"/>
    <cellStyle name="合計 16 2 2 4" xfId="23628"/>
    <cellStyle name="合計 16 2 3" xfId="23629"/>
    <cellStyle name="合計 16 2 3 2" xfId="23630"/>
    <cellStyle name="合計 16 2 3 3" xfId="23631"/>
    <cellStyle name="合計 16 2 4" xfId="23632"/>
    <cellStyle name="合計 16 2 5" xfId="23633"/>
    <cellStyle name="合計 16 2 5 2" xfId="23634"/>
    <cellStyle name="合計 16 2 6" xfId="23635"/>
    <cellStyle name="合計 16 3" xfId="23636"/>
    <cellStyle name="合計 16 3 2" xfId="23637"/>
    <cellStyle name="合計 16 3 2 2" xfId="23638"/>
    <cellStyle name="合計 16 3 2 3" xfId="23639"/>
    <cellStyle name="合計 16 3 2 4" xfId="23640"/>
    <cellStyle name="合計 16 3 3" xfId="23641"/>
    <cellStyle name="合計 16 3 3 2" xfId="23642"/>
    <cellStyle name="合計 16 3 3 3" xfId="23643"/>
    <cellStyle name="合計 16 3 4" xfId="23644"/>
    <cellStyle name="合計 16 3 5" xfId="23645"/>
    <cellStyle name="合計 16 3 5 2" xfId="23646"/>
    <cellStyle name="合計 16 3 6" xfId="23647"/>
    <cellStyle name="合計 16 4" xfId="23648"/>
    <cellStyle name="合計 16 4 2" xfId="23649"/>
    <cellStyle name="合計 16 4 2 2" xfId="23650"/>
    <cellStyle name="合計 16 4 2 3" xfId="23651"/>
    <cellStyle name="合計 16 4 2 4" xfId="23652"/>
    <cellStyle name="合計 16 4 3" xfId="23653"/>
    <cellStyle name="合計 16 4 3 2" xfId="23654"/>
    <cellStyle name="合計 16 4 3 3" xfId="23655"/>
    <cellStyle name="合計 16 4 4" xfId="23656"/>
    <cellStyle name="合計 16 4 5" xfId="23657"/>
    <cellStyle name="合計 16 4 5 2" xfId="23658"/>
    <cellStyle name="合計 16 4 6" xfId="23659"/>
    <cellStyle name="合計 16 5" xfId="23660"/>
    <cellStyle name="合計 16 5 2" xfId="23661"/>
    <cellStyle name="合計 16 5 3" xfId="23662"/>
    <cellStyle name="合計 16 5 4" xfId="23663"/>
    <cellStyle name="合計 16 6" xfId="23664"/>
    <cellStyle name="合計 16 6 2" xfId="23665"/>
    <cellStyle name="合計 16 6 3" xfId="23666"/>
    <cellStyle name="合計 16 7" xfId="23667"/>
    <cellStyle name="合計 16 8" xfId="23668"/>
    <cellStyle name="合計 16 8 2" xfId="23669"/>
    <cellStyle name="合計 16 9" xfId="23670"/>
    <cellStyle name="合計 17" xfId="23671"/>
    <cellStyle name="合計 17 2" xfId="23672"/>
    <cellStyle name="合計 17 2 2" xfId="23673"/>
    <cellStyle name="合計 17 2 3" xfId="23674"/>
    <cellStyle name="合計 17 2 4" xfId="23675"/>
    <cellStyle name="合計 17 3" xfId="23676"/>
    <cellStyle name="合計 17 3 2" xfId="23677"/>
    <cellStyle name="合計 17 3 3" xfId="23678"/>
    <cellStyle name="合計 17 4" xfId="23679"/>
    <cellStyle name="合計 17 5" xfId="23680"/>
    <cellStyle name="合計 17 5 2" xfId="23681"/>
    <cellStyle name="合計 17 6" xfId="23682"/>
    <cellStyle name="合計 18" xfId="23683"/>
    <cellStyle name="合計 18 2" xfId="23684"/>
    <cellStyle name="合計 18 2 2" xfId="23685"/>
    <cellStyle name="合計 18 2 3" xfId="23686"/>
    <cellStyle name="合計 18 2 4" xfId="23687"/>
    <cellStyle name="合計 18 3" xfId="23688"/>
    <cellStyle name="合計 18 3 2" xfId="23689"/>
    <cellStyle name="合計 18 3 3" xfId="23690"/>
    <cellStyle name="合計 18 4" xfId="23691"/>
    <cellStyle name="合計 18 5" xfId="23692"/>
    <cellStyle name="合計 18 5 2" xfId="23693"/>
    <cellStyle name="合計 18 6" xfId="23694"/>
    <cellStyle name="合計 19" xfId="23695"/>
    <cellStyle name="合計 19 2" xfId="23696"/>
    <cellStyle name="合計 19 2 2" xfId="23697"/>
    <cellStyle name="合計 19 2 3" xfId="23698"/>
    <cellStyle name="合計 19 2 4" xfId="23699"/>
    <cellStyle name="合計 19 3" xfId="23700"/>
    <cellStyle name="合計 19 3 2" xfId="23701"/>
    <cellStyle name="合計 19 3 3" xfId="23702"/>
    <cellStyle name="合計 19 4" xfId="23703"/>
    <cellStyle name="合計 19 5" xfId="23704"/>
    <cellStyle name="合計 19 5 2" xfId="23705"/>
    <cellStyle name="合計 19 6" xfId="23706"/>
    <cellStyle name="合計 2" xfId="23707"/>
    <cellStyle name="合計 2 10" xfId="23708"/>
    <cellStyle name="合計 2 10 2" xfId="23709"/>
    <cellStyle name="合計 2 11" xfId="23710"/>
    <cellStyle name="合計 2 2" xfId="23711"/>
    <cellStyle name="合計 2 2 2" xfId="23712"/>
    <cellStyle name="合計 2 2 2 2" xfId="23713"/>
    <cellStyle name="合計 2 2 2 3" xfId="23714"/>
    <cellStyle name="合計 2 2 2 4" xfId="23715"/>
    <cellStyle name="合計 2 2 3" xfId="23716"/>
    <cellStyle name="合計 2 2 3 2" xfId="23717"/>
    <cellStyle name="合計 2 2 3 3" xfId="23718"/>
    <cellStyle name="合計 2 2 4" xfId="23719"/>
    <cellStyle name="合計 2 2 5" xfId="23720"/>
    <cellStyle name="合計 2 2 5 2" xfId="23721"/>
    <cellStyle name="合計 2 2 6" xfId="23722"/>
    <cellStyle name="合計 2 3" xfId="23723"/>
    <cellStyle name="合計 2 3 2" xfId="23724"/>
    <cellStyle name="合計 2 3 2 2" xfId="23725"/>
    <cellStyle name="合計 2 3 2 3" xfId="23726"/>
    <cellStyle name="合計 2 3 2 4" xfId="23727"/>
    <cellStyle name="合計 2 3 3" xfId="23728"/>
    <cellStyle name="合計 2 3 3 2" xfId="23729"/>
    <cellStyle name="合計 2 3 3 3" xfId="23730"/>
    <cellStyle name="合計 2 3 4" xfId="23731"/>
    <cellStyle name="合計 2 3 5" xfId="23732"/>
    <cellStyle name="合計 2 3 5 2" xfId="23733"/>
    <cellStyle name="合計 2 3 6" xfId="23734"/>
    <cellStyle name="合計 2 4" xfId="23735"/>
    <cellStyle name="合計 2 4 2" xfId="23736"/>
    <cellStyle name="合計 2 4 2 2" xfId="23737"/>
    <cellStyle name="合計 2 4 2 3" xfId="23738"/>
    <cellStyle name="合計 2 4 2 4" xfId="23739"/>
    <cellStyle name="合計 2 4 3" xfId="23740"/>
    <cellStyle name="合計 2 4 3 2" xfId="23741"/>
    <cellStyle name="合計 2 4 3 3" xfId="23742"/>
    <cellStyle name="合計 2 4 4" xfId="23743"/>
    <cellStyle name="合計 2 4 5" xfId="23744"/>
    <cellStyle name="合計 2 4 5 2" xfId="23745"/>
    <cellStyle name="合計 2 4 6" xfId="23746"/>
    <cellStyle name="合計 2 5" xfId="23747"/>
    <cellStyle name="合計 2 5 2" xfId="23748"/>
    <cellStyle name="合計 2 5 3" xfId="23749"/>
    <cellStyle name="合計 2 5 4" xfId="23750"/>
    <cellStyle name="合計 2 5 5" xfId="23751"/>
    <cellStyle name="合計 2 6" xfId="23752"/>
    <cellStyle name="合計 2 6 2" xfId="23753"/>
    <cellStyle name="合計 2 6 3" xfId="23754"/>
    <cellStyle name="合計 2 6 4" xfId="23755"/>
    <cellStyle name="合計 2 7" xfId="23756"/>
    <cellStyle name="合計 2 7 2" xfId="23757"/>
    <cellStyle name="合計 2 7 3" xfId="23758"/>
    <cellStyle name="合計 2 8" xfId="23759"/>
    <cellStyle name="合計 2 8 2" xfId="23760"/>
    <cellStyle name="合計 2 9" xfId="23761"/>
    <cellStyle name="合計 2 9 2" xfId="23762"/>
    <cellStyle name="合計 20" xfId="23763"/>
    <cellStyle name="合計 20 2" xfId="23764"/>
    <cellStyle name="合計 21" xfId="23765"/>
    <cellStyle name="合計 21 2" xfId="23766"/>
    <cellStyle name="合計 22" xfId="23767"/>
    <cellStyle name="合計 22 2" xfId="23768"/>
    <cellStyle name="合計 23" xfId="23769"/>
    <cellStyle name="合計 23 2" xfId="23770"/>
    <cellStyle name="合計 3" xfId="23771"/>
    <cellStyle name="合計 3 2" xfId="23772"/>
    <cellStyle name="合計 3 2 2" xfId="23773"/>
    <cellStyle name="合計 3 2 2 2" xfId="23774"/>
    <cellStyle name="合計 3 2 2 3" xfId="23775"/>
    <cellStyle name="合計 3 2 2 4" xfId="23776"/>
    <cellStyle name="合計 3 2 3" xfId="23777"/>
    <cellStyle name="合計 3 2 3 2" xfId="23778"/>
    <cellStyle name="合計 3 2 3 3" xfId="23779"/>
    <cellStyle name="合計 3 2 4" xfId="23780"/>
    <cellStyle name="合計 3 2 5" xfId="23781"/>
    <cellStyle name="合計 3 2 5 2" xfId="23782"/>
    <cellStyle name="合計 3 2 6" xfId="23783"/>
    <cellStyle name="合計 3 3" xfId="23784"/>
    <cellStyle name="合計 3 3 2" xfId="23785"/>
    <cellStyle name="合計 3 3 2 2" xfId="23786"/>
    <cellStyle name="合計 3 3 2 3" xfId="23787"/>
    <cellStyle name="合計 3 3 2 4" xfId="23788"/>
    <cellStyle name="合計 3 3 3" xfId="23789"/>
    <cellStyle name="合計 3 3 3 2" xfId="23790"/>
    <cellStyle name="合計 3 3 3 3" xfId="23791"/>
    <cellStyle name="合計 3 3 4" xfId="23792"/>
    <cellStyle name="合計 3 3 5" xfId="23793"/>
    <cellStyle name="合計 3 3 5 2" xfId="23794"/>
    <cellStyle name="合計 3 3 6" xfId="23795"/>
    <cellStyle name="合計 3 4" xfId="23796"/>
    <cellStyle name="合計 3 4 2" xfId="23797"/>
    <cellStyle name="合計 3 4 2 2" xfId="23798"/>
    <cellStyle name="合計 3 4 2 3" xfId="23799"/>
    <cellStyle name="合計 3 4 2 4" xfId="23800"/>
    <cellStyle name="合計 3 4 3" xfId="23801"/>
    <cellStyle name="合計 3 4 3 2" xfId="23802"/>
    <cellStyle name="合計 3 4 3 3" xfId="23803"/>
    <cellStyle name="合計 3 4 4" xfId="23804"/>
    <cellStyle name="合計 3 4 5" xfId="23805"/>
    <cellStyle name="合計 3 4 5 2" xfId="23806"/>
    <cellStyle name="合計 3 4 6" xfId="23807"/>
    <cellStyle name="合計 3 5" xfId="23808"/>
    <cellStyle name="合計 3 5 2" xfId="23809"/>
    <cellStyle name="合計 3 5 3" xfId="23810"/>
    <cellStyle name="合計 3 5 4" xfId="23811"/>
    <cellStyle name="合計 3 6" xfId="23812"/>
    <cellStyle name="合計 3 6 2" xfId="23813"/>
    <cellStyle name="合計 3 6 3" xfId="23814"/>
    <cellStyle name="合計 3 7" xfId="23815"/>
    <cellStyle name="合計 3 8" xfId="23816"/>
    <cellStyle name="合計 3 8 2" xfId="23817"/>
    <cellStyle name="合計 3 9" xfId="23818"/>
    <cellStyle name="合計 4" xfId="23819"/>
    <cellStyle name="合計 4 2" xfId="23820"/>
    <cellStyle name="合計 4 2 2" xfId="23821"/>
    <cellStyle name="合計 4 2 2 2" xfId="23822"/>
    <cellStyle name="合計 4 2 2 3" xfId="23823"/>
    <cellStyle name="合計 4 2 2 4" xfId="23824"/>
    <cellStyle name="合計 4 2 3" xfId="23825"/>
    <cellStyle name="合計 4 2 3 2" xfId="23826"/>
    <cellStyle name="合計 4 2 3 3" xfId="23827"/>
    <cellStyle name="合計 4 2 4" xfId="23828"/>
    <cellStyle name="合計 4 2 5" xfId="23829"/>
    <cellStyle name="合計 4 2 5 2" xfId="23830"/>
    <cellStyle name="合計 4 2 6" xfId="23831"/>
    <cellStyle name="合計 4 3" xfId="23832"/>
    <cellStyle name="合計 4 3 2" xfId="23833"/>
    <cellStyle name="合計 4 3 2 2" xfId="23834"/>
    <cellStyle name="合計 4 3 2 3" xfId="23835"/>
    <cellStyle name="合計 4 3 2 4" xfId="23836"/>
    <cellStyle name="合計 4 3 3" xfId="23837"/>
    <cellStyle name="合計 4 3 3 2" xfId="23838"/>
    <cellStyle name="合計 4 3 3 3" xfId="23839"/>
    <cellStyle name="合計 4 3 4" xfId="23840"/>
    <cellStyle name="合計 4 3 5" xfId="23841"/>
    <cellStyle name="合計 4 3 5 2" xfId="23842"/>
    <cellStyle name="合計 4 3 6" xfId="23843"/>
    <cellStyle name="合計 4 4" xfId="23844"/>
    <cellStyle name="合計 4 4 2" xfId="23845"/>
    <cellStyle name="合計 4 4 2 2" xfId="23846"/>
    <cellStyle name="合計 4 4 2 3" xfId="23847"/>
    <cellStyle name="合計 4 4 2 4" xfId="23848"/>
    <cellStyle name="合計 4 4 3" xfId="23849"/>
    <cellStyle name="合計 4 4 3 2" xfId="23850"/>
    <cellStyle name="合計 4 4 3 3" xfId="23851"/>
    <cellStyle name="合計 4 4 4" xfId="23852"/>
    <cellStyle name="合計 4 4 5" xfId="23853"/>
    <cellStyle name="合計 4 4 5 2" xfId="23854"/>
    <cellStyle name="合計 4 4 6" xfId="23855"/>
    <cellStyle name="合計 4 5" xfId="23856"/>
    <cellStyle name="合計 4 5 2" xfId="23857"/>
    <cellStyle name="合計 4 5 3" xfId="23858"/>
    <cellStyle name="合計 4 5 4" xfId="23859"/>
    <cellStyle name="合計 4 6" xfId="23860"/>
    <cellStyle name="合計 4 6 2" xfId="23861"/>
    <cellStyle name="合計 4 6 3" xfId="23862"/>
    <cellStyle name="合計 4 7" xfId="23863"/>
    <cellStyle name="合計 4 8" xfId="23864"/>
    <cellStyle name="合計 4 8 2" xfId="23865"/>
    <cellStyle name="合計 4 9" xfId="23866"/>
    <cellStyle name="合計 5" xfId="23867"/>
    <cellStyle name="合計 5 2" xfId="23868"/>
    <cellStyle name="合計 5 2 2" xfId="23869"/>
    <cellStyle name="合計 5 2 2 2" xfId="23870"/>
    <cellStyle name="合計 5 2 2 3" xfId="23871"/>
    <cellStyle name="合計 5 2 2 4" xfId="23872"/>
    <cellStyle name="合計 5 2 3" xfId="23873"/>
    <cellStyle name="合計 5 2 3 2" xfId="23874"/>
    <cellStyle name="合計 5 2 3 3" xfId="23875"/>
    <cellStyle name="合計 5 2 4" xfId="23876"/>
    <cellStyle name="合計 5 2 5" xfId="23877"/>
    <cellStyle name="合計 5 2 5 2" xfId="23878"/>
    <cellStyle name="合計 5 2 6" xfId="23879"/>
    <cellStyle name="合計 5 3" xfId="23880"/>
    <cellStyle name="合計 5 3 2" xfId="23881"/>
    <cellStyle name="合計 5 3 2 2" xfId="23882"/>
    <cellStyle name="合計 5 3 2 3" xfId="23883"/>
    <cellStyle name="合計 5 3 2 4" xfId="23884"/>
    <cellStyle name="合計 5 3 3" xfId="23885"/>
    <cellStyle name="合計 5 3 3 2" xfId="23886"/>
    <cellStyle name="合計 5 3 3 3" xfId="23887"/>
    <cellStyle name="合計 5 3 4" xfId="23888"/>
    <cellStyle name="合計 5 3 5" xfId="23889"/>
    <cellStyle name="合計 5 3 5 2" xfId="23890"/>
    <cellStyle name="合計 5 3 6" xfId="23891"/>
    <cellStyle name="合計 5 4" xfId="23892"/>
    <cellStyle name="合計 5 4 2" xfId="23893"/>
    <cellStyle name="合計 5 4 2 2" xfId="23894"/>
    <cellStyle name="合計 5 4 2 3" xfId="23895"/>
    <cellStyle name="合計 5 4 2 4" xfId="23896"/>
    <cellStyle name="合計 5 4 3" xfId="23897"/>
    <cellStyle name="合計 5 4 3 2" xfId="23898"/>
    <cellStyle name="合計 5 4 3 3" xfId="23899"/>
    <cellStyle name="合計 5 4 4" xfId="23900"/>
    <cellStyle name="合計 5 4 5" xfId="23901"/>
    <cellStyle name="合計 5 4 5 2" xfId="23902"/>
    <cellStyle name="合計 5 4 6" xfId="23903"/>
    <cellStyle name="合計 5 5" xfId="23904"/>
    <cellStyle name="合計 5 5 2" xfId="23905"/>
    <cellStyle name="合計 5 5 3" xfId="23906"/>
    <cellStyle name="合計 5 5 4" xfId="23907"/>
    <cellStyle name="合計 5 6" xfId="23908"/>
    <cellStyle name="合計 5 6 2" xfId="23909"/>
    <cellStyle name="合計 5 6 3" xfId="23910"/>
    <cellStyle name="合計 5 7" xfId="23911"/>
    <cellStyle name="合計 5 8" xfId="23912"/>
    <cellStyle name="合計 5 8 2" xfId="23913"/>
    <cellStyle name="合計 5 9" xfId="23914"/>
    <cellStyle name="合計 6" xfId="23915"/>
    <cellStyle name="合計 6 10" xfId="23916"/>
    <cellStyle name="合計 6 11" xfId="23917"/>
    <cellStyle name="合計 6 2" xfId="23918"/>
    <cellStyle name="合計 6 2 2" xfId="23919"/>
    <cellStyle name="合計 6 2 2 2" xfId="23920"/>
    <cellStyle name="合計 6 2 2 3" xfId="23921"/>
    <cellStyle name="合計 6 2 2 4" xfId="23922"/>
    <cellStyle name="合計 6 2 3" xfId="23923"/>
    <cellStyle name="合計 6 2 3 2" xfId="23924"/>
    <cellStyle name="合計 6 2 3 3" xfId="23925"/>
    <cellStyle name="合計 6 2 4" xfId="23926"/>
    <cellStyle name="合計 6 2 5" xfId="23927"/>
    <cellStyle name="合計 6 2 5 2" xfId="23928"/>
    <cellStyle name="合計 6 2 6" xfId="23929"/>
    <cellStyle name="合計 6 3" xfId="23930"/>
    <cellStyle name="合計 6 3 2" xfId="23931"/>
    <cellStyle name="合計 6 3 2 2" xfId="23932"/>
    <cellStyle name="合計 6 3 2 3" xfId="23933"/>
    <cellStyle name="合計 6 3 2 4" xfId="23934"/>
    <cellStyle name="合計 6 3 3" xfId="23935"/>
    <cellStyle name="合計 6 3 3 2" xfId="23936"/>
    <cellStyle name="合計 6 3 3 3" xfId="23937"/>
    <cellStyle name="合計 6 3 4" xfId="23938"/>
    <cellStyle name="合計 6 3 5" xfId="23939"/>
    <cellStyle name="合計 6 3 5 2" xfId="23940"/>
    <cellStyle name="合計 6 3 6" xfId="23941"/>
    <cellStyle name="合計 6 4" xfId="23942"/>
    <cellStyle name="合計 6 4 2" xfId="23943"/>
    <cellStyle name="合計 6 4 2 2" xfId="23944"/>
    <cellStyle name="合計 6 4 2 3" xfId="23945"/>
    <cellStyle name="合計 6 4 2 4" xfId="23946"/>
    <cellStyle name="合計 6 4 3" xfId="23947"/>
    <cellStyle name="合計 6 4 3 2" xfId="23948"/>
    <cellStyle name="合計 6 4 3 3" xfId="23949"/>
    <cellStyle name="合計 6 4 4" xfId="23950"/>
    <cellStyle name="合計 6 4 5" xfId="23951"/>
    <cellStyle name="合計 6 4 5 2" xfId="23952"/>
    <cellStyle name="合計 6 4 6" xfId="23953"/>
    <cellStyle name="合計 6 5" xfId="23954"/>
    <cellStyle name="合計 6 5 2" xfId="23955"/>
    <cellStyle name="合計 6 5 2 2" xfId="23956"/>
    <cellStyle name="合計 6 5 2 3" xfId="23957"/>
    <cellStyle name="合計 6 5 2 4" xfId="23958"/>
    <cellStyle name="合計 6 5 3" xfId="23959"/>
    <cellStyle name="合計 6 5 3 2" xfId="23960"/>
    <cellStyle name="合計 6 5 3 3" xfId="23961"/>
    <cellStyle name="合計 6 5 4" xfId="23962"/>
    <cellStyle name="合計 6 5 5" xfId="23963"/>
    <cellStyle name="合計 6 5 5 2" xfId="23964"/>
    <cellStyle name="合計 6 5 6" xfId="23965"/>
    <cellStyle name="合計 6 6" xfId="23966"/>
    <cellStyle name="合計 6 6 2" xfId="23967"/>
    <cellStyle name="合計 6 6 2 2" xfId="23968"/>
    <cellStyle name="合計 6 6 2 3" xfId="23969"/>
    <cellStyle name="合計 6 6 2 4" xfId="23970"/>
    <cellStyle name="合計 6 6 3" xfId="23971"/>
    <cellStyle name="合計 6 6 3 2" xfId="23972"/>
    <cellStyle name="合計 6 6 3 3" xfId="23973"/>
    <cellStyle name="合計 6 6 4" xfId="23974"/>
    <cellStyle name="合計 6 6 5" xfId="23975"/>
    <cellStyle name="合計 6 6 5 2" xfId="23976"/>
    <cellStyle name="合計 6 6 6" xfId="23977"/>
    <cellStyle name="合計 6 7" xfId="23978"/>
    <cellStyle name="合計 6 7 2" xfId="23979"/>
    <cellStyle name="合計 6 7 2 2" xfId="23980"/>
    <cellStyle name="合計 6 7 2 3" xfId="23981"/>
    <cellStyle name="合計 6 7 2 4" xfId="23982"/>
    <cellStyle name="合計 6 7 3" xfId="23983"/>
    <cellStyle name="合計 6 7 3 2" xfId="23984"/>
    <cellStyle name="合計 6 7 3 3" xfId="23985"/>
    <cellStyle name="合計 6 7 4" xfId="23986"/>
    <cellStyle name="合計 6 7 5" xfId="23987"/>
    <cellStyle name="合計 6 7 5 2" xfId="23988"/>
    <cellStyle name="合計 6 7 6" xfId="23989"/>
    <cellStyle name="合計 6 8" xfId="23990"/>
    <cellStyle name="合計 6 9" xfId="23991"/>
    <cellStyle name="合計 7" xfId="23992"/>
    <cellStyle name="合計 7 2" xfId="23993"/>
    <cellStyle name="合計 7 2 2" xfId="23994"/>
    <cellStyle name="合計 7 2 2 2" xfId="23995"/>
    <cellStyle name="合計 7 2 2 3" xfId="23996"/>
    <cellStyle name="合計 7 2 2 4" xfId="23997"/>
    <cellStyle name="合計 7 2 3" xfId="23998"/>
    <cellStyle name="合計 7 2 3 2" xfId="23999"/>
    <cellStyle name="合計 7 2 3 3" xfId="24000"/>
    <cellStyle name="合計 7 2 4" xfId="24001"/>
    <cellStyle name="合計 7 2 5" xfId="24002"/>
    <cellStyle name="合計 7 2 5 2" xfId="24003"/>
    <cellStyle name="合計 7 2 6" xfId="24004"/>
    <cellStyle name="合計 7 3" xfId="24005"/>
    <cellStyle name="合計 7 3 2" xfId="24006"/>
    <cellStyle name="合計 7 3 2 2" xfId="24007"/>
    <cellStyle name="合計 7 3 2 3" xfId="24008"/>
    <cellStyle name="合計 7 3 2 4" xfId="24009"/>
    <cellStyle name="合計 7 3 3" xfId="24010"/>
    <cellStyle name="合計 7 3 3 2" xfId="24011"/>
    <cellStyle name="合計 7 3 3 3" xfId="24012"/>
    <cellStyle name="合計 7 3 4" xfId="24013"/>
    <cellStyle name="合計 7 3 5" xfId="24014"/>
    <cellStyle name="合計 7 3 5 2" xfId="24015"/>
    <cellStyle name="合計 7 3 6" xfId="24016"/>
    <cellStyle name="合計 7 4" xfId="24017"/>
    <cellStyle name="合計 7 4 2" xfId="24018"/>
    <cellStyle name="合計 7 4 2 2" xfId="24019"/>
    <cellStyle name="合計 7 4 2 3" xfId="24020"/>
    <cellStyle name="合計 7 4 2 4" xfId="24021"/>
    <cellStyle name="合計 7 4 3" xfId="24022"/>
    <cellStyle name="合計 7 4 3 2" xfId="24023"/>
    <cellStyle name="合計 7 4 3 3" xfId="24024"/>
    <cellStyle name="合計 7 4 4" xfId="24025"/>
    <cellStyle name="合計 7 4 5" xfId="24026"/>
    <cellStyle name="合計 7 4 5 2" xfId="24027"/>
    <cellStyle name="合計 7 4 6" xfId="24028"/>
    <cellStyle name="合計 7 5" xfId="24029"/>
    <cellStyle name="合計 7 5 2" xfId="24030"/>
    <cellStyle name="合計 7 5 3" xfId="24031"/>
    <cellStyle name="合計 7 5 4" xfId="24032"/>
    <cellStyle name="合計 7 6" xfId="24033"/>
    <cellStyle name="合計 7 6 2" xfId="24034"/>
    <cellStyle name="合計 7 6 3" xfId="24035"/>
    <cellStyle name="合計 7 7" xfId="24036"/>
    <cellStyle name="合計 7 8" xfId="24037"/>
    <cellStyle name="合計 7 8 2" xfId="24038"/>
    <cellStyle name="合計 7 9" xfId="24039"/>
    <cellStyle name="合計 8" xfId="24040"/>
    <cellStyle name="合計 8 2" xfId="24041"/>
    <cellStyle name="合計 8 2 2" xfId="24042"/>
    <cellStyle name="合計 8 2 2 2" xfId="24043"/>
    <cellStyle name="合計 8 2 2 3" xfId="24044"/>
    <cellStyle name="合計 8 2 2 4" xfId="24045"/>
    <cellStyle name="合計 8 2 3" xfId="24046"/>
    <cellStyle name="合計 8 2 3 2" xfId="24047"/>
    <cellStyle name="合計 8 2 3 3" xfId="24048"/>
    <cellStyle name="合計 8 2 4" xfId="24049"/>
    <cellStyle name="合計 8 2 5" xfId="24050"/>
    <cellStyle name="合計 8 2 5 2" xfId="24051"/>
    <cellStyle name="合計 8 2 6" xfId="24052"/>
    <cellStyle name="合計 8 3" xfId="24053"/>
    <cellStyle name="合計 8 3 2" xfId="24054"/>
    <cellStyle name="合計 8 3 2 2" xfId="24055"/>
    <cellStyle name="合計 8 3 2 3" xfId="24056"/>
    <cellStyle name="合計 8 3 2 4" xfId="24057"/>
    <cellStyle name="合計 8 3 3" xfId="24058"/>
    <cellStyle name="合計 8 3 3 2" xfId="24059"/>
    <cellStyle name="合計 8 3 3 3" xfId="24060"/>
    <cellStyle name="合計 8 3 4" xfId="24061"/>
    <cellStyle name="合計 8 3 5" xfId="24062"/>
    <cellStyle name="合計 8 3 5 2" xfId="24063"/>
    <cellStyle name="合計 8 3 6" xfId="24064"/>
    <cellStyle name="合計 8 4" xfId="24065"/>
    <cellStyle name="合計 8 4 2" xfId="24066"/>
    <cellStyle name="合計 8 4 2 2" xfId="24067"/>
    <cellStyle name="合計 8 4 2 3" xfId="24068"/>
    <cellStyle name="合計 8 4 2 4" xfId="24069"/>
    <cellStyle name="合計 8 4 3" xfId="24070"/>
    <cellStyle name="合計 8 4 3 2" xfId="24071"/>
    <cellStyle name="合計 8 4 3 3" xfId="24072"/>
    <cellStyle name="合計 8 4 4" xfId="24073"/>
    <cellStyle name="合計 8 4 5" xfId="24074"/>
    <cellStyle name="合計 8 4 5 2" xfId="24075"/>
    <cellStyle name="合計 8 4 6" xfId="24076"/>
    <cellStyle name="合計 8 5" xfId="24077"/>
    <cellStyle name="合計 8 5 2" xfId="24078"/>
    <cellStyle name="合計 8 5 3" xfId="24079"/>
    <cellStyle name="合計 8 5 4" xfId="24080"/>
    <cellStyle name="合計 8 6" xfId="24081"/>
    <cellStyle name="合計 8 6 2" xfId="24082"/>
    <cellStyle name="合計 8 6 3" xfId="24083"/>
    <cellStyle name="合計 8 7" xfId="24084"/>
    <cellStyle name="合計 8 8" xfId="24085"/>
    <cellStyle name="合計 8 8 2" xfId="24086"/>
    <cellStyle name="合計 8 9" xfId="24087"/>
    <cellStyle name="合計 9" xfId="24088"/>
    <cellStyle name="合計 9 2" xfId="24089"/>
    <cellStyle name="合計 9 2 2" xfId="24090"/>
    <cellStyle name="合計 9 2 2 2" xfId="24091"/>
    <cellStyle name="合計 9 2 2 3" xfId="24092"/>
    <cellStyle name="合計 9 2 2 4" xfId="24093"/>
    <cellStyle name="合計 9 2 3" xfId="24094"/>
    <cellStyle name="合計 9 2 3 2" xfId="24095"/>
    <cellStyle name="合計 9 2 3 3" xfId="24096"/>
    <cellStyle name="合計 9 2 4" xfId="24097"/>
    <cellStyle name="合計 9 2 5" xfId="24098"/>
    <cellStyle name="合計 9 2 5 2" xfId="24099"/>
    <cellStyle name="合計 9 2 6" xfId="24100"/>
    <cellStyle name="合計 9 3" xfId="24101"/>
    <cellStyle name="合計 9 3 2" xfId="24102"/>
    <cellStyle name="合計 9 3 2 2" xfId="24103"/>
    <cellStyle name="合計 9 3 2 3" xfId="24104"/>
    <cellStyle name="合計 9 3 2 4" xfId="24105"/>
    <cellStyle name="合計 9 3 3" xfId="24106"/>
    <cellStyle name="合計 9 3 3 2" xfId="24107"/>
    <cellStyle name="合計 9 3 3 3" xfId="24108"/>
    <cellStyle name="合計 9 3 4" xfId="24109"/>
    <cellStyle name="合計 9 3 5" xfId="24110"/>
    <cellStyle name="合計 9 3 5 2" xfId="24111"/>
    <cellStyle name="合計 9 3 6" xfId="24112"/>
    <cellStyle name="合計 9 4" xfId="24113"/>
    <cellStyle name="合計 9 4 2" xfId="24114"/>
    <cellStyle name="合計 9 4 2 2" xfId="24115"/>
    <cellStyle name="合計 9 4 2 3" xfId="24116"/>
    <cellStyle name="合計 9 4 2 4" xfId="24117"/>
    <cellStyle name="合計 9 4 3" xfId="24118"/>
    <cellStyle name="合計 9 4 3 2" xfId="24119"/>
    <cellStyle name="合計 9 4 3 3" xfId="24120"/>
    <cellStyle name="合計 9 4 4" xfId="24121"/>
    <cellStyle name="合計 9 4 5" xfId="24122"/>
    <cellStyle name="合計 9 4 5 2" xfId="24123"/>
    <cellStyle name="合計 9 4 6" xfId="24124"/>
    <cellStyle name="合計 9 5" xfId="24125"/>
    <cellStyle name="合計 9 5 2" xfId="24126"/>
    <cellStyle name="合計 9 5 3" xfId="24127"/>
    <cellStyle name="合計 9 5 4" xfId="24128"/>
    <cellStyle name="合計 9 6" xfId="24129"/>
    <cellStyle name="合計 9 6 2" xfId="24130"/>
    <cellStyle name="合計 9 6 3" xfId="24131"/>
    <cellStyle name="合計 9 7" xfId="24132"/>
    <cellStyle name="合計 9 8" xfId="24133"/>
    <cellStyle name="合計 9 8 2" xfId="24134"/>
    <cellStyle name="合計 9 9" xfId="24135"/>
    <cellStyle name="壞 10" xfId="24136"/>
    <cellStyle name="壞 10 10" xfId="24137"/>
    <cellStyle name="壞 10 10 2" xfId="24138"/>
    <cellStyle name="壞 10 10 3" xfId="24139"/>
    <cellStyle name="壞 10 11" xfId="24140"/>
    <cellStyle name="壞 10 2" xfId="24141"/>
    <cellStyle name="壞 10 2 2" xfId="24142"/>
    <cellStyle name="壞 10 2 2 2" xfId="24143"/>
    <cellStyle name="壞 10 2 2 2 2" xfId="24144"/>
    <cellStyle name="壞 10 2 2 3" xfId="24145"/>
    <cellStyle name="壞 10 2 2 3 2" xfId="24146"/>
    <cellStyle name="壞 10 2 2 4" xfId="24147"/>
    <cellStyle name="壞 10 2 2 4 2" xfId="24148"/>
    <cellStyle name="壞 10 2 2 4 3" xfId="24149"/>
    <cellStyle name="壞 10 2 2 5" xfId="24150"/>
    <cellStyle name="壞 10 2 3" xfId="24151"/>
    <cellStyle name="壞 10 2 3 2" xfId="24152"/>
    <cellStyle name="壞 10 2 3 2 2" xfId="24153"/>
    <cellStyle name="壞 10 2 3 3" xfId="24154"/>
    <cellStyle name="壞 10 2 3 3 2" xfId="24155"/>
    <cellStyle name="壞 10 2 3 4" xfId="24156"/>
    <cellStyle name="壞 10 2 3 4 2" xfId="24157"/>
    <cellStyle name="壞 10 2 3 4 3" xfId="24158"/>
    <cellStyle name="壞 10 2 3 5" xfId="24159"/>
    <cellStyle name="壞 10 2 4" xfId="24160"/>
    <cellStyle name="壞 10 2 4 2" xfId="24161"/>
    <cellStyle name="壞 10 2 4 2 2" xfId="24162"/>
    <cellStyle name="壞 10 2 4 3" xfId="24163"/>
    <cellStyle name="壞 10 2 4 3 2" xfId="24164"/>
    <cellStyle name="壞 10 2 4 3 3" xfId="24165"/>
    <cellStyle name="壞 10 2 4 4" xfId="24166"/>
    <cellStyle name="壞 10 2 4 5" xfId="24167"/>
    <cellStyle name="壞 10 2 5" xfId="24168"/>
    <cellStyle name="壞 10 2 5 2" xfId="24169"/>
    <cellStyle name="壞 10 2 6" xfId="24170"/>
    <cellStyle name="壞 10 2 6 2" xfId="24171"/>
    <cellStyle name="壞 10 2 7" xfId="24172"/>
    <cellStyle name="壞 10 2 7 2" xfId="24173"/>
    <cellStyle name="壞 10 2 7 3" xfId="24174"/>
    <cellStyle name="壞 10 2 8" xfId="24175"/>
    <cellStyle name="壞 10 2 9" xfId="24176"/>
    <cellStyle name="壞 10 3" xfId="24177"/>
    <cellStyle name="壞 10 3 2" xfId="24178"/>
    <cellStyle name="壞 10 3 2 2" xfId="24179"/>
    <cellStyle name="壞 10 3 2 2 2" xfId="24180"/>
    <cellStyle name="壞 10 3 2 3" xfId="24181"/>
    <cellStyle name="壞 10 3 2 3 2" xfId="24182"/>
    <cellStyle name="壞 10 3 2 4" xfId="24183"/>
    <cellStyle name="壞 10 3 2 4 2" xfId="24184"/>
    <cellStyle name="壞 10 3 2 4 3" xfId="24185"/>
    <cellStyle name="壞 10 3 2 5" xfId="24186"/>
    <cellStyle name="壞 10 3 3" xfId="24187"/>
    <cellStyle name="壞 10 3 3 2" xfId="24188"/>
    <cellStyle name="壞 10 3 3 2 2" xfId="24189"/>
    <cellStyle name="壞 10 3 3 3" xfId="24190"/>
    <cellStyle name="壞 10 3 3 3 2" xfId="24191"/>
    <cellStyle name="壞 10 3 3 4" xfId="24192"/>
    <cellStyle name="壞 10 3 3 4 2" xfId="24193"/>
    <cellStyle name="壞 10 3 3 4 3" xfId="24194"/>
    <cellStyle name="壞 10 3 3 5" xfId="24195"/>
    <cellStyle name="壞 10 3 4" xfId="24196"/>
    <cellStyle name="壞 10 3 4 2" xfId="24197"/>
    <cellStyle name="壞 10 3 4 2 2" xfId="24198"/>
    <cellStyle name="壞 10 3 4 3" xfId="24199"/>
    <cellStyle name="壞 10 3 4 3 2" xfId="24200"/>
    <cellStyle name="壞 10 3 4 3 3" xfId="24201"/>
    <cellStyle name="壞 10 3 4 4" xfId="24202"/>
    <cellStyle name="壞 10 3 4 5" xfId="24203"/>
    <cellStyle name="壞 10 3 5" xfId="24204"/>
    <cellStyle name="壞 10 3 5 2" xfId="24205"/>
    <cellStyle name="壞 10 3 6" xfId="24206"/>
    <cellStyle name="壞 10 3 6 2" xfId="24207"/>
    <cellStyle name="壞 10 3 7" xfId="24208"/>
    <cellStyle name="壞 10 3 7 2" xfId="24209"/>
    <cellStyle name="壞 10 3 7 3" xfId="24210"/>
    <cellStyle name="壞 10 3 8" xfId="24211"/>
    <cellStyle name="壞 10 3 9" xfId="24212"/>
    <cellStyle name="壞 10 4" xfId="24213"/>
    <cellStyle name="壞 10 4 2" xfId="24214"/>
    <cellStyle name="壞 10 4 2 2" xfId="24215"/>
    <cellStyle name="壞 10 4 2 2 2" xfId="24216"/>
    <cellStyle name="壞 10 4 2 3" xfId="24217"/>
    <cellStyle name="壞 10 4 2 3 2" xfId="24218"/>
    <cellStyle name="壞 10 4 2 4" xfId="24219"/>
    <cellStyle name="壞 10 4 2 4 2" xfId="24220"/>
    <cellStyle name="壞 10 4 2 4 3" xfId="24221"/>
    <cellStyle name="壞 10 4 2 5" xfId="24222"/>
    <cellStyle name="壞 10 4 3" xfId="24223"/>
    <cellStyle name="壞 10 4 3 2" xfId="24224"/>
    <cellStyle name="壞 10 4 3 2 2" xfId="24225"/>
    <cellStyle name="壞 10 4 3 3" xfId="24226"/>
    <cellStyle name="壞 10 4 3 3 2" xfId="24227"/>
    <cellStyle name="壞 10 4 3 4" xfId="24228"/>
    <cellStyle name="壞 10 4 3 4 2" xfId="24229"/>
    <cellStyle name="壞 10 4 3 4 3" xfId="24230"/>
    <cellStyle name="壞 10 4 3 5" xfId="24231"/>
    <cellStyle name="壞 10 4 4" xfId="24232"/>
    <cellStyle name="壞 10 4 4 2" xfId="24233"/>
    <cellStyle name="壞 10 4 4 2 2" xfId="24234"/>
    <cellStyle name="壞 10 4 4 3" xfId="24235"/>
    <cellStyle name="壞 10 4 4 3 2" xfId="24236"/>
    <cellStyle name="壞 10 4 4 3 3" xfId="24237"/>
    <cellStyle name="壞 10 4 4 4" xfId="24238"/>
    <cellStyle name="壞 10 4 4 5" xfId="24239"/>
    <cellStyle name="壞 10 4 5" xfId="24240"/>
    <cellStyle name="壞 10 4 5 2" xfId="24241"/>
    <cellStyle name="壞 10 4 6" xfId="24242"/>
    <cellStyle name="壞 10 4 6 2" xfId="24243"/>
    <cellStyle name="壞 10 4 7" xfId="24244"/>
    <cellStyle name="壞 10 4 7 2" xfId="24245"/>
    <cellStyle name="壞 10 4 7 3" xfId="24246"/>
    <cellStyle name="壞 10 4 8" xfId="24247"/>
    <cellStyle name="壞 10 4 9" xfId="24248"/>
    <cellStyle name="壞 10 5" xfId="24249"/>
    <cellStyle name="壞 10 5 2" xfId="24250"/>
    <cellStyle name="壞 10 5 2 2" xfId="24251"/>
    <cellStyle name="壞 10 5 3" xfId="24252"/>
    <cellStyle name="壞 10 5 3 2" xfId="24253"/>
    <cellStyle name="壞 10 5 4" xfId="24254"/>
    <cellStyle name="壞 10 5 4 2" xfId="24255"/>
    <cellStyle name="壞 10 5 4 3" xfId="24256"/>
    <cellStyle name="壞 10 5 5" xfId="24257"/>
    <cellStyle name="壞 10 5 6" xfId="24258"/>
    <cellStyle name="壞 10 6" xfId="24259"/>
    <cellStyle name="壞 10 6 2" xfId="24260"/>
    <cellStyle name="壞 10 6 2 2" xfId="24261"/>
    <cellStyle name="壞 10 6 3" xfId="24262"/>
    <cellStyle name="壞 10 6 3 2" xfId="24263"/>
    <cellStyle name="壞 10 6 3 3" xfId="24264"/>
    <cellStyle name="壞 10 6 4" xfId="24265"/>
    <cellStyle name="壞 10 6 5" xfId="24266"/>
    <cellStyle name="壞 10 7" xfId="24267"/>
    <cellStyle name="壞 10 7 2" xfId="24268"/>
    <cellStyle name="壞 10 7 2 2" xfId="24269"/>
    <cellStyle name="壞 10 7 3" xfId="24270"/>
    <cellStyle name="壞 10 7 3 2" xfId="24271"/>
    <cellStyle name="壞 10 7 3 3" xfId="24272"/>
    <cellStyle name="壞 10 7 4" xfId="24273"/>
    <cellStyle name="壞 10 8" xfId="24274"/>
    <cellStyle name="壞 10 8 2" xfId="24275"/>
    <cellStyle name="壞 10 9" xfId="24276"/>
    <cellStyle name="壞 10 9 2" xfId="24277"/>
    <cellStyle name="壞 11" xfId="24278"/>
    <cellStyle name="壞 11 10" xfId="24279"/>
    <cellStyle name="壞 11 10 2" xfId="24280"/>
    <cellStyle name="壞 11 10 3" xfId="24281"/>
    <cellStyle name="壞 11 11" xfId="24282"/>
    <cellStyle name="壞 11 2" xfId="24283"/>
    <cellStyle name="壞 11 2 2" xfId="24284"/>
    <cellStyle name="壞 11 2 2 2" xfId="24285"/>
    <cellStyle name="壞 11 2 2 2 2" xfId="24286"/>
    <cellStyle name="壞 11 2 2 3" xfId="24287"/>
    <cellStyle name="壞 11 2 2 3 2" xfId="24288"/>
    <cellStyle name="壞 11 2 2 4" xfId="24289"/>
    <cellStyle name="壞 11 2 2 4 2" xfId="24290"/>
    <cellStyle name="壞 11 2 2 4 3" xfId="24291"/>
    <cellStyle name="壞 11 2 2 5" xfId="24292"/>
    <cellStyle name="壞 11 2 3" xfId="24293"/>
    <cellStyle name="壞 11 2 3 2" xfId="24294"/>
    <cellStyle name="壞 11 2 3 2 2" xfId="24295"/>
    <cellStyle name="壞 11 2 3 3" xfId="24296"/>
    <cellStyle name="壞 11 2 3 3 2" xfId="24297"/>
    <cellStyle name="壞 11 2 3 4" xfId="24298"/>
    <cellStyle name="壞 11 2 3 4 2" xfId="24299"/>
    <cellStyle name="壞 11 2 3 4 3" xfId="24300"/>
    <cellStyle name="壞 11 2 3 5" xfId="24301"/>
    <cellStyle name="壞 11 2 4" xfId="24302"/>
    <cellStyle name="壞 11 2 4 2" xfId="24303"/>
    <cellStyle name="壞 11 2 4 2 2" xfId="24304"/>
    <cellStyle name="壞 11 2 4 3" xfId="24305"/>
    <cellStyle name="壞 11 2 4 3 2" xfId="24306"/>
    <cellStyle name="壞 11 2 4 3 3" xfId="24307"/>
    <cellStyle name="壞 11 2 4 4" xfId="24308"/>
    <cellStyle name="壞 11 2 4 5" xfId="24309"/>
    <cellStyle name="壞 11 2 5" xfId="24310"/>
    <cellStyle name="壞 11 2 5 2" xfId="24311"/>
    <cellStyle name="壞 11 2 6" xfId="24312"/>
    <cellStyle name="壞 11 2 6 2" xfId="24313"/>
    <cellStyle name="壞 11 2 7" xfId="24314"/>
    <cellStyle name="壞 11 2 7 2" xfId="24315"/>
    <cellStyle name="壞 11 2 7 3" xfId="24316"/>
    <cellStyle name="壞 11 2 8" xfId="24317"/>
    <cellStyle name="壞 11 2 9" xfId="24318"/>
    <cellStyle name="壞 11 3" xfId="24319"/>
    <cellStyle name="壞 11 3 2" xfId="24320"/>
    <cellStyle name="壞 11 3 2 2" xfId="24321"/>
    <cellStyle name="壞 11 3 2 2 2" xfId="24322"/>
    <cellStyle name="壞 11 3 2 3" xfId="24323"/>
    <cellStyle name="壞 11 3 2 3 2" xfId="24324"/>
    <cellStyle name="壞 11 3 2 4" xfId="24325"/>
    <cellStyle name="壞 11 3 2 4 2" xfId="24326"/>
    <cellStyle name="壞 11 3 2 4 3" xfId="24327"/>
    <cellStyle name="壞 11 3 2 5" xfId="24328"/>
    <cellStyle name="壞 11 3 3" xfId="24329"/>
    <cellStyle name="壞 11 3 3 2" xfId="24330"/>
    <cellStyle name="壞 11 3 3 2 2" xfId="24331"/>
    <cellStyle name="壞 11 3 3 3" xfId="24332"/>
    <cellStyle name="壞 11 3 3 3 2" xfId="24333"/>
    <cellStyle name="壞 11 3 3 4" xfId="24334"/>
    <cellStyle name="壞 11 3 3 4 2" xfId="24335"/>
    <cellStyle name="壞 11 3 3 4 3" xfId="24336"/>
    <cellStyle name="壞 11 3 3 5" xfId="24337"/>
    <cellStyle name="壞 11 3 4" xfId="24338"/>
    <cellStyle name="壞 11 3 4 2" xfId="24339"/>
    <cellStyle name="壞 11 3 4 2 2" xfId="24340"/>
    <cellStyle name="壞 11 3 4 3" xfId="24341"/>
    <cellStyle name="壞 11 3 4 3 2" xfId="24342"/>
    <cellStyle name="壞 11 3 4 3 3" xfId="24343"/>
    <cellStyle name="壞 11 3 4 4" xfId="24344"/>
    <cellStyle name="壞 11 3 4 5" xfId="24345"/>
    <cellStyle name="壞 11 3 5" xfId="24346"/>
    <cellStyle name="壞 11 3 5 2" xfId="24347"/>
    <cellStyle name="壞 11 3 6" xfId="24348"/>
    <cellStyle name="壞 11 3 6 2" xfId="24349"/>
    <cellStyle name="壞 11 3 7" xfId="24350"/>
    <cellStyle name="壞 11 3 7 2" xfId="24351"/>
    <cellStyle name="壞 11 3 7 3" xfId="24352"/>
    <cellStyle name="壞 11 3 8" xfId="24353"/>
    <cellStyle name="壞 11 3 9" xfId="24354"/>
    <cellStyle name="壞 11 4" xfId="24355"/>
    <cellStyle name="壞 11 4 2" xfId="24356"/>
    <cellStyle name="壞 11 4 2 2" xfId="24357"/>
    <cellStyle name="壞 11 4 2 2 2" xfId="24358"/>
    <cellStyle name="壞 11 4 2 3" xfId="24359"/>
    <cellStyle name="壞 11 4 2 3 2" xfId="24360"/>
    <cellStyle name="壞 11 4 2 4" xfId="24361"/>
    <cellStyle name="壞 11 4 2 4 2" xfId="24362"/>
    <cellStyle name="壞 11 4 2 4 3" xfId="24363"/>
    <cellStyle name="壞 11 4 2 5" xfId="24364"/>
    <cellStyle name="壞 11 4 3" xfId="24365"/>
    <cellStyle name="壞 11 4 3 2" xfId="24366"/>
    <cellStyle name="壞 11 4 3 2 2" xfId="24367"/>
    <cellStyle name="壞 11 4 3 3" xfId="24368"/>
    <cellStyle name="壞 11 4 3 3 2" xfId="24369"/>
    <cellStyle name="壞 11 4 3 4" xfId="24370"/>
    <cellStyle name="壞 11 4 3 4 2" xfId="24371"/>
    <cellStyle name="壞 11 4 3 4 3" xfId="24372"/>
    <cellStyle name="壞 11 4 3 5" xfId="24373"/>
    <cellStyle name="壞 11 4 4" xfId="24374"/>
    <cellStyle name="壞 11 4 4 2" xfId="24375"/>
    <cellStyle name="壞 11 4 4 2 2" xfId="24376"/>
    <cellStyle name="壞 11 4 4 3" xfId="24377"/>
    <cellStyle name="壞 11 4 4 3 2" xfId="24378"/>
    <cellStyle name="壞 11 4 4 3 3" xfId="24379"/>
    <cellStyle name="壞 11 4 4 4" xfId="24380"/>
    <cellStyle name="壞 11 4 4 5" xfId="24381"/>
    <cellStyle name="壞 11 4 5" xfId="24382"/>
    <cellStyle name="壞 11 4 5 2" xfId="24383"/>
    <cellStyle name="壞 11 4 6" xfId="24384"/>
    <cellStyle name="壞 11 4 6 2" xfId="24385"/>
    <cellStyle name="壞 11 4 7" xfId="24386"/>
    <cellStyle name="壞 11 4 7 2" xfId="24387"/>
    <cellStyle name="壞 11 4 7 3" xfId="24388"/>
    <cellStyle name="壞 11 4 8" xfId="24389"/>
    <cellStyle name="壞 11 4 9" xfId="24390"/>
    <cellStyle name="壞 11 5" xfId="24391"/>
    <cellStyle name="壞 11 5 2" xfId="24392"/>
    <cellStyle name="壞 11 5 2 2" xfId="24393"/>
    <cellStyle name="壞 11 5 3" xfId="24394"/>
    <cellStyle name="壞 11 5 3 2" xfId="24395"/>
    <cellStyle name="壞 11 5 4" xfId="24396"/>
    <cellStyle name="壞 11 5 4 2" xfId="24397"/>
    <cellStyle name="壞 11 5 4 3" xfId="24398"/>
    <cellStyle name="壞 11 5 5" xfId="24399"/>
    <cellStyle name="壞 11 5 6" xfId="24400"/>
    <cellStyle name="壞 11 6" xfId="24401"/>
    <cellStyle name="壞 11 6 2" xfId="24402"/>
    <cellStyle name="壞 11 6 2 2" xfId="24403"/>
    <cellStyle name="壞 11 6 3" xfId="24404"/>
    <cellStyle name="壞 11 6 3 2" xfId="24405"/>
    <cellStyle name="壞 11 6 3 3" xfId="24406"/>
    <cellStyle name="壞 11 6 4" xfId="24407"/>
    <cellStyle name="壞 11 6 5" xfId="24408"/>
    <cellStyle name="壞 11 7" xfId="24409"/>
    <cellStyle name="壞 11 7 2" xfId="24410"/>
    <cellStyle name="壞 11 7 2 2" xfId="24411"/>
    <cellStyle name="壞 11 7 3" xfId="24412"/>
    <cellStyle name="壞 11 7 3 2" xfId="24413"/>
    <cellStyle name="壞 11 7 3 3" xfId="24414"/>
    <cellStyle name="壞 11 7 4" xfId="24415"/>
    <cellStyle name="壞 11 8" xfId="24416"/>
    <cellStyle name="壞 11 8 2" xfId="24417"/>
    <cellStyle name="壞 11 9" xfId="24418"/>
    <cellStyle name="壞 11 9 2" xfId="24419"/>
    <cellStyle name="壞 12" xfId="24420"/>
    <cellStyle name="壞 12 10" xfId="24421"/>
    <cellStyle name="壞 12 10 2" xfId="24422"/>
    <cellStyle name="壞 12 10 3" xfId="24423"/>
    <cellStyle name="壞 12 11" xfId="24424"/>
    <cellStyle name="壞 12 2" xfId="24425"/>
    <cellStyle name="壞 12 2 2" xfId="24426"/>
    <cellStyle name="壞 12 2 2 2" xfId="24427"/>
    <cellStyle name="壞 12 2 2 2 2" xfId="24428"/>
    <cellStyle name="壞 12 2 2 3" xfId="24429"/>
    <cellStyle name="壞 12 2 2 3 2" xfId="24430"/>
    <cellStyle name="壞 12 2 2 4" xfId="24431"/>
    <cellStyle name="壞 12 2 2 4 2" xfId="24432"/>
    <cellStyle name="壞 12 2 2 4 3" xfId="24433"/>
    <cellStyle name="壞 12 2 2 5" xfId="24434"/>
    <cellStyle name="壞 12 2 3" xfId="24435"/>
    <cellStyle name="壞 12 2 3 2" xfId="24436"/>
    <cellStyle name="壞 12 2 3 2 2" xfId="24437"/>
    <cellStyle name="壞 12 2 3 3" xfId="24438"/>
    <cellStyle name="壞 12 2 3 3 2" xfId="24439"/>
    <cellStyle name="壞 12 2 3 4" xfId="24440"/>
    <cellStyle name="壞 12 2 3 4 2" xfId="24441"/>
    <cellStyle name="壞 12 2 3 4 3" xfId="24442"/>
    <cellStyle name="壞 12 2 3 5" xfId="24443"/>
    <cellStyle name="壞 12 2 4" xfId="24444"/>
    <cellStyle name="壞 12 2 4 2" xfId="24445"/>
    <cellStyle name="壞 12 2 4 2 2" xfId="24446"/>
    <cellStyle name="壞 12 2 4 3" xfId="24447"/>
    <cellStyle name="壞 12 2 4 3 2" xfId="24448"/>
    <cellStyle name="壞 12 2 4 3 3" xfId="24449"/>
    <cellStyle name="壞 12 2 4 4" xfId="24450"/>
    <cellStyle name="壞 12 2 4 5" xfId="24451"/>
    <cellStyle name="壞 12 2 5" xfId="24452"/>
    <cellStyle name="壞 12 2 5 2" xfId="24453"/>
    <cellStyle name="壞 12 2 6" xfId="24454"/>
    <cellStyle name="壞 12 2 6 2" xfId="24455"/>
    <cellStyle name="壞 12 2 7" xfId="24456"/>
    <cellStyle name="壞 12 2 7 2" xfId="24457"/>
    <cellStyle name="壞 12 2 7 3" xfId="24458"/>
    <cellStyle name="壞 12 2 8" xfId="24459"/>
    <cellStyle name="壞 12 2 9" xfId="24460"/>
    <cellStyle name="壞 12 3" xfId="24461"/>
    <cellStyle name="壞 12 3 2" xfId="24462"/>
    <cellStyle name="壞 12 3 2 2" xfId="24463"/>
    <cellStyle name="壞 12 3 2 2 2" xfId="24464"/>
    <cellStyle name="壞 12 3 2 3" xfId="24465"/>
    <cellStyle name="壞 12 3 2 3 2" xfId="24466"/>
    <cellStyle name="壞 12 3 2 4" xfId="24467"/>
    <cellStyle name="壞 12 3 2 4 2" xfId="24468"/>
    <cellStyle name="壞 12 3 2 4 3" xfId="24469"/>
    <cellStyle name="壞 12 3 2 5" xfId="24470"/>
    <cellStyle name="壞 12 3 3" xfId="24471"/>
    <cellStyle name="壞 12 3 3 2" xfId="24472"/>
    <cellStyle name="壞 12 3 3 2 2" xfId="24473"/>
    <cellStyle name="壞 12 3 3 3" xfId="24474"/>
    <cellStyle name="壞 12 3 3 3 2" xfId="24475"/>
    <cellStyle name="壞 12 3 3 4" xfId="24476"/>
    <cellStyle name="壞 12 3 3 4 2" xfId="24477"/>
    <cellStyle name="壞 12 3 3 4 3" xfId="24478"/>
    <cellStyle name="壞 12 3 3 5" xfId="24479"/>
    <cellStyle name="壞 12 3 4" xfId="24480"/>
    <cellStyle name="壞 12 3 4 2" xfId="24481"/>
    <cellStyle name="壞 12 3 4 2 2" xfId="24482"/>
    <cellStyle name="壞 12 3 4 3" xfId="24483"/>
    <cellStyle name="壞 12 3 4 3 2" xfId="24484"/>
    <cellStyle name="壞 12 3 4 3 3" xfId="24485"/>
    <cellStyle name="壞 12 3 4 4" xfId="24486"/>
    <cellStyle name="壞 12 3 4 5" xfId="24487"/>
    <cellStyle name="壞 12 3 5" xfId="24488"/>
    <cellStyle name="壞 12 3 5 2" xfId="24489"/>
    <cellStyle name="壞 12 3 6" xfId="24490"/>
    <cellStyle name="壞 12 3 6 2" xfId="24491"/>
    <cellStyle name="壞 12 3 7" xfId="24492"/>
    <cellStyle name="壞 12 3 7 2" xfId="24493"/>
    <cellStyle name="壞 12 3 7 3" xfId="24494"/>
    <cellStyle name="壞 12 3 8" xfId="24495"/>
    <cellStyle name="壞 12 3 9" xfId="24496"/>
    <cellStyle name="壞 12 4" xfId="24497"/>
    <cellStyle name="壞 12 4 2" xfId="24498"/>
    <cellStyle name="壞 12 4 2 2" xfId="24499"/>
    <cellStyle name="壞 12 4 2 2 2" xfId="24500"/>
    <cellStyle name="壞 12 4 2 3" xfId="24501"/>
    <cellStyle name="壞 12 4 2 3 2" xfId="24502"/>
    <cellStyle name="壞 12 4 2 4" xfId="24503"/>
    <cellStyle name="壞 12 4 2 4 2" xfId="24504"/>
    <cellStyle name="壞 12 4 2 4 3" xfId="24505"/>
    <cellStyle name="壞 12 4 2 5" xfId="24506"/>
    <cellStyle name="壞 12 4 3" xfId="24507"/>
    <cellStyle name="壞 12 4 3 2" xfId="24508"/>
    <cellStyle name="壞 12 4 3 2 2" xfId="24509"/>
    <cellStyle name="壞 12 4 3 3" xfId="24510"/>
    <cellStyle name="壞 12 4 3 3 2" xfId="24511"/>
    <cellStyle name="壞 12 4 3 4" xfId="24512"/>
    <cellStyle name="壞 12 4 3 4 2" xfId="24513"/>
    <cellStyle name="壞 12 4 3 4 3" xfId="24514"/>
    <cellStyle name="壞 12 4 3 5" xfId="24515"/>
    <cellStyle name="壞 12 4 4" xfId="24516"/>
    <cellStyle name="壞 12 4 4 2" xfId="24517"/>
    <cellStyle name="壞 12 4 4 2 2" xfId="24518"/>
    <cellStyle name="壞 12 4 4 3" xfId="24519"/>
    <cellStyle name="壞 12 4 4 3 2" xfId="24520"/>
    <cellStyle name="壞 12 4 4 3 3" xfId="24521"/>
    <cellStyle name="壞 12 4 4 4" xfId="24522"/>
    <cellStyle name="壞 12 4 4 5" xfId="24523"/>
    <cellStyle name="壞 12 4 5" xfId="24524"/>
    <cellStyle name="壞 12 4 5 2" xfId="24525"/>
    <cellStyle name="壞 12 4 6" xfId="24526"/>
    <cellStyle name="壞 12 4 6 2" xfId="24527"/>
    <cellStyle name="壞 12 4 7" xfId="24528"/>
    <cellStyle name="壞 12 4 7 2" xfId="24529"/>
    <cellStyle name="壞 12 4 7 3" xfId="24530"/>
    <cellStyle name="壞 12 4 8" xfId="24531"/>
    <cellStyle name="壞 12 4 9" xfId="24532"/>
    <cellStyle name="壞 12 5" xfId="24533"/>
    <cellStyle name="壞 12 5 2" xfId="24534"/>
    <cellStyle name="壞 12 5 2 2" xfId="24535"/>
    <cellStyle name="壞 12 5 3" xfId="24536"/>
    <cellStyle name="壞 12 5 3 2" xfId="24537"/>
    <cellStyle name="壞 12 5 4" xfId="24538"/>
    <cellStyle name="壞 12 5 4 2" xfId="24539"/>
    <cellStyle name="壞 12 5 4 3" xfId="24540"/>
    <cellStyle name="壞 12 5 5" xfId="24541"/>
    <cellStyle name="壞 12 5 6" xfId="24542"/>
    <cellStyle name="壞 12 6" xfId="24543"/>
    <cellStyle name="壞 12 6 2" xfId="24544"/>
    <cellStyle name="壞 12 6 2 2" xfId="24545"/>
    <cellStyle name="壞 12 6 3" xfId="24546"/>
    <cellStyle name="壞 12 6 3 2" xfId="24547"/>
    <cellStyle name="壞 12 6 3 3" xfId="24548"/>
    <cellStyle name="壞 12 6 4" xfId="24549"/>
    <cellStyle name="壞 12 6 5" xfId="24550"/>
    <cellStyle name="壞 12 7" xfId="24551"/>
    <cellStyle name="壞 12 7 2" xfId="24552"/>
    <cellStyle name="壞 12 7 2 2" xfId="24553"/>
    <cellStyle name="壞 12 7 3" xfId="24554"/>
    <cellStyle name="壞 12 7 3 2" xfId="24555"/>
    <cellStyle name="壞 12 7 3 3" xfId="24556"/>
    <cellStyle name="壞 12 7 4" xfId="24557"/>
    <cellStyle name="壞 12 8" xfId="24558"/>
    <cellStyle name="壞 12 8 2" xfId="24559"/>
    <cellStyle name="壞 12 9" xfId="24560"/>
    <cellStyle name="壞 12 9 2" xfId="24561"/>
    <cellStyle name="壞 13" xfId="24562"/>
    <cellStyle name="壞 13 10" xfId="24563"/>
    <cellStyle name="壞 13 10 2" xfId="24564"/>
    <cellStyle name="壞 13 10 3" xfId="24565"/>
    <cellStyle name="壞 13 11" xfId="24566"/>
    <cellStyle name="壞 13 2" xfId="24567"/>
    <cellStyle name="壞 13 2 2" xfId="24568"/>
    <cellStyle name="壞 13 2 2 2" xfId="24569"/>
    <cellStyle name="壞 13 2 2 2 2" xfId="24570"/>
    <cellStyle name="壞 13 2 2 3" xfId="24571"/>
    <cellStyle name="壞 13 2 2 3 2" xfId="24572"/>
    <cellStyle name="壞 13 2 2 4" xfId="24573"/>
    <cellStyle name="壞 13 2 2 4 2" xfId="24574"/>
    <cellStyle name="壞 13 2 2 4 3" xfId="24575"/>
    <cellStyle name="壞 13 2 2 5" xfId="24576"/>
    <cellStyle name="壞 13 2 3" xfId="24577"/>
    <cellStyle name="壞 13 2 3 2" xfId="24578"/>
    <cellStyle name="壞 13 2 3 2 2" xfId="24579"/>
    <cellStyle name="壞 13 2 3 3" xfId="24580"/>
    <cellStyle name="壞 13 2 3 3 2" xfId="24581"/>
    <cellStyle name="壞 13 2 3 4" xfId="24582"/>
    <cellStyle name="壞 13 2 3 4 2" xfId="24583"/>
    <cellStyle name="壞 13 2 3 4 3" xfId="24584"/>
    <cellStyle name="壞 13 2 3 5" xfId="24585"/>
    <cellStyle name="壞 13 2 4" xfId="24586"/>
    <cellStyle name="壞 13 2 4 2" xfId="24587"/>
    <cellStyle name="壞 13 2 4 2 2" xfId="24588"/>
    <cellStyle name="壞 13 2 4 3" xfId="24589"/>
    <cellStyle name="壞 13 2 4 3 2" xfId="24590"/>
    <cellStyle name="壞 13 2 4 3 3" xfId="24591"/>
    <cellStyle name="壞 13 2 4 4" xfId="24592"/>
    <cellStyle name="壞 13 2 4 5" xfId="24593"/>
    <cellStyle name="壞 13 2 5" xfId="24594"/>
    <cellStyle name="壞 13 2 5 2" xfId="24595"/>
    <cellStyle name="壞 13 2 6" xfId="24596"/>
    <cellStyle name="壞 13 2 6 2" xfId="24597"/>
    <cellStyle name="壞 13 2 7" xfId="24598"/>
    <cellStyle name="壞 13 2 7 2" xfId="24599"/>
    <cellStyle name="壞 13 2 7 3" xfId="24600"/>
    <cellStyle name="壞 13 2 8" xfId="24601"/>
    <cellStyle name="壞 13 2 9" xfId="24602"/>
    <cellStyle name="壞 13 3" xfId="24603"/>
    <cellStyle name="壞 13 3 2" xfId="24604"/>
    <cellStyle name="壞 13 3 2 2" xfId="24605"/>
    <cellStyle name="壞 13 3 2 2 2" xfId="24606"/>
    <cellStyle name="壞 13 3 2 3" xfId="24607"/>
    <cellStyle name="壞 13 3 2 3 2" xfId="24608"/>
    <cellStyle name="壞 13 3 2 4" xfId="24609"/>
    <cellStyle name="壞 13 3 2 4 2" xfId="24610"/>
    <cellStyle name="壞 13 3 2 4 3" xfId="24611"/>
    <cellStyle name="壞 13 3 2 5" xfId="24612"/>
    <cellStyle name="壞 13 3 3" xfId="24613"/>
    <cellStyle name="壞 13 3 3 2" xfId="24614"/>
    <cellStyle name="壞 13 3 3 2 2" xfId="24615"/>
    <cellStyle name="壞 13 3 3 3" xfId="24616"/>
    <cellStyle name="壞 13 3 3 3 2" xfId="24617"/>
    <cellStyle name="壞 13 3 3 4" xfId="24618"/>
    <cellStyle name="壞 13 3 3 4 2" xfId="24619"/>
    <cellStyle name="壞 13 3 3 4 3" xfId="24620"/>
    <cellStyle name="壞 13 3 3 5" xfId="24621"/>
    <cellStyle name="壞 13 3 4" xfId="24622"/>
    <cellStyle name="壞 13 3 4 2" xfId="24623"/>
    <cellStyle name="壞 13 3 4 2 2" xfId="24624"/>
    <cellStyle name="壞 13 3 4 3" xfId="24625"/>
    <cellStyle name="壞 13 3 4 3 2" xfId="24626"/>
    <cellStyle name="壞 13 3 4 3 3" xfId="24627"/>
    <cellStyle name="壞 13 3 4 4" xfId="24628"/>
    <cellStyle name="壞 13 3 4 5" xfId="24629"/>
    <cellStyle name="壞 13 3 5" xfId="24630"/>
    <cellStyle name="壞 13 3 5 2" xfId="24631"/>
    <cellStyle name="壞 13 3 6" xfId="24632"/>
    <cellStyle name="壞 13 3 6 2" xfId="24633"/>
    <cellStyle name="壞 13 3 7" xfId="24634"/>
    <cellStyle name="壞 13 3 7 2" xfId="24635"/>
    <cellStyle name="壞 13 3 7 3" xfId="24636"/>
    <cellStyle name="壞 13 3 8" xfId="24637"/>
    <cellStyle name="壞 13 3 9" xfId="24638"/>
    <cellStyle name="壞 13 4" xfId="24639"/>
    <cellStyle name="壞 13 4 2" xfId="24640"/>
    <cellStyle name="壞 13 4 2 2" xfId="24641"/>
    <cellStyle name="壞 13 4 2 2 2" xfId="24642"/>
    <cellStyle name="壞 13 4 2 3" xfId="24643"/>
    <cellStyle name="壞 13 4 2 3 2" xfId="24644"/>
    <cellStyle name="壞 13 4 2 4" xfId="24645"/>
    <cellStyle name="壞 13 4 2 4 2" xfId="24646"/>
    <cellStyle name="壞 13 4 2 4 3" xfId="24647"/>
    <cellStyle name="壞 13 4 2 5" xfId="24648"/>
    <cellStyle name="壞 13 4 3" xfId="24649"/>
    <cellStyle name="壞 13 4 3 2" xfId="24650"/>
    <cellStyle name="壞 13 4 3 2 2" xfId="24651"/>
    <cellStyle name="壞 13 4 3 3" xfId="24652"/>
    <cellStyle name="壞 13 4 3 3 2" xfId="24653"/>
    <cellStyle name="壞 13 4 3 4" xfId="24654"/>
    <cellStyle name="壞 13 4 3 4 2" xfId="24655"/>
    <cellStyle name="壞 13 4 3 4 3" xfId="24656"/>
    <cellStyle name="壞 13 4 3 5" xfId="24657"/>
    <cellStyle name="壞 13 4 4" xfId="24658"/>
    <cellStyle name="壞 13 4 4 2" xfId="24659"/>
    <cellStyle name="壞 13 4 4 2 2" xfId="24660"/>
    <cellStyle name="壞 13 4 4 3" xfId="24661"/>
    <cellStyle name="壞 13 4 4 3 2" xfId="24662"/>
    <cellStyle name="壞 13 4 4 3 3" xfId="24663"/>
    <cellStyle name="壞 13 4 4 4" xfId="24664"/>
    <cellStyle name="壞 13 4 4 5" xfId="24665"/>
    <cellStyle name="壞 13 4 5" xfId="24666"/>
    <cellStyle name="壞 13 4 5 2" xfId="24667"/>
    <cellStyle name="壞 13 4 6" xfId="24668"/>
    <cellStyle name="壞 13 4 6 2" xfId="24669"/>
    <cellStyle name="壞 13 4 7" xfId="24670"/>
    <cellStyle name="壞 13 4 7 2" xfId="24671"/>
    <cellStyle name="壞 13 4 7 3" xfId="24672"/>
    <cellStyle name="壞 13 4 8" xfId="24673"/>
    <cellStyle name="壞 13 4 9" xfId="24674"/>
    <cellStyle name="壞 13 5" xfId="24675"/>
    <cellStyle name="壞 13 5 2" xfId="24676"/>
    <cellStyle name="壞 13 5 2 2" xfId="24677"/>
    <cellStyle name="壞 13 5 3" xfId="24678"/>
    <cellStyle name="壞 13 5 3 2" xfId="24679"/>
    <cellStyle name="壞 13 5 4" xfId="24680"/>
    <cellStyle name="壞 13 5 4 2" xfId="24681"/>
    <cellStyle name="壞 13 5 4 3" xfId="24682"/>
    <cellStyle name="壞 13 5 5" xfId="24683"/>
    <cellStyle name="壞 13 5 6" xfId="24684"/>
    <cellStyle name="壞 13 6" xfId="24685"/>
    <cellStyle name="壞 13 6 2" xfId="24686"/>
    <cellStyle name="壞 13 6 2 2" xfId="24687"/>
    <cellStyle name="壞 13 6 3" xfId="24688"/>
    <cellStyle name="壞 13 6 3 2" xfId="24689"/>
    <cellStyle name="壞 13 6 3 3" xfId="24690"/>
    <cellStyle name="壞 13 6 4" xfId="24691"/>
    <cellStyle name="壞 13 6 5" xfId="24692"/>
    <cellStyle name="壞 13 7" xfId="24693"/>
    <cellStyle name="壞 13 7 2" xfId="24694"/>
    <cellStyle name="壞 13 7 2 2" xfId="24695"/>
    <cellStyle name="壞 13 7 3" xfId="24696"/>
    <cellStyle name="壞 13 7 3 2" xfId="24697"/>
    <cellStyle name="壞 13 7 3 3" xfId="24698"/>
    <cellStyle name="壞 13 7 4" xfId="24699"/>
    <cellStyle name="壞 13 8" xfId="24700"/>
    <cellStyle name="壞 13 8 2" xfId="24701"/>
    <cellStyle name="壞 13 9" xfId="24702"/>
    <cellStyle name="壞 13 9 2" xfId="24703"/>
    <cellStyle name="壞 14" xfId="24704"/>
    <cellStyle name="壞 14 10" xfId="24705"/>
    <cellStyle name="壞 14 10 2" xfId="24706"/>
    <cellStyle name="壞 14 10 3" xfId="24707"/>
    <cellStyle name="壞 14 11" xfId="24708"/>
    <cellStyle name="壞 14 2" xfId="24709"/>
    <cellStyle name="壞 14 2 2" xfId="24710"/>
    <cellStyle name="壞 14 2 2 2" xfId="24711"/>
    <cellStyle name="壞 14 2 2 2 2" xfId="24712"/>
    <cellStyle name="壞 14 2 2 3" xfId="24713"/>
    <cellStyle name="壞 14 2 2 3 2" xfId="24714"/>
    <cellStyle name="壞 14 2 2 4" xfId="24715"/>
    <cellStyle name="壞 14 2 2 4 2" xfId="24716"/>
    <cellStyle name="壞 14 2 2 4 3" xfId="24717"/>
    <cellStyle name="壞 14 2 2 5" xfId="24718"/>
    <cellStyle name="壞 14 2 3" xfId="24719"/>
    <cellStyle name="壞 14 2 3 2" xfId="24720"/>
    <cellStyle name="壞 14 2 3 2 2" xfId="24721"/>
    <cellStyle name="壞 14 2 3 3" xfId="24722"/>
    <cellStyle name="壞 14 2 3 3 2" xfId="24723"/>
    <cellStyle name="壞 14 2 3 4" xfId="24724"/>
    <cellStyle name="壞 14 2 3 4 2" xfId="24725"/>
    <cellStyle name="壞 14 2 3 4 3" xfId="24726"/>
    <cellStyle name="壞 14 2 3 5" xfId="24727"/>
    <cellStyle name="壞 14 2 4" xfId="24728"/>
    <cellStyle name="壞 14 2 4 2" xfId="24729"/>
    <cellStyle name="壞 14 2 4 2 2" xfId="24730"/>
    <cellStyle name="壞 14 2 4 3" xfId="24731"/>
    <cellStyle name="壞 14 2 4 3 2" xfId="24732"/>
    <cellStyle name="壞 14 2 4 3 3" xfId="24733"/>
    <cellStyle name="壞 14 2 4 4" xfId="24734"/>
    <cellStyle name="壞 14 2 4 5" xfId="24735"/>
    <cellStyle name="壞 14 2 5" xfId="24736"/>
    <cellStyle name="壞 14 2 5 2" xfId="24737"/>
    <cellStyle name="壞 14 2 6" xfId="24738"/>
    <cellStyle name="壞 14 2 6 2" xfId="24739"/>
    <cellStyle name="壞 14 2 7" xfId="24740"/>
    <cellStyle name="壞 14 2 7 2" xfId="24741"/>
    <cellStyle name="壞 14 2 7 3" xfId="24742"/>
    <cellStyle name="壞 14 2 8" xfId="24743"/>
    <cellStyle name="壞 14 2 9" xfId="24744"/>
    <cellStyle name="壞 14 3" xfId="24745"/>
    <cellStyle name="壞 14 3 2" xfId="24746"/>
    <cellStyle name="壞 14 3 2 2" xfId="24747"/>
    <cellStyle name="壞 14 3 2 2 2" xfId="24748"/>
    <cellStyle name="壞 14 3 2 3" xfId="24749"/>
    <cellStyle name="壞 14 3 2 3 2" xfId="24750"/>
    <cellStyle name="壞 14 3 2 4" xfId="24751"/>
    <cellStyle name="壞 14 3 2 4 2" xfId="24752"/>
    <cellStyle name="壞 14 3 2 4 3" xfId="24753"/>
    <cellStyle name="壞 14 3 2 5" xfId="24754"/>
    <cellStyle name="壞 14 3 3" xfId="24755"/>
    <cellStyle name="壞 14 3 3 2" xfId="24756"/>
    <cellStyle name="壞 14 3 3 2 2" xfId="24757"/>
    <cellStyle name="壞 14 3 3 3" xfId="24758"/>
    <cellStyle name="壞 14 3 3 3 2" xfId="24759"/>
    <cellStyle name="壞 14 3 3 4" xfId="24760"/>
    <cellStyle name="壞 14 3 3 4 2" xfId="24761"/>
    <cellStyle name="壞 14 3 3 4 3" xfId="24762"/>
    <cellStyle name="壞 14 3 3 5" xfId="24763"/>
    <cellStyle name="壞 14 3 4" xfId="24764"/>
    <cellStyle name="壞 14 3 4 2" xfId="24765"/>
    <cellStyle name="壞 14 3 4 2 2" xfId="24766"/>
    <cellStyle name="壞 14 3 4 3" xfId="24767"/>
    <cellStyle name="壞 14 3 4 3 2" xfId="24768"/>
    <cellStyle name="壞 14 3 4 3 3" xfId="24769"/>
    <cellStyle name="壞 14 3 4 4" xfId="24770"/>
    <cellStyle name="壞 14 3 4 5" xfId="24771"/>
    <cellStyle name="壞 14 3 5" xfId="24772"/>
    <cellStyle name="壞 14 3 5 2" xfId="24773"/>
    <cellStyle name="壞 14 3 6" xfId="24774"/>
    <cellStyle name="壞 14 3 6 2" xfId="24775"/>
    <cellStyle name="壞 14 3 7" xfId="24776"/>
    <cellStyle name="壞 14 3 7 2" xfId="24777"/>
    <cellStyle name="壞 14 3 7 3" xfId="24778"/>
    <cellStyle name="壞 14 3 8" xfId="24779"/>
    <cellStyle name="壞 14 3 9" xfId="24780"/>
    <cellStyle name="壞 14 4" xfId="24781"/>
    <cellStyle name="壞 14 4 2" xfId="24782"/>
    <cellStyle name="壞 14 4 2 2" xfId="24783"/>
    <cellStyle name="壞 14 4 2 2 2" xfId="24784"/>
    <cellStyle name="壞 14 4 2 3" xfId="24785"/>
    <cellStyle name="壞 14 4 2 3 2" xfId="24786"/>
    <cellStyle name="壞 14 4 2 4" xfId="24787"/>
    <cellStyle name="壞 14 4 2 4 2" xfId="24788"/>
    <cellStyle name="壞 14 4 2 4 3" xfId="24789"/>
    <cellStyle name="壞 14 4 2 5" xfId="24790"/>
    <cellStyle name="壞 14 4 3" xfId="24791"/>
    <cellStyle name="壞 14 4 3 2" xfId="24792"/>
    <cellStyle name="壞 14 4 3 2 2" xfId="24793"/>
    <cellStyle name="壞 14 4 3 3" xfId="24794"/>
    <cellStyle name="壞 14 4 3 3 2" xfId="24795"/>
    <cellStyle name="壞 14 4 3 4" xfId="24796"/>
    <cellStyle name="壞 14 4 3 4 2" xfId="24797"/>
    <cellStyle name="壞 14 4 3 4 3" xfId="24798"/>
    <cellStyle name="壞 14 4 3 5" xfId="24799"/>
    <cellStyle name="壞 14 4 4" xfId="24800"/>
    <cellStyle name="壞 14 4 4 2" xfId="24801"/>
    <cellStyle name="壞 14 4 4 2 2" xfId="24802"/>
    <cellStyle name="壞 14 4 4 3" xfId="24803"/>
    <cellStyle name="壞 14 4 4 3 2" xfId="24804"/>
    <cellStyle name="壞 14 4 4 3 3" xfId="24805"/>
    <cellStyle name="壞 14 4 4 4" xfId="24806"/>
    <cellStyle name="壞 14 4 4 5" xfId="24807"/>
    <cellStyle name="壞 14 4 5" xfId="24808"/>
    <cellStyle name="壞 14 4 5 2" xfId="24809"/>
    <cellStyle name="壞 14 4 6" xfId="24810"/>
    <cellStyle name="壞 14 4 6 2" xfId="24811"/>
    <cellStyle name="壞 14 4 7" xfId="24812"/>
    <cellStyle name="壞 14 4 7 2" xfId="24813"/>
    <cellStyle name="壞 14 4 7 3" xfId="24814"/>
    <cellStyle name="壞 14 4 8" xfId="24815"/>
    <cellStyle name="壞 14 4 9" xfId="24816"/>
    <cellStyle name="壞 14 5" xfId="24817"/>
    <cellStyle name="壞 14 5 2" xfId="24818"/>
    <cellStyle name="壞 14 5 2 2" xfId="24819"/>
    <cellStyle name="壞 14 5 3" xfId="24820"/>
    <cellStyle name="壞 14 5 3 2" xfId="24821"/>
    <cellStyle name="壞 14 5 4" xfId="24822"/>
    <cellStyle name="壞 14 5 4 2" xfId="24823"/>
    <cellStyle name="壞 14 5 4 3" xfId="24824"/>
    <cellStyle name="壞 14 5 5" xfId="24825"/>
    <cellStyle name="壞 14 5 6" xfId="24826"/>
    <cellStyle name="壞 14 6" xfId="24827"/>
    <cellStyle name="壞 14 6 2" xfId="24828"/>
    <cellStyle name="壞 14 6 2 2" xfId="24829"/>
    <cellStyle name="壞 14 6 3" xfId="24830"/>
    <cellStyle name="壞 14 6 3 2" xfId="24831"/>
    <cellStyle name="壞 14 6 3 3" xfId="24832"/>
    <cellStyle name="壞 14 6 4" xfId="24833"/>
    <cellStyle name="壞 14 6 5" xfId="24834"/>
    <cellStyle name="壞 14 7" xfId="24835"/>
    <cellStyle name="壞 14 7 2" xfId="24836"/>
    <cellStyle name="壞 14 7 2 2" xfId="24837"/>
    <cellStyle name="壞 14 7 3" xfId="24838"/>
    <cellStyle name="壞 14 7 3 2" xfId="24839"/>
    <cellStyle name="壞 14 7 3 3" xfId="24840"/>
    <cellStyle name="壞 14 7 4" xfId="24841"/>
    <cellStyle name="壞 14 8" xfId="24842"/>
    <cellStyle name="壞 14 8 2" xfId="24843"/>
    <cellStyle name="壞 14 9" xfId="24844"/>
    <cellStyle name="壞 14 9 2" xfId="24845"/>
    <cellStyle name="壞 15" xfId="24846"/>
    <cellStyle name="壞 15 10" xfId="24847"/>
    <cellStyle name="壞 15 10 2" xfId="24848"/>
    <cellStyle name="壞 15 10 3" xfId="24849"/>
    <cellStyle name="壞 15 11" xfId="24850"/>
    <cellStyle name="壞 15 2" xfId="24851"/>
    <cellStyle name="壞 15 2 2" xfId="24852"/>
    <cellStyle name="壞 15 2 2 2" xfId="24853"/>
    <cellStyle name="壞 15 2 2 2 2" xfId="24854"/>
    <cellStyle name="壞 15 2 2 3" xfId="24855"/>
    <cellStyle name="壞 15 2 2 3 2" xfId="24856"/>
    <cellStyle name="壞 15 2 2 4" xfId="24857"/>
    <cellStyle name="壞 15 2 2 4 2" xfId="24858"/>
    <cellStyle name="壞 15 2 2 4 3" xfId="24859"/>
    <cellStyle name="壞 15 2 2 5" xfId="24860"/>
    <cellStyle name="壞 15 2 3" xfId="24861"/>
    <cellStyle name="壞 15 2 3 2" xfId="24862"/>
    <cellStyle name="壞 15 2 3 2 2" xfId="24863"/>
    <cellStyle name="壞 15 2 3 3" xfId="24864"/>
    <cellStyle name="壞 15 2 3 3 2" xfId="24865"/>
    <cellStyle name="壞 15 2 3 4" xfId="24866"/>
    <cellStyle name="壞 15 2 3 4 2" xfId="24867"/>
    <cellStyle name="壞 15 2 3 4 3" xfId="24868"/>
    <cellStyle name="壞 15 2 3 5" xfId="24869"/>
    <cellStyle name="壞 15 2 4" xfId="24870"/>
    <cellStyle name="壞 15 2 4 2" xfId="24871"/>
    <cellStyle name="壞 15 2 4 2 2" xfId="24872"/>
    <cellStyle name="壞 15 2 4 3" xfId="24873"/>
    <cellStyle name="壞 15 2 4 3 2" xfId="24874"/>
    <cellStyle name="壞 15 2 4 3 3" xfId="24875"/>
    <cellStyle name="壞 15 2 4 4" xfId="24876"/>
    <cellStyle name="壞 15 2 4 5" xfId="24877"/>
    <cellStyle name="壞 15 2 5" xfId="24878"/>
    <cellStyle name="壞 15 2 5 2" xfId="24879"/>
    <cellStyle name="壞 15 2 6" xfId="24880"/>
    <cellStyle name="壞 15 2 6 2" xfId="24881"/>
    <cellStyle name="壞 15 2 7" xfId="24882"/>
    <cellStyle name="壞 15 2 7 2" xfId="24883"/>
    <cellStyle name="壞 15 2 7 3" xfId="24884"/>
    <cellStyle name="壞 15 2 8" xfId="24885"/>
    <cellStyle name="壞 15 2 9" xfId="24886"/>
    <cellStyle name="壞 15 3" xfId="24887"/>
    <cellStyle name="壞 15 3 2" xfId="24888"/>
    <cellStyle name="壞 15 3 2 2" xfId="24889"/>
    <cellStyle name="壞 15 3 2 2 2" xfId="24890"/>
    <cellStyle name="壞 15 3 2 3" xfId="24891"/>
    <cellStyle name="壞 15 3 2 3 2" xfId="24892"/>
    <cellStyle name="壞 15 3 2 4" xfId="24893"/>
    <cellStyle name="壞 15 3 2 4 2" xfId="24894"/>
    <cellStyle name="壞 15 3 2 4 3" xfId="24895"/>
    <cellStyle name="壞 15 3 2 5" xfId="24896"/>
    <cellStyle name="壞 15 3 3" xfId="24897"/>
    <cellStyle name="壞 15 3 3 2" xfId="24898"/>
    <cellStyle name="壞 15 3 3 2 2" xfId="24899"/>
    <cellStyle name="壞 15 3 3 3" xfId="24900"/>
    <cellStyle name="壞 15 3 3 3 2" xfId="24901"/>
    <cellStyle name="壞 15 3 3 4" xfId="24902"/>
    <cellStyle name="壞 15 3 3 4 2" xfId="24903"/>
    <cellStyle name="壞 15 3 3 4 3" xfId="24904"/>
    <cellStyle name="壞 15 3 3 5" xfId="24905"/>
    <cellStyle name="壞 15 3 4" xfId="24906"/>
    <cellStyle name="壞 15 3 4 2" xfId="24907"/>
    <cellStyle name="壞 15 3 4 2 2" xfId="24908"/>
    <cellStyle name="壞 15 3 4 3" xfId="24909"/>
    <cellStyle name="壞 15 3 4 3 2" xfId="24910"/>
    <cellStyle name="壞 15 3 4 3 3" xfId="24911"/>
    <cellStyle name="壞 15 3 4 4" xfId="24912"/>
    <cellStyle name="壞 15 3 4 5" xfId="24913"/>
    <cellStyle name="壞 15 3 5" xfId="24914"/>
    <cellStyle name="壞 15 3 5 2" xfId="24915"/>
    <cellStyle name="壞 15 3 6" xfId="24916"/>
    <cellStyle name="壞 15 3 6 2" xfId="24917"/>
    <cellStyle name="壞 15 3 7" xfId="24918"/>
    <cellStyle name="壞 15 3 7 2" xfId="24919"/>
    <cellStyle name="壞 15 3 7 3" xfId="24920"/>
    <cellStyle name="壞 15 3 8" xfId="24921"/>
    <cellStyle name="壞 15 3 9" xfId="24922"/>
    <cellStyle name="壞 15 4" xfId="24923"/>
    <cellStyle name="壞 15 4 2" xfId="24924"/>
    <cellStyle name="壞 15 4 2 2" xfId="24925"/>
    <cellStyle name="壞 15 4 2 2 2" xfId="24926"/>
    <cellStyle name="壞 15 4 2 3" xfId="24927"/>
    <cellStyle name="壞 15 4 2 3 2" xfId="24928"/>
    <cellStyle name="壞 15 4 2 4" xfId="24929"/>
    <cellStyle name="壞 15 4 2 4 2" xfId="24930"/>
    <cellStyle name="壞 15 4 2 4 3" xfId="24931"/>
    <cellStyle name="壞 15 4 2 5" xfId="24932"/>
    <cellStyle name="壞 15 4 3" xfId="24933"/>
    <cellStyle name="壞 15 4 3 2" xfId="24934"/>
    <cellStyle name="壞 15 4 3 2 2" xfId="24935"/>
    <cellStyle name="壞 15 4 3 3" xfId="24936"/>
    <cellStyle name="壞 15 4 3 3 2" xfId="24937"/>
    <cellStyle name="壞 15 4 3 4" xfId="24938"/>
    <cellStyle name="壞 15 4 3 4 2" xfId="24939"/>
    <cellStyle name="壞 15 4 3 4 3" xfId="24940"/>
    <cellStyle name="壞 15 4 3 5" xfId="24941"/>
    <cellStyle name="壞 15 4 4" xfId="24942"/>
    <cellStyle name="壞 15 4 4 2" xfId="24943"/>
    <cellStyle name="壞 15 4 4 2 2" xfId="24944"/>
    <cellStyle name="壞 15 4 4 3" xfId="24945"/>
    <cellStyle name="壞 15 4 4 3 2" xfId="24946"/>
    <cellStyle name="壞 15 4 4 3 3" xfId="24947"/>
    <cellStyle name="壞 15 4 4 4" xfId="24948"/>
    <cellStyle name="壞 15 4 4 5" xfId="24949"/>
    <cellStyle name="壞 15 4 5" xfId="24950"/>
    <cellStyle name="壞 15 4 5 2" xfId="24951"/>
    <cellStyle name="壞 15 4 6" xfId="24952"/>
    <cellStyle name="壞 15 4 6 2" xfId="24953"/>
    <cellStyle name="壞 15 4 7" xfId="24954"/>
    <cellStyle name="壞 15 4 7 2" xfId="24955"/>
    <cellStyle name="壞 15 4 7 3" xfId="24956"/>
    <cellStyle name="壞 15 4 8" xfId="24957"/>
    <cellStyle name="壞 15 4 9" xfId="24958"/>
    <cellStyle name="壞 15 5" xfId="24959"/>
    <cellStyle name="壞 15 5 2" xfId="24960"/>
    <cellStyle name="壞 15 5 2 2" xfId="24961"/>
    <cellStyle name="壞 15 5 3" xfId="24962"/>
    <cellStyle name="壞 15 5 3 2" xfId="24963"/>
    <cellStyle name="壞 15 5 4" xfId="24964"/>
    <cellStyle name="壞 15 5 4 2" xfId="24965"/>
    <cellStyle name="壞 15 5 4 3" xfId="24966"/>
    <cellStyle name="壞 15 5 5" xfId="24967"/>
    <cellStyle name="壞 15 5 6" xfId="24968"/>
    <cellStyle name="壞 15 6" xfId="24969"/>
    <cellStyle name="壞 15 6 2" xfId="24970"/>
    <cellStyle name="壞 15 6 2 2" xfId="24971"/>
    <cellStyle name="壞 15 6 3" xfId="24972"/>
    <cellStyle name="壞 15 6 3 2" xfId="24973"/>
    <cellStyle name="壞 15 6 3 3" xfId="24974"/>
    <cellStyle name="壞 15 6 4" xfId="24975"/>
    <cellStyle name="壞 15 6 5" xfId="24976"/>
    <cellStyle name="壞 15 7" xfId="24977"/>
    <cellStyle name="壞 15 7 2" xfId="24978"/>
    <cellStyle name="壞 15 7 2 2" xfId="24979"/>
    <cellStyle name="壞 15 7 3" xfId="24980"/>
    <cellStyle name="壞 15 7 3 2" xfId="24981"/>
    <cellStyle name="壞 15 7 3 3" xfId="24982"/>
    <cellStyle name="壞 15 7 4" xfId="24983"/>
    <cellStyle name="壞 15 8" xfId="24984"/>
    <cellStyle name="壞 15 8 2" xfId="24985"/>
    <cellStyle name="壞 15 9" xfId="24986"/>
    <cellStyle name="壞 15 9 2" xfId="24987"/>
    <cellStyle name="壞 16" xfId="24988"/>
    <cellStyle name="壞 16 10" xfId="24989"/>
    <cellStyle name="壞 16 10 2" xfId="24990"/>
    <cellStyle name="壞 16 10 3" xfId="24991"/>
    <cellStyle name="壞 16 11" xfId="24992"/>
    <cellStyle name="壞 16 2" xfId="24993"/>
    <cellStyle name="壞 16 2 2" xfId="24994"/>
    <cellStyle name="壞 16 2 2 2" xfId="24995"/>
    <cellStyle name="壞 16 2 2 2 2" xfId="24996"/>
    <cellStyle name="壞 16 2 2 3" xfId="24997"/>
    <cellStyle name="壞 16 2 2 3 2" xfId="24998"/>
    <cellStyle name="壞 16 2 2 4" xfId="24999"/>
    <cellStyle name="壞 16 2 2 4 2" xfId="25000"/>
    <cellStyle name="壞 16 2 2 4 3" xfId="25001"/>
    <cellStyle name="壞 16 2 2 5" xfId="25002"/>
    <cellStyle name="壞 16 2 3" xfId="25003"/>
    <cellStyle name="壞 16 2 3 2" xfId="25004"/>
    <cellStyle name="壞 16 2 3 2 2" xfId="25005"/>
    <cellStyle name="壞 16 2 3 3" xfId="25006"/>
    <cellStyle name="壞 16 2 3 3 2" xfId="25007"/>
    <cellStyle name="壞 16 2 3 4" xfId="25008"/>
    <cellStyle name="壞 16 2 3 4 2" xfId="25009"/>
    <cellStyle name="壞 16 2 3 4 3" xfId="25010"/>
    <cellStyle name="壞 16 2 3 5" xfId="25011"/>
    <cellStyle name="壞 16 2 4" xfId="25012"/>
    <cellStyle name="壞 16 2 4 2" xfId="25013"/>
    <cellStyle name="壞 16 2 4 2 2" xfId="25014"/>
    <cellStyle name="壞 16 2 4 3" xfId="25015"/>
    <cellStyle name="壞 16 2 4 3 2" xfId="25016"/>
    <cellStyle name="壞 16 2 4 3 3" xfId="25017"/>
    <cellStyle name="壞 16 2 4 4" xfId="25018"/>
    <cellStyle name="壞 16 2 4 5" xfId="25019"/>
    <cellStyle name="壞 16 2 5" xfId="25020"/>
    <cellStyle name="壞 16 2 5 2" xfId="25021"/>
    <cellStyle name="壞 16 2 6" xfId="25022"/>
    <cellStyle name="壞 16 2 6 2" xfId="25023"/>
    <cellStyle name="壞 16 2 7" xfId="25024"/>
    <cellStyle name="壞 16 2 7 2" xfId="25025"/>
    <cellStyle name="壞 16 2 7 3" xfId="25026"/>
    <cellStyle name="壞 16 2 8" xfId="25027"/>
    <cellStyle name="壞 16 2 9" xfId="25028"/>
    <cellStyle name="壞 16 3" xfId="25029"/>
    <cellStyle name="壞 16 3 2" xfId="25030"/>
    <cellStyle name="壞 16 3 2 2" xfId="25031"/>
    <cellStyle name="壞 16 3 2 2 2" xfId="25032"/>
    <cellStyle name="壞 16 3 2 3" xfId="25033"/>
    <cellStyle name="壞 16 3 2 3 2" xfId="25034"/>
    <cellStyle name="壞 16 3 2 4" xfId="25035"/>
    <cellStyle name="壞 16 3 2 4 2" xfId="25036"/>
    <cellStyle name="壞 16 3 2 4 3" xfId="25037"/>
    <cellStyle name="壞 16 3 2 5" xfId="25038"/>
    <cellStyle name="壞 16 3 3" xfId="25039"/>
    <cellStyle name="壞 16 3 3 2" xfId="25040"/>
    <cellStyle name="壞 16 3 3 2 2" xfId="25041"/>
    <cellStyle name="壞 16 3 3 3" xfId="25042"/>
    <cellStyle name="壞 16 3 3 3 2" xfId="25043"/>
    <cellStyle name="壞 16 3 3 4" xfId="25044"/>
    <cellStyle name="壞 16 3 3 4 2" xfId="25045"/>
    <cellStyle name="壞 16 3 3 4 3" xfId="25046"/>
    <cellStyle name="壞 16 3 3 5" xfId="25047"/>
    <cellStyle name="壞 16 3 4" xfId="25048"/>
    <cellStyle name="壞 16 3 4 2" xfId="25049"/>
    <cellStyle name="壞 16 3 4 2 2" xfId="25050"/>
    <cellStyle name="壞 16 3 4 3" xfId="25051"/>
    <cellStyle name="壞 16 3 4 3 2" xfId="25052"/>
    <cellStyle name="壞 16 3 4 3 3" xfId="25053"/>
    <cellStyle name="壞 16 3 4 4" xfId="25054"/>
    <cellStyle name="壞 16 3 4 5" xfId="25055"/>
    <cellStyle name="壞 16 3 5" xfId="25056"/>
    <cellStyle name="壞 16 3 5 2" xfId="25057"/>
    <cellStyle name="壞 16 3 6" xfId="25058"/>
    <cellStyle name="壞 16 3 6 2" xfId="25059"/>
    <cellStyle name="壞 16 3 7" xfId="25060"/>
    <cellStyle name="壞 16 3 7 2" xfId="25061"/>
    <cellStyle name="壞 16 3 7 3" xfId="25062"/>
    <cellStyle name="壞 16 3 8" xfId="25063"/>
    <cellStyle name="壞 16 3 9" xfId="25064"/>
    <cellStyle name="壞 16 4" xfId="25065"/>
    <cellStyle name="壞 16 4 2" xfId="25066"/>
    <cellStyle name="壞 16 4 2 2" xfId="25067"/>
    <cellStyle name="壞 16 4 2 2 2" xfId="25068"/>
    <cellStyle name="壞 16 4 2 3" xfId="25069"/>
    <cellStyle name="壞 16 4 2 3 2" xfId="25070"/>
    <cellStyle name="壞 16 4 2 4" xfId="25071"/>
    <cellStyle name="壞 16 4 2 4 2" xfId="25072"/>
    <cellStyle name="壞 16 4 2 4 3" xfId="25073"/>
    <cellStyle name="壞 16 4 2 5" xfId="25074"/>
    <cellStyle name="壞 16 4 3" xfId="25075"/>
    <cellStyle name="壞 16 4 3 2" xfId="25076"/>
    <cellStyle name="壞 16 4 3 2 2" xfId="25077"/>
    <cellStyle name="壞 16 4 3 3" xfId="25078"/>
    <cellStyle name="壞 16 4 3 3 2" xfId="25079"/>
    <cellStyle name="壞 16 4 3 4" xfId="25080"/>
    <cellStyle name="壞 16 4 3 4 2" xfId="25081"/>
    <cellStyle name="壞 16 4 3 4 3" xfId="25082"/>
    <cellStyle name="壞 16 4 3 5" xfId="25083"/>
    <cellStyle name="壞 16 4 4" xfId="25084"/>
    <cellStyle name="壞 16 4 4 2" xfId="25085"/>
    <cellStyle name="壞 16 4 4 2 2" xfId="25086"/>
    <cellStyle name="壞 16 4 4 3" xfId="25087"/>
    <cellStyle name="壞 16 4 4 3 2" xfId="25088"/>
    <cellStyle name="壞 16 4 4 3 3" xfId="25089"/>
    <cellStyle name="壞 16 4 4 4" xfId="25090"/>
    <cellStyle name="壞 16 4 4 5" xfId="25091"/>
    <cellStyle name="壞 16 4 5" xfId="25092"/>
    <cellStyle name="壞 16 4 5 2" xfId="25093"/>
    <cellStyle name="壞 16 4 6" xfId="25094"/>
    <cellStyle name="壞 16 4 6 2" xfId="25095"/>
    <cellStyle name="壞 16 4 7" xfId="25096"/>
    <cellStyle name="壞 16 4 7 2" xfId="25097"/>
    <cellStyle name="壞 16 4 7 3" xfId="25098"/>
    <cellStyle name="壞 16 4 8" xfId="25099"/>
    <cellStyle name="壞 16 4 9" xfId="25100"/>
    <cellStyle name="壞 16 5" xfId="25101"/>
    <cellStyle name="壞 16 5 2" xfId="25102"/>
    <cellStyle name="壞 16 5 2 2" xfId="25103"/>
    <cellStyle name="壞 16 5 3" xfId="25104"/>
    <cellStyle name="壞 16 5 3 2" xfId="25105"/>
    <cellStyle name="壞 16 5 4" xfId="25106"/>
    <cellStyle name="壞 16 5 4 2" xfId="25107"/>
    <cellStyle name="壞 16 5 4 3" xfId="25108"/>
    <cellStyle name="壞 16 5 5" xfId="25109"/>
    <cellStyle name="壞 16 5 6" xfId="25110"/>
    <cellStyle name="壞 16 6" xfId="25111"/>
    <cellStyle name="壞 16 6 2" xfId="25112"/>
    <cellStyle name="壞 16 6 2 2" xfId="25113"/>
    <cellStyle name="壞 16 6 3" xfId="25114"/>
    <cellStyle name="壞 16 6 3 2" xfId="25115"/>
    <cellStyle name="壞 16 6 3 3" xfId="25116"/>
    <cellStyle name="壞 16 6 4" xfId="25117"/>
    <cellStyle name="壞 16 6 5" xfId="25118"/>
    <cellStyle name="壞 16 7" xfId="25119"/>
    <cellStyle name="壞 16 7 2" xfId="25120"/>
    <cellStyle name="壞 16 7 2 2" xfId="25121"/>
    <cellStyle name="壞 16 7 3" xfId="25122"/>
    <cellStyle name="壞 16 7 3 2" xfId="25123"/>
    <cellStyle name="壞 16 7 3 3" xfId="25124"/>
    <cellStyle name="壞 16 7 4" xfId="25125"/>
    <cellStyle name="壞 16 8" xfId="25126"/>
    <cellStyle name="壞 16 8 2" xfId="25127"/>
    <cellStyle name="壞 16 9" xfId="25128"/>
    <cellStyle name="壞 16 9 2" xfId="25129"/>
    <cellStyle name="壞 17" xfId="25130"/>
    <cellStyle name="壞 17 2" xfId="25131"/>
    <cellStyle name="壞 17 2 2" xfId="25132"/>
    <cellStyle name="壞 17 2 2 2" xfId="25133"/>
    <cellStyle name="壞 17 2 3" xfId="25134"/>
    <cellStyle name="壞 17 2 3 2" xfId="25135"/>
    <cellStyle name="壞 17 2 3 3" xfId="25136"/>
    <cellStyle name="壞 17 2 4" xfId="25137"/>
    <cellStyle name="壞 17 2 5" xfId="25138"/>
    <cellStyle name="壞 17 3" xfId="25139"/>
    <cellStyle name="壞 17 3 2" xfId="25140"/>
    <cellStyle name="壞 17 3 2 2" xfId="25141"/>
    <cellStyle name="壞 17 3 3" xfId="25142"/>
    <cellStyle name="壞 17 3 3 2" xfId="25143"/>
    <cellStyle name="壞 17 3 3 3" xfId="25144"/>
    <cellStyle name="壞 17 3 4" xfId="25145"/>
    <cellStyle name="壞 17 4" xfId="25146"/>
    <cellStyle name="壞 17 4 2" xfId="25147"/>
    <cellStyle name="壞 17 4 2 2" xfId="25148"/>
    <cellStyle name="壞 17 4 3" xfId="25149"/>
    <cellStyle name="壞 17 4 3 2" xfId="25150"/>
    <cellStyle name="壞 17 4 3 3" xfId="25151"/>
    <cellStyle name="壞 17 4 4" xfId="25152"/>
    <cellStyle name="壞 17 5" xfId="25153"/>
    <cellStyle name="壞 17 5 2" xfId="25154"/>
    <cellStyle name="壞 17 6" xfId="25155"/>
    <cellStyle name="壞 17 6 2" xfId="25156"/>
    <cellStyle name="壞 17 7" xfId="25157"/>
    <cellStyle name="壞 17 7 2" xfId="25158"/>
    <cellStyle name="壞 17 7 3" xfId="25159"/>
    <cellStyle name="壞 17 8" xfId="25160"/>
    <cellStyle name="壞 17 9" xfId="25161"/>
    <cellStyle name="壞 18" xfId="25162"/>
    <cellStyle name="壞 18 2" xfId="25163"/>
    <cellStyle name="壞 18 2 2" xfId="25164"/>
    <cellStyle name="壞 18 2 3" xfId="25165"/>
    <cellStyle name="壞 18 3" xfId="25166"/>
    <cellStyle name="壞 18 3 2" xfId="25167"/>
    <cellStyle name="壞 18 4" xfId="25168"/>
    <cellStyle name="壞 18 4 2" xfId="25169"/>
    <cellStyle name="壞 18 4 3" xfId="25170"/>
    <cellStyle name="壞 18 5" xfId="25171"/>
    <cellStyle name="壞 18 6" xfId="25172"/>
    <cellStyle name="壞 19" xfId="25173"/>
    <cellStyle name="壞 19 2" xfId="25174"/>
    <cellStyle name="壞 19 2 2" xfId="25175"/>
    <cellStyle name="壞 19 2 3" xfId="25176"/>
    <cellStyle name="壞 19 3" xfId="25177"/>
    <cellStyle name="壞 19 3 2" xfId="25178"/>
    <cellStyle name="壞 19 4" xfId="25179"/>
    <cellStyle name="壞 19 4 2" xfId="25180"/>
    <cellStyle name="壞 19 4 3" xfId="25181"/>
    <cellStyle name="壞 19 5" xfId="25182"/>
    <cellStyle name="壞 19 6" xfId="25183"/>
    <cellStyle name="壞 2" xfId="25184"/>
    <cellStyle name="壞 2 10" xfId="25185"/>
    <cellStyle name="壞 2 10 2" xfId="25186"/>
    <cellStyle name="壞 2 10 2 2" xfId="25187"/>
    <cellStyle name="壞 2 10 3" xfId="25188"/>
    <cellStyle name="壞 2 10 3 2" xfId="25189"/>
    <cellStyle name="壞 2 10 3 3" xfId="25190"/>
    <cellStyle name="壞 2 10 4" xfId="25191"/>
    <cellStyle name="壞 2 11" xfId="25192"/>
    <cellStyle name="壞 2 11 2" xfId="25193"/>
    <cellStyle name="壞 2 11 2 2" xfId="25194"/>
    <cellStyle name="壞 2 11 3" xfId="25195"/>
    <cellStyle name="壞 2 11 3 2" xfId="25196"/>
    <cellStyle name="壞 2 11 3 3" xfId="25197"/>
    <cellStyle name="壞 2 11 4" xfId="25198"/>
    <cellStyle name="壞 2 12" xfId="25199"/>
    <cellStyle name="壞 2 12 2" xfId="25200"/>
    <cellStyle name="壞 2 13" xfId="25201"/>
    <cellStyle name="壞 2 13 2" xfId="25202"/>
    <cellStyle name="壞 2 14" xfId="25203"/>
    <cellStyle name="壞 2 14 2" xfId="25204"/>
    <cellStyle name="壞 2 14 3" xfId="25205"/>
    <cellStyle name="壞 2 15" xfId="25206"/>
    <cellStyle name="壞 2 2" xfId="25207"/>
    <cellStyle name="壞 2 2 2" xfId="25208"/>
    <cellStyle name="壞 2 2 2 2" xfId="25209"/>
    <cellStyle name="壞 2 2 2 2 2" xfId="25210"/>
    <cellStyle name="壞 2 2 2 3" xfId="25211"/>
    <cellStyle name="壞 2 2 2 3 2" xfId="25212"/>
    <cellStyle name="壞 2 2 2 4" xfId="25213"/>
    <cellStyle name="壞 2 2 2 4 2" xfId="25214"/>
    <cellStyle name="壞 2 2 2 4 3" xfId="25215"/>
    <cellStyle name="壞 2 2 2 5" xfId="25216"/>
    <cellStyle name="壞 2 2 3" xfId="25217"/>
    <cellStyle name="壞 2 2 3 2" xfId="25218"/>
    <cellStyle name="壞 2 2 3 2 2" xfId="25219"/>
    <cellStyle name="壞 2 2 3 3" xfId="25220"/>
    <cellStyle name="壞 2 2 3 3 2" xfId="25221"/>
    <cellStyle name="壞 2 2 3 4" xfId="25222"/>
    <cellStyle name="壞 2 2 3 4 2" xfId="25223"/>
    <cellStyle name="壞 2 2 3 4 3" xfId="25224"/>
    <cellStyle name="壞 2 2 3 5" xfId="25225"/>
    <cellStyle name="壞 2 2 4" xfId="25226"/>
    <cellStyle name="壞 2 2 4 2" xfId="25227"/>
    <cellStyle name="壞 2 2 4 2 2" xfId="25228"/>
    <cellStyle name="壞 2 2 4 3" xfId="25229"/>
    <cellStyle name="壞 2 2 4 3 2" xfId="25230"/>
    <cellStyle name="壞 2 2 4 3 3" xfId="25231"/>
    <cellStyle name="壞 2 2 4 4" xfId="25232"/>
    <cellStyle name="壞 2 2 4 5" xfId="25233"/>
    <cellStyle name="壞 2 2 5" xfId="25234"/>
    <cellStyle name="壞 2 2 5 2" xfId="25235"/>
    <cellStyle name="壞 2 2 6" xfId="25236"/>
    <cellStyle name="壞 2 2 6 2" xfId="25237"/>
    <cellStyle name="壞 2 2 7" xfId="25238"/>
    <cellStyle name="壞 2 2 7 2" xfId="25239"/>
    <cellStyle name="壞 2 2 7 3" xfId="25240"/>
    <cellStyle name="壞 2 2 8" xfId="25241"/>
    <cellStyle name="壞 2 3" xfId="25242"/>
    <cellStyle name="壞 2 3 2" xfId="25243"/>
    <cellStyle name="壞 2 3 2 2" xfId="25244"/>
    <cellStyle name="壞 2 3 2 2 2" xfId="25245"/>
    <cellStyle name="壞 2 3 2 3" xfId="25246"/>
    <cellStyle name="壞 2 3 2 3 2" xfId="25247"/>
    <cellStyle name="壞 2 3 2 4" xfId="25248"/>
    <cellStyle name="壞 2 3 2 4 2" xfId="25249"/>
    <cellStyle name="壞 2 3 2 4 3" xfId="25250"/>
    <cellStyle name="壞 2 3 2 5" xfId="25251"/>
    <cellStyle name="壞 2 3 3" xfId="25252"/>
    <cellStyle name="壞 2 3 3 2" xfId="25253"/>
    <cellStyle name="壞 2 3 3 2 2" xfId="25254"/>
    <cellStyle name="壞 2 3 3 3" xfId="25255"/>
    <cellStyle name="壞 2 3 3 3 2" xfId="25256"/>
    <cellStyle name="壞 2 3 3 4" xfId="25257"/>
    <cellStyle name="壞 2 3 3 4 2" xfId="25258"/>
    <cellStyle name="壞 2 3 3 4 3" xfId="25259"/>
    <cellStyle name="壞 2 3 3 5" xfId="25260"/>
    <cellStyle name="壞 2 3 4" xfId="25261"/>
    <cellStyle name="壞 2 3 4 2" xfId="25262"/>
    <cellStyle name="壞 2 3 4 2 2" xfId="25263"/>
    <cellStyle name="壞 2 3 4 3" xfId="25264"/>
    <cellStyle name="壞 2 3 4 3 2" xfId="25265"/>
    <cellStyle name="壞 2 3 4 3 3" xfId="25266"/>
    <cellStyle name="壞 2 3 4 4" xfId="25267"/>
    <cellStyle name="壞 2 3 4 5" xfId="25268"/>
    <cellStyle name="壞 2 3 5" xfId="25269"/>
    <cellStyle name="壞 2 3 5 2" xfId="25270"/>
    <cellStyle name="壞 2 3 6" xfId="25271"/>
    <cellStyle name="壞 2 3 6 2" xfId="25272"/>
    <cellStyle name="壞 2 3 7" xfId="25273"/>
    <cellStyle name="壞 2 3 7 2" xfId="25274"/>
    <cellStyle name="壞 2 3 7 3" xfId="25275"/>
    <cellStyle name="壞 2 3 8" xfId="25276"/>
    <cellStyle name="壞 2 3 9" xfId="25277"/>
    <cellStyle name="壞 2 4" xfId="25278"/>
    <cellStyle name="壞 2 4 2" xfId="25279"/>
    <cellStyle name="壞 2 4 2 2" xfId="25280"/>
    <cellStyle name="壞 2 4 2 2 2" xfId="25281"/>
    <cellStyle name="壞 2 4 2 3" xfId="25282"/>
    <cellStyle name="壞 2 4 2 3 2" xfId="25283"/>
    <cellStyle name="壞 2 4 2 4" xfId="25284"/>
    <cellStyle name="壞 2 4 2 4 2" xfId="25285"/>
    <cellStyle name="壞 2 4 2 4 3" xfId="25286"/>
    <cellStyle name="壞 2 4 2 5" xfId="25287"/>
    <cellStyle name="壞 2 4 3" xfId="25288"/>
    <cellStyle name="壞 2 4 3 2" xfId="25289"/>
    <cellStyle name="壞 2 4 3 2 2" xfId="25290"/>
    <cellStyle name="壞 2 4 3 3" xfId="25291"/>
    <cellStyle name="壞 2 4 3 3 2" xfId="25292"/>
    <cellStyle name="壞 2 4 3 4" xfId="25293"/>
    <cellStyle name="壞 2 4 3 4 2" xfId="25294"/>
    <cellStyle name="壞 2 4 3 4 3" xfId="25295"/>
    <cellStyle name="壞 2 4 3 5" xfId="25296"/>
    <cellStyle name="壞 2 4 4" xfId="25297"/>
    <cellStyle name="壞 2 4 4 2" xfId="25298"/>
    <cellStyle name="壞 2 4 4 2 2" xfId="25299"/>
    <cellStyle name="壞 2 4 4 3" xfId="25300"/>
    <cellStyle name="壞 2 4 4 3 2" xfId="25301"/>
    <cellStyle name="壞 2 4 4 3 3" xfId="25302"/>
    <cellStyle name="壞 2 4 4 4" xfId="25303"/>
    <cellStyle name="壞 2 4 4 5" xfId="25304"/>
    <cellStyle name="壞 2 4 5" xfId="25305"/>
    <cellStyle name="壞 2 4 5 2" xfId="25306"/>
    <cellStyle name="壞 2 4 6" xfId="25307"/>
    <cellStyle name="壞 2 4 6 2" xfId="25308"/>
    <cellStyle name="壞 2 4 7" xfId="25309"/>
    <cellStyle name="壞 2 4 7 2" xfId="25310"/>
    <cellStyle name="壞 2 4 7 3" xfId="25311"/>
    <cellStyle name="壞 2 4 8" xfId="25312"/>
    <cellStyle name="壞 2 4 9" xfId="25313"/>
    <cellStyle name="壞 2 5" xfId="25314"/>
    <cellStyle name="壞 2 5 2" xfId="25315"/>
    <cellStyle name="壞 2 5 2 2" xfId="25316"/>
    <cellStyle name="壞 2 5 2 2 2" xfId="25317"/>
    <cellStyle name="壞 2 5 2 3" xfId="25318"/>
    <cellStyle name="壞 2 5 2 3 2" xfId="25319"/>
    <cellStyle name="壞 2 5 2 3 3" xfId="25320"/>
    <cellStyle name="壞 2 5 2 4" xfId="25321"/>
    <cellStyle name="壞 2 5 3" xfId="25322"/>
    <cellStyle name="壞 2 5 3 2" xfId="25323"/>
    <cellStyle name="壞 2 5 3 2 2" xfId="25324"/>
    <cellStyle name="壞 2 5 3 3" xfId="25325"/>
    <cellStyle name="壞 2 5 3 3 2" xfId="25326"/>
    <cellStyle name="壞 2 5 3 3 3" xfId="25327"/>
    <cellStyle name="壞 2 5 3 4" xfId="25328"/>
    <cellStyle name="壞 2 5 4" xfId="25329"/>
    <cellStyle name="壞 2 5 4 2" xfId="25330"/>
    <cellStyle name="壞 2 5 4 2 2" xfId="25331"/>
    <cellStyle name="壞 2 5 4 3" xfId="25332"/>
    <cellStyle name="壞 2 5 4 3 2" xfId="25333"/>
    <cellStyle name="壞 2 5 4 3 3" xfId="25334"/>
    <cellStyle name="壞 2 5 4 4" xfId="25335"/>
    <cellStyle name="壞 2 5 5" xfId="25336"/>
    <cellStyle name="壞 2 5 5 2" xfId="25337"/>
    <cellStyle name="壞 2 5 6" xfId="25338"/>
    <cellStyle name="壞 2 5 6 2" xfId="25339"/>
    <cellStyle name="壞 2 5 7" xfId="25340"/>
    <cellStyle name="壞 2 5 7 2" xfId="25341"/>
    <cellStyle name="壞 2 5 7 3" xfId="25342"/>
    <cellStyle name="壞 2 5 8" xfId="25343"/>
    <cellStyle name="壞 2 5 9" xfId="25344"/>
    <cellStyle name="壞 2 6" xfId="25345"/>
    <cellStyle name="壞 2 6 2" xfId="25346"/>
    <cellStyle name="壞 2 6 2 2" xfId="25347"/>
    <cellStyle name="壞 2 6 3" xfId="25348"/>
    <cellStyle name="壞 2 6 3 2" xfId="25349"/>
    <cellStyle name="壞 2 6 4" xfId="25350"/>
    <cellStyle name="壞 2 6 4 2" xfId="25351"/>
    <cellStyle name="壞 2 6 4 3" xfId="25352"/>
    <cellStyle name="壞 2 6 5" xfId="25353"/>
    <cellStyle name="壞 2 7" xfId="25354"/>
    <cellStyle name="壞 2 7 2" xfId="25355"/>
    <cellStyle name="壞 2 7 2 2" xfId="25356"/>
    <cellStyle name="壞 2 7 3" xfId="25357"/>
    <cellStyle name="壞 2 7 3 2" xfId="25358"/>
    <cellStyle name="壞 2 7 3 3" xfId="25359"/>
    <cellStyle name="壞 2 7 4" xfId="25360"/>
    <cellStyle name="壞 2 7 5" xfId="25361"/>
    <cellStyle name="壞 2 8" xfId="25362"/>
    <cellStyle name="壞 2 8 2" xfId="25363"/>
    <cellStyle name="壞 2 8 2 2" xfId="25364"/>
    <cellStyle name="壞 2 8 3" xfId="25365"/>
    <cellStyle name="壞 2 8 3 2" xfId="25366"/>
    <cellStyle name="壞 2 8 3 3" xfId="25367"/>
    <cellStyle name="壞 2 8 4" xfId="25368"/>
    <cellStyle name="壞 2 9" xfId="25369"/>
    <cellStyle name="壞 2 9 2" xfId="25370"/>
    <cellStyle name="壞 2 9 2 2" xfId="25371"/>
    <cellStyle name="壞 2 9 3" xfId="25372"/>
    <cellStyle name="壞 2 9 3 2" xfId="25373"/>
    <cellStyle name="壞 2 9 3 3" xfId="25374"/>
    <cellStyle name="壞 2 9 4" xfId="25375"/>
    <cellStyle name="壞 20" xfId="25376"/>
    <cellStyle name="壞 20 2" xfId="25377"/>
    <cellStyle name="壞 20 2 2" xfId="25378"/>
    <cellStyle name="壞 20 3" xfId="25379"/>
    <cellStyle name="壞 20 3 2" xfId="25380"/>
    <cellStyle name="壞 20 3 3" xfId="25381"/>
    <cellStyle name="壞 20 4" xfId="25382"/>
    <cellStyle name="壞 21" xfId="25383"/>
    <cellStyle name="壞 21 2" xfId="25384"/>
    <cellStyle name="壞 21 2 2" xfId="25385"/>
    <cellStyle name="壞 21 3" xfId="25386"/>
    <cellStyle name="壞 21 3 2" xfId="25387"/>
    <cellStyle name="壞 21 3 3" xfId="25388"/>
    <cellStyle name="壞 21 4" xfId="25389"/>
    <cellStyle name="壞 22" xfId="25390"/>
    <cellStyle name="壞 22 2" xfId="25391"/>
    <cellStyle name="壞 22 2 2" xfId="25392"/>
    <cellStyle name="壞 22 3" xfId="25393"/>
    <cellStyle name="壞 22 3 2" xfId="25394"/>
    <cellStyle name="壞 22 3 3" xfId="25395"/>
    <cellStyle name="壞 22 4" xfId="25396"/>
    <cellStyle name="壞 23" xfId="25397"/>
    <cellStyle name="壞 23 2" xfId="25398"/>
    <cellStyle name="壞 24" xfId="25399"/>
    <cellStyle name="壞 24 2" xfId="25400"/>
    <cellStyle name="壞 25" xfId="25401"/>
    <cellStyle name="壞 3" xfId="25402"/>
    <cellStyle name="壞 3 10" xfId="25403"/>
    <cellStyle name="壞 3 10 2" xfId="25404"/>
    <cellStyle name="壞 3 10 3" xfId="25405"/>
    <cellStyle name="壞 3 11" xfId="25406"/>
    <cellStyle name="壞 3 2" xfId="25407"/>
    <cellStyle name="壞 3 2 2" xfId="25408"/>
    <cellStyle name="壞 3 2 2 2" xfId="25409"/>
    <cellStyle name="壞 3 2 2 2 2" xfId="25410"/>
    <cellStyle name="壞 3 2 2 3" xfId="25411"/>
    <cellStyle name="壞 3 2 2 3 2" xfId="25412"/>
    <cellStyle name="壞 3 2 2 4" xfId="25413"/>
    <cellStyle name="壞 3 2 2 4 2" xfId="25414"/>
    <cellStyle name="壞 3 2 2 4 3" xfId="25415"/>
    <cellStyle name="壞 3 2 2 5" xfId="25416"/>
    <cellStyle name="壞 3 2 3" xfId="25417"/>
    <cellStyle name="壞 3 2 3 2" xfId="25418"/>
    <cellStyle name="壞 3 2 3 2 2" xfId="25419"/>
    <cellStyle name="壞 3 2 3 3" xfId="25420"/>
    <cellStyle name="壞 3 2 3 3 2" xfId="25421"/>
    <cellStyle name="壞 3 2 3 4" xfId="25422"/>
    <cellStyle name="壞 3 2 3 4 2" xfId="25423"/>
    <cellStyle name="壞 3 2 3 4 3" xfId="25424"/>
    <cellStyle name="壞 3 2 3 5" xfId="25425"/>
    <cellStyle name="壞 3 2 4" xfId="25426"/>
    <cellStyle name="壞 3 2 4 2" xfId="25427"/>
    <cellStyle name="壞 3 2 4 2 2" xfId="25428"/>
    <cellStyle name="壞 3 2 4 3" xfId="25429"/>
    <cellStyle name="壞 3 2 4 3 2" xfId="25430"/>
    <cellStyle name="壞 3 2 4 3 3" xfId="25431"/>
    <cellStyle name="壞 3 2 4 4" xfId="25432"/>
    <cellStyle name="壞 3 2 4 5" xfId="25433"/>
    <cellStyle name="壞 3 2 5" xfId="25434"/>
    <cellStyle name="壞 3 2 5 2" xfId="25435"/>
    <cellStyle name="壞 3 2 6" xfId="25436"/>
    <cellStyle name="壞 3 2 6 2" xfId="25437"/>
    <cellStyle name="壞 3 2 7" xfId="25438"/>
    <cellStyle name="壞 3 2 7 2" xfId="25439"/>
    <cellStyle name="壞 3 2 7 3" xfId="25440"/>
    <cellStyle name="壞 3 2 8" xfId="25441"/>
    <cellStyle name="壞 3 2 9" xfId="25442"/>
    <cellStyle name="壞 3 3" xfId="25443"/>
    <cellStyle name="壞 3 3 2" xfId="25444"/>
    <cellStyle name="壞 3 3 2 2" xfId="25445"/>
    <cellStyle name="壞 3 3 2 2 2" xfId="25446"/>
    <cellStyle name="壞 3 3 2 3" xfId="25447"/>
    <cellStyle name="壞 3 3 2 3 2" xfId="25448"/>
    <cellStyle name="壞 3 3 2 4" xfId="25449"/>
    <cellStyle name="壞 3 3 2 4 2" xfId="25450"/>
    <cellStyle name="壞 3 3 2 4 3" xfId="25451"/>
    <cellStyle name="壞 3 3 2 5" xfId="25452"/>
    <cellStyle name="壞 3 3 3" xfId="25453"/>
    <cellStyle name="壞 3 3 3 2" xfId="25454"/>
    <cellStyle name="壞 3 3 3 2 2" xfId="25455"/>
    <cellStyle name="壞 3 3 3 3" xfId="25456"/>
    <cellStyle name="壞 3 3 3 3 2" xfId="25457"/>
    <cellStyle name="壞 3 3 3 4" xfId="25458"/>
    <cellStyle name="壞 3 3 3 4 2" xfId="25459"/>
    <cellStyle name="壞 3 3 3 4 3" xfId="25460"/>
    <cellStyle name="壞 3 3 3 5" xfId="25461"/>
    <cellStyle name="壞 3 3 4" xfId="25462"/>
    <cellStyle name="壞 3 3 4 2" xfId="25463"/>
    <cellStyle name="壞 3 3 4 2 2" xfId="25464"/>
    <cellStyle name="壞 3 3 4 3" xfId="25465"/>
    <cellStyle name="壞 3 3 4 3 2" xfId="25466"/>
    <cellStyle name="壞 3 3 4 3 3" xfId="25467"/>
    <cellStyle name="壞 3 3 4 4" xfId="25468"/>
    <cellStyle name="壞 3 3 4 5" xfId="25469"/>
    <cellStyle name="壞 3 3 5" xfId="25470"/>
    <cellStyle name="壞 3 3 5 2" xfId="25471"/>
    <cellStyle name="壞 3 3 6" xfId="25472"/>
    <cellStyle name="壞 3 3 6 2" xfId="25473"/>
    <cellStyle name="壞 3 3 7" xfId="25474"/>
    <cellStyle name="壞 3 3 7 2" xfId="25475"/>
    <cellStyle name="壞 3 3 7 3" xfId="25476"/>
    <cellStyle name="壞 3 3 8" xfId="25477"/>
    <cellStyle name="壞 3 3 9" xfId="25478"/>
    <cellStyle name="壞 3 4" xfId="25479"/>
    <cellStyle name="壞 3 4 2" xfId="25480"/>
    <cellStyle name="壞 3 4 2 2" xfId="25481"/>
    <cellStyle name="壞 3 4 2 2 2" xfId="25482"/>
    <cellStyle name="壞 3 4 2 3" xfId="25483"/>
    <cellStyle name="壞 3 4 2 3 2" xfId="25484"/>
    <cellStyle name="壞 3 4 2 4" xfId="25485"/>
    <cellStyle name="壞 3 4 2 4 2" xfId="25486"/>
    <cellStyle name="壞 3 4 2 4 3" xfId="25487"/>
    <cellStyle name="壞 3 4 2 5" xfId="25488"/>
    <cellStyle name="壞 3 4 3" xfId="25489"/>
    <cellStyle name="壞 3 4 3 2" xfId="25490"/>
    <cellStyle name="壞 3 4 3 2 2" xfId="25491"/>
    <cellStyle name="壞 3 4 3 3" xfId="25492"/>
    <cellStyle name="壞 3 4 3 3 2" xfId="25493"/>
    <cellStyle name="壞 3 4 3 4" xfId="25494"/>
    <cellStyle name="壞 3 4 3 4 2" xfId="25495"/>
    <cellStyle name="壞 3 4 3 4 3" xfId="25496"/>
    <cellStyle name="壞 3 4 3 5" xfId="25497"/>
    <cellStyle name="壞 3 4 4" xfId="25498"/>
    <cellStyle name="壞 3 4 4 2" xfId="25499"/>
    <cellStyle name="壞 3 4 4 2 2" xfId="25500"/>
    <cellStyle name="壞 3 4 4 3" xfId="25501"/>
    <cellStyle name="壞 3 4 4 3 2" xfId="25502"/>
    <cellStyle name="壞 3 4 4 3 3" xfId="25503"/>
    <cellStyle name="壞 3 4 4 4" xfId="25504"/>
    <cellStyle name="壞 3 4 4 5" xfId="25505"/>
    <cellStyle name="壞 3 4 5" xfId="25506"/>
    <cellStyle name="壞 3 4 5 2" xfId="25507"/>
    <cellStyle name="壞 3 4 6" xfId="25508"/>
    <cellStyle name="壞 3 4 6 2" xfId="25509"/>
    <cellStyle name="壞 3 4 7" xfId="25510"/>
    <cellStyle name="壞 3 4 7 2" xfId="25511"/>
    <cellStyle name="壞 3 4 7 3" xfId="25512"/>
    <cellStyle name="壞 3 4 8" xfId="25513"/>
    <cellStyle name="壞 3 4 9" xfId="25514"/>
    <cellStyle name="壞 3 5" xfId="25515"/>
    <cellStyle name="壞 3 5 2" xfId="25516"/>
    <cellStyle name="壞 3 5 2 2" xfId="25517"/>
    <cellStyle name="壞 3 5 3" xfId="25518"/>
    <cellStyle name="壞 3 5 3 2" xfId="25519"/>
    <cellStyle name="壞 3 5 4" xfId="25520"/>
    <cellStyle name="壞 3 5 4 2" xfId="25521"/>
    <cellStyle name="壞 3 5 4 3" xfId="25522"/>
    <cellStyle name="壞 3 5 5" xfId="25523"/>
    <cellStyle name="壞 3 5 6" xfId="25524"/>
    <cellStyle name="壞 3 6" xfId="25525"/>
    <cellStyle name="壞 3 6 2" xfId="25526"/>
    <cellStyle name="壞 3 6 2 2" xfId="25527"/>
    <cellStyle name="壞 3 6 3" xfId="25528"/>
    <cellStyle name="壞 3 6 3 2" xfId="25529"/>
    <cellStyle name="壞 3 6 4" xfId="25530"/>
    <cellStyle name="壞 3 6 4 2" xfId="25531"/>
    <cellStyle name="壞 3 6 4 3" xfId="25532"/>
    <cellStyle name="壞 3 6 5" xfId="25533"/>
    <cellStyle name="壞 3 7" xfId="25534"/>
    <cellStyle name="壞 3 7 2" xfId="25535"/>
    <cellStyle name="壞 3 7 2 2" xfId="25536"/>
    <cellStyle name="壞 3 7 3" xfId="25537"/>
    <cellStyle name="壞 3 7 3 2" xfId="25538"/>
    <cellStyle name="壞 3 7 3 3" xfId="25539"/>
    <cellStyle name="壞 3 7 4" xfId="25540"/>
    <cellStyle name="壞 3 7 5" xfId="25541"/>
    <cellStyle name="壞 3 8" xfId="25542"/>
    <cellStyle name="壞 3 8 2" xfId="25543"/>
    <cellStyle name="壞 3 9" xfId="25544"/>
    <cellStyle name="壞 3 9 2" xfId="25545"/>
    <cellStyle name="壞 4" xfId="25546"/>
    <cellStyle name="壞 4 10" xfId="25547"/>
    <cellStyle name="壞 4 10 2" xfId="25548"/>
    <cellStyle name="壞 4 10 3" xfId="25549"/>
    <cellStyle name="壞 4 11" xfId="25550"/>
    <cellStyle name="壞 4 2" xfId="25551"/>
    <cellStyle name="壞 4 2 2" xfId="25552"/>
    <cellStyle name="壞 4 2 2 2" xfId="25553"/>
    <cellStyle name="壞 4 2 2 2 2" xfId="25554"/>
    <cellStyle name="壞 4 2 2 3" xfId="25555"/>
    <cellStyle name="壞 4 2 2 3 2" xfId="25556"/>
    <cellStyle name="壞 4 2 2 4" xfId="25557"/>
    <cellStyle name="壞 4 2 2 4 2" xfId="25558"/>
    <cellStyle name="壞 4 2 2 4 3" xfId="25559"/>
    <cellStyle name="壞 4 2 2 5" xfId="25560"/>
    <cellStyle name="壞 4 2 3" xfId="25561"/>
    <cellStyle name="壞 4 2 3 2" xfId="25562"/>
    <cellStyle name="壞 4 2 3 2 2" xfId="25563"/>
    <cellStyle name="壞 4 2 3 3" xfId="25564"/>
    <cellStyle name="壞 4 2 3 3 2" xfId="25565"/>
    <cellStyle name="壞 4 2 3 4" xfId="25566"/>
    <cellStyle name="壞 4 2 3 4 2" xfId="25567"/>
    <cellStyle name="壞 4 2 3 4 3" xfId="25568"/>
    <cellStyle name="壞 4 2 3 5" xfId="25569"/>
    <cellStyle name="壞 4 2 4" xfId="25570"/>
    <cellStyle name="壞 4 2 4 2" xfId="25571"/>
    <cellStyle name="壞 4 2 4 2 2" xfId="25572"/>
    <cellStyle name="壞 4 2 4 3" xfId="25573"/>
    <cellStyle name="壞 4 2 4 3 2" xfId="25574"/>
    <cellStyle name="壞 4 2 4 3 3" xfId="25575"/>
    <cellStyle name="壞 4 2 4 4" xfId="25576"/>
    <cellStyle name="壞 4 2 4 5" xfId="25577"/>
    <cellStyle name="壞 4 2 5" xfId="25578"/>
    <cellStyle name="壞 4 2 5 2" xfId="25579"/>
    <cellStyle name="壞 4 2 6" xfId="25580"/>
    <cellStyle name="壞 4 2 6 2" xfId="25581"/>
    <cellStyle name="壞 4 2 7" xfId="25582"/>
    <cellStyle name="壞 4 2 7 2" xfId="25583"/>
    <cellStyle name="壞 4 2 7 3" xfId="25584"/>
    <cellStyle name="壞 4 2 8" xfId="25585"/>
    <cellStyle name="壞 4 2 9" xfId="25586"/>
    <cellStyle name="壞 4 3" xfId="25587"/>
    <cellStyle name="壞 4 3 2" xfId="25588"/>
    <cellStyle name="壞 4 3 2 2" xfId="25589"/>
    <cellStyle name="壞 4 3 2 2 2" xfId="25590"/>
    <cellStyle name="壞 4 3 2 3" xfId="25591"/>
    <cellStyle name="壞 4 3 2 3 2" xfId="25592"/>
    <cellStyle name="壞 4 3 2 4" xfId="25593"/>
    <cellStyle name="壞 4 3 2 4 2" xfId="25594"/>
    <cellStyle name="壞 4 3 2 4 3" xfId="25595"/>
    <cellStyle name="壞 4 3 2 5" xfId="25596"/>
    <cellStyle name="壞 4 3 3" xfId="25597"/>
    <cellStyle name="壞 4 3 3 2" xfId="25598"/>
    <cellStyle name="壞 4 3 3 2 2" xfId="25599"/>
    <cellStyle name="壞 4 3 3 3" xfId="25600"/>
    <cellStyle name="壞 4 3 3 3 2" xfId="25601"/>
    <cellStyle name="壞 4 3 3 4" xfId="25602"/>
    <cellStyle name="壞 4 3 3 4 2" xfId="25603"/>
    <cellStyle name="壞 4 3 3 4 3" xfId="25604"/>
    <cellStyle name="壞 4 3 3 5" xfId="25605"/>
    <cellStyle name="壞 4 3 4" xfId="25606"/>
    <cellStyle name="壞 4 3 4 2" xfId="25607"/>
    <cellStyle name="壞 4 3 4 2 2" xfId="25608"/>
    <cellStyle name="壞 4 3 4 3" xfId="25609"/>
    <cellStyle name="壞 4 3 4 3 2" xfId="25610"/>
    <cellStyle name="壞 4 3 4 3 3" xfId="25611"/>
    <cellStyle name="壞 4 3 4 4" xfId="25612"/>
    <cellStyle name="壞 4 3 4 5" xfId="25613"/>
    <cellStyle name="壞 4 3 5" xfId="25614"/>
    <cellStyle name="壞 4 3 5 2" xfId="25615"/>
    <cellStyle name="壞 4 3 6" xfId="25616"/>
    <cellStyle name="壞 4 3 6 2" xfId="25617"/>
    <cellStyle name="壞 4 3 7" xfId="25618"/>
    <cellStyle name="壞 4 3 7 2" xfId="25619"/>
    <cellStyle name="壞 4 3 7 3" xfId="25620"/>
    <cellStyle name="壞 4 3 8" xfId="25621"/>
    <cellStyle name="壞 4 3 9" xfId="25622"/>
    <cellStyle name="壞 4 4" xfId="25623"/>
    <cellStyle name="壞 4 4 2" xfId="25624"/>
    <cellStyle name="壞 4 4 2 2" xfId="25625"/>
    <cellStyle name="壞 4 4 2 2 2" xfId="25626"/>
    <cellStyle name="壞 4 4 2 3" xfId="25627"/>
    <cellStyle name="壞 4 4 2 3 2" xfId="25628"/>
    <cellStyle name="壞 4 4 2 4" xfId="25629"/>
    <cellStyle name="壞 4 4 2 4 2" xfId="25630"/>
    <cellStyle name="壞 4 4 2 4 3" xfId="25631"/>
    <cellStyle name="壞 4 4 2 5" xfId="25632"/>
    <cellStyle name="壞 4 4 3" xfId="25633"/>
    <cellStyle name="壞 4 4 3 2" xfId="25634"/>
    <cellStyle name="壞 4 4 3 2 2" xfId="25635"/>
    <cellStyle name="壞 4 4 3 3" xfId="25636"/>
    <cellStyle name="壞 4 4 3 3 2" xfId="25637"/>
    <cellStyle name="壞 4 4 3 4" xfId="25638"/>
    <cellStyle name="壞 4 4 3 4 2" xfId="25639"/>
    <cellStyle name="壞 4 4 3 4 3" xfId="25640"/>
    <cellStyle name="壞 4 4 3 5" xfId="25641"/>
    <cellStyle name="壞 4 4 4" xfId="25642"/>
    <cellStyle name="壞 4 4 4 2" xfId="25643"/>
    <cellStyle name="壞 4 4 4 2 2" xfId="25644"/>
    <cellStyle name="壞 4 4 4 3" xfId="25645"/>
    <cellStyle name="壞 4 4 4 3 2" xfId="25646"/>
    <cellStyle name="壞 4 4 4 3 3" xfId="25647"/>
    <cellStyle name="壞 4 4 4 4" xfId="25648"/>
    <cellStyle name="壞 4 4 4 5" xfId="25649"/>
    <cellStyle name="壞 4 4 5" xfId="25650"/>
    <cellStyle name="壞 4 4 5 2" xfId="25651"/>
    <cellStyle name="壞 4 4 6" xfId="25652"/>
    <cellStyle name="壞 4 4 6 2" xfId="25653"/>
    <cellStyle name="壞 4 4 7" xfId="25654"/>
    <cellStyle name="壞 4 4 7 2" xfId="25655"/>
    <cellStyle name="壞 4 4 7 3" xfId="25656"/>
    <cellStyle name="壞 4 4 8" xfId="25657"/>
    <cellStyle name="壞 4 4 9" xfId="25658"/>
    <cellStyle name="壞 4 5" xfId="25659"/>
    <cellStyle name="壞 4 5 2" xfId="25660"/>
    <cellStyle name="壞 4 5 2 2" xfId="25661"/>
    <cellStyle name="壞 4 5 3" xfId="25662"/>
    <cellStyle name="壞 4 5 3 2" xfId="25663"/>
    <cellStyle name="壞 4 5 4" xfId="25664"/>
    <cellStyle name="壞 4 5 4 2" xfId="25665"/>
    <cellStyle name="壞 4 5 4 3" xfId="25666"/>
    <cellStyle name="壞 4 5 5" xfId="25667"/>
    <cellStyle name="壞 4 5 6" xfId="25668"/>
    <cellStyle name="壞 4 6" xfId="25669"/>
    <cellStyle name="壞 4 6 2" xfId="25670"/>
    <cellStyle name="壞 4 6 2 2" xfId="25671"/>
    <cellStyle name="壞 4 6 3" xfId="25672"/>
    <cellStyle name="壞 4 6 3 2" xfId="25673"/>
    <cellStyle name="壞 4 6 4" xfId="25674"/>
    <cellStyle name="壞 4 6 4 2" xfId="25675"/>
    <cellStyle name="壞 4 6 4 3" xfId="25676"/>
    <cellStyle name="壞 4 6 5" xfId="25677"/>
    <cellStyle name="壞 4 7" xfId="25678"/>
    <cellStyle name="壞 4 7 2" xfId="25679"/>
    <cellStyle name="壞 4 7 2 2" xfId="25680"/>
    <cellStyle name="壞 4 7 3" xfId="25681"/>
    <cellStyle name="壞 4 7 3 2" xfId="25682"/>
    <cellStyle name="壞 4 7 3 3" xfId="25683"/>
    <cellStyle name="壞 4 7 4" xfId="25684"/>
    <cellStyle name="壞 4 7 5" xfId="25685"/>
    <cellStyle name="壞 4 8" xfId="25686"/>
    <cellStyle name="壞 4 8 2" xfId="25687"/>
    <cellStyle name="壞 4 9" xfId="25688"/>
    <cellStyle name="壞 4 9 2" xfId="25689"/>
    <cellStyle name="壞 5" xfId="25690"/>
    <cellStyle name="壞 5 10" xfId="25691"/>
    <cellStyle name="壞 5 10 2" xfId="25692"/>
    <cellStyle name="壞 5 10 3" xfId="25693"/>
    <cellStyle name="壞 5 11" xfId="25694"/>
    <cellStyle name="壞 5 2" xfId="25695"/>
    <cellStyle name="壞 5 2 2" xfId="25696"/>
    <cellStyle name="壞 5 2 2 2" xfId="25697"/>
    <cellStyle name="壞 5 2 2 2 2" xfId="25698"/>
    <cellStyle name="壞 5 2 2 3" xfId="25699"/>
    <cellStyle name="壞 5 2 2 3 2" xfId="25700"/>
    <cellStyle name="壞 5 2 2 4" xfId="25701"/>
    <cellStyle name="壞 5 2 2 4 2" xfId="25702"/>
    <cellStyle name="壞 5 2 2 4 3" xfId="25703"/>
    <cellStyle name="壞 5 2 2 5" xfId="25704"/>
    <cellStyle name="壞 5 2 3" xfId="25705"/>
    <cellStyle name="壞 5 2 3 2" xfId="25706"/>
    <cellStyle name="壞 5 2 3 2 2" xfId="25707"/>
    <cellStyle name="壞 5 2 3 3" xfId="25708"/>
    <cellStyle name="壞 5 2 3 3 2" xfId="25709"/>
    <cellStyle name="壞 5 2 3 4" xfId="25710"/>
    <cellStyle name="壞 5 2 3 4 2" xfId="25711"/>
    <cellStyle name="壞 5 2 3 4 3" xfId="25712"/>
    <cellStyle name="壞 5 2 3 5" xfId="25713"/>
    <cellStyle name="壞 5 2 4" xfId="25714"/>
    <cellStyle name="壞 5 2 4 2" xfId="25715"/>
    <cellStyle name="壞 5 2 4 2 2" xfId="25716"/>
    <cellStyle name="壞 5 2 4 3" xfId="25717"/>
    <cellStyle name="壞 5 2 4 3 2" xfId="25718"/>
    <cellStyle name="壞 5 2 4 3 3" xfId="25719"/>
    <cellStyle name="壞 5 2 4 4" xfId="25720"/>
    <cellStyle name="壞 5 2 4 5" xfId="25721"/>
    <cellStyle name="壞 5 2 5" xfId="25722"/>
    <cellStyle name="壞 5 2 5 2" xfId="25723"/>
    <cellStyle name="壞 5 2 6" xfId="25724"/>
    <cellStyle name="壞 5 2 6 2" xfId="25725"/>
    <cellStyle name="壞 5 2 7" xfId="25726"/>
    <cellStyle name="壞 5 2 7 2" xfId="25727"/>
    <cellStyle name="壞 5 2 7 3" xfId="25728"/>
    <cellStyle name="壞 5 2 8" xfId="25729"/>
    <cellStyle name="壞 5 2 9" xfId="25730"/>
    <cellStyle name="壞 5 3" xfId="25731"/>
    <cellStyle name="壞 5 3 2" xfId="25732"/>
    <cellStyle name="壞 5 3 2 2" xfId="25733"/>
    <cellStyle name="壞 5 3 2 2 2" xfId="25734"/>
    <cellStyle name="壞 5 3 2 3" xfId="25735"/>
    <cellStyle name="壞 5 3 2 3 2" xfId="25736"/>
    <cellStyle name="壞 5 3 2 4" xfId="25737"/>
    <cellStyle name="壞 5 3 2 4 2" xfId="25738"/>
    <cellStyle name="壞 5 3 2 4 3" xfId="25739"/>
    <cellStyle name="壞 5 3 2 5" xfId="25740"/>
    <cellStyle name="壞 5 3 3" xfId="25741"/>
    <cellStyle name="壞 5 3 3 2" xfId="25742"/>
    <cellStyle name="壞 5 3 3 2 2" xfId="25743"/>
    <cellStyle name="壞 5 3 3 3" xfId="25744"/>
    <cellStyle name="壞 5 3 3 3 2" xfId="25745"/>
    <cellStyle name="壞 5 3 3 4" xfId="25746"/>
    <cellStyle name="壞 5 3 3 4 2" xfId="25747"/>
    <cellStyle name="壞 5 3 3 4 3" xfId="25748"/>
    <cellStyle name="壞 5 3 3 5" xfId="25749"/>
    <cellStyle name="壞 5 3 4" xfId="25750"/>
    <cellStyle name="壞 5 3 4 2" xfId="25751"/>
    <cellStyle name="壞 5 3 4 2 2" xfId="25752"/>
    <cellStyle name="壞 5 3 4 3" xfId="25753"/>
    <cellStyle name="壞 5 3 4 3 2" xfId="25754"/>
    <cellStyle name="壞 5 3 4 3 3" xfId="25755"/>
    <cellStyle name="壞 5 3 4 4" xfId="25756"/>
    <cellStyle name="壞 5 3 4 5" xfId="25757"/>
    <cellStyle name="壞 5 3 5" xfId="25758"/>
    <cellStyle name="壞 5 3 5 2" xfId="25759"/>
    <cellStyle name="壞 5 3 6" xfId="25760"/>
    <cellStyle name="壞 5 3 6 2" xfId="25761"/>
    <cellStyle name="壞 5 3 7" xfId="25762"/>
    <cellStyle name="壞 5 3 7 2" xfId="25763"/>
    <cellStyle name="壞 5 3 7 3" xfId="25764"/>
    <cellStyle name="壞 5 3 8" xfId="25765"/>
    <cellStyle name="壞 5 3 9" xfId="25766"/>
    <cellStyle name="壞 5 4" xfId="25767"/>
    <cellStyle name="壞 5 4 2" xfId="25768"/>
    <cellStyle name="壞 5 4 2 2" xfId="25769"/>
    <cellStyle name="壞 5 4 2 2 2" xfId="25770"/>
    <cellStyle name="壞 5 4 2 3" xfId="25771"/>
    <cellStyle name="壞 5 4 2 3 2" xfId="25772"/>
    <cellStyle name="壞 5 4 2 4" xfId="25773"/>
    <cellStyle name="壞 5 4 2 4 2" xfId="25774"/>
    <cellStyle name="壞 5 4 2 4 3" xfId="25775"/>
    <cellStyle name="壞 5 4 2 5" xfId="25776"/>
    <cellStyle name="壞 5 4 3" xfId="25777"/>
    <cellStyle name="壞 5 4 3 2" xfId="25778"/>
    <cellStyle name="壞 5 4 3 2 2" xfId="25779"/>
    <cellStyle name="壞 5 4 3 3" xfId="25780"/>
    <cellStyle name="壞 5 4 3 3 2" xfId="25781"/>
    <cellStyle name="壞 5 4 3 4" xfId="25782"/>
    <cellStyle name="壞 5 4 3 4 2" xfId="25783"/>
    <cellStyle name="壞 5 4 3 4 3" xfId="25784"/>
    <cellStyle name="壞 5 4 3 5" xfId="25785"/>
    <cellStyle name="壞 5 4 4" xfId="25786"/>
    <cellStyle name="壞 5 4 4 2" xfId="25787"/>
    <cellStyle name="壞 5 4 4 2 2" xfId="25788"/>
    <cellStyle name="壞 5 4 4 3" xfId="25789"/>
    <cellStyle name="壞 5 4 4 3 2" xfId="25790"/>
    <cellStyle name="壞 5 4 4 3 3" xfId="25791"/>
    <cellStyle name="壞 5 4 4 4" xfId="25792"/>
    <cellStyle name="壞 5 4 4 5" xfId="25793"/>
    <cellStyle name="壞 5 4 5" xfId="25794"/>
    <cellStyle name="壞 5 4 5 2" xfId="25795"/>
    <cellStyle name="壞 5 4 6" xfId="25796"/>
    <cellStyle name="壞 5 4 6 2" xfId="25797"/>
    <cellStyle name="壞 5 4 7" xfId="25798"/>
    <cellStyle name="壞 5 4 7 2" xfId="25799"/>
    <cellStyle name="壞 5 4 7 3" xfId="25800"/>
    <cellStyle name="壞 5 4 8" xfId="25801"/>
    <cellStyle name="壞 5 4 9" xfId="25802"/>
    <cellStyle name="壞 5 5" xfId="25803"/>
    <cellStyle name="壞 5 5 2" xfId="25804"/>
    <cellStyle name="壞 5 5 2 2" xfId="25805"/>
    <cellStyle name="壞 5 5 3" xfId="25806"/>
    <cellStyle name="壞 5 5 3 2" xfId="25807"/>
    <cellStyle name="壞 5 5 4" xfId="25808"/>
    <cellStyle name="壞 5 5 4 2" xfId="25809"/>
    <cellStyle name="壞 5 5 4 3" xfId="25810"/>
    <cellStyle name="壞 5 5 5" xfId="25811"/>
    <cellStyle name="壞 5 5 6" xfId="25812"/>
    <cellStyle name="壞 5 6" xfId="25813"/>
    <cellStyle name="壞 5 6 2" xfId="25814"/>
    <cellStyle name="壞 5 6 2 2" xfId="25815"/>
    <cellStyle name="壞 5 6 3" xfId="25816"/>
    <cellStyle name="壞 5 6 3 2" xfId="25817"/>
    <cellStyle name="壞 5 6 4" xfId="25818"/>
    <cellStyle name="壞 5 6 4 2" xfId="25819"/>
    <cellStyle name="壞 5 6 4 3" xfId="25820"/>
    <cellStyle name="壞 5 6 5" xfId="25821"/>
    <cellStyle name="壞 5 7" xfId="25822"/>
    <cellStyle name="壞 5 7 2" xfId="25823"/>
    <cellStyle name="壞 5 7 2 2" xfId="25824"/>
    <cellStyle name="壞 5 7 3" xfId="25825"/>
    <cellStyle name="壞 5 7 3 2" xfId="25826"/>
    <cellStyle name="壞 5 7 3 3" xfId="25827"/>
    <cellStyle name="壞 5 7 4" xfId="25828"/>
    <cellStyle name="壞 5 7 5" xfId="25829"/>
    <cellStyle name="壞 5 8" xfId="25830"/>
    <cellStyle name="壞 5 8 2" xfId="25831"/>
    <cellStyle name="壞 5 9" xfId="25832"/>
    <cellStyle name="壞 5 9 2" xfId="25833"/>
    <cellStyle name="壞 6" xfId="25834"/>
    <cellStyle name="壞 6 10" xfId="25835"/>
    <cellStyle name="壞 6 10 2" xfId="25836"/>
    <cellStyle name="壞 6 10 3" xfId="25837"/>
    <cellStyle name="壞 6 11" xfId="25838"/>
    <cellStyle name="壞 6 2" xfId="25839"/>
    <cellStyle name="壞 6 2 2" xfId="25840"/>
    <cellStyle name="壞 6 2 2 2" xfId="25841"/>
    <cellStyle name="壞 6 2 2 2 2" xfId="25842"/>
    <cellStyle name="壞 6 2 2 3" xfId="25843"/>
    <cellStyle name="壞 6 2 2 3 2" xfId="25844"/>
    <cellStyle name="壞 6 2 2 4" xfId="25845"/>
    <cellStyle name="壞 6 2 2 4 2" xfId="25846"/>
    <cellStyle name="壞 6 2 2 4 3" xfId="25847"/>
    <cellStyle name="壞 6 2 2 5" xfId="25848"/>
    <cellStyle name="壞 6 2 3" xfId="25849"/>
    <cellStyle name="壞 6 2 3 2" xfId="25850"/>
    <cellStyle name="壞 6 2 3 2 2" xfId="25851"/>
    <cellStyle name="壞 6 2 3 3" xfId="25852"/>
    <cellStyle name="壞 6 2 3 3 2" xfId="25853"/>
    <cellStyle name="壞 6 2 3 4" xfId="25854"/>
    <cellStyle name="壞 6 2 3 4 2" xfId="25855"/>
    <cellStyle name="壞 6 2 3 4 3" xfId="25856"/>
    <cellStyle name="壞 6 2 3 5" xfId="25857"/>
    <cellStyle name="壞 6 2 4" xfId="25858"/>
    <cellStyle name="壞 6 2 4 2" xfId="25859"/>
    <cellStyle name="壞 6 2 4 2 2" xfId="25860"/>
    <cellStyle name="壞 6 2 4 3" xfId="25861"/>
    <cellStyle name="壞 6 2 4 3 2" xfId="25862"/>
    <cellStyle name="壞 6 2 4 3 3" xfId="25863"/>
    <cellStyle name="壞 6 2 4 4" xfId="25864"/>
    <cellStyle name="壞 6 2 4 5" xfId="25865"/>
    <cellStyle name="壞 6 2 5" xfId="25866"/>
    <cellStyle name="壞 6 2 5 2" xfId="25867"/>
    <cellStyle name="壞 6 2 6" xfId="25868"/>
    <cellStyle name="壞 6 2 6 2" xfId="25869"/>
    <cellStyle name="壞 6 2 7" xfId="25870"/>
    <cellStyle name="壞 6 2 7 2" xfId="25871"/>
    <cellStyle name="壞 6 2 7 3" xfId="25872"/>
    <cellStyle name="壞 6 2 8" xfId="25873"/>
    <cellStyle name="壞 6 2 9" xfId="25874"/>
    <cellStyle name="壞 6 3" xfId="25875"/>
    <cellStyle name="壞 6 3 2" xfId="25876"/>
    <cellStyle name="壞 6 3 2 2" xfId="25877"/>
    <cellStyle name="壞 6 3 2 2 2" xfId="25878"/>
    <cellStyle name="壞 6 3 2 3" xfId="25879"/>
    <cellStyle name="壞 6 3 2 3 2" xfId="25880"/>
    <cellStyle name="壞 6 3 2 4" xfId="25881"/>
    <cellStyle name="壞 6 3 2 4 2" xfId="25882"/>
    <cellStyle name="壞 6 3 2 4 3" xfId="25883"/>
    <cellStyle name="壞 6 3 2 5" xfId="25884"/>
    <cellStyle name="壞 6 3 3" xfId="25885"/>
    <cellStyle name="壞 6 3 3 2" xfId="25886"/>
    <cellStyle name="壞 6 3 3 2 2" xfId="25887"/>
    <cellStyle name="壞 6 3 3 3" xfId="25888"/>
    <cellStyle name="壞 6 3 3 3 2" xfId="25889"/>
    <cellStyle name="壞 6 3 3 4" xfId="25890"/>
    <cellStyle name="壞 6 3 3 4 2" xfId="25891"/>
    <cellStyle name="壞 6 3 3 4 3" xfId="25892"/>
    <cellStyle name="壞 6 3 3 5" xfId="25893"/>
    <cellStyle name="壞 6 3 4" xfId="25894"/>
    <cellStyle name="壞 6 3 4 2" xfId="25895"/>
    <cellStyle name="壞 6 3 4 2 2" xfId="25896"/>
    <cellStyle name="壞 6 3 4 3" xfId="25897"/>
    <cellStyle name="壞 6 3 4 3 2" xfId="25898"/>
    <cellStyle name="壞 6 3 4 3 3" xfId="25899"/>
    <cellStyle name="壞 6 3 4 4" xfId="25900"/>
    <cellStyle name="壞 6 3 4 5" xfId="25901"/>
    <cellStyle name="壞 6 3 5" xfId="25902"/>
    <cellStyle name="壞 6 3 5 2" xfId="25903"/>
    <cellStyle name="壞 6 3 6" xfId="25904"/>
    <cellStyle name="壞 6 3 6 2" xfId="25905"/>
    <cellStyle name="壞 6 3 7" xfId="25906"/>
    <cellStyle name="壞 6 3 7 2" xfId="25907"/>
    <cellStyle name="壞 6 3 7 3" xfId="25908"/>
    <cellStyle name="壞 6 3 8" xfId="25909"/>
    <cellStyle name="壞 6 3 9" xfId="25910"/>
    <cellStyle name="壞 6 4" xfId="25911"/>
    <cellStyle name="壞 6 4 2" xfId="25912"/>
    <cellStyle name="壞 6 4 2 2" xfId="25913"/>
    <cellStyle name="壞 6 4 2 2 2" xfId="25914"/>
    <cellStyle name="壞 6 4 2 3" xfId="25915"/>
    <cellStyle name="壞 6 4 2 3 2" xfId="25916"/>
    <cellStyle name="壞 6 4 2 4" xfId="25917"/>
    <cellStyle name="壞 6 4 2 4 2" xfId="25918"/>
    <cellStyle name="壞 6 4 2 4 3" xfId="25919"/>
    <cellStyle name="壞 6 4 2 5" xfId="25920"/>
    <cellStyle name="壞 6 4 3" xfId="25921"/>
    <cellStyle name="壞 6 4 3 2" xfId="25922"/>
    <cellStyle name="壞 6 4 3 2 2" xfId="25923"/>
    <cellStyle name="壞 6 4 3 3" xfId="25924"/>
    <cellStyle name="壞 6 4 3 3 2" xfId="25925"/>
    <cellStyle name="壞 6 4 3 4" xfId="25926"/>
    <cellStyle name="壞 6 4 3 4 2" xfId="25927"/>
    <cellStyle name="壞 6 4 3 4 3" xfId="25928"/>
    <cellStyle name="壞 6 4 3 5" xfId="25929"/>
    <cellStyle name="壞 6 4 4" xfId="25930"/>
    <cellStyle name="壞 6 4 4 2" xfId="25931"/>
    <cellStyle name="壞 6 4 4 2 2" xfId="25932"/>
    <cellStyle name="壞 6 4 4 3" xfId="25933"/>
    <cellStyle name="壞 6 4 4 3 2" xfId="25934"/>
    <cellStyle name="壞 6 4 4 3 3" xfId="25935"/>
    <cellStyle name="壞 6 4 4 4" xfId="25936"/>
    <cellStyle name="壞 6 4 4 5" xfId="25937"/>
    <cellStyle name="壞 6 4 5" xfId="25938"/>
    <cellStyle name="壞 6 4 5 2" xfId="25939"/>
    <cellStyle name="壞 6 4 6" xfId="25940"/>
    <cellStyle name="壞 6 4 6 2" xfId="25941"/>
    <cellStyle name="壞 6 4 7" xfId="25942"/>
    <cellStyle name="壞 6 4 7 2" xfId="25943"/>
    <cellStyle name="壞 6 4 7 3" xfId="25944"/>
    <cellStyle name="壞 6 4 8" xfId="25945"/>
    <cellStyle name="壞 6 4 9" xfId="25946"/>
    <cellStyle name="壞 6 5" xfId="25947"/>
    <cellStyle name="壞 6 5 2" xfId="25948"/>
    <cellStyle name="壞 6 5 2 2" xfId="25949"/>
    <cellStyle name="壞 6 5 3" xfId="25950"/>
    <cellStyle name="壞 6 5 3 2" xfId="25951"/>
    <cellStyle name="壞 6 5 4" xfId="25952"/>
    <cellStyle name="壞 6 5 4 2" xfId="25953"/>
    <cellStyle name="壞 6 5 4 3" xfId="25954"/>
    <cellStyle name="壞 6 5 5" xfId="25955"/>
    <cellStyle name="壞 6 5 6" xfId="25956"/>
    <cellStyle name="壞 6 6" xfId="25957"/>
    <cellStyle name="壞 6 6 2" xfId="25958"/>
    <cellStyle name="壞 6 6 2 2" xfId="25959"/>
    <cellStyle name="壞 6 6 3" xfId="25960"/>
    <cellStyle name="壞 6 6 3 2" xfId="25961"/>
    <cellStyle name="壞 6 6 4" xfId="25962"/>
    <cellStyle name="壞 6 6 4 2" xfId="25963"/>
    <cellStyle name="壞 6 6 4 3" xfId="25964"/>
    <cellStyle name="壞 6 6 5" xfId="25965"/>
    <cellStyle name="壞 6 7" xfId="25966"/>
    <cellStyle name="壞 6 7 2" xfId="25967"/>
    <cellStyle name="壞 6 7 2 2" xfId="25968"/>
    <cellStyle name="壞 6 7 3" xfId="25969"/>
    <cellStyle name="壞 6 7 3 2" xfId="25970"/>
    <cellStyle name="壞 6 7 4" xfId="25971"/>
    <cellStyle name="壞 6 7 4 2" xfId="25972"/>
    <cellStyle name="壞 6 7 4 3" xfId="25973"/>
    <cellStyle name="壞 6 7 5" xfId="25974"/>
    <cellStyle name="壞 6 8" xfId="25975"/>
    <cellStyle name="壞 6 8 2" xfId="25976"/>
    <cellStyle name="壞 6 9" xfId="25977"/>
    <cellStyle name="壞 6 9 2" xfId="25978"/>
    <cellStyle name="壞 7" xfId="25979"/>
    <cellStyle name="壞 7 10" xfId="25980"/>
    <cellStyle name="壞 7 10 2" xfId="25981"/>
    <cellStyle name="壞 7 10 3" xfId="25982"/>
    <cellStyle name="壞 7 11" xfId="25983"/>
    <cellStyle name="壞 7 2" xfId="25984"/>
    <cellStyle name="壞 7 2 2" xfId="25985"/>
    <cellStyle name="壞 7 2 2 2" xfId="25986"/>
    <cellStyle name="壞 7 2 2 2 2" xfId="25987"/>
    <cellStyle name="壞 7 2 2 3" xfId="25988"/>
    <cellStyle name="壞 7 2 2 3 2" xfId="25989"/>
    <cellStyle name="壞 7 2 2 4" xfId="25990"/>
    <cellStyle name="壞 7 2 2 4 2" xfId="25991"/>
    <cellStyle name="壞 7 2 2 4 3" xfId="25992"/>
    <cellStyle name="壞 7 2 2 5" xfId="25993"/>
    <cellStyle name="壞 7 2 3" xfId="25994"/>
    <cellStyle name="壞 7 2 3 2" xfId="25995"/>
    <cellStyle name="壞 7 2 3 2 2" xfId="25996"/>
    <cellStyle name="壞 7 2 3 3" xfId="25997"/>
    <cellStyle name="壞 7 2 3 3 2" xfId="25998"/>
    <cellStyle name="壞 7 2 3 4" xfId="25999"/>
    <cellStyle name="壞 7 2 3 4 2" xfId="26000"/>
    <cellStyle name="壞 7 2 3 4 3" xfId="26001"/>
    <cellStyle name="壞 7 2 3 5" xfId="26002"/>
    <cellStyle name="壞 7 2 4" xfId="26003"/>
    <cellStyle name="壞 7 2 4 2" xfId="26004"/>
    <cellStyle name="壞 7 2 4 2 2" xfId="26005"/>
    <cellStyle name="壞 7 2 4 3" xfId="26006"/>
    <cellStyle name="壞 7 2 4 3 2" xfId="26007"/>
    <cellStyle name="壞 7 2 4 3 3" xfId="26008"/>
    <cellStyle name="壞 7 2 4 4" xfId="26009"/>
    <cellStyle name="壞 7 2 4 5" xfId="26010"/>
    <cellStyle name="壞 7 2 5" xfId="26011"/>
    <cellStyle name="壞 7 2 5 2" xfId="26012"/>
    <cellStyle name="壞 7 2 6" xfId="26013"/>
    <cellStyle name="壞 7 2 6 2" xfId="26014"/>
    <cellStyle name="壞 7 2 7" xfId="26015"/>
    <cellStyle name="壞 7 2 7 2" xfId="26016"/>
    <cellStyle name="壞 7 2 7 3" xfId="26017"/>
    <cellStyle name="壞 7 2 8" xfId="26018"/>
    <cellStyle name="壞 7 2 9" xfId="26019"/>
    <cellStyle name="壞 7 3" xfId="26020"/>
    <cellStyle name="壞 7 3 2" xfId="26021"/>
    <cellStyle name="壞 7 3 2 2" xfId="26022"/>
    <cellStyle name="壞 7 3 2 2 2" xfId="26023"/>
    <cellStyle name="壞 7 3 2 3" xfId="26024"/>
    <cellStyle name="壞 7 3 2 3 2" xfId="26025"/>
    <cellStyle name="壞 7 3 2 4" xfId="26026"/>
    <cellStyle name="壞 7 3 2 4 2" xfId="26027"/>
    <cellStyle name="壞 7 3 2 4 3" xfId="26028"/>
    <cellStyle name="壞 7 3 2 5" xfId="26029"/>
    <cellStyle name="壞 7 3 3" xfId="26030"/>
    <cellStyle name="壞 7 3 3 2" xfId="26031"/>
    <cellStyle name="壞 7 3 3 2 2" xfId="26032"/>
    <cellStyle name="壞 7 3 3 3" xfId="26033"/>
    <cellStyle name="壞 7 3 3 3 2" xfId="26034"/>
    <cellStyle name="壞 7 3 3 4" xfId="26035"/>
    <cellStyle name="壞 7 3 3 4 2" xfId="26036"/>
    <cellStyle name="壞 7 3 3 4 3" xfId="26037"/>
    <cellStyle name="壞 7 3 3 5" xfId="26038"/>
    <cellStyle name="壞 7 3 4" xfId="26039"/>
    <cellStyle name="壞 7 3 4 2" xfId="26040"/>
    <cellStyle name="壞 7 3 4 2 2" xfId="26041"/>
    <cellStyle name="壞 7 3 4 3" xfId="26042"/>
    <cellStyle name="壞 7 3 4 3 2" xfId="26043"/>
    <cellStyle name="壞 7 3 4 3 3" xfId="26044"/>
    <cellStyle name="壞 7 3 4 4" xfId="26045"/>
    <cellStyle name="壞 7 3 4 5" xfId="26046"/>
    <cellStyle name="壞 7 3 5" xfId="26047"/>
    <cellStyle name="壞 7 3 5 2" xfId="26048"/>
    <cellStyle name="壞 7 3 6" xfId="26049"/>
    <cellStyle name="壞 7 3 6 2" xfId="26050"/>
    <cellStyle name="壞 7 3 7" xfId="26051"/>
    <cellStyle name="壞 7 3 7 2" xfId="26052"/>
    <cellStyle name="壞 7 3 7 3" xfId="26053"/>
    <cellStyle name="壞 7 3 8" xfId="26054"/>
    <cellStyle name="壞 7 3 9" xfId="26055"/>
    <cellStyle name="壞 7 4" xfId="26056"/>
    <cellStyle name="壞 7 4 2" xfId="26057"/>
    <cellStyle name="壞 7 4 2 2" xfId="26058"/>
    <cellStyle name="壞 7 4 2 2 2" xfId="26059"/>
    <cellStyle name="壞 7 4 2 3" xfId="26060"/>
    <cellStyle name="壞 7 4 2 3 2" xfId="26061"/>
    <cellStyle name="壞 7 4 2 4" xfId="26062"/>
    <cellStyle name="壞 7 4 2 4 2" xfId="26063"/>
    <cellStyle name="壞 7 4 2 4 3" xfId="26064"/>
    <cellStyle name="壞 7 4 2 5" xfId="26065"/>
    <cellStyle name="壞 7 4 3" xfId="26066"/>
    <cellStyle name="壞 7 4 3 2" xfId="26067"/>
    <cellStyle name="壞 7 4 3 2 2" xfId="26068"/>
    <cellStyle name="壞 7 4 3 3" xfId="26069"/>
    <cellStyle name="壞 7 4 3 3 2" xfId="26070"/>
    <cellStyle name="壞 7 4 3 4" xfId="26071"/>
    <cellStyle name="壞 7 4 3 4 2" xfId="26072"/>
    <cellStyle name="壞 7 4 3 4 3" xfId="26073"/>
    <cellStyle name="壞 7 4 3 5" xfId="26074"/>
    <cellStyle name="壞 7 4 4" xfId="26075"/>
    <cellStyle name="壞 7 4 4 2" xfId="26076"/>
    <cellStyle name="壞 7 4 4 2 2" xfId="26077"/>
    <cellStyle name="壞 7 4 4 3" xfId="26078"/>
    <cellStyle name="壞 7 4 4 3 2" xfId="26079"/>
    <cellStyle name="壞 7 4 4 3 3" xfId="26080"/>
    <cellStyle name="壞 7 4 4 4" xfId="26081"/>
    <cellStyle name="壞 7 4 4 5" xfId="26082"/>
    <cellStyle name="壞 7 4 5" xfId="26083"/>
    <cellStyle name="壞 7 4 5 2" xfId="26084"/>
    <cellStyle name="壞 7 4 6" xfId="26085"/>
    <cellStyle name="壞 7 4 6 2" xfId="26086"/>
    <cellStyle name="壞 7 4 7" xfId="26087"/>
    <cellStyle name="壞 7 4 7 2" xfId="26088"/>
    <cellStyle name="壞 7 4 7 3" xfId="26089"/>
    <cellStyle name="壞 7 4 8" xfId="26090"/>
    <cellStyle name="壞 7 4 9" xfId="26091"/>
    <cellStyle name="壞 7 5" xfId="26092"/>
    <cellStyle name="壞 7 5 2" xfId="26093"/>
    <cellStyle name="壞 7 5 2 2" xfId="26094"/>
    <cellStyle name="壞 7 5 3" xfId="26095"/>
    <cellStyle name="壞 7 5 3 2" xfId="26096"/>
    <cellStyle name="壞 7 5 4" xfId="26097"/>
    <cellStyle name="壞 7 5 4 2" xfId="26098"/>
    <cellStyle name="壞 7 5 4 3" xfId="26099"/>
    <cellStyle name="壞 7 5 5" xfId="26100"/>
    <cellStyle name="壞 7 5 6" xfId="26101"/>
    <cellStyle name="壞 7 6" xfId="26102"/>
    <cellStyle name="壞 7 6 2" xfId="26103"/>
    <cellStyle name="壞 7 6 2 2" xfId="26104"/>
    <cellStyle name="壞 7 6 3" xfId="26105"/>
    <cellStyle name="壞 7 6 3 2" xfId="26106"/>
    <cellStyle name="壞 7 6 3 3" xfId="26107"/>
    <cellStyle name="壞 7 6 4" xfId="26108"/>
    <cellStyle name="壞 7 6 5" xfId="26109"/>
    <cellStyle name="壞 7 7" xfId="26110"/>
    <cellStyle name="壞 7 7 2" xfId="26111"/>
    <cellStyle name="壞 7 7 2 2" xfId="26112"/>
    <cellStyle name="壞 7 7 3" xfId="26113"/>
    <cellStyle name="壞 7 7 3 2" xfId="26114"/>
    <cellStyle name="壞 7 7 3 3" xfId="26115"/>
    <cellStyle name="壞 7 7 4" xfId="26116"/>
    <cellStyle name="壞 7 8" xfId="26117"/>
    <cellStyle name="壞 7 8 2" xfId="26118"/>
    <cellStyle name="壞 7 9" xfId="26119"/>
    <cellStyle name="壞 7 9 2" xfId="26120"/>
    <cellStyle name="壞 8" xfId="26121"/>
    <cellStyle name="壞 8 10" xfId="26122"/>
    <cellStyle name="壞 8 10 2" xfId="26123"/>
    <cellStyle name="壞 8 10 3" xfId="26124"/>
    <cellStyle name="壞 8 11" xfId="26125"/>
    <cellStyle name="壞 8 2" xfId="26126"/>
    <cellStyle name="壞 8 2 2" xfId="26127"/>
    <cellStyle name="壞 8 2 2 2" xfId="26128"/>
    <cellStyle name="壞 8 2 2 2 2" xfId="26129"/>
    <cellStyle name="壞 8 2 2 3" xfId="26130"/>
    <cellStyle name="壞 8 2 2 3 2" xfId="26131"/>
    <cellStyle name="壞 8 2 2 4" xfId="26132"/>
    <cellStyle name="壞 8 2 2 4 2" xfId="26133"/>
    <cellStyle name="壞 8 2 2 4 3" xfId="26134"/>
    <cellStyle name="壞 8 2 2 5" xfId="26135"/>
    <cellStyle name="壞 8 2 3" xfId="26136"/>
    <cellStyle name="壞 8 2 3 2" xfId="26137"/>
    <cellStyle name="壞 8 2 3 2 2" xfId="26138"/>
    <cellStyle name="壞 8 2 3 3" xfId="26139"/>
    <cellStyle name="壞 8 2 3 3 2" xfId="26140"/>
    <cellStyle name="壞 8 2 3 4" xfId="26141"/>
    <cellStyle name="壞 8 2 3 4 2" xfId="26142"/>
    <cellStyle name="壞 8 2 3 4 3" xfId="26143"/>
    <cellStyle name="壞 8 2 3 5" xfId="26144"/>
    <cellStyle name="壞 8 2 4" xfId="26145"/>
    <cellStyle name="壞 8 2 4 2" xfId="26146"/>
    <cellStyle name="壞 8 2 4 2 2" xfId="26147"/>
    <cellStyle name="壞 8 2 4 3" xfId="26148"/>
    <cellStyle name="壞 8 2 4 3 2" xfId="26149"/>
    <cellStyle name="壞 8 2 4 3 3" xfId="26150"/>
    <cellStyle name="壞 8 2 4 4" xfId="26151"/>
    <cellStyle name="壞 8 2 4 5" xfId="26152"/>
    <cellStyle name="壞 8 2 5" xfId="26153"/>
    <cellStyle name="壞 8 2 5 2" xfId="26154"/>
    <cellStyle name="壞 8 2 6" xfId="26155"/>
    <cellStyle name="壞 8 2 6 2" xfId="26156"/>
    <cellStyle name="壞 8 2 7" xfId="26157"/>
    <cellStyle name="壞 8 2 7 2" xfId="26158"/>
    <cellStyle name="壞 8 2 7 3" xfId="26159"/>
    <cellStyle name="壞 8 2 8" xfId="26160"/>
    <cellStyle name="壞 8 2 9" xfId="26161"/>
    <cellStyle name="壞 8 3" xfId="26162"/>
    <cellStyle name="壞 8 3 2" xfId="26163"/>
    <cellStyle name="壞 8 3 2 2" xfId="26164"/>
    <cellStyle name="壞 8 3 2 2 2" xfId="26165"/>
    <cellStyle name="壞 8 3 2 3" xfId="26166"/>
    <cellStyle name="壞 8 3 2 3 2" xfId="26167"/>
    <cellStyle name="壞 8 3 2 4" xfId="26168"/>
    <cellStyle name="壞 8 3 2 4 2" xfId="26169"/>
    <cellStyle name="壞 8 3 2 4 3" xfId="26170"/>
    <cellStyle name="壞 8 3 2 5" xfId="26171"/>
    <cellStyle name="壞 8 3 3" xfId="26172"/>
    <cellStyle name="壞 8 3 3 2" xfId="26173"/>
    <cellStyle name="壞 8 3 3 2 2" xfId="26174"/>
    <cellStyle name="壞 8 3 3 3" xfId="26175"/>
    <cellStyle name="壞 8 3 3 3 2" xfId="26176"/>
    <cellStyle name="壞 8 3 3 4" xfId="26177"/>
    <cellStyle name="壞 8 3 3 4 2" xfId="26178"/>
    <cellStyle name="壞 8 3 3 4 3" xfId="26179"/>
    <cellStyle name="壞 8 3 3 5" xfId="26180"/>
    <cellStyle name="壞 8 3 4" xfId="26181"/>
    <cellStyle name="壞 8 3 4 2" xfId="26182"/>
    <cellStyle name="壞 8 3 4 2 2" xfId="26183"/>
    <cellStyle name="壞 8 3 4 3" xfId="26184"/>
    <cellStyle name="壞 8 3 4 3 2" xfId="26185"/>
    <cellStyle name="壞 8 3 4 3 3" xfId="26186"/>
    <cellStyle name="壞 8 3 4 4" xfId="26187"/>
    <cellStyle name="壞 8 3 4 5" xfId="26188"/>
    <cellStyle name="壞 8 3 5" xfId="26189"/>
    <cellStyle name="壞 8 3 5 2" xfId="26190"/>
    <cellStyle name="壞 8 3 6" xfId="26191"/>
    <cellStyle name="壞 8 3 6 2" xfId="26192"/>
    <cellStyle name="壞 8 3 7" xfId="26193"/>
    <cellStyle name="壞 8 3 7 2" xfId="26194"/>
    <cellStyle name="壞 8 3 7 3" xfId="26195"/>
    <cellStyle name="壞 8 3 8" xfId="26196"/>
    <cellStyle name="壞 8 3 9" xfId="26197"/>
    <cellStyle name="壞 8 4" xfId="26198"/>
    <cellStyle name="壞 8 4 2" xfId="26199"/>
    <cellStyle name="壞 8 4 2 2" xfId="26200"/>
    <cellStyle name="壞 8 4 2 2 2" xfId="26201"/>
    <cellStyle name="壞 8 4 2 3" xfId="26202"/>
    <cellStyle name="壞 8 4 2 3 2" xfId="26203"/>
    <cellStyle name="壞 8 4 2 4" xfId="26204"/>
    <cellStyle name="壞 8 4 2 4 2" xfId="26205"/>
    <cellStyle name="壞 8 4 2 4 3" xfId="26206"/>
    <cellStyle name="壞 8 4 2 5" xfId="26207"/>
    <cellStyle name="壞 8 4 3" xfId="26208"/>
    <cellStyle name="壞 8 4 3 2" xfId="26209"/>
    <cellStyle name="壞 8 4 3 2 2" xfId="26210"/>
    <cellStyle name="壞 8 4 3 3" xfId="26211"/>
    <cellStyle name="壞 8 4 3 3 2" xfId="26212"/>
    <cellStyle name="壞 8 4 3 4" xfId="26213"/>
    <cellStyle name="壞 8 4 3 4 2" xfId="26214"/>
    <cellStyle name="壞 8 4 3 4 3" xfId="26215"/>
    <cellStyle name="壞 8 4 3 5" xfId="26216"/>
    <cellStyle name="壞 8 4 4" xfId="26217"/>
    <cellStyle name="壞 8 4 4 2" xfId="26218"/>
    <cellStyle name="壞 8 4 4 2 2" xfId="26219"/>
    <cellStyle name="壞 8 4 4 3" xfId="26220"/>
    <cellStyle name="壞 8 4 4 3 2" xfId="26221"/>
    <cellStyle name="壞 8 4 4 3 3" xfId="26222"/>
    <cellStyle name="壞 8 4 4 4" xfId="26223"/>
    <cellStyle name="壞 8 4 4 5" xfId="26224"/>
    <cellStyle name="壞 8 4 5" xfId="26225"/>
    <cellStyle name="壞 8 4 5 2" xfId="26226"/>
    <cellStyle name="壞 8 4 6" xfId="26227"/>
    <cellStyle name="壞 8 4 6 2" xfId="26228"/>
    <cellStyle name="壞 8 4 7" xfId="26229"/>
    <cellStyle name="壞 8 4 7 2" xfId="26230"/>
    <cellStyle name="壞 8 4 7 3" xfId="26231"/>
    <cellStyle name="壞 8 4 8" xfId="26232"/>
    <cellStyle name="壞 8 4 9" xfId="26233"/>
    <cellStyle name="壞 8 5" xfId="26234"/>
    <cellStyle name="壞 8 5 2" xfId="26235"/>
    <cellStyle name="壞 8 5 2 2" xfId="26236"/>
    <cellStyle name="壞 8 5 3" xfId="26237"/>
    <cellStyle name="壞 8 5 3 2" xfId="26238"/>
    <cellStyle name="壞 8 5 4" xfId="26239"/>
    <cellStyle name="壞 8 5 4 2" xfId="26240"/>
    <cellStyle name="壞 8 5 4 3" xfId="26241"/>
    <cellStyle name="壞 8 5 5" xfId="26242"/>
    <cellStyle name="壞 8 5 6" xfId="26243"/>
    <cellStyle name="壞 8 6" xfId="26244"/>
    <cellStyle name="壞 8 6 2" xfId="26245"/>
    <cellStyle name="壞 8 6 2 2" xfId="26246"/>
    <cellStyle name="壞 8 6 3" xfId="26247"/>
    <cellStyle name="壞 8 6 3 2" xfId="26248"/>
    <cellStyle name="壞 8 6 3 3" xfId="26249"/>
    <cellStyle name="壞 8 6 4" xfId="26250"/>
    <cellStyle name="壞 8 6 5" xfId="26251"/>
    <cellStyle name="壞 8 7" xfId="26252"/>
    <cellStyle name="壞 8 7 2" xfId="26253"/>
    <cellStyle name="壞 8 7 2 2" xfId="26254"/>
    <cellStyle name="壞 8 7 3" xfId="26255"/>
    <cellStyle name="壞 8 7 3 2" xfId="26256"/>
    <cellStyle name="壞 8 7 3 3" xfId="26257"/>
    <cellStyle name="壞 8 7 4" xfId="26258"/>
    <cellStyle name="壞 8 8" xfId="26259"/>
    <cellStyle name="壞 8 8 2" xfId="26260"/>
    <cellStyle name="壞 8 9" xfId="26261"/>
    <cellStyle name="壞 8 9 2" xfId="26262"/>
    <cellStyle name="壞 9" xfId="26263"/>
    <cellStyle name="壞 9 10" xfId="26264"/>
    <cellStyle name="壞 9 10 2" xfId="26265"/>
    <cellStyle name="壞 9 10 3" xfId="26266"/>
    <cellStyle name="壞 9 11" xfId="26267"/>
    <cellStyle name="壞 9 2" xfId="26268"/>
    <cellStyle name="壞 9 2 2" xfId="26269"/>
    <cellStyle name="壞 9 2 2 2" xfId="26270"/>
    <cellStyle name="壞 9 2 2 2 2" xfId="26271"/>
    <cellStyle name="壞 9 2 2 3" xfId="26272"/>
    <cellStyle name="壞 9 2 2 3 2" xfId="26273"/>
    <cellStyle name="壞 9 2 2 4" xfId="26274"/>
    <cellStyle name="壞 9 2 2 4 2" xfId="26275"/>
    <cellStyle name="壞 9 2 2 4 3" xfId="26276"/>
    <cellStyle name="壞 9 2 2 5" xfId="26277"/>
    <cellStyle name="壞 9 2 3" xfId="26278"/>
    <cellStyle name="壞 9 2 3 2" xfId="26279"/>
    <cellStyle name="壞 9 2 3 2 2" xfId="26280"/>
    <cellStyle name="壞 9 2 3 3" xfId="26281"/>
    <cellStyle name="壞 9 2 3 3 2" xfId="26282"/>
    <cellStyle name="壞 9 2 3 4" xfId="26283"/>
    <cellStyle name="壞 9 2 3 4 2" xfId="26284"/>
    <cellStyle name="壞 9 2 3 4 3" xfId="26285"/>
    <cellStyle name="壞 9 2 3 5" xfId="26286"/>
    <cellStyle name="壞 9 2 4" xfId="26287"/>
    <cellStyle name="壞 9 2 4 2" xfId="26288"/>
    <cellStyle name="壞 9 2 4 2 2" xfId="26289"/>
    <cellStyle name="壞 9 2 4 3" xfId="26290"/>
    <cellStyle name="壞 9 2 4 3 2" xfId="26291"/>
    <cellStyle name="壞 9 2 4 3 3" xfId="26292"/>
    <cellStyle name="壞 9 2 4 4" xfId="26293"/>
    <cellStyle name="壞 9 2 4 5" xfId="26294"/>
    <cellStyle name="壞 9 2 5" xfId="26295"/>
    <cellStyle name="壞 9 2 5 2" xfId="26296"/>
    <cellStyle name="壞 9 2 6" xfId="26297"/>
    <cellStyle name="壞 9 2 6 2" xfId="26298"/>
    <cellStyle name="壞 9 2 7" xfId="26299"/>
    <cellStyle name="壞 9 2 7 2" xfId="26300"/>
    <cellStyle name="壞 9 2 7 3" xfId="26301"/>
    <cellStyle name="壞 9 2 8" xfId="26302"/>
    <cellStyle name="壞 9 2 9" xfId="26303"/>
    <cellStyle name="壞 9 3" xfId="26304"/>
    <cellStyle name="壞 9 3 2" xfId="26305"/>
    <cellStyle name="壞 9 3 2 2" xfId="26306"/>
    <cellStyle name="壞 9 3 2 2 2" xfId="26307"/>
    <cellStyle name="壞 9 3 2 3" xfId="26308"/>
    <cellStyle name="壞 9 3 2 3 2" xfId="26309"/>
    <cellStyle name="壞 9 3 2 4" xfId="26310"/>
    <cellStyle name="壞 9 3 2 4 2" xfId="26311"/>
    <cellStyle name="壞 9 3 2 4 3" xfId="26312"/>
    <cellStyle name="壞 9 3 2 5" xfId="26313"/>
    <cellStyle name="壞 9 3 3" xfId="26314"/>
    <cellStyle name="壞 9 3 3 2" xfId="26315"/>
    <cellStyle name="壞 9 3 3 2 2" xfId="26316"/>
    <cellStyle name="壞 9 3 3 3" xfId="26317"/>
    <cellStyle name="壞 9 3 3 3 2" xfId="26318"/>
    <cellStyle name="壞 9 3 3 4" xfId="26319"/>
    <cellStyle name="壞 9 3 3 4 2" xfId="26320"/>
    <cellStyle name="壞 9 3 3 4 3" xfId="26321"/>
    <cellStyle name="壞 9 3 3 5" xfId="26322"/>
    <cellStyle name="壞 9 3 4" xfId="26323"/>
    <cellStyle name="壞 9 3 4 2" xfId="26324"/>
    <cellStyle name="壞 9 3 4 2 2" xfId="26325"/>
    <cellStyle name="壞 9 3 4 3" xfId="26326"/>
    <cellStyle name="壞 9 3 4 3 2" xfId="26327"/>
    <cellStyle name="壞 9 3 4 3 3" xfId="26328"/>
    <cellStyle name="壞 9 3 4 4" xfId="26329"/>
    <cellStyle name="壞 9 3 4 5" xfId="26330"/>
    <cellStyle name="壞 9 3 5" xfId="26331"/>
    <cellStyle name="壞 9 3 5 2" xfId="26332"/>
    <cellStyle name="壞 9 3 6" xfId="26333"/>
    <cellStyle name="壞 9 3 6 2" xfId="26334"/>
    <cellStyle name="壞 9 3 7" xfId="26335"/>
    <cellStyle name="壞 9 3 7 2" xfId="26336"/>
    <cellStyle name="壞 9 3 7 3" xfId="26337"/>
    <cellStyle name="壞 9 3 8" xfId="26338"/>
    <cellStyle name="壞 9 3 9" xfId="26339"/>
    <cellStyle name="壞 9 4" xfId="26340"/>
    <cellStyle name="壞 9 4 2" xfId="26341"/>
    <cellStyle name="壞 9 4 2 2" xfId="26342"/>
    <cellStyle name="壞 9 4 2 2 2" xfId="26343"/>
    <cellStyle name="壞 9 4 2 3" xfId="26344"/>
    <cellStyle name="壞 9 4 2 3 2" xfId="26345"/>
    <cellStyle name="壞 9 4 2 4" xfId="26346"/>
    <cellStyle name="壞 9 4 2 4 2" xfId="26347"/>
    <cellStyle name="壞 9 4 2 4 3" xfId="26348"/>
    <cellStyle name="壞 9 4 2 5" xfId="26349"/>
    <cellStyle name="壞 9 4 3" xfId="26350"/>
    <cellStyle name="壞 9 4 3 2" xfId="26351"/>
    <cellStyle name="壞 9 4 3 2 2" xfId="26352"/>
    <cellStyle name="壞 9 4 3 3" xfId="26353"/>
    <cellStyle name="壞 9 4 3 3 2" xfId="26354"/>
    <cellStyle name="壞 9 4 3 4" xfId="26355"/>
    <cellStyle name="壞 9 4 3 4 2" xfId="26356"/>
    <cellStyle name="壞 9 4 3 4 3" xfId="26357"/>
    <cellStyle name="壞 9 4 3 5" xfId="26358"/>
    <cellStyle name="壞 9 4 4" xfId="26359"/>
    <cellStyle name="壞 9 4 4 2" xfId="26360"/>
    <cellStyle name="壞 9 4 4 2 2" xfId="26361"/>
    <cellStyle name="壞 9 4 4 3" xfId="26362"/>
    <cellStyle name="壞 9 4 4 3 2" xfId="26363"/>
    <cellStyle name="壞 9 4 4 3 3" xfId="26364"/>
    <cellStyle name="壞 9 4 4 4" xfId="26365"/>
    <cellStyle name="壞 9 4 4 5" xfId="26366"/>
    <cellStyle name="壞 9 4 5" xfId="26367"/>
    <cellStyle name="壞 9 4 5 2" xfId="26368"/>
    <cellStyle name="壞 9 4 6" xfId="26369"/>
    <cellStyle name="壞 9 4 6 2" xfId="26370"/>
    <cellStyle name="壞 9 4 7" xfId="26371"/>
    <cellStyle name="壞 9 4 7 2" xfId="26372"/>
    <cellStyle name="壞 9 4 7 3" xfId="26373"/>
    <cellStyle name="壞 9 4 8" xfId="26374"/>
    <cellStyle name="壞 9 4 9" xfId="26375"/>
    <cellStyle name="壞 9 5" xfId="26376"/>
    <cellStyle name="壞 9 5 2" xfId="26377"/>
    <cellStyle name="壞 9 5 2 2" xfId="26378"/>
    <cellStyle name="壞 9 5 3" xfId="26379"/>
    <cellStyle name="壞 9 5 3 2" xfId="26380"/>
    <cellStyle name="壞 9 5 4" xfId="26381"/>
    <cellStyle name="壞 9 5 4 2" xfId="26382"/>
    <cellStyle name="壞 9 5 4 3" xfId="26383"/>
    <cellStyle name="壞 9 5 5" xfId="26384"/>
    <cellStyle name="壞 9 5 6" xfId="26385"/>
    <cellStyle name="壞 9 6" xfId="26386"/>
    <cellStyle name="壞 9 6 2" xfId="26387"/>
    <cellStyle name="壞 9 6 2 2" xfId="26388"/>
    <cellStyle name="壞 9 6 3" xfId="26389"/>
    <cellStyle name="壞 9 6 3 2" xfId="26390"/>
    <cellStyle name="壞 9 6 3 3" xfId="26391"/>
    <cellStyle name="壞 9 6 4" xfId="26392"/>
    <cellStyle name="壞 9 6 5" xfId="26393"/>
    <cellStyle name="壞 9 7" xfId="26394"/>
    <cellStyle name="壞 9 7 2" xfId="26395"/>
    <cellStyle name="壞 9 7 2 2" xfId="26396"/>
    <cellStyle name="壞 9 7 3" xfId="26397"/>
    <cellStyle name="壞 9 7 3 2" xfId="26398"/>
    <cellStyle name="壞 9 7 3 3" xfId="26399"/>
    <cellStyle name="壞 9 7 4" xfId="26400"/>
    <cellStyle name="壞 9 8" xfId="26401"/>
    <cellStyle name="壞 9 8 2" xfId="26402"/>
    <cellStyle name="壞 9 9" xfId="26403"/>
    <cellStyle name="壞 9 9 2" xfId="26404"/>
    <cellStyle name="壞_0323前星辰待辦事項(Mikey)V1.0" xfId="26405"/>
    <cellStyle name="壞_081002-LH_TEXTDATA_V200_jpn" xfId="26406"/>
    <cellStyle name="壞_1.4-.1.5Z_TEXTDATA1.14.00-ｊｐｎ_20080511_岩元" xfId="26407"/>
    <cellStyle name="壞_47" xfId="26408"/>
    <cellStyle name="壞_Book1" xfId="26409"/>
    <cellStyle name="壞_Book1 10" xfId="26410"/>
    <cellStyle name="壞_Book1 10 2" xfId="26411"/>
    <cellStyle name="壞_Book1 11" xfId="26412"/>
    <cellStyle name="壞_Book1 11 2" xfId="26413"/>
    <cellStyle name="壞_Book1 11 3" xfId="26414"/>
    <cellStyle name="壞_Book1 12" xfId="26415"/>
    <cellStyle name="壞_Book1 13" xfId="26416"/>
    <cellStyle name="壞_Book1 2" xfId="26417"/>
    <cellStyle name="壞_Book1 2 2" xfId="26418"/>
    <cellStyle name="壞_Book1 2 2 2" xfId="26419"/>
    <cellStyle name="壞_Book1 2 2 2 2" xfId="26420"/>
    <cellStyle name="壞_Book1 2 2 3" xfId="26421"/>
    <cellStyle name="壞_Book1 2 2 3 2" xfId="26422"/>
    <cellStyle name="壞_Book1 2 2 3 3" xfId="26423"/>
    <cellStyle name="壞_Book1 2 2 4" xfId="26424"/>
    <cellStyle name="壞_Book1 2 2 5" xfId="26425"/>
    <cellStyle name="壞_Book1 2 3" xfId="26426"/>
    <cellStyle name="壞_Book1 2 3 2" xfId="26427"/>
    <cellStyle name="壞_Book1 2 3 2 2" xfId="26428"/>
    <cellStyle name="壞_Book1 2 3 3" xfId="26429"/>
    <cellStyle name="壞_Book1 2 3 3 2" xfId="26430"/>
    <cellStyle name="壞_Book1 2 3 3 3" xfId="26431"/>
    <cellStyle name="壞_Book1 2 3 4" xfId="26432"/>
    <cellStyle name="壞_Book1 2 4" xfId="26433"/>
    <cellStyle name="壞_Book1 2 4 2" xfId="26434"/>
    <cellStyle name="壞_Book1 2 4 2 2" xfId="26435"/>
    <cellStyle name="壞_Book1 2 4 3" xfId="26436"/>
    <cellStyle name="壞_Book1 2 4 3 2" xfId="26437"/>
    <cellStyle name="壞_Book1 2 4 3 3" xfId="26438"/>
    <cellStyle name="壞_Book1 2 4 4" xfId="26439"/>
    <cellStyle name="壞_Book1 2 5" xfId="26440"/>
    <cellStyle name="壞_Book1 2 5 2" xfId="26441"/>
    <cellStyle name="壞_Book1 2 6" xfId="26442"/>
    <cellStyle name="壞_Book1 2 6 2" xfId="26443"/>
    <cellStyle name="壞_Book1 2 7" xfId="26444"/>
    <cellStyle name="壞_Book1 2 7 2" xfId="26445"/>
    <cellStyle name="壞_Book1 2 7 3" xfId="26446"/>
    <cellStyle name="壞_Book1 2 8" xfId="26447"/>
    <cellStyle name="壞_Book1 3" xfId="26448"/>
    <cellStyle name="壞_Book1 3 2" xfId="26449"/>
    <cellStyle name="壞_Book1 3 2 2" xfId="26450"/>
    <cellStyle name="壞_Book1 3 2 2 2" xfId="26451"/>
    <cellStyle name="壞_Book1 3 2 3" xfId="26452"/>
    <cellStyle name="壞_Book1 3 2 3 2" xfId="26453"/>
    <cellStyle name="壞_Book1 3 2 3 3" xfId="26454"/>
    <cellStyle name="壞_Book1 3 2 4" xfId="26455"/>
    <cellStyle name="壞_Book1 3 2 5" xfId="26456"/>
    <cellStyle name="壞_Book1 3 3" xfId="26457"/>
    <cellStyle name="壞_Book1 3 3 2" xfId="26458"/>
    <cellStyle name="壞_Book1 3 3 2 2" xfId="26459"/>
    <cellStyle name="壞_Book1 3 3 3" xfId="26460"/>
    <cellStyle name="壞_Book1 3 3 3 2" xfId="26461"/>
    <cellStyle name="壞_Book1 3 3 3 3" xfId="26462"/>
    <cellStyle name="壞_Book1 3 3 4" xfId="26463"/>
    <cellStyle name="壞_Book1 3 4" xfId="26464"/>
    <cellStyle name="壞_Book1 3 4 2" xfId="26465"/>
    <cellStyle name="壞_Book1 3 4 2 2" xfId="26466"/>
    <cellStyle name="壞_Book1 3 4 3" xfId="26467"/>
    <cellStyle name="壞_Book1 3 4 3 2" xfId="26468"/>
    <cellStyle name="壞_Book1 3 4 3 3" xfId="26469"/>
    <cellStyle name="壞_Book1 3 4 4" xfId="26470"/>
    <cellStyle name="壞_Book1 3 5" xfId="26471"/>
    <cellStyle name="壞_Book1 3 5 2" xfId="26472"/>
    <cellStyle name="壞_Book1 3 6" xfId="26473"/>
    <cellStyle name="壞_Book1 3 6 2" xfId="26474"/>
    <cellStyle name="壞_Book1 3 7" xfId="26475"/>
    <cellStyle name="壞_Book1 3 7 2" xfId="26476"/>
    <cellStyle name="壞_Book1 3 7 3" xfId="26477"/>
    <cellStyle name="壞_Book1 3 8" xfId="26478"/>
    <cellStyle name="壞_Book1 4" xfId="26479"/>
    <cellStyle name="壞_Book1 4 2" xfId="26480"/>
    <cellStyle name="壞_Book1 4 2 2" xfId="26481"/>
    <cellStyle name="壞_Book1 4 2 2 2" xfId="26482"/>
    <cellStyle name="壞_Book1 4 2 2 2 2" xfId="26483"/>
    <cellStyle name="壞_Book1 4 2 2 3" xfId="26484"/>
    <cellStyle name="壞_Book1 4 2 2 3 2" xfId="26485"/>
    <cellStyle name="壞_Book1 4 2 2 3 3" xfId="26486"/>
    <cellStyle name="壞_Book1 4 2 2 4" xfId="26487"/>
    <cellStyle name="壞_Book1 4 2 3" xfId="26488"/>
    <cellStyle name="壞_Book1 4 2 3 2" xfId="26489"/>
    <cellStyle name="壞_Book1 4 2 3 2 2" xfId="26490"/>
    <cellStyle name="壞_Book1 4 2 3 3" xfId="26491"/>
    <cellStyle name="壞_Book1 4 2 3 3 2" xfId="26492"/>
    <cellStyle name="壞_Book1 4 2 3 3 3" xfId="26493"/>
    <cellStyle name="壞_Book1 4 2 3 4" xfId="26494"/>
    <cellStyle name="壞_Book1 4 2 4" xfId="26495"/>
    <cellStyle name="壞_Book1 4 2 4 2" xfId="26496"/>
    <cellStyle name="壞_Book1 4 2 4 2 2" xfId="26497"/>
    <cellStyle name="壞_Book1 4 2 4 3" xfId="26498"/>
    <cellStyle name="壞_Book1 4 2 4 3 2" xfId="26499"/>
    <cellStyle name="壞_Book1 4 2 4 3 3" xfId="26500"/>
    <cellStyle name="壞_Book1 4 2 4 4" xfId="26501"/>
    <cellStyle name="壞_Book1 4 2 5" xfId="26502"/>
    <cellStyle name="壞_Book1 4 2 5 2" xfId="26503"/>
    <cellStyle name="壞_Book1 4 2 6" xfId="26504"/>
    <cellStyle name="壞_Book1 4 2 6 2" xfId="26505"/>
    <cellStyle name="壞_Book1 4 2 6 3" xfId="26506"/>
    <cellStyle name="壞_Book1 4 2 7" xfId="26507"/>
    <cellStyle name="壞_Book1 4 3" xfId="26508"/>
    <cellStyle name="壞_Book1 4 3 2" xfId="26509"/>
    <cellStyle name="壞_Book1 4 3 2 2" xfId="26510"/>
    <cellStyle name="壞_Book1 4 3 3" xfId="26511"/>
    <cellStyle name="壞_Book1 4 3 3 2" xfId="26512"/>
    <cellStyle name="壞_Book1 4 3 3 3" xfId="26513"/>
    <cellStyle name="壞_Book1 4 3 4" xfId="26514"/>
    <cellStyle name="壞_Book1 4 4" xfId="26515"/>
    <cellStyle name="壞_Book1 4 4 2" xfId="26516"/>
    <cellStyle name="壞_Book1 4 4 2 2" xfId="26517"/>
    <cellStyle name="壞_Book1 4 4 3" xfId="26518"/>
    <cellStyle name="壞_Book1 4 4 3 2" xfId="26519"/>
    <cellStyle name="壞_Book1 4 4 3 3" xfId="26520"/>
    <cellStyle name="壞_Book1 4 4 4" xfId="26521"/>
    <cellStyle name="壞_Book1 4 5" xfId="26522"/>
    <cellStyle name="壞_Book1 4 5 2" xfId="26523"/>
    <cellStyle name="壞_Book1 4 5 2 2" xfId="26524"/>
    <cellStyle name="壞_Book1 4 5 3" xfId="26525"/>
    <cellStyle name="壞_Book1 4 5 3 2" xfId="26526"/>
    <cellStyle name="壞_Book1 4 5 3 3" xfId="26527"/>
    <cellStyle name="壞_Book1 4 5 4" xfId="26528"/>
    <cellStyle name="壞_Book1 4 6" xfId="26529"/>
    <cellStyle name="壞_Book1 4 6 2" xfId="26530"/>
    <cellStyle name="壞_Book1 4 7" xfId="26531"/>
    <cellStyle name="壞_Book1 4 7 2" xfId="26532"/>
    <cellStyle name="壞_Book1 4 8" xfId="26533"/>
    <cellStyle name="壞_Book1 4 8 2" xfId="26534"/>
    <cellStyle name="壞_Book1 4 8 3" xfId="26535"/>
    <cellStyle name="壞_Book1 4 9" xfId="26536"/>
    <cellStyle name="壞_Book1 5" xfId="26537"/>
    <cellStyle name="壞_Book1 5 2" xfId="26538"/>
    <cellStyle name="壞_Book1 5 2 2" xfId="26539"/>
    <cellStyle name="壞_Book1 5 3" xfId="26540"/>
    <cellStyle name="壞_Book1 5 3 2" xfId="26541"/>
    <cellStyle name="壞_Book1 5 3 3" xfId="26542"/>
    <cellStyle name="壞_Book1 5 4" xfId="26543"/>
    <cellStyle name="壞_Book1 5 5" xfId="26544"/>
    <cellStyle name="壞_Book1 6" xfId="26545"/>
    <cellStyle name="壞_Book1 6 2" xfId="26546"/>
    <cellStyle name="壞_Book1 6 2 2" xfId="26547"/>
    <cellStyle name="壞_Book1 6 3" xfId="26548"/>
    <cellStyle name="壞_Book1 6 3 2" xfId="26549"/>
    <cellStyle name="壞_Book1 6 3 3" xfId="26550"/>
    <cellStyle name="壞_Book1 6 4" xfId="26551"/>
    <cellStyle name="壞_Book1 7" xfId="26552"/>
    <cellStyle name="壞_Book1 7 2" xfId="26553"/>
    <cellStyle name="壞_Book1 7 2 2" xfId="26554"/>
    <cellStyle name="壞_Book1 7 3" xfId="26555"/>
    <cellStyle name="壞_Book1 7 3 2" xfId="26556"/>
    <cellStyle name="壞_Book1 7 3 3" xfId="26557"/>
    <cellStyle name="壞_Book1 7 4" xfId="26558"/>
    <cellStyle name="壞_Book1 8" xfId="26559"/>
    <cellStyle name="壞_Book1 8 2" xfId="26560"/>
    <cellStyle name="壞_Book1 8 2 2" xfId="26561"/>
    <cellStyle name="壞_Book1 8 3" xfId="26562"/>
    <cellStyle name="壞_Book1 8 3 2" xfId="26563"/>
    <cellStyle name="壞_Book1 8 3 3" xfId="26564"/>
    <cellStyle name="壞_Book1 8 4" xfId="26565"/>
    <cellStyle name="壞_Book1 9" xfId="26566"/>
    <cellStyle name="壞_Book1 9 2" xfId="26567"/>
    <cellStyle name="壞_Book2" xfId="26568"/>
    <cellStyle name="壞_Book2 10" xfId="26569"/>
    <cellStyle name="壞_Book2 10 2" xfId="26570"/>
    <cellStyle name="壞_Book2 11" xfId="26571"/>
    <cellStyle name="壞_Book2 11 2" xfId="26572"/>
    <cellStyle name="壞_Book2 11 3" xfId="26573"/>
    <cellStyle name="壞_Book2 12" xfId="26574"/>
    <cellStyle name="壞_Book2 13" xfId="26575"/>
    <cellStyle name="壞_Book2 2" xfId="26576"/>
    <cellStyle name="壞_Book2 2 2" xfId="26577"/>
    <cellStyle name="壞_Book2 2 2 2" xfId="26578"/>
    <cellStyle name="壞_Book2 2 2 2 2" xfId="26579"/>
    <cellStyle name="壞_Book2 2 2 3" xfId="26580"/>
    <cellStyle name="壞_Book2 2 2 3 2" xfId="26581"/>
    <cellStyle name="壞_Book2 2 2 3 3" xfId="26582"/>
    <cellStyle name="壞_Book2 2 2 4" xfId="26583"/>
    <cellStyle name="壞_Book2 2 2 5" xfId="26584"/>
    <cellStyle name="壞_Book2 2 3" xfId="26585"/>
    <cellStyle name="壞_Book2 2 3 2" xfId="26586"/>
    <cellStyle name="壞_Book2 2 3 2 2" xfId="26587"/>
    <cellStyle name="壞_Book2 2 3 3" xfId="26588"/>
    <cellStyle name="壞_Book2 2 3 3 2" xfId="26589"/>
    <cellStyle name="壞_Book2 2 3 3 3" xfId="26590"/>
    <cellStyle name="壞_Book2 2 3 4" xfId="26591"/>
    <cellStyle name="壞_Book2 2 4" xfId="26592"/>
    <cellStyle name="壞_Book2 2 4 2" xfId="26593"/>
    <cellStyle name="壞_Book2 2 4 2 2" xfId="26594"/>
    <cellStyle name="壞_Book2 2 4 3" xfId="26595"/>
    <cellStyle name="壞_Book2 2 4 3 2" xfId="26596"/>
    <cellStyle name="壞_Book2 2 4 3 3" xfId="26597"/>
    <cellStyle name="壞_Book2 2 4 4" xfId="26598"/>
    <cellStyle name="壞_Book2 2 5" xfId="26599"/>
    <cellStyle name="壞_Book2 2 5 2" xfId="26600"/>
    <cellStyle name="壞_Book2 2 6" xfId="26601"/>
    <cellStyle name="壞_Book2 2 6 2" xfId="26602"/>
    <cellStyle name="壞_Book2 2 7" xfId="26603"/>
    <cellStyle name="壞_Book2 2 7 2" xfId="26604"/>
    <cellStyle name="壞_Book2 2 7 3" xfId="26605"/>
    <cellStyle name="壞_Book2 2 8" xfId="26606"/>
    <cellStyle name="壞_Book2 3" xfId="26607"/>
    <cellStyle name="壞_Book2 3 2" xfId="26608"/>
    <cellStyle name="壞_Book2 3 2 2" xfId="26609"/>
    <cellStyle name="壞_Book2 3 2 2 2" xfId="26610"/>
    <cellStyle name="壞_Book2 3 2 3" xfId="26611"/>
    <cellStyle name="壞_Book2 3 2 3 2" xfId="26612"/>
    <cellStyle name="壞_Book2 3 2 3 3" xfId="26613"/>
    <cellStyle name="壞_Book2 3 2 4" xfId="26614"/>
    <cellStyle name="壞_Book2 3 2 5" xfId="26615"/>
    <cellStyle name="壞_Book2 3 3" xfId="26616"/>
    <cellStyle name="壞_Book2 3 3 2" xfId="26617"/>
    <cellStyle name="壞_Book2 3 3 2 2" xfId="26618"/>
    <cellStyle name="壞_Book2 3 3 3" xfId="26619"/>
    <cellStyle name="壞_Book2 3 3 3 2" xfId="26620"/>
    <cellStyle name="壞_Book2 3 3 3 3" xfId="26621"/>
    <cellStyle name="壞_Book2 3 3 4" xfId="26622"/>
    <cellStyle name="壞_Book2 3 4" xfId="26623"/>
    <cellStyle name="壞_Book2 3 4 2" xfId="26624"/>
    <cellStyle name="壞_Book2 3 4 2 2" xfId="26625"/>
    <cellStyle name="壞_Book2 3 4 3" xfId="26626"/>
    <cellStyle name="壞_Book2 3 4 3 2" xfId="26627"/>
    <cellStyle name="壞_Book2 3 4 3 3" xfId="26628"/>
    <cellStyle name="壞_Book2 3 4 4" xfId="26629"/>
    <cellStyle name="壞_Book2 3 5" xfId="26630"/>
    <cellStyle name="壞_Book2 3 5 2" xfId="26631"/>
    <cellStyle name="壞_Book2 3 6" xfId="26632"/>
    <cellStyle name="壞_Book2 3 6 2" xfId="26633"/>
    <cellStyle name="壞_Book2 3 7" xfId="26634"/>
    <cellStyle name="壞_Book2 3 7 2" xfId="26635"/>
    <cellStyle name="壞_Book2 3 7 3" xfId="26636"/>
    <cellStyle name="壞_Book2 3 8" xfId="26637"/>
    <cellStyle name="壞_Book2 4" xfId="26638"/>
    <cellStyle name="壞_Book2 4 2" xfId="26639"/>
    <cellStyle name="壞_Book2 4 2 2" xfId="26640"/>
    <cellStyle name="壞_Book2 4 2 2 2" xfId="26641"/>
    <cellStyle name="壞_Book2 4 2 2 2 2" xfId="26642"/>
    <cellStyle name="壞_Book2 4 2 2 3" xfId="26643"/>
    <cellStyle name="壞_Book2 4 2 2 3 2" xfId="26644"/>
    <cellStyle name="壞_Book2 4 2 2 3 3" xfId="26645"/>
    <cellStyle name="壞_Book2 4 2 2 4" xfId="26646"/>
    <cellStyle name="壞_Book2 4 2 3" xfId="26647"/>
    <cellStyle name="壞_Book2 4 2 3 2" xfId="26648"/>
    <cellStyle name="壞_Book2 4 2 3 2 2" xfId="26649"/>
    <cellStyle name="壞_Book2 4 2 3 3" xfId="26650"/>
    <cellStyle name="壞_Book2 4 2 3 3 2" xfId="26651"/>
    <cellStyle name="壞_Book2 4 2 3 3 3" xfId="26652"/>
    <cellStyle name="壞_Book2 4 2 3 4" xfId="26653"/>
    <cellStyle name="壞_Book2 4 2 4" xfId="26654"/>
    <cellStyle name="壞_Book2 4 2 4 2" xfId="26655"/>
    <cellStyle name="壞_Book2 4 2 4 2 2" xfId="26656"/>
    <cellStyle name="壞_Book2 4 2 4 3" xfId="26657"/>
    <cellStyle name="壞_Book2 4 2 4 3 2" xfId="26658"/>
    <cellStyle name="壞_Book2 4 2 4 3 3" xfId="26659"/>
    <cellStyle name="壞_Book2 4 2 4 4" xfId="26660"/>
    <cellStyle name="壞_Book2 4 2 5" xfId="26661"/>
    <cellStyle name="壞_Book2 4 2 5 2" xfId="26662"/>
    <cellStyle name="壞_Book2 4 2 6" xfId="26663"/>
    <cellStyle name="壞_Book2 4 2 6 2" xfId="26664"/>
    <cellStyle name="壞_Book2 4 2 6 3" xfId="26665"/>
    <cellStyle name="壞_Book2 4 2 7" xfId="26666"/>
    <cellStyle name="壞_Book2 4 3" xfId="26667"/>
    <cellStyle name="壞_Book2 4 3 2" xfId="26668"/>
    <cellStyle name="壞_Book2 4 3 2 2" xfId="26669"/>
    <cellStyle name="壞_Book2 4 3 3" xfId="26670"/>
    <cellStyle name="壞_Book2 4 3 3 2" xfId="26671"/>
    <cellStyle name="壞_Book2 4 3 3 3" xfId="26672"/>
    <cellStyle name="壞_Book2 4 3 4" xfId="26673"/>
    <cellStyle name="壞_Book2 4 4" xfId="26674"/>
    <cellStyle name="壞_Book2 4 4 2" xfId="26675"/>
    <cellStyle name="壞_Book2 4 4 2 2" xfId="26676"/>
    <cellStyle name="壞_Book2 4 4 3" xfId="26677"/>
    <cellStyle name="壞_Book2 4 4 3 2" xfId="26678"/>
    <cellStyle name="壞_Book2 4 4 3 3" xfId="26679"/>
    <cellStyle name="壞_Book2 4 4 4" xfId="26680"/>
    <cellStyle name="壞_Book2 4 5" xfId="26681"/>
    <cellStyle name="壞_Book2 4 5 2" xfId="26682"/>
    <cellStyle name="壞_Book2 4 5 2 2" xfId="26683"/>
    <cellStyle name="壞_Book2 4 5 3" xfId="26684"/>
    <cellStyle name="壞_Book2 4 5 3 2" xfId="26685"/>
    <cellStyle name="壞_Book2 4 5 3 3" xfId="26686"/>
    <cellStyle name="壞_Book2 4 5 4" xfId="26687"/>
    <cellStyle name="壞_Book2 4 6" xfId="26688"/>
    <cellStyle name="壞_Book2 4 6 2" xfId="26689"/>
    <cellStyle name="壞_Book2 4 7" xfId="26690"/>
    <cellStyle name="壞_Book2 4 7 2" xfId="26691"/>
    <cellStyle name="壞_Book2 4 8" xfId="26692"/>
    <cellStyle name="壞_Book2 4 8 2" xfId="26693"/>
    <cellStyle name="壞_Book2 4 8 3" xfId="26694"/>
    <cellStyle name="壞_Book2 4 9" xfId="26695"/>
    <cellStyle name="壞_Book2 5" xfId="26696"/>
    <cellStyle name="壞_Book2 5 2" xfId="26697"/>
    <cellStyle name="壞_Book2 5 2 2" xfId="26698"/>
    <cellStyle name="壞_Book2 5 3" xfId="26699"/>
    <cellStyle name="壞_Book2 5 3 2" xfId="26700"/>
    <cellStyle name="壞_Book2 5 3 3" xfId="26701"/>
    <cellStyle name="壞_Book2 5 4" xfId="26702"/>
    <cellStyle name="壞_Book2 5 5" xfId="26703"/>
    <cellStyle name="壞_Book2 6" xfId="26704"/>
    <cellStyle name="壞_Book2 6 2" xfId="26705"/>
    <cellStyle name="壞_Book2 6 2 2" xfId="26706"/>
    <cellStyle name="壞_Book2 6 3" xfId="26707"/>
    <cellStyle name="壞_Book2 6 3 2" xfId="26708"/>
    <cellStyle name="壞_Book2 6 3 3" xfId="26709"/>
    <cellStyle name="壞_Book2 6 4" xfId="26710"/>
    <cellStyle name="壞_Book2 7" xfId="26711"/>
    <cellStyle name="壞_Book2 7 2" xfId="26712"/>
    <cellStyle name="壞_Book2 7 2 2" xfId="26713"/>
    <cellStyle name="壞_Book2 7 3" xfId="26714"/>
    <cellStyle name="壞_Book2 7 3 2" xfId="26715"/>
    <cellStyle name="壞_Book2 7 3 3" xfId="26716"/>
    <cellStyle name="壞_Book2 7 4" xfId="26717"/>
    <cellStyle name="壞_Book2 8" xfId="26718"/>
    <cellStyle name="壞_Book2 8 2" xfId="26719"/>
    <cellStyle name="壞_Book2 8 2 2" xfId="26720"/>
    <cellStyle name="壞_Book2 8 3" xfId="26721"/>
    <cellStyle name="壞_Book2 8 3 2" xfId="26722"/>
    <cellStyle name="壞_Book2 8 3 3" xfId="26723"/>
    <cellStyle name="壞_Book2 8 4" xfId="26724"/>
    <cellStyle name="壞_Book2 9" xfId="26725"/>
    <cellStyle name="壞_Book2 9 2" xfId="26726"/>
    <cellStyle name="壞_Book3" xfId="26727"/>
    <cellStyle name="壞_Book3 10" xfId="26728"/>
    <cellStyle name="壞_Book3 10 2" xfId="26729"/>
    <cellStyle name="壞_Book3 11" xfId="26730"/>
    <cellStyle name="壞_Book3 11 2" xfId="26731"/>
    <cellStyle name="壞_Book3 11 3" xfId="26732"/>
    <cellStyle name="壞_Book3 12" xfId="26733"/>
    <cellStyle name="壞_Book3 13" xfId="26734"/>
    <cellStyle name="壞_Book3 2" xfId="26735"/>
    <cellStyle name="壞_Book3 2 2" xfId="26736"/>
    <cellStyle name="壞_Book3 2 2 2" xfId="26737"/>
    <cellStyle name="壞_Book3 2 2 2 2" xfId="26738"/>
    <cellStyle name="壞_Book3 2 2 3" xfId="26739"/>
    <cellStyle name="壞_Book3 2 2 3 2" xfId="26740"/>
    <cellStyle name="壞_Book3 2 2 3 3" xfId="26741"/>
    <cellStyle name="壞_Book3 2 2 4" xfId="26742"/>
    <cellStyle name="壞_Book3 2 2 5" xfId="26743"/>
    <cellStyle name="壞_Book3 2 3" xfId="26744"/>
    <cellStyle name="壞_Book3 2 3 2" xfId="26745"/>
    <cellStyle name="壞_Book3 2 3 2 2" xfId="26746"/>
    <cellStyle name="壞_Book3 2 3 3" xfId="26747"/>
    <cellStyle name="壞_Book3 2 3 3 2" xfId="26748"/>
    <cellStyle name="壞_Book3 2 3 3 3" xfId="26749"/>
    <cellStyle name="壞_Book3 2 3 4" xfId="26750"/>
    <cellStyle name="壞_Book3 2 4" xfId="26751"/>
    <cellStyle name="壞_Book3 2 4 2" xfId="26752"/>
    <cellStyle name="壞_Book3 2 4 2 2" xfId="26753"/>
    <cellStyle name="壞_Book3 2 4 3" xfId="26754"/>
    <cellStyle name="壞_Book3 2 4 3 2" xfId="26755"/>
    <cellStyle name="壞_Book3 2 4 3 3" xfId="26756"/>
    <cellStyle name="壞_Book3 2 4 4" xfId="26757"/>
    <cellStyle name="壞_Book3 2 5" xfId="26758"/>
    <cellStyle name="壞_Book3 2 5 2" xfId="26759"/>
    <cellStyle name="壞_Book3 2 6" xfId="26760"/>
    <cellStyle name="壞_Book3 2 6 2" xfId="26761"/>
    <cellStyle name="壞_Book3 2 7" xfId="26762"/>
    <cellStyle name="壞_Book3 2 7 2" xfId="26763"/>
    <cellStyle name="壞_Book3 2 7 3" xfId="26764"/>
    <cellStyle name="壞_Book3 2 8" xfId="26765"/>
    <cellStyle name="壞_Book3 3" xfId="26766"/>
    <cellStyle name="壞_Book3 3 2" xfId="26767"/>
    <cellStyle name="壞_Book3 3 2 2" xfId="26768"/>
    <cellStyle name="壞_Book3 3 2 2 2" xfId="26769"/>
    <cellStyle name="壞_Book3 3 2 3" xfId="26770"/>
    <cellStyle name="壞_Book3 3 2 3 2" xfId="26771"/>
    <cellStyle name="壞_Book3 3 2 3 3" xfId="26772"/>
    <cellStyle name="壞_Book3 3 2 4" xfId="26773"/>
    <cellStyle name="壞_Book3 3 2 5" xfId="26774"/>
    <cellStyle name="壞_Book3 3 3" xfId="26775"/>
    <cellStyle name="壞_Book3 3 3 2" xfId="26776"/>
    <cellStyle name="壞_Book3 3 3 2 2" xfId="26777"/>
    <cellStyle name="壞_Book3 3 3 3" xfId="26778"/>
    <cellStyle name="壞_Book3 3 3 3 2" xfId="26779"/>
    <cellStyle name="壞_Book3 3 3 3 3" xfId="26780"/>
    <cellStyle name="壞_Book3 3 3 4" xfId="26781"/>
    <cellStyle name="壞_Book3 3 4" xfId="26782"/>
    <cellStyle name="壞_Book3 3 4 2" xfId="26783"/>
    <cellStyle name="壞_Book3 3 4 2 2" xfId="26784"/>
    <cellStyle name="壞_Book3 3 4 3" xfId="26785"/>
    <cellStyle name="壞_Book3 3 4 3 2" xfId="26786"/>
    <cellStyle name="壞_Book3 3 4 3 3" xfId="26787"/>
    <cellStyle name="壞_Book3 3 4 4" xfId="26788"/>
    <cellStyle name="壞_Book3 3 5" xfId="26789"/>
    <cellStyle name="壞_Book3 3 5 2" xfId="26790"/>
    <cellStyle name="壞_Book3 3 6" xfId="26791"/>
    <cellStyle name="壞_Book3 3 6 2" xfId="26792"/>
    <cellStyle name="壞_Book3 3 7" xfId="26793"/>
    <cellStyle name="壞_Book3 3 7 2" xfId="26794"/>
    <cellStyle name="壞_Book3 3 7 3" xfId="26795"/>
    <cellStyle name="壞_Book3 3 8" xfId="26796"/>
    <cellStyle name="壞_Book3 4" xfId="26797"/>
    <cellStyle name="壞_Book3 4 2" xfId="26798"/>
    <cellStyle name="壞_Book3 4 2 2" xfId="26799"/>
    <cellStyle name="壞_Book3 4 2 2 2" xfId="26800"/>
    <cellStyle name="壞_Book3 4 2 2 2 2" xfId="26801"/>
    <cellStyle name="壞_Book3 4 2 2 3" xfId="26802"/>
    <cellStyle name="壞_Book3 4 2 2 3 2" xfId="26803"/>
    <cellStyle name="壞_Book3 4 2 2 3 3" xfId="26804"/>
    <cellStyle name="壞_Book3 4 2 2 4" xfId="26805"/>
    <cellStyle name="壞_Book3 4 2 3" xfId="26806"/>
    <cellStyle name="壞_Book3 4 2 3 2" xfId="26807"/>
    <cellStyle name="壞_Book3 4 2 3 2 2" xfId="26808"/>
    <cellStyle name="壞_Book3 4 2 3 3" xfId="26809"/>
    <cellStyle name="壞_Book3 4 2 3 3 2" xfId="26810"/>
    <cellStyle name="壞_Book3 4 2 3 3 3" xfId="26811"/>
    <cellStyle name="壞_Book3 4 2 3 4" xfId="26812"/>
    <cellStyle name="壞_Book3 4 2 4" xfId="26813"/>
    <cellStyle name="壞_Book3 4 2 4 2" xfId="26814"/>
    <cellStyle name="壞_Book3 4 2 4 2 2" xfId="26815"/>
    <cellStyle name="壞_Book3 4 2 4 3" xfId="26816"/>
    <cellStyle name="壞_Book3 4 2 4 3 2" xfId="26817"/>
    <cellStyle name="壞_Book3 4 2 4 3 3" xfId="26818"/>
    <cellStyle name="壞_Book3 4 2 4 4" xfId="26819"/>
    <cellStyle name="壞_Book3 4 2 5" xfId="26820"/>
    <cellStyle name="壞_Book3 4 2 5 2" xfId="26821"/>
    <cellStyle name="壞_Book3 4 2 6" xfId="26822"/>
    <cellStyle name="壞_Book3 4 2 6 2" xfId="26823"/>
    <cellStyle name="壞_Book3 4 2 6 3" xfId="26824"/>
    <cellStyle name="壞_Book3 4 2 7" xfId="26825"/>
    <cellStyle name="壞_Book3 4 3" xfId="26826"/>
    <cellStyle name="壞_Book3 4 3 2" xfId="26827"/>
    <cellStyle name="壞_Book3 4 3 2 2" xfId="26828"/>
    <cellStyle name="壞_Book3 4 3 3" xfId="26829"/>
    <cellStyle name="壞_Book3 4 3 3 2" xfId="26830"/>
    <cellStyle name="壞_Book3 4 3 3 3" xfId="26831"/>
    <cellStyle name="壞_Book3 4 3 4" xfId="26832"/>
    <cellStyle name="壞_Book3 4 4" xfId="26833"/>
    <cellStyle name="壞_Book3 4 4 2" xfId="26834"/>
    <cellStyle name="壞_Book3 4 4 2 2" xfId="26835"/>
    <cellStyle name="壞_Book3 4 4 3" xfId="26836"/>
    <cellStyle name="壞_Book3 4 4 3 2" xfId="26837"/>
    <cellStyle name="壞_Book3 4 4 3 3" xfId="26838"/>
    <cellStyle name="壞_Book3 4 4 4" xfId="26839"/>
    <cellStyle name="壞_Book3 4 5" xfId="26840"/>
    <cellStyle name="壞_Book3 4 5 2" xfId="26841"/>
    <cellStyle name="壞_Book3 4 5 2 2" xfId="26842"/>
    <cellStyle name="壞_Book3 4 5 3" xfId="26843"/>
    <cellStyle name="壞_Book3 4 5 3 2" xfId="26844"/>
    <cellStyle name="壞_Book3 4 5 3 3" xfId="26845"/>
    <cellStyle name="壞_Book3 4 5 4" xfId="26846"/>
    <cellStyle name="壞_Book3 4 6" xfId="26847"/>
    <cellStyle name="壞_Book3 4 6 2" xfId="26848"/>
    <cellStyle name="壞_Book3 4 7" xfId="26849"/>
    <cellStyle name="壞_Book3 4 7 2" xfId="26850"/>
    <cellStyle name="壞_Book3 4 8" xfId="26851"/>
    <cellStyle name="壞_Book3 4 8 2" xfId="26852"/>
    <cellStyle name="壞_Book3 4 8 3" xfId="26853"/>
    <cellStyle name="壞_Book3 4 9" xfId="26854"/>
    <cellStyle name="壞_Book3 5" xfId="26855"/>
    <cellStyle name="壞_Book3 5 2" xfId="26856"/>
    <cellStyle name="壞_Book3 5 2 2" xfId="26857"/>
    <cellStyle name="壞_Book3 5 3" xfId="26858"/>
    <cellStyle name="壞_Book3 5 3 2" xfId="26859"/>
    <cellStyle name="壞_Book3 5 3 3" xfId="26860"/>
    <cellStyle name="壞_Book3 5 4" xfId="26861"/>
    <cellStyle name="壞_Book3 5 5" xfId="26862"/>
    <cellStyle name="壞_Book3 6" xfId="26863"/>
    <cellStyle name="壞_Book3 6 2" xfId="26864"/>
    <cellStyle name="壞_Book3 6 2 2" xfId="26865"/>
    <cellStyle name="壞_Book3 6 3" xfId="26866"/>
    <cellStyle name="壞_Book3 6 3 2" xfId="26867"/>
    <cellStyle name="壞_Book3 6 3 3" xfId="26868"/>
    <cellStyle name="壞_Book3 6 4" xfId="26869"/>
    <cellStyle name="壞_Book3 7" xfId="26870"/>
    <cellStyle name="壞_Book3 7 2" xfId="26871"/>
    <cellStyle name="壞_Book3 7 2 2" xfId="26872"/>
    <cellStyle name="壞_Book3 7 3" xfId="26873"/>
    <cellStyle name="壞_Book3 7 3 2" xfId="26874"/>
    <cellStyle name="壞_Book3 7 3 3" xfId="26875"/>
    <cellStyle name="壞_Book3 7 4" xfId="26876"/>
    <cellStyle name="壞_Book3 8" xfId="26877"/>
    <cellStyle name="壞_Book3 8 2" xfId="26878"/>
    <cellStyle name="壞_Book3 8 2 2" xfId="26879"/>
    <cellStyle name="壞_Book3 8 3" xfId="26880"/>
    <cellStyle name="壞_Book3 8 3 2" xfId="26881"/>
    <cellStyle name="壞_Book3 8 3 3" xfId="26882"/>
    <cellStyle name="壞_Book3 8 4" xfId="26883"/>
    <cellStyle name="壞_Book3 9" xfId="26884"/>
    <cellStyle name="壞_Book3 9 2" xfId="26885"/>
    <cellStyle name="壞_LH_QUESTTEXT_V200_jpn" xfId="26886"/>
    <cellStyle name="壞_NPC名" xfId="26887"/>
    <cellStyle name="壞_pg2" xfId="26888"/>
    <cellStyle name="壞_sst1BE" xfId="26889"/>
    <cellStyle name="壞_sst1BE 10" xfId="26890"/>
    <cellStyle name="壞_sst1BE 10 2" xfId="26891"/>
    <cellStyle name="壞_sst1BE 11" xfId="26892"/>
    <cellStyle name="壞_sst1BE 11 2" xfId="26893"/>
    <cellStyle name="壞_sst1BE 11 3" xfId="26894"/>
    <cellStyle name="壞_sst1BE 12" xfId="26895"/>
    <cellStyle name="壞_sst1BE 13" xfId="26896"/>
    <cellStyle name="壞_sst1BE 2" xfId="26897"/>
    <cellStyle name="壞_sst1BE 2 2" xfId="26898"/>
    <cellStyle name="壞_sst1BE 2 2 2" xfId="26899"/>
    <cellStyle name="壞_sst1BE 2 2 2 2" xfId="26900"/>
    <cellStyle name="壞_sst1BE 2 2 3" xfId="26901"/>
    <cellStyle name="壞_sst1BE 2 2 3 2" xfId="26902"/>
    <cellStyle name="壞_sst1BE 2 2 3 3" xfId="26903"/>
    <cellStyle name="壞_sst1BE 2 2 4" xfId="26904"/>
    <cellStyle name="壞_sst1BE 2 2 5" xfId="26905"/>
    <cellStyle name="壞_sst1BE 2 3" xfId="26906"/>
    <cellStyle name="壞_sst1BE 2 3 2" xfId="26907"/>
    <cellStyle name="壞_sst1BE 2 3 2 2" xfId="26908"/>
    <cellStyle name="壞_sst1BE 2 3 3" xfId="26909"/>
    <cellStyle name="壞_sst1BE 2 3 3 2" xfId="26910"/>
    <cellStyle name="壞_sst1BE 2 3 3 3" xfId="26911"/>
    <cellStyle name="壞_sst1BE 2 3 4" xfId="26912"/>
    <cellStyle name="壞_sst1BE 2 4" xfId="26913"/>
    <cellStyle name="壞_sst1BE 2 4 2" xfId="26914"/>
    <cellStyle name="壞_sst1BE 2 4 2 2" xfId="26915"/>
    <cellStyle name="壞_sst1BE 2 4 3" xfId="26916"/>
    <cellStyle name="壞_sst1BE 2 4 3 2" xfId="26917"/>
    <cellStyle name="壞_sst1BE 2 4 3 3" xfId="26918"/>
    <cellStyle name="壞_sst1BE 2 4 4" xfId="26919"/>
    <cellStyle name="壞_sst1BE 2 5" xfId="26920"/>
    <cellStyle name="壞_sst1BE 2 5 2" xfId="26921"/>
    <cellStyle name="壞_sst1BE 2 6" xfId="26922"/>
    <cellStyle name="壞_sst1BE 2 6 2" xfId="26923"/>
    <cellStyle name="壞_sst1BE 2 7" xfId="26924"/>
    <cellStyle name="壞_sst1BE 2 7 2" xfId="26925"/>
    <cellStyle name="壞_sst1BE 2 7 3" xfId="26926"/>
    <cellStyle name="壞_sst1BE 2 8" xfId="26927"/>
    <cellStyle name="壞_sst1BE 3" xfId="26928"/>
    <cellStyle name="壞_sst1BE 3 2" xfId="26929"/>
    <cellStyle name="壞_sst1BE 3 2 2" xfId="26930"/>
    <cellStyle name="壞_sst1BE 3 2 2 2" xfId="26931"/>
    <cellStyle name="壞_sst1BE 3 2 3" xfId="26932"/>
    <cellStyle name="壞_sst1BE 3 2 3 2" xfId="26933"/>
    <cellStyle name="壞_sst1BE 3 2 3 3" xfId="26934"/>
    <cellStyle name="壞_sst1BE 3 2 4" xfId="26935"/>
    <cellStyle name="壞_sst1BE 3 2 5" xfId="26936"/>
    <cellStyle name="壞_sst1BE 3 3" xfId="26937"/>
    <cellStyle name="壞_sst1BE 3 3 2" xfId="26938"/>
    <cellStyle name="壞_sst1BE 3 3 2 2" xfId="26939"/>
    <cellStyle name="壞_sst1BE 3 3 3" xfId="26940"/>
    <cellStyle name="壞_sst1BE 3 3 3 2" xfId="26941"/>
    <cellStyle name="壞_sst1BE 3 3 3 3" xfId="26942"/>
    <cellStyle name="壞_sst1BE 3 3 4" xfId="26943"/>
    <cellStyle name="壞_sst1BE 3 4" xfId="26944"/>
    <cellStyle name="壞_sst1BE 3 4 2" xfId="26945"/>
    <cellStyle name="壞_sst1BE 3 4 2 2" xfId="26946"/>
    <cellStyle name="壞_sst1BE 3 4 3" xfId="26947"/>
    <cellStyle name="壞_sst1BE 3 4 3 2" xfId="26948"/>
    <cellStyle name="壞_sst1BE 3 4 3 3" xfId="26949"/>
    <cellStyle name="壞_sst1BE 3 4 4" xfId="26950"/>
    <cellStyle name="壞_sst1BE 3 5" xfId="26951"/>
    <cellStyle name="壞_sst1BE 3 5 2" xfId="26952"/>
    <cellStyle name="壞_sst1BE 3 6" xfId="26953"/>
    <cellStyle name="壞_sst1BE 3 6 2" xfId="26954"/>
    <cellStyle name="壞_sst1BE 3 7" xfId="26955"/>
    <cellStyle name="壞_sst1BE 3 7 2" xfId="26956"/>
    <cellStyle name="壞_sst1BE 3 7 3" xfId="26957"/>
    <cellStyle name="壞_sst1BE 3 8" xfId="26958"/>
    <cellStyle name="壞_sst1BE 4" xfId="26959"/>
    <cellStyle name="壞_sst1BE 4 2" xfId="26960"/>
    <cellStyle name="壞_sst1BE 4 2 2" xfId="26961"/>
    <cellStyle name="壞_sst1BE 4 2 2 2" xfId="26962"/>
    <cellStyle name="壞_sst1BE 4 2 2 2 2" xfId="26963"/>
    <cellStyle name="壞_sst1BE 4 2 2 3" xfId="26964"/>
    <cellStyle name="壞_sst1BE 4 2 2 3 2" xfId="26965"/>
    <cellStyle name="壞_sst1BE 4 2 2 3 3" xfId="26966"/>
    <cellStyle name="壞_sst1BE 4 2 2 4" xfId="26967"/>
    <cellStyle name="壞_sst1BE 4 2 3" xfId="26968"/>
    <cellStyle name="壞_sst1BE 4 2 3 2" xfId="26969"/>
    <cellStyle name="壞_sst1BE 4 2 3 2 2" xfId="26970"/>
    <cellStyle name="壞_sst1BE 4 2 3 3" xfId="26971"/>
    <cellStyle name="壞_sst1BE 4 2 3 3 2" xfId="26972"/>
    <cellStyle name="壞_sst1BE 4 2 3 3 3" xfId="26973"/>
    <cellStyle name="壞_sst1BE 4 2 3 4" xfId="26974"/>
    <cellStyle name="壞_sst1BE 4 2 4" xfId="26975"/>
    <cellStyle name="壞_sst1BE 4 2 4 2" xfId="26976"/>
    <cellStyle name="壞_sst1BE 4 2 4 2 2" xfId="26977"/>
    <cellStyle name="壞_sst1BE 4 2 4 3" xfId="26978"/>
    <cellStyle name="壞_sst1BE 4 2 4 3 2" xfId="26979"/>
    <cellStyle name="壞_sst1BE 4 2 4 3 3" xfId="26980"/>
    <cellStyle name="壞_sst1BE 4 2 4 4" xfId="26981"/>
    <cellStyle name="壞_sst1BE 4 2 5" xfId="26982"/>
    <cellStyle name="壞_sst1BE 4 2 5 2" xfId="26983"/>
    <cellStyle name="壞_sst1BE 4 2 6" xfId="26984"/>
    <cellStyle name="壞_sst1BE 4 2 6 2" xfId="26985"/>
    <cellStyle name="壞_sst1BE 4 2 6 3" xfId="26986"/>
    <cellStyle name="壞_sst1BE 4 2 7" xfId="26987"/>
    <cellStyle name="壞_sst1BE 4 3" xfId="26988"/>
    <cellStyle name="壞_sst1BE 4 3 2" xfId="26989"/>
    <cellStyle name="壞_sst1BE 4 3 2 2" xfId="26990"/>
    <cellStyle name="壞_sst1BE 4 3 3" xfId="26991"/>
    <cellStyle name="壞_sst1BE 4 3 3 2" xfId="26992"/>
    <cellStyle name="壞_sst1BE 4 3 3 3" xfId="26993"/>
    <cellStyle name="壞_sst1BE 4 3 4" xfId="26994"/>
    <cellStyle name="壞_sst1BE 4 4" xfId="26995"/>
    <cellStyle name="壞_sst1BE 4 4 2" xfId="26996"/>
    <cellStyle name="壞_sst1BE 4 4 2 2" xfId="26997"/>
    <cellStyle name="壞_sst1BE 4 4 3" xfId="26998"/>
    <cellStyle name="壞_sst1BE 4 4 3 2" xfId="26999"/>
    <cellStyle name="壞_sst1BE 4 4 3 3" xfId="27000"/>
    <cellStyle name="壞_sst1BE 4 4 4" xfId="27001"/>
    <cellStyle name="壞_sst1BE 4 5" xfId="27002"/>
    <cellStyle name="壞_sst1BE 4 5 2" xfId="27003"/>
    <cellStyle name="壞_sst1BE 4 5 2 2" xfId="27004"/>
    <cellStyle name="壞_sst1BE 4 5 3" xfId="27005"/>
    <cellStyle name="壞_sst1BE 4 5 3 2" xfId="27006"/>
    <cellStyle name="壞_sst1BE 4 5 3 3" xfId="27007"/>
    <cellStyle name="壞_sst1BE 4 5 4" xfId="27008"/>
    <cellStyle name="壞_sst1BE 4 6" xfId="27009"/>
    <cellStyle name="壞_sst1BE 4 6 2" xfId="27010"/>
    <cellStyle name="壞_sst1BE 4 7" xfId="27011"/>
    <cellStyle name="壞_sst1BE 4 7 2" xfId="27012"/>
    <cellStyle name="壞_sst1BE 4 8" xfId="27013"/>
    <cellStyle name="壞_sst1BE 4 8 2" xfId="27014"/>
    <cellStyle name="壞_sst1BE 4 8 3" xfId="27015"/>
    <cellStyle name="壞_sst1BE 4 9" xfId="27016"/>
    <cellStyle name="壞_sst1BE 5" xfId="27017"/>
    <cellStyle name="壞_sst1BE 5 2" xfId="27018"/>
    <cellStyle name="壞_sst1BE 5 2 2" xfId="27019"/>
    <cellStyle name="壞_sst1BE 5 3" xfId="27020"/>
    <cellStyle name="壞_sst1BE 5 3 2" xfId="27021"/>
    <cellStyle name="壞_sst1BE 5 3 3" xfId="27022"/>
    <cellStyle name="壞_sst1BE 5 4" xfId="27023"/>
    <cellStyle name="壞_sst1BE 5 5" xfId="27024"/>
    <cellStyle name="壞_sst1BE 6" xfId="27025"/>
    <cellStyle name="壞_sst1BE 6 2" xfId="27026"/>
    <cellStyle name="壞_sst1BE 6 2 2" xfId="27027"/>
    <cellStyle name="壞_sst1BE 6 3" xfId="27028"/>
    <cellStyle name="壞_sst1BE 6 3 2" xfId="27029"/>
    <cellStyle name="壞_sst1BE 6 3 3" xfId="27030"/>
    <cellStyle name="壞_sst1BE 6 4" xfId="27031"/>
    <cellStyle name="壞_sst1BE 7" xfId="27032"/>
    <cellStyle name="壞_sst1BE 7 2" xfId="27033"/>
    <cellStyle name="壞_sst1BE 7 2 2" xfId="27034"/>
    <cellStyle name="壞_sst1BE 7 3" xfId="27035"/>
    <cellStyle name="壞_sst1BE 7 3 2" xfId="27036"/>
    <cellStyle name="壞_sst1BE 7 3 3" xfId="27037"/>
    <cellStyle name="壞_sst1BE 7 4" xfId="27038"/>
    <cellStyle name="壞_sst1BE 8" xfId="27039"/>
    <cellStyle name="壞_sst1BE 8 2" xfId="27040"/>
    <cellStyle name="壞_sst1BE 8 2 2" xfId="27041"/>
    <cellStyle name="壞_sst1BE 8 3" xfId="27042"/>
    <cellStyle name="壞_sst1BE 8 3 2" xfId="27043"/>
    <cellStyle name="壞_sst1BE 8 3 3" xfId="27044"/>
    <cellStyle name="壞_sst1BE 8 4" xfId="27045"/>
    <cellStyle name="壞_sst1BE 9" xfId="27046"/>
    <cellStyle name="壞_sst1BE 9 2" xfId="27047"/>
    <cellStyle name="壞_sst41" xfId="27048"/>
    <cellStyle name="壞_sst41 10" xfId="27049"/>
    <cellStyle name="壞_sst41 10 2" xfId="27050"/>
    <cellStyle name="壞_sst41 11" xfId="27051"/>
    <cellStyle name="壞_sst41 11 2" xfId="27052"/>
    <cellStyle name="壞_sst41 11 3" xfId="27053"/>
    <cellStyle name="壞_sst41 12" xfId="27054"/>
    <cellStyle name="壞_sst41 13" xfId="27055"/>
    <cellStyle name="壞_sst41 2" xfId="27056"/>
    <cellStyle name="壞_sst41 2 2" xfId="27057"/>
    <cellStyle name="壞_sst41 2 2 2" xfId="27058"/>
    <cellStyle name="壞_sst41 2 2 2 2" xfId="27059"/>
    <cellStyle name="壞_sst41 2 2 3" xfId="27060"/>
    <cellStyle name="壞_sst41 2 2 3 2" xfId="27061"/>
    <cellStyle name="壞_sst41 2 2 3 3" xfId="27062"/>
    <cellStyle name="壞_sst41 2 2 4" xfId="27063"/>
    <cellStyle name="壞_sst41 2 2 5" xfId="27064"/>
    <cellStyle name="壞_sst41 2 3" xfId="27065"/>
    <cellStyle name="壞_sst41 2 3 2" xfId="27066"/>
    <cellStyle name="壞_sst41 2 3 2 2" xfId="27067"/>
    <cellStyle name="壞_sst41 2 3 3" xfId="27068"/>
    <cellStyle name="壞_sst41 2 3 3 2" xfId="27069"/>
    <cellStyle name="壞_sst41 2 3 3 3" xfId="27070"/>
    <cellStyle name="壞_sst41 2 3 4" xfId="27071"/>
    <cellStyle name="壞_sst41 2 4" xfId="27072"/>
    <cellStyle name="壞_sst41 2 4 2" xfId="27073"/>
    <cellStyle name="壞_sst41 2 4 2 2" xfId="27074"/>
    <cellStyle name="壞_sst41 2 4 3" xfId="27075"/>
    <cellStyle name="壞_sst41 2 4 3 2" xfId="27076"/>
    <cellStyle name="壞_sst41 2 4 3 3" xfId="27077"/>
    <cellStyle name="壞_sst41 2 4 4" xfId="27078"/>
    <cellStyle name="壞_sst41 2 5" xfId="27079"/>
    <cellStyle name="壞_sst41 2 5 2" xfId="27080"/>
    <cellStyle name="壞_sst41 2 6" xfId="27081"/>
    <cellStyle name="壞_sst41 2 6 2" xfId="27082"/>
    <cellStyle name="壞_sst41 2 7" xfId="27083"/>
    <cellStyle name="壞_sst41 2 7 2" xfId="27084"/>
    <cellStyle name="壞_sst41 2 7 3" xfId="27085"/>
    <cellStyle name="壞_sst41 2 8" xfId="27086"/>
    <cellStyle name="壞_sst41 3" xfId="27087"/>
    <cellStyle name="壞_sst41 3 2" xfId="27088"/>
    <cellStyle name="壞_sst41 3 2 2" xfId="27089"/>
    <cellStyle name="壞_sst41 3 2 2 2" xfId="27090"/>
    <cellStyle name="壞_sst41 3 2 3" xfId="27091"/>
    <cellStyle name="壞_sst41 3 2 3 2" xfId="27092"/>
    <cellStyle name="壞_sst41 3 2 3 3" xfId="27093"/>
    <cellStyle name="壞_sst41 3 2 4" xfId="27094"/>
    <cellStyle name="壞_sst41 3 2 5" xfId="27095"/>
    <cellStyle name="壞_sst41 3 3" xfId="27096"/>
    <cellStyle name="壞_sst41 3 3 2" xfId="27097"/>
    <cellStyle name="壞_sst41 3 3 2 2" xfId="27098"/>
    <cellStyle name="壞_sst41 3 3 3" xfId="27099"/>
    <cellStyle name="壞_sst41 3 3 3 2" xfId="27100"/>
    <cellStyle name="壞_sst41 3 3 3 3" xfId="27101"/>
    <cellStyle name="壞_sst41 3 3 4" xfId="27102"/>
    <cellStyle name="壞_sst41 3 4" xfId="27103"/>
    <cellStyle name="壞_sst41 3 4 2" xfId="27104"/>
    <cellStyle name="壞_sst41 3 4 2 2" xfId="27105"/>
    <cellStyle name="壞_sst41 3 4 3" xfId="27106"/>
    <cellStyle name="壞_sst41 3 4 3 2" xfId="27107"/>
    <cellStyle name="壞_sst41 3 4 3 3" xfId="27108"/>
    <cellStyle name="壞_sst41 3 4 4" xfId="27109"/>
    <cellStyle name="壞_sst41 3 5" xfId="27110"/>
    <cellStyle name="壞_sst41 3 5 2" xfId="27111"/>
    <cellStyle name="壞_sst41 3 6" xfId="27112"/>
    <cellStyle name="壞_sst41 3 6 2" xfId="27113"/>
    <cellStyle name="壞_sst41 3 7" xfId="27114"/>
    <cellStyle name="壞_sst41 3 7 2" xfId="27115"/>
    <cellStyle name="壞_sst41 3 7 3" xfId="27116"/>
    <cellStyle name="壞_sst41 3 8" xfId="27117"/>
    <cellStyle name="壞_sst41 4" xfId="27118"/>
    <cellStyle name="壞_sst41 4 2" xfId="27119"/>
    <cellStyle name="壞_sst41 4 2 2" xfId="27120"/>
    <cellStyle name="壞_sst41 4 2 2 2" xfId="27121"/>
    <cellStyle name="壞_sst41 4 2 2 2 2" xfId="27122"/>
    <cellStyle name="壞_sst41 4 2 2 3" xfId="27123"/>
    <cellStyle name="壞_sst41 4 2 2 3 2" xfId="27124"/>
    <cellStyle name="壞_sst41 4 2 2 3 3" xfId="27125"/>
    <cellStyle name="壞_sst41 4 2 2 4" xfId="27126"/>
    <cellStyle name="壞_sst41 4 2 3" xfId="27127"/>
    <cellStyle name="壞_sst41 4 2 3 2" xfId="27128"/>
    <cellStyle name="壞_sst41 4 2 3 2 2" xfId="27129"/>
    <cellStyle name="壞_sst41 4 2 3 3" xfId="27130"/>
    <cellStyle name="壞_sst41 4 2 3 3 2" xfId="27131"/>
    <cellStyle name="壞_sst41 4 2 3 3 3" xfId="27132"/>
    <cellStyle name="壞_sst41 4 2 3 4" xfId="27133"/>
    <cellStyle name="壞_sst41 4 2 4" xfId="27134"/>
    <cellStyle name="壞_sst41 4 2 4 2" xfId="27135"/>
    <cellStyle name="壞_sst41 4 2 4 2 2" xfId="27136"/>
    <cellStyle name="壞_sst41 4 2 4 3" xfId="27137"/>
    <cellStyle name="壞_sst41 4 2 4 3 2" xfId="27138"/>
    <cellStyle name="壞_sst41 4 2 4 3 3" xfId="27139"/>
    <cellStyle name="壞_sst41 4 2 4 4" xfId="27140"/>
    <cellStyle name="壞_sst41 4 2 5" xfId="27141"/>
    <cellStyle name="壞_sst41 4 2 5 2" xfId="27142"/>
    <cellStyle name="壞_sst41 4 2 6" xfId="27143"/>
    <cellStyle name="壞_sst41 4 2 6 2" xfId="27144"/>
    <cellStyle name="壞_sst41 4 2 6 3" xfId="27145"/>
    <cellStyle name="壞_sst41 4 2 7" xfId="27146"/>
    <cellStyle name="壞_sst41 4 3" xfId="27147"/>
    <cellStyle name="壞_sst41 4 3 2" xfId="27148"/>
    <cellStyle name="壞_sst41 4 3 2 2" xfId="27149"/>
    <cellStyle name="壞_sst41 4 3 3" xfId="27150"/>
    <cellStyle name="壞_sst41 4 3 3 2" xfId="27151"/>
    <cellStyle name="壞_sst41 4 3 3 3" xfId="27152"/>
    <cellStyle name="壞_sst41 4 3 4" xfId="27153"/>
    <cellStyle name="壞_sst41 4 4" xfId="27154"/>
    <cellStyle name="壞_sst41 4 4 2" xfId="27155"/>
    <cellStyle name="壞_sst41 4 4 2 2" xfId="27156"/>
    <cellStyle name="壞_sst41 4 4 3" xfId="27157"/>
    <cellStyle name="壞_sst41 4 4 3 2" xfId="27158"/>
    <cellStyle name="壞_sst41 4 4 3 3" xfId="27159"/>
    <cellStyle name="壞_sst41 4 4 4" xfId="27160"/>
    <cellStyle name="壞_sst41 4 5" xfId="27161"/>
    <cellStyle name="壞_sst41 4 5 2" xfId="27162"/>
    <cellStyle name="壞_sst41 4 5 2 2" xfId="27163"/>
    <cellStyle name="壞_sst41 4 5 3" xfId="27164"/>
    <cellStyle name="壞_sst41 4 5 3 2" xfId="27165"/>
    <cellStyle name="壞_sst41 4 5 3 3" xfId="27166"/>
    <cellStyle name="壞_sst41 4 5 4" xfId="27167"/>
    <cellStyle name="壞_sst41 4 6" xfId="27168"/>
    <cellStyle name="壞_sst41 4 6 2" xfId="27169"/>
    <cellStyle name="壞_sst41 4 7" xfId="27170"/>
    <cellStyle name="壞_sst41 4 7 2" xfId="27171"/>
    <cellStyle name="壞_sst41 4 8" xfId="27172"/>
    <cellStyle name="壞_sst41 4 8 2" xfId="27173"/>
    <cellStyle name="壞_sst41 4 8 3" xfId="27174"/>
    <cellStyle name="壞_sst41 4 9" xfId="27175"/>
    <cellStyle name="壞_sst41 5" xfId="27176"/>
    <cellStyle name="壞_sst41 5 2" xfId="27177"/>
    <cellStyle name="壞_sst41 5 2 2" xfId="27178"/>
    <cellStyle name="壞_sst41 5 3" xfId="27179"/>
    <cellStyle name="壞_sst41 5 3 2" xfId="27180"/>
    <cellStyle name="壞_sst41 5 3 3" xfId="27181"/>
    <cellStyle name="壞_sst41 5 4" xfId="27182"/>
    <cellStyle name="壞_sst41 5 5" xfId="27183"/>
    <cellStyle name="壞_sst41 6" xfId="27184"/>
    <cellStyle name="壞_sst41 6 2" xfId="27185"/>
    <cellStyle name="壞_sst41 6 2 2" xfId="27186"/>
    <cellStyle name="壞_sst41 6 3" xfId="27187"/>
    <cellStyle name="壞_sst41 6 3 2" xfId="27188"/>
    <cellStyle name="壞_sst41 6 3 3" xfId="27189"/>
    <cellStyle name="壞_sst41 6 4" xfId="27190"/>
    <cellStyle name="壞_sst41 7" xfId="27191"/>
    <cellStyle name="壞_sst41 7 2" xfId="27192"/>
    <cellStyle name="壞_sst41 7 2 2" xfId="27193"/>
    <cellStyle name="壞_sst41 7 3" xfId="27194"/>
    <cellStyle name="壞_sst41 7 3 2" xfId="27195"/>
    <cellStyle name="壞_sst41 7 3 3" xfId="27196"/>
    <cellStyle name="壞_sst41 7 4" xfId="27197"/>
    <cellStyle name="壞_sst41 8" xfId="27198"/>
    <cellStyle name="壞_sst41 8 2" xfId="27199"/>
    <cellStyle name="壞_sst41 8 2 2" xfId="27200"/>
    <cellStyle name="壞_sst41 8 3" xfId="27201"/>
    <cellStyle name="壞_sst41 8 3 2" xfId="27202"/>
    <cellStyle name="壞_sst41 8 3 3" xfId="27203"/>
    <cellStyle name="壞_sst41 8 4" xfId="27204"/>
    <cellStyle name="壞_sst41 9" xfId="27205"/>
    <cellStyle name="壞_sst41 9 2" xfId="27206"/>
    <cellStyle name="壞_sst569" xfId="27207"/>
    <cellStyle name="壞_sst569 10" xfId="27208"/>
    <cellStyle name="壞_sst569 10 2" xfId="27209"/>
    <cellStyle name="壞_sst569 11" xfId="27210"/>
    <cellStyle name="壞_sst569 11 2" xfId="27211"/>
    <cellStyle name="壞_sst569 11 3" xfId="27212"/>
    <cellStyle name="壞_sst569 12" xfId="27213"/>
    <cellStyle name="壞_sst569 13" xfId="27214"/>
    <cellStyle name="壞_sst569 2" xfId="27215"/>
    <cellStyle name="壞_sst569 2 2" xfId="27216"/>
    <cellStyle name="壞_sst569 2 2 2" xfId="27217"/>
    <cellStyle name="壞_sst569 2 2 2 2" xfId="27218"/>
    <cellStyle name="壞_sst569 2 2 3" xfId="27219"/>
    <cellStyle name="壞_sst569 2 2 3 2" xfId="27220"/>
    <cellStyle name="壞_sst569 2 2 3 3" xfId="27221"/>
    <cellStyle name="壞_sst569 2 2 4" xfId="27222"/>
    <cellStyle name="壞_sst569 2 2 5" xfId="27223"/>
    <cellStyle name="壞_sst569 2 3" xfId="27224"/>
    <cellStyle name="壞_sst569 2 3 2" xfId="27225"/>
    <cellStyle name="壞_sst569 2 3 2 2" xfId="27226"/>
    <cellStyle name="壞_sst569 2 3 3" xfId="27227"/>
    <cellStyle name="壞_sst569 2 3 3 2" xfId="27228"/>
    <cellStyle name="壞_sst569 2 3 3 3" xfId="27229"/>
    <cellStyle name="壞_sst569 2 3 4" xfId="27230"/>
    <cellStyle name="壞_sst569 2 4" xfId="27231"/>
    <cellStyle name="壞_sst569 2 4 2" xfId="27232"/>
    <cellStyle name="壞_sst569 2 4 2 2" xfId="27233"/>
    <cellStyle name="壞_sst569 2 4 3" xfId="27234"/>
    <cellStyle name="壞_sst569 2 4 3 2" xfId="27235"/>
    <cellStyle name="壞_sst569 2 4 3 3" xfId="27236"/>
    <cellStyle name="壞_sst569 2 4 4" xfId="27237"/>
    <cellStyle name="壞_sst569 2 5" xfId="27238"/>
    <cellStyle name="壞_sst569 2 5 2" xfId="27239"/>
    <cellStyle name="壞_sst569 2 6" xfId="27240"/>
    <cellStyle name="壞_sst569 2 6 2" xfId="27241"/>
    <cellStyle name="壞_sst569 2 7" xfId="27242"/>
    <cellStyle name="壞_sst569 2 7 2" xfId="27243"/>
    <cellStyle name="壞_sst569 2 7 3" xfId="27244"/>
    <cellStyle name="壞_sst569 2 8" xfId="27245"/>
    <cellStyle name="壞_sst569 3" xfId="27246"/>
    <cellStyle name="壞_sst569 3 2" xfId="27247"/>
    <cellStyle name="壞_sst569 3 2 2" xfId="27248"/>
    <cellStyle name="壞_sst569 3 2 2 2" xfId="27249"/>
    <cellStyle name="壞_sst569 3 2 3" xfId="27250"/>
    <cellStyle name="壞_sst569 3 2 3 2" xfId="27251"/>
    <cellStyle name="壞_sst569 3 2 3 3" xfId="27252"/>
    <cellStyle name="壞_sst569 3 2 4" xfId="27253"/>
    <cellStyle name="壞_sst569 3 2 5" xfId="27254"/>
    <cellStyle name="壞_sst569 3 3" xfId="27255"/>
    <cellStyle name="壞_sst569 3 3 2" xfId="27256"/>
    <cellStyle name="壞_sst569 3 3 2 2" xfId="27257"/>
    <cellStyle name="壞_sst569 3 3 3" xfId="27258"/>
    <cellStyle name="壞_sst569 3 3 3 2" xfId="27259"/>
    <cellStyle name="壞_sst569 3 3 3 3" xfId="27260"/>
    <cellStyle name="壞_sst569 3 3 4" xfId="27261"/>
    <cellStyle name="壞_sst569 3 4" xfId="27262"/>
    <cellStyle name="壞_sst569 3 4 2" xfId="27263"/>
    <cellStyle name="壞_sst569 3 4 2 2" xfId="27264"/>
    <cellStyle name="壞_sst569 3 4 3" xfId="27265"/>
    <cellStyle name="壞_sst569 3 4 3 2" xfId="27266"/>
    <cellStyle name="壞_sst569 3 4 3 3" xfId="27267"/>
    <cellStyle name="壞_sst569 3 4 4" xfId="27268"/>
    <cellStyle name="壞_sst569 3 5" xfId="27269"/>
    <cellStyle name="壞_sst569 3 5 2" xfId="27270"/>
    <cellStyle name="壞_sst569 3 6" xfId="27271"/>
    <cellStyle name="壞_sst569 3 6 2" xfId="27272"/>
    <cellStyle name="壞_sst569 3 7" xfId="27273"/>
    <cellStyle name="壞_sst569 3 7 2" xfId="27274"/>
    <cellStyle name="壞_sst569 3 7 3" xfId="27275"/>
    <cellStyle name="壞_sst569 3 8" xfId="27276"/>
    <cellStyle name="壞_sst569 4" xfId="27277"/>
    <cellStyle name="壞_sst569 4 2" xfId="27278"/>
    <cellStyle name="壞_sst569 4 2 2" xfId="27279"/>
    <cellStyle name="壞_sst569 4 2 2 2" xfId="27280"/>
    <cellStyle name="壞_sst569 4 2 2 2 2" xfId="27281"/>
    <cellStyle name="壞_sst569 4 2 2 3" xfId="27282"/>
    <cellStyle name="壞_sst569 4 2 2 3 2" xfId="27283"/>
    <cellStyle name="壞_sst569 4 2 2 3 3" xfId="27284"/>
    <cellStyle name="壞_sst569 4 2 2 4" xfId="27285"/>
    <cellStyle name="壞_sst569 4 2 3" xfId="27286"/>
    <cellStyle name="壞_sst569 4 2 3 2" xfId="27287"/>
    <cellStyle name="壞_sst569 4 2 3 2 2" xfId="27288"/>
    <cellStyle name="壞_sst569 4 2 3 3" xfId="27289"/>
    <cellStyle name="壞_sst569 4 2 3 3 2" xfId="27290"/>
    <cellStyle name="壞_sst569 4 2 3 3 3" xfId="27291"/>
    <cellStyle name="壞_sst569 4 2 3 4" xfId="27292"/>
    <cellStyle name="壞_sst569 4 2 4" xfId="27293"/>
    <cellStyle name="壞_sst569 4 2 4 2" xfId="27294"/>
    <cellStyle name="壞_sst569 4 2 4 2 2" xfId="27295"/>
    <cellStyle name="壞_sst569 4 2 4 3" xfId="27296"/>
    <cellStyle name="壞_sst569 4 2 4 3 2" xfId="27297"/>
    <cellStyle name="壞_sst569 4 2 4 3 3" xfId="27298"/>
    <cellStyle name="壞_sst569 4 2 4 4" xfId="27299"/>
    <cellStyle name="壞_sst569 4 2 5" xfId="27300"/>
    <cellStyle name="壞_sst569 4 2 5 2" xfId="27301"/>
    <cellStyle name="壞_sst569 4 2 6" xfId="27302"/>
    <cellStyle name="壞_sst569 4 2 6 2" xfId="27303"/>
    <cellStyle name="壞_sst569 4 2 6 3" xfId="27304"/>
    <cellStyle name="壞_sst569 4 2 7" xfId="27305"/>
    <cellStyle name="壞_sst569 4 3" xfId="27306"/>
    <cellStyle name="壞_sst569 4 3 2" xfId="27307"/>
    <cellStyle name="壞_sst569 4 3 2 2" xfId="27308"/>
    <cellStyle name="壞_sst569 4 3 3" xfId="27309"/>
    <cellStyle name="壞_sst569 4 3 3 2" xfId="27310"/>
    <cellStyle name="壞_sst569 4 3 3 3" xfId="27311"/>
    <cellStyle name="壞_sst569 4 3 4" xfId="27312"/>
    <cellStyle name="壞_sst569 4 4" xfId="27313"/>
    <cellStyle name="壞_sst569 4 4 2" xfId="27314"/>
    <cellStyle name="壞_sst569 4 4 2 2" xfId="27315"/>
    <cellStyle name="壞_sst569 4 4 3" xfId="27316"/>
    <cellStyle name="壞_sst569 4 4 3 2" xfId="27317"/>
    <cellStyle name="壞_sst569 4 4 3 3" xfId="27318"/>
    <cellStyle name="壞_sst569 4 4 4" xfId="27319"/>
    <cellStyle name="壞_sst569 4 5" xfId="27320"/>
    <cellStyle name="壞_sst569 4 5 2" xfId="27321"/>
    <cellStyle name="壞_sst569 4 5 2 2" xfId="27322"/>
    <cellStyle name="壞_sst569 4 5 3" xfId="27323"/>
    <cellStyle name="壞_sst569 4 5 3 2" xfId="27324"/>
    <cellStyle name="壞_sst569 4 5 3 3" xfId="27325"/>
    <cellStyle name="壞_sst569 4 5 4" xfId="27326"/>
    <cellStyle name="壞_sst569 4 6" xfId="27327"/>
    <cellStyle name="壞_sst569 4 6 2" xfId="27328"/>
    <cellStyle name="壞_sst569 4 7" xfId="27329"/>
    <cellStyle name="壞_sst569 4 7 2" xfId="27330"/>
    <cellStyle name="壞_sst569 4 8" xfId="27331"/>
    <cellStyle name="壞_sst569 4 8 2" xfId="27332"/>
    <cellStyle name="壞_sst569 4 8 3" xfId="27333"/>
    <cellStyle name="壞_sst569 4 9" xfId="27334"/>
    <cellStyle name="壞_sst569 5" xfId="27335"/>
    <cellStyle name="壞_sst569 5 2" xfId="27336"/>
    <cellStyle name="壞_sst569 5 2 2" xfId="27337"/>
    <cellStyle name="壞_sst569 5 3" xfId="27338"/>
    <cellStyle name="壞_sst569 5 3 2" xfId="27339"/>
    <cellStyle name="壞_sst569 5 3 3" xfId="27340"/>
    <cellStyle name="壞_sst569 5 4" xfId="27341"/>
    <cellStyle name="壞_sst569 5 5" xfId="27342"/>
    <cellStyle name="壞_sst569 6" xfId="27343"/>
    <cellStyle name="壞_sst569 6 2" xfId="27344"/>
    <cellStyle name="壞_sst569 6 2 2" xfId="27345"/>
    <cellStyle name="壞_sst569 6 3" xfId="27346"/>
    <cellStyle name="壞_sst569 6 3 2" xfId="27347"/>
    <cellStyle name="壞_sst569 6 3 3" xfId="27348"/>
    <cellStyle name="壞_sst569 6 4" xfId="27349"/>
    <cellStyle name="壞_sst569 7" xfId="27350"/>
    <cellStyle name="壞_sst569 7 2" xfId="27351"/>
    <cellStyle name="壞_sst569 7 2 2" xfId="27352"/>
    <cellStyle name="壞_sst569 7 3" xfId="27353"/>
    <cellStyle name="壞_sst569 7 3 2" xfId="27354"/>
    <cellStyle name="壞_sst569 7 3 3" xfId="27355"/>
    <cellStyle name="壞_sst569 7 4" xfId="27356"/>
    <cellStyle name="壞_sst569 8" xfId="27357"/>
    <cellStyle name="壞_sst569 8 2" xfId="27358"/>
    <cellStyle name="壞_sst569 8 2 2" xfId="27359"/>
    <cellStyle name="壞_sst569 8 3" xfId="27360"/>
    <cellStyle name="壞_sst569 8 3 2" xfId="27361"/>
    <cellStyle name="壞_sst569 8 3 3" xfId="27362"/>
    <cellStyle name="壞_sst569 8 4" xfId="27363"/>
    <cellStyle name="壞_sst569 9" xfId="27364"/>
    <cellStyle name="壞_sst569 9 2" xfId="27365"/>
    <cellStyle name="壞_sst8BF" xfId="27366"/>
    <cellStyle name="壞_sst8BF 10" xfId="27367"/>
    <cellStyle name="壞_sst8BF 10 2" xfId="27368"/>
    <cellStyle name="壞_sst8BF 11" xfId="27369"/>
    <cellStyle name="壞_sst8BF 11 2" xfId="27370"/>
    <cellStyle name="壞_sst8BF 11 3" xfId="27371"/>
    <cellStyle name="壞_sst8BF 12" xfId="27372"/>
    <cellStyle name="壞_sst8BF 13" xfId="27373"/>
    <cellStyle name="壞_sst8BF 2" xfId="27374"/>
    <cellStyle name="壞_sst8BF 2 2" xfId="27375"/>
    <cellStyle name="壞_sst8BF 2 2 2" xfId="27376"/>
    <cellStyle name="壞_sst8BF 2 2 2 2" xfId="27377"/>
    <cellStyle name="壞_sst8BF 2 2 3" xfId="27378"/>
    <cellStyle name="壞_sst8BF 2 2 3 2" xfId="27379"/>
    <cellStyle name="壞_sst8BF 2 2 3 3" xfId="27380"/>
    <cellStyle name="壞_sst8BF 2 2 4" xfId="27381"/>
    <cellStyle name="壞_sst8BF 2 2 5" xfId="27382"/>
    <cellStyle name="壞_sst8BF 2 3" xfId="27383"/>
    <cellStyle name="壞_sst8BF 2 3 2" xfId="27384"/>
    <cellStyle name="壞_sst8BF 2 3 2 2" xfId="27385"/>
    <cellStyle name="壞_sst8BF 2 3 3" xfId="27386"/>
    <cellStyle name="壞_sst8BF 2 3 3 2" xfId="27387"/>
    <cellStyle name="壞_sst8BF 2 3 3 3" xfId="27388"/>
    <cellStyle name="壞_sst8BF 2 3 4" xfId="27389"/>
    <cellStyle name="壞_sst8BF 2 4" xfId="27390"/>
    <cellStyle name="壞_sst8BF 2 4 2" xfId="27391"/>
    <cellStyle name="壞_sst8BF 2 4 2 2" xfId="27392"/>
    <cellStyle name="壞_sst8BF 2 4 3" xfId="27393"/>
    <cellStyle name="壞_sst8BF 2 4 3 2" xfId="27394"/>
    <cellStyle name="壞_sst8BF 2 4 3 3" xfId="27395"/>
    <cellStyle name="壞_sst8BF 2 4 4" xfId="27396"/>
    <cellStyle name="壞_sst8BF 2 5" xfId="27397"/>
    <cellStyle name="壞_sst8BF 2 5 2" xfId="27398"/>
    <cellStyle name="壞_sst8BF 2 6" xfId="27399"/>
    <cellStyle name="壞_sst8BF 2 6 2" xfId="27400"/>
    <cellStyle name="壞_sst8BF 2 7" xfId="27401"/>
    <cellStyle name="壞_sst8BF 2 7 2" xfId="27402"/>
    <cellStyle name="壞_sst8BF 2 7 3" xfId="27403"/>
    <cellStyle name="壞_sst8BF 2 8" xfId="27404"/>
    <cellStyle name="壞_sst8BF 3" xfId="27405"/>
    <cellStyle name="壞_sst8BF 3 2" xfId="27406"/>
    <cellStyle name="壞_sst8BF 3 2 2" xfId="27407"/>
    <cellStyle name="壞_sst8BF 3 2 2 2" xfId="27408"/>
    <cellStyle name="壞_sst8BF 3 2 3" xfId="27409"/>
    <cellStyle name="壞_sst8BF 3 2 3 2" xfId="27410"/>
    <cellStyle name="壞_sst8BF 3 2 3 3" xfId="27411"/>
    <cellStyle name="壞_sst8BF 3 2 4" xfId="27412"/>
    <cellStyle name="壞_sst8BF 3 2 5" xfId="27413"/>
    <cellStyle name="壞_sst8BF 3 3" xfId="27414"/>
    <cellStyle name="壞_sst8BF 3 3 2" xfId="27415"/>
    <cellStyle name="壞_sst8BF 3 3 2 2" xfId="27416"/>
    <cellStyle name="壞_sst8BF 3 3 3" xfId="27417"/>
    <cellStyle name="壞_sst8BF 3 3 3 2" xfId="27418"/>
    <cellStyle name="壞_sst8BF 3 3 3 3" xfId="27419"/>
    <cellStyle name="壞_sst8BF 3 3 4" xfId="27420"/>
    <cellStyle name="壞_sst8BF 3 4" xfId="27421"/>
    <cellStyle name="壞_sst8BF 3 4 2" xfId="27422"/>
    <cellStyle name="壞_sst8BF 3 4 2 2" xfId="27423"/>
    <cellStyle name="壞_sst8BF 3 4 3" xfId="27424"/>
    <cellStyle name="壞_sst8BF 3 4 3 2" xfId="27425"/>
    <cellStyle name="壞_sst8BF 3 4 3 3" xfId="27426"/>
    <cellStyle name="壞_sst8BF 3 4 4" xfId="27427"/>
    <cellStyle name="壞_sst8BF 3 5" xfId="27428"/>
    <cellStyle name="壞_sst8BF 3 5 2" xfId="27429"/>
    <cellStyle name="壞_sst8BF 3 6" xfId="27430"/>
    <cellStyle name="壞_sst8BF 3 6 2" xfId="27431"/>
    <cellStyle name="壞_sst8BF 3 7" xfId="27432"/>
    <cellStyle name="壞_sst8BF 3 7 2" xfId="27433"/>
    <cellStyle name="壞_sst8BF 3 7 3" xfId="27434"/>
    <cellStyle name="壞_sst8BF 3 8" xfId="27435"/>
    <cellStyle name="壞_sst8BF 4" xfId="27436"/>
    <cellStyle name="壞_sst8BF 4 2" xfId="27437"/>
    <cellStyle name="壞_sst8BF 4 2 2" xfId="27438"/>
    <cellStyle name="壞_sst8BF 4 2 2 2" xfId="27439"/>
    <cellStyle name="壞_sst8BF 4 2 2 2 2" xfId="27440"/>
    <cellStyle name="壞_sst8BF 4 2 2 3" xfId="27441"/>
    <cellStyle name="壞_sst8BF 4 2 2 3 2" xfId="27442"/>
    <cellStyle name="壞_sst8BF 4 2 2 3 3" xfId="27443"/>
    <cellStyle name="壞_sst8BF 4 2 2 4" xfId="27444"/>
    <cellStyle name="壞_sst8BF 4 2 3" xfId="27445"/>
    <cellStyle name="壞_sst8BF 4 2 3 2" xfId="27446"/>
    <cellStyle name="壞_sst8BF 4 2 3 2 2" xfId="27447"/>
    <cellStyle name="壞_sst8BF 4 2 3 3" xfId="27448"/>
    <cellStyle name="壞_sst8BF 4 2 3 3 2" xfId="27449"/>
    <cellStyle name="壞_sst8BF 4 2 3 3 3" xfId="27450"/>
    <cellStyle name="壞_sst8BF 4 2 3 4" xfId="27451"/>
    <cellStyle name="壞_sst8BF 4 2 4" xfId="27452"/>
    <cellStyle name="壞_sst8BF 4 2 4 2" xfId="27453"/>
    <cellStyle name="壞_sst8BF 4 2 4 2 2" xfId="27454"/>
    <cellStyle name="壞_sst8BF 4 2 4 3" xfId="27455"/>
    <cellStyle name="壞_sst8BF 4 2 4 3 2" xfId="27456"/>
    <cellStyle name="壞_sst8BF 4 2 4 3 3" xfId="27457"/>
    <cellStyle name="壞_sst8BF 4 2 4 4" xfId="27458"/>
    <cellStyle name="壞_sst8BF 4 2 5" xfId="27459"/>
    <cellStyle name="壞_sst8BF 4 2 5 2" xfId="27460"/>
    <cellStyle name="壞_sst8BF 4 2 6" xfId="27461"/>
    <cellStyle name="壞_sst8BF 4 2 6 2" xfId="27462"/>
    <cellStyle name="壞_sst8BF 4 2 6 3" xfId="27463"/>
    <cellStyle name="壞_sst8BF 4 2 7" xfId="27464"/>
    <cellStyle name="壞_sst8BF 4 3" xfId="27465"/>
    <cellStyle name="壞_sst8BF 4 3 2" xfId="27466"/>
    <cellStyle name="壞_sst8BF 4 3 2 2" xfId="27467"/>
    <cellStyle name="壞_sst8BF 4 3 3" xfId="27468"/>
    <cellStyle name="壞_sst8BF 4 3 3 2" xfId="27469"/>
    <cellStyle name="壞_sst8BF 4 3 3 3" xfId="27470"/>
    <cellStyle name="壞_sst8BF 4 3 4" xfId="27471"/>
    <cellStyle name="壞_sst8BF 4 4" xfId="27472"/>
    <cellStyle name="壞_sst8BF 4 4 2" xfId="27473"/>
    <cellStyle name="壞_sst8BF 4 4 2 2" xfId="27474"/>
    <cellStyle name="壞_sst8BF 4 4 3" xfId="27475"/>
    <cellStyle name="壞_sst8BF 4 4 3 2" xfId="27476"/>
    <cellStyle name="壞_sst8BF 4 4 3 3" xfId="27477"/>
    <cellStyle name="壞_sst8BF 4 4 4" xfId="27478"/>
    <cellStyle name="壞_sst8BF 4 5" xfId="27479"/>
    <cellStyle name="壞_sst8BF 4 5 2" xfId="27480"/>
    <cellStyle name="壞_sst8BF 4 5 2 2" xfId="27481"/>
    <cellStyle name="壞_sst8BF 4 5 3" xfId="27482"/>
    <cellStyle name="壞_sst8BF 4 5 3 2" xfId="27483"/>
    <cellStyle name="壞_sst8BF 4 5 3 3" xfId="27484"/>
    <cellStyle name="壞_sst8BF 4 5 4" xfId="27485"/>
    <cellStyle name="壞_sst8BF 4 6" xfId="27486"/>
    <cellStyle name="壞_sst8BF 4 6 2" xfId="27487"/>
    <cellStyle name="壞_sst8BF 4 7" xfId="27488"/>
    <cellStyle name="壞_sst8BF 4 7 2" xfId="27489"/>
    <cellStyle name="壞_sst8BF 4 8" xfId="27490"/>
    <cellStyle name="壞_sst8BF 4 8 2" xfId="27491"/>
    <cellStyle name="壞_sst8BF 4 8 3" xfId="27492"/>
    <cellStyle name="壞_sst8BF 4 9" xfId="27493"/>
    <cellStyle name="壞_sst8BF 5" xfId="27494"/>
    <cellStyle name="壞_sst8BF 5 2" xfId="27495"/>
    <cellStyle name="壞_sst8BF 5 2 2" xfId="27496"/>
    <cellStyle name="壞_sst8BF 5 3" xfId="27497"/>
    <cellStyle name="壞_sst8BF 5 3 2" xfId="27498"/>
    <cellStyle name="壞_sst8BF 5 3 3" xfId="27499"/>
    <cellStyle name="壞_sst8BF 5 4" xfId="27500"/>
    <cellStyle name="壞_sst8BF 5 5" xfId="27501"/>
    <cellStyle name="壞_sst8BF 6" xfId="27502"/>
    <cellStyle name="壞_sst8BF 6 2" xfId="27503"/>
    <cellStyle name="壞_sst8BF 6 2 2" xfId="27504"/>
    <cellStyle name="壞_sst8BF 6 3" xfId="27505"/>
    <cellStyle name="壞_sst8BF 6 3 2" xfId="27506"/>
    <cellStyle name="壞_sst8BF 6 3 3" xfId="27507"/>
    <cellStyle name="壞_sst8BF 6 4" xfId="27508"/>
    <cellStyle name="壞_sst8BF 7" xfId="27509"/>
    <cellStyle name="壞_sst8BF 7 2" xfId="27510"/>
    <cellStyle name="壞_sst8BF 7 2 2" xfId="27511"/>
    <cellStyle name="壞_sst8BF 7 3" xfId="27512"/>
    <cellStyle name="壞_sst8BF 7 3 2" xfId="27513"/>
    <cellStyle name="壞_sst8BF 7 3 3" xfId="27514"/>
    <cellStyle name="壞_sst8BF 7 4" xfId="27515"/>
    <cellStyle name="壞_sst8BF 8" xfId="27516"/>
    <cellStyle name="壞_sst8BF 8 2" xfId="27517"/>
    <cellStyle name="壞_sst8BF 8 2 2" xfId="27518"/>
    <cellStyle name="壞_sst8BF 8 3" xfId="27519"/>
    <cellStyle name="壞_sst8BF 8 3 2" xfId="27520"/>
    <cellStyle name="壞_sst8BF 8 3 3" xfId="27521"/>
    <cellStyle name="壞_sst8BF 8 4" xfId="27522"/>
    <cellStyle name="壞_sst8BF 9" xfId="27523"/>
    <cellStyle name="壞_sst8BF 9 2" xfId="27524"/>
    <cellStyle name="壞_Tip說明文字" xfId="27525"/>
    <cellStyle name="壞_UI文字" xfId="27526"/>
    <cellStyle name="壞_UI文字 10" xfId="27527"/>
    <cellStyle name="壞_UI文字 10 2" xfId="27528"/>
    <cellStyle name="壞_UI文字 11" xfId="27529"/>
    <cellStyle name="壞_UI文字 11 2" xfId="27530"/>
    <cellStyle name="壞_UI文字 11 3" xfId="27531"/>
    <cellStyle name="壞_UI文字 12" xfId="27532"/>
    <cellStyle name="壞_UI文字 13" xfId="27533"/>
    <cellStyle name="壞_UI文字 2" xfId="27534"/>
    <cellStyle name="壞_UI文字 2 2" xfId="27535"/>
    <cellStyle name="壞_UI文字 2 2 2" xfId="27536"/>
    <cellStyle name="壞_UI文字 2 2 2 2" xfId="27537"/>
    <cellStyle name="壞_UI文字 2 2 3" xfId="27538"/>
    <cellStyle name="壞_UI文字 2 2 3 2" xfId="27539"/>
    <cellStyle name="壞_UI文字 2 2 3 3" xfId="27540"/>
    <cellStyle name="壞_UI文字 2 2 4" xfId="27541"/>
    <cellStyle name="壞_UI文字 2 2 5" xfId="27542"/>
    <cellStyle name="壞_UI文字 2 3" xfId="27543"/>
    <cellStyle name="壞_UI文字 2 3 2" xfId="27544"/>
    <cellStyle name="壞_UI文字 2 3 2 2" xfId="27545"/>
    <cellStyle name="壞_UI文字 2 3 3" xfId="27546"/>
    <cellStyle name="壞_UI文字 2 3 3 2" xfId="27547"/>
    <cellStyle name="壞_UI文字 2 3 3 3" xfId="27548"/>
    <cellStyle name="壞_UI文字 2 3 4" xfId="27549"/>
    <cellStyle name="壞_UI文字 2 4" xfId="27550"/>
    <cellStyle name="壞_UI文字 2 4 2" xfId="27551"/>
    <cellStyle name="壞_UI文字 2 4 2 2" xfId="27552"/>
    <cellStyle name="壞_UI文字 2 4 3" xfId="27553"/>
    <cellStyle name="壞_UI文字 2 4 3 2" xfId="27554"/>
    <cellStyle name="壞_UI文字 2 4 3 3" xfId="27555"/>
    <cellStyle name="壞_UI文字 2 4 4" xfId="27556"/>
    <cellStyle name="壞_UI文字 2 5" xfId="27557"/>
    <cellStyle name="壞_UI文字 2 5 2" xfId="27558"/>
    <cellStyle name="壞_UI文字 2 6" xfId="27559"/>
    <cellStyle name="壞_UI文字 2 6 2" xfId="27560"/>
    <cellStyle name="壞_UI文字 2 7" xfId="27561"/>
    <cellStyle name="壞_UI文字 2 7 2" xfId="27562"/>
    <cellStyle name="壞_UI文字 2 7 3" xfId="27563"/>
    <cellStyle name="壞_UI文字 2 8" xfId="27564"/>
    <cellStyle name="壞_UI文字 3" xfId="27565"/>
    <cellStyle name="壞_UI文字 3 2" xfId="27566"/>
    <cellStyle name="壞_UI文字 3 2 2" xfId="27567"/>
    <cellStyle name="壞_UI文字 3 2 2 2" xfId="27568"/>
    <cellStyle name="壞_UI文字 3 2 3" xfId="27569"/>
    <cellStyle name="壞_UI文字 3 2 3 2" xfId="27570"/>
    <cellStyle name="壞_UI文字 3 2 3 3" xfId="27571"/>
    <cellStyle name="壞_UI文字 3 2 4" xfId="27572"/>
    <cellStyle name="壞_UI文字 3 2 5" xfId="27573"/>
    <cellStyle name="壞_UI文字 3 3" xfId="27574"/>
    <cellStyle name="壞_UI文字 3 3 2" xfId="27575"/>
    <cellStyle name="壞_UI文字 3 3 2 2" xfId="27576"/>
    <cellStyle name="壞_UI文字 3 3 3" xfId="27577"/>
    <cellStyle name="壞_UI文字 3 3 3 2" xfId="27578"/>
    <cellStyle name="壞_UI文字 3 3 3 3" xfId="27579"/>
    <cellStyle name="壞_UI文字 3 3 4" xfId="27580"/>
    <cellStyle name="壞_UI文字 3 4" xfId="27581"/>
    <cellStyle name="壞_UI文字 3 4 2" xfId="27582"/>
    <cellStyle name="壞_UI文字 3 4 2 2" xfId="27583"/>
    <cellStyle name="壞_UI文字 3 4 3" xfId="27584"/>
    <cellStyle name="壞_UI文字 3 4 3 2" xfId="27585"/>
    <cellStyle name="壞_UI文字 3 4 3 3" xfId="27586"/>
    <cellStyle name="壞_UI文字 3 4 4" xfId="27587"/>
    <cellStyle name="壞_UI文字 3 5" xfId="27588"/>
    <cellStyle name="壞_UI文字 3 5 2" xfId="27589"/>
    <cellStyle name="壞_UI文字 3 6" xfId="27590"/>
    <cellStyle name="壞_UI文字 3 6 2" xfId="27591"/>
    <cellStyle name="壞_UI文字 3 7" xfId="27592"/>
    <cellStyle name="壞_UI文字 3 7 2" xfId="27593"/>
    <cellStyle name="壞_UI文字 3 7 3" xfId="27594"/>
    <cellStyle name="壞_UI文字 3 8" xfId="27595"/>
    <cellStyle name="壞_UI文字 4" xfId="27596"/>
    <cellStyle name="壞_UI文字 4 2" xfId="27597"/>
    <cellStyle name="壞_UI文字 4 2 2" xfId="27598"/>
    <cellStyle name="壞_UI文字 4 2 2 2" xfId="27599"/>
    <cellStyle name="壞_UI文字 4 2 2 2 2" xfId="27600"/>
    <cellStyle name="壞_UI文字 4 2 2 3" xfId="27601"/>
    <cellStyle name="壞_UI文字 4 2 2 3 2" xfId="27602"/>
    <cellStyle name="壞_UI文字 4 2 2 3 3" xfId="27603"/>
    <cellStyle name="壞_UI文字 4 2 2 4" xfId="27604"/>
    <cellStyle name="壞_UI文字 4 2 3" xfId="27605"/>
    <cellStyle name="壞_UI文字 4 2 3 2" xfId="27606"/>
    <cellStyle name="壞_UI文字 4 2 3 2 2" xfId="27607"/>
    <cellStyle name="壞_UI文字 4 2 3 3" xfId="27608"/>
    <cellStyle name="壞_UI文字 4 2 3 3 2" xfId="27609"/>
    <cellStyle name="壞_UI文字 4 2 3 3 3" xfId="27610"/>
    <cellStyle name="壞_UI文字 4 2 3 4" xfId="27611"/>
    <cellStyle name="壞_UI文字 4 2 4" xfId="27612"/>
    <cellStyle name="壞_UI文字 4 2 4 2" xfId="27613"/>
    <cellStyle name="壞_UI文字 4 2 4 2 2" xfId="27614"/>
    <cellStyle name="壞_UI文字 4 2 4 3" xfId="27615"/>
    <cellStyle name="壞_UI文字 4 2 4 3 2" xfId="27616"/>
    <cellStyle name="壞_UI文字 4 2 4 3 3" xfId="27617"/>
    <cellStyle name="壞_UI文字 4 2 4 4" xfId="27618"/>
    <cellStyle name="壞_UI文字 4 2 5" xfId="27619"/>
    <cellStyle name="壞_UI文字 4 2 5 2" xfId="27620"/>
    <cellStyle name="壞_UI文字 4 2 6" xfId="27621"/>
    <cellStyle name="壞_UI文字 4 2 6 2" xfId="27622"/>
    <cellStyle name="壞_UI文字 4 2 6 3" xfId="27623"/>
    <cellStyle name="壞_UI文字 4 2 7" xfId="27624"/>
    <cellStyle name="壞_UI文字 4 3" xfId="27625"/>
    <cellStyle name="壞_UI文字 4 3 2" xfId="27626"/>
    <cellStyle name="壞_UI文字 4 3 2 2" xfId="27627"/>
    <cellStyle name="壞_UI文字 4 3 3" xfId="27628"/>
    <cellStyle name="壞_UI文字 4 3 3 2" xfId="27629"/>
    <cellStyle name="壞_UI文字 4 3 3 3" xfId="27630"/>
    <cellStyle name="壞_UI文字 4 3 4" xfId="27631"/>
    <cellStyle name="壞_UI文字 4 4" xfId="27632"/>
    <cellStyle name="壞_UI文字 4 4 2" xfId="27633"/>
    <cellStyle name="壞_UI文字 4 4 2 2" xfId="27634"/>
    <cellStyle name="壞_UI文字 4 4 3" xfId="27635"/>
    <cellStyle name="壞_UI文字 4 4 3 2" xfId="27636"/>
    <cellStyle name="壞_UI文字 4 4 3 3" xfId="27637"/>
    <cellStyle name="壞_UI文字 4 4 4" xfId="27638"/>
    <cellStyle name="壞_UI文字 4 5" xfId="27639"/>
    <cellStyle name="壞_UI文字 4 5 2" xfId="27640"/>
    <cellStyle name="壞_UI文字 4 5 2 2" xfId="27641"/>
    <cellStyle name="壞_UI文字 4 5 3" xfId="27642"/>
    <cellStyle name="壞_UI文字 4 5 3 2" xfId="27643"/>
    <cellStyle name="壞_UI文字 4 5 3 3" xfId="27644"/>
    <cellStyle name="壞_UI文字 4 5 4" xfId="27645"/>
    <cellStyle name="壞_UI文字 4 6" xfId="27646"/>
    <cellStyle name="壞_UI文字 4 6 2" xfId="27647"/>
    <cellStyle name="壞_UI文字 4 7" xfId="27648"/>
    <cellStyle name="壞_UI文字 4 7 2" xfId="27649"/>
    <cellStyle name="壞_UI文字 4 8" xfId="27650"/>
    <cellStyle name="壞_UI文字 4 8 2" xfId="27651"/>
    <cellStyle name="壞_UI文字 4 8 3" xfId="27652"/>
    <cellStyle name="壞_UI文字 4 9" xfId="27653"/>
    <cellStyle name="壞_UI文字 5" xfId="27654"/>
    <cellStyle name="壞_UI文字 5 2" xfId="27655"/>
    <cellStyle name="壞_UI文字 5 2 2" xfId="27656"/>
    <cellStyle name="壞_UI文字 5 3" xfId="27657"/>
    <cellStyle name="壞_UI文字 5 3 2" xfId="27658"/>
    <cellStyle name="壞_UI文字 5 3 3" xfId="27659"/>
    <cellStyle name="壞_UI文字 5 4" xfId="27660"/>
    <cellStyle name="壞_UI文字 5 5" xfId="27661"/>
    <cellStyle name="壞_UI文字 6" xfId="27662"/>
    <cellStyle name="壞_UI文字 6 2" xfId="27663"/>
    <cellStyle name="壞_UI文字 6 2 2" xfId="27664"/>
    <cellStyle name="壞_UI文字 6 3" xfId="27665"/>
    <cellStyle name="壞_UI文字 6 3 2" xfId="27666"/>
    <cellStyle name="壞_UI文字 6 3 3" xfId="27667"/>
    <cellStyle name="壞_UI文字 6 4" xfId="27668"/>
    <cellStyle name="壞_UI文字 7" xfId="27669"/>
    <cellStyle name="壞_UI文字 7 2" xfId="27670"/>
    <cellStyle name="壞_UI文字 7 2 2" xfId="27671"/>
    <cellStyle name="壞_UI文字 7 3" xfId="27672"/>
    <cellStyle name="壞_UI文字 7 3 2" xfId="27673"/>
    <cellStyle name="壞_UI文字 7 3 3" xfId="27674"/>
    <cellStyle name="壞_UI文字 7 4" xfId="27675"/>
    <cellStyle name="壞_UI文字 8" xfId="27676"/>
    <cellStyle name="壞_UI文字 8 2" xfId="27677"/>
    <cellStyle name="壞_UI文字 8 2 2" xfId="27678"/>
    <cellStyle name="壞_UI文字 8 3" xfId="27679"/>
    <cellStyle name="壞_UI文字 8 3 2" xfId="27680"/>
    <cellStyle name="壞_UI文字 8 3 3" xfId="27681"/>
    <cellStyle name="壞_UI文字 8 4" xfId="27682"/>
    <cellStyle name="壞_UI文字 9" xfId="27683"/>
    <cellStyle name="壞_UI文字 9 2" xfId="27684"/>
    <cellStyle name="壞_Z_TEXTDATA" xfId="27685"/>
    <cellStyle name="壞_變數文字表" xfId="27686"/>
    <cellStyle name="壞_場景地域名稱文字" xfId="27687"/>
    <cellStyle name="壞_場景名稱" xfId="27688"/>
    <cellStyle name="壞_商城物品文字" xfId="27689"/>
    <cellStyle name="壞_系統訊息" xfId="27690"/>
    <cellStyle name="壞_星座運勢" xfId="27691"/>
    <cellStyle name="貨幣 2" xfId="27692"/>
    <cellStyle name="貨幣 2 10" xfId="27693"/>
    <cellStyle name="貨幣 2 11" xfId="27694"/>
    <cellStyle name="貨幣 2 2" xfId="27695"/>
    <cellStyle name="貨幣 2 2 2" xfId="27696"/>
    <cellStyle name="貨幣 2 2 2 2" xfId="27697"/>
    <cellStyle name="貨幣 2 2 2 3" xfId="27698"/>
    <cellStyle name="貨幣 2 2 2 4" xfId="27699"/>
    <cellStyle name="貨幣 2 2 2 5" xfId="27700"/>
    <cellStyle name="貨幣 2 2 2 6" xfId="27701"/>
    <cellStyle name="貨幣 2 2 3" xfId="27702"/>
    <cellStyle name="貨幣 2 2 3 2" xfId="27703"/>
    <cellStyle name="貨幣 2 2 3 3" xfId="27704"/>
    <cellStyle name="貨幣 2 2 3 4" xfId="27705"/>
    <cellStyle name="貨幣 2 2 4" xfId="27706"/>
    <cellStyle name="貨幣 2 2 4 2" xfId="27707"/>
    <cellStyle name="貨幣 2 2 4 3" xfId="27708"/>
    <cellStyle name="貨幣 2 2 4 4" xfId="27709"/>
    <cellStyle name="貨幣 2 2 5" xfId="27710"/>
    <cellStyle name="貨幣 2 2 6" xfId="27711"/>
    <cellStyle name="貨幣 2 2 7" xfId="27712"/>
    <cellStyle name="貨幣 2 3" xfId="27713"/>
    <cellStyle name="貨幣 2 3 2" xfId="27714"/>
    <cellStyle name="貨幣 2 3 2 2" xfId="27715"/>
    <cellStyle name="貨幣 2 3 2 3" xfId="27716"/>
    <cellStyle name="貨幣 2 3 2 4" xfId="27717"/>
    <cellStyle name="貨幣 2 3 2 5" xfId="27718"/>
    <cellStyle name="貨幣 2 3 2 6" xfId="27719"/>
    <cellStyle name="貨幣 2 3 3" xfId="27720"/>
    <cellStyle name="貨幣 2 3 3 2" xfId="27721"/>
    <cellStyle name="貨幣 2 3 3 3" xfId="27722"/>
    <cellStyle name="貨幣 2 3 3 4" xfId="27723"/>
    <cellStyle name="貨幣 2 3 4" xfId="27724"/>
    <cellStyle name="貨幣 2 3 4 2" xfId="27725"/>
    <cellStyle name="貨幣 2 3 4 3" xfId="27726"/>
    <cellStyle name="貨幣 2 3 4 4" xfId="27727"/>
    <cellStyle name="貨幣 2 3 5" xfId="27728"/>
    <cellStyle name="貨幣 2 3 6" xfId="27729"/>
    <cellStyle name="貨幣 2 3 7" xfId="27730"/>
    <cellStyle name="貨幣 2 4" xfId="27731"/>
    <cellStyle name="貨幣 2 4 2" xfId="27732"/>
    <cellStyle name="貨幣 2 4 2 2" xfId="27733"/>
    <cellStyle name="貨幣 2 4 2 3" xfId="27734"/>
    <cellStyle name="貨幣 2 4 2 4" xfId="27735"/>
    <cellStyle name="貨幣 2 4 2 5" xfId="27736"/>
    <cellStyle name="貨幣 2 4 2 6" xfId="27737"/>
    <cellStyle name="貨幣 2 4 3" xfId="27738"/>
    <cellStyle name="貨幣 2 4 3 2" xfId="27739"/>
    <cellStyle name="貨幣 2 4 3 3" xfId="27740"/>
    <cellStyle name="貨幣 2 4 3 4" xfId="27741"/>
    <cellStyle name="貨幣 2 4 4" xfId="27742"/>
    <cellStyle name="貨幣 2 4 4 2" xfId="27743"/>
    <cellStyle name="貨幣 2 4 4 3" xfId="27744"/>
    <cellStyle name="貨幣 2 4 4 4" xfId="27745"/>
    <cellStyle name="貨幣 2 4 5" xfId="27746"/>
    <cellStyle name="貨幣 2 4 6" xfId="27747"/>
    <cellStyle name="貨幣 2 4 7" xfId="27748"/>
    <cellStyle name="貨幣 2 5" xfId="27749"/>
    <cellStyle name="貨幣 2 5 2" xfId="27750"/>
    <cellStyle name="貨幣 2 5 2 2" xfId="27751"/>
    <cellStyle name="貨幣 2 5 2 3" xfId="27752"/>
    <cellStyle name="貨幣 2 5 2 4" xfId="27753"/>
    <cellStyle name="貨幣 2 5 2 5" xfId="27754"/>
    <cellStyle name="貨幣 2 5 2 6" xfId="27755"/>
    <cellStyle name="貨幣 2 5 3" xfId="27756"/>
    <cellStyle name="貨幣 2 5 3 2" xfId="27757"/>
    <cellStyle name="貨幣 2 5 3 3" xfId="27758"/>
    <cellStyle name="貨幣 2 5 3 4" xfId="27759"/>
    <cellStyle name="貨幣 2 5 4" xfId="27760"/>
    <cellStyle name="貨幣 2 5 4 2" xfId="27761"/>
    <cellStyle name="貨幣 2 5 4 3" xfId="27762"/>
    <cellStyle name="貨幣 2 5 4 4" xfId="27763"/>
    <cellStyle name="貨幣 2 5 5" xfId="27764"/>
    <cellStyle name="貨幣 2 5 6" xfId="27765"/>
    <cellStyle name="貨幣 2 5 7" xfId="27766"/>
    <cellStyle name="貨幣 2 6" xfId="27767"/>
    <cellStyle name="貨幣 2 6 2" xfId="27768"/>
    <cellStyle name="貨幣 2 6 2 2" xfId="27769"/>
    <cellStyle name="貨幣 2 6 2 3" xfId="27770"/>
    <cellStyle name="貨幣 2 6 2 4" xfId="27771"/>
    <cellStyle name="貨幣 2 6 2 5" xfId="27772"/>
    <cellStyle name="貨幣 2 6 2 6" xfId="27773"/>
    <cellStyle name="貨幣 2 6 3" xfId="27774"/>
    <cellStyle name="貨幣 2 6 3 2" xfId="27775"/>
    <cellStyle name="貨幣 2 6 3 3" xfId="27776"/>
    <cellStyle name="貨幣 2 6 3 4" xfId="27777"/>
    <cellStyle name="貨幣 2 6 4" xfId="27778"/>
    <cellStyle name="貨幣 2 6 4 2" xfId="27779"/>
    <cellStyle name="貨幣 2 6 4 3" xfId="27780"/>
    <cellStyle name="貨幣 2 6 4 4" xfId="27781"/>
    <cellStyle name="貨幣 2 6 5" xfId="27782"/>
    <cellStyle name="貨幣 2 6 6" xfId="27783"/>
    <cellStyle name="貨幣 2 6 7" xfId="27784"/>
    <cellStyle name="貨幣 2 7" xfId="27785"/>
    <cellStyle name="貨幣 2 7 2" xfId="27786"/>
    <cellStyle name="貨幣 2 7 2 2" xfId="27787"/>
    <cellStyle name="貨幣 2 7 2 3" xfId="27788"/>
    <cellStyle name="貨幣 2 7 2 4" xfId="27789"/>
    <cellStyle name="貨幣 2 7 2 5" xfId="27790"/>
    <cellStyle name="貨幣 2 7 3" xfId="27791"/>
    <cellStyle name="貨幣 2 7 3 2" xfId="27792"/>
    <cellStyle name="貨幣 2 7 3 3" xfId="27793"/>
    <cellStyle name="貨幣 2 7 3 4" xfId="27794"/>
    <cellStyle name="貨幣 2 7 4" xfId="27795"/>
    <cellStyle name="貨幣 2 7 4 2" xfId="27796"/>
    <cellStyle name="貨幣 2 7 4 3" xfId="27797"/>
    <cellStyle name="貨幣 2 7 4 4" xfId="27798"/>
    <cellStyle name="貨幣 2 7 5" xfId="27799"/>
    <cellStyle name="貨幣 2 7 6" xfId="27800"/>
    <cellStyle name="貨幣 2 7 7" xfId="27801"/>
    <cellStyle name="貨幣 2 8" xfId="27802"/>
    <cellStyle name="貨幣 2 8 2" xfId="27803"/>
    <cellStyle name="貨幣 2 8 3" xfId="27804"/>
    <cellStyle name="貨幣 2 8 4" xfId="27805"/>
    <cellStyle name="貨幣 2 9" xfId="27806"/>
    <cellStyle name="貨幣 2 9 2" xfId="27807"/>
    <cellStyle name="貨幣 2 9 3" xfId="27808"/>
    <cellStyle name="貨幣 2 9 4" xfId="27809"/>
    <cellStyle name="貨幣 20" xfId="27810"/>
    <cellStyle name="貨幣 3" xfId="27811"/>
    <cellStyle name="貨幣 3 2" xfId="27812"/>
    <cellStyle name="貨幣 3 3" xfId="27813"/>
    <cellStyle name="貨幣 4" xfId="27814"/>
    <cellStyle name="貨幣 6" xfId="27815"/>
    <cellStyle name="計算方式 10" xfId="27816"/>
    <cellStyle name="計算方式 10 2" xfId="27817"/>
    <cellStyle name="計算方式 10 2 2" xfId="27818"/>
    <cellStyle name="計算方式 10 2 2 2" xfId="27819"/>
    <cellStyle name="計算方式 10 2 2 3" xfId="27820"/>
    <cellStyle name="計算方式 10 2 2 4" xfId="27821"/>
    <cellStyle name="計算方式 10 2 2 5" xfId="27822"/>
    <cellStyle name="計算方式 10 2 3" xfId="27823"/>
    <cellStyle name="計算方式 10 2 3 2" xfId="27824"/>
    <cellStyle name="計算方式 10 2 3 3" xfId="27825"/>
    <cellStyle name="計算方式 10 2 4" xfId="27826"/>
    <cellStyle name="計算方式 10 2 5" xfId="27827"/>
    <cellStyle name="計算方式 10 2 5 2" xfId="27828"/>
    <cellStyle name="計算方式 10 2 6" xfId="27829"/>
    <cellStyle name="計算方式 10 3" xfId="27830"/>
    <cellStyle name="計算方式 10 3 2" xfId="27831"/>
    <cellStyle name="計算方式 10 3 2 2" xfId="27832"/>
    <cellStyle name="計算方式 10 3 2 3" xfId="27833"/>
    <cellStyle name="計算方式 10 3 2 4" xfId="27834"/>
    <cellStyle name="計算方式 10 3 2 5" xfId="27835"/>
    <cellStyle name="計算方式 10 3 3" xfId="27836"/>
    <cellStyle name="計算方式 10 3 3 2" xfId="27837"/>
    <cellStyle name="計算方式 10 3 3 3" xfId="27838"/>
    <cellStyle name="計算方式 10 3 4" xfId="27839"/>
    <cellStyle name="計算方式 10 3 5" xfId="27840"/>
    <cellStyle name="計算方式 10 3 5 2" xfId="27841"/>
    <cellStyle name="計算方式 10 3 6" xfId="27842"/>
    <cellStyle name="計算方式 10 4" xfId="27843"/>
    <cellStyle name="計算方式 10 4 2" xfId="27844"/>
    <cellStyle name="計算方式 10 4 2 2" xfId="27845"/>
    <cellStyle name="計算方式 10 4 2 3" xfId="27846"/>
    <cellStyle name="計算方式 10 4 2 4" xfId="27847"/>
    <cellStyle name="計算方式 10 4 2 5" xfId="27848"/>
    <cellStyle name="計算方式 10 4 3" xfId="27849"/>
    <cellStyle name="計算方式 10 4 3 2" xfId="27850"/>
    <cellStyle name="計算方式 10 4 3 3" xfId="27851"/>
    <cellStyle name="計算方式 10 4 4" xfId="27852"/>
    <cellStyle name="計算方式 10 4 5" xfId="27853"/>
    <cellStyle name="計算方式 10 4 5 2" xfId="27854"/>
    <cellStyle name="計算方式 10 4 6" xfId="27855"/>
    <cellStyle name="計算方式 10 5" xfId="27856"/>
    <cellStyle name="計算方式 10 5 2" xfId="27857"/>
    <cellStyle name="計算方式 10 5 2 2" xfId="27858"/>
    <cellStyle name="計算方式 10 5 3" xfId="27859"/>
    <cellStyle name="計算方式 10 5 4" xfId="27860"/>
    <cellStyle name="計算方式 10 6" xfId="27861"/>
    <cellStyle name="計算方式 10 6 2" xfId="27862"/>
    <cellStyle name="計算方式 10 6 3" xfId="27863"/>
    <cellStyle name="計算方式 10 6 4" xfId="27864"/>
    <cellStyle name="計算方式 10 7" xfId="27865"/>
    <cellStyle name="計算方式 10 8" xfId="27866"/>
    <cellStyle name="計算方式 10 8 2" xfId="27867"/>
    <cellStyle name="計算方式 10 9" xfId="27868"/>
    <cellStyle name="計算方式 11" xfId="27869"/>
    <cellStyle name="計算方式 11 2" xfId="27870"/>
    <cellStyle name="計算方式 11 2 2" xfId="27871"/>
    <cellStyle name="計算方式 11 2 2 2" xfId="27872"/>
    <cellStyle name="計算方式 11 2 2 3" xfId="27873"/>
    <cellStyle name="計算方式 11 2 2 4" xfId="27874"/>
    <cellStyle name="計算方式 11 2 2 5" xfId="27875"/>
    <cellStyle name="計算方式 11 2 3" xfId="27876"/>
    <cellStyle name="計算方式 11 2 3 2" xfId="27877"/>
    <cellStyle name="計算方式 11 2 3 3" xfId="27878"/>
    <cellStyle name="計算方式 11 2 4" xfId="27879"/>
    <cellStyle name="計算方式 11 2 5" xfId="27880"/>
    <cellStyle name="計算方式 11 2 5 2" xfId="27881"/>
    <cellStyle name="計算方式 11 2 6" xfId="27882"/>
    <cellStyle name="計算方式 11 3" xfId="27883"/>
    <cellStyle name="計算方式 11 3 2" xfId="27884"/>
    <cellStyle name="計算方式 11 3 2 2" xfId="27885"/>
    <cellStyle name="計算方式 11 3 2 3" xfId="27886"/>
    <cellStyle name="計算方式 11 3 2 4" xfId="27887"/>
    <cellStyle name="計算方式 11 3 2 5" xfId="27888"/>
    <cellStyle name="計算方式 11 3 3" xfId="27889"/>
    <cellStyle name="計算方式 11 3 3 2" xfId="27890"/>
    <cellStyle name="計算方式 11 3 3 3" xfId="27891"/>
    <cellStyle name="計算方式 11 3 4" xfId="27892"/>
    <cellStyle name="計算方式 11 3 5" xfId="27893"/>
    <cellStyle name="計算方式 11 3 5 2" xfId="27894"/>
    <cellStyle name="計算方式 11 3 6" xfId="27895"/>
    <cellStyle name="計算方式 11 4" xfId="27896"/>
    <cellStyle name="計算方式 11 4 2" xfId="27897"/>
    <cellStyle name="計算方式 11 4 2 2" xfId="27898"/>
    <cellStyle name="計算方式 11 4 2 3" xfId="27899"/>
    <cellStyle name="計算方式 11 4 2 4" xfId="27900"/>
    <cellStyle name="計算方式 11 4 2 5" xfId="27901"/>
    <cellStyle name="計算方式 11 4 3" xfId="27902"/>
    <cellStyle name="計算方式 11 4 3 2" xfId="27903"/>
    <cellStyle name="計算方式 11 4 3 3" xfId="27904"/>
    <cellStyle name="計算方式 11 4 4" xfId="27905"/>
    <cellStyle name="計算方式 11 4 5" xfId="27906"/>
    <cellStyle name="計算方式 11 4 5 2" xfId="27907"/>
    <cellStyle name="計算方式 11 4 6" xfId="27908"/>
    <cellStyle name="計算方式 11 5" xfId="27909"/>
    <cellStyle name="計算方式 11 5 2" xfId="27910"/>
    <cellStyle name="計算方式 11 5 2 2" xfId="27911"/>
    <cellStyle name="計算方式 11 5 3" xfId="27912"/>
    <cellStyle name="計算方式 11 5 4" xfId="27913"/>
    <cellStyle name="計算方式 11 6" xfId="27914"/>
    <cellStyle name="計算方式 11 6 2" xfId="27915"/>
    <cellStyle name="計算方式 11 6 3" xfId="27916"/>
    <cellStyle name="計算方式 11 6 4" xfId="27917"/>
    <cellStyle name="計算方式 11 7" xfId="27918"/>
    <cellStyle name="計算方式 11 8" xfId="27919"/>
    <cellStyle name="計算方式 11 8 2" xfId="27920"/>
    <cellStyle name="計算方式 11 9" xfId="27921"/>
    <cellStyle name="計算方式 12" xfId="27922"/>
    <cellStyle name="計算方式 12 2" xfId="27923"/>
    <cellStyle name="計算方式 12 2 2" xfId="27924"/>
    <cellStyle name="計算方式 12 2 2 2" xfId="27925"/>
    <cellStyle name="計算方式 12 2 2 3" xfId="27926"/>
    <cellStyle name="計算方式 12 2 2 4" xfId="27927"/>
    <cellStyle name="計算方式 12 2 2 5" xfId="27928"/>
    <cellStyle name="計算方式 12 2 3" xfId="27929"/>
    <cellStyle name="計算方式 12 2 3 2" xfId="27930"/>
    <cellStyle name="計算方式 12 2 3 3" xfId="27931"/>
    <cellStyle name="計算方式 12 2 4" xfId="27932"/>
    <cellStyle name="計算方式 12 2 5" xfId="27933"/>
    <cellStyle name="計算方式 12 2 5 2" xfId="27934"/>
    <cellStyle name="計算方式 12 2 6" xfId="27935"/>
    <cellStyle name="計算方式 12 3" xfId="27936"/>
    <cellStyle name="計算方式 12 3 2" xfId="27937"/>
    <cellStyle name="計算方式 12 3 2 2" xfId="27938"/>
    <cellStyle name="計算方式 12 3 2 3" xfId="27939"/>
    <cellStyle name="計算方式 12 3 2 4" xfId="27940"/>
    <cellStyle name="計算方式 12 3 2 5" xfId="27941"/>
    <cellStyle name="計算方式 12 3 3" xfId="27942"/>
    <cellStyle name="計算方式 12 3 3 2" xfId="27943"/>
    <cellStyle name="計算方式 12 3 3 3" xfId="27944"/>
    <cellStyle name="計算方式 12 3 4" xfId="27945"/>
    <cellStyle name="計算方式 12 3 5" xfId="27946"/>
    <cellStyle name="計算方式 12 3 5 2" xfId="27947"/>
    <cellStyle name="計算方式 12 3 6" xfId="27948"/>
    <cellStyle name="計算方式 12 4" xfId="27949"/>
    <cellStyle name="計算方式 12 4 2" xfId="27950"/>
    <cellStyle name="計算方式 12 4 2 2" xfId="27951"/>
    <cellStyle name="計算方式 12 4 2 3" xfId="27952"/>
    <cellStyle name="計算方式 12 4 2 4" xfId="27953"/>
    <cellStyle name="計算方式 12 4 2 5" xfId="27954"/>
    <cellStyle name="計算方式 12 4 3" xfId="27955"/>
    <cellStyle name="計算方式 12 4 3 2" xfId="27956"/>
    <cellStyle name="計算方式 12 4 3 3" xfId="27957"/>
    <cellStyle name="計算方式 12 4 4" xfId="27958"/>
    <cellStyle name="計算方式 12 4 5" xfId="27959"/>
    <cellStyle name="計算方式 12 4 5 2" xfId="27960"/>
    <cellStyle name="計算方式 12 4 6" xfId="27961"/>
    <cellStyle name="計算方式 12 5" xfId="27962"/>
    <cellStyle name="計算方式 12 5 2" xfId="27963"/>
    <cellStyle name="計算方式 12 5 2 2" xfId="27964"/>
    <cellStyle name="計算方式 12 5 3" xfId="27965"/>
    <cellStyle name="計算方式 12 5 4" xfId="27966"/>
    <cellStyle name="計算方式 12 6" xfId="27967"/>
    <cellStyle name="計算方式 12 6 2" xfId="27968"/>
    <cellStyle name="計算方式 12 6 3" xfId="27969"/>
    <cellStyle name="計算方式 12 6 4" xfId="27970"/>
    <cellStyle name="計算方式 12 7" xfId="27971"/>
    <cellStyle name="計算方式 12 8" xfId="27972"/>
    <cellStyle name="計算方式 12 8 2" xfId="27973"/>
    <cellStyle name="計算方式 12 9" xfId="27974"/>
    <cellStyle name="計算方式 13" xfId="27975"/>
    <cellStyle name="計算方式 13 2" xfId="27976"/>
    <cellStyle name="計算方式 13 2 2" xfId="27977"/>
    <cellStyle name="計算方式 13 2 2 2" xfId="27978"/>
    <cellStyle name="計算方式 13 2 2 3" xfId="27979"/>
    <cellStyle name="計算方式 13 2 2 4" xfId="27980"/>
    <cellStyle name="計算方式 13 2 2 5" xfId="27981"/>
    <cellStyle name="計算方式 13 2 3" xfId="27982"/>
    <cellStyle name="計算方式 13 2 3 2" xfId="27983"/>
    <cellStyle name="計算方式 13 2 3 3" xfId="27984"/>
    <cellStyle name="計算方式 13 2 4" xfId="27985"/>
    <cellStyle name="計算方式 13 2 5" xfId="27986"/>
    <cellStyle name="計算方式 13 2 5 2" xfId="27987"/>
    <cellStyle name="計算方式 13 2 6" xfId="27988"/>
    <cellStyle name="計算方式 13 3" xfId="27989"/>
    <cellStyle name="計算方式 13 3 2" xfId="27990"/>
    <cellStyle name="計算方式 13 3 2 2" xfId="27991"/>
    <cellStyle name="計算方式 13 3 2 3" xfId="27992"/>
    <cellStyle name="計算方式 13 3 2 4" xfId="27993"/>
    <cellStyle name="計算方式 13 3 2 5" xfId="27994"/>
    <cellStyle name="計算方式 13 3 3" xfId="27995"/>
    <cellStyle name="計算方式 13 3 3 2" xfId="27996"/>
    <cellStyle name="計算方式 13 3 3 3" xfId="27997"/>
    <cellStyle name="計算方式 13 3 4" xfId="27998"/>
    <cellStyle name="計算方式 13 3 5" xfId="27999"/>
    <cellStyle name="計算方式 13 3 5 2" xfId="28000"/>
    <cellStyle name="計算方式 13 3 6" xfId="28001"/>
    <cellStyle name="計算方式 13 4" xfId="28002"/>
    <cellStyle name="計算方式 13 4 2" xfId="28003"/>
    <cellStyle name="計算方式 13 4 2 2" xfId="28004"/>
    <cellStyle name="計算方式 13 4 2 3" xfId="28005"/>
    <cellStyle name="計算方式 13 4 2 4" xfId="28006"/>
    <cellStyle name="計算方式 13 4 2 5" xfId="28007"/>
    <cellStyle name="計算方式 13 4 3" xfId="28008"/>
    <cellStyle name="計算方式 13 4 3 2" xfId="28009"/>
    <cellStyle name="計算方式 13 4 3 3" xfId="28010"/>
    <cellStyle name="計算方式 13 4 4" xfId="28011"/>
    <cellStyle name="計算方式 13 4 5" xfId="28012"/>
    <cellStyle name="計算方式 13 4 5 2" xfId="28013"/>
    <cellStyle name="計算方式 13 4 6" xfId="28014"/>
    <cellStyle name="計算方式 13 5" xfId="28015"/>
    <cellStyle name="計算方式 13 5 2" xfId="28016"/>
    <cellStyle name="計算方式 13 5 2 2" xfId="28017"/>
    <cellStyle name="計算方式 13 5 3" xfId="28018"/>
    <cellStyle name="計算方式 13 5 4" xfId="28019"/>
    <cellStyle name="計算方式 13 6" xfId="28020"/>
    <cellStyle name="計算方式 13 6 2" xfId="28021"/>
    <cellStyle name="計算方式 13 6 3" xfId="28022"/>
    <cellStyle name="計算方式 13 6 4" xfId="28023"/>
    <cellStyle name="計算方式 13 7" xfId="28024"/>
    <cellStyle name="計算方式 13 8" xfId="28025"/>
    <cellStyle name="計算方式 13 8 2" xfId="28026"/>
    <cellStyle name="計算方式 13 9" xfId="28027"/>
    <cellStyle name="計算方式 14" xfId="28028"/>
    <cellStyle name="計算方式 14 2" xfId="28029"/>
    <cellStyle name="計算方式 14 2 2" xfId="28030"/>
    <cellStyle name="計算方式 14 2 2 2" xfId="28031"/>
    <cellStyle name="計算方式 14 2 2 3" xfId="28032"/>
    <cellStyle name="計算方式 14 2 2 4" xfId="28033"/>
    <cellStyle name="計算方式 14 2 2 5" xfId="28034"/>
    <cellStyle name="計算方式 14 2 3" xfId="28035"/>
    <cellStyle name="計算方式 14 2 3 2" xfId="28036"/>
    <cellStyle name="計算方式 14 2 3 3" xfId="28037"/>
    <cellStyle name="計算方式 14 2 4" xfId="28038"/>
    <cellStyle name="計算方式 14 2 5" xfId="28039"/>
    <cellStyle name="計算方式 14 2 5 2" xfId="28040"/>
    <cellStyle name="計算方式 14 2 6" xfId="28041"/>
    <cellStyle name="計算方式 14 3" xfId="28042"/>
    <cellStyle name="計算方式 14 3 2" xfId="28043"/>
    <cellStyle name="計算方式 14 3 2 2" xfId="28044"/>
    <cellStyle name="計算方式 14 3 2 3" xfId="28045"/>
    <cellStyle name="計算方式 14 3 2 4" xfId="28046"/>
    <cellStyle name="計算方式 14 3 2 5" xfId="28047"/>
    <cellStyle name="計算方式 14 3 3" xfId="28048"/>
    <cellStyle name="計算方式 14 3 3 2" xfId="28049"/>
    <cellStyle name="計算方式 14 3 3 3" xfId="28050"/>
    <cellStyle name="計算方式 14 3 4" xfId="28051"/>
    <cellStyle name="計算方式 14 3 5" xfId="28052"/>
    <cellStyle name="計算方式 14 3 5 2" xfId="28053"/>
    <cellStyle name="計算方式 14 3 6" xfId="28054"/>
    <cellStyle name="計算方式 14 4" xfId="28055"/>
    <cellStyle name="計算方式 14 4 2" xfId="28056"/>
    <cellStyle name="計算方式 14 4 2 2" xfId="28057"/>
    <cellStyle name="計算方式 14 4 2 3" xfId="28058"/>
    <cellStyle name="計算方式 14 4 2 4" xfId="28059"/>
    <cellStyle name="計算方式 14 4 2 5" xfId="28060"/>
    <cellStyle name="計算方式 14 4 3" xfId="28061"/>
    <cellStyle name="計算方式 14 4 3 2" xfId="28062"/>
    <cellStyle name="計算方式 14 4 3 3" xfId="28063"/>
    <cellStyle name="計算方式 14 4 4" xfId="28064"/>
    <cellStyle name="計算方式 14 4 5" xfId="28065"/>
    <cellStyle name="計算方式 14 4 5 2" xfId="28066"/>
    <cellStyle name="計算方式 14 4 6" xfId="28067"/>
    <cellStyle name="計算方式 14 5" xfId="28068"/>
    <cellStyle name="計算方式 14 5 2" xfId="28069"/>
    <cellStyle name="計算方式 14 5 2 2" xfId="28070"/>
    <cellStyle name="計算方式 14 5 3" xfId="28071"/>
    <cellStyle name="計算方式 14 5 4" xfId="28072"/>
    <cellStyle name="計算方式 14 6" xfId="28073"/>
    <cellStyle name="計算方式 14 6 2" xfId="28074"/>
    <cellStyle name="計算方式 14 6 3" xfId="28075"/>
    <cellStyle name="計算方式 14 6 4" xfId="28076"/>
    <cellStyle name="計算方式 14 7" xfId="28077"/>
    <cellStyle name="計算方式 14 8" xfId="28078"/>
    <cellStyle name="計算方式 14 8 2" xfId="28079"/>
    <cellStyle name="計算方式 14 9" xfId="28080"/>
    <cellStyle name="計算方式 15" xfId="28081"/>
    <cellStyle name="計算方式 15 2" xfId="28082"/>
    <cellStyle name="計算方式 15 2 2" xfId="28083"/>
    <cellStyle name="計算方式 15 2 2 2" xfId="28084"/>
    <cellStyle name="計算方式 15 2 2 3" xfId="28085"/>
    <cellStyle name="計算方式 15 2 2 4" xfId="28086"/>
    <cellStyle name="計算方式 15 2 2 5" xfId="28087"/>
    <cellStyle name="計算方式 15 2 3" xfId="28088"/>
    <cellStyle name="計算方式 15 2 3 2" xfId="28089"/>
    <cellStyle name="計算方式 15 2 3 3" xfId="28090"/>
    <cellStyle name="計算方式 15 2 3 3 2" xfId="28091"/>
    <cellStyle name="計算方式 15 2 3 4" xfId="28092"/>
    <cellStyle name="計算方式 15 2 4" xfId="28093"/>
    <cellStyle name="計算方式 15 2 5" xfId="28094"/>
    <cellStyle name="計算方式 15 2 5 2" xfId="28095"/>
    <cellStyle name="計算方式 15 2 6" xfId="28096"/>
    <cellStyle name="計算方式 15 3" xfId="28097"/>
    <cellStyle name="計算方式 15 3 2" xfId="28098"/>
    <cellStyle name="計算方式 15 3 2 2" xfId="28099"/>
    <cellStyle name="計算方式 15 3 2 3" xfId="28100"/>
    <cellStyle name="計算方式 15 3 2 4" xfId="28101"/>
    <cellStyle name="計算方式 15 3 2 5" xfId="28102"/>
    <cellStyle name="計算方式 15 3 3" xfId="28103"/>
    <cellStyle name="計算方式 15 3 3 2" xfId="28104"/>
    <cellStyle name="計算方式 15 3 3 3" xfId="28105"/>
    <cellStyle name="計算方式 15 3 3 3 2" xfId="28106"/>
    <cellStyle name="計算方式 15 3 3 4" xfId="28107"/>
    <cellStyle name="計算方式 15 3 4" xfId="28108"/>
    <cellStyle name="計算方式 15 3 5" xfId="28109"/>
    <cellStyle name="計算方式 15 3 5 2" xfId="28110"/>
    <cellStyle name="計算方式 15 3 6" xfId="28111"/>
    <cellStyle name="計算方式 15 4" xfId="28112"/>
    <cellStyle name="計算方式 15 4 2" xfId="28113"/>
    <cellStyle name="計算方式 15 4 2 2" xfId="28114"/>
    <cellStyle name="計算方式 15 4 2 3" xfId="28115"/>
    <cellStyle name="計算方式 15 4 2 4" xfId="28116"/>
    <cellStyle name="計算方式 15 4 2 5" xfId="28117"/>
    <cellStyle name="計算方式 15 4 3" xfId="28118"/>
    <cellStyle name="計算方式 15 4 3 2" xfId="28119"/>
    <cellStyle name="計算方式 15 4 3 3" xfId="28120"/>
    <cellStyle name="計算方式 15 4 3 3 2" xfId="28121"/>
    <cellStyle name="計算方式 15 4 3 4" xfId="28122"/>
    <cellStyle name="計算方式 15 4 4" xfId="28123"/>
    <cellStyle name="計算方式 15 4 5" xfId="28124"/>
    <cellStyle name="計算方式 15 4 5 2" xfId="28125"/>
    <cellStyle name="計算方式 15 4 6" xfId="28126"/>
    <cellStyle name="計算方式 15 5" xfId="28127"/>
    <cellStyle name="計算方式 15 5 2" xfId="28128"/>
    <cellStyle name="計算方式 15 5 2 2" xfId="28129"/>
    <cellStyle name="計算方式 15 5 3" xfId="28130"/>
    <cellStyle name="計算方式 15 5 4" xfId="28131"/>
    <cellStyle name="計算方式 15 6" xfId="28132"/>
    <cellStyle name="計算方式 15 6 2" xfId="28133"/>
    <cellStyle name="計算方式 15 6 3" xfId="28134"/>
    <cellStyle name="計算方式 15 6 4" xfId="28135"/>
    <cellStyle name="計算方式 15 7" xfId="28136"/>
    <cellStyle name="計算方式 15 8" xfId="28137"/>
    <cellStyle name="計算方式 15 8 2" xfId="28138"/>
    <cellStyle name="計算方式 15 9" xfId="28139"/>
    <cellStyle name="計算方式 16" xfId="28140"/>
    <cellStyle name="計算方式 16 2" xfId="28141"/>
    <cellStyle name="計算方式 16 2 2" xfId="28142"/>
    <cellStyle name="計算方式 16 2 2 2" xfId="28143"/>
    <cellStyle name="計算方式 16 2 2 3" xfId="28144"/>
    <cellStyle name="計算方式 16 2 2 4" xfId="28145"/>
    <cellStyle name="計算方式 16 2 2 5" xfId="28146"/>
    <cellStyle name="計算方式 16 2 3" xfId="28147"/>
    <cellStyle name="計算方式 16 2 3 2" xfId="28148"/>
    <cellStyle name="計算方式 16 2 3 3" xfId="28149"/>
    <cellStyle name="計算方式 16 2 3 3 2" xfId="28150"/>
    <cellStyle name="計算方式 16 2 3 4" xfId="28151"/>
    <cellStyle name="計算方式 16 2 4" xfId="28152"/>
    <cellStyle name="計算方式 16 2 5" xfId="28153"/>
    <cellStyle name="計算方式 16 2 5 2" xfId="28154"/>
    <cellStyle name="計算方式 16 2 6" xfId="28155"/>
    <cellStyle name="計算方式 16 3" xfId="28156"/>
    <cellStyle name="計算方式 16 3 2" xfId="28157"/>
    <cellStyle name="計算方式 16 3 2 2" xfId="28158"/>
    <cellStyle name="計算方式 16 3 2 3" xfId="28159"/>
    <cellStyle name="計算方式 16 3 2 4" xfId="28160"/>
    <cellStyle name="計算方式 16 3 2 5" xfId="28161"/>
    <cellStyle name="計算方式 16 3 3" xfId="28162"/>
    <cellStyle name="計算方式 16 3 3 2" xfId="28163"/>
    <cellStyle name="計算方式 16 3 3 3" xfId="28164"/>
    <cellStyle name="計算方式 16 3 3 3 2" xfId="28165"/>
    <cellStyle name="計算方式 16 3 3 4" xfId="28166"/>
    <cellStyle name="計算方式 16 3 4" xfId="28167"/>
    <cellStyle name="計算方式 16 3 5" xfId="28168"/>
    <cellStyle name="計算方式 16 3 5 2" xfId="28169"/>
    <cellStyle name="計算方式 16 3 6" xfId="28170"/>
    <cellStyle name="計算方式 16 4" xfId="28171"/>
    <cellStyle name="計算方式 16 4 2" xfId="28172"/>
    <cellStyle name="計算方式 16 4 2 2" xfId="28173"/>
    <cellStyle name="計算方式 16 4 2 3" xfId="28174"/>
    <cellStyle name="計算方式 16 4 2 4" xfId="28175"/>
    <cellStyle name="計算方式 16 4 2 5" xfId="28176"/>
    <cellStyle name="計算方式 16 4 3" xfId="28177"/>
    <cellStyle name="計算方式 16 4 3 2" xfId="28178"/>
    <cellStyle name="計算方式 16 4 3 3" xfId="28179"/>
    <cellStyle name="計算方式 16 4 3 3 2" xfId="28180"/>
    <cellStyle name="計算方式 16 4 3 4" xfId="28181"/>
    <cellStyle name="計算方式 16 4 4" xfId="28182"/>
    <cellStyle name="計算方式 16 4 5" xfId="28183"/>
    <cellStyle name="計算方式 16 4 5 2" xfId="28184"/>
    <cellStyle name="計算方式 16 4 6" xfId="28185"/>
    <cellStyle name="計算方式 16 5" xfId="28186"/>
    <cellStyle name="計算方式 16 5 2" xfId="28187"/>
    <cellStyle name="計算方式 16 5 2 2" xfId="28188"/>
    <cellStyle name="計算方式 16 5 3" xfId="28189"/>
    <cellStyle name="計算方式 16 5 4" xfId="28190"/>
    <cellStyle name="計算方式 16 6" xfId="28191"/>
    <cellStyle name="計算方式 16 6 2" xfId="28192"/>
    <cellStyle name="計算方式 16 6 3" xfId="28193"/>
    <cellStyle name="計算方式 16 6 3 2" xfId="28194"/>
    <cellStyle name="計算方式 16 6 4" xfId="28195"/>
    <cellStyle name="計算方式 16 6 5" xfId="28196"/>
    <cellStyle name="計算方式 16 7" xfId="28197"/>
    <cellStyle name="計算方式 16 8" xfId="28198"/>
    <cellStyle name="計算方式 16 8 2" xfId="28199"/>
    <cellStyle name="計算方式 16 9" xfId="28200"/>
    <cellStyle name="計算方式 17" xfId="28201"/>
    <cellStyle name="計算方式 17 2" xfId="28202"/>
    <cellStyle name="計算方式 17 2 2" xfId="28203"/>
    <cellStyle name="計算方式 17 2 2 2" xfId="28204"/>
    <cellStyle name="計算方式 17 2 3" xfId="28205"/>
    <cellStyle name="計算方式 17 2 4" xfId="28206"/>
    <cellStyle name="計算方式 17 3" xfId="28207"/>
    <cellStyle name="計算方式 17 3 2" xfId="28208"/>
    <cellStyle name="計算方式 17 3 3" xfId="28209"/>
    <cellStyle name="計算方式 17 3 3 2" xfId="28210"/>
    <cellStyle name="計算方式 17 3 4" xfId="28211"/>
    <cellStyle name="計算方式 17 3 5" xfId="28212"/>
    <cellStyle name="計算方式 17 4" xfId="28213"/>
    <cellStyle name="計算方式 17 5" xfId="28214"/>
    <cellStyle name="計算方式 17 5 2" xfId="28215"/>
    <cellStyle name="計算方式 17 6" xfId="28216"/>
    <cellStyle name="計算方式 18" xfId="28217"/>
    <cellStyle name="計算方式 18 2" xfId="28218"/>
    <cellStyle name="計算方式 18 2 2" xfId="28219"/>
    <cellStyle name="計算方式 18 2 2 2" xfId="28220"/>
    <cellStyle name="計算方式 18 2 3" xfId="28221"/>
    <cellStyle name="計算方式 18 2 4" xfId="28222"/>
    <cellStyle name="計算方式 18 3" xfId="28223"/>
    <cellStyle name="計算方式 18 3 2" xfId="28224"/>
    <cellStyle name="計算方式 18 3 3" xfId="28225"/>
    <cellStyle name="計算方式 18 3 3 2" xfId="28226"/>
    <cellStyle name="計算方式 18 3 4" xfId="28227"/>
    <cellStyle name="計算方式 18 3 5" xfId="28228"/>
    <cellStyle name="計算方式 18 4" xfId="28229"/>
    <cellStyle name="計算方式 18 5" xfId="28230"/>
    <cellStyle name="計算方式 18 5 2" xfId="28231"/>
    <cellStyle name="計算方式 18 6" xfId="28232"/>
    <cellStyle name="計算方式 19" xfId="28233"/>
    <cellStyle name="計算方式 19 2" xfId="28234"/>
    <cellStyle name="計算方式 19 2 2" xfId="28235"/>
    <cellStyle name="計算方式 19 2 2 2" xfId="28236"/>
    <cellStyle name="計算方式 19 2 3" xfId="28237"/>
    <cellStyle name="計算方式 19 2 4" xfId="28238"/>
    <cellStyle name="計算方式 19 3" xfId="28239"/>
    <cellStyle name="計算方式 19 3 2" xfId="28240"/>
    <cellStyle name="計算方式 19 3 3" xfId="28241"/>
    <cellStyle name="計算方式 19 3 3 2" xfId="28242"/>
    <cellStyle name="計算方式 19 3 4" xfId="28243"/>
    <cellStyle name="計算方式 19 3 5" xfId="28244"/>
    <cellStyle name="計算方式 19 4" xfId="28245"/>
    <cellStyle name="計算方式 19 5" xfId="28246"/>
    <cellStyle name="計算方式 19 5 2" xfId="28247"/>
    <cellStyle name="計算方式 19 6" xfId="28248"/>
    <cellStyle name="計算方式 2" xfId="28249"/>
    <cellStyle name="計算方式 2 10" xfId="28250"/>
    <cellStyle name="計算方式 2 2" xfId="28251"/>
    <cellStyle name="計算方式 2 2 2" xfId="28252"/>
    <cellStyle name="計算方式 2 2 2 2" xfId="28253"/>
    <cellStyle name="計算方式 2 2 2 3" xfId="28254"/>
    <cellStyle name="計算方式 2 2 2 4" xfId="28255"/>
    <cellStyle name="計算方式 2 2 2 5" xfId="28256"/>
    <cellStyle name="計算方式 2 2 3" xfId="28257"/>
    <cellStyle name="計算方式 2 2 3 2" xfId="28258"/>
    <cellStyle name="計算方式 2 2 3 3" xfId="28259"/>
    <cellStyle name="計算方式 2 2 3 3 2" xfId="28260"/>
    <cellStyle name="計算方式 2 2 3 4" xfId="28261"/>
    <cellStyle name="計算方式 2 2 4" xfId="28262"/>
    <cellStyle name="計算方式 2 2 5" xfId="28263"/>
    <cellStyle name="計算方式 2 2 5 2" xfId="28264"/>
    <cellStyle name="計算方式 2 2 6" xfId="28265"/>
    <cellStyle name="計算方式 2 3" xfId="28266"/>
    <cellStyle name="計算方式 2 3 2" xfId="28267"/>
    <cellStyle name="計算方式 2 3 2 2" xfId="28268"/>
    <cellStyle name="計算方式 2 3 2 3" xfId="28269"/>
    <cellStyle name="計算方式 2 3 2 4" xfId="28270"/>
    <cellStyle name="計算方式 2 3 2 5" xfId="28271"/>
    <cellStyle name="計算方式 2 3 3" xfId="28272"/>
    <cellStyle name="計算方式 2 3 3 2" xfId="28273"/>
    <cellStyle name="計算方式 2 3 3 3" xfId="28274"/>
    <cellStyle name="計算方式 2 3 3 3 2" xfId="28275"/>
    <cellStyle name="計算方式 2 3 3 4" xfId="28276"/>
    <cellStyle name="計算方式 2 3 4" xfId="28277"/>
    <cellStyle name="計算方式 2 3 5" xfId="28278"/>
    <cellStyle name="計算方式 2 3 5 2" xfId="28279"/>
    <cellStyle name="計算方式 2 3 6" xfId="28280"/>
    <cellStyle name="計算方式 2 4" xfId="28281"/>
    <cellStyle name="計算方式 2 4 2" xfId="28282"/>
    <cellStyle name="計算方式 2 4 2 2" xfId="28283"/>
    <cellStyle name="計算方式 2 4 2 3" xfId="28284"/>
    <cellStyle name="計算方式 2 4 2 4" xfId="28285"/>
    <cellStyle name="計算方式 2 4 2 5" xfId="28286"/>
    <cellStyle name="計算方式 2 4 3" xfId="28287"/>
    <cellStyle name="計算方式 2 4 3 2" xfId="28288"/>
    <cellStyle name="計算方式 2 4 3 3" xfId="28289"/>
    <cellStyle name="計算方式 2 4 3 3 2" xfId="28290"/>
    <cellStyle name="計算方式 2 4 3 4" xfId="28291"/>
    <cellStyle name="計算方式 2 4 4" xfId="28292"/>
    <cellStyle name="計算方式 2 4 5" xfId="28293"/>
    <cellStyle name="計算方式 2 4 5 2" xfId="28294"/>
    <cellStyle name="計算方式 2 4 6" xfId="28295"/>
    <cellStyle name="計算方式 2 5" xfId="28296"/>
    <cellStyle name="計算方式 2 5 2" xfId="28297"/>
    <cellStyle name="計算方式 2 5 2 2" xfId="28298"/>
    <cellStyle name="計算方式 2 5 3" xfId="28299"/>
    <cellStyle name="計算方式 2 5 4" xfId="28300"/>
    <cellStyle name="計算方式 2 5 5" xfId="28301"/>
    <cellStyle name="計算方式 2 6" xfId="28302"/>
    <cellStyle name="計算方式 2 6 2" xfId="28303"/>
    <cellStyle name="計算方式 2 6 3" xfId="28304"/>
    <cellStyle name="計算方式 2 6 4" xfId="28305"/>
    <cellStyle name="計算方式 2 6 5" xfId="28306"/>
    <cellStyle name="計算方式 2 7" xfId="28307"/>
    <cellStyle name="計算方式 2 7 2" xfId="28308"/>
    <cellStyle name="計算方式 2 7 3" xfId="28309"/>
    <cellStyle name="計算方式 2 7 3 2" xfId="28310"/>
    <cellStyle name="計算方式 2 7 4" xfId="28311"/>
    <cellStyle name="計算方式 2 8" xfId="28312"/>
    <cellStyle name="計算方式 2 9" xfId="28313"/>
    <cellStyle name="計算方式 2 9 2" xfId="28314"/>
    <cellStyle name="計算方式 20" xfId="28315"/>
    <cellStyle name="計算方式 21" xfId="28316"/>
    <cellStyle name="計算方式 22" xfId="28317"/>
    <cellStyle name="計算方式 23" xfId="28318"/>
    <cellStyle name="計算方式 3" xfId="28319"/>
    <cellStyle name="計算方式 3 2" xfId="28320"/>
    <cellStyle name="計算方式 3 2 2" xfId="28321"/>
    <cellStyle name="計算方式 3 2 2 2" xfId="28322"/>
    <cellStyle name="計算方式 3 2 2 3" xfId="28323"/>
    <cellStyle name="計算方式 3 2 2 4" xfId="28324"/>
    <cellStyle name="計算方式 3 2 2 5" xfId="28325"/>
    <cellStyle name="計算方式 3 2 3" xfId="28326"/>
    <cellStyle name="計算方式 3 2 3 2" xfId="28327"/>
    <cellStyle name="計算方式 3 2 3 3" xfId="28328"/>
    <cellStyle name="計算方式 3 2 3 3 2" xfId="28329"/>
    <cellStyle name="計算方式 3 2 3 4" xfId="28330"/>
    <cellStyle name="計算方式 3 2 4" xfId="28331"/>
    <cellStyle name="計算方式 3 2 5" xfId="28332"/>
    <cellStyle name="計算方式 3 2 5 2" xfId="28333"/>
    <cellStyle name="計算方式 3 2 6" xfId="28334"/>
    <cellStyle name="計算方式 3 3" xfId="28335"/>
    <cellStyle name="計算方式 3 3 2" xfId="28336"/>
    <cellStyle name="計算方式 3 3 2 2" xfId="28337"/>
    <cellStyle name="計算方式 3 3 2 3" xfId="28338"/>
    <cellStyle name="計算方式 3 3 2 4" xfId="28339"/>
    <cellStyle name="計算方式 3 3 2 5" xfId="28340"/>
    <cellStyle name="計算方式 3 3 3" xfId="28341"/>
    <cellStyle name="計算方式 3 3 3 2" xfId="28342"/>
    <cellStyle name="計算方式 3 3 3 3" xfId="28343"/>
    <cellStyle name="計算方式 3 3 3 3 2" xfId="28344"/>
    <cellStyle name="計算方式 3 3 3 4" xfId="28345"/>
    <cellStyle name="計算方式 3 3 4" xfId="28346"/>
    <cellStyle name="計算方式 3 3 5" xfId="28347"/>
    <cellStyle name="計算方式 3 3 5 2" xfId="28348"/>
    <cellStyle name="計算方式 3 3 6" xfId="28349"/>
    <cellStyle name="計算方式 3 4" xfId="28350"/>
    <cellStyle name="計算方式 3 4 2" xfId="28351"/>
    <cellStyle name="計算方式 3 4 2 2" xfId="28352"/>
    <cellStyle name="計算方式 3 4 2 3" xfId="28353"/>
    <cellStyle name="計算方式 3 4 2 4" xfId="28354"/>
    <cellStyle name="計算方式 3 4 2 5" xfId="28355"/>
    <cellStyle name="計算方式 3 4 3" xfId="28356"/>
    <cellStyle name="計算方式 3 4 3 2" xfId="28357"/>
    <cellStyle name="計算方式 3 4 3 3" xfId="28358"/>
    <cellStyle name="計算方式 3 4 3 3 2" xfId="28359"/>
    <cellStyle name="計算方式 3 4 3 4" xfId="28360"/>
    <cellStyle name="計算方式 3 4 4" xfId="28361"/>
    <cellStyle name="計算方式 3 4 5" xfId="28362"/>
    <cellStyle name="計算方式 3 4 5 2" xfId="28363"/>
    <cellStyle name="計算方式 3 4 6" xfId="28364"/>
    <cellStyle name="計算方式 3 5" xfId="28365"/>
    <cellStyle name="計算方式 3 5 2" xfId="28366"/>
    <cellStyle name="計算方式 3 5 2 2" xfId="28367"/>
    <cellStyle name="計算方式 3 5 3" xfId="28368"/>
    <cellStyle name="計算方式 3 5 4" xfId="28369"/>
    <cellStyle name="計算方式 3 6" xfId="28370"/>
    <cellStyle name="計算方式 3 6 2" xfId="28371"/>
    <cellStyle name="計算方式 3 6 3" xfId="28372"/>
    <cellStyle name="計算方式 3 6 3 2" xfId="28373"/>
    <cellStyle name="計算方式 3 6 4" xfId="28374"/>
    <cellStyle name="計算方式 3 6 5" xfId="28375"/>
    <cellStyle name="計算方式 3 7" xfId="28376"/>
    <cellStyle name="計算方式 3 8" xfId="28377"/>
    <cellStyle name="計算方式 3 8 2" xfId="28378"/>
    <cellStyle name="計算方式 3 9" xfId="28379"/>
    <cellStyle name="計算方式 4" xfId="28380"/>
    <cellStyle name="計算方式 4 2" xfId="28381"/>
    <cellStyle name="計算方式 4 2 2" xfId="28382"/>
    <cellStyle name="計算方式 4 2 2 2" xfId="28383"/>
    <cellStyle name="計算方式 4 2 2 3" xfId="28384"/>
    <cellStyle name="計算方式 4 2 2 4" xfId="28385"/>
    <cellStyle name="計算方式 4 2 2 5" xfId="28386"/>
    <cellStyle name="計算方式 4 2 3" xfId="28387"/>
    <cellStyle name="計算方式 4 2 3 2" xfId="28388"/>
    <cellStyle name="計算方式 4 2 3 3" xfId="28389"/>
    <cellStyle name="計算方式 4 2 3 3 2" xfId="28390"/>
    <cellStyle name="計算方式 4 2 3 4" xfId="28391"/>
    <cellStyle name="計算方式 4 2 4" xfId="28392"/>
    <cellStyle name="計算方式 4 2 5" xfId="28393"/>
    <cellStyle name="計算方式 4 2 5 2" xfId="28394"/>
    <cellStyle name="計算方式 4 2 6" xfId="28395"/>
    <cellStyle name="計算方式 4 3" xfId="28396"/>
    <cellStyle name="計算方式 4 3 2" xfId="28397"/>
    <cellStyle name="計算方式 4 3 2 2" xfId="28398"/>
    <cellStyle name="計算方式 4 3 2 3" xfId="28399"/>
    <cellStyle name="計算方式 4 3 2 4" xfId="28400"/>
    <cellStyle name="計算方式 4 3 2 5" xfId="28401"/>
    <cellStyle name="計算方式 4 3 3" xfId="28402"/>
    <cellStyle name="計算方式 4 3 3 2" xfId="28403"/>
    <cellStyle name="計算方式 4 3 3 3" xfId="28404"/>
    <cellStyle name="計算方式 4 3 3 3 2" xfId="28405"/>
    <cellStyle name="計算方式 4 3 3 4" xfId="28406"/>
    <cellStyle name="計算方式 4 3 4" xfId="28407"/>
    <cellStyle name="計算方式 4 3 5" xfId="28408"/>
    <cellStyle name="計算方式 4 3 5 2" xfId="28409"/>
    <cellStyle name="計算方式 4 3 6" xfId="28410"/>
    <cellStyle name="計算方式 4 4" xfId="28411"/>
    <cellStyle name="計算方式 4 4 2" xfId="28412"/>
    <cellStyle name="計算方式 4 4 2 2" xfId="28413"/>
    <cellStyle name="計算方式 4 4 2 3" xfId="28414"/>
    <cellStyle name="計算方式 4 4 2 4" xfId="28415"/>
    <cellStyle name="計算方式 4 4 2 5" xfId="28416"/>
    <cellStyle name="計算方式 4 4 3" xfId="28417"/>
    <cellStyle name="計算方式 4 4 3 2" xfId="28418"/>
    <cellStyle name="計算方式 4 4 3 3" xfId="28419"/>
    <cellStyle name="計算方式 4 4 3 3 2" xfId="28420"/>
    <cellStyle name="計算方式 4 4 3 4" xfId="28421"/>
    <cellStyle name="計算方式 4 4 4" xfId="28422"/>
    <cellStyle name="計算方式 4 4 5" xfId="28423"/>
    <cellStyle name="計算方式 4 4 5 2" xfId="28424"/>
    <cellStyle name="計算方式 4 4 6" xfId="28425"/>
    <cellStyle name="計算方式 4 5" xfId="28426"/>
    <cellStyle name="計算方式 4 5 2" xfId="28427"/>
    <cellStyle name="計算方式 4 5 2 2" xfId="28428"/>
    <cellStyle name="計算方式 4 5 3" xfId="28429"/>
    <cellStyle name="計算方式 4 5 4" xfId="28430"/>
    <cellStyle name="計算方式 4 6" xfId="28431"/>
    <cellStyle name="計算方式 4 6 2" xfId="28432"/>
    <cellStyle name="計算方式 4 6 3" xfId="28433"/>
    <cellStyle name="計算方式 4 6 3 2" xfId="28434"/>
    <cellStyle name="計算方式 4 6 4" xfId="28435"/>
    <cellStyle name="計算方式 4 6 5" xfId="28436"/>
    <cellStyle name="計算方式 4 7" xfId="28437"/>
    <cellStyle name="計算方式 4 8" xfId="28438"/>
    <cellStyle name="計算方式 4 8 2" xfId="28439"/>
    <cellStyle name="計算方式 4 9" xfId="28440"/>
    <cellStyle name="計算方式 5" xfId="28441"/>
    <cellStyle name="計算方式 5 2" xfId="28442"/>
    <cellStyle name="計算方式 5 2 2" xfId="28443"/>
    <cellStyle name="計算方式 5 2 2 2" xfId="28444"/>
    <cellStyle name="計算方式 5 2 2 3" xfId="28445"/>
    <cellStyle name="計算方式 5 2 2 4" xfId="28446"/>
    <cellStyle name="計算方式 5 2 2 5" xfId="28447"/>
    <cellStyle name="計算方式 5 2 3" xfId="28448"/>
    <cellStyle name="計算方式 5 2 3 2" xfId="28449"/>
    <cellStyle name="計算方式 5 2 3 3" xfId="28450"/>
    <cellStyle name="計算方式 5 2 3 3 2" xfId="28451"/>
    <cellStyle name="計算方式 5 2 3 4" xfId="28452"/>
    <cellStyle name="計算方式 5 2 4" xfId="28453"/>
    <cellStyle name="計算方式 5 2 5" xfId="28454"/>
    <cellStyle name="計算方式 5 2 5 2" xfId="28455"/>
    <cellStyle name="計算方式 5 2 6" xfId="28456"/>
    <cellStyle name="計算方式 5 3" xfId="28457"/>
    <cellStyle name="計算方式 5 3 2" xfId="28458"/>
    <cellStyle name="計算方式 5 3 2 2" xfId="28459"/>
    <cellStyle name="計算方式 5 3 2 3" xfId="28460"/>
    <cellStyle name="計算方式 5 3 2 4" xfId="28461"/>
    <cellStyle name="計算方式 5 3 2 5" xfId="28462"/>
    <cellStyle name="計算方式 5 3 2 6" xfId="28463"/>
    <cellStyle name="計算方式 5 3 3" xfId="28464"/>
    <cellStyle name="計算方式 5 3 3 2" xfId="28465"/>
    <cellStyle name="計算方式 5 3 3 3" xfId="28466"/>
    <cellStyle name="計算方式 5 3 3 3 2" xfId="28467"/>
    <cellStyle name="計算方式 5 3 3 4" xfId="28468"/>
    <cellStyle name="計算方式 5 3 4" xfId="28469"/>
    <cellStyle name="計算方式 5 3 5" xfId="28470"/>
    <cellStyle name="計算方式 5 3 6" xfId="28471"/>
    <cellStyle name="計算方式 5 3 6 2" xfId="28472"/>
    <cellStyle name="計算方式 5 3 7" xfId="28473"/>
    <cellStyle name="計算方式 5 4" xfId="28474"/>
    <cellStyle name="計算方式 5 4 2" xfId="28475"/>
    <cellStyle name="計算方式 5 4 2 2" xfId="28476"/>
    <cellStyle name="計算方式 5 4 2 3" xfId="28477"/>
    <cellStyle name="計算方式 5 4 2 4" xfId="28478"/>
    <cellStyle name="計算方式 5 4 2 5" xfId="28479"/>
    <cellStyle name="計算方式 5 4 2 6" xfId="28480"/>
    <cellStyle name="計算方式 5 4 3" xfId="28481"/>
    <cellStyle name="計算方式 5 4 3 2" xfId="28482"/>
    <cellStyle name="計算方式 5 4 3 3" xfId="28483"/>
    <cellStyle name="計算方式 5 4 3 3 2" xfId="28484"/>
    <cellStyle name="計算方式 5 4 3 4" xfId="28485"/>
    <cellStyle name="計算方式 5 4 4" xfId="28486"/>
    <cellStyle name="計算方式 5 4 5" xfId="28487"/>
    <cellStyle name="計算方式 5 4 6" xfId="28488"/>
    <cellStyle name="計算方式 5 4 6 2" xfId="28489"/>
    <cellStyle name="計算方式 5 4 7" xfId="28490"/>
    <cellStyle name="計算方式 5 5" xfId="28491"/>
    <cellStyle name="計算方式 5 5 2" xfId="28492"/>
    <cellStyle name="計算方式 5 5 2 2" xfId="28493"/>
    <cellStyle name="計算方式 5 5 3" xfId="28494"/>
    <cellStyle name="計算方式 5 5 4" xfId="28495"/>
    <cellStyle name="計算方式 5 6" xfId="28496"/>
    <cellStyle name="計算方式 5 6 2" xfId="28497"/>
    <cellStyle name="計算方式 5 6 3" xfId="28498"/>
    <cellStyle name="計算方式 5 6 3 2" xfId="28499"/>
    <cellStyle name="計算方式 5 6 4" xfId="28500"/>
    <cellStyle name="計算方式 5 6 5" xfId="28501"/>
    <cellStyle name="計算方式 5 7" xfId="28502"/>
    <cellStyle name="計算方式 5 8" xfId="28503"/>
    <cellStyle name="計算方式 5 8 2" xfId="28504"/>
    <cellStyle name="計算方式 5 9" xfId="28505"/>
    <cellStyle name="計算方式 6" xfId="28506"/>
    <cellStyle name="計算方式 6 10" xfId="28507"/>
    <cellStyle name="計算方式 6 11" xfId="28508"/>
    <cellStyle name="計算方式 6 12" xfId="28509"/>
    <cellStyle name="計算方式 6 2" xfId="28510"/>
    <cellStyle name="計算方式 6 2 2" xfId="28511"/>
    <cellStyle name="計算方式 6 2 2 2" xfId="28512"/>
    <cellStyle name="計算方式 6 2 2 3" xfId="28513"/>
    <cellStyle name="計算方式 6 2 2 4" xfId="28514"/>
    <cellStyle name="計算方式 6 2 2 5" xfId="28515"/>
    <cellStyle name="計算方式 6 2 2 6" xfId="28516"/>
    <cellStyle name="計算方式 6 2 3" xfId="28517"/>
    <cellStyle name="計算方式 6 2 3 2" xfId="28518"/>
    <cellStyle name="計算方式 6 2 3 3" xfId="28519"/>
    <cellStyle name="計算方式 6 2 3 3 2" xfId="28520"/>
    <cellStyle name="計算方式 6 2 3 4" xfId="28521"/>
    <cellStyle name="計算方式 6 2 4" xfId="28522"/>
    <cellStyle name="計算方式 6 2 5" xfId="28523"/>
    <cellStyle name="計算方式 6 2 6" xfId="28524"/>
    <cellStyle name="計算方式 6 2 6 2" xfId="28525"/>
    <cellStyle name="計算方式 6 2 7" xfId="28526"/>
    <cellStyle name="計算方式 6 3" xfId="28527"/>
    <cellStyle name="計算方式 6 3 2" xfId="28528"/>
    <cellStyle name="計算方式 6 3 2 2" xfId="28529"/>
    <cellStyle name="計算方式 6 3 2 3" xfId="28530"/>
    <cellStyle name="計算方式 6 3 2 4" xfId="28531"/>
    <cellStyle name="計算方式 6 3 2 5" xfId="28532"/>
    <cellStyle name="計算方式 6 3 2 6" xfId="28533"/>
    <cellStyle name="計算方式 6 3 3" xfId="28534"/>
    <cellStyle name="計算方式 6 3 3 2" xfId="28535"/>
    <cellStyle name="計算方式 6 3 3 3" xfId="28536"/>
    <cellStyle name="計算方式 6 3 3 3 2" xfId="28537"/>
    <cellStyle name="計算方式 6 3 3 4" xfId="28538"/>
    <cellStyle name="計算方式 6 3 4" xfId="28539"/>
    <cellStyle name="計算方式 6 3 5" xfId="28540"/>
    <cellStyle name="計算方式 6 3 6" xfId="28541"/>
    <cellStyle name="計算方式 6 3 6 2" xfId="28542"/>
    <cellStyle name="計算方式 6 3 7" xfId="28543"/>
    <cellStyle name="計算方式 6 4" xfId="28544"/>
    <cellStyle name="計算方式 6 4 2" xfId="28545"/>
    <cellStyle name="計算方式 6 4 2 2" xfId="28546"/>
    <cellStyle name="計算方式 6 4 2 3" xfId="28547"/>
    <cellStyle name="計算方式 6 4 2 4" xfId="28548"/>
    <cellStyle name="計算方式 6 4 2 5" xfId="28549"/>
    <cellStyle name="計算方式 6 4 2 6" xfId="28550"/>
    <cellStyle name="計算方式 6 4 3" xfId="28551"/>
    <cellStyle name="計算方式 6 4 3 2" xfId="28552"/>
    <cellStyle name="計算方式 6 4 3 3" xfId="28553"/>
    <cellStyle name="計算方式 6 4 3 3 2" xfId="28554"/>
    <cellStyle name="計算方式 6 4 3 4" xfId="28555"/>
    <cellStyle name="計算方式 6 4 4" xfId="28556"/>
    <cellStyle name="計算方式 6 4 5" xfId="28557"/>
    <cellStyle name="計算方式 6 4 6" xfId="28558"/>
    <cellStyle name="計算方式 6 4 6 2" xfId="28559"/>
    <cellStyle name="計算方式 6 4 7" xfId="28560"/>
    <cellStyle name="計算方式 6 5" xfId="28561"/>
    <cellStyle name="計算方式 6 5 2" xfId="28562"/>
    <cellStyle name="計算方式 6 5 2 2" xfId="28563"/>
    <cellStyle name="計算方式 6 5 2 3" xfId="28564"/>
    <cellStyle name="計算方式 6 5 2 4" xfId="28565"/>
    <cellStyle name="計算方式 6 5 2 5" xfId="28566"/>
    <cellStyle name="計算方式 6 5 3" xfId="28567"/>
    <cellStyle name="計算方式 6 5 3 2" xfId="28568"/>
    <cellStyle name="計算方式 6 5 3 3" xfId="28569"/>
    <cellStyle name="計算方式 6 5 3 3 2" xfId="28570"/>
    <cellStyle name="計算方式 6 5 3 4" xfId="28571"/>
    <cellStyle name="計算方式 6 5 4" xfId="28572"/>
    <cellStyle name="計算方式 6 5 5" xfId="28573"/>
    <cellStyle name="計算方式 6 5 5 2" xfId="28574"/>
    <cellStyle name="計算方式 6 5 6" xfId="28575"/>
    <cellStyle name="計算方式 6 6" xfId="28576"/>
    <cellStyle name="計算方式 6 6 2" xfId="28577"/>
    <cellStyle name="計算方式 6 6 2 2" xfId="28578"/>
    <cellStyle name="計算方式 6 6 2 3" xfId="28579"/>
    <cellStyle name="計算方式 6 6 2 4" xfId="28580"/>
    <cellStyle name="計算方式 6 6 3" xfId="28581"/>
    <cellStyle name="計算方式 6 6 3 2" xfId="28582"/>
    <cellStyle name="計算方式 6 6 3 3" xfId="28583"/>
    <cellStyle name="計算方式 6 6 3 3 2" xfId="28584"/>
    <cellStyle name="計算方式 6 6 3 4" xfId="28585"/>
    <cellStyle name="計算方式 6 6 4" xfId="28586"/>
    <cellStyle name="計算方式 6 6 5" xfId="28587"/>
    <cellStyle name="計算方式 6 6 5 2" xfId="28588"/>
    <cellStyle name="計算方式 6 6 6" xfId="28589"/>
    <cellStyle name="計算方式 6 6 7" xfId="28590"/>
    <cellStyle name="計算方式 6 7" xfId="28591"/>
    <cellStyle name="計算方式 6 7 2" xfId="28592"/>
    <cellStyle name="計算方式 6 7 2 2" xfId="28593"/>
    <cellStyle name="計算方式 6 7 2 3" xfId="28594"/>
    <cellStyle name="計算方式 6 7 2 4" xfId="28595"/>
    <cellStyle name="計算方式 6 7 3" xfId="28596"/>
    <cellStyle name="計算方式 6 7 3 2" xfId="28597"/>
    <cellStyle name="計算方式 6 7 3 3" xfId="28598"/>
    <cellStyle name="計算方式 6 7 3 3 2" xfId="28599"/>
    <cellStyle name="計算方式 6 7 3 4" xfId="28600"/>
    <cellStyle name="計算方式 6 7 4" xfId="28601"/>
    <cellStyle name="計算方式 6 7 5" xfId="28602"/>
    <cellStyle name="計算方式 6 7 5 2" xfId="28603"/>
    <cellStyle name="計算方式 6 7 6" xfId="28604"/>
    <cellStyle name="計算方式 6 8" xfId="28605"/>
    <cellStyle name="計算方式 6 9" xfId="28606"/>
    <cellStyle name="計算方式 7" xfId="28607"/>
    <cellStyle name="計算方式 7 10" xfId="28608"/>
    <cellStyle name="計算方式 7 2" xfId="28609"/>
    <cellStyle name="計算方式 7 2 2" xfId="28610"/>
    <cellStyle name="計算方式 7 2 2 2" xfId="28611"/>
    <cellStyle name="計算方式 7 2 2 3" xfId="28612"/>
    <cellStyle name="計算方式 7 2 2 4" xfId="28613"/>
    <cellStyle name="計算方式 7 2 2 5" xfId="28614"/>
    <cellStyle name="計算方式 7 2 2 6" xfId="28615"/>
    <cellStyle name="計算方式 7 2 3" xfId="28616"/>
    <cellStyle name="計算方式 7 2 3 2" xfId="28617"/>
    <cellStyle name="計算方式 7 2 3 3" xfId="28618"/>
    <cellStyle name="計算方式 7 2 3 3 2" xfId="28619"/>
    <cellStyle name="計算方式 7 2 3 4" xfId="28620"/>
    <cellStyle name="計算方式 7 2 4" xfId="28621"/>
    <cellStyle name="計算方式 7 2 5" xfId="28622"/>
    <cellStyle name="計算方式 7 2 6" xfId="28623"/>
    <cellStyle name="計算方式 7 2 6 2" xfId="28624"/>
    <cellStyle name="計算方式 7 2 7" xfId="28625"/>
    <cellStyle name="計算方式 7 3" xfId="28626"/>
    <cellStyle name="計算方式 7 3 2" xfId="28627"/>
    <cellStyle name="計算方式 7 3 2 2" xfId="28628"/>
    <cellStyle name="計算方式 7 3 2 3" xfId="28629"/>
    <cellStyle name="計算方式 7 3 2 4" xfId="28630"/>
    <cellStyle name="計算方式 7 3 2 5" xfId="28631"/>
    <cellStyle name="計算方式 7 3 2 6" xfId="28632"/>
    <cellStyle name="計算方式 7 3 3" xfId="28633"/>
    <cellStyle name="計算方式 7 3 3 2" xfId="28634"/>
    <cellStyle name="計算方式 7 3 3 3" xfId="28635"/>
    <cellStyle name="計算方式 7 3 3 3 2" xfId="28636"/>
    <cellStyle name="計算方式 7 3 3 4" xfId="28637"/>
    <cellStyle name="計算方式 7 3 4" xfId="28638"/>
    <cellStyle name="計算方式 7 3 5" xfId="28639"/>
    <cellStyle name="計算方式 7 3 6" xfId="28640"/>
    <cellStyle name="計算方式 7 3 6 2" xfId="28641"/>
    <cellStyle name="計算方式 7 3 7" xfId="28642"/>
    <cellStyle name="計算方式 7 4" xfId="28643"/>
    <cellStyle name="計算方式 7 4 2" xfId="28644"/>
    <cellStyle name="計算方式 7 4 2 2" xfId="28645"/>
    <cellStyle name="計算方式 7 4 2 3" xfId="28646"/>
    <cellStyle name="計算方式 7 4 2 4" xfId="28647"/>
    <cellStyle name="計算方式 7 4 2 5" xfId="28648"/>
    <cellStyle name="計算方式 7 4 2 6" xfId="28649"/>
    <cellStyle name="計算方式 7 4 3" xfId="28650"/>
    <cellStyle name="計算方式 7 4 3 2" xfId="28651"/>
    <cellStyle name="計算方式 7 4 3 3" xfId="28652"/>
    <cellStyle name="計算方式 7 4 3 3 2" xfId="28653"/>
    <cellStyle name="計算方式 7 4 3 4" xfId="28654"/>
    <cellStyle name="計算方式 7 4 4" xfId="28655"/>
    <cellStyle name="計算方式 7 4 5" xfId="28656"/>
    <cellStyle name="計算方式 7 4 6" xfId="28657"/>
    <cellStyle name="計算方式 7 4 6 2" xfId="28658"/>
    <cellStyle name="計算方式 7 4 7" xfId="28659"/>
    <cellStyle name="計算方式 7 5" xfId="28660"/>
    <cellStyle name="計算方式 7 5 2" xfId="28661"/>
    <cellStyle name="計算方式 7 5 2 2" xfId="28662"/>
    <cellStyle name="計算方式 7 5 3" xfId="28663"/>
    <cellStyle name="計算方式 7 5 4" xfId="28664"/>
    <cellStyle name="計算方式 7 5 5" xfId="28665"/>
    <cellStyle name="計算方式 7 6" xfId="28666"/>
    <cellStyle name="計算方式 7 6 2" xfId="28667"/>
    <cellStyle name="計算方式 7 6 3" xfId="28668"/>
    <cellStyle name="計算方式 7 6 3 2" xfId="28669"/>
    <cellStyle name="計算方式 7 6 4" xfId="28670"/>
    <cellStyle name="計算方式 7 6 5" xfId="28671"/>
    <cellStyle name="計算方式 7 7" xfId="28672"/>
    <cellStyle name="計算方式 7 8" xfId="28673"/>
    <cellStyle name="計算方式 7 9" xfId="28674"/>
    <cellStyle name="計算方式 7 9 2" xfId="28675"/>
    <cellStyle name="計算方式 8" xfId="28676"/>
    <cellStyle name="計算方式 8 10" xfId="28677"/>
    <cellStyle name="計算方式 8 2" xfId="28678"/>
    <cellStyle name="計算方式 8 2 2" xfId="28679"/>
    <cellStyle name="計算方式 8 2 2 2" xfId="28680"/>
    <cellStyle name="計算方式 8 2 2 3" xfId="28681"/>
    <cellStyle name="計算方式 8 2 2 4" xfId="28682"/>
    <cellStyle name="計算方式 8 2 2 5" xfId="28683"/>
    <cellStyle name="計算方式 8 2 2 6" xfId="28684"/>
    <cellStyle name="計算方式 8 2 3" xfId="28685"/>
    <cellStyle name="計算方式 8 2 3 2" xfId="28686"/>
    <cellStyle name="計算方式 8 2 3 3" xfId="28687"/>
    <cellStyle name="計算方式 8 2 3 3 2" xfId="28688"/>
    <cellStyle name="計算方式 8 2 3 4" xfId="28689"/>
    <cellStyle name="計算方式 8 2 4" xfId="28690"/>
    <cellStyle name="計算方式 8 2 5" xfId="28691"/>
    <cellStyle name="計算方式 8 2 6" xfId="28692"/>
    <cellStyle name="計算方式 8 2 6 2" xfId="28693"/>
    <cellStyle name="計算方式 8 2 7" xfId="28694"/>
    <cellStyle name="計算方式 8 3" xfId="28695"/>
    <cellStyle name="計算方式 8 3 2" xfId="28696"/>
    <cellStyle name="計算方式 8 3 2 2" xfId="28697"/>
    <cellStyle name="計算方式 8 3 2 3" xfId="28698"/>
    <cellStyle name="計算方式 8 3 2 4" xfId="28699"/>
    <cellStyle name="計算方式 8 3 2 5" xfId="28700"/>
    <cellStyle name="計算方式 8 3 2 6" xfId="28701"/>
    <cellStyle name="計算方式 8 3 3" xfId="28702"/>
    <cellStyle name="計算方式 8 3 3 2" xfId="28703"/>
    <cellStyle name="計算方式 8 3 3 3" xfId="28704"/>
    <cellStyle name="計算方式 8 3 3 3 2" xfId="28705"/>
    <cellStyle name="計算方式 8 3 3 4" xfId="28706"/>
    <cellStyle name="計算方式 8 3 4" xfId="28707"/>
    <cellStyle name="計算方式 8 3 5" xfId="28708"/>
    <cellStyle name="計算方式 8 3 6" xfId="28709"/>
    <cellStyle name="計算方式 8 3 6 2" xfId="28710"/>
    <cellStyle name="計算方式 8 3 7" xfId="28711"/>
    <cellStyle name="計算方式 8 4" xfId="28712"/>
    <cellStyle name="計算方式 8 4 2" xfId="28713"/>
    <cellStyle name="計算方式 8 4 2 2" xfId="28714"/>
    <cellStyle name="計算方式 8 4 2 3" xfId="28715"/>
    <cellStyle name="計算方式 8 4 2 4" xfId="28716"/>
    <cellStyle name="計算方式 8 4 2 5" xfId="28717"/>
    <cellStyle name="計算方式 8 4 2 6" xfId="28718"/>
    <cellStyle name="計算方式 8 4 3" xfId="28719"/>
    <cellStyle name="計算方式 8 4 3 2" xfId="28720"/>
    <cellStyle name="計算方式 8 4 3 3" xfId="28721"/>
    <cellStyle name="計算方式 8 4 3 3 2" xfId="28722"/>
    <cellStyle name="計算方式 8 4 3 4" xfId="28723"/>
    <cellStyle name="計算方式 8 4 4" xfId="28724"/>
    <cellStyle name="計算方式 8 4 5" xfId="28725"/>
    <cellStyle name="計算方式 8 4 6" xfId="28726"/>
    <cellStyle name="計算方式 8 4 6 2" xfId="28727"/>
    <cellStyle name="計算方式 8 4 7" xfId="28728"/>
    <cellStyle name="計算方式 8 5" xfId="28729"/>
    <cellStyle name="計算方式 8 5 2" xfId="28730"/>
    <cellStyle name="計算方式 8 5 2 2" xfId="28731"/>
    <cellStyle name="計算方式 8 5 3" xfId="28732"/>
    <cellStyle name="計算方式 8 5 4" xfId="28733"/>
    <cellStyle name="計算方式 8 5 5" xfId="28734"/>
    <cellStyle name="計算方式 8 6" xfId="28735"/>
    <cellStyle name="計算方式 8 6 2" xfId="28736"/>
    <cellStyle name="計算方式 8 6 3" xfId="28737"/>
    <cellStyle name="計算方式 8 6 3 2" xfId="28738"/>
    <cellStyle name="計算方式 8 6 4" xfId="28739"/>
    <cellStyle name="計算方式 8 6 5" xfId="28740"/>
    <cellStyle name="計算方式 8 7" xfId="28741"/>
    <cellStyle name="計算方式 8 8" xfId="28742"/>
    <cellStyle name="計算方式 8 9" xfId="28743"/>
    <cellStyle name="計算方式 8 9 2" xfId="28744"/>
    <cellStyle name="計算方式 9" xfId="28745"/>
    <cellStyle name="計算方式 9 10" xfId="28746"/>
    <cellStyle name="計算方式 9 2" xfId="28747"/>
    <cellStyle name="計算方式 9 2 2" xfId="28748"/>
    <cellStyle name="計算方式 9 2 2 2" xfId="28749"/>
    <cellStyle name="計算方式 9 2 2 3" xfId="28750"/>
    <cellStyle name="計算方式 9 2 2 4" xfId="28751"/>
    <cellStyle name="計算方式 9 2 2 5" xfId="28752"/>
    <cellStyle name="計算方式 9 2 2 6" xfId="28753"/>
    <cellStyle name="計算方式 9 2 3" xfId="28754"/>
    <cellStyle name="計算方式 9 2 3 2" xfId="28755"/>
    <cellStyle name="計算方式 9 2 3 3" xfId="28756"/>
    <cellStyle name="計算方式 9 2 3 3 2" xfId="28757"/>
    <cellStyle name="計算方式 9 2 3 4" xfId="28758"/>
    <cellStyle name="計算方式 9 2 4" xfId="28759"/>
    <cellStyle name="計算方式 9 2 5" xfId="28760"/>
    <cellStyle name="計算方式 9 2 6" xfId="28761"/>
    <cellStyle name="計算方式 9 2 6 2" xfId="28762"/>
    <cellStyle name="計算方式 9 2 7" xfId="28763"/>
    <cellStyle name="計算方式 9 3" xfId="28764"/>
    <cellStyle name="計算方式 9 3 2" xfId="28765"/>
    <cellStyle name="計算方式 9 3 2 2" xfId="28766"/>
    <cellStyle name="計算方式 9 3 2 3" xfId="28767"/>
    <cellStyle name="計算方式 9 3 2 4" xfId="28768"/>
    <cellStyle name="計算方式 9 3 2 5" xfId="28769"/>
    <cellStyle name="計算方式 9 3 2 6" xfId="28770"/>
    <cellStyle name="計算方式 9 3 3" xfId="28771"/>
    <cellStyle name="計算方式 9 3 3 2" xfId="28772"/>
    <cellStyle name="計算方式 9 3 3 3" xfId="28773"/>
    <cellStyle name="計算方式 9 3 3 3 2" xfId="28774"/>
    <cellStyle name="計算方式 9 3 3 4" xfId="28775"/>
    <cellStyle name="計算方式 9 3 4" xfId="28776"/>
    <cellStyle name="計算方式 9 3 5" xfId="28777"/>
    <cellStyle name="計算方式 9 3 6" xfId="28778"/>
    <cellStyle name="計算方式 9 3 6 2" xfId="28779"/>
    <cellStyle name="計算方式 9 3 7" xfId="28780"/>
    <cellStyle name="計算方式 9 4" xfId="28781"/>
    <cellStyle name="計算方式 9 4 2" xfId="28782"/>
    <cellStyle name="計算方式 9 4 2 2" xfId="28783"/>
    <cellStyle name="計算方式 9 4 2 3" xfId="28784"/>
    <cellStyle name="計算方式 9 4 2 4" xfId="28785"/>
    <cellStyle name="計算方式 9 4 2 5" xfId="28786"/>
    <cellStyle name="計算方式 9 4 2 6" xfId="28787"/>
    <cellStyle name="計算方式 9 4 3" xfId="28788"/>
    <cellStyle name="計算方式 9 4 3 2" xfId="28789"/>
    <cellStyle name="計算方式 9 4 3 3" xfId="28790"/>
    <cellStyle name="計算方式 9 4 3 3 2" xfId="28791"/>
    <cellStyle name="計算方式 9 4 3 4" xfId="28792"/>
    <cellStyle name="計算方式 9 4 4" xfId="28793"/>
    <cellStyle name="計算方式 9 4 5" xfId="28794"/>
    <cellStyle name="計算方式 9 4 6" xfId="28795"/>
    <cellStyle name="計算方式 9 4 6 2" xfId="28796"/>
    <cellStyle name="計算方式 9 4 7" xfId="28797"/>
    <cellStyle name="計算方式 9 5" xfId="28798"/>
    <cellStyle name="計算方式 9 5 2" xfId="28799"/>
    <cellStyle name="計算方式 9 5 2 2" xfId="28800"/>
    <cellStyle name="計算方式 9 5 3" xfId="28801"/>
    <cellStyle name="計算方式 9 5 4" xfId="28802"/>
    <cellStyle name="計算方式 9 5 5" xfId="28803"/>
    <cellStyle name="計算方式 9 6" xfId="28804"/>
    <cellStyle name="計算方式 9 6 2" xfId="28805"/>
    <cellStyle name="計算方式 9 6 3" xfId="28806"/>
    <cellStyle name="計算方式 9 6 3 2" xfId="28807"/>
    <cellStyle name="計算方式 9 6 4" xfId="28808"/>
    <cellStyle name="計算方式 9 6 5" xfId="28809"/>
    <cellStyle name="計算方式 9 7" xfId="28810"/>
    <cellStyle name="計算方式 9 8" xfId="28811"/>
    <cellStyle name="計算方式 9 9" xfId="28812"/>
    <cellStyle name="計算方式 9 9 2" xfId="28813"/>
    <cellStyle name="檢查儲存格 10" xfId="28814"/>
    <cellStyle name="檢查儲存格 10 10" xfId="28815"/>
    <cellStyle name="檢查儲存格 10 10 2" xfId="28816"/>
    <cellStyle name="檢查儲存格 10 10 3" xfId="28817"/>
    <cellStyle name="檢查儲存格 10 11" xfId="28818"/>
    <cellStyle name="檢查儲存格 10 2" xfId="28819"/>
    <cellStyle name="檢查儲存格 10 2 2" xfId="28820"/>
    <cellStyle name="檢查儲存格 10 2 2 2" xfId="28821"/>
    <cellStyle name="檢查儲存格 10 2 2 2 2" xfId="28822"/>
    <cellStyle name="檢查儲存格 10 2 2 3" xfId="28823"/>
    <cellStyle name="檢查儲存格 10 2 2 3 2" xfId="28824"/>
    <cellStyle name="檢查儲存格 10 2 2 4" xfId="28825"/>
    <cellStyle name="檢查儲存格 10 2 2 4 2" xfId="28826"/>
    <cellStyle name="檢查儲存格 10 2 2 4 3" xfId="28827"/>
    <cellStyle name="檢查儲存格 10 2 2 5" xfId="28828"/>
    <cellStyle name="檢查儲存格 10 2 3" xfId="28829"/>
    <cellStyle name="檢查儲存格 10 2 3 2" xfId="28830"/>
    <cellStyle name="檢查儲存格 10 2 3 2 2" xfId="28831"/>
    <cellStyle name="檢查儲存格 10 2 3 3" xfId="28832"/>
    <cellStyle name="檢查儲存格 10 2 3 3 2" xfId="28833"/>
    <cellStyle name="檢查儲存格 10 2 3 4" xfId="28834"/>
    <cellStyle name="檢查儲存格 10 2 3 4 2" xfId="28835"/>
    <cellStyle name="檢查儲存格 10 2 3 4 3" xfId="28836"/>
    <cellStyle name="檢查儲存格 10 2 3 5" xfId="28837"/>
    <cellStyle name="檢查儲存格 10 2 4" xfId="28838"/>
    <cellStyle name="檢查儲存格 10 2 4 2" xfId="28839"/>
    <cellStyle name="檢查儲存格 10 2 4 2 2" xfId="28840"/>
    <cellStyle name="檢查儲存格 10 2 4 3" xfId="28841"/>
    <cellStyle name="檢查儲存格 10 2 4 3 2" xfId="28842"/>
    <cellStyle name="檢查儲存格 10 2 4 3 3" xfId="28843"/>
    <cellStyle name="檢查儲存格 10 2 4 4" xfId="28844"/>
    <cellStyle name="檢查儲存格 10 2 4 5" xfId="28845"/>
    <cellStyle name="檢查儲存格 10 2 5" xfId="28846"/>
    <cellStyle name="檢查儲存格 10 2 5 2" xfId="28847"/>
    <cellStyle name="檢查儲存格 10 2 6" xfId="28848"/>
    <cellStyle name="檢查儲存格 10 2 6 2" xfId="28849"/>
    <cellStyle name="檢查儲存格 10 2 7" xfId="28850"/>
    <cellStyle name="檢查儲存格 10 2 7 2" xfId="28851"/>
    <cellStyle name="檢查儲存格 10 2 7 3" xfId="28852"/>
    <cellStyle name="檢查儲存格 10 2 8" xfId="28853"/>
    <cellStyle name="檢查儲存格 10 2 9" xfId="28854"/>
    <cellStyle name="檢查儲存格 10 3" xfId="28855"/>
    <cellStyle name="檢查儲存格 10 3 2" xfId="28856"/>
    <cellStyle name="檢查儲存格 10 3 2 2" xfId="28857"/>
    <cellStyle name="檢查儲存格 10 3 2 2 2" xfId="28858"/>
    <cellStyle name="檢查儲存格 10 3 2 3" xfId="28859"/>
    <cellStyle name="檢查儲存格 10 3 2 3 2" xfId="28860"/>
    <cellStyle name="檢查儲存格 10 3 2 4" xfId="28861"/>
    <cellStyle name="檢查儲存格 10 3 2 4 2" xfId="28862"/>
    <cellStyle name="檢查儲存格 10 3 2 4 3" xfId="28863"/>
    <cellStyle name="檢查儲存格 10 3 2 5" xfId="28864"/>
    <cellStyle name="檢查儲存格 10 3 3" xfId="28865"/>
    <cellStyle name="檢查儲存格 10 3 3 2" xfId="28866"/>
    <cellStyle name="檢查儲存格 10 3 3 2 2" xfId="28867"/>
    <cellStyle name="檢查儲存格 10 3 3 3" xfId="28868"/>
    <cellStyle name="檢查儲存格 10 3 3 3 2" xfId="28869"/>
    <cellStyle name="檢查儲存格 10 3 3 4" xfId="28870"/>
    <cellStyle name="檢查儲存格 10 3 3 4 2" xfId="28871"/>
    <cellStyle name="檢查儲存格 10 3 3 4 3" xfId="28872"/>
    <cellStyle name="檢查儲存格 10 3 3 5" xfId="28873"/>
    <cellStyle name="檢查儲存格 10 3 4" xfId="28874"/>
    <cellStyle name="檢查儲存格 10 3 4 2" xfId="28875"/>
    <cellStyle name="檢查儲存格 10 3 4 2 2" xfId="28876"/>
    <cellStyle name="檢查儲存格 10 3 4 3" xfId="28877"/>
    <cellStyle name="檢查儲存格 10 3 4 3 2" xfId="28878"/>
    <cellStyle name="檢查儲存格 10 3 4 3 3" xfId="28879"/>
    <cellStyle name="檢查儲存格 10 3 4 4" xfId="28880"/>
    <cellStyle name="檢查儲存格 10 3 4 5" xfId="28881"/>
    <cellStyle name="檢查儲存格 10 3 5" xfId="28882"/>
    <cellStyle name="檢查儲存格 10 3 5 2" xfId="28883"/>
    <cellStyle name="檢查儲存格 10 3 6" xfId="28884"/>
    <cellStyle name="檢查儲存格 10 3 6 2" xfId="28885"/>
    <cellStyle name="檢查儲存格 10 3 7" xfId="28886"/>
    <cellStyle name="檢查儲存格 10 3 7 2" xfId="28887"/>
    <cellStyle name="檢查儲存格 10 3 7 3" xfId="28888"/>
    <cellStyle name="檢查儲存格 10 3 8" xfId="28889"/>
    <cellStyle name="檢查儲存格 10 3 9" xfId="28890"/>
    <cellStyle name="檢查儲存格 10 4" xfId="28891"/>
    <cellStyle name="檢查儲存格 10 4 2" xfId="28892"/>
    <cellStyle name="檢查儲存格 10 4 2 2" xfId="28893"/>
    <cellStyle name="檢查儲存格 10 4 2 2 2" xfId="28894"/>
    <cellStyle name="檢查儲存格 10 4 2 3" xfId="28895"/>
    <cellStyle name="檢查儲存格 10 4 2 3 2" xfId="28896"/>
    <cellStyle name="檢查儲存格 10 4 2 4" xfId="28897"/>
    <cellStyle name="檢查儲存格 10 4 2 4 2" xfId="28898"/>
    <cellStyle name="檢查儲存格 10 4 2 4 3" xfId="28899"/>
    <cellStyle name="檢查儲存格 10 4 2 5" xfId="28900"/>
    <cellStyle name="檢查儲存格 10 4 3" xfId="28901"/>
    <cellStyle name="檢查儲存格 10 4 3 2" xfId="28902"/>
    <cellStyle name="檢查儲存格 10 4 3 2 2" xfId="28903"/>
    <cellStyle name="檢查儲存格 10 4 3 3" xfId="28904"/>
    <cellStyle name="檢查儲存格 10 4 3 3 2" xfId="28905"/>
    <cellStyle name="檢查儲存格 10 4 3 4" xfId="28906"/>
    <cellStyle name="檢查儲存格 10 4 3 4 2" xfId="28907"/>
    <cellStyle name="檢查儲存格 10 4 3 4 3" xfId="28908"/>
    <cellStyle name="檢查儲存格 10 4 3 5" xfId="28909"/>
    <cellStyle name="檢查儲存格 10 4 4" xfId="28910"/>
    <cellStyle name="檢查儲存格 10 4 4 2" xfId="28911"/>
    <cellStyle name="檢查儲存格 10 4 4 2 2" xfId="28912"/>
    <cellStyle name="檢查儲存格 10 4 4 3" xfId="28913"/>
    <cellStyle name="檢查儲存格 10 4 4 3 2" xfId="28914"/>
    <cellStyle name="檢查儲存格 10 4 4 3 3" xfId="28915"/>
    <cellStyle name="檢查儲存格 10 4 4 4" xfId="28916"/>
    <cellStyle name="檢查儲存格 10 4 4 5" xfId="28917"/>
    <cellStyle name="檢查儲存格 10 4 5" xfId="28918"/>
    <cellStyle name="檢查儲存格 10 4 5 2" xfId="28919"/>
    <cellStyle name="檢查儲存格 10 4 6" xfId="28920"/>
    <cellStyle name="檢查儲存格 10 4 6 2" xfId="28921"/>
    <cellStyle name="檢查儲存格 10 4 7" xfId="28922"/>
    <cellStyle name="檢查儲存格 10 4 7 2" xfId="28923"/>
    <cellStyle name="檢查儲存格 10 4 7 3" xfId="28924"/>
    <cellStyle name="檢查儲存格 10 4 8" xfId="28925"/>
    <cellStyle name="檢查儲存格 10 4 9" xfId="28926"/>
    <cellStyle name="檢查儲存格 10 5" xfId="28927"/>
    <cellStyle name="檢查儲存格 10 5 2" xfId="28928"/>
    <cellStyle name="檢查儲存格 10 5 2 2" xfId="28929"/>
    <cellStyle name="檢查儲存格 10 5 3" xfId="28930"/>
    <cellStyle name="檢查儲存格 10 5 3 2" xfId="28931"/>
    <cellStyle name="檢查儲存格 10 5 4" xfId="28932"/>
    <cellStyle name="檢查儲存格 10 5 4 2" xfId="28933"/>
    <cellStyle name="檢查儲存格 10 5 4 3" xfId="28934"/>
    <cellStyle name="檢查儲存格 10 5 5" xfId="28935"/>
    <cellStyle name="檢查儲存格 10 5 6" xfId="28936"/>
    <cellStyle name="檢查儲存格 10 6" xfId="28937"/>
    <cellStyle name="檢查儲存格 10 6 2" xfId="28938"/>
    <cellStyle name="檢查儲存格 10 6 2 2" xfId="28939"/>
    <cellStyle name="檢查儲存格 10 6 3" xfId="28940"/>
    <cellStyle name="檢查儲存格 10 6 3 2" xfId="28941"/>
    <cellStyle name="檢查儲存格 10 6 3 3" xfId="28942"/>
    <cellStyle name="檢查儲存格 10 6 4" xfId="28943"/>
    <cellStyle name="檢查儲存格 10 6 5" xfId="28944"/>
    <cellStyle name="檢查儲存格 10 7" xfId="28945"/>
    <cellStyle name="檢查儲存格 10 7 2" xfId="28946"/>
    <cellStyle name="檢查儲存格 10 7 2 2" xfId="28947"/>
    <cellStyle name="檢查儲存格 10 7 3" xfId="28948"/>
    <cellStyle name="檢查儲存格 10 7 3 2" xfId="28949"/>
    <cellStyle name="檢查儲存格 10 7 3 3" xfId="28950"/>
    <cellStyle name="檢查儲存格 10 7 4" xfId="28951"/>
    <cellStyle name="檢查儲存格 10 8" xfId="28952"/>
    <cellStyle name="檢查儲存格 10 8 2" xfId="28953"/>
    <cellStyle name="檢查儲存格 10 9" xfId="28954"/>
    <cellStyle name="檢查儲存格 10 9 2" xfId="28955"/>
    <cellStyle name="檢查儲存格 11" xfId="28956"/>
    <cellStyle name="檢查儲存格 11 10" xfId="28957"/>
    <cellStyle name="檢查儲存格 11 10 2" xfId="28958"/>
    <cellStyle name="檢查儲存格 11 10 3" xfId="28959"/>
    <cellStyle name="檢查儲存格 11 11" xfId="28960"/>
    <cellStyle name="檢查儲存格 11 2" xfId="28961"/>
    <cellStyle name="檢查儲存格 11 2 2" xfId="28962"/>
    <cellStyle name="檢查儲存格 11 2 2 2" xfId="28963"/>
    <cellStyle name="檢查儲存格 11 2 2 2 2" xfId="28964"/>
    <cellStyle name="檢查儲存格 11 2 2 3" xfId="28965"/>
    <cellStyle name="檢查儲存格 11 2 2 3 2" xfId="28966"/>
    <cellStyle name="檢查儲存格 11 2 2 4" xfId="28967"/>
    <cellStyle name="檢查儲存格 11 2 2 4 2" xfId="28968"/>
    <cellStyle name="檢查儲存格 11 2 2 4 3" xfId="28969"/>
    <cellStyle name="檢查儲存格 11 2 2 5" xfId="28970"/>
    <cellStyle name="檢查儲存格 11 2 3" xfId="28971"/>
    <cellStyle name="檢查儲存格 11 2 3 2" xfId="28972"/>
    <cellStyle name="檢查儲存格 11 2 3 2 2" xfId="28973"/>
    <cellStyle name="檢查儲存格 11 2 3 3" xfId="28974"/>
    <cellStyle name="檢查儲存格 11 2 3 3 2" xfId="28975"/>
    <cellStyle name="檢查儲存格 11 2 3 4" xfId="28976"/>
    <cellStyle name="檢查儲存格 11 2 3 4 2" xfId="28977"/>
    <cellStyle name="檢查儲存格 11 2 3 4 3" xfId="28978"/>
    <cellStyle name="檢查儲存格 11 2 3 5" xfId="28979"/>
    <cellStyle name="檢查儲存格 11 2 4" xfId="28980"/>
    <cellStyle name="檢查儲存格 11 2 4 2" xfId="28981"/>
    <cellStyle name="檢查儲存格 11 2 4 2 2" xfId="28982"/>
    <cellStyle name="檢查儲存格 11 2 4 3" xfId="28983"/>
    <cellStyle name="檢查儲存格 11 2 4 3 2" xfId="28984"/>
    <cellStyle name="檢查儲存格 11 2 4 3 3" xfId="28985"/>
    <cellStyle name="檢查儲存格 11 2 4 4" xfId="28986"/>
    <cellStyle name="檢查儲存格 11 2 4 5" xfId="28987"/>
    <cellStyle name="檢查儲存格 11 2 5" xfId="28988"/>
    <cellStyle name="檢查儲存格 11 2 5 2" xfId="28989"/>
    <cellStyle name="檢查儲存格 11 2 6" xfId="28990"/>
    <cellStyle name="檢查儲存格 11 2 6 2" xfId="28991"/>
    <cellStyle name="檢查儲存格 11 2 7" xfId="28992"/>
    <cellStyle name="檢查儲存格 11 2 7 2" xfId="28993"/>
    <cellStyle name="檢查儲存格 11 2 7 3" xfId="28994"/>
    <cellStyle name="檢查儲存格 11 2 8" xfId="28995"/>
    <cellStyle name="檢查儲存格 11 2 9" xfId="28996"/>
    <cellStyle name="檢查儲存格 11 3" xfId="28997"/>
    <cellStyle name="檢查儲存格 11 3 2" xfId="28998"/>
    <cellStyle name="檢查儲存格 11 3 2 2" xfId="28999"/>
    <cellStyle name="檢查儲存格 11 3 2 2 2" xfId="29000"/>
    <cellStyle name="檢查儲存格 11 3 2 3" xfId="29001"/>
    <cellStyle name="檢查儲存格 11 3 2 3 2" xfId="29002"/>
    <cellStyle name="檢查儲存格 11 3 2 4" xfId="29003"/>
    <cellStyle name="檢查儲存格 11 3 2 4 2" xfId="29004"/>
    <cellStyle name="檢查儲存格 11 3 2 4 3" xfId="29005"/>
    <cellStyle name="檢查儲存格 11 3 2 5" xfId="29006"/>
    <cellStyle name="檢查儲存格 11 3 3" xfId="29007"/>
    <cellStyle name="檢查儲存格 11 3 3 2" xfId="29008"/>
    <cellStyle name="檢查儲存格 11 3 3 2 2" xfId="29009"/>
    <cellStyle name="檢查儲存格 11 3 3 3" xfId="29010"/>
    <cellStyle name="檢查儲存格 11 3 3 3 2" xfId="29011"/>
    <cellStyle name="檢查儲存格 11 3 3 4" xfId="29012"/>
    <cellStyle name="檢查儲存格 11 3 3 4 2" xfId="29013"/>
    <cellStyle name="檢查儲存格 11 3 3 4 3" xfId="29014"/>
    <cellStyle name="檢查儲存格 11 3 3 5" xfId="29015"/>
    <cellStyle name="檢查儲存格 11 3 4" xfId="29016"/>
    <cellStyle name="檢查儲存格 11 3 4 2" xfId="29017"/>
    <cellStyle name="檢查儲存格 11 3 4 2 2" xfId="29018"/>
    <cellStyle name="檢查儲存格 11 3 4 3" xfId="29019"/>
    <cellStyle name="檢查儲存格 11 3 4 3 2" xfId="29020"/>
    <cellStyle name="檢查儲存格 11 3 4 3 3" xfId="29021"/>
    <cellStyle name="檢查儲存格 11 3 4 4" xfId="29022"/>
    <cellStyle name="檢查儲存格 11 3 4 5" xfId="29023"/>
    <cellStyle name="檢查儲存格 11 3 5" xfId="29024"/>
    <cellStyle name="檢查儲存格 11 3 5 2" xfId="29025"/>
    <cellStyle name="檢查儲存格 11 3 6" xfId="29026"/>
    <cellStyle name="檢查儲存格 11 3 6 2" xfId="29027"/>
    <cellStyle name="檢查儲存格 11 3 7" xfId="29028"/>
    <cellStyle name="檢查儲存格 11 3 7 2" xfId="29029"/>
    <cellStyle name="檢查儲存格 11 3 7 3" xfId="29030"/>
    <cellStyle name="檢查儲存格 11 3 8" xfId="29031"/>
    <cellStyle name="檢查儲存格 11 3 9" xfId="29032"/>
    <cellStyle name="檢查儲存格 11 4" xfId="29033"/>
    <cellStyle name="檢查儲存格 11 4 2" xfId="29034"/>
    <cellStyle name="檢查儲存格 11 4 2 2" xfId="29035"/>
    <cellStyle name="檢查儲存格 11 4 2 2 2" xfId="29036"/>
    <cellStyle name="檢查儲存格 11 4 2 3" xfId="29037"/>
    <cellStyle name="檢查儲存格 11 4 2 3 2" xfId="29038"/>
    <cellStyle name="檢查儲存格 11 4 2 4" xfId="29039"/>
    <cellStyle name="檢查儲存格 11 4 2 4 2" xfId="29040"/>
    <cellStyle name="檢查儲存格 11 4 2 4 3" xfId="29041"/>
    <cellStyle name="檢查儲存格 11 4 2 5" xfId="29042"/>
    <cellStyle name="檢查儲存格 11 4 3" xfId="29043"/>
    <cellStyle name="檢查儲存格 11 4 3 2" xfId="29044"/>
    <cellStyle name="檢查儲存格 11 4 3 2 2" xfId="29045"/>
    <cellStyle name="檢查儲存格 11 4 3 3" xfId="29046"/>
    <cellStyle name="檢查儲存格 11 4 3 3 2" xfId="29047"/>
    <cellStyle name="檢查儲存格 11 4 3 4" xfId="29048"/>
    <cellStyle name="檢查儲存格 11 4 3 4 2" xfId="29049"/>
    <cellStyle name="檢查儲存格 11 4 3 4 3" xfId="29050"/>
    <cellStyle name="檢查儲存格 11 4 3 5" xfId="29051"/>
    <cellStyle name="檢查儲存格 11 4 4" xfId="29052"/>
    <cellStyle name="檢查儲存格 11 4 4 2" xfId="29053"/>
    <cellStyle name="檢查儲存格 11 4 4 2 2" xfId="29054"/>
    <cellStyle name="檢查儲存格 11 4 4 3" xfId="29055"/>
    <cellStyle name="檢查儲存格 11 4 4 3 2" xfId="29056"/>
    <cellStyle name="檢查儲存格 11 4 4 3 3" xfId="29057"/>
    <cellStyle name="檢查儲存格 11 4 4 4" xfId="29058"/>
    <cellStyle name="檢查儲存格 11 4 4 5" xfId="29059"/>
    <cellStyle name="檢查儲存格 11 4 5" xfId="29060"/>
    <cellStyle name="檢查儲存格 11 4 5 2" xfId="29061"/>
    <cellStyle name="檢查儲存格 11 4 6" xfId="29062"/>
    <cellStyle name="檢查儲存格 11 4 6 2" xfId="29063"/>
    <cellStyle name="檢查儲存格 11 4 7" xfId="29064"/>
    <cellStyle name="檢查儲存格 11 4 7 2" xfId="29065"/>
    <cellStyle name="檢查儲存格 11 4 7 3" xfId="29066"/>
    <cellStyle name="檢查儲存格 11 4 8" xfId="29067"/>
    <cellStyle name="檢查儲存格 11 4 9" xfId="29068"/>
    <cellStyle name="檢查儲存格 11 5" xfId="29069"/>
    <cellStyle name="檢查儲存格 11 5 2" xfId="29070"/>
    <cellStyle name="檢查儲存格 11 5 2 2" xfId="29071"/>
    <cellStyle name="檢查儲存格 11 5 3" xfId="29072"/>
    <cellStyle name="檢查儲存格 11 5 3 2" xfId="29073"/>
    <cellStyle name="檢查儲存格 11 5 4" xfId="29074"/>
    <cellStyle name="檢查儲存格 11 5 4 2" xfId="29075"/>
    <cellStyle name="檢查儲存格 11 5 4 3" xfId="29076"/>
    <cellStyle name="檢查儲存格 11 5 5" xfId="29077"/>
    <cellStyle name="檢查儲存格 11 5 6" xfId="29078"/>
    <cellStyle name="檢查儲存格 11 6" xfId="29079"/>
    <cellStyle name="檢查儲存格 11 6 2" xfId="29080"/>
    <cellStyle name="檢查儲存格 11 6 2 2" xfId="29081"/>
    <cellStyle name="檢查儲存格 11 6 3" xfId="29082"/>
    <cellStyle name="檢查儲存格 11 6 3 2" xfId="29083"/>
    <cellStyle name="檢查儲存格 11 6 3 3" xfId="29084"/>
    <cellStyle name="檢查儲存格 11 6 4" xfId="29085"/>
    <cellStyle name="檢查儲存格 11 6 5" xfId="29086"/>
    <cellStyle name="檢查儲存格 11 7" xfId="29087"/>
    <cellStyle name="檢查儲存格 11 7 2" xfId="29088"/>
    <cellStyle name="檢查儲存格 11 7 2 2" xfId="29089"/>
    <cellStyle name="檢查儲存格 11 7 3" xfId="29090"/>
    <cellStyle name="檢查儲存格 11 7 3 2" xfId="29091"/>
    <cellStyle name="檢查儲存格 11 7 3 3" xfId="29092"/>
    <cellStyle name="檢查儲存格 11 7 4" xfId="29093"/>
    <cellStyle name="檢查儲存格 11 8" xfId="29094"/>
    <cellStyle name="檢查儲存格 11 8 2" xfId="29095"/>
    <cellStyle name="檢查儲存格 11 9" xfId="29096"/>
    <cellStyle name="檢查儲存格 11 9 2" xfId="29097"/>
    <cellStyle name="檢查儲存格 12" xfId="29098"/>
    <cellStyle name="檢查儲存格 12 10" xfId="29099"/>
    <cellStyle name="檢查儲存格 12 10 2" xfId="29100"/>
    <cellStyle name="檢查儲存格 12 10 3" xfId="29101"/>
    <cellStyle name="檢查儲存格 12 11" xfId="29102"/>
    <cellStyle name="檢查儲存格 12 2" xfId="29103"/>
    <cellStyle name="檢查儲存格 12 2 2" xfId="29104"/>
    <cellStyle name="檢查儲存格 12 2 2 2" xfId="29105"/>
    <cellStyle name="檢查儲存格 12 2 2 2 2" xfId="29106"/>
    <cellStyle name="檢查儲存格 12 2 2 3" xfId="29107"/>
    <cellStyle name="檢查儲存格 12 2 2 3 2" xfId="29108"/>
    <cellStyle name="檢查儲存格 12 2 2 4" xfId="29109"/>
    <cellStyle name="檢查儲存格 12 2 2 4 2" xfId="29110"/>
    <cellStyle name="檢查儲存格 12 2 2 4 3" xfId="29111"/>
    <cellStyle name="檢查儲存格 12 2 2 5" xfId="29112"/>
    <cellStyle name="檢查儲存格 12 2 3" xfId="29113"/>
    <cellStyle name="檢查儲存格 12 2 3 2" xfId="29114"/>
    <cellStyle name="檢查儲存格 12 2 3 2 2" xfId="29115"/>
    <cellStyle name="檢查儲存格 12 2 3 3" xfId="29116"/>
    <cellStyle name="檢查儲存格 12 2 3 3 2" xfId="29117"/>
    <cellStyle name="檢查儲存格 12 2 3 4" xfId="29118"/>
    <cellStyle name="檢查儲存格 12 2 3 4 2" xfId="29119"/>
    <cellStyle name="檢查儲存格 12 2 3 4 3" xfId="29120"/>
    <cellStyle name="檢查儲存格 12 2 3 5" xfId="29121"/>
    <cellStyle name="檢查儲存格 12 2 4" xfId="29122"/>
    <cellStyle name="檢查儲存格 12 2 4 2" xfId="29123"/>
    <cellStyle name="檢查儲存格 12 2 4 2 2" xfId="29124"/>
    <cellStyle name="檢查儲存格 12 2 4 3" xfId="29125"/>
    <cellStyle name="檢查儲存格 12 2 4 3 2" xfId="29126"/>
    <cellStyle name="檢查儲存格 12 2 4 3 3" xfId="29127"/>
    <cellStyle name="檢查儲存格 12 2 4 4" xfId="29128"/>
    <cellStyle name="檢查儲存格 12 2 4 5" xfId="29129"/>
    <cellStyle name="檢查儲存格 12 2 5" xfId="29130"/>
    <cellStyle name="檢查儲存格 12 2 5 2" xfId="29131"/>
    <cellStyle name="檢查儲存格 12 2 6" xfId="29132"/>
    <cellStyle name="檢查儲存格 12 2 6 2" xfId="29133"/>
    <cellStyle name="檢查儲存格 12 2 7" xfId="29134"/>
    <cellStyle name="檢查儲存格 12 2 7 2" xfId="29135"/>
    <cellStyle name="檢查儲存格 12 2 7 3" xfId="29136"/>
    <cellStyle name="檢查儲存格 12 2 8" xfId="29137"/>
    <cellStyle name="檢查儲存格 12 2 9" xfId="29138"/>
    <cellStyle name="檢查儲存格 12 3" xfId="29139"/>
    <cellStyle name="檢查儲存格 12 3 2" xfId="29140"/>
    <cellStyle name="檢查儲存格 12 3 2 2" xfId="29141"/>
    <cellStyle name="檢查儲存格 12 3 2 2 2" xfId="29142"/>
    <cellStyle name="檢查儲存格 12 3 2 3" xfId="29143"/>
    <cellStyle name="檢查儲存格 12 3 2 3 2" xfId="29144"/>
    <cellStyle name="檢查儲存格 12 3 2 4" xfId="29145"/>
    <cellStyle name="檢查儲存格 12 3 2 4 2" xfId="29146"/>
    <cellStyle name="檢查儲存格 12 3 2 4 3" xfId="29147"/>
    <cellStyle name="檢查儲存格 12 3 2 5" xfId="29148"/>
    <cellStyle name="檢查儲存格 12 3 3" xfId="29149"/>
    <cellStyle name="檢查儲存格 12 3 3 2" xfId="29150"/>
    <cellStyle name="檢查儲存格 12 3 3 2 2" xfId="29151"/>
    <cellStyle name="檢查儲存格 12 3 3 3" xfId="29152"/>
    <cellStyle name="檢查儲存格 12 3 3 3 2" xfId="29153"/>
    <cellStyle name="檢查儲存格 12 3 3 4" xfId="29154"/>
    <cellStyle name="檢查儲存格 12 3 3 4 2" xfId="29155"/>
    <cellStyle name="檢查儲存格 12 3 3 4 3" xfId="29156"/>
    <cellStyle name="檢查儲存格 12 3 3 5" xfId="29157"/>
    <cellStyle name="檢查儲存格 12 3 4" xfId="29158"/>
    <cellStyle name="檢查儲存格 12 3 4 2" xfId="29159"/>
    <cellStyle name="檢查儲存格 12 3 4 2 2" xfId="29160"/>
    <cellStyle name="檢查儲存格 12 3 4 3" xfId="29161"/>
    <cellStyle name="檢查儲存格 12 3 4 3 2" xfId="29162"/>
    <cellStyle name="檢查儲存格 12 3 4 3 3" xfId="29163"/>
    <cellStyle name="檢查儲存格 12 3 4 4" xfId="29164"/>
    <cellStyle name="檢查儲存格 12 3 4 5" xfId="29165"/>
    <cellStyle name="檢查儲存格 12 3 5" xfId="29166"/>
    <cellStyle name="檢查儲存格 12 3 5 2" xfId="29167"/>
    <cellStyle name="檢查儲存格 12 3 6" xfId="29168"/>
    <cellStyle name="檢查儲存格 12 3 6 2" xfId="29169"/>
    <cellStyle name="檢查儲存格 12 3 7" xfId="29170"/>
    <cellStyle name="檢查儲存格 12 3 7 2" xfId="29171"/>
    <cellStyle name="檢查儲存格 12 3 7 3" xfId="29172"/>
    <cellStyle name="檢查儲存格 12 3 8" xfId="29173"/>
    <cellStyle name="檢查儲存格 12 3 9" xfId="29174"/>
    <cellStyle name="檢查儲存格 12 4" xfId="29175"/>
    <cellStyle name="檢查儲存格 12 4 2" xfId="29176"/>
    <cellStyle name="檢查儲存格 12 4 2 2" xfId="29177"/>
    <cellStyle name="檢查儲存格 12 4 2 2 2" xfId="29178"/>
    <cellStyle name="檢查儲存格 12 4 2 3" xfId="29179"/>
    <cellStyle name="檢查儲存格 12 4 2 3 2" xfId="29180"/>
    <cellStyle name="檢查儲存格 12 4 2 4" xfId="29181"/>
    <cellStyle name="檢查儲存格 12 4 2 4 2" xfId="29182"/>
    <cellStyle name="檢查儲存格 12 4 2 4 3" xfId="29183"/>
    <cellStyle name="檢查儲存格 12 4 2 5" xfId="29184"/>
    <cellStyle name="檢查儲存格 12 4 3" xfId="29185"/>
    <cellStyle name="檢查儲存格 12 4 3 2" xfId="29186"/>
    <cellStyle name="檢查儲存格 12 4 3 2 2" xfId="29187"/>
    <cellStyle name="檢查儲存格 12 4 3 3" xfId="29188"/>
    <cellStyle name="檢查儲存格 12 4 3 3 2" xfId="29189"/>
    <cellStyle name="檢查儲存格 12 4 3 4" xfId="29190"/>
    <cellStyle name="檢查儲存格 12 4 3 4 2" xfId="29191"/>
    <cellStyle name="檢查儲存格 12 4 3 4 3" xfId="29192"/>
    <cellStyle name="檢查儲存格 12 4 3 5" xfId="29193"/>
    <cellStyle name="檢查儲存格 12 4 4" xfId="29194"/>
    <cellStyle name="檢查儲存格 12 4 4 2" xfId="29195"/>
    <cellStyle name="檢查儲存格 12 4 4 2 2" xfId="29196"/>
    <cellStyle name="檢查儲存格 12 4 4 3" xfId="29197"/>
    <cellStyle name="檢查儲存格 12 4 4 3 2" xfId="29198"/>
    <cellStyle name="檢查儲存格 12 4 4 3 3" xfId="29199"/>
    <cellStyle name="檢查儲存格 12 4 4 4" xfId="29200"/>
    <cellStyle name="檢查儲存格 12 4 4 5" xfId="29201"/>
    <cellStyle name="檢查儲存格 12 4 5" xfId="29202"/>
    <cellStyle name="檢查儲存格 12 4 5 2" xfId="29203"/>
    <cellStyle name="檢查儲存格 12 4 6" xfId="29204"/>
    <cellStyle name="檢查儲存格 12 4 6 2" xfId="29205"/>
    <cellStyle name="檢查儲存格 12 4 7" xfId="29206"/>
    <cellStyle name="檢查儲存格 12 4 7 2" xfId="29207"/>
    <cellStyle name="檢查儲存格 12 4 7 3" xfId="29208"/>
    <cellStyle name="檢查儲存格 12 4 8" xfId="29209"/>
    <cellStyle name="檢查儲存格 12 4 9" xfId="29210"/>
    <cellStyle name="檢查儲存格 12 5" xfId="29211"/>
    <cellStyle name="檢查儲存格 12 5 2" xfId="29212"/>
    <cellStyle name="檢查儲存格 12 5 2 2" xfId="29213"/>
    <cellStyle name="檢查儲存格 12 5 3" xfId="29214"/>
    <cellStyle name="檢查儲存格 12 5 3 2" xfId="29215"/>
    <cellStyle name="檢查儲存格 12 5 4" xfId="29216"/>
    <cellStyle name="檢查儲存格 12 5 4 2" xfId="29217"/>
    <cellStyle name="檢查儲存格 12 5 4 3" xfId="29218"/>
    <cellStyle name="檢查儲存格 12 5 5" xfId="29219"/>
    <cellStyle name="檢查儲存格 12 5 6" xfId="29220"/>
    <cellStyle name="檢查儲存格 12 6" xfId="29221"/>
    <cellStyle name="檢查儲存格 12 6 2" xfId="29222"/>
    <cellStyle name="檢查儲存格 12 6 2 2" xfId="29223"/>
    <cellStyle name="檢查儲存格 12 6 3" xfId="29224"/>
    <cellStyle name="檢查儲存格 12 6 3 2" xfId="29225"/>
    <cellStyle name="檢查儲存格 12 6 3 3" xfId="29226"/>
    <cellStyle name="檢查儲存格 12 6 4" xfId="29227"/>
    <cellStyle name="檢查儲存格 12 6 5" xfId="29228"/>
    <cellStyle name="檢查儲存格 12 7" xfId="29229"/>
    <cellStyle name="檢查儲存格 12 7 2" xfId="29230"/>
    <cellStyle name="檢查儲存格 12 7 2 2" xfId="29231"/>
    <cellStyle name="檢查儲存格 12 7 3" xfId="29232"/>
    <cellStyle name="檢查儲存格 12 7 3 2" xfId="29233"/>
    <cellStyle name="檢查儲存格 12 7 3 3" xfId="29234"/>
    <cellStyle name="檢查儲存格 12 7 4" xfId="29235"/>
    <cellStyle name="檢查儲存格 12 8" xfId="29236"/>
    <cellStyle name="檢查儲存格 12 8 2" xfId="29237"/>
    <cellStyle name="檢查儲存格 12 9" xfId="29238"/>
    <cellStyle name="檢查儲存格 12 9 2" xfId="29239"/>
    <cellStyle name="檢查儲存格 13" xfId="29240"/>
    <cellStyle name="檢查儲存格 13 10" xfId="29241"/>
    <cellStyle name="檢查儲存格 13 10 2" xfId="29242"/>
    <cellStyle name="檢查儲存格 13 10 3" xfId="29243"/>
    <cellStyle name="檢查儲存格 13 11" xfId="29244"/>
    <cellStyle name="檢查儲存格 13 2" xfId="29245"/>
    <cellStyle name="檢查儲存格 13 2 2" xfId="29246"/>
    <cellStyle name="檢查儲存格 13 2 2 2" xfId="29247"/>
    <cellStyle name="檢查儲存格 13 2 2 2 2" xfId="29248"/>
    <cellStyle name="檢查儲存格 13 2 2 3" xfId="29249"/>
    <cellStyle name="檢查儲存格 13 2 2 3 2" xfId="29250"/>
    <cellStyle name="檢查儲存格 13 2 2 4" xfId="29251"/>
    <cellStyle name="檢查儲存格 13 2 2 4 2" xfId="29252"/>
    <cellStyle name="檢查儲存格 13 2 2 4 3" xfId="29253"/>
    <cellStyle name="檢查儲存格 13 2 2 5" xfId="29254"/>
    <cellStyle name="檢查儲存格 13 2 3" xfId="29255"/>
    <cellStyle name="檢查儲存格 13 2 3 2" xfId="29256"/>
    <cellStyle name="檢查儲存格 13 2 3 2 2" xfId="29257"/>
    <cellStyle name="檢查儲存格 13 2 3 3" xfId="29258"/>
    <cellStyle name="檢查儲存格 13 2 3 3 2" xfId="29259"/>
    <cellStyle name="檢查儲存格 13 2 3 4" xfId="29260"/>
    <cellStyle name="檢查儲存格 13 2 3 4 2" xfId="29261"/>
    <cellStyle name="檢查儲存格 13 2 3 4 3" xfId="29262"/>
    <cellStyle name="檢查儲存格 13 2 3 5" xfId="29263"/>
    <cellStyle name="檢查儲存格 13 2 4" xfId="29264"/>
    <cellStyle name="檢查儲存格 13 2 4 2" xfId="29265"/>
    <cellStyle name="檢查儲存格 13 2 4 2 2" xfId="29266"/>
    <cellStyle name="檢查儲存格 13 2 4 3" xfId="29267"/>
    <cellStyle name="檢查儲存格 13 2 4 3 2" xfId="29268"/>
    <cellStyle name="檢查儲存格 13 2 4 3 3" xfId="29269"/>
    <cellStyle name="檢查儲存格 13 2 4 4" xfId="29270"/>
    <cellStyle name="檢查儲存格 13 2 4 5" xfId="29271"/>
    <cellStyle name="檢查儲存格 13 2 5" xfId="29272"/>
    <cellStyle name="檢查儲存格 13 2 5 2" xfId="29273"/>
    <cellStyle name="檢查儲存格 13 2 6" xfId="29274"/>
    <cellStyle name="檢查儲存格 13 2 6 2" xfId="29275"/>
    <cellStyle name="檢查儲存格 13 2 7" xfId="29276"/>
    <cellStyle name="檢查儲存格 13 2 7 2" xfId="29277"/>
    <cellStyle name="檢查儲存格 13 2 7 3" xfId="29278"/>
    <cellStyle name="檢查儲存格 13 2 8" xfId="29279"/>
    <cellStyle name="檢查儲存格 13 2 9" xfId="29280"/>
    <cellStyle name="檢查儲存格 13 3" xfId="29281"/>
    <cellStyle name="檢查儲存格 13 3 2" xfId="29282"/>
    <cellStyle name="檢查儲存格 13 3 2 2" xfId="29283"/>
    <cellStyle name="檢查儲存格 13 3 2 2 2" xfId="29284"/>
    <cellStyle name="檢查儲存格 13 3 2 3" xfId="29285"/>
    <cellStyle name="檢查儲存格 13 3 2 3 2" xfId="29286"/>
    <cellStyle name="檢查儲存格 13 3 2 4" xfId="29287"/>
    <cellStyle name="檢查儲存格 13 3 2 4 2" xfId="29288"/>
    <cellStyle name="檢查儲存格 13 3 2 4 3" xfId="29289"/>
    <cellStyle name="檢查儲存格 13 3 2 5" xfId="29290"/>
    <cellStyle name="檢查儲存格 13 3 3" xfId="29291"/>
    <cellStyle name="檢查儲存格 13 3 3 2" xfId="29292"/>
    <cellStyle name="檢查儲存格 13 3 3 2 2" xfId="29293"/>
    <cellStyle name="檢查儲存格 13 3 3 3" xfId="29294"/>
    <cellStyle name="檢查儲存格 13 3 3 3 2" xfId="29295"/>
    <cellStyle name="檢查儲存格 13 3 3 4" xfId="29296"/>
    <cellStyle name="檢查儲存格 13 3 3 4 2" xfId="29297"/>
    <cellStyle name="檢查儲存格 13 3 3 4 3" xfId="29298"/>
    <cellStyle name="檢查儲存格 13 3 3 5" xfId="29299"/>
    <cellStyle name="檢查儲存格 13 3 4" xfId="29300"/>
    <cellStyle name="檢查儲存格 13 3 4 2" xfId="29301"/>
    <cellStyle name="檢查儲存格 13 3 4 2 2" xfId="29302"/>
    <cellStyle name="檢查儲存格 13 3 4 3" xfId="29303"/>
    <cellStyle name="檢查儲存格 13 3 4 3 2" xfId="29304"/>
    <cellStyle name="檢查儲存格 13 3 4 3 3" xfId="29305"/>
    <cellStyle name="檢查儲存格 13 3 4 4" xfId="29306"/>
    <cellStyle name="檢查儲存格 13 3 4 5" xfId="29307"/>
    <cellStyle name="檢查儲存格 13 3 5" xfId="29308"/>
    <cellStyle name="檢查儲存格 13 3 5 2" xfId="29309"/>
    <cellStyle name="檢查儲存格 13 3 6" xfId="29310"/>
    <cellStyle name="檢查儲存格 13 3 6 2" xfId="29311"/>
    <cellStyle name="檢查儲存格 13 3 7" xfId="29312"/>
    <cellStyle name="檢查儲存格 13 3 7 2" xfId="29313"/>
    <cellStyle name="檢查儲存格 13 3 7 3" xfId="29314"/>
    <cellStyle name="檢查儲存格 13 3 8" xfId="29315"/>
    <cellStyle name="檢查儲存格 13 3 9" xfId="29316"/>
    <cellStyle name="檢查儲存格 13 4" xfId="29317"/>
    <cellStyle name="檢查儲存格 13 4 2" xfId="29318"/>
    <cellStyle name="檢查儲存格 13 4 2 2" xfId="29319"/>
    <cellStyle name="檢查儲存格 13 4 2 2 2" xfId="29320"/>
    <cellStyle name="檢查儲存格 13 4 2 3" xfId="29321"/>
    <cellStyle name="檢查儲存格 13 4 2 3 2" xfId="29322"/>
    <cellStyle name="檢查儲存格 13 4 2 4" xfId="29323"/>
    <cellStyle name="檢查儲存格 13 4 2 4 2" xfId="29324"/>
    <cellStyle name="檢查儲存格 13 4 2 4 3" xfId="29325"/>
    <cellStyle name="檢查儲存格 13 4 2 5" xfId="29326"/>
    <cellStyle name="檢查儲存格 13 4 3" xfId="29327"/>
    <cellStyle name="檢查儲存格 13 4 3 2" xfId="29328"/>
    <cellStyle name="檢查儲存格 13 4 3 2 2" xfId="29329"/>
    <cellStyle name="檢查儲存格 13 4 3 3" xfId="29330"/>
    <cellStyle name="檢查儲存格 13 4 3 3 2" xfId="29331"/>
    <cellStyle name="檢查儲存格 13 4 3 4" xfId="29332"/>
    <cellStyle name="檢查儲存格 13 4 3 4 2" xfId="29333"/>
    <cellStyle name="檢查儲存格 13 4 3 4 3" xfId="29334"/>
    <cellStyle name="檢查儲存格 13 4 3 5" xfId="29335"/>
    <cellStyle name="檢查儲存格 13 4 4" xfId="29336"/>
    <cellStyle name="檢查儲存格 13 4 4 2" xfId="29337"/>
    <cellStyle name="檢查儲存格 13 4 4 2 2" xfId="29338"/>
    <cellStyle name="檢查儲存格 13 4 4 3" xfId="29339"/>
    <cellStyle name="檢查儲存格 13 4 4 3 2" xfId="29340"/>
    <cellStyle name="檢查儲存格 13 4 4 3 3" xfId="29341"/>
    <cellStyle name="檢查儲存格 13 4 4 4" xfId="29342"/>
    <cellStyle name="檢查儲存格 13 4 4 5" xfId="29343"/>
    <cellStyle name="檢查儲存格 13 4 5" xfId="29344"/>
    <cellStyle name="檢查儲存格 13 4 5 2" xfId="29345"/>
    <cellStyle name="檢查儲存格 13 4 6" xfId="29346"/>
    <cellStyle name="檢查儲存格 13 4 6 2" xfId="29347"/>
    <cellStyle name="檢查儲存格 13 4 7" xfId="29348"/>
    <cellStyle name="檢查儲存格 13 4 7 2" xfId="29349"/>
    <cellStyle name="檢查儲存格 13 4 7 3" xfId="29350"/>
    <cellStyle name="檢查儲存格 13 4 8" xfId="29351"/>
    <cellStyle name="檢查儲存格 13 4 9" xfId="29352"/>
    <cellStyle name="檢查儲存格 13 5" xfId="29353"/>
    <cellStyle name="檢查儲存格 13 5 2" xfId="29354"/>
    <cellStyle name="檢查儲存格 13 5 2 2" xfId="29355"/>
    <cellStyle name="檢查儲存格 13 5 3" xfId="29356"/>
    <cellStyle name="檢查儲存格 13 5 3 2" xfId="29357"/>
    <cellStyle name="檢查儲存格 13 5 4" xfId="29358"/>
    <cellStyle name="檢查儲存格 13 5 4 2" xfId="29359"/>
    <cellStyle name="檢查儲存格 13 5 4 3" xfId="29360"/>
    <cellStyle name="檢查儲存格 13 5 5" xfId="29361"/>
    <cellStyle name="檢查儲存格 13 5 6" xfId="29362"/>
    <cellStyle name="檢查儲存格 13 6" xfId="29363"/>
    <cellStyle name="檢查儲存格 13 6 2" xfId="29364"/>
    <cellStyle name="檢查儲存格 13 6 2 2" xfId="29365"/>
    <cellStyle name="檢查儲存格 13 6 3" xfId="29366"/>
    <cellStyle name="檢查儲存格 13 6 3 2" xfId="29367"/>
    <cellStyle name="檢查儲存格 13 6 3 3" xfId="29368"/>
    <cellStyle name="檢查儲存格 13 6 4" xfId="29369"/>
    <cellStyle name="檢查儲存格 13 6 5" xfId="29370"/>
    <cellStyle name="檢查儲存格 13 7" xfId="29371"/>
    <cellStyle name="檢查儲存格 13 7 2" xfId="29372"/>
    <cellStyle name="檢查儲存格 13 7 2 2" xfId="29373"/>
    <cellStyle name="檢查儲存格 13 7 3" xfId="29374"/>
    <cellStyle name="檢查儲存格 13 7 3 2" xfId="29375"/>
    <cellStyle name="檢查儲存格 13 7 3 3" xfId="29376"/>
    <cellStyle name="檢查儲存格 13 7 4" xfId="29377"/>
    <cellStyle name="檢查儲存格 13 8" xfId="29378"/>
    <cellStyle name="檢查儲存格 13 8 2" xfId="29379"/>
    <cellStyle name="檢查儲存格 13 9" xfId="29380"/>
    <cellStyle name="檢查儲存格 13 9 2" xfId="29381"/>
    <cellStyle name="檢查儲存格 14" xfId="29382"/>
    <cellStyle name="檢查儲存格 14 10" xfId="29383"/>
    <cellStyle name="檢查儲存格 14 10 2" xfId="29384"/>
    <cellStyle name="檢查儲存格 14 10 3" xfId="29385"/>
    <cellStyle name="檢查儲存格 14 11" xfId="29386"/>
    <cellStyle name="檢查儲存格 14 2" xfId="29387"/>
    <cellStyle name="檢查儲存格 14 2 2" xfId="29388"/>
    <cellStyle name="檢查儲存格 14 2 2 2" xfId="29389"/>
    <cellStyle name="檢查儲存格 14 2 2 2 2" xfId="29390"/>
    <cellStyle name="檢查儲存格 14 2 2 3" xfId="29391"/>
    <cellStyle name="檢查儲存格 14 2 2 3 2" xfId="29392"/>
    <cellStyle name="檢查儲存格 14 2 2 4" xfId="29393"/>
    <cellStyle name="檢查儲存格 14 2 2 4 2" xfId="29394"/>
    <cellStyle name="檢查儲存格 14 2 2 4 3" xfId="29395"/>
    <cellStyle name="檢查儲存格 14 2 2 5" xfId="29396"/>
    <cellStyle name="檢查儲存格 14 2 3" xfId="29397"/>
    <cellStyle name="檢查儲存格 14 2 3 2" xfId="29398"/>
    <cellStyle name="檢查儲存格 14 2 3 2 2" xfId="29399"/>
    <cellStyle name="檢查儲存格 14 2 3 3" xfId="29400"/>
    <cellStyle name="檢查儲存格 14 2 3 3 2" xfId="29401"/>
    <cellStyle name="檢查儲存格 14 2 3 4" xfId="29402"/>
    <cellStyle name="檢查儲存格 14 2 3 4 2" xfId="29403"/>
    <cellStyle name="檢查儲存格 14 2 3 4 3" xfId="29404"/>
    <cellStyle name="檢查儲存格 14 2 3 5" xfId="29405"/>
    <cellStyle name="檢查儲存格 14 2 4" xfId="29406"/>
    <cellStyle name="檢查儲存格 14 2 4 2" xfId="29407"/>
    <cellStyle name="檢查儲存格 14 2 4 2 2" xfId="29408"/>
    <cellStyle name="檢查儲存格 14 2 4 3" xfId="29409"/>
    <cellStyle name="檢查儲存格 14 2 4 3 2" xfId="29410"/>
    <cellStyle name="檢查儲存格 14 2 4 3 3" xfId="29411"/>
    <cellStyle name="檢查儲存格 14 2 4 4" xfId="29412"/>
    <cellStyle name="檢查儲存格 14 2 4 5" xfId="29413"/>
    <cellStyle name="檢查儲存格 14 2 5" xfId="29414"/>
    <cellStyle name="檢查儲存格 14 2 5 2" xfId="29415"/>
    <cellStyle name="檢查儲存格 14 2 6" xfId="29416"/>
    <cellStyle name="檢查儲存格 14 2 6 2" xfId="29417"/>
    <cellStyle name="檢查儲存格 14 2 7" xfId="29418"/>
    <cellStyle name="檢查儲存格 14 2 7 2" xfId="29419"/>
    <cellStyle name="檢查儲存格 14 2 7 3" xfId="29420"/>
    <cellStyle name="檢查儲存格 14 2 8" xfId="29421"/>
    <cellStyle name="檢查儲存格 14 2 9" xfId="29422"/>
    <cellStyle name="檢查儲存格 14 3" xfId="29423"/>
    <cellStyle name="檢查儲存格 14 3 2" xfId="29424"/>
    <cellStyle name="檢查儲存格 14 3 2 2" xfId="29425"/>
    <cellStyle name="檢查儲存格 14 3 2 2 2" xfId="29426"/>
    <cellStyle name="檢查儲存格 14 3 2 3" xfId="29427"/>
    <cellStyle name="檢查儲存格 14 3 2 3 2" xfId="29428"/>
    <cellStyle name="檢查儲存格 14 3 2 4" xfId="29429"/>
    <cellStyle name="檢查儲存格 14 3 2 4 2" xfId="29430"/>
    <cellStyle name="檢查儲存格 14 3 2 4 3" xfId="29431"/>
    <cellStyle name="檢查儲存格 14 3 2 5" xfId="29432"/>
    <cellStyle name="檢查儲存格 14 3 3" xfId="29433"/>
    <cellStyle name="檢查儲存格 14 3 3 2" xfId="29434"/>
    <cellStyle name="檢查儲存格 14 3 3 2 2" xfId="29435"/>
    <cellStyle name="檢查儲存格 14 3 3 3" xfId="29436"/>
    <cellStyle name="檢查儲存格 14 3 3 3 2" xfId="29437"/>
    <cellStyle name="檢查儲存格 14 3 3 4" xfId="29438"/>
    <cellStyle name="檢查儲存格 14 3 3 4 2" xfId="29439"/>
    <cellStyle name="檢查儲存格 14 3 3 4 3" xfId="29440"/>
    <cellStyle name="檢查儲存格 14 3 3 5" xfId="29441"/>
    <cellStyle name="檢查儲存格 14 3 4" xfId="29442"/>
    <cellStyle name="檢查儲存格 14 3 4 2" xfId="29443"/>
    <cellStyle name="檢查儲存格 14 3 4 2 2" xfId="29444"/>
    <cellStyle name="檢查儲存格 14 3 4 3" xfId="29445"/>
    <cellStyle name="檢查儲存格 14 3 4 3 2" xfId="29446"/>
    <cellStyle name="檢查儲存格 14 3 4 3 3" xfId="29447"/>
    <cellStyle name="檢查儲存格 14 3 4 4" xfId="29448"/>
    <cellStyle name="檢查儲存格 14 3 4 5" xfId="29449"/>
    <cellStyle name="檢查儲存格 14 3 5" xfId="29450"/>
    <cellStyle name="檢查儲存格 14 3 5 2" xfId="29451"/>
    <cellStyle name="檢查儲存格 14 3 6" xfId="29452"/>
    <cellStyle name="檢查儲存格 14 3 6 2" xfId="29453"/>
    <cellStyle name="檢查儲存格 14 3 7" xfId="29454"/>
    <cellStyle name="檢查儲存格 14 3 7 2" xfId="29455"/>
    <cellStyle name="檢查儲存格 14 3 7 3" xfId="29456"/>
    <cellStyle name="檢查儲存格 14 3 8" xfId="29457"/>
    <cellStyle name="檢查儲存格 14 3 9" xfId="29458"/>
    <cellStyle name="檢查儲存格 14 4" xfId="29459"/>
    <cellStyle name="檢查儲存格 14 4 2" xfId="29460"/>
    <cellStyle name="檢查儲存格 14 4 2 2" xfId="29461"/>
    <cellStyle name="檢查儲存格 14 4 2 2 2" xfId="29462"/>
    <cellStyle name="檢查儲存格 14 4 2 3" xfId="29463"/>
    <cellStyle name="檢查儲存格 14 4 2 3 2" xfId="29464"/>
    <cellStyle name="檢查儲存格 14 4 2 4" xfId="29465"/>
    <cellStyle name="檢查儲存格 14 4 2 4 2" xfId="29466"/>
    <cellStyle name="檢查儲存格 14 4 2 4 3" xfId="29467"/>
    <cellStyle name="檢查儲存格 14 4 2 5" xfId="29468"/>
    <cellStyle name="檢查儲存格 14 4 3" xfId="29469"/>
    <cellStyle name="檢查儲存格 14 4 3 2" xfId="29470"/>
    <cellStyle name="檢查儲存格 14 4 3 2 2" xfId="29471"/>
    <cellStyle name="檢查儲存格 14 4 3 3" xfId="29472"/>
    <cellStyle name="檢查儲存格 14 4 3 3 2" xfId="29473"/>
    <cellStyle name="檢查儲存格 14 4 3 4" xfId="29474"/>
    <cellStyle name="檢查儲存格 14 4 3 4 2" xfId="29475"/>
    <cellStyle name="檢查儲存格 14 4 3 4 3" xfId="29476"/>
    <cellStyle name="檢查儲存格 14 4 3 5" xfId="29477"/>
    <cellStyle name="檢查儲存格 14 4 4" xfId="29478"/>
    <cellStyle name="檢查儲存格 14 4 4 2" xfId="29479"/>
    <cellStyle name="檢查儲存格 14 4 4 2 2" xfId="29480"/>
    <cellStyle name="檢查儲存格 14 4 4 3" xfId="29481"/>
    <cellStyle name="檢查儲存格 14 4 4 3 2" xfId="29482"/>
    <cellStyle name="檢查儲存格 14 4 4 3 3" xfId="29483"/>
    <cellStyle name="檢查儲存格 14 4 4 4" xfId="29484"/>
    <cellStyle name="檢查儲存格 14 4 4 5" xfId="29485"/>
    <cellStyle name="檢查儲存格 14 4 5" xfId="29486"/>
    <cellStyle name="檢查儲存格 14 4 5 2" xfId="29487"/>
    <cellStyle name="檢查儲存格 14 4 6" xfId="29488"/>
    <cellStyle name="檢查儲存格 14 4 6 2" xfId="29489"/>
    <cellStyle name="檢查儲存格 14 4 7" xfId="29490"/>
    <cellStyle name="檢查儲存格 14 4 7 2" xfId="29491"/>
    <cellStyle name="檢查儲存格 14 4 7 3" xfId="29492"/>
    <cellStyle name="檢查儲存格 14 4 8" xfId="29493"/>
    <cellStyle name="檢查儲存格 14 4 9" xfId="29494"/>
    <cellStyle name="檢查儲存格 14 5" xfId="29495"/>
    <cellStyle name="檢查儲存格 14 5 2" xfId="29496"/>
    <cellStyle name="檢查儲存格 14 5 2 2" xfId="29497"/>
    <cellStyle name="檢查儲存格 14 5 3" xfId="29498"/>
    <cellStyle name="檢查儲存格 14 5 3 2" xfId="29499"/>
    <cellStyle name="檢查儲存格 14 5 4" xfId="29500"/>
    <cellStyle name="檢查儲存格 14 5 4 2" xfId="29501"/>
    <cellStyle name="檢查儲存格 14 5 4 3" xfId="29502"/>
    <cellStyle name="檢查儲存格 14 5 5" xfId="29503"/>
    <cellStyle name="檢查儲存格 14 5 6" xfId="29504"/>
    <cellStyle name="檢查儲存格 14 6" xfId="29505"/>
    <cellStyle name="檢查儲存格 14 6 2" xfId="29506"/>
    <cellStyle name="檢查儲存格 14 6 2 2" xfId="29507"/>
    <cellStyle name="檢查儲存格 14 6 3" xfId="29508"/>
    <cellStyle name="檢查儲存格 14 6 3 2" xfId="29509"/>
    <cellStyle name="檢查儲存格 14 6 3 3" xfId="29510"/>
    <cellStyle name="檢查儲存格 14 6 4" xfId="29511"/>
    <cellStyle name="檢查儲存格 14 6 5" xfId="29512"/>
    <cellStyle name="檢查儲存格 14 7" xfId="29513"/>
    <cellStyle name="檢查儲存格 14 7 2" xfId="29514"/>
    <cellStyle name="檢查儲存格 14 7 2 2" xfId="29515"/>
    <cellStyle name="檢查儲存格 14 7 3" xfId="29516"/>
    <cellStyle name="檢查儲存格 14 7 3 2" xfId="29517"/>
    <cellStyle name="檢查儲存格 14 7 3 3" xfId="29518"/>
    <cellStyle name="檢查儲存格 14 7 4" xfId="29519"/>
    <cellStyle name="檢查儲存格 14 8" xfId="29520"/>
    <cellStyle name="檢查儲存格 14 8 2" xfId="29521"/>
    <cellStyle name="檢查儲存格 14 9" xfId="29522"/>
    <cellStyle name="檢查儲存格 14 9 2" xfId="29523"/>
    <cellStyle name="檢查儲存格 15" xfId="29524"/>
    <cellStyle name="檢查儲存格 15 10" xfId="29525"/>
    <cellStyle name="檢查儲存格 15 10 2" xfId="29526"/>
    <cellStyle name="檢查儲存格 15 10 3" xfId="29527"/>
    <cellStyle name="檢查儲存格 15 11" xfId="29528"/>
    <cellStyle name="檢查儲存格 15 2" xfId="29529"/>
    <cellStyle name="檢查儲存格 15 2 2" xfId="29530"/>
    <cellStyle name="檢查儲存格 15 2 2 2" xfId="29531"/>
    <cellStyle name="檢查儲存格 15 2 2 2 2" xfId="29532"/>
    <cellStyle name="檢查儲存格 15 2 2 3" xfId="29533"/>
    <cellStyle name="檢查儲存格 15 2 2 3 2" xfId="29534"/>
    <cellStyle name="檢查儲存格 15 2 2 4" xfId="29535"/>
    <cellStyle name="檢查儲存格 15 2 2 4 2" xfId="29536"/>
    <cellStyle name="檢查儲存格 15 2 2 4 3" xfId="29537"/>
    <cellStyle name="檢查儲存格 15 2 2 5" xfId="29538"/>
    <cellStyle name="檢查儲存格 15 2 3" xfId="29539"/>
    <cellStyle name="檢查儲存格 15 2 3 2" xfId="29540"/>
    <cellStyle name="檢查儲存格 15 2 3 2 2" xfId="29541"/>
    <cellStyle name="檢查儲存格 15 2 3 3" xfId="29542"/>
    <cellStyle name="檢查儲存格 15 2 3 3 2" xfId="29543"/>
    <cellStyle name="檢查儲存格 15 2 3 4" xfId="29544"/>
    <cellStyle name="檢查儲存格 15 2 3 4 2" xfId="29545"/>
    <cellStyle name="檢查儲存格 15 2 3 4 3" xfId="29546"/>
    <cellStyle name="檢查儲存格 15 2 3 5" xfId="29547"/>
    <cellStyle name="檢查儲存格 15 2 4" xfId="29548"/>
    <cellStyle name="檢查儲存格 15 2 4 2" xfId="29549"/>
    <cellStyle name="檢查儲存格 15 2 4 2 2" xfId="29550"/>
    <cellStyle name="檢查儲存格 15 2 4 3" xfId="29551"/>
    <cellStyle name="檢查儲存格 15 2 4 3 2" xfId="29552"/>
    <cellStyle name="檢查儲存格 15 2 4 3 3" xfId="29553"/>
    <cellStyle name="檢查儲存格 15 2 4 4" xfId="29554"/>
    <cellStyle name="檢查儲存格 15 2 4 5" xfId="29555"/>
    <cellStyle name="檢查儲存格 15 2 5" xfId="29556"/>
    <cellStyle name="檢查儲存格 15 2 5 2" xfId="29557"/>
    <cellStyle name="檢查儲存格 15 2 6" xfId="29558"/>
    <cellStyle name="檢查儲存格 15 2 6 2" xfId="29559"/>
    <cellStyle name="檢查儲存格 15 2 7" xfId="29560"/>
    <cellStyle name="檢查儲存格 15 2 7 2" xfId="29561"/>
    <cellStyle name="檢查儲存格 15 2 7 3" xfId="29562"/>
    <cellStyle name="檢查儲存格 15 2 8" xfId="29563"/>
    <cellStyle name="檢查儲存格 15 2 9" xfId="29564"/>
    <cellStyle name="檢查儲存格 15 3" xfId="29565"/>
    <cellStyle name="檢查儲存格 15 3 2" xfId="29566"/>
    <cellStyle name="檢查儲存格 15 3 2 2" xfId="29567"/>
    <cellStyle name="檢查儲存格 15 3 2 2 2" xfId="29568"/>
    <cellStyle name="檢查儲存格 15 3 2 3" xfId="29569"/>
    <cellStyle name="檢查儲存格 15 3 2 3 2" xfId="29570"/>
    <cellStyle name="檢查儲存格 15 3 2 4" xfId="29571"/>
    <cellStyle name="檢查儲存格 15 3 2 4 2" xfId="29572"/>
    <cellStyle name="檢查儲存格 15 3 2 4 3" xfId="29573"/>
    <cellStyle name="檢查儲存格 15 3 2 5" xfId="29574"/>
    <cellStyle name="檢查儲存格 15 3 3" xfId="29575"/>
    <cellStyle name="檢查儲存格 15 3 3 2" xfId="29576"/>
    <cellStyle name="檢查儲存格 15 3 3 2 2" xfId="29577"/>
    <cellStyle name="檢查儲存格 15 3 3 3" xfId="29578"/>
    <cellStyle name="檢查儲存格 15 3 3 3 2" xfId="29579"/>
    <cellStyle name="檢查儲存格 15 3 3 4" xfId="29580"/>
    <cellStyle name="檢查儲存格 15 3 3 4 2" xfId="29581"/>
    <cellStyle name="檢查儲存格 15 3 3 4 3" xfId="29582"/>
    <cellStyle name="檢查儲存格 15 3 3 5" xfId="29583"/>
    <cellStyle name="檢查儲存格 15 3 4" xfId="29584"/>
    <cellStyle name="檢查儲存格 15 3 4 2" xfId="29585"/>
    <cellStyle name="檢查儲存格 15 3 4 2 2" xfId="29586"/>
    <cellStyle name="檢查儲存格 15 3 4 3" xfId="29587"/>
    <cellStyle name="檢查儲存格 15 3 4 3 2" xfId="29588"/>
    <cellStyle name="檢查儲存格 15 3 4 3 3" xfId="29589"/>
    <cellStyle name="檢查儲存格 15 3 4 4" xfId="29590"/>
    <cellStyle name="檢查儲存格 15 3 4 5" xfId="29591"/>
    <cellStyle name="檢查儲存格 15 3 5" xfId="29592"/>
    <cellStyle name="檢查儲存格 15 3 5 2" xfId="29593"/>
    <cellStyle name="檢查儲存格 15 3 6" xfId="29594"/>
    <cellStyle name="檢查儲存格 15 3 6 2" xfId="29595"/>
    <cellStyle name="檢查儲存格 15 3 7" xfId="29596"/>
    <cellStyle name="檢查儲存格 15 3 7 2" xfId="29597"/>
    <cellStyle name="檢查儲存格 15 3 7 3" xfId="29598"/>
    <cellStyle name="檢查儲存格 15 3 8" xfId="29599"/>
    <cellStyle name="檢查儲存格 15 3 9" xfId="29600"/>
    <cellStyle name="檢查儲存格 15 4" xfId="29601"/>
    <cellStyle name="檢查儲存格 15 4 2" xfId="29602"/>
    <cellStyle name="檢查儲存格 15 4 2 2" xfId="29603"/>
    <cellStyle name="檢查儲存格 15 4 2 2 2" xfId="29604"/>
    <cellStyle name="檢查儲存格 15 4 2 3" xfId="29605"/>
    <cellStyle name="檢查儲存格 15 4 2 3 2" xfId="29606"/>
    <cellStyle name="檢查儲存格 15 4 2 4" xfId="29607"/>
    <cellStyle name="檢查儲存格 15 4 2 4 2" xfId="29608"/>
    <cellStyle name="檢查儲存格 15 4 2 4 3" xfId="29609"/>
    <cellStyle name="檢查儲存格 15 4 2 5" xfId="29610"/>
    <cellStyle name="檢查儲存格 15 4 3" xfId="29611"/>
    <cellStyle name="檢查儲存格 15 4 3 2" xfId="29612"/>
    <cellStyle name="檢查儲存格 15 4 3 2 2" xfId="29613"/>
    <cellStyle name="檢查儲存格 15 4 3 3" xfId="29614"/>
    <cellStyle name="檢查儲存格 15 4 3 3 2" xfId="29615"/>
    <cellStyle name="檢查儲存格 15 4 3 4" xfId="29616"/>
    <cellStyle name="檢查儲存格 15 4 3 4 2" xfId="29617"/>
    <cellStyle name="檢查儲存格 15 4 3 4 3" xfId="29618"/>
    <cellStyle name="檢查儲存格 15 4 3 5" xfId="29619"/>
    <cellStyle name="檢查儲存格 15 4 4" xfId="29620"/>
    <cellStyle name="檢查儲存格 15 4 4 2" xfId="29621"/>
    <cellStyle name="檢查儲存格 15 4 4 2 2" xfId="29622"/>
    <cellStyle name="檢查儲存格 15 4 4 3" xfId="29623"/>
    <cellStyle name="檢查儲存格 15 4 4 3 2" xfId="29624"/>
    <cellStyle name="檢查儲存格 15 4 4 3 3" xfId="29625"/>
    <cellStyle name="檢查儲存格 15 4 4 4" xfId="29626"/>
    <cellStyle name="檢查儲存格 15 4 4 5" xfId="29627"/>
    <cellStyle name="檢查儲存格 15 4 5" xfId="29628"/>
    <cellStyle name="檢查儲存格 15 4 5 2" xfId="29629"/>
    <cellStyle name="檢查儲存格 15 4 6" xfId="29630"/>
    <cellStyle name="檢查儲存格 15 4 6 2" xfId="29631"/>
    <cellStyle name="檢查儲存格 15 4 7" xfId="29632"/>
    <cellStyle name="檢查儲存格 15 4 7 2" xfId="29633"/>
    <cellStyle name="檢查儲存格 15 4 7 3" xfId="29634"/>
    <cellStyle name="檢查儲存格 15 4 8" xfId="29635"/>
    <cellStyle name="檢查儲存格 15 4 9" xfId="29636"/>
    <cellStyle name="檢查儲存格 15 5" xfId="29637"/>
    <cellStyle name="檢查儲存格 15 5 2" xfId="29638"/>
    <cellStyle name="檢查儲存格 15 5 2 2" xfId="29639"/>
    <cellStyle name="檢查儲存格 15 5 3" xfId="29640"/>
    <cellStyle name="檢查儲存格 15 5 3 2" xfId="29641"/>
    <cellStyle name="檢查儲存格 15 5 4" xfId="29642"/>
    <cellStyle name="檢查儲存格 15 5 4 2" xfId="29643"/>
    <cellStyle name="檢查儲存格 15 5 4 3" xfId="29644"/>
    <cellStyle name="檢查儲存格 15 5 5" xfId="29645"/>
    <cellStyle name="檢查儲存格 15 5 6" xfId="29646"/>
    <cellStyle name="檢查儲存格 15 6" xfId="29647"/>
    <cellStyle name="檢查儲存格 15 6 2" xfId="29648"/>
    <cellStyle name="檢查儲存格 15 6 2 2" xfId="29649"/>
    <cellStyle name="檢查儲存格 15 6 3" xfId="29650"/>
    <cellStyle name="檢查儲存格 15 6 3 2" xfId="29651"/>
    <cellStyle name="檢查儲存格 15 6 3 3" xfId="29652"/>
    <cellStyle name="檢查儲存格 15 6 4" xfId="29653"/>
    <cellStyle name="檢查儲存格 15 6 5" xfId="29654"/>
    <cellStyle name="檢查儲存格 15 7" xfId="29655"/>
    <cellStyle name="檢查儲存格 15 7 2" xfId="29656"/>
    <cellStyle name="檢查儲存格 15 7 2 2" xfId="29657"/>
    <cellStyle name="檢查儲存格 15 7 3" xfId="29658"/>
    <cellStyle name="檢查儲存格 15 7 3 2" xfId="29659"/>
    <cellStyle name="檢查儲存格 15 7 3 3" xfId="29660"/>
    <cellStyle name="檢查儲存格 15 7 4" xfId="29661"/>
    <cellStyle name="檢查儲存格 15 8" xfId="29662"/>
    <cellStyle name="檢查儲存格 15 8 2" xfId="29663"/>
    <cellStyle name="檢查儲存格 15 9" xfId="29664"/>
    <cellStyle name="檢查儲存格 15 9 2" xfId="29665"/>
    <cellStyle name="檢查儲存格 16" xfId="29666"/>
    <cellStyle name="檢查儲存格 16 10" xfId="29667"/>
    <cellStyle name="檢查儲存格 16 10 2" xfId="29668"/>
    <cellStyle name="檢查儲存格 16 10 3" xfId="29669"/>
    <cellStyle name="檢查儲存格 16 11" xfId="29670"/>
    <cellStyle name="檢查儲存格 16 2" xfId="29671"/>
    <cellStyle name="檢查儲存格 16 2 2" xfId="29672"/>
    <cellStyle name="檢查儲存格 16 2 2 2" xfId="29673"/>
    <cellStyle name="檢查儲存格 16 2 2 2 2" xfId="29674"/>
    <cellStyle name="檢查儲存格 16 2 2 3" xfId="29675"/>
    <cellStyle name="檢查儲存格 16 2 2 3 2" xfId="29676"/>
    <cellStyle name="檢查儲存格 16 2 2 4" xfId="29677"/>
    <cellStyle name="檢查儲存格 16 2 2 4 2" xfId="29678"/>
    <cellStyle name="檢查儲存格 16 2 2 4 3" xfId="29679"/>
    <cellStyle name="檢查儲存格 16 2 2 5" xfId="29680"/>
    <cellStyle name="檢查儲存格 16 2 3" xfId="29681"/>
    <cellStyle name="檢查儲存格 16 2 3 2" xfId="29682"/>
    <cellStyle name="檢查儲存格 16 2 3 2 2" xfId="29683"/>
    <cellStyle name="檢查儲存格 16 2 3 3" xfId="29684"/>
    <cellStyle name="檢查儲存格 16 2 3 3 2" xfId="29685"/>
    <cellStyle name="檢查儲存格 16 2 3 4" xfId="29686"/>
    <cellStyle name="檢查儲存格 16 2 3 4 2" xfId="29687"/>
    <cellStyle name="檢查儲存格 16 2 3 4 3" xfId="29688"/>
    <cellStyle name="檢查儲存格 16 2 3 5" xfId="29689"/>
    <cellStyle name="檢查儲存格 16 2 4" xfId="29690"/>
    <cellStyle name="檢查儲存格 16 2 4 2" xfId="29691"/>
    <cellStyle name="檢查儲存格 16 2 4 2 2" xfId="29692"/>
    <cellStyle name="檢查儲存格 16 2 4 3" xfId="29693"/>
    <cellStyle name="檢查儲存格 16 2 4 3 2" xfId="29694"/>
    <cellStyle name="檢查儲存格 16 2 4 3 3" xfId="29695"/>
    <cellStyle name="檢查儲存格 16 2 4 4" xfId="29696"/>
    <cellStyle name="檢查儲存格 16 2 4 5" xfId="29697"/>
    <cellStyle name="檢查儲存格 16 2 5" xfId="29698"/>
    <cellStyle name="檢查儲存格 16 2 5 2" xfId="29699"/>
    <cellStyle name="檢查儲存格 16 2 6" xfId="29700"/>
    <cellStyle name="檢查儲存格 16 2 6 2" xfId="29701"/>
    <cellStyle name="檢查儲存格 16 2 7" xfId="29702"/>
    <cellStyle name="檢查儲存格 16 2 7 2" xfId="29703"/>
    <cellStyle name="檢查儲存格 16 2 7 3" xfId="29704"/>
    <cellStyle name="檢查儲存格 16 2 8" xfId="29705"/>
    <cellStyle name="檢查儲存格 16 2 9" xfId="29706"/>
    <cellStyle name="檢查儲存格 16 3" xfId="29707"/>
    <cellStyle name="檢查儲存格 16 3 2" xfId="29708"/>
    <cellStyle name="檢查儲存格 16 3 2 2" xfId="29709"/>
    <cellStyle name="檢查儲存格 16 3 2 2 2" xfId="29710"/>
    <cellStyle name="檢查儲存格 16 3 2 3" xfId="29711"/>
    <cellStyle name="檢查儲存格 16 3 2 3 2" xfId="29712"/>
    <cellStyle name="檢查儲存格 16 3 2 4" xfId="29713"/>
    <cellStyle name="檢查儲存格 16 3 2 4 2" xfId="29714"/>
    <cellStyle name="檢查儲存格 16 3 2 4 3" xfId="29715"/>
    <cellStyle name="檢查儲存格 16 3 2 5" xfId="29716"/>
    <cellStyle name="檢查儲存格 16 3 3" xfId="29717"/>
    <cellStyle name="檢查儲存格 16 3 3 2" xfId="29718"/>
    <cellStyle name="檢查儲存格 16 3 3 2 2" xfId="29719"/>
    <cellStyle name="檢查儲存格 16 3 3 3" xfId="29720"/>
    <cellStyle name="檢查儲存格 16 3 3 3 2" xfId="29721"/>
    <cellStyle name="檢查儲存格 16 3 3 4" xfId="29722"/>
    <cellStyle name="檢查儲存格 16 3 3 4 2" xfId="29723"/>
    <cellStyle name="檢查儲存格 16 3 3 4 3" xfId="29724"/>
    <cellStyle name="檢查儲存格 16 3 3 5" xfId="29725"/>
    <cellStyle name="檢查儲存格 16 3 4" xfId="29726"/>
    <cellStyle name="檢查儲存格 16 3 4 2" xfId="29727"/>
    <cellStyle name="檢查儲存格 16 3 4 2 2" xfId="29728"/>
    <cellStyle name="檢查儲存格 16 3 4 3" xfId="29729"/>
    <cellStyle name="檢查儲存格 16 3 4 3 2" xfId="29730"/>
    <cellStyle name="檢查儲存格 16 3 4 3 3" xfId="29731"/>
    <cellStyle name="檢查儲存格 16 3 4 4" xfId="29732"/>
    <cellStyle name="檢查儲存格 16 3 4 5" xfId="29733"/>
    <cellStyle name="檢查儲存格 16 3 5" xfId="29734"/>
    <cellStyle name="檢查儲存格 16 3 5 2" xfId="29735"/>
    <cellStyle name="檢查儲存格 16 3 6" xfId="29736"/>
    <cellStyle name="檢查儲存格 16 3 6 2" xfId="29737"/>
    <cellStyle name="檢查儲存格 16 3 7" xfId="29738"/>
    <cellStyle name="檢查儲存格 16 3 7 2" xfId="29739"/>
    <cellStyle name="檢查儲存格 16 3 7 3" xfId="29740"/>
    <cellStyle name="檢查儲存格 16 3 8" xfId="29741"/>
    <cellStyle name="檢查儲存格 16 3 9" xfId="29742"/>
    <cellStyle name="檢查儲存格 16 4" xfId="29743"/>
    <cellStyle name="檢查儲存格 16 4 2" xfId="29744"/>
    <cellStyle name="檢查儲存格 16 4 2 2" xfId="29745"/>
    <cellStyle name="檢查儲存格 16 4 2 2 2" xfId="29746"/>
    <cellStyle name="檢查儲存格 16 4 2 3" xfId="29747"/>
    <cellStyle name="檢查儲存格 16 4 2 3 2" xfId="29748"/>
    <cellStyle name="檢查儲存格 16 4 2 4" xfId="29749"/>
    <cellStyle name="檢查儲存格 16 4 2 4 2" xfId="29750"/>
    <cellStyle name="檢查儲存格 16 4 2 4 3" xfId="29751"/>
    <cellStyle name="檢查儲存格 16 4 2 5" xfId="29752"/>
    <cellStyle name="檢查儲存格 16 4 3" xfId="29753"/>
    <cellStyle name="檢查儲存格 16 4 3 2" xfId="29754"/>
    <cellStyle name="檢查儲存格 16 4 3 2 2" xfId="29755"/>
    <cellStyle name="檢查儲存格 16 4 3 3" xfId="29756"/>
    <cellStyle name="檢查儲存格 16 4 3 3 2" xfId="29757"/>
    <cellStyle name="檢查儲存格 16 4 3 4" xfId="29758"/>
    <cellStyle name="檢查儲存格 16 4 3 4 2" xfId="29759"/>
    <cellStyle name="檢查儲存格 16 4 3 4 3" xfId="29760"/>
    <cellStyle name="檢查儲存格 16 4 3 5" xfId="29761"/>
    <cellStyle name="檢查儲存格 16 4 4" xfId="29762"/>
    <cellStyle name="檢查儲存格 16 4 4 2" xfId="29763"/>
    <cellStyle name="檢查儲存格 16 4 4 2 2" xfId="29764"/>
    <cellStyle name="檢查儲存格 16 4 4 3" xfId="29765"/>
    <cellStyle name="檢查儲存格 16 4 4 3 2" xfId="29766"/>
    <cellStyle name="檢查儲存格 16 4 4 3 3" xfId="29767"/>
    <cellStyle name="檢查儲存格 16 4 4 4" xfId="29768"/>
    <cellStyle name="檢查儲存格 16 4 4 5" xfId="29769"/>
    <cellStyle name="檢查儲存格 16 4 5" xfId="29770"/>
    <cellStyle name="檢查儲存格 16 4 5 2" xfId="29771"/>
    <cellStyle name="檢查儲存格 16 4 6" xfId="29772"/>
    <cellStyle name="檢查儲存格 16 4 6 2" xfId="29773"/>
    <cellStyle name="檢查儲存格 16 4 7" xfId="29774"/>
    <cellStyle name="檢查儲存格 16 4 7 2" xfId="29775"/>
    <cellStyle name="檢查儲存格 16 4 7 3" xfId="29776"/>
    <cellStyle name="檢查儲存格 16 4 8" xfId="29777"/>
    <cellStyle name="檢查儲存格 16 4 9" xfId="29778"/>
    <cellStyle name="檢查儲存格 16 5" xfId="29779"/>
    <cellStyle name="檢查儲存格 16 5 2" xfId="29780"/>
    <cellStyle name="檢查儲存格 16 5 2 2" xfId="29781"/>
    <cellStyle name="檢查儲存格 16 5 3" xfId="29782"/>
    <cellStyle name="檢查儲存格 16 5 3 2" xfId="29783"/>
    <cellStyle name="檢查儲存格 16 5 4" xfId="29784"/>
    <cellStyle name="檢查儲存格 16 5 4 2" xfId="29785"/>
    <cellStyle name="檢查儲存格 16 5 4 3" xfId="29786"/>
    <cellStyle name="檢查儲存格 16 5 5" xfId="29787"/>
    <cellStyle name="檢查儲存格 16 5 6" xfId="29788"/>
    <cellStyle name="檢查儲存格 16 6" xfId="29789"/>
    <cellStyle name="檢查儲存格 16 6 2" xfId="29790"/>
    <cellStyle name="檢查儲存格 16 6 2 2" xfId="29791"/>
    <cellStyle name="檢查儲存格 16 6 3" xfId="29792"/>
    <cellStyle name="檢查儲存格 16 6 3 2" xfId="29793"/>
    <cellStyle name="檢查儲存格 16 6 3 3" xfId="29794"/>
    <cellStyle name="檢查儲存格 16 6 4" xfId="29795"/>
    <cellStyle name="檢查儲存格 16 6 5" xfId="29796"/>
    <cellStyle name="檢查儲存格 16 7" xfId="29797"/>
    <cellStyle name="檢查儲存格 16 7 2" xfId="29798"/>
    <cellStyle name="檢查儲存格 16 7 2 2" xfId="29799"/>
    <cellStyle name="檢查儲存格 16 7 3" xfId="29800"/>
    <cellStyle name="檢查儲存格 16 7 3 2" xfId="29801"/>
    <cellStyle name="檢查儲存格 16 7 3 3" xfId="29802"/>
    <cellStyle name="檢查儲存格 16 7 4" xfId="29803"/>
    <cellStyle name="檢查儲存格 16 8" xfId="29804"/>
    <cellStyle name="檢查儲存格 16 8 2" xfId="29805"/>
    <cellStyle name="檢查儲存格 16 9" xfId="29806"/>
    <cellStyle name="檢查儲存格 16 9 2" xfId="29807"/>
    <cellStyle name="檢查儲存格 17" xfId="29808"/>
    <cellStyle name="檢查儲存格 17 2" xfId="29809"/>
    <cellStyle name="檢查儲存格 17 2 2" xfId="29810"/>
    <cellStyle name="檢查儲存格 17 2 2 2" xfId="29811"/>
    <cellStyle name="檢查儲存格 17 2 3" xfId="29812"/>
    <cellStyle name="檢查儲存格 17 2 3 2" xfId="29813"/>
    <cellStyle name="檢查儲存格 17 2 3 3" xfId="29814"/>
    <cellStyle name="檢查儲存格 17 2 4" xfId="29815"/>
    <cellStyle name="檢查儲存格 17 2 5" xfId="29816"/>
    <cellStyle name="檢查儲存格 17 3" xfId="29817"/>
    <cellStyle name="檢查儲存格 17 3 2" xfId="29818"/>
    <cellStyle name="檢查儲存格 17 3 2 2" xfId="29819"/>
    <cellStyle name="檢查儲存格 17 3 3" xfId="29820"/>
    <cellStyle name="檢查儲存格 17 3 3 2" xfId="29821"/>
    <cellStyle name="檢查儲存格 17 3 3 3" xfId="29822"/>
    <cellStyle name="檢查儲存格 17 3 4" xfId="29823"/>
    <cellStyle name="檢查儲存格 17 4" xfId="29824"/>
    <cellStyle name="檢查儲存格 17 4 2" xfId="29825"/>
    <cellStyle name="檢查儲存格 17 4 2 2" xfId="29826"/>
    <cellStyle name="檢查儲存格 17 4 3" xfId="29827"/>
    <cellStyle name="檢查儲存格 17 4 3 2" xfId="29828"/>
    <cellStyle name="檢查儲存格 17 4 3 3" xfId="29829"/>
    <cellStyle name="檢查儲存格 17 4 4" xfId="29830"/>
    <cellStyle name="檢查儲存格 17 5" xfId="29831"/>
    <cellStyle name="檢查儲存格 17 5 2" xfId="29832"/>
    <cellStyle name="檢查儲存格 17 6" xfId="29833"/>
    <cellStyle name="檢查儲存格 17 6 2" xfId="29834"/>
    <cellStyle name="檢查儲存格 17 7" xfId="29835"/>
    <cellStyle name="檢查儲存格 17 7 2" xfId="29836"/>
    <cellStyle name="檢查儲存格 17 7 3" xfId="29837"/>
    <cellStyle name="檢查儲存格 17 8" xfId="29838"/>
    <cellStyle name="檢查儲存格 17 9" xfId="29839"/>
    <cellStyle name="檢查儲存格 18" xfId="29840"/>
    <cellStyle name="檢查儲存格 18 2" xfId="29841"/>
    <cellStyle name="檢查儲存格 18 2 2" xfId="29842"/>
    <cellStyle name="檢查儲存格 18 2 3" xfId="29843"/>
    <cellStyle name="檢查儲存格 18 3" xfId="29844"/>
    <cellStyle name="檢查儲存格 18 3 2" xfId="29845"/>
    <cellStyle name="檢查儲存格 18 4" xfId="29846"/>
    <cellStyle name="檢查儲存格 18 4 2" xfId="29847"/>
    <cellStyle name="檢查儲存格 18 4 3" xfId="29848"/>
    <cellStyle name="檢查儲存格 18 5" xfId="29849"/>
    <cellStyle name="檢查儲存格 18 6" xfId="29850"/>
    <cellStyle name="檢查儲存格 19" xfId="29851"/>
    <cellStyle name="檢查儲存格 19 2" xfId="29852"/>
    <cellStyle name="檢查儲存格 19 2 2" xfId="29853"/>
    <cellStyle name="檢查儲存格 19 2 3" xfId="29854"/>
    <cellStyle name="檢查儲存格 19 3" xfId="29855"/>
    <cellStyle name="檢查儲存格 19 3 2" xfId="29856"/>
    <cellStyle name="檢查儲存格 19 4" xfId="29857"/>
    <cellStyle name="檢查儲存格 19 4 2" xfId="29858"/>
    <cellStyle name="檢查儲存格 19 4 3" xfId="29859"/>
    <cellStyle name="檢查儲存格 19 5" xfId="29860"/>
    <cellStyle name="檢查儲存格 19 6" xfId="29861"/>
    <cellStyle name="檢查儲存格 2" xfId="29862"/>
    <cellStyle name="檢查儲存格 2 10" xfId="29863"/>
    <cellStyle name="檢查儲存格 2 10 2" xfId="29864"/>
    <cellStyle name="檢查儲存格 2 10 2 2" xfId="29865"/>
    <cellStyle name="檢查儲存格 2 10 3" xfId="29866"/>
    <cellStyle name="檢查儲存格 2 10 3 2" xfId="29867"/>
    <cellStyle name="檢查儲存格 2 10 3 3" xfId="29868"/>
    <cellStyle name="檢查儲存格 2 10 4" xfId="29869"/>
    <cellStyle name="檢查儲存格 2 11" xfId="29870"/>
    <cellStyle name="檢查儲存格 2 11 2" xfId="29871"/>
    <cellStyle name="檢查儲存格 2 11 2 2" xfId="29872"/>
    <cellStyle name="檢查儲存格 2 11 3" xfId="29873"/>
    <cellStyle name="檢查儲存格 2 11 3 2" xfId="29874"/>
    <cellStyle name="檢查儲存格 2 11 3 3" xfId="29875"/>
    <cellStyle name="檢查儲存格 2 11 4" xfId="29876"/>
    <cellStyle name="檢查儲存格 2 12" xfId="29877"/>
    <cellStyle name="檢查儲存格 2 12 2" xfId="29878"/>
    <cellStyle name="檢查儲存格 2 13" xfId="29879"/>
    <cellStyle name="檢查儲存格 2 13 2" xfId="29880"/>
    <cellStyle name="檢查儲存格 2 14" xfId="29881"/>
    <cellStyle name="檢查儲存格 2 14 2" xfId="29882"/>
    <cellStyle name="檢查儲存格 2 14 3" xfId="29883"/>
    <cellStyle name="檢查儲存格 2 15" xfId="29884"/>
    <cellStyle name="檢查儲存格 2 2" xfId="29885"/>
    <cellStyle name="檢查儲存格 2 2 2" xfId="29886"/>
    <cellStyle name="檢查儲存格 2 2 2 2" xfId="29887"/>
    <cellStyle name="檢查儲存格 2 2 2 2 2" xfId="29888"/>
    <cellStyle name="檢查儲存格 2 2 2 3" xfId="29889"/>
    <cellStyle name="檢查儲存格 2 2 2 3 2" xfId="29890"/>
    <cellStyle name="檢查儲存格 2 2 2 4" xfId="29891"/>
    <cellStyle name="檢查儲存格 2 2 2 4 2" xfId="29892"/>
    <cellStyle name="檢查儲存格 2 2 2 4 3" xfId="29893"/>
    <cellStyle name="檢查儲存格 2 2 2 5" xfId="29894"/>
    <cellStyle name="檢查儲存格 2 2 3" xfId="29895"/>
    <cellStyle name="檢查儲存格 2 2 3 2" xfId="29896"/>
    <cellStyle name="檢查儲存格 2 2 3 2 2" xfId="29897"/>
    <cellStyle name="檢查儲存格 2 2 3 3" xfId="29898"/>
    <cellStyle name="檢查儲存格 2 2 3 3 2" xfId="29899"/>
    <cellStyle name="檢查儲存格 2 2 3 4" xfId="29900"/>
    <cellStyle name="檢查儲存格 2 2 3 4 2" xfId="29901"/>
    <cellStyle name="檢查儲存格 2 2 3 4 3" xfId="29902"/>
    <cellStyle name="檢查儲存格 2 2 3 5" xfId="29903"/>
    <cellStyle name="檢查儲存格 2 2 4" xfId="29904"/>
    <cellStyle name="檢查儲存格 2 2 4 2" xfId="29905"/>
    <cellStyle name="檢查儲存格 2 2 4 2 2" xfId="29906"/>
    <cellStyle name="檢查儲存格 2 2 4 3" xfId="29907"/>
    <cellStyle name="檢查儲存格 2 2 4 3 2" xfId="29908"/>
    <cellStyle name="檢查儲存格 2 2 4 3 3" xfId="29909"/>
    <cellStyle name="檢查儲存格 2 2 4 4" xfId="29910"/>
    <cellStyle name="檢查儲存格 2 2 4 5" xfId="29911"/>
    <cellStyle name="檢查儲存格 2 2 5" xfId="29912"/>
    <cellStyle name="檢查儲存格 2 2 5 2" xfId="29913"/>
    <cellStyle name="檢查儲存格 2 2 6" xfId="29914"/>
    <cellStyle name="檢查儲存格 2 2 6 2" xfId="29915"/>
    <cellStyle name="檢查儲存格 2 2 7" xfId="29916"/>
    <cellStyle name="檢查儲存格 2 2 7 2" xfId="29917"/>
    <cellStyle name="檢查儲存格 2 2 7 3" xfId="29918"/>
    <cellStyle name="檢查儲存格 2 2 8" xfId="29919"/>
    <cellStyle name="檢查儲存格 2 3" xfId="29920"/>
    <cellStyle name="檢查儲存格 2 3 2" xfId="29921"/>
    <cellStyle name="檢查儲存格 2 3 2 2" xfId="29922"/>
    <cellStyle name="檢查儲存格 2 3 2 2 2" xfId="29923"/>
    <cellStyle name="檢查儲存格 2 3 2 3" xfId="29924"/>
    <cellStyle name="檢查儲存格 2 3 2 3 2" xfId="29925"/>
    <cellStyle name="檢查儲存格 2 3 2 4" xfId="29926"/>
    <cellStyle name="檢查儲存格 2 3 2 4 2" xfId="29927"/>
    <cellStyle name="檢查儲存格 2 3 2 4 3" xfId="29928"/>
    <cellStyle name="檢查儲存格 2 3 2 5" xfId="29929"/>
    <cellStyle name="檢查儲存格 2 3 3" xfId="29930"/>
    <cellStyle name="檢查儲存格 2 3 3 2" xfId="29931"/>
    <cellStyle name="檢查儲存格 2 3 3 2 2" xfId="29932"/>
    <cellStyle name="檢查儲存格 2 3 3 3" xfId="29933"/>
    <cellStyle name="檢查儲存格 2 3 3 3 2" xfId="29934"/>
    <cellStyle name="檢查儲存格 2 3 3 4" xfId="29935"/>
    <cellStyle name="檢查儲存格 2 3 3 4 2" xfId="29936"/>
    <cellStyle name="檢查儲存格 2 3 3 4 3" xfId="29937"/>
    <cellStyle name="檢查儲存格 2 3 3 5" xfId="29938"/>
    <cellStyle name="檢查儲存格 2 3 4" xfId="29939"/>
    <cellStyle name="檢查儲存格 2 3 4 2" xfId="29940"/>
    <cellStyle name="檢查儲存格 2 3 4 2 2" xfId="29941"/>
    <cellStyle name="檢查儲存格 2 3 4 3" xfId="29942"/>
    <cellStyle name="檢查儲存格 2 3 4 3 2" xfId="29943"/>
    <cellStyle name="檢查儲存格 2 3 4 3 3" xfId="29944"/>
    <cellStyle name="檢查儲存格 2 3 4 4" xfId="29945"/>
    <cellStyle name="檢查儲存格 2 3 4 5" xfId="29946"/>
    <cellStyle name="檢查儲存格 2 3 5" xfId="29947"/>
    <cellStyle name="檢查儲存格 2 3 5 2" xfId="29948"/>
    <cellStyle name="檢查儲存格 2 3 6" xfId="29949"/>
    <cellStyle name="檢查儲存格 2 3 6 2" xfId="29950"/>
    <cellStyle name="檢查儲存格 2 3 7" xfId="29951"/>
    <cellStyle name="檢查儲存格 2 3 7 2" xfId="29952"/>
    <cellStyle name="檢查儲存格 2 3 7 3" xfId="29953"/>
    <cellStyle name="檢查儲存格 2 3 8" xfId="29954"/>
    <cellStyle name="檢查儲存格 2 3 9" xfId="29955"/>
    <cellStyle name="檢查儲存格 2 4" xfId="29956"/>
    <cellStyle name="檢查儲存格 2 4 2" xfId="29957"/>
    <cellStyle name="檢查儲存格 2 4 2 2" xfId="29958"/>
    <cellStyle name="檢查儲存格 2 4 2 2 2" xfId="29959"/>
    <cellStyle name="檢查儲存格 2 4 2 3" xfId="29960"/>
    <cellStyle name="檢查儲存格 2 4 2 3 2" xfId="29961"/>
    <cellStyle name="檢查儲存格 2 4 2 4" xfId="29962"/>
    <cellStyle name="檢查儲存格 2 4 2 4 2" xfId="29963"/>
    <cellStyle name="檢查儲存格 2 4 2 4 3" xfId="29964"/>
    <cellStyle name="檢查儲存格 2 4 2 5" xfId="29965"/>
    <cellStyle name="檢查儲存格 2 4 3" xfId="29966"/>
    <cellStyle name="檢查儲存格 2 4 3 2" xfId="29967"/>
    <cellStyle name="檢查儲存格 2 4 3 2 2" xfId="29968"/>
    <cellStyle name="檢查儲存格 2 4 3 3" xfId="29969"/>
    <cellStyle name="檢查儲存格 2 4 3 3 2" xfId="29970"/>
    <cellStyle name="檢查儲存格 2 4 3 4" xfId="29971"/>
    <cellStyle name="檢查儲存格 2 4 3 4 2" xfId="29972"/>
    <cellStyle name="檢查儲存格 2 4 3 4 3" xfId="29973"/>
    <cellStyle name="檢查儲存格 2 4 3 5" xfId="29974"/>
    <cellStyle name="檢查儲存格 2 4 4" xfId="29975"/>
    <cellStyle name="檢查儲存格 2 4 4 2" xfId="29976"/>
    <cellStyle name="檢查儲存格 2 4 4 2 2" xfId="29977"/>
    <cellStyle name="檢查儲存格 2 4 4 3" xfId="29978"/>
    <cellStyle name="檢查儲存格 2 4 4 3 2" xfId="29979"/>
    <cellStyle name="檢查儲存格 2 4 4 3 3" xfId="29980"/>
    <cellStyle name="檢查儲存格 2 4 4 4" xfId="29981"/>
    <cellStyle name="檢查儲存格 2 4 4 5" xfId="29982"/>
    <cellStyle name="檢查儲存格 2 4 5" xfId="29983"/>
    <cellStyle name="檢查儲存格 2 4 5 2" xfId="29984"/>
    <cellStyle name="檢查儲存格 2 4 6" xfId="29985"/>
    <cellStyle name="檢查儲存格 2 4 6 2" xfId="29986"/>
    <cellStyle name="檢查儲存格 2 4 7" xfId="29987"/>
    <cellStyle name="檢查儲存格 2 4 7 2" xfId="29988"/>
    <cellStyle name="檢查儲存格 2 4 7 3" xfId="29989"/>
    <cellStyle name="檢查儲存格 2 4 8" xfId="29990"/>
    <cellStyle name="檢查儲存格 2 4 9" xfId="29991"/>
    <cellStyle name="檢查儲存格 2 5" xfId="29992"/>
    <cellStyle name="檢查儲存格 2 5 2" xfId="29993"/>
    <cellStyle name="檢查儲存格 2 5 2 2" xfId="29994"/>
    <cellStyle name="檢查儲存格 2 5 2 2 2" xfId="29995"/>
    <cellStyle name="檢查儲存格 2 5 2 3" xfId="29996"/>
    <cellStyle name="檢查儲存格 2 5 2 3 2" xfId="29997"/>
    <cellStyle name="檢查儲存格 2 5 2 3 3" xfId="29998"/>
    <cellStyle name="檢查儲存格 2 5 2 4" xfId="29999"/>
    <cellStyle name="檢查儲存格 2 5 3" xfId="30000"/>
    <cellStyle name="檢查儲存格 2 5 3 2" xfId="30001"/>
    <cellStyle name="檢查儲存格 2 5 3 2 2" xfId="30002"/>
    <cellStyle name="檢查儲存格 2 5 3 3" xfId="30003"/>
    <cellStyle name="檢查儲存格 2 5 3 3 2" xfId="30004"/>
    <cellStyle name="檢查儲存格 2 5 3 3 3" xfId="30005"/>
    <cellStyle name="檢查儲存格 2 5 3 4" xfId="30006"/>
    <cellStyle name="檢查儲存格 2 5 4" xfId="30007"/>
    <cellStyle name="檢查儲存格 2 5 4 2" xfId="30008"/>
    <cellStyle name="檢查儲存格 2 5 4 2 2" xfId="30009"/>
    <cellStyle name="檢查儲存格 2 5 4 3" xfId="30010"/>
    <cellStyle name="檢查儲存格 2 5 4 3 2" xfId="30011"/>
    <cellStyle name="檢查儲存格 2 5 4 3 3" xfId="30012"/>
    <cellStyle name="檢查儲存格 2 5 4 4" xfId="30013"/>
    <cellStyle name="檢查儲存格 2 5 5" xfId="30014"/>
    <cellStyle name="檢查儲存格 2 5 5 2" xfId="30015"/>
    <cellStyle name="檢查儲存格 2 5 6" xfId="30016"/>
    <cellStyle name="檢查儲存格 2 5 6 2" xfId="30017"/>
    <cellStyle name="檢查儲存格 2 5 7" xfId="30018"/>
    <cellStyle name="檢查儲存格 2 5 7 2" xfId="30019"/>
    <cellStyle name="檢查儲存格 2 5 7 3" xfId="30020"/>
    <cellStyle name="檢查儲存格 2 5 8" xfId="30021"/>
    <cellStyle name="檢查儲存格 2 5 9" xfId="30022"/>
    <cellStyle name="檢查儲存格 2 6" xfId="30023"/>
    <cellStyle name="檢查儲存格 2 6 2" xfId="30024"/>
    <cellStyle name="檢查儲存格 2 6 2 2" xfId="30025"/>
    <cellStyle name="檢查儲存格 2 6 3" xfId="30026"/>
    <cellStyle name="檢查儲存格 2 6 3 2" xfId="30027"/>
    <cellStyle name="檢查儲存格 2 6 4" xfId="30028"/>
    <cellStyle name="檢查儲存格 2 6 4 2" xfId="30029"/>
    <cellStyle name="檢查儲存格 2 6 4 3" xfId="30030"/>
    <cellStyle name="檢查儲存格 2 6 5" xfId="30031"/>
    <cellStyle name="檢查儲存格 2 7" xfId="30032"/>
    <cellStyle name="檢查儲存格 2 7 2" xfId="30033"/>
    <cellStyle name="檢查儲存格 2 7 2 2" xfId="30034"/>
    <cellStyle name="檢查儲存格 2 7 3" xfId="30035"/>
    <cellStyle name="檢查儲存格 2 7 3 2" xfId="30036"/>
    <cellStyle name="檢查儲存格 2 7 3 3" xfId="30037"/>
    <cellStyle name="檢查儲存格 2 7 4" xfId="30038"/>
    <cellStyle name="檢查儲存格 2 7 5" xfId="30039"/>
    <cellStyle name="檢查儲存格 2 8" xfId="30040"/>
    <cellStyle name="檢查儲存格 2 8 2" xfId="30041"/>
    <cellStyle name="檢查儲存格 2 8 2 2" xfId="30042"/>
    <cellStyle name="檢查儲存格 2 8 3" xfId="30043"/>
    <cellStyle name="檢查儲存格 2 8 3 2" xfId="30044"/>
    <cellStyle name="檢查儲存格 2 8 3 3" xfId="30045"/>
    <cellStyle name="檢查儲存格 2 8 4" xfId="30046"/>
    <cellStyle name="檢查儲存格 2 9" xfId="30047"/>
    <cellStyle name="檢查儲存格 2 9 2" xfId="30048"/>
    <cellStyle name="檢查儲存格 2 9 2 2" xfId="30049"/>
    <cellStyle name="檢查儲存格 2 9 3" xfId="30050"/>
    <cellStyle name="檢查儲存格 2 9 3 2" xfId="30051"/>
    <cellStyle name="檢查儲存格 2 9 3 3" xfId="30052"/>
    <cellStyle name="檢查儲存格 2 9 4" xfId="30053"/>
    <cellStyle name="檢查儲存格 20" xfId="30054"/>
    <cellStyle name="檢查儲存格 20 2" xfId="30055"/>
    <cellStyle name="檢查儲存格 20 2 2" xfId="30056"/>
    <cellStyle name="檢查儲存格 20 3" xfId="30057"/>
    <cellStyle name="檢查儲存格 20 3 2" xfId="30058"/>
    <cellStyle name="檢查儲存格 20 3 3" xfId="30059"/>
    <cellStyle name="檢查儲存格 20 4" xfId="30060"/>
    <cellStyle name="檢查儲存格 21" xfId="30061"/>
    <cellStyle name="檢查儲存格 21 2" xfId="30062"/>
    <cellStyle name="檢查儲存格 21 2 2" xfId="30063"/>
    <cellStyle name="檢查儲存格 21 3" xfId="30064"/>
    <cellStyle name="檢查儲存格 21 3 2" xfId="30065"/>
    <cellStyle name="檢查儲存格 21 3 3" xfId="30066"/>
    <cellStyle name="檢查儲存格 21 4" xfId="30067"/>
    <cellStyle name="檢查儲存格 22" xfId="30068"/>
    <cellStyle name="檢查儲存格 22 2" xfId="30069"/>
    <cellStyle name="檢查儲存格 22 2 2" xfId="30070"/>
    <cellStyle name="檢查儲存格 22 3" xfId="30071"/>
    <cellStyle name="檢查儲存格 22 3 2" xfId="30072"/>
    <cellStyle name="檢查儲存格 22 3 3" xfId="30073"/>
    <cellStyle name="檢查儲存格 22 4" xfId="30074"/>
    <cellStyle name="檢查儲存格 23" xfId="30075"/>
    <cellStyle name="檢查儲存格 23 2" xfId="30076"/>
    <cellStyle name="檢查儲存格 24" xfId="30077"/>
    <cellStyle name="檢查儲存格 24 2" xfId="30078"/>
    <cellStyle name="檢查儲存格 25" xfId="30079"/>
    <cellStyle name="檢查儲存格 3" xfId="30080"/>
    <cellStyle name="檢查儲存格 3 10" xfId="30081"/>
    <cellStyle name="檢查儲存格 3 10 2" xfId="30082"/>
    <cellStyle name="檢查儲存格 3 10 3" xfId="30083"/>
    <cellStyle name="檢查儲存格 3 11" xfId="30084"/>
    <cellStyle name="檢查儲存格 3 2" xfId="30085"/>
    <cellStyle name="檢查儲存格 3 2 2" xfId="30086"/>
    <cellStyle name="檢查儲存格 3 2 2 2" xfId="30087"/>
    <cellStyle name="檢查儲存格 3 2 2 2 2" xfId="30088"/>
    <cellStyle name="檢查儲存格 3 2 2 3" xfId="30089"/>
    <cellStyle name="檢查儲存格 3 2 2 3 2" xfId="30090"/>
    <cellStyle name="檢查儲存格 3 2 2 4" xfId="30091"/>
    <cellStyle name="檢查儲存格 3 2 2 4 2" xfId="30092"/>
    <cellStyle name="檢查儲存格 3 2 2 4 3" xfId="30093"/>
    <cellStyle name="檢查儲存格 3 2 2 5" xfId="30094"/>
    <cellStyle name="檢查儲存格 3 2 3" xfId="30095"/>
    <cellStyle name="檢查儲存格 3 2 3 2" xfId="30096"/>
    <cellStyle name="檢查儲存格 3 2 3 2 2" xfId="30097"/>
    <cellStyle name="檢查儲存格 3 2 3 3" xfId="30098"/>
    <cellStyle name="檢查儲存格 3 2 3 3 2" xfId="30099"/>
    <cellStyle name="檢查儲存格 3 2 3 4" xfId="30100"/>
    <cellStyle name="檢查儲存格 3 2 3 4 2" xfId="30101"/>
    <cellStyle name="檢查儲存格 3 2 3 4 3" xfId="30102"/>
    <cellStyle name="檢查儲存格 3 2 3 5" xfId="30103"/>
    <cellStyle name="檢查儲存格 3 2 4" xfId="30104"/>
    <cellStyle name="檢查儲存格 3 2 4 2" xfId="30105"/>
    <cellStyle name="檢查儲存格 3 2 4 2 2" xfId="30106"/>
    <cellStyle name="檢查儲存格 3 2 4 3" xfId="30107"/>
    <cellStyle name="檢查儲存格 3 2 4 3 2" xfId="30108"/>
    <cellStyle name="檢查儲存格 3 2 4 3 3" xfId="30109"/>
    <cellStyle name="檢查儲存格 3 2 4 4" xfId="30110"/>
    <cellStyle name="檢查儲存格 3 2 4 5" xfId="30111"/>
    <cellStyle name="檢查儲存格 3 2 5" xfId="30112"/>
    <cellStyle name="檢查儲存格 3 2 5 2" xfId="30113"/>
    <cellStyle name="檢查儲存格 3 2 6" xfId="30114"/>
    <cellStyle name="檢查儲存格 3 2 6 2" xfId="30115"/>
    <cellStyle name="檢查儲存格 3 2 7" xfId="30116"/>
    <cellStyle name="檢查儲存格 3 2 7 2" xfId="30117"/>
    <cellStyle name="檢查儲存格 3 2 7 3" xfId="30118"/>
    <cellStyle name="檢查儲存格 3 2 8" xfId="30119"/>
    <cellStyle name="檢查儲存格 3 2 9" xfId="30120"/>
    <cellStyle name="檢查儲存格 3 3" xfId="30121"/>
    <cellStyle name="檢查儲存格 3 3 2" xfId="30122"/>
    <cellStyle name="檢查儲存格 3 3 2 2" xfId="30123"/>
    <cellStyle name="檢查儲存格 3 3 2 2 2" xfId="30124"/>
    <cellStyle name="檢查儲存格 3 3 2 3" xfId="30125"/>
    <cellStyle name="檢查儲存格 3 3 2 3 2" xfId="30126"/>
    <cellStyle name="檢查儲存格 3 3 2 4" xfId="30127"/>
    <cellStyle name="檢查儲存格 3 3 2 4 2" xfId="30128"/>
    <cellStyle name="檢查儲存格 3 3 2 4 3" xfId="30129"/>
    <cellStyle name="檢查儲存格 3 3 2 5" xfId="30130"/>
    <cellStyle name="檢查儲存格 3 3 3" xfId="30131"/>
    <cellStyle name="檢查儲存格 3 3 3 2" xfId="30132"/>
    <cellStyle name="檢查儲存格 3 3 3 2 2" xfId="30133"/>
    <cellStyle name="檢查儲存格 3 3 3 3" xfId="30134"/>
    <cellStyle name="檢查儲存格 3 3 3 3 2" xfId="30135"/>
    <cellStyle name="檢查儲存格 3 3 3 4" xfId="30136"/>
    <cellStyle name="檢查儲存格 3 3 3 4 2" xfId="30137"/>
    <cellStyle name="檢查儲存格 3 3 3 4 3" xfId="30138"/>
    <cellStyle name="檢查儲存格 3 3 3 5" xfId="30139"/>
    <cellStyle name="檢查儲存格 3 3 4" xfId="30140"/>
    <cellStyle name="檢查儲存格 3 3 4 2" xfId="30141"/>
    <cellStyle name="檢查儲存格 3 3 4 2 2" xfId="30142"/>
    <cellStyle name="檢查儲存格 3 3 4 3" xfId="30143"/>
    <cellStyle name="檢查儲存格 3 3 4 3 2" xfId="30144"/>
    <cellStyle name="檢查儲存格 3 3 4 3 3" xfId="30145"/>
    <cellStyle name="檢查儲存格 3 3 4 4" xfId="30146"/>
    <cellStyle name="檢查儲存格 3 3 4 5" xfId="30147"/>
    <cellStyle name="檢查儲存格 3 3 5" xfId="30148"/>
    <cellStyle name="檢查儲存格 3 3 5 2" xfId="30149"/>
    <cellStyle name="檢查儲存格 3 3 6" xfId="30150"/>
    <cellStyle name="檢查儲存格 3 3 6 2" xfId="30151"/>
    <cellStyle name="檢查儲存格 3 3 7" xfId="30152"/>
    <cellStyle name="檢查儲存格 3 3 7 2" xfId="30153"/>
    <cellStyle name="檢查儲存格 3 3 7 3" xfId="30154"/>
    <cellStyle name="檢查儲存格 3 3 8" xfId="30155"/>
    <cellStyle name="檢查儲存格 3 3 9" xfId="30156"/>
    <cellStyle name="檢查儲存格 3 4" xfId="30157"/>
    <cellStyle name="檢查儲存格 3 4 2" xfId="30158"/>
    <cellStyle name="檢查儲存格 3 4 2 2" xfId="30159"/>
    <cellStyle name="檢查儲存格 3 4 2 2 2" xfId="30160"/>
    <cellStyle name="檢查儲存格 3 4 2 3" xfId="30161"/>
    <cellStyle name="檢查儲存格 3 4 2 3 2" xfId="30162"/>
    <cellStyle name="檢查儲存格 3 4 2 4" xfId="30163"/>
    <cellStyle name="檢查儲存格 3 4 2 4 2" xfId="30164"/>
    <cellStyle name="檢查儲存格 3 4 2 4 3" xfId="30165"/>
    <cellStyle name="檢查儲存格 3 4 2 5" xfId="30166"/>
    <cellStyle name="檢查儲存格 3 4 3" xfId="30167"/>
    <cellStyle name="檢查儲存格 3 4 3 2" xfId="30168"/>
    <cellStyle name="檢查儲存格 3 4 3 2 2" xfId="30169"/>
    <cellStyle name="檢查儲存格 3 4 3 3" xfId="30170"/>
    <cellStyle name="檢查儲存格 3 4 3 3 2" xfId="30171"/>
    <cellStyle name="檢查儲存格 3 4 3 4" xfId="30172"/>
    <cellStyle name="檢查儲存格 3 4 3 4 2" xfId="30173"/>
    <cellStyle name="檢查儲存格 3 4 3 4 3" xfId="30174"/>
    <cellStyle name="檢查儲存格 3 4 3 5" xfId="30175"/>
    <cellStyle name="檢查儲存格 3 4 4" xfId="30176"/>
    <cellStyle name="檢查儲存格 3 4 4 2" xfId="30177"/>
    <cellStyle name="檢查儲存格 3 4 4 2 2" xfId="30178"/>
    <cellStyle name="檢查儲存格 3 4 4 3" xfId="30179"/>
    <cellStyle name="檢查儲存格 3 4 4 3 2" xfId="30180"/>
    <cellStyle name="檢查儲存格 3 4 4 3 3" xfId="30181"/>
    <cellStyle name="檢查儲存格 3 4 4 4" xfId="30182"/>
    <cellStyle name="檢查儲存格 3 4 4 5" xfId="30183"/>
    <cellStyle name="檢查儲存格 3 4 5" xfId="30184"/>
    <cellStyle name="檢查儲存格 3 4 5 2" xfId="30185"/>
    <cellStyle name="檢查儲存格 3 4 6" xfId="30186"/>
    <cellStyle name="檢查儲存格 3 4 6 2" xfId="30187"/>
    <cellStyle name="檢查儲存格 3 4 7" xfId="30188"/>
    <cellStyle name="檢查儲存格 3 4 7 2" xfId="30189"/>
    <cellStyle name="檢查儲存格 3 4 7 3" xfId="30190"/>
    <cellStyle name="檢查儲存格 3 4 8" xfId="30191"/>
    <cellStyle name="檢查儲存格 3 4 9" xfId="30192"/>
    <cellStyle name="檢查儲存格 3 5" xfId="30193"/>
    <cellStyle name="檢查儲存格 3 5 2" xfId="30194"/>
    <cellStyle name="檢查儲存格 3 5 2 2" xfId="30195"/>
    <cellStyle name="檢查儲存格 3 5 3" xfId="30196"/>
    <cellStyle name="檢查儲存格 3 5 3 2" xfId="30197"/>
    <cellStyle name="檢查儲存格 3 5 4" xfId="30198"/>
    <cellStyle name="檢查儲存格 3 5 4 2" xfId="30199"/>
    <cellStyle name="檢查儲存格 3 5 4 3" xfId="30200"/>
    <cellStyle name="檢查儲存格 3 5 5" xfId="30201"/>
    <cellStyle name="檢查儲存格 3 5 6" xfId="30202"/>
    <cellStyle name="檢查儲存格 3 6" xfId="30203"/>
    <cellStyle name="檢查儲存格 3 6 2" xfId="30204"/>
    <cellStyle name="檢查儲存格 3 6 2 2" xfId="30205"/>
    <cellStyle name="檢查儲存格 3 6 3" xfId="30206"/>
    <cellStyle name="檢查儲存格 3 6 3 2" xfId="30207"/>
    <cellStyle name="檢查儲存格 3 6 4" xfId="30208"/>
    <cellStyle name="檢查儲存格 3 6 4 2" xfId="30209"/>
    <cellStyle name="檢查儲存格 3 6 4 3" xfId="30210"/>
    <cellStyle name="檢查儲存格 3 6 5" xfId="30211"/>
    <cellStyle name="檢查儲存格 3 7" xfId="30212"/>
    <cellStyle name="檢查儲存格 3 7 2" xfId="30213"/>
    <cellStyle name="檢查儲存格 3 7 2 2" xfId="30214"/>
    <cellStyle name="檢查儲存格 3 7 3" xfId="30215"/>
    <cellStyle name="檢查儲存格 3 7 3 2" xfId="30216"/>
    <cellStyle name="檢查儲存格 3 7 3 3" xfId="30217"/>
    <cellStyle name="檢查儲存格 3 7 4" xfId="30218"/>
    <cellStyle name="檢查儲存格 3 7 5" xfId="30219"/>
    <cellStyle name="檢查儲存格 3 8" xfId="30220"/>
    <cellStyle name="檢查儲存格 3 8 2" xfId="30221"/>
    <cellStyle name="檢查儲存格 3 9" xfId="30222"/>
    <cellStyle name="檢查儲存格 3 9 2" xfId="30223"/>
    <cellStyle name="檢查儲存格 4" xfId="30224"/>
    <cellStyle name="檢查儲存格 4 10" xfId="30225"/>
    <cellStyle name="檢查儲存格 4 10 2" xfId="30226"/>
    <cellStyle name="檢查儲存格 4 10 3" xfId="30227"/>
    <cellStyle name="檢查儲存格 4 11" xfId="30228"/>
    <cellStyle name="檢查儲存格 4 2" xfId="30229"/>
    <cellStyle name="檢查儲存格 4 2 2" xfId="30230"/>
    <cellStyle name="檢查儲存格 4 2 2 2" xfId="30231"/>
    <cellStyle name="檢查儲存格 4 2 2 2 2" xfId="30232"/>
    <cellStyle name="檢查儲存格 4 2 2 3" xfId="30233"/>
    <cellStyle name="檢查儲存格 4 2 2 3 2" xfId="30234"/>
    <cellStyle name="檢查儲存格 4 2 2 4" xfId="30235"/>
    <cellStyle name="檢查儲存格 4 2 2 4 2" xfId="30236"/>
    <cellStyle name="檢查儲存格 4 2 2 4 3" xfId="30237"/>
    <cellStyle name="檢查儲存格 4 2 2 5" xfId="30238"/>
    <cellStyle name="檢查儲存格 4 2 3" xfId="30239"/>
    <cellStyle name="檢查儲存格 4 2 3 2" xfId="30240"/>
    <cellStyle name="檢查儲存格 4 2 3 2 2" xfId="30241"/>
    <cellStyle name="檢查儲存格 4 2 3 3" xfId="30242"/>
    <cellStyle name="檢查儲存格 4 2 3 3 2" xfId="30243"/>
    <cellStyle name="檢查儲存格 4 2 3 4" xfId="30244"/>
    <cellStyle name="檢查儲存格 4 2 3 4 2" xfId="30245"/>
    <cellStyle name="檢查儲存格 4 2 3 4 3" xfId="30246"/>
    <cellStyle name="檢查儲存格 4 2 3 5" xfId="30247"/>
    <cellStyle name="檢查儲存格 4 2 4" xfId="30248"/>
    <cellStyle name="檢查儲存格 4 2 4 2" xfId="30249"/>
    <cellStyle name="檢查儲存格 4 2 4 2 2" xfId="30250"/>
    <cellStyle name="檢查儲存格 4 2 4 3" xfId="30251"/>
    <cellStyle name="檢查儲存格 4 2 4 3 2" xfId="30252"/>
    <cellStyle name="檢查儲存格 4 2 4 3 3" xfId="30253"/>
    <cellStyle name="檢查儲存格 4 2 4 4" xfId="30254"/>
    <cellStyle name="檢查儲存格 4 2 4 5" xfId="30255"/>
    <cellStyle name="檢查儲存格 4 2 5" xfId="30256"/>
    <cellStyle name="檢查儲存格 4 2 5 2" xfId="30257"/>
    <cellStyle name="檢查儲存格 4 2 6" xfId="30258"/>
    <cellStyle name="檢查儲存格 4 2 6 2" xfId="30259"/>
    <cellStyle name="檢查儲存格 4 2 7" xfId="30260"/>
    <cellStyle name="檢查儲存格 4 2 7 2" xfId="30261"/>
    <cellStyle name="檢查儲存格 4 2 7 3" xfId="30262"/>
    <cellStyle name="檢查儲存格 4 2 8" xfId="30263"/>
    <cellStyle name="檢查儲存格 4 2 9" xfId="30264"/>
    <cellStyle name="檢查儲存格 4 3" xfId="30265"/>
    <cellStyle name="檢查儲存格 4 3 2" xfId="30266"/>
    <cellStyle name="檢查儲存格 4 3 2 2" xfId="30267"/>
    <cellStyle name="檢查儲存格 4 3 2 2 2" xfId="30268"/>
    <cellStyle name="檢查儲存格 4 3 2 3" xfId="30269"/>
    <cellStyle name="檢查儲存格 4 3 2 3 2" xfId="30270"/>
    <cellStyle name="檢查儲存格 4 3 2 4" xfId="30271"/>
    <cellStyle name="檢查儲存格 4 3 2 4 2" xfId="30272"/>
    <cellStyle name="檢查儲存格 4 3 2 4 3" xfId="30273"/>
    <cellStyle name="檢查儲存格 4 3 2 5" xfId="30274"/>
    <cellStyle name="檢查儲存格 4 3 3" xfId="30275"/>
    <cellStyle name="檢查儲存格 4 3 3 2" xfId="30276"/>
    <cellStyle name="檢查儲存格 4 3 3 2 2" xfId="30277"/>
    <cellStyle name="檢查儲存格 4 3 3 3" xfId="30278"/>
    <cellStyle name="檢查儲存格 4 3 3 3 2" xfId="30279"/>
    <cellStyle name="檢查儲存格 4 3 3 4" xfId="30280"/>
    <cellStyle name="檢查儲存格 4 3 3 4 2" xfId="30281"/>
    <cellStyle name="檢查儲存格 4 3 3 4 3" xfId="30282"/>
    <cellStyle name="檢查儲存格 4 3 3 5" xfId="30283"/>
    <cellStyle name="檢查儲存格 4 3 4" xfId="30284"/>
    <cellStyle name="檢查儲存格 4 3 4 2" xfId="30285"/>
    <cellStyle name="檢查儲存格 4 3 4 2 2" xfId="30286"/>
    <cellStyle name="檢查儲存格 4 3 4 3" xfId="30287"/>
    <cellStyle name="檢查儲存格 4 3 4 3 2" xfId="30288"/>
    <cellStyle name="檢查儲存格 4 3 4 3 3" xfId="30289"/>
    <cellStyle name="檢查儲存格 4 3 4 4" xfId="30290"/>
    <cellStyle name="檢查儲存格 4 3 4 5" xfId="30291"/>
    <cellStyle name="檢查儲存格 4 3 5" xfId="30292"/>
    <cellStyle name="檢查儲存格 4 3 5 2" xfId="30293"/>
    <cellStyle name="檢查儲存格 4 3 6" xfId="30294"/>
    <cellStyle name="檢查儲存格 4 3 6 2" xfId="30295"/>
    <cellStyle name="檢查儲存格 4 3 7" xfId="30296"/>
    <cellStyle name="檢查儲存格 4 3 7 2" xfId="30297"/>
    <cellStyle name="檢查儲存格 4 3 7 3" xfId="30298"/>
    <cellStyle name="檢查儲存格 4 3 8" xfId="30299"/>
    <cellStyle name="檢查儲存格 4 3 9" xfId="30300"/>
    <cellStyle name="檢查儲存格 4 4" xfId="30301"/>
    <cellStyle name="檢查儲存格 4 4 2" xfId="30302"/>
    <cellStyle name="檢查儲存格 4 4 2 2" xfId="30303"/>
    <cellStyle name="檢查儲存格 4 4 2 2 2" xfId="30304"/>
    <cellStyle name="檢查儲存格 4 4 2 3" xfId="30305"/>
    <cellStyle name="檢查儲存格 4 4 2 3 2" xfId="30306"/>
    <cellStyle name="檢查儲存格 4 4 2 4" xfId="30307"/>
    <cellStyle name="檢查儲存格 4 4 2 4 2" xfId="30308"/>
    <cellStyle name="檢查儲存格 4 4 2 4 3" xfId="30309"/>
    <cellStyle name="檢查儲存格 4 4 2 5" xfId="30310"/>
    <cellStyle name="檢查儲存格 4 4 3" xfId="30311"/>
    <cellStyle name="檢查儲存格 4 4 3 2" xfId="30312"/>
    <cellStyle name="檢查儲存格 4 4 3 2 2" xfId="30313"/>
    <cellStyle name="檢查儲存格 4 4 3 3" xfId="30314"/>
    <cellStyle name="檢查儲存格 4 4 3 3 2" xfId="30315"/>
    <cellStyle name="檢查儲存格 4 4 3 4" xfId="30316"/>
    <cellStyle name="檢查儲存格 4 4 3 4 2" xfId="30317"/>
    <cellStyle name="檢查儲存格 4 4 3 4 3" xfId="30318"/>
    <cellStyle name="檢查儲存格 4 4 3 5" xfId="30319"/>
    <cellStyle name="檢查儲存格 4 4 4" xfId="30320"/>
    <cellStyle name="檢查儲存格 4 4 4 2" xfId="30321"/>
    <cellStyle name="檢查儲存格 4 4 4 2 2" xfId="30322"/>
    <cellStyle name="檢查儲存格 4 4 4 3" xfId="30323"/>
    <cellStyle name="檢查儲存格 4 4 4 3 2" xfId="30324"/>
    <cellStyle name="檢查儲存格 4 4 4 3 3" xfId="30325"/>
    <cellStyle name="檢查儲存格 4 4 4 4" xfId="30326"/>
    <cellStyle name="檢查儲存格 4 4 4 5" xfId="30327"/>
    <cellStyle name="檢查儲存格 4 4 5" xfId="30328"/>
    <cellStyle name="檢查儲存格 4 4 5 2" xfId="30329"/>
    <cellStyle name="檢查儲存格 4 4 6" xfId="30330"/>
    <cellStyle name="檢查儲存格 4 4 6 2" xfId="30331"/>
    <cellStyle name="檢查儲存格 4 4 7" xfId="30332"/>
    <cellStyle name="檢查儲存格 4 4 7 2" xfId="30333"/>
    <cellStyle name="檢查儲存格 4 4 7 3" xfId="30334"/>
    <cellStyle name="檢查儲存格 4 4 8" xfId="30335"/>
    <cellStyle name="檢查儲存格 4 4 9" xfId="30336"/>
    <cellStyle name="檢查儲存格 4 5" xfId="30337"/>
    <cellStyle name="檢查儲存格 4 5 2" xfId="30338"/>
    <cellStyle name="檢查儲存格 4 5 2 2" xfId="30339"/>
    <cellStyle name="檢查儲存格 4 5 3" xfId="30340"/>
    <cellStyle name="檢查儲存格 4 5 3 2" xfId="30341"/>
    <cellStyle name="檢查儲存格 4 5 4" xfId="30342"/>
    <cellStyle name="檢查儲存格 4 5 4 2" xfId="30343"/>
    <cellStyle name="檢查儲存格 4 5 4 3" xfId="30344"/>
    <cellStyle name="檢查儲存格 4 5 5" xfId="30345"/>
    <cellStyle name="檢查儲存格 4 5 6" xfId="30346"/>
    <cellStyle name="檢查儲存格 4 6" xfId="30347"/>
    <cellStyle name="檢查儲存格 4 6 2" xfId="30348"/>
    <cellStyle name="檢查儲存格 4 6 2 2" xfId="30349"/>
    <cellStyle name="檢查儲存格 4 6 3" xfId="30350"/>
    <cellStyle name="檢查儲存格 4 6 3 2" xfId="30351"/>
    <cellStyle name="檢查儲存格 4 6 4" xfId="30352"/>
    <cellStyle name="檢查儲存格 4 6 4 2" xfId="30353"/>
    <cellStyle name="檢查儲存格 4 6 4 3" xfId="30354"/>
    <cellStyle name="檢查儲存格 4 6 5" xfId="30355"/>
    <cellStyle name="檢查儲存格 4 7" xfId="30356"/>
    <cellStyle name="檢查儲存格 4 7 2" xfId="30357"/>
    <cellStyle name="檢查儲存格 4 7 2 2" xfId="30358"/>
    <cellStyle name="檢查儲存格 4 7 3" xfId="30359"/>
    <cellStyle name="檢查儲存格 4 7 3 2" xfId="30360"/>
    <cellStyle name="檢查儲存格 4 7 3 3" xfId="30361"/>
    <cellStyle name="檢查儲存格 4 7 4" xfId="30362"/>
    <cellStyle name="檢查儲存格 4 7 5" xfId="30363"/>
    <cellStyle name="檢查儲存格 4 8" xfId="30364"/>
    <cellStyle name="檢查儲存格 4 8 2" xfId="30365"/>
    <cellStyle name="檢查儲存格 4 9" xfId="30366"/>
    <cellStyle name="檢查儲存格 4 9 2" xfId="30367"/>
    <cellStyle name="檢查儲存格 5" xfId="30368"/>
    <cellStyle name="檢查儲存格 5 10" xfId="30369"/>
    <cellStyle name="檢查儲存格 5 10 2" xfId="30370"/>
    <cellStyle name="檢查儲存格 5 10 3" xfId="30371"/>
    <cellStyle name="檢查儲存格 5 11" xfId="30372"/>
    <cellStyle name="檢查儲存格 5 2" xfId="30373"/>
    <cellStyle name="檢查儲存格 5 2 2" xfId="30374"/>
    <cellStyle name="檢查儲存格 5 2 2 2" xfId="30375"/>
    <cellStyle name="檢查儲存格 5 2 2 2 2" xfId="30376"/>
    <cellStyle name="檢查儲存格 5 2 2 3" xfId="30377"/>
    <cellStyle name="檢查儲存格 5 2 2 3 2" xfId="30378"/>
    <cellStyle name="檢查儲存格 5 2 2 4" xfId="30379"/>
    <cellStyle name="檢查儲存格 5 2 2 4 2" xfId="30380"/>
    <cellStyle name="檢查儲存格 5 2 2 4 3" xfId="30381"/>
    <cellStyle name="檢查儲存格 5 2 2 5" xfId="30382"/>
    <cellStyle name="檢查儲存格 5 2 3" xfId="30383"/>
    <cellStyle name="檢查儲存格 5 2 3 2" xfId="30384"/>
    <cellStyle name="檢查儲存格 5 2 3 2 2" xfId="30385"/>
    <cellStyle name="檢查儲存格 5 2 3 3" xfId="30386"/>
    <cellStyle name="檢查儲存格 5 2 3 3 2" xfId="30387"/>
    <cellStyle name="檢查儲存格 5 2 3 4" xfId="30388"/>
    <cellStyle name="檢查儲存格 5 2 3 4 2" xfId="30389"/>
    <cellStyle name="檢查儲存格 5 2 3 4 3" xfId="30390"/>
    <cellStyle name="檢查儲存格 5 2 3 5" xfId="30391"/>
    <cellStyle name="檢查儲存格 5 2 4" xfId="30392"/>
    <cellStyle name="檢查儲存格 5 2 4 2" xfId="30393"/>
    <cellStyle name="檢查儲存格 5 2 4 2 2" xfId="30394"/>
    <cellStyle name="檢查儲存格 5 2 4 3" xfId="30395"/>
    <cellStyle name="檢查儲存格 5 2 4 3 2" xfId="30396"/>
    <cellStyle name="檢查儲存格 5 2 4 3 3" xfId="30397"/>
    <cellStyle name="檢查儲存格 5 2 4 4" xfId="30398"/>
    <cellStyle name="檢查儲存格 5 2 4 5" xfId="30399"/>
    <cellStyle name="檢查儲存格 5 2 5" xfId="30400"/>
    <cellStyle name="檢查儲存格 5 2 5 2" xfId="30401"/>
    <cellStyle name="檢查儲存格 5 2 6" xfId="30402"/>
    <cellStyle name="檢查儲存格 5 2 6 2" xfId="30403"/>
    <cellStyle name="檢查儲存格 5 2 7" xfId="30404"/>
    <cellStyle name="檢查儲存格 5 2 7 2" xfId="30405"/>
    <cellStyle name="檢查儲存格 5 2 7 3" xfId="30406"/>
    <cellStyle name="檢查儲存格 5 2 8" xfId="30407"/>
    <cellStyle name="檢查儲存格 5 2 9" xfId="30408"/>
    <cellStyle name="檢查儲存格 5 3" xfId="30409"/>
    <cellStyle name="檢查儲存格 5 3 2" xfId="30410"/>
    <cellStyle name="檢查儲存格 5 3 2 2" xfId="30411"/>
    <cellStyle name="檢查儲存格 5 3 2 2 2" xfId="30412"/>
    <cellStyle name="檢查儲存格 5 3 2 3" xfId="30413"/>
    <cellStyle name="檢查儲存格 5 3 2 3 2" xfId="30414"/>
    <cellStyle name="檢查儲存格 5 3 2 4" xfId="30415"/>
    <cellStyle name="檢查儲存格 5 3 2 4 2" xfId="30416"/>
    <cellStyle name="檢查儲存格 5 3 2 4 3" xfId="30417"/>
    <cellStyle name="檢查儲存格 5 3 2 5" xfId="30418"/>
    <cellStyle name="檢查儲存格 5 3 3" xfId="30419"/>
    <cellStyle name="檢查儲存格 5 3 3 2" xfId="30420"/>
    <cellStyle name="檢查儲存格 5 3 3 2 2" xfId="30421"/>
    <cellStyle name="檢查儲存格 5 3 3 3" xfId="30422"/>
    <cellStyle name="檢查儲存格 5 3 3 3 2" xfId="30423"/>
    <cellStyle name="檢查儲存格 5 3 3 4" xfId="30424"/>
    <cellStyle name="檢查儲存格 5 3 3 4 2" xfId="30425"/>
    <cellStyle name="檢查儲存格 5 3 3 4 3" xfId="30426"/>
    <cellStyle name="檢查儲存格 5 3 3 5" xfId="30427"/>
    <cellStyle name="檢查儲存格 5 3 4" xfId="30428"/>
    <cellStyle name="檢查儲存格 5 3 4 2" xfId="30429"/>
    <cellStyle name="檢查儲存格 5 3 4 2 2" xfId="30430"/>
    <cellStyle name="檢查儲存格 5 3 4 3" xfId="30431"/>
    <cellStyle name="檢查儲存格 5 3 4 3 2" xfId="30432"/>
    <cellStyle name="檢查儲存格 5 3 4 3 3" xfId="30433"/>
    <cellStyle name="檢查儲存格 5 3 4 4" xfId="30434"/>
    <cellStyle name="檢查儲存格 5 3 4 5" xfId="30435"/>
    <cellStyle name="檢查儲存格 5 3 5" xfId="30436"/>
    <cellStyle name="檢查儲存格 5 3 5 2" xfId="30437"/>
    <cellStyle name="檢查儲存格 5 3 6" xfId="30438"/>
    <cellStyle name="檢查儲存格 5 3 6 2" xfId="30439"/>
    <cellStyle name="檢查儲存格 5 3 7" xfId="30440"/>
    <cellStyle name="檢查儲存格 5 3 7 2" xfId="30441"/>
    <cellStyle name="檢查儲存格 5 3 7 3" xfId="30442"/>
    <cellStyle name="檢查儲存格 5 3 8" xfId="30443"/>
    <cellStyle name="檢查儲存格 5 3 9" xfId="30444"/>
    <cellStyle name="檢查儲存格 5 4" xfId="30445"/>
    <cellStyle name="檢查儲存格 5 4 2" xfId="30446"/>
    <cellStyle name="檢查儲存格 5 4 2 2" xfId="30447"/>
    <cellStyle name="檢查儲存格 5 4 2 2 2" xfId="30448"/>
    <cellStyle name="檢查儲存格 5 4 2 3" xfId="30449"/>
    <cellStyle name="檢查儲存格 5 4 2 3 2" xfId="30450"/>
    <cellStyle name="檢查儲存格 5 4 2 4" xfId="30451"/>
    <cellStyle name="檢查儲存格 5 4 2 4 2" xfId="30452"/>
    <cellStyle name="檢查儲存格 5 4 2 4 3" xfId="30453"/>
    <cellStyle name="檢查儲存格 5 4 2 5" xfId="30454"/>
    <cellStyle name="檢查儲存格 5 4 3" xfId="30455"/>
    <cellStyle name="檢查儲存格 5 4 3 2" xfId="30456"/>
    <cellStyle name="檢查儲存格 5 4 3 2 2" xfId="30457"/>
    <cellStyle name="檢查儲存格 5 4 3 3" xfId="30458"/>
    <cellStyle name="檢查儲存格 5 4 3 3 2" xfId="30459"/>
    <cellStyle name="檢查儲存格 5 4 3 4" xfId="30460"/>
    <cellStyle name="檢查儲存格 5 4 3 4 2" xfId="30461"/>
    <cellStyle name="檢查儲存格 5 4 3 4 3" xfId="30462"/>
    <cellStyle name="檢查儲存格 5 4 3 5" xfId="30463"/>
    <cellStyle name="檢查儲存格 5 4 4" xfId="30464"/>
    <cellStyle name="檢查儲存格 5 4 4 2" xfId="30465"/>
    <cellStyle name="檢查儲存格 5 4 4 2 2" xfId="30466"/>
    <cellStyle name="檢查儲存格 5 4 4 3" xfId="30467"/>
    <cellStyle name="檢查儲存格 5 4 4 3 2" xfId="30468"/>
    <cellStyle name="檢查儲存格 5 4 4 3 3" xfId="30469"/>
    <cellStyle name="檢查儲存格 5 4 4 4" xfId="30470"/>
    <cellStyle name="檢查儲存格 5 4 4 5" xfId="30471"/>
    <cellStyle name="檢查儲存格 5 4 5" xfId="30472"/>
    <cellStyle name="檢查儲存格 5 4 5 2" xfId="30473"/>
    <cellStyle name="檢查儲存格 5 4 6" xfId="30474"/>
    <cellStyle name="檢查儲存格 5 4 6 2" xfId="30475"/>
    <cellStyle name="檢查儲存格 5 4 7" xfId="30476"/>
    <cellStyle name="檢查儲存格 5 4 7 2" xfId="30477"/>
    <cellStyle name="檢查儲存格 5 4 7 3" xfId="30478"/>
    <cellStyle name="檢查儲存格 5 4 8" xfId="30479"/>
    <cellStyle name="檢查儲存格 5 4 9" xfId="30480"/>
    <cellStyle name="檢查儲存格 5 5" xfId="30481"/>
    <cellStyle name="檢查儲存格 5 5 2" xfId="30482"/>
    <cellStyle name="檢查儲存格 5 5 2 2" xfId="30483"/>
    <cellStyle name="檢查儲存格 5 5 3" xfId="30484"/>
    <cellStyle name="檢查儲存格 5 5 3 2" xfId="30485"/>
    <cellStyle name="檢查儲存格 5 5 4" xfId="30486"/>
    <cellStyle name="檢查儲存格 5 5 4 2" xfId="30487"/>
    <cellStyle name="檢查儲存格 5 5 4 3" xfId="30488"/>
    <cellStyle name="檢查儲存格 5 5 5" xfId="30489"/>
    <cellStyle name="檢查儲存格 5 5 6" xfId="30490"/>
    <cellStyle name="檢查儲存格 5 6" xfId="30491"/>
    <cellStyle name="檢查儲存格 5 6 2" xfId="30492"/>
    <cellStyle name="檢查儲存格 5 6 2 2" xfId="30493"/>
    <cellStyle name="檢查儲存格 5 6 3" xfId="30494"/>
    <cellStyle name="檢查儲存格 5 6 3 2" xfId="30495"/>
    <cellStyle name="檢查儲存格 5 6 4" xfId="30496"/>
    <cellStyle name="檢查儲存格 5 6 4 2" xfId="30497"/>
    <cellStyle name="檢查儲存格 5 6 4 3" xfId="30498"/>
    <cellStyle name="檢查儲存格 5 6 5" xfId="30499"/>
    <cellStyle name="檢查儲存格 5 7" xfId="30500"/>
    <cellStyle name="檢查儲存格 5 7 2" xfId="30501"/>
    <cellStyle name="檢查儲存格 5 7 2 2" xfId="30502"/>
    <cellStyle name="檢查儲存格 5 7 3" xfId="30503"/>
    <cellStyle name="檢查儲存格 5 7 3 2" xfId="30504"/>
    <cellStyle name="檢查儲存格 5 7 3 3" xfId="30505"/>
    <cellStyle name="檢查儲存格 5 7 4" xfId="30506"/>
    <cellStyle name="檢查儲存格 5 7 5" xfId="30507"/>
    <cellStyle name="檢查儲存格 5 8" xfId="30508"/>
    <cellStyle name="檢查儲存格 5 8 2" xfId="30509"/>
    <cellStyle name="檢查儲存格 5 9" xfId="30510"/>
    <cellStyle name="檢查儲存格 5 9 2" xfId="30511"/>
    <cellStyle name="檢查儲存格 6" xfId="30512"/>
    <cellStyle name="檢查儲存格 6 10" xfId="30513"/>
    <cellStyle name="檢查儲存格 6 10 2" xfId="30514"/>
    <cellStyle name="檢查儲存格 6 10 3" xfId="30515"/>
    <cellStyle name="檢查儲存格 6 11" xfId="30516"/>
    <cellStyle name="檢查儲存格 6 2" xfId="30517"/>
    <cellStyle name="檢查儲存格 6 2 2" xfId="30518"/>
    <cellStyle name="檢查儲存格 6 2 2 2" xfId="30519"/>
    <cellStyle name="檢查儲存格 6 2 2 2 2" xfId="30520"/>
    <cellStyle name="檢查儲存格 6 2 2 3" xfId="30521"/>
    <cellStyle name="檢查儲存格 6 2 2 3 2" xfId="30522"/>
    <cellStyle name="檢查儲存格 6 2 2 4" xfId="30523"/>
    <cellStyle name="檢查儲存格 6 2 2 4 2" xfId="30524"/>
    <cellStyle name="檢查儲存格 6 2 2 4 3" xfId="30525"/>
    <cellStyle name="檢查儲存格 6 2 2 5" xfId="30526"/>
    <cellStyle name="檢查儲存格 6 2 3" xfId="30527"/>
    <cellStyle name="檢查儲存格 6 2 3 2" xfId="30528"/>
    <cellStyle name="檢查儲存格 6 2 3 2 2" xfId="30529"/>
    <cellStyle name="檢查儲存格 6 2 3 3" xfId="30530"/>
    <cellStyle name="檢查儲存格 6 2 3 3 2" xfId="30531"/>
    <cellStyle name="檢查儲存格 6 2 3 4" xfId="30532"/>
    <cellStyle name="檢查儲存格 6 2 3 4 2" xfId="30533"/>
    <cellStyle name="檢查儲存格 6 2 3 4 3" xfId="30534"/>
    <cellStyle name="檢查儲存格 6 2 3 5" xfId="30535"/>
    <cellStyle name="檢查儲存格 6 2 4" xfId="30536"/>
    <cellStyle name="檢查儲存格 6 2 4 2" xfId="30537"/>
    <cellStyle name="檢查儲存格 6 2 4 2 2" xfId="30538"/>
    <cellStyle name="檢查儲存格 6 2 4 3" xfId="30539"/>
    <cellStyle name="檢查儲存格 6 2 4 3 2" xfId="30540"/>
    <cellStyle name="檢查儲存格 6 2 4 3 3" xfId="30541"/>
    <cellStyle name="檢查儲存格 6 2 4 4" xfId="30542"/>
    <cellStyle name="檢查儲存格 6 2 4 5" xfId="30543"/>
    <cellStyle name="檢查儲存格 6 2 5" xfId="30544"/>
    <cellStyle name="檢查儲存格 6 2 5 2" xfId="30545"/>
    <cellStyle name="檢查儲存格 6 2 6" xfId="30546"/>
    <cellStyle name="檢查儲存格 6 2 6 2" xfId="30547"/>
    <cellStyle name="檢查儲存格 6 2 7" xfId="30548"/>
    <cellStyle name="檢查儲存格 6 2 7 2" xfId="30549"/>
    <cellStyle name="檢查儲存格 6 2 7 3" xfId="30550"/>
    <cellStyle name="檢查儲存格 6 2 8" xfId="30551"/>
    <cellStyle name="檢查儲存格 6 2 9" xfId="30552"/>
    <cellStyle name="檢查儲存格 6 3" xfId="30553"/>
    <cellStyle name="檢查儲存格 6 3 2" xfId="30554"/>
    <cellStyle name="檢查儲存格 6 3 2 2" xfId="30555"/>
    <cellStyle name="檢查儲存格 6 3 2 2 2" xfId="30556"/>
    <cellStyle name="檢查儲存格 6 3 2 3" xfId="30557"/>
    <cellStyle name="檢查儲存格 6 3 2 3 2" xfId="30558"/>
    <cellStyle name="檢查儲存格 6 3 2 4" xfId="30559"/>
    <cellStyle name="檢查儲存格 6 3 2 4 2" xfId="30560"/>
    <cellStyle name="檢查儲存格 6 3 2 4 3" xfId="30561"/>
    <cellStyle name="檢查儲存格 6 3 2 5" xfId="30562"/>
    <cellStyle name="檢查儲存格 6 3 3" xfId="30563"/>
    <cellStyle name="檢查儲存格 6 3 3 2" xfId="30564"/>
    <cellStyle name="檢查儲存格 6 3 3 2 2" xfId="30565"/>
    <cellStyle name="檢查儲存格 6 3 3 3" xfId="30566"/>
    <cellStyle name="檢查儲存格 6 3 3 3 2" xfId="30567"/>
    <cellStyle name="檢查儲存格 6 3 3 4" xfId="30568"/>
    <cellStyle name="檢查儲存格 6 3 3 4 2" xfId="30569"/>
    <cellStyle name="檢查儲存格 6 3 3 4 3" xfId="30570"/>
    <cellStyle name="檢查儲存格 6 3 3 5" xfId="30571"/>
    <cellStyle name="檢查儲存格 6 3 4" xfId="30572"/>
    <cellStyle name="檢查儲存格 6 3 4 2" xfId="30573"/>
    <cellStyle name="檢查儲存格 6 3 4 2 2" xfId="30574"/>
    <cellStyle name="檢查儲存格 6 3 4 3" xfId="30575"/>
    <cellStyle name="檢查儲存格 6 3 4 3 2" xfId="30576"/>
    <cellStyle name="檢查儲存格 6 3 4 3 3" xfId="30577"/>
    <cellStyle name="檢查儲存格 6 3 4 4" xfId="30578"/>
    <cellStyle name="檢查儲存格 6 3 4 5" xfId="30579"/>
    <cellStyle name="檢查儲存格 6 3 5" xfId="30580"/>
    <cellStyle name="檢查儲存格 6 3 5 2" xfId="30581"/>
    <cellStyle name="檢查儲存格 6 3 6" xfId="30582"/>
    <cellStyle name="檢查儲存格 6 3 6 2" xfId="30583"/>
    <cellStyle name="檢查儲存格 6 3 7" xfId="30584"/>
    <cellStyle name="檢查儲存格 6 3 7 2" xfId="30585"/>
    <cellStyle name="檢查儲存格 6 3 7 3" xfId="30586"/>
    <cellStyle name="檢查儲存格 6 3 8" xfId="30587"/>
    <cellStyle name="檢查儲存格 6 3 9" xfId="30588"/>
    <cellStyle name="檢查儲存格 6 4" xfId="30589"/>
    <cellStyle name="檢查儲存格 6 4 2" xfId="30590"/>
    <cellStyle name="檢查儲存格 6 4 2 2" xfId="30591"/>
    <cellStyle name="檢查儲存格 6 4 2 2 2" xfId="30592"/>
    <cellStyle name="檢查儲存格 6 4 2 3" xfId="30593"/>
    <cellStyle name="檢查儲存格 6 4 2 3 2" xfId="30594"/>
    <cellStyle name="檢查儲存格 6 4 2 4" xfId="30595"/>
    <cellStyle name="檢查儲存格 6 4 2 4 2" xfId="30596"/>
    <cellStyle name="檢查儲存格 6 4 2 4 3" xfId="30597"/>
    <cellStyle name="檢查儲存格 6 4 2 5" xfId="30598"/>
    <cellStyle name="檢查儲存格 6 4 3" xfId="30599"/>
    <cellStyle name="檢查儲存格 6 4 3 2" xfId="30600"/>
    <cellStyle name="檢查儲存格 6 4 3 2 2" xfId="30601"/>
    <cellStyle name="檢查儲存格 6 4 3 3" xfId="30602"/>
    <cellStyle name="檢查儲存格 6 4 3 3 2" xfId="30603"/>
    <cellStyle name="檢查儲存格 6 4 3 4" xfId="30604"/>
    <cellStyle name="檢查儲存格 6 4 3 4 2" xfId="30605"/>
    <cellStyle name="檢查儲存格 6 4 3 4 3" xfId="30606"/>
    <cellStyle name="檢查儲存格 6 4 3 5" xfId="30607"/>
    <cellStyle name="檢查儲存格 6 4 4" xfId="30608"/>
    <cellStyle name="檢查儲存格 6 4 4 2" xfId="30609"/>
    <cellStyle name="檢查儲存格 6 4 4 2 2" xfId="30610"/>
    <cellStyle name="檢查儲存格 6 4 4 3" xfId="30611"/>
    <cellStyle name="檢查儲存格 6 4 4 3 2" xfId="30612"/>
    <cellStyle name="檢查儲存格 6 4 4 3 3" xfId="30613"/>
    <cellStyle name="檢查儲存格 6 4 4 4" xfId="30614"/>
    <cellStyle name="檢查儲存格 6 4 4 5" xfId="30615"/>
    <cellStyle name="檢查儲存格 6 4 5" xfId="30616"/>
    <cellStyle name="檢查儲存格 6 4 5 2" xfId="30617"/>
    <cellStyle name="檢查儲存格 6 4 6" xfId="30618"/>
    <cellStyle name="檢查儲存格 6 4 6 2" xfId="30619"/>
    <cellStyle name="檢查儲存格 6 4 7" xfId="30620"/>
    <cellStyle name="檢查儲存格 6 4 7 2" xfId="30621"/>
    <cellStyle name="檢查儲存格 6 4 7 3" xfId="30622"/>
    <cellStyle name="檢查儲存格 6 4 8" xfId="30623"/>
    <cellStyle name="檢查儲存格 6 4 9" xfId="30624"/>
    <cellStyle name="檢查儲存格 6 5" xfId="30625"/>
    <cellStyle name="檢查儲存格 6 5 2" xfId="30626"/>
    <cellStyle name="檢查儲存格 6 5 2 2" xfId="30627"/>
    <cellStyle name="檢查儲存格 6 5 3" xfId="30628"/>
    <cellStyle name="檢查儲存格 6 5 3 2" xfId="30629"/>
    <cellStyle name="檢查儲存格 6 5 4" xfId="30630"/>
    <cellStyle name="檢查儲存格 6 5 4 2" xfId="30631"/>
    <cellStyle name="檢查儲存格 6 5 4 3" xfId="30632"/>
    <cellStyle name="檢查儲存格 6 5 5" xfId="30633"/>
    <cellStyle name="檢查儲存格 6 5 6" xfId="30634"/>
    <cellStyle name="檢查儲存格 6 6" xfId="30635"/>
    <cellStyle name="檢查儲存格 6 6 2" xfId="30636"/>
    <cellStyle name="檢查儲存格 6 6 2 2" xfId="30637"/>
    <cellStyle name="檢查儲存格 6 6 3" xfId="30638"/>
    <cellStyle name="檢查儲存格 6 6 3 2" xfId="30639"/>
    <cellStyle name="檢查儲存格 6 6 4" xfId="30640"/>
    <cellStyle name="檢查儲存格 6 6 4 2" xfId="30641"/>
    <cellStyle name="檢查儲存格 6 6 4 3" xfId="30642"/>
    <cellStyle name="檢查儲存格 6 6 5" xfId="30643"/>
    <cellStyle name="檢查儲存格 6 7" xfId="30644"/>
    <cellStyle name="檢查儲存格 6 7 2" xfId="30645"/>
    <cellStyle name="檢查儲存格 6 7 2 2" xfId="30646"/>
    <cellStyle name="檢查儲存格 6 7 3" xfId="30647"/>
    <cellStyle name="檢查儲存格 6 7 3 2" xfId="30648"/>
    <cellStyle name="檢查儲存格 6 7 4" xfId="30649"/>
    <cellStyle name="檢查儲存格 6 7 4 2" xfId="30650"/>
    <cellStyle name="檢查儲存格 6 7 4 3" xfId="30651"/>
    <cellStyle name="檢查儲存格 6 7 5" xfId="30652"/>
    <cellStyle name="檢查儲存格 6 8" xfId="30653"/>
    <cellStyle name="檢查儲存格 6 8 2" xfId="30654"/>
    <cellStyle name="檢查儲存格 6 9" xfId="30655"/>
    <cellStyle name="檢查儲存格 6 9 2" xfId="30656"/>
    <cellStyle name="檢查儲存格 7" xfId="30657"/>
    <cellStyle name="檢查儲存格 7 10" xfId="30658"/>
    <cellStyle name="檢查儲存格 7 10 2" xfId="30659"/>
    <cellStyle name="檢查儲存格 7 10 3" xfId="30660"/>
    <cellStyle name="檢查儲存格 7 11" xfId="30661"/>
    <cellStyle name="檢查儲存格 7 2" xfId="30662"/>
    <cellStyle name="檢查儲存格 7 2 2" xfId="30663"/>
    <cellStyle name="檢查儲存格 7 2 2 2" xfId="30664"/>
    <cellStyle name="檢查儲存格 7 2 2 2 2" xfId="30665"/>
    <cellStyle name="檢查儲存格 7 2 2 3" xfId="30666"/>
    <cellStyle name="檢查儲存格 7 2 2 3 2" xfId="30667"/>
    <cellStyle name="檢查儲存格 7 2 2 4" xfId="30668"/>
    <cellStyle name="檢查儲存格 7 2 2 4 2" xfId="30669"/>
    <cellStyle name="檢查儲存格 7 2 2 4 3" xfId="30670"/>
    <cellStyle name="檢查儲存格 7 2 2 5" xfId="30671"/>
    <cellStyle name="檢查儲存格 7 2 3" xfId="30672"/>
    <cellStyle name="檢查儲存格 7 2 3 2" xfId="30673"/>
    <cellStyle name="檢查儲存格 7 2 3 2 2" xfId="30674"/>
    <cellStyle name="檢查儲存格 7 2 3 3" xfId="30675"/>
    <cellStyle name="檢查儲存格 7 2 3 3 2" xfId="30676"/>
    <cellStyle name="檢查儲存格 7 2 3 4" xfId="30677"/>
    <cellStyle name="檢查儲存格 7 2 3 4 2" xfId="30678"/>
    <cellStyle name="檢查儲存格 7 2 3 4 3" xfId="30679"/>
    <cellStyle name="檢查儲存格 7 2 3 5" xfId="30680"/>
    <cellStyle name="檢查儲存格 7 2 4" xfId="30681"/>
    <cellStyle name="檢查儲存格 7 2 4 2" xfId="30682"/>
    <cellStyle name="檢查儲存格 7 2 4 2 2" xfId="30683"/>
    <cellStyle name="檢查儲存格 7 2 4 3" xfId="30684"/>
    <cellStyle name="檢查儲存格 7 2 4 3 2" xfId="30685"/>
    <cellStyle name="檢查儲存格 7 2 4 3 3" xfId="30686"/>
    <cellStyle name="檢查儲存格 7 2 4 4" xfId="30687"/>
    <cellStyle name="檢查儲存格 7 2 4 5" xfId="30688"/>
    <cellStyle name="檢查儲存格 7 2 5" xfId="30689"/>
    <cellStyle name="檢查儲存格 7 2 5 2" xfId="30690"/>
    <cellStyle name="檢查儲存格 7 2 6" xfId="30691"/>
    <cellStyle name="檢查儲存格 7 2 6 2" xfId="30692"/>
    <cellStyle name="檢查儲存格 7 2 7" xfId="30693"/>
    <cellStyle name="檢查儲存格 7 2 7 2" xfId="30694"/>
    <cellStyle name="檢查儲存格 7 2 7 3" xfId="30695"/>
    <cellStyle name="檢查儲存格 7 2 8" xfId="30696"/>
    <cellStyle name="檢查儲存格 7 2 9" xfId="30697"/>
    <cellStyle name="檢查儲存格 7 3" xfId="30698"/>
    <cellStyle name="檢查儲存格 7 3 2" xfId="30699"/>
    <cellStyle name="檢查儲存格 7 3 2 2" xfId="30700"/>
    <cellStyle name="檢查儲存格 7 3 2 2 2" xfId="30701"/>
    <cellStyle name="檢查儲存格 7 3 2 3" xfId="30702"/>
    <cellStyle name="檢查儲存格 7 3 2 3 2" xfId="30703"/>
    <cellStyle name="檢查儲存格 7 3 2 4" xfId="30704"/>
    <cellStyle name="檢查儲存格 7 3 2 4 2" xfId="30705"/>
    <cellStyle name="檢查儲存格 7 3 2 4 3" xfId="30706"/>
    <cellStyle name="檢查儲存格 7 3 2 5" xfId="30707"/>
    <cellStyle name="檢查儲存格 7 3 3" xfId="30708"/>
    <cellStyle name="檢查儲存格 7 3 3 2" xfId="30709"/>
    <cellStyle name="檢查儲存格 7 3 3 2 2" xfId="30710"/>
    <cellStyle name="檢查儲存格 7 3 3 3" xfId="30711"/>
    <cellStyle name="檢查儲存格 7 3 3 3 2" xfId="30712"/>
    <cellStyle name="檢查儲存格 7 3 3 4" xfId="30713"/>
    <cellStyle name="檢查儲存格 7 3 3 4 2" xfId="30714"/>
    <cellStyle name="檢查儲存格 7 3 3 4 3" xfId="30715"/>
    <cellStyle name="檢查儲存格 7 3 3 5" xfId="30716"/>
    <cellStyle name="檢查儲存格 7 3 4" xfId="30717"/>
    <cellStyle name="檢查儲存格 7 3 4 2" xfId="30718"/>
    <cellStyle name="檢查儲存格 7 3 4 2 2" xfId="30719"/>
    <cellStyle name="檢查儲存格 7 3 4 3" xfId="30720"/>
    <cellStyle name="檢查儲存格 7 3 4 3 2" xfId="30721"/>
    <cellStyle name="檢查儲存格 7 3 4 3 3" xfId="30722"/>
    <cellStyle name="檢查儲存格 7 3 4 4" xfId="30723"/>
    <cellStyle name="檢查儲存格 7 3 4 5" xfId="30724"/>
    <cellStyle name="檢查儲存格 7 3 5" xfId="30725"/>
    <cellStyle name="檢查儲存格 7 3 5 2" xfId="30726"/>
    <cellStyle name="檢查儲存格 7 3 6" xfId="30727"/>
    <cellStyle name="檢查儲存格 7 3 6 2" xfId="30728"/>
    <cellStyle name="檢查儲存格 7 3 7" xfId="30729"/>
    <cellStyle name="檢查儲存格 7 3 7 2" xfId="30730"/>
    <cellStyle name="檢查儲存格 7 3 7 3" xfId="30731"/>
    <cellStyle name="檢查儲存格 7 3 8" xfId="30732"/>
    <cellStyle name="檢查儲存格 7 3 9" xfId="30733"/>
    <cellStyle name="檢查儲存格 7 4" xfId="30734"/>
    <cellStyle name="檢查儲存格 7 4 2" xfId="30735"/>
    <cellStyle name="檢查儲存格 7 4 2 2" xfId="30736"/>
    <cellStyle name="檢查儲存格 7 4 2 2 2" xfId="30737"/>
    <cellStyle name="檢查儲存格 7 4 2 3" xfId="30738"/>
    <cellStyle name="檢查儲存格 7 4 2 3 2" xfId="30739"/>
    <cellStyle name="檢查儲存格 7 4 2 4" xfId="30740"/>
    <cellStyle name="檢查儲存格 7 4 2 4 2" xfId="30741"/>
    <cellStyle name="檢查儲存格 7 4 2 4 3" xfId="30742"/>
    <cellStyle name="檢查儲存格 7 4 2 5" xfId="30743"/>
    <cellStyle name="檢查儲存格 7 4 3" xfId="30744"/>
    <cellStyle name="檢查儲存格 7 4 3 2" xfId="30745"/>
    <cellStyle name="檢查儲存格 7 4 3 2 2" xfId="30746"/>
    <cellStyle name="檢查儲存格 7 4 3 3" xfId="30747"/>
    <cellStyle name="檢查儲存格 7 4 3 3 2" xfId="30748"/>
    <cellStyle name="檢查儲存格 7 4 3 4" xfId="30749"/>
    <cellStyle name="檢查儲存格 7 4 3 4 2" xfId="30750"/>
    <cellStyle name="檢查儲存格 7 4 3 4 3" xfId="30751"/>
    <cellStyle name="檢查儲存格 7 4 3 5" xfId="30752"/>
    <cellStyle name="檢查儲存格 7 4 4" xfId="30753"/>
    <cellStyle name="檢查儲存格 7 4 4 2" xfId="30754"/>
    <cellStyle name="檢查儲存格 7 4 4 2 2" xfId="30755"/>
    <cellStyle name="檢查儲存格 7 4 4 3" xfId="30756"/>
    <cellStyle name="檢查儲存格 7 4 4 3 2" xfId="30757"/>
    <cellStyle name="檢查儲存格 7 4 4 3 3" xfId="30758"/>
    <cellStyle name="檢查儲存格 7 4 4 4" xfId="30759"/>
    <cellStyle name="檢查儲存格 7 4 4 5" xfId="30760"/>
    <cellStyle name="檢查儲存格 7 4 5" xfId="30761"/>
    <cellStyle name="檢查儲存格 7 4 5 2" xfId="30762"/>
    <cellStyle name="檢查儲存格 7 4 6" xfId="30763"/>
    <cellStyle name="檢查儲存格 7 4 6 2" xfId="30764"/>
    <cellStyle name="檢查儲存格 7 4 7" xfId="30765"/>
    <cellStyle name="檢查儲存格 7 4 7 2" xfId="30766"/>
    <cellStyle name="檢查儲存格 7 4 7 3" xfId="30767"/>
    <cellStyle name="檢查儲存格 7 4 8" xfId="30768"/>
    <cellStyle name="檢查儲存格 7 4 9" xfId="30769"/>
    <cellStyle name="檢查儲存格 7 5" xfId="30770"/>
    <cellStyle name="檢查儲存格 7 5 2" xfId="30771"/>
    <cellStyle name="檢查儲存格 7 5 2 2" xfId="30772"/>
    <cellStyle name="檢查儲存格 7 5 3" xfId="30773"/>
    <cellStyle name="檢查儲存格 7 5 3 2" xfId="30774"/>
    <cellStyle name="檢查儲存格 7 5 4" xfId="30775"/>
    <cellStyle name="檢查儲存格 7 5 4 2" xfId="30776"/>
    <cellStyle name="檢查儲存格 7 5 4 3" xfId="30777"/>
    <cellStyle name="檢查儲存格 7 5 5" xfId="30778"/>
    <cellStyle name="檢查儲存格 7 5 6" xfId="30779"/>
    <cellStyle name="檢查儲存格 7 6" xfId="30780"/>
    <cellStyle name="檢查儲存格 7 6 2" xfId="30781"/>
    <cellStyle name="檢查儲存格 7 6 2 2" xfId="30782"/>
    <cellStyle name="檢查儲存格 7 6 3" xfId="30783"/>
    <cellStyle name="檢查儲存格 7 6 3 2" xfId="30784"/>
    <cellStyle name="檢查儲存格 7 6 3 3" xfId="30785"/>
    <cellStyle name="檢查儲存格 7 6 4" xfId="30786"/>
    <cellStyle name="檢查儲存格 7 6 5" xfId="30787"/>
    <cellStyle name="檢查儲存格 7 7" xfId="30788"/>
    <cellStyle name="檢查儲存格 7 7 2" xfId="30789"/>
    <cellStyle name="檢查儲存格 7 7 2 2" xfId="30790"/>
    <cellStyle name="檢查儲存格 7 7 3" xfId="30791"/>
    <cellStyle name="檢查儲存格 7 7 3 2" xfId="30792"/>
    <cellStyle name="檢查儲存格 7 7 3 3" xfId="30793"/>
    <cellStyle name="檢查儲存格 7 7 4" xfId="30794"/>
    <cellStyle name="檢查儲存格 7 8" xfId="30795"/>
    <cellStyle name="檢查儲存格 7 8 2" xfId="30796"/>
    <cellStyle name="檢查儲存格 7 9" xfId="30797"/>
    <cellStyle name="檢查儲存格 7 9 2" xfId="30798"/>
    <cellStyle name="檢查儲存格 8" xfId="30799"/>
    <cellStyle name="檢查儲存格 8 10" xfId="30800"/>
    <cellStyle name="檢查儲存格 8 10 2" xfId="30801"/>
    <cellStyle name="檢查儲存格 8 10 3" xfId="30802"/>
    <cellStyle name="檢查儲存格 8 11" xfId="30803"/>
    <cellStyle name="檢查儲存格 8 2" xfId="30804"/>
    <cellStyle name="檢查儲存格 8 2 2" xfId="30805"/>
    <cellStyle name="檢查儲存格 8 2 2 2" xfId="30806"/>
    <cellStyle name="檢查儲存格 8 2 2 2 2" xfId="30807"/>
    <cellStyle name="檢查儲存格 8 2 2 3" xfId="30808"/>
    <cellStyle name="檢查儲存格 8 2 2 3 2" xfId="30809"/>
    <cellStyle name="檢查儲存格 8 2 2 4" xfId="30810"/>
    <cellStyle name="檢查儲存格 8 2 2 4 2" xfId="30811"/>
    <cellStyle name="檢查儲存格 8 2 2 4 3" xfId="30812"/>
    <cellStyle name="檢查儲存格 8 2 2 5" xfId="30813"/>
    <cellStyle name="檢查儲存格 8 2 3" xfId="30814"/>
    <cellStyle name="檢查儲存格 8 2 3 2" xfId="30815"/>
    <cellStyle name="檢查儲存格 8 2 3 2 2" xfId="30816"/>
    <cellStyle name="檢查儲存格 8 2 3 3" xfId="30817"/>
    <cellStyle name="檢查儲存格 8 2 3 3 2" xfId="30818"/>
    <cellStyle name="檢查儲存格 8 2 3 4" xfId="30819"/>
    <cellStyle name="檢查儲存格 8 2 3 4 2" xfId="30820"/>
    <cellStyle name="檢查儲存格 8 2 3 4 3" xfId="30821"/>
    <cellStyle name="檢查儲存格 8 2 3 5" xfId="30822"/>
    <cellStyle name="檢查儲存格 8 2 4" xfId="30823"/>
    <cellStyle name="檢查儲存格 8 2 4 2" xfId="30824"/>
    <cellStyle name="檢查儲存格 8 2 4 2 2" xfId="30825"/>
    <cellStyle name="檢查儲存格 8 2 4 3" xfId="30826"/>
    <cellStyle name="檢查儲存格 8 2 4 3 2" xfId="30827"/>
    <cellStyle name="檢查儲存格 8 2 4 3 3" xfId="30828"/>
    <cellStyle name="檢查儲存格 8 2 4 4" xfId="30829"/>
    <cellStyle name="檢查儲存格 8 2 4 5" xfId="30830"/>
    <cellStyle name="檢查儲存格 8 2 5" xfId="30831"/>
    <cellStyle name="檢查儲存格 8 2 5 2" xfId="30832"/>
    <cellStyle name="檢查儲存格 8 2 6" xfId="30833"/>
    <cellStyle name="檢查儲存格 8 2 6 2" xfId="30834"/>
    <cellStyle name="檢查儲存格 8 2 7" xfId="30835"/>
    <cellStyle name="檢查儲存格 8 2 7 2" xfId="30836"/>
    <cellStyle name="檢查儲存格 8 2 7 3" xfId="30837"/>
    <cellStyle name="檢查儲存格 8 2 8" xfId="30838"/>
    <cellStyle name="檢查儲存格 8 2 9" xfId="30839"/>
    <cellStyle name="檢查儲存格 8 3" xfId="30840"/>
    <cellStyle name="檢查儲存格 8 3 2" xfId="30841"/>
    <cellStyle name="檢查儲存格 8 3 2 2" xfId="30842"/>
    <cellStyle name="檢查儲存格 8 3 2 2 2" xfId="30843"/>
    <cellStyle name="檢查儲存格 8 3 2 3" xfId="30844"/>
    <cellStyle name="檢查儲存格 8 3 2 3 2" xfId="30845"/>
    <cellStyle name="檢查儲存格 8 3 2 4" xfId="30846"/>
    <cellStyle name="檢查儲存格 8 3 2 4 2" xfId="30847"/>
    <cellStyle name="檢查儲存格 8 3 2 4 3" xfId="30848"/>
    <cellStyle name="檢查儲存格 8 3 2 5" xfId="30849"/>
    <cellStyle name="檢查儲存格 8 3 3" xfId="30850"/>
    <cellStyle name="檢查儲存格 8 3 3 2" xfId="30851"/>
    <cellStyle name="檢查儲存格 8 3 3 2 2" xfId="30852"/>
    <cellStyle name="檢查儲存格 8 3 3 3" xfId="30853"/>
    <cellStyle name="檢查儲存格 8 3 3 3 2" xfId="30854"/>
    <cellStyle name="檢查儲存格 8 3 3 4" xfId="30855"/>
    <cellStyle name="檢查儲存格 8 3 3 4 2" xfId="30856"/>
    <cellStyle name="檢查儲存格 8 3 3 4 3" xfId="30857"/>
    <cellStyle name="檢查儲存格 8 3 3 5" xfId="30858"/>
    <cellStyle name="檢查儲存格 8 3 4" xfId="30859"/>
    <cellStyle name="檢查儲存格 8 3 4 2" xfId="30860"/>
    <cellStyle name="檢查儲存格 8 3 4 2 2" xfId="30861"/>
    <cellStyle name="檢查儲存格 8 3 4 3" xfId="30862"/>
    <cellStyle name="檢查儲存格 8 3 4 3 2" xfId="30863"/>
    <cellStyle name="檢查儲存格 8 3 4 3 3" xfId="30864"/>
    <cellStyle name="檢查儲存格 8 3 4 4" xfId="30865"/>
    <cellStyle name="檢查儲存格 8 3 4 5" xfId="30866"/>
    <cellStyle name="檢查儲存格 8 3 5" xfId="30867"/>
    <cellStyle name="檢查儲存格 8 3 5 2" xfId="30868"/>
    <cellStyle name="檢查儲存格 8 3 6" xfId="30869"/>
    <cellStyle name="檢查儲存格 8 3 6 2" xfId="30870"/>
    <cellStyle name="檢查儲存格 8 3 7" xfId="30871"/>
    <cellStyle name="檢查儲存格 8 3 7 2" xfId="30872"/>
    <cellStyle name="檢查儲存格 8 3 7 3" xfId="30873"/>
    <cellStyle name="檢查儲存格 8 3 8" xfId="30874"/>
    <cellStyle name="檢查儲存格 8 3 9" xfId="30875"/>
    <cellStyle name="檢查儲存格 8 4" xfId="30876"/>
    <cellStyle name="檢查儲存格 8 4 2" xfId="30877"/>
    <cellStyle name="檢查儲存格 8 4 2 2" xfId="30878"/>
    <cellStyle name="檢查儲存格 8 4 2 2 2" xfId="30879"/>
    <cellStyle name="檢查儲存格 8 4 2 3" xfId="30880"/>
    <cellStyle name="檢查儲存格 8 4 2 3 2" xfId="30881"/>
    <cellStyle name="檢查儲存格 8 4 2 4" xfId="30882"/>
    <cellStyle name="檢查儲存格 8 4 2 4 2" xfId="30883"/>
    <cellStyle name="檢查儲存格 8 4 2 4 3" xfId="30884"/>
    <cellStyle name="檢查儲存格 8 4 2 5" xfId="30885"/>
    <cellStyle name="檢查儲存格 8 4 3" xfId="30886"/>
    <cellStyle name="檢查儲存格 8 4 3 2" xfId="30887"/>
    <cellStyle name="檢查儲存格 8 4 3 2 2" xfId="30888"/>
    <cellStyle name="檢查儲存格 8 4 3 3" xfId="30889"/>
    <cellStyle name="檢查儲存格 8 4 3 3 2" xfId="30890"/>
    <cellStyle name="檢查儲存格 8 4 3 4" xfId="30891"/>
    <cellStyle name="檢查儲存格 8 4 3 4 2" xfId="30892"/>
    <cellStyle name="檢查儲存格 8 4 3 4 3" xfId="30893"/>
    <cellStyle name="檢查儲存格 8 4 3 5" xfId="30894"/>
    <cellStyle name="檢查儲存格 8 4 4" xfId="30895"/>
    <cellStyle name="檢查儲存格 8 4 4 2" xfId="30896"/>
    <cellStyle name="檢查儲存格 8 4 4 2 2" xfId="30897"/>
    <cellStyle name="檢查儲存格 8 4 4 3" xfId="30898"/>
    <cellStyle name="檢查儲存格 8 4 4 3 2" xfId="30899"/>
    <cellStyle name="檢查儲存格 8 4 4 3 3" xfId="30900"/>
    <cellStyle name="檢查儲存格 8 4 4 4" xfId="30901"/>
    <cellStyle name="檢查儲存格 8 4 4 5" xfId="30902"/>
    <cellStyle name="檢查儲存格 8 4 5" xfId="30903"/>
    <cellStyle name="檢查儲存格 8 4 5 2" xfId="30904"/>
    <cellStyle name="檢查儲存格 8 4 6" xfId="30905"/>
    <cellStyle name="檢查儲存格 8 4 6 2" xfId="30906"/>
    <cellStyle name="檢查儲存格 8 4 7" xfId="30907"/>
    <cellStyle name="檢查儲存格 8 4 7 2" xfId="30908"/>
    <cellStyle name="檢查儲存格 8 4 7 3" xfId="30909"/>
    <cellStyle name="檢查儲存格 8 4 8" xfId="30910"/>
    <cellStyle name="檢查儲存格 8 4 9" xfId="30911"/>
    <cellStyle name="檢查儲存格 8 5" xfId="30912"/>
    <cellStyle name="檢查儲存格 8 5 2" xfId="30913"/>
    <cellStyle name="檢查儲存格 8 5 2 2" xfId="30914"/>
    <cellStyle name="檢查儲存格 8 5 3" xfId="30915"/>
    <cellStyle name="檢查儲存格 8 5 3 2" xfId="30916"/>
    <cellStyle name="檢查儲存格 8 5 4" xfId="30917"/>
    <cellStyle name="檢查儲存格 8 5 4 2" xfId="30918"/>
    <cellStyle name="檢查儲存格 8 5 4 3" xfId="30919"/>
    <cellStyle name="檢查儲存格 8 5 5" xfId="30920"/>
    <cellStyle name="檢查儲存格 8 5 6" xfId="30921"/>
    <cellStyle name="檢查儲存格 8 6" xfId="30922"/>
    <cellStyle name="檢查儲存格 8 6 2" xfId="30923"/>
    <cellStyle name="檢查儲存格 8 6 2 2" xfId="30924"/>
    <cellStyle name="檢查儲存格 8 6 3" xfId="30925"/>
    <cellStyle name="檢查儲存格 8 6 3 2" xfId="30926"/>
    <cellStyle name="檢查儲存格 8 6 3 3" xfId="30927"/>
    <cellStyle name="檢查儲存格 8 6 4" xfId="30928"/>
    <cellStyle name="檢查儲存格 8 6 5" xfId="30929"/>
    <cellStyle name="檢查儲存格 8 7" xfId="30930"/>
    <cellStyle name="檢查儲存格 8 7 2" xfId="30931"/>
    <cellStyle name="檢查儲存格 8 7 2 2" xfId="30932"/>
    <cellStyle name="檢查儲存格 8 7 3" xfId="30933"/>
    <cellStyle name="檢查儲存格 8 7 3 2" xfId="30934"/>
    <cellStyle name="檢查儲存格 8 7 3 3" xfId="30935"/>
    <cellStyle name="檢查儲存格 8 7 4" xfId="30936"/>
    <cellStyle name="檢查儲存格 8 8" xfId="30937"/>
    <cellStyle name="檢查儲存格 8 8 2" xfId="30938"/>
    <cellStyle name="檢查儲存格 8 9" xfId="30939"/>
    <cellStyle name="檢查儲存格 8 9 2" xfId="30940"/>
    <cellStyle name="檢查儲存格 9" xfId="30941"/>
    <cellStyle name="檢查儲存格 9 10" xfId="30942"/>
    <cellStyle name="檢查儲存格 9 10 2" xfId="30943"/>
    <cellStyle name="檢查儲存格 9 10 3" xfId="30944"/>
    <cellStyle name="檢查儲存格 9 11" xfId="30945"/>
    <cellStyle name="檢查儲存格 9 2" xfId="30946"/>
    <cellStyle name="檢查儲存格 9 2 2" xfId="30947"/>
    <cellStyle name="檢查儲存格 9 2 2 2" xfId="30948"/>
    <cellStyle name="檢查儲存格 9 2 2 2 2" xfId="30949"/>
    <cellStyle name="檢查儲存格 9 2 2 3" xfId="30950"/>
    <cellStyle name="檢查儲存格 9 2 2 3 2" xfId="30951"/>
    <cellStyle name="檢查儲存格 9 2 2 4" xfId="30952"/>
    <cellStyle name="檢查儲存格 9 2 2 4 2" xfId="30953"/>
    <cellStyle name="檢查儲存格 9 2 2 4 3" xfId="30954"/>
    <cellStyle name="檢查儲存格 9 2 2 5" xfId="30955"/>
    <cellStyle name="檢查儲存格 9 2 3" xfId="30956"/>
    <cellStyle name="檢查儲存格 9 2 3 2" xfId="30957"/>
    <cellStyle name="檢查儲存格 9 2 3 2 2" xfId="30958"/>
    <cellStyle name="檢查儲存格 9 2 3 3" xfId="30959"/>
    <cellStyle name="檢查儲存格 9 2 3 3 2" xfId="30960"/>
    <cellStyle name="檢查儲存格 9 2 3 4" xfId="30961"/>
    <cellStyle name="檢查儲存格 9 2 3 4 2" xfId="30962"/>
    <cellStyle name="檢查儲存格 9 2 3 4 3" xfId="30963"/>
    <cellStyle name="檢查儲存格 9 2 3 5" xfId="30964"/>
    <cellStyle name="檢查儲存格 9 2 4" xfId="30965"/>
    <cellStyle name="檢查儲存格 9 2 4 2" xfId="30966"/>
    <cellStyle name="檢查儲存格 9 2 4 2 2" xfId="30967"/>
    <cellStyle name="檢查儲存格 9 2 4 3" xfId="30968"/>
    <cellStyle name="檢查儲存格 9 2 4 3 2" xfId="30969"/>
    <cellStyle name="檢查儲存格 9 2 4 3 3" xfId="30970"/>
    <cellStyle name="檢查儲存格 9 2 4 4" xfId="30971"/>
    <cellStyle name="檢查儲存格 9 2 4 5" xfId="30972"/>
    <cellStyle name="檢查儲存格 9 2 5" xfId="30973"/>
    <cellStyle name="檢查儲存格 9 2 5 2" xfId="30974"/>
    <cellStyle name="檢查儲存格 9 2 6" xfId="30975"/>
    <cellStyle name="檢查儲存格 9 2 6 2" xfId="30976"/>
    <cellStyle name="檢查儲存格 9 2 7" xfId="30977"/>
    <cellStyle name="檢查儲存格 9 2 7 2" xfId="30978"/>
    <cellStyle name="檢查儲存格 9 2 7 3" xfId="30979"/>
    <cellStyle name="檢查儲存格 9 2 8" xfId="30980"/>
    <cellStyle name="檢查儲存格 9 2 9" xfId="30981"/>
    <cellStyle name="檢查儲存格 9 3" xfId="30982"/>
    <cellStyle name="檢查儲存格 9 3 2" xfId="30983"/>
    <cellStyle name="檢查儲存格 9 3 2 2" xfId="30984"/>
    <cellStyle name="檢查儲存格 9 3 2 2 2" xfId="30985"/>
    <cellStyle name="檢查儲存格 9 3 2 3" xfId="30986"/>
    <cellStyle name="檢查儲存格 9 3 2 3 2" xfId="30987"/>
    <cellStyle name="檢查儲存格 9 3 2 4" xfId="30988"/>
    <cellStyle name="檢查儲存格 9 3 2 4 2" xfId="30989"/>
    <cellStyle name="檢查儲存格 9 3 2 4 3" xfId="30990"/>
    <cellStyle name="檢查儲存格 9 3 2 5" xfId="30991"/>
    <cellStyle name="檢查儲存格 9 3 3" xfId="30992"/>
    <cellStyle name="檢查儲存格 9 3 3 2" xfId="30993"/>
    <cellStyle name="檢查儲存格 9 3 3 2 2" xfId="30994"/>
    <cellStyle name="檢查儲存格 9 3 3 3" xfId="30995"/>
    <cellStyle name="檢查儲存格 9 3 3 3 2" xfId="30996"/>
    <cellStyle name="檢查儲存格 9 3 3 4" xfId="30997"/>
    <cellStyle name="檢查儲存格 9 3 3 4 2" xfId="30998"/>
    <cellStyle name="檢查儲存格 9 3 3 4 3" xfId="30999"/>
    <cellStyle name="檢查儲存格 9 3 3 5" xfId="31000"/>
    <cellStyle name="檢查儲存格 9 3 4" xfId="31001"/>
    <cellStyle name="檢查儲存格 9 3 4 2" xfId="31002"/>
    <cellStyle name="檢查儲存格 9 3 4 2 2" xfId="31003"/>
    <cellStyle name="檢查儲存格 9 3 4 3" xfId="31004"/>
    <cellStyle name="檢查儲存格 9 3 4 3 2" xfId="31005"/>
    <cellStyle name="檢查儲存格 9 3 4 3 3" xfId="31006"/>
    <cellStyle name="檢查儲存格 9 3 4 4" xfId="31007"/>
    <cellStyle name="檢查儲存格 9 3 4 5" xfId="31008"/>
    <cellStyle name="檢查儲存格 9 3 5" xfId="31009"/>
    <cellStyle name="檢查儲存格 9 3 5 2" xfId="31010"/>
    <cellStyle name="檢查儲存格 9 3 6" xfId="31011"/>
    <cellStyle name="檢查儲存格 9 3 6 2" xfId="31012"/>
    <cellStyle name="檢查儲存格 9 3 7" xfId="31013"/>
    <cellStyle name="檢查儲存格 9 3 7 2" xfId="31014"/>
    <cellStyle name="檢查儲存格 9 3 7 3" xfId="31015"/>
    <cellStyle name="檢查儲存格 9 3 8" xfId="31016"/>
    <cellStyle name="檢查儲存格 9 3 9" xfId="31017"/>
    <cellStyle name="檢查儲存格 9 4" xfId="31018"/>
    <cellStyle name="檢查儲存格 9 4 2" xfId="31019"/>
    <cellStyle name="檢查儲存格 9 4 2 2" xfId="31020"/>
    <cellStyle name="檢查儲存格 9 4 2 2 2" xfId="31021"/>
    <cellStyle name="檢查儲存格 9 4 2 3" xfId="31022"/>
    <cellStyle name="檢查儲存格 9 4 2 3 2" xfId="31023"/>
    <cellStyle name="檢查儲存格 9 4 2 4" xfId="31024"/>
    <cellStyle name="檢查儲存格 9 4 2 4 2" xfId="31025"/>
    <cellStyle name="檢查儲存格 9 4 2 4 3" xfId="31026"/>
    <cellStyle name="檢查儲存格 9 4 2 5" xfId="31027"/>
    <cellStyle name="檢查儲存格 9 4 3" xfId="31028"/>
    <cellStyle name="檢查儲存格 9 4 3 2" xfId="31029"/>
    <cellStyle name="檢查儲存格 9 4 3 2 2" xfId="31030"/>
    <cellStyle name="檢查儲存格 9 4 3 3" xfId="31031"/>
    <cellStyle name="檢查儲存格 9 4 3 3 2" xfId="31032"/>
    <cellStyle name="檢查儲存格 9 4 3 4" xfId="31033"/>
    <cellStyle name="檢查儲存格 9 4 3 4 2" xfId="31034"/>
    <cellStyle name="檢查儲存格 9 4 3 4 3" xfId="31035"/>
    <cellStyle name="檢查儲存格 9 4 3 5" xfId="31036"/>
    <cellStyle name="檢查儲存格 9 4 4" xfId="31037"/>
    <cellStyle name="檢查儲存格 9 4 4 2" xfId="31038"/>
    <cellStyle name="檢查儲存格 9 4 4 2 2" xfId="31039"/>
    <cellStyle name="檢查儲存格 9 4 4 3" xfId="31040"/>
    <cellStyle name="檢查儲存格 9 4 4 3 2" xfId="31041"/>
    <cellStyle name="檢查儲存格 9 4 4 3 3" xfId="31042"/>
    <cellStyle name="檢查儲存格 9 4 4 4" xfId="31043"/>
    <cellStyle name="檢查儲存格 9 4 4 5" xfId="31044"/>
    <cellStyle name="檢查儲存格 9 4 5" xfId="31045"/>
    <cellStyle name="檢查儲存格 9 4 5 2" xfId="31046"/>
    <cellStyle name="檢查儲存格 9 4 6" xfId="31047"/>
    <cellStyle name="檢查儲存格 9 4 6 2" xfId="31048"/>
    <cellStyle name="檢查儲存格 9 4 7" xfId="31049"/>
    <cellStyle name="檢查儲存格 9 4 7 2" xfId="31050"/>
    <cellStyle name="檢查儲存格 9 4 7 3" xfId="31051"/>
    <cellStyle name="檢查儲存格 9 4 8" xfId="31052"/>
    <cellStyle name="檢查儲存格 9 4 9" xfId="31053"/>
    <cellStyle name="檢查儲存格 9 5" xfId="31054"/>
    <cellStyle name="檢查儲存格 9 5 2" xfId="31055"/>
    <cellStyle name="檢查儲存格 9 5 2 2" xfId="31056"/>
    <cellStyle name="檢查儲存格 9 5 3" xfId="31057"/>
    <cellStyle name="檢查儲存格 9 5 3 2" xfId="31058"/>
    <cellStyle name="檢查儲存格 9 5 4" xfId="31059"/>
    <cellStyle name="檢查儲存格 9 5 4 2" xfId="31060"/>
    <cellStyle name="檢查儲存格 9 5 4 3" xfId="31061"/>
    <cellStyle name="檢查儲存格 9 5 5" xfId="31062"/>
    <cellStyle name="檢查儲存格 9 5 6" xfId="31063"/>
    <cellStyle name="檢查儲存格 9 6" xfId="31064"/>
    <cellStyle name="檢查儲存格 9 6 2" xfId="31065"/>
    <cellStyle name="檢查儲存格 9 6 2 2" xfId="31066"/>
    <cellStyle name="檢查儲存格 9 6 3" xfId="31067"/>
    <cellStyle name="檢查儲存格 9 6 3 2" xfId="31068"/>
    <cellStyle name="檢查儲存格 9 6 3 3" xfId="31069"/>
    <cellStyle name="檢查儲存格 9 6 4" xfId="31070"/>
    <cellStyle name="檢查儲存格 9 6 5" xfId="31071"/>
    <cellStyle name="檢查儲存格 9 7" xfId="31072"/>
    <cellStyle name="檢查儲存格 9 7 2" xfId="31073"/>
    <cellStyle name="檢查儲存格 9 7 2 2" xfId="31074"/>
    <cellStyle name="檢查儲存格 9 7 3" xfId="31075"/>
    <cellStyle name="檢查儲存格 9 7 3 2" xfId="31076"/>
    <cellStyle name="檢查儲存格 9 7 3 3" xfId="31077"/>
    <cellStyle name="檢查儲存格 9 7 4" xfId="31078"/>
    <cellStyle name="檢查儲存格 9 8" xfId="31079"/>
    <cellStyle name="檢查儲存格 9 8 2" xfId="31080"/>
    <cellStyle name="檢查儲存格 9 9" xfId="31081"/>
    <cellStyle name="檢查儲存格 9 9 2" xfId="31082"/>
    <cellStyle name="解释性文本" xfId="1" builtinId="53"/>
    <cellStyle name="警告文字 10" xfId="31083"/>
    <cellStyle name="警告文字 10 10" xfId="31084"/>
    <cellStyle name="警告文字 10 10 2" xfId="31085"/>
    <cellStyle name="警告文字 10 10 3" xfId="31086"/>
    <cellStyle name="警告文字 10 11" xfId="31087"/>
    <cellStyle name="警告文字 10 2" xfId="31088"/>
    <cellStyle name="警告文字 10 2 2" xfId="31089"/>
    <cellStyle name="警告文字 10 2 2 2" xfId="31090"/>
    <cellStyle name="警告文字 10 2 2 2 2" xfId="31091"/>
    <cellStyle name="警告文字 10 2 2 3" xfId="31092"/>
    <cellStyle name="警告文字 10 2 2 3 2" xfId="31093"/>
    <cellStyle name="警告文字 10 2 2 4" xfId="31094"/>
    <cellStyle name="警告文字 10 2 2 4 2" xfId="31095"/>
    <cellStyle name="警告文字 10 2 2 4 3" xfId="31096"/>
    <cellStyle name="警告文字 10 2 2 5" xfId="31097"/>
    <cellStyle name="警告文字 10 2 3" xfId="31098"/>
    <cellStyle name="警告文字 10 2 3 2" xfId="31099"/>
    <cellStyle name="警告文字 10 2 3 2 2" xfId="31100"/>
    <cellStyle name="警告文字 10 2 3 3" xfId="31101"/>
    <cellStyle name="警告文字 10 2 3 3 2" xfId="31102"/>
    <cellStyle name="警告文字 10 2 3 4" xfId="31103"/>
    <cellStyle name="警告文字 10 2 3 4 2" xfId="31104"/>
    <cellStyle name="警告文字 10 2 3 4 3" xfId="31105"/>
    <cellStyle name="警告文字 10 2 3 5" xfId="31106"/>
    <cellStyle name="警告文字 10 2 4" xfId="31107"/>
    <cellStyle name="警告文字 10 2 4 2" xfId="31108"/>
    <cellStyle name="警告文字 10 2 4 2 2" xfId="31109"/>
    <cellStyle name="警告文字 10 2 4 3" xfId="31110"/>
    <cellStyle name="警告文字 10 2 4 3 2" xfId="31111"/>
    <cellStyle name="警告文字 10 2 4 3 3" xfId="31112"/>
    <cellStyle name="警告文字 10 2 4 4" xfId="31113"/>
    <cellStyle name="警告文字 10 2 4 5" xfId="31114"/>
    <cellStyle name="警告文字 10 2 5" xfId="31115"/>
    <cellStyle name="警告文字 10 2 5 2" xfId="31116"/>
    <cellStyle name="警告文字 10 2 6" xfId="31117"/>
    <cellStyle name="警告文字 10 2 6 2" xfId="31118"/>
    <cellStyle name="警告文字 10 2 7" xfId="31119"/>
    <cellStyle name="警告文字 10 2 7 2" xfId="31120"/>
    <cellStyle name="警告文字 10 2 7 3" xfId="31121"/>
    <cellStyle name="警告文字 10 2 8" xfId="31122"/>
    <cellStyle name="警告文字 10 2 9" xfId="31123"/>
    <cellStyle name="警告文字 10 3" xfId="31124"/>
    <cellStyle name="警告文字 10 3 2" xfId="31125"/>
    <cellStyle name="警告文字 10 3 2 2" xfId="31126"/>
    <cellStyle name="警告文字 10 3 2 2 2" xfId="31127"/>
    <cellStyle name="警告文字 10 3 2 3" xfId="31128"/>
    <cellStyle name="警告文字 10 3 2 3 2" xfId="31129"/>
    <cellStyle name="警告文字 10 3 2 4" xfId="31130"/>
    <cellStyle name="警告文字 10 3 2 4 2" xfId="31131"/>
    <cellStyle name="警告文字 10 3 2 4 3" xfId="31132"/>
    <cellStyle name="警告文字 10 3 2 5" xfId="31133"/>
    <cellStyle name="警告文字 10 3 3" xfId="31134"/>
    <cellStyle name="警告文字 10 3 3 2" xfId="31135"/>
    <cellStyle name="警告文字 10 3 3 2 2" xfId="31136"/>
    <cellStyle name="警告文字 10 3 3 3" xfId="31137"/>
    <cellStyle name="警告文字 10 3 3 3 2" xfId="31138"/>
    <cellStyle name="警告文字 10 3 3 4" xfId="31139"/>
    <cellStyle name="警告文字 10 3 3 4 2" xfId="31140"/>
    <cellStyle name="警告文字 10 3 3 4 3" xfId="31141"/>
    <cellStyle name="警告文字 10 3 3 5" xfId="31142"/>
    <cellStyle name="警告文字 10 3 4" xfId="31143"/>
    <cellStyle name="警告文字 10 3 4 2" xfId="31144"/>
    <cellStyle name="警告文字 10 3 4 2 2" xfId="31145"/>
    <cellStyle name="警告文字 10 3 4 3" xfId="31146"/>
    <cellStyle name="警告文字 10 3 4 3 2" xfId="31147"/>
    <cellStyle name="警告文字 10 3 4 3 3" xfId="31148"/>
    <cellStyle name="警告文字 10 3 4 4" xfId="31149"/>
    <cellStyle name="警告文字 10 3 4 5" xfId="31150"/>
    <cellStyle name="警告文字 10 3 5" xfId="31151"/>
    <cellStyle name="警告文字 10 3 5 2" xfId="31152"/>
    <cellStyle name="警告文字 10 3 6" xfId="31153"/>
    <cellStyle name="警告文字 10 3 6 2" xfId="31154"/>
    <cellStyle name="警告文字 10 3 7" xfId="31155"/>
    <cellStyle name="警告文字 10 3 7 2" xfId="31156"/>
    <cellStyle name="警告文字 10 3 7 3" xfId="31157"/>
    <cellStyle name="警告文字 10 3 8" xfId="31158"/>
    <cellStyle name="警告文字 10 3 9" xfId="31159"/>
    <cellStyle name="警告文字 10 4" xfId="31160"/>
    <cellStyle name="警告文字 10 4 2" xfId="31161"/>
    <cellStyle name="警告文字 10 4 2 2" xfId="31162"/>
    <cellStyle name="警告文字 10 4 2 2 2" xfId="31163"/>
    <cellStyle name="警告文字 10 4 2 3" xfId="31164"/>
    <cellStyle name="警告文字 10 4 2 3 2" xfId="31165"/>
    <cellStyle name="警告文字 10 4 2 4" xfId="31166"/>
    <cellStyle name="警告文字 10 4 2 4 2" xfId="31167"/>
    <cellStyle name="警告文字 10 4 2 4 3" xfId="31168"/>
    <cellStyle name="警告文字 10 4 2 5" xfId="31169"/>
    <cellStyle name="警告文字 10 4 3" xfId="31170"/>
    <cellStyle name="警告文字 10 4 3 2" xfId="31171"/>
    <cellStyle name="警告文字 10 4 3 2 2" xfId="31172"/>
    <cellStyle name="警告文字 10 4 3 3" xfId="31173"/>
    <cellStyle name="警告文字 10 4 3 3 2" xfId="31174"/>
    <cellStyle name="警告文字 10 4 3 4" xfId="31175"/>
    <cellStyle name="警告文字 10 4 3 4 2" xfId="31176"/>
    <cellStyle name="警告文字 10 4 3 4 3" xfId="31177"/>
    <cellStyle name="警告文字 10 4 3 5" xfId="31178"/>
    <cellStyle name="警告文字 10 4 4" xfId="31179"/>
    <cellStyle name="警告文字 10 4 4 2" xfId="31180"/>
    <cellStyle name="警告文字 10 4 4 2 2" xfId="31181"/>
    <cellStyle name="警告文字 10 4 4 3" xfId="31182"/>
    <cellStyle name="警告文字 10 4 4 3 2" xfId="31183"/>
    <cellStyle name="警告文字 10 4 4 3 3" xfId="31184"/>
    <cellStyle name="警告文字 10 4 4 4" xfId="31185"/>
    <cellStyle name="警告文字 10 4 4 5" xfId="31186"/>
    <cellStyle name="警告文字 10 4 5" xfId="31187"/>
    <cellStyle name="警告文字 10 4 5 2" xfId="31188"/>
    <cellStyle name="警告文字 10 4 6" xfId="31189"/>
    <cellStyle name="警告文字 10 4 6 2" xfId="31190"/>
    <cellStyle name="警告文字 10 4 7" xfId="31191"/>
    <cellStyle name="警告文字 10 4 7 2" xfId="31192"/>
    <cellStyle name="警告文字 10 4 7 3" xfId="31193"/>
    <cellStyle name="警告文字 10 4 8" xfId="31194"/>
    <cellStyle name="警告文字 10 4 9" xfId="31195"/>
    <cellStyle name="警告文字 10 5" xfId="31196"/>
    <cellStyle name="警告文字 10 5 2" xfId="31197"/>
    <cellStyle name="警告文字 10 5 2 2" xfId="31198"/>
    <cellStyle name="警告文字 10 5 3" xfId="31199"/>
    <cellStyle name="警告文字 10 5 3 2" xfId="31200"/>
    <cellStyle name="警告文字 10 5 4" xfId="31201"/>
    <cellStyle name="警告文字 10 5 4 2" xfId="31202"/>
    <cellStyle name="警告文字 10 5 4 3" xfId="31203"/>
    <cellStyle name="警告文字 10 5 5" xfId="31204"/>
    <cellStyle name="警告文字 10 5 6" xfId="31205"/>
    <cellStyle name="警告文字 10 6" xfId="31206"/>
    <cellStyle name="警告文字 10 6 2" xfId="31207"/>
    <cellStyle name="警告文字 10 6 2 2" xfId="31208"/>
    <cellStyle name="警告文字 10 6 3" xfId="31209"/>
    <cellStyle name="警告文字 10 6 3 2" xfId="31210"/>
    <cellStyle name="警告文字 10 6 3 3" xfId="31211"/>
    <cellStyle name="警告文字 10 6 4" xfId="31212"/>
    <cellStyle name="警告文字 10 6 5" xfId="31213"/>
    <cellStyle name="警告文字 10 7" xfId="31214"/>
    <cellStyle name="警告文字 10 7 2" xfId="31215"/>
    <cellStyle name="警告文字 10 7 2 2" xfId="31216"/>
    <cellStyle name="警告文字 10 7 3" xfId="31217"/>
    <cellStyle name="警告文字 10 7 3 2" xfId="31218"/>
    <cellStyle name="警告文字 10 7 3 3" xfId="31219"/>
    <cellStyle name="警告文字 10 7 4" xfId="31220"/>
    <cellStyle name="警告文字 10 8" xfId="31221"/>
    <cellStyle name="警告文字 10 8 2" xfId="31222"/>
    <cellStyle name="警告文字 10 9" xfId="31223"/>
    <cellStyle name="警告文字 10 9 2" xfId="31224"/>
    <cellStyle name="警告文字 11" xfId="31225"/>
    <cellStyle name="警告文字 11 10" xfId="31226"/>
    <cellStyle name="警告文字 11 10 2" xfId="31227"/>
    <cellStyle name="警告文字 11 10 3" xfId="31228"/>
    <cellStyle name="警告文字 11 11" xfId="31229"/>
    <cellStyle name="警告文字 11 2" xfId="31230"/>
    <cellStyle name="警告文字 11 2 2" xfId="31231"/>
    <cellStyle name="警告文字 11 2 2 2" xfId="31232"/>
    <cellStyle name="警告文字 11 2 2 2 2" xfId="31233"/>
    <cellStyle name="警告文字 11 2 2 3" xfId="31234"/>
    <cellStyle name="警告文字 11 2 2 3 2" xfId="31235"/>
    <cellStyle name="警告文字 11 2 2 4" xfId="31236"/>
    <cellStyle name="警告文字 11 2 2 4 2" xfId="31237"/>
    <cellStyle name="警告文字 11 2 2 4 3" xfId="31238"/>
    <cellStyle name="警告文字 11 2 2 5" xfId="31239"/>
    <cellStyle name="警告文字 11 2 3" xfId="31240"/>
    <cellStyle name="警告文字 11 2 3 2" xfId="31241"/>
    <cellStyle name="警告文字 11 2 3 2 2" xfId="31242"/>
    <cellStyle name="警告文字 11 2 3 3" xfId="31243"/>
    <cellStyle name="警告文字 11 2 3 3 2" xfId="31244"/>
    <cellStyle name="警告文字 11 2 3 4" xfId="31245"/>
    <cellStyle name="警告文字 11 2 3 4 2" xfId="31246"/>
    <cellStyle name="警告文字 11 2 3 4 3" xfId="31247"/>
    <cellStyle name="警告文字 11 2 3 5" xfId="31248"/>
    <cellStyle name="警告文字 11 2 4" xfId="31249"/>
    <cellStyle name="警告文字 11 2 4 2" xfId="31250"/>
    <cellStyle name="警告文字 11 2 4 2 2" xfId="31251"/>
    <cellStyle name="警告文字 11 2 4 3" xfId="31252"/>
    <cellStyle name="警告文字 11 2 4 3 2" xfId="31253"/>
    <cellStyle name="警告文字 11 2 4 3 3" xfId="31254"/>
    <cellStyle name="警告文字 11 2 4 4" xfId="31255"/>
    <cellStyle name="警告文字 11 2 4 5" xfId="31256"/>
    <cellStyle name="警告文字 11 2 5" xfId="31257"/>
    <cellStyle name="警告文字 11 2 5 2" xfId="31258"/>
    <cellStyle name="警告文字 11 2 6" xfId="31259"/>
    <cellStyle name="警告文字 11 2 6 2" xfId="31260"/>
    <cellStyle name="警告文字 11 2 7" xfId="31261"/>
    <cellStyle name="警告文字 11 2 7 2" xfId="31262"/>
    <cellStyle name="警告文字 11 2 7 3" xfId="31263"/>
    <cellStyle name="警告文字 11 2 8" xfId="31264"/>
    <cellStyle name="警告文字 11 2 9" xfId="31265"/>
    <cellStyle name="警告文字 11 3" xfId="31266"/>
    <cellStyle name="警告文字 11 3 2" xfId="31267"/>
    <cellStyle name="警告文字 11 3 2 2" xfId="31268"/>
    <cellStyle name="警告文字 11 3 2 2 2" xfId="31269"/>
    <cellStyle name="警告文字 11 3 2 3" xfId="31270"/>
    <cellStyle name="警告文字 11 3 2 3 2" xfId="31271"/>
    <cellStyle name="警告文字 11 3 2 4" xfId="31272"/>
    <cellStyle name="警告文字 11 3 2 4 2" xfId="31273"/>
    <cellStyle name="警告文字 11 3 2 4 3" xfId="31274"/>
    <cellStyle name="警告文字 11 3 2 5" xfId="31275"/>
    <cellStyle name="警告文字 11 3 3" xfId="31276"/>
    <cellStyle name="警告文字 11 3 3 2" xfId="31277"/>
    <cellStyle name="警告文字 11 3 3 2 2" xfId="31278"/>
    <cellStyle name="警告文字 11 3 3 3" xfId="31279"/>
    <cellStyle name="警告文字 11 3 3 3 2" xfId="31280"/>
    <cellStyle name="警告文字 11 3 3 4" xfId="31281"/>
    <cellStyle name="警告文字 11 3 3 4 2" xfId="31282"/>
    <cellStyle name="警告文字 11 3 3 4 3" xfId="31283"/>
    <cellStyle name="警告文字 11 3 3 5" xfId="31284"/>
    <cellStyle name="警告文字 11 3 4" xfId="31285"/>
    <cellStyle name="警告文字 11 3 4 2" xfId="31286"/>
    <cellStyle name="警告文字 11 3 4 2 2" xfId="31287"/>
    <cellStyle name="警告文字 11 3 4 3" xfId="31288"/>
    <cellStyle name="警告文字 11 3 4 3 2" xfId="31289"/>
    <cellStyle name="警告文字 11 3 4 3 3" xfId="31290"/>
    <cellStyle name="警告文字 11 3 4 4" xfId="31291"/>
    <cellStyle name="警告文字 11 3 4 5" xfId="31292"/>
    <cellStyle name="警告文字 11 3 5" xfId="31293"/>
    <cellStyle name="警告文字 11 3 5 2" xfId="31294"/>
    <cellStyle name="警告文字 11 3 6" xfId="31295"/>
    <cellStyle name="警告文字 11 3 6 2" xfId="31296"/>
    <cellStyle name="警告文字 11 3 7" xfId="31297"/>
    <cellStyle name="警告文字 11 3 7 2" xfId="31298"/>
    <cellStyle name="警告文字 11 3 7 3" xfId="31299"/>
    <cellStyle name="警告文字 11 3 8" xfId="31300"/>
    <cellStyle name="警告文字 11 3 9" xfId="31301"/>
    <cellStyle name="警告文字 11 4" xfId="31302"/>
    <cellStyle name="警告文字 11 4 2" xfId="31303"/>
    <cellStyle name="警告文字 11 4 2 2" xfId="31304"/>
    <cellStyle name="警告文字 11 4 2 2 2" xfId="31305"/>
    <cellStyle name="警告文字 11 4 2 3" xfId="31306"/>
    <cellStyle name="警告文字 11 4 2 3 2" xfId="31307"/>
    <cellStyle name="警告文字 11 4 2 4" xfId="31308"/>
    <cellStyle name="警告文字 11 4 2 4 2" xfId="31309"/>
    <cellStyle name="警告文字 11 4 2 4 3" xfId="31310"/>
    <cellStyle name="警告文字 11 4 2 5" xfId="31311"/>
    <cellStyle name="警告文字 11 4 3" xfId="31312"/>
    <cellStyle name="警告文字 11 4 3 2" xfId="31313"/>
    <cellStyle name="警告文字 11 4 3 2 2" xfId="31314"/>
    <cellStyle name="警告文字 11 4 3 3" xfId="31315"/>
    <cellStyle name="警告文字 11 4 3 3 2" xfId="31316"/>
    <cellStyle name="警告文字 11 4 3 4" xfId="31317"/>
    <cellStyle name="警告文字 11 4 3 4 2" xfId="31318"/>
    <cellStyle name="警告文字 11 4 3 4 3" xfId="31319"/>
    <cellStyle name="警告文字 11 4 3 5" xfId="31320"/>
    <cellStyle name="警告文字 11 4 4" xfId="31321"/>
    <cellStyle name="警告文字 11 4 4 2" xfId="31322"/>
    <cellStyle name="警告文字 11 4 4 2 2" xfId="31323"/>
    <cellStyle name="警告文字 11 4 4 3" xfId="31324"/>
    <cellStyle name="警告文字 11 4 4 3 2" xfId="31325"/>
    <cellStyle name="警告文字 11 4 4 3 3" xfId="31326"/>
    <cellStyle name="警告文字 11 4 4 4" xfId="31327"/>
    <cellStyle name="警告文字 11 4 4 5" xfId="31328"/>
    <cellStyle name="警告文字 11 4 5" xfId="31329"/>
    <cellStyle name="警告文字 11 4 5 2" xfId="31330"/>
    <cellStyle name="警告文字 11 4 6" xfId="31331"/>
    <cellStyle name="警告文字 11 4 6 2" xfId="31332"/>
    <cellStyle name="警告文字 11 4 7" xfId="31333"/>
    <cellStyle name="警告文字 11 4 7 2" xfId="31334"/>
    <cellStyle name="警告文字 11 4 7 3" xfId="31335"/>
    <cellStyle name="警告文字 11 4 8" xfId="31336"/>
    <cellStyle name="警告文字 11 4 9" xfId="31337"/>
    <cellStyle name="警告文字 11 5" xfId="31338"/>
    <cellStyle name="警告文字 11 5 2" xfId="31339"/>
    <cellStyle name="警告文字 11 5 2 2" xfId="31340"/>
    <cellStyle name="警告文字 11 5 3" xfId="31341"/>
    <cellStyle name="警告文字 11 5 3 2" xfId="31342"/>
    <cellStyle name="警告文字 11 5 4" xfId="31343"/>
    <cellStyle name="警告文字 11 5 4 2" xfId="31344"/>
    <cellStyle name="警告文字 11 5 4 3" xfId="31345"/>
    <cellStyle name="警告文字 11 5 5" xfId="31346"/>
    <cellStyle name="警告文字 11 5 6" xfId="31347"/>
    <cellStyle name="警告文字 11 6" xfId="31348"/>
    <cellStyle name="警告文字 11 6 2" xfId="31349"/>
    <cellStyle name="警告文字 11 6 2 2" xfId="31350"/>
    <cellStyle name="警告文字 11 6 3" xfId="31351"/>
    <cellStyle name="警告文字 11 6 3 2" xfId="31352"/>
    <cellStyle name="警告文字 11 6 3 3" xfId="31353"/>
    <cellStyle name="警告文字 11 6 4" xfId="31354"/>
    <cellStyle name="警告文字 11 6 5" xfId="31355"/>
    <cellStyle name="警告文字 11 7" xfId="31356"/>
    <cellStyle name="警告文字 11 7 2" xfId="31357"/>
    <cellStyle name="警告文字 11 7 2 2" xfId="31358"/>
    <cellStyle name="警告文字 11 7 3" xfId="31359"/>
    <cellStyle name="警告文字 11 7 3 2" xfId="31360"/>
    <cellStyle name="警告文字 11 7 3 3" xfId="31361"/>
    <cellStyle name="警告文字 11 7 4" xfId="31362"/>
    <cellStyle name="警告文字 11 8" xfId="31363"/>
    <cellStyle name="警告文字 11 8 2" xfId="31364"/>
    <cellStyle name="警告文字 11 9" xfId="31365"/>
    <cellStyle name="警告文字 11 9 2" xfId="31366"/>
    <cellStyle name="警告文字 12" xfId="31367"/>
    <cellStyle name="警告文字 12 10" xfId="31368"/>
    <cellStyle name="警告文字 12 10 2" xfId="31369"/>
    <cellStyle name="警告文字 12 10 3" xfId="31370"/>
    <cellStyle name="警告文字 12 11" xfId="31371"/>
    <cellStyle name="警告文字 12 2" xfId="31372"/>
    <cellStyle name="警告文字 12 2 2" xfId="31373"/>
    <cellStyle name="警告文字 12 2 2 2" xfId="31374"/>
    <cellStyle name="警告文字 12 2 2 2 2" xfId="31375"/>
    <cellStyle name="警告文字 12 2 2 3" xfId="31376"/>
    <cellStyle name="警告文字 12 2 2 3 2" xfId="31377"/>
    <cellStyle name="警告文字 12 2 2 4" xfId="31378"/>
    <cellStyle name="警告文字 12 2 2 4 2" xfId="31379"/>
    <cellStyle name="警告文字 12 2 2 4 3" xfId="31380"/>
    <cellStyle name="警告文字 12 2 2 5" xfId="31381"/>
    <cellStyle name="警告文字 12 2 3" xfId="31382"/>
    <cellStyle name="警告文字 12 2 3 2" xfId="31383"/>
    <cellStyle name="警告文字 12 2 3 2 2" xfId="31384"/>
    <cellStyle name="警告文字 12 2 3 3" xfId="31385"/>
    <cellStyle name="警告文字 12 2 3 3 2" xfId="31386"/>
    <cellStyle name="警告文字 12 2 3 4" xfId="31387"/>
    <cellStyle name="警告文字 12 2 3 4 2" xfId="31388"/>
    <cellStyle name="警告文字 12 2 3 4 3" xfId="31389"/>
    <cellStyle name="警告文字 12 2 3 5" xfId="31390"/>
    <cellStyle name="警告文字 12 2 4" xfId="31391"/>
    <cellStyle name="警告文字 12 2 4 2" xfId="31392"/>
    <cellStyle name="警告文字 12 2 4 2 2" xfId="31393"/>
    <cellStyle name="警告文字 12 2 4 3" xfId="31394"/>
    <cellStyle name="警告文字 12 2 4 3 2" xfId="31395"/>
    <cellStyle name="警告文字 12 2 4 3 3" xfId="31396"/>
    <cellStyle name="警告文字 12 2 4 4" xfId="31397"/>
    <cellStyle name="警告文字 12 2 4 5" xfId="31398"/>
    <cellStyle name="警告文字 12 2 5" xfId="31399"/>
    <cellStyle name="警告文字 12 2 5 2" xfId="31400"/>
    <cellStyle name="警告文字 12 2 6" xfId="31401"/>
    <cellStyle name="警告文字 12 2 6 2" xfId="31402"/>
    <cellStyle name="警告文字 12 2 7" xfId="31403"/>
    <cellStyle name="警告文字 12 2 7 2" xfId="31404"/>
    <cellStyle name="警告文字 12 2 7 3" xfId="31405"/>
    <cellStyle name="警告文字 12 2 8" xfId="31406"/>
    <cellStyle name="警告文字 12 2 9" xfId="31407"/>
    <cellStyle name="警告文字 12 3" xfId="31408"/>
    <cellStyle name="警告文字 12 3 2" xfId="31409"/>
    <cellStyle name="警告文字 12 3 2 2" xfId="31410"/>
    <cellStyle name="警告文字 12 3 2 2 2" xfId="31411"/>
    <cellStyle name="警告文字 12 3 2 3" xfId="31412"/>
    <cellStyle name="警告文字 12 3 2 3 2" xfId="31413"/>
    <cellStyle name="警告文字 12 3 2 4" xfId="31414"/>
    <cellStyle name="警告文字 12 3 2 4 2" xfId="31415"/>
    <cellStyle name="警告文字 12 3 2 4 3" xfId="31416"/>
    <cellStyle name="警告文字 12 3 2 5" xfId="31417"/>
    <cellStyle name="警告文字 12 3 3" xfId="31418"/>
    <cellStyle name="警告文字 12 3 3 2" xfId="31419"/>
    <cellStyle name="警告文字 12 3 3 2 2" xfId="31420"/>
    <cellStyle name="警告文字 12 3 3 3" xfId="31421"/>
    <cellStyle name="警告文字 12 3 3 3 2" xfId="31422"/>
    <cellStyle name="警告文字 12 3 3 4" xfId="31423"/>
    <cellStyle name="警告文字 12 3 3 4 2" xfId="31424"/>
    <cellStyle name="警告文字 12 3 3 4 3" xfId="31425"/>
    <cellStyle name="警告文字 12 3 3 5" xfId="31426"/>
    <cellStyle name="警告文字 12 3 4" xfId="31427"/>
    <cellStyle name="警告文字 12 3 4 2" xfId="31428"/>
    <cellStyle name="警告文字 12 3 4 2 2" xfId="31429"/>
    <cellStyle name="警告文字 12 3 4 3" xfId="31430"/>
    <cellStyle name="警告文字 12 3 4 3 2" xfId="31431"/>
    <cellStyle name="警告文字 12 3 4 3 3" xfId="31432"/>
    <cellStyle name="警告文字 12 3 4 4" xfId="31433"/>
    <cellStyle name="警告文字 12 3 4 5" xfId="31434"/>
    <cellStyle name="警告文字 12 3 5" xfId="31435"/>
    <cellStyle name="警告文字 12 3 5 2" xfId="31436"/>
    <cellStyle name="警告文字 12 3 6" xfId="31437"/>
    <cellStyle name="警告文字 12 3 6 2" xfId="31438"/>
    <cellStyle name="警告文字 12 3 7" xfId="31439"/>
    <cellStyle name="警告文字 12 3 7 2" xfId="31440"/>
    <cellStyle name="警告文字 12 3 7 3" xfId="31441"/>
    <cellStyle name="警告文字 12 3 8" xfId="31442"/>
    <cellStyle name="警告文字 12 3 9" xfId="31443"/>
    <cellStyle name="警告文字 12 4" xfId="31444"/>
    <cellStyle name="警告文字 12 4 2" xfId="31445"/>
    <cellStyle name="警告文字 12 4 2 2" xfId="31446"/>
    <cellStyle name="警告文字 12 4 2 2 2" xfId="31447"/>
    <cellStyle name="警告文字 12 4 2 3" xfId="31448"/>
    <cellStyle name="警告文字 12 4 2 3 2" xfId="31449"/>
    <cellStyle name="警告文字 12 4 2 4" xfId="31450"/>
    <cellStyle name="警告文字 12 4 2 4 2" xfId="31451"/>
    <cellStyle name="警告文字 12 4 2 4 3" xfId="31452"/>
    <cellStyle name="警告文字 12 4 2 5" xfId="31453"/>
    <cellStyle name="警告文字 12 4 3" xfId="31454"/>
    <cellStyle name="警告文字 12 4 3 2" xfId="31455"/>
    <cellStyle name="警告文字 12 4 3 2 2" xfId="31456"/>
    <cellStyle name="警告文字 12 4 3 3" xfId="31457"/>
    <cellStyle name="警告文字 12 4 3 3 2" xfId="31458"/>
    <cellStyle name="警告文字 12 4 3 4" xfId="31459"/>
    <cellStyle name="警告文字 12 4 3 4 2" xfId="31460"/>
    <cellStyle name="警告文字 12 4 3 4 3" xfId="31461"/>
    <cellStyle name="警告文字 12 4 3 5" xfId="31462"/>
    <cellStyle name="警告文字 12 4 4" xfId="31463"/>
    <cellStyle name="警告文字 12 4 4 2" xfId="31464"/>
    <cellStyle name="警告文字 12 4 4 2 2" xfId="31465"/>
    <cellStyle name="警告文字 12 4 4 3" xfId="31466"/>
    <cellStyle name="警告文字 12 4 4 3 2" xfId="31467"/>
    <cellStyle name="警告文字 12 4 4 3 3" xfId="31468"/>
    <cellStyle name="警告文字 12 4 4 4" xfId="31469"/>
    <cellStyle name="警告文字 12 4 4 5" xfId="31470"/>
    <cellStyle name="警告文字 12 4 5" xfId="31471"/>
    <cellStyle name="警告文字 12 4 5 2" xfId="31472"/>
    <cellStyle name="警告文字 12 4 6" xfId="31473"/>
    <cellStyle name="警告文字 12 4 6 2" xfId="31474"/>
    <cellStyle name="警告文字 12 4 7" xfId="31475"/>
    <cellStyle name="警告文字 12 4 7 2" xfId="31476"/>
    <cellStyle name="警告文字 12 4 7 3" xfId="31477"/>
    <cellStyle name="警告文字 12 4 8" xfId="31478"/>
    <cellStyle name="警告文字 12 4 9" xfId="31479"/>
    <cellStyle name="警告文字 12 5" xfId="31480"/>
    <cellStyle name="警告文字 12 5 2" xfId="31481"/>
    <cellStyle name="警告文字 12 5 2 2" xfId="31482"/>
    <cellStyle name="警告文字 12 5 3" xfId="31483"/>
    <cellStyle name="警告文字 12 5 3 2" xfId="31484"/>
    <cellStyle name="警告文字 12 5 4" xfId="31485"/>
    <cellStyle name="警告文字 12 5 4 2" xfId="31486"/>
    <cellStyle name="警告文字 12 5 4 3" xfId="31487"/>
    <cellStyle name="警告文字 12 5 5" xfId="31488"/>
    <cellStyle name="警告文字 12 5 6" xfId="31489"/>
    <cellStyle name="警告文字 12 6" xfId="31490"/>
    <cellStyle name="警告文字 12 6 2" xfId="31491"/>
    <cellStyle name="警告文字 12 6 2 2" xfId="31492"/>
    <cellStyle name="警告文字 12 6 3" xfId="31493"/>
    <cellStyle name="警告文字 12 6 3 2" xfId="31494"/>
    <cellStyle name="警告文字 12 6 3 3" xfId="31495"/>
    <cellStyle name="警告文字 12 6 4" xfId="31496"/>
    <cellStyle name="警告文字 12 6 5" xfId="31497"/>
    <cellStyle name="警告文字 12 7" xfId="31498"/>
    <cellStyle name="警告文字 12 7 2" xfId="31499"/>
    <cellStyle name="警告文字 12 7 2 2" xfId="31500"/>
    <cellStyle name="警告文字 12 7 3" xfId="31501"/>
    <cellStyle name="警告文字 12 7 3 2" xfId="31502"/>
    <cellStyle name="警告文字 12 7 3 3" xfId="31503"/>
    <cellStyle name="警告文字 12 7 4" xfId="31504"/>
    <cellStyle name="警告文字 12 8" xfId="31505"/>
    <cellStyle name="警告文字 12 8 2" xfId="31506"/>
    <cellStyle name="警告文字 12 9" xfId="31507"/>
    <cellStyle name="警告文字 12 9 2" xfId="31508"/>
    <cellStyle name="警告文字 13" xfId="31509"/>
    <cellStyle name="警告文字 13 10" xfId="31510"/>
    <cellStyle name="警告文字 13 10 2" xfId="31511"/>
    <cellStyle name="警告文字 13 10 3" xfId="31512"/>
    <cellStyle name="警告文字 13 11" xfId="31513"/>
    <cellStyle name="警告文字 13 2" xfId="31514"/>
    <cellStyle name="警告文字 13 2 2" xfId="31515"/>
    <cellStyle name="警告文字 13 2 2 2" xfId="31516"/>
    <cellStyle name="警告文字 13 2 2 2 2" xfId="31517"/>
    <cellStyle name="警告文字 13 2 2 3" xfId="31518"/>
    <cellStyle name="警告文字 13 2 2 3 2" xfId="31519"/>
    <cellStyle name="警告文字 13 2 2 4" xfId="31520"/>
    <cellStyle name="警告文字 13 2 2 4 2" xfId="31521"/>
    <cellStyle name="警告文字 13 2 2 4 3" xfId="31522"/>
    <cellStyle name="警告文字 13 2 2 5" xfId="31523"/>
    <cellStyle name="警告文字 13 2 3" xfId="31524"/>
    <cellStyle name="警告文字 13 2 3 2" xfId="31525"/>
    <cellStyle name="警告文字 13 2 3 2 2" xfId="31526"/>
    <cellStyle name="警告文字 13 2 3 3" xfId="31527"/>
    <cellStyle name="警告文字 13 2 3 3 2" xfId="31528"/>
    <cellStyle name="警告文字 13 2 3 4" xfId="31529"/>
    <cellStyle name="警告文字 13 2 3 4 2" xfId="31530"/>
    <cellStyle name="警告文字 13 2 3 4 3" xfId="31531"/>
    <cellStyle name="警告文字 13 2 3 5" xfId="31532"/>
    <cellStyle name="警告文字 13 2 4" xfId="31533"/>
    <cellStyle name="警告文字 13 2 4 2" xfId="31534"/>
    <cellStyle name="警告文字 13 2 4 2 2" xfId="31535"/>
    <cellStyle name="警告文字 13 2 4 3" xfId="31536"/>
    <cellStyle name="警告文字 13 2 4 3 2" xfId="31537"/>
    <cellStyle name="警告文字 13 2 4 3 3" xfId="31538"/>
    <cellStyle name="警告文字 13 2 4 4" xfId="31539"/>
    <cellStyle name="警告文字 13 2 4 5" xfId="31540"/>
    <cellStyle name="警告文字 13 2 5" xfId="31541"/>
    <cellStyle name="警告文字 13 2 5 2" xfId="31542"/>
    <cellStyle name="警告文字 13 2 6" xfId="31543"/>
    <cellStyle name="警告文字 13 2 6 2" xfId="31544"/>
    <cellStyle name="警告文字 13 2 7" xfId="31545"/>
    <cellStyle name="警告文字 13 2 7 2" xfId="31546"/>
    <cellStyle name="警告文字 13 2 7 3" xfId="31547"/>
    <cellStyle name="警告文字 13 2 8" xfId="31548"/>
    <cellStyle name="警告文字 13 2 9" xfId="31549"/>
    <cellStyle name="警告文字 13 3" xfId="31550"/>
    <cellStyle name="警告文字 13 3 2" xfId="31551"/>
    <cellStyle name="警告文字 13 3 2 2" xfId="31552"/>
    <cellStyle name="警告文字 13 3 2 2 2" xfId="31553"/>
    <cellStyle name="警告文字 13 3 2 3" xfId="31554"/>
    <cellStyle name="警告文字 13 3 2 3 2" xfId="31555"/>
    <cellStyle name="警告文字 13 3 2 4" xfId="31556"/>
    <cellStyle name="警告文字 13 3 2 4 2" xfId="31557"/>
    <cellStyle name="警告文字 13 3 2 4 3" xfId="31558"/>
    <cellStyle name="警告文字 13 3 2 5" xfId="31559"/>
    <cellStyle name="警告文字 13 3 3" xfId="31560"/>
    <cellStyle name="警告文字 13 3 3 2" xfId="31561"/>
    <cellStyle name="警告文字 13 3 3 2 2" xfId="31562"/>
    <cellStyle name="警告文字 13 3 3 3" xfId="31563"/>
    <cellStyle name="警告文字 13 3 3 3 2" xfId="31564"/>
    <cellStyle name="警告文字 13 3 3 4" xfId="31565"/>
    <cellStyle name="警告文字 13 3 3 4 2" xfId="31566"/>
    <cellStyle name="警告文字 13 3 3 4 3" xfId="31567"/>
    <cellStyle name="警告文字 13 3 3 5" xfId="31568"/>
    <cellStyle name="警告文字 13 3 4" xfId="31569"/>
    <cellStyle name="警告文字 13 3 4 2" xfId="31570"/>
    <cellStyle name="警告文字 13 3 4 2 2" xfId="31571"/>
    <cellStyle name="警告文字 13 3 4 3" xfId="31572"/>
    <cellStyle name="警告文字 13 3 4 3 2" xfId="31573"/>
    <cellStyle name="警告文字 13 3 4 3 3" xfId="31574"/>
    <cellStyle name="警告文字 13 3 4 4" xfId="31575"/>
    <cellStyle name="警告文字 13 3 4 5" xfId="31576"/>
    <cellStyle name="警告文字 13 3 5" xfId="31577"/>
    <cellStyle name="警告文字 13 3 5 2" xfId="31578"/>
    <cellStyle name="警告文字 13 3 6" xfId="31579"/>
    <cellStyle name="警告文字 13 3 6 2" xfId="31580"/>
    <cellStyle name="警告文字 13 3 7" xfId="31581"/>
    <cellStyle name="警告文字 13 3 7 2" xfId="31582"/>
    <cellStyle name="警告文字 13 3 7 3" xfId="31583"/>
    <cellStyle name="警告文字 13 3 8" xfId="31584"/>
    <cellStyle name="警告文字 13 3 9" xfId="31585"/>
    <cellStyle name="警告文字 13 4" xfId="31586"/>
    <cellStyle name="警告文字 13 4 2" xfId="31587"/>
    <cellStyle name="警告文字 13 4 2 2" xfId="31588"/>
    <cellStyle name="警告文字 13 4 2 2 2" xfId="31589"/>
    <cellStyle name="警告文字 13 4 2 3" xfId="31590"/>
    <cellStyle name="警告文字 13 4 2 3 2" xfId="31591"/>
    <cellStyle name="警告文字 13 4 2 4" xfId="31592"/>
    <cellStyle name="警告文字 13 4 2 4 2" xfId="31593"/>
    <cellStyle name="警告文字 13 4 2 4 3" xfId="31594"/>
    <cellStyle name="警告文字 13 4 2 5" xfId="31595"/>
    <cellStyle name="警告文字 13 4 3" xfId="31596"/>
    <cellStyle name="警告文字 13 4 3 2" xfId="31597"/>
    <cellStyle name="警告文字 13 4 3 2 2" xfId="31598"/>
    <cellStyle name="警告文字 13 4 3 3" xfId="31599"/>
    <cellStyle name="警告文字 13 4 3 3 2" xfId="31600"/>
    <cellStyle name="警告文字 13 4 3 4" xfId="31601"/>
    <cellStyle name="警告文字 13 4 3 4 2" xfId="31602"/>
    <cellStyle name="警告文字 13 4 3 4 3" xfId="31603"/>
    <cellStyle name="警告文字 13 4 3 5" xfId="31604"/>
    <cellStyle name="警告文字 13 4 4" xfId="31605"/>
    <cellStyle name="警告文字 13 4 4 2" xfId="31606"/>
    <cellStyle name="警告文字 13 4 4 2 2" xfId="31607"/>
    <cellStyle name="警告文字 13 4 4 3" xfId="31608"/>
    <cellStyle name="警告文字 13 4 4 3 2" xfId="31609"/>
    <cellStyle name="警告文字 13 4 4 3 3" xfId="31610"/>
    <cellStyle name="警告文字 13 4 4 4" xfId="31611"/>
    <cellStyle name="警告文字 13 4 4 5" xfId="31612"/>
    <cellStyle name="警告文字 13 4 5" xfId="31613"/>
    <cellStyle name="警告文字 13 4 5 2" xfId="31614"/>
    <cellStyle name="警告文字 13 4 6" xfId="31615"/>
    <cellStyle name="警告文字 13 4 6 2" xfId="31616"/>
    <cellStyle name="警告文字 13 4 7" xfId="31617"/>
    <cellStyle name="警告文字 13 4 7 2" xfId="31618"/>
    <cellStyle name="警告文字 13 4 7 3" xfId="31619"/>
    <cellStyle name="警告文字 13 4 8" xfId="31620"/>
    <cellStyle name="警告文字 13 4 9" xfId="31621"/>
    <cellStyle name="警告文字 13 5" xfId="31622"/>
    <cellStyle name="警告文字 13 5 2" xfId="31623"/>
    <cellStyle name="警告文字 13 5 2 2" xfId="31624"/>
    <cellStyle name="警告文字 13 5 3" xfId="31625"/>
    <cellStyle name="警告文字 13 5 3 2" xfId="31626"/>
    <cellStyle name="警告文字 13 5 4" xfId="31627"/>
    <cellStyle name="警告文字 13 5 4 2" xfId="31628"/>
    <cellStyle name="警告文字 13 5 4 3" xfId="31629"/>
    <cellStyle name="警告文字 13 5 5" xfId="31630"/>
    <cellStyle name="警告文字 13 5 6" xfId="31631"/>
    <cellStyle name="警告文字 13 6" xfId="31632"/>
    <cellStyle name="警告文字 13 6 2" xfId="31633"/>
    <cellStyle name="警告文字 13 6 2 2" xfId="31634"/>
    <cellStyle name="警告文字 13 6 3" xfId="31635"/>
    <cellStyle name="警告文字 13 6 3 2" xfId="31636"/>
    <cellStyle name="警告文字 13 6 3 3" xfId="31637"/>
    <cellStyle name="警告文字 13 6 4" xfId="31638"/>
    <cellStyle name="警告文字 13 6 5" xfId="31639"/>
    <cellStyle name="警告文字 13 7" xfId="31640"/>
    <cellStyle name="警告文字 13 7 2" xfId="31641"/>
    <cellStyle name="警告文字 13 7 2 2" xfId="31642"/>
    <cellStyle name="警告文字 13 7 3" xfId="31643"/>
    <cellStyle name="警告文字 13 7 3 2" xfId="31644"/>
    <cellStyle name="警告文字 13 7 3 3" xfId="31645"/>
    <cellStyle name="警告文字 13 7 4" xfId="31646"/>
    <cellStyle name="警告文字 13 8" xfId="31647"/>
    <cellStyle name="警告文字 13 8 2" xfId="31648"/>
    <cellStyle name="警告文字 13 9" xfId="31649"/>
    <cellStyle name="警告文字 13 9 2" xfId="31650"/>
    <cellStyle name="警告文字 14" xfId="31651"/>
    <cellStyle name="警告文字 14 10" xfId="31652"/>
    <cellStyle name="警告文字 14 10 2" xfId="31653"/>
    <cellStyle name="警告文字 14 10 3" xfId="31654"/>
    <cellStyle name="警告文字 14 11" xfId="31655"/>
    <cellStyle name="警告文字 14 2" xfId="31656"/>
    <cellStyle name="警告文字 14 2 2" xfId="31657"/>
    <cellStyle name="警告文字 14 2 2 2" xfId="31658"/>
    <cellStyle name="警告文字 14 2 2 2 2" xfId="31659"/>
    <cellStyle name="警告文字 14 2 2 3" xfId="31660"/>
    <cellStyle name="警告文字 14 2 2 3 2" xfId="31661"/>
    <cellStyle name="警告文字 14 2 2 4" xfId="31662"/>
    <cellStyle name="警告文字 14 2 2 4 2" xfId="31663"/>
    <cellStyle name="警告文字 14 2 2 4 3" xfId="31664"/>
    <cellStyle name="警告文字 14 2 2 5" xfId="31665"/>
    <cellStyle name="警告文字 14 2 3" xfId="31666"/>
    <cellStyle name="警告文字 14 2 3 2" xfId="31667"/>
    <cellStyle name="警告文字 14 2 3 2 2" xfId="31668"/>
    <cellStyle name="警告文字 14 2 3 3" xfId="31669"/>
    <cellStyle name="警告文字 14 2 3 3 2" xfId="31670"/>
    <cellStyle name="警告文字 14 2 3 4" xfId="31671"/>
    <cellStyle name="警告文字 14 2 3 4 2" xfId="31672"/>
    <cellStyle name="警告文字 14 2 3 4 3" xfId="31673"/>
    <cellStyle name="警告文字 14 2 3 5" xfId="31674"/>
    <cellStyle name="警告文字 14 2 4" xfId="31675"/>
    <cellStyle name="警告文字 14 2 4 2" xfId="31676"/>
    <cellStyle name="警告文字 14 2 4 2 2" xfId="31677"/>
    <cellStyle name="警告文字 14 2 4 3" xfId="31678"/>
    <cellStyle name="警告文字 14 2 4 3 2" xfId="31679"/>
    <cellStyle name="警告文字 14 2 4 3 3" xfId="31680"/>
    <cellStyle name="警告文字 14 2 4 4" xfId="31681"/>
    <cellStyle name="警告文字 14 2 4 5" xfId="31682"/>
    <cellStyle name="警告文字 14 2 5" xfId="31683"/>
    <cellStyle name="警告文字 14 2 5 2" xfId="31684"/>
    <cellStyle name="警告文字 14 2 6" xfId="31685"/>
    <cellStyle name="警告文字 14 2 6 2" xfId="31686"/>
    <cellStyle name="警告文字 14 2 7" xfId="31687"/>
    <cellStyle name="警告文字 14 2 7 2" xfId="31688"/>
    <cellStyle name="警告文字 14 2 7 3" xfId="31689"/>
    <cellStyle name="警告文字 14 2 8" xfId="31690"/>
    <cellStyle name="警告文字 14 2 9" xfId="31691"/>
    <cellStyle name="警告文字 14 3" xfId="31692"/>
    <cellStyle name="警告文字 14 3 2" xfId="31693"/>
    <cellStyle name="警告文字 14 3 2 2" xfId="31694"/>
    <cellStyle name="警告文字 14 3 2 2 2" xfId="31695"/>
    <cellStyle name="警告文字 14 3 2 3" xfId="31696"/>
    <cellStyle name="警告文字 14 3 2 3 2" xfId="31697"/>
    <cellStyle name="警告文字 14 3 2 4" xfId="31698"/>
    <cellStyle name="警告文字 14 3 2 4 2" xfId="31699"/>
    <cellStyle name="警告文字 14 3 2 4 3" xfId="31700"/>
    <cellStyle name="警告文字 14 3 2 5" xfId="31701"/>
    <cellStyle name="警告文字 14 3 3" xfId="31702"/>
    <cellStyle name="警告文字 14 3 3 2" xfId="31703"/>
    <cellStyle name="警告文字 14 3 3 2 2" xfId="31704"/>
    <cellStyle name="警告文字 14 3 3 3" xfId="31705"/>
    <cellStyle name="警告文字 14 3 3 3 2" xfId="31706"/>
    <cellStyle name="警告文字 14 3 3 4" xfId="31707"/>
    <cellStyle name="警告文字 14 3 3 4 2" xfId="31708"/>
    <cellStyle name="警告文字 14 3 3 4 3" xfId="31709"/>
    <cellStyle name="警告文字 14 3 3 5" xfId="31710"/>
    <cellStyle name="警告文字 14 3 4" xfId="31711"/>
    <cellStyle name="警告文字 14 3 4 2" xfId="31712"/>
    <cellStyle name="警告文字 14 3 4 2 2" xfId="31713"/>
    <cellStyle name="警告文字 14 3 4 3" xfId="31714"/>
    <cellStyle name="警告文字 14 3 4 3 2" xfId="31715"/>
    <cellStyle name="警告文字 14 3 4 3 3" xfId="31716"/>
    <cellStyle name="警告文字 14 3 4 4" xfId="31717"/>
    <cellStyle name="警告文字 14 3 4 5" xfId="31718"/>
    <cellStyle name="警告文字 14 3 5" xfId="31719"/>
    <cellStyle name="警告文字 14 3 5 2" xfId="31720"/>
    <cellStyle name="警告文字 14 3 6" xfId="31721"/>
    <cellStyle name="警告文字 14 3 6 2" xfId="31722"/>
    <cellStyle name="警告文字 14 3 7" xfId="31723"/>
    <cellStyle name="警告文字 14 3 7 2" xfId="31724"/>
    <cellStyle name="警告文字 14 3 7 3" xfId="31725"/>
    <cellStyle name="警告文字 14 3 8" xfId="31726"/>
    <cellStyle name="警告文字 14 3 9" xfId="31727"/>
    <cellStyle name="警告文字 14 4" xfId="31728"/>
    <cellStyle name="警告文字 14 4 2" xfId="31729"/>
    <cellStyle name="警告文字 14 4 2 2" xfId="31730"/>
    <cellStyle name="警告文字 14 4 2 2 2" xfId="31731"/>
    <cellStyle name="警告文字 14 4 2 3" xfId="31732"/>
    <cellStyle name="警告文字 14 4 2 3 2" xfId="31733"/>
    <cellStyle name="警告文字 14 4 2 4" xfId="31734"/>
    <cellStyle name="警告文字 14 4 2 4 2" xfId="31735"/>
    <cellStyle name="警告文字 14 4 2 4 3" xfId="31736"/>
    <cellStyle name="警告文字 14 4 2 5" xfId="31737"/>
    <cellStyle name="警告文字 14 4 3" xfId="31738"/>
    <cellStyle name="警告文字 14 4 3 2" xfId="31739"/>
    <cellStyle name="警告文字 14 4 3 2 2" xfId="31740"/>
    <cellStyle name="警告文字 14 4 3 3" xfId="31741"/>
    <cellStyle name="警告文字 14 4 3 3 2" xfId="31742"/>
    <cellStyle name="警告文字 14 4 3 4" xfId="31743"/>
    <cellStyle name="警告文字 14 4 3 4 2" xfId="31744"/>
    <cellStyle name="警告文字 14 4 3 4 3" xfId="31745"/>
    <cellStyle name="警告文字 14 4 3 5" xfId="31746"/>
    <cellStyle name="警告文字 14 4 4" xfId="31747"/>
    <cellStyle name="警告文字 14 4 4 2" xfId="31748"/>
    <cellStyle name="警告文字 14 4 4 2 2" xfId="31749"/>
    <cellStyle name="警告文字 14 4 4 3" xfId="31750"/>
    <cellStyle name="警告文字 14 4 4 3 2" xfId="31751"/>
    <cellStyle name="警告文字 14 4 4 3 3" xfId="31752"/>
    <cellStyle name="警告文字 14 4 4 4" xfId="31753"/>
    <cellStyle name="警告文字 14 4 4 5" xfId="31754"/>
    <cellStyle name="警告文字 14 4 5" xfId="31755"/>
    <cellStyle name="警告文字 14 4 5 2" xfId="31756"/>
    <cellStyle name="警告文字 14 4 6" xfId="31757"/>
    <cellStyle name="警告文字 14 4 6 2" xfId="31758"/>
    <cellStyle name="警告文字 14 4 7" xfId="31759"/>
    <cellStyle name="警告文字 14 4 7 2" xfId="31760"/>
    <cellStyle name="警告文字 14 4 7 3" xfId="31761"/>
    <cellStyle name="警告文字 14 4 8" xfId="31762"/>
    <cellStyle name="警告文字 14 4 9" xfId="31763"/>
    <cellStyle name="警告文字 14 5" xfId="31764"/>
    <cellStyle name="警告文字 14 5 2" xfId="31765"/>
    <cellStyle name="警告文字 14 5 2 2" xfId="31766"/>
    <cellStyle name="警告文字 14 5 3" xfId="31767"/>
    <cellStyle name="警告文字 14 5 3 2" xfId="31768"/>
    <cellStyle name="警告文字 14 5 4" xfId="31769"/>
    <cellStyle name="警告文字 14 5 4 2" xfId="31770"/>
    <cellStyle name="警告文字 14 5 4 3" xfId="31771"/>
    <cellStyle name="警告文字 14 5 5" xfId="31772"/>
    <cellStyle name="警告文字 14 5 6" xfId="31773"/>
    <cellStyle name="警告文字 14 6" xfId="31774"/>
    <cellStyle name="警告文字 14 6 2" xfId="31775"/>
    <cellStyle name="警告文字 14 6 2 2" xfId="31776"/>
    <cellStyle name="警告文字 14 6 3" xfId="31777"/>
    <cellStyle name="警告文字 14 6 3 2" xfId="31778"/>
    <cellStyle name="警告文字 14 6 3 3" xfId="31779"/>
    <cellStyle name="警告文字 14 6 4" xfId="31780"/>
    <cellStyle name="警告文字 14 6 5" xfId="31781"/>
    <cellStyle name="警告文字 14 7" xfId="31782"/>
    <cellStyle name="警告文字 14 7 2" xfId="31783"/>
    <cellStyle name="警告文字 14 7 2 2" xfId="31784"/>
    <cellStyle name="警告文字 14 7 3" xfId="31785"/>
    <cellStyle name="警告文字 14 7 3 2" xfId="31786"/>
    <cellStyle name="警告文字 14 7 3 3" xfId="31787"/>
    <cellStyle name="警告文字 14 7 4" xfId="31788"/>
    <cellStyle name="警告文字 14 8" xfId="31789"/>
    <cellStyle name="警告文字 14 8 2" xfId="31790"/>
    <cellStyle name="警告文字 14 9" xfId="31791"/>
    <cellStyle name="警告文字 14 9 2" xfId="31792"/>
    <cellStyle name="警告文字 15" xfId="31793"/>
    <cellStyle name="警告文字 15 10" xfId="31794"/>
    <cellStyle name="警告文字 15 10 2" xfId="31795"/>
    <cellStyle name="警告文字 15 10 3" xfId="31796"/>
    <cellStyle name="警告文字 15 11" xfId="31797"/>
    <cellStyle name="警告文字 15 2" xfId="31798"/>
    <cellStyle name="警告文字 15 2 2" xfId="31799"/>
    <cellStyle name="警告文字 15 2 2 2" xfId="31800"/>
    <cellStyle name="警告文字 15 2 2 2 2" xfId="31801"/>
    <cellStyle name="警告文字 15 2 2 3" xfId="31802"/>
    <cellStyle name="警告文字 15 2 2 3 2" xfId="31803"/>
    <cellStyle name="警告文字 15 2 2 4" xfId="31804"/>
    <cellStyle name="警告文字 15 2 2 4 2" xfId="31805"/>
    <cellStyle name="警告文字 15 2 2 4 3" xfId="31806"/>
    <cellStyle name="警告文字 15 2 2 5" xfId="31807"/>
    <cellStyle name="警告文字 15 2 3" xfId="31808"/>
    <cellStyle name="警告文字 15 2 3 2" xfId="31809"/>
    <cellStyle name="警告文字 15 2 3 2 2" xfId="31810"/>
    <cellStyle name="警告文字 15 2 3 3" xfId="31811"/>
    <cellStyle name="警告文字 15 2 3 3 2" xfId="31812"/>
    <cellStyle name="警告文字 15 2 3 4" xfId="31813"/>
    <cellStyle name="警告文字 15 2 3 4 2" xfId="31814"/>
    <cellStyle name="警告文字 15 2 3 4 3" xfId="31815"/>
    <cellStyle name="警告文字 15 2 3 5" xfId="31816"/>
    <cellStyle name="警告文字 15 2 4" xfId="31817"/>
    <cellStyle name="警告文字 15 2 4 2" xfId="31818"/>
    <cellStyle name="警告文字 15 2 4 2 2" xfId="31819"/>
    <cellStyle name="警告文字 15 2 4 3" xfId="31820"/>
    <cellStyle name="警告文字 15 2 4 3 2" xfId="31821"/>
    <cellStyle name="警告文字 15 2 4 3 3" xfId="31822"/>
    <cellStyle name="警告文字 15 2 4 4" xfId="31823"/>
    <cellStyle name="警告文字 15 2 4 5" xfId="31824"/>
    <cellStyle name="警告文字 15 2 5" xfId="31825"/>
    <cellStyle name="警告文字 15 2 5 2" xfId="31826"/>
    <cellStyle name="警告文字 15 2 6" xfId="31827"/>
    <cellStyle name="警告文字 15 2 6 2" xfId="31828"/>
    <cellStyle name="警告文字 15 2 7" xfId="31829"/>
    <cellStyle name="警告文字 15 2 7 2" xfId="31830"/>
    <cellStyle name="警告文字 15 2 7 3" xfId="31831"/>
    <cellStyle name="警告文字 15 2 8" xfId="31832"/>
    <cellStyle name="警告文字 15 2 9" xfId="31833"/>
    <cellStyle name="警告文字 15 3" xfId="31834"/>
    <cellStyle name="警告文字 15 3 2" xfId="31835"/>
    <cellStyle name="警告文字 15 3 2 2" xfId="31836"/>
    <cellStyle name="警告文字 15 3 2 2 2" xfId="31837"/>
    <cellStyle name="警告文字 15 3 2 3" xfId="31838"/>
    <cellStyle name="警告文字 15 3 2 3 2" xfId="31839"/>
    <cellStyle name="警告文字 15 3 2 4" xfId="31840"/>
    <cellStyle name="警告文字 15 3 2 4 2" xfId="31841"/>
    <cellStyle name="警告文字 15 3 2 4 3" xfId="31842"/>
    <cellStyle name="警告文字 15 3 2 5" xfId="31843"/>
    <cellStyle name="警告文字 15 3 3" xfId="31844"/>
    <cellStyle name="警告文字 15 3 3 2" xfId="31845"/>
    <cellStyle name="警告文字 15 3 3 2 2" xfId="31846"/>
    <cellStyle name="警告文字 15 3 3 3" xfId="31847"/>
    <cellStyle name="警告文字 15 3 3 3 2" xfId="31848"/>
    <cellStyle name="警告文字 15 3 3 4" xfId="31849"/>
    <cellStyle name="警告文字 15 3 3 4 2" xfId="31850"/>
    <cellStyle name="警告文字 15 3 3 4 3" xfId="31851"/>
    <cellStyle name="警告文字 15 3 3 5" xfId="31852"/>
    <cellStyle name="警告文字 15 3 4" xfId="31853"/>
    <cellStyle name="警告文字 15 3 4 2" xfId="31854"/>
    <cellStyle name="警告文字 15 3 4 2 2" xfId="31855"/>
    <cellStyle name="警告文字 15 3 4 3" xfId="31856"/>
    <cellStyle name="警告文字 15 3 4 3 2" xfId="31857"/>
    <cellStyle name="警告文字 15 3 4 3 3" xfId="31858"/>
    <cellStyle name="警告文字 15 3 4 4" xfId="31859"/>
    <cellStyle name="警告文字 15 3 4 5" xfId="31860"/>
    <cellStyle name="警告文字 15 3 5" xfId="31861"/>
    <cellStyle name="警告文字 15 3 5 2" xfId="31862"/>
    <cellStyle name="警告文字 15 3 6" xfId="31863"/>
    <cellStyle name="警告文字 15 3 6 2" xfId="31864"/>
    <cellStyle name="警告文字 15 3 7" xfId="31865"/>
    <cellStyle name="警告文字 15 3 7 2" xfId="31866"/>
    <cellStyle name="警告文字 15 3 7 3" xfId="31867"/>
    <cellStyle name="警告文字 15 3 8" xfId="31868"/>
    <cellStyle name="警告文字 15 3 9" xfId="31869"/>
    <cellStyle name="警告文字 15 4" xfId="31870"/>
    <cellStyle name="警告文字 15 4 2" xfId="31871"/>
    <cellStyle name="警告文字 15 4 2 2" xfId="31872"/>
    <cellStyle name="警告文字 15 4 2 2 2" xfId="31873"/>
    <cellStyle name="警告文字 15 4 2 3" xfId="31874"/>
    <cellStyle name="警告文字 15 4 2 3 2" xfId="31875"/>
    <cellStyle name="警告文字 15 4 2 4" xfId="31876"/>
    <cellStyle name="警告文字 15 4 2 4 2" xfId="31877"/>
    <cellStyle name="警告文字 15 4 2 4 3" xfId="31878"/>
    <cellStyle name="警告文字 15 4 2 5" xfId="31879"/>
    <cellStyle name="警告文字 15 4 3" xfId="31880"/>
    <cellStyle name="警告文字 15 4 3 2" xfId="31881"/>
    <cellStyle name="警告文字 15 4 3 2 2" xfId="31882"/>
    <cellStyle name="警告文字 15 4 3 3" xfId="31883"/>
    <cellStyle name="警告文字 15 4 3 3 2" xfId="31884"/>
    <cellStyle name="警告文字 15 4 3 4" xfId="31885"/>
    <cellStyle name="警告文字 15 4 3 4 2" xfId="31886"/>
    <cellStyle name="警告文字 15 4 3 4 3" xfId="31887"/>
    <cellStyle name="警告文字 15 4 3 5" xfId="31888"/>
    <cellStyle name="警告文字 15 4 4" xfId="31889"/>
    <cellStyle name="警告文字 15 4 4 2" xfId="31890"/>
    <cellStyle name="警告文字 15 4 4 2 2" xfId="31891"/>
    <cellStyle name="警告文字 15 4 4 3" xfId="31892"/>
    <cellStyle name="警告文字 15 4 4 3 2" xfId="31893"/>
    <cellStyle name="警告文字 15 4 4 3 3" xfId="31894"/>
    <cellStyle name="警告文字 15 4 4 4" xfId="31895"/>
    <cellStyle name="警告文字 15 4 4 5" xfId="31896"/>
    <cellStyle name="警告文字 15 4 5" xfId="31897"/>
    <cellStyle name="警告文字 15 4 5 2" xfId="31898"/>
    <cellStyle name="警告文字 15 4 6" xfId="31899"/>
    <cellStyle name="警告文字 15 4 6 2" xfId="31900"/>
    <cellStyle name="警告文字 15 4 7" xfId="31901"/>
    <cellStyle name="警告文字 15 4 7 2" xfId="31902"/>
    <cellStyle name="警告文字 15 4 7 3" xfId="31903"/>
    <cellStyle name="警告文字 15 4 8" xfId="31904"/>
    <cellStyle name="警告文字 15 4 9" xfId="31905"/>
    <cellStyle name="警告文字 15 5" xfId="31906"/>
    <cellStyle name="警告文字 15 5 2" xfId="31907"/>
    <cellStyle name="警告文字 15 5 2 2" xfId="31908"/>
    <cellStyle name="警告文字 15 5 3" xfId="31909"/>
    <cellStyle name="警告文字 15 5 3 2" xfId="31910"/>
    <cellStyle name="警告文字 15 5 4" xfId="31911"/>
    <cellStyle name="警告文字 15 5 4 2" xfId="31912"/>
    <cellStyle name="警告文字 15 5 4 3" xfId="31913"/>
    <cellStyle name="警告文字 15 5 5" xfId="31914"/>
    <cellStyle name="警告文字 15 5 6" xfId="31915"/>
    <cellStyle name="警告文字 15 6" xfId="31916"/>
    <cellStyle name="警告文字 15 6 2" xfId="31917"/>
    <cellStyle name="警告文字 15 6 2 2" xfId="31918"/>
    <cellStyle name="警告文字 15 6 3" xfId="31919"/>
    <cellStyle name="警告文字 15 6 3 2" xfId="31920"/>
    <cellStyle name="警告文字 15 6 3 3" xfId="31921"/>
    <cellStyle name="警告文字 15 6 4" xfId="31922"/>
    <cellStyle name="警告文字 15 6 5" xfId="31923"/>
    <cellStyle name="警告文字 15 7" xfId="31924"/>
    <cellStyle name="警告文字 15 7 2" xfId="31925"/>
    <cellStyle name="警告文字 15 7 2 2" xfId="31926"/>
    <cellStyle name="警告文字 15 7 3" xfId="31927"/>
    <cellStyle name="警告文字 15 7 3 2" xfId="31928"/>
    <cellStyle name="警告文字 15 7 3 3" xfId="31929"/>
    <cellStyle name="警告文字 15 7 4" xfId="31930"/>
    <cellStyle name="警告文字 15 8" xfId="31931"/>
    <cellStyle name="警告文字 15 8 2" xfId="31932"/>
    <cellStyle name="警告文字 15 9" xfId="31933"/>
    <cellStyle name="警告文字 15 9 2" xfId="31934"/>
    <cellStyle name="警告文字 16" xfId="31935"/>
    <cellStyle name="警告文字 16 10" xfId="31936"/>
    <cellStyle name="警告文字 16 10 2" xfId="31937"/>
    <cellStyle name="警告文字 16 10 3" xfId="31938"/>
    <cellStyle name="警告文字 16 11" xfId="31939"/>
    <cellStyle name="警告文字 16 2" xfId="31940"/>
    <cellStyle name="警告文字 16 2 2" xfId="31941"/>
    <cellStyle name="警告文字 16 2 2 2" xfId="31942"/>
    <cellStyle name="警告文字 16 2 2 2 2" xfId="31943"/>
    <cellStyle name="警告文字 16 2 2 3" xfId="31944"/>
    <cellStyle name="警告文字 16 2 2 3 2" xfId="31945"/>
    <cellStyle name="警告文字 16 2 2 4" xfId="31946"/>
    <cellStyle name="警告文字 16 2 2 4 2" xfId="31947"/>
    <cellStyle name="警告文字 16 2 2 4 3" xfId="31948"/>
    <cellStyle name="警告文字 16 2 2 5" xfId="31949"/>
    <cellStyle name="警告文字 16 2 3" xfId="31950"/>
    <cellStyle name="警告文字 16 2 3 2" xfId="31951"/>
    <cellStyle name="警告文字 16 2 3 2 2" xfId="31952"/>
    <cellStyle name="警告文字 16 2 3 3" xfId="31953"/>
    <cellStyle name="警告文字 16 2 3 3 2" xfId="31954"/>
    <cellStyle name="警告文字 16 2 3 4" xfId="31955"/>
    <cellStyle name="警告文字 16 2 3 4 2" xfId="31956"/>
    <cellStyle name="警告文字 16 2 3 4 3" xfId="31957"/>
    <cellStyle name="警告文字 16 2 3 5" xfId="31958"/>
    <cellStyle name="警告文字 16 2 4" xfId="31959"/>
    <cellStyle name="警告文字 16 2 4 2" xfId="31960"/>
    <cellStyle name="警告文字 16 2 4 2 2" xfId="31961"/>
    <cellStyle name="警告文字 16 2 4 3" xfId="31962"/>
    <cellStyle name="警告文字 16 2 4 3 2" xfId="31963"/>
    <cellStyle name="警告文字 16 2 4 3 3" xfId="31964"/>
    <cellStyle name="警告文字 16 2 4 4" xfId="31965"/>
    <cellStyle name="警告文字 16 2 4 5" xfId="31966"/>
    <cellStyle name="警告文字 16 2 5" xfId="31967"/>
    <cellStyle name="警告文字 16 2 5 2" xfId="31968"/>
    <cellStyle name="警告文字 16 2 6" xfId="31969"/>
    <cellStyle name="警告文字 16 2 6 2" xfId="31970"/>
    <cellStyle name="警告文字 16 2 7" xfId="31971"/>
    <cellStyle name="警告文字 16 2 7 2" xfId="31972"/>
    <cellStyle name="警告文字 16 2 7 3" xfId="31973"/>
    <cellStyle name="警告文字 16 2 8" xfId="31974"/>
    <cellStyle name="警告文字 16 2 9" xfId="31975"/>
    <cellStyle name="警告文字 16 3" xfId="31976"/>
    <cellStyle name="警告文字 16 3 2" xfId="31977"/>
    <cellStyle name="警告文字 16 3 2 2" xfId="31978"/>
    <cellStyle name="警告文字 16 3 2 2 2" xfId="31979"/>
    <cellStyle name="警告文字 16 3 2 3" xfId="31980"/>
    <cellStyle name="警告文字 16 3 2 3 2" xfId="31981"/>
    <cellStyle name="警告文字 16 3 2 4" xfId="31982"/>
    <cellStyle name="警告文字 16 3 2 4 2" xfId="31983"/>
    <cellStyle name="警告文字 16 3 2 4 3" xfId="31984"/>
    <cellStyle name="警告文字 16 3 2 5" xfId="31985"/>
    <cellStyle name="警告文字 16 3 3" xfId="31986"/>
    <cellStyle name="警告文字 16 3 3 2" xfId="31987"/>
    <cellStyle name="警告文字 16 3 3 2 2" xfId="31988"/>
    <cellStyle name="警告文字 16 3 3 3" xfId="31989"/>
    <cellStyle name="警告文字 16 3 3 3 2" xfId="31990"/>
    <cellStyle name="警告文字 16 3 3 4" xfId="31991"/>
    <cellStyle name="警告文字 16 3 3 4 2" xfId="31992"/>
    <cellStyle name="警告文字 16 3 3 4 3" xfId="31993"/>
    <cellStyle name="警告文字 16 3 3 5" xfId="31994"/>
    <cellStyle name="警告文字 16 3 4" xfId="31995"/>
    <cellStyle name="警告文字 16 3 4 2" xfId="31996"/>
    <cellStyle name="警告文字 16 3 4 2 2" xfId="31997"/>
    <cellStyle name="警告文字 16 3 4 3" xfId="31998"/>
    <cellStyle name="警告文字 16 3 4 3 2" xfId="31999"/>
    <cellStyle name="警告文字 16 3 4 3 3" xfId="32000"/>
    <cellStyle name="警告文字 16 3 4 4" xfId="32001"/>
    <cellStyle name="警告文字 16 3 4 5" xfId="32002"/>
    <cellStyle name="警告文字 16 3 5" xfId="32003"/>
    <cellStyle name="警告文字 16 3 5 2" xfId="32004"/>
    <cellStyle name="警告文字 16 3 6" xfId="32005"/>
    <cellStyle name="警告文字 16 3 6 2" xfId="32006"/>
    <cellStyle name="警告文字 16 3 7" xfId="32007"/>
    <cellStyle name="警告文字 16 3 7 2" xfId="32008"/>
    <cellStyle name="警告文字 16 3 7 3" xfId="32009"/>
    <cellStyle name="警告文字 16 3 8" xfId="32010"/>
    <cellStyle name="警告文字 16 3 9" xfId="32011"/>
    <cellStyle name="警告文字 16 4" xfId="32012"/>
    <cellStyle name="警告文字 16 4 2" xfId="32013"/>
    <cellStyle name="警告文字 16 4 2 2" xfId="32014"/>
    <cellStyle name="警告文字 16 4 2 2 2" xfId="32015"/>
    <cellStyle name="警告文字 16 4 2 3" xfId="32016"/>
    <cellStyle name="警告文字 16 4 2 3 2" xfId="32017"/>
    <cellStyle name="警告文字 16 4 2 4" xfId="32018"/>
    <cellStyle name="警告文字 16 4 2 4 2" xfId="32019"/>
    <cellStyle name="警告文字 16 4 2 4 3" xfId="32020"/>
    <cellStyle name="警告文字 16 4 2 5" xfId="32021"/>
    <cellStyle name="警告文字 16 4 3" xfId="32022"/>
    <cellStyle name="警告文字 16 4 3 2" xfId="32023"/>
    <cellStyle name="警告文字 16 4 3 2 2" xfId="32024"/>
    <cellStyle name="警告文字 16 4 3 3" xfId="32025"/>
    <cellStyle name="警告文字 16 4 3 3 2" xfId="32026"/>
    <cellStyle name="警告文字 16 4 3 4" xfId="32027"/>
    <cellStyle name="警告文字 16 4 3 4 2" xfId="32028"/>
    <cellStyle name="警告文字 16 4 3 4 3" xfId="32029"/>
    <cellStyle name="警告文字 16 4 3 5" xfId="32030"/>
    <cellStyle name="警告文字 16 4 4" xfId="32031"/>
    <cellStyle name="警告文字 16 4 4 2" xfId="32032"/>
    <cellStyle name="警告文字 16 4 4 2 2" xfId="32033"/>
    <cellStyle name="警告文字 16 4 4 3" xfId="32034"/>
    <cellStyle name="警告文字 16 4 4 3 2" xfId="32035"/>
    <cellStyle name="警告文字 16 4 4 3 3" xfId="32036"/>
    <cellStyle name="警告文字 16 4 4 4" xfId="32037"/>
    <cellStyle name="警告文字 16 4 4 5" xfId="32038"/>
    <cellStyle name="警告文字 16 4 5" xfId="32039"/>
    <cellStyle name="警告文字 16 4 5 2" xfId="32040"/>
    <cellStyle name="警告文字 16 4 6" xfId="32041"/>
    <cellStyle name="警告文字 16 4 6 2" xfId="32042"/>
    <cellStyle name="警告文字 16 4 7" xfId="32043"/>
    <cellStyle name="警告文字 16 4 7 2" xfId="32044"/>
    <cellStyle name="警告文字 16 4 7 3" xfId="32045"/>
    <cellStyle name="警告文字 16 4 8" xfId="32046"/>
    <cellStyle name="警告文字 16 4 9" xfId="32047"/>
    <cellStyle name="警告文字 16 5" xfId="32048"/>
    <cellStyle name="警告文字 16 5 2" xfId="32049"/>
    <cellStyle name="警告文字 16 5 2 2" xfId="32050"/>
    <cellStyle name="警告文字 16 5 3" xfId="32051"/>
    <cellStyle name="警告文字 16 5 3 2" xfId="32052"/>
    <cellStyle name="警告文字 16 5 4" xfId="32053"/>
    <cellStyle name="警告文字 16 5 4 2" xfId="32054"/>
    <cellStyle name="警告文字 16 5 4 3" xfId="32055"/>
    <cellStyle name="警告文字 16 5 5" xfId="32056"/>
    <cellStyle name="警告文字 16 5 6" xfId="32057"/>
    <cellStyle name="警告文字 16 6" xfId="32058"/>
    <cellStyle name="警告文字 16 6 2" xfId="32059"/>
    <cellStyle name="警告文字 16 6 2 2" xfId="32060"/>
    <cellStyle name="警告文字 16 6 3" xfId="32061"/>
    <cellStyle name="警告文字 16 6 3 2" xfId="32062"/>
    <cellStyle name="警告文字 16 6 3 3" xfId="32063"/>
    <cellStyle name="警告文字 16 6 4" xfId="32064"/>
    <cellStyle name="警告文字 16 6 5" xfId="32065"/>
    <cellStyle name="警告文字 16 7" xfId="32066"/>
    <cellStyle name="警告文字 16 7 2" xfId="32067"/>
    <cellStyle name="警告文字 16 7 2 2" xfId="32068"/>
    <cellStyle name="警告文字 16 7 3" xfId="32069"/>
    <cellStyle name="警告文字 16 7 3 2" xfId="32070"/>
    <cellStyle name="警告文字 16 7 3 3" xfId="32071"/>
    <cellStyle name="警告文字 16 7 4" xfId="32072"/>
    <cellStyle name="警告文字 16 8" xfId="32073"/>
    <cellStyle name="警告文字 16 8 2" xfId="32074"/>
    <cellStyle name="警告文字 16 9" xfId="32075"/>
    <cellStyle name="警告文字 16 9 2" xfId="32076"/>
    <cellStyle name="警告文字 17" xfId="32077"/>
    <cellStyle name="警告文字 17 2" xfId="32078"/>
    <cellStyle name="警告文字 17 2 2" xfId="32079"/>
    <cellStyle name="警告文字 17 2 2 2" xfId="32080"/>
    <cellStyle name="警告文字 17 2 3" xfId="32081"/>
    <cellStyle name="警告文字 17 2 3 2" xfId="32082"/>
    <cellStyle name="警告文字 17 2 3 3" xfId="32083"/>
    <cellStyle name="警告文字 17 2 4" xfId="32084"/>
    <cellStyle name="警告文字 17 2 5" xfId="32085"/>
    <cellStyle name="警告文字 17 3" xfId="32086"/>
    <cellStyle name="警告文字 17 3 2" xfId="32087"/>
    <cellStyle name="警告文字 17 3 2 2" xfId="32088"/>
    <cellStyle name="警告文字 17 3 3" xfId="32089"/>
    <cellStyle name="警告文字 17 3 3 2" xfId="32090"/>
    <cellStyle name="警告文字 17 3 3 3" xfId="32091"/>
    <cellStyle name="警告文字 17 3 4" xfId="32092"/>
    <cellStyle name="警告文字 17 4" xfId="32093"/>
    <cellStyle name="警告文字 17 4 2" xfId="32094"/>
    <cellStyle name="警告文字 17 4 2 2" xfId="32095"/>
    <cellStyle name="警告文字 17 4 3" xfId="32096"/>
    <cellStyle name="警告文字 17 4 3 2" xfId="32097"/>
    <cellStyle name="警告文字 17 4 3 3" xfId="32098"/>
    <cellStyle name="警告文字 17 4 4" xfId="32099"/>
    <cellStyle name="警告文字 17 5" xfId="32100"/>
    <cellStyle name="警告文字 17 5 2" xfId="32101"/>
    <cellStyle name="警告文字 17 6" xfId="32102"/>
    <cellStyle name="警告文字 17 6 2" xfId="32103"/>
    <cellStyle name="警告文字 17 7" xfId="32104"/>
    <cellStyle name="警告文字 17 7 2" xfId="32105"/>
    <cellStyle name="警告文字 17 7 3" xfId="32106"/>
    <cellStyle name="警告文字 17 8" xfId="32107"/>
    <cellStyle name="警告文字 17 9" xfId="32108"/>
    <cellStyle name="警告文字 18" xfId="32109"/>
    <cellStyle name="警告文字 18 2" xfId="32110"/>
    <cellStyle name="警告文字 18 2 2" xfId="32111"/>
    <cellStyle name="警告文字 18 2 3" xfId="32112"/>
    <cellStyle name="警告文字 18 3" xfId="32113"/>
    <cellStyle name="警告文字 18 3 2" xfId="32114"/>
    <cellStyle name="警告文字 18 4" xfId="32115"/>
    <cellStyle name="警告文字 18 4 2" xfId="32116"/>
    <cellStyle name="警告文字 18 4 3" xfId="32117"/>
    <cellStyle name="警告文字 18 5" xfId="32118"/>
    <cellStyle name="警告文字 18 6" xfId="32119"/>
    <cellStyle name="警告文字 19" xfId="32120"/>
    <cellStyle name="警告文字 19 2" xfId="32121"/>
    <cellStyle name="警告文字 19 2 2" xfId="32122"/>
    <cellStyle name="警告文字 19 2 3" xfId="32123"/>
    <cellStyle name="警告文字 19 3" xfId="32124"/>
    <cellStyle name="警告文字 19 3 2" xfId="32125"/>
    <cellStyle name="警告文字 19 4" xfId="32126"/>
    <cellStyle name="警告文字 19 4 2" xfId="32127"/>
    <cellStyle name="警告文字 19 4 3" xfId="32128"/>
    <cellStyle name="警告文字 19 5" xfId="32129"/>
    <cellStyle name="警告文字 19 6" xfId="32130"/>
    <cellStyle name="警告文字 2" xfId="32131"/>
    <cellStyle name="警告文字 2 10" xfId="32132"/>
    <cellStyle name="警告文字 2 10 2" xfId="32133"/>
    <cellStyle name="警告文字 2 10 2 2" xfId="32134"/>
    <cellStyle name="警告文字 2 10 3" xfId="32135"/>
    <cellStyle name="警告文字 2 10 3 2" xfId="32136"/>
    <cellStyle name="警告文字 2 10 3 3" xfId="32137"/>
    <cellStyle name="警告文字 2 10 4" xfId="32138"/>
    <cellStyle name="警告文字 2 11" xfId="32139"/>
    <cellStyle name="警告文字 2 11 2" xfId="32140"/>
    <cellStyle name="警告文字 2 11 2 2" xfId="32141"/>
    <cellStyle name="警告文字 2 11 3" xfId="32142"/>
    <cellStyle name="警告文字 2 11 3 2" xfId="32143"/>
    <cellStyle name="警告文字 2 11 3 3" xfId="32144"/>
    <cellStyle name="警告文字 2 11 4" xfId="32145"/>
    <cellStyle name="警告文字 2 12" xfId="32146"/>
    <cellStyle name="警告文字 2 12 2" xfId="32147"/>
    <cellStyle name="警告文字 2 13" xfId="32148"/>
    <cellStyle name="警告文字 2 13 2" xfId="32149"/>
    <cellStyle name="警告文字 2 14" xfId="32150"/>
    <cellStyle name="警告文字 2 14 2" xfId="32151"/>
    <cellStyle name="警告文字 2 14 3" xfId="32152"/>
    <cellStyle name="警告文字 2 15" xfId="32153"/>
    <cellStyle name="警告文字 2 2" xfId="32154"/>
    <cellStyle name="警告文字 2 2 2" xfId="32155"/>
    <cellStyle name="警告文字 2 2 2 2" xfId="32156"/>
    <cellStyle name="警告文字 2 2 2 2 2" xfId="32157"/>
    <cellStyle name="警告文字 2 2 2 3" xfId="32158"/>
    <cellStyle name="警告文字 2 2 2 3 2" xfId="32159"/>
    <cellStyle name="警告文字 2 2 2 4" xfId="32160"/>
    <cellStyle name="警告文字 2 2 2 4 2" xfId="32161"/>
    <cellStyle name="警告文字 2 2 2 4 3" xfId="32162"/>
    <cellStyle name="警告文字 2 2 2 5" xfId="32163"/>
    <cellStyle name="警告文字 2 2 3" xfId="32164"/>
    <cellStyle name="警告文字 2 2 3 2" xfId="32165"/>
    <cellStyle name="警告文字 2 2 3 2 2" xfId="32166"/>
    <cellStyle name="警告文字 2 2 3 3" xfId="32167"/>
    <cellStyle name="警告文字 2 2 3 3 2" xfId="32168"/>
    <cellStyle name="警告文字 2 2 3 4" xfId="32169"/>
    <cellStyle name="警告文字 2 2 3 4 2" xfId="32170"/>
    <cellStyle name="警告文字 2 2 3 4 3" xfId="32171"/>
    <cellStyle name="警告文字 2 2 3 5" xfId="32172"/>
    <cellStyle name="警告文字 2 2 4" xfId="32173"/>
    <cellStyle name="警告文字 2 2 4 2" xfId="32174"/>
    <cellStyle name="警告文字 2 2 4 2 2" xfId="32175"/>
    <cellStyle name="警告文字 2 2 4 3" xfId="32176"/>
    <cellStyle name="警告文字 2 2 4 3 2" xfId="32177"/>
    <cellStyle name="警告文字 2 2 4 3 3" xfId="32178"/>
    <cellStyle name="警告文字 2 2 4 4" xfId="32179"/>
    <cellStyle name="警告文字 2 2 4 5" xfId="32180"/>
    <cellStyle name="警告文字 2 2 5" xfId="32181"/>
    <cellStyle name="警告文字 2 2 5 2" xfId="32182"/>
    <cellStyle name="警告文字 2 2 6" xfId="32183"/>
    <cellStyle name="警告文字 2 2 6 2" xfId="32184"/>
    <cellStyle name="警告文字 2 2 7" xfId="32185"/>
    <cellStyle name="警告文字 2 2 7 2" xfId="32186"/>
    <cellStyle name="警告文字 2 2 7 3" xfId="32187"/>
    <cellStyle name="警告文字 2 2 8" xfId="32188"/>
    <cellStyle name="警告文字 2 3" xfId="32189"/>
    <cellStyle name="警告文字 2 3 2" xfId="32190"/>
    <cellStyle name="警告文字 2 3 2 2" xfId="32191"/>
    <cellStyle name="警告文字 2 3 2 2 2" xfId="32192"/>
    <cellStyle name="警告文字 2 3 2 3" xfId="32193"/>
    <cellStyle name="警告文字 2 3 2 3 2" xfId="32194"/>
    <cellStyle name="警告文字 2 3 2 4" xfId="32195"/>
    <cellStyle name="警告文字 2 3 2 4 2" xfId="32196"/>
    <cellStyle name="警告文字 2 3 2 4 3" xfId="32197"/>
    <cellStyle name="警告文字 2 3 2 5" xfId="32198"/>
    <cellStyle name="警告文字 2 3 3" xfId="32199"/>
    <cellStyle name="警告文字 2 3 3 2" xfId="32200"/>
    <cellStyle name="警告文字 2 3 3 2 2" xfId="32201"/>
    <cellStyle name="警告文字 2 3 3 3" xfId="32202"/>
    <cellStyle name="警告文字 2 3 3 3 2" xfId="32203"/>
    <cellStyle name="警告文字 2 3 3 4" xfId="32204"/>
    <cellStyle name="警告文字 2 3 3 4 2" xfId="32205"/>
    <cellStyle name="警告文字 2 3 3 4 3" xfId="32206"/>
    <cellStyle name="警告文字 2 3 3 5" xfId="32207"/>
    <cellStyle name="警告文字 2 3 4" xfId="32208"/>
    <cellStyle name="警告文字 2 3 4 2" xfId="32209"/>
    <cellStyle name="警告文字 2 3 4 2 2" xfId="32210"/>
    <cellStyle name="警告文字 2 3 4 3" xfId="32211"/>
    <cellStyle name="警告文字 2 3 4 3 2" xfId="32212"/>
    <cellStyle name="警告文字 2 3 4 3 3" xfId="32213"/>
    <cellStyle name="警告文字 2 3 4 4" xfId="32214"/>
    <cellStyle name="警告文字 2 3 4 5" xfId="32215"/>
    <cellStyle name="警告文字 2 3 5" xfId="32216"/>
    <cellStyle name="警告文字 2 3 5 2" xfId="32217"/>
    <cellStyle name="警告文字 2 3 6" xfId="32218"/>
    <cellStyle name="警告文字 2 3 6 2" xfId="32219"/>
    <cellStyle name="警告文字 2 3 7" xfId="32220"/>
    <cellStyle name="警告文字 2 3 7 2" xfId="32221"/>
    <cellStyle name="警告文字 2 3 7 3" xfId="32222"/>
    <cellStyle name="警告文字 2 3 8" xfId="32223"/>
    <cellStyle name="警告文字 2 3 9" xfId="32224"/>
    <cellStyle name="警告文字 2 4" xfId="32225"/>
    <cellStyle name="警告文字 2 4 2" xfId="32226"/>
    <cellStyle name="警告文字 2 4 2 2" xfId="32227"/>
    <cellStyle name="警告文字 2 4 2 2 2" xfId="32228"/>
    <cellStyle name="警告文字 2 4 2 3" xfId="32229"/>
    <cellStyle name="警告文字 2 4 2 3 2" xfId="32230"/>
    <cellStyle name="警告文字 2 4 2 4" xfId="32231"/>
    <cellStyle name="警告文字 2 4 2 4 2" xfId="32232"/>
    <cellStyle name="警告文字 2 4 2 4 3" xfId="32233"/>
    <cellStyle name="警告文字 2 4 2 5" xfId="32234"/>
    <cellStyle name="警告文字 2 4 3" xfId="32235"/>
    <cellStyle name="警告文字 2 4 3 2" xfId="32236"/>
    <cellStyle name="警告文字 2 4 3 2 2" xfId="32237"/>
    <cellStyle name="警告文字 2 4 3 3" xfId="32238"/>
    <cellStyle name="警告文字 2 4 3 3 2" xfId="32239"/>
    <cellStyle name="警告文字 2 4 3 4" xfId="32240"/>
    <cellStyle name="警告文字 2 4 3 4 2" xfId="32241"/>
    <cellStyle name="警告文字 2 4 3 4 3" xfId="32242"/>
    <cellStyle name="警告文字 2 4 3 5" xfId="32243"/>
    <cellStyle name="警告文字 2 4 4" xfId="32244"/>
    <cellStyle name="警告文字 2 4 4 2" xfId="32245"/>
    <cellStyle name="警告文字 2 4 4 2 2" xfId="32246"/>
    <cellStyle name="警告文字 2 4 4 3" xfId="32247"/>
    <cellStyle name="警告文字 2 4 4 3 2" xfId="32248"/>
    <cellStyle name="警告文字 2 4 4 3 3" xfId="32249"/>
    <cellStyle name="警告文字 2 4 4 4" xfId="32250"/>
    <cellStyle name="警告文字 2 4 4 5" xfId="32251"/>
    <cellStyle name="警告文字 2 4 5" xfId="32252"/>
    <cellStyle name="警告文字 2 4 5 2" xfId="32253"/>
    <cellStyle name="警告文字 2 4 6" xfId="32254"/>
    <cellStyle name="警告文字 2 4 6 2" xfId="32255"/>
    <cellStyle name="警告文字 2 4 7" xfId="32256"/>
    <cellStyle name="警告文字 2 4 7 2" xfId="32257"/>
    <cellStyle name="警告文字 2 4 7 3" xfId="32258"/>
    <cellStyle name="警告文字 2 4 8" xfId="32259"/>
    <cellStyle name="警告文字 2 4 9" xfId="32260"/>
    <cellStyle name="警告文字 2 5" xfId="32261"/>
    <cellStyle name="警告文字 2 5 2" xfId="32262"/>
    <cellStyle name="警告文字 2 5 2 2" xfId="32263"/>
    <cellStyle name="警告文字 2 5 2 2 2" xfId="32264"/>
    <cellStyle name="警告文字 2 5 2 3" xfId="32265"/>
    <cellStyle name="警告文字 2 5 2 3 2" xfId="32266"/>
    <cellStyle name="警告文字 2 5 2 3 3" xfId="32267"/>
    <cellStyle name="警告文字 2 5 2 4" xfId="32268"/>
    <cellStyle name="警告文字 2 5 3" xfId="32269"/>
    <cellStyle name="警告文字 2 5 3 2" xfId="32270"/>
    <cellStyle name="警告文字 2 5 3 2 2" xfId="32271"/>
    <cellStyle name="警告文字 2 5 3 3" xfId="32272"/>
    <cellStyle name="警告文字 2 5 3 3 2" xfId="32273"/>
    <cellStyle name="警告文字 2 5 3 3 3" xfId="32274"/>
    <cellStyle name="警告文字 2 5 3 4" xfId="32275"/>
    <cellStyle name="警告文字 2 5 4" xfId="32276"/>
    <cellStyle name="警告文字 2 5 4 2" xfId="32277"/>
    <cellStyle name="警告文字 2 5 4 2 2" xfId="32278"/>
    <cellStyle name="警告文字 2 5 4 3" xfId="32279"/>
    <cellStyle name="警告文字 2 5 4 3 2" xfId="32280"/>
    <cellStyle name="警告文字 2 5 4 3 3" xfId="32281"/>
    <cellStyle name="警告文字 2 5 4 4" xfId="32282"/>
    <cellStyle name="警告文字 2 5 5" xfId="32283"/>
    <cellStyle name="警告文字 2 5 5 2" xfId="32284"/>
    <cellStyle name="警告文字 2 5 6" xfId="32285"/>
    <cellStyle name="警告文字 2 5 6 2" xfId="32286"/>
    <cellStyle name="警告文字 2 5 7" xfId="32287"/>
    <cellStyle name="警告文字 2 5 7 2" xfId="32288"/>
    <cellStyle name="警告文字 2 5 7 3" xfId="32289"/>
    <cellStyle name="警告文字 2 5 8" xfId="32290"/>
    <cellStyle name="警告文字 2 5 9" xfId="32291"/>
    <cellStyle name="警告文字 2 6" xfId="32292"/>
    <cellStyle name="警告文字 2 6 2" xfId="32293"/>
    <cellStyle name="警告文字 2 6 2 2" xfId="32294"/>
    <cellStyle name="警告文字 2 6 3" xfId="32295"/>
    <cellStyle name="警告文字 2 6 3 2" xfId="32296"/>
    <cellStyle name="警告文字 2 6 4" xfId="32297"/>
    <cellStyle name="警告文字 2 6 4 2" xfId="32298"/>
    <cellStyle name="警告文字 2 6 4 3" xfId="32299"/>
    <cellStyle name="警告文字 2 6 5" xfId="32300"/>
    <cellStyle name="警告文字 2 7" xfId="32301"/>
    <cellStyle name="警告文字 2 7 2" xfId="32302"/>
    <cellStyle name="警告文字 2 7 2 2" xfId="32303"/>
    <cellStyle name="警告文字 2 7 3" xfId="32304"/>
    <cellStyle name="警告文字 2 7 3 2" xfId="32305"/>
    <cellStyle name="警告文字 2 7 3 3" xfId="32306"/>
    <cellStyle name="警告文字 2 7 4" xfId="32307"/>
    <cellStyle name="警告文字 2 7 5" xfId="32308"/>
    <cellStyle name="警告文字 2 8" xfId="32309"/>
    <cellStyle name="警告文字 2 8 2" xfId="32310"/>
    <cellStyle name="警告文字 2 8 2 2" xfId="32311"/>
    <cellStyle name="警告文字 2 8 3" xfId="32312"/>
    <cellStyle name="警告文字 2 8 3 2" xfId="32313"/>
    <cellStyle name="警告文字 2 8 3 3" xfId="32314"/>
    <cellStyle name="警告文字 2 8 4" xfId="32315"/>
    <cellStyle name="警告文字 2 9" xfId="32316"/>
    <cellStyle name="警告文字 2 9 2" xfId="32317"/>
    <cellStyle name="警告文字 2 9 2 2" xfId="32318"/>
    <cellStyle name="警告文字 2 9 3" xfId="32319"/>
    <cellStyle name="警告文字 2 9 3 2" xfId="32320"/>
    <cellStyle name="警告文字 2 9 3 3" xfId="32321"/>
    <cellStyle name="警告文字 2 9 4" xfId="32322"/>
    <cellStyle name="警告文字 20" xfId="32323"/>
    <cellStyle name="警告文字 20 2" xfId="32324"/>
    <cellStyle name="警告文字 20 2 2" xfId="32325"/>
    <cellStyle name="警告文字 20 3" xfId="32326"/>
    <cellStyle name="警告文字 20 3 2" xfId="32327"/>
    <cellStyle name="警告文字 20 3 3" xfId="32328"/>
    <cellStyle name="警告文字 20 4" xfId="32329"/>
    <cellStyle name="警告文字 21" xfId="32330"/>
    <cellStyle name="警告文字 21 2" xfId="32331"/>
    <cellStyle name="警告文字 21 2 2" xfId="32332"/>
    <cellStyle name="警告文字 21 3" xfId="32333"/>
    <cellStyle name="警告文字 21 3 2" xfId="32334"/>
    <cellStyle name="警告文字 21 3 3" xfId="32335"/>
    <cellStyle name="警告文字 21 4" xfId="32336"/>
    <cellStyle name="警告文字 22" xfId="32337"/>
    <cellStyle name="警告文字 22 2" xfId="32338"/>
    <cellStyle name="警告文字 22 2 2" xfId="32339"/>
    <cellStyle name="警告文字 22 3" xfId="32340"/>
    <cellStyle name="警告文字 22 3 2" xfId="32341"/>
    <cellStyle name="警告文字 22 3 3" xfId="32342"/>
    <cellStyle name="警告文字 22 4" xfId="32343"/>
    <cellStyle name="警告文字 23" xfId="32344"/>
    <cellStyle name="警告文字 23 2" xfId="32345"/>
    <cellStyle name="警告文字 24" xfId="32346"/>
    <cellStyle name="警告文字 24 2" xfId="32347"/>
    <cellStyle name="警告文字 25" xfId="32348"/>
    <cellStyle name="警告文字 3" xfId="32349"/>
    <cellStyle name="警告文字 3 10" xfId="32350"/>
    <cellStyle name="警告文字 3 10 2" xfId="32351"/>
    <cellStyle name="警告文字 3 10 3" xfId="32352"/>
    <cellStyle name="警告文字 3 11" xfId="32353"/>
    <cellStyle name="警告文字 3 2" xfId="32354"/>
    <cellStyle name="警告文字 3 2 2" xfId="32355"/>
    <cellStyle name="警告文字 3 2 2 2" xfId="32356"/>
    <cellStyle name="警告文字 3 2 2 2 2" xfId="32357"/>
    <cellStyle name="警告文字 3 2 2 3" xfId="32358"/>
    <cellStyle name="警告文字 3 2 2 3 2" xfId="32359"/>
    <cellStyle name="警告文字 3 2 2 4" xfId="32360"/>
    <cellStyle name="警告文字 3 2 2 4 2" xfId="32361"/>
    <cellStyle name="警告文字 3 2 2 4 3" xfId="32362"/>
    <cellStyle name="警告文字 3 2 2 5" xfId="32363"/>
    <cellStyle name="警告文字 3 2 3" xfId="32364"/>
    <cellStyle name="警告文字 3 2 3 2" xfId="32365"/>
    <cellStyle name="警告文字 3 2 3 2 2" xfId="32366"/>
    <cellStyle name="警告文字 3 2 3 3" xfId="32367"/>
    <cellStyle name="警告文字 3 2 3 3 2" xfId="32368"/>
    <cellStyle name="警告文字 3 2 3 4" xfId="32369"/>
    <cellStyle name="警告文字 3 2 3 4 2" xfId="32370"/>
    <cellStyle name="警告文字 3 2 3 4 3" xfId="32371"/>
    <cellStyle name="警告文字 3 2 3 5" xfId="32372"/>
    <cellStyle name="警告文字 3 2 4" xfId="32373"/>
    <cellStyle name="警告文字 3 2 4 2" xfId="32374"/>
    <cellStyle name="警告文字 3 2 4 2 2" xfId="32375"/>
    <cellStyle name="警告文字 3 2 4 3" xfId="32376"/>
    <cellStyle name="警告文字 3 2 4 3 2" xfId="32377"/>
    <cellStyle name="警告文字 3 2 4 3 3" xfId="32378"/>
    <cellStyle name="警告文字 3 2 4 4" xfId="32379"/>
    <cellStyle name="警告文字 3 2 4 5" xfId="32380"/>
    <cellStyle name="警告文字 3 2 5" xfId="32381"/>
    <cellStyle name="警告文字 3 2 5 2" xfId="32382"/>
    <cellStyle name="警告文字 3 2 6" xfId="32383"/>
    <cellStyle name="警告文字 3 2 6 2" xfId="32384"/>
    <cellStyle name="警告文字 3 2 7" xfId="32385"/>
    <cellStyle name="警告文字 3 2 7 2" xfId="32386"/>
    <cellStyle name="警告文字 3 2 7 3" xfId="32387"/>
    <cellStyle name="警告文字 3 2 8" xfId="32388"/>
    <cellStyle name="警告文字 3 2 9" xfId="32389"/>
    <cellStyle name="警告文字 3 3" xfId="32390"/>
    <cellStyle name="警告文字 3 3 2" xfId="32391"/>
    <cellStyle name="警告文字 3 3 2 2" xfId="32392"/>
    <cellStyle name="警告文字 3 3 2 2 2" xfId="32393"/>
    <cellStyle name="警告文字 3 3 2 3" xfId="32394"/>
    <cellStyle name="警告文字 3 3 2 3 2" xfId="32395"/>
    <cellStyle name="警告文字 3 3 2 4" xfId="32396"/>
    <cellStyle name="警告文字 3 3 2 4 2" xfId="32397"/>
    <cellStyle name="警告文字 3 3 2 4 3" xfId="32398"/>
    <cellStyle name="警告文字 3 3 2 5" xfId="32399"/>
    <cellStyle name="警告文字 3 3 3" xfId="32400"/>
    <cellStyle name="警告文字 3 3 3 2" xfId="32401"/>
    <cellStyle name="警告文字 3 3 3 2 2" xfId="32402"/>
    <cellStyle name="警告文字 3 3 3 3" xfId="32403"/>
    <cellStyle name="警告文字 3 3 3 3 2" xfId="32404"/>
    <cellStyle name="警告文字 3 3 3 4" xfId="32405"/>
    <cellStyle name="警告文字 3 3 3 4 2" xfId="32406"/>
    <cellStyle name="警告文字 3 3 3 4 3" xfId="32407"/>
    <cellStyle name="警告文字 3 3 3 5" xfId="32408"/>
    <cellStyle name="警告文字 3 3 4" xfId="32409"/>
    <cellStyle name="警告文字 3 3 4 2" xfId="32410"/>
    <cellStyle name="警告文字 3 3 4 2 2" xfId="32411"/>
    <cellStyle name="警告文字 3 3 4 3" xfId="32412"/>
    <cellStyle name="警告文字 3 3 4 3 2" xfId="32413"/>
    <cellStyle name="警告文字 3 3 4 3 3" xfId="32414"/>
    <cellStyle name="警告文字 3 3 4 4" xfId="32415"/>
    <cellStyle name="警告文字 3 3 4 5" xfId="32416"/>
    <cellStyle name="警告文字 3 3 5" xfId="32417"/>
    <cellStyle name="警告文字 3 3 5 2" xfId="32418"/>
    <cellStyle name="警告文字 3 3 6" xfId="32419"/>
    <cellStyle name="警告文字 3 3 6 2" xfId="32420"/>
    <cellStyle name="警告文字 3 3 7" xfId="32421"/>
    <cellStyle name="警告文字 3 3 7 2" xfId="32422"/>
    <cellStyle name="警告文字 3 3 7 3" xfId="32423"/>
    <cellStyle name="警告文字 3 3 8" xfId="32424"/>
    <cellStyle name="警告文字 3 3 9" xfId="32425"/>
    <cellStyle name="警告文字 3 4" xfId="32426"/>
    <cellStyle name="警告文字 3 4 2" xfId="32427"/>
    <cellStyle name="警告文字 3 4 2 2" xfId="32428"/>
    <cellStyle name="警告文字 3 4 2 2 2" xfId="32429"/>
    <cellStyle name="警告文字 3 4 2 3" xfId="32430"/>
    <cellStyle name="警告文字 3 4 2 3 2" xfId="32431"/>
    <cellStyle name="警告文字 3 4 2 4" xfId="32432"/>
    <cellStyle name="警告文字 3 4 2 4 2" xfId="32433"/>
    <cellStyle name="警告文字 3 4 2 4 3" xfId="32434"/>
    <cellStyle name="警告文字 3 4 2 5" xfId="32435"/>
    <cellStyle name="警告文字 3 4 3" xfId="32436"/>
    <cellStyle name="警告文字 3 4 3 2" xfId="32437"/>
    <cellStyle name="警告文字 3 4 3 2 2" xfId="32438"/>
    <cellStyle name="警告文字 3 4 3 3" xfId="32439"/>
    <cellStyle name="警告文字 3 4 3 3 2" xfId="32440"/>
    <cellStyle name="警告文字 3 4 3 4" xfId="32441"/>
    <cellStyle name="警告文字 3 4 3 4 2" xfId="32442"/>
    <cellStyle name="警告文字 3 4 3 4 3" xfId="32443"/>
    <cellStyle name="警告文字 3 4 3 5" xfId="32444"/>
    <cellStyle name="警告文字 3 4 4" xfId="32445"/>
    <cellStyle name="警告文字 3 4 4 2" xfId="32446"/>
    <cellStyle name="警告文字 3 4 4 2 2" xfId="32447"/>
    <cellStyle name="警告文字 3 4 4 3" xfId="32448"/>
    <cellStyle name="警告文字 3 4 4 3 2" xfId="32449"/>
    <cellStyle name="警告文字 3 4 4 3 3" xfId="32450"/>
    <cellStyle name="警告文字 3 4 4 4" xfId="32451"/>
    <cellStyle name="警告文字 3 4 4 5" xfId="32452"/>
    <cellStyle name="警告文字 3 4 5" xfId="32453"/>
    <cellStyle name="警告文字 3 4 5 2" xfId="32454"/>
    <cellStyle name="警告文字 3 4 6" xfId="32455"/>
    <cellStyle name="警告文字 3 4 6 2" xfId="32456"/>
    <cellStyle name="警告文字 3 4 7" xfId="32457"/>
    <cellStyle name="警告文字 3 4 7 2" xfId="32458"/>
    <cellStyle name="警告文字 3 4 7 3" xfId="32459"/>
    <cellStyle name="警告文字 3 4 8" xfId="32460"/>
    <cellStyle name="警告文字 3 4 9" xfId="32461"/>
    <cellStyle name="警告文字 3 5" xfId="32462"/>
    <cellStyle name="警告文字 3 5 2" xfId="32463"/>
    <cellStyle name="警告文字 3 5 2 2" xfId="32464"/>
    <cellStyle name="警告文字 3 5 3" xfId="32465"/>
    <cellStyle name="警告文字 3 5 3 2" xfId="32466"/>
    <cellStyle name="警告文字 3 5 4" xfId="32467"/>
    <cellStyle name="警告文字 3 5 4 2" xfId="32468"/>
    <cellStyle name="警告文字 3 5 4 3" xfId="32469"/>
    <cellStyle name="警告文字 3 5 5" xfId="32470"/>
    <cellStyle name="警告文字 3 5 6" xfId="32471"/>
    <cellStyle name="警告文字 3 6" xfId="32472"/>
    <cellStyle name="警告文字 3 6 2" xfId="32473"/>
    <cellStyle name="警告文字 3 6 2 2" xfId="32474"/>
    <cellStyle name="警告文字 3 6 3" xfId="32475"/>
    <cellStyle name="警告文字 3 6 3 2" xfId="32476"/>
    <cellStyle name="警告文字 3 6 4" xfId="32477"/>
    <cellStyle name="警告文字 3 6 4 2" xfId="32478"/>
    <cellStyle name="警告文字 3 6 4 3" xfId="32479"/>
    <cellStyle name="警告文字 3 6 5" xfId="32480"/>
    <cellStyle name="警告文字 3 7" xfId="32481"/>
    <cellStyle name="警告文字 3 7 2" xfId="32482"/>
    <cellStyle name="警告文字 3 7 2 2" xfId="32483"/>
    <cellStyle name="警告文字 3 7 3" xfId="32484"/>
    <cellStyle name="警告文字 3 7 3 2" xfId="32485"/>
    <cellStyle name="警告文字 3 7 3 3" xfId="32486"/>
    <cellStyle name="警告文字 3 7 4" xfId="32487"/>
    <cellStyle name="警告文字 3 7 5" xfId="32488"/>
    <cellStyle name="警告文字 3 8" xfId="32489"/>
    <cellStyle name="警告文字 3 8 2" xfId="32490"/>
    <cellStyle name="警告文字 3 9" xfId="32491"/>
    <cellStyle name="警告文字 3 9 2" xfId="32492"/>
    <cellStyle name="警告文字 4" xfId="32493"/>
    <cellStyle name="警告文字 4 10" xfId="32494"/>
    <cellStyle name="警告文字 4 10 2" xfId="32495"/>
    <cellStyle name="警告文字 4 10 3" xfId="32496"/>
    <cellStyle name="警告文字 4 11" xfId="32497"/>
    <cellStyle name="警告文字 4 2" xfId="32498"/>
    <cellStyle name="警告文字 4 2 2" xfId="32499"/>
    <cellStyle name="警告文字 4 2 2 2" xfId="32500"/>
    <cellStyle name="警告文字 4 2 2 2 2" xfId="32501"/>
    <cellStyle name="警告文字 4 2 2 3" xfId="32502"/>
    <cellStyle name="警告文字 4 2 2 3 2" xfId="32503"/>
    <cellStyle name="警告文字 4 2 2 4" xfId="32504"/>
    <cellStyle name="警告文字 4 2 2 4 2" xfId="32505"/>
    <cellStyle name="警告文字 4 2 2 4 3" xfId="32506"/>
    <cellStyle name="警告文字 4 2 2 5" xfId="32507"/>
    <cellStyle name="警告文字 4 2 3" xfId="32508"/>
    <cellStyle name="警告文字 4 2 3 2" xfId="32509"/>
    <cellStyle name="警告文字 4 2 3 2 2" xfId="32510"/>
    <cellStyle name="警告文字 4 2 3 3" xfId="32511"/>
    <cellStyle name="警告文字 4 2 3 3 2" xfId="32512"/>
    <cellStyle name="警告文字 4 2 3 4" xfId="32513"/>
    <cellStyle name="警告文字 4 2 3 4 2" xfId="32514"/>
    <cellStyle name="警告文字 4 2 3 4 3" xfId="32515"/>
    <cellStyle name="警告文字 4 2 3 5" xfId="32516"/>
    <cellStyle name="警告文字 4 2 4" xfId="32517"/>
    <cellStyle name="警告文字 4 2 4 2" xfId="32518"/>
    <cellStyle name="警告文字 4 2 4 2 2" xfId="32519"/>
    <cellStyle name="警告文字 4 2 4 3" xfId="32520"/>
    <cellStyle name="警告文字 4 2 4 3 2" xfId="32521"/>
    <cellStyle name="警告文字 4 2 4 3 3" xfId="32522"/>
    <cellStyle name="警告文字 4 2 4 4" xfId="32523"/>
    <cellStyle name="警告文字 4 2 4 5" xfId="32524"/>
    <cellStyle name="警告文字 4 2 5" xfId="32525"/>
    <cellStyle name="警告文字 4 2 5 2" xfId="32526"/>
    <cellStyle name="警告文字 4 2 6" xfId="32527"/>
    <cellStyle name="警告文字 4 2 6 2" xfId="32528"/>
    <cellStyle name="警告文字 4 2 7" xfId="32529"/>
    <cellStyle name="警告文字 4 2 7 2" xfId="32530"/>
    <cellStyle name="警告文字 4 2 7 3" xfId="32531"/>
    <cellStyle name="警告文字 4 2 8" xfId="32532"/>
    <cellStyle name="警告文字 4 2 9" xfId="32533"/>
    <cellStyle name="警告文字 4 3" xfId="32534"/>
    <cellStyle name="警告文字 4 3 2" xfId="32535"/>
    <cellStyle name="警告文字 4 3 2 2" xfId="32536"/>
    <cellStyle name="警告文字 4 3 2 2 2" xfId="32537"/>
    <cellStyle name="警告文字 4 3 2 3" xfId="32538"/>
    <cellStyle name="警告文字 4 3 2 3 2" xfId="32539"/>
    <cellStyle name="警告文字 4 3 2 4" xfId="32540"/>
    <cellStyle name="警告文字 4 3 2 4 2" xfId="32541"/>
    <cellStyle name="警告文字 4 3 2 4 3" xfId="32542"/>
    <cellStyle name="警告文字 4 3 2 5" xfId="32543"/>
    <cellStyle name="警告文字 4 3 3" xfId="32544"/>
    <cellStyle name="警告文字 4 3 3 2" xfId="32545"/>
    <cellStyle name="警告文字 4 3 3 2 2" xfId="32546"/>
    <cellStyle name="警告文字 4 3 3 3" xfId="32547"/>
    <cellStyle name="警告文字 4 3 3 3 2" xfId="32548"/>
    <cellStyle name="警告文字 4 3 3 4" xfId="32549"/>
    <cellStyle name="警告文字 4 3 3 4 2" xfId="32550"/>
    <cellStyle name="警告文字 4 3 3 4 3" xfId="32551"/>
    <cellStyle name="警告文字 4 3 3 5" xfId="32552"/>
    <cellStyle name="警告文字 4 3 4" xfId="32553"/>
    <cellStyle name="警告文字 4 3 4 2" xfId="32554"/>
    <cellStyle name="警告文字 4 3 4 2 2" xfId="32555"/>
    <cellStyle name="警告文字 4 3 4 3" xfId="32556"/>
    <cellStyle name="警告文字 4 3 4 3 2" xfId="32557"/>
    <cellStyle name="警告文字 4 3 4 3 3" xfId="32558"/>
    <cellStyle name="警告文字 4 3 4 4" xfId="32559"/>
    <cellStyle name="警告文字 4 3 4 5" xfId="32560"/>
    <cellStyle name="警告文字 4 3 5" xfId="32561"/>
    <cellStyle name="警告文字 4 3 5 2" xfId="32562"/>
    <cellStyle name="警告文字 4 3 6" xfId="32563"/>
    <cellStyle name="警告文字 4 3 6 2" xfId="32564"/>
    <cellStyle name="警告文字 4 3 7" xfId="32565"/>
    <cellStyle name="警告文字 4 3 7 2" xfId="32566"/>
    <cellStyle name="警告文字 4 3 7 3" xfId="32567"/>
    <cellStyle name="警告文字 4 3 8" xfId="32568"/>
    <cellStyle name="警告文字 4 3 9" xfId="32569"/>
    <cellStyle name="警告文字 4 4" xfId="32570"/>
    <cellStyle name="警告文字 4 4 2" xfId="32571"/>
    <cellStyle name="警告文字 4 4 2 2" xfId="32572"/>
    <cellStyle name="警告文字 4 4 2 2 2" xfId="32573"/>
    <cellStyle name="警告文字 4 4 2 3" xfId="32574"/>
    <cellStyle name="警告文字 4 4 2 3 2" xfId="32575"/>
    <cellStyle name="警告文字 4 4 2 4" xfId="32576"/>
    <cellStyle name="警告文字 4 4 2 4 2" xfId="32577"/>
    <cellStyle name="警告文字 4 4 2 4 3" xfId="32578"/>
    <cellStyle name="警告文字 4 4 2 5" xfId="32579"/>
    <cellStyle name="警告文字 4 4 3" xfId="32580"/>
    <cellStyle name="警告文字 4 4 3 2" xfId="32581"/>
    <cellStyle name="警告文字 4 4 3 2 2" xfId="32582"/>
    <cellStyle name="警告文字 4 4 3 3" xfId="32583"/>
    <cellStyle name="警告文字 4 4 3 3 2" xfId="32584"/>
    <cellStyle name="警告文字 4 4 3 4" xfId="32585"/>
    <cellStyle name="警告文字 4 4 3 4 2" xfId="32586"/>
    <cellStyle name="警告文字 4 4 3 4 3" xfId="32587"/>
    <cellStyle name="警告文字 4 4 3 5" xfId="32588"/>
    <cellStyle name="警告文字 4 4 4" xfId="32589"/>
    <cellStyle name="警告文字 4 4 4 2" xfId="32590"/>
    <cellStyle name="警告文字 4 4 4 2 2" xfId="32591"/>
    <cellStyle name="警告文字 4 4 4 3" xfId="32592"/>
    <cellStyle name="警告文字 4 4 4 3 2" xfId="32593"/>
    <cellStyle name="警告文字 4 4 4 3 3" xfId="32594"/>
    <cellStyle name="警告文字 4 4 4 4" xfId="32595"/>
    <cellStyle name="警告文字 4 4 4 5" xfId="32596"/>
    <cellStyle name="警告文字 4 4 5" xfId="32597"/>
    <cellStyle name="警告文字 4 4 5 2" xfId="32598"/>
    <cellStyle name="警告文字 4 4 6" xfId="32599"/>
    <cellStyle name="警告文字 4 4 6 2" xfId="32600"/>
    <cellStyle name="警告文字 4 4 7" xfId="32601"/>
    <cellStyle name="警告文字 4 4 7 2" xfId="32602"/>
    <cellStyle name="警告文字 4 4 7 3" xfId="32603"/>
    <cellStyle name="警告文字 4 4 8" xfId="32604"/>
    <cellStyle name="警告文字 4 4 9" xfId="32605"/>
    <cellStyle name="警告文字 4 5" xfId="32606"/>
    <cellStyle name="警告文字 4 5 2" xfId="32607"/>
    <cellStyle name="警告文字 4 5 2 2" xfId="32608"/>
    <cellStyle name="警告文字 4 5 3" xfId="32609"/>
    <cellStyle name="警告文字 4 5 3 2" xfId="32610"/>
    <cellStyle name="警告文字 4 5 4" xfId="32611"/>
    <cellStyle name="警告文字 4 5 4 2" xfId="32612"/>
    <cellStyle name="警告文字 4 5 4 3" xfId="32613"/>
    <cellStyle name="警告文字 4 5 5" xfId="32614"/>
    <cellStyle name="警告文字 4 5 6" xfId="32615"/>
    <cellStyle name="警告文字 4 6" xfId="32616"/>
    <cellStyle name="警告文字 4 6 2" xfId="32617"/>
    <cellStyle name="警告文字 4 6 2 2" xfId="32618"/>
    <cellStyle name="警告文字 4 6 3" xfId="32619"/>
    <cellStyle name="警告文字 4 6 3 2" xfId="32620"/>
    <cellStyle name="警告文字 4 6 4" xfId="32621"/>
    <cellStyle name="警告文字 4 6 4 2" xfId="32622"/>
    <cellStyle name="警告文字 4 6 4 3" xfId="32623"/>
    <cellStyle name="警告文字 4 6 5" xfId="32624"/>
    <cellStyle name="警告文字 4 7" xfId="32625"/>
    <cellStyle name="警告文字 4 7 2" xfId="32626"/>
    <cellStyle name="警告文字 4 7 2 2" xfId="32627"/>
    <cellStyle name="警告文字 4 7 3" xfId="32628"/>
    <cellStyle name="警告文字 4 7 3 2" xfId="32629"/>
    <cellStyle name="警告文字 4 7 3 3" xfId="32630"/>
    <cellStyle name="警告文字 4 7 4" xfId="32631"/>
    <cellStyle name="警告文字 4 7 5" xfId="32632"/>
    <cellStyle name="警告文字 4 8" xfId="32633"/>
    <cellStyle name="警告文字 4 8 2" xfId="32634"/>
    <cellStyle name="警告文字 4 9" xfId="32635"/>
    <cellStyle name="警告文字 4 9 2" xfId="32636"/>
    <cellStyle name="警告文字 5" xfId="32637"/>
    <cellStyle name="警告文字 5 10" xfId="32638"/>
    <cellStyle name="警告文字 5 10 2" xfId="32639"/>
    <cellStyle name="警告文字 5 10 3" xfId="32640"/>
    <cellStyle name="警告文字 5 11" xfId="32641"/>
    <cellStyle name="警告文字 5 2" xfId="32642"/>
    <cellStyle name="警告文字 5 2 2" xfId="32643"/>
    <cellStyle name="警告文字 5 2 2 2" xfId="32644"/>
    <cellStyle name="警告文字 5 2 2 2 2" xfId="32645"/>
    <cellStyle name="警告文字 5 2 2 3" xfId="32646"/>
    <cellStyle name="警告文字 5 2 2 3 2" xfId="32647"/>
    <cellStyle name="警告文字 5 2 2 4" xfId="32648"/>
    <cellStyle name="警告文字 5 2 2 4 2" xfId="32649"/>
    <cellStyle name="警告文字 5 2 2 4 3" xfId="32650"/>
    <cellStyle name="警告文字 5 2 2 5" xfId="32651"/>
    <cellStyle name="警告文字 5 2 3" xfId="32652"/>
    <cellStyle name="警告文字 5 2 3 2" xfId="32653"/>
    <cellStyle name="警告文字 5 2 3 2 2" xfId="32654"/>
    <cellStyle name="警告文字 5 2 3 3" xfId="32655"/>
    <cellStyle name="警告文字 5 2 3 3 2" xfId="32656"/>
    <cellStyle name="警告文字 5 2 3 4" xfId="32657"/>
    <cellStyle name="警告文字 5 2 3 4 2" xfId="32658"/>
    <cellStyle name="警告文字 5 2 3 4 3" xfId="32659"/>
    <cellStyle name="警告文字 5 2 3 5" xfId="32660"/>
    <cellStyle name="警告文字 5 2 4" xfId="32661"/>
    <cellStyle name="警告文字 5 2 4 2" xfId="32662"/>
    <cellStyle name="警告文字 5 2 4 2 2" xfId="32663"/>
    <cellStyle name="警告文字 5 2 4 3" xfId="32664"/>
    <cellStyle name="警告文字 5 2 4 3 2" xfId="32665"/>
    <cellStyle name="警告文字 5 2 4 3 3" xfId="32666"/>
    <cellStyle name="警告文字 5 2 4 4" xfId="32667"/>
    <cellStyle name="警告文字 5 2 4 5" xfId="32668"/>
    <cellStyle name="警告文字 5 2 5" xfId="32669"/>
    <cellStyle name="警告文字 5 2 5 2" xfId="32670"/>
    <cellStyle name="警告文字 5 2 6" xfId="32671"/>
    <cellStyle name="警告文字 5 2 6 2" xfId="32672"/>
    <cellStyle name="警告文字 5 2 7" xfId="32673"/>
    <cellStyle name="警告文字 5 2 7 2" xfId="32674"/>
    <cellStyle name="警告文字 5 2 7 3" xfId="32675"/>
    <cellStyle name="警告文字 5 2 8" xfId="32676"/>
    <cellStyle name="警告文字 5 2 9" xfId="32677"/>
    <cellStyle name="警告文字 5 3" xfId="32678"/>
    <cellStyle name="警告文字 5 3 2" xfId="32679"/>
    <cellStyle name="警告文字 5 3 2 2" xfId="32680"/>
    <cellStyle name="警告文字 5 3 2 2 2" xfId="32681"/>
    <cellStyle name="警告文字 5 3 2 3" xfId="32682"/>
    <cellStyle name="警告文字 5 3 2 3 2" xfId="32683"/>
    <cellStyle name="警告文字 5 3 2 4" xfId="32684"/>
    <cellStyle name="警告文字 5 3 2 4 2" xfId="32685"/>
    <cellStyle name="警告文字 5 3 2 4 3" xfId="32686"/>
    <cellStyle name="警告文字 5 3 2 5" xfId="32687"/>
    <cellStyle name="警告文字 5 3 3" xfId="32688"/>
    <cellStyle name="警告文字 5 3 3 2" xfId="32689"/>
    <cellStyle name="警告文字 5 3 3 2 2" xfId="32690"/>
    <cellStyle name="警告文字 5 3 3 3" xfId="32691"/>
    <cellStyle name="警告文字 5 3 3 3 2" xfId="32692"/>
    <cellStyle name="警告文字 5 3 3 4" xfId="32693"/>
    <cellStyle name="警告文字 5 3 3 4 2" xfId="32694"/>
    <cellStyle name="警告文字 5 3 3 4 3" xfId="32695"/>
    <cellStyle name="警告文字 5 3 3 5" xfId="32696"/>
    <cellStyle name="警告文字 5 3 4" xfId="32697"/>
    <cellStyle name="警告文字 5 3 4 2" xfId="32698"/>
    <cellStyle name="警告文字 5 3 4 2 2" xfId="32699"/>
    <cellStyle name="警告文字 5 3 4 3" xfId="32700"/>
    <cellStyle name="警告文字 5 3 4 3 2" xfId="32701"/>
    <cellStyle name="警告文字 5 3 4 3 3" xfId="32702"/>
    <cellStyle name="警告文字 5 3 4 4" xfId="32703"/>
    <cellStyle name="警告文字 5 3 4 5" xfId="32704"/>
    <cellStyle name="警告文字 5 3 5" xfId="32705"/>
    <cellStyle name="警告文字 5 3 5 2" xfId="32706"/>
    <cellStyle name="警告文字 5 3 6" xfId="32707"/>
    <cellStyle name="警告文字 5 3 6 2" xfId="32708"/>
    <cellStyle name="警告文字 5 3 7" xfId="32709"/>
    <cellStyle name="警告文字 5 3 7 2" xfId="32710"/>
    <cellStyle name="警告文字 5 3 7 3" xfId="32711"/>
    <cellStyle name="警告文字 5 3 8" xfId="32712"/>
    <cellStyle name="警告文字 5 3 9" xfId="32713"/>
    <cellStyle name="警告文字 5 4" xfId="32714"/>
    <cellStyle name="警告文字 5 4 2" xfId="32715"/>
    <cellStyle name="警告文字 5 4 2 2" xfId="32716"/>
    <cellStyle name="警告文字 5 4 2 2 2" xfId="32717"/>
    <cellStyle name="警告文字 5 4 2 3" xfId="32718"/>
    <cellStyle name="警告文字 5 4 2 3 2" xfId="32719"/>
    <cellStyle name="警告文字 5 4 2 4" xfId="32720"/>
    <cellStyle name="警告文字 5 4 2 4 2" xfId="32721"/>
    <cellStyle name="警告文字 5 4 2 4 3" xfId="32722"/>
    <cellStyle name="警告文字 5 4 2 5" xfId="32723"/>
    <cellStyle name="警告文字 5 4 3" xfId="32724"/>
    <cellStyle name="警告文字 5 4 3 2" xfId="32725"/>
    <cellStyle name="警告文字 5 4 3 2 2" xfId="32726"/>
    <cellStyle name="警告文字 5 4 3 3" xfId="32727"/>
    <cellStyle name="警告文字 5 4 3 3 2" xfId="32728"/>
    <cellStyle name="警告文字 5 4 3 4" xfId="32729"/>
    <cellStyle name="警告文字 5 4 3 4 2" xfId="32730"/>
    <cellStyle name="警告文字 5 4 3 4 3" xfId="32731"/>
    <cellStyle name="警告文字 5 4 3 5" xfId="32732"/>
    <cellStyle name="警告文字 5 4 4" xfId="32733"/>
    <cellStyle name="警告文字 5 4 4 2" xfId="32734"/>
    <cellStyle name="警告文字 5 4 4 2 2" xfId="32735"/>
    <cellStyle name="警告文字 5 4 4 3" xfId="32736"/>
    <cellStyle name="警告文字 5 4 4 3 2" xfId="32737"/>
    <cellStyle name="警告文字 5 4 4 3 3" xfId="32738"/>
    <cellStyle name="警告文字 5 4 4 4" xfId="32739"/>
    <cellStyle name="警告文字 5 4 4 5" xfId="32740"/>
    <cellStyle name="警告文字 5 4 5" xfId="32741"/>
    <cellStyle name="警告文字 5 4 5 2" xfId="32742"/>
    <cellStyle name="警告文字 5 4 6" xfId="32743"/>
    <cellStyle name="警告文字 5 4 6 2" xfId="32744"/>
    <cellStyle name="警告文字 5 4 7" xfId="32745"/>
    <cellStyle name="警告文字 5 4 7 2" xfId="32746"/>
    <cellStyle name="警告文字 5 4 7 3" xfId="32747"/>
    <cellStyle name="警告文字 5 4 8" xfId="32748"/>
    <cellStyle name="警告文字 5 4 9" xfId="32749"/>
    <cellStyle name="警告文字 5 5" xfId="32750"/>
    <cellStyle name="警告文字 5 5 2" xfId="32751"/>
    <cellStyle name="警告文字 5 5 2 2" xfId="32752"/>
    <cellStyle name="警告文字 5 5 3" xfId="32753"/>
    <cellStyle name="警告文字 5 5 3 2" xfId="32754"/>
    <cellStyle name="警告文字 5 5 4" xfId="32755"/>
    <cellStyle name="警告文字 5 5 4 2" xfId="32756"/>
    <cellStyle name="警告文字 5 5 4 3" xfId="32757"/>
    <cellStyle name="警告文字 5 5 5" xfId="32758"/>
    <cellStyle name="警告文字 5 5 6" xfId="32759"/>
    <cellStyle name="警告文字 5 6" xfId="32760"/>
    <cellStyle name="警告文字 5 6 2" xfId="32761"/>
    <cellStyle name="警告文字 5 6 2 2" xfId="32762"/>
    <cellStyle name="警告文字 5 6 3" xfId="32763"/>
    <cellStyle name="警告文字 5 6 3 2" xfId="32764"/>
    <cellStyle name="警告文字 5 6 4" xfId="32765"/>
    <cellStyle name="警告文字 5 6 4 2" xfId="32766"/>
    <cellStyle name="警告文字 5 6 4 3" xfId="32767"/>
    <cellStyle name="警告文字 5 6 5" xfId="32768"/>
    <cellStyle name="警告文字 5 7" xfId="32769"/>
    <cellStyle name="警告文字 5 7 2" xfId="32770"/>
    <cellStyle name="警告文字 5 7 2 2" xfId="32771"/>
    <cellStyle name="警告文字 5 7 3" xfId="32772"/>
    <cellStyle name="警告文字 5 7 3 2" xfId="32773"/>
    <cellStyle name="警告文字 5 7 3 3" xfId="32774"/>
    <cellStyle name="警告文字 5 7 4" xfId="32775"/>
    <cellStyle name="警告文字 5 7 5" xfId="32776"/>
    <cellStyle name="警告文字 5 8" xfId="32777"/>
    <cellStyle name="警告文字 5 8 2" xfId="32778"/>
    <cellStyle name="警告文字 5 9" xfId="32779"/>
    <cellStyle name="警告文字 5 9 2" xfId="32780"/>
    <cellStyle name="警告文字 6" xfId="32781"/>
    <cellStyle name="警告文字 6 10" xfId="32782"/>
    <cellStyle name="警告文字 6 10 2" xfId="32783"/>
    <cellStyle name="警告文字 6 10 3" xfId="32784"/>
    <cellStyle name="警告文字 6 11" xfId="32785"/>
    <cellStyle name="警告文字 6 2" xfId="32786"/>
    <cellStyle name="警告文字 6 2 2" xfId="32787"/>
    <cellStyle name="警告文字 6 2 2 2" xfId="32788"/>
    <cellStyle name="警告文字 6 2 2 2 2" xfId="32789"/>
    <cellStyle name="警告文字 6 2 2 3" xfId="32790"/>
    <cellStyle name="警告文字 6 2 2 3 2" xfId="32791"/>
    <cellStyle name="警告文字 6 2 2 4" xfId="32792"/>
    <cellStyle name="警告文字 6 2 2 4 2" xfId="32793"/>
    <cellStyle name="警告文字 6 2 2 4 3" xfId="32794"/>
    <cellStyle name="警告文字 6 2 2 5" xfId="32795"/>
    <cellStyle name="警告文字 6 2 3" xfId="32796"/>
    <cellStyle name="警告文字 6 2 3 2" xfId="32797"/>
    <cellStyle name="警告文字 6 2 3 2 2" xfId="32798"/>
    <cellStyle name="警告文字 6 2 3 3" xfId="32799"/>
    <cellStyle name="警告文字 6 2 3 3 2" xfId="32800"/>
    <cellStyle name="警告文字 6 2 3 4" xfId="32801"/>
    <cellStyle name="警告文字 6 2 3 4 2" xfId="32802"/>
    <cellStyle name="警告文字 6 2 3 4 3" xfId="32803"/>
    <cellStyle name="警告文字 6 2 3 5" xfId="32804"/>
    <cellStyle name="警告文字 6 2 4" xfId="32805"/>
    <cellStyle name="警告文字 6 2 4 2" xfId="32806"/>
    <cellStyle name="警告文字 6 2 4 2 2" xfId="32807"/>
    <cellStyle name="警告文字 6 2 4 3" xfId="32808"/>
    <cellStyle name="警告文字 6 2 4 3 2" xfId="32809"/>
    <cellStyle name="警告文字 6 2 4 3 3" xfId="32810"/>
    <cellStyle name="警告文字 6 2 4 4" xfId="32811"/>
    <cellStyle name="警告文字 6 2 4 5" xfId="32812"/>
    <cellStyle name="警告文字 6 2 5" xfId="32813"/>
    <cellStyle name="警告文字 6 2 5 2" xfId="32814"/>
    <cellStyle name="警告文字 6 2 6" xfId="32815"/>
    <cellStyle name="警告文字 6 2 6 2" xfId="32816"/>
    <cellStyle name="警告文字 6 2 7" xfId="32817"/>
    <cellStyle name="警告文字 6 2 7 2" xfId="32818"/>
    <cellStyle name="警告文字 6 2 7 3" xfId="32819"/>
    <cellStyle name="警告文字 6 2 8" xfId="32820"/>
    <cellStyle name="警告文字 6 2 9" xfId="32821"/>
    <cellStyle name="警告文字 6 3" xfId="32822"/>
    <cellStyle name="警告文字 6 3 2" xfId="32823"/>
    <cellStyle name="警告文字 6 3 2 2" xfId="32824"/>
    <cellStyle name="警告文字 6 3 2 2 2" xfId="32825"/>
    <cellStyle name="警告文字 6 3 2 3" xfId="32826"/>
    <cellStyle name="警告文字 6 3 2 3 2" xfId="32827"/>
    <cellStyle name="警告文字 6 3 2 4" xfId="32828"/>
    <cellStyle name="警告文字 6 3 2 4 2" xfId="32829"/>
    <cellStyle name="警告文字 6 3 2 4 3" xfId="32830"/>
    <cellStyle name="警告文字 6 3 2 5" xfId="32831"/>
    <cellStyle name="警告文字 6 3 3" xfId="32832"/>
    <cellStyle name="警告文字 6 3 3 2" xfId="32833"/>
    <cellStyle name="警告文字 6 3 3 2 2" xfId="32834"/>
    <cellStyle name="警告文字 6 3 3 3" xfId="32835"/>
    <cellStyle name="警告文字 6 3 3 3 2" xfId="32836"/>
    <cellStyle name="警告文字 6 3 3 4" xfId="32837"/>
    <cellStyle name="警告文字 6 3 3 4 2" xfId="32838"/>
    <cellStyle name="警告文字 6 3 3 4 3" xfId="32839"/>
    <cellStyle name="警告文字 6 3 3 5" xfId="32840"/>
    <cellStyle name="警告文字 6 3 4" xfId="32841"/>
    <cellStyle name="警告文字 6 3 4 2" xfId="32842"/>
    <cellStyle name="警告文字 6 3 4 2 2" xfId="32843"/>
    <cellStyle name="警告文字 6 3 4 3" xfId="32844"/>
    <cellStyle name="警告文字 6 3 4 3 2" xfId="32845"/>
    <cellStyle name="警告文字 6 3 4 3 3" xfId="32846"/>
    <cellStyle name="警告文字 6 3 4 4" xfId="32847"/>
    <cellStyle name="警告文字 6 3 4 5" xfId="32848"/>
    <cellStyle name="警告文字 6 3 5" xfId="32849"/>
    <cellStyle name="警告文字 6 3 5 2" xfId="32850"/>
    <cellStyle name="警告文字 6 3 6" xfId="32851"/>
    <cellStyle name="警告文字 6 3 6 2" xfId="32852"/>
    <cellStyle name="警告文字 6 3 7" xfId="32853"/>
    <cellStyle name="警告文字 6 3 7 2" xfId="32854"/>
    <cellStyle name="警告文字 6 3 7 3" xfId="32855"/>
    <cellStyle name="警告文字 6 3 8" xfId="32856"/>
    <cellStyle name="警告文字 6 3 9" xfId="32857"/>
    <cellStyle name="警告文字 6 4" xfId="32858"/>
    <cellStyle name="警告文字 6 4 2" xfId="32859"/>
    <cellStyle name="警告文字 6 4 2 2" xfId="32860"/>
    <cellStyle name="警告文字 6 4 2 2 2" xfId="32861"/>
    <cellStyle name="警告文字 6 4 2 3" xfId="32862"/>
    <cellStyle name="警告文字 6 4 2 3 2" xfId="32863"/>
    <cellStyle name="警告文字 6 4 2 4" xfId="32864"/>
    <cellStyle name="警告文字 6 4 2 4 2" xfId="32865"/>
    <cellStyle name="警告文字 6 4 2 4 3" xfId="32866"/>
    <cellStyle name="警告文字 6 4 2 5" xfId="32867"/>
    <cellStyle name="警告文字 6 4 3" xfId="32868"/>
    <cellStyle name="警告文字 6 4 3 2" xfId="32869"/>
    <cellStyle name="警告文字 6 4 3 2 2" xfId="32870"/>
    <cellStyle name="警告文字 6 4 3 3" xfId="32871"/>
    <cellStyle name="警告文字 6 4 3 3 2" xfId="32872"/>
    <cellStyle name="警告文字 6 4 3 4" xfId="32873"/>
    <cellStyle name="警告文字 6 4 3 4 2" xfId="32874"/>
    <cellStyle name="警告文字 6 4 3 4 3" xfId="32875"/>
    <cellStyle name="警告文字 6 4 3 5" xfId="32876"/>
    <cellStyle name="警告文字 6 4 4" xfId="32877"/>
    <cellStyle name="警告文字 6 4 4 2" xfId="32878"/>
    <cellStyle name="警告文字 6 4 4 2 2" xfId="32879"/>
    <cellStyle name="警告文字 6 4 4 3" xfId="32880"/>
    <cellStyle name="警告文字 6 4 4 3 2" xfId="32881"/>
    <cellStyle name="警告文字 6 4 4 3 3" xfId="32882"/>
    <cellStyle name="警告文字 6 4 4 4" xfId="32883"/>
    <cellStyle name="警告文字 6 4 4 5" xfId="32884"/>
    <cellStyle name="警告文字 6 4 5" xfId="32885"/>
    <cellStyle name="警告文字 6 4 5 2" xfId="32886"/>
    <cellStyle name="警告文字 6 4 6" xfId="32887"/>
    <cellStyle name="警告文字 6 4 6 2" xfId="32888"/>
    <cellStyle name="警告文字 6 4 7" xfId="32889"/>
    <cellStyle name="警告文字 6 4 7 2" xfId="32890"/>
    <cellStyle name="警告文字 6 4 7 3" xfId="32891"/>
    <cellStyle name="警告文字 6 4 8" xfId="32892"/>
    <cellStyle name="警告文字 6 4 9" xfId="32893"/>
    <cellStyle name="警告文字 6 5" xfId="32894"/>
    <cellStyle name="警告文字 6 5 2" xfId="32895"/>
    <cellStyle name="警告文字 6 5 2 2" xfId="32896"/>
    <cellStyle name="警告文字 6 5 3" xfId="32897"/>
    <cellStyle name="警告文字 6 5 3 2" xfId="32898"/>
    <cellStyle name="警告文字 6 5 4" xfId="32899"/>
    <cellStyle name="警告文字 6 5 4 2" xfId="32900"/>
    <cellStyle name="警告文字 6 5 4 3" xfId="32901"/>
    <cellStyle name="警告文字 6 5 5" xfId="32902"/>
    <cellStyle name="警告文字 6 5 6" xfId="32903"/>
    <cellStyle name="警告文字 6 6" xfId="32904"/>
    <cellStyle name="警告文字 6 6 2" xfId="32905"/>
    <cellStyle name="警告文字 6 6 2 2" xfId="32906"/>
    <cellStyle name="警告文字 6 6 3" xfId="32907"/>
    <cellStyle name="警告文字 6 6 3 2" xfId="32908"/>
    <cellStyle name="警告文字 6 6 4" xfId="32909"/>
    <cellStyle name="警告文字 6 6 4 2" xfId="32910"/>
    <cellStyle name="警告文字 6 6 4 3" xfId="32911"/>
    <cellStyle name="警告文字 6 6 5" xfId="32912"/>
    <cellStyle name="警告文字 6 7" xfId="32913"/>
    <cellStyle name="警告文字 6 7 2" xfId="32914"/>
    <cellStyle name="警告文字 6 7 2 2" xfId="32915"/>
    <cellStyle name="警告文字 6 7 3" xfId="32916"/>
    <cellStyle name="警告文字 6 7 3 2" xfId="32917"/>
    <cellStyle name="警告文字 6 7 4" xfId="32918"/>
    <cellStyle name="警告文字 6 7 4 2" xfId="32919"/>
    <cellStyle name="警告文字 6 7 4 3" xfId="32920"/>
    <cellStyle name="警告文字 6 7 5" xfId="32921"/>
    <cellStyle name="警告文字 6 8" xfId="32922"/>
    <cellStyle name="警告文字 6 8 2" xfId="32923"/>
    <cellStyle name="警告文字 6 9" xfId="32924"/>
    <cellStyle name="警告文字 6 9 2" xfId="32925"/>
    <cellStyle name="警告文字 7" xfId="32926"/>
    <cellStyle name="警告文字 7 10" xfId="32927"/>
    <cellStyle name="警告文字 7 10 2" xfId="32928"/>
    <cellStyle name="警告文字 7 10 3" xfId="32929"/>
    <cellStyle name="警告文字 7 11" xfId="32930"/>
    <cellStyle name="警告文字 7 2" xfId="32931"/>
    <cellStyle name="警告文字 7 2 2" xfId="32932"/>
    <cellStyle name="警告文字 7 2 2 2" xfId="32933"/>
    <cellStyle name="警告文字 7 2 2 2 2" xfId="32934"/>
    <cellStyle name="警告文字 7 2 2 3" xfId="32935"/>
    <cellStyle name="警告文字 7 2 2 3 2" xfId="32936"/>
    <cellStyle name="警告文字 7 2 2 4" xfId="32937"/>
    <cellStyle name="警告文字 7 2 2 4 2" xfId="32938"/>
    <cellStyle name="警告文字 7 2 2 4 3" xfId="32939"/>
    <cellStyle name="警告文字 7 2 2 5" xfId="32940"/>
    <cellStyle name="警告文字 7 2 3" xfId="32941"/>
    <cellStyle name="警告文字 7 2 3 2" xfId="32942"/>
    <cellStyle name="警告文字 7 2 3 2 2" xfId="32943"/>
    <cellStyle name="警告文字 7 2 3 3" xfId="32944"/>
    <cellStyle name="警告文字 7 2 3 3 2" xfId="32945"/>
    <cellStyle name="警告文字 7 2 3 4" xfId="32946"/>
    <cellStyle name="警告文字 7 2 3 4 2" xfId="32947"/>
    <cellStyle name="警告文字 7 2 3 4 3" xfId="32948"/>
    <cellStyle name="警告文字 7 2 3 5" xfId="32949"/>
    <cellStyle name="警告文字 7 2 4" xfId="32950"/>
    <cellStyle name="警告文字 7 2 4 2" xfId="32951"/>
    <cellStyle name="警告文字 7 2 4 2 2" xfId="32952"/>
    <cellStyle name="警告文字 7 2 4 3" xfId="32953"/>
    <cellStyle name="警告文字 7 2 4 3 2" xfId="32954"/>
    <cellStyle name="警告文字 7 2 4 3 3" xfId="32955"/>
    <cellStyle name="警告文字 7 2 4 4" xfId="32956"/>
    <cellStyle name="警告文字 7 2 4 5" xfId="32957"/>
    <cellStyle name="警告文字 7 2 5" xfId="32958"/>
    <cellStyle name="警告文字 7 2 5 2" xfId="32959"/>
    <cellStyle name="警告文字 7 2 6" xfId="32960"/>
    <cellStyle name="警告文字 7 2 6 2" xfId="32961"/>
    <cellStyle name="警告文字 7 2 7" xfId="32962"/>
    <cellStyle name="警告文字 7 2 7 2" xfId="32963"/>
    <cellStyle name="警告文字 7 2 7 3" xfId="32964"/>
    <cellStyle name="警告文字 7 2 8" xfId="32965"/>
    <cellStyle name="警告文字 7 2 9" xfId="32966"/>
    <cellStyle name="警告文字 7 3" xfId="32967"/>
    <cellStyle name="警告文字 7 3 2" xfId="32968"/>
    <cellStyle name="警告文字 7 3 2 2" xfId="32969"/>
    <cellStyle name="警告文字 7 3 2 2 2" xfId="32970"/>
    <cellStyle name="警告文字 7 3 2 3" xfId="32971"/>
    <cellStyle name="警告文字 7 3 2 3 2" xfId="32972"/>
    <cellStyle name="警告文字 7 3 2 4" xfId="32973"/>
    <cellStyle name="警告文字 7 3 2 4 2" xfId="32974"/>
    <cellStyle name="警告文字 7 3 2 4 3" xfId="32975"/>
    <cellStyle name="警告文字 7 3 2 5" xfId="32976"/>
    <cellStyle name="警告文字 7 3 3" xfId="32977"/>
    <cellStyle name="警告文字 7 3 3 2" xfId="32978"/>
    <cellStyle name="警告文字 7 3 3 2 2" xfId="32979"/>
    <cellStyle name="警告文字 7 3 3 3" xfId="32980"/>
    <cellStyle name="警告文字 7 3 3 3 2" xfId="32981"/>
    <cellStyle name="警告文字 7 3 3 4" xfId="32982"/>
    <cellStyle name="警告文字 7 3 3 4 2" xfId="32983"/>
    <cellStyle name="警告文字 7 3 3 4 3" xfId="32984"/>
    <cellStyle name="警告文字 7 3 3 5" xfId="32985"/>
    <cellStyle name="警告文字 7 3 4" xfId="32986"/>
    <cellStyle name="警告文字 7 3 4 2" xfId="32987"/>
    <cellStyle name="警告文字 7 3 4 2 2" xfId="32988"/>
    <cellStyle name="警告文字 7 3 4 3" xfId="32989"/>
    <cellStyle name="警告文字 7 3 4 3 2" xfId="32990"/>
    <cellStyle name="警告文字 7 3 4 3 3" xfId="32991"/>
    <cellStyle name="警告文字 7 3 4 4" xfId="32992"/>
    <cellStyle name="警告文字 7 3 4 5" xfId="32993"/>
    <cellStyle name="警告文字 7 3 5" xfId="32994"/>
    <cellStyle name="警告文字 7 3 5 2" xfId="32995"/>
    <cellStyle name="警告文字 7 3 6" xfId="32996"/>
    <cellStyle name="警告文字 7 3 6 2" xfId="32997"/>
    <cellStyle name="警告文字 7 3 7" xfId="32998"/>
    <cellStyle name="警告文字 7 3 7 2" xfId="32999"/>
    <cellStyle name="警告文字 7 3 7 3" xfId="33000"/>
    <cellStyle name="警告文字 7 3 8" xfId="33001"/>
    <cellStyle name="警告文字 7 3 9" xfId="33002"/>
    <cellStyle name="警告文字 7 4" xfId="33003"/>
    <cellStyle name="警告文字 7 4 2" xfId="33004"/>
    <cellStyle name="警告文字 7 4 2 2" xfId="33005"/>
    <cellStyle name="警告文字 7 4 2 2 2" xfId="33006"/>
    <cellStyle name="警告文字 7 4 2 3" xfId="33007"/>
    <cellStyle name="警告文字 7 4 2 3 2" xfId="33008"/>
    <cellStyle name="警告文字 7 4 2 4" xfId="33009"/>
    <cellStyle name="警告文字 7 4 2 4 2" xfId="33010"/>
    <cellStyle name="警告文字 7 4 2 4 3" xfId="33011"/>
    <cellStyle name="警告文字 7 4 2 5" xfId="33012"/>
    <cellStyle name="警告文字 7 4 3" xfId="33013"/>
    <cellStyle name="警告文字 7 4 3 2" xfId="33014"/>
    <cellStyle name="警告文字 7 4 3 2 2" xfId="33015"/>
    <cellStyle name="警告文字 7 4 3 3" xfId="33016"/>
    <cellStyle name="警告文字 7 4 3 3 2" xfId="33017"/>
    <cellStyle name="警告文字 7 4 3 4" xfId="33018"/>
    <cellStyle name="警告文字 7 4 3 4 2" xfId="33019"/>
    <cellStyle name="警告文字 7 4 3 4 3" xfId="33020"/>
    <cellStyle name="警告文字 7 4 3 5" xfId="33021"/>
    <cellStyle name="警告文字 7 4 4" xfId="33022"/>
    <cellStyle name="警告文字 7 4 4 2" xfId="33023"/>
    <cellStyle name="警告文字 7 4 4 2 2" xfId="33024"/>
    <cellStyle name="警告文字 7 4 4 3" xfId="33025"/>
    <cellStyle name="警告文字 7 4 4 3 2" xfId="33026"/>
    <cellStyle name="警告文字 7 4 4 3 3" xfId="33027"/>
    <cellStyle name="警告文字 7 4 4 4" xfId="33028"/>
    <cellStyle name="警告文字 7 4 4 5" xfId="33029"/>
    <cellStyle name="警告文字 7 4 5" xfId="33030"/>
    <cellStyle name="警告文字 7 4 5 2" xfId="33031"/>
    <cellStyle name="警告文字 7 4 6" xfId="33032"/>
    <cellStyle name="警告文字 7 4 6 2" xfId="33033"/>
    <cellStyle name="警告文字 7 4 7" xfId="33034"/>
    <cellStyle name="警告文字 7 4 7 2" xfId="33035"/>
    <cellStyle name="警告文字 7 4 7 3" xfId="33036"/>
    <cellStyle name="警告文字 7 4 8" xfId="33037"/>
    <cellStyle name="警告文字 7 4 9" xfId="33038"/>
    <cellStyle name="警告文字 7 5" xfId="33039"/>
    <cellStyle name="警告文字 7 5 2" xfId="33040"/>
    <cellStyle name="警告文字 7 5 2 2" xfId="33041"/>
    <cellStyle name="警告文字 7 5 3" xfId="33042"/>
    <cellStyle name="警告文字 7 5 3 2" xfId="33043"/>
    <cellStyle name="警告文字 7 5 4" xfId="33044"/>
    <cellStyle name="警告文字 7 5 4 2" xfId="33045"/>
    <cellStyle name="警告文字 7 5 4 3" xfId="33046"/>
    <cellStyle name="警告文字 7 5 5" xfId="33047"/>
    <cellStyle name="警告文字 7 5 6" xfId="33048"/>
    <cellStyle name="警告文字 7 6" xfId="33049"/>
    <cellStyle name="警告文字 7 6 2" xfId="33050"/>
    <cellStyle name="警告文字 7 6 2 2" xfId="33051"/>
    <cellStyle name="警告文字 7 6 3" xfId="33052"/>
    <cellStyle name="警告文字 7 6 3 2" xfId="33053"/>
    <cellStyle name="警告文字 7 6 3 3" xfId="33054"/>
    <cellStyle name="警告文字 7 6 4" xfId="33055"/>
    <cellStyle name="警告文字 7 6 5" xfId="33056"/>
    <cellStyle name="警告文字 7 7" xfId="33057"/>
    <cellStyle name="警告文字 7 7 2" xfId="33058"/>
    <cellStyle name="警告文字 7 7 2 2" xfId="33059"/>
    <cellStyle name="警告文字 7 7 3" xfId="33060"/>
    <cellStyle name="警告文字 7 7 3 2" xfId="33061"/>
    <cellStyle name="警告文字 7 7 3 3" xfId="33062"/>
    <cellStyle name="警告文字 7 7 4" xfId="33063"/>
    <cellStyle name="警告文字 7 8" xfId="33064"/>
    <cellStyle name="警告文字 7 8 2" xfId="33065"/>
    <cellStyle name="警告文字 7 9" xfId="33066"/>
    <cellStyle name="警告文字 7 9 2" xfId="33067"/>
    <cellStyle name="警告文字 8" xfId="33068"/>
    <cellStyle name="警告文字 8 10" xfId="33069"/>
    <cellStyle name="警告文字 8 10 2" xfId="33070"/>
    <cellStyle name="警告文字 8 10 3" xfId="33071"/>
    <cellStyle name="警告文字 8 11" xfId="33072"/>
    <cellStyle name="警告文字 8 2" xfId="33073"/>
    <cellStyle name="警告文字 8 2 2" xfId="33074"/>
    <cellStyle name="警告文字 8 2 2 2" xfId="33075"/>
    <cellStyle name="警告文字 8 2 2 2 2" xfId="33076"/>
    <cellStyle name="警告文字 8 2 2 3" xfId="33077"/>
    <cellStyle name="警告文字 8 2 2 3 2" xfId="33078"/>
    <cellStyle name="警告文字 8 2 2 4" xfId="33079"/>
    <cellStyle name="警告文字 8 2 2 4 2" xfId="33080"/>
    <cellStyle name="警告文字 8 2 2 4 3" xfId="33081"/>
    <cellStyle name="警告文字 8 2 2 5" xfId="33082"/>
    <cellStyle name="警告文字 8 2 3" xfId="33083"/>
    <cellStyle name="警告文字 8 2 3 2" xfId="33084"/>
    <cellStyle name="警告文字 8 2 3 2 2" xfId="33085"/>
    <cellStyle name="警告文字 8 2 3 3" xfId="33086"/>
    <cellStyle name="警告文字 8 2 3 3 2" xfId="33087"/>
    <cellStyle name="警告文字 8 2 3 4" xfId="33088"/>
    <cellStyle name="警告文字 8 2 3 4 2" xfId="33089"/>
    <cellStyle name="警告文字 8 2 3 4 3" xfId="33090"/>
    <cellStyle name="警告文字 8 2 3 5" xfId="33091"/>
    <cellStyle name="警告文字 8 2 4" xfId="33092"/>
    <cellStyle name="警告文字 8 2 4 2" xfId="33093"/>
    <cellStyle name="警告文字 8 2 4 2 2" xfId="33094"/>
    <cellStyle name="警告文字 8 2 4 3" xfId="33095"/>
    <cellStyle name="警告文字 8 2 4 3 2" xfId="33096"/>
    <cellStyle name="警告文字 8 2 4 3 3" xfId="33097"/>
    <cellStyle name="警告文字 8 2 4 4" xfId="33098"/>
    <cellStyle name="警告文字 8 2 4 5" xfId="33099"/>
    <cellStyle name="警告文字 8 2 5" xfId="33100"/>
    <cellStyle name="警告文字 8 2 5 2" xfId="33101"/>
    <cellStyle name="警告文字 8 2 6" xfId="33102"/>
    <cellStyle name="警告文字 8 2 6 2" xfId="33103"/>
    <cellStyle name="警告文字 8 2 7" xfId="33104"/>
    <cellStyle name="警告文字 8 2 7 2" xfId="33105"/>
    <cellStyle name="警告文字 8 2 7 3" xfId="33106"/>
    <cellStyle name="警告文字 8 2 8" xfId="33107"/>
    <cellStyle name="警告文字 8 2 9" xfId="33108"/>
    <cellStyle name="警告文字 8 3" xfId="33109"/>
    <cellStyle name="警告文字 8 3 2" xfId="33110"/>
    <cellStyle name="警告文字 8 3 2 2" xfId="33111"/>
    <cellStyle name="警告文字 8 3 2 2 2" xfId="33112"/>
    <cellStyle name="警告文字 8 3 2 3" xfId="33113"/>
    <cellStyle name="警告文字 8 3 2 3 2" xfId="33114"/>
    <cellStyle name="警告文字 8 3 2 4" xfId="33115"/>
    <cellStyle name="警告文字 8 3 2 4 2" xfId="33116"/>
    <cellStyle name="警告文字 8 3 2 4 3" xfId="33117"/>
    <cellStyle name="警告文字 8 3 2 5" xfId="33118"/>
    <cellStyle name="警告文字 8 3 3" xfId="33119"/>
    <cellStyle name="警告文字 8 3 3 2" xfId="33120"/>
    <cellStyle name="警告文字 8 3 3 2 2" xfId="33121"/>
    <cellStyle name="警告文字 8 3 3 3" xfId="33122"/>
    <cellStyle name="警告文字 8 3 3 3 2" xfId="33123"/>
    <cellStyle name="警告文字 8 3 3 4" xfId="33124"/>
    <cellStyle name="警告文字 8 3 3 4 2" xfId="33125"/>
    <cellStyle name="警告文字 8 3 3 4 3" xfId="33126"/>
    <cellStyle name="警告文字 8 3 3 5" xfId="33127"/>
    <cellStyle name="警告文字 8 3 4" xfId="33128"/>
    <cellStyle name="警告文字 8 3 4 2" xfId="33129"/>
    <cellStyle name="警告文字 8 3 4 2 2" xfId="33130"/>
    <cellStyle name="警告文字 8 3 4 3" xfId="33131"/>
    <cellStyle name="警告文字 8 3 4 3 2" xfId="33132"/>
    <cellStyle name="警告文字 8 3 4 3 3" xfId="33133"/>
    <cellStyle name="警告文字 8 3 4 4" xfId="33134"/>
    <cellStyle name="警告文字 8 3 4 5" xfId="33135"/>
    <cellStyle name="警告文字 8 3 5" xfId="33136"/>
    <cellStyle name="警告文字 8 3 5 2" xfId="33137"/>
    <cellStyle name="警告文字 8 3 6" xfId="33138"/>
    <cellStyle name="警告文字 8 3 6 2" xfId="33139"/>
    <cellStyle name="警告文字 8 3 7" xfId="33140"/>
    <cellStyle name="警告文字 8 3 7 2" xfId="33141"/>
    <cellStyle name="警告文字 8 3 7 3" xfId="33142"/>
    <cellStyle name="警告文字 8 3 8" xfId="33143"/>
    <cellStyle name="警告文字 8 3 9" xfId="33144"/>
    <cellStyle name="警告文字 8 4" xfId="33145"/>
    <cellStyle name="警告文字 8 4 2" xfId="33146"/>
    <cellStyle name="警告文字 8 4 2 2" xfId="33147"/>
    <cellStyle name="警告文字 8 4 2 2 2" xfId="33148"/>
    <cellStyle name="警告文字 8 4 2 3" xfId="33149"/>
    <cellStyle name="警告文字 8 4 2 3 2" xfId="33150"/>
    <cellStyle name="警告文字 8 4 2 4" xfId="33151"/>
    <cellStyle name="警告文字 8 4 2 4 2" xfId="33152"/>
    <cellStyle name="警告文字 8 4 2 4 3" xfId="33153"/>
    <cellStyle name="警告文字 8 4 2 5" xfId="33154"/>
    <cellStyle name="警告文字 8 4 3" xfId="33155"/>
    <cellStyle name="警告文字 8 4 3 2" xfId="33156"/>
    <cellStyle name="警告文字 8 4 3 2 2" xfId="33157"/>
    <cellStyle name="警告文字 8 4 3 3" xfId="33158"/>
    <cellStyle name="警告文字 8 4 3 3 2" xfId="33159"/>
    <cellStyle name="警告文字 8 4 3 4" xfId="33160"/>
    <cellStyle name="警告文字 8 4 3 4 2" xfId="33161"/>
    <cellStyle name="警告文字 8 4 3 4 3" xfId="33162"/>
    <cellStyle name="警告文字 8 4 3 5" xfId="33163"/>
    <cellStyle name="警告文字 8 4 4" xfId="33164"/>
    <cellStyle name="警告文字 8 4 4 2" xfId="33165"/>
    <cellStyle name="警告文字 8 4 4 2 2" xfId="33166"/>
    <cellStyle name="警告文字 8 4 4 3" xfId="33167"/>
    <cellStyle name="警告文字 8 4 4 3 2" xfId="33168"/>
    <cellStyle name="警告文字 8 4 4 3 3" xfId="33169"/>
    <cellStyle name="警告文字 8 4 4 4" xfId="33170"/>
    <cellStyle name="警告文字 8 4 4 5" xfId="33171"/>
    <cellStyle name="警告文字 8 4 5" xfId="33172"/>
    <cellStyle name="警告文字 8 4 5 2" xfId="33173"/>
    <cellStyle name="警告文字 8 4 6" xfId="33174"/>
    <cellStyle name="警告文字 8 4 6 2" xfId="33175"/>
    <cellStyle name="警告文字 8 4 7" xfId="33176"/>
    <cellStyle name="警告文字 8 4 7 2" xfId="33177"/>
    <cellStyle name="警告文字 8 4 7 3" xfId="33178"/>
    <cellStyle name="警告文字 8 4 8" xfId="33179"/>
    <cellStyle name="警告文字 8 4 9" xfId="33180"/>
    <cellStyle name="警告文字 8 5" xfId="33181"/>
    <cellStyle name="警告文字 8 5 2" xfId="33182"/>
    <cellStyle name="警告文字 8 5 2 2" xfId="33183"/>
    <cellStyle name="警告文字 8 5 3" xfId="33184"/>
    <cellStyle name="警告文字 8 5 3 2" xfId="33185"/>
    <cellStyle name="警告文字 8 5 4" xfId="33186"/>
    <cellStyle name="警告文字 8 5 4 2" xfId="33187"/>
    <cellStyle name="警告文字 8 5 4 3" xfId="33188"/>
    <cellStyle name="警告文字 8 5 5" xfId="33189"/>
    <cellStyle name="警告文字 8 5 6" xfId="33190"/>
    <cellStyle name="警告文字 8 6" xfId="33191"/>
    <cellStyle name="警告文字 8 6 2" xfId="33192"/>
    <cellStyle name="警告文字 8 6 2 2" xfId="33193"/>
    <cellStyle name="警告文字 8 6 3" xfId="33194"/>
    <cellStyle name="警告文字 8 6 3 2" xfId="33195"/>
    <cellStyle name="警告文字 8 6 3 3" xfId="33196"/>
    <cellStyle name="警告文字 8 6 4" xfId="33197"/>
    <cellStyle name="警告文字 8 6 5" xfId="33198"/>
    <cellStyle name="警告文字 8 7" xfId="33199"/>
    <cellStyle name="警告文字 8 7 2" xfId="33200"/>
    <cellStyle name="警告文字 8 7 2 2" xfId="33201"/>
    <cellStyle name="警告文字 8 7 3" xfId="33202"/>
    <cellStyle name="警告文字 8 7 3 2" xfId="33203"/>
    <cellStyle name="警告文字 8 7 3 3" xfId="33204"/>
    <cellStyle name="警告文字 8 7 4" xfId="33205"/>
    <cellStyle name="警告文字 8 8" xfId="33206"/>
    <cellStyle name="警告文字 8 8 2" xfId="33207"/>
    <cellStyle name="警告文字 8 9" xfId="33208"/>
    <cellStyle name="警告文字 8 9 2" xfId="33209"/>
    <cellStyle name="警告文字 9" xfId="33210"/>
    <cellStyle name="警告文字 9 10" xfId="33211"/>
    <cellStyle name="警告文字 9 10 2" xfId="33212"/>
    <cellStyle name="警告文字 9 10 3" xfId="33213"/>
    <cellStyle name="警告文字 9 11" xfId="33214"/>
    <cellStyle name="警告文字 9 2" xfId="33215"/>
    <cellStyle name="警告文字 9 2 2" xfId="33216"/>
    <cellStyle name="警告文字 9 2 2 2" xfId="33217"/>
    <cellStyle name="警告文字 9 2 2 2 2" xfId="33218"/>
    <cellStyle name="警告文字 9 2 2 3" xfId="33219"/>
    <cellStyle name="警告文字 9 2 2 3 2" xfId="33220"/>
    <cellStyle name="警告文字 9 2 2 4" xfId="33221"/>
    <cellStyle name="警告文字 9 2 2 4 2" xfId="33222"/>
    <cellStyle name="警告文字 9 2 2 4 3" xfId="33223"/>
    <cellStyle name="警告文字 9 2 2 5" xfId="33224"/>
    <cellStyle name="警告文字 9 2 3" xfId="33225"/>
    <cellStyle name="警告文字 9 2 3 2" xfId="33226"/>
    <cellStyle name="警告文字 9 2 3 2 2" xfId="33227"/>
    <cellStyle name="警告文字 9 2 3 3" xfId="33228"/>
    <cellStyle name="警告文字 9 2 3 3 2" xfId="33229"/>
    <cellStyle name="警告文字 9 2 3 4" xfId="33230"/>
    <cellStyle name="警告文字 9 2 3 4 2" xfId="33231"/>
    <cellStyle name="警告文字 9 2 3 4 3" xfId="33232"/>
    <cellStyle name="警告文字 9 2 3 5" xfId="33233"/>
    <cellStyle name="警告文字 9 2 4" xfId="33234"/>
    <cellStyle name="警告文字 9 2 4 2" xfId="33235"/>
    <cellStyle name="警告文字 9 2 4 2 2" xfId="33236"/>
    <cellStyle name="警告文字 9 2 4 3" xfId="33237"/>
    <cellStyle name="警告文字 9 2 4 3 2" xfId="33238"/>
    <cellStyle name="警告文字 9 2 4 3 3" xfId="33239"/>
    <cellStyle name="警告文字 9 2 4 4" xfId="33240"/>
    <cellStyle name="警告文字 9 2 4 5" xfId="33241"/>
    <cellStyle name="警告文字 9 2 5" xfId="33242"/>
    <cellStyle name="警告文字 9 2 5 2" xfId="33243"/>
    <cellStyle name="警告文字 9 2 6" xfId="33244"/>
    <cellStyle name="警告文字 9 2 6 2" xfId="33245"/>
    <cellStyle name="警告文字 9 2 7" xfId="33246"/>
    <cellStyle name="警告文字 9 2 7 2" xfId="33247"/>
    <cellStyle name="警告文字 9 2 7 3" xfId="33248"/>
    <cellStyle name="警告文字 9 2 8" xfId="33249"/>
    <cellStyle name="警告文字 9 2 9" xfId="33250"/>
    <cellStyle name="警告文字 9 3" xfId="33251"/>
    <cellStyle name="警告文字 9 3 2" xfId="33252"/>
    <cellStyle name="警告文字 9 3 2 2" xfId="33253"/>
    <cellStyle name="警告文字 9 3 2 2 2" xfId="33254"/>
    <cellStyle name="警告文字 9 3 2 3" xfId="33255"/>
    <cellStyle name="警告文字 9 3 2 3 2" xfId="33256"/>
    <cellStyle name="警告文字 9 3 2 4" xfId="33257"/>
    <cellStyle name="警告文字 9 3 2 4 2" xfId="33258"/>
    <cellStyle name="警告文字 9 3 2 4 3" xfId="33259"/>
    <cellStyle name="警告文字 9 3 2 5" xfId="33260"/>
    <cellStyle name="警告文字 9 3 3" xfId="33261"/>
    <cellStyle name="警告文字 9 3 3 2" xfId="33262"/>
    <cellStyle name="警告文字 9 3 3 2 2" xfId="33263"/>
    <cellStyle name="警告文字 9 3 3 3" xfId="33264"/>
    <cellStyle name="警告文字 9 3 3 3 2" xfId="33265"/>
    <cellStyle name="警告文字 9 3 3 4" xfId="33266"/>
    <cellStyle name="警告文字 9 3 3 4 2" xfId="33267"/>
    <cellStyle name="警告文字 9 3 3 4 3" xfId="33268"/>
    <cellStyle name="警告文字 9 3 3 5" xfId="33269"/>
    <cellStyle name="警告文字 9 3 4" xfId="33270"/>
    <cellStyle name="警告文字 9 3 4 2" xfId="33271"/>
    <cellStyle name="警告文字 9 3 4 2 2" xfId="33272"/>
    <cellStyle name="警告文字 9 3 4 3" xfId="33273"/>
    <cellStyle name="警告文字 9 3 4 3 2" xfId="33274"/>
    <cellStyle name="警告文字 9 3 4 3 3" xfId="33275"/>
    <cellStyle name="警告文字 9 3 4 4" xfId="33276"/>
    <cellStyle name="警告文字 9 3 4 5" xfId="33277"/>
    <cellStyle name="警告文字 9 3 5" xfId="33278"/>
    <cellStyle name="警告文字 9 3 5 2" xfId="33279"/>
    <cellStyle name="警告文字 9 3 6" xfId="33280"/>
    <cellStyle name="警告文字 9 3 6 2" xfId="33281"/>
    <cellStyle name="警告文字 9 3 7" xfId="33282"/>
    <cellStyle name="警告文字 9 3 7 2" xfId="33283"/>
    <cellStyle name="警告文字 9 3 7 3" xfId="33284"/>
    <cellStyle name="警告文字 9 3 8" xfId="33285"/>
    <cellStyle name="警告文字 9 3 9" xfId="33286"/>
    <cellStyle name="警告文字 9 4" xfId="33287"/>
    <cellStyle name="警告文字 9 4 2" xfId="33288"/>
    <cellStyle name="警告文字 9 4 2 2" xfId="33289"/>
    <cellStyle name="警告文字 9 4 2 2 2" xfId="33290"/>
    <cellStyle name="警告文字 9 4 2 3" xfId="33291"/>
    <cellStyle name="警告文字 9 4 2 3 2" xfId="33292"/>
    <cellStyle name="警告文字 9 4 2 4" xfId="33293"/>
    <cellStyle name="警告文字 9 4 2 4 2" xfId="33294"/>
    <cellStyle name="警告文字 9 4 2 4 3" xfId="33295"/>
    <cellStyle name="警告文字 9 4 2 5" xfId="33296"/>
    <cellStyle name="警告文字 9 4 3" xfId="33297"/>
    <cellStyle name="警告文字 9 4 3 2" xfId="33298"/>
    <cellStyle name="警告文字 9 4 3 2 2" xfId="33299"/>
    <cellStyle name="警告文字 9 4 3 3" xfId="33300"/>
    <cellStyle name="警告文字 9 4 3 3 2" xfId="33301"/>
    <cellStyle name="警告文字 9 4 3 4" xfId="33302"/>
    <cellStyle name="警告文字 9 4 3 4 2" xfId="33303"/>
    <cellStyle name="警告文字 9 4 3 4 3" xfId="33304"/>
    <cellStyle name="警告文字 9 4 3 5" xfId="33305"/>
    <cellStyle name="警告文字 9 4 4" xfId="33306"/>
    <cellStyle name="警告文字 9 4 4 2" xfId="33307"/>
    <cellStyle name="警告文字 9 4 4 2 2" xfId="33308"/>
    <cellStyle name="警告文字 9 4 4 3" xfId="33309"/>
    <cellStyle name="警告文字 9 4 4 3 2" xfId="33310"/>
    <cellStyle name="警告文字 9 4 4 3 3" xfId="33311"/>
    <cellStyle name="警告文字 9 4 4 4" xfId="33312"/>
    <cellStyle name="警告文字 9 4 4 5" xfId="33313"/>
    <cellStyle name="警告文字 9 4 5" xfId="33314"/>
    <cellStyle name="警告文字 9 4 5 2" xfId="33315"/>
    <cellStyle name="警告文字 9 4 6" xfId="33316"/>
    <cellStyle name="警告文字 9 4 6 2" xfId="33317"/>
    <cellStyle name="警告文字 9 4 7" xfId="33318"/>
    <cellStyle name="警告文字 9 4 7 2" xfId="33319"/>
    <cellStyle name="警告文字 9 4 7 3" xfId="33320"/>
    <cellStyle name="警告文字 9 4 8" xfId="33321"/>
    <cellStyle name="警告文字 9 4 9" xfId="33322"/>
    <cellStyle name="警告文字 9 5" xfId="33323"/>
    <cellStyle name="警告文字 9 5 2" xfId="33324"/>
    <cellStyle name="警告文字 9 5 2 2" xfId="33325"/>
    <cellStyle name="警告文字 9 5 3" xfId="33326"/>
    <cellStyle name="警告文字 9 5 3 2" xfId="33327"/>
    <cellStyle name="警告文字 9 5 4" xfId="33328"/>
    <cellStyle name="警告文字 9 5 4 2" xfId="33329"/>
    <cellStyle name="警告文字 9 5 4 3" xfId="33330"/>
    <cellStyle name="警告文字 9 5 5" xfId="33331"/>
    <cellStyle name="警告文字 9 5 6" xfId="33332"/>
    <cellStyle name="警告文字 9 6" xfId="33333"/>
    <cellStyle name="警告文字 9 6 2" xfId="33334"/>
    <cellStyle name="警告文字 9 6 2 2" xfId="33335"/>
    <cellStyle name="警告文字 9 6 3" xfId="33336"/>
    <cellStyle name="警告文字 9 6 3 2" xfId="33337"/>
    <cellStyle name="警告文字 9 6 3 3" xfId="33338"/>
    <cellStyle name="警告文字 9 6 4" xfId="33339"/>
    <cellStyle name="警告文字 9 6 5" xfId="33340"/>
    <cellStyle name="警告文字 9 7" xfId="33341"/>
    <cellStyle name="警告文字 9 7 2" xfId="33342"/>
    <cellStyle name="警告文字 9 7 2 2" xfId="33343"/>
    <cellStyle name="警告文字 9 7 3" xfId="33344"/>
    <cellStyle name="警告文字 9 7 3 2" xfId="33345"/>
    <cellStyle name="警告文字 9 7 3 3" xfId="33346"/>
    <cellStyle name="警告文字 9 7 4" xfId="33347"/>
    <cellStyle name="警告文字 9 8" xfId="33348"/>
    <cellStyle name="警告文字 9 8 2" xfId="33349"/>
    <cellStyle name="警告文字 9 9" xfId="33350"/>
    <cellStyle name="警告文字 9 9 2" xfId="33351"/>
    <cellStyle name="連結的儲存格 10" xfId="33352"/>
    <cellStyle name="連結的儲存格 10 10" xfId="33353"/>
    <cellStyle name="連結的儲存格 10 2" xfId="33354"/>
    <cellStyle name="連結的儲存格 10 2 2" xfId="33355"/>
    <cellStyle name="連結的儲存格 10 2 2 2" xfId="33356"/>
    <cellStyle name="連結的儲存格 10 2 2 3" xfId="33357"/>
    <cellStyle name="連結的儲存格 10 2 2 4" xfId="33358"/>
    <cellStyle name="連結的儲存格 10 2 2 5" xfId="33359"/>
    <cellStyle name="連結的儲存格 10 2 3" xfId="33360"/>
    <cellStyle name="連結的儲存格 10 2 3 2" xfId="33361"/>
    <cellStyle name="連結的儲存格 10 2 3 3" xfId="33362"/>
    <cellStyle name="連結的儲存格 10 2 3 4" xfId="33363"/>
    <cellStyle name="連結的儲存格 10 2 4" xfId="33364"/>
    <cellStyle name="連結的儲存格 10 2 5" xfId="33365"/>
    <cellStyle name="連結的儲存格 10 2 6" xfId="33366"/>
    <cellStyle name="連結的儲存格 10 2 7" xfId="33367"/>
    <cellStyle name="連結的儲存格 10 3" xfId="33368"/>
    <cellStyle name="連結的儲存格 10 3 2" xfId="33369"/>
    <cellStyle name="連結的儲存格 10 3 2 2" xfId="33370"/>
    <cellStyle name="連結的儲存格 10 3 2 3" xfId="33371"/>
    <cellStyle name="連結的儲存格 10 3 2 4" xfId="33372"/>
    <cellStyle name="連結的儲存格 10 3 2 5" xfId="33373"/>
    <cellStyle name="連結的儲存格 10 3 3" xfId="33374"/>
    <cellStyle name="連結的儲存格 10 3 3 2" xfId="33375"/>
    <cellStyle name="連結的儲存格 10 3 3 3" xfId="33376"/>
    <cellStyle name="連結的儲存格 10 3 3 4" xfId="33377"/>
    <cellStyle name="連結的儲存格 10 3 4" xfId="33378"/>
    <cellStyle name="連結的儲存格 10 3 5" xfId="33379"/>
    <cellStyle name="連結的儲存格 10 3 6" xfId="33380"/>
    <cellStyle name="連結的儲存格 10 3 7" xfId="33381"/>
    <cellStyle name="連結的儲存格 10 4" xfId="33382"/>
    <cellStyle name="連結的儲存格 10 4 2" xfId="33383"/>
    <cellStyle name="連結的儲存格 10 4 2 2" xfId="33384"/>
    <cellStyle name="連結的儲存格 10 4 2 3" xfId="33385"/>
    <cellStyle name="連結的儲存格 10 4 2 4" xfId="33386"/>
    <cellStyle name="連結的儲存格 10 4 2 5" xfId="33387"/>
    <cellStyle name="連結的儲存格 10 4 3" xfId="33388"/>
    <cellStyle name="連結的儲存格 10 4 3 2" xfId="33389"/>
    <cellStyle name="連結的儲存格 10 4 3 3" xfId="33390"/>
    <cellStyle name="連結的儲存格 10 4 3 4" xfId="33391"/>
    <cellStyle name="連結的儲存格 10 4 4" xfId="33392"/>
    <cellStyle name="連結的儲存格 10 4 5" xfId="33393"/>
    <cellStyle name="連結的儲存格 10 4 6" xfId="33394"/>
    <cellStyle name="連結的儲存格 10 4 7" xfId="33395"/>
    <cellStyle name="連結的儲存格 10 5" xfId="33396"/>
    <cellStyle name="連結的儲存格 10 5 2" xfId="33397"/>
    <cellStyle name="連結的儲存格 10 5 3" xfId="33398"/>
    <cellStyle name="連結的儲存格 10 5 4" xfId="33399"/>
    <cellStyle name="連結的儲存格 10 5 5" xfId="33400"/>
    <cellStyle name="連結的儲存格 10 6" xfId="33401"/>
    <cellStyle name="連結的儲存格 10 6 2" xfId="33402"/>
    <cellStyle name="連結的儲存格 10 6 3" xfId="33403"/>
    <cellStyle name="連結的儲存格 10 6 4" xfId="33404"/>
    <cellStyle name="連結的儲存格 10 7" xfId="33405"/>
    <cellStyle name="連結的儲存格 10 8" xfId="33406"/>
    <cellStyle name="連結的儲存格 10 9" xfId="33407"/>
    <cellStyle name="連結的儲存格 11" xfId="33408"/>
    <cellStyle name="連結的儲存格 11 10" xfId="33409"/>
    <cellStyle name="連結的儲存格 11 2" xfId="33410"/>
    <cellStyle name="連結的儲存格 11 2 2" xfId="33411"/>
    <cellStyle name="連結的儲存格 11 2 2 2" xfId="33412"/>
    <cellStyle name="連結的儲存格 11 2 2 3" xfId="33413"/>
    <cellStyle name="連結的儲存格 11 2 2 4" xfId="33414"/>
    <cellStyle name="連結的儲存格 11 2 2 5" xfId="33415"/>
    <cellStyle name="連結的儲存格 11 2 3" xfId="33416"/>
    <cellStyle name="連結的儲存格 11 2 3 2" xfId="33417"/>
    <cellStyle name="連結的儲存格 11 2 3 3" xfId="33418"/>
    <cellStyle name="連結的儲存格 11 2 3 4" xfId="33419"/>
    <cellStyle name="連結的儲存格 11 2 4" xfId="33420"/>
    <cellStyle name="連結的儲存格 11 2 5" xfId="33421"/>
    <cellStyle name="連結的儲存格 11 2 6" xfId="33422"/>
    <cellStyle name="連結的儲存格 11 2 7" xfId="33423"/>
    <cellStyle name="連結的儲存格 11 3" xfId="33424"/>
    <cellStyle name="連結的儲存格 11 3 2" xfId="33425"/>
    <cellStyle name="連結的儲存格 11 3 2 2" xfId="33426"/>
    <cellStyle name="連結的儲存格 11 3 2 3" xfId="33427"/>
    <cellStyle name="連結的儲存格 11 3 2 4" xfId="33428"/>
    <cellStyle name="連結的儲存格 11 3 2 5" xfId="33429"/>
    <cellStyle name="連結的儲存格 11 3 3" xfId="33430"/>
    <cellStyle name="連結的儲存格 11 3 3 2" xfId="33431"/>
    <cellStyle name="連結的儲存格 11 3 3 3" xfId="33432"/>
    <cellStyle name="連結的儲存格 11 3 3 4" xfId="33433"/>
    <cellStyle name="連結的儲存格 11 3 4" xfId="33434"/>
    <cellStyle name="連結的儲存格 11 3 5" xfId="33435"/>
    <cellStyle name="連結的儲存格 11 3 6" xfId="33436"/>
    <cellStyle name="連結的儲存格 11 3 7" xfId="33437"/>
    <cellStyle name="連結的儲存格 11 4" xfId="33438"/>
    <cellStyle name="連結的儲存格 11 4 2" xfId="33439"/>
    <cellStyle name="連結的儲存格 11 4 2 2" xfId="33440"/>
    <cellStyle name="連結的儲存格 11 4 2 3" xfId="33441"/>
    <cellStyle name="連結的儲存格 11 4 2 4" xfId="33442"/>
    <cellStyle name="連結的儲存格 11 4 2 5" xfId="33443"/>
    <cellStyle name="連結的儲存格 11 4 3" xfId="33444"/>
    <cellStyle name="連結的儲存格 11 4 3 2" xfId="33445"/>
    <cellStyle name="連結的儲存格 11 4 3 3" xfId="33446"/>
    <cellStyle name="連結的儲存格 11 4 3 4" xfId="33447"/>
    <cellStyle name="連結的儲存格 11 4 4" xfId="33448"/>
    <cellStyle name="連結的儲存格 11 4 5" xfId="33449"/>
    <cellStyle name="連結的儲存格 11 4 6" xfId="33450"/>
    <cellStyle name="連結的儲存格 11 4 7" xfId="33451"/>
    <cellStyle name="連結的儲存格 11 5" xfId="33452"/>
    <cellStyle name="連結的儲存格 11 5 2" xfId="33453"/>
    <cellStyle name="連結的儲存格 11 5 3" xfId="33454"/>
    <cellStyle name="連結的儲存格 11 5 4" xfId="33455"/>
    <cellStyle name="連結的儲存格 11 5 5" xfId="33456"/>
    <cellStyle name="連結的儲存格 11 6" xfId="33457"/>
    <cellStyle name="連結的儲存格 11 6 2" xfId="33458"/>
    <cellStyle name="連結的儲存格 11 6 3" xfId="33459"/>
    <cellStyle name="連結的儲存格 11 6 4" xfId="33460"/>
    <cellStyle name="連結的儲存格 11 7" xfId="33461"/>
    <cellStyle name="連結的儲存格 11 8" xfId="33462"/>
    <cellStyle name="連結的儲存格 11 9" xfId="33463"/>
    <cellStyle name="連結的儲存格 12" xfId="33464"/>
    <cellStyle name="連結的儲存格 12 10" xfId="33465"/>
    <cellStyle name="連結的儲存格 12 2" xfId="33466"/>
    <cellStyle name="連結的儲存格 12 2 2" xfId="33467"/>
    <cellStyle name="連結的儲存格 12 2 2 2" xfId="33468"/>
    <cellStyle name="連結的儲存格 12 2 2 3" xfId="33469"/>
    <cellStyle name="連結的儲存格 12 2 2 4" xfId="33470"/>
    <cellStyle name="連結的儲存格 12 2 2 5" xfId="33471"/>
    <cellStyle name="連結的儲存格 12 2 3" xfId="33472"/>
    <cellStyle name="連結的儲存格 12 2 3 2" xfId="33473"/>
    <cellStyle name="連結的儲存格 12 2 3 3" xfId="33474"/>
    <cellStyle name="連結的儲存格 12 2 3 4" xfId="33475"/>
    <cellStyle name="連結的儲存格 12 2 4" xfId="33476"/>
    <cellStyle name="連結的儲存格 12 2 5" xfId="33477"/>
    <cellStyle name="連結的儲存格 12 2 6" xfId="33478"/>
    <cellStyle name="連結的儲存格 12 2 7" xfId="33479"/>
    <cellStyle name="連結的儲存格 12 3" xfId="33480"/>
    <cellStyle name="連結的儲存格 12 3 2" xfId="33481"/>
    <cellStyle name="連結的儲存格 12 3 2 2" xfId="33482"/>
    <cellStyle name="連結的儲存格 12 3 2 3" xfId="33483"/>
    <cellStyle name="連結的儲存格 12 3 2 4" xfId="33484"/>
    <cellStyle name="連結的儲存格 12 3 2 5" xfId="33485"/>
    <cellStyle name="連結的儲存格 12 3 3" xfId="33486"/>
    <cellStyle name="連結的儲存格 12 3 3 2" xfId="33487"/>
    <cellStyle name="連結的儲存格 12 3 3 3" xfId="33488"/>
    <cellStyle name="連結的儲存格 12 3 3 4" xfId="33489"/>
    <cellStyle name="連結的儲存格 12 3 4" xfId="33490"/>
    <cellStyle name="連結的儲存格 12 3 5" xfId="33491"/>
    <cellStyle name="連結的儲存格 12 3 6" xfId="33492"/>
    <cellStyle name="連結的儲存格 12 3 7" xfId="33493"/>
    <cellStyle name="連結的儲存格 12 4" xfId="33494"/>
    <cellStyle name="連結的儲存格 12 4 2" xfId="33495"/>
    <cellStyle name="連結的儲存格 12 4 2 2" xfId="33496"/>
    <cellStyle name="連結的儲存格 12 4 2 3" xfId="33497"/>
    <cellStyle name="連結的儲存格 12 4 2 4" xfId="33498"/>
    <cellStyle name="連結的儲存格 12 4 2 5" xfId="33499"/>
    <cellStyle name="連結的儲存格 12 4 3" xfId="33500"/>
    <cellStyle name="連結的儲存格 12 4 3 2" xfId="33501"/>
    <cellStyle name="連結的儲存格 12 4 3 3" xfId="33502"/>
    <cellStyle name="連結的儲存格 12 4 3 4" xfId="33503"/>
    <cellStyle name="連結的儲存格 12 4 4" xfId="33504"/>
    <cellStyle name="連結的儲存格 12 4 5" xfId="33505"/>
    <cellStyle name="連結的儲存格 12 4 6" xfId="33506"/>
    <cellStyle name="連結的儲存格 12 4 7" xfId="33507"/>
    <cellStyle name="連結的儲存格 12 5" xfId="33508"/>
    <cellStyle name="連結的儲存格 12 5 2" xfId="33509"/>
    <cellStyle name="連結的儲存格 12 5 3" xfId="33510"/>
    <cellStyle name="連結的儲存格 12 5 4" xfId="33511"/>
    <cellStyle name="連結的儲存格 12 5 5" xfId="33512"/>
    <cellStyle name="連結的儲存格 12 6" xfId="33513"/>
    <cellStyle name="連結的儲存格 12 6 2" xfId="33514"/>
    <cellStyle name="連結的儲存格 12 6 3" xfId="33515"/>
    <cellStyle name="連結的儲存格 12 6 4" xfId="33516"/>
    <cellStyle name="連結的儲存格 12 7" xfId="33517"/>
    <cellStyle name="連結的儲存格 12 8" xfId="33518"/>
    <cellStyle name="連結的儲存格 12 9" xfId="33519"/>
    <cellStyle name="連結的儲存格 13" xfId="33520"/>
    <cellStyle name="連結的儲存格 13 10" xfId="33521"/>
    <cellStyle name="連結的儲存格 13 2" xfId="33522"/>
    <cellStyle name="連結的儲存格 13 2 2" xfId="33523"/>
    <cellStyle name="連結的儲存格 13 2 2 2" xfId="33524"/>
    <cellStyle name="連結的儲存格 13 2 2 3" xfId="33525"/>
    <cellStyle name="連結的儲存格 13 2 2 4" xfId="33526"/>
    <cellStyle name="連結的儲存格 13 2 2 5" xfId="33527"/>
    <cellStyle name="連結的儲存格 13 2 3" xfId="33528"/>
    <cellStyle name="連結的儲存格 13 2 3 2" xfId="33529"/>
    <cellStyle name="連結的儲存格 13 2 3 3" xfId="33530"/>
    <cellStyle name="連結的儲存格 13 2 3 4" xfId="33531"/>
    <cellStyle name="連結的儲存格 13 2 4" xfId="33532"/>
    <cellStyle name="連結的儲存格 13 2 5" xfId="33533"/>
    <cellStyle name="連結的儲存格 13 2 6" xfId="33534"/>
    <cellStyle name="連結的儲存格 13 2 7" xfId="33535"/>
    <cellStyle name="連結的儲存格 13 3" xfId="33536"/>
    <cellStyle name="連結的儲存格 13 3 2" xfId="33537"/>
    <cellStyle name="連結的儲存格 13 3 2 2" xfId="33538"/>
    <cellStyle name="連結的儲存格 13 3 2 3" xfId="33539"/>
    <cellStyle name="連結的儲存格 13 3 2 4" xfId="33540"/>
    <cellStyle name="連結的儲存格 13 3 2 5" xfId="33541"/>
    <cellStyle name="連結的儲存格 13 3 3" xfId="33542"/>
    <cellStyle name="連結的儲存格 13 3 3 2" xfId="33543"/>
    <cellStyle name="連結的儲存格 13 3 3 3" xfId="33544"/>
    <cellStyle name="連結的儲存格 13 3 3 4" xfId="33545"/>
    <cellStyle name="連結的儲存格 13 3 4" xfId="33546"/>
    <cellStyle name="連結的儲存格 13 3 5" xfId="33547"/>
    <cellStyle name="連結的儲存格 13 3 6" xfId="33548"/>
    <cellStyle name="連結的儲存格 13 3 7" xfId="33549"/>
    <cellStyle name="連結的儲存格 13 4" xfId="33550"/>
    <cellStyle name="連結的儲存格 13 4 2" xfId="33551"/>
    <cellStyle name="連結的儲存格 13 4 2 2" xfId="33552"/>
    <cellStyle name="連結的儲存格 13 4 2 3" xfId="33553"/>
    <cellStyle name="連結的儲存格 13 4 2 4" xfId="33554"/>
    <cellStyle name="連結的儲存格 13 4 2 5" xfId="33555"/>
    <cellStyle name="連結的儲存格 13 4 3" xfId="33556"/>
    <cellStyle name="連結的儲存格 13 4 3 2" xfId="33557"/>
    <cellStyle name="連結的儲存格 13 4 3 3" xfId="33558"/>
    <cellStyle name="連結的儲存格 13 4 3 4" xfId="33559"/>
    <cellStyle name="連結的儲存格 13 4 4" xfId="33560"/>
    <cellStyle name="連結的儲存格 13 4 5" xfId="33561"/>
    <cellStyle name="連結的儲存格 13 4 6" xfId="33562"/>
    <cellStyle name="連結的儲存格 13 4 7" xfId="33563"/>
    <cellStyle name="連結的儲存格 13 5" xfId="33564"/>
    <cellStyle name="連結的儲存格 13 5 2" xfId="33565"/>
    <cellStyle name="連結的儲存格 13 5 3" xfId="33566"/>
    <cellStyle name="連結的儲存格 13 5 4" xfId="33567"/>
    <cellStyle name="連結的儲存格 13 5 5" xfId="33568"/>
    <cellStyle name="連結的儲存格 13 6" xfId="33569"/>
    <cellStyle name="連結的儲存格 13 6 2" xfId="33570"/>
    <cellStyle name="連結的儲存格 13 6 3" xfId="33571"/>
    <cellStyle name="連結的儲存格 13 6 4" xfId="33572"/>
    <cellStyle name="連結的儲存格 13 7" xfId="33573"/>
    <cellStyle name="連結的儲存格 13 8" xfId="33574"/>
    <cellStyle name="連結的儲存格 13 9" xfId="33575"/>
    <cellStyle name="連結的儲存格 14" xfId="33576"/>
    <cellStyle name="連結的儲存格 14 10" xfId="33577"/>
    <cellStyle name="連結的儲存格 14 2" xfId="33578"/>
    <cellStyle name="連結的儲存格 14 2 2" xfId="33579"/>
    <cellStyle name="連結的儲存格 14 2 2 2" xfId="33580"/>
    <cellStyle name="連結的儲存格 14 2 2 3" xfId="33581"/>
    <cellStyle name="連結的儲存格 14 2 2 4" xfId="33582"/>
    <cellStyle name="連結的儲存格 14 2 2 5" xfId="33583"/>
    <cellStyle name="連結的儲存格 14 2 3" xfId="33584"/>
    <cellStyle name="連結的儲存格 14 2 3 2" xfId="33585"/>
    <cellStyle name="連結的儲存格 14 2 3 3" xfId="33586"/>
    <cellStyle name="連結的儲存格 14 2 3 4" xfId="33587"/>
    <cellStyle name="連結的儲存格 14 2 4" xfId="33588"/>
    <cellStyle name="連結的儲存格 14 2 5" xfId="33589"/>
    <cellStyle name="連結的儲存格 14 2 6" xfId="33590"/>
    <cellStyle name="連結的儲存格 14 2 7" xfId="33591"/>
    <cellStyle name="連結的儲存格 14 3" xfId="33592"/>
    <cellStyle name="連結的儲存格 14 3 2" xfId="33593"/>
    <cellStyle name="連結的儲存格 14 3 2 2" xfId="33594"/>
    <cellStyle name="連結的儲存格 14 3 2 3" xfId="33595"/>
    <cellStyle name="連結的儲存格 14 3 2 4" xfId="33596"/>
    <cellStyle name="連結的儲存格 14 3 2 5" xfId="33597"/>
    <cellStyle name="連結的儲存格 14 3 3" xfId="33598"/>
    <cellStyle name="連結的儲存格 14 3 3 2" xfId="33599"/>
    <cellStyle name="連結的儲存格 14 3 3 3" xfId="33600"/>
    <cellStyle name="連結的儲存格 14 3 3 4" xfId="33601"/>
    <cellStyle name="連結的儲存格 14 3 4" xfId="33602"/>
    <cellStyle name="連結的儲存格 14 3 5" xfId="33603"/>
    <cellStyle name="連結的儲存格 14 3 6" xfId="33604"/>
    <cellStyle name="連結的儲存格 14 3 7" xfId="33605"/>
    <cellStyle name="連結的儲存格 14 4" xfId="33606"/>
    <cellStyle name="連結的儲存格 14 4 2" xfId="33607"/>
    <cellStyle name="連結的儲存格 14 4 2 2" xfId="33608"/>
    <cellStyle name="連結的儲存格 14 4 2 3" xfId="33609"/>
    <cellStyle name="連結的儲存格 14 4 2 4" xfId="33610"/>
    <cellStyle name="連結的儲存格 14 4 2 5" xfId="33611"/>
    <cellStyle name="連結的儲存格 14 4 3" xfId="33612"/>
    <cellStyle name="連結的儲存格 14 4 3 2" xfId="33613"/>
    <cellStyle name="連結的儲存格 14 4 3 3" xfId="33614"/>
    <cellStyle name="連結的儲存格 14 4 3 4" xfId="33615"/>
    <cellStyle name="連結的儲存格 14 4 4" xfId="33616"/>
    <cellStyle name="連結的儲存格 14 4 5" xfId="33617"/>
    <cellStyle name="連結的儲存格 14 4 6" xfId="33618"/>
    <cellStyle name="連結的儲存格 14 4 7" xfId="33619"/>
    <cellStyle name="連結的儲存格 14 5" xfId="33620"/>
    <cellStyle name="連結的儲存格 14 5 2" xfId="33621"/>
    <cellStyle name="連結的儲存格 14 5 3" xfId="33622"/>
    <cellStyle name="連結的儲存格 14 5 4" xfId="33623"/>
    <cellStyle name="連結的儲存格 14 5 5" xfId="33624"/>
    <cellStyle name="連結的儲存格 14 6" xfId="33625"/>
    <cellStyle name="連結的儲存格 14 6 2" xfId="33626"/>
    <cellStyle name="連結的儲存格 14 6 3" xfId="33627"/>
    <cellStyle name="連結的儲存格 14 6 4" xfId="33628"/>
    <cellStyle name="連結的儲存格 14 7" xfId="33629"/>
    <cellStyle name="連結的儲存格 14 8" xfId="33630"/>
    <cellStyle name="連結的儲存格 14 9" xfId="33631"/>
    <cellStyle name="連結的儲存格 15" xfId="33632"/>
    <cellStyle name="連結的儲存格 15 10" xfId="33633"/>
    <cellStyle name="連結的儲存格 15 2" xfId="33634"/>
    <cellStyle name="連結的儲存格 15 2 2" xfId="33635"/>
    <cellStyle name="連結的儲存格 15 2 2 2" xfId="33636"/>
    <cellStyle name="連結的儲存格 15 2 2 3" xfId="33637"/>
    <cellStyle name="連結的儲存格 15 2 2 4" xfId="33638"/>
    <cellStyle name="連結的儲存格 15 2 2 5" xfId="33639"/>
    <cellStyle name="連結的儲存格 15 2 3" xfId="33640"/>
    <cellStyle name="連結的儲存格 15 2 3 2" xfId="33641"/>
    <cellStyle name="連結的儲存格 15 2 3 3" xfId="33642"/>
    <cellStyle name="連結的儲存格 15 2 3 4" xfId="33643"/>
    <cellStyle name="連結的儲存格 15 2 4" xfId="33644"/>
    <cellStyle name="連結的儲存格 15 2 5" xfId="33645"/>
    <cellStyle name="連結的儲存格 15 2 6" xfId="33646"/>
    <cellStyle name="連結的儲存格 15 2 7" xfId="33647"/>
    <cellStyle name="連結的儲存格 15 3" xfId="33648"/>
    <cellStyle name="連結的儲存格 15 3 2" xfId="33649"/>
    <cellStyle name="連結的儲存格 15 3 2 2" xfId="33650"/>
    <cellStyle name="連結的儲存格 15 3 2 3" xfId="33651"/>
    <cellStyle name="連結的儲存格 15 3 2 4" xfId="33652"/>
    <cellStyle name="連結的儲存格 15 3 2 5" xfId="33653"/>
    <cellStyle name="連結的儲存格 15 3 3" xfId="33654"/>
    <cellStyle name="連結的儲存格 15 3 3 2" xfId="33655"/>
    <cellStyle name="連結的儲存格 15 3 3 3" xfId="33656"/>
    <cellStyle name="連結的儲存格 15 3 3 4" xfId="33657"/>
    <cellStyle name="連結的儲存格 15 3 4" xfId="33658"/>
    <cellStyle name="連結的儲存格 15 3 5" xfId="33659"/>
    <cellStyle name="連結的儲存格 15 3 6" xfId="33660"/>
    <cellStyle name="連結的儲存格 15 3 7" xfId="33661"/>
    <cellStyle name="連結的儲存格 15 4" xfId="33662"/>
    <cellStyle name="連結的儲存格 15 4 2" xfId="33663"/>
    <cellStyle name="連結的儲存格 15 4 2 2" xfId="33664"/>
    <cellStyle name="連結的儲存格 15 4 2 3" xfId="33665"/>
    <cellStyle name="連結的儲存格 15 4 2 4" xfId="33666"/>
    <cellStyle name="連結的儲存格 15 4 2 5" xfId="33667"/>
    <cellStyle name="連結的儲存格 15 4 3" xfId="33668"/>
    <cellStyle name="連結的儲存格 15 4 3 2" xfId="33669"/>
    <cellStyle name="連結的儲存格 15 4 3 3" xfId="33670"/>
    <cellStyle name="連結的儲存格 15 4 3 4" xfId="33671"/>
    <cellStyle name="連結的儲存格 15 4 4" xfId="33672"/>
    <cellStyle name="連結的儲存格 15 4 5" xfId="33673"/>
    <cellStyle name="連結的儲存格 15 4 6" xfId="33674"/>
    <cellStyle name="連結的儲存格 15 4 7" xfId="33675"/>
    <cellStyle name="連結的儲存格 15 5" xfId="33676"/>
    <cellStyle name="連結的儲存格 15 5 2" xfId="33677"/>
    <cellStyle name="連結的儲存格 15 5 3" xfId="33678"/>
    <cellStyle name="連結的儲存格 15 5 4" xfId="33679"/>
    <cellStyle name="連結的儲存格 15 5 5" xfId="33680"/>
    <cellStyle name="連結的儲存格 15 6" xfId="33681"/>
    <cellStyle name="連結的儲存格 15 6 2" xfId="33682"/>
    <cellStyle name="連結的儲存格 15 6 3" xfId="33683"/>
    <cellStyle name="連結的儲存格 15 6 4" xfId="33684"/>
    <cellStyle name="連結的儲存格 15 7" xfId="33685"/>
    <cellStyle name="連結的儲存格 15 8" xfId="33686"/>
    <cellStyle name="連結的儲存格 15 9" xfId="33687"/>
    <cellStyle name="連結的儲存格 16" xfId="33688"/>
    <cellStyle name="連結的儲存格 16 10" xfId="33689"/>
    <cellStyle name="連結的儲存格 16 2" xfId="33690"/>
    <cellStyle name="連結的儲存格 16 2 2" xfId="33691"/>
    <cellStyle name="連結的儲存格 16 2 2 2" xfId="33692"/>
    <cellStyle name="連結的儲存格 16 2 2 3" xfId="33693"/>
    <cellStyle name="連結的儲存格 16 2 2 4" xfId="33694"/>
    <cellStyle name="連結的儲存格 16 2 2 5" xfId="33695"/>
    <cellStyle name="連結的儲存格 16 2 3" xfId="33696"/>
    <cellStyle name="連結的儲存格 16 2 3 2" xfId="33697"/>
    <cellStyle name="連結的儲存格 16 2 3 3" xfId="33698"/>
    <cellStyle name="連結的儲存格 16 2 3 4" xfId="33699"/>
    <cellStyle name="連結的儲存格 16 2 4" xfId="33700"/>
    <cellStyle name="連結的儲存格 16 2 5" xfId="33701"/>
    <cellStyle name="連結的儲存格 16 2 6" xfId="33702"/>
    <cellStyle name="連結的儲存格 16 2 7" xfId="33703"/>
    <cellStyle name="連結的儲存格 16 3" xfId="33704"/>
    <cellStyle name="連結的儲存格 16 3 2" xfId="33705"/>
    <cellStyle name="連結的儲存格 16 3 2 2" xfId="33706"/>
    <cellStyle name="連結的儲存格 16 3 2 3" xfId="33707"/>
    <cellStyle name="連結的儲存格 16 3 2 4" xfId="33708"/>
    <cellStyle name="連結的儲存格 16 3 2 5" xfId="33709"/>
    <cellStyle name="連結的儲存格 16 3 3" xfId="33710"/>
    <cellStyle name="連結的儲存格 16 3 3 2" xfId="33711"/>
    <cellStyle name="連結的儲存格 16 3 3 3" xfId="33712"/>
    <cellStyle name="連結的儲存格 16 3 3 4" xfId="33713"/>
    <cellStyle name="連結的儲存格 16 3 4" xfId="33714"/>
    <cellStyle name="連結的儲存格 16 3 5" xfId="33715"/>
    <cellStyle name="連結的儲存格 16 3 6" xfId="33716"/>
    <cellStyle name="連結的儲存格 16 3 7" xfId="33717"/>
    <cellStyle name="連結的儲存格 16 4" xfId="33718"/>
    <cellStyle name="連結的儲存格 16 4 2" xfId="33719"/>
    <cellStyle name="連結的儲存格 16 4 2 2" xfId="33720"/>
    <cellStyle name="連結的儲存格 16 4 2 3" xfId="33721"/>
    <cellStyle name="連結的儲存格 16 4 2 4" xfId="33722"/>
    <cellStyle name="連結的儲存格 16 4 2 5" xfId="33723"/>
    <cellStyle name="連結的儲存格 16 4 3" xfId="33724"/>
    <cellStyle name="連結的儲存格 16 4 3 2" xfId="33725"/>
    <cellStyle name="連結的儲存格 16 4 3 3" xfId="33726"/>
    <cellStyle name="連結的儲存格 16 4 3 4" xfId="33727"/>
    <cellStyle name="連結的儲存格 16 4 4" xfId="33728"/>
    <cellStyle name="連結的儲存格 16 4 5" xfId="33729"/>
    <cellStyle name="連結的儲存格 16 4 6" xfId="33730"/>
    <cellStyle name="連結的儲存格 16 4 7" xfId="33731"/>
    <cellStyle name="連結的儲存格 16 5" xfId="33732"/>
    <cellStyle name="連結的儲存格 16 5 2" xfId="33733"/>
    <cellStyle name="連結的儲存格 16 5 3" xfId="33734"/>
    <cellStyle name="連結的儲存格 16 5 4" xfId="33735"/>
    <cellStyle name="連結的儲存格 16 5 5" xfId="33736"/>
    <cellStyle name="連結的儲存格 16 6" xfId="33737"/>
    <cellStyle name="連結的儲存格 16 6 2" xfId="33738"/>
    <cellStyle name="連結的儲存格 16 6 3" xfId="33739"/>
    <cellStyle name="連結的儲存格 16 6 4" xfId="33740"/>
    <cellStyle name="連結的儲存格 16 7" xfId="33741"/>
    <cellStyle name="連結的儲存格 16 8" xfId="33742"/>
    <cellStyle name="連結的儲存格 16 9" xfId="33743"/>
    <cellStyle name="連結的儲存格 17" xfId="33744"/>
    <cellStyle name="連結的儲存格 17 2" xfId="33745"/>
    <cellStyle name="連結的儲存格 17 2 2" xfId="33746"/>
    <cellStyle name="連結的儲存格 17 2 3" xfId="33747"/>
    <cellStyle name="連結的儲存格 17 2 4" xfId="33748"/>
    <cellStyle name="連結的儲存格 17 2 5" xfId="33749"/>
    <cellStyle name="連結的儲存格 17 3" xfId="33750"/>
    <cellStyle name="連結的儲存格 17 3 2" xfId="33751"/>
    <cellStyle name="連結的儲存格 17 3 3" xfId="33752"/>
    <cellStyle name="連結的儲存格 17 3 4" xfId="33753"/>
    <cellStyle name="連結的儲存格 17 4" xfId="33754"/>
    <cellStyle name="連結的儲存格 17 5" xfId="33755"/>
    <cellStyle name="連結的儲存格 17 6" xfId="33756"/>
    <cellStyle name="連結的儲存格 17 7" xfId="33757"/>
    <cellStyle name="連結的儲存格 18" xfId="33758"/>
    <cellStyle name="連結的儲存格 18 2" xfId="33759"/>
    <cellStyle name="連結的儲存格 18 2 2" xfId="33760"/>
    <cellStyle name="連結的儲存格 18 2 3" xfId="33761"/>
    <cellStyle name="連結的儲存格 18 2 4" xfId="33762"/>
    <cellStyle name="連結的儲存格 18 3" xfId="33763"/>
    <cellStyle name="連結的儲存格 18 3 2" xfId="33764"/>
    <cellStyle name="連結的儲存格 18 3 3" xfId="33765"/>
    <cellStyle name="連結的儲存格 18 3 4" xfId="33766"/>
    <cellStyle name="連結的儲存格 18 4" xfId="33767"/>
    <cellStyle name="連結的儲存格 18 5" xfId="33768"/>
    <cellStyle name="連結的儲存格 18 6" xfId="33769"/>
    <cellStyle name="連結的儲存格 19" xfId="33770"/>
    <cellStyle name="連結的儲存格 19 2" xfId="33771"/>
    <cellStyle name="連結的儲存格 19 2 2" xfId="33772"/>
    <cellStyle name="連結的儲存格 19 2 3" xfId="33773"/>
    <cellStyle name="連結的儲存格 19 2 4" xfId="33774"/>
    <cellStyle name="連結的儲存格 19 3" xfId="33775"/>
    <cellStyle name="連結的儲存格 19 3 2" xfId="33776"/>
    <cellStyle name="連結的儲存格 19 3 3" xfId="33777"/>
    <cellStyle name="連結的儲存格 19 3 4" xfId="33778"/>
    <cellStyle name="連結的儲存格 19 4" xfId="33779"/>
    <cellStyle name="連結的儲存格 19 5" xfId="33780"/>
    <cellStyle name="連結的儲存格 19 6" xfId="33781"/>
    <cellStyle name="連結的儲存格 2" xfId="33782"/>
    <cellStyle name="連結的儲存格 2 10" xfId="33783"/>
    <cellStyle name="連結的儲存格 2 11" xfId="33784"/>
    <cellStyle name="連結的儲存格 2 2" xfId="33785"/>
    <cellStyle name="連結的儲存格 2 2 2" xfId="33786"/>
    <cellStyle name="連結的儲存格 2 2 2 2" xfId="33787"/>
    <cellStyle name="連結的儲存格 2 2 2 3" xfId="33788"/>
    <cellStyle name="連結的儲存格 2 2 2 4" xfId="33789"/>
    <cellStyle name="連結的儲存格 2 2 2 5" xfId="33790"/>
    <cellStyle name="連結的儲存格 2 2 3" xfId="33791"/>
    <cellStyle name="連結的儲存格 2 2 3 2" xfId="33792"/>
    <cellStyle name="連結的儲存格 2 2 3 3" xfId="33793"/>
    <cellStyle name="連結的儲存格 2 2 3 4" xfId="33794"/>
    <cellStyle name="連結的儲存格 2 2 4" xfId="33795"/>
    <cellStyle name="連結的儲存格 2 2 5" xfId="33796"/>
    <cellStyle name="連結的儲存格 2 2 6" xfId="33797"/>
    <cellStyle name="連結的儲存格 2 2 7" xfId="33798"/>
    <cellStyle name="連結的儲存格 2 3" xfId="33799"/>
    <cellStyle name="連結的儲存格 2 3 2" xfId="33800"/>
    <cellStyle name="連結的儲存格 2 3 2 2" xfId="33801"/>
    <cellStyle name="連結的儲存格 2 3 2 3" xfId="33802"/>
    <cellStyle name="連結的儲存格 2 3 2 4" xfId="33803"/>
    <cellStyle name="連結的儲存格 2 3 2 5" xfId="33804"/>
    <cellStyle name="連結的儲存格 2 3 3" xfId="33805"/>
    <cellStyle name="連結的儲存格 2 3 3 2" xfId="33806"/>
    <cellStyle name="連結的儲存格 2 3 3 3" xfId="33807"/>
    <cellStyle name="連結的儲存格 2 3 3 4" xfId="33808"/>
    <cellStyle name="連結的儲存格 2 3 4" xfId="33809"/>
    <cellStyle name="連結的儲存格 2 3 5" xfId="33810"/>
    <cellStyle name="連結的儲存格 2 3 6" xfId="33811"/>
    <cellStyle name="連結的儲存格 2 3 7" xfId="33812"/>
    <cellStyle name="連結的儲存格 2 4" xfId="33813"/>
    <cellStyle name="連結的儲存格 2 4 2" xfId="33814"/>
    <cellStyle name="連結的儲存格 2 4 2 2" xfId="33815"/>
    <cellStyle name="連結的儲存格 2 4 2 3" xfId="33816"/>
    <cellStyle name="連結的儲存格 2 4 2 4" xfId="33817"/>
    <cellStyle name="連結的儲存格 2 4 2 5" xfId="33818"/>
    <cellStyle name="連結的儲存格 2 4 3" xfId="33819"/>
    <cellStyle name="連結的儲存格 2 4 3 2" xfId="33820"/>
    <cellStyle name="連結的儲存格 2 4 3 3" xfId="33821"/>
    <cellStyle name="連結的儲存格 2 4 3 4" xfId="33822"/>
    <cellStyle name="連結的儲存格 2 4 4" xfId="33823"/>
    <cellStyle name="連結的儲存格 2 4 5" xfId="33824"/>
    <cellStyle name="連結的儲存格 2 4 6" xfId="33825"/>
    <cellStyle name="連結的儲存格 2 4 7" xfId="33826"/>
    <cellStyle name="連結的儲存格 2 5" xfId="33827"/>
    <cellStyle name="連結的儲存格 2 5 2" xfId="33828"/>
    <cellStyle name="連結的儲存格 2 5 3" xfId="33829"/>
    <cellStyle name="連結的儲存格 2 5 4" xfId="33830"/>
    <cellStyle name="連結的儲存格 2 5 5" xfId="33831"/>
    <cellStyle name="連結的儲存格 2 6" xfId="33832"/>
    <cellStyle name="連結的儲存格 2 6 2" xfId="33833"/>
    <cellStyle name="連結的儲存格 2 6 3" xfId="33834"/>
    <cellStyle name="連結的儲存格 2 6 4" xfId="33835"/>
    <cellStyle name="連結的儲存格 2 6 5" xfId="33836"/>
    <cellStyle name="連結的儲存格 2 7" xfId="33837"/>
    <cellStyle name="連結的儲存格 2 7 2" xfId="33838"/>
    <cellStyle name="連結的儲存格 2 7 3" xfId="33839"/>
    <cellStyle name="連結的儲存格 2 7 4" xfId="33840"/>
    <cellStyle name="連結的儲存格 2 8" xfId="33841"/>
    <cellStyle name="連結的儲存格 2 9" xfId="33842"/>
    <cellStyle name="連結的儲存格 20" xfId="33843"/>
    <cellStyle name="連結的儲存格 21" xfId="33844"/>
    <cellStyle name="連結的儲存格 22" xfId="33845"/>
    <cellStyle name="連結的儲存格 23" xfId="33846"/>
    <cellStyle name="連結的儲存格 3" xfId="33847"/>
    <cellStyle name="連結的儲存格 3 10" xfId="33848"/>
    <cellStyle name="連結的儲存格 3 2" xfId="33849"/>
    <cellStyle name="連結的儲存格 3 2 2" xfId="33850"/>
    <cellStyle name="連結的儲存格 3 2 2 2" xfId="33851"/>
    <cellStyle name="連結的儲存格 3 2 2 3" xfId="33852"/>
    <cellStyle name="連結的儲存格 3 2 2 4" xfId="33853"/>
    <cellStyle name="連結的儲存格 3 2 2 5" xfId="33854"/>
    <cellStyle name="連結的儲存格 3 2 3" xfId="33855"/>
    <cellStyle name="連結的儲存格 3 2 3 2" xfId="33856"/>
    <cellStyle name="連結的儲存格 3 2 3 3" xfId="33857"/>
    <cellStyle name="連結的儲存格 3 2 3 4" xfId="33858"/>
    <cellStyle name="連結的儲存格 3 2 4" xfId="33859"/>
    <cellStyle name="連結的儲存格 3 2 5" xfId="33860"/>
    <cellStyle name="連結的儲存格 3 2 6" xfId="33861"/>
    <cellStyle name="連結的儲存格 3 2 7" xfId="33862"/>
    <cellStyle name="連結的儲存格 3 3" xfId="33863"/>
    <cellStyle name="連結的儲存格 3 3 2" xfId="33864"/>
    <cellStyle name="連結的儲存格 3 3 2 2" xfId="33865"/>
    <cellStyle name="連結的儲存格 3 3 2 3" xfId="33866"/>
    <cellStyle name="連結的儲存格 3 3 2 4" xfId="33867"/>
    <cellStyle name="連結的儲存格 3 3 2 5" xfId="33868"/>
    <cellStyle name="連結的儲存格 3 3 3" xfId="33869"/>
    <cellStyle name="連結的儲存格 3 3 3 2" xfId="33870"/>
    <cellStyle name="連結的儲存格 3 3 3 3" xfId="33871"/>
    <cellStyle name="連結的儲存格 3 3 3 4" xfId="33872"/>
    <cellStyle name="連結的儲存格 3 3 4" xfId="33873"/>
    <cellStyle name="連結的儲存格 3 3 5" xfId="33874"/>
    <cellStyle name="連結的儲存格 3 3 6" xfId="33875"/>
    <cellStyle name="連結的儲存格 3 3 7" xfId="33876"/>
    <cellStyle name="連結的儲存格 3 4" xfId="33877"/>
    <cellStyle name="連結的儲存格 3 4 2" xfId="33878"/>
    <cellStyle name="連結的儲存格 3 4 2 2" xfId="33879"/>
    <cellStyle name="連結的儲存格 3 4 2 3" xfId="33880"/>
    <cellStyle name="連結的儲存格 3 4 2 4" xfId="33881"/>
    <cellStyle name="連結的儲存格 3 4 2 5" xfId="33882"/>
    <cellStyle name="連結的儲存格 3 4 3" xfId="33883"/>
    <cellStyle name="連結的儲存格 3 4 3 2" xfId="33884"/>
    <cellStyle name="連結的儲存格 3 4 3 3" xfId="33885"/>
    <cellStyle name="連結的儲存格 3 4 3 4" xfId="33886"/>
    <cellStyle name="連結的儲存格 3 4 4" xfId="33887"/>
    <cellStyle name="連結的儲存格 3 4 5" xfId="33888"/>
    <cellStyle name="連結的儲存格 3 4 6" xfId="33889"/>
    <cellStyle name="連結的儲存格 3 4 7" xfId="33890"/>
    <cellStyle name="連結的儲存格 3 5" xfId="33891"/>
    <cellStyle name="連結的儲存格 3 5 2" xfId="33892"/>
    <cellStyle name="連結的儲存格 3 5 3" xfId="33893"/>
    <cellStyle name="連結的儲存格 3 5 4" xfId="33894"/>
    <cellStyle name="連結的儲存格 3 5 5" xfId="33895"/>
    <cellStyle name="連結的儲存格 3 6" xfId="33896"/>
    <cellStyle name="連結的儲存格 3 6 2" xfId="33897"/>
    <cellStyle name="連結的儲存格 3 6 3" xfId="33898"/>
    <cellStyle name="連結的儲存格 3 6 4" xfId="33899"/>
    <cellStyle name="連結的儲存格 3 7" xfId="33900"/>
    <cellStyle name="連結的儲存格 3 8" xfId="33901"/>
    <cellStyle name="連結的儲存格 3 9" xfId="33902"/>
    <cellStyle name="連結的儲存格 4" xfId="33903"/>
    <cellStyle name="連結的儲存格 4 10" xfId="33904"/>
    <cellStyle name="連結的儲存格 4 2" xfId="33905"/>
    <cellStyle name="連結的儲存格 4 2 2" xfId="33906"/>
    <cellStyle name="連結的儲存格 4 2 2 2" xfId="33907"/>
    <cellStyle name="連結的儲存格 4 2 2 3" xfId="33908"/>
    <cellStyle name="連結的儲存格 4 2 2 4" xfId="33909"/>
    <cellStyle name="連結的儲存格 4 2 2 5" xfId="33910"/>
    <cellStyle name="連結的儲存格 4 2 3" xfId="33911"/>
    <cellStyle name="連結的儲存格 4 2 3 2" xfId="33912"/>
    <cellStyle name="連結的儲存格 4 2 3 3" xfId="33913"/>
    <cellStyle name="連結的儲存格 4 2 3 4" xfId="33914"/>
    <cellStyle name="連結的儲存格 4 2 4" xfId="33915"/>
    <cellStyle name="連結的儲存格 4 2 5" xfId="33916"/>
    <cellStyle name="連結的儲存格 4 2 6" xfId="33917"/>
    <cellStyle name="連結的儲存格 4 2 7" xfId="33918"/>
    <cellStyle name="連結的儲存格 4 3" xfId="33919"/>
    <cellStyle name="連結的儲存格 4 3 2" xfId="33920"/>
    <cellStyle name="連結的儲存格 4 3 2 2" xfId="33921"/>
    <cellStyle name="連結的儲存格 4 3 2 3" xfId="33922"/>
    <cellStyle name="連結的儲存格 4 3 2 4" xfId="33923"/>
    <cellStyle name="連結的儲存格 4 3 2 5" xfId="33924"/>
    <cellStyle name="連結的儲存格 4 3 3" xfId="33925"/>
    <cellStyle name="連結的儲存格 4 3 3 2" xfId="33926"/>
    <cellStyle name="連結的儲存格 4 3 3 3" xfId="33927"/>
    <cellStyle name="連結的儲存格 4 3 3 4" xfId="33928"/>
    <cellStyle name="連結的儲存格 4 3 4" xfId="33929"/>
    <cellStyle name="連結的儲存格 4 3 5" xfId="33930"/>
    <cellStyle name="連結的儲存格 4 3 6" xfId="33931"/>
    <cellStyle name="連結的儲存格 4 3 7" xfId="33932"/>
    <cellStyle name="連結的儲存格 4 4" xfId="33933"/>
    <cellStyle name="連結的儲存格 4 4 2" xfId="33934"/>
    <cellStyle name="連結的儲存格 4 4 2 2" xfId="33935"/>
    <cellStyle name="連結的儲存格 4 4 2 3" xfId="33936"/>
    <cellStyle name="連結的儲存格 4 4 2 4" xfId="33937"/>
    <cellStyle name="連結的儲存格 4 4 2 5" xfId="33938"/>
    <cellStyle name="連結的儲存格 4 4 3" xfId="33939"/>
    <cellStyle name="連結的儲存格 4 4 3 2" xfId="33940"/>
    <cellStyle name="連結的儲存格 4 4 3 3" xfId="33941"/>
    <cellStyle name="連結的儲存格 4 4 3 4" xfId="33942"/>
    <cellStyle name="連結的儲存格 4 4 4" xfId="33943"/>
    <cellStyle name="連結的儲存格 4 4 5" xfId="33944"/>
    <cellStyle name="連結的儲存格 4 4 6" xfId="33945"/>
    <cellStyle name="連結的儲存格 4 4 7" xfId="33946"/>
    <cellStyle name="連結的儲存格 4 5" xfId="33947"/>
    <cellStyle name="連結的儲存格 4 5 2" xfId="33948"/>
    <cellStyle name="連結的儲存格 4 5 3" xfId="33949"/>
    <cellStyle name="連結的儲存格 4 5 4" xfId="33950"/>
    <cellStyle name="連結的儲存格 4 5 5" xfId="33951"/>
    <cellStyle name="連結的儲存格 4 6" xfId="33952"/>
    <cellStyle name="連結的儲存格 4 6 2" xfId="33953"/>
    <cellStyle name="連結的儲存格 4 6 3" xfId="33954"/>
    <cellStyle name="連結的儲存格 4 6 4" xfId="33955"/>
    <cellStyle name="連結的儲存格 4 7" xfId="33956"/>
    <cellStyle name="連結的儲存格 4 8" xfId="33957"/>
    <cellStyle name="連結的儲存格 4 9" xfId="33958"/>
    <cellStyle name="連結的儲存格 5" xfId="33959"/>
    <cellStyle name="連結的儲存格 5 10" xfId="33960"/>
    <cellStyle name="連結的儲存格 5 2" xfId="33961"/>
    <cellStyle name="連結的儲存格 5 2 2" xfId="33962"/>
    <cellStyle name="連結的儲存格 5 2 2 2" xfId="33963"/>
    <cellStyle name="連結的儲存格 5 2 2 3" xfId="33964"/>
    <cellStyle name="連結的儲存格 5 2 2 4" xfId="33965"/>
    <cellStyle name="連結的儲存格 5 2 2 5" xfId="33966"/>
    <cellStyle name="連結的儲存格 5 2 3" xfId="33967"/>
    <cellStyle name="連結的儲存格 5 2 3 2" xfId="33968"/>
    <cellStyle name="連結的儲存格 5 2 3 3" xfId="33969"/>
    <cellStyle name="連結的儲存格 5 2 3 4" xfId="33970"/>
    <cellStyle name="連結的儲存格 5 2 4" xfId="33971"/>
    <cellStyle name="連結的儲存格 5 2 5" xfId="33972"/>
    <cellStyle name="連結的儲存格 5 2 6" xfId="33973"/>
    <cellStyle name="連結的儲存格 5 2 7" xfId="33974"/>
    <cellStyle name="連結的儲存格 5 3" xfId="33975"/>
    <cellStyle name="連結的儲存格 5 3 2" xfId="33976"/>
    <cellStyle name="連結的儲存格 5 3 2 2" xfId="33977"/>
    <cellStyle name="連結的儲存格 5 3 2 3" xfId="33978"/>
    <cellStyle name="連結的儲存格 5 3 2 4" xfId="33979"/>
    <cellStyle name="連結的儲存格 5 3 2 5" xfId="33980"/>
    <cellStyle name="連結的儲存格 5 3 3" xfId="33981"/>
    <cellStyle name="連結的儲存格 5 3 3 2" xfId="33982"/>
    <cellStyle name="連結的儲存格 5 3 3 3" xfId="33983"/>
    <cellStyle name="連結的儲存格 5 3 3 4" xfId="33984"/>
    <cellStyle name="連結的儲存格 5 3 4" xfId="33985"/>
    <cellStyle name="連結的儲存格 5 3 5" xfId="33986"/>
    <cellStyle name="連結的儲存格 5 3 6" xfId="33987"/>
    <cellStyle name="連結的儲存格 5 3 7" xfId="33988"/>
    <cellStyle name="連結的儲存格 5 4" xfId="33989"/>
    <cellStyle name="連結的儲存格 5 4 2" xfId="33990"/>
    <cellStyle name="連結的儲存格 5 4 2 2" xfId="33991"/>
    <cellStyle name="連結的儲存格 5 4 2 3" xfId="33992"/>
    <cellStyle name="連結的儲存格 5 4 2 4" xfId="33993"/>
    <cellStyle name="連結的儲存格 5 4 2 5" xfId="33994"/>
    <cellStyle name="連結的儲存格 5 4 3" xfId="33995"/>
    <cellStyle name="連結的儲存格 5 4 3 2" xfId="33996"/>
    <cellStyle name="連結的儲存格 5 4 3 3" xfId="33997"/>
    <cellStyle name="連結的儲存格 5 4 3 4" xfId="33998"/>
    <cellStyle name="連結的儲存格 5 4 4" xfId="33999"/>
    <cellStyle name="連結的儲存格 5 4 5" xfId="34000"/>
    <cellStyle name="連結的儲存格 5 4 6" xfId="34001"/>
    <cellStyle name="連結的儲存格 5 4 7" xfId="34002"/>
    <cellStyle name="連結的儲存格 5 5" xfId="34003"/>
    <cellStyle name="連結的儲存格 5 5 2" xfId="34004"/>
    <cellStyle name="連結的儲存格 5 5 3" xfId="34005"/>
    <cellStyle name="連結的儲存格 5 5 4" xfId="34006"/>
    <cellStyle name="連結的儲存格 5 5 5" xfId="34007"/>
    <cellStyle name="連結的儲存格 5 6" xfId="34008"/>
    <cellStyle name="連結的儲存格 5 6 2" xfId="34009"/>
    <cellStyle name="連結的儲存格 5 6 3" xfId="34010"/>
    <cellStyle name="連結的儲存格 5 6 4" xfId="34011"/>
    <cellStyle name="連結的儲存格 5 7" xfId="34012"/>
    <cellStyle name="連結的儲存格 5 8" xfId="34013"/>
    <cellStyle name="連結的儲存格 5 9" xfId="34014"/>
    <cellStyle name="連結的儲存格 6" xfId="34015"/>
    <cellStyle name="連結的儲存格 6 10" xfId="34016"/>
    <cellStyle name="連結的儲存格 6 11" xfId="34017"/>
    <cellStyle name="連結的儲存格 6 12" xfId="34018"/>
    <cellStyle name="連結的儲存格 6 2" xfId="34019"/>
    <cellStyle name="連結的儲存格 6 2 2" xfId="34020"/>
    <cellStyle name="連結的儲存格 6 2 2 2" xfId="34021"/>
    <cellStyle name="連結的儲存格 6 2 2 3" xfId="34022"/>
    <cellStyle name="連結的儲存格 6 2 2 4" xfId="34023"/>
    <cellStyle name="連結的儲存格 6 2 2 5" xfId="34024"/>
    <cellStyle name="連結的儲存格 6 2 3" xfId="34025"/>
    <cellStyle name="連結的儲存格 6 2 3 2" xfId="34026"/>
    <cellStyle name="連結的儲存格 6 2 3 3" xfId="34027"/>
    <cellStyle name="連結的儲存格 6 2 3 4" xfId="34028"/>
    <cellStyle name="連結的儲存格 6 2 4" xfId="34029"/>
    <cellStyle name="連結的儲存格 6 2 5" xfId="34030"/>
    <cellStyle name="連結的儲存格 6 2 6" xfId="34031"/>
    <cellStyle name="連結的儲存格 6 2 7" xfId="34032"/>
    <cellStyle name="連結的儲存格 6 3" xfId="34033"/>
    <cellStyle name="連結的儲存格 6 3 2" xfId="34034"/>
    <cellStyle name="連結的儲存格 6 3 2 2" xfId="34035"/>
    <cellStyle name="連結的儲存格 6 3 2 3" xfId="34036"/>
    <cellStyle name="連結的儲存格 6 3 2 4" xfId="34037"/>
    <cellStyle name="連結的儲存格 6 3 2 5" xfId="34038"/>
    <cellStyle name="連結的儲存格 6 3 3" xfId="34039"/>
    <cellStyle name="連結的儲存格 6 3 3 2" xfId="34040"/>
    <cellStyle name="連結的儲存格 6 3 3 3" xfId="34041"/>
    <cellStyle name="連結的儲存格 6 3 3 4" xfId="34042"/>
    <cellStyle name="連結的儲存格 6 3 4" xfId="34043"/>
    <cellStyle name="連結的儲存格 6 3 5" xfId="34044"/>
    <cellStyle name="連結的儲存格 6 3 6" xfId="34045"/>
    <cellStyle name="連結的儲存格 6 3 7" xfId="34046"/>
    <cellStyle name="連結的儲存格 6 4" xfId="34047"/>
    <cellStyle name="連結的儲存格 6 4 2" xfId="34048"/>
    <cellStyle name="連結的儲存格 6 4 2 2" xfId="34049"/>
    <cellStyle name="連結的儲存格 6 4 2 3" xfId="34050"/>
    <cellStyle name="連結的儲存格 6 4 2 4" xfId="34051"/>
    <cellStyle name="連結的儲存格 6 4 2 5" xfId="34052"/>
    <cellStyle name="連結的儲存格 6 4 3" xfId="34053"/>
    <cellStyle name="連結的儲存格 6 4 3 2" xfId="34054"/>
    <cellStyle name="連結的儲存格 6 4 3 3" xfId="34055"/>
    <cellStyle name="連結的儲存格 6 4 3 4" xfId="34056"/>
    <cellStyle name="連結的儲存格 6 4 4" xfId="34057"/>
    <cellStyle name="連結的儲存格 6 4 5" xfId="34058"/>
    <cellStyle name="連結的儲存格 6 4 6" xfId="34059"/>
    <cellStyle name="連結的儲存格 6 4 7" xfId="34060"/>
    <cellStyle name="連結的儲存格 6 5" xfId="34061"/>
    <cellStyle name="連結的儲存格 6 5 2" xfId="34062"/>
    <cellStyle name="連結的儲存格 6 5 2 2" xfId="34063"/>
    <cellStyle name="連結的儲存格 6 5 2 3" xfId="34064"/>
    <cellStyle name="連結的儲存格 6 5 2 4" xfId="34065"/>
    <cellStyle name="連結的儲存格 6 5 3" xfId="34066"/>
    <cellStyle name="連結的儲存格 6 5 3 2" xfId="34067"/>
    <cellStyle name="連結的儲存格 6 5 3 3" xfId="34068"/>
    <cellStyle name="連結的儲存格 6 5 3 4" xfId="34069"/>
    <cellStyle name="連結的儲存格 6 5 4" xfId="34070"/>
    <cellStyle name="連結的儲存格 6 5 5" xfId="34071"/>
    <cellStyle name="連結的儲存格 6 5 6" xfId="34072"/>
    <cellStyle name="連結的儲存格 6 6" xfId="34073"/>
    <cellStyle name="連結的儲存格 6 6 2" xfId="34074"/>
    <cellStyle name="連結的儲存格 6 6 2 2" xfId="34075"/>
    <cellStyle name="連結的儲存格 6 6 2 3" xfId="34076"/>
    <cellStyle name="連結的儲存格 6 6 2 4" xfId="34077"/>
    <cellStyle name="連結的儲存格 6 6 3" xfId="34078"/>
    <cellStyle name="連結的儲存格 6 6 3 2" xfId="34079"/>
    <cellStyle name="連結的儲存格 6 6 3 3" xfId="34080"/>
    <cellStyle name="連結的儲存格 6 6 3 4" xfId="34081"/>
    <cellStyle name="連結的儲存格 6 6 4" xfId="34082"/>
    <cellStyle name="連結的儲存格 6 6 5" xfId="34083"/>
    <cellStyle name="連結的儲存格 6 6 6" xfId="34084"/>
    <cellStyle name="連結的儲存格 6 7" xfId="34085"/>
    <cellStyle name="連結的儲存格 6 7 2" xfId="34086"/>
    <cellStyle name="連結的儲存格 6 7 2 2" xfId="34087"/>
    <cellStyle name="連結的儲存格 6 7 2 3" xfId="34088"/>
    <cellStyle name="連結的儲存格 6 7 2 4" xfId="34089"/>
    <cellStyle name="連結的儲存格 6 7 3" xfId="34090"/>
    <cellStyle name="連結的儲存格 6 7 3 2" xfId="34091"/>
    <cellStyle name="連結的儲存格 6 7 3 3" xfId="34092"/>
    <cellStyle name="連結的儲存格 6 7 3 4" xfId="34093"/>
    <cellStyle name="連結的儲存格 6 7 4" xfId="34094"/>
    <cellStyle name="連結的儲存格 6 7 5" xfId="34095"/>
    <cellStyle name="連結的儲存格 6 7 6" xfId="34096"/>
    <cellStyle name="連結的儲存格 6 8" xfId="34097"/>
    <cellStyle name="連結的儲存格 6 9" xfId="34098"/>
    <cellStyle name="連結的儲存格 7" xfId="34099"/>
    <cellStyle name="連結的儲存格 7 10" xfId="34100"/>
    <cellStyle name="連結的儲存格 7 2" xfId="34101"/>
    <cellStyle name="連結的儲存格 7 2 2" xfId="34102"/>
    <cellStyle name="連結的儲存格 7 2 2 2" xfId="34103"/>
    <cellStyle name="連結的儲存格 7 2 2 3" xfId="34104"/>
    <cellStyle name="連結的儲存格 7 2 2 4" xfId="34105"/>
    <cellStyle name="連結的儲存格 7 2 2 5" xfId="34106"/>
    <cellStyle name="連結的儲存格 7 2 3" xfId="34107"/>
    <cellStyle name="連結的儲存格 7 2 3 2" xfId="34108"/>
    <cellStyle name="連結的儲存格 7 2 3 3" xfId="34109"/>
    <cellStyle name="連結的儲存格 7 2 3 4" xfId="34110"/>
    <cellStyle name="連結的儲存格 7 2 4" xfId="34111"/>
    <cellStyle name="連結的儲存格 7 2 5" xfId="34112"/>
    <cellStyle name="連結的儲存格 7 2 6" xfId="34113"/>
    <cellStyle name="連結的儲存格 7 2 7" xfId="34114"/>
    <cellStyle name="連結的儲存格 7 3" xfId="34115"/>
    <cellStyle name="連結的儲存格 7 3 2" xfId="34116"/>
    <cellStyle name="連結的儲存格 7 3 2 2" xfId="34117"/>
    <cellStyle name="連結的儲存格 7 3 2 3" xfId="34118"/>
    <cellStyle name="連結的儲存格 7 3 2 4" xfId="34119"/>
    <cellStyle name="連結的儲存格 7 3 2 5" xfId="34120"/>
    <cellStyle name="連結的儲存格 7 3 3" xfId="34121"/>
    <cellStyle name="連結的儲存格 7 3 3 2" xfId="34122"/>
    <cellStyle name="連結的儲存格 7 3 3 3" xfId="34123"/>
    <cellStyle name="連結的儲存格 7 3 3 4" xfId="34124"/>
    <cellStyle name="連結的儲存格 7 3 4" xfId="34125"/>
    <cellStyle name="連結的儲存格 7 3 5" xfId="34126"/>
    <cellStyle name="連結的儲存格 7 3 6" xfId="34127"/>
    <cellStyle name="連結的儲存格 7 3 7" xfId="34128"/>
    <cellStyle name="連結的儲存格 7 4" xfId="34129"/>
    <cellStyle name="連結的儲存格 7 4 2" xfId="34130"/>
    <cellStyle name="連結的儲存格 7 4 2 2" xfId="34131"/>
    <cellStyle name="連結的儲存格 7 4 2 3" xfId="34132"/>
    <cellStyle name="連結的儲存格 7 4 2 4" xfId="34133"/>
    <cellStyle name="連結的儲存格 7 4 2 5" xfId="34134"/>
    <cellStyle name="連結的儲存格 7 4 3" xfId="34135"/>
    <cellStyle name="連結的儲存格 7 4 3 2" xfId="34136"/>
    <cellStyle name="連結的儲存格 7 4 3 3" xfId="34137"/>
    <cellStyle name="連結的儲存格 7 4 3 4" xfId="34138"/>
    <cellStyle name="連結的儲存格 7 4 4" xfId="34139"/>
    <cellStyle name="連結的儲存格 7 4 5" xfId="34140"/>
    <cellStyle name="連結的儲存格 7 4 6" xfId="34141"/>
    <cellStyle name="連結的儲存格 7 4 7" xfId="34142"/>
    <cellStyle name="連結的儲存格 7 5" xfId="34143"/>
    <cellStyle name="連結的儲存格 7 5 2" xfId="34144"/>
    <cellStyle name="連結的儲存格 7 5 3" xfId="34145"/>
    <cellStyle name="連結的儲存格 7 5 4" xfId="34146"/>
    <cellStyle name="連結的儲存格 7 5 5" xfId="34147"/>
    <cellStyle name="連結的儲存格 7 6" xfId="34148"/>
    <cellStyle name="連結的儲存格 7 6 2" xfId="34149"/>
    <cellStyle name="連結的儲存格 7 6 3" xfId="34150"/>
    <cellStyle name="連結的儲存格 7 6 4" xfId="34151"/>
    <cellStyle name="連結的儲存格 7 7" xfId="34152"/>
    <cellStyle name="連結的儲存格 7 8" xfId="34153"/>
    <cellStyle name="連結的儲存格 7 9" xfId="34154"/>
    <cellStyle name="連結的儲存格 8" xfId="34155"/>
    <cellStyle name="連結的儲存格 8 10" xfId="34156"/>
    <cellStyle name="連結的儲存格 8 2" xfId="34157"/>
    <cellStyle name="連結的儲存格 8 2 2" xfId="34158"/>
    <cellStyle name="連結的儲存格 8 2 2 2" xfId="34159"/>
    <cellStyle name="連結的儲存格 8 2 2 3" xfId="34160"/>
    <cellStyle name="連結的儲存格 8 2 2 4" xfId="34161"/>
    <cellStyle name="連結的儲存格 8 2 2 5" xfId="34162"/>
    <cellStyle name="連結的儲存格 8 2 3" xfId="34163"/>
    <cellStyle name="連結的儲存格 8 2 3 2" xfId="34164"/>
    <cellStyle name="連結的儲存格 8 2 3 3" xfId="34165"/>
    <cellStyle name="連結的儲存格 8 2 3 4" xfId="34166"/>
    <cellStyle name="連結的儲存格 8 2 4" xfId="34167"/>
    <cellStyle name="連結的儲存格 8 2 5" xfId="34168"/>
    <cellStyle name="連結的儲存格 8 2 6" xfId="34169"/>
    <cellStyle name="連結的儲存格 8 2 7" xfId="34170"/>
    <cellStyle name="連結的儲存格 8 3" xfId="34171"/>
    <cellStyle name="連結的儲存格 8 3 2" xfId="34172"/>
    <cellStyle name="連結的儲存格 8 3 2 2" xfId="34173"/>
    <cellStyle name="連結的儲存格 8 3 2 3" xfId="34174"/>
    <cellStyle name="連結的儲存格 8 3 2 4" xfId="34175"/>
    <cellStyle name="連結的儲存格 8 3 2 5" xfId="34176"/>
    <cellStyle name="連結的儲存格 8 3 3" xfId="34177"/>
    <cellStyle name="連結的儲存格 8 3 3 2" xfId="34178"/>
    <cellStyle name="連結的儲存格 8 3 3 3" xfId="34179"/>
    <cellStyle name="連結的儲存格 8 3 3 4" xfId="34180"/>
    <cellStyle name="連結的儲存格 8 3 4" xfId="34181"/>
    <cellStyle name="連結的儲存格 8 3 5" xfId="34182"/>
    <cellStyle name="連結的儲存格 8 3 6" xfId="34183"/>
    <cellStyle name="連結的儲存格 8 3 7" xfId="34184"/>
    <cellStyle name="連結的儲存格 8 4" xfId="34185"/>
    <cellStyle name="連結的儲存格 8 4 2" xfId="34186"/>
    <cellStyle name="連結的儲存格 8 4 2 2" xfId="34187"/>
    <cellStyle name="連結的儲存格 8 4 2 3" xfId="34188"/>
    <cellStyle name="連結的儲存格 8 4 2 4" xfId="34189"/>
    <cellStyle name="連結的儲存格 8 4 2 5" xfId="34190"/>
    <cellStyle name="連結的儲存格 8 4 3" xfId="34191"/>
    <cellStyle name="連結的儲存格 8 4 3 2" xfId="34192"/>
    <cellStyle name="連結的儲存格 8 4 3 3" xfId="34193"/>
    <cellStyle name="連結的儲存格 8 4 3 4" xfId="34194"/>
    <cellStyle name="連結的儲存格 8 4 4" xfId="34195"/>
    <cellStyle name="連結的儲存格 8 4 5" xfId="34196"/>
    <cellStyle name="連結的儲存格 8 4 6" xfId="34197"/>
    <cellStyle name="連結的儲存格 8 4 7" xfId="34198"/>
    <cellStyle name="連結的儲存格 8 5" xfId="34199"/>
    <cellStyle name="連結的儲存格 8 5 2" xfId="34200"/>
    <cellStyle name="連結的儲存格 8 5 3" xfId="34201"/>
    <cellStyle name="連結的儲存格 8 5 4" xfId="34202"/>
    <cellStyle name="連結的儲存格 8 5 5" xfId="34203"/>
    <cellStyle name="連結的儲存格 8 6" xfId="34204"/>
    <cellStyle name="連結的儲存格 8 6 2" xfId="34205"/>
    <cellStyle name="連結的儲存格 8 6 3" xfId="34206"/>
    <cellStyle name="連結的儲存格 8 6 4" xfId="34207"/>
    <cellStyle name="連結的儲存格 8 7" xfId="34208"/>
    <cellStyle name="連結的儲存格 8 8" xfId="34209"/>
    <cellStyle name="連結的儲存格 8 9" xfId="34210"/>
    <cellStyle name="連結的儲存格 9" xfId="34211"/>
    <cellStyle name="連結的儲存格 9 10" xfId="34212"/>
    <cellStyle name="連結的儲存格 9 2" xfId="34213"/>
    <cellStyle name="連結的儲存格 9 2 2" xfId="34214"/>
    <cellStyle name="連結的儲存格 9 2 2 2" xfId="34215"/>
    <cellStyle name="連結的儲存格 9 2 2 3" xfId="34216"/>
    <cellStyle name="連結的儲存格 9 2 2 4" xfId="34217"/>
    <cellStyle name="連結的儲存格 9 2 2 5" xfId="34218"/>
    <cellStyle name="連結的儲存格 9 2 3" xfId="34219"/>
    <cellStyle name="連結的儲存格 9 2 3 2" xfId="34220"/>
    <cellStyle name="連結的儲存格 9 2 3 3" xfId="34221"/>
    <cellStyle name="連結的儲存格 9 2 3 4" xfId="34222"/>
    <cellStyle name="連結的儲存格 9 2 4" xfId="34223"/>
    <cellStyle name="連結的儲存格 9 2 5" xfId="34224"/>
    <cellStyle name="連結的儲存格 9 2 6" xfId="34225"/>
    <cellStyle name="連結的儲存格 9 2 7" xfId="34226"/>
    <cellStyle name="連結的儲存格 9 3" xfId="34227"/>
    <cellStyle name="連結的儲存格 9 3 2" xfId="34228"/>
    <cellStyle name="連結的儲存格 9 3 2 2" xfId="34229"/>
    <cellStyle name="連結的儲存格 9 3 2 3" xfId="34230"/>
    <cellStyle name="連結的儲存格 9 3 2 4" xfId="34231"/>
    <cellStyle name="連結的儲存格 9 3 2 5" xfId="34232"/>
    <cellStyle name="連結的儲存格 9 3 3" xfId="34233"/>
    <cellStyle name="連結的儲存格 9 3 3 2" xfId="34234"/>
    <cellStyle name="連結的儲存格 9 3 3 3" xfId="34235"/>
    <cellStyle name="連結的儲存格 9 3 3 4" xfId="34236"/>
    <cellStyle name="連結的儲存格 9 3 4" xfId="34237"/>
    <cellStyle name="連結的儲存格 9 3 5" xfId="34238"/>
    <cellStyle name="連結的儲存格 9 3 6" xfId="34239"/>
    <cellStyle name="連結的儲存格 9 3 7" xfId="34240"/>
    <cellStyle name="連結的儲存格 9 4" xfId="34241"/>
    <cellStyle name="連結的儲存格 9 4 2" xfId="34242"/>
    <cellStyle name="連結的儲存格 9 4 2 2" xfId="34243"/>
    <cellStyle name="連結的儲存格 9 4 2 3" xfId="34244"/>
    <cellStyle name="連結的儲存格 9 4 2 4" xfId="34245"/>
    <cellStyle name="連結的儲存格 9 4 2 5" xfId="34246"/>
    <cellStyle name="連結的儲存格 9 4 3" xfId="34247"/>
    <cellStyle name="連結的儲存格 9 4 3 2" xfId="34248"/>
    <cellStyle name="連結的儲存格 9 4 3 3" xfId="34249"/>
    <cellStyle name="連結的儲存格 9 4 3 4" xfId="34250"/>
    <cellStyle name="連結的儲存格 9 4 4" xfId="34251"/>
    <cellStyle name="連結的儲存格 9 4 5" xfId="34252"/>
    <cellStyle name="連結的儲存格 9 4 6" xfId="34253"/>
    <cellStyle name="連結的儲存格 9 4 7" xfId="34254"/>
    <cellStyle name="連結的儲存格 9 5" xfId="34255"/>
    <cellStyle name="連結的儲存格 9 5 2" xfId="34256"/>
    <cellStyle name="連結的儲存格 9 5 3" xfId="34257"/>
    <cellStyle name="連結的儲存格 9 5 4" xfId="34258"/>
    <cellStyle name="連結的儲存格 9 5 5" xfId="34259"/>
    <cellStyle name="連結的儲存格 9 6" xfId="34260"/>
    <cellStyle name="連結的儲存格 9 6 2" xfId="34261"/>
    <cellStyle name="連結的儲存格 9 6 3" xfId="34262"/>
    <cellStyle name="連結的儲存格 9 6 4" xfId="34263"/>
    <cellStyle name="連結的儲存格 9 7" xfId="34264"/>
    <cellStyle name="連結的儲存格 9 8" xfId="34265"/>
    <cellStyle name="連結的儲存格 9 9" xfId="34266"/>
    <cellStyle name="千位分隔 2" xfId="34267"/>
    <cellStyle name="适中 2" xfId="34268"/>
    <cellStyle name="适中 2 2" xfId="34269"/>
    <cellStyle name="适中 2 3" xfId="34270"/>
    <cellStyle name="适中 3" xfId="34271"/>
    <cellStyle name="輸出 10" xfId="34272"/>
    <cellStyle name="輸出 10 10" xfId="34273"/>
    <cellStyle name="輸出 10 10 2" xfId="34274"/>
    <cellStyle name="輸出 10 10 3" xfId="34275"/>
    <cellStyle name="輸出 10 11" xfId="34276"/>
    <cellStyle name="輸出 10 12" xfId="34277"/>
    <cellStyle name="輸出 10 2" xfId="34278"/>
    <cellStyle name="輸出 10 2 2" xfId="34279"/>
    <cellStyle name="輸出 10 2 2 2" xfId="34280"/>
    <cellStyle name="輸出 10 2 2 2 2" xfId="34281"/>
    <cellStyle name="輸出 10 2 2 3" xfId="34282"/>
    <cellStyle name="輸出 10 2 2 3 2" xfId="34283"/>
    <cellStyle name="輸出 10 2 2 4" xfId="34284"/>
    <cellStyle name="輸出 10 2 2 4 2" xfId="34285"/>
    <cellStyle name="輸出 10 2 2 4 3" xfId="34286"/>
    <cellStyle name="輸出 10 2 2 5" xfId="34287"/>
    <cellStyle name="輸出 10 2 2 6" xfId="34288"/>
    <cellStyle name="輸出 10 2 3" xfId="34289"/>
    <cellStyle name="輸出 10 2 3 2" xfId="34290"/>
    <cellStyle name="輸出 10 2 3 2 2" xfId="34291"/>
    <cellStyle name="輸出 10 2 3 3" xfId="34292"/>
    <cellStyle name="輸出 10 2 3 3 2" xfId="34293"/>
    <cellStyle name="輸出 10 2 3 4" xfId="34294"/>
    <cellStyle name="輸出 10 2 3 4 2" xfId="34295"/>
    <cellStyle name="輸出 10 2 3 4 3" xfId="34296"/>
    <cellStyle name="輸出 10 2 3 5" xfId="34297"/>
    <cellStyle name="輸出 10 2 4" xfId="34298"/>
    <cellStyle name="輸出 10 2 4 2" xfId="34299"/>
    <cellStyle name="輸出 10 2 4 2 2" xfId="34300"/>
    <cellStyle name="輸出 10 2 4 3" xfId="34301"/>
    <cellStyle name="輸出 10 2 4 3 2" xfId="34302"/>
    <cellStyle name="輸出 10 2 4 3 3" xfId="34303"/>
    <cellStyle name="輸出 10 2 4 4" xfId="34304"/>
    <cellStyle name="輸出 10 2 4 5" xfId="34305"/>
    <cellStyle name="輸出 10 2 5" xfId="34306"/>
    <cellStyle name="輸出 10 2 5 2" xfId="34307"/>
    <cellStyle name="輸出 10 2 6" xfId="34308"/>
    <cellStyle name="輸出 10 2 6 2" xfId="34309"/>
    <cellStyle name="輸出 10 2 7" xfId="34310"/>
    <cellStyle name="輸出 10 2 7 2" xfId="34311"/>
    <cellStyle name="輸出 10 2 7 3" xfId="34312"/>
    <cellStyle name="輸出 10 2 8" xfId="34313"/>
    <cellStyle name="輸出 10 2 9" xfId="34314"/>
    <cellStyle name="輸出 10 3" xfId="34315"/>
    <cellStyle name="輸出 10 3 2" xfId="34316"/>
    <cellStyle name="輸出 10 3 2 2" xfId="34317"/>
    <cellStyle name="輸出 10 3 2 2 2" xfId="34318"/>
    <cellStyle name="輸出 10 3 2 3" xfId="34319"/>
    <cellStyle name="輸出 10 3 2 3 2" xfId="34320"/>
    <cellStyle name="輸出 10 3 2 4" xfId="34321"/>
    <cellStyle name="輸出 10 3 2 4 2" xfId="34322"/>
    <cellStyle name="輸出 10 3 2 4 3" xfId="34323"/>
    <cellStyle name="輸出 10 3 2 5" xfId="34324"/>
    <cellStyle name="輸出 10 3 2 6" xfId="34325"/>
    <cellStyle name="輸出 10 3 3" xfId="34326"/>
    <cellStyle name="輸出 10 3 3 2" xfId="34327"/>
    <cellStyle name="輸出 10 3 3 2 2" xfId="34328"/>
    <cellStyle name="輸出 10 3 3 3" xfId="34329"/>
    <cellStyle name="輸出 10 3 3 3 2" xfId="34330"/>
    <cellStyle name="輸出 10 3 3 4" xfId="34331"/>
    <cellStyle name="輸出 10 3 3 4 2" xfId="34332"/>
    <cellStyle name="輸出 10 3 3 4 3" xfId="34333"/>
    <cellStyle name="輸出 10 3 3 5" xfId="34334"/>
    <cellStyle name="輸出 10 3 4" xfId="34335"/>
    <cellStyle name="輸出 10 3 4 2" xfId="34336"/>
    <cellStyle name="輸出 10 3 4 2 2" xfId="34337"/>
    <cellStyle name="輸出 10 3 4 3" xfId="34338"/>
    <cellStyle name="輸出 10 3 4 3 2" xfId="34339"/>
    <cellStyle name="輸出 10 3 4 3 3" xfId="34340"/>
    <cellStyle name="輸出 10 3 4 4" xfId="34341"/>
    <cellStyle name="輸出 10 3 4 5" xfId="34342"/>
    <cellStyle name="輸出 10 3 5" xfId="34343"/>
    <cellStyle name="輸出 10 3 5 2" xfId="34344"/>
    <cellStyle name="輸出 10 3 6" xfId="34345"/>
    <cellStyle name="輸出 10 3 6 2" xfId="34346"/>
    <cellStyle name="輸出 10 3 7" xfId="34347"/>
    <cellStyle name="輸出 10 3 7 2" xfId="34348"/>
    <cellStyle name="輸出 10 3 7 3" xfId="34349"/>
    <cellStyle name="輸出 10 3 8" xfId="34350"/>
    <cellStyle name="輸出 10 3 9" xfId="34351"/>
    <cellStyle name="輸出 10 4" xfId="34352"/>
    <cellStyle name="輸出 10 4 2" xfId="34353"/>
    <cellStyle name="輸出 10 4 2 2" xfId="34354"/>
    <cellStyle name="輸出 10 4 2 2 2" xfId="34355"/>
    <cellStyle name="輸出 10 4 2 3" xfId="34356"/>
    <cellStyle name="輸出 10 4 2 3 2" xfId="34357"/>
    <cellStyle name="輸出 10 4 2 4" xfId="34358"/>
    <cellStyle name="輸出 10 4 2 4 2" xfId="34359"/>
    <cellStyle name="輸出 10 4 2 4 3" xfId="34360"/>
    <cellStyle name="輸出 10 4 2 5" xfId="34361"/>
    <cellStyle name="輸出 10 4 2 6" xfId="34362"/>
    <cellStyle name="輸出 10 4 3" xfId="34363"/>
    <cellStyle name="輸出 10 4 3 2" xfId="34364"/>
    <cellStyle name="輸出 10 4 3 2 2" xfId="34365"/>
    <cellStyle name="輸出 10 4 3 3" xfId="34366"/>
    <cellStyle name="輸出 10 4 3 3 2" xfId="34367"/>
    <cellStyle name="輸出 10 4 3 4" xfId="34368"/>
    <cellStyle name="輸出 10 4 3 4 2" xfId="34369"/>
    <cellStyle name="輸出 10 4 3 4 3" xfId="34370"/>
    <cellStyle name="輸出 10 4 3 5" xfId="34371"/>
    <cellStyle name="輸出 10 4 4" xfId="34372"/>
    <cellStyle name="輸出 10 4 4 2" xfId="34373"/>
    <cellStyle name="輸出 10 4 4 2 2" xfId="34374"/>
    <cellStyle name="輸出 10 4 4 3" xfId="34375"/>
    <cellStyle name="輸出 10 4 4 3 2" xfId="34376"/>
    <cellStyle name="輸出 10 4 4 3 3" xfId="34377"/>
    <cellStyle name="輸出 10 4 4 4" xfId="34378"/>
    <cellStyle name="輸出 10 4 4 5" xfId="34379"/>
    <cellStyle name="輸出 10 4 5" xfId="34380"/>
    <cellStyle name="輸出 10 4 5 2" xfId="34381"/>
    <cellStyle name="輸出 10 4 6" xfId="34382"/>
    <cellStyle name="輸出 10 4 6 2" xfId="34383"/>
    <cellStyle name="輸出 10 4 7" xfId="34384"/>
    <cellStyle name="輸出 10 4 7 2" xfId="34385"/>
    <cellStyle name="輸出 10 4 7 3" xfId="34386"/>
    <cellStyle name="輸出 10 4 8" xfId="34387"/>
    <cellStyle name="輸出 10 4 9" xfId="34388"/>
    <cellStyle name="輸出 10 5" xfId="34389"/>
    <cellStyle name="輸出 10 5 2" xfId="34390"/>
    <cellStyle name="輸出 10 5 2 2" xfId="34391"/>
    <cellStyle name="輸出 10 5 3" xfId="34392"/>
    <cellStyle name="輸出 10 5 3 2" xfId="34393"/>
    <cellStyle name="輸出 10 5 4" xfId="34394"/>
    <cellStyle name="輸出 10 5 4 2" xfId="34395"/>
    <cellStyle name="輸出 10 5 4 3" xfId="34396"/>
    <cellStyle name="輸出 10 5 5" xfId="34397"/>
    <cellStyle name="輸出 10 5 6" xfId="34398"/>
    <cellStyle name="輸出 10 6" xfId="34399"/>
    <cellStyle name="輸出 10 6 2" xfId="34400"/>
    <cellStyle name="輸出 10 6 2 2" xfId="34401"/>
    <cellStyle name="輸出 10 6 3" xfId="34402"/>
    <cellStyle name="輸出 10 6 3 2" xfId="34403"/>
    <cellStyle name="輸出 10 6 3 3" xfId="34404"/>
    <cellStyle name="輸出 10 6 4" xfId="34405"/>
    <cellStyle name="輸出 10 6 5" xfId="34406"/>
    <cellStyle name="輸出 10 7" xfId="34407"/>
    <cellStyle name="輸出 10 7 2" xfId="34408"/>
    <cellStyle name="輸出 10 7 2 2" xfId="34409"/>
    <cellStyle name="輸出 10 7 3" xfId="34410"/>
    <cellStyle name="輸出 10 7 3 2" xfId="34411"/>
    <cellStyle name="輸出 10 7 3 3" xfId="34412"/>
    <cellStyle name="輸出 10 7 4" xfId="34413"/>
    <cellStyle name="輸出 10 8" xfId="34414"/>
    <cellStyle name="輸出 10 8 2" xfId="34415"/>
    <cellStyle name="輸出 10 9" xfId="34416"/>
    <cellStyle name="輸出 10 9 2" xfId="34417"/>
    <cellStyle name="輸出 11" xfId="34418"/>
    <cellStyle name="輸出 11 10" xfId="34419"/>
    <cellStyle name="輸出 11 10 2" xfId="34420"/>
    <cellStyle name="輸出 11 10 3" xfId="34421"/>
    <cellStyle name="輸出 11 11" xfId="34422"/>
    <cellStyle name="輸出 11 12" xfId="34423"/>
    <cellStyle name="輸出 11 2" xfId="34424"/>
    <cellStyle name="輸出 11 2 2" xfId="34425"/>
    <cellStyle name="輸出 11 2 2 2" xfId="34426"/>
    <cellStyle name="輸出 11 2 2 2 2" xfId="34427"/>
    <cellStyle name="輸出 11 2 2 3" xfId="34428"/>
    <cellStyle name="輸出 11 2 2 3 2" xfId="34429"/>
    <cellStyle name="輸出 11 2 2 4" xfId="34430"/>
    <cellStyle name="輸出 11 2 2 4 2" xfId="34431"/>
    <cellStyle name="輸出 11 2 2 4 3" xfId="34432"/>
    <cellStyle name="輸出 11 2 2 5" xfId="34433"/>
    <cellStyle name="輸出 11 2 2 6" xfId="34434"/>
    <cellStyle name="輸出 11 2 3" xfId="34435"/>
    <cellStyle name="輸出 11 2 3 2" xfId="34436"/>
    <cellStyle name="輸出 11 2 3 2 2" xfId="34437"/>
    <cellStyle name="輸出 11 2 3 3" xfId="34438"/>
    <cellStyle name="輸出 11 2 3 3 2" xfId="34439"/>
    <cellStyle name="輸出 11 2 3 4" xfId="34440"/>
    <cellStyle name="輸出 11 2 3 4 2" xfId="34441"/>
    <cellStyle name="輸出 11 2 3 4 3" xfId="34442"/>
    <cellStyle name="輸出 11 2 3 5" xfId="34443"/>
    <cellStyle name="輸出 11 2 4" xfId="34444"/>
    <cellStyle name="輸出 11 2 4 2" xfId="34445"/>
    <cellStyle name="輸出 11 2 4 2 2" xfId="34446"/>
    <cellStyle name="輸出 11 2 4 3" xfId="34447"/>
    <cellStyle name="輸出 11 2 4 3 2" xfId="34448"/>
    <cellStyle name="輸出 11 2 4 3 3" xfId="34449"/>
    <cellStyle name="輸出 11 2 4 4" xfId="34450"/>
    <cellStyle name="輸出 11 2 4 5" xfId="34451"/>
    <cellStyle name="輸出 11 2 5" xfId="34452"/>
    <cellStyle name="輸出 11 2 5 2" xfId="34453"/>
    <cellStyle name="輸出 11 2 6" xfId="34454"/>
    <cellStyle name="輸出 11 2 6 2" xfId="34455"/>
    <cellStyle name="輸出 11 2 7" xfId="34456"/>
    <cellStyle name="輸出 11 2 7 2" xfId="34457"/>
    <cellStyle name="輸出 11 2 7 3" xfId="34458"/>
    <cellStyle name="輸出 11 2 8" xfId="34459"/>
    <cellStyle name="輸出 11 2 9" xfId="34460"/>
    <cellStyle name="輸出 11 3" xfId="34461"/>
    <cellStyle name="輸出 11 3 2" xfId="34462"/>
    <cellStyle name="輸出 11 3 2 2" xfId="34463"/>
    <cellStyle name="輸出 11 3 2 2 2" xfId="34464"/>
    <cellStyle name="輸出 11 3 2 3" xfId="34465"/>
    <cellStyle name="輸出 11 3 2 3 2" xfId="34466"/>
    <cellStyle name="輸出 11 3 2 4" xfId="34467"/>
    <cellStyle name="輸出 11 3 2 4 2" xfId="34468"/>
    <cellStyle name="輸出 11 3 2 4 3" xfId="34469"/>
    <cellStyle name="輸出 11 3 2 5" xfId="34470"/>
    <cellStyle name="輸出 11 3 2 6" xfId="34471"/>
    <cellStyle name="輸出 11 3 3" xfId="34472"/>
    <cellStyle name="輸出 11 3 3 2" xfId="34473"/>
    <cellStyle name="輸出 11 3 3 2 2" xfId="34474"/>
    <cellStyle name="輸出 11 3 3 3" xfId="34475"/>
    <cellStyle name="輸出 11 3 3 3 2" xfId="34476"/>
    <cellStyle name="輸出 11 3 3 4" xfId="34477"/>
    <cellStyle name="輸出 11 3 3 4 2" xfId="34478"/>
    <cellStyle name="輸出 11 3 3 4 3" xfId="34479"/>
    <cellStyle name="輸出 11 3 3 5" xfId="34480"/>
    <cellStyle name="輸出 11 3 4" xfId="34481"/>
    <cellStyle name="輸出 11 3 4 2" xfId="34482"/>
    <cellStyle name="輸出 11 3 4 2 2" xfId="34483"/>
    <cellStyle name="輸出 11 3 4 3" xfId="34484"/>
    <cellStyle name="輸出 11 3 4 3 2" xfId="34485"/>
    <cellStyle name="輸出 11 3 4 3 3" xfId="34486"/>
    <cellStyle name="輸出 11 3 4 4" xfId="34487"/>
    <cellStyle name="輸出 11 3 4 5" xfId="34488"/>
    <cellStyle name="輸出 11 3 5" xfId="34489"/>
    <cellStyle name="輸出 11 3 5 2" xfId="34490"/>
    <cellStyle name="輸出 11 3 6" xfId="34491"/>
    <cellStyle name="輸出 11 3 6 2" xfId="34492"/>
    <cellStyle name="輸出 11 3 7" xfId="34493"/>
    <cellStyle name="輸出 11 3 7 2" xfId="34494"/>
    <cellStyle name="輸出 11 3 7 3" xfId="34495"/>
    <cellStyle name="輸出 11 3 8" xfId="34496"/>
    <cellStyle name="輸出 11 3 9" xfId="34497"/>
    <cellStyle name="輸出 11 4" xfId="34498"/>
    <cellStyle name="輸出 11 4 2" xfId="34499"/>
    <cellStyle name="輸出 11 4 2 2" xfId="34500"/>
    <cellStyle name="輸出 11 4 2 2 2" xfId="34501"/>
    <cellStyle name="輸出 11 4 2 3" xfId="34502"/>
    <cellStyle name="輸出 11 4 2 3 2" xfId="34503"/>
    <cellStyle name="輸出 11 4 2 4" xfId="34504"/>
    <cellStyle name="輸出 11 4 2 4 2" xfId="34505"/>
    <cellStyle name="輸出 11 4 2 4 3" xfId="34506"/>
    <cellStyle name="輸出 11 4 2 5" xfId="34507"/>
    <cellStyle name="輸出 11 4 2 6" xfId="34508"/>
    <cellStyle name="輸出 11 4 3" xfId="34509"/>
    <cellStyle name="輸出 11 4 3 2" xfId="34510"/>
    <cellStyle name="輸出 11 4 3 2 2" xfId="34511"/>
    <cellStyle name="輸出 11 4 3 3" xfId="34512"/>
    <cellStyle name="輸出 11 4 3 3 2" xfId="34513"/>
    <cellStyle name="輸出 11 4 3 4" xfId="34514"/>
    <cellStyle name="輸出 11 4 3 4 2" xfId="34515"/>
    <cellStyle name="輸出 11 4 3 4 3" xfId="34516"/>
    <cellStyle name="輸出 11 4 3 5" xfId="34517"/>
    <cellStyle name="輸出 11 4 4" xfId="34518"/>
    <cellStyle name="輸出 11 4 4 2" xfId="34519"/>
    <cellStyle name="輸出 11 4 4 2 2" xfId="34520"/>
    <cellStyle name="輸出 11 4 4 3" xfId="34521"/>
    <cellStyle name="輸出 11 4 4 3 2" xfId="34522"/>
    <cellStyle name="輸出 11 4 4 3 3" xfId="34523"/>
    <cellStyle name="輸出 11 4 4 4" xfId="34524"/>
    <cellStyle name="輸出 11 4 4 5" xfId="34525"/>
    <cellStyle name="輸出 11 4 5" xfId="34526"/>
    <cellStyle name="輸出 11 4 5 2" xfId="34527"/>
    <cellStyle name="輸出 11 4 6" xfId="34528"/>
    <cellStyle name="輸出 11 4 6 2" xfId="34529"/>
    <cellStyle name="輸出 11 4 7" xfId="34530"/>
    <cellStyle name="輸出 11 4 7 2" xfId="34531"/>
    <cellStyle name="輸出 11 4 7 3" xfId="34532"/>
    <cellStyle name="輸出 11 4 8" xfId="34533"/>
    <cellStyle name="輸出 11 4 9" xfId="34534"/>
    <cellStyle name="輸出 11 5" xfId="34535"/>
    <cellStyle name="輸出 11 5 2" xfId="34536"/>
    <cellStyle name="輸出 11 5 2 2" xfId="34537"/>
    <cellStyle name="輸出 11 5 3" xfId="34538"/>
    <cellStyle name="輸出 11 5 3 2" xfId="34539"/>
    <cellStyle name="輸出 11 5 4" xfId="34540"/>
    <cellStyle name="輸出 11 5 4 2" xfId="34541"/>
    <cellStyle name="輸出 11 5 4 3" xfId="34542"/>
    <cellStyle name="輸出 11 5 5" xfId="34543"/>
    <cellStyle name="輸出 11 5 6" xfId="34544"/>
    <cellStyle name="輸出 11 6" xfId="34545"/>
    <cellStyle name="輸出 11 6 2" xfId="34546"/>
    <cellStyle name="輸出 11 6 2 2" xfId="34547"/>
    <cellStyle name="輸出 11 6 3" xfId="34548"/>
    <cellStyle name="輸出 11 6 3 2" xfId="34549"/>
    <cellStyle name="輸出 11 6 3 3" xfId="34550"/>
    <cellStyle name="輸出 11 6 4" xfId="34551"/>
    <cellStyle name="輸出 11 6 5" xfId="34552"/>
    <cellStyle name="輸出 11 7" xfId="34553"/>
    <cellStyle name="輸出 11 7 2" xfId="34554"/>
    <cellStyle name="輸出 11 7 2 2" xfId="34555"/>
    <cellStyle name="輸出 11 7 3" xfId="34556"/>
    <cellStyle name="輸出 11 7 3 2" xfId="34557"/>
    <cellStyle name="輸出 11 7 3 3" xfId="34558"/>
    <cellStyle name="輸出 11 7 4" xfId="34559"/>
    <cellStyle name="輸出 11 8" xfId="34560"/>
    <cellStyle name="輸出 11 8 2" xfId="34561"/>
    <cellStyle name="輸出 11 9" xfId="34562"/>
    <cellStyle name="輸出 11 9 2" xfId="34563"/>
    <cellStyle name="輸出 12" xfId="34564"/>
    <cellStyle name="輸出 12 10" xfId="34565"/>
    <cellStyle name="輸出 12 10 2" xfId="34566"/>
    <cellStyle name="輸出 12 10 3" xfId="34567"/>
    <cellStyle name="輸出 12 11" xfId="34568"/>
    <cellStyle name="輸出 12 12" xfId="34569"/>
    <cellStyle name="輸出 12 2" xfId="34570"/>
    <cellStyle name="輸出 12 2 2" xfId="34571"/>
    <cellStyle name="輸出 12 2 2 2" xfId="34572"/>
    <cellStyle name="輸出 12 2 2 2 2" xfId="34573"/>
    <cellStyle name="輸出 12 2 2 3" xfId="34574"/>
    <cellStyle name="輸出 12 2 2 3 2" xfId="34575"/>
    <cellStyle name="輸出 12 2 2 4" xfId="34576"/>
    <cellStyle name="輸出 12 2 2 4 2" xfId="34577"/>
    <cellStyle name="輸出 12 2 2 4 3" xfId="34578"/>
    <cellStyle name="輸出 12 2 2 5" xfId="34579"/>
    <cellStyle name="輸出 12 2 2 6" xfId="34580"/>
    <cellStyle name="輸出 12 2 3" xfId="34581"/>
    <cellStyle name="輸出 12 2 3 2" xfId="34582"/>
    <cellStyle name="輸出 12 2 3 2 2" xfId="34583"/>
    <cellStyle name="輸出 12 2 3 3" xfId="34584"/>
    <cellStyle name="輸出 12 2 3 3 2" xfId="34585"/>
    <cellStyle name="輸出 12 2 3 4" xfId="34586"/>
    <cellStyle name="輸出 12 2 3 4 2" xfId="34587"/>
    <cellStyle name="輸出 12 2 3 4 3" xfId="34588"/>
    <cellStyle name="輸出 12 2 3 5" xfId="34589"/>
    <cellStyle name="輸出 12 2 4" xfId="34590"/>
    <cellStyle name="輸出 12 2 4 2" xfId="34591"/>
    <cellStyle name="輸出 12 2 4 2 2" xfId="34592"/>
    <cellStyle name="輸出 12 2 4 3" xfId="34593"/>
    <cellStyle name="輸出 12 2 4 3 2" xfId="34594"/>
    <cellStyle name="輸出 12 2 4 3 3" xfId="34595"/>
    <cellStyle name="輸出 12 2 4 4" xfId="34596"/>
    <cellStyle name="輸出 12 2 4 5" xfId="34597"/>
    <cellStyle name="輸出 12 2 5" xfId="34598"/>
    <cellStyle name="輸出 12 2 5 2" xfId="34599"/>
    <cellStyle name="輸出 12 2 6" xfId="34600"/>
    <cellStyle name="輸出 12 2 6 2" xfId="34601"/>
    <cellStyle name="輸出 12 2 7" xfId="34602"/>
    <cellStyle name="輸出 12 2 7 2" xfId="34603"/>
    <cellStyle name="輸出 12 2 7 3" xfId="34604"/>
    <cellStyle name="輸出 12 2 8" xfId="34605"/>
    <cellStyle name="輸出 12 2 9" xfId="34606"/>
    <cellStyle name="輸出 12 3" xfId="34607"/>
    <cellStyle name="輸出 12 3 2" xfId="34608"/>
    <cellStyle name="輸出 12 3 2 2" xfId="34609"/>
    <cellStyle name="輸出 12 3 2 2 2" xfId="34610"/>
    <cellStyle name="輸出 12 3 2 3" xfId="34611"/>
    <cellStyle name="輸出 12 3 2 3 2" xfId="34612"/>
    <cellStyle name="輸出 12 3 2 4" xfId="34613"/>
    <cellStyle name="輸出 12 3 2 4 2" xfId="34614"/>
    <cellStyle name="輸出 12 3 2 4 3" xfId="34615"/>
    <cellStyle name="輸出 12 3 2 5" xfId="34616"/>
    <cellStyle name="輸出 12 3 2 6" xfId="34617"/>
    <cellStyle name="輸出 12 3 3" xfId="34618"/>
    <cellStyle name="輸出 12 3 3 2" xfId="34619"/>
    <cellStyle name="輸出 12 3 3 2 2" xfId="34620"/>
    <cellStyle name="輸出 12 3 3 3" xfId="34621"/>
    <cellStyle name="輸出 12 3 3 3 2" xfId="34622"/>
    <cellStyle name="輸出 12 3 3 4" xfId="34623"/>
    <cellStyle name="輸出 12 3 3 4 2" xfId="34624"/>
    <cellStyle name="輸出 12 3 3 4 3" xfId="34625"/>
    <cellStyle name="輸出 12 3 3 5" xfId="34626"/>
    <cellStyle name="輸出 12 3 4" xfId="34627"/>
    <cellStyle name="輸出 12 3 4 2" xfId="34628"/>
    <cellStyle name="輸出 12 3 4 2 2" xfId="34629"/>
    <cellStyle name="輸出 12 3 4 3" xfId="34630"/>
    <cellStyle name="輸出 12 3 4 3 2" xfId="34631"/>
    <cellStyle name="輸出 12 3 4 3 3" xfId="34632"/>
    <cellStyle name="輸出 12 3 4 4" xfId="34633"/>
    <cellStyle name="輸出 12 3 4 5" xfId="34634"/>
    <cellStyle name="輸出 12 3 5" xfId="34635"/>
    <cellStyle name="輸出 12 3 5 2" xfId="34636"/>
    <cellStyle name="輸出 12 3 6" xfId="34637"/>
    <cellStyle name="輸出 12 3 6 2" xfId="34638"/>
    <cellStyle name="輸出 12 3 7" xfId="34639"/>
    <cellStyle name="輸出 12 3 7 2" xfId="34640"/>
    <cellStyle name="輸出 12 3 7 3" xfId="34641"/>
    <cellStyle name="輸出 12 3 8" xfId="34642"/>
    <cellStyle name="輸出 12 3 9" xfId="34643"/>
    <cellStyle name="輸出 12 4" xfId="34644"/>
    <cellStyle name="輸出 12 4 2" xfId="34645"/>
    <cellStyle name="輸出 12 4 2 2" xfId="34646"/>
    <cellStyle name="輸出 12 4 2 2 2" xfId="34647"/>
    <cellStyle name="輸出 12 4 2 3" xfId="34648"/>
    <cellStyle name="輸出 12 4 2 3 2" xfId="34649"/>
    <cellStyle name="輸出 12 4 2 4" xfId="34650"/>
    <cellStyle name="輸出 12 4 2 4 2" xfId="34651"/>
    <cellStyle name="輸出 12 4 2 4 3" xfId="34652"/>
    <cellStyle name="輸出 12 4 2 5" xfId="34653"/>
    <cellStyle name="輸出 12 4 2 6" xfId="34654"/>
    <cellStyle name="輸出 12 4 3" xfId="34655"/>
    <cellStyle name="輸出 12 4 3 2" xfId="34656"/>
    <cellStyle name="輸出 12 4 3 2 2" xfId="34657"/>
    <cellStyle name="輸出 12 4 3 3" xfId="34658"/>
    <cellStyle name="輸出 12 4 3 3 2" xfId="34659"/>
    <cellStyle name="輸出 12 4 3 4" xfId="34660"/>
    <cellStyle name="輸出 12 4 3 4 2" xfId="34661"/>
    <cellStyle name="輸出 12 4 3 4 3" xfId="34662"/>
    <cellStyle name="輸出 12 4 3 5" xfId="34663"/>
    <cellStyle name="輸出 12 4 4" xfId="34664"/>
    <cellStyle name="輸出 12 4 4 2" xfId="34665"/>
    <cellStyle name="輸出 12 4 4 2 2" xfId="34666"/>
    <cellStyle name="輸出 12 4 4 3" xfId="34667"/>
    <cellStyle name="輸出 12 4 4 3 2" xfId="34668"/>
    <cellStyle name="輸出 12 4 4 3 3" xfId="34669"/>
    <cellStyle name="輸出 12 4 4 4" xfId="34670"/>
    <cellStyle name="輸出 12 4 4 5" xfId="34671"/>
    <cellStyle name="輸出 12 4 5" xfId="34672"/>
    <cellStyle name="輸出 12 4 5 2" xfId="34673"/>
    <cellStyle name="輸出 12 4 6" xfId="34674"/>
    <cellStyle name="輸出 12 4 6 2" xfId="34675"/>
    <cellStyle name="輸出 12 4 7" xfId="34676"/>
    <cellStyle name="輸出 12 4 7 2" xfId="34677"/>
    <cellStyle name="輸出 12 4 7 3" xfId="34678"/>
    <cellStyle name="輸出 12 4 8" xfId="34679"/>
    <cellStyle name="輸出 12 4 9" xfId="34680"/>
    <cellStyle name="輸出 12 5" xfId="34681"/>
    <cellStyle name="輸出 12 5 2" xfId="34682"/>
    <cellStyle name="輸出 12 5 2 2" xfId="34683"/>
    <cellStyle name="輸出 12 5 3" xfId="34684"/>
    <cellStyle name="輸出 12 5 3 2" xfId="34685"/>
    <cellStyle name="輸出 12 5 4" xfId="34686"/>
    <cellStyle name="輸出 12 5 4 2" xfId="34687"/>
    <cellStyle name="輸出 12 5 4 3" xfId="34688"/>
    <cellStyle name="輸出 12 5 5" xfId="34689"/>
    <cellStyle name="輸出 12 5 6" xfId="34690"/>
    <cellStyle name="輸出 12 6" xfId="34691"/>
    <cellStyle name="輸出 12 6 2" xfId="34692"/>
    <cellStyle name="輸出 12 6 2 2" xfId="34693"/>
    <cellStyle name="輸出 12 6 3" xfId="34694"/>
    <cellStyle name="輸出 12 6 3 2" xfId="34695"/>
    <cellStyle name="輸出 12 6 3 3" xfId="34696"/>
    <cellStyle name="輸出 12 6 4" xfId="34697"/>
    <cellStyle name="輸出 12 6 5" xfId="34698"/>
    <cellStyle name="輸出 12 7" xfId="34699"/>
    <cellStyle name="輸出 12 7 2" xfId="34700"/>
    <cellStyle name="輸出 12 7 2 2" xfId="34701"/>
    <cellStyle name="輸出 12 7 3" xfId="34702"/>
    <cellStyle name="輸出 12 7 3 2" xfId="34703"/>
    <cellStyle name="輸出 12 7 3 3" xfId="34704"/>
    <cellStyle name="輸出 12 7 4" xfId="34705"/>
    <cellStyle name="輸出 12 8" xfId="34706"/>
    <cellStyle name="輸出 12 8 2" xfId="34707"/>
    <cellStyle name="輸出 12 9" xfId="34708"/>
    <cellStyle name="輸出 12 9 2" xfId="34709"/>
    <cellStyle name="輸出 13" xfId="34710"/>
    <cellStyle name="輸出 13 10" xfId="34711"/>
    <cellStyle name="輸出 13 10 2" xfId="34712"/>
    <cellStyle name="輸出 13 10 3" xfId="34713"/>
    <cellStyle name="輸出 13 11" xfId="34714"/>
    <cellStyle name="輸出 13 12" xfId="34715"/>
    <cellStyle name="輸出 13 2" xfId="34716"/>
    <cellStyle name="輸出 13 2 2" xfId="34717"/>
    <cellStyle name="輸出 13 2 2 2" xfId="34718"/>
    <cellStyle name="輸出 13 2 2 2 2" xfId="34719"/>
    <cellStyle name="輸出 13 2 2 3" xfId="34720"/>
    <cellStyle name="輸出 13 2 2 3 2" xfId="34721"/>
    <cellStyle name="輸出 13 2 2 4" xfId="34722"/>
    <cellStyle name="輸出 13 2 2 4 2" xfId="34723"/>
    <cellStyle name="輸出 13 2 2 4 3" xfId="34724"/>
    <cellStyle name="輸出 13 2 2 5" xfId="34725"/>
    <cellStyle name="輸出 13 2 2 6" xfId="34726"/>
    <cellStyle name="輸出 13 2 3" xfId="34727"/>
    <cellStyle name="輸出 13 2 3 2" xfId="34728"/>
    <cellStyle name="輸出 13 2 3 2 2" xfId="34729"/>
    <cellStyle name="輸出 13 2 3 3" xfId="34730"/>
    <cellStyle name="輸出 13 2 3 3 2" xfId="34731"/>
    <cellStyle name="輸出 13 2 3 4" xfId="34732"/>
    <cellStyle name="輸出 13 2 3 4 2" xfId="34733"/>
    <cellStyle name="輸出 13 2 3 4 3" xfId="34734"/>
    <cellStyle name="輸出 13 2 3 5" xfId="34735"/>
    <cellStyle name="輸出 13 2 4" xfId="34736"/>
    <cellStyle name="輸出 13 2 4 2" xfId="34737"/>
    <cellStyle name="輸出 13 2 4 2 2" xfId="34738"/>
    <cellStyle name="輸出 13 2 4 3" xfId="34739"/>
    <cellStyle name="輸出 13 2 4 3 2" xfId="34740"/>
    <cellStyle name="輸出 13 2 4 3 3" xfId="34741"/>
    <cellStyle name="輸出 13 2 4 4" xfId="34742"/>
    <cellStyle name="輸出 13 2 4 5" xfId="34743"/>
    <cellStyle name="輸出 13 2 5" xfId="34744"/>
    <cellStyle name="輸出 13 2 5 2" xfId="34745"/>
    <cellStyle name="輸出 13 2 6" xfId="34746"/>
    <cellStyle name="輸出 13 2 6 2" xfId="34747"/>
    <cellStyle name="輸出 13 2 7" xfId="34748"/>
    <cellStyle name="輸出 13 2 7 2" xfId="34749"/>
    <cellStyle name="輸出 13 2 7 3" xfId="34750"/>
    <cellStyle name="輸出 13 2 8" xfId="34751"/>
    <cellStyle name="輸出 13 2 9" xfId="34752"/>
    <cellStyle name="輸出 13 3" xfId="34753"/>
    <cellStyle name="輸出 13 3 2" xfId="34754"/>
    <cellStyle name="輸出 13 3 2 2" xfId="34755"/>
    <cellStyle name="輸出 13 3 2 2 2" xfId="34756"/>
    <cellStyle name="輸出 13 3 2 3" xfId="34757"/>
    <cellStyle name="輸出 13 3 2 3 2" xfId="34758"/>
    <cellStyle name="輸出 13 3 2 4" xfId="34759"/>
    <cellStyle name="輸出 13 3 2 4 2" xfId="34760"/>
    <cellStyle name="輸出 13 3 2 4 3" xfId="34761"/>
    <cellStyle name="輸出 13 3 2 5" xfId="34762"/>
    <cellStyle name="輸出 13 3 2 6" xfId="34763"/>
    <cellStyle name="輸出 13 3 3" xfId="34764"/>
    <cellStyle name="輸出 13 3 3 2" xfId="34765"/>
    <cellStyle name="輸出 13 3 3 2 2" xfId="34766"/>
    <cellStyle name="輸出 13 3 3 3" xfId="34767"/>
    <cellStyle name="輸出 13 3 3 3 2" xfId="34768"/>
    <cellStyle name="輸出 13 3 3 4" xfId="34769"/>
    <cellStyle name="輸出 13 3 3 4 2" xfId="34770"/>
    <cellStyle name="輸出 13 3 3 4 3" xfId="34771"/>
    <cellStyle name="輸出 13 3 3 5" xfId="34772"/>
    <cellStyle name="輸出 13 3 4" xfId="34773"/>
    <cellStyle name="輸出 13 3 4 2" xfId="34774"/>
    <cellStyle name="輸出 13 3 4 2 2" xfId="34775"/>
    <cellStyle name="輸出 13 3 4 3" xfId="34776"/>
    <cellStyle name="輸出 13 3 4 3 2" xfId="34777"/>
    <cellStyle name="輸出 13 3 4 3 3" xfId="34778"/>
    <cellStyle name="輸出 13 3 4 4" xfId="34779"/>
    <cellStyle name="輸出 13 3 4 5" xfId="34780"/>
    <cellStyle name="輸出 13 3 5" xfId="34781"/>
    <cellStyle name="輸出 13 3 5 2" xfId="34782"/>
    <cellStyle name="輸出 13 3 6" xfId="34783"/>
    <cellStyle name="輸出 13 3 6 2" xfId="34784"/>
    <cellStyle name="輸出 13 3 7" xfId="34785"/>
    <cellStyle name="輸出 13 3 7 2" xfId="34786"/>
    <cellStyle name="輸出 13 3 7 3" xfId="34787"/>
    <cellStyle name="輸出 13 3 8" xfId="34788"/>
    <cellStyle name="輸出 13 3 9" xfId="34789"/>
    <cellStyle name="輸出 13 4" xfId="34790"/>
    <cellStyle name="輸出 13 4 2" xfId="34791"/>
    <cellStyle name="輸出 13 4 2 2" xfId="34792"/>
    <cellStyle name="輸出 13 4 2 2 2" xfId="34793"/>
    <cellStyle name="輸出 13 4 2 3" xfId="34794"/>
    <cellStyle name="輸出 13 4 2 3 2" xfId="34795"/>
    <cellStyle name="輸出 13 4 2 4" xfId="34796"/>
    <cellStyle name="輸出 13 4 2 4 2" xfId="34797"/>
    <cellStyle name="輸出 13 4 2 4 3" xfId="34798"/>
    <cellStyle name="輸出 13 4 2 5" xfId="34799"/>
    <cellStyle name="輸出 13 4 2 6" xfId="34800"/>
    <cellStyle name="輸出 13 4 3" xfId="34801"/>
    <cellStyle name="輸出 13 4 3 2" xfId="34802"/>
    <cellStyle name="輸出 13 4 3 2 2" xfId="34803"/>
    <cellStyle name="輸出 13 4 3 3" xfId="34804"/>
    <cellStyle name="輸出 13 4 3 3 2" xfId="34805"/>
    <cellStyle name="輸出 13 4 3 4" xfId="34806"/>
    <cellStyle name="輸出 13 4 3 4 2" xfId="34807"/>
    <cellStyle name="輸出 13 4 3 4 3" xfId="34808"/>
    <cellStyle name="輸出 13 4 3 5" xfId="34809"/>
    <cellStyle name="輸出 13 4 4" xfId="34810"/>
    <cellStyle name="輸出 13 4 4 2" xfId="34811"/>
    <cellStyle name="輸出 13 4 4 2 2" xfId="34812"/>
    <cellStyle name="輸出 13 4 4 3" xfId="34813"/>
    <cellStyle name="輸出 13 4 4 3 2" xfId="34814"/>
    <cellStyle name="輸出 13 4 4 3 3" xfId="34815"/>
    <cellStyle name="輸出 13 4 4 4" xfId="34816"/>
    <cellStyle name="輸出 13 4 4 5" xfId="34817"/>
    <cellStyle name="輸出 13 4 5" xfId="34818"/>
    <cellStyle name="輸出 13 4 5 2" xfId="34819"/>
    <cellStyle name="輸出 13 4 6" xfId="34820"/>
    <cellStyle name="輸出 13 4 6 2" xfId="34821"/>
    <cellStyle name="輸出 13 4 7" xfId="34822"/>
    <cellStyle name="輸出 13 4 7 2" xfId="34823"/>
    <cellStyle name="輸出 13 4 7 3" xfId="34824"/>
    <cellStyle name="輸出 13 4 8" xfId="34825"/>
    <cellStyle name="輸出 13 4 9" xfId="34826"/>
    <cellStyle name="輸出 13 5" xfId="34827"/>
    <cellStyle name="輸出 13 5 2" xfId="34828"/>
    <cellStyle name="輸出 13 5 2 2" xfId="34829"/>
    <cellStyle name="輸出 13 5 3" xfId="34830"/>
    <cellStyle name="輸出 13 5 3 2" xfId="34831"/>
    <cellStyle name="輸出 13 5 4" xfId="34832"/>
    <cellStyle name="輸出 13 5 4 2" xfId="34833"/>
    <cellStyle name="輸出 13 5 4 3" xfId="34834"/>
    <cellStyle name="輸出 13 5 5" xfId="34835"/>
    <cellStyle name="輸出 13 5 6" xfId="34836"/>
    <cellStyle name="輸出 13 6" xfId="34837"/>
    <cellStyle name="輸出 13 6 2" xfId="34838"/>
    <cellStyle name="輸出 13 6 2 2" xfId="34839"/>
    <cellStyle name="輸出 13 6 3" xfId="34840"/>
    <cellStyle name="輸出 13 6 3 2" xfId="34841"/>
    <cellStyle name="輸出 13 6 3 3" xfId="34842"/>
    <cellStyle name="輸出 13 6 4" xfId="34843"/>
    <cellStyle name="輸出 13 6 5" xfId="34844"/>
    <cellStyle name="輸出 13 7" xfId="34845"/>
    <cellStyle name="輸出 13 7 2" xfId="34846"/>
    <cellStyle name="輸出 13 7 2 2" xfId="34847"/>
    <cellStyle name="輸出 13 7 3" xfId="34848"/>
    <cellStyle name="輸出 13 7 3 2" xfId="34849"/>
    <cellStyle name="輸出 13 7 3 3" xfId="34850"/>
    <cellStyle name="輸出 13 7 4" xfId="34851"/>
    <cellStyle name="輸出 13 8" xfId="34852"/>
    <cellStyle name="輸出 13 8 2" xfId="34853"/>
    <cellStyle name="輸出 13 9" xfId="34854"/>
    <cellStyle name="輸出 13 9 2" xfId="34855"/>
    <cellStyle name="輸出 14" xfId="34856"/>
    <cellStyle name="輸出 14 10" xfId="34857"/>
    <cellStyle name="輸出 14 10 2" xfId="34858"/>
    <cellStyle name="輸出 14 10 3" xfId="34859"/>
    <cellStyle name="輸出 14 11" xfId="34860"/>
    <cellStyle name="輸出 14 12" xfId="34861"/>
    <cellStyle name="輸出 14 2" xfId="34862"/>
    <cellStyle name="輸出 14 2 2" xfId="34863"/>
    <cellStyle name="輸出 14 2 2 2" xfId="34864"/>
    <cellStyle name="輸出 14 2 2 2 2" xfId="34865"/>
    <cellStyle name="輸出 14 2 2 3" xfId="34866"/>
    <cellStyle name="輸出 14 2 2 3 2" xfId="34867"/>
    <cellStyle name="輸出 14 2 2 4" xfId="34868"/>
    <cellStyle name="輸出 14 2 2 4 2" xfId="34869"/>
    <cellStyle name="輸出 14 2 2 4 3" xfId="34870"/>
    <cellStyle name="輸出 14 2 2 5" xfId="34871"/>
    <cellStyle name="輸出 14 2 2 6" xfId="34872"/>
    <cellStyle name="輸出 14 2 3" xfId="34873"/>
    <cellStyle name="輸出 14 2 3 2" xfId="34874"/>
    <cellStyle name="輸出 14 2 3 2 2" xfId="34875"/>
    <cellStyle name="輸出 14 2 3 3" xfId="34876"/>
    <cellStyle name="輸出 14 2 3 3 2" xfId="34877"/>
    <cellStyle name="輸出 14 2 3 4" xfId="34878"/>
    <cellStyle name="輸出 14 2 3 4 2" xfId="34879"/>
    <cellStyle name="輸出 14 2 3 4 3" xfId="34880"/>
    <cellStyle name="輸出 14 2 3 5" xfId="34881"/>
    <cellStyle name="輸出 14 2 4" xfId="34882"/>
    <cellStyle name="輸出 14 2 4 2" xfId="34883"/>
    <cellStyle name="輸出 14 2 4 2 2" xfId="34884"/>
    <cellStyle name="輸出 14 2 4 3" xfId="34885"/>
    <cellStyle name="輸出 14 2 4 3 2" xfId="34886"/>
    <cellStyle name="輸出 14 2 4 3 3" xfId="34887"/>
    <cellStyle name="輸出 14 2 4 4" xfId="34888"/>
    <cellStyle name="輸出 14 2 4 5" xfId="34889"/>
    <cellStyle name="輸出 14 2 5" xfId="34890"/>
    <cellStyle name="輸出 14 2 5 2" xfId="34891"/>
    <cellStyle name="輸出 14 2 6" xfId="34892"/>
    <cellStyle name="輸出 14 2 6 2" xfId="34893"/>
    <cellStyle name="輸出 14 2 7" xfId="34894"/>
    <cellStyle name="輸出 14 2 7 2" xfId="34895"/>
    <cellStyle name="輸出 14 2 7 3" xfId="34896"/>
    <cellStyle name="輸出 14 2 8" xfId="34897"/>
    <cellStyle name="輸出 14 2 9" xfId="34898"/>
    <cellStyle name="輸出 14 3" xfId="34899"/>
    <cellStyle name="輸出 14 3 2" xfId="34900"/>
    <cellStyle name="輸出 14 3 2 2" xfId="34901"/>
    <cellStyle name="輸出 14 3 2 2 2" xfId="34902"/>
    <cellStyle name="輸出 14 3 2 3" xfId="34903"/>
    <cellStyle name="輸出 14 3 2 3 2" xfId="34904"/>
    <cellStyle name="輸出 14 3 2 4" xfId="34905"/>
    <cellStyle name="輸出 14 3 2 4 2" xfId="34906"/>
    <cellStyle name="輸出 14 3 2 4 3" xfId="34907"/>
    <cellStyle name="輸出 14 3 2 5" xfId="34908"/>
    <cellStyle name="輸出 14 3 2 6" xfId="34909"/>
    <cellStyle name="輸出 14 3 3" xfId="34910"/>
    <cellStyle name="輸出 14 3 3 2" xfId="34911"/>
    <cellStyle name="輸出 14 3 3 2 2" xfId="34912"/>
    <cellStyle name="輸出 14 3 3 3" xfId="34913"/>
    <cellStyle name="輸出 14 3 3 3 2" xfId="34914"/>
    <cellStyle name="輸出 14 3 3 4" xfId="34915"/>
    <cellStyle name="輸出 14 3 3 4 2" xfId="34916"/>
    <cellStyle name="輸出 14 3 3 4 3" xfId="34917"/>
    <cellStyle name="輸出 14 3 3 5" xfId="34918"/>
    <cellStyle name="輸出 14 3 4" xfId="34919"/>
    <cellStyle name="輸出 14 3 4 2" xfId="34920"/>
    <cellStyle name="輸出 14 3 4 2 2" xfId="34921"/>
    <cellStyle name="輸出 14 3 4 3" xfId="34922"/>
    <cellStyle name="輸出 14 3 4 3 2" xfId="34923"/>
    <cellStyle name="輸出 14 3 4 3 3" xfId="34924"/>
    <cellStyle name="輸出 14 3 4 4" xfId="34925"/>
    <cellStyle name="輸出 14 3 4 5" xfId="34926"/>
    <cellStyle name="輸出 14 3 5" xfId="34927"/>
    <cellStyle name="輸出 14 3 5 2" xfId="34928"/>
    <cellStyle name="輸出 14 3 6" xfId="34929"/>
    <cellStyle name="輸出 14 3 6 2" xfId="34930"/>
    <cellStyle name="輸出 14 3 7" xfId="34931"/>
    <cellStyle name="輸出 14 3 7 2" xfId="34932"/>
    <cellStyle name="輸出 14 3 7 3" xfId="34933"/>
    <cellStyle name="輸出 14 3 8" xfId="34934"/>
    <cellStyle name="輸出 14 3 9" xfId="34935"/>
    <cellStyle name="輸出 14 4" xfId="34936"/>
    <cellStyle name="輸出 14 4 2" xfId="34937"/>
    <cellStyle name="輸出 14 4 2 2" xfId="34938"/>
    <cellStyle name="輸出 14 4 2 2 2" xfId="34939"/>
    <cellStyle name="輸出 14 4 2 3" xfId="34940"/>
    <cellStyle name="輸出 14 4 2 3 2" xfId="34941"/>
    <cellStyle name="輸出 14 4 2 4" xfId="34942"/>
    <cellStyle name="輸出 14 4 2 4 2" xfId="34943"/>
    <cellStyle name="輸出 14 4 2 4 3" xfId="34944"/>
    <cellStyle name="輸出 14 4 2 5" xfId="34945"/>
    <cellStyle name="輸出 14 4 2 6" xfId="34946"/>
    <cellStyle name="輸出 14 4 3" xfId="34947"/>
    <cellStyle name="輸出 14 4 3 2" xfId="34948"/>
    <cellStyle name="輸出 14 4 3 2 2" xfId="34949"/>
    <cellStyle name="輸出 14 4 3 3" xfId="34950"/>
    <cellStyle name="輸出 14 4 3 3 2" xfId="34951"/>
    <cellStyle name="輸出 14 4 3 4" xfId="34952"/>
    <cellStyle name="輸出 14 4 3 4 2" xfId="34953"/>
    <cellStyle name="輸出 14 4 3 4 3" xfId="34954"/>
    <cellStyle name="輸出 14 4 3 5" xfId="34955"/>
    <cellStyle name="輸出 14 4 4" xfId="34956"/>
    <cellStyle name="輸出 14 4 4 2" xfId="34957"/>
    <cellStyle name="輸出 14 4 4 2 2" xfId="34958"/>
    <cellStyle name="輸出 14 4 4 3" xfId="34959"/>
    <cellStyle name="輸出 14 4 4 3 2" xfId="34960"/>
    <cellStyle name="輸出 14 4 4 3 3" xfId="34961"/>
    <cellStyle name="輸出 14 4 4 4" xfId="34962"/>
    <cellStyle name="輸出 14 4 4 5" xfId="34963"/>
    <cellStyle name="輸出 14 4 5" xfId="34964"/>
    <cellStyle name="輸出 14 4 5 2" xfId="34965"/>
    <cellStyle name="輸出 14 4 6" xfId="34966"/>
    <cellStyle name="輸出 14 4 6 2" xfId="34967"/>
    <cellStyle name="輸出 14 4 7" xfId="34968"/>
    <cellStyle name="輸出 14 4 7 2" xfId="34969"/>
    <cellStyle name="輸出 14 4 7 3" xfId="34970"/>
    <cellStyle name="輸出 14 4 8" xfId="34971"/>
    <cellStyle name="輸出 14 4 9" xfId="34972"/>
    <cellStyle name="輸出 14 5" xfId="34973"/>
    <cellStyle name="輸出 14 5 2" xfId="34974"/>
    <cellStyle name="輸出 14 5 2 2" xfId="34975"/>
    <cellStyle name="輸出 14 5 3" xfId="34976"/>
    <cellStyle name="輸出 14 5 3 2" xfId="34977"/>
    <cellStyle name="輸出 14 5 4" xfId="34978"/>
    <cellStyle name="輸出 14 5 4 2" xfId="34979"/>
    <cellStyle name="輸出 14 5 4 3" xfId="34980"/>
    <cellStyle name="輸出 14 5 5" xfId="34981"/>
    <cellStyle name="輸出 14 5 6" xfId="34982"/>
    <cellStyle name="輸出 14 6" xfId="34983"/>
    <cellStyle name="輸出 14 6 2" xfId="34984"/>
    <cellStyle name="輸出 14 6 2 2" xfId="34985"/>
    <cellStyle name="輸出 14 6 3" xfId="34986"/>
    <cellStyle name="輸出 14 6 3 2" xfId="34987"/>
    <cellStyle name="輸出 14 6 3 3" xfId="34988"/>
    <cellStyle name="輸出 14 6 4" xfId="34989"/>
    <cellStyle name="輸出 14 6 5" xfId="34990"/>
    <cellStyle name="輸出 14 7" xfId="34991"/>
    <cellStyle name="輸出 14 7 2" xfId="34992"/>
    <cellStyle name="輸出 14 7 2 2" xfId="34993"/>
    <cellStyle name="輸出 14 7 3" xfId="34994"/>
    <cellStyle name="輸出 14 7 3 2" xfId="34995"/>
    <cellStyle name="輸出 14 7 3 3" xfId="34996"/>
    <cellStyle name="輸出 14 7 4" xfId="34997"/>
    <cellStyle name="輸出 14 8" xfId="34998"/>
    <cellStyle name="輸出 14 8 2" xfId="34999"/>
    <cellStyle name="輸出 14 9" xfId="35000"/>
    <cellStyle name="輸出 14 9 2" xfId="35001"/>
    <cellStyle name="輸出 15" xfId="35002"/>
    <cellStyle name="輸出 15 10" xfId="35003"/>
    <cellStyle name="輸出 15 10 2" xfId="35004"/>
    <cellStyle name="輸出 15 10 3" xfId="35005"/>
    <cellStyle name="輸出 15 11" xfId="35006"/>
    <cellStyle name="輸出 15 12" xfId="35007"/>
    <cellStyle name="輸出 15 2" xfId="35008"/>
    <cellStyle name="輸出 15 2 2" xfId="35009"/>
    <cellStyle name="輸出 15 2 2 2" xfId="35010"/>
    <cellStyle name="輸出 15 2 2 2 2" xfId="35011"/>
    <cellStyle name="輸出 15 2 2 3" xfId="35012"/>
    <cellStyle name="輸出 15 2 2 3 2" xfId="35013"/>
    <cellStyle name="輸出 15 2 2 4" xfId="35014"/>
    <cellStyle name="輸出 15 2 2 4 2" xfId="35015"/>
    <cellStyle name="輸出 15 2 2 4 3" xfId="35016"/>
    <cellStyle name="輸出 15 2 2 5" xfId="35017"/>
    <cellStyle name="輸出 15 2 2 6" xfId="35018"/>
    <cellStyle name="輸出 15 2 3" xfId="35019"/>
    <cellStyle name="輸出 15 2 3 2" xfId="35020"/>
    <cellStyle name="輸出 15 2 3 2 2" xfId="35021"/>
    <cellStyle name="輸出 15 2 3 3" xfId="35022"/>
    <cellStyle name="輸出 15 2 3 3 2" xfId="35023"/>
    <cellStyle name="輸出 15 2 3 4" xfId="35024"/>
    <cellStyle name="輸出 15 2 3 4 2" xfId="35025"/>
    <cellStyle name="輸出 15 2 3 4 3" xfId="35026"/>
    <cellStyle name="輸出 15 2 3 5" xfId="35027"/>
    <cellStyle name="輸出 15 2 4" xfId="35028"/>
    <cellStyle name="輸出 15 2 4 2" xfId="35029"/>
    <cellStyle name="輸出 15 2 4 2 2" xfId="35030"/>
    <cellStyle name="輸出 15 2 4 3" xfId="35031"/>
    <cellStyle name="輸出 15 2 4 3 2" xfId="35032"/>
    <cellStyle name="輸出 15 2 4 3 3" xfId="35033"/>
    <cellStyle name="輸出 15 2 4 4" xfId="35034"/>
    <cellStyle name="輸出 15 2 4 5" xfId="35035"/>
    <cellStyle name="輸出 15 2 5" xfId="35036"/>
    <cellStyle name="輸出 15 2 5 2" xfId="35037"/>
    <cellStyle name="輸出 15 2 6" xfId="35038"/>
    <cellStyle name="輸出 15 2 6 2" xfId="35039"/>
    <cellStyle name="輸出 15 2 7" xfId="35040"/>
    <cellStyle name="輸出 15 2 7 2" xfId="35041"/>
    <cellStyle name="輸出 15 2 7 3" xfId="35042"/>
    <cellStyle name="輸出 15 2 8" xfId="35043"/>
    <cellStyle name="輸出 15 2 9" xfId="35044"/>
    <cellStyle name="輸出 15 3" xfId="35045"/>
    <cellStyle name="輸出 15 3 2" xfId="35046"/>
    <cellStyle name="輸出 15 3 2 2" xfId="35047"/>
    <cellStyle name="輸出 15 3 2 2 2" xfId="35048"/>
    <cellStyle name="輸出 15 3 2 3" xfId="35049"/>
    <cellStyle name="輸出 15 3 2 3 2" xfId="35050"/>
    <cellStyle name="輸出 15 3 2 4" xfId="35051"/>
    <cellStyle name="輸出 15 3 2 4 2" xfId="35052"/>
    <cellStyle name="輸出 15 3 2 4 3" xfId="35053"/>
    <cellStyle name="輸出 15 3 2 5" xfId="35054"/>
    <cellStyle name="輸出 15 3 2 6" xfId="35055"/>
    <cellStyle name="輸出 15 3 3" xfId="35056"/>
    <cellStyle name="輸出 15 3 3 2" xfId="35057"/>
    <cellStyle name="輸出 15 3 3 2 2" xfId="35058"/>
    <cellStyle name="輸出 15 3 3 3" xfId="35059"/>
    <cellStyle name="輸出 15 3 3 3 2" xfId="35060"/>
    <cellStyle name="輸出 15 3 3 4" xfId="35061"/>
    <cellStyle name="輸出 15 3 3 4 2" xfId="35062"/>
    <cellStyle name="輸出 15 3 3 4 3" xfId="35063"/>
    <cellStyle name="輸出 15 3 3 5" xfId="35064"/>
    <cellStyle name="輸出 15 3 4" xfId="35065"/>
    <cellStyle name="輸出 15 3 4 2" xfId="35066"/>
    <cellStyle name="輸出 15 3 4 2 2" xfId="35067"/>
    <cellStyle name="輸出 15 3 4 3" xfId="35068"/>
    <cellStyle name="輸出 15 3 4 3 2" xfId="35069"/>
    <cellStyle name="輸出 15 3 4 3 3" xfId="35070"/>
    <cellStyle name="輸出 15 3 4 4" xfId="35071"/>
    <cellStyle name="輸出 15 3 4 5" xfId="35072"/>
    <cellStyle name="輸出 15 3 5" xfId="35073"/>
    <cellStyle name="輸出 15 3 5 2" xfId="35074"/>
    <cellStyle name="輸出 15 3 6" xfId="35075"/>
    <cellStyle name="輸出 15 3 6 2" xfId="35076"/>
    <cellStyle name="輸出 15 3 7" xfId="35077"/>
    <cellStyle name="輸出 15 3 7 2" xfId="35078"/>
    <cellStyle name="輸出 15 3 7 3" xfId="35079"/>
    <cellStyle name="輸出 15 3 8" xfId="35080"/>
    <cellStyle name="輸出 15 3 9" xfId="35081"/>
    <cellStyle name="輸出 15 4" xfId="35082"/>
    <cellStyle name="輸出 15 4 2" xfId="35083"/>
    <cellStyle name="輸出 15 4 2 2" xfId="35084"/>
    <cellStyle name="輸出 15 4 2 2 2" xfId="35085"/>
    <cellStyle name="輸出 15 4 2 3" xfId="35086"/>
    <cellStyle name="輸出 15 4 2 3 2" xfId="35087"/>
    <cellStyle name="輸出 15 4 2 4" xfId="35088"/>
    <cellStyle name="輸出 15 4 2 4 2" xfId="35089"/>
    <cellStyle name="輸出 15 4 2 4 3" xfId="35090"/>
    <cellStyle name="輸出 15 4 2 5" xfId="35091"/>
    <cellStyle name="輸出 15 4 2 6" xfId="35092"/>
    <cellStyle name="輸出 15 4 3" xfId="35093"/>
    <cellStyle name="輸出 15 4 3 2" xfId="35094"/>
    <cellStyle name="輸出 15 4 3 2 2" xfId="35095"/>
    <cellStyle name="輸出 15 4 3 3" xfId="35096"/>
    <cellStyle name="輸出 15 4 3 3 2" xfId="35097"/>
    <cellStyle name="輸出 15 4 3 4" xfId="35098"/>
    <cellStyle name="輸出 15 4 3 4 2" xfId="35099"/>
    <cellStyle name="輸出 15 4 3 4 3" xfId="35100"/>
    <cellStyle name="輸出 15 4 3 5" xfId="35101"/>
    <cellStyle name="輸出 15 4 4" xfId="35102"/>
    <cellStyle name="輸出 15 4 4 2" xfId="35103"/>
    <cellStyle name="輸出 15 4 4 2 2" xfId="35104"/>
    <cellStyle name="輸出 15 4 4 3" xfId="35105"/>
    <cellStyle name="輸出 15 4 4 3 2" xfId="35106"/>
    <cellStyle name="輸出 15 4 4 3 3" xfId="35107"/>
    <cellStyle name="輸出 15 4 4 4" xfId="35108"/>
    <cellStyle name="輸出 15 4 4 5" xfId="35109"/>
    <cellStyle name="輸出 15 4 5" xfId="35110"/>
    <cellStyle name="輸出 15 4 5 2" xfId="35111"/>
    <cellStyle name="輸出 15 4 6" xfId="35112"/>
    <cellStyle name="輸出 15 4 6 2" xfId="35113"/>
    <cellStyle name="輸出 15 4 7" xfId="35114"/>
    <cellStyle name="輸出 15 4 7 2" xfId="35115"/>
    <cellStyle name="輸出 15 4 7 3" xfId="35116"/>
    <cellStyle name="輸出 15 4 8" xfId="35117"/>
    <cellStyle name="輸出 15 4 9" xfId="35118"/>
    <cellStyle name="輸出 15 5" xfId="35119"/>
    <cellStyle name="輸出 15 5 2" xfId="35120"/>
    <cellStyle name="輸出 15 5 2 2" xfId="35121"/>
    <cellStyle name="輸出 15 5 3" xfId="35122"/>
    <cellStyle name="輸出 15 5 3 2" xfId="35123"/>
    <cellStyle name="輸出 15 5 4" xfId="35124"/>
    <cellStyle name="輸出 15 5 4 2" xfId="35125"/>
    <cellStyle name="輸出 15 5 4 3" xfId="35126"/>
    <cellStyle name="輸出 15 5 5" xfId="35127"/>
    <cellStyle name="輸出 15 5 6" xfId="35128"/>
    <cellStyle name="輸出 15 6" xfId="35129"/>
    <cellStyle name="輸出 15 6 2" xfId="35130"/>
    <cellStyle name="輸出 15 6 2 2" xfId="35131"/>
    <cellStyle name="輸出 15 6 3" xfId="35132"/>
    <cellStyle name="輸出 15 6 3 2" xfId="35133"/>
    <cellStyle name="輸出 15 6 3 3" xfId="35134"/>
    <cellStyle name="輸出 15 6 4" xfId="35135"/>
    <cellStyle name="輸出 15 6 5" xfId="35136"/>
    <cellStyle name="輸出 15 7" xfId="35137"/>
    <cellStyle name="輸出 15 7 2" xfId="35138"/>
    <cellStyle name="輸出 15 7 2 2" xfId="35139"/>
    <cellStyle name="輸出 15 7 3" xfId="35140"/>
    <cellStyle name="輸出 15 7 3 2" xfId="35141"/>
    <cellStyle name="輸出 15 7 3 3" xfId="35142"/>
    <cellStyle name="輸出 15 7 4" xfId="35143"/>
    <cellStyle name="輸出 15 8" xfId="35144"/>
    <cellStyle name="輸出 15 8 2" xfId="35145"/>
    <cellStyle name="輸出 15 9" xfId="35146"/>
    <cellStyle name="輸出 15 9 2" xfId="35147"/>
    <cellStyle name="輸出 16" xfId="35148"/>
    <cellStyle name="輸出 16 10" xfId="35149"/>
    <cellStyle name="輸出 16 10 2" xfId="35150"/>
    <cellStyle name="輸出 16 10 3" xfId="35151"/>
    <cellStyle name="輸出 16 11" xfId="35152"/>
    <cellStyle name="輸出 16 12" xfId="35153"/>
    <cellStyle name="輸出 16 2" xfId="35154"/>
    <cellStyle name="輸出 16 2 2" xfId="35155"/>
    <cellStyle name="輸出 16 2 2 2" xfId="35156"/>
    <cellStyle name="輸出 16 2 2 2 2" xfId="35157"/>
    <cellStyle name="輸出 16 2 2 3" xfId="35158"/>
    <cellStyle name="輸出 16 2 2 3 2" xfId="35159"/>
    <cellStyle name="輸出 16 2 2 4" xfId="35160"/>
    <cellStyle name="輸出 16 2 2 4 2" xfId="35161"/>
    <cellStyle name="輸出 16 2 2 4 3" xfId="35162"/>
    <cellStyle name="輸出 16 2 2 5" xfId="35163"/>
    <cellStyle name="輸出 16 2 2 6" xfId="35164"/>
    <cellStyle name="輸出 16 2 3" xfId="35165"/>
    <cellStyle name="輸出 16 2 3 2" xfId="35166"/>
    <cellStyle name="輸出 16 2 3 2 2" xfId="35167"/>
    <cellStyle name="輸出 16 2 3 3" xfId="35168"/>
    <cellStyle name="輸出 16 2 3 3 2" xfId="35169"/>
    <cellStyle name="輸出 16 2 3 4" xfId="35170"/>
    <cellStyle name="輸出 16 2 3 4 2" xfId="35171"/>
    <cellStyle name="輸出 16 2 3 4 3" xfId="35172"/>
    <cellStyle name="輸出 16 2 3 5" xfId="35173"/>
    <cellStyle name="輸出 16 2 4" xfId="35174"/>
    <cellStyle name="輸出 16 2 4 2" xfId="35175"/>
    <cellStyle name="輸出 16 2 4 2 2" xfId="35176"/>
    <cellStyle name="輸出 16 2 4 3" xfId="35177"/>
    <cellStyle name="輸出 16 2 4 3 2" xfId="35178"/>
    <cellStyle name="輸出 16 2 4 3 3" xfId="35179"/>
    <cellStyle name="輸出 16 2 4 4" xfId="35180"/>
    <cellStyle name="輸出 16 2 4 5" xfId="35181"/>
    <cellStyle name="輸出 16 2 5" xfId="35182"/>
    <cellStyle name="輸出 16 2 5 2" xfId="35183"/>
    <cellStyle name="輸出 16 2 6" xfId="35184"/>
    <cellStyle name="輸出 16 2 6 2" xfId="35185"/>
    <cellStyle name="輸出 16 2 7" xfId="35186"/>
    <cellStyle name="輸出 16 2 7 2" xfId="35187"/>
    <cellStyle name="輸出 16 2 7 3" xfId="35188"/>
    <cellStyle name="輸出 16 2 8" xfId="35189"/>
    <cellStyle name="輸出 16 2 9" xfId="35190"/>
    <cellStyle name="輸出 16 3" xfId="35191"/>
    <cellStyle name="輸出 16 3 2" xfId="35192"/>
    <cellStyle name="輸出 16 3 2 2" xfId="35193"/>
    <cellStyle name="輸出 16 3 2 2 2" xfId="35194"/>
    <cellStyle name="輸出 16 3 2 3" xfId="35195"/>
    <cellStyle name="輸出 16 3 2 3 2" xfId="35196"/>
    <cellStyle name="輸出 16 3 2 4" xfId="35197"/>
    <cellStyle name="輸出 16 3 2 4 2" xfId="35198"/>
    <cellStyle name="輸出 16 3 2 4 3" xfId="35199"/>
    <cellStyle name="輸出 16 3 2 5" xfId="35200"/>
    <cellStyle name="輸出 16 3 2 6" xfId="35201"/>
    <cellStyle name="輸出 16 3 3" xfId="35202"/>
    <cellStyle name="輸出 16 3 3 2" xfId="35203"/>
    <cellStyle name="輸出 16 3 3 2 2" xfId="35204"/>
    <cellStyle name="輸出 16 3 3 3" xfId="35205"/>
    <cellStyle name="輸出 16 3 3 3 2" xfId="35206"/>
    <cellStyle name="輸出 16 3 3 4" xfId="35207"/>
    <cellStyle name="輸出 16 3 3 4 2" xfId="35208"/>
    <cellStyle name="輸出 16 3 3 4 3" xfId="35209"/>
    <cellStyle name="輸出 16 3 3 5" xfId="35210"/>
    <cellStyle name="輸出 16 3 4" xfId="35211"/>
    <cellStyle name="輸出 16 3 4 2" xfId="35212"/>
    <cellStyle name="輸出 16 3 4 2 2" xfId="35213"/>
    <cellStyle name="輸出 16 3 4 3" xfId="35214"/>
    <cellStyle name="輸出 16 3 4 3 2" xfId="35215"/>
    <cellStyle name="輸出 16 3 4 3 3" xfId="35216"/>
    <cellStyle name="輸出 16 3 4 4" xfId="35217"/>
    <cellStyle name="輸出 16 3 4 5" xfId="35218"/>
    <cellStyle name="輸出 16 3 5" xfId="35219"/>
    <cellStyle name="輸出 16 3 5 2" xfId="35220"/>
    <cellStyle name="輸出 16 3 6" xfId="35221"/>
    <cellStyle name="輸出 16 3 6 2" xfId="35222"/>
    <cellStyle name="輸出 16 3 7" xfId="35223"/>
    <cellStyle name="輸出 16 3 7 2" xfId="35224"/>
    <cellStyle name="輸出 16 3 7 3" xfId="35225"/>
    <cellStyle name="輸出 16 3 8" xfId="35226"/>
    <cellStyle name="輸出 16 3 9" xfId="35227"/>
    <cellStyle name="輸出 16 4" xfId="35228"/>
    <cellStyle name="輸出 16 4 2" xfId="35229"/>
    <cellStyle name="輸出 16 4 2 2" xfId="35230"/>
    <cellStyle name="輸出 16 4 2 2 2" xfId="35231"/>
    <cellStyle name="輸出 16 4 2 3" xfId="35232"/>
    <cellStyle name="輸出 16 4 2 3 2" xfId="35233"/>
    <cellStyle name="輸出 16 4 2 4" xfId="35234"/>
    <cellStyle name="輸出 16 4 2 4 2" xfId="35235"/>
    <cellStyle name="輸出 16 4 2 4 3" xfId="35236"/>
    <cellStyle name="輸出 16 4 2 5" xfId="35237"/>
    <cellStyle name="輸出 16 4 2 6" xfId="35238"/>
    <cellStyle name="輸出 16 4 3" xfId="35239"/>
    <cellStyle name="輸出 16 4 3 2" xfId="35240"/>
    <cellStyle name="輸出 16 4 3 2 2" xfId="35241"/>
    <cellStyle name="輸出 16 4 3 3" xfId="35242"/>
    <cellStyle name="輸出 16 4 3 3 2" xfId="35243"/>
    <cellStyle name="輸出 16 4 3 4" xfId="35244"/>
    <cellStyle name="輸出 16 4 3 4 2" xfId="35245"/>
    <cellStyle name="輸出 16 4 3 4 3" xfId="35246"/>
    <cellStyle name="輸出 16 4 3 5" xfId="35247"/>
    <cellStyle name="輸出 16 4 4" xfId="35248"/>
    <cellStyle name="輸出 16 4 4 2" xfId="35249"/>
    <cellStyle name="輸出 16 4 4 2 2" xfId="35250"/>
    <cellStyle name="輸出 16 4 4 3" xfId="35251"/>
    <cellStyle name="輸出 16 4 4 3 2" xfId="35252"/>
    <cellStyle name="輸出 16 4 4 3 3" xfId="35253"/>
    <cellStyle name="輸出 16 4 4 4" xfId="35254"/>
    <cellStyle name="輸出 16 4 4 5" xfId="35255"/>
    <cellStyle name="輸出 16 4 5" xfId="35256"/>
    <cellStyle name="輸出 16 4 5 2" xfId="35257"/>
    <cellStyle name="輸出 16 4 6" xfId="35258"/>
    <cellStyle name="輸出 16 4 6 2" xfId="35259"/>
    <cellStyle name="輸出 16 4 7" xfId="35260"/>
    <cellStyle name="輸出 16 4 7 2" xfId="35261"/>
    <cellStyle name="輸出 16 4 7 3" xfId="35262"/>
    <cellStyle name="輸出 16 4 8" xfId="35263"/>
    <cellStyle name="輸出 16 4 9" xfId="35264"/>
    <cellStyle name="輸出 16 5" xfId="35265"/>
    <cellStyle name="輸出 16 5 2" xfId="35266"/>
    <cellStyle name="輸出 16 5 2 2" xfId="35267"/>
    <cellStyle name="輸出 16 5 3" xfId="35268"/>
    <cellStyle name="輸出 16 5 3 2" xfId="35269"/>
    <cellStyle name="輸出 16 5 4" xfId="35270"/>
    <cellStyle name="輸出 16 5 4 2" xfId="35271"/>
    <cellStyle name="輸出 16 5 4 3" xfId="35272"/>
    <cellStyle name="輸出 16 5 5" xfId="35273"/>
    <cellStyle name="輸出 16 5 6" xfId="35274"/>
    <cellStyle name="輸出 16 6" xfId="35275"/>
    <cellStyle name="輸出 16 6 2" xfId="35276"/>
    <cellStyle name="輸出 16 6 2 2" xfId="35277"/>
    <cellStyle name="輸出 16 6 3" xfId="35278"/>
    <cellStyle name="輸出 16 6 3 2" xfId="35279"/>
    <cellStyle name="輸出 16 6 3 3" xfId="35280"/>
    <cellStyle name="輸出 16 6 4" xfId="35281"/>
    <cellStyle name="輸出 16 6 5" xfId="35282"/>
    <cellStyle name="輸出 16 7" xfId="35283"/>
    <cellStyle name="輸出 16 7 2" xfId="35284"/>
    <cellStyle name="輸出 16 7 2 2" xfId="35285"/>
    <cellStyle name="輸出 16 7 3" xfId="35286"/>
    <cellStyle name="輸出 16 7 3 2" xfId="35287"/>
    <cellStyle name="輸出 16 7 3 3" xfId="35288"/>
    <cellStyle name="輸出 16 7 4" xfId="35289"/>
    <cellStyle name="輸出 16 8" xfId="35290"/>
    <cellStyle name="輸出 16 8 2" xfId="35291"/>
    <cellStyle name="輸出 16 9" xfId="35292"/>
    <cellStyle name="輸出 16 9 2" xfId="35293"/>
    <cellStyle name="輸出 17" xfId="35294"/>
    <cellStyle name="輸出 17 2" xfId="35295"/>
    <cellStyle name="輸出 17 2 2" xfId="35296"/>
    <cellStyle name="輸出 17 2 2 2" xfId="35297"/>
    <cellStyle name="輸出 17 2 3" xfId="35298"/>
    <cellStyle name="輸出 17 2 3 2" xfId="35299"/>
    <cellStyle name="輸出 17 2 3 3" xfId="35300"/>
    <cellStyle name="輸出 17 2 4" xfId="35301"/>
    <cellStyle name="輸出 17 2 5" xfId="35302"/>
    <cellStyle name="輸出 17 3" xfId="35303"/>
    <cellStyle name="輸出 17 3 2" xfId="35304"/>
    <cellStyle name="輸出 17 3 2 2" xfId="35305"/>
    <cellStyle name="輸出 17 3 3" xfId="35306"/>
    <cellStyle name="輸出 17 3 3 2" xfId="35307"/>
    <cellStyle name="輸出 17 3 3 3" xfId="35308"/>
    <cellStyle name="輸出 17 3 4" xfId="35309"/>
    <cellStyle name="輸出 17 4" xfId="35310"/>
    <cellStyle name="輸出 17 4 2" xfId="35311"/>
    <cellStyle name="輸出 17 4 2 2" xfId="35312"/>
    <cellStyle name="輸出 17 4 3" xfId="35313"/>
    <cellStyle name="輸出 17 4 3 2" xfId="35314"/>
    <cellStyle name="輸出 17 4 3 3" xfId="35315"/>
    <cellStyle name="輸出 17 4 4" xfId="35316"/>
    <cellStyle name="輸出 17 5" xfId="35317"/>
    <cellStyle name="輸出 17 5 2" xfId="35318"/>
    <cellStyle name="輸出 17 6" xfId="35319"/>
    <cellStyle name="輸出 17 6 2" xfId="35320"/>
    <cellStyle name="輸出 17 7" xfId="35321"/>
    <cellStyle name="輸出 17 7 2" xfId="35322"/>
    <cellStyle name="輸出 17 7 3" xfId="35323"/>
    <cellStyle name="輸出 17 8" xfId="35324"/>
    <cellStyle name="輸出 17 9" xfId="35325"/>
    <cellStyle name="輸出 18" xfId="35326"/>
    <cellStyle name="輸出 18 2" xfId="35327"/>
    <cellStyle name="輸出 18 2 2" xfId="35328"/>
    <cellStyle name="輸出 18 2 3" xfId="35329"/>
    <cellStyle name="輸出 18 3" xfId="35330"/>
    <cellStyle name="輸出 18 3 2" xfId="35331"/>
    <cellStyle name="輸出 18 4" xfId="35332"/>
    <cellStyle name="輸出 18 4 2" xfId="35333"/>
    <cellStyle name="輸出 18 4 3" xfId="35334"/>
    <cellStyle name="輸出 18 5" xfId="35335"/>
    <cellStyle name="輸出 18 6" xfId="35336"/>
    <cellStyle name="輸出 19" xfId="35337"/>
    <cellStyle name="輸出 19 2" xfId="35338"/>
    <cellStyle name="輸出 19 2 2" xfId="35339"/>
    <cellStyle name="輸出 19 2 3" xfId="35340"/>
    <cellStyle name="輸出 19 3" xfId="35341"/>
    <cellStyle name="輸出 19 3 2" xfId="35342"/>
    <cellStyle name="輸出 19 4" xfId="35343"/>
    <cellStyle name="輸出 19 4 2" xfId="35344"/>
    <cellStyle name="輸出 19 4 3" xfId="35345"/>
    <cellStyle name="輸出 19 5" xfId="35346"/>
    <cellStyle name="輸出 19 6" xfId="35347"/>
    <cellStyle name="輸出 2" xfId="35348"/>
    <cellStyle name="輸出 2 10" xfId="35349"/>
    <cellStyle name="輸出 2 10 2" xfId="35350"/>
    <cellStyle name="輸出 2 10 2 2" xfId="35351"/>
    <cellStyle name="輸出 2 10 3" xfId="35352"/>
    <cellStyle name="輸出 2 10 3 2" xfId="35353"/>
    <cellStyle name="輸出 2 10 3 3" xfId="35354"/>
    <cellStyle name="輸出 2 10 4" xfId="35355"/>
    <cellStyle name="輸出 2 11" xfId="35356"/>
    <cellStyle name="輸出 2 11 2" xfId="35357"/>
    <cellStyle name="輸出 2 11 2 2" xfId="35358"/>
    <cellStyle name="輸出 2 11 3" xfId="35359"/>
    <cellStyle name="輸出 2 11 3 2" xfId="35360"/>
    <cellStyle name="輸出 2 11 3 3" xfId="35361"/>
    <cellStyle name="輸出 2 11 4" xfId="35362"/>
    <cellStyle name="輸出 2 12" xfId="35363"/>
    <cellStyle name="輸出 2 12 2" xfId="35364"/>
    <cellStyle name="輸出 2 13" xfId="35365"/>
    <cellStyle name="輸出 2 13 2" xfId="35366"/>
    <cellStyle name="輸出 2 14" xfId="35367"/>
    <cellStyle name="輸出 2 14 2" xfId="35368"/>
    <cellStyle name="輸出 2 14 3" xfId="35369"/>
    <cellStyle name="輸出 2 15" xfId="35370"/>
    <cellStyle name="輸出 2 16" xfId="35371"/>
    <cellStyle name="輸出 2 2" xfId="35372"/>
    <cellStyle name="輸出 2 2 2" xfId="35373"/>
    <cellStyle name="輸出 2 2 2 2" xfId="35374"/>
    <cellStyle name="輸出 2 2 2 2 2" xfId="35375"/>
    <cellStyle name="輸出 2 2 2 3" xfId="35376"/>
    <cellStyle name="輸出 2 2 2 3 2" xfId="35377"/>
    <cellStyle name="輸出 2 2 2 4" xfId="35378"/>
    <cellStyle name="輸出 2 2 2 4 2" xfId="35379"/>
    <cellStyle name="輸出 2 2 2 4 3" xfId="35380"/>
    <cellStyle name="輸出 2 2 2 5" xfId="35381"/>
    <cellStyle name="輸出 2 2 3" xfId="35382"/>
    <cellStyle name="輸出 2 2 3 2" xfId="35383"/>
    <cellStyle name="輸出 2 2 3 2 2" xfId="35384"/>
    <cellStyle name="輸出 2 2 3 3" xfId="35385"/>
    <cellStyle name="輸出 2 2 3 3 2" xfId="35386"/>
    <cellStyle name="輸出 2 2 3 4" xfId="35387"/>
    <cellStyle name="輸出 2 2 3 4 2" xfId="35388"/>
    <cellStyle name="輸出 2 2 3 4 3" xfId="35389"/>
    <cellStyle name="輸出 2 2 3 5" xfId="35390"/>
    <cellStyle name="輸出 2 2 4" xfId="35391"/>
    <cellStyle name="輸出 2 2 4 2" xfId="35392"/>
    <cellStyle name="輸出 2 2 4 2 2" xfId="35393"/>
    <cellStyle name="輸出 2 2 4 3" xfId="35394"/>
    <cellStyle name="輸出 2 2 4 3 2" xfId="35395"/>
    <cellStyle name="輸出 2 2 4 3 3" xfId="35396"/>
    <cellStyle name="輸出 2 2 4 4" xfId="35397"/>
    <cellStyle name="輸出 2 2 4 5" xfId="35398"/>
    <cellStyle name="輸出 2 2 5" xfId="35399"/>
    <cellStyle name="輸出 2 2 5 2" xfId="35400"/>
    <cellStyle name="輸出 2 2 6" xfId="35401"/>
    <cellStyle name="輸出 2 2 6 2" xfId="35402"/>
    <cellStyle name="輸出 2 2 7" xfId="35403"/>
    <cellStyle name="輸出 2 2 7 2" xfId="35404"/>
    <cellStyle name="輸出 2 2 7 3" xfId="35405"/>
    <cellStyle name="輸出 2 2 8" xfId="35406"/>
    <cellStyle name="輸出 2 2 9" xfId="35407"/>
    <cellStyle name="輸出 2 3" xfId="35408"/>
    <cellStyle name="輸出 2 3 2" xfId="35409"/>
    <cellStyle name="輸出 2 3 2 2" xfId="35410"/>
    <cellStyle name="輸出 2 3 2 2 2" xfId="35411"/>
    <cellStyle name="輸出 2 3 2 3" xfId="35412"/>
    <cellStyle name="輸出 2 3 2 3 2" xfId="35413"/>
    <cellStyle name="輸出 2 3 2 4" xfId="35414"/>
    <cellStyle name="輸出 2 3 2 4 2" xfId="35415"/>
    <cellStyle name="輸出 2 3 2 4 3" xfId="35416"/>
    <cellStyle name="輸出 2 3 2 5" xfId="35417"/>
    <cellStyle name="輸出 2 3 2 6" xfId="35418"/>
    <cellStyle name="輸出 2 3 3" xfId="35419"/>
    <cellStyle name="輸出 2 3 3 2" xfId="35420"/>
    <cellStyle name="輸出 2 3 3 2 2" xfId="35421"/>
    <cellStyle name="輸出 2 3 3 3" xfId="35422"/>
    <cellStyle name="輸出 2 3 3 3 2" xfId="35423"/>
    <cellStyle name="輸出 2 3 3 4" xfId="35424"/>
    <cellStyle name="輸出 2 3 3 4 2" xfId="35425"/>
    <cellStyle name="輸出 2 3 3 4 3" xfId="35426"/>
    <cellStyle name="輸出 2 3 3 5" xfId="35427"/>
    <cellStyle name="輸出 2 3 4" xfId="35428"/>
    <cellStyle name="輸出 2 3 4 2" xfId="35429"/>
    <cellStyle name="輸出 2 3 4 2 2" xfId="35430"/>
    <cellStyle name="輸出 2 3 4 3" xfId="35431"/>
    <cellStyle name="輸出 2 3 4 3 2" xfId="35432"/>
    <cellStyle name="輸出 2 3 4 3 3" xfId="35433"/>
    <cellStyle name="輸出 2 3 4 4" xfId="35434"/>
    <cellStyle name="輸出 2 3 4 5" xfId="35435"/>
    <cellStyle name="輸出 2 3 5" xfId="35436"/>
    <cellStyle name="輸出 2 3 5 2" xfId="35437"/>
    <cellStyle name="輸出 2 3 6" xfId="35438"/>
    <cellStyle name="輸出 2 3 6 2" xfId="35439"/>
    <cellStyle name="輸出 2 3 7" xfId="35440"/>
    <cellStyle name="輸出 2 3 7 2" xfId="35441"/>
    <cellStyle name="輸出 2 3 7 3" xfId="35442"/>
    <cellStyle name="輸出 2 3 8" xfId="35443"/>
    <cellStyle name="輸出 2 3 9" xfId="35444"/>
    <cellStyle name="輸出 2 4" xfId="35445"/>
    <cellStyle name="輸出 2 4 2" xfId="35446"/>
    <cellStyle name="輸出 2 4 2 2" xfId="35447"/>
    <cellStyle name="輸出 2 4 2 2 2" xfId="35448"/>
    <cellStyle name="輸出 2 4 2 3" xfId="35449"/>
    <cellStyle name="輸出 2 4 2 3 2" xfId="35450"/>
    <cellStyle name="輸出 2 4 2 4" xfId="35451"/>
    <cellStyle name="輸出 2 4 2 4 2" xfId="35452"/>
    <cellStyle name="輸出 2 4 2 4 3" xfId="35453"/>
    <cellStyle name="輸出 2 4 2 5" xfId="35454"/>
    <cellStyle name="輸出 2 4 2 6" xfId="35455"/>
    <cellStyle name="輸出 2 4 3" xfId="35456"/>
    <cellStyle name="輸出 2 4 3 2" xfId="35457"/>
    <cellStyle name="輸出 2 4 3 2 2" xfId="35458"/>
    <cellStyle name="輸出 2 4 3 3" xfId="35459"/>
    <cellStyle name="輸出 2 4 3 3 2" xfId="35460"/>
    <cellStyle name="輸出 2 4 3 4" xfId="35461"/>
    <cellStyle name="輸出 2 4 3 4 2" xfId="35462"/>
    <cellStyle name="輸出 2 4 3 4 3" xfId="35463"/>
    <cellStyle name="輸出 2 4 3 5" xfId="35464"/>
    <cellStyle name="輸出 2 4 4" xfId="35465"/>
    <cellStyle name="輸出 2 4 4 2" xfId="35466"/>
    <cellStyle name="輸出 2 4 4 2 2" xfId="35467"/>
    <cellStyle name="輸出 2 4 4 3" xfId="35468"/>
    <cellStyle name="輸出 2 4 4 3 2" xfId="35469"/>
    <cellStyle name="輸出 2 4 4 3 3" xfId="35470"/>
    <cellStyle name="輸出 2 4 4 4" xfId="35471"/>
    <cellStyle name="輸出 2 4 4 5" xfId="35472"/>
    <cellStyle name="輸出 2 4 5" xfId="35473"/>
    <cellStyle name="輸出 2 4 5 2" xfId="35474"/>
    <cellStyle name="輸出 2 4 6" xfId="35475"/>
    <cellStyle name="輸出 2 4 6 2" xfId="35476"/>
    <cellStyle name="輸出 2 4 7" xfId="35477"/>
    <cellStyle name="輸出 2 4 7 2" xfId="35478"/>
    <cellStyle name="輸出 2 4 7 3" xfId="35479"/>
    <cellStyle name="輸出 2 4 8" xfId="35480"/>
    <cellStyle name="輸出 2 4 9" xfId="35481"/>
    <cellStyle name="輸出 2 5" xfId="35482"/>
    <cellStyle name="輸出 2 5 2" xfId="35483"/>
    <cellStyle name="輸出 2 5 2 2" xfId="35484"/>
    <cellStyle name="輸出 2 5 2 2 2" xfId="35485"/>
    <cellStyle name="輸出 2 5 2 3" xfId="35486"/>
    <cellStyle name="輸出 2 5 2 3 2" xfId="35487"/>
    <cellStyle name="輸出 2 5 2 3 3" xfId="35488"/>
    <cellStyle name="輸出 2 5 2 4" xfId="35489"/>
    <cellStyle name="輸出 2 5 3" xfId="35490"/>
    <cellStyle name="輸出 2 5 3 2" xfId="35491"/>
    <cellStyle name="輸出 2 5 3 2 2" xfId="35492"/>
    <cellStyle name="輸出 2 5 3 3" xfId="35493"/>
    <cellStyle name="輸出 2 5 3 3 2" xfId="35494"/>
    <cellStyle name="輸出 2 5 3 3 3" xfId="35495"/>
    <cellStyle name="輸出 2 5 3 4" xfId="35496"/>
    <cellStyle name="輸出 2 5 4" xfId="35497"/>
    <cellStyle name="輸出 2 5 4 2" xfId="35498"/>
    <cellStyle name="輸出 2 5 4 2 2" xfId="35499"/>
    <cellStyle name="輸出 2 5 4 3" xfId="35500"/>
    <cellStyle name="輸出 2 5 4 3 2" xfId="35501"/>
    <cellStyle name="輸出 2 5 4 3 3" xfId="35502"/>
    <cellStyle name="輸出 2 5 4 4" xfId="35503"/>
    <cellStyle name="輸出 2 5 5" xfId="35504"/>
    <cellStyle name="輸出 2 5 5 2" xfId="35505"/>
    <cellStyle name="輸出 2 5 6" xfId="35506"/>
    <cellStyle name="輸出 2 5 6 2" xfId="35507"/>
    <cellStyle name="輸出 2 5 7" xfId="35508"/>
    <cellStyle name="輸出 2 5 7 2" xfId="35509"/>
    <cellStyle name="輸出 2 5 7 3" xfId="35510"/>
    <cellStyle name="輸出 2 5 8" xfId="35511"/>
    <cellStyle name="輸出 2 5 9" xfId="35512"/>
    <cellStyle name="輸出 2 6" xfId="35513"/>
    <cellStyle name="輸出 2 6 2" xfId="35514"/>
    <cellStyle name="輸出 2 6 2 2" xfId="35515"/>
    <cellStyle name="輸出 2 6 3" xfId="35516"/>
    <cellStyle name="輸出 2 6 3 2" xfId="35517"/>
    <cellStyle name="輸出 2 6 4" xfId="35518"/>
    <cellStyle name="輸出 2 6 4 2" xfId="35519"/>
    <cellStyle name="輸出 2 6 4 3" xfId="35520"/>
    <cellStyle name="輸出 2 6 5" xfId="35521"/>
    <cellStyle name="輸出 2 7" xfId="35522"/>
    <cellStyle name="輸出 2 7 2" xfId="35523"/>
    <cellStyle name="輸出 2 7 2 2" xfId="35524"/>
    <cellStyle name="輸出 2 7 3" xfId="35525"/>
    <cellStyle name="輸出 2 7 3 2" xfId="35526"/>
    <cellStyle name="輸出 2 7 3 3" xfId="35527"/>
    <cellStyle name="輸出 2 7 4" xfId="35528"/>
    <cellStyle name="輸出 2 7 5" xfId="35529"/>
    <cellStyle name="輸出 2 8" xfId="35530"/>
    <cellStyle name="輸出 2 8 2" xfId="35531"/>
    <cellStyle name="輸出 2 8 2 2" xfId="35532"/>
    <cellStyle name="輸出 2 8 3" xfId="35533"/>
    <cellStyle name="輸出 2 8 3 2" xfId="35534"/>
    <cellStyle name="輸出 2 8 3 3" xfId="35535"/>
    <cellStyle name="輸出 2 8 4" xfId="35536"/>
    <cellStyle name="輸出 2 9" xfId="35537"/>
    <cellStyle name="輸出 2 9 2" xfId="35538"/>
    <cellStyle name="輸出 2 9 2 2" xfId="35539"/>
    <cellStyle name="輸出 2 9 3" xfId="35540"/>
    <cellStyle name="輸出 2 9 3 2" xfId="35541"/>
    <cellStyle name="輸出 2 9 3 3" xfId="35542"/>
    <cellStyle name="輸出 2 9 4" xfId="35543"/>
    <cellStyle name="輸出 20" xfId="35544"/>
    <cellStyle name="輸出 20 2" xfId="35545"/>
    <cellStyle name="輸出 20 2 2" xfId="35546"/>
    <cellStyle name="輸出 20 3" xfId="35547"/>
    <cellStyle name="輸出 20 3 2" xfId="35548"/>
    <cellStyle name="輸出 20 3 3" xfId="35549"/>
    <cellStyle name="輸出 20 4" xfId="35550"/>
    <cellStyle name="輸出 21" xfId="35551"/>
    <cellStyle name="輸出 21 2" xfId="35552"/>
    <cellStyle name="輸出 21 2 2" xfId="35553"/>
    <cellStyle name="輸出 21 3" xfId="35554"/>
    <cellStyle name="輸出 21 3 2" xfId="35555"/>
    <cellStyle name="輸出 21 3 3" xfId="35556"/>
    <cellStyle name="輸出 21 4" xfId="35557"/>
    <cellStyle name="輸出 22" xfId="35558"/>
    <cellStyle name="輸出 22 2" xfId="35559"/>
    <cellStyle name="輸出 22 2 2" xfId="35560"/>
    <cellStyle name="輸出 22 3" xfId="35561"/>
    <cellStyle name="輸出 22 3 2" xfId="35562"/>
    <cellStyle name="輸出 22 3 3" xfId="35563"/>
    <cellStyle name="輸出 22 4" xfId="35564"/>
    <cellStyle name="輸出 23" xfId="35565"/>
    <cellStyle name="輸出 23 2" xfId="35566"/>
    <cellStyle name="輸出 24" xfId="35567"/>
    <cellStyle name="輸出 24 2" xfId="35568"/>
    <cellStyle name="輸出 25" xfId="35569"/>
    <cellStyle name="輸出 3" xfId="35570"/>
    <cellStyle name="輸出 3 10" xfId="35571"/>
    <cellStyle name="輸出 3 10 2" xfId="35572"/>
    <cellStyle name="輸出 3 10 3" xfId="35573"/>
    <cellStyle name="輸出 3 11" xfId="35574"/>
    <cellStyle name="輸出 3 12" xfId="35575"/>
    <cellStyle name="輸出 3 2" xfId="35576"/>
    <cellStyle name="輸出 3 2 2" xfId="35577"/>
    <cellStyle name="輸出 3 2 2 2" xfId="35578"/>
    <cellStyle name="輸出 3 2 2 2 2" xfId="35579"/>
    <cellStyle name="輸出 3 2 2 3" xfId="35580"/>
    <cellStyle name="輸出 3 2 2 3 2" xfId="35581"/>
    <cellStyle name="輸出 3 2 2 4" xfId="35582"/>
    <cellStyle name="輸出 3 2 2 4 2" xfId="35583"/>
    <cellStyle name="輸出 3 2 2 4 3" xfId="35584"/>
    <cellStyle name="輸出 3 2 2 5" xfId="35585"/>
    <cellStyle name="輸出 3 2 2 6" xfId="35586"/>
    <cellStyle name="輸出 3 2 3" xfId="35587"/>
    <cellStyle name="輸出 3 2 3 2" xfId="35588"/>
    <cellStyle name="輸出 3 2 3 2 2" xfId="35589"/>
    <cellStyle name="輸出 3 2 3 3" xfId="35590"/>
    <cellStyle name="輸出 3 2 3 3 2" xfId="35591"/>
    <cellStyle name="輸出 3 2 3 4" xfId="35592"/>
    <cellStyle name="輸出 3 2 3 4 2" xfId="35593"/>
    <cellStyle name="輸出 3 2 3 4 3" xfId="35594"/>
    <cellStyle name="輸出 3 2 3 5" xfId="35595"/>
    <cellStyle name="輸出 3 2 4" xfId="35596"/>
    <cellStyle name="輸出 3 2 4 2" xfId="35597"/>
    <cellStyle name="輸出 3 2 4 2 2" xfId="35598"/>
    <cellStyle name="輸出 3 2 4 3" xfId="35599"/>
    <cellStyle name="輸出 3 2 4 3 2" xfId="35600"/>
    <cellStyle name="輸出 3 2 4 3 3" xfId="35601"/>
    <cellStyle name="輸出 3 2 4 4" xfId="35602"/>
    <cellStyle name="輸出 3 2 4 5" xfId="35603"/>
    <cellStyle name="輸出 3 2 5" xfId="35604"/>
    <cellStyle name="輸出 3 2 5 2" xfId="35605"/>
    <cellStyle name="輸出 3 2 6" xfId="35606"/>
    <cellStyle name="輸出 3 2 6 2" xfId="35607"/>
    <cellStyle name="輸出 3 2 7" xfId="35608"/>
    <cellStyle name="輸出 3 2 7 2" xfId="35609"/>
    <cellStyle name="輸出 3 2 7 3" xfId="35610"/>
    <cellStyle name="輸出 3 2 8" xfId="35611"/>
    <cellStyle name="輸出 3 2 9" xfId="35612"/>
    <cellStyle name="輸出 3 3" xfId="35613"/>
    <cellStyle name="輸出 3 3 2" xfId="35614"/>
    <cellStyle name="輸出 3 3 2 2" xfId="35615"/>
    <cellStyle name="輸出 3 3 2 2 2" xfId="35616"/>
    <cellStyle name="輸出 3 3 2 3" xfId="35617"/>
    <cellStyle name="輸出 3 3 2 3 2" xfId="35618"/>
    <cellStyle name="輸出 3 3 2 4" xfId="35619"/>
    <cellStyle name="輸出 3 3 2 4 2" xfId="35620"/>
    <cellStyle name="輸出 3 3 2 4 3" xfId="35621"/>
    <cellStyle name="輸出 3 3 2 5" xfId="35622"/>
    <cellStyle name="輸出 3 3 2 6" xfId="35623"/>
    <cellStyle name="輸出 3 3 3" xfId="35624"/>
    <cellStyle name="輸出 3 3 3 2" xfId="35625"/>
    <cellStyle name="輸出 3 3 3 2 2" xfId="35626"/>
    <cellStyle name="輸出 3 3 3 3" xfId="35627"/>
    <cellStyle name="輸出 3 3 3 3 2" xfId="35628"/>
    <cellStyle name="輸出 3 3 3 4" xfId="35629"/>
    <cellStyle name="輸出 3 3 3 4 2" xfId="35630"/>
    <cellStyle name="輸出 3 3 3 4 3" xfId="35631"/>
    <cellStyle name="輸出 3 3 3 5" xfId="35632"/>
    <cellStyle name="輸出 3 3 4" xfId="35633"/>
    <cellStyle name="輸出 3 3 4 2" xfId="35634"/>
    <cellStyle name="輸出 3 3 4 2 2" xfId="35635"/>
    <cellStyle name="輸出 3 3 4 3" xfId="35636"/>
    <cellStyle name="輸出 3 3 4 3 2" xfId="35637"/>
    <cellStyle name="輸出 3 3 4 3 3" xfId="35638"/>
    <cellStyle name="輸出 3 3 4 4" xfId="35639"/>
    <cellStyle name="輸出 3 3 4 5" xfId="35640"/>
    <cellStyle name="輸出 3 3 5" xfId="35641"/>
    <cellStyle name="輸出 3 3 5 2" xfId="35642"/>
    <cellStyle name="輸出 3 3 6" xfId="35643"/>
    <cellStyle name="輸出 3 3 6 2" xfId="35644"/>
    <cellStyle name="輸出 3 3 7" xfId="35645"/>
    <cellStyle name="輸出 3 3 7 2" xfId="35646"/>
    <cellStyle name="輸出 3 3 7 3" xfId="35647"/>
    <cellStyle name="輸出 3 3 8" xfId="35648"/>
    <cellStyle name="輸出 3 3 9" xfId="35649"/>
    <cellStyle name="輸出 3 4" xfId="35650"/>
    <cellStyle name="輸出 3 4 2" xfId="35651"/>
    <cellStyle name="輸出 3 4 2 2" xfId="35652"/>
    <cellStyle name="輸出 3 4 2 2 2" xfId="35653"/>
    <cellStyle name="輸出 3 4 2 3" xfId="35654"/>
    <cellStyle name="輸出 3 4 2 3 2" xfId="35655"/>
    <cellStyle name="輸出 3 4 2 4" xfId="35656"/>
    <cellStyle name="輸出 3 4 2 4 2" xfId="35657"/>
    <cellStyle name="輸出 3 4 2 4 3" xfId="35658"/>
    <cellStyle name="輸出 3 4 2 5" xfId="35659"/>
    <cellStyle name="輸出 3 4 2 6" xfId="35660"/>
    <cellStyle name="輸出 3 4 3" xfId="35661"/>
    <cellStyle name="輸出 3 4 3 2" xfId="35662"/>
    <cellStyle name="輸出 3 4 3 2 2" xfId="35663"/>
    <cellStyle name="輸出 3 4 3 3" xfId="35664"/>
    <cellStyle name="輸出 3 4 3 3 2" xfId="35665"/>
    <cellStyle name="輸出 3 4 3 4" xfId="35666"/>
    <cellStyle name="輸出 3 4 3 4 2" xfId="35667"/>
    <cellStyle name="輸出 3 4 3 4 3" xfId="35668"/>
    <cellStyle name="輸出 3 4 3 5" xfId="35669"/>
    <cellStyle name="輸出 3 4 4" xfId="35670"/>
    <cellStyle name="輸出 3 4 4 2" xfId="35671"/>
    <cellStyle name="輸出 3 4 4 2 2" xfId="35672"/>
    <cellStyle name="輸出 3 4 4 3" xfId="35673"/>
    <cellStyle name="輸出 3 4 4 3 2" xfId="35674"/>
    <cellStyle name="輸出 3 4 4 3 3" xfId="35675"/>
    <cellStyle name="輸出 3 4 4 4" xfId="35676"/>
    <cellStyle name="輸出 3 4 4 5" xfId="35677"/>
    <cellStyle name="輸出 3 4 5" xfId="35678"/>
    <cellStyle name="輸出 3 4 5 2" xfId="35679"/>
    <cellStyle name="輸出 3 4 6" xfId="35680"/>
    <cellStyle name="輸出 3 4 6 2" xfId="35681"/>
    <cellStyle name="輸出 3 4 7" xfId="35682"/>
    <cellStyle name="輸出 3 4 7 2" xfId="35683"/>
    <cellStyle name="輸出 3 4 7 3" xfId="35684"/>
    <cellStyle name="輸出 3 4 8" xfId="35685"/>
    <cellStyle name="輸出 3 4 9" xfId="35686"/>
    <cellStyle name="輸出 3 5" xfId="35687"/>
    <cellStyle name="輸出 3 5 2" xfId="35688"/>
    <cellStyle name="輸出 3 5 2 2" xfId="35689"/>
    <cellStyle name="輸出 3 5 3" xfId="35690"/>
    <cellStyle name="輸出 3 5 3 2" xfId="35691"/>
    <cellStyle name="輸出 3 5 4" xfId="35692"/>
    <cellStyle name="輸出 3 5 4 2" xfId="35693"/>
    <cellStyle name="輸出 3 5 4 3" xfId="35694"/>
    <cellStyle name="輸出 3 5 5" xfId="35695"/>
    <cellStyle name="輸出 3 5 6" xfId="35696"/>
    <cellStyle name="輸出 3 6" xfId="35697"/>
    <cellStyle name="輸出 3 6 2" xfId="35698"/>
    <cellStyle name="輸出 3 6 2 2" xfId="35699"/>
    <cellStyle name="輸出 3 6 3" xfId="35700"/>
    <cellStyle name="輸出 3 6 3 2" xfId="35701"/>
    <cellStyle name="輸出 3 6 4" xfId="35702"/>
    <cellStyle name="輸出 3 6 4 2" xfId="35703"/>
    <cellStyle name="輸出 3 6 4 3" xfId="35704"/>
    <cellStyle name="輸出 3 6 5" xfId="35705"/>
    <cellStyle name="輸出 3 7" xfId="35706"/>
    <cellStyle name="輸出 3 7 2" xfId="35707"/>
    <cellStyle name="輸出 3 7 2 2" xfId="35708"/>
    <cellStyle name="輸出 3 7 3" xfId="35709"/>
    <cellStyle name="輸出 3 7 3 2" xfId="35710"/>
    <cellStyle name="輸出 3 7 3 3" xfId="35711"/>
    <cellStyle name="輸出 3 7 4" xfId="35712"/>
    <cellStyle name="輸出 3 7 5" xfId="35713"/>
    <cellStyle name="輸出 3 8" xfId="35714"/>
    <cellStyle name="輸出 3 8 2" xfId="35715"/>
    <cellStyle name="輸出 3 9" xfId="35716"/>
    <cellStyle name="輸出 3 9 2" xfId="35717"/>
    <cellStyle name="輸出 4" xfId="35718"/>
    <cellStyle name="輸出 4 10" xfId="35719"/>
    <cellStyle name="輸出 4 10 2" xfId="35720"/>
    <cellStyle name="輸出 4 10 3" xfId="35721"/>
    <cellStyle name="輸出 4 11" xfId="35722"/>
    <cellStyle name="輸出 4 12" xfId="35723"/>
    <cellStyle name="輸出 4 2" xfId="35724"/>
    <cellStyle name="輸出 4 2 2" xfId="35725"/>
    <cellStyle name="輸出 4 2 2 2" xfId="35726"/>
    <cellStyle name="輸出 4 2 2 2 2" xfId="35727"/>
    <cellStyle name="輸出 4 2 2 3" xfId="35728"/>
    <cellStyle name="輸出 4 2 2 3 2" xfId="35729"/>
    <cellStyle name="輸出 4 2 2 4" xfId="35730"/>
    <cellStyle name="輸出 4 2 2 4 2" xfId="35731"/>
    <cellStyle name="輸出 4 2 2 4 3" xfId="35732"/>
    <cellStyle name="輸出 4 2 2 5" xfId="35733"/>
    <cellStyle name="輸出 4 2 2 6" xfId="35734"/>
    <cellStyle name="輸出 4 2 3" xfId="35735"/>
    <cellStyle name="輸出 4 2 3 2" xfId="35736"/>
    <cellStyle name="輸出 4 2 3 2 2" xfId="35737"/>
    <cellStyle name="輸出 4 2 3 3" xfId="35738"/>
    <cellStyle name="輸出 4 2 3 3 2" xfId="35739"/>
    <cellStyle name="輸出 4 2 3 4" xfId="35740"/>
    <cellStyle name="輸出 4 2 3 4 2" xfId="35741"/>
    <cellStyle name="輸出 4 2 3 4 3" xfId="35742"/>
    <cellStyle name="輸出 4 2 3 5" xfId="35743"/>
    <cellStyle name="輸出 4 2 4" xfId="35744"/>
    <cellStyle name="輸出 4 2 4 2" xfId="35745"/>
    <cellStyle name="輸出 4 2 4 2 2" xfId="35746"/>
    <cellStyle name="輸出 4 2 4 3" xfId="35747"/>
    <cellStyle name="輸出 4 2 4 3 2" xfId="35748"/>
    <cellStyle name="輸出 4 2 4 3 3" xfId="35749"/>
    <cellStyle name="輸出 4 2 4 4" xfId="35750"/>
    <cellStyle name="輸出 4 2 4 5" xfId="35751"/>
    <cellStyle name="輸出 4 2 5" xfId="35752"/>
    <cellStyle name="輸出 4 2 5 2" xfId="35753"/>
    <cellStyle name="輸出 4 2 6" xfId="35754"/>
    <cellStyle name="輸出 4 2 6 2" xfId="35755"/>
    <cellStyle name="輸出 4 2 7" xfId="35756"/>
    <cellStyle name="輸出 4 2 7 2" xfId="35757"/>
    <cellStyle name="輸出 4 2 7 3" xfId="35758"/>
    <cellStyle name="輸出 4 2 8" xfId="35759"/>
    <cellStyle name="輸出 4 2 9" xfId="35760"/>
    <cellStyle name="輸出 4 3" xfId="35761"/>
    <cellStyle name="輸出 4 3 2" xfId="35762"/>
    <cellStyle name="輸出 4 3 2 2" xfId="35763"/>
    <cellStyle name="輸出 4 3 2 2 2" xfId="35764"/>
    <cellStyle name="輸出 4 3 2 3" xfId="35765"/>
    <cellStyle name="輸出 4 3 2 3 2" xfId="35766"/>
    <cellStyle name="輸出 4 3 2 4" xfId="35767"/>
    <cellStyle name="輸出 4 3 2 4 2" xfId="35768"/>
    <cellStyle name="輸出 4 3 2 4 3" xfId="35769"/>
    <cellStyle name="輸出 4 3 2 5" xfId="35770"/>
    <cellStyle name="輸出 4 3 2 6" xfId="35771"/>
    <cellStyle name="輸出 4 3 3" xfId="35772"/>
    <cellStyle name="輸出 4 3 3 2" xfId="35773"/>
    <cellStyle name="輸出 4 3 3 2 2" xfId="35774"/>
    <cellStyle name="輸出 4 3 3 3" xfId="35775"/>
    <cellStyle name="輸出 4 3 3 3 2" xfId="35776"/>
    <cellStyle name="輸出 4 3 3 4" xfId="35777"/>
    <cellStyle name="輸出 4 3 3 4 2" xfId="35778"/>
    <cellStyle name="輸出 4 3 3 4 3" xfId="35779"/>
    <cellStyle name="輸出 4 3 3 5" xfId="35780"/>
    <cellStyle name="輸出 4 3 4" xfId="35781"/>
    <cellStyle name="輸出 4 3 4 2" xfId="35782"/>
    <cellStyle name="輸出 4 3 4 2 2" xfId="35783"/>
    <cellStyle name="輸出 4 3 4 3" xfId="35784"/>
    <cellStyle name="輸出 4 3 4 3 2" xfId="35785"/>
    <cellStyle name="輸出 4 3 4 3 3" xfId="35786"/>
    <cellStyle name="輸出 4 3 4 4" xfId="35787"/>
    <cellStyle name="輸出 4 3 4 5" xfId="35788"/>
    <cellStyle name="輸出 4 3 5" xfId="35789"/>
    <cellStyle name="輸出 4 3 5 2" xfId="35790"/>
    <cellStyle name="輸出 4 3 6" xfId="35791"/>
    <cellStyle name="輸出 4 3 6 2" xfId="35792"/>
    <cellStyle name="輸出 4 3 7" xfId="35793"/>
    <cellStyle name="輸出 4 3 7 2" xfId="35794"/>
    <cellStyle name="輸出 4 3 7 3" xfId="35795"/>
    <cellStyle name="輸出 4 3 8" xfId="35796"/>
    <cellStyle name="輸出 4 3 9" xfId="35797"/>
    <cellStyle name="輸出 4 4" xfId="35798"/>
    <cellStyle name="輸出 4 4 2" xfId="35799"/>
    <cellStyle name="輸出 4 4 2 2" xfId="35800"/>
    <cellStyle name="輸出 4 4 2 2 2" xfId="35801"/>
    <cellStyle name="輸出 4 4 2 3" xfId="35802"/>
    <cellStyle name="輸出 4 4 2 3 2" xfId="35803"/>
    <cellStyle name="輸出 4 4 2 4" xfId="35804"/>
    <cellStyle name="輸出 4 4 2 4 2" xfId="35805"/>
    <cellStyle name="輸出 4 4 2 4 3" xfId="35806"/>
    <cellStyle name="輸出 4 4 2 5" xfId="35807"/>
    <cellStyle name="輸出 4 4 2 6" xfId="35808"/>
    <cellStyle name="輸出 4 4 3" xfId="35809"/>
    <cellStyle name="輸出 4 4 3 2" xfId="35810"/>
    <cellStyle name="輸出 4 4 3 2 2" xfId="35811"/>
    <cellStyle name="輸出 4 4 3 3" xfId="35812"/>
    <cellStyle name="輸出 4 4 3 3 2" xfId="35813"/>
    <cellStyle name="輸出 4 4 3 4" xfId="35814"/>
    <cellStyle name="輸出 4 4 3 4 2" xfId="35815"/>
    <cellStyle name="輸出 4 4 3 4 3" xfId="35816"/>
    <cellStyle name="輸出 4 4 3 5" xfId="35817"/>
    <cellStyle name="輸出 4 4 4" xfId="35818"/>
    <cellStyle name="輸出 4 4 4 2" xfId="35819"/>
    <cellStyle name="輸出 4 4 4 2 2" xfId="35820"/>
    <cellStyle name="輸出 4 4 4 3" xfId="35821"/>
    <cellStyle name="輸出 4 4 4 3 2" xfId="35822"/>
    <cellStyle name="輸出 4 4 4 3 3" xfId="35823"/>
    <cellStyle name="輸出 4 4 4 4" xfId="35824"/>
    <cellStyle name="輸出 4 4 4 5" xfId="35825"/>
    <cellStyle name="輸出 4 4 5" xfId="35826"/>
    <cellStyle name="輸出 4 4 5 2" xfId="35827"/>
    <cellStyle name="輸出 4 4 6" xfId="35828"/>
    <cellStyle name="輸出 4 4 6 2" xfId="35829"/>
    <cellStyle name="輸出 4 4 7" xfId="35830"/>
    <cellStyle name="輸出 4 4 7 2" xfId="35831"/>
    <cellStyle name="輸出 4 4 7 3" xfId="35832"/>
    <cellStyle name="輸出 4 4 8" xfId="35833"/>
    <cellStyle name="輸出 4 4 9" xfId="35834"/>
    <cellStyle name="輸出 4 5" xfId="35835"/>
    <cellStyle name="輸出 4 5 2" xfId="35836"/>
    <cellStyle name="輸出 4 5 2 2" xfId="35837"/>
    <cellStyle name="輸出 4 5 3" xfId="35838"/>
    <cellStyle name="輸出 4 5 3 2" xfId="35839"/>
    <cellStyle name="輸出 4 5 4" xfId="35840"/>
    <cellStyle name="輸出 4 5 4 2" xfId="35841"/>
    <cellStyle name="輸出 4 5 4 3" xfId="35842"/>
    <cellStyle name="輸出 4 5 5" xfId="35843"/>
    <cellStyle name="輸出 4 5 6" xfId="35844"/>
    <cellStyle name="輸出 4 6" xfId="35845"/>
    <cellStyle name="輸出 4 6 2" xfId="35846"/>
    <cellStyle name="輸出 4 6 2 2" xfId="35847"/>
    <cellStyle name="輸出 4 6 3" xfId="35848"/>
    <cellStyle name="輸出 4 6 3 2" xfId="35849"/>
    <cellStyle name="輸出 4 6 4" xfId="35850"/>
    <cellStyle name="輸出 4 6 4 2" xfId="35851"/>
    <cellStyle name="輸出 4 6 4 3" xfId="35852"/>
    <cellStyle name="輸出 4 6 5" xfId="35853"/>
    <cellStyle name="輸出 4 7" xfId="35854"/>
    <cellStyle name="輸出 4 7 2" xfId="35855"/>
    <cellStyle name="輸出 4 7 2 2" xfId="35856"/>
    <cellStyle name="輸出 4 7 3" xfId="35857"/>
    <cellStyle name="輸出 4 7 3 2" xfId="35858"/>
    <cellStyle name="輸出 4 7 3 3" xfId="35859"/>
    <cellStyle name="輸出 4 7 4" xfId="35860"/>
    <cellStyle name="輸出 4 7 5" xfId="35861"/>
    <cellStyle name="輸出 4 8" xfId="35862"/>
    <cellStyle name="輸出 4 8 2" xfId="35863"/>
    <cellStyle name="輸出 4 9" xfId="35864"/>
    <cellStyle name="輸出 4 9 2" xfId="35865"/>
    <cellStyle name="輸出 5" xfId="35866"/>
    <cellStyle name="輸出 5 10" xfId="35867"/>
    <cellStyle name="輸出 5 10 2" xfId="35868"/>
    <cellStyle name="輸出 5 10 3" xfId="35869"/>
    <cellStyle name="輸出 5 11" xfId="35870"/>
    <cellStyle name="輸出 5 12" xfId="35871"/>
    <cellStyle name="輸出 5 2" xfId="35872"/>
    <cellStyle name="輸出 5 2 2" xfId="35873"/>
    <cellStyle name="輸出 5 2 2 2" xfId="35874"/>
    <cellStyle name="輸出 5 2 2 2 2" xfId="35875"/>
    <cellStyle name="輸出 5 2 2 3" xfId="35876"/>
    <cellStyle name="輸出 5 2 2 3 2" xfId="35877"/>
    <cellStyle name="輸出 5 2 2 4" xfId="35878"/>
    <cellStyle name="輸出 5 2 2 4 2" xfId="35879"/>
    <cellStyle name="輸出 5 2 2 4 3" xfId="35880"/>
    <cellStyle name="輸出 5 2 2 5" xfId="35881"/>
    <cellStyle name="輸出 5 2 2 6" xfId="35882"/>
    <cellStyle name="輸出 5 2 3" xfId="35883"/>
    <cellStyle name="輸出 5 2 3 2" xfId="35884"/>
    <cellStyle name="輸出 5 2 3 2 2" xfId="35885"/>
    <cellStyle name="輸出 5 2 3 3" xfId="35886"/>
    <cellStyle name="輸出 5 2 3 3 2" xfId="35887"/>
    <cellStyle name="輸出 5 2 3 4" xfId="35888"/>
    <cellStyle name="輸出 5 2 3 4 2" xfId="35889"/>
    <cellStyle name="輸出 5 2 3 4 3" xfId="35890"/>
    <cellStyle name="輸出 5 2 3 5" xfId="35891"/>
    <cellStyle name="輸出 5 2 4" xfId="35892"/>
    <cellStyle name="輸出 5 2 4 2" xfId="35893"/>
    <cellStyle name="輸出 5 2 4 2 2" xfId="35894"/>
    <cellStyle name="輸出 5 2 4 3" xfId="35895"/>
    <cellStyle name="輸出 5 2 4 3 2" xfId="35896"/>
    <cellStyle name="輸出 5 2 4 3 3" xfId="35897"/>
    <cellStyle name="輸出 5 2 4 4" xfId="35898"/>
    <cellStyle name="輸出 5 2 4 5" xfId="35899"/>
    <cellStyle name="輸出 5 2 5" xfId="35900"/>
    <cellStyle name="輸出 5 2 5 2" xfId="35901"/>
    <cellStyle name="輸出 5 2 6" xfId="35902"/>
    <cellStyle name="輸出 5 2 6 2" xfId="35903"/>
    <cellStyle name="輸出 5 2 7" xfId="35904"/>
    <cellStyle name="輸出 5 2 7 2" xfId="35905"/>
    <cellStyle name="輸出 5 2 7 3" xfId="35906"/>
    <cellStyle name="輸出 5 2 8" xfId="35907"/>
    <cellStyle name="輸出 5 2 9" xfId="35908"/>
    <cellStyle name="輸出 5 3" xfId="35909"/>
    <cellStyle name="輸出 5 3 2" xfId="35910"/>
    <cellStyle name="輸出 5 3 2 2" xfId="35911"/>
    <cellStyle name="輸出 5 3 2 2 2" xfId="35912"/>
    <cellStyle name="輸出 5 3 2 3" xfId="35913"/>
    <cellStyle name="輸出 5 3 2 3 2" xfId="35914"/>
    <cellStyle name="輸出 5 3 2 4" xfId="35915"/>
    <cellStyle name="輸出 5 3 2 4 2" xfId="35916"/>
    <cellStyle name="輸出 5 3 2 4 3" xfId="35917"/>
    <cellStyle name="輸出 5 3 2 5" xfId="35918"/>
    <cellStyle name="輸出 5 3 2 6" xfId="35919"/>
    <cellStyle name="輸出 5 3 3" xfId="35920"/>
    <cellStyle name="輸出 5 3 3 2" xfId="35921"/>
    <cellStyle name="輸出 5 3 3 2 2" xfId="35922"/>
    <cellStyle name="輸出 5 3 3 3" xfId="35923"/>
    <cellStyle name="輸出 5 3 3 3 2" xfId="35924"/>
    <cellStyle name="輸出 5 3 3 4" xfId="35925"/>
    <cellStyle name="輸出 5 3 3 4 2" xfId="35926"/>
    <cellStyle name="輸出 5 3 3 4 3" xfId="35927"/>
    <cellStyle name="輸出 5 3 3 5" xfId="35928"/>
    <cellStyle name="輸出 5 3 4" xfId="35929"/>
    <cellStyle name="輸出 5 3 4 2" xfId="35930"/>
    <cellStyle name="輸出 5 3 4 2 2" xfId="35931"/>
    <cellStyle name="輸出 5 3 4 3" xfId="35932"/>
    <cellStyle name="輸出 5 3 4 3 2" xfId="35933"/>
    <cellStyle name="輸出 5 3 4 3 3" xfId="35934"/>
    <cellStyle name="輸出 5 3 4 4" xfId="35935"/>
    <cellStyle name="輸出 5 3 4 5" xfId="35936"/>
    <cellStyle name="輸出 5 3 5" xfId="35937"/>
    <cellStyle name="輸出 5 3 5 2" xfId="35938"/>
    <cellStyle name="輸出 5 3 6" xfId="35939"/>
    <cellStyle name="輸出 5 3 6 2" xfId="35940"/>
    <cellStyle name="輸出 5 3 7" xfId="35941"/>
    <cellStyle name="輸出 5 3 7 2" xfId="35942"/>
    <cellStyle name="輸出 5 3 7 3" xfId="35943"/>
    <cellStyle name="輸出 5 3 8" xfId="35944"/>
    <cellStyle name="輸出 5 3 9" xfId="35945"/>
    <cellStyle name="輸出 5 4" xfId="35946"/>
    <cellStyle name="輸出 5 4 2" xfId="35947"/>
    <cellStyle name="輸出 5 4 2 2" xfId="35948"/>
    <cellStyle name="輸出 5 4 2 2 2" xfId="35949"/>
    <cellStyle name="輸出 5 4 2 3" xfId="35950"/>
    <cellStyle name="輸出 5 4 2 3 2" xfId="35951"/>
    <cellStyle name="輸出 5 4 2 4" xfId="35952"/>
    <cellStyle name="輸出 5 4 2 4 2" xfId="35953"/>
    <cellStyle name="輸出 5 4 2 4 3" xfId="35954"/>
    <cellStyle name="輸出 5 4 2 5" xfId="35955"/>
    <cellStyle name="輸出 5 4 2 6" xfId="35956"/>
    <cellStyle name="輸出 5 4 3" xfId="35957"/>
    <cellStyle name="輸出 5 4 3 2" xfId="35958"/>
    <cellStyle name="輸出 5 4 3 2 2" xfId="35959"/>
    <cellStyle name="輸出 5 4 3 3" xfId="35960"/>
    <cellStyle name="輸出 5 4 3 3 2" xfId="35961"/>
    <cellStyle name="輸出 5 4 3 4" xfId="35962"/>
    <cellStyle name="輸出 5 4 3 4 2" xfId="35963"/>
    <cellStyle name="輸出 5 4 3 4 3" xfId="35964"/>
    <cellStyle name="輸出 5 4 3 5" xfId="35965"/>
    <cellStyle name="輸出 5 4 4" xfId="35966"/>
    <cellStyle name="輸出 5 4 4 2" xfId="35967"/>
    <cellStyle name="輸出 5 4 4 2 2" xfId="35968"/>
    <cellStyle name="輸出 5 4 4 3" xfId="35969"/>
    <cellStyle name="輸出 5 4 4 3 2" xfId="35970"/>
    <cellStyle name="輸出 5 4 4 3 3" xfId="35971"/>
    <cellStyle name="輸出 5 4 4 4" xfId="35972"/>
    <cellStyle name="輸出 5 4 4 5" xfId="35973"/>
    <cellStyle name="輸出 5 4 5" xfId="35974"/>
    <cellStyle name="輸出 5 4 5 2" xfId="35975"/>
    <cellStyle name="輸出 5 4 6" xfId="35976"/>
    <cellStyle name="輸出 5 4 6 2" xfId="35977"/>
    <cellStyle name="輸出 5 4 7" xfId="35978"/>
    <cellStyle name="輸出 5 4 7 2" xfId="35979"/>
    <cellStyle name="輸出 5 4 7 3" xfId="35980"/>
    <cellStyle name="輸出 5 4 8" xfId="35981"/>
    <cellStyle name="輸出 5 4 9" xfId="35982"/>
    <cellStyle name="輸出 5 5" xfId="35983"/>
    <cellStyle name="輸出 5 5 2" xfId="35984"/>
    <cellStyle name="輸出 5 5 2 2" xfId="35985"/>
    <cellStyle name="輸出 5 5 3" xfId="35986"/>
    <cellStyle name="輸出 5 5 3 2" xfId="35987"/>
    <cellStyle name="輸出 5 5 4" xfId="35988"/>
    <cellStyle name="輸出 5 5 4 2" xfId="35989"/>
    <cellStyle name="輸出 5 5 4 3" xfId="35990"/>
    <cellStyle name="輸出 5 5 5" xfId="35991"/>
    <cellStyle name="輸出 5 5 6" xfId="35992"/>
    <cellStyle name="輸出 5 6" xfId="35993"/>
    <cellStyle name="輸出 5 6 2" xfId="35994"/>
    <cellStyle name="輸出 5 6 2 2" xfId="35995"/>
    <cellStyle name="輸出 5 6 3" xfId="35996"/>
    <cellStyle name="輸出 5 6 3 2" xfId="35997"/>
    <cellStyle name="輸出 5 6 4" xfId="35998"/>
    <cellStyle name="輸出 5 6 4 2" xfId="35999"/>
    <cellStyle name="輸出 5 6 4 3" xfId="36000"/>
    <cellStyle name="輸出 5 6 5" xfId="36001"/>
    <cellStyle name="輸出 5 7" xfId="36002"/>
    <cellStyle name="輸出 5 7 2" xfId="36003"/>
    <cellStyle name="輸出 5 7 2 2" xfId="36004"/>
    <cellStyle name="輸出 5 7 3" xfId="36005"/>
    <cellStyle name="輸出 5 7 3 2" xfId="36006"/>
    <cellStyle name="輸出 5 7 3 3" xfId="36007"/>
    <cellStyle name="輸出 5 7 4" xfId="36008"/>
    <cellStyle name="輸出 5 7 5" xfId="36009"/>
    <cellStyle name="輸出 5 8" xfId="36010"/>
    <cellStyle name="輸出 5 8 2" xfId="36011"/>
    <cellStyle name="輸出 5 9" xfId="36012"/>
    <cellStyle name="輸出 5 9 2" xfId="36013"/>
    <cellStyle name="輸出 6" xfId="36014"/>
    <cellStyle name="輸出 6 10" xfId="36015"/>
    <cellStyle name="輸出 6 10 2" xfId="36016"/>
    <cellStyle name="輸出 6 10 3" xfId="36017"/>
    <cellStyle name="輸出 6 11" xfId="36018"/>
    <cellStyle name="輸出 6 12" xfId="36019"/>
    <cellStyle name="輸出 6 2" xfId="36020"/>
    <cellStyle name="輸出 6 2 2" xfId="36021"/>
    <cellStyle name="輸出 6 2 2 2" xfId="36022"/>
    <cellStyle name="輸出 6 2 2 2 2" xfId="36023"/>
    <cellStyle name="輸出 6 2 2 3" xfId="36024"/>
    <cellStyle name="輸出 6 2 2 3 2" xfId="36025"/>
    <cellStyle name="輸出 6 2 2 4" xfId="36026"/>
    <cellStyle name="輸出 6 2 2 4 2" xfId="36027"/>
    <cellStyle name="輸出 6 2 2 4 3" xfId="36028"/>
    <cellStyle name="輸出 6 2 2 5" xfId="36029"/>
    <cellStyle name="輸出 6 2 2 6" xfId="36030"/>
    <cellStyle name="輸出 6 2 3" xfId="36031"/>
    <cellStyle name="輸出 6 2 3 2" xfId="36032"/>
    <cellStyle name="輸出 6 2 3 2 2" xfId="36033"/>
    <cellStyle name="輸出 6 2 3 3" xfId="36034"/>
    <cellStyle name="輸出 6 2 3 3 2" xfId="36035"/>
    <cellStyle name="輸出 6 2 3 4" xfId="36036"/>
    <cellStyle name="輸出 6 2 3 4 2" xfId="36037"/>
    <cellStyle name="輸出 6 2 3 4 3" xfId="36038"/>
    <cellStyle name="輸出 6 2 3 5" xfId="36039"/>
    <cellStyle name="輸出 6 2 4" xfId="36040"/>
    <cellStyle name="輸出 6 2 4 2" xfId="36041"/>
    <cellStyle name="輸出 6 2 4 2 2" xfId="36042"/>
    <cellStyle name="輸出 6 2 4 3" xfId="36043"/>
    <cellStyle name="輸出 6 2 4 3 2" xfId="36044"/>
    <cellStyle name="輸出 6 2 4 3 3" xfId="36045"/>
    <cellStyle name="輸出 6 2 4 4" xfId="36046"/>
    <cellStyle name="輸出 6 2 4 5" xfId="36047"/>
    <cellStyle name="輸出 6 2 5" xfId="36048"/>
    <cellStyle name="輸出 6 2 5 2" xfId="36049"/>
    <cellStyle name="輸出 6 2 6" xfId="36050"/>
    <cellStyle name="輸出 6 2 6 2" xfId="36051"/>
    <cellStyle name="輸出 6 2 7" xfId="36052"/>
    <cellStyle name="輸出 6 2 7 2" xfId="36053"/>
    <cellStyle name="輸出 6 2 7 3" xfId="36054"/>
    <cellStyle name="輸出 6 2 8" xfId="36055"/>
    <cellStyle name="輸出 6 2 9" xfId="36056"/>
    <cellStyle name="輸出 6 3" xfId="36057"/>
    <cellStyle name="輸出 6 3 2" xfId="36058"/>
    <cellStyle name="輸出 6 3 2 2" xfId="36059"/>
    <cellStyle name="輸出 6 3 2 2 2" xfId="36060"/>
    <cellStyle name="輸出 6 3 2 3" xfId="36061"/>
    <cellStyle name="輸出 6 3 2 3 2" xfId="36062"/>
    <cellStyle name="輸出 6 3 2 4" xfId="36063"/>
    <cellStyle name="輸出 6 3 2 4 2" xfId="36064"/>
    <cellStyle name="輸出 6 3 2 4 3" xfId="36065"/>
    <cellStyle name="輸出 6 3 2 5" xfId="36066"/>
    <cellStyle name="輸出 6 3 2 6" xfId="36067"/>
    <cellStyle name="輸出 6 3 3" xfId="36068"/>
    <cellStyle name="輸出 6 3 3 2" xfId="36069"/>
    <cellStyle name="輸出 6 3 3 2 2" xfId="36070"/>
    <cellStyle name="輸出 6 3 3 3" xfId="36071"/>
    <cellStyle name="輸出 6 3 3 3 2" xfId="36072"/>
    <cellStyle name="輸出 6 3 3 4" xfId="36073"/>
    <cellStyle name="輸出 6 3 3 4 2" xfId="36074"/>
    <cellStyle name="輸出 6 3 3 4 3" xfId="36075"/>
    <cellStyle name="輸出 6 3 3 5" xfId="36076"/>
    <cellStyle name="輸出 6 3 4" xfId="36077"/>
    <cellStyle name="輸出 6 3 4 2" xfId="36078"/>
    <cellStyle name="輸出 6 3 4 2 2" xfId="36079"/>
    <cellStyle name="輸出 6 3 4 3" xfId="36080"/>
    <cellStyle name="輸出 6 3 4 3 2" xfId="36081"/>
    <cellStyle name="輸出 6 3 4 3 3" xfId="36082"/>
    <cellStyle name="輸出 6 3 4 4" xfId="36083"/>
    <cellStyle name="輸出 6 3 4 5" xfId="36084"/>
    <cellStyle name="輸出 6 3 5" xfId="36085"/>
    <cellStyle name="輸出 6 3 5 2" xfId="36086"/>
    <cellStyle name="輸出 6 3 6" xfId="36087"/>
    <cellStyle name="輸出 6 3 6 2" xfId="36088"/>
    <cellStyle name="輸出 6 3 7" xfId="36089"/>
    <cellStyle name="輸出 6 3 7 2" xfId="36090"/>
    <cellStyle name="輸出 6 3 7 3" xfId="36091"/>
    <cellStyle name="輸出 6 3 8" xfId="36092"/>
    <cellStyle name="輸出 6 3 9" xfId="36093"/>
    <cellStyle name="輸出 6 4" xfId="36094"/>
    <cellStyle name="輸出 6 4 2" xfId="36095"/>
    <cellStyle name="輸出 6 4 2 2" xfId="36096"/>
    <cellStyle name="輸出 6 4 2 2 2" xfId="36097"/>
    <cellStyle name="輸出 6 4 2 3" xfId="36098"/>
    <cellStyle name="輸出 6 4 2 3 2" xfId="36099"/>
    <cellStyle name="輸出 6 4 2 4" xfId="36100"/>
    <cellStyle name="輸出 6 4 2 4 2" xfId="36101"/>
    <cellStyle name="輸出 6 4 2 4 3" xfId="36102"/>
    <cellStyle name="輸出 6 4 2 5" xfId="36103"/>
    <cellStyle name="輸出 6 4 2 6" xfId="36104"/>
    <cellStyle name="輸出 6 4 3" xfId="36105"/>
    <cellStyle name="輸出 6 4 3 2" xfId="36106"/>
    <cellStyle name="輸出 6 4 3 2 2" xfId="36107"/>
    <cellStyle name="輸出 6 4 3 3" xfId="36108"/>
    <cellStyle name="輸出 6 4 3 3 2" xfId="36109"/>
    <cellStyle name="輸出 6 4 3 4" xfId="36110"/>
    <cellStyle name="輸出 6 4 3 4 2" xfId="36111"/>
    <cellStyle name="輸出 6 4 3 4 3" xfId="36112"/>
    <cellStyle name="輸出 6 4 3 5" xfId="36113"/>
    <cellStyle name="輸出 6 4 4" xfId="36114"/>
    <cellStyle name="輸出 6 4 4 2" xfId="36115"/>
    <cellStyle name="輸出 6 4 4 2 2" xfId="36116"/>
    <cellStyle name="輸出 6 4 4 3" xfId="36117"/>
    <cellStyle name="輸出 6 4 4 3 2" xfId="36118"/>
    <cellStyle name="輸出 6 4 4 3 3" xfId="36119"/>
    <cellStyle name="輸出 6 4 4 4" xfId="36120"/>
    <cellStyle name="輸出 6 4 4 5" xfId="36121"/>
    <cellStyle name="輸出 6 4 5" xfId="36122"/>
    <cellStyle name="輸出 6 4 5 2" xfId="36123"/>
    <cellStyle name="輸出 6 4 6" xfId="36124"/>
    <cellStyle name="輸出 6 4 6 2" xfId="36125"/>
    <cellStyle name="輸出 6 4 7" xfId="36126"/>
    <cellStyle name="輸出 6 4 7 2" xfId="36127"/>
    <cellStyle name="輸出 6 4 7 3" xfId="36128"/>
    <cellStyle name="輸出 6 4 8" xfId="36129"/>
    <cellStyle name="輸出 6 4 9" xfId="36130"/>
    <cellStyle name="輸出 6 5" xfId="36131"/>
    <cellStyle name="輸出 6 5 2" xfId="36132"/>
    <cellStyle name="輸出 6 5 2 2" xfId="36133"/>
    <cellStyle name="輸出 6 5 3" xfId="36134"/>
    <cellStyle name="輸出 6 5 3 2" xfId="36135"/>
    <cellStyle name="輸出 6 5 4" xfId="36136"/>
    <cellStyle name="輸出 6 5 4 2" xfId="36137"/>
    <cellStyle name="輸出 6 5 4 3" xfId="36138"/>
    <cellStyle name="輸出 6 5 5" xfId="36139"/>
    <cellStyle name="輸出 6 5 6" xfId="36140"/>
    <cellStyle name="輸出 6 6" xfId="36141"/>
    <cellStyle name="輸出 6 6 2" xfId="36142"/>
    <cellStyle name="輸出 6 6 2 2" xfId="36143"/>
    <cellStyle name="輸出 6 6 3" xfId="36144"/>
    <cellStyle name="輸出 6 6 3 2" xfId="36145"/>
    <cellStyle name="輸出 6 6 4" xfId="36146"/>
    <cellStyle name="輸出 6 6 4 2" xfId="36147"/>
    <cellStyle name="輸出 6 6 4 3" xfId="36148"/>
    <cellStyle name="輸出 6 6 5" xfId="36149"/>
    <cellStyle name="輸出 6 7" xfId="36150"/>
    <cellStyle name="輸出 6 7 2" xfId="36151"/>
    <cellStyle name="輸出 6 7 2 2" xfId="36152"/>
    <cellStyle name="輸出 6 7 3" xfId="36153"/>
    <cellStyle name="輸出 6 7 3 2" xfId="36154"/>
    <cellStyle name="輸出 6 7 4" xfId="36155"/>
    <cellStyle name="輸出 6 7 4 2" xfId="36156"/>
    <cellStyle name="輸出 6 7 4 3" xfId="36157"/>
    <cellStyle name="輸出 6 7 5" xfId="36158"/>
    <cellStyle name="輸出 6 8" xfId="36159"/>
    <cellStyle name="輸出 6 8 2" xfId="36160"/>
    <cellStyle name="輸出 6 9" xfId="36161"/>
    <cellStyle name="輸出 6 9 2" xfId="36162"/>
    <cellStyle name="輸出 7" xfId="36163"/>
    <cellStyle name="輸出 7 10" xfId="36164"/>
    <cellStyle name="輸出 7 10 2" xfId="36165"/>
    <cellStyle name="輸出 7 10 3" xfId="36166"/>
    <cellStyle name="輸出 7 11" xfId="36167"/>
    <cellStyle name="輸出 7 12" xfId="36168"/>
    <cellStyle name="輸出 7 2" xfId="36169"/>
    <cellStyle name="輸出 7 2 2" xfId="36170"/>
    <cellStyle name="輸出 7 2 2 2" xfId="36171"/>
    <cellStyle name="輸出 7 2 2 2 2" xfId="36172"/>
    <cellStyle name="輸出 7 2 2 3" xfId="36173"/>
    <cellStyle name="輸出 7 2 2 3 2" xfId="36174"/>
    <cellStyle name="輸出 7 2 2 4" xfId="36175"/>
    <cellStyle name="輸出 7 2 2 4 2" xfId="36176"/>
    <cellStyle name="輸出 7 2 2 4 3" xfId="36177"/>
    <cellStyle name="輸出 7 2 2 5" xfId="36178"/>
    <cellStyle name="輸出 7 2 2 6" xfId="36179"/>
    <cellStyle name="輸出 7 2 3" xfId="36180"/>
    <cellStyle name="輸出 7 2 3 2" xfId="36181"/>
    <cellStyle name="輸出 7 2 3 2 2" xfId="36182"/>
    <cellStyle name="輸出 7 2 3 3" xfId="36183"/>
    <cellStyle name="輸出 7 2 3 3 2" xfId="36184"/>
    <cellStyle name="輸出 7 2 3 4" xfId="36185"/>
    <cellStyle name="輸出 7 2 3 4 2" xfId="36186"/>
    <cellStyle name="輸出 7 2 3 4 3" xfId="36187"/>
    <cellStyle name="輸出 7 2 3 5" xfId="36188"/>
    <cellStyle name="輸出 7 2 4" xfId="36189"/>
    <cellStyle name="輸出 7 2 4 2" xfId="36190"/>
    <cellStyle name="輸出 7 2 4 2 2" xfId="36191"/>
    <cellStyle name="輸出 7 2 4 3" xfId="36192"/>
    <cellStyle name="輸出 7 2 4 3 2" xfId="36193"/>
    <cellStyle name="輸出 7 2 4 3 3" xfId="36194"/>
    <cellStyle name="輸出 7 2 4 4" xfId="36195"/>
    <cellStyle name="輸出 7 2 4 5" xfId="36196"/>
    <cellStyle name="輸出 7 2 5" xfId="36197"/>
    <cellStyle name="輸出 7 2 5 2" xfId="36198"/>
    <cellStyle name="輸出 7 2 6" xfId="36199"/>
    <cellStyle name="輸出 7 2 6 2" xfId="36200"/>
    <cellStyle name="輸出 7 2 7" xfId="36201"/>
    <cellStyle name="輸出 7 2 7 2" xfId="36202"/>
    <cellStyle name="輸出 7 2 7 3" xfId="36203"/>
    <cellStyle name="輸出 7 2 8" xfId="36204"/>
    <cellStyle name="輸出 7 2 9" xfId="36205"/>
    <cellStyle name="輸出 7 3" xfId="36206"/>
    <cellStyle name="輸出 7 3 2" xfId="36207"/>
    <cellStyle name="輸出 7 3 2 2" xfId="36208"/>
    <cellStyle name="輸出 7 3 2 2 2" xfId="36209"/>
    <cellStyle name="輸出 7 3 2 3" xfId="36210"/>
    <cellStyle name="輸出 7 3 2 3 2" xfId="36211"/>
    <cellStyle name="輸出 7 3 2 4" xfId="36212"/>
    <cellStyle name="輸出 7 3 2 4 2" xfId="36213"/>
    <cellStyle name="輸出 7 3 2 4 3" xfId="36214"/>
    <cellStyle name="輸出 7 3 2 5" xfId="36215"/>
    <cellStyle name="輸出 7 3 2 6" xfId="36216"/>
    <cellStyle name="輸出 7 3 3" xfId="36217"/>
    <cellStyle name="輸出 7 3 3 2" xfId="36218"/>
    <cellStyle name="輸出 7 3 3 2 2" xfId="36219"/>
    <cellStyle name="輸出 7 3 3 3" xfId="36220"/>
    <cellStyle name="輸出 7 3 3 3 2" xfId="36221"/>
    <cellStyle name="輸出 7 3 3 4" xfId="36222"/>
    <cellStyle name="輸出 7 3 3 4 2" xfId="36223"/>
    <cellStyle name="輸出 7 3 3 4 3" xfId="36224"/>
    <cellStyle name="輸出 7 3 3 5" xfId="36225"/>
    <cellStyle name="輸出 7 3 4" xfId="36226"/>
    <cellStyle name="輸出 7 3 4 2" xfId="36227"/>
    <cellStyle name="輸出 7 3 4 2 2" xfId="36228"/>
    <cellStyle name="輸出 7 3 4 3" xfId="36229"/>
    <cellStyle name="輸出 7 3 4 3 2" xfId="36230"/>
    <cellStyle name="輸出 7 3 4 3 3" xfId="36231"/>
    <cellStyle name="輸出 7 3 4 4" xfId="36232"/>
    <cellStyle name="輸出 7 3 4 5" xfId="36233"/>
    <cellStyle name="輸出 7 3 5" xfId="36234"/>
    <cellStyle name="輸出 7 3 5 2" xfId="36235"/>
    <cellStyle name="輸出 7 3 6" xfId="36236"/>
    <cellStyle name="輸出 7 3 6 2" xfId="36237"/>
    <cellStyle name="輸出 7 3 7" xfId="36238"/>
    <cellStyle name="輸出 7 3 7 2" xfId="36239"/>
    <cellStyle name="輸出 7 3 7 3" xfId="36240"/>
    <cellStyle name="輸出 7 3 8" xfId="36241"/>
    <cellStyle name="輸出 7 3 9" xfId="36242"/>
    <cellStyle name="輸出 7 4" xfId="36243"/>
    <cellStyle name="輸出 7 4 2" xfId="36244"/>
    <cellStyle name="輸出 7 4 2 2" xfId="36245"/>
    <cellStyle name="輸出 7 4 2 2 2" xfId="36246"/>
    <cellStyle name="輸出 7 4 2 3" xfId="36247"/>
    <cellStyle name="輸出 7 4 2 3 2" xfId="36248"/>
    <cellStyle name="輸出 7 4 2 4" xfId="36249"/>
    <cellStyle name="輸出 7 4 2 4 2" xfId="36250"/>
    <cellStyle name="輸出 7 4 2 4 3" xfId="36251"/>
    <cellStyle name="輸出 7 4 2 5" xfId="36252"/>
    <cellStyle name="輸出 7 4 2 6" xfId="36253"/>
    <cellStyle name="輸出 7 4 3" xfId="36254"/>
    <cellStyle name="輸出 7 4 3 2" xfId="36255"/>
    <cellStyle name="輸出 7 4 3 2 2" xfId="36256"/>
    <cellStyle name="輸出 7 4 3 3" xfId="36257"/>
    <cellStyle name="輸出 7 4 3 3 2" xfId="36258"/>
    <cellStyle name="輸出 7 4 3 4" xfId="36259"/>
    <cellStyle name="輸出 7 4 3 4 2" xfId="36260"/>
    <cellStyle name="輸出 7 4 3 4 3" xfId="36261"/>
    <cellStyle name="輸出 7 4 3 5" xfId="36262"/>
    <cellStyle name="輸出 7 4 4" xfId="36263"/>
    <cellStyle name="輸出 7 4 4 2" xfId="36264"/>
    <cellStyle name="輸出 7 4 4 2 2" xfId="36265"/>
    <cellStyle name="輸出 7 4 4 3" xfId="36266"/>
    <cellStyle name="輸出 7 4 4 3 2" xfId="36267"/>
    <cellStyle name="輸出 7 4 4 3 3" xfId="36268"/>
    <cellStyle name="輸出 7 4 4 4" xfId="36269"/>
    <cellStyle name="輸出 7 4 4 5" xfId="36270"/>
    <cellStyle name="輸出 7 4 5" xfId="36271"/>
    <cellStyle name="輸出 7 4 5 2" xfId="36272"/>
    <cellStyle name="輸出 7 4 6" xfId="36273"/>
    <cellStyle name="輸出 7 4 6 2" xfId="36274"/>
    <cellStyle name="輸出 7 4 7" xfId="36275"/>
    <cellStyle name="輸出 7 4 7 2" xfId="36276"/>
    <cellStyle name="輸出 7 4 7 3" xfId="36277"/>
    <cellStyle name="輸出 7 4 8" xfId="36278"/>
    <cellStyle name="輸出 7 4 9" xfId="36279"/>
    <cellStyle name="輸出 7 5" xfId="36280"/>
    <cellStyle name="輸出 7 5 2" xfId="36281"/>
    <cellStyle name="輸出 7 5 2 2" xfId="36282"/>
    <cellStyle name="輸出 7 5 3" xfId="36283"/>
    <cellStyle name="輸出 7 5 3 2" xfId="36284"/>
    <cellStyle name="輸出 7 5 4" xfId="36285"/>
    <cellStyle name="輸出 7 5 4 2" xfId="36286"/>
    <cellStyle name="輸出 7 5 4 3" xfId="36287"/>
    <cellStyle name="輸出 7 5 5" xfId="36288"/>
    <cellStyle name="輸出 7 5 6" xfId="36289"/>
    <cellStyle name="輸出 7 6" xfId="36290"/>
    <cellStyle name="輸出 7 6 2" xfId="36291"/>
    <cellStyle name="輸出 7 6 2 2" xfId="36292"/>
    <cellStyle name="輸出 7 6 3" xfId="36293"/>
    <cellStyle name="輸出 7 6 3 2" xfId="36294"/>
    <cellStyle name="輸出 7 6 3 3" xfId="36295"/>
    <cellStyle name="輸出 7 6 4" xfId="36296"/>
    <cellStyle name="輸出 7 6 5" xfId="36297"/>
    <cellStyle name="輸出 7 7" xfId="36298"/>
    <cellStyle name="輸出 7 7 2" xfId="36299"/>
    <cellStyle name="輸出 7 7 2 2" xfId="36300"/>
    <cellStyle name="輸出 7 7 3" xfId="36301"/>
    <cellStyle name="輸出 7 7 3 2" xfId="36302"/>
    <cellStyle name="輸出 7 7 3 3" xfId="36303"/>
    <cellStyle name="輸出 7 7 4" xfId="36304"/>
    <cellStyle name="輸出 7 8" xfId="36305"/>
    <cellStyle name="輸出 7 8 2" xfId="36306"/>
    <cellStyle name="輸出 7 9" xfId="36307"/>
    <cellStyle name="輸出 7 9 2" xfId="36308"/>
    <cellStyle name="輸出 8" xfId="36309"/>
    <cellStyle name="輸出 8 10" xfId="36310"/>
    <cellStyle name="輸出 8 10 2" xfId="36311"/>
    <cellStyle name="輸出 8 10 3" xfId="36312"/>
    <cellStyle name="輸出 8 11" xfId="36313"/>
    <cellStyle name="輸出 8 12" xfId="36314"/>
    <cellStyle name="輸出 8 2" xfId="36315"/>
    <cellStyle name="輸出 8 2 2" xfId="36316"/>
    <cellStyle name="輸出 8 2 2 2" xfId="36317"/>
    <cellStyle name="輸出 8 2 2 2 2" xfId="36318"/>
    <cellStyle name="輸出 8 2 2 3" xfId="36319"/>
    <cellStyle name="輸出 8 2 2 3 2" xfId="36320"/>
    <cellStyle name="輸出 8 2 2 4" xfId="36321"/>
    <cellStyle name="輸出 8 2 2 4 2" xfId="36322"/>
    <cellStyle name="輸出 8 2 2 4 3" xfId="36323"/>
    <cellStyle name="輸出 8 2 2 5" xfId="36324"/>
    <cellStyle name="輸出 8 2 2 6" xfId="36325"/>
    <cellStyle name="輸出 8 2 3" xfId="36326"/>
    <cellStyle name="輸出 8 2 3 2" xfId="36327"/>
    <cellStyle name="輸出 8 2 3 2 2" xfId="36328"/>
    <cellStyle name="輸出 8 2 3 3" xfId="36329"/>
    <cellStyle name="輸出 8 2 3 3 2" xfId="36330"/>
    <cellStyle name="輸出 8 2 3 4" xfId="36331"/>
    <cellStyle name="輸出 8 2 3 4 2" xfId="36332"/>
    <cellStyle name="輸出 8 2 3 4 3" xfId="36333"/>
    <cellStyle name="輸出 8 2 3 5" xfId="36334"/>
    <cellStyle name="輸出 8 2 4" xfId="36335"/>
    <cellStyle name="輸出 8 2 4 2" xfId="36336"/>
    <cellStyle name="輸出 8 2 4 2 2" xfId="36337"/>
    <cellStyle name="輸出 8 2 4 3" xfId="36338"/>
    <cellStyle name="輸出 8 2 4 3 2" xfId="36339"/>
    <cellStyle name="輸出 8 2 4 3 3" xfId="36340"/>
    <cellStyle name="輸出 8 2 4 4" xfId="36341"/>
    <cellStyle name="輸出 8 2 4 5" xfId="36342"/>
    <cellStyle name="輸出 8 2 5" xfId="36343"/>
    <cellStyle name="輸出 8 2 5 2" xfId="36344"/>
    <cellStyle name="輸出 8 2 6" xfId="36345"/>
    <cellStyle name="輸出 8 2 6 2" xfId="36346"/>
    <cellStyle name="輸出 8 2 7" xfId="36347"/>
    <cellStyle name="輸出 8 2 7 2" xfId="36348"/>
    <cellStyle name="輸出 8 2 7 3" xfId="36349"/>
    <cellStyle name="輸出 8 2 8" xfId="36350"/>
    <cellStyle name="輸出 8 2 9" xfId="36351"/>
    <cellStyle name="輸出 8 3" xfId="36352"/>
    <cellStyle name="輸出 8 3 2" xfId="36353"/>
    <cellStyle name="輸出 8 3 2 2" xfId="36354"/>
    <cellStyle name="輸出 8 3 2 2 2" xfId="36355"/>
    <cellStyle name="輸出 8 3 2 3" xfId="36356"/>
    <cellStyle name="輸出 8 3 2 3 2" xfId="36357"/>
    <cellStyle name="輸出 8 3 2 4" xfId="36358"/>
    <cellStyle name="輸出 8 3 2 4 2" xfId="36359"/>
    <cellStyle name="輸出 8 3 2 4 3" xfId="36360"/>
    <cellStyle name="輸出 8 3 2 5" xfId="36361"/>
    <cellStyle name="輸出 8 3 2 6" xfId="36362"/>
    <cellStyle name="輸出 8 3 3" xfId="36363"/>
    <cellStyle name="輸出 8 3 3 2" xfId="36364"/>
    <cellStyle name="輸出 8 3 3 2 2" xfId="36365"/>
    <cellStyle name="輸出 8 3 3 3" xfId="36366"/>
    <cellStyle name="輸出 8 3 3 3 2" xfId="36367"/>
    <cellStyle name="輸出 8 3 3 4" xfId="36368"/>
    <cellStyle name="輸出 8 3 3 4 2" xfId="36369"/>
    <cellStyle name="輸出 8 3 3 4 3" xfId="36370"/>
    <cellStyle name="輸出 8 3 3 5" xfId="36371"/>
    <cellStyle name="輸出 8 3 4" xfId="36372"/>
    <cellStyle name="輸出 8 3 4 2" xfId="36373"/>
    <cellStyle name="輸出 8 3 4 2 2" xfId="36374"/>
    <cellStyle name="輸出 8 3 4 3" xfId="36375"/>
    <cellStyle name="輸出 8 3 4 3 2" xfId="36376"/>
    <cellStyle name="輸出 8 3 4 3 3" xfId="36377"/>
    <cellStyle name="輸出 8 3 4 4" xfId="36378"/>
    <cellStyle name="輸出 8 3 4 5" xfId="36379"/>
    <cellStyle name="輸出 8 3 5" xfId="36380"/>
    <cellStyle name="輸出 8 3 5 2" xfId="36381"/>
    <cellStyle name="輸出 8 3 6" xfId="36382"/>
    <cellStyle name="輸出 8 3 6 2" xfId="36383"/>
    <cellStyle name="輸出 8 3 7" xfId="36384"/>
    <cellStyle name="輸出 8 3 7 2" xfId="36385"/>
    <cellStyle name="輸出 8 3 7 3" xfId="36386"/>
    <cellStyle name="輸出 8 3 8" xfId="36387"/>
    <cellStyle name="輸出 8 3 9" xfId="36388"/>
    <cellStyle name="輸出 8 4" xfId="36389"/>
    <cellStyle name="輸出 8 4 2" xfId="36390"/>
    <cellStyle name="輸出 8 4 2 2" xfId="36391"/>
    <cellStyle name="輸出 8 4 2 2 2" xfId="36392"/>
    <cellStyle name="輸出 8 4 2 3" xfId="36393"/>
    <cellStyle name="輸出 8 4 2 3 2" xfId="36394"/>
    <cellStyle name="輸出 8 4 2 4" xfId="36395"/>
    <cellStyle name="輸出 8 4 2 4 2" xfId="36396"/>
    <cellStyle name="輸出 8 4 2 4 3" xfId="36397"/>
    <cellStyle name="輸出 8 4 2 5" xfId="36398"/>
    <cellStyle name="輸出 8 4 2 6" xfId="36399"/>
    <cellStyle name="輸出 8 4 3" xfId="36400"/>
    <cellStyle name="輸出 8 4 3 2" xfId="36401"/>
    <cellStyle name="輸出 8 4 3 2 2" xfId="36402"/>
    <cellStyle name="輸出 8 4 3 3" xfId="36403"/>
    <cellStyle name="輸出 8 4 3 3 2" xfId="36404"/>
    <cellStyle name="輸出 8 4 3 4" xfId="36405"/>
    <cellStyle name="輸出 8 4 3 4 2" xfId="36406"/>
    <cellStyle name="輸出 8 4 3 4 3" xfId="36407"/>
    <cellStyle name="輸出 8 4 3 5" xfId="36408"/>
    <cellStyle name="輸出 8 4 4" xfId="36409"/>
    <cellStyle name="輸出 8 4 4 2" xfId="36410"/>
    <cellStyle name="輸出 8 4 4 2 2" xfId="36411"/>
    <cellStyle name="輸出 8 4 4 3" xfId="36412"/>
    <cellStyle name="輸出 8 4 4 3 2" xfId="36413"/>
    <cellStyle name="輸出 8 4 4 3 3" xfId="36414"/>
    <cellStyle name="輸出 8 4 4 4" xfId="36415"/>
    <cellStyle name="輸出 8 4 4 5" xfId="36416"/>
    <cellStyle name="輸出 8 4 5" xfId="36417"/>
    <cellStyle name="輸出 8 4 5 2" xfId="36418"/>
    <cellStyle name="輸出 8 4 6" xfId="36419"/>
    <cellStyle name="輸出 8 4 6 2" xfId="36420"/>
    <cellStyle name="輸出 8 4 7" xfId="36421"/>
    <cellStyle name="輸出 8 4 7 2" xfId="36422"/>
    <cellStyle name="輸出 8 4 7 3" xfId="36423"/>
    <cellStyle name="輸出 8 4 8" xfId="36424"/>
    <cellStyle name="輸出 8 4 9" xfId="36425"/>
    <cellStyle name="輸出 8 5" xfId="36426"/>
    <cellStyle name="輸出 8 5 2" xfId="36427"/>
    <cellStyle name="輸出 8 5 2 2" xfId="36428"/>
    <cellStyle name="輸出 8 5 3" xfId="36429"/>
    <cellStyle name="輸出 8 5 3 2" xfId="36430"/>
    <cellStyle name="輸出 8 5 4" xfId="36431"/>
    <cellStyle name="輸出 8 5 4 2" xfId="36432"/>
    <cellStyle name="輸出 8 5 4 3" xfId="36433"/>
    <cellStyle name="輸出 8 5 5" xfId="36434"/>
    <cellStyle name="輸出 8 5 6" xfId="36435"/>
    <cellStyle name="輸出 8 6" xfId="36436"/>
    <cellStyle name="輸出 8 6 2" xfId="36437"/>
    <cellStyle name="輸出 8 6 2 2" xfId="36438"/>
    <cellStyle name="輸出 8 6 3" xfId="36439"/>
    <cellStyle name="輸出 8 6 3 2" xfId="36440"/>
    <cellStyle name="輸出 8 6 3 3" xfId="36441"/>
    <cellStyle name="輸出 8 6 4" xfId="36442"/>
    <cellStyle name="輸出 8 6 5" xfId="36443"/>
    <cellStyle name="輸出 8 7" xfId="36444"/>
    <cellStyle name="輸出 8 7 2" xfId="36445"/>
    <cellStyle name="輸出 8 7 2 2" xfId="36446"/>
    <cellStyle name="輸出 8 7 3" xfId="36447"/>
    <cellStyle name="輸出 8 7 3 2" xfId="36448"/>
    <cellStyle name="輸出 8 7 3 3" xfId="36449"/>
    <cellStyle name="輸出 8 7 4" xfId="36450"/>
    <cellStyle name="輸出 8 8" xfId="36451"/>
    <cellStyle name="輸出 8 8 2" xfId="36452"/>
    <cellStyle name="輸出 8 9" xfId="36453"/>
    <cellStyle name="輸出 8 9 2" xfId="36454"/>
    <cellStyle name="輸出 9" xfId="36455"/>
    <cellStyle name="輸出 9 10" xfId="36456"/>
    <cellStyle name="輸出 9 10 2" xfId="36457"/>
    <cellStyle name="輸出 9 10 3" xfId="36458"/>
    <cellStyle name="輸出 9 11" xfId="36459"/>
    <cellStyle name="輸出 9 12" xfId="36460"/>
    <cellStyle name="輸出 9 2" xfId="36461"/>
    <cellStyle name="輸出 9 2 2" xfId="36462"/>
    <cellStyle name="輸出 9 2 2 2" xfId="36463"/>
    <cellStyle name="輸出 9 2 2 2 2" xfId="36464"/>
    <cellStyle name="輸出 9 2 2 3" xfId="36465"/>
    <cellStyle name="輸出 9 2 2 3 2" xfId="36466"/>
    <cellStyle name="輸出 9 2 2 4" xfId="36467"/>
    <cellStyle name="輸出 9 2 2 4 2" xfId="36468"/>
    <cellStyle name="輸出 9 2 2 4 3" xfId="36469"/>
    <cellStyle name="輸出 9 2 2 5" xfId="36470"/>
    <cellStyle name="輸出 9 2 2 6" xfId="36471"/>
    <cellStyle name="輸出 9 2 3" xfId="36472"/>
    <cellStyle name="輸出 9 2 3 2" xfId="36473"/>
    <cellStyle name="輸出 9 2 3 2 2" xfId="36474"/>
    <cellStyle name="輸出 9 2 3 3" xfId="36475"/>
    <cellStyle name="輸出 9 2 3 3 2" xfId="36476"/>
    <cellStyle name="輸出 9 2 3 4" xfId="36477"/>
    <cellStyle name="輸出 9 2 3 4 2" xfId="36478"/>
    <cellStyle name="輸出 9 2 3 4 3" xfId="36479"/>
    <cellStyle name="輸出 9 2 3 5" xfId="36480"/>
    <cellStyle name="輸出 9 2 4" xfId="36481"/>
    <cellStyle name="輸出 9 2 4 2" xfId="36482"/>
    <cellStyle name="輸出 9 2 4 2 2" xfId="36483"/>
    <cellStyle name="輸出 9 2 4 3" xfId="36484"/>
    <cellStyle name="輸出 9 2 4 3 2" xfId="36485"/>
    <cellStyle name="輸出 9 2 4 3 3" xfId="36486"/>
    <cellStyle name="輸出 9 2 4 4" xfId="36487"/>
    <cellStyle name="輸出 9 2 4 5" xfId="36488"/>
    <cellStyle name="輸出 9 2 5" xfId="36489"/>
    <cellStyle name="輸出 9 2 5 2" xfId="36490"/>
    <cellStyle name="輸出 9 2 6" xfId="36491"/>
    <cellStyle name="輸出 9 2 6 2" xfId="36492"/>
    <cellStyle name="輸出 9 2 7" xfId="36493"/>
    <cellStyle name="輸出 9 2 7 2" xfId="36494"/>
    <cellStyle name="輸出 9 2 7 3" xfId="36495"/>
    <cellStyle name="輸出 9 2 8" xfId="36496"/>
    <cellStyle name="輸出 9 2 9" xfId="36497"/>
    <cellStyle name="輸出 9 3" xfId="36498"/>
    <cellStyle name="輸出 9 3 2" xfId="36499"/>
    <cellStyle name="輸出 9 3 2 2" xfId="36500"/>
    <cellStyle name="輸出 9 3 2 2 2" xfId="36501"/>
    <cellStyle name="輸出 9 3 2 3" xfId="36502"/>
    <cellStyle name="輸出 9 3 2 3 2" xfId="36503"/>
    <cellStyle name="輸出 9 3 2 4" xfId="36504"/>
    <cellStyle name="輸出 9 3 2 4 2" xfId="36505"/>
    <cellStyle name="輸出 9 3 2 4 3" xfId="36506"/>
    <cellStyle name="輸出 9 3 2 5" xfId="36507"/>
    <cellStyle name="輸出 9 3 2 6" xfId="36508"/>
    <cellStyle name="輸出 9 3 3" xfId="36509"/>
    <cellStyle name="輸出 9 3 3 2" xfId="36510"/>
    <cellStyle name="輸出 9 3 3 2 2" xfId="36511"/>
    <cellStyle name="輸出 9 3 3 3" xfId="36512"/>
    <cellStyle name="輸出 9 3 3 3 2" xfId="36513"/>
    <cellStyle name="輸出 9 3 3 4" xfId="36514"/>
    <cellStyle name="輸出 9 3 3 4 2" xfId="36515"/>
    <cellStyle name="輸出 9 3 3 4 3" xfId="36516"/>
    <cellStyle name="輸出 9 3 3 5" xfId="36517"/>
    <cellStyle name="輸出 9 3 4" xfId="36518"/>
    <cellStyle name="輸出 9 3 4 2" xfId="36519"/>
    <cellStyle name="輸出 9 3 4 2 2" xfId="36520"/>
    <cellStyle name="輸出 9 3 4 3" xfId="36521"/>
    <cellStyle name="輸出 9 3 4 3 2" xfId="36522"/>
    <cellStyle name="輸出 9 3 4 3 3" xfId="36523"/>
    <cellStyle name="輸出 9 3 4 4" xfId="36524"/>
    <cellStyle name="輸出 9 3 4 5" xfId="36525"/>
    <cellStyle name="輸出 9 3 5" xfId="36526"/>
    <cellStyle name="輸出 9 3 5 2" xfId="36527"/>
    <cellStyle name="輸出 9 3 6" xfId="36528"/>
    <cellStyle name="輸出 9 3 6 2" xfId="36529"/>
    <cellStyle name="輸出 9 3 7" xfId="36530"/>
    <cellStyle name="輸出 9 3 7 2" xfId="36531"/>
    <cellStyle name="輸出 9 3 7 3" xfId="36532"/>
    <cellStyle name="輸出 9 3 8" xfId="36533"/>
    <cellStyle name="輸出 9 3 9" xfId="36534"/>
    <cellStyle name="輸出 9 4" xfId="36535"/>
    <cellStyle name="輸出 9 4 2" xfId="36536"/>
    <cellStyle name="輸出 9 4 2 2" xfId="36537"/>
    <cellStyle name="輸出 9 4 2 2 2" xfId="36538"/>
    <cellStyle name="輸出 9 4 2 3" xfId="36539"/>
    <cellStyle name="輸出 9 4 2 3 2" xfId="36540"/>
    <cellStyle name="輸出 9 4 2 4" xfId="36541"/>
    <cellStyle name="輸出 9 4 2 4 2" xfId="36542"/>
    <cellStyle name="輸出 9 4 2 4 3" xfId="36543"/>
    <cellStyle name="輸出 9 4 2 5" xfId="36544"/>
    <cellStyle name="輸出 9 4 2 6" xfId="36545"/>
    <cellStyle name="輸出 9 4 3" xfId="36546"/>
    <cellStyle name="輸出 9 4 3 2" xfId="36547"/>
    <cellStyle name="輸出 9 4 3 2 2" xfId="36548"/>
    <cellStyle name="輸出 9 4 3 3" xfId="36549"/>
    <cellStyle name="輸出 9 4 3 3 2" xfId="36550"/>
    <cellStyle name="輸出 9 4 3 4" xfId="36551"/>
    <cellStyle name="輸出 9 4 3 4 2" xfId="36552"/>
    <cellStyle name="輸出 9 4 3 4 3" xfId="36553"/>
    <cellStyle name="輸出 9 4 3 5" xfId="36554"/>
    <cellStyle name="輸出 9 4 4" xfId="36555"/>
    <cellStyle name="輸出 9 4 4 2" xfId="36556"/>
    <cellStyle name="輸出 9 4 4 2 2" xfId="36557"/>
    <cellStyle name="輸出 9 4 4 3" xfId="36558"/>
    <cellStyle name="輸出 9 4 4 3 2" xfId="36559"/>
    <cellStyle name="輸出 9 4 4 3 3" xfId="36560"/>
    <cellStyle name="輸出 9 4 4 4" xfId="36561"/>
    <cellStyle name="輸出 9 4 4 5" xfId="36562"/>
    <cellStyle name="輸出 9 4 5" xfId="36563"/>
    <cellStyle name="輸出 9 4 5 2" xfId="36564"/>
    <cellStyle name="輸出 9 4 6" xfId="36565"/>
    <cellStyle name="輸出 9 4 6 2" xfId="36566"/>
    <cellStyle name="輸出 9 4 7" xfId="36567"/>
    <cellStyle name="輸出 9 4 7 2" xfId="36568"/>
    <cellStyle name="輸出 9 4 7 3" xfId="36569"/>
    <cellStyle name="輸出 9 4 8" xfId="36570"/>
    <cellStyle name="輸出 9 4 9" xfId="36571"/>
    <cellStyle name="輸出 9 5" xfId="36572"/>
    <cellStyle name="輸出 9 5 2" xfId="36573"/>
    <cellStyle name="輸出 9 5 2 2" xfId="36574"/>
    <cellStyle name="輸出 9 5 3" xfId="36575"/>
    <cellStyle name="輸出 9 5 3 2" xfId="36576"/>
    <cellStyle name="輸出 9 5 4" xfId="36577"/>
    <cellStyle name="輸出 9 5 4 2" xfId="36578"/>
    <cellStyle name="輸出 9 5 4 3" xfId="36579"/>
    <cellStyle name="輸出 9 5 5" xfId="36580"/>
    <cellStyle name="輸出 9 5 6" xfId="36581"/>
    <cellStyle name="輸出 9 6" xfId="36582"/>
    <cellStyle name="輸出 9 6 2" xfId="36583"/>
    <cellStyle name="輸出 9 6 2 2" xfId="36584"/>
    <cellStyle name="輸出 9 6 3" xfId="36585"/>
    <cellStyle name="輸出 9 6 3 2" xfId="36586"/>
    <cellStyle name="輸出 9 6 3 3" xfId="36587"/>
    <cellStyle name="輸出 9 6 4" xfId="36588"/>
    <cellStyle name="輸出 9 6 5" xfId="36589"/>
    <cellStyle name="輸出 9 7" xfId="36590"/>
    <cellStyle name="輸出 9 7 2" xfId="36591"/>
    <cellStyle name="輸出 9 7 2 2" xfId="36592"/>
    <cellStyle name="輸出 9 7 3" xfId="36593"/>
    <cellStyle name="輸出 9 7 3 2" xfId="36594"/>
    <cellStyle name="輸出 9 7 3 3" xfId="36595"/>
    <cellStyle name="輸出 9 7 4" xfId="36596"/>
    <cellStyle name="輸出 9 8" xfId="36597"/>
    <cellStyle name="輸出 9 8 2" xfId="36598"/>
    <cellStyle name="輸出 9 9" xfId="36599"/>
    <cellStyle name="輸出 9 9 2" xfId="36600"/>
    <cellStyle name="輸入 10" xfId="36601"/>
    <cellStyle name="輸入 10 10" xfId="36602"/>
    <cellStyle name="輸入 10 10 2" xfId="36603"/>
    <cellStyle name="輸入 10 10 3" xfId="36604"/>
    <cellStyle name="輸入 10 11" xfId="36605"/>
    <cellStyle name="輸入 10 2" xfId="36606"/>
    <cellStyle name="輸入 10 2 2" xfId="36607"/>
    <cellStyle name="輸入 10 2 2 2" xfId="36608"/>
    <cellStyle name="輸入 10 2 2 2 2" xfId="36609"/>
    <cellStyle name="輸入 10 2 2 3" xfId="36610"/>
    <cellStyle name="輸入 10 2 2 3 2" xfId="36611"/>
    <cellStyle name="輸入 10 2 2 4" xfId="36612"/>
    <cellStyle name="輸入 10 2 2 4 2" xfId="36613"/>
    <cellStyle name="輸入 10 2 2 4 3" xfId="36614"/>
    <cellStyle name="輸入 10 2 2 5" xfId="36615"/>
    <cellStyle name="輸入 10 2 2 6" xfId="36616"/>
    <cellStyle name="輸入 10 2 3" xfId="36617"/>
    <cellStyle name="輸入 10 2 3 2" xfId="36618"/>
    <cellStyle name="輸入 10 2 3 2 2" xfId="36619"/>
    <cellStyle name="輸入 10 2 3 3" xfId="36620"/>
    <cellStyle name="輸入 10 2 3 3 2" xfId="36621"/>
    <cellStyle name="輸入 10 2 3 4" xfId="36622"/>
    <cellStyle name="輸入 10 2 3 4 2" xfId="36623"/>
    <cellStyle name="輸入 10 2 3 4 3" xfId="36624"/>
    <cellStyle name="輸入 10 2 3 5" xfId="36625"/>
    <cellStyle name="輸入 10 2 4" xfId="36626"/>
    <cellStyle name="輸入 10 2 4 2" xfId="36627"/>
    <cellStyle name="輸入 10 2 4 2 2" xfId="36628"/>
    <cellStyle name="輸入 10 2 4 3" xfId="36629"/>
    <cellStyle name="輸入 10 2 4 3 2" xfId="36630"/>
    <cellStyle name="輸入 10 2 4 3 3" xfId="36631"/>
    <cellStyle name="輸入 10 2 4 4" xfId="36632"/>
    <cellStyle name="輸入 10 2 4 5" xfId="36633"/>
    <cellStyle name="輸入 10 2 5" xfId="36634"/>
    <cellStyle name="輸入 10 2 5 2" xfId="36635"/>
    <cellStyle name="輸入 10 2 6" xfId="36636"/>
    <cellStyle name="輸入 10 2 6 2" xfId="36637"/>
    <cellStyle name="輸入 10 2 7" xfId="36638"/>
    <cellStyle name="輸入 10 2 7 2" xfId="36639"/>
    <cellStyle name="輸入 10 2 7 3" xfId="36640"/>
    <cellStyle name="輸入 10 2 8" xfId="36641"/>
    <cellStyle name="輸入 10 2 9" xfId="36642"/>
    <cellStyle name="輸入 10 3" xfId="36643"/>
    <cellStyle name="輸入 10 3 2" xfId="36644"/>
    <cellStyle name="輸入 10 3 2 2" xfId="36645"/>
    <cellStyle name="輸入 10 3 2 2 2" xfId="36646"/>
    <cellStyle name="輸入 10 3 2 3" xfId="36647"/>
    <cellStyle name="輸入 10 3 2 3 2" xfId="36648"/>
    <cellStyle name="輸入 10 3 2 4" xfId="36649"/>
    <cellStyle name="輸入 10 3 2 4 2" xfId="36650"/>
    <cellStyle name="輸入 10 3 2 4 3" xfId="36651"/>
    <cellStyle name="輸入 10 3 2 5" xfId="36652"/>
    <cellStyle name="輸入 10 3 2 6" xfId="36653"/>
    <cellStyle name="輸入 10 3 3" xfId="36654"/>
    <cellStyle name="輸入 10 3 3 2" xfId="36655"/>
    <cellStyle name="輸入 10 3 3 2 2" xfId="36656"/>
    <cellStyle name="輸入 10 3 3 3" xfId="36657"/>
    <cellStyle name="輸入 10 3 3 3 2" xfId="36658"/>
    <cellStyle name="輸入 10 3 3 4" xfId="36659"/>
    <cellStyle name="輸入 10 3 3 4 2" xfId="36660"/>
    <cellStyle name="輸入 10 3 3 4 3" xfId="36661"/>
    <cellStyle name="輸入 10 3 3 5" xfId="36662"/>
    <cellStyle name="輸入 10 3 4" xfId="36663"/>
    <cellStyle name="輸入 10 3 4 2" xfId="36664"/>
    <cellStyle name="輸入 10 3 4 2 2" xfId="36665"/>
    <cellStyle name="輸入 10 3 4 3" xfId="36666"/>
    <cellStyle name="輸入 10 3 4 3 2" xfId="36667"/>
    <cellStyle name="輸入 10 3 4 3 3" xfId="36668"/>
    <cellStyle name="輸入 10 3 4 4" xfId="36669"/>
    <cellStyle name="輸入 10 3 4 5" xfId="36670"/>
    <cellStyle name="輸入 10 3 5" xfId="36671"/>
    <cellStyle name="輸入 10 3 5 2" xfId="36672"/>
    <cellStyle name="輸入 10 3 6" xfId="36673"/>
    <cellStyle name="輸入 10 3 6 2" xfId="36674"/>
    <cellStyle name="輸入 10 3 7" xfId="36675"/>
    <cellStyle name="輸入 10 3 7 2" xfId="36676"/>
    <cellStyle name="輸入 10 3 7 3" xfId="36677"/>
    <cellStyle name="輸入 10 3 8" xfId="36678"/>
    <cellStyle name="輸入 10 3 9" xfId="36679"/>
    <cellStyle name="輸入 10 4" xfId="36680"/>
    <cellStyle name="輸入 10 4 2" xfId="36681"/>
    <cellStyle name="輸入 10 4 2 2" xfId="36682"/>
    <cellStyle name="輸入 10 4 2 2 2" xfId="36683"/>
    <cellStyle name="輸入 10 4 2 3" xfId="36684"/>
    <cellStyle name="輸入 10 4 2 3 2" xfId="36685"/>
    <cellStyle name="輸入 10 4 2 4" xfId="36686"/>
    <cellStyle name="輸入 10 4 2 4 2" xfId="36687"/>
    <cellStyle name="輸入 10 4 2 4 3" xfId="36688"/>
    <cellStyle name="輸入 10 4 2 5" xfId="36689"/>
    <cellStyle name="輸入 10 4 2 6" xfId="36690"/>
    <cellStyle name="輸入 10 4 3" xfId="36691"/>
    <cellStyle name="輸入 10 4 3 2" xfId="36692"/>
    <cellStyle name="輸入 10 4 3 2 2" xfId="36693"/>
    <cellStyle name="輸入 10 4 3 3" xfId="36694"/>
    <cellStyle name="輸入 10 4 3 3 2" xfId="36695"/>
    <cellStyle name="輸入 10 4 3 4" xfId="36696"/>
    <cellStyle name="輸入 10 4 3 4 2" xfId="36697"/>
    <cellStyle name="輸入 10 4 3 4 3" xfId="36698"/>
    <cellStyle name="輸入 10 4 3 5" xfId="36699"/>
    <cellStyle name="輸入 10 4 4" xfId="36700"/>
    <cellStyle name="輸入 10 4 4 2" xfId="36701"/>
    <cellStyle name="輸入 10 4 4 2 2" xfId="36702"/>
    <cellStyle name="輸入 10 4 4 3" xfId="36703"/>
    <cellStyle name="輸入 10 4 4 3 2" xfId="36704"/>
    <cellStyle name="輸入 10 4 4 3 3" xfId="36705"/>
    <cellStyle name="輸入 10 4 4 4" xfId="36706"/>
    <cellStyle name="輸入 10 4 4 5" xfId="36707"/>
    <cellStyle name="輸入 10 4 5" xfId="36708"/>
    <cellStyle name="輸入 10 4 5 2" xfId="36709"/>
    <cellStyle name="輸入 10 4 6" xfId="36710"/>
    <cellStyle name="輸入 10 4 6 2" xfId="36711"/>
    <cellStyle name="輸入 10 4 7" xfId="36712"/>
    <cellStyle name="輸入 10 4 7 2" xfId="36713"/>
    <cellStyle name="輸入 10 4 7 3" xfId="36714"/>
    <cellStyle name="輸入 10 4 8" xfId="36715"/>
    <cellStyle name="輸入 10 4 9" xfId="36716"/>
    <cellStyle name="輸入 10 5" xfId="36717"/>
    <cellStyle name="輸入 10 5 2" xfId="36718"/>
    <cellStyle name="輸入 10 5 2 2" xfId="36719"/>
    <cellStyle name="輸入 10 5 2 3" xfId="36720"/>
    <cellStyle name="輸入 10 5 3" xfId="36721"/>
    <cellStyle name="輸入 10 5 3 2" xfId="36722"/>
    <cellStyle name="輸入 10 5 4" xfId="36723"/>
    <cellStyle name="輸入 10 5 4 2" xfId="36724"/>
    <cellStyle name="輸入 10 5 4 3" xfId="36725"/>
    <cellStyle name="輸入 10 5 5" xfId="36726"/>
    <cellStyle name="輸入 10 5 6" xfId="36727"/>
    <cellStyle name="輸入 10 6" xfId="36728"/>
    <cellStyle name="輸入 10 6 2" xfId="36729"/>
    <cellStyle name="輸入 10 6 2 2" xfId="36730"/>
    <cellStyle name="輸入 10 6 3" xfId="36731"/>
    <cellStyle name="輸入 10 6 3 2" xfId="36732"/>
    <cellStyle name="輸入 10 6 3 3" xfId="36733"/>
    <cellStyle name="輸入 10 6 4" xfId="36734"/>
    <cellStyle name="輸入 10 6 5" xfId="36735"/>
    <cellStyle name="輸入 10 6 6" xfId="36736"/>
    <cellStyle name="輸入 10 7" xfId="36737"/>
    <cellStyle name="輸入 10 7 2" xfId="36738"/>
    <cellStyle name="輸入 10 7 2 2" xfId="36739"/>
    <cellStyle name="輸入 10 7 3" xfId="36740"/>
    <cellStyle name="輸入 10 7 3 2" xfId="36741"/>
    <cellStyle name="輸入 10 7 3 3" xfId="36742"/>
    <cellStyle name="輸入 10 7 4" xfId="36743"/>
    <cellStyle name="輸入 10 8" xfId="36744"/>
    <cellStyle name="輸入 10 8 2" xfId="36745"/>
    <cellStyle name="輸入 10 9" xfId="36746"/>
    <cellStyle name="輸入 10 9 2" xfId="36747"/>
    <cellStyle name="輸入 11" xfId="36748"/>
    <cellStyle name="輸入 11 10" xfId="36749"/>
    <cellStyle name="輸入 11 10 2" xfId="36750"/>
    <cellStyle name="輸入 11 10 3" xfId="36751"/>
    <cellStyle name="輸入 11 11" xfId="36752"/>
    <cellStyle name="輸入 11 2" xfId="36753"/>
    <cellStyle name="輸入 11 2 2" xfId="36754"/>
    <cellStyle name="輸入 11 2 2 2" xfId="36755"/>
    <cellStyle name="輸入 11 2 2 2 2" xfId="36756"/>
    <cellStyle name="輸入 11 2 2 3" xfId="36757"/>
    <cellStyle name="輸入 11 2 2 3 2" xfId="36758"/>
    <cellStyle name="輸入 11 2 2 4" xfId="36759"/>
    <cellStyle name="輸入 11 2 2 4 2" xfId="36760"/>
    <cellStyle name="輸入 11 2 2 4 3" xfId="36761"/>
    <cellStyle name="輸入 11 2 2 5" xfId="36762"/>
    <cellStyle name="輸入 11 2 2 6" xfId="36763"/>
    <cellStyle name="輸入 11 2 3" xfId="36764"/>
    <cellStyle name="輸入 11 2 3 2" xfId="36765"/>
    <cellStyle name="輸入 11 2 3 2 2" xfId="36766"/>
    <cellStyle name="輸入 11 2 3 3" xfId="36767"/>
    <cellStyle name="輸入 11 2 3 3 2" xfId="36768"/>
    <cellStyle name="輸入 11 2 3 4" xfId="36769"/>
    <cellStyle name="輸入 11 2 3 4 2" xfId="36770"/>
    <cellStyle name="輸入 11 2 3 4 3" xfId="36771"/>
    <cellStyle name="輸入 11 2 3 5" xfId="36772"/>
    <cellStyle name="輸入 11 2 4" xfId="36773"/>
    <cellStyle name="輸入 11 2 4 2" xfId="36774"/>
    <cellStyle name="輸入 11 2 4 2 2" xfId="36775"/>
    <cellStyle name="輸入 11 2 4 3" xfId="36776"/>
    <cellStyle name="輸入 11 2 4 3 2" xfId="36777"/>
    <cellStyle name="輸入 11 2 4 3 3" xfId="36778"/>
    <cellStyle name="輸入 11 2 4 4" xfId="36779"/>
    <cellStyle name="輸入 11 2 4 5" xfId="36780"/>
    <cellStyle name="輸入 11 2 5" xfId="36781"/>
    <cellStyle name="輸入 11 2 5 2" xfId="36782"/>
    <cellStyle name="輸入 11 2 6" xfId="36783"/>
    <cellStyle name="輸入 11 2 6 2" xfId="36784"/>
    <cellStyle name="輸入 11 2 7" xfId="36785"/>
    <cellStyle name="輸入 11 2 7 2" xfId="36786"/>
    <cellStyle name="輸入 11 2 7 3" xfId="36787"/>
    <cellStyle name="輸入 11 2 8" xfId="36788"/>
    <cellStyle name="輸入 11 2 9" xfId="36789"/>
    <cellStyle name="輸入 11 3" xfId="36790"/>
    <cellStyle name="輸入 11 3 2" xfId="36791"/>
    <cellStyle name="輸入 11 3 2 2" xfId="36792"/>
    <cellStyle name="輸入 11 3 2 2 2" xfId="36793"/>
    <cellStyle name="輸入 11 3 2 3" xfId="36794"/>
    <cellStyle name="輸入 11 3 2 3 2" xfId="36795"/>
    <cellStyle name="輸入 11 3 2 4" xfId="36796"/>
    <cellStyle name="輸入 11 3 2 4 2" xfId="36797"/>
    <cellStyle name="輸入 11 3 2 4 3" xfId="36798"/>
    <cellStyle name="輸入 11 3 2 5" xfId="36799"/>
    <cellStyle name="輸入 11 3 2 6" xfId="36800"/>
    <cellStyle name="輸入 11 3 3" xfId="36801"/>
    <cellStyle name="輸入 11 3 3 2" xfId="36802"/>
    <cellStyle name="輸入 11 3 3 2 2" xfId="36803"/>
    <cellStyle name="輸入 11 3 3 3" xfId="36804"/>
    <cellStyle name="輸入 11 3 3 3 2" xfId="36805"/>
    <cellStyle name="輸入 11 3 3 4" xfId="36806"/>
    <cellStyle name="輸入 11 3 3 4 2" xfId="36807"/>
    <cellStyle name="輸入 11 3 3 4 3" xfId="36808"/>
    <cellStyle name="輸入 11 3 3 5" xfId="36809"/>
    <cellStyle name="輸入 11 3 4" xfId="36810"/>
    <cellStyle name="輸入 11 3 4 2" xfId="36811"/>
    <cellStyle name="輸入 11 3 4 2 2" xfId="36812"/>
    <cellStyle name="輸入 11 3 4 3" xfId="36813"/>
    <cellStyle name="輸入 11 3 4 3 2" xfId="36814"/>
    <cellStyle name="輸入 11 3 4 3 3" xfId="36815"/>
    <cellStyle name="輸入 11 3 4 4" xfId="36816"/>
    <cellStyle name="輸入 11 3 4 5" xfId="36817"/>
    <cellStyle name="輸入 11 3 5" xfId="36818"/>
    <cellStyle name="輸入 11 3 5 2" xfId="36819"/>
    <cellStyle name="輸入 11 3 6" xfId="36820"/>
    <cellStyle name="輸入 11 3 6 2" xfId="36821"/>
    <cellStyle name="輸入 11 3 7" xfId="36822"/>
    <cellStyle name="輸入 11 3 7 2" xfId="36823"/>
    <cellStyle name="輸入 11 3 7 3" xfId="36824"/>
    <cellStyle name="輸入 11 3 8" xfId="36825"/>
    <cellStyle name="輸入 11 3 9" xfId="36826"/>
    <cellStyle name="輸入 11 4" xfId="36827"/>
    <cellStyle name="輸入 11 4 2" xfId="36828"/>
    <cellStyle name="輸入 11 4 2 2" xfId="36829"/>
    <cellStyle name="輸入 11 4 2 2 2" xfId="36830"/>
    <cellStyle name="輸入 11 4 2 3" xfId="36831"/>
    <cellStyle name="輸入 11 4 2 3 2" xfId="36832"/>
    <cellStyle name="輸入 11 4 2 4" xfId="36833"/>
    <cellStyle name="輸入 11 4 2 4 2" xfId="36834"/>
    <cellStyle name="輸入 11 4 2 4 3" xfId="36835"/>
    <cellStyle name="輸入 11 4 2 5" xfId="36836"/>
    <cellStyle name="輸入 11 4 2 6" xfId="36837"/>
    <cellStyle name="輸入 11 4 3" xfId="36838"/>
    <cellStyle name="輸入 11 4 3 2" xfId="36839"/>
    <cellStyle name="輸入 11 4 3 2 2" xfId="36840"/>
    <cellStyle name="輸入 11 4 3 3" xfId="36841"/>
    <cellStyle name="輸入 11 4 3 3 2" xfId="36842"/>
    <cellStyle name="輸入 11 4 3 4" xfId="36843"/>
    <cellStyle name="輸入 11 4 3 4 2" xfId="36844"/>
    <cellStyle name="輸入 11 4 3 4 3" xfId="36845"/>
    <cellStyle name="輸入 11 4 3 5" xfId="36846"/>
    <cellStyle name="輸入 11 4 4" xfId="36847"/>
    <cellStyle name="輸入 11 4 4 2" xfId="36848"/>
    <cellStyle name="輸入 11 4 4 2 2" xfId="36849"/>
    <cellStyle name="輸入 11 4 4 3" xfId="36850"/>
    <cellStyle name="輸入 11 4 4 3 2" xfId="36851"/>
    <cellStyle name="輸入 11 4 4 3 3" xfId="36852"/>
    <cellStyle name="輸入 11 4 4 4" xfId="36853"/>
    <cellStyle name="輸入 11 4 4 5" xfId="36854"/>
    <cellStyle name="輸入 11 4 5" xfId="36855"/>
    <cellStyle name="輸入 11 4 5 2" xfId="36856"/>
    <cellStyle name="輸入 11 4 6" xfId="36857"/>
    <cellStyle name="輸入 11 4 6 2" xfId="36858"/>
    <cellStyle name="輸入 11 4 7" xfId="36859"/>
    <cellStyle name="輸入 11 4 7 2" xfId="36860"/>
    <cellStyle name="輸入 11 4 7 3" xfId="36861"/>
    <cellStyle name="輸入 11 4 8" xfId="36862"/>
    <cellStyle name="輸入 11 4 9" xfId="36863"/>
    <cellStyle name="輸入 11 5" xfId="36864"/>
    <cellStyle name="輸入 11 5 2" xfId="36865"/>
    <cellStyle name="輸入 11 5 2 2" xfId="36866"/>
    <cellStyle name="輸入 11 5 2 3" xfId="36867"/>
    <cellStyle name="輸入 11 5 3" xfId="36868"/>
    <cellStyle name="輸入 11 5 3 2" xfId="36869"/>
    <cellStyle name="輸入 11 5 4" xfId="36870"/>
    <cellStyle name="輸入 11 5 4 2" xfId="36871"/>
    <cellStyle name="輸入 11 5 4 3" xfId="36872"/>
    <cellStyle name="輸入 11 5 5" xfId="36873"/>
    <cellStyle name="輸入 11 5 6" xfId="36874"/>
    <cellStyle name="輸入 11 6" xfId="36875"/>
    <cellStyle name="輸入 11 6 2" xfId="36876"/>
    <cellStyle name="輸入 11 6 2 2" xfId="36877"/>
    <cellStyle name="輸入 11 6 3" xfId="36878"/>
    <cellStyle name="輸入 11 6 3 2" xfId="36879"/>
    <cellStyle name="輸入 11 6 3 3" xfId="36880"/>
    <cellStyle name="輸入 11 6 4" xfId="36881"/>
    <cellStyle name="輸入 11 6 5" xfId="36882"/>
    <cellStyle name="輸入 11 6 6" xfId="36883"/>
    <cellStyle name="輸入 11 7" xfId="36884"/>
    <cellStyle name="輸入 11 7 2" xfId="36885"/>
    <cellStyle name="輸入 11 7 2 2" xfId="36886"/>
    <cellStyle name="輸入 11 7 3" xfId="36887"/>
    <cellStyle name="輸入 11 7 3 2" xfId="36888"/>
    <cellStyle name="輸入 11 7 3 3" xfId="36889"/>
    <cellStyle name="輸入 11 7 4" xfId="36890"/>
    <cellStyle name="輸入 11 8" xfId="36891"/>
    <cellStyle name="輸入 11 8 2" xfId="36892"/>
    <cellStyle name="輸入 11 9" xfId="36893"/>
    <cellStyle name="輸入 11 9 2" xfId="36894"/>
    <cellStyle name="輸入 12" xfId="36895"/>
    <cellStyle name="輸入 12 10" xfId="36896"/>
    <cellStyle name="輸入 12 10 2" xfId="36897"/>
    <cellStyle name="輸入 12 10 3" xfId="36898"/>
    <cellStyle name="輸入 12 11" xfId="36899"/>
    <cellStyle name="輸入 12 2" xfId="36900"/>
    <cellStyle name="輸入 12 2 2" xfId="36901"/>
    <cellStyle name="輸入 12 2 2 2" xfId="36902"/>
    <cellStyle name="輸入 12 2 2 2 2" xfId="36903"/>
    <cellStyle name="輸入 12 2 2 3" xfId="36904"/>
    <cellStyle name="輸入 12 2 2 3 2" xfId="36905"/>
    <cellStyle name="輸入 12 2 2 4" xfId="36906"/>
    <cellStyle name="輸入 12 2 2 4 2" xfId="36907"/>
    <cellStyle name="輸入 12 2 2 4 3" xfId="36908"/>
    <cellStyle name="輸入 12 2 2 5" xfId="36909"/>
    <cellStyle name="輸入 12 2 2 6" xfId="36910"/>
    <cellStyle name="輸入 12 2 3" xfId="36911"/>
    <cellStyle name="輸入 12 2 3 2" xfId="36912"/>
    <cellStyle name="輸入 12 2 3 2 2" xfId="36913"/>
    <cellStyle name="輸入 12 2 3 3" xfId="36914"/>
    <cellStyle name="輸入 12 2 3 3 2" xfId="36915"/>
    <cellStyle name="輸入 12 2 3 4" xfId="36916"/>
    <cellStyle name="輸入 12 2 3 4 2" xfId="36917"/>
    <cellStyle name="輸入 12 2 3 4 3" xfId="36918"/>
    <cellStyle name="輸入 12 2 3 5" xfId="36919"/>
    <cellStyle name="輸入 12 2 4" xfId="36920"/>
    <cellStyle name="輸入 12 2 4 2" xfId="36921"/>
    <cellStyle name="輸入 12 2 4 2 2" xfId="36922"/>
    <cellStyle name="輸入 12 2 4 3" xfId="36923"/>
    <cellStyle name="輸入 12 2 4 3 2" xfId="36924"/>
    <cellStyle name="輸入 12 2 4 3 3" xfId="36925"/>
    <cellStyle name="輸入 12 2 4 4" xfId="36926"/>
    <cellStyle name="輸入 12 2 4 5" xfId="36927"/>
    <cellStyle name="輸入 12 2 5" xfId="36928"/>
    <cellStyle name="輸入 12 2 5 2" xfId="36929"/>
    <cellStyle name="輸入 12 2 6" xfId="36930"/>
    <cellStyle name="輸入 12 2 6 2" xfId="36931"/>
    <cellStyle name="輸入 12 2 7" xfId="36932"/>
    <cellStyle name="輸入 12 2 7 2" xfId="36933"/>
    <cellStyle name="輸入 12 2 7 3" xfId="36934"/>
    <cellStyle name="輸入 12 2 8" xfId="36935"/>
    <cellStyle name="輸入 12 2 9" xfId="36936"/>
    <cellStyle name="輸入 12 3" xfId="36937"/>
    <cellStyle name="輸入 12 3 2" xfId="36938"/>
    <cellStyle name="輸入 12 3 2 2" xfId="36939"/>
    <cellStyle name="輸入 12 3 2 2 2" xfId="36940"/>
    <cellStyle name="輸入 12 3 2 3" xfId="36941"/>
    <cellStyle name="輸入 12 3 2 3 2" xfId="36942"/>
    <cellStyle name="輸入 12 3 2 4" xfId="36943"/>
    <cellStyle name="輸入 12 3 2 4 2" xfId="36944"/>
    <cellStyle name="輸入 12 3 2 4 3" xfId="36945"/>
    <cellStyle name="輸入 12 3 2 5" xfId="36946"/>
    <cellStyle name="輸入 12 3 2 6" xfId="36947"/>
    <cellStyle name="輸入 12 3 3" xfId="36948"/>
    <cellStyle name="輸入 12 3 3 2" xfId="36949"/>
    <cellStyle name="輸入 12 3 3 2 2" xfId="36950"/>
    <cellStyle name="輸入 12 3 3 3" xfId="36951"/>
    <cellStyle name="輸入 12 3 3 3 2" xfId="36952"/>
    <cellStyle name="輸入 12 3 3 4" xfId="36953"/>
    <cellStyle name="輸入 12 3 3 4 2" xfId="36954"/>
    <cellStyle name="輸入 12 3 3 4 3" xfId="36955"/>
    <cellStyle name="輸入 12 3 3 5" xfId="36956"/>
    <cellStyle name="輸入 12 3 4" xfId="36957"/>
    <cellStyle name="輸入 12 3 4 2" xfId="36958"/>
    <cellStyle name="輸入 12 3 4 2 2" xfId="36959"/>
    <cellStyle name="輸入 12 3 4 3" xfId="36960"/>
    <cellStyle name="輸入 12 3 4 3 2" xfId="36961"/>
    <cellStyle name="輸入 12 3 4 3 3" xfId="36962"/>
    <cellStyle name="輸入 12 3 4 4" xfId="36963"/>
    <cellStyle name="輸入 12 3 4 5" xfId="36964"/>
    <cellStyle name="輸入 12 3 5" xfId="36965"/>
    <cellStyle name="輸入 12 3 5 2" xfId="36966"/>
    <cellStyle name="輸入 12 3 6" xfId="36967"/>
    <cellStyle name="輸入 12 3 6 2" xfId="36968"/>
    <cellStyle name="輸入 12 3 7" xfId="36969"/>
    <cellStyle name="輸入 12 3 7 2" xfId="36970"/>
    <cellStyle name="輸入 12 3 7 3" xfId="36971"/>
    <cellStyle name="輸入 12 3 8" xfId="36972"/>
    <cellStyle name="輸入 12 3 9" xfId="36973"/>
    <cellStyle name="輸入 12 4" xfId="36974"/>
    <cellStyle name="輸入 12 4 2" xfId="36975"/>
    <cellStyle name="輸入 12 4 2 2" xfId="36976"/>
    <cellStyle name="輸入 12 4 2 2 2" xfId="36977"/>
    <cellStyle name="輸入 12 4 2 3" xfId="36978"/>
    <cellStyle name="輸入 12 4 2 3 2" xfId="36979"/>
    <cellStyle name="輸入 12 4 2 4" xfId="36980"/>
    <cellStyle name="輸入 12 4 2 4 2" xfId="36981"/>
    <cellStyle name="輸入 12 4 2 4 3" xfId="36982"/>
    <cellStyle name="輸入 12 4 2 5" xfId="36983"/>
    <cellStyle name="輸入 12 4 2 6" xfId="36984"/>
    <cellStyle name="輸入 12 4 3" xfId="36985"/>
    <cellStyle name="輸入 12 4 3 2" xfId="36986"/>
    <cellStyle name="輸入 12 4 3 2 2" xfId="36987"/>
    <cellStyle name="輸入 12 4 3 3" xfId="36988"/>
    <cellStyle name="輸入 12 4 3 3 2" xfId="36989"/>
    <cellStyle name="輸入 12 4 3 4" xfId="36990"/>
    <cellStyle name="輸入 12 4 3 4 2" xfId="36991"/>
    <cellStyle name="輸入 12 4 3 4 3" xfId="36992"/>
    <cellStyle name="輸入 12 4 3 5" xfId="36993"/>
    <cellStyle name="輸入 12 4 4" xfId="36994"/>
    <cellStyle name="輸入 12 4 4 2" xfId="36995"/>
    <cellStyle name="輸入 12 4 4 2 2" xfId="36996"/>
    <cellStyle name="輸入 12 4 4 3" xfId="36997"/>
    <cellStyle name="輸入 12 4 4 3 2" xfId="36998"/>
    <cellStyle name="輸入 12 4 4 3 3" xfId="36999"/>
    <cellStyle name="輸入 12 4 4 4" xfId="37000"/>
    <cellStyle name="輸入 12 4 4 5" xfId="37001"/>
    <cellStyle name="輸入 12 4 5" xfId="37002"/>
    <cellStyle name="輸入 12 4 5 2" xfId="37003"/>
    <cellStyle name="輸入 12 4 6" xfId="37004"/>
    <cellStyle name="輸入 12 4 6 2" xfId="37005"/>
    <cellStyle name="輸入 12 4 7" xfId="37006"/>
    <cellStyle name="輸入 12 4 7 2" xfId="37007"/>
    <cellStyle name="輸入 12 4 7 3" xfId="37008"/>
    <cellStyle name="輸入 12 4 8" xfId="37009"/>
    <cellStyle name="輸入 12 4 9" xfId="37010"/>
    <cellStyle name="輸入 12 5" xfId="37011"/>
    <cellStyle name="輸入 12 5 2" xfId="37012"/>
    <cellStyle name="輸入 12 5 2 2" xfId="37013"/>
    <cellStyle name="輸入 12 5 2 3" xfId="37014"/>
    <cellStyle name="輸入 12 5 3" xfId="37015"/>
    <cellStyle name="輸入 12 5 3 2" xfId="37016"/>
    <cellStyle name="輸入 12 5 4" xfId="37017"/>
    <cellStyle name="輸入 12 5 4 2" xfId="37018"/>
    <cellStyle name="輸入 12 5 4 3" xfId="37019"/>
    <cellStyle name="輸入 12 5 5" xfId="37020"/>
    <cellStyle name="輸入 12 5 6" xfId="37021"/>
    <cellStyle name="輸入 12 6" xfId="37022"/>
    <cellStyle name="輸入 12 6 2" xfId="37023"/>
    <cellStyle name="輸入 12 6 2 2" xfId="37024"/>
    <cellStyle name="輸入 12 6 3" xfId="37025"/>
    <cellStyle name="輸入 12 6 3 2" xfId="37026"/>
    <cellStyle name="輸入 12 6 3 3" xfId="37027"/>
    <cellStyle name="輸入 12 6 4" xfId="37028"/>
    <cellStyle name="輸入 12 6 5" xfId="37029"/>
    <cellStyle name="輸入 12 6 6" xfId="37030"/>
    <cellStyle name="輸入 12 7" xfId="37031"/>
    <cellStyle name="輸入 12 7 2" xfId="37032"/>
    <cellStyle name="輸入 12 7 2 2" xfId="37033"/>
    <cellStyle name="輸入 12 7 3" xfId="37034"/>
    <cellStyle name="輸入 12 7 3 2" xfId="37035"/>
    <cellStyle name="輸入 12 7 3 3" xfId="37036"/>
    <cellStyle name="輸入 12 7 4" xfId="37037"/>
    <cellStyle name="輸入 12 8" xfId="37038"/>
    <cellStyle name="輸入 12 8 2" xfId="37039"/>
    <cellStyle name="輸入 12 9" xfId="37040"/>
    <cellStyle name="輸入 12 9 2" xfId="37041"/>
    <cellStyle name="輸入 13" xfId="37042"/>
    <cellStyle name="輸入 13 10" xfId="37043"/>
    <cellStyle name="輸入 13 10 2" xfId="37044"/>
    <cellStyle name="輸入 13 10 3" xfId="37045"/>
    <cellStyle name="輸入 13 11" xfId="37046"/>
    <cellStyle name="輸入 13 2" xfId="37047"/>
    <cellStyle name="輸入 13 2 2" xfId="37048"/>
    <cellStyle name="輸入 13 2 2 2" xfId="37049"/>
    <cellStyle name="輸入 13 2 2 2 2" xfId="37050"/>
    <cellStyle name="輸入 13 2 2 3" xfId="37051"/>
    <cellStyle name="輸入 13 2 2 3 2" xfId="37052"/>
    <cellStyle name="輸入 13 2 2 4" xfId="37053"/>
    <cellStyle name="輸入 13 2 2 4 2" xfId="37054"/>
    <cellStyle name="輸入 13 2 2 4 3" xfId="37055"/>
    <cellStyle name="輸入 13 2 2 5" xfId="37056"/>
    <cellStyle name="輸入 13 2 2 6" xfId="37057"/>
    <cellStyle name="輸入 13 2 3" xfId="37058"/>
    <cellStyle name="輸入 13 2 3 2" xfId="37059"/>
    <cellStyle name="輸入 13 2 3 2 2" xfId="37060"/>
    <cellStyle name="輸入 13 2 3 3" xfId="37061"/>
    <cellStyle name="輸入 13 2 3 3 2" xfId="37062"/>
    <cellStyle name="輸入 13 2 3 4" xfId="37063"/>
    <cellStyle name="輸入 13 2 3 4 2" xfId="37064"/>
    <cellStyle name="輸入 13 2 3 4 3" xfId="37065"/>
    <cellStyle name="輸入 13 2 3 5" xfId="37066"/>
    <cellStyle name="輸入 13 2 4" xfId="37067"/>
    <cellStyle name="輸入 13 2 4 2" xfId="37068"/>
    <cellStyle name="輸入 13 2 4 2 2" xfId="37069"/>
    <cellStyle name="輸入 13 2 4 3" xfId="37070"/>
    <cellStyle name="輸入 13 2 4 3 2" xfId="37071"/>
    <cellStyle name="輸入 13 2 4 3 3" xfId="37072"/>
    <cellStyle name="輸入 13 2 4 4" xfId="37073"/>
    <cellStyle name="輸入 13 2 4 5" xfId="37074"/>
    <cellStyle name="輸入 13 2 5" xfId="37075"/>
    <cellStyle name="輸入 13 2 5 2" xfId="37076"/>
    <cellStyle name="輸入 13 2 6" xfId="37077"/>
    <cellStyle name="輸入 13 2 6 2" xfId="37078"/>
    <cellStyle name="輸入 13 2 7" xfId="37079"/>
    <cellStyle name="輸入 13 2 7 2" xfId="37080"/>
    <cellStyle name="輸入 13 2 7 3" xfId="37081"/>
    <cellStyle name="輸入 13 2 8" xfId="37082"/>
    <cellStyle name="輸入 13 2 9" xfId="37083"/>
    <cellStyle name="輸入 13 3" xfId="37084"/>
    <cellStyle name="輸入 13 3 2" xfId="37085"/>
    <cellStyle name="輸入 13 3 2 2" xfId="37086"/>
    <cellStyle name="輸入 13 3 2 2 2" xfId="37087"/>
    <cellStyle name="輸入 13 3 2 3" xfId="37088"/>
    <cellStyle name="輸入 13 3 2 3 2" xfId="37089"/>
    <cellStyle name="輸入 13 3 2 4" xfId="37090"/>
    <cellStyle name="輸入 13 3 2 4 2" xfId="37091"/>
    <cellStyle name="輸入 13 3 2 4 3" xfId="37092"/>
    <cellStyle name="輸入 13 3 2 5" xfId="37093"/>
    <cellStyle name="輸入 13 3 2 6" xfId="37094"/>
    <cellStyle name="輸入 13 3 3" xfId="37095"/>
    <cellStyle name="輸入 13 3 3 2" xfId="37096"/>
    <cellStyle name="輸入 13 3 3 2 2" xfId="37097"/>
    <cellStyle name="輸入 13 3 3 3" xfId="37098"/>
    <cellStyle name="輸入 13 3 3 3 2" xfId="37099"/>
    <cellStyle name="輸入 13 3 3 4" xfId="37100"/>
    <cellStyle name="輸入 13 3 3 4 2" xfId="37101"/>
    <cellStyle name="輸入 13 3 3 4 3" xfId="37102"/>
    <cellStyle name="輸入 13 3 3 5" xfId="37103"/>
    <cellStyle name="輸入 13 3 4" xfId="37104"/>
    <cellStyle name="輸入 13 3 4 2" xfId="37105"/>
    <cellStyle name="輸入 13 3 4 2 2" xfId="37106"/>
    <cellStyle name="輸入 13 3 4 3" xfId="37107"/>
    <cellStyle name="輸入 13 3 4 3 2" xfId="37108"/>
    <cellStyle name="輸入 13 3 4 3 3" xfId="37109"/>
    <cellStyle name="輸入 13 3 4 4" xfId="37110"/>
    <cellStyle name="輸入 13 3 4 5" xfId="37111"/>
    <cellStyle name="輸入 13 3 5" xfId="37112"/>
    <cellStyle name="輸入 13 3 5 2" xfId="37113"/>
    <cellStyle name="輸入 13 3 6" xfId="37114"/>
    <cellStyle name="輸入 13 3 6 2" xfId="37115"/>
    <cellStyle name="輸入 13 3 7" xfId="37116"/>
    <cellStyle name="輸入 13 3 7 2" xfId="37117"/>
    <cellStyle name="輸入 13 3 7 3" xfId="37118"/>
    <cellStyle name="輸入 13 3 8" xfId="37119"/>
    <cellStyle name="輸入 13 3 9" xfId="37120"/>
    <cellStyle name="輸入 13 4" xfId="37121"/>
    <cellStyle name="輸入 13 4 2" xfId="37122"/>
    <cellStyle name="輸入 13 4 2 2" xfId="37123"/>
    <cellStyle name="輸入 13 4 2 2 2" xfId="37124"/>
    <cellStyle name="輸入 13 4 2 3" xfId="37125"/>
    <cellStyle name="輸入 13 4 2 3 2" xfId="37126"/>
    <cellStyle name="輸入 13 4 2 4" xfId="37127"/>
    <cellStyle name="輸入 13 4 2 4 2" xfId="37128"/>
    <cellStyle name="輸入 13 4 2 4 3" xfId="37129"/>
    <cellStyle name="輸入 13 4 2 5" xfId="37130"/>
    <cellStyle name="輸入 13 4 2 6" xfId="37131"/>
    <cellStyle name="輸入 13 4 3" xfId="37132"/>
    <cellStyle name="輸入 13 4 3 2" xfId="37133"/>
    <cellStyle name="輸入 13 4 3 2 2" xfId="37134"/>
    <cellStyle name="輸入 13 4 3 3" xfId="37135"/>
    <cellStyle name="輸入 13 4 3 3 2" xfId="37136"/>
    <cellStyle name="輸入 13 4 3 4" xfId="37137"/>
    <cellStyle name="輸入 13 4 3 4 2" xfId="37138"/>
    <cellStyle name="輸入 13 4 3 4 3" xfId="37139"/>
    <cellStyle name="輸入 13 4 3 5" xfId="37140"/>
    <cellStyle name="輸入 13 4 4" xfId="37141"/>
    <cellStyle name="輸入 13 4 4 2" xfId="37142"/>
    <cellStyle name="輸入 13 4 4 2 2" xfId="37143"/>
    <cellStyle name="輸入 13 4 4 3" xfId="37144"/>
    <cellStyle name="輸入 13 4 4 3 2" xfId="37145"/>
    <cellStyle name="輸入 13 4 4 3 3" xfId="37146"/>
    <cellStyle name="輸入 13 4 4 4" xfId="37147"/>
    <cellStyle name="輸入 13 4 4 5" xfId="37148"/>
    <cellStyle name="輸入 13 4 5" xfId="37149"/>
    <cellStyle name="輸入 13 4 5 2" xfId="37150"/>
    <cellStyle name="輸入 13 4 6" xfId="37151"/>
    <cellStyle name="輸入 13 4 6 2" xfId="37152"/>
    <cellStyle name="輸入 13 4 7" xfId="37153"/>
    <cellStyle name="輸入 13 4 7 2" xfId="37154"/>
    <cellStyle name="輸入 13 4 7 3" xfId="37155"/>
    <cellStyle name="輸入 13 4 8" xfId="37156"/>
    <cellStyle name="輸入 13 4 9" xfId="37157"/>
    <cellStyle name="輸入 13 5" xfId="37158"/>
    <cellStyle name="輸入 13 5 2" xfId="37159"/>
    <cellStyle name="輸入 13 5 2 2" xfId="37160"/>
    <cellStyle name="輸入 13 5 2 3" xfId="37161"/>
    <cellStyle name="輸入 13 5 3" xfId="37162"/>
    <cellStyle name="輸入 13 5 3 2" xfId="37163"/>
    <cellStyle name="輸入 13 5 4" xfId="37164"/>
    <cellStyle name="輸入 13 5 4 2" xfId="37165"/>
    <cellStyle name="輸入 13 5 4 3" xfId="37166"/>
    <cellStyle name="輸入 13 5 5" xfId="37167"/>
    <cellStyle name="輸入 13 5 6" xfId="37168"/>
    <cellStyle name="輸入 13 6" xfId="37169"/>
    <cellStyle name="輸入 13 6 2" xfId="37170"/>
    <cellStyle name="輸入 13 6 2 2" xfId="37171"/>
    <cellStyle name="輸入 13 6 3" xfId="37172"/>
    <cellStyle name="輸入 13 6 3 2" xfId="37173"/>
    <cellStyle name="輸入 13 6 3 3" xfId="37174"/>
    <cellStyle name="輸入 13 6 4" xfId="37175"/>
    <cellStyle name="輸入 13 6 5" xfId="37176"/>
    <cellStyle name="輸入 13 6 6" xfId="37177"/>
    <cellStyle name="輸入 13 7" xfId="37178"/>
    <cellStyle name="輸入 13 7 2" xfId="37179"/>
    <cellStyle name="輸入 13 7 2 2" xfId="37180"/>
    <cellStyle name="輸入 13 7 3" xfId="37181"/>
    <cellStyle name="輸入 13 7 3 2" xfId="37182"/>
    <cellStyle name="輸入 13 7 3 3" xfId="37183"/>
    <cellStyle name="輸入 13 7 4" xfId="37184"/>
    <cellStyle name="輸入 13 8" xfId="37185"/>
    <cellStyle name="輸入 13 8 2" xfId="37186"/>
    <cellStyle name="輸入 13 9" xfId="37187"/>
    <cellStyle name="輸入 13 9 2" xfId="37188"/>
    <cellStyle name="輸入 14" xfId="37189"/>
    <cellStyle name="輸入 14 10" xfId="37190"/>
    <cellStyle name="輸入 14 10 2" xfId="37191"/>
    <cellStyle name="輸入 14 10 3" xfId="37192"/>
    <cellStyle name="輸入 14 11" xfId="37193"/>
    <cellStyle name="輸入 14 2" xfId="37194"/>
    <cellStyle name="輸入 14 2 2" xfId="37195"/>
    <cellStyle name="輸入 14 2 2 2" xfId="37196"/>
    <cellStyle name="輸入 14 2 2 2 2" xfId="37197"/>
    <cellStyle name="輸入 14 2 2 3" xfId="37198"/>
    <cellStyle name="輸入 14 2 2 3 2" xfId="37199"/>
    <cellStyle name="輸入 14 2 2 4" xfId="37200"/>
    <cellStyle name="輸入 14 2 2 4 2" xfId="37201"/>
    <cellStyle name="輸入 14 2 2 4 3" xfId="37202"/>
    <cellStyle name="輸入 14 2 2 5" xfId="37203"/>
    <cellStyle name="輸入 14 2 2 6" xfId="37204"/>
    <cellStyle name="輸入 14 2 3" xfId="37205"/>
    <cellStyle name="輸入 14 2 3 2" xfId="37206"/>
    <cellStyle name="輸入 14 2 3 2 2" xfId="37207"/>
    <cellStyle name="輸入 14 2 3 3" xfId="37208"/>
    <cellStyle name="輸入 14 2 3 3 2" xfId="37209"/>
    <cellStyle name="輸入 14 2 3 4" xfId="37210"/>
    <cellStyle name="輸入 14 2 3 4 2" xfId="37211"/>
    <cellStyle name="輸入 14 2 3 4 3" xfId="37212"/>
    <cellStyle name="輸入 14 2 3 5" xfId="37213"/>
    <cellStyle name="輸入 14 2 4" xfId="37214"/>
    <cellStyle name="輸入 14 2 4 2" xfId="37215"/>
    <cellStyle name="輸入 14 2 4 2 2" xfId="37216"/>
    <cellStyle name="輸入 14 2 4 3" xfId="37217"/>
    <cellStyle name="輸入 14 2 4 3 2" xfId="37218"/>
    <cellStyle name="輸入 14 2 4 3 3" xfId="37219"/>
    <cellStyle name="輸入 14 2 4 4" xfId="37220"/>
    <cellStyle name="輸入 14 2 4 5" xfId="37221"/>
    <cellStyle name="輸入 14 2 5" xfId="37222"/>
    <cellStyle name="輸入 14 2 5 2" xfId="37223"/>
    <cellStyle name="輸入 14 2 6" xfId="37224"/>
    <cellStyle name="輸入 14 2 6 2" xfId="37225"/>
    <cellStyle name="輸入 14 2 7" xfId="37226"/>
    <cellStyle name="輸入 14 2 7 2" xfId="37227"/>
    <cellStyle name="輸入 14 2 7 3" xfId="37228"/>
    <cellStyle name="輸入 14 2 8" xfId="37229"/>
    <cellStyle name="輸入 14 2 9" xfId="37230"/>
    <cellStyle name="輸入 14 3" xfId="37231"/>
    <cellStyle name="輸入 14 3 2" xfId="37232"/>
    <cellStyle name="輸入 14 3 2 2" xfId="37233"/>
    <cellStyle name="輸入 14 3 2 2 2" xfId="37234"/>
    <cellStyle name="輸入 14 3 2 3" xfId="37235"/>
    <cellStyle name="輸入 14 3 2 3 2" xfId="37236"/>
    <cellStyle name="輸入 14 3 2 4" xfId="37237"/>
    <cellStyle name="輸入 14 3 2 4 2" xfId="37238"/>
    <cellStyle name="輸入 14 3 2 4 3" xfId="37239"/>
    <cellStyle name="輸入 14 3 2 5" xfId="37240"/>
    <cellStyle name="輸入 14 3 2 6" xfId="37241"/>
    <cellStyle name="輸入 14 3 3" xfId="37242"/>
    <cellStyle name="輸入 14 3 3 2" xfId="37243"/>
    <cellStyle name="輸入 14 3 3 2 2" xfId="37244"/>
    <cellStyle name="輸入 14 3 3 3" xfId="37245"/>
    <cellStyle name="輸入 14 3 3 3 2" xfId="37246"/>
    <cellStyle name="輸入 14 3 3 4" xfId="37247"/>
    <cellStyle name="輸入 14 3 3 4 2" xfId="37248"/>
    <cellStyle name="輸入 14 3 3 4 3" xfId="37249"/>
    <cellStyle name="輸入 14 3 3 5" xfId="37250"/>
    <cellStyle name="輸入 14 3 4" xfId="37251"/>
    <cellStyle name="輸入 14 3 4 2" xfId="37252"/>
    <cellStyle name="輸入 14 3 4 2 2" xfId="37253"/>
    <cellStyle name="輸入 14 3 4 3" xfId="37254"/>
    <cellStyle name="輸入 14 3 4 3 2" xfId="37255"/>
    <cellStyle name="輸入 14 3 4 3 3" xfId="37256"/>
    <cellStyle name="輸入 14 3 4 4" xfId="37257"/>
    <cellStyle name="輸入 14 3 4 5" xfId="37258"/>
    <cellStyle name="輸入 14 3 5" xfId="37259"/>
    <cellStyle name="輸入 14 3 5 2" xfId="37260"/>
    <cellStyle name="輸入 14 3 6" xfId="37261"/>
    <cellStyle name="輸入 14 3 6 2" xfId="37262"/>
    <cellStyle name="輸入 14 3 7" xfId="37263"/>
    <cellStyle name="輸入 14 3 7 2" xfId="37264"/>
    <cellStyle name="輸入 14 3 7 3" xfId="37265"/>
    <cellStyle name="輸入 14 3 8" xfId="37266"/>
    <cellStyle name="輸入 14 3 9" xfId="37267"/>
    <cellStyle name="輸入 14 4" xfId="37268"/>
    <cellStyle name="輸入 14 4 2" xfId="37269"/>
    <cellStyle name="輸入 14 4 2 2" xfId="37270"/>
    <cellStyle name="輸入 14 4 2 2 2" xfId="37271"/>
    <cellStyle name="輸入 14 4 2 3" xfId="37272"/>
    <cellStyle name="輸入 14 4 2 3 2" xfId="37273"/>
    <cellStyle name="輸入 14 4 2 4" xfId="37274"/>
    <cellStyle name="輸入 14 4 2 4 2" xfId="37275"/>
    <cellStyle name="輸入 14 4 2 4 3" xfId="37276"/>
    <cellStyle name="輸入 14 4 2 5" xfId="37277"/>
    <cellStyle name="輸入 14 4 2 6" xfId="37278"/>
    <cellStyle name="輸入 14 4 3" xfId="37279"/>
    <cellStyle name="輸入 14 4 3 2" xfId="37280"/>
    <cellStyle name="輸入 14 4 3 2 2" xfId="37281"/>
    <cellStyle name="輸入 14 4 3 3" xfId="37282"/>
    <cellStyle name="輸入 14 4 3 3 2" xfId="37283"/>
    <cellStyle name="輸入 14 4 3 4" xfId="37284"/>
    <cellStyle name="輸入 14 4 3 4 2" xfId="37285"/>
    <cellStyle name="輸入 14 4 3 4 3" xfId="37286"/>
    <cellStyle name="輸入 14 4 3 5" xfId="37287"/>
    <cellStyle name="輸入 14 4 4" xfId="37288"/>
    <cellStyle name="輸入 14 4 4 2" xfId="37289"/>
    <cellStyle name="輸入 14 4 4 2 2" xfId="37290"/>
    <cellStyle name="輸入 14 4 4 3" xfId="37291"/>
    <cellStyle name="輸入 14 4 4 3 2" xfId="37292"/>
    <cellStyle name="輸入 14 4 4 3 3" xfId="37293"/>
    <cellStyle name="輸入 14 4 4 4" xfId="37294"/>
    <cellStyle name="輸入 14 4 4 5" xfId="37295"/>
    <cellStyle name="輸入 14 4 5" xfId="37296"/>
    <cellStyle name="輸入 14 4 5 2" xfId="37297"/>
    <cellStyle name="輸入 14 4 6" xfId="37298"/>
    <cellStyle name="輸入 14 4 6 2" xfId="37299"/>
    <cellStyle name="輸入 14 4 7" xfId="37300"/>
    <cellStyle name="輸入 14 4 7 2" xfId="37301"/>
    <cellStyle name="輸入 14 4 7 3" xfId="37302"/>
    <cellStyle name="輸入 14 4 8" xfId="37303"/>
    <cellStyle name="輸入 14 4 9" xfId="37304"/>
    <cellStyle name="輸入 14 5" xfId="37305"/>
    <cellStyle name="輸入 14 5 2" xfId="37306"/>
    <cellStyle name="輸入 14 5 2 2" xfId="37307"/>
    <cellStyle name="輸入 14 5 2 3" xfId="37308"/>
    <cellStyle name="輸入 14 5 3" xfId="37309"/>
    <cellStyle name="輸入 14 5 3 2" xfId="37310"/>
    <cellStyle name="輸入 14 5 4" xfId="37311"/>
    <cellStyle name="輸入 14 5 4 2" xfId="37312"/>
    <cellStyle name="輸入 14 5 4 3" xfId="37313"/>
    <cellStyle name="輸入 14 5 5" xfId="37314"/>
    <cellStyle name="輸入 14 5 6" xfId="37315"/>
    <cellStyle name="輸入 14 6" xfId="37316"/>
    <cellStyle name="輸入 14 6 2" xfId="37317"/>
    <cellStyle name="輸入 14 6 2 2" xfId="37318"/>
    <cellStyle name="輸入 14 6 3" xfId="37319"/>
    <cellStyle name="輸入 14 6 3 2" xfId="37320"/>
    <cellStyle name="輸入 14 6 3 3" xfId="37321"/>
    <cellStyle name="輸入 14 6 4" xfId="37322"/>
    <cellStyle name="輸入 14 6 5" xfId="37323"/>
    <cellStyle name="輸入 14 6 6" xfId="37324"/>
    <cellStyle name="輸入 14 7" xfId="37325"/>
    <cellStyle name="輸入 14 7 2" xfId="37326"/>
    <cellStyle name="輸入 14 7 2 2" xfId="37327"/>
    <cellStyle name="輸入 14 7 3" xfId="37328"/>
    <cellStyle name="輸入 14 7 3 2" xfId="37329"/>
    <cellStyle name="輸入 14 7 3 3" xfId="37330"/>
    <cellStyle name="輸入 14 7 4" xfId="37331"/>
    <cellStyle name="輸入 14 8" xfId="37332"/>
    <cellStyle name="輸入 14 8 2" xfId="37333"/>
    <cellStyle name="輸入 14 9" xfId="37334"/>
    <cellStyle name="輸入 14 9 2" xfId="37335"/>
    <cellStyle name="輸入 15" xfId="37336"/>
    <cellStyle name="輸入 15 10" xfId="37337"/>
    <cellStyle name="輸入 15 10 2" xfId="37338"/>
    <cellStyle name="輸入 15 10 3" xfId="37339"/>
    <cellStyle name="輸入 15 11" xfId="37340"/>
    <cellStyle name="輸入 15 2" xfId="37341"/>
    <cellStyle name="輸入 15 2 2" xfId="37342"/>
    <cellStyle name="輸入 15 2 2 2" xfId="37343"/>
    <cellStyle name="輸入 15 2 2 2 2" xfId="37344"/>
    <cellStyle name="輸入 15 2 2 3" xfId="37345"/>
    <cellStyle name="輸入 15 2 2 3 2" xfId="37346"/>
    <cellStyle name="輸入 15 2 2 4" xfId="37347"/>
    <cellStyle name="輸入 15 2 2 4 2" xfId="37348"/>
    <cellStyle name="輸入 15 2 2 4 3" xfId="37349"/>
    <cellStyle name="輸入 15 2 2 5" xfId="37350"/>
    <cellStyle name="輸入 15 2 2 6" xfId="37351"/>
    <cellStyle name="輸入 15 2 3" xfId="37352"/>
    <cellStyle name="輸入 15 2 3 2" xfId="37353"/>
    <cellStyle name="輸入 15 2 3 2 2" xfId="37354"/>
    <cellStyle name="輸入 15 2 3 3" xfId="37355"/>
    <cellStyle name="輸入 15 2 3 3 2" xfId="37356"/>
    <cellStyle name="輸入 15 2 3 4" xfId="37357"/>
    <cellStyle name="輸入 15 2 3 4 2" xfId="37358"/>
    <cellStyle name="輸入 15 2 3 4 3" xfId="37359"/>
    <cellStyle name="輸入 15 2 3 5" xfId="37360"/>
    <cellStyle name="輸入 15 2 4" xfId="37361"/>
    <cellStyle name="輸入 15 2 4 2" xfId="37362"/>
    <cellStyle name="輸入 15 2 4 2 2" xfId="37363"/>
    <cellStyle name="輸入 15 2 4 3" xfId="37364"/>
    <cellStyle name="輸入 15 2 4 3 2" xfId="37365"/>
    <cellStyle name="輸入 15 2 4 3 3" xfId="37366"/>
    <cellStyle name="輸入 15 2 4 4" xfId="37367"/>
    <cellStyle name="輸入 15 2 4 5" xfId="37368"/>
    <cellStyle name="輸入 15 2 5" xfId="37369"/>
    <cellStyle name="輸入 15 2 5 2" xfId="37370"/>
    <cellStyle name="輸入 15 2 6" xfId="37371"/>
    <cellStyle name="輸入 15 2 6 2" xfId="37372"/>
    <cellStyle name="輸入 15 2 7" xfId="37373"/>
    <cellStyle name="輸入 15 2 7 2" xfId="37374"/>
    <cellStyle name="輸入 15 2 7 3" xfId="37375"/>
    <cellStyle name="輸入 15 2 8" xfId="37376"/>
    <cellStyle name="輸入 15 2 9" xfId="37377"/>
    <cellStyle name="輸入 15 3" xfId="37378"/>
    <cellStyle name="輸入 15 3 2" xfId="37379"/>
    <cellStyle name="輸入 15 3 2 2" xfId="37380"/>
    <cellStyle name="輸入 15 3 2 2 2" xfId="37381"/>
    <cellStyle name="輸入 15 3 2 3" xfId="37382"/>
    <cellStyle name="輸入 15 3 2 3 2" xfId="37383"/>
    <cellStyle name="輸入 15 3 2 4" xfId="37384"/>
    <cellStyle name="輸入 15 3 2 4 2" xfId="37385"/>
    <cellStyle name="輸入 15 3 2 4 3" xfId="37386"/>
    <cellStyle name="輸入 15 3 2 5" xfId="37387"/>
    <cellStyle name="輸入 15 3 2 6" xfId="37388"/>
    <cellStyle name="輸入 15 3 3" xfId="37389"/>
    <cellStyle name="輸入 15 3 3 2" xfId="37390"/>
    <cellStyle name="輸入 15 3 3 2 2" xfId="37391"/>
    <cellStyle name="輸入 15 3 3 3" xfId="37392"/>
    <cellStyle name="輸入 15 3 3 3 2" xfId="37393"/>
    <cellStyle name="輸入 15 3 3 4" xfId="37394"/>
    <cellStyle name="輸入 15 3 3 4 2" xfId="37395"/>
    <cellStyle name="輸入 15 3 3 4 3" xfId="37396"/>
    <cellStyle name="輸入 15 3 3 5" xfId="37397"/>
    <cellStyle name="輸入 15 3 4" xfId="37398"/>
    <cellStyle name="輸入 15 3 4 2" xfId="37399"/>
    <cellStyle name="輸入 15 3 4 2 2" xfId="37400"/>
    <cellStyle name="輸入 15 3 4 3" xfId="37401"/>
    <cellStyle name="輸入 15 3 4 3 2" xfId="37402"/>
    <cellStyle name="輸入 15 3 4 3 3" xfId="37403"/>
    <cellStyle name="輸入 15 3 4 4" xfId="37404"/>
    <cellStyle name="輸入 15 3 4 5" xfId="37405"/>
    <cellStyle name="輸入 15 3 5" xfId="37406"/>
    <cellStyle name="輸入 15 3 5 2" xfId="37407"/>
    <cellStyle name="輸入 15 3 6" xfId="37408"/>
    <cellStyle name="輸入 15 3 6 2" xfId="37409"/>
    <cellStyle name="輸入 15 3 7" xfId="37410"/>
    <cellStyle name="輸入 15 3 7 2" xfId="37411"/>
    <cellStyle name="輸入 15 3 7 3" xfId="37412"/>
    <cellStyle name="輸入 15 3 8" xfId="37413"/>
    <cellStyle name="輸入 15 3 9" xfId="37414"/>
    <cellStyle name="輸入 15 4" xfId="37415"/>
    <cellStyle name="輸入 15 4 2" xfId="37416"/>
    <cellStyle name="輸入 15 4 2 2" xfId="37417"/>
    <cellStyle name="輸入 15 4 2 2 2" xfId="37418"/>
    <cellStyle name="輸入 15 4 2 3" xfId="37419"/>
    <cellStyle name="輸入 15 4 2 3 2" xfId="37420"/>
    <cellStyle name="輸入 15 4 2 4" xfId="37421"/>
    <cellStyle name="輸入 15 4 2 4 2" xfId="37422"/>
    <cellStyle name="輸入 15 4 2 4 3" xfId="37423"/>
    <cellStyle name="輸入 15 4 2 5" xfId="37424"/>
    <cellStyle name="輸入 15 4 2 6" xfId="37425"/>
    <cellStyle name="輸入 15 4 3" xfId="37426"/>
    <cellStyle name="輸入 15 4 3 2" xfId="37427"/>
    <cellStyle name="輸入 15 4 3 2 2" xfId="37428"/>
    <cellStyle name="輸入 15 4 3 3" xfId="37429"/>
    <cellStyle name="輸入 15 4 3 3 2" xfId="37430"/>
    <cellStyle name="輸入 15 4 3 4" xfId="37431"/>
    <cellStyle name="輸入 15 4 3 4 2" xfId="37432"/>
    <cellStyle name="輸入 15 4 3 4 3" xfId="37433"/>
    <cellStyle name="輸入 15 4 3 5" xfId="37434"/>
    <cellStyle name="輸入 15 4 4" xfId="37435"/>
    <cellStyle name="輸入 15 4 4 2" xfId="37436"/>
    <cellStyle name="輸入 15 4 4 2 2" xfId="37437"/>
    <cellStyle name="輸入 15 4 4 3" xfId="37438"/>
    <cellStyle name="輸入 15 4 4 3 2" xfId="37439"/>
    <cellStyle name="輸入 15 4 4 3 3" xfId="37440"/>
    <cellStyle name="輸入 15 4 4 4" xfId="37441"/>
    <cellStyle name="輸入 15 4 4 5" xfId="37442"/>
    <cellStyle name="輸入 15 4 5" xfId="37443"/>
    <cellStyle name="輸入 15 4 5 2" xfId="37444"/>
    <cellStyle name="輸入 15 4 6" xfId="37445"/>
    <cellStyle name="輸入 15 4 6 2" xfId="37446"/>
    <cellStyle name="輸入 15 4 7" xfId="37447"/>
    <cellStyle name="輸入 15 4 7 2" xfId="37448"/>
    <cellStyle name="輸入 15 4 7 3" xfId="37449"/>
    <cellStyle name="輸入 15 4 8" xfId="37450"/>
    <cellStyle name="輸入 15 4 9" xfId="37451"/>
    <cellStyle name="輸入 15 5" xfId="37452"/>
    <cellStyle name="輸入 15 5 2" xfId="37453"/>
    <cellStyle name="輸入 15 5 2 2" xfId="37454"/>
    <cellStyle name="輸入 15 5 2 3" xfId="37455"/>
    <cellStyle name="輸入 15 5 3" xfId="37456"/>
    <cellStyle name="輸入 15 5 3 2" xfId="37457"/>
    <cellStyle name="輸入 15 5 4" xfId="37458"/>
    <cellStyle name="輸入 15 5 4 2" xfId="37459"/>
    <cellStyle name="輸入 15 5 4 3" xfId="37460"/>
    <cellStyle name="輸入 15 5 5" xfId="37461"/>
    <cellStyle name="輸入 15 5 6" xfId="37462"/>
    <cellStyle name="輸入 15 6" xfId="37463"/>
    <cellStyle name="輸入 15 6 2" xfId="37464"/>
    <cellStyle name="輸入 15 6 2 2" xfId="37465"/>
    <cellStyle name="輸入 15 6 3" xfId="37466"/>
    <cellStyle name="輸入 15 6 3 2" xfId="37467"/>
    <cellStyle name="輸入 15 6 3 3" xfId="37468"/>
    <cellStyle name="輸入 15 6 4" xfId="37469"/>
    <cellStyle name="輸入 15 6 5" xfId="37470"/>
    <cellStyle name="輸入 15 6 6" xfId="37471"/>
    <cellStyle name="輸入 15 7" xfId="37472"/>
    <cellStyle name="輸入 15 7 2" xfId="37473"/>
    <cellStyle name="輸入 15 7 2 2" xfId="37474"/>
    <cellStyle name="輸入 15 7 3" xfId="37475"/>
    <cellStyle name="輸入 15 7 3 2" xfId="37476"/>
    <cellStyle name="輸入 15 7 3 3" xfId="37477"/>
    <cellStyle name="輸入 15 7 4" xfId="37478"/>
    <cellStyle name="輸入 15 8" xfId="37479"/>
    <cellStyle name="輸入 15 8 2" xfId="37480"/>
    <cellStyle name="輸入 15 9" xfId="37481"/>
    <cellStyle name="輸入 15 9 2" xfId="37482"/>
    <cellStyle name="輸入 16" xfId="37483"/>
    <cellStyle name="輸入 16 10" xfId="37484"/>
    <cellStyle name="輸入 16 10 2" xfId="37485"/>
    <cellStyle name="輸入 16 10 3" xfId="37486"/>
    <cellStyle name="輸入 16 11" xfId="37487"/>
    <cellStyle name="輸入 16 2" xfId="37488"/>
    <cellStyle name="輸入 16 2 2" xfId="37489"/>
    <cellStyle name="輸入 16 2 2 2" xfId="37490"/>
    <cellStyle name="輸入 16 2 2 2 2" xfId="37491"/>
    <cellStyle name="輸入 16 2 2 3" xfId="37492"/>
    <cellStyle name="輸入 16 2 2 3 2" xfId="37493"/>
    <cellStyle name="輸入 16 2 2 4" xfId="37494"/>
    <cellStyle name="輸入 16 2 2 4 2" xfId="37495"/>
    <cellStyle name="輸入 16 2 2 4 3" xfId="37496"/>
    <cellStyle name="輸入 16 2 2 5" xfId="37497"/>
    <cellStyle name="輸入 16 2 2 6" xfId="37498"/>
    <cellStyle name="輸入 16 2 3" xfId="37499"/>
    <cellStyle name="輸入 16 2 3 2" xfId="37500"/>
    <cellStyle name="輸入 16 2 3 2 2" xfId="37501"/>
    <cellStyle name="輸入 16 2 3 3" xfId="37502"/>
    <cellStyle name="輸入 16 2 3 3 2" xfId="37503"/>
    <cellStyle name="輸入 16 2 3 4" xfId="37504"/>
    <cellStyle name="輸入 16 2 3 4 2" xfId="37505"/>
    <cellStyle name="輸入 16 2 3 4 3" xfId="37506"/>
    <cellStyle name="輸入 16 2 3 5" xfId="37507"/>
    <cellStyle name="輸入 16 2 4" xfId="37508"/>
    <cellStyle name="輸入 16 2 4 2" xfId="37509"/>
    <cellStyle name="輸入 16 2 4 2 2" xfId="37510"/>
    <cellStyle name="輸入 16 2 4 3" xfId="37511"/>
    <cellStyle name="輸入 16 2 4 3 2" xfId="37512"/>
    <cellStyle name="輸入 16 2 4 3 3" xfId="37513"/>
    <cellStyle name="輸入 16 2 4 4" xfId="37514"/>
    <cellStyle name="輸入 16 2 4 5" xfId="37515"/>
    <cellStyle name="輸入 16 2 5" xfId="37516"/>
    <cellStyle name="輸入 16 2 5 2" xfId="37517"/>
    <cellStyle name="輸入 16 2 6" xfId="37518"/>
    <cellStyle name="輸入 16 2 6 2" xfId="37519"/>
    <cellStyle name="輸入 16 2 7" xfId="37520"/>
    <cellStyle name="輸入 16 2 7 2" xfId="37521"/>
    <cellStyle name="輸入 16 2 7 3" xfId="37522"/>
    <cellStyle name="輸入 16 2 8" xfId="37523"/>
    <cellStyle name="輸入 16 2 9" xfId="37524"/>
    <cellStyle name="輸入 16 3" xfId="37525"/>
    <cellStyle name="輸入 16 3 2" xfId="37526"/>
    <cellStyle name="輸入 16 3 2 2" xfId="37527"/>
    <cellStyle name="輸入 16 3 2 2 2" xfId="37528"/>
    <cellStyle name="輸入 16 3 2 3" xfId="37529"/>
    <cellStyle name="輸入 16 3 2 3 2" xfId="37530"/>
    <cellStyle name="輸入 16 3 2 4" xfId="37531"/>
    <cellStyle name="輸入 16 3 2 4 2" xfId="37532"/>
    <cellStyle name="輸入 16 3 2 4 3" xfId="37533"/>
    <cellStyle name="輸入 16 3 2 5" xfId="37534"/>
    <cellStyle name="輸入 16 3 2 6" xfId="37535"/>
    <cellStyle name="輸入 16 3 3" xfId="37536"/>
    <cellStyle name="輸入 16 3 3 2" xfId="37537"/>
    <cellStyle name="輸入 16 3 3 2 2" xfId="37538"/>
    <cellStyle name="輸入 16 3 3 3" xfId="37539"/>
    <cellStyle name="輸入 16 3 3 3 2" xfId="37540"/>
    <cellStyle name="輸入 16 3 3 4" xfId="37541"/>
    <cellStyle name="輸入 16 3 3 4 2" xfId="37542"/>
    <cellStyle name="輸入 16 3 3 4 3" xfId="37543"/>
    <cellStyle name="輸入 16 3 3 5" xfId="37544"/>
    <cellStyle name="輸入 16 3 4" xfId="37545"/>
    <cellStyle name="輸入 16 3 4 2" xfId="37546"/>
    <cellStyle name="輸入 16 3 4 2 2" xfId="37547"/>
    <cellStyle name="輸入 16 3 4 3" xfId="37548"/>
    <cellStyle name="輸入 16 3 4 3 2" xfId="37549"/>
    <cellStyle name="輸入 16 3 4 3 3" xfId="37550"/>
    <cellStyle name="輸入 16 3 4 4" xfId="37551"/>
    <cellStyle name="輸入 16 3 4 5" xfId="37552"/>
    <cellStyle name="輸入 16 3 5" xfId="37553"/>
    <cellStyle name="輸入 16 3 5 2" xfId="37554"/>
    <cellStyle name="輸入 16 3 6" xfId="37555"/>
    <cellStyle name="輸入 16 3 6 2" xfId="37556"/>
    <cellStyle name="輸入 16 3 7" xfId="37557"/>
    <cellStyle name="輸入 16 3 7 2" xfId="37558"/>
    <cellStyle name="輸入 16 3 7 3" xfId="37559"/>
    <cellStyle name="輸入 16 3 8" xfId="37560"/>
    <cellStyle name="輸入 16 3 9" xfId="37561"/>
    <cellStyle name="輸入 16 4" xfId="37562"/>
    <cellStyle name="輸入 16 4 2" xfId="37563"/>
    <cellStyle name="輸入 16 4 2 2" xfId="37564"/>
    <cellStyle name="輸入 16 4 2 2 2" xfId="37565"/>
    <cellStyle name="輸入 16 4 2 3" xfId="37566"/>
    <cellStyle name="輸入 16 4 2 3 2" xfId="37567"/>
    <cellStyle name="輸入 16 4 2 4" xfId="37568"/>
    <cellStyle name="輸入 16 4 2 4 2" xfId="37569"/>
    <cellStyle name="輸入 16 4 2 4 3" xfId="37570"/>
    <cellStyle name="輸入 16 4 2 5" xfId="37571"/>
    <cellStyle name="輸入 16 4 2 6" xfId="37572"/>
    <cellStyle name="輸入 16 4 3" xfId="37573"/>
    <cellStyle name="輸入 16 4 3 2" xfId="37574"/>
    <cellStyle name="輸入 16 4 3 2 2" xfId="37575"/>
    <cellStyle name="輸入 16 4 3 3" xfId="37576"/>
    <cellStyle name="輸入 16 4 3 3 2" xfId="37577"/>
    <cellStyle name="輸入 16 4 3 4" xfId="37578"/>
    <cellStyle name="輸入 16 4 3 4 2" xfId="37579"/>
    <cellStyle name="輸入 16 4 3 4 3" xfId="37580"/>
    <cellStyle name="輸入 16 4 3 5" xfId="37581"/>
    <cellStyle name="輸入 16 4 4" xfId="37582"/>
    <cellStyle name="輸入 16 4 4 2" xfId="37583"/>
    <cellStyle name="輸入 16 4 4 2 2" xfId="37584"/>
    <cellStyle name="輸入 16 4 4 3" xfId="37585"/>
    <cellStyle name="輸入 16 4 4 3 2" xfId="37586"/>
    <cellStyle name="輸入 16 4 4 3 3" xfId="37587"/>
    <cellStyle name="輸入 16 4 4 4" xfId="37588"/>
    <cellStyle name="輸入 16 4 4 5" xfId="37589"/>
    <cellStyle name="輸入 16 4 5" xfId="37590"/>
    <cellStyle name="輸入 16 4 5 2" xfId="37591"/>
    <cellStyle name="輸入 16 4 6" xfId="37592"/>
    <cellStyle name="輸入 16 4 6 2" xfId="37593"/>
    <cellStyle name="輸入 16 4 7" xfId="37594"/>
    <cellStyle name="輸入 16 4 7 2" xfId="37595"/>
    <cellStyle name="輸入 16 4 7 3" xfId="37596"/>
    <cellStyle name="輸入 16 4 8" xfId="37597"/>
    <cellStyle name="輸入 16 4 9" xfId="37598"/>
    <cellStyle name="輸入 16 5" xfId="37599"/>
    <cellStyle name="輸入 16 5 2" xfId="37600"/>
    <cellStyle name="輸入 16 5 2 2" xfId="37601"/>
    <cellStyle name="輸入 16 5 2 3" xfId="37602"/>
    <cellStyle name="輸入 16 5 3" xfId="37603"/>
    <cellStyle name="輸入 16 5 3 2" xfId="37604"/>
    <cellStyle name="輸入 16 5 4" xfId="37605"/>
    <cellStyle name="輸入 16 5 4 2" xfId="37606"/>
    <cellStyle name="輸入 16 5 4 3" xfId="37607"/>
    <cellStyle name="輸入 16 5 5" xfId="37608"/>
    <cellStyle name="輸入 16 5 6" xfId="37609"/>
    <cellStyle name="輸入 16 6" xfId="37610"/>
    <cellStyle name="輸入 16 6 2" xfId="37611"/>
    <cellStyle name="輸入 16 6 2 2" xfId="37612"/>
    <cellStyle name="輸入 16 6 3" xfId="37613"/>
    <cellStyle name="輸入 16 6 3 2" xfId="37614"/>
    <cellStyle name="輸入 16 6 3 3" xfId="37615"/>
    <cellStyle name="輸入 16 6 4" xfId="37616"/>
    <cellStyle name="輸入 16 6 5" xfId="37617"/>
    <cellStyle name="輸入 16 6 6" xfId="37618"/>
    <cellStyle name="輸入 16 7" xfId="37619"/>
    <cellStyle name="輸入 16 7 2" xfId="37620"/>
    <cellStyle name="輸入 16 7 2 2" xfId="37621"/>
    <cellStyle name="輸入 16 7 3" xfId="37622"/>
    <cellStyle name="輸入 16 7 3 2" xfId="37623"/>
    <cellStyle name="輸入 16 7 3 3" xfId="37624"/>
    <cellStyle name="輸入 16 7 4" xfId="37625"/>
    <cellStyle name="輸入 16 8" xfId="37626"/>
    <cellStyle name="輸入 16 8 2" xfId="37627"/>
    <cellStyle name="輸入 16 9" xfId="37628"/>
    <cellStyle name="輸入 16 9 2" xfId="37629"/>
    <cellStyle name="輸入 17" xfId="37630"/>
    <cellStyle name="輸入 17 2" xfId="37631"/>
    <cellStyle name="輸入 17 2 2" xfId="37632"/>
    <cellStyle name="輸入 17 2 2 2" xfId="37633"/>
    <cellStyle name="輸入 17 2 2 3" xfId="37634"/>
    <cellStyle name="輸入 17 2 3" xfId="37635"/>
    <cellStyle name="輸入 17 2 3 2" xfId="37636"/>
    <cellStyle name="輸入 17 2 3 3" xfId="37637"/>
    <cellStyle name="輸入 17 2 4" xfId="37638"/>
    <cellStyle name="輸入 17 2 5" xfId="37639"/>
    <cellStyle name="輸入 17 3" xfId="37640"/>
    <cellStyle name="輸入 17 3 2" xfId="37641"/>
    <cellStyle name="輸入 17 3 2 2" xfId="37642"/>
    <cellStyle name="輸入 17 3 3" xfId="37643"/>
    <cellStyle name="輸入 17 3 3 2" xfId="37644"/>
    <cellStyle name="輸入 17 3 3 3" xfId="37645"/>
    <cellStyle name="輸入 17 3 4" xfId="37646"/>
    <cellStyle name="輸入 17 3 5" xfId="37647"/>
    <cellStyle name="輸入 17 4" xfId="37648"/>
    <cellStyle name="輸入 17 4 2" xfId="37649"/>
    <cellStyle name="輸入 17 4 2 2" xfId="37650"/>
    <cellStyle name="輸入 17 4 3" xfId="37651"/>
    <cellStyle name="輸入 17 4 3 2" xfId="37652"/>
    <cellStyle name="輸入 17 4 3 3" xfId="37653"/>
    <cellStyle name="輸入 17 4 4" xfId="37654"/>
    <cellStyle name="輸入 17 5" xfId="37655"/>
    <cellStyle name="輸入 17 5 2" xfId="37656"/>
    <cellStyle name="輸入 17 6" xfId="37657"/>
    <cellStyle name="輸入 17 6 2" xfId="37658"/>
    <cellStyle name="輸入 17 7" xfId="37659"/>
    <cellStyle name="輸入 17 7 2" xfId="37660"/>
    <cellStyle name="輸入 17 7 3" xfId="37661"/>
    <cellStyle name="輸入 17 8" xfId="37662"/>
    <cellStyle name="輸入 17 9" xfId="37663"/>
    <cellStyle name="輸入 18" xfId="37664"/>
    <cellStyle name="輸入 18 2" xfId="37665"/>
    <cellStyle name="輸入 18 2 2" xfId="37666"/>
    <cellStyle name="輸入 18 2 2 2" xfId="37667"/>
    <cellStyle name="輸入 18 2 3" xfId="37668"/>
    <cellStyle name="輸入 18 3" xfId="37669"/>
    <cellStyle name="輸入 18 3 2" xfId="37670"/>
    <cellStyle name="輸入 18 3 3" xfId="37671"/>
    <cellStyle name="輸入 18 4" xfId="37672"/>
    <cellStyle name="輸入 18 4 2" xfId="37673"/>
    <cellStyle name="輸入 18 4 3" xfId="37674"/>
    <cellStyle name="輸入 18 5" xfId="37675"/>
    <cellStyle name="輸入 18 6" xfId="37676"/>
    <cellStyle name="輸入 19" xfId="37677"/>
    <cellStyle name="輸入 19 2" xfId="37678"/>
    <cellStyle name="輸入 19 2 2" xfId="37679"/>
    <cellStyle name="輸入 19 2 2 2" xfId="37680"/>
    <cellStyle name="輸入 19 2 3" xfId="37681"/>
    <cellStyle name="輸入 19 3" xfId="37682"/>
    <cellStyle name="輸入 19 3 2" xfId="37683"/>
    <cellStyle name="輸入 19 3 3" xfId="37684"/>
    <cellStyle name="輸入 19 4" xfId="37685"/>
    <cellStyle name="輸入 19 4 2" xfId="37686"/>
    <cellStyle name="輸入 19 4 3" xfId="37687"/>
    <cellStyle name="輸入 19 5" xfId="37688"/>
    <cellStyle name="輸入 19 6" xfId="37689"/>
    <cellStyle name="輸入 2" xfId="37690"/>
    <cellStyle name="輸入 2 10" xfId="37691"/>
    <cellStyle name="輸入 2 10 2" xfId="37692"/>
    <cellStyle name="輸入 2 10 2 2" xfId="37693"/>
    <cellStyle name="輸入 2 10 3" xfId="37694"/>
    <cellStyle name="輸入 2 10 3 2" xfId="37695"/>
    <cellStyle name="輸入 2 10 3 3" xfId="37696"/>
    <cellStyle name="輸入 2 10 4" xfId="37697"/>
    <cellStyle name="輸入 2 11" xfId="37698"/>
    <cellStyle name="輸入 2 11 2" xfId="37699"/>
    <cellStyle name="輸入 2 11 2 2" xfId="37700"/>
    <cellStyle name="輸入 2 11 3" xfId="37701"/>
    <cellStyle name="輸入 2 11 3 2" xfId="37702"/>
    <cellStyle name="輸入 2 11 3 3" xfId="37703"/>
    <cellStyle name="輸入 2 11 4" xfId="37704"/>
    <cellStyle name="輸入 2 12" xfId="37705"/>
    <cellStyle name="輸入 2 12 2" xfId="37706"/>
    <cellStyle name="輸入 2 13" xfId="37707"/>
    <cellStyle name="輸入 2 13 2" xfId="37708"/>
    <cellStyle name="輸入 2 14" xfId="37709"/>
    <cellStyle name="輸入 2 14 2" xfId="37710"/>
    <cellStyle name="輸入 2 14 3" xfId="37711"/>
    <cellStyle name="輸入 2 15" xfId="37712"/>
    <cellStyle name="輸入 2 2" xfId="37713"/>
    <cellStyle name="輸入 2 2 2" xfId="37714"/>
    <cellStyle name="輸入 2 2 2 2" xfId="37715"/>
    <cellStyle name="輸入 2 2 2 2 2" xfId="37716"/>
    <cellStyle name="輸入 2 2 2 3" xfId="37717"/>
    <cellStyle name="輸入 2 2 2 3 2" xfId="37718"/>
    <cellStyle name="輸入 2 2 2 4" xfId="37719"/>
    <cellStyle name="輸入 2 2 2 4 2" xfId="37720"/>
    <cellStyle name="輸入 2 2 2 4 3" xfId="37721"/>
    <cellStyle name="輸入 2 2 2 5" xfId="37722"/>
    <cellStyle name="輸入 2 2 2 6" xfId="37723"/>
    <cellStyle name="輸入 2 2 3" xfId="37724"/>
    <cellStyle name="輸入 2 2 3 2" xfId="37725"/>
    <cellStyle name="輸入 2 2 3 2 2" xfId="37726"/>
    <cellStyle name="輸入 2 2 3 3" xfId="37727"/>
    <cellStyle name="輸入 2 2 3 3 2" xfId="37728"/>
    <cellStyle name="輸入 2 2 3 4" xfId="37729"/>
    <cellStyle name="輸入 2 2 3 4 2" xfId="37730"/>
    <cellStyle name="輸入 2 2 3 4 3" xfId="37731"/>
    <cellStyle name="輸入 2 2 3 5" xfId="37732"/>
    <cellStyle name="輸入 2 2 4" xfId="37733"/>
    <cellStyle name="輸入 2 2 4 2" xfId="37734"/>
    <cellStyle name="輸入 2 2 4 2 2" xfId="37735"/>
    <cellStyle name="輸入 2 2 4 3" xfId="37736"/>
    <cellStyle name="輸入 2 2 4 3 2" xfId="37737"/>
    <cellStyle name="輸入 2 2 4 3 3" xfId="37738"/>
    <cellStyle name="輸入 2 2 4 4" xfId="37739"/>
    <cellStyle name="輸入 2 2 4 5" xfId="37740"/>
    <cellStyle name="輸入 2 2 5" xfId="37741"/>
    <cellStyle name="輸入 2 2 5 2" xfId="37742"/>
    <cellStyle name="輸入 2 2 6" xfId="37743"/>
    <cellStyle name="輸入 2 2 6 2" xfId="37744"/>
    <cellStyle name="輸入 2 2 7" xfId="37745"/>
    <cellStyle name="輸入 2 2 7 2" xfId="37746"/>
    <cellStyle name="輸入 2 2 7 3" xfId="37747"/>
    <cellStyle name="輸入 2 2 8" xfId="37748"/>
    <cellStyle name="輸入 2 3" xfId="37749"/>
    <cellStyle name="輸入 2 3 2" xfId="37750"/>
    <cellStyle name="輸入 2 3 2 2" xfId="37751"/>
    <cellStyle name="輸入 2 3 2 2 2" xfId="37752"/>
    <cellStyle name="輸入 2 3 2 3" xfId="37753"/>
    <cellStyle name="輸入 2 3 2 3 2" xfId="37754"/>
    <cellStyle name="輸入 2 3 2 4" xfId="37755"/>
    <cellStyle name="輸入 2 3 2 4 2" xfId="37756"/>
    <cellStyle name="輸入 2 3 2 4 3" xfId="37757"/>
    <cellStyle name="輸入 2 3 2 5" xfId="37758"/>
    <cellStyle name="輸入 2 3 2 6" xfId="37759"/>
    <cellStyle name="輸入 2 3 3" xfId="37760"/>
    <cellStyle name="輸入 2 3 3 2" xfId="37761"/>
    <cellStyle name="輸入 2 3 3 2 2" xfId="37762"/>
    <cellStyle name="輸入 2 3 3 3" xfId="37763"/>
    <cellStyle name="輸入 2 3 3 3 2" xfId="37764"/>
    <cellStyle name="輸入 2 3 3 4" xfId="37765"/>
    <cellStyle name="輸入 2 3 3 4 2" xfId="37766"/>
    <cellStyle name="輸入 2 3 3 4 3" xfId="37767"/>
    <cellStyle name="輸入 2 3 3 5" xfId="37768"/>
    <cellStyle name="輸入 2 3 4" xfId="37769"/>
    <cellStyle name="輸入 2 3 4 2" xfId="37770"/>
    <cellStyle name="輸入 2 3 4 2 2" xfId="37771"/>
    <cellStyle name="輸入 2 3 4 3" xfId="37772"/>
    <cellStyle name="輸入 2 3 4 3 2" xfId="37773"/>
    <cellStyle name="輸入 2 3 4 3 3" xfId="37774"/>
    <cellStyle name="輸入 2 3 4 4" xfId="37775"/>
    <cellStyle name="輸入 2 3 4 5" xfId="37776"/>
    <cellStyle name="輸入 2 3 5" xfId="37777"/>
    <cellStyle name="輸入 2 3 5 2" xfId="37778"/>
    <cellStyle name="輸入 2 3 6" xfId="37779"/>
    <cellStyle name="輸入 2 3 6 2" xfId="37780"/>
    <cellStyle name="輸入 2 3 7" xfId="37781"/>
    <cellStyle name="輸入 2 3 7 2" xfId="37782"/>
    <cellStyle name="輸入 2 3 7 3" xfId="37783"/>
    <cellStyle name="輸入 2 3 8" xfId="37784"/>
    <cellStyle name="輸入 2 3 9" xfId="37785"/>
    <cellStyle name="輸入 2 4" xfId="37786"/>
    <cellStyle name="輸入 2 4 2" xfId="37787"/>
    <cellStyle name="輸入 2 4 2 2" xfId="37788"/>
    <cellStyle name="輸入 2 4 2 2 2" xfId="37789"/>
    <cellStyle name="輸入 2 4 2 3" xfId="37790"/>
    <cellStyle name="輸入 2 4 2 3 2" xfId="37791"/>
    <cellStyle name="輸入 2 4 2 4" xfId="37792"/>
    <cellStyle name="輸入 2 4 2 4 2" xfId="37793"/>
    <cellStyle name="輸入 2 4 2 4 3" xfId="37794"/>
    <cellStyle name="輸入 2 4 2 5" xfId="37795"/>
    <cellStyle name="輸入 2 4 2 6" xfId="37796"/>
    <cellStyle name="輸入 2 4 3" xfId="37797"/>
    <cellStyle name="輸入 2 4 3 2" xfId="37798"/>
    <cellStyle name="輸入 2 4 3 2 2" xfId="37799"/>
    <cellStyle name="輸入 2 4 3 3" xfId="37800"/>
    <cellStyle name="輸入 2 4 3 3 2" xfId="37801"/>
    <cellStyle name="輸入 2 4 3 4" xfId="37802"/>
    <cellStyle name="輸入 2 4 3 4 2" xfId="37803"/>
    <cellStyle name="輸入 2 4 3 4 3" xfId="37804"/>
    <cellStyle name="輸入 2 4 3 5" xfId="37805"/>
    <cellStyle name="輸入 2 4 4" xfId="37806"/>
    <cellStyle name="輸入 2 4 4 2" xfId="37807"/>
    <cellStyle name="輸入 2 4 4 2 2" xfId="37808"/>
    <cellStyle name="輸入 2 4 4 3" xfId="37809"/>
    <cellStyle name="輸入 2 4 4 3 2" xfId="37810"/>
    <cellStyle name="輸入 2 4 4 3 3" xfId="37811"/>
    <cellStyle name="輸入 2 4 4 4" xfId="37812"/>
    <cellStyle name="輸入 2 4 4 5" xfId="37813"/>
    <cellStyle name="輸入 2 4 5" xfId="37814"/>
    <cellStyle name="輸入 2 4 5 2" xfId="37815"/>
    <cellStyle name="輸入 2 4 6" xfId="37816"/>
    <cellStyle name="輸入 2 4 6 2" xfId="37817"/>
    <cellStyle name="輸入 2 4 7" xfId="37818"/>
    <cellStyle name="輸入 2 4 7 2" xfId="37819"/>
    <cellStyle name="輸入 2 4 7 3" xfId="37820"/>
    <cellStyle name="輸入 2 4 8" xfId="37821"/>
    <cellStyle name="輸入 2 4 9" xfId="37822"/>
    <cellStyle name="輸入 2 5" xfId="37823"/>
    <cellStyle name="輸入 2 5 2" xfId="37824"/>
    <cellStyle name="輸入 2 5 2 2" xfId="37825"/>
    <cellStyle name="輸入 2 5 2 2 2" xfId="37826"/>
    <cellStyle name="輸入 2 5 2 3" xfId="37827"/>
    <cellStyle name="輸入 2 5 2 3 2" xfId="37828"/>
    <cellStyle name="輸入 2 5 2 3 3" xfId="37829"/>
    <cellStyle name="輸入 2 5 2 4" xfId="37830"/>
    <cellStyle name="輸入 2 5 2 5" xfId="37831"/>
    <cellStyle name="輸入 2 5 3" xfId="37832"/>
    <cellStyle name="輸入 2 5 3 2" xfId="37833"/>
    <cellStyle name="輸入 2 5 3 2 2" xfId="37834"/>
    <cellStyle name="輸入 2 5 3 3" xfId="37835"/>
    <cellStyle name="輸入 2 5 3 3 2" xfId="37836"/>
    <cellStyle name="輸入 2 5 3 3 3" xfId="37837"/>
    <cellStyle name="輸入 2 5 3 4" xfId="37838"/>
    <cellStyle name="輸入 2 5 4" xfId="37839"/>
    <cellStyle name="輸入 2 5 4 2" xfId="37840"/>
    <cellStyle name="輸入 2 5 4 2 2" xfId="37841"/>
    <cellStyle name="輸入 2 5 4 3" xfId="37842"/>
    <cellStyle name="輸入 2 5 4 3 2" xfId="37843"/>
    <cellStyle name="輸入 2 5 4 3 3" xfId="37844"/>
    <cellStyle name="輸入 2 5 4 4" xfId="37845"/>
    <cellStyle name="輸入 2 5 5" xfId="37846"/>
    <cellStyle name="輸入 2 5 5 2" xfId="37847"/>
    <cellStyle name="輸入 2 5 6" xfId="37848"/>
    <cellStyle name="輸入 2 5 6 2" xfId="37849"/>
    <cellStyle name="輸入 2 5 7" xfId="37850"/>
    <cellStyle name="輸入 2 5 7 2" xfId="37851"/>
    <cellStyle name="輸入 2 5 7 3" xfId="37852"/>
    <cellStyle name="輸入 2 5 8" xfId="37853"/>
    <cellStyle name="輸入 2 5 9" xfId="37854"/>
    <cellStyle name="輸入 2 6" xfId="37855"/>
    <cellStyle name="輸入 2 6 2" xfId="37856"/>
    <cellStyle name="輸入 2 6 2 2" xfId="37857"/>
    <cellStyle name="輸入 2 6 3" xfId="37858"/>
    <cellStyle name="輸入 2 6 3 2" xfId="37859"/>
    <cellStyle name="輸入 2 6 4" xfId="37860"/>
    <cellStyle name="輸入 2 6 4 2" xfId="37861"/>
    <cellStyle name="輸入 2 6 4 3" xfId="37862"/>
    <cellStyle name="輸入 2 6 5" xfId="37863"/>
    <cellStyle name="輸入 2 6 6" xfId="37864"/>
    <cellStyle name="輸入 2 7" xfId="37865"/>
    <cellStyle name="輸入 2 7 2" xfId="37866"/>
    <cellStyle name="輸入 2 7 2 2" xfId="37867"/>
    <cellStyle name="輸入 2 7 3" xfId="37868"/>
    <cellStyle name="輸入 2 7 3 2" xfId="37869"/>
    <cellStyle name="輸入 2 7 3 3" xfId="37870"/>
    <cellStyle name="輸入 2 7 4" xfId="37871"/>
    <cellStyle name="輸入 2 7 5" xfId="37872"/>
    <cellStyle name="輸入 2 8" xfId="37873"/>
    <cellStyle name="輸入 2 8 2" xfId="37874"/>
    <cellStyle name="輸入 2 8 2 2" xfId="37875"/>
    <cellStyle name="輸入 2 8 3" xfId="37876"/>
    <cellStyle name="輸入 2 8 3 2" xfId="37877"/>
    <cellStyle name="輸入 2 8 3 3" xfId="37878"/>
    <cellStyle name="輸入 2 8 4" xfId="37879"/>
    <cellStyle name="輸入 2 9" xfId="37880"/>
    <cellStyle name="輸入 2 9 2" xfId="37881"/>
    <cellStyle name="輸入 2 9 2 2" xfId="37882"/>
    <cellStyle name="輸入 2 9 3" xfId="37883"/>
    <cellStyle name="輸入 2 9 3 2" xfId="37884"/>
    <cellStyle name="輸入 2 9 3 3" xfId="37885"/>
    <cellStyle name="輸入 2 9 4" xfId="37886"/>
    <cellStyle name="輸入 20" xfId="37887"/>
    <cellStyle name="輸入 20 2" xfId="37888"/>
    <cellStyle name="輸入 20 2 2" xfId="37889"/>
    <cellStyle name="輸入 20 3" xfId="37890"/>
    <cellStyle name="輸入 20 3 2" xfId="37891"/>
    <cellStyle name="輸入 20 3 3" xfId="37892"/>
    <cellStyle name="輸入 20 4" xfId="37893"/>
    <cellStyle name="輸入 21" xfId="37894"/>
    <cellStyle name="輸入 21 2" xfId="37895"/>
    <cellStyle name="輸入 21 2 2" xfId="37896"/>
    <cellStyle name="輸入 21 3" xfId="37897"/>
    <cellStyle name="輸入 21 3 2" xfId="37898"/>
    <cellStyle name="輸入 21 3 3" xfId="37899"/>
    <cellStyle name="輸入 21 4" xfId="37900"/>
    <cellStyle name="輸入 22" xfId="37901"/>
    <cellStyle name="輸入 22 2" xfId="37902"/>
    <cellStyle name="輸入 22 2 2" xfId="37903"/>
    <cellStyle name="輸入 22 3" xfId="37904"/>
    <cellStyle name="輸入 22 3 2" xfId="37905"/>
    <cellStyle name="輸入 22 3 3" xfId="37906"/>
    <cellStyle name="輸入 22 4" xfId="37907"/>
    <cellStyle name="輸入 23" xfId="37908"/>
    <cellStyle name="輸入 23 2" xfId="37909"/>
    <cellStyle name="輸入 24" xfId="37910"/>
    <cellStyle name="輸入 24 2" xfId="37911"/>
    <cellStyle name="輸入 25" xfId="37912"/>
    <cellStyle name="輸入 3" xfId="37913"/>
    <cellStyle name="輸入 3 10" xfId="37914"/>
    <cellStyle name="輸入 3 10 2" xfId="37915"/>
    <cellStyle name="輸入 3 10 3" xfId="37916"/>
    <cellStyle name="輸入 3 11" xfId="37917"/>
    <cellStyle name="輸入 3 2" xfId="37918"/>
    <cellStyle name="輸入 3 2 2" xfId="37919"/>
    <cellStyle name="輸入 3 2 2 2" xfId="37920"/>
    <cellStyle name="輸入 3 2 2 2 2" xfId="37921"/>
    <cellStyle name="輸入 3 2 2 3" xfId="37922"/>
    <cellStyle name="輸入 3 2 2 3 2" xfId="37923"/>
    <cellStyle name="輸入 3 2 2 4" xfId="37924"/>
    <cellStyle name="輸入 3 2 2 4 2" xfId="37925"/>
    <cellStyle name="輸入 3 2 2 4 3" xfId="37926"/>
    <cellStyle name="輸入 3 2 2 5" xfId="37927"/>
    <cellStyle name="輸入 3 2 2 6" xfId="37928"/>
    <cellStyle name="輸入 3 2 3" xfId="37929"/>
    <cellStyle name="輸入 3 2 3 2" xfId="37930"/>
    <cellStyle name="輸入 3 2 3 2 2" xfId="37931"/>
    <cellStyle name="輸入 3 2 3 3" xfId="37932"/>
    <cellStyle name="輸入 3 2 3 3 2" xfId="37933"/>
    <cellStyle name="輸入 3 2 3 4" xfId="37934"/>
    <cellStyle name="輸入 3 2 3 4 2" xfId="37935"/>
    <cellStyle name="輸入 3 2 3 4 3" xfId="37936"/>
    <cellStyle name="輸入 3 2 3 5" xfId="37937"/>
    <cellStyle name="輸入 3 2 4" xfId="37938"/>
    <cellStyle name="輸入 3 2 4 2" xfId="37939"/>
    <cellStyle name="輸入 3 2 4 2 2" xfId="37940"/>
    <cellStyle name="輸入 3 2 4 3" xfId="37941"/>
    <cellStyle name="輸入 3 2 4 3 2" xfId="37942"/>
    <cellStyle name="輸入 3 2 4 3 3" xfId="37943"/>
    <cellStyle name="輸入 3 2 4 4" xfId="37944"/>
    <cellStyle name="輸入 3 2 4 5" xfId="37945"/>
    <cellStyle name="輸入 3 2 5" xfId="37946"/>
    <cellStyle name="輸入 3 2 5 2" xfId="37947"/>
    <cellStyle name="輸入 3 2 6" xfId="37948"/>
    <cellStyle name="輸入 3 2 6 2" xfId="37949"/>
    <cellStyle name="輸入 3 2 7" xfId="37950"/>
    <cellStyle name="輸入 3 2 7 2" xfId="37951"/>
    <cellStyle name="輸入 3 2 7 3" xfId="37952"/>
    <cellStyle name="輸入 3 2 8" xfId="37953"/>
    <cellStyle name="輸入 3 2 9" xfId="37954"/>
    <cellStyle name="輸入 3 3" xfId="37955"/>
    <cellStyle name="輸入 3 3 2" xfId="37956"/>
    <cellStyle name="輸入 3 3 2 2" xfId="37957"/>
    <cellStyle name="輸入 3 3 2 2 2" xfId="37958"/>
    <cellStyle name="輸入 3 3 2 3" xfId="37959"/>
    <cellStyle name="輸入 3 3 2 3 2" xfId="37960"/>
    <cellStyle name="輸入 3 3 2 4" xfId="37961"/>
    <cellStyle name="輸入 3 3 2 4 2" xfId="37962"/>
    <cellStyle name="輸入 3 3 2 4 3" xfId="37963"/>
    <cellStyle name="輸入 3 3 2 5" xfId="37964"/>
    <cellStyle name="輸入 3 3 2 6" xfId="37965"/>
    <cellStyle name="輸入 3 3 3" xfId="37966"/>
    <cellStyle name="輸入 3 3 3 2" xfId="37967"/>
    <cellStyle name="輸入 3 3 3 2 2" xfId="37968"/>
    <cellStyle name="輸入 3 3 3 3" xfId="37969"/>
    <cellStyle name="輸入 3 3 3 3 2" xfId="37970"/>
    <cellStyle name="輸入 3 3 3 4" xfId="37971"/>
    <cellStyle name="輸入 3 3 3 4 2" xfId="37972"/>
    <cellStyle name="輸入 3 3 3 4 3" xfId="37973"/>
    <cellStyle name="輸入 3 3 3 5" xfId="37974"/>
    <cellStyle name="輸入 3 3 4" xfId="37975"/>
    <cellStyle name="輸入 3 3 4 2" xfId="37976"/>
    <cellStyle name="輸入 3 3 4 2 2" xfId="37977"/>
    <cellStyle name="輸入 3 3 4 3" xfId="37978"/>
    <cellStyle name="輸入 3 3 4 3 2" xfId="37979"/>
    <cellStyle name="輸入 3 3 4 3 3" xfId="37980"/>
    <cellStyle name="輸入 3 3 4 4" xfId="37981"/>
    <cellStyle name="輸入 3 3 4 5" xfId="37982"/>
    <cellStyle name="輸入 3 3 5" xfId="37983"/>
    <cellStyle name="輸入 3 3 5 2" xfId="37984"/>
    <cellStyle name="輸入 3 3 6" xfId="37985"/>
    <cellStyle name="輸入 3 3 6 2" xfId="37986"/>
    <cellStyle name="輸入 3 3 7" xfId="37987"/>
    <cellStyle name="輸入 3 3 7 2" xfId="37988"/>
    <cellStyle name="輸入 3 3 7 3" xfId="37989"/>
    <cellStyle name="輸入 3 3 8" xfId="37990"/>
    <cellStyle name="輸入 3 3 9" xfId="37991"/>
    <cellStyle name="輸入 3 4" xfId="37992"/>
    <cellStyle name="輸入 3 4 2" xfId="37993"/>
    <cellStyle name="輸入 3 4 2 2" xfId="37994"/>
    <cellStyle name="輸入 3 4 2 2 2" xfId="37995"/>
    <cellStyle name="輸入 3 4 2 3" xfId="37996"/>
    <cellStyle name="輸入 3 4 2 3 2" xfId="37997"/>
    <cellStyle name="輸入 3 4 2 4" xfId="37998"/>
    <cellStyle name="輸入 3 4 2 4 2" xfId="37999"/>
    <cellStyle name="輸入 3 4 2 4 3" xfId="38000"/>
    <cellStyle name="輸入 3 4 2 5" xfId="38001"/>
    <cellStyle name="輸入 3 4 2 6" xfId="38002"/>
    <cellStyle name="輸入 3 4 3" xfId="38003"/>
    <cellStyle name="輸入 3 4 3 2" xfId="38004"/>
    <cellStyle name="輸入 3 4 3 2 2" xfId="38005"/>
    <cellStyle name="輸入 3 4 3 3" xfId="38006"/>
    <cellStyle name="輸入 3 4 3 3 2" xfId="38007"/>
    <cellStyle name="輸入 3 4 3 4" xfId="38008"/>
    <cellStyle name="輸入 3 4 3 4 2" xfId="38009"/>
    <cellStyle name="輸入 3 4 3 4 3" xfId="38010"/>
    <cellStyle name="輸入 3 4 3 5" xfId="38011"/>
    <cellStyle name="輸入 3 4 4" xfId="38012"/>
    <cellStyle name="輸入 3 4 4 2" xfId="38013"/>
    <cellStyle name="輸入 3 4 4 2 2" xfId="38014"/>
    <cellStyle name="輸入 3 4 4 3" xfId="38015"/>
    <cellStyle name="輸入 3 4 4 3 2" xfId="38016"/>
    <cellStyle name="輸入 3 4 4 3 3" xfId="38017"/>
    <cellStyle name="輸入 3 4 4 4" xfId="38018"/>
    <cellStyle name="輸入 3 4 4 5" xfId="38019"/>
    <cellStyle name="輸入 3 4 5" xfId="38020"/>
    <cellStyle name="輸入 3 4 5 2" xfId="38021"/>
    <cellStyle name="輸入 3 4 6" xfId="38022"/>
    <cellStyle name="輸入 3 4 6 2" xfId="38023"/>
    <cellStyle name="輸入 3 4 7" xfId="38024"/>
    <cellStyle name="輸入 3 4 7 2" xfId="38025"/>
    <cellStyle name="輸入 3 4 7 3" xfId="38026"/>
    <cellStyle name="輸入 3 4 8" xfId="38027"/>
    <cellStyle name="輸入 3 4 9" xfId="38028"/>
    <cellStyle name="輸入 3 5" xfId="38029"/>
    <cellStyle name="輸入 3 5 2" xfId="38030"/>
    <cellStyle name="輸入 3 5 2 2" xfId="38031"/>
    <cellStyle name="輸入 3 5 2 3" xfId="38032"/>
    <cellStyle name="輸入 3 5 3" xfId="38033"/>
    <cellStyle name="輸入 3 5 3 2" xfId="38034"/>
    <cellStyle name="輸入 3 5 4" xfId="38035"/>
    <cellStyle name="輸入 3 5 4 2" xfId="38036"/>
    <cellStyle name="輸入 3 5 4 3" xfId="38037"/>
    <cellStyle name="輸入 3 5 5" xfId="38038"/>
    <cellStyle name="輸入 3 5 6" xfId="38039"/>
    <cellStyle name="輸入 3 6" xfId="38040"/>
    <cellStyle name="輸入 3 6 2" xfId="38041"/>
    <cellStyle name="輸入 3 6 2 2" xfId="38042"/>
    <cellStyle name="輸入 3 6 3" xfId="38043"/>
    <cellStyle name="輸入 3 6 3 2" xfId="38044"/>
    <cellStyle name="輸入 3 6 4" xfId="38045"/>
    <cellStyle name="輸入 3 6 4 2" xfId="38046"/>
    <cellStyle name="輸入 3 6 4 3" xfId="38047"/>
    <cellStyle name="輸入 3 6 5" xfId="38048"/>
    <cellStyle name="輸入 3 6 6" xfId="38049"/>
    <cellStyle name="輸入 3 7" xfId="38050"/>
    <cellStyle name="輸入 3 7 2" xfId="38051"/>
    <cellStyle name="輸入 3 7 2 2" xfId="38052"/>
    <cellStyle name="輸入 3 7 3" xfId="38053"/>
    <cellStyle name="輸入 3 7 3 2" xfId="38054"/>
    <cellStyle name="輸入 3 7 3 3" xfId="38055"/>
    <cellStyle name="輸入 3 7 4" xfId="38056"/>
    <cellStyle name="輸入 3 7 5" xfId="38057"/>
    <cellStyle name="輸入 3 8" xfId="38058"/>
    <cellStyle name="輸入 3 8 2" xfId="38059"/>
    <cellStyle name="輸入 3 9" xfId="38060"/>
    <cellStyle name="輸入 3 9 2" xfId="38061"/>
    <cellStyle name="輸入 4" xfId="38062"/>
    <cellStyle name="輸入 4 10" xfId="38063"/>
    <cellStyle name="輸入 4 10 2" xfId="38064"/>
    <cellStyle name="輸入 4 10 3" xfId="38065"/>
    <cellStyle name="輸入 4 11" xfId="38066"/>
    <cellStyle name="輸入 4 2" xfId="38067"/>
    <cellStyle name="輸入 4 2 2" xfId="38068"/>
    <cellStyle name="輸入 4 2 2 2" xfId="38069"/>
    <cellStyle name="輸入 4 2 2 2 2" xfId="38070"/>
    <cellStyle name="輸入 4 2 2 3" xfId="38071"/>
    <cellStyle name="輸入 4 2 2 3 2" xfId="38072"/>
    <cellStyle name="輸入 4 2 2 4" xfId="38073"/>
    <cellStyle name="輸入 4 2 2 4 2" xfId="38074"/>
    <cellStyle name="輸入 4 2 2 4 3" xfId="38075"/>
    <cellStyle name="輸入 4 2 2 5" xfId="38076"/>
    <cellStyle name="輸入 4 2 2 6" xfId="38077"/>
    <cellStyle name="輸入 4 2 3" xfId="38078"/>
    <cellStyle name="輸入 4 2 3 2" xfId="38079"/>
    <cellStyle name="輸入 4 2 3 2 2" xfId="38080"/>
    <cellStyle name="輸入 4 2 3 3" xfId="38081"/>
    <cellStyle name="輸入 4 2 3 3 2" xfId="38082"/>
    <cellStyle name="輸入 4 2 3 4" xfId="38083"/>
    <cellStyle name="輸入 4 2 3 4 2" xfId="38084"/>
    <cellStyle name="輸入 4 2 3 4 3" xfId="38085"/>
    <cellStyle name="輸入 4 2 3 5" xfId="38086"/>
    <cellStyle name="輸入 4 2 4" xfId="38087"/>
    <cellStyle name="輸入 4 2 4 2" xfId="38088"/>
    <cellStyle name="輸入 4 2 4 2 2" xfId="38089"/>
    <cellStyle name="輸入 4 2 4 3" xfId="38090"/>
    <cellStyle name="輸入 4 2 4 3 2" xfId="38091"/>
    <cellStyle name="輸入 4 2 4 3 3" xfId="38092"/>
    <cellStyle name="輸入 4 2 4 4" xfId="38093"/>
    <cellStyle name="輸入 4 2 4 5" xfId="38094"/>
    <cellStyle name="輸入 4 2 5" xfId="38095"/>
    <cellStyle name="輸入 4 2 5 2" xfId="38096"/>
    <cellStyle name="輸入 4 2 6" xfId="38097"/>
    <cellStyle name="輸入 4 2 6 2" xfId="38098"/>
    <cellStyle name="輸入 4 2 7" xfId="38099"/>
    <cellStyle name="輸入 4 2 7 2" xfId="38100"/>
    <cellStyle name="輸入 4 2 7 3" xfId="38101"/>
    <cellStyle name="輸入 4 2 8" xfId="38102"/>
    <cellStyle name="輸入 4 2 9" xfId="38103"/>
    <cellStyle name="輸入 4 3" xfId="38104"/>
    <cellStyle name="輸入 4 3 2" xfId="38105"/>
    <cellStyle name="輸入 4 3 2 2" xfId="38106"/>
    <cellStyle name="輸入 4 3 2 2 2" xfId="38107"/>
    <cellStyle name="輸入 4 3 2 3" xfId="38108"/>
    <cellStyle name="輸入 4 3 2 3 2" xfId="38109"/>
    <cellStyle name="輸入 4 3 2 4" xfId="38110"/>
    <cellStyle name="輸入 4 3 2 4 2" xfId="38111"/>
    <cellStyle name="輸入 4 3 2 4 3" xfId="38112"/>
    <cellStyle name="輸入 4 3 2 5" xfId="38113"/>
    <cellStyle name="輸入 4 3 2 6" xfId="38114"/>
    <cellStyle name="輸入 4 3 3" xfId="38115"/>
    <cellStyle name="輸入 4 3 3 2" xfId="38116"/>
    <cellStyle name="輸入 4 3 3 2 2" xfId="38117"/>
    <cellStyle name="輸入 4 3 3 3" xfId="38118"/>
    <cellStyle name="輸入 4 3 3 3 2" xfId="38119"/>
    <cellStyle name="輸入 4 3 3 4" xfId="38120"/>
    <cellStyle name="輸入 4 3 3 4 2" xfId="38121"/>
    <cellStyle name="輸入 4 3 3 4 3" xfId="38122"/>
    <cellStyle name="輸入 4 3 3 5" xfId="38123"/>
    <cellStyle name="輸入 4 3 4" xfId="38124"/>
    <cellStyle name="輸入 4 3 4 2" xfId="38125"/>
    <cellStyle name="輸入 4 3 4 2 2" xfId="38126"/>
    <cellStyle name="輸入 4 3 4 3" xfId="38127"/>
    <cellStyle name="輸入 4 3 4 3 2" xfId="38128"/>
    <cellStyle name="輸入 4 3 4 3 3" xfId="38129"/>
    <cellStyle name="輸入 4 3 4 4" xfId="38130"/>
    <cellStyle name="輸入 4 3 4 5" xfId="38131"/>
    <cellStyle name="輸入 4 3 5" xfId="38132"/>
    <cellStyle name="輸入 4 3 5 2" xfId="38133"/>
    <cellStyle name="輸入 4 3 6" xfId="38134"/>
    <cellStyle name="輸入 4 3 6 2" xfId="38135"/>
    <cellStyle name="輸入 4 3 7" xfId="38136"/>
    <cellStyle name="輸入 4 3 7 2" xfId="38137"/>
    <cellStyle name="輸入 4 3 7 3" xfId="38138"/>
    <cellStyle name="輸入 4 3 8" xfId="38139"/>
    <cellStyle name="輸入 4 3 9" xfId="38140"/>
    <cellStyle name="輸入 4 4" xfId="38141"/>
    <cellStyle name="輸入 4 4 2" xfId="38142"/>
    <cellStyle name="輸入 4 4 2 2" xfId="38143"/>
    <cellStyle name="輸入 4 4 2 2 2" xfId="38144"/>
    <cellStyle name="輸入 4 4 2 3" xfId="38145"/>
    <cellStyle name="輸入 4 4 2 3 2" xfId="38146"/>
    <cellStyle name="輸入 4 4 2 4" xfId="38147"/>
    <cellStyle name="輸入 4 4 2 4 2" xfId="38148"/>
    <cellStyle name="輸入 4 4 2 4 3" xfId="38149"/>
    <cellStyle name="輸入 4 4 2 5" xfId="38150"/>
    <cellStyle name="輸入 4 4 2 6" xfId="38151"/>
    <cellStyle name="輸入 4 4 3" xfId="38152"/>
    <cellStyle name="輸入 4 4 3 2" xfId="38153"/>
    <cellStyle name="輸入 4 4 3 2 2" xfId="38154"/>
    <cellStyle name="輸入 4 4 3 3" xfId="38155"/>
    <cellStyle name="輸入 4 4 3 3 2" xfId="38156"/>
    <cellStyle name="輸入 4 4 3 4" xfId="38157"/>
    <cellStyle name="輸入 4 4 3 4 2" xfId="38158"/>
    <cellStyle name="輸入 4 4 3 4 3" xfId="38159"/>
    <cellStyle name="輸入 4 4 3 5" xfId="38160"/>
    <cellStyle name="輸入 4 4 4" xfId="38161"/>
    <cellStyle name="輸入 4 4 4 2" xfId="38162"/>
    <cellStyle name="輸入 4 4 4 2 2" xfId="38163"/>
    <cellStyle name="輸入 4 4 4 3" xfId="38164"/>
    <cellStyle name="輸入 4 4 4 3 2" xfId="38165"/>
    <cellStyle name="輸入 4 4 4 3 3" xfId="38166"/>
    <cellStyle name="輸入 4 4 4 4" xfId="38167"/>
    <cellStyle name="輸入 4 4 4 5" xfId="38168"/>
    <cellStyle name="輸入 4 4 5" xfId="38169"/>
    <cellStyle name="輸入 4 4 5 2" xfId="38170"/>
    <cellStyle name="輸入 4 4 6" xfId="38171"/>
    <cellStyle name="輸入 4 4 6 2" xfId="38172"/>
    <cellStyle name="輸入 4 4 7" xfId="38173"/>
    <cellStyle name="輸入 4 4 7 2" xfId="38174"/>
    <cellStyle name="輸入 4 4 7 3" xfId="38175"/>
    <cellStyle name="輸入 4 4 8" xfId="38176"/>
    <cellStyle name="輸入 4 4 9" xfId="38177"/>
    <cellStyle name="輸入 4 5" xfId="38178"/>
    <cellStyle name="輸入 4 5 2" xfId="38179"/>
    <cellStyle name="輸入 4 5 2 2" xfId="38180"/>
    <cellStyle name="輸入 4 5 2 3" xfId="38181"/>
    <cellStyle name="輸入 4 5 3" xfId="38182"/>
    <cellStyle name="輸入 4 5 3 2" xfId="38183"/>
    <cellStyle name="輸入 4 5 4" xfId="38184"/>
    <cellStyle name="輸入 4 5 4 2" xfId="38185"/>
    <cellStyle name="輸入 4 5 4 3" xfId="38186"/>
    <cellStyle name="輸入 4 5 5" xfId="38187"/>
    <cellStyle name="輸入 4 5 6" xfId="38188"/>
    <cellStyle name="輸入 4 6" xfId="38189"/>
    <cellStyle name="輸入 4 6 2" xfId="38190"/>
    <cellStyle name="輸入 4 6 2 2" xfId="38191"/>
    <cellStyle name="輸入 4 6 3" xfId="38192"/>
    <cellStyle name="輸入 4 6 3 2" xfId="38193"/>
    <cellStyle name="輸入 4 6 4" xfId="38194"/>
    <cellStyle name="輸入 4 6 4 2" xfId="38195"/>
    <cellStyle name="輸入 4 6 4 3" xfId="38196"/>
    <cellStyle name="輸入 4 6 5" xfId="38197"/>
    <cellStyle name="輸入 4 6 6" xfId="38198"/>
    <cellStyle name="輸入 4 7" xfId="38199"/>
    <cellStyle name="輸入 4 7 2" xfId="38200"/>
    <cellStyle name="輸入 4 7 2 2" xfId="38201"/>
    <cellStyle name="輸入 4 7 3" xfId="38202"/>
    <cellStyle name="輸入 4 7 3 2" xfId="38203"/>
    <cellStyle name="輸入 4 7 3 3" xfId="38204"/>
    <cellStyle name="輸入 4 7 4" xfId="38205"/>
    <cellStyle name="輸入 4 7 5" xfId="38206"/>
    <cellStyle name="輸入 4 8" xfId="38207"/>
    <cellStyle name="輸入 4 8 2" xfId="38208"/>
    <cellStyle name="輸入 4 9" xfId="38209"/>
    <cellStyle name="輸入 4 9 2" xfId="38210"/>
    <cellStyle name="輸入 5" xfId="38211"/>
    <cellStyle name="輸入 5 10" xfId="38212"/>
    <cellStyle name="輸入 5 10 2" xfId="38213"/>
    <cellStyle name="輸入 5 10 3" xfId="38214"/>
    <cellStyle name="輸入 5 11" xfId="38215"/>
    <cellStyle name="輸入 5 2" xfId="38216"/>
    <cellStyle name="輸入 5 2 2" xfId="38217"/>
    <cellStyle name="輸入 5 2 2 2" xfId="38218"/>
    <cellStyle name="輸入 5 2 2 2 2" xfId="38219"/>
    <cellStyle name="輸入 5 2 2 3" xfId="38220"/>
    <cellStyle name="輸入 5 2 2 3 2" xfId="38221"/>
    <cellStyle name="輸入 5 2 2 4" xfId="38222"/>
    <cellStyle name="輸入 5 2 2 4 2" xfId="38223"/>
    <cellStyle name="輸入 5 2 2 4 3" xfId="38224"/>
    <cellStyle name="輸入 5 2 2 5" xfId="38225"/>
    <cellStyle name="輸入 5 2 2 6" xfId="38226"/>
    <cellStyle name="輸入 5 2 3" xfId="38227"/>
    <cellStyle name="輸入 5 2 3 2" xfId="38228"/>
    <cellStyle name="輸入 5 2 3 2 2" xfId="38229"/>
    <cellStyle name="輸入 5 2 3 3" xfId="38230"/>
    <cellStyle name="輸入 5 2 3 3 2" xfId="38231"/>
    <cellStyle name="輸入 5 2 3 4" xfId="38232"/>
    <cellStyle name="輸入 5 2 3 4 2" xfId="38233"/>
    <cellStyle name="輸入 5 2 3 4 3" xfId="38234"/>
    <cellStyle name="輸入 5 2 3 5" xfId="38235"/>
    <cellStyle name="輸入 5 2 4" xfId="38236"/>
    <cellStyle name="輸入 5 2 4 2" xfId="38237"/>
    <cellStyle name="輸入 5 2 4 2 2" xfId="38238"/>
    <cellStyle name="輸入 5 2 4 3" xfId="38239"/>
    <cellStyle name="輸入 5 2 4 3 2" xfId="38240"/>
    <cellStyle name="輸入 5 2 4 3 3" xfId="38241"/>
    <cellStyle name="輸入 5 2 4 4" xfId="38242"/>
    <cellStyle name="輸入 5 2 4 5" xfId="38243"/>
    <cellStyle name="輸入 5 2 5" xfId="38244"/>
    <cellStyle name="輸入 5 2 5 2" xfId="38245"/>
    <cellStyle name="輸入 5 2 6" xfId="38246"/>
    <cellStyle name="輸入 5 2 6 2" xfId="38247"/>
    <cellStyle name="輸入 5 2 7" xfId="38248"/>
    <cellStyle name="輸入 5 2 7 2" xfId="38249"/>
    <cellStyle name="輸入 5 2 7 3" xfId="38250"/>
    <cellStyle name="輸入 5 2 8" xfId="38251"/>
    <cellStyle name="輸入 5 2 9" xfId="38252"/>
    <cellStyle name="輸入 5 3" xfId="38253"/>
    <cellStyle name="輸入 5 3 2" xfId="38254"/>
    <cellStyle name="輸入 5 3 2 2" xfId="38255"/>
    <cellStyle name="輸入 5 3 2 2 2" xfId="38256"/>
    <cellStyle name="輸入 5 3 2 3" xfId="38257"/>
    <cellStyle name="輸入 5 3 2 3 2" xfId="38258"/>
    <cellStyle name="輸入 5 3 2 4" xfId="38259"/>
    <cellStyle name="輸入 5 3 2 4 2" xfId="38260"/>
    <cellStyle name="輸入 5 3 2 4 3" xfId="38261"/>
    <cellStyle name="輸入 5 3 2 5" xfId="38262"/>
    <cellStyle name="輸入 5 3 2 6" xfId="38263"/>
    <cellStyle name="輸入 5 3 3" xfId="38264"/>
    <cellStyle name="輸入 5 3 3 2" xfId="38265"/>
    <cellStyle name="輸入 5 3 3 2 2" xfId="38266"/>
    <cellStyle name="輸入 5 3 3 3" xfId="38267"/>
    <cellStyle name="輸入 5 3 3 3 2" xfId="38268"/>
    <cellStyle name="輸入 5 3 3 4" xfId="38269"/>
    <cellStyle name="輸入 5 3 3 4 2" xfId="38270"/>
    <cellStyle name="輸入 5 3 3 4 3" xfId="38271"/>
    <cellStyle name="輸入 5 3 3 5" xfId="38272"/>
    <cellStyle name="輸入 5 3 4" xfId="38273"/>
    <cellStyle name="輸入 5 3 4 2" xfId="38274"/>
    <cellStyle name="輸入 5 3 4 2 2" xfId="38275"/>
    <cellStyle name="輸入 5 3 4 3" xfId="38276"/>
    <cellStyle name="輸入 5 3 4 3 2" xfId="38277"/>
    <cellStyle name="輸入 5 3 4 3 3" xfId="38278"/>
    <cellStyle name="輸入 5 3 4 4" xfId="38279"/>
    <cellStyle name="輸入 5 3 4 5" xfId="38280"/>
    <cellStyle name="輸入 5 3 5" xfId="38281"/>
    <cellStyle name="輸入 5 3 5 2" xfId="38282"/>
    <cellStyle name="輸入 5 3 6" xfId="38283"/>
    <cellStyle name="輸入 5 3 6 2" xfId="38284"/>
    <cellStyle name="輸入 5 3 7" xfId="38285"/>
    <cellStyle name="輸入 5 3 7 2" xfId="38286"/>
    <cellStyle name="輸入 5 3 7 3" xfId="38287"/>
    <cellStyle name="輸入 5 3 8" xfId="38288"/>
    <cellStyle name="輸入 5 3 9" xfId="38289"/>
    <cellStyle name="輸入 5 4" xfId="38290"/>
    <cellStyle name="輸入 5 4 2" xfId="38291"/>
    <cellStyle name="輸入 5 4 2 2" xfId="38292"/>
    <cellStyle name="輸入 5 4 2 2 2" xfId="38293"/>
    <cellStyle name="輸入 5 4 2 3" xfId="38294"/>
    <cellStyle name="輸入 5 4 2 3 2" xfId="38295"/>
    <cellStyle name="輸入 5 4 2 4" xfId="38296"/>
    <cellStyle name="輸入 5 4 2 4 2" xfId="38297"/>
    <cellStyle name="輸入 5 4 2 4 3" xfId="38298"/>
    <cellStyle name="輸入 5 4 2 5" xfId="38299"/>
    <cellStyle name="輸入 5 4 2 6" xfId="38300"/>
    <cellStyle name="輸入 5 4 3" xfId="38301"/>
    <cellStyle name="輸入 5 4 3 2" xfId="38302"/>
    <cellStyle name="輸入 5 4 3 2 2" xfId="38303"/>
    <cellStyle name="輸入 5 4 3 3" xfId="38304"/>
    <cellStyle name="輸入 5 4 3 3 2" xfId="38305"/>
    <cellStyle name="輸入 5 4 3 4" xfId="38306"/>
    <cellStyle name="輸入 5 4 3 4 2" xfId="38307"/>
    <cellStyle name="輸入 5 4 3 4 3" xfId="38308"/>
    <cellStyle name="輸入 5 4 3 5" xfId="38309"/>
    <cellStyle name="輸入 5 4 4" xfId="38310"/>
    <cellStyle name="輸入 5 4 4 2" xfId="38311"/>
    <cellStyle name="輸入 5 4 4 2 2" xfId="38312"/>
    <cellStyle name="輸入 5 4 4 3" xfId="38313"/>
    <cellStyle name="輸入 5 4 4 3 2" xfId="38314"/>
    <cellStyle name="輸入 5 4 4 3 3" xfId="38315"/>
    <cellStyle name="輸入 5 4 4 4" xfId="38316"/>
    <cellStyle name="輸入 5 4 4 5" xfId="38317"/>
    <cellStyle name="輸入 5 4 5" xfId="38318"/>
    <cellStyle name="輸入 5 4 5 2" xfId="38319"/>
    <cellStyle name="輸入 5 4 6" xfId="38320"/>
    <cellStyle name="輸入 5 4 6 2" xfId="38321"/>
    <cellStyle name="輸入 5 4 7" xfId="38322"/>
    <cellStyle name="輸入 5 4 7 2" xfId="38323"/>
    <cellStyle name="輸入 5 4 7 3" xfId="38324"/>
    <cellStyle name="輸入 5 4 8" xfId="38325"/>
    <cellStyle name="輸入 5 4 9" xfId="38326"/>
    <cellStyle name="輸入 5 5" xfId="38327"/>
    <cellStyle name="輸入 5 5 2" xfId="38328"/>
    <cellStyle name="輸入 5 5 2 2" xfId="38329"/>
    <cellStyle name="輸入 5 5 2 3" xfId="38330"/>
    <cellStyle name="輸入 5 5 3" xfId="38331"/>
    <cellStyle name="輸入 5 5 3 2" xfId="38332"/>
    <cellStyle name="輸入 5 5 4" xfId="38333"/>
    <cellStyle name="輸入 5 5 4 2" xfId="38334"/>
    <cellStyle name="輸入 5 5 4 3" xfId="38335"/>
    <cellStyle name="輸入 5 5 5" xfId="38336"/>
    <cellStyle name="輸入 5 5 6" xfId="38337"/>
    <cellStyle name="輸入 5 6" xfId="38338"/>
    <cellStyle name="輸入 5 6 2" xfId="38339"/>
    <cellStyle name="輸入 5 6 2 2" xfId="38340"/>
    <cellStyle name="輸入 5 6 3" xfId="38341"/>
    <cellStyle name="輸入 5 6 3 2" xfId="38342"/>
    <cellStyle name="輸入 5 6 4" xfId="38343"/>
    <cellStyle name="輸入 5 6 4 2" xfId="38344"/>
    <cellStyle name="輸入 5 6 4 3" xfId="38345"/>
    <cellStyle name="輸入 5 6 5" xfId="38346"/>
    <cellStyle name="輸入 5 6 6" xfId="38347"/>
    <cellStyle name="輸入 5 7" xfId="38348"/>
    <cellStyle name="輸入 5 7 2" xfId="38349"/>
    <cellStyle name="輸入 5 7 2 2" xfId="38350"/>
    <cellStyle name="輸入 5 7 3" xfId="38351"/>
    <cellStyle name="輸入 5 7 3 2" xfId="38352"/>
    <cellStyle name="輸入 5 7 3 3" xfId="38353"/>
    <cellStyle name="輸入 5 7 4" xfId="38354"/>
    <cellStyle name="輸入 5 7 5" xfId="38355"/>
    <cellStyle name="輸入 5 8" xfId="38356"/>
    <cellStyle name="輸入 5 8 2" xfId="38357"/>
    <cellStyle name="輸入 5 9" xfId="38358"/>
    <cellStyle name="輸入 5 9 2" xfId="38359"/>
    <cellStyle name="輸入 6" xfId="38360"/>
    <cellStyle name="輸入 6 10" xfId="38361"/>
    <cellStyle name="輸入 6 10 2" xfId="38362"/>
    <cellStyle name="輸入 6 10 3" xfId="38363"/>
    <cellStyle name="輸入 6 11" xfId="38364"/>
    <cellStyle name="輸入 6 2" xfId="38365"/>
    <cellStyle name="輸入 6 2 2" xfId="38366"/>
    <cellStyle name="輸入 6 2 2 2" xfId="38367"/>
    <cellStyle name="輸入 6 2 2 2 2" xfId="38368"/>
    <cellStyle name="輸入 6 2 2 3" xfId="38369"/>
    <cellStyle name="輸入 6 2 2 3 2" xfId="38370"/>
    <cellStyle name="輸入 6 2 2 4" xfId="38371"/>
    <cellStyle name="輸入 6 2 2 4 2" xfId="38372"/>
    <cellStyle name="輸入 6 2 2 4 3" xfId="38373"/>
    <cellStyle name="輸入 6 2 2 5" xfId="38374"/>
    <cellStyle name="輸入 6 2 2 6" xfId="38375"/>
    <cellStyle name="輸入 6 2 3" xfId="38376"/>
    <cellStyle name="輸入 6 2 3 2" xfId="38377"/>
    <cellStyle name="輸入 6 2 3 2 2" xfId="38378"/>
    <cellStyle name="輸入 6 2 3 3" xfId="38379"/>
    <cellStyle name="輸入 6 2 3 3 2" xfId="38380"/>
    <cellStyle name="輸入 6 2 3 4" xfId="38381"/>
    <cellStyle name="輸入 6 2 3 4 2" xfId="38382"/>
    <cellStyle name="輸入 6 2 3 4 3" xfId="38383"/>
    <cellStyle name="輸入 6 2 3 5" xfId="38384"/>
    <cellStyle name="輸入 6 2 4" xfId="38385"/>
    <cellStyle name="輸入 6 2 4 2" xfId="38386"/>
    <cellStyle name="輸入 6 2 4 2 2" xfId="38387"/>
    <cellStyle name="輸入 6 2 4 3" xfId="38388"/>
    <cellStyle name="輸入 6 2 4 3 2" xfId="38389"/>
    <cellStyle name="輸入 6 2 4 3 3" xfId="38390"/>
    <cellStyle name="輸入 6 2 4 4" xfId="38391"/>
    <cellStyle name="輸入 6 2 4 5" xfId="38392"/>
    <cellStyle name="輸入 6 2 5" xfId="38393"/>
    <cellStyle name="輸入 6 2 5 2" xfId="38394"/>
    <cellStyle name="輸入 6 2 6" xfId="38395"/>
    <cellStyle name="輸入 6 2 6 2" xfId="38396"/>
    <cellStyle name="輸入 6 2 7" xfId="38397"/>
    <cellStyle name="輸入 6 2 7 2" xfId="38398"/>
    <cellStyle name="輸入 6 2 7 3" xfId="38399"/>
    <cellStyle name="輸入 6 2 8" xfId="38400"/>
    <cellStyle name="輸入 6 2 9" xfId="38401"/>
    <cellStyle name="輸入 6 3" xfId="38402"/>
    <cellStyle name="輸入 6 3 2" xfId="38403"/>
    <cellStyle name="輸入 6 3 2 2" xfId="38404"/>
    <cellStyle name="輸入 6 3 2 2 2" xfId="38405"/>
    <cellStyle name="輸入 6 3 2 3" xfId="38406"/>
    <cellStyle name="輸入 6 3 2 3 2" xfId="38407"/>
    <cellStyle name="輸入 6 3 2 4" xfId="38408"/>
    <cellStyle name="輸入 6 3 2 4 2" xfId="38409"/>
    <cellStyle name="輸入 6 3 2 4 3" xfId="38410"/>
    <cellStyle name="輸入 6 3 2 5" xfId="38411"/>
    <cellStyle name="輸入 6 3 2 6" xfId="38412"/>
    <cellStyle name="輸入 6 3 3" xfId="38413"/>
    <cellStyle name="輸入 6 3 3 2" xfId="38414"/>
    <cellStyle name="輸入 6 3 3 2 2" xfId="38415"/>
    <cellStyle name="輸入 6 3 3 3" xfId="38416"/>
    <cellStyle name="輸入 6 3 3 3 2" xfId="38417"/>
    <cellStyle name="輸入 6 3 3 4" xfId="38418"/>
    <cellStyle name="輸入 6 3 3 4 2" xfId="38419"/>
    <cellStyle name="輸入 6 3 3 4 3" xfId="38420"/>
    <cellStyle name="輸入 6 3 3 5" xfId="38421"/>
    <cellStyle name="輸入 6 3 4" xfId="38422"/>
    <cellStyle name="輸入 6 3 4 2" xfId="38423"/>
    <cellStyle name="輸入 6 3 4 2 2" xfId="38424"/>
    <cellStyle name="輸入 6 3 4 3" xfId="38425"/>
    <cellStyle name="輸入 6 3 4 3 2" xfId="38426"/>
    <cellStyle name="輸入 6 3 4 3 3" xfId="38427"/>
    <cellStyle name="輸入 6 3 4 4" xfId="38428"/>
    <cellStyle name="輸入 6 3 4 5" xfId="38429"/>
    <cellStyle name="輸入 6 3 5" xfId="38430"/>
    <cellStyle name="輸入 6 3 5 2" xfId="38431"/>
    <cellStyle name="輸入 6 3 6" xfId="38432"/>
    <cellStyle name="輸入 6 3 6 2" xfId="38433"/>
    <cellStyle name="輸入 6 3 7" xfId="38434"/>
    <cellStyle name="輸入 6 3 7 2" xfId="38435"/>
    <cellStyle name="輸入 6 3 7 3" xfId="38436"/>
    <cellStyle name="輸入 6 3 8" xfId="38437"/>
    <cellStyle name="輸入 6 3 9" xfId="38438"/>
    <cellStyle name="輸入 6 4" xfId="38439"/>
    <cellStyle name="輸入 6 4 2" xfId="38440"/>
    <cellStyle name="輸入 6 4 2 2" xfId="38441"/>
    <cellStyle name="輸入 6 4 2 2 2" xfId="38442"/>
    <cellStyle name="輸入 6 4 2 3" xfId="38443"/>
    <cellStyle name="輸入 6 4 2 3 2" xfId="38444"/>
    <cellStyle name="輸入 6 4 2 4" xfId="38445"/>
    <cellStyle name="輸入 6 4 2 4 2" xfId="38446"/>
    <cellStyle name="輸入 6 4 2 4 3" xfId="38447"/>
    <cellStyle name="輸入 6 4 2 5" xfId="38448"/>
    <cellStyle name="輸入 6 4 2 6" xfId="38449"/>
    <cellStyle name="輸入 6 4 3" xfId="38450"/>
    <cellStyle name="輸入 6 4 3 2" xfId="38451"/>
    <cellStyle name="輸入 6 4 3 2 2" xfId="38452"/>
    <cellStyle name="輸入 6 4 3 3" xfId="38453"/>
    <cellStyle name="輸入 6 4 3 3 2" xfId="38454"/>
    <cellStyle name="輸入 6 4 3 4" xfId="38455"/>
    <cellStyle name="輸入 6 4 3 4 2" xfId="38456"/>
    <cellStyle name="輸入 6 4 3 4 3" xfId="38457"/>
    <cellStyle name="輸入 6 4 3 5" xfId="38458"/>
    <cellStyle name="輸入 6 4 4" xfId="38459"/>
    <cellStyle name="輸入 6 4 4 2" xfId="38460"/>
    <cellStyle name="輸入 6 4 4 2 2" xfId="38461"/>
    <cellStyle name="輸入 6 4 4 3" xfId="38462"/>
    <cellStyle name="輸入 6 4 4 3 2" xfId="38463"/>
    <cellStyle name="輸入 6 4 4 3 3" xfId="38464"/>
    <cellStyle name="輸入 6 4 4 4" xfId="38465"/>
    <cellStyle name="輸入 6 4 4 5" xfId="38466"/>
    <cellStyle name="輸入 6 4 5" xfId="38467"/>
    <cellStyle name="輸入 6 4 5 2" xfId="38468"/>
    <cellStyle name="輸入 6 4 6" xfId="38469"/>
    <cellStyle name="輸入 6 4 6 2" xfId="38470"/>
    <cellStyle name="輸入 6 4 7" xfId="38471"/>
    <cellStyle name="輸入 6 4 7 2" xfId="38472"/>
    <cellStyle name="輸入 6 4 7 3" xfId="38473"/>
    <cellStyle name="輸入 6 4 8" xfId="38474"/>
    <cellStyle name="輸入 6 4 9" xfId="38475"/>
    <cellStyle name="輸入 6 5" xfId="38476"/>
    <cellStyle name="輸入 6 5 2" xfId="38477"/>
    <cellStyle name="輸入 6 5 2 2" xfId="38478"/>
    <cellStyle name="輸入 6 5 2 3" xfId="38479"/>
    <cellStyle name="輸入 6 5 3" xfId="38480"/>
    <cellStyle name="輸入 6 5 3 2" xfId="38481"/>
    <cellStyle name="輸入 6 5 4" xfId="38482"/>
    <cellStyle name="輸入 6 5 4 2" xfId="38483"/>
    <cellStyle name="輸入 6 5 4 3" xfId="38484"/>
    <cellStyle name="輸入 6 5 5" xfId="38485"/>
    <cellStyle name="輸入 6 5 6" xfId="38486"/>
    <cellStyle name="輸入 6 6" xfId="38487"/>
    <cellStyle name="輸入 6 6 2" xfId="38488"/>
    <cellStyle name="輸入 6 6 2 2" xfId="38489"/>
    <cellStyle name="輸入 6 6 3" xfId="38490"/>
    <cellStyle name="輸入 6 6 3 2" xfId="38491"/>
    <cellStyle name="輸入 6 6 4" xfId="38492"/>
    <cellStyle name="輸入 6 6 4 2" xfId="38493"/>
    <cellStyle name="輸入 6 6 4 3" xfId="38494"/>
    <cellStyle name="輸入 6 6 5" xfId="38495"/>
    <cellStyle name="輸入 6 6 6" xfId="38496"/>
    <cellStyle name="輸入 6 7" xfId="38497"/>
    <cellStyle name="輸入 6 7 2" xfId="38498"/>
    <cellStyle name="輸入 6 7 2 2" xfId="38499"/>
    <cellStyle name="輸入 6 7 3" xfId="38500"/>
    <cellStyle name="輸入 6 7 3 2" xfId="38501"/>
    <cellStyle name="輸入 6 7 4" xfId="38502"/>
    <cellStyle name="輸入 6 7 4 2" xfId="38503"/>
    <cellStyle name="輸入 6 7 4 3" xfId="38504"/>
    <cellStyle name="輸入 6 7 5" xfId="38505"/>
    <cellStyle name="輸入 6 8" xfId="38506"/>
    <cellStyle name="輸入 6 8 2" xfId="38507"/>
    <cellStyle name="輸入 6 9" xfId="38508"/>
    <cellStyle name="輸入 6 9 2" xfId="38509"/>
    <cellStyle name="輸入 7" xfId="38510"/>
    <cellStyle name="輸入 7 10" xfId="38511"/>
    <cellStyle name="輸入 7 10 2" xfId="38512"/>
    <cellStyle name="輸入 7 10 3" xfId="38513"/>
    <cellStyle name="輸入 7 11" xfId="38514"/>
    <cellStyle name="輸入 7 2" xfId="38515"/>
    <cellStyle name="輸入 7 2 2" xfId="38516"/>
    <cellStyle name="輸入 7 2 2 2" xfId="38517"/>
    <cellStyle name="輸入 7 2 2 2 2" xfId="38518"/>
    <cellStyle name="輸入 7 2 2 3" xfId="38519"/>
    <cellStyle name="輸入 7 2 2 3 2" xfId="38520"/>
    <cellStyle name="輸入 7 2 2 4" xfId="38521"/>
    <cellStyle name="輸入 7 2 2 4 2" xfId="38522"/>
    <cellStyle name="輸入 7 2 2 4 3" xfId="38523"/>
    <cellStyle name="輸入 7 2 2 5" xfId="38524"/>
    <cellStyle name="輸入 7 2 2 6" xfId="38525"/>
    <cellStyle name="輸入 7 2 3" xfId="38526"/>
    <cellStyle name="輸入 7 2 3 2" xfId="38527"/>
    <cellStyle name="輸入 7 2 3 2 2" xfId="38528"/>
    <cellStyle name="輸入 7 2 3 3" xfId="38529"/>
    <cellStyle name="輸入 7 2 3 3 2" xfId="38530"/>
    <cellStyle name="輸入 7 2 3 4" xfId="38531"/>
    <cellStyle name="輸入 7 2 3 4 2" xfId="38532"/>
    <cellStyle name="輸入 7 2 3 4 3" xfId="38533"/>
    <cellStyle name="輸入 7 2 3 5" xfId="38534"/>
    <cellStyle name="輸入 7 2 4" xfId="38535"/>
    <cellStyle name="輸入 7 2 4 2" xfId="38536"/>
    <cellStyle name="輸入 7 2 4 2 2" xfId="38537"/>
    <cellStyle name="輸入 7 2 4 3" xfId="38538"/>
    <cellStyle name="輸入 7 2 4 3 2" xfId="38539"/>
    <cellStyle name="輸入 7 2 4 3 3" xfId="38540"/>
    <cellStyle name="輸入 7 2 4 4" xfId="38541"/>
    <cellStyle name="輸入 7 2 4 5" xfId="38542"/>
    <cellStyle name="輸入 7 2 5" xfId="38543"/>
    <cellStyle name="輸入 7 2 5 2" xfId="38544"/>
    <cellStyle name="輸入 7 2 6" xfId="38545"/>
    <cellStyle name="輸入 7 2 6 2" xfId="38546"/>
    <cellStyle name="輸入 7 2 7" xfId="38547"/>
    <cellStyle name="輸入 7 2 7 2" xfId="38548"/>
    <cellStyle name="輸入 7 2 7 3" xfId="38549"/>
    <cellStyle name="輸入 7 2 8" xfId="38550"/>
    <cellStyle name="輸入 7 2 9" xfId="38551"/>
    <cellStyle name="輸入 7 3" xfId="38552"/>
    <cellStyle name="輸入 7 3 2" xfId="38553"/>
    <cellStyle name="輸入 7 3 2 2" xfId="38554"/>
    <cellStyle name="輸入 7 3 2 2 2" xfId="38555"/>
    <cellStyle name="輸入 7 3 2 3" xfId="38556"/>
    <cellStyle name="輸入 7 3 2 3 2" xfId="38557"/>
    <cellStyle name="輸入 7 3 2 4" xfId="38558"/>
    <cellStyle name="輸入 7 3 2 4 2" xfId="38559"/>
    <cellStyle name="輸入 7 3 2 4 3" xfId="38560"/>
    <cellStyle name="輸入 7 3 2 5" xfId="38561"/>
    <cellStyle name="輸入 7 3 2 6" xfId="38562"/>
    <cellStyle name="輸入 7 3 3" xfId="38563"/>
    <cellStyle name="輸入 7 3 3 2" xfId="38564"/>
    <cellStyle name="輸入 7 3 3 2 2" xfId="38565"/>
    <cellStyle name="輸入 7 3 3 3" xfId="38566"/>
    <cellStyle name="輸入 7 3 3 3 2" xfId="38567"/>
    <cellStyle name="輸入 7 3 3 4" xfId="38568"/>
    <cellStyle name="輸入 7 3 3 4 2" xfId="38569"/>
    <cellStyle name="輸入 7 3 3 4 3" xfId="38570"/>
    <cellStyle name="輸入 7 3 3 5" xfId="38571"/>
    <cellStyle name="輸入 7 3 4" xfId="38572"/>
    <cellStyle name="輸入 7 3 4 2" xfId="38573"/>
    <cellStyle name="輸入 7 3 4 2 2" xfId="38574"/>
    <cellStyle name="輸入 7 3 4 3" xfId="38575"/>
    <cellStyle name="輸入 7 3 4 3 2" xfId="38576"/>
    <cellStyle name="輸入 7 3 4 3 3" xfId="38577"/>
    <cellStyle name="輸入 7 3 4 4" xfId="38578"/>
    <cellStyle name="輸入 7 3 4 5" xfId="38579"/>
    <cellStyle name="輸入 7 3 5" xfId="38580"/>
    <cellStyle name="輸入 7 3 5 2" xfId="38581"/>
    <cellStyle name="輸入 7 3 6" xfId="38582"/>
    <cellStyle name="輸入 7 3 6 2" xfId="38583"/>
    <cellStyle name="輸入 7 3 7" xfId="38584"/>
    <cellStyle name="輸入 7 3 7 2" xfId="38585"/>
    <cellStyle name="輸入 7 3 7 3" xfId="38586"/>
    <cellStyle name="輸入 7 3 8" xfId="38587"/>
    <cellStyle name="輸入 7 3 9" xfId="38588"/>
    <cellStyle name="輸入 7 4" xfId="38589"/>
    <cellStyle name="輸入 7 4 2" xfId="38590"/>
    <cellStyle name="輸入 7 4 2 2" xfId="38591"/>
    <cellStyle name="輸入 7 4 2 2 2" xfId="38592"/>
    <cellStyle name="輸入 7 4 2 3" xfId="38593"/>
    <cellStyle name="輸入 7 4 2 3 2" xfId="38594"/>
    <cellStyle name="輸入 7 4 2 4" xfId="38595"/>
    <cellStyle name="輸入 7 4 2 4 2" xfId="38596"/>
    <cellStyle name="輸入 7 4 2 4 3" xfId="38597"/>
    <cellStyle name="輸入 7 4 2 5" xfId="38598"/>
    <cellStyle name="輸入 7 4 2 6" xfId="38599"/>
    <cellStyle name="輸入 7 4 3" xfId="38600"/>
    <cellStyle name="輸入 7 4 3 2" xfId="38601"/>
    <cellStyle name="輸入 7 4 3 2 2" xfId="38602"/>
    <cellStyle name="輸入 7 4 3 3" xfId="38603"/>
    <cellStyle name="輸入 7 4 3 3 2" xfId="38604"/>
    <cellStyle name="輸入 7 4 3 4" xfId="38605"/>
    <cellStyle name="輸入 7 4 3 4 2" xfId="38606"/>
    <cellStyle name="輸入 7 4 3 4 3" xfId="38607"/>
    <cellStyle name="輸入 7 4 3 5" xfId="38608"/>
    <cellStyle name="輸入 7 4 4" xfId="38609"/>
    <cellStyle name="輸入 7 4 4 2" xfId="38610"/>
    <cellStyle name="輸入 7 4 4 2 2" xfId="38611"/>
    <cellStyle name="輸入 7 4 4 3" xfId="38612"/>
    <cellStyle name="輸入 7 4 4 3 2" xfId="38613"/>
    <cellStyle name="輸入 7 4 4 3 3" xfId="38614"/>
    <cellStyle name="輸入 7 4 4 4" xfId="38615"/>
    <cellStyle name="輸入 7 4 4 5" xfId="38616"/>
    <cellStyle name="輸入 7 4 5" xfId="38617"/>
    <cellStyle name="輸入 7 4 5 2" xfId="38618"/>
    <cellStyle name="輸入 7 4 6" xfId="38619"/>
    <cellStyle name="輸入 7 4 6 2" xfId="38620"/>
    <cellStyle name="輸入 7 4 7" xfId="38621"/>
    <cellStyle name="輸入 7 4 7 2" xfId="38622"/>
    <cellStyle name="輸入 7 4 7 3" xfId="38623"/>
    <cellStyle name="輸入 7 4 8" xfId="38624"/>
    <cellStyle name="輸入 7 4 9" xfId="38625"/>
    <cellStyle name="輸入 7 5" xfId="38626"/>
    <cellStyle name="輸入 7 5 2" xfId="38627"/>
    <cellStyle name="輸入 7 5 2 2" xfId="38628"/>
    <cellStyle name="輸入 7 5 2 3" xfId="38629"/>
    <cellStyle name="輸入 7 5 3" xfId="38630"/>
    <cellStyle name="輸入 7 5 3 2" xfId="38631"/>
    <cellStyle name="輸入 7 5 4" xfId="38632"/>
    <cellStyle name="輸入 7 5 4 2" xfId="38633"/>
    <cellStyle name="輸入 7 5 4 3" xfId="38634"/>
    <cellStyle name="輸入 7 5 5" xfId="38635"/>
    <cellStyle name="輸入 7 5 6" xfId="38636"/>
    <cellStyle name="輸入 7 6" xfId="38637"/>
    <cellStyle name="輸入 7 6 2" xfId="38638"/>
    <cellStyle name="輸入 7 6 2 2" xfId="38639"/>
    <cellStyle name="輸入 7 6 3" xfId="38640"/>
    <cellStyle name="輸入 7 6 3 2" xfId="38641"/>
    <cellStyle name="輸入 7 6 3 3" xfId="38642"/>
    <cellStyle name="輸入 7 6 4" xfId="38643"/>
    <cellStyle name="輸入 7 6 5" xfId="38644"/>
    <cellStyle name="輸入 7 6 6" xfId="38645"/>
    <cellStyle name="輸入 7 7" xfId="38646"/>
    <cellStyle name="輸入 7 7 2" xfId="38647"/>
    <cellStyle name="輸入 7 7 2 2" xfId="38648"/>
    <cellStyle name="輸入 7 7 3" xfId="38649"/>
    <cellStyle name="輸入 7 7 3 2" xfId="38650"/>
    <cellStyle name="輸入 7 7 3 3" xfId="38651"/>
    <cellStyle name="輸入 7 7 4" xfId="38652"/>
    <cellStyle name="輸入 7 8" xfId="38653"/>
    <cellStyle name="輸入 7 8 2" xfId="38654"/>
    <cellStyle name="輸入 7 9" xfId="38655"/>
    <cellStyle name="輸入 7 9 2" xfId="38656"/>
    <cellStyle name="輸入 8" xfId="38657"/>
    <cellStyle name="輸入 8 10" xfId="38658"/>
    <cellStyle name="輸入 8 10 2" xfId="38659"/>
    <cellStyle name="輸入 8 10 3" xfId="38660"/>
    <cellStyle name="輸入 8 11" xfId="38661"/>
    <cellStyle name="輸入 8 2" xfId="38662"/>
    <cellStyle name="輸入 8 2 2" xfId="38663"/>
    <cellStyle name="輸入 8 2 2 2" xfId="38664"/>
    <cellStyle name="輸入 8 2 2 2 2" xfId="38665"/>
    <cellStyle name="輸入 8 2 2 3" xfId="38666"/>
    <cellStyle name="輸入 8 2 2 3 2" xfId="38667"/>
    <cellStyle name="輸入 8 2 2 4" xfId="38668"/>
    <cellStyle name="輸入 8 2 2 4 2" xfId="38669"/>
    <cellStyle name="輸入 8 2 2 4 3" xfId="38670"/>
    <cellStyle name="輸入 8 2 2 5" xfId="38671"/>
    <cellStyle name="輸入 8 2 2 6" xfId="38672"/>
    <cellStyle name="輸入 8 2 3" xfId="38673"/>
    <cellStyle name="輸入 8 2 3 2" xfId="38674"/>
    <cellStyle name="輸入 8 2 3 2 2" xfId="38675"/>
    <cellStyle name="輸入 8 2 3 3" xfId="38676"/>
    <cellStyle name="輸入 8 2 3 3 2" xfId="38677"/>
    <cellStyle name="輸入 8 2 3 4" xfId="38678"/>
    <cellStyle name="輸入 8 2 3 4 2" xfId="38679"/>
    <cellStyle name="輸入 8 2 3 4 3" xfId="38680"/>
    <cellStyle name="輸入 8 2 3 5" xfId="38681"/>
    <cellStyle name="輸入 8 2 4" xfId="38682"/>
    <cellStyle name="輸入 8 2 4 2" xfId="38683"/>
    <cellStyle name="輸入 8 2 4 2 2" xfId="38684"/>
    <cellStyle name="輸入 8 2 4 3" xfId="38685"/>
    <cellStyle name="輸入 8 2 4 3 2" xfId="38686"/>
    <cellStyle name="輸入 8 2 4 3 3" xfId="38687"/>
    <cellStyle name="輸入 8 2 4 4" xfId="38688"/>
    <cellStyle name="輸入 8 2 4 5" xfId="38689"/>
    <cellStyle name="輸入 8 2 5" xfId="38690"/>
    <cellStyle name="輸入 8 2 5 2" xfId="38691"/>
    <cellStyle name="輸入 8 2 6" xfId="38692"/>
    <cellStyle name="輸入 8 2 6 2" xfId="38693"/>
    <cellStyle name="輸入 8 2 7" xfId="38694"/>
    <cellStyle name="輸入 8 2 7 2" xfId="38695"/>
    <cellStyle name="輸入 8 2 7 3" xfId="38696"/>
    <cellStyle name="輸入 8 2 8" xfId="38697"/>
    <cellStyle name="輸入 8 2 9" xfId="38698"/>
    <cellStyle name="輸入 8 3" xfId="38699"/>
    <cellStyle name="輸入 8 3 2" xfId="38700"/>
    <cellStyle name="輸入 8 3 2 2" xfId="38701"/>
    <cellStyle name="輸入 8 3 2 2 2" xfId="38702"/>
    <cellStyle name="輸入 8 3 2 3" xfId="38703"/>
    <cellStyle name="輸入 8 3 2 3 2" xfId="38704"/>
    <cellStyle name="輸入 8 3 2 4" xfId="38705"/>
    <cellStyle name="輸入 8 3 2 4 2" xfId="38706"/>
    <cellStyle name="輸入 8 3 2 4 3" xfId="38707"/>
    <cellStyle name="輸入 8 3 2 5" xfId="38708"/>
    <cellStyle name="輸入 8 3 2 6" xfId="38709"/>
    <cellStyle name="輸入 8 3 3" xfId="38710"/>
    <cellStyle name="輸入 8 3 3 2" xfId="38711"/>
    <cellStyle name="輸入 8 3 3 2 2" xfId="38712"/>
    <cellStyle name="輸入 8 3 3 3" xfId="38713"/>
    <cellStyle name="輸入 8 3 3 3 2" xfId="38714"/>
    <cellStyle name="輸入 8 3 3 4" xfId="38715"/>
    <cellStyle name="輸入 8 3 3 4 2" xfId="38716"/>
    <cellStyle name="輸入 8 3 3 4 3" xfId="38717"/>
    <cellStyle name="輸入 8 3 3 5" xfId="38718"/>
    <cellStyle name="輸入 8 3 4" xfId="38719"/>
    <cellStyle name="輸入 8 3 4 2" xfId="38720"/>
    <cellStyle name="輸入 8 3 4 2 2" xfId="38721"/>
    <cellStyle name="輸入 8 3 4 3" xfId="38722"/>
    <cellStyle name="輸入 8 3 4 3 2" xfId="38723"/>
    <cellStyle name="輸入 8 3 4 3 3" xfId="38724"/>
    <cellStyle name="輸入 8 3 4 4" xfId="38725"/>
    <cellStyle name="輸入 8 3 4 5" xfId="38726"/>
    <cellStyle name="輸入 8 3 5" xfId="38727"/>
    <cellStyle name="輸入 8 3 5 2" xfId="38728"/>
    <cellStyle name="輸入 8 3 6" xfId="38729"/>
    <cellStyle name="輸入 8 3 6 2" xfId="38730"/>
    <cellStyle name="輸入 8 3 7" xfId="38731"/>
    <cellStyle name="輸入 8 3 7 2" xfId="38732"/>
    <cellStyle name="輸入 8 3 7 3" xfId="38733"/>
    <cellStyle name="輸入 8 3 8" xfId="38734"/>
    <cellStyle name="輸入 8 3 9" xfId="38735"/>
    <cellStyle name="輸入 8 4" xfId="38736"/>
    <cellStyle name="輸入 8 4 2" xfId="38737"/>
    <cellStyle name="輸入 8 4 2 2" xfId="38738"/>
    <cellStyle name="輸入 8 4 2 2 2" xfId="38739"/>
    <cellStyle name="輸入 8 4 2 3" xfId="38740"/>
    <cellStyle name="輸入 8 4 2 3 2" xfId="38741"/>
    <cellStyle name="輸入 8 4 2 4" xfId="38742"/>
    <cellStyle name="輸入 8 4 2 4 2" xfId="38743"/>
    <cellStyle name="輸入 8 4 2 4 3" xfId="38744"/>
    <cellStyle name="輸入 8 4 2 5" xfId="38745"/>
    <cellStyle name="輸入 8 4 2 6" xfId="38746"/>
    <cellStyle name="輸入 8 4 3" xfId="38747"/>
    <cellStyle name="輸入 8 4 3 2" xfId="38748"/>
    <cellStyle name="輸入 8 4 3 2 2" xfId="38749"/>
    <cellStyle name="輸入 8 4 3 3" xfId="38750"/>
    <cellStyle name="輸入 8 4 3 3 2" xfId="38751"/>
    <cellStyle name="輸入 8 4 3 4" xfId="38752"/>
    <cellStyle name="輸入 8 4 3 4 2" xfId="38753"/>
    <cellStyle name="輸入 8 4 3 4 3" xfId="38754"/>
    <cellStyle name="輸入 8 4 3 5" xfId="38755"/>
    <cellStyle name="輸入 8 4 4" xfId="38756"/>
    <cellStyle name="輸入 8 4 4 2" xfId="38757"/>
    <cellStyle name="輸入 8 4 4 2 2" xfId="38758"/>
    <cellStyle name="輸入 8 4 4 3" xfId="38759"/>
    <cellStyle name="輸入 8 4 4 3 2" xfId="38760"/>
    <cellStyle name="輸入 8 4 4 3 3" xfId="38761"/>
    <cellStyle name="輸入 8 4 4 4" xfId="38762"/>
    <cellStyle name="輸入 8 4 4 5" xfId="38763"/>
    <cellStyle name="輸入 8 4 5" xfId="38764"/>
    <cellStyle name="輸入 8 4 5 2" xfId="38765"/>
    <cellStyle name="輸入 8 4 6" xfId="38766"/>
    <cellStyle name="輸入 8 4 6 2" xfId="38767"/>
    <cellStyle name="輸入 8 4 7" xfId="38768"/>
    <cellStyle name="輸入 8 4 7 2" xfId="38769"/>
    <cellStyle name="輸入 8 4 7 3" xfId="38770"/>
    <cellStyle name="輸入 8 4 8" xfId="38771"/>
    <cellStyle name="輸入 8 4 9" xfId="38772"/>
    <cellStyle name="輸入 8 5" xfId="38773"/>
    <cellStyle name="輸入 8 5 2" xfId="38774"/>
    <cellStyle name="輸入 8 5 2 2" xfId="38775"/>
    <cellStyle name="輸入 8 5 2 3" xfId="38776"/>
    <cellStyle name="輸入 8 5 3" xfId="38777"/>
    <cellStyle name="輸入 8 5 3 2" xfId="38778"/>
    <cellStyle name="輸入 8 5 4" xfId="38779"/>
    <cellStyle name="輸入 8 5 4 2" xfId="38780"/>
    <cellStyle name="輸入 8 5 4 3" xfId="38781"/>
    <cellStyle name="輸入 8 5 5" xfId="38782"/>
    <cellStyle name="輸入 8 5 6" xfId="38783"/>
    <cellStyle name="輸入 8 6" xfId="38784"/>
    <cellStyle name="輸入 8 6 2" xfId="38785"/>
    <cellStyle name="輸入 8 6 2 2" xfId="38786"/>
    <cellStyle name="輸入 8 6 3" xfId="38787"/>
    <cellStyle name="輸入 8 6 3 2" xfId="38788"/>
    <cellStyle name="輸入 8 6 3 3" xfId="38789"/>
    <cellStyle name="輸入 8 6 4" xfId="38790"/>
    <cellStyle name="輸入 8 6 5" xfId="38791"/>
    <cellStyle name="輸入 8 6 6" xfId="38792"/>
    <cellStyle name="輸入 8 7" xfId="38793"/>
    <cellStyle name="輸入 8 7 2" xfId="38794"/>
    <cellStyle name="輸入 8 7 2 2" xfId="38795"/>
    <cellStyle name="輸入 8 7 3" xfId="38796"/>
    <cellStyle name="輸入 8 7 3 2" xfId="38797"/>
    <cellStyle name="輸入 8 7 3 3" xfId="38798"/>
    <cellStyle name="輸入 8 7 4" xfId="38799"/>
    <cellStyle name="輸入 8 8" xfId="38800"/>
    <cellStyle name="輸入 8 8 2" xfId="38801"/>
    <cellStyle name="輸入 8 9" xfId="38802"/>
    <cellStyle name="輸入 8 9 2" xfId="38803"/>
    <cellStyle name="輸入 9" xfId="38804"/>
    <cellStyle name="輸入 9 10" xfId="38805"/>
    <cellStyle name="輸入 9 10 2" xfId="38806"/>
    <cellStyle name="輸入 9 10 3" xfId="38807"/>
    <cellStyle name="輸入 9 11" xfId="38808"/>
    <cellStyle name="輸入 9 2" xfId="38809"/>
    <cellStyle name="輸入 9 2 2" xfId="38810"/>
    <cellStyle name="輸入 9 2 2 2" xfId="38811"/>
    <cellStyle name="輸入 9 2 2 2 2" xfId="38812"/>
    <cellStyle name="輸入 9 2 2 3" xfId="38813"/>
    <cellStyle name="輸入 9 2 2 3 2" xfId="38814"/>
    <cellStyle name="輸入 9 2 2 4" xfId="38815"/>
    <cellStyle name="輸入 9 2 2 4 2" xfId="38816"/>
    <cellStyle name="輸入 9 2 2 4 3" xfId="38817"/>
    <cellStyle name="輸入 9 2 2 5" xfId="38818"/>
    <cellStyle name="輸入 9 2 2 6" xfId="38819"/>
    <cellStyle name="輸入 9 2 3" xfId="38820"/>
    <cellStyle name="輸入 9 2 3 2" xfId="38821"/>
    <cellStyle name="輸入 9 2 3 2 2" xfId="38822"/>
    <cellStyle name="輸入 9 2 3 3" xfId="38823"/>
    <cellStyle name="輸入 9 2 3 3 2" xfId="38824"/>
    <cellStyle name="輸入 9 2 3 4" xfId="38825"/>
    <cellStyle name="輸入 9 2 3 4 2" xfId="38826"/>
    <cellStyle name="輸入 9 2 3 4 3" xfId="38827"/>
    <cellStyle name="輸入 9 2 3 5" xfId="38828"/>
    <cellStyle name="輸入 9 2 4" xfId="38829"/>
    <cellStyle name="輸入 9 2 4 2" xfId="38830"/>
    <cellStyle name="輸入 9 2 4 2 2" xfId="38831"/>
    <cellStyle name="輸入 9 2 4 3" xfId="38832"/>
    <cellStyle name="輸入 9 2 4 3 2" xfId="38833"/>
    <cellStyle name="輸入 9 2 4 3 3" xfId="38834"/>
    <cellStyle name="輸入 9 2 4 4" xfId="38835"/>
    <cellStyle name="輸入 9 2 4 5" xfId="38836"/>
    <cellStyle name="輸入 9 2 5" xfId="38837"/>
    <cellStyle name="輸入 9 2 5 2" xfId="38838"/>
    <cellStyle name="輸入 9 2 6" xfId="38839"/>
    <cellStyle name="輸入 9 2 6 2" xfId="38840"/>
    <cellStyle name="輸入 9 2 7" xfId="38841"/>
    <cellStyle name="輸入 9 2 7 2" xfId="38842"/>
    <cellStyle name="輸入 9 2 7 3" xfId="38843"/>
    <cellStyle name="輸入 9 2 8" xfId="38844"/>
    <cellStyle name="輸入 9 2 9" xfId="38845"/>
    <cellStyle name="輸入 9 3" xfId="38846"/>
    <cellStyle name="輸入 9 3 2" xfId="38847"/>
    <cellStyle name="輸入 9 3 2 2" xfId="38848"/>
    <cellStyle name="輸入 9 3 2 2 2" xfId="38849"/>
    <cellStyle name="輸入 9 3 2 3" xfId="38850"/>
    <cellStyle name="輸入 9 3 2 3 2" xfId="38851"/>
    <cellStyle name="輸入 9 3 2 4" xfId="38852"/>
    <cellStyle name="輸入 9 3 2 4 2" xfId="38853"/>
    <cellStyle name="輸入 9 3 2 4 3" xfId="38854"/>
    <cellStyle name="輸入 9 3 2 5" xfId="38855"/>
    <cellStyle name="輸入 9 3 2 6" xfId="38856"/>
    <cellStyle name="輸入 9 3 3" xfId="38857"/>
    <cellStyle name="輸入 9 3 3 2" xfId="38858"/>
    <cellStyle name="輸入 9 3 3 2 2" xfId="38859"/>
    <cellStyle name="輸入 9 3 3 3" xfId="38860"/>
    <cellStyle name="輸入 9 3 3 3 2" xfId="38861"/>
    <cellStyle name="輸入 9 3 3 4" xfId="38862"/>
    <cellStyle name="輸入 9 3 3 4 2" xfId="38863"/>
    <cellStyle name="輸入 9 3 3 4 3" xfId="38864"/>
    <cellStyle name="輸入 9 3 3 5" xfId="38865"/>
    <cellStyle name="輸入 9 3 4" xfId="38866"/>
    <cellStyle name="輸入 9 3 4 2" xfId="38867"/>
    <cellStyle name="輸入 9 3 4 2 2" xfId="38868"/>
    <cellStyle name="輸入 9 3 4 3" xfId="38869"/>
    <cellStyle name="輸入 9 3 4 3 2" xfId="38870"/>
    <cellStyle name="輸入 9 3 4 3 3" xfId="38871"/>
    <cellStyle name="輸入 9 3 4 4" xfId="38872"/>
    <cellStyle name="輸入 9 3 4 5" xfId="38873"/>
    <cellStyle name="輸入 9 3 5" xfId="38874"/>
    <cellStyle name="輸入 9 3 5 2" xfId="38875"/>
    <cellStyle name="輸入 9 3 6" xfId="38876"/>
    <cellStyle name="輸入 9 3 6 2" xfId="38877"/>
    <cellStyle name="輸入 9 3 7" xfId="38878"/>
    <cellStyle name="輸入 9 3 7 2" xfId="38879"/>
    <cellStyle name="輸入 9 3 7 3" xfId="38880"/>
    <cellStyle name="輸入 9 3 8" xfId="38881"/>
    <cellStyle name="輸入 9 3 9" xfId="38882"/>
    <cellStyle name="輸入 9 4" xfId="38883"/>
    <cellStyle name="輸入 9 4 2" xfId="38884"/>
    <cellStyle name="輸入 9 4 2 2" xfId="38885"/>
    <cellStyle name="輸入 9 4 2 2 2" xfId="38886"/>
    <cellStyle name="輸入 9 4 2 3" xfId="38887"/>
    <cellStyle name="輸入 9 4 2 3 2" xfId="38888"/>
    <cellStyle name="輸入 9 4 2 4" xfId="38889"/>
    <cellStyle name="輸入 9 4 2 4 2" xfId="38890"/>
    <cellStyle name="輸入 9 4 2 4 3" xfId="38891"/>
    <cellStyle name="輸入 9 4 2 5" xfId="38892"/>
    <cellStyle name="輸入 9 4 2 6" xfId="38893"/>
    <cellStyle name="輸入 9 4 3" xfId="38894"/>
    <cellStyle name="輸入 9 4 3 2" xfId="38895"/>
    <cellStyle name="輸入 9 4 3 2 2" xfId="38896"/>
    <cellStyle name="輸入 9 4 3 3" xfId="38897"/>
    <cellStyle name="輸入 9 4 3 3 2" xfId="38898"/>
    <cellStyle name="輸入 9 4 3 4" xfId="38899"/>
    <cellStyle name="輸入 9 4 3 4 2" xfId="38900"/>
    <cellStyle name="輸入 9 4 3 4 3" xfId="38901"/>
    <cellStyle name="輸入 9 4 3 5" xfId="38902"/>
    <cellStyle name="輸入 9 4 4" xfId="38903"/>
    <cellStyle name="輸入 9 4 4 2" xfId="38904"/>
    <cellStyle name="輸入 9 4 4 2 2" xfId="38905"/>
    <cellStyle name="輸入 9 4 4 3" xfId="38906"/>
    <cellStyle name="輸入 9 4 4 3 2" xfId="38907"/>
    <cellStyle name="輸入 9 4 4 3 3" xfId="38908"/>
    <cellStyle name="輸入 9 4 4 4" xfId="38909"/>
    <cellStyle name="輸入 9 4 4 5" xfId="38910"/>
    <cellStyle name="輸入 9 4 5" xfId="38911"/>
    <cellStyle name="輸入 9 4 5 2" xfId="38912"/>
    <cellStyle name="輸入 9 4 6" xfId="38913"/>
    <cellStyle name="輸入 9 4 6 2" xfId="38914"/>
    <cellStyle name="輸入 9 4 7" xfId="38915"/>
    <cellStyle name="輸入 9 4 7 2" xfId="38916"/>
    <cellStyle name="輸入 9 4 7 3" xfId="38917"/>
    <cellStyle name="輸入 9 4 8" xfId="38918"/>
    <cellStyle name="輸入 9 4 9" xfId="38919"/>
    <cellStyle name="輸入 9 5" xfId="38920"/>
    <cellStyle name="輸入 9 5 2" xfId="38921"/>
    <cellStyle name="輸入 9 5 2 2" xfId="38922"/>
    <cellStyle name="輸入 9 5 2 3" xfId="38923"/>
    <cellStyle name="輸入 9 5 3" xfId="38924"/>
    <cellStyle name="輸入 9 5 3 2" xfId="38925"/>
    <cellStyle name="輸入 9 5 4" xfId="38926"/>
    <cellStyle name="輸入 9 5 4 2" xfId="38927"/>
    <cellStyle name="輸入 9 5 4 3" xfId="38928"/>
    <cellStyle name="輸入 9 5 5" xfId="38929"/>
    <cellStyle name="輸入 9 5 6" xfId="38930"/>
    <cellStyle name="輸入 9 6" xfId="38931"/>
    <cellStyle name="輸入 9 6 2" xfId="38932"/>
    <cellStyle name="輸入 9 6 2 2" xfId="38933"/>
    <cellStyle name="輸入 9 6 3" xfId="38934"/>
    <cellStyle name="輸入 9 6 3 2" xfId="38935"/>
    <cellStyle name="輸入 9 6 3 3" xfId="38936"/>
    <cellStyle name="輸入 9 6 4" xfId="38937"/>
    <cellStyle name="輸入 9 6 5" xfId="38938"/>
    <cellStyle name="輸入 9 6 6" xfId="38939"/>
    <cellStyle name="輸入 9 7" xfId="38940"/>
    <cellStyle name="輸入 9 7 2" xfId="38941"/>
    <cellStyle name="輸入 9 7 2 2" xfId="38942"/>
    <cellStyle name="輸入 9 7 3" xfId="38943"/>
    <cellStyle name="輸入 9 7 3 2" xfId="38944"/>
    <cellStyle name="輸入 9 7 3 3" xfId="38945"/>
    <cellStyle name="輸入 9 7 4" xfId="38946"/>
    <cellStyle name="輸入 9 8" xfId="38947"/>
    <cellStyle name="輸入 9 8 2" xfId="38948"/>
    <cellStyle name="輸入 9 9" xfId="38949"/>
    <cellStyle name="輸入 9 9 2" xfId="38950"/>
    <cellStyle name="說明文字 10" xfId="38951"/>
    <cellStyle name="說明文字 10 10" xfId="38952"/>
    <cellStyle name="說明文字 10 2" xfId="38953"/>
    <cellStyle name="說明文字 10 2 2" xfId="38954"/>
    <cellStyle name="說明文字 10 2 2 2" xfId="38955"/>
    <cellStyle name="說明文字 10 2 2 3" xfId="38956"/>
    <cellStyle name="說明文字 10 2 2 4" xfId="38957"/>
    <cellStyle name="說明文字 10 2 2 5" xfId="38958"/>
    <cellStyle name="說明文字 10 2 3" xfId="38959"/>
    <cellStyle name="說明文字 10 2 3 2" xfId="38960"/>
    <cellStyle name="說明文字 10 2 3 3" xfId="38961"/>
    <cellStyle name="說明文字 10 2 3 4" xfId="38962"/>
    <cellStyle name="說明文字 10 2 4" xfId="38963"/>
    <cellStyle name="說明文字 10 2 5" xfId="38964"/>
    <cellStyle name="說明文字 10 2 6" xfId="38965"/>
    <cellStyle name="說明文字 10 2 7" xfId="38966"/>
    <cellStyle name="說明文字 10 3" xfId="38967"/>
    <cellStyle name="說明文字 10 3 2" xfId="38968"/>
    <cellStyle name="說明文字 10 3 2 2" xfId="38969"/>
    <cellStyle name="說明文字 10 3 2 3" xfId="38970"/>
    <cellStyle name="說明文字 10 3 2 4" xfId="38971"/>
    <cellStyle name="說明文字 10 3 2 5" xfId="38972"/>
    <cellStyle name="說明文字 10 3 3" xfId="38973"/>
    <cellStyle name="說明文字 10 3 3 2" xfId="38974"/>
    <cellStyle name="說明文字 10 3 3 3" xfId="38975"/>
    <cellStyle name="說明文字 10 3 3 4" xfId="38976"/>
    <cellStyle name="說明文字 10 3 4" xfId="38977"/>
    <cellStyle name="說明文字 10 3 5" xfId="38978"/>
    <cellStyle name="說明文字 10 3 6" xfId="38979"/>
    <cellStyle name="說明文字 10 3 7" xfId="38980"/>
    <cellStyle name="說明文字 10 4" xfId="38981"/>
    <cellStyle name="說明文字 10 4 2" xfId="38982"/>
    <cellStyle name="說明文字 10 4 2 2" xfId="38983"/>
    <cellStyle name="說明文字 10 4 2 3" xfId="38984"/>
    <cellStyle name="說明文字 10 4 2 4" xfId="38985"/>
    <cellStyle name="說明文字 10 4 2 5" xfId="38986"/>
    <cellStyle name="說明文字 10 4 3" xfId="38987"/>
    <cellStyle name="說明文字 10 4 3 2" xfId="38988"/>
    <cellStyle name="說明文字 10 4 3 3" xfId="38989"/>
    <cellStyle name="說明文字 10 4 3 4" xfId="38990"/>
    <cellStyle name="說明文字 10 4 4" xfId="38991"/>
    <cellStyle name="說明文字 10 4 5" xfId="38992"/>
    <cellStyle name="說明文字 10 4 6" xfId="38993"/>
    <cellStyle name="說明文字 10 4 7" xfId="38994"/>
    <cellStyle name="說明文字 10 5" xfId="38995"/>
    <cellStyle name="說明文字 10 5 2" xfId="38996"/>
    <cellStyle name="說明文字 10 5 3" xfId="38997"/>
    <cellStyle name="說明文字 10 5 4" xfId="38998"/>
    <cellStyle name="說明文字 10 5 5" xfId="38999"/>
    <cellStyle name="說明文字 10 6" xfId="39000"/>
    <cellStyle name="說明文字 10 6 2" xfId="39001"/>
    <cellStyle name="說明文字 10 6 3" xfId="39002"/>
    <cellStyle name="說明文字 10 6 4" xfId="39003"/>
    <cellStyle name="說明文字 10 7" xfId="39004"/>
    <cellStyle name="說明文字 10 8" xfId="39005"/>
    <cellStyle name="說明文字 10 9" xfId="39006"/>
    <cellStyle name="說明文字 11" xfId="39007"/>
    <cellStyle name="說明文字 11 10" xfId="39008"/>
    <cellStyle name="說明文字 11 2" xfId="39009"/>
    <cellStyle name="說明文字 11 2 2" xfId="39010"/>
    <cellStyle name="說明文字 11 2 2 2" xfId="39011"/>
    <cellStyle name="說明文字 11 2 2 3" xfId="39012"/>
    <cellStyle name="說明文字 11 2 2 4" xfId="39013"/>
    <cellStyle name="說明文字 11 2 2 5" xfId="39014"/>
    <cellStyle name="說明文字 11 2 3" xfId="39015"/>
    <cellStyle name="說明文字 11 2 3 2" xfId="39016"/>
    <cellStyle name="說明文字 11 2 3 3" xfId="39017"/>
    <cellStyle name="說明文字 11 2 3 4" xfId="39018"/>
    <cellStyle name="說明文字 11 2 4" xfId="39019"/>
    <cellStyle name="說明文字 11 2 5" xfId="39020"/>
    <cellStyle name="說明文字 11 2 6" xfId="39021"/>
    <cellStyle name="說明文字 11 2 7" xfId="39022"/>
    <cellStyle name="說明文字 11 3" xfId="39023"/>
    <cellStyle name="說明文字 11 3 2" xfId="39024"/>
    <cellStyle name="說明文字 11 3 2 2" xfId="39025"/>
    <cellStyle name="說明文字 11 3 2 3" xfId="39026"/>
    <cellStyle name="說明文字 11 3 2 4" xfId="39027"/>
    <cellStyle name="說明文字 11 3 2 5" xfId="39028"/>
    <cellStyle name="說明文字 11 3 3" xfId="39029"/>
    <cellStyle name="說明文字 11 3 3 2" xfId="39030"/>
    <cellStyle name="說明文字 11 3 3 3" xfId="39031"/>
    <cellStyle name="說明文字 11 3 3 4" xfId="39032"/>
    <cellStyle name="說明文字 11 3 4" xfId="39033"/>
    <cellStyle name="說明文字 11 3 5" xfId="39034"/>
    <cellStyle name="說明文字 11 3 6" xfId="39035"/>
    <cellStyle name="說明文字 11 3 7" xfId="39036"/>
    <cellStyle name="說明文字 11 4" xfId="39037"/>
    <cellStyle name="說明文字 11 4 2" xfId="39038"/>
    <cellStyle name="說明文字 11 4 2 2" xfId="39039"/>
    <cellStyle name="說明文字 11 4 2 3" xfId="39040"/>
    <cellStyle name="說明文字 11 4 2 4" xfId="39041"/>
    <cellStyle name="說明文字 11 4 2 5" xfId="39042"/>
    <cellStyle name="說明文字 11 4 3" xfId="39043"/>
    <cellStyle name="說明文字 11 4 3 2" xfId="39044"/>
    <cellStyle name="說明文字 11 4 3 3" xfId="39045"/>
    <cellStyle name="說明文字 11 4 3 4" xfId="39046"/>
    <cellStyle name="說明文字 11 4 4" xfId="39047"/>
    <cellStyle name="說明文字 11 4 5" xfId="39048"/>
    <cellStyle name="說明文字 11 4 6" xfId="39049"/>
    <cellStyle name="說明文字 11 4 7" xfId="39050"/>
    <cellStyle name="說明文字 11 5" xfId="39051"/>
    <cellStyle name="說明文字 11 5 2" xfId="39052"/>
    <cellStyle name="說明文字 11 5 3" xfId="39053"/>
    <cellStyle name="說明文字 11 5 4" xfId="39054"/>
    <cellStyle name="說明文字 11 5 5" xfId="39055"/>
    <cellStyle name="說明文字 11 6" xfId="39056"/>
    <cellStyle name="說明文字 11 6 2" xfId="39057"/>
    <cellStyle name="說明文字 11 6 3" xfId="39058"/>
    <cellStyle name="說明文字 11 6 4" xfId="39059"/>
    <cellStyle name="說明文字 11 7" xfId="39060"/>
    <cellStyle name="說明文字 11 8" xfId="39061"/>
    <cellStyle name="說明文字 11 9" xfId="39062"/>
    <cellStyle name="說明文字 12" xfId="39063"/>
    <cellStyle name="說明文字 12 10" xfId="39064"/>
    <cellStyle name="說明文字 12 2" xfId="39065"/>
    <cellStyle name="說明文字 12 2 2" xfId="39066"/>
    <cellStyle name="說明文字 12 2 2 2" xfId="39067"/>
    <cellStyle name="說明文字 12 2 2 3" xfId="39068"/>
    <cellStyle name="說明文字 12 2 2 4" xfId="39069"/>
    <cellStyle name="說明文字 12 2 2 5" xfId="39070"/>
    <cellStyle name="說明文字 12 2 3" xfId="39071"/>
    <cellStyle name="說明文字 12 2 3 2" xfId="39072"/>
    <cellStyle name="說明文字 12 2 3 3" xfId="39073"/>
    <cellStyle name="說明文字 12 2 3 4" xfId="39074"/>
    <cellStyle name="說明文字 12 2 4" xfId="39075"/>
    <cellStyle name="說明文字 12 2 5" xfId="39076"/>
    <cellStyle name="說明文字 12 2 6" xfId="39077"/>
    <cellStyle name="說明文字 12 2 7" xfId="39078"/>
    <cellStyle name="說明文字 12 3" xfId="39079"/>
    <cellStyle name="說明文字 12 3 2" xfId="39080"/>
    <cellStyle name="說明文字 12 3 2 2" xfId="39081"/>
    <cellStyle name="說明文字 12 3 2 3" xfId="39082"/>
    <cellStyle name="說明文字 12 3 2 4" xfId="39083"/>
    <cellStyle name="說明文字 12 3 2 5" xfId="39084"/>
    <cellStyle name="說明文字 12 3 3" xfId="39085"/>
    <cellStyle name="說明文字 12 3 3 2" xfId="39086"/>
    <cellStyle name="說明文字 12 3 3 3" xfId="39087"/>
    <cellStyle name="說明文字 12 3 3 4" xfId="39088"/>
    <cellStyle name="說明文字 12 3 4" xfId="39089"/>
    <cellStyle name="說明文字 12 3 5" xfId="39090"/>
    <cellStyle name="說明文字 12 3 6" xfId="39091"/>
    <cellStyle name="說明文字 12 3 7" xfId="39092"/>
    <cellStyle name="說明文字 12 4" xfId="39093"/>
    <cellStyle name="說明文字 12 4 2" xfId="39094"/>
    <cellStyle name="說明文字 12 4 2 2" xfId="39095"/>
    <cellStyle name="說明文字 12 4 2 3" xfId="39096"/>
    <cellStyle name="說明文字 12 4 2 4" xfId="39097"/>
    <cellStyle name="說明文字 12 4 2 5" xfId="39098"/>
    <cellStyle name="說明文字 12 4 3" xfId="39099"/>
    <cellStyle name="說明文字 12 4 3 2" xfId="39100"/>
    <cellStyle name="說明文字 12 4 3 3" xfId="39101"/>
    <cellStyle name="說明文字 12 4 3 4" xfId="39102"/>
    <cellStyle name="說明文字 12 4 4" xfId="39103"/>
    <cellStyle name="說明文字 12 4 5" xfId="39104"/>
    <cellStyle name="說明文字 12 4 6" xfId="39105"/>
    <cellStyle name="說明文字 12 4 7" xfId="39106"/>
    <cellStyle name="說明文字 12 5" xfId="39107"/>
    <cellStyle name="說明文字 12 5 2" xfId="39108"/>
    <cellStyle name="說明文字 12 5 3" xfId="39109"/>
    <cellStyle name="說明文字 12 5 4" xfId="39110"/>
    <cellStyle name="說明文字 12 5 5" xfId="39111"/>
    <cellStyle name="說明文字 12 6" xfId="39112"/>
    <cellStyle name="說明文字 12 6 2" xfId="39113"/>
    <cellStyle name="說明文字 12 6 3" xfId="39114"/>
    <cellStyle name="說明文字 12 6 4" xfId="39115"/>
    <cellStyle name="說明文字 12 7" xfId="39116"/>
    <cellStyle name="說明文字 12 8" xfId="39117"/>
    <cellStyle name="說明文字 12 9" xfId="39118"/>
    <cellStyle name="說明文字 13" xfId="39119"/>
    <cellStyle name="說明文字 13 10" xfId="39120"/>
    <cellStyle name="說明文字 13 2" xfId="39121"/>
    <cellStyle name="說明文字 13 2 2" xfId="39122"/>
    <cellStyle name="說明文字 13 2 2 2" xfId="39123"/>
    <cellStyle name="說明文字 13 2 2 3" xfId="39124"/>
    <cellStyle name="說明文字 13 2 2 4" xfId="39125"/>
    <cellStyle name="說明文字 13 2 2 5" xfId="39126"/>
    <cellStyle name="說明文字 13 2 3" xfId="39127"/>
    <cellStyle name="說明文字 13 2 3 2" xfId="39128"/>
    <cellStyle name="說明文字 13 2 3 3" xfId="39129"/>
    <cellStyle name="說明文字 13 2 3 4" xfId="39130"/>
    <cellStyle name="說明文字 13 2 4" xfId="39131"/>
    <cellStyle name="說明文字 13 2 5" xfId="39132"/>
    <cellStyle name="說明文字 13 2 6" xfId="39133"/>
    <cellStyle name="說明文字 13 2 7" xfId="39134"/>
    <cellStyle name="說明文字 13 3" xfId="39135"/>
    <cellStyle name="說明文字 13 3 2" xfId="39136"/>
    <cellStyle name="說明文字 13 3 2 2" xfId="39137"/>
    <cellStyle name="說明文字 13 3 2 3" xfId="39138"/>
    <cellStyle name="說明文字 13 3 2 4" xfId="39139"/>
    <cellStyle name="說明文字 13 3 2 5" xfId="39140"/>
    <cellStyle name="說明文字 13 3 3" xfId="39141"/>
    <cellStyle name="說明文字 13 3 3 2" xfId="39142"/>
    <cellStyle name="說明文字 13 3 3 3" xfId="39143"/>
    <cellStyle name="說明文字 13 3 3 4" xfId="39144"/>
    <cellStyle name="說明文字 13 3 4" xfId="39145"/>
    <cellStyle name="說明文字 13 3 5" xfId="39146"/>
    <cellStyle name="說明文字 13 3 6" xfId="39147"/>
    <cellStyle name="說明文字 13 3 7" xfId="39148"/>
    <cellStyle name="說明文字 13 4" xfId="39149"/>
    <cellStyle name="說明文字 13 4 2" xfId="39150"/>
    <cellStyle name="說明文字 13 4 2 2" xfId="39151"/>
    <cellStyle name="說明文字 13 4 2 3" xfId="39152"/>
    <cellStyle name="說明文字 13 4 2 4" xfId="39153"/>
    <cellStyle name="說明文字 13 4 2 5" xfId="39154"/>
    <cellStyle name="說明文字 13 4 3" xfId="39155"/>
    <cellStyle name="說明文字 13 4 3 2" xfId="39156"/>
    <cellStyle name="說明文字 13 4 3 3" xfId="39157"/>
    <cellStyle name="說明文字 13 4 3 4" xfId="39158"/>
    <cellStyle name="說明文字 13 4 4" xfId="39159"/>
    <cellStyle name="說明文字 13 4 5" xfId="39160"/>
    <cellStyle name="說明文字 13 4 6" xfId="39161"/>
    <cellStyle name="說明文字 13 4 7" xfId="39162"/>
    <cellStyle name="說明文字 13 5" xfId="39163"/>
    <cellStyle name="說明文字 13 5 2" xfId="39164"/>
    <cellStyle name="說明文字 13 5 3" xfId="39165"/>
    <cellStyle name="說明文字 13 5 4" xfId="39166"/>
    <cellStyle name="說明文字 13 5 5" xfId="39167"/>
    <cellStyle name="說明文字 13 6" xfId="39168"/>
    <cellStyle name="說明文字 13 6 2" xfId="39169"/>
    <cellStyle name="說明文字 13 6 3" xfId="39170"/>
    <cellStyle name="說明文字 13 6 4" xfId="39171"/>
    <cellStyle name="說明文字 13 7" xfId="39172"/>
    <cellStyle name="說明文字 13 8" xfId="39173"/>
    <cellStyle name="說明文字 13 9" xfId="39174"/>
    <cellStyle name="說明文字 14" xfId="39175"/>
    <cellStyle name="說明文字 14 10" xfId="39176"/>
    <cellStyle name="說明文字 14 2" xfId="39177"/>
    <cellStyle name="說明文字 14 2 2" xfId="39178"/>
    <cellStyle name="說明文字 14 2 2 2" xfId="39179"/>
    <cellStyle name="說明文字 14 2 2 3" xfId="39180"/>
    <cellStyle name="說明文字 14 2 2 4" xfId="39181"/>
    <cellStyle name="說明文字 14 2 2 5" xfId="39182"/>
    <cellStyle name="說明文字 14 2 3" xfId="39183"/>
    <cellStyle name="說明文字 14 2 3 2" xfId="39184"/>
    <cellStyle name="說明文字 14 2 3 3" xfId="39185"/>
    <cellStyle name="說明文字 14 2 3 4" xfId="39186"/>
    <cellStyle name="說明文字 14 2 4" xfId="39187"/>
    <cellStyle name="說明文字 14 2 5" xfId="39188"/>
    <cellStyle name="說明文字 14 2 6" xfId="39189"/>
    <cellStyle name="說明文字 14 2 7" xfId="39190"/>
    <cellStyle name="說明文字 14 3" xfId="39191"/>
    <cellStyle name="說明文字 14 3 2" xfId="39192"/>
    <cellStyle name="說明文字 14 3 2 2" xfId="39193"/>
    <cellStyle name="說明文字 14 3 2 3" xfId="39194"/>
    <cellStyle name="說明文字 14 3 2 4" xfId="39195"/>
    <cellStyle name="說明文字 14 3 2 5" xfId="39196"/>
    <cellStyle name="說明文字 14 3 3" xfId="39197"/>
    <cellStyle name="說明文字 14 3 3 2" xfId="39198"/>
    <cellStyle name="說明文字 14 3 3 3" xfId="39199"/>
    <cellStyle name="說明文字 14 3 3 4" xfId="39200"/>
    <cellStyle name="說明文字 14 3 4" xfId="39201"/>
    <cellStyle name="說明文字 14 3 5" xfId="39202"/>
    <cellStyle name="說明文字 14 3 6" xfId="39203"/>
    <cellStyle name="說明文字 14 3 7" xfId="39204"/>
    <cellStyle name="說明文字 14 4" xfId="39205"/>
    <cellStyle name="說明文字 14 4 2" xfId="39206"/>
    <cellStyle name="說明文字 14 4 2 2" xfId="39207"/>
    <cellStyle name="說明文字 14 4 2 3" xfId="39208"/>
    <cellStyle name="說明文字 14 4 2 4" xfId="39209"/>
    <cellStyle name="說明文字 14 4 2 5" xfId="39210"/>
    <cellStyle name="說明文字 14 4 3" xfId="39211"/>
    <cellStyle name="說明文字 14 4 3 2" xfId="39212"/>
    <cellStyle name="說明文字 14 4 3 3" xfId="39213"/>
    <cellStyle name="說明文字 14 4 3 4" xfId="39214"/>
    <cellStyle name="說明文字 14 4 4" xfId="39215"/>
    <cellStyle name="說明文字 14 4 5" xfId="39216"/>
    <cellStyle name="說明文字 14 4 6" xfId="39217"/>
    <cellStyle name="說明文字 14 4 7" xfId="39218"/>
    <cellStyle name="說明文字 14 5" xfId="39219"/>
    <cellStyle name="說明文字 14 5 2" xfId="39220"/>
    <cellStyle name="說明文字 14 5 3" xfId="39221"/>
    <cellStyle name="說明文字 14 5 4" xfId="39222"/>
    <cellStyle name="說明文字 14 5 5" xfId="39223"/>
    <cellStyle name="說明文字 14 6" xfId="39224"/>
    <cellStyle name="說明文字 14 6 2" xfId="39225"/>
    <cellStyle name="說明文字 14 6 3" xfId="39226"/>
    <cellStyle name="說明文字 14 6 4" xfId="39227"/>
    <cellStyle name="說明文字 14 7" xfId="39228"/>
    <cellStyle name="說明文字 14 8" xfId="39229"/>
    <cellStyle name="說明文字 14 9" xfId="39230"/>
    <cellStyle name="說明文字 15" xfId="39231"/>
    <cellStyle name="說明文字 15 10" xfId="39232"/>
    <cellStyle name="說明文字 15 2" xfId="39233"/>
    <cellStyle name="說明文字 15 2 2" xfId="39234"/>
    <cellStyle name="說明文字 15 2 2 2" xfId="39235"/>
    <cellStyle name="說明文字 15 2 2 3" xfId="39236"/>
    <cellStyle name="說明文字 15 2 2 4" xfId="39237"/>
    <cellStyle name="說明文字 15 2 2 5" xfId="39238"/>
    <cellStyle name="說明文字 15 2 3" xfId="39239"/>
    <cellStyle name="說明文字 15 2 3 2" xfId="39240"/>
    <cellStyle name="說明文字 15 2 3 3" xfId="39241"/>
    <cellStyle name="說明文字 15 2 3 4" xfId="39242"/>
    <cellStyle name="說明文字 15 2 4" xfId="39243"/>
    <cellStyle name="說明文字 15 2 5" xfId="39244"/>
    <cellStyle name="說明文字 15 2 6" xfId="39245"/>
    <cellStyle name="說明文字 15 2 7" xfId="39246"/>
    <cellStyle name="說明文字 15 3" xfId="39247"/>
    <cellStyle name="說明文字 15 3 2" xfId="39248"/>
    <cellStyle name="說明文字 15 3 2 2" xfId="39249"/>
    <cellStyle name="說明文字 15 3 2 3" xfId="39250"/>
    <cellStyle name="說明文字 15 3 2 4" xfId="39251"/>
    <cellStyle name="說明文字 15 3 2 5" xfId="39252"/>
    <cellStyle name="說明文字 15 3 3" xfId="39253"/>
    <cellStyle name="說明文字 15 3 3 2" xfId="39254"/>
    <cellStyle name="說明文字 15 3 3 3" xfId="39255"/>
    <cellStyle name="說明文字 15 3 3 4" xfId="39256"/>
    <cellStyle name="說明文字 15 3 4" xfId="39257"/>
    <cellStyle name="說明文字 15 3 5" xfId="39258"/>
    <cellStyle name="說明文字 15 3 6" xfId="39259"/>
    <cellStyle name="說明文字 15 3 7" xfId="39260"/>
    <cellStyle name="說明文字 15 4" xfId="39261"/>
    <cellStyle name="說明文字 15 4 2" xfId="39262"/>
    <cellStyle name="說明文字 15 4 2 2" xfId="39263"/>
    <cellStyle name="說明文字 15 4 2 3" xfId="39264"/>
    <cellStyle name="說明文字 15 4 2 4" xfId="39265"/>
    <cellStyle name="說明文字 15 4 2 5" xfId="39266"/>
    <cellStyle name="說明文字 15 4 3" xfId="39267"/>
    <cellStyle name="說明文字 15 4 3 2" xfId="39268"/>
    <cellStyle name="說明文字 15 4 3 3" xfId="39269"/>
    <cellStyle name="說明文字 15 4 3 4" xfId="39270"/>
    <cellStyle name="說明文字 15 4 4" xfId="39271"/>
    <cellStyle name="說明文字 15 4 5" xfId="39272"/>
    <cellStyle name="說明文字 15 4 6" xfId="39273"/>
    <cellStyle name="說明文字 15 4 7" xfId="39274"/>
    <cellStyle name="說明文字 15 5" xfId="39275"/>
    <cellStyle name="說明文字 15 5 2" xfId="39276"/>
    <cellStyle name="說明文字 15 5 3" xfId="39277"/>
    <cellStyle name="說明文字 15 5 4" xfId="39278"/>
    <cellStyle name="說明文字 15 5 5" xfId="39279"/>
    <cellStyle name="說明文字 15 6" xfId="39280"/>
    <cellStyle name="說明文字 15 6 2" xfId="39281"/>
    <cellStyle name="說明文字 15 6 3" xfId="39282"/>
    <cellStyle name="說明文字 15 6 4" xfId="39283"/>
    <cellStyle name="說明文字 15 7" xfId="39284"/>
    <cellStyle name="說明文字 15 8" xfId="39285"/>
    <cellStyle name="說明文字 15 9" xfId="39286"/>
    <cellStyle name="說明文字 16" xfId="39287"/>
    <cellStyle name="說明文字 16 10" xfId="39288"/>
    <cellStyle name="說明文字 16 2" xfId="39289"/>
    <cellStyle name="說明文字 16 2 2" xfId="39290"/>
    <cellStyle name="說明文字 16 2 2 2" xfId="39291"/>
    <cellStyle name="說明文字 16 2 2 3" xfId="39292"/>
    <cellStyle name="說明文字 16 2 2 4" xfId="39293"/>
    <cellStyle name="說明文字 16 2 2 5" xfId="39294"/>
    <cellStyle name="說明文字 16 2 3" xfId="39295"/>
    <cellStyle name="說明文字 16 2 3 2" xfId="39296"/>
    <cellStyle name="說明文字 16 2 3 3" xfId="39297"/>
    <cellStyle name="說明文字 16 2 3 4" xfId="39298"/>
    <cellStyle name="說明文字 16 2 4" xfId="39299"/>
    <cellStyle name="說明文字 16 2 5" xfId="39300"/>
    <cellStyle name="說明文字 16 2 6" xfId="39301"/>
    <cellStyle name="說明文字 16 2 7" xfId="39302"/>
    <cellStyle name="說明文字 16 3" xfId="39303"/>
    <cellStyle name="說明文字 16 3 2" xfId="39304"/>
    <cellStyle name="說明文字 16 3 2 2" xfId="39305"/>
    <cellStyle name="說明文字 16 3 2 3" xfId="39306"/>
    <cellStyle name="說明文字 16 3 2 4" xfId="39307"/>
    <cellStyle name="說明文字 16 3 2 5" xfId="39308"/>
    <cellStyle name="說明文字 16 3 3" xfId="39309"/>
    <cellStyle name="說明文字 16 3 3 2" xfId="39310"/>
    <cellStyle name="說明文字 16 3 3 3" xfId="39311"/>
    <cellStyle name="說明文字 16 3 3 4" xfId="39312"/>
    <cellStyle name="說明文字 16 3 4" xfId="39313"/>
    <cellStyle name="說明文字 16 3 5" xfId="39314"/>
    <cellStyle name="說明文字 16 3 6" xfId="39315"/>
    <cellStyle name="說明文字 16 3 7" xfId="39316"/>
    <cellStyle name="說明文字 16 4" xfId="39317"/>
    <cellStyle name="說明文字 16 4 2" xfId="39318"/>
    <cellStyle name="說明文字 16 4 2 2" xfId="39319"/>
    <cellStyle name="說明文字 16 4 2 3" xfId="39320"/>
    <cellStyle name="說明文字 16 4 2 4" xfId="39321"/>
    <cellStyle name="說明文字 16 4 2 5" xfId="39322"/>
    <cellStyle name="說明文字 16 4 3" xfId="39323"/>
    <cellStyle name="說明文字 16 4 3 2" xfId="39324"/>
    <cellStyle name="說明文字 16 4 3 3" xfId="39325"/>
    <cellStyle name="說明文字 16 4 3 4" xfId="39326"/>
    <cellStyle name="說明文字 16 4 4" xfId="39327"/>
    <cellStyle name="說明文字 16 4 5" xfId="39328"/>
    <cellStyle name="說明文字 16 4 6" xfId="39329"/>
    <cellStyle name="說明文字 16 4 7" xfId="39330"/>
    <cellStyle name="說明文字 16 5" xfId="39331"/>
    <cellStyle name="說明文字 16 5 2" xfId="39332"/>
    <cellStyle name="說明文字 16 5 3" xfId="39333"/>
    <cellStyle name="說明文字 16 5 4" xfId="39334"/>
    <cellStyle name="說明文字 16 5 5" xfId="39335"/>
    <cellStyle name="說明文字 16 6" xfId="39336"/>
    <cellStyle name="說明文字 16 6 2" xfId="39337"/>
    <cellStyle name="說明文字 16 6 3" xfId="39338"/>
    <cellStyle name="說明文字 16 6 4" xfId="39339"/>
    <cellStyle name="說明文字 16 7" xfId="39340"/>
    <cellStyle name="說明文字 16 8" xfId="39341"/>
    <cellStyle name="說明文字 16 9" xfId="39342"/>
    <cellStyle name="說明文字 17" xfId="39343"/>
    <cellStyle name="說明文字 17 2" xfId="39344"/>
    <cellStyle name="說明文字 17 2 2" xfId="39345"/>
    <cellStyle name="說明文字 17 2 3" xfId="39346"/>
    <cellStyle name="說明文字 17 2 4" xfId="39347"/>
    <cellStyle name="說明文字 17 2 5" xfId="39348"/>
    <cellStyle name="說明文字 17 3" xfId="39349"/>
    <cellStyle name="說明文字 17 3 2" xfId="39350"/>
    <cellStyle name="說明文字 17 3 3" xfId="39351"/>
    <cellStyle name="說明文字 17 3 4" xfId="39352"/>
    <cellStyle name="說明文字 17 4" xfId="39353"/>
    <cellStyle name="說明文字 17 5" xfId="39354"/>
    <cellStyle name="說明文字 17 6" xfId="39355"/>
    <cellStyle name="說明文字 17 7" xfId="39356"/>
    <cellStyle name="說明文字 18" xfId="39357"/>
    <cellStyle name="說明文字 18 2" xfId="39358"/>
    <cellStyle name="說明文字 18 2 2" xfId="39359"/>
    <cellStyle name="說明文字 18 2 3" xfId="39360"/>
    <cellStyle name="說明文字 18 2 4" xfId="39361"/>
    <cellStyle name="說明文字 18 3" xfId="39362"/>
    <cellStyle name="說明文字 18 3 2" xfId="39363"/>
    <cellStyle name="說明文字 18 3 3" xfId="39364"/>
    <cellStyle name="說明文字 18 3 4" xfId="39365"/>
    <cellStyle name="說明文字 18 4" xfId="39366"/>
    <cellStyle name="說明文字 18 5" xfId="39367"/>
    <cellStyle name="說明文字 18 6" xfId="39368"/>
    <cellStyle name="說明文字 19" xfId="39369"/>
    <cellStyle name="說明文字 19 2" xfId="39370"/>
    <cellStyle name="說明文字 19 2 2" xfId="39371"/>
    <cellStyle name="說明文字 19 2 3" xfId="39372"/>
    <cellStyle name="說明文字 19 2 4" xfId="39373"/>
    <cellStyle name="說明文字 19 3" xfId="39374"/>
    <cellStyle name="說明文字 19 3 2" xfId="39375"/>
    <cellStyle name="說明文字 19 3 3" xfId="39376"/>
    <cellStyle name="說明文字 19 3 4" xfId="39377"/>
    <cellStyle name="說明文字 19 4" xfId="39378"/>
    <cellStyle name="說明文字 19 5" xfId="39379"/>
    <cellStyle name="說明文字 19 6" xfId="39380"/>
    <cellStyle name="說明文字 2" xfId="39381"/>
    <cellStyle name="說明文字 2 10" xfId="39382"/>
    <cellStyle name="說明文字 2 11" xfId="39383"/>
    <cellStyle name="說明文字 2 2" xfId="39384"/>
    <cellStyle name="說明文字 2 2 2" xfId="39385"/>
    <cellStyle name="說明文字 2 2 2 2" xfId="39386"/>
    <cellStyle name="說明文字 2 2 2 3" xfId="39387"/>
    <cellStyle name="說明文字 2 2 2 4" xfId="39388"/>
    <cellStyle name="說明文字 2 2 2 5" xfId="39389"/>
    <cellStyle name="說明文字 2 2 3" xfId="39390"/>
    <cellStyle name="說明文字 2 2 3 2" xfId="39391"/>
    <cellStyle name="說明文字 2 2 3 3" xfId="39392"/>
    <cellStyle name="說明文字 2 2 3 4" xfId="39393"/>
    <cellStyle name="說明文字 2 2 4" xfId="39394"/>
    <cellStyle name="說明文字 2 2 5" xfId="39395"/>
    <cellStyle name="說明文字 2 2 6" xfId="39396"/>
    <cellStyle name="說明文字 2 2 7" xfId="39397"/>
    <cellStyle name="說明文字 2 3" xfId="39398"/>
    <cellStyle name="說明文字 2 3 2" xfId="39399"/>
    <cellStyle name="說明文字 2 3 2 2" xfId="39400"/>
    <cellStyle name="說明文字 2 3 2 3" xfId="39401"/>
    <cellStyle name="說明文字 2 3 2 4" xfId="39402"/>
    <cellStyle name="說明文字 2 3 2 5" xfId="39403"/>
    <cellStyle name="說明文字 2 3 3" xfId="39404"/>
    <cellStyle name="說明文字 2 3 3 2" xfId="39405"/>
    <cellStyle name="說明文字 2 3 3 3" xfId="39406"/>
    <cellStyle name="說明文字 2 3 3 4" xfId="39407"/>
    <cellStyle name="說明文字 2 3 4" xfId="39408"/>
    <cellStyle name="說明文字 2 3 5" xfId="39409"/>
    <cellStyle name="說明文字 2 3 6" xfId="39410"/>
    <cellStyle name="說明文字 2 3 7" xfId="39411"/>
    <cellStyle name="說明文字 2 4" xfId="39412"/>
    <cellStyle name="說明文字 2 4 2" xfId="39413"/>
    <cellStyle name="說明文字 2 4 2 2" xfId="39414"/>
    <cellStyle name="說明文字 2 4 2 3" xfId="39415"/>
    <cellStyle name="說明文字 2 4 2 4" xfId="39416"/>
    <cellStyle name="說明文字 2 4 2 5" xfId="39417"/>
    <cellStyle name="說明文字 2 4 3" xfId="39418"/>
    <cellStyle name="說明文字 2 4 3 2" xfId="39419"/>
    <cellStyle name="說明文字 2 4 3 3" xfId="39420"/>
    <cellStyle name="說明文字 2 4 3 4" xfId="39421"/>
    <cellStyle name="說明文字 2 4 4" xfId="39422"/>
    <cellStyle name="說明文字 2 4 5" xfId="39423"/>
    <cellStyle name="說明文字 2 4 6" xfId="39424"/>
    <cellStyle name="說明文字 2 4 7" xfId="39425"/>
    <cellStyle name="說明文字 2 5" xfId="39426"/>
    <cellStyle name="說明文字 2 5 2" xfId="39427"/>
    <cellStyle name="說明文字 2 5 3" xfId="39428"/>
    <cellStyle name="說明文字 2 5 4" xfId="39429"/>
    <cellStyle name="說明文字 2 5 5" xfId="39430"/>
    <cellStyle name="說明文字 2 6" xfId="39431"/>
    <cellStyle name="說明文字 2 6 2" xfId="39432"/>
    <cellStyle name="說明文字 2 6 3" xfId="39433"/>
    <cellStyle name="說明文字 2 6 4" xfId="39434"/>
    <cellStyle name="說明文字 2 6 5" xfId="39435"/>
    <cellStyle name="說明文字 2 7" xfId="39436"/>
    <cellStyle name="說明文字 2 7 2" xfId="39437"/>
    <cellStyle name="說明文字 2 7 3" xfId="39438"/>
    <cellStyle name="說明文字 2 7 4" xfId="39439"/>
    <cellStyle name="說明文字 2 8" xfId="39440"/>
    <cellStyle name="說明文字 2 9" xfId="39441"/>
    <cellStyle name="說明文字 20" xfId="39442"/>
    <cellStyle name="說明文字 21" xfId="39443"/>
    <cellStyle name="說明文字 22" xfId="39444"/>
    <cellStyle name="說明文字 23" xfId="39445"/>
    <cellStyle name="說明文字 3" xfId="39446"/>
    <cellStyle name="說明文字 3 10" xfId="39447"/>
    <cellStyle name="說明文字 3 2" xfId="39448"/>
    <cellStyle name="說明文字 3 2 2" xfId="39449"/>
    <cellStyle name="說明文字 3 2 2 2" xfId="39450"/>
    <cellStyle name="說明文字 3 2 2 3" xfId="39451"/>
    <cellStyle name="說明文字 3 2 2 4" xfId="39452"/>
    <cellStyle name="說明文字 3 2 2 5" xfId="39453"/>
    <cellStyle name="說明文字 3 2 3" xfId="39454"/>
    <cellStyle name="說明文字 3 2 3 2" xfId="39455"/>
    <cellStyle name="說明文字 3 2 3 3" xfId="39456"/>
    <cellStyle name="說明文字 3 2 3 4" xfId="39457"/>
    <cellStyle name="說明文字 3 2 4" xfId="39458"/>
    <cellStyle name="說明文字 3 2 5" xfId="39459"/>
    <cellStyle name="說明文字 3 2 6" xfId="39460"/>
    <cellStyle name="說明文字 3 2 7" xfId="39461"/>
    <cellStyle name="說明文字 3 3" xfId="39462"/>
    <cellStyle name="說明文字 3 3 2" xfId="39463"/>
    <cellStyle name="說明文字 3 3 2 2" xfId="39464"/>
    <cellStyle name="說明文字 3 3 2 3" xfId="39465"/>
    <cellStyle name="說明文字 3 3 2 4" xfId="39466"/>
    <cellStyle name="說明文字 3 3 2 5" xfId="39467"/>
    <cellStyle name="說明文字 3 3 3" xfId="39468"/>
    <cellStyle name="說明文字 3 3 3 2" xfId="39469"/>
    <cellStyle name="說明文字 3 3 3 3" xfId="39470"/>
    <cellStyle name="說明文字 3 3 3 4" xfId="39471"/>
    <cellStyle name="說明文字 3 3 4" xfId="39472"/>
    <cellStyle name="說明文字 3 3 5" xfId="39473"/>
    <cellStyle name="說明文字 3 3 6" xfId="39474"/>
    <cellStyle name="說明文字 3 3 7" xfId="39475"/>
    <cellStyle name="說明文字 3 4" xfId="39476"/>
    <cellStyle name="說明文字 3 4 2" xfId="39477"/>
    <cellStyle name="說明文字 3 4 2 2" xfId="39478"/>
    <cellStyle name="說明文字 3 4 2 3" xfId="39479"/>
    <cellStyle name="說明文字 3 4 2 4" xfId="39480"/>
    <cellStyle name="說明文字 3 4 2 5" xfId="39481"/>
    <cellStyle name="說明文字 3 4 3" xfId="39482"/>
    <cellStyle name="說明文字 3 4 3 2" xfId="39483"/>
    <cellStyle name="說明文字 3 4 3 3" xfId="39484"/>
    <cellStyle name="說明文字 3 4 3 4" xfId="39485"/>
    <cellStyle name="說明文字 3 4 4" xfId="39486"/>
    <cellStyle name="說明文字 3 4 5" xfId="39487"/>
    <cellStyle name="說明文字 3 4 6" xfId="39488"/>
    <cellStyle name="說明文字 3 4 7" xfId="39489"/>
    <cellStyle name="說明文字 3 5" xfId="39490"/>
    <cellStyle name="說明文字 3 5 2" xfId="39491"/>
    <cellStyle name="說明文字 3 5 3" xfId="39492"/>
    <cellStyle name="說明文字 3 5 4" xfId="39493"/>
    <cellStyle name="說明文字 3 5 5" xfId="39494"/>
    <cellStyle name="說明文字 3 6" xfId="39495"/>
    <cellStyle name="說明文字 3 6 2" xfId="39496"/>
    <cellStyle name="說明文字 3 6 3" xfId="39497"/>
    <cellStyle name="說明文字 3 6 4" xfId="39498"/>
    <cellStyle name="說明文字 3 7" xfId="39499"/>
    <cellStyle name="說明文字 3 8" xfId="39500"/>
    <cellStyle name="說明文字 3 9" xfId="39501"/>
    <cellStyle name="說明文字 4" xfId="39502"/>
    <cellStyle name="說明文字 4 10" xfId="39503"/>
    <cellStyle name="說明文字 4 2" xfId="39504"/>
    <cellStyle name="說明文字 4 2 2" xfId="39505"/>
    <cellStyle name="說明文字 4 2 2 2" xfId="39506"/>
    <cellStyle name="說明文字 4 2 2 3" xfId="39507"/>
    <cellStyle name="說明文字 4 2 2 4" xfId="39508"/>
    <cellStyle name="說明文字 4 2 2 5" xfId="39509"/>
    <cellStyle name="說明文字 4 2 3" xfId="39510"/>
    <cellStyle name="說明文字 4 2 3 2" xfId="39511"/>
    <cellStyle name="說明文字 4 2 3 3" xfId="39512"/>
    <cellStyle name="說明文字 4 2 3 4" xfId="39513"/>
    <cellStyle name="說明文字 4 2 4" xfId="39514"/>
    <cellStyle name="說明文字 4 2 5" xfId="39515"/>
    <cellStyle name="說明文字 4 2 6" xfId="39516"/>
    <cellStyle name="說明文字 4 2 7" xfId="39517"/>
    <cellStyle name="說明文字 4 3" xfId="39518"/>
    <cellStyle name="說明文字 4 3 2" xfId="39519"/>
    <cellStyle name="說明文字 4 3 2 2" xfId="39520"/>
    <cellStyle name="說明文字 4 3 2 3" xfId="39521"/>
    <cellStyle name="說明文字 4 3 2 4" xfId="39522"/>
    <cellStyle name="說明文字 4 3 2 5" xfId="39523"/>
    <cellStyle name="說明文字 4 3 3" xfId="39524"/>
    <cellStyle name="說明文字 4 3 3 2" xfId="39525"/>
    <cellStyle name="說明文字 4 3 3 3" xfId="39526"/>
    <cellStyle name="說明文字 4 3 3 4" xfId="39527"/>
    <cellStyle name="說明文字 4 3 4" xfId="39528"/>
    <cellStyle name="說明文字 4 3 5" xfId="39529"/>
    <cellStyle name="說明文字 4 3 6" xfId="39530"/>
    <cellStyle name="說明文字 4 3 7" xfId="39531"/>
    <cellStyle name="說明文字 4 4" xfId="39532"/>
    <cellStyle name="說明文字 4 4 2" xfId="39533"/>
    <cellStyle name="說明文字 4 4 2 2" xfId="39534"/>
    <cellStyle name="說明文字 4 4 2 3" xfId="39535"/>
    <cellStyle name="說明文字 4 4 2 4" xfId="39536"/>
    <cellStyle name="說明文字 4 4 2 5" xfId="39537"/>
    <cellStyle name="說明文字 4 4 3" xfId="39538"/>
    <cellStyle name="說明文字 4 4 3 2" xfId="39539"/>
    <cellStyle name="說明文字 4 4 3 3" xfId="39540"/>
    <cellStyle name="說明文字 4 4 3 4" xfId="39541"/>
    <cellStyle name="說明文字 4 4 4" xfId="39542"/>
    <cellStyle name="說明文字 4 4 5" xfId="39543"/>
    <cellStyle name="說明文字 4 4 6" xfId="39544"/>
    <cellStyle name="說明文字 4 4 7" xfId="39545"/>
    <cellStyle name="說明文字 4 5" xfId="39546"/>
    <cellStyle name="說明文字 4 5 2" xfId="39547"/>
    <cellStyle name="說明文字 4 5 3" xfId="39548"/>
    <cellStyle name="說明文字 4 5 4" xfId="39549"/>
    <cellStyle name="說明文字 4 5 5" xfId="39550"/>
    <cellStyle name="說明文字 4 6" xfId="39551"/>
    <cellStyle name="說明文字 4 6 2" xfId="39552"/>
    <cellStyle name="說明文字 4 6 3" xfId="39553"/>
    <cellStyle name="說明文字 4 6 4" xfId="39554"/>
    <cellStyle name="說明文字 4 7" xfId="39555"/>
    <cellStyle name="說明文字 4 8" xfId="39556"/>
    <cellStyle name="說明文字 4 9" xfId="39557"/>
    <cellStyle name="說明文字 5" xfId="39558"/>
    <cellStyle name="說明文字 5 10" xfId="39559"/>
    <cellStyle name="說明文字 5 2" xfId="39560"/>
    <cellStyle name="說明文字 5 2 2" xfId="39561"/>
    <cellStyle name="說明文字 5 2 2 2" xfId="39562"/>
    <cellStyle name="說明文字 5 2 2 3" xfId="39563"/>
    <cellStyle name="說明文字 5 2 2 4" xfId="39564"/>
    <cellStyle name="說明文字 5 2 2 5" xfId="39565"/>
    <cellStyle name="說明文字 5 2 3" xfId="39566"/>
    <cellStyle name="說明文字 5 2 3 2" xfId="39567"/>
    <cellStyle name="說明文字 5 2 3 3" xfId="39568"/>
    <cellStyle name="說明文字 5 2 3 4" xfId="39569"/>
    <cellStyle name="說明文字 5 2 4" xfId="39570"/>
    <cellStyle name="說明文字 5 2 5" xfId="39571"/>
    <cellStyle name="說明文字 5 2 6" xfId="39572"/>
    <cellStyle name="說明文字 5 2 7" xfId="39573"/>
    <cellStyle name="說明文字 5 3" xfId="39574"/>
    <cellStyle name="說明文字 5 3 2" xfId="39575"/>
    <cellStyle name="說明文字 5 3 2 2" xfId="39576"/>
    <cellStyle name="說明文字 5 3 2 3" xfId="39577"/>
    <cellStyle name="說明文字 5 3 2 4" xfId="39578"/>
    <cellStyle name="說明文字 5 3 2 5" xfId="39579"/>
    <cellStyle name="說明文字 5 3 3" xfId="39580"/>
    <cellStyle name="說明文字 5 3 3 2" xfId="39581"/>
    <cellStyle name="說明文字 5 3 3 3" xfId="39582"/>
    <cellStyle name="說明文字 5 3 3 4" xfId="39583"/>
    <cellStyle name="說明文字 5 3 4" xfId="39584"/>
    <cellStyle name="說明文字 5 3 5" xfId="39585"/>
    <cellStyle name="說明文字 5 3 6" xfId="39586"/>
    <cellStyle name="說明文字 5 3 7" xfId="39587"/>
    <cellStyle name="說明文字 5 4" xfId="39588"/>
    <cellStyle name="說明文字 5 4 2" xfId="39589"/>
    <cellStyle name="說明文字 5 4 2 2" xfId="39590"/>
    <cellStyle name="說明文字 5 4 2 3" xfId="39591"/>
    <cellStyle name="說明文字 5 4 2 4" xfId="39592"/>
    <cellStyle name="說明文字 5 4 2 5" xfId="39593"/>
    <cellStyle name="說明文字 5 4 3" xfId="39594"/>
    <cellStyle name="說明文字 5 4 3 2" xfId="39595"/>
    <cellStyle name="說明文字 5 4 3 3" xfId="39596"/>
    <cellStyle name="說明文字 5 4 3 4" xfId="39597"/>
    <cellStyle name="說明文字 5 4 4" xfId="39598"/>
    <cellStyle name="說明文字 5 4 5" xfId="39599"/>
    <cellStyle name="說明文字 5 4 6" xfId="39600"/>
    <cellStyle name="說明文字 5 4 7" xfId="39601"/>
    <cellStyle name="說明文字 5 5" xfId="39602"/>
    <cellStyle name="說明文字 5 5 2" xfId="39603"/>
    <cellStyle name="說明文字 5 5 3" xfId="39604"/>
    <cellStyle name="說明文字 5 5 4" xfId="39605"/>
    <cellStyle name="說明文字 5 5 5" xfId="39606"/>
    <cellStyle name="說明文字 5 6" xfId="39607"/>
    <cellStyle name="說明文字 5 6 2" xfId="39608"/>
    <cellStyle name="說明文字 5 6 3" xfId="39609"/>
    <cellStyle name="說明文字 5 6 4" xfId="39610"/>
    <cellStyle name="說明文字 5 7" xfId="39611"/>
    <cellStyle name="說明文字 5 8" xfId="39612"/>
    <cellStyle name="說明文字 5 9" xfId="39613"/>
    <cellStyle name="說明文字 6" xfId="39614"/>
    <cellStyle name="說明文字 6 10" xfId="39615"/>
    <cellStyle name="說明文字 6 11" xfId="39616"/>
    <cellStyle name="說明文字 6 12" xfId="39617"/>
    <cellStyle name="說明文字 6 2" xfId="39618"/>
    <cellStyle name="說明文字 6 2 2" xfId="39619"/>
    <cellStyle name="說明文字 6 2 2 2" xfId="39620"/>
    <cellStyle name="說明文字 6 2 2 3" xfId="39621"/>
    <cellStyle name="說明文字 6 2 2 4" xfId="39622"/>
    <cellStyle name="說明文字 6 2 2 5" xfId="39623"/>
    <cellStyle name="說明文字 6 2 3" xfId="39624"/>
    <cellStyle name="說明文字 6 2 3 2" xfId="39625"/>
    <cellStyle name="說明文字 6 2 3 3" xfId="39626"/>
    <cellStyle name="說明文字 6 2 3 4" xfId="39627"/>
    <cellStyle name="說明文字 6 2 4" xfId="39628"/>
    <cellStyle name="說明文字 6 2 5" xfId="39629"/>
    <cellStyle name="說明文字 6 2 6" xfId="39630"/>
    <cellStyle name="說明文字 6 2 7" xfId="39631"/>
    <cellStyle name="說明文字 6 3" xfId="39632"/>
    <cellStyle name="說明文字 6 3 2" xfId="39633"/>
    <cellStyle name="說明文字 6 3 2 2" xfId="39634"/>
    <cellStyle name="說明文字 6 3 2 3" xfId="39635"/>
    <cellStyle name="說明文字 6 3 2 4" xfId="39636"/>
    <cellStyle name="說明文字 6 3 2 5" xfId="39637"/>
    <cellStyle name="說明文字 6 3 3" xfId="39638"/>
    <cellStyle name="說明文字 6 3 3 2" xfId="39639"/>
    <cellStyle name="說明文字 6 3 3 3" xfId="39640"/>
    <cellStyle name="說明文字 6 3 3 4" xfId="39641"/>
    <cellStyle name="說明文字 6 3 4" xfId="39642"/>
    <cellStyle name="說明文字 6 3 5" xfId="39643"/>
    <cellStyle name="說明文字 6 3 6" xfId="39644"/>
    <cellStyle name="說明文字 6 3 7" xfId="39645"/>
    <cellStyle name="說明文字 6 4" xfId="39646"/>
    <cellStyle name="說明文字 6 4 2" xfId="39647"/>
    <cellStyle name="說明文字 6 4 2 2" xfId="39648"/>
    <cellStyle name="說明文字 6 4 2 3" xfId="39649"/>
    <cellStyle name="說明文字 6 4 2 4" xfId="39650"/>
    <cellStyle name="說明文字 6 4 2 5" xfId="39651"/>
    <cellStyle name="說明文字 6 4 3" xfId="39652"/>
    <cellStyle name="說明文字 6 4 3 2" xfId="39653"/>
    <cellStyle name="說明文字 6 4 3 3" xfId="39654"/>
    <cellStyle name="說明文字 6 4 3 4" xfId="39655"/>
    <cellStyle name="說明文字 6 4 4" xfId="39656"/>
    <cellStyle name="說明文字 6 4 5" xfId="39657"/>
    <cellStyle name="說明文字 6 4 6" xfId="39658"/>
    <cellStyle name="說明文字 6 4 7" xfId="39659"/>
    <cellStyle name="說明文字 6 5" xfId="39660"/>
    <cellStyle name="說明文字 6 5 2" xfId="39661"/>
    <cellStyle name="說明文字 6 5 2 2" xfId="39662"/>
    <cellStyle name="說明文字 6 5 2 3" xfId="39663"/>
    <cellStyle name="說明文字 6 5 2 4" xfId="39664"/>
    <cellStyle name="說明文字 6 5 3" xfId="39665"/>
    <cellStyle name="說明文字 6 5 3 2" xfId="39666"/>
    <cellStyle name="說明文字 6 5 3 3" xfId="39667"/>
    <cellStyle name="說明文字 6 5 3 4" xfId="39668"/>
    <cellStyle name="說明文字 6 5 4" xfId="39669"/>
    <cellStyle name="說明文字 6 5 5" xfId="39670"/>
    <cellStyle name="說明文字 6 5 6" xfId="39671"/>
    <cellStyle name="說明文字 6 6" xfId="39672"/>
    <cellStyle name="說明文字 6 6 2" xfId="39673"/>
    <cellStyle name="說明文字 6 6 2 2" xfId="39674"/>
    <cellStyle name="說明文字 6 6 2 3" xfId="39675"/>
    <cellStyle name="說明文字 6 6 2 4" xfId="39676"/>
    <cellStyle name="說明文字 6 6 3" xfId="39677"/>
    <cellStyle name="說明文字 6 6 3 2" xfId="39678"/>
    <cellStyle name="說明文字 6 6 3 3" xfId="39679"/>
    <cellStyle name="說明文字 6 6 3 4" xfId="39680"/>
    <cellStyle name="說明文字 6 6 4" xfId="39681"/>
    <cellStyle name="說明文字 6 6 5" xfId="39682"/>
    <cellStyle name="說明文字 6 6 6" xfId="39683"/>
    <cellStyle name="說明文字 6 7" xfId="39684"/>
    <cellStyle name="說明文字 6 7 2" xfId="39685"/>
    <cellStyle name="說明文字 6 7 2 2" xfId="39686"/>
    <cellStyle name="說明文字 6 7 2 3" xfId="39687"/>
    <cellStyle name="說明文字 6 7 2 4" xfId="39688"/>
    <cellStyle name="說明文字 6 7 3" xfId="39689"/>
    <cellStyle name="說明文字 6 7 3 2" xfId="39690"/>
    <cellStyle name="說明文字 6 7 3 3" xfId="39691"/>
    <cellStyle name="說明文字 6 7 3 4" xfId="39692"/>
    <cellStyle name="說明文字 6 7 4" xfId="39693"/>
    <cellStyle name="說明文字 6 7 5" xfId="39694"/>
    <cellStyle name="說明文字 6 7 6" xfId="39695"/>
    <cellStyle name="說明文字 6 8" xfId="39696"/>
    <cellStyle name="說明文字 6 9" xfId="39697"/>
    <cellStyle name="說明文字 7" xfId="39698"/>
    <cellStyle name="說明文字 7 10" xfId="39699"/>
    <cellStyle name="說明文字 7 2" xfId="39700"/>
    <cellStyle name="說明文字 7 2 2" xfId="39701"/>
    <cellStyle name="說明文字 7 2 2 2" xfId="39702"/>
    <cellStyle name="說明文字 7 2 2 3" xfId="39703"/>
    <cellStyle name="說明文字 7 2 2 4" xfId="39704"/>
    <cellStyle name="說明文字 7 2 2 5" xfId="39705"/>
    <cellStyle name="說明文字 7 2 3" xfId="39706"/>
    <cellStyle name="說明文字 7 2 3 2" xfId="39707"/>
    <cellStyle name="說明文字 7 2 3 3" xfId="39708"/>
    <cellStyle name="說明文字 7 2 3 4" xfId="39709"/>
    <cellStyle name="說明文字 7 2 4" xfId="39710"/>
    <cellStyle name="說明文字 7 2 5" xfId="39711"/>
    <cellStyle name="說明文字 7 2 6" xfId="39712"/>
    <cellStyle name="說明文字 7 2 7" xfId="39713"/>
    <cellStyle name="說明文字 7 3" xfId="39714"/>
    <cellStyle name="說明文字 7 3 2" xfId="39715"/>
    <cellStyle name="說明文字 7 3 2 2" xfId="39716"/>
    <cellStyle name="說明文字 7 3 2 3" xfId="39717"/>
    <cellStyle name="說明文字 7 3 2 4" xfId="39718"/>
    <cellStyle name="說明文字 7 3 2 5" xfId="39719"/>
    <cellStyle name="說明文字 7 3 3" xfId="39720"/>
    <cellStyle name="說明文字 7 3 3 2" xfId="39721"/>
    <cellStyle name="說明文字 7 3 3 3" xfId="39722"/>
    <cellStyle name="說明文字 7 3 3 4" xfId="39723"/>
    <cellStyle name="說明文字 7 3 4" xfId="39724"/>
    <cellStyle name="說明文字 7 3 5" xfId="39725"/>
    <cellStyle name="說明文字 7 3 6" xfId="39726"/>
    <cellStyle name="說明文字 7 3 7" xfId="39727"/>
    <cellStyle name="說明文字 7 4" xfId="39728"/>
    <cellStyle name="說明文字 7 4 2" xfId="39729"/>
    <cellStyle name="說明文字 7 4 2 2" xfId="39730"/>
    <cellStyle name="說明文字 7 4 2 3" xfId="39731"/>
    <cellStyle name="說明文字 7 4 2 4" xfId="39732"/>
    <cellStyle name="說明文字 7 4 2 5" xfId="39733"/>
    <cellStyle name="說明文字 7 4 3" xfId="39734"/>
    <cellStyle name="說明文字 7 4 3 2" xfId="39735"/>
    <cellStyle name="說明文字 7 4 3 3" xfId="39736"/>
    <cellStyle name="說明文字 7 4 3 4" xfId="39737"/>
    <cellStyle name="說明文字 7 4 4" xfId="39738"/>
    <cellStyle name="說明文字 7 4 5" xfId="39739"/>
    <cellStyle name="說明文字 7 4 6" xfId="39740"/>
    <cellStyle name="說明文字 7 4 7" xfId="39741"/>
    <cellStyle name="說明文字 7 5" xfId="39742"/>
    <cellStyle name="說明文字 7 5 2" xfId="39743"/>
    <cellStyle name="說明文字 7 5 3" xfId="39744"/>
    <cellStyle name="說明文字 7 5 4" xfId="39745"/>
    <cellStyle name="說明文字 7 5 5" xfId="39746"/>
    <cellStyle name="說明文字 7 6" xfId="39747"/>
    <cellStyle name="說明文字 7 6 2" xfId="39748"/>
    <cellStyle name="說明文字 7 6 3" xfId="39749"/>
    <cellStyle name="說明文字 7 6 4" xfId="39750"/>
    <cellStyle name="說明文字 7 7" xfId="39751"/>
    <cellStyle name="說明文字 7 8" xfId="39752"/>
    <cellStyle name="說明文字 7 9" xfId="39753"/>
    <cellStyle name="說明文字 8" xfId="39754"/>
    <cellStyle name="說明文字 8 10" xfId="39755"/>
    <cellStyle name="說明文字 8 2" xfId="39756"/>
    <cellStyle name="說明文字 8 2 2" xfId="39757"/>
    <cellStyle name="說明文字 8 2 2 2" xfId="39758"/>
    <cellStyle name="說明文字 8 2 2 3" xfId="39759"/>
    <cellStyle name="說明文字 8 2 2 4" xfId="39760"/>
    <cellStyle name="說明文字 8 2 2 5" xfId="39761"/>
    <cellStyle name="說明文字 8 2 3" xfId="39762"/>
    <cellStyle name="說明文字 8 2 3 2" xfId="39763"/>
    <cellStyle name="說明文字 8 2 3 3" xfId="39764"/>
    <cellStyle name="說明文字 8 2 3 4" xfId="39765"/>
    <cellStyle name="說明文字 8 2 4" xfId="39766"/>
    <cellStyle name="說明文字 8 2 5" xfId="39767"/>
    <cellStyle name="說明文字 8 2 6" xfId="39768"/>
    <cellStyle name="說明文字 8 2 7" xfId="39769"/>
    <cellStyle name="說明文字 8 3" xfId="39770"/>
    <cellStyle name="說明文字 8 3 2" xfId="39771"/>
    <cellStyle name="說明文字 8 3 2 2" xfId="39772"/>
    <cellStyle name="說明文字 8 3 2 3" xfId="39773"/>
    <cellStyle name="說明文字 8 3 2 4" xfId="39774"/>
    <cellStyle name="說明文字 8 3 2 5" xfId="39775"/>
    <cellStyle name="說明文字 8 3 3" xfId="39776"/>
    <cellStyle name="說明文字 8 3 3 2" xfId="39777"/>
    <cellStyle name="說明文字 8 3 3 3" xfId="39778"/>
    <cellStyle name="說明文字 8 3 3 4" xfId="39779"/>
    <cellStyle name="說明文字 8 3 4" xfId="39780"/>
    <cellStyle name="說明文字 8 3 5" xfId="39781"/>
    <cellStyle name="說明文字 8 3 6" xfId="39782"/>
    <cellStyle name="說明文字 8 3 7" xfId="39783"/>
    <cellStyle name="說明文字 8 4" xfId="39784"/>
    <cellStyle name="說明文字 8 4 2" xfId="39785"/>
    <cellStyle name="說明文字 8 4 2 2" xfId="39786"/>
    <cellStyle name="說明文字 8 4 2 3" xfId="39787"/>
    <cellStyle name="說明文字 8 4 2 4" xfId="39788"/>
    <cellStyle name="說明文字 8 4 2 5" xfId="39789"/>
    <cellStyle name="說明文字 8 4 3" xfId="39790"/>
    <cellStyle name="說明文字 8 4 3 2" xfId="39791"/>
    <cellStyle name="說明文字 8 4 3 3" xfId="39792"/>
    <cellStyle name="說明文字 8 4 3 4" xfId="39793"/>
    <cellStyle name="說明文字 8 4 4" xfId="39794"/>
    <cellStyle name="說明文字 8 4 5" xfId="39795"/>
    <cellStyle name="說明文字 8 4 6" xfId="39796"/>
    <cellStyle name="說明文字 8 4 7" xfId="39797"/>
    <cellStyle name="說明文字 8 5" xfId="39798"/>
    <cellStyle name="說明文字 8 5 2" xfId="39799"/>
    <cellStyle name="說明文字 8 5 3" xfId="39800"/>
    <cellStyle name="說明文字 8 5 4" xfId="39801"/>
    <cellStyle name="說明文字 8 5 5" xfId="39802"/>
    <cellStyle name="說明文字 8 6" xfId="39803"/>
    <cellStyle name="說明文字 8 6 2" xfId="39804"/>
    <cellStyle name="說明文字 8 6 3" xfId="39805"/>
    <cellStyle name="說明文字 8 6 4" xfId="39806"/>
    <cellStyle name="說明文字 8 7" xfId="39807"/>
    <cellStyle name="說明文字 8 8" xfId="39808"/>
    <cellStyle name="說明文字 8 9" xfId="39809"/>
    <cellStyle name="說明文字 9" xfId="39810"/>
    <cellStyle name="說明文字 9 10" xfId="39811"/>
    <cellStyle name="說明文字 9 2" xfId="39812"/>
    <cellStyle name="說明文字 9 2 2" xfId="39813"/>
    <cellStyle name="說明文字 9 2 2 2" xfId="39814"/>
    <cellStyle name="說明文字 9 2 2 3" xfId="39815"/>
    <cellStyle name="說明文字 9 2 2 4" xfId="39816"/>
    <cellStyle name="說明文字 9 2 2 5" xfId="39817"/>
    <cellStyle name="說明文字 9 2 3" xfId="39818"/>
    <cellStyle name="說明文字 9 2 3 2" xfId="39819"/>
    <cellStyle name="說明文字 9 2 3 3" xfId="39820"/>
    <cellStyle name="說明文字 9 2 3 4" xfId="39821"/>
    <cellStyle name="說明文字 9 2 4" xfId="39822"/>
    <cellStyle name="說明文字 9 2 5" xfId="39823"/>
    <cellStyle name="說明文字 9 2 6" xfId="39824"/>
    <cellStyle name="說明文字 9 2 7" xfId="39825"/>
    <cellStyle name="說明文字 9 3" xfId="39826"/>
    <cellStyle name="說明文字 9 3 2" xfId="39827"/>
    <cellStyle name="說明文字 9 3 2 2" xfId="39828"/>
    <cellStyle name="說明文字 9 3 2 3" xfId="39829"/>
    <cellStyle name="說明文字 9 3 2 4" xfId="39830"/>
    <cellStyle name="說明文字 9 3 2 5" xfId="39831"/>
    <cellStyle name="說明文字 9 3 3" xfId="39832"/>
    <cellStyle name="說明文字 9 3 3 2" xfId="39833"/>
    <cellStyle name="說明文字 9 3 3 3" xfId="39834"/>
    <cellStyle name="說明文字 9 3 3 4" xfId="39835"/>
    <cellStyle name="說明文字 9 3 4" xfId="39836"/>
    <cellStyle name="說明文字 9 3 5" xfId="39837"/>
    <cellStyle name="說明文字 9 3 6" xfId="39838"/>
    <cellStyle name="說明文字 9 3 7" xfId="39839"/>
    <cellStyle name="說明文字 9 4" xfId="39840"/>
    <cellStyle name="說明文字 9 4 2" xfId="39841"/>
    <cellStyle name="說明文字 9 4 2 2" xfId="39842"/>
    <cellStyle name="說明文字 9 4 2 3" xfId="39843"/>
    <cellStyle name="說明文字 9 4 2 4" xfId="39844"/>
    <cellStyle name="說明文字 9 4 2 5" xfId="39845"/>
    <cellStyle name="說明文字 9 4 3" xfId="39846"/>
    <cellStyle name="說明文字 9 4 3 2" xfId="39847"/>
    <cellStyle name="說明文字 9 4 3 3" xfId="39848"/>
    <cellStyle name="說明文字 9 4 3 4" xfId="39849"/>
    <cellStyle name="說明文字 9 4 4" xfId="39850"/>
    <cellStyle name="說明文字 9 4 5" xfId="39851"/>
    <cellStyle name="說明文字 9 4 6" xfId="39852"/>
    <cellStyle name="說明文字 9 4 7" xfId="39853"/>
    <cellStyle name="說明文字 9 5" xfId="39854"/>
    <cellStyle name="說明文字 9 5 2" xfId="39855"/>
    <cellStyle name="說明文字 9 5 3" xfId="39856"/>
    <cellStyle name="說明文字 9 5 4" xfId="39857"/>
    <cellStyle name="說明文字 9 5 5" xfId="39858"/>
    <cellStyle name="說明文字 9 6" xfId="39859"/>
    <cellStyle name="說明文字 9 6 2" xfId="39860"/>
    <cellStyle name="說明文字 9 6 3" xfId="39861"/>
    <cellStyle name="說明文字 9 6 4" xfId="39862"/>
    <cellStyle name="說明文字 9 7" xfId="39863"/>
    <cellStyle name="說明文字 9 8" xfId="39864"/>
    <cellStyle name="說明文字 9 9" xfId="39865"/>
    <cellStyle name="樣式 1" xfId="39866"/>
    <cellStyle name="樣式 2" xfId="39867"/>
    <cellStyle name="一般 10" xfId="39868"/>
    <cellStyle name="一般 10 10" xfId="39869"/>
    <cellStyle name="一般 10 11" xfId="39870"/>
    <cellStyle name="一般 10 12" xfId="39871"/>
    <cellStyle name="一般 10 13" xfId="39872"/>
    <cellStyle name="一般 10 14" xfId="39873"/>
    <cellStyle name="一般 10 15" xfId="39874"/>
    <cellStyle name="一般 10 16" xfId="39875"/>
    <cellStyle name="一般 10 17" xfId="39876"/>
    <cellStyle name="一般 10 18" xfId="39877"/>
    <cellStyle name="一般 10 19" xfId="39878"/>
    <cellStyle name="一般 10 2" xfId="39879"/>
    <cellStyle name="一般 10 2 2" xfId="39880"/>
    <cellStyle name="一般 10 2 3" xfId="39881"/>
    <cellStyle name="一般 10 20" xfId="39882"/>
    <cellStyle name="一般 10 21" xfId="39883"/>
    <cellStyle name="一般 10 22" xfId="39884"/>
    <cellStyle name="一般 10 23" xfId="39885"/>
    <cellStyle name="一般 10 24" xfId="39886"/>
    <cellStyle name="一般 10 25" xfId="39887"/>
    <cellStyle name="一般 10 26" xfId="39888"/>
    <cellStyle name="一般 10 27" xfId="39889"/>
    <cellStyle name="一般 10 28" xfId="39890"/>
    <cellStyle name="一般 10 29" xfId="39891"/>
    <cellStyle name="一般 10 3" xfId="39892"/>
    <cellStyle name="一般 10 3 2" xfId="39893"/>
    <cellStyle name="一般 10 30" xfId="39894"/>
    <cellStyle name="一般 10 31" xfId="39895"/>
    <cellStyle name="一般 10 32" xfId="39896"/>
    <cellStyle name="一般 10 33" xfId="39897"/>
    <cellStyle name="一般 10 34" xfId="39898"/>
    <cellStyle name="一般 10 35" xfId="39899"/>
    <cellStyle name="一般 10 36" xfId="39900"/>
    <cellStyle name="一般 10 37" xfId="39901"/>
    <cellStyle name="一般 10 38" xfId="39902"/>
    <cellStyle name="一般 10 39" xfId="39903"/>
    <cellStyle name="一般 10 4" xfId="39904"/>
    <cellStyle name="一般 10 4 2" xfId="39905"/>
    <cellStyle name="一般 10 40" xfId="39906"/>
    <cellStyle name="一般 10 41" xfId="39907"/>
    <cellStyle name="一般 10 42" xfId="39908"/>
    <cellStyle name="一般 10 43" xfId="39909"/>
    <cellStyle name="一般 10 44" xfId="39910"/>
    <cellStyle name="一般 10 45" xfId="39911"/>
    <cellStyle name="一般 10 46" xfId="39912"/>
    <cellStyle name="一般 10 47" xfId="39913"/>
    <cellStyle name="一般 10 48" xfId="39914"/>
    <cellStyle name="一般 10 49" xfId="39915"/>
    <cellStyle name="一般 10 5" xfId="39916"/>
    <cellStyle name="一般 10 50" xfId="39917"/>
    <cellStyle name="一般 10 51" xfId="39918"/>
    <cellStyle name="一般 10 52" xfId="39919"/>
    <cellStyle name="一般 10 53" xfId="39920"/>
    <cellStyle name="一般 10 54" xfId="39921"/>
    <cellStyle name="一般 10 55" xfId="39922"/>
    <cellStyle name="一般 10 56" xfId="39923"/>
    <cellStyle name="一般 10 57" xfId="39924"/>
    <cellStyle name="一般 10 58" xfId="39925"/>
    <cellStyle name="一般 10 59" xfId="39926"/>
    <cellStyle name="一般 10 6" xfId="39927"/>
    <cellStyle name="一般 10 60" xfId="39928"/>
    <cellStyle name="一般 10 61" xfId="39929"/>
    <cellStyle name="一般 10 62" xfId="39930"/>
    <cellStyle name="一般 10 63" xfId="39931"/>
    <cellStyle name="一般 10 64" xfId="39932"/>
    <cellStyle name="一般 10 65" xfId="39933"/>
    <cellStyle name="一般 10 66" xfId="39934"/>
    <cellStyle name="一般 10 67" xfId="39935"/>
    <cellStyle name="一般 10 68" xfId="39936"/>
    <cellStyle name="一般 10 69" xfId="39937"/>
    <cellStyle name="一般 10 7" xfId="39938"/>
    <cellStyle name="一般 10 70" xfId="39939"/>
    <cellStyle name="一般 10 71" xfId="39940"/>
    <cellStyle name="一般 10 72" xfId="39941"/>
    <cellStyle name="一般 10 73" xfId="39942"/>
    <cellStyle name="一般 10 74" xfId="39943"/>
    <cellStyle name="一般 10 75" xfId="39944"/>
    <cellStyle name="一般 10 76" xfId="39945"/>
    <cellStyle name="一般 10 77" xfId="39946"/>
    <cellStyle name="一般 10 78" xfId="39947"/>
    <cellStyle name="一般 10 79" xfId="39948"/>
    <cellStyle name="一般 10 8" xfId="39949"/>
    <cellStyle name="一般 10 80" xfId="39950"/>
    <cellStyle name="一般 10 81" xfId="39951"/>
    <cellStyle name="一般 10 82" xfId="39952"/>
    <cellStyle name="一般 10 83" xfId="39953"/>
    <cellStyle name="一般 10 84" xfId="39954"/>
    <cellStyle name="一般 10 85" xfId="39955"/>
    <cellStyle name="一般 10 86" xfId="39956"/>
    <cellStyle name="一般 10 87" xfId="39957"/>
    <cellStyle name="一般 10 88" xfId="39958"/>
    <cellStyle name="一般 10 89" xfId="39959"/>
    <cellStyle name="一般 10 9" xfId="39960"/>
    <cellStyle name="一般 10 90" xfId="39961"/>
    <cellStyle name="一般 10 91" xfId="39962"/>
    <cellStyle name="一般 10 92" xfId="39963"/>
    <cellStyle name="一般 10 93" xfId="39964"/>
    <cellStyle name="一般 11" xfId="39965"/>
    <cellStyle name="一般 11 10" xfId="39966"/>
    <cellStyle name="一般 11 11" xfId="39967"/>
    <cellStyle name="一般 11 12" xfId="39968"/>
    <cellStyle name="一般 11 13" xfId="39969"/>
    <cellStyle name="一般 11 14" xfId="39970"/>
    <cellStyle name="一般 11 15" xfId="39971"/>
    <cellStyle name="一般 11 16" xfId="39972"/>
    <cellStyle name="一般 11 17" xfId="39973"/>
    <cellStyle name="一般 11 18" xfId="39974"/>
    <cellStyle name="一般 11 19" xfId="39975"/>
    <cellStyle name="一般 11 2" xfId="39976"/>
    <cellStyle name="一般 11 2 2" xfId="39977"/>
    <cellStyle name="一般 11 2 3" xfId="39978"/>
    <cellStyle name="一般 11 20" xfId="39979"/>
    <cellStyle name="一般 11 21" xfId="39980"/>
    <cellStyle name="一般 11 22" xfId="39981"/>
    <cellStyle name="一般 11 23" xfId="39982"/>
    <cellStyle name="一般 11 24" xfId="39983"/>
    <cellStyle name="一般 11 25" xfId="39984"/>
    <cellStyle name="一般 11 26" xfId="39985"/>
    <cellStyle name="一般 11 27" xfId="39986"/>
    <cellStyle name="一般 11 28" xfId="39987"/>
    <cellStyle name="一般 11 29" xfId="39988"/>
    <cellStyle name="一般 11 3" xfId="39989"/>
    <cellStyle name="一般 11 3 2" xfId="39990"/>
    <cellStyle name="一般 11 30" xfId="39991"/>
    <cellStyle name="一般 11 31" xfId="39992"/>
    <cellStyle name="一般 11 32" xfId="39993"/>
    <cellStyle name="一般 11 33" xfId="39994"/>
    <cellStyle name="一般 11 34" xfId="39995"/>
    <cellStyle name="一般 11 35" xfId="39996"/>
    <cellStyle name="一般 11 36" xfId="39997"/>
    <cellStyle name="一般 11 37" xfId="39998"/>
    <cellStyle name="一般 11 38" xfId="39999"/>
    <cellStyle name="一般 11 39" xfId="40000"/>
    <cellStyle name="一般 11 4" xfId="40001"/>
    <cellStyle name="一般 11 4 2" xfId="40002"/>
    <cellStyle name="一般 11 40" xfId="40003"/>
    <cellStyle name="一般 11 41" xfId="40004"/>
    <cellStyle name="一般 11 42" xfId="40005"/>
    <cellStyle name="一般 11 43" xfId="40006"/>
    <cellStyle name="一般 11 44" xfId="40007"/>
    <cellStyle name="一般 11 45" xfId="40008"/>
    <cellStyle name="一般 11 46" xfId="40009"/>
    <cellStyle name="一般 11 47" xfId="40010"/>
    <cellStyle name="一般 11 48" xfId="40011"/>
    <cellStyle name="一般 11 49" xfId="40012"/>
    <cellStyle name="一般 11 5" xfId="40013"/>
    <cellStyle name="一般 11 50" xfId="40014"/>
    <cellStyle name="一般 11 51" xfId="40015"/>
    <cellStyle name="一般 11 52" xfId="40016"/>
    <cellStyle name="一般 11 53" xfId="40017"/>
    <cellStyle name="一般 11 54" xfId="40018"/>
    <cellStyle name="一般 11 55" xfId="40019"/>
    <cellStyle name="一般 11 56" xfId="40020"/>
    <cellStyle name="一般 11 57" xfId="40021"/>
    <cellStyle name="一般 11 58" xfId="40022"/>
    <cellStyle name="一般 11 59" xfId="40023"/>
    <cellStyle name="一般 11 6" xfId="40024"/>
    <cellStyle name="一般 11 60" xfId="40025"/>
    <cellStyle name="一般 11 61" xfId="40026"/>
    <cellStyle name="一般 11 62" xfId="40027"/>
    <cellStyle name="一般 11 63" xfId="40028"/>
    <cellStyle name="一般 11 64" xfId="40029"/>
    <cellStyle name="一般 11 65" xfId="40030"/>
    <cellStyle name="一般 11 66" xfId="40031"/>
    <cellStyle name="一般 11 67" xfId="40032"/>
    <cellStyle name="一般 11 68" xfId="40033"/>
    <cellStyle name="一般 11 69" xfId="40034"/>
    <cellStyle name="一般 11 7" xfId="40035"/>
    <cellStyle name="一般 11 70" xfId="40036"/>
    <cellStyle name="一般 11 71" xfId="40037"/>
    <cellStyle name="一般 11 72" xfId="40038"/>
    <cellStyle name="一般 11 73" xfId="40039"/>
    <cellStyle name="一般 11 74" xfId="40040"/>
    <cellStyle name="一般 11 75" xfId="40041"/>
    <cellStyle name="一般 11 76" xfId="40042"/>
    <cellStyle name="一般 11 77" xfId="40043"/>
    <cellStyle name="一般 11 78" xfId="40044"/>
    <cellStyle name="一般 11 79" xfId="40045"/>
    <cellStyle name="一般 11 8" xfId="40046"/>
    <cellStyle name="一般 11 80" xfId="40047"/>
    <cellStyle name="一般 11 81" xfId="40048"/>
    <cellStyle name="一般 11 82" xfId="40049"/>
    <cellStyle name="一般 11 83" xfId="40050"/>
    <cellStyle name="一般 11 84" xfId="40051"/>
    <cellStyle name="一般 11 85" xfId="40052"/>
    <cellStyle name="一般 11 86" xfId="40053"/>
    <cellStyle name="一般 11 87" xfId="40054"/>
    <cellStyle name="一般 11 88" xfId="40055"/>
    <cellStyle name="一般 11 89" xfId="40056"/>
    <cellStyle name="一般 11 9" xfId="40057"/>
    <cellStyle name="一般 11 90" xfId="40058"/>
    <cellStyle name="一般 11 91" xfId="40059"/>
    <cellStyle name="一般 11 92" xfId="40060"/>
    <cellStyle name="一般 11 93" xfId="40061"/>
    <cellStyle name="一般 12" xfId="40062"/>
    <cellStyle name="一般 12 10" xfId="40063"/>
    <cellStyle name="一般 12 11" xfId="40064"/>
    <cellStyle name="一般 12 12" xfId="40065"/>
    <cellStyle name="一般 12 13" xfId="40066"/>
    <cellStyle name="一般 12 14" xfId="40067"/>
    <cellStyle name="一般 12 15" xfId="40068"/>
    <cellStyle name="一般 12 16" xfId="40069"/>
    <cellStyle name="一般 12 17" xfId="40070"/>
    <cellStyle name="一般 12 18" xfId="40071"/>
    <cellStyle name="一般 12 19" xfId="40072"/>
    <cellStyle name="一般 12 2" xfId="40073"/>
    <cellStyle name="一般 12 20" xfId="40074"/>
    <cellStyle name="一般 12 21" xfId="40075"/>
    <cellStyle name="一般 12 22" xfId="40076"/>
    <cellStyle name="一般 12 23" xfId="40077"/>
    <cellStyle name="一般 12 24" xfId="40078"/>
    <cellStyle name="一般 12 25" xfId="40079"/>
    <cellStyle name="一般 12 26" xfId="40080"/>
    <cellStyle name="一般 12 27" xfId="40081"/>
    <cellStyle name="一般 12 28" xfId="40082"/>
    <cellStyle name="一般 12 29" xfId="40083"/>
    <cellStyle name="一般 12 3" xfId="40084"/>
    <cellStyle name="一般 12 30" xfId="40085"/>
    <cellStyle name="一般 12 31" xfId="40086"/>
    <cellStyle name="一般 12 32" xfId="40087"/>
    <cellStyle name="一般 12 33" xfId="40088"/>
    <cellStyle name="一般 12 34" xfId="40089"/>
    <cellStyle name="一般 12 35" xfId="40090"/>
    <cellStyle name="一般 12 36" xfId="40091"/>
    <cellStyle name="一般 12 37" xfId="40092"/>
    <cellStyle name="一般 12 38" xfId="40093"/>
    <cellStyle name="一般 12 39" xfId="40094"/>
    <cellStyle name="一般 12 4" xfId="40095"/>
    <cellStyle name="一般 12 40" xfId="40096"/>
    <cellStyle name="一般 12 41" xfId="40097"/>
    <cellStyle name="一般 12 42" xfId="40098"/>
    <cellStyle name="一般 12 43" xfId="40099"/>
    <cellStyle name="一般 12 44" xfId="40100"/>
    <cellStyle name="一般 12 45" xfId="40101"/>
    <cellStyle name="一般 12 46" xfId="40102"/>
    <cellStyle name="一般 12 47" xfId="40103"/>
    <cellStyle name="一般 12 48" xfId="40104"/>
    <cellStyle name="一般 12 49" xfId="40105"/>
    <cellStyle name="一般 12 5" xfId="40106"/>
    <cellStyle name="一般 12 50" xfId="40107"/>
    <cellStyle name="一般 12 51" xfId="40108"/>
    <cellStyle name="一般 12 52" xfId="40109"/>
    <cellStyle name="一般 12 53" xfId="40110"/>
    <cellStyle name="一般 12 54" xfId="40111"/>
    <cellStyle name="一般 12 55" xfId="40112"/>
    <cellStyle name="一般 12 56" xfId="40113"/>
    <cellStyle name="一般 12 57" xfId="40114"/>
    <cellStyle name="一般 12 58" xfId="40115"/>
    <cellStyle name="一般 12 59" xfId="40116"/>
    <cellStyle name="一般 12 6" xfId="40117"/>
    <cellStyle name="一般 12 60" xfId="40118"/>
    <cellStyle name="一般 12 61" xfId="40119"/>
    <cellStyle name="一般 12 62" xfId="40120"/>
    <cellStyle name="一般 12 63" xfId="40121"/>
    <cellStyle name="一般 12 64" xfId="40122"/>
    <cellStyle name="一般 12 65" xfId="40123"/>
    <cellStyle name="一般 12 66" xfId="40124"/>
    <cellStyle name="一般 12 67" xfId="40125"/>
    <cellStyle name="一般 12 68" xfId="40126"/>
    <cellStyle name="一般 12 69" xfId="40127"/>
    <cellStyle name="一般 12 7" xfId="40128"/>
    <cellStyle name="一般 12 70" xfId="40129"/>
    <cellStyle name="一般 12 71" xfId="40130"/>
    <cellStyle name="一般 12 72" xfId="40131"/>
    <cellStyle name="一般 12 73" xfId="40132"/>
    <cellStyle name="一般 12 74" xfId="40133"/>
    <cellStyle name="一般 12 75" xfId="40134"/>
    <cellStyle name="一般 12 76" xfId="40135"/>
    <cellStyle name="一般 12 77" xfId="40136"/>
    <cellStyle name="一般 12 78" xfId="40137"/>
    <cellStyle name="一般 12 79" xfId="40138"/>
    <cellStyle name="一般 12 8" xfId="40139"/>
    <cellStyle name="一般 12 80" xfId="40140"/>
    <cellStyle name="一般 12 81" xfId="40141"/>
    <cellStyle name="一般 12 82" xfId="40142"/>
    <cellStyle name="一般 12 83" xfId="40143"/>
    <cellStyle name="一般 12 84" xfId="40144"/>
    <cellStyle name="一般 12 85" xfId="40145"/>
    <cellStyle name="一般 12 86" xfId="40146"/>
    <cellStyle name="一般 12 87" xfId="40147"/>
    <cellStyle name="一般 12 88" xfId="40148"/>
    <cellStyle name="一般 12 89" xfId="40149"/>
    <cellStyle name="一般 12 9" xfId="40150"/>
    <cellStyle name="一般 12 90" xfId="40151"/>
    <cellStyle name="一般 12 91" xfId="40152"/>
    <cellStyle name="一般 12 92" xfId="40153"/>
    <cellStyle name="一般 12 93" xfId="40154"/>
    <cellStyle name="一般 13" xfId="40155"/>
    <cellStyle name="一般 13 10" xfId="40156"/>
    <cellStyle name="一般 13 11" xfId="40157"/>
    <cellStyle name="一般 13 12" xfId="40158"/>
    <cellStyle name="一般 13 13" xfId="40159"/>
    <cellStyle name="一般 13 14" xfId="40160"/>
    <cellStyle name="一般 13 15" xfId="40161"/>
    <cellStyle name="一般 13 16" xfId="40162"/>
    <cellStyle name="一般 13 17" xfId="40163"/>
    <cellStyle name="一般 13 18" xfId="40164"/>
    <cellStyle name="一般 13 19" xfId="40165"/>
    <cellStyle name="一般 13 2" xfId="40166"/>
    <cellStyle name="一般 13 20" xfId="40167"/>
    <cellStyle name="一般 13 21" xfId="40168"/>
    <cellStyle name="一般 13 22" xfId="40169"/>
    <cellStyle name="一般 13 23" xfId="40170"/>
    <cellStyle name="一般 13 24" xfId="40171"/>
    <cellStyle name="一般 13 25" xfId="40172"/>
    <cellStyle name="一般 13 26" xfId="40173"/>
    <cellStyle name="一般 13 27" xfId="40174"/>
    <cellStyle name="一般 13 28" xfId="40175"/>
    <cellStyle name="一般 13 29" xfId="40176"/>
    <cellStyle name="一般 13 3" xfId="40177"/>
    <cellStyle name="一般 13 30" xfId="40178"/>
    <cellStyle name="一般 13 31" xfId="40179"/>
    <cellStyle name="一般 13 32" xfId="40180"/>
    <cellStyle name="一般 13 33" xfId="40181"/>
    <cellStyle name="一般 13 34" xfId="40182"/>
    <cellStyle name="一般 13 35" xfId="40183"/>
    <cellStyle name="一般 13 36" xfId="40184"/>
    <cellStyle name="一般 13 37" xfId="40185"/>
    <cellStyle name="一般 13 38" xfId="40186"/>
    <cellStyle name="一般 13 39" xfId="40187"/>
    <cellStyle name="一般 13 4" xfId="40188"/>
    <cellStyle name="一般 13 40" xfId="40189"/>
    <cellStyle name="一般 13 41" xfId="40190"/>
    <cellStyle name="一般 13 42" xfId="40191"/>
    <cellStyle name="一般 13 43" xfId="40192"/>
    <cellStyle name="一般 13 44" xfId="40193"/>
    <cellStyle name="一般 13 45" xfId="40194"/>
    <cellStyle name="一般 13 46" xfId="40195"/>
    <cellStyle name="一般 13 47" xfId="40196"/>
    <cellStyle name="一般 13 48" xfId="40197"/>
    <cellStyle name="一般 13 49" xfId="40198"/>
    <cellStyle name="一般 13 5" xfId="40199"/>
    <cellStyle name="一般 13 50" xfId="40200"/>
    <cellStyle name="一般 13 51" xfId="40201"/>
    <cellStyle name="一般 13 52" xfId="40202"/>
    <cellStyle name="一般 13 53" xfId="40203"/>
    <cellStyle name="一般 13 54" xfId="40204"/>
    <cellStyle name="一般 13 55" xfId="40205"/>
    <cellStyle name="一般 13 56" xfId="40206"/>
    <cellStyle name="一般 13 57" xfId="40207"/>
    <cellStyle name="一般 13 58" xfId="40208"/>
    <cellStyle name="一般 13 59" xfId="40209"/>
    <cellStyle name="一般 13 6" xfId="40210"/>
    <cellStyle name="一般 13 60" xfId="40211"/>
    <cellStyle name="一般 13 61" xfId="40212"/>
    <cellStyle name="一般 13 62" xfId="40213"/>
    <cellStyle name="一般 13 63" xfId="40214"/>
    <cellStyle name="一般 13 64" xfId="40215"/>
    <cellStyle name="一般 13 65" xfId="40216"/>
    <cellStyle name="一般 13 66" xfId="40217"/>
    <cellStyle name="一般 13 67" xfId="40218"/>
    <cellStyle name="一般 13 68" xfId="40219"/>
    <cellStyle name="一般 13 69" xfId="40220"/>
    <cellStyle name="一般 13 7" xfId="40221"/>
    <cellStyle name="一般 13 70" xfId="40222"/>
    <cellStyle name="一般 13 71" xfId="40223"/>
    <cellStyle name="一般 13 72" xfId="40224"/>
    <cellStyle name="一般 13 73" xfId="40225"/>
    <cellStyle name="一般 13 74" xfId="40226"/>
    <cellStyle name="一般 13 75" xfId="40227"/>
    <cellStyle name="一般 13 76" xfId="40228"/>
    <cellStyle name="一般 13 77" xfId="40229"/>
    <cellStyle name="一般 13 78" xfId="40230"/>
    <cellStyle name="一般 13 79" xfId="40231"/>
    <cellStyle name="一般 13 8" xfId="40232"/>
    <cellStyle name="一般 13 80" xfId="40233"/>
    <cellStyle name="一般 13 81" xfId="40234"/>
    <cellStyle name="一般 13 82" xfId="40235"/>
    <cellStyle name="一般 13 83" xfId="40236"/>
    <cellStyle name="一般 13 84" xfId="40237"/>
    <cellStyle name="一般 13 85" xfId="40238"/>
    <cellStyle name="一般 13 86" xfId="40239"/>
    <cellStyle name="一般 13 87" xfId="40240"/>
    <cellStyle name="一般 13 88" xfId="40241"/>
    <cellStyle name="一般 13 89" xfId="40242"/>
    <cellStyle name="一般 13 9" xfId="40243"/>
    <cellStyle name="一般 13 90" xfId="40244"/>
    <cellStyle name="一般 13 91" xfId="40245"/>
    <cellStyle name="一般 13 92" xfId="40246"/>
    <cellStyle name="一般 14" xfId="40247"/>
    <cellStyle name="一般 14 10" xfId="40248"/>
    <cellStyle name="一般 14 11" xfId="40249"/>
    <cellStyle name="一般 14 12" xfId="40250"/>
    <cellStyle name="一般 14 13" xfId="40251"/>
    <cellStyle name="一般 14 14" xfId="40252"/>
    <cellStyle name="一般 14 15" xfId="40253"/>
    <cellStyle name="一般 14 16" xfId="40254"/>
    <cellStyle name="一般 14 17" xfId="40255"/>
    <cellStyle name="一般 14 18" xfId="40256"/>
    <cellStyle name="一般 14 19" xfId="40257"/>
    <cellStyle name="一般 14 2" xfId="40258"/>
    <cellStyle name="一般 14 2 2" xfId="40259"/>
    <cellStyle name="一般 14 2 3" xfId="40260"/>
    <cellStyle name="一般 14 20" xfId="40261"/>
    <cellStyle name="一般 14 21" xfId="40262"/>
    <cellStyle name="一般 14 22" xfId="40263"/>
    <cellStyle name="一般 14 23" xfId="40264"/>
    <cellStyle name="一般 14 24" xfId="40265"/>
    <cellStyle name="一般 14 25" xfId="40266"/>
    <cellStyle name="一般 14 26" xfId="40267"/>
    <cellStyle name="一般 14 27" xfId="40268"/>
    <cellStyle name="一般 14 28" xfId="40269"/>
    <cellStyle name="一般 14 29" xfId="40270"/>
    <cellStyle name="一般 14 3" xfId="40271"/>
    <cellStyle name="一般 14 3 2" xfId="40272"/>
    <cellStyle name="一般 14 30" xfId="40273"/>
    <cellStyle name="一般 14 31" xfId="40274"/>
    <cellStyle name="一般 14 32" xfId="40275"/>
    <cellStyle name="一般 14 33" xfId="40276"/>
    <cellStyle name="一般 14 34" xfId="40277"/>
    <cellStyle name="一般 14 35" xfId="40278"/>
    <cellStyle name="一般 14 36" xfId="40279"/>
    <cellStyle name="一般 14 37" xfId="40280"/>
    <cellStyle name="一般 14 38" xfId="40281"/>
    <cellStyle name="一般 14 39" xfId="40282"/>
    <cellStyle name="一般 14 4" xfId="40283"/>
    <cellStyle name="一般 14 4 2" xfId="40284"/>
    <cellStyle name="一般 14 40" xfId="40285"/>
    <cellStyle name="一般 14 41" xfId="40286"/>
    <cellStyle name="一般 14 42" xfId="40287"/>
    <cellStyle name="一般 14 43" xfId="40288"/>
    <cellStyle name="一般 14 44" xfId="40289"/>
    <cellStyle name="一般 14 45" xfId="40290"/>
    <cellStyle name="一般 14 46" xfId="40291"/>
    <cellStyle name="一般 14 47" xfId="40292"/>
    <cellStyle name="一般 14 48" xfId="40293"/>
    <cellStyle name="一般 14 49" xfId="40294"/>
    <cellStyle name="一般 14 5" xfId="40295"/>
    <cellStyle name="一般 14 50" xfId="40296"/>
    <cellStyle name="一般 14 51" xfId="40297"/>
    <cellStyle name="一般 14 52" xfId="40298"/>
    <cellStyle name="一般 14 53" xfId="40299"/>
    <cellStyle name="一般 14 54" xfId="40300"/>
    <cellStyle name="一般 14 55" xfId="40301"/>
    <cellStyle name="一般 14 56" xfId="40302"/>
    <cellStyle name="一般 14 57" xfId="40303"/>
    <cellStyle name="一般 14 58" xfId="40304"/>
    <cellStyle name="一般 14 59" xfId="40305"/>
    <cellStyle name="一般 14 6" xfId="40306"/>
    <cellStyle name="一般 14 60" xfId="40307"/>
    <cellStyle name="一般 14 61" xfId="40308"/>
    <cellStyle name="一般 14 62" xfId="40309"/>
    <cellStyle name="一般 14 63" xfId="40310"/>
    <cellStyle name="一般 14 64" xfId="40311"/>
    <cellStyle name="一般 14 65" xfId="40312"/>
    <cellStyle name="一般 14 66" xfId="40313"/>
    <cellStyle name="一般 14 67" xfId="40314"/>
    <cellStyle name="一般 14 68" xfId="40315"/>
    <cellStyle name="一般 14 69" xfId="40316"/>
    <cellStyle name="一般 14 7" xfId="40317"/>
    <cellStyle name="一般 14 70" xfId="40318"/>
    <cellStyle name="一般 14 71" xfId="40319"/>
    <cellStyle name="一般 14 72" xfId="40320"/>
    <cellStyle name="一般 14 73" xfId="40321"/>
    <cellStyle name="一般 14 74" xfId="40322"/>
    <cellStyle name="一般 14 75" xfId="40323"/>
    <cellStyle name="一般 14 76" xfId="40324"/>
    <cellStyle name="一般 14 77" xfId="40325"/>
    <cellStyle name="一般 14 78" xfId="40326"/>
    <cellStyle name="一般 14 79" xfId="40327"/>
    <cellStyle name="一般 14 8" xfId="40328"/>
    <cellStyle name="一般 14 80" xfId="40329"/>
    <cellStyle name="一般 14 81" xfId="40330"/>
    <cellStyle name="一般 14 82" xfId="40331"/>
    <cellStyle name="一般 14 83" xfId="40332"/>
    <cellStyle name="一般 14 84" xfId="40333"/>
    <cellStyle name="一般 14 85" xfId="40334"/>
    <cellStyle name="一般 14 86" xfId="40335"/>
    <cellStyle name="一般 14 87" xfId="40336"/>
    <cellStyle name="一般 14 88" xfId="40337"/>
    <cellStyle name="一般 14 89" xfId="40338"/>
    <cellStyle name="一般 14 9" xfId="40339"/>
    <cellStyle name="一般 14 90" xfId="40340"/>
    <cellStyle name="一般 14 91" xfId="40341"/>
    <cellStyle name="一般 14 92" xfId="40342"/>
    <cellStyle name="一般 14 93" xfId="40343"/>
    <cellStyle name="一般 15" xfId="40344"/>
    <cellStyle name="一般 15 10" xfId="40345"/>
    <cellStyle name="一般 15 11" xfId="40346"/>
    <cellStyle name="一般 15 12" xfId="40347"/>
    <cellStyle name="一般 15 13" xfId="40348"/>
    <cellStyle name="一般 15 14" xfId="40349"/>
    <cellStyle name="一般 15 15" xfId="40350"/>
    <cellStyle name="一般 15 16" xfId="40351"/>
    <cellStyle name="一般 15 17" xfId="40352"/>
    <cellStyle name="一般 15 18" xfId="40353"/>
    <cellStyle name="一般 15 19" xfId="40354"/>
    <cellStyle name="一般 15 2" xfId="40355"/>
    <cellStyle name="一般 15 2 2" xfId="40356"/>
    <cellStyle name="一般 15 2 3" xfId="40357"/>
    <cellStyle name="一般 15 20" xfId="40358"/>
    <cellStyle name="一般 15 21" xfId="40359"/>
    <cellStyle name="一般 15 22" xfId="40360"/>
    <cellStyle name="一般 15 23" xfId="40361"/>
    <cellStyle name="一般 15 24" xfId="40362"/>
    <cellStyle name="一般 15 25" xfId="40363"/>
    <cellStyle name="一般 15 26" xfId="40364"/>
    <cellStyle name="一般 15 27" xfId="40365"/>
    <cellStyle name="一般 15 28" xfId="40366"/>
    <cellStyle name="一般 15 29" xfId="40367"/>
    <cellStyle name="一般 15 3" xfId="40368"/>
    <cellStyle name="一般 15 3 2" xfId="40369"/>
    <cellStyle name="一般 15 30" xfId="40370"/>
    <cellStyle name="一般 15 31" xfId="40371"/>
    <cellStyle name="一般 15 32" xfId="40372"/>
    <cellStyle name="一般 15 33" xfId="40373"/>
    <cellStyle name="一般 15 34" xfId="40374"/>
    <cellStyle name="一般 15 35" xfId="40375"/>
    <cellStyle name="一般 15 36" xfId="40376"/>
    <cellStyle name="一般 15 37" xfId="40377"/>
    <cellStyle name="一般 15 38" xfId="40378"/>
    <cellStyle name="一般 15 39" xfId="40379"/>
    <cellStyle name="一般 15 4" xfId="40380"/>
    <cellStyle name="一般 15 4 2" xfId="40381"/>
    <cellStyle name="一般 15 40" xfId="40382"/>
    <cellStyle name="一般 15 41" xfId="40383"/>
    <cellStyle name="一般 15 42" xfId="40384"/>
    <cellStyle name="一般 15 43" xfId="40385"/>
    <cellStyle name="一般 15 44" xfId="40386"/>
    <cellStyle name="一般 15 45" xfId="40387"/>
    <cellStyle name="一般 15 46" xfId="40388"/>
    <cellStyle name="一般 15 47" xfId="40389"/>
    <cellStyle name="一般 15 48" xfId="40390"/>
    <cellStyle name="一般 15 49" xfId="40391"/>
    <cellStyle name="一般 15 5" xfId="40392"/>
    <cellStyle name="一般 15 50" xfId="40393"/>
    <cellStyle name="一般 15 51" xfId="40394"/>
    <cellStyle name="一般 15 52" xfId="40395"/>
    <cellStyle name="一般 15 53" xfId="40396"/>
    <cellStyle name="一般 15 54" xfId="40397"/>
    <cellStyle name="一般 15 55" xfId="40398"/>
    <cellStyle name="一般 15 56" xfId="40399"/>
    <cellStyle name="一般 15 57" xfId="40400"/>
    <cellStyle name="一般 15 58" xfId="40401"/>
    <cellStyle name="一般 15 59" xfId="40402"/>
    <cellStyle name="一般 15 6" xfId="40403"/>
    <cellStyle name="一般 15 60" xfId="40404"/>
    <cellStyle name="一般 15 61" xfId="40405"/>
    <cellStyle name="一般 15 62" xfId="40406"/>
    <cellStyle name="一般 15 63" xfId="40407"/>
    <cellStyle name="一般 15 64" xfId="40408"/>
    <cellStyle name="一般 15 65" xfId="40409"/>
    <cellStyle name="一般 15 66" xfId="40410"/>
    <cellStyle name="一般 15 67" xfId="40411"/>
    <cellStyle name="一般 15 68" xfId="40412"/>
    <cellStyle name="一般 15 69" xfId="40413"/>
    <cellStyle name="一般 15 7" xfId="40414"/>
    <cellStyle name="一般 15 70" xfId="40415"/>
    <cellStyle name="一般 15 71" xfId="40416"/>
    <cellStyle name="一般 15 72" xfId="40417"/>
    <cellStyle name="一般 15 73" xfId="40418"/>
    <cellStyle name="一般 15 74" xfId="40419"/>
    <cellStyle name="一般 15 75" xfId="40420"/>
    <cellStyle name="一般 15 76" xfId="40421"/>
    <cellStyle name="一般 15 77" xfId="40422"/>
    <cellStyle name="一般 15 78" xfId="40423"/>
    <cellStyle name="一般 15 79" xfId="40424"/>
    <cellStyle name="一般 15 8" xfId="40425"/>
    <cellStyle name="一般 15 80" xfId="40426"/>
    <cellStyle name="一般 15 81" xfId="40427"/>
    <cellStyle name="一般 15 82" xfId="40428"/>
    <cellStyle name="一般 15 83" xfId="40429"/>
    <cellStyle name="一般 15 84" xfId="40430"/>
    <cellStyle name="一般 15 85" xfId="40431"/>
    <cellStyle name="一般 15 86" xfId="40432"/>
    <cellStyle name="一般 15 87" xfId="40433"/>
    <cellStyle name="一般 15 88" xfId="40434"/>
    <cellStyle name="一般 15 89" xfId="40435"/>
    <cellStyle name="一般 15 9" xfId="40436"/>
    <cellStyle name="一般 15 90" xfId="40437"/>
    <cellStyle name="一般 15 91" xfId="40438"/>
    <cellStyle name="一般 15 92" xfId="40439"/>
    <cellStyle name="一般 15 93" xfId="40440"/>
    <cellStyle name="一般 16" xfId="40441"/>
    <cellStyle name="一般 16 10" xfId="40442"/>
    <cellStyle name="一般 16 10 2" xfId="40443"/>
    <cellStyle name="一般 16 10 2 2" xfId="40444"/>
    <cellStyle name="一般 16 10 2 2 2" xfId="40445"/>
    <cellStyle name="一般 16 10 2 2 3" xfId="40446"/>
    <cellStyle name="一般 16 10 2 2 3 2" xfId="40447"/>
    <cellStyle name="一般 16 10 2 2 3 3" xfId="40448"/>
    <cellStyle name="一般 16 10 2 2 4" xfId="40449"/>
    <cellStyle name="一般 16 10 2 2 5" xfId="40450"/>
    <cellStyle name="一般 16 10 2 3" xfId="40451"/>
    <cellStyle name="一般 16 10 2 4" xfId="40452"/>
    <cellStyle name="一般 16 10 2 4 2" xfId="40453"/>
    <cellStyle name="一般 16 10 2 4 3" xfId="40454"/>
    <cellStyle name="一般 16 10 2 4 3 2" xfId="40455"/>
    <cellStyle name="一般 16 10 2 4 3 3" xfId="40456"/>
    <cellStyle name="一般 16 10 2 4 4" xfId="40457"/>
    <cellStyle name="一般 16 10 2 4 5" xfId="40458"/>
    <cellStyle name="一般 16 10 2 5" xfId="40459"/>
    <cellStyle name="一般 16 10 2 5 2" xfId="40460"/>
    <cellStyle name="一般 16 10 2 5 3" xfId="40461"/>
    <cellStyle name="一般 16 10 2 6" xfId="40462"/>
    <cellStyle name="一般 16 10 2 7" xfId="40463"/>
    <cellStyle name="一般 16 10 3" xfId="40464"/>
    <cellStyle name="一般 16 10 3 2" xfId="40465"/>
    <cellStyle name="一般 16 10 3 3" xfId="40466"/>
    <cellStyle name="一般 16 10 3 3 2" xfId="40467"/>
    <cellStyle name="一般 16 10 3 4" xfId="40468"/>
    <cellStyle name="一般 16 10 3 5" xfId="40469"/>
    <cellStyle name="一般 16 10 3 6" xfId="40470"/>
    <cellStyle name="一般 16 10 4" xfId="40471"/>
    <cellStyle name="一般 16 10 5" xfId="40472"/>
    <cellStyle name="一般 16 10 5 2" xfId="40473"/>
    <cellStyle name="一般 16 10 5 3" xfId="40474"/>
    <cellStyle name="一般 16 10 5 3 2" xfId="40475"/>
    <cellStyle name="一般 16 10 5 3 3" xfId="40476"/>
    <cellStyle name="一般 16 10 5 4" xfId="40477"/>
    <cellStyle name="一般 16 10 5 5" xfId="40478"/>
    <cellStyle name="一般 16 10 6" xfId="40479"/>
    <cellStyle name="一般 16 10 7" xfId="40480"/>
    <cellStyle name="一般 16 10 7 2" xfId="40481"/>
    <cellStyle name="一般 16 10 7 3" xfId="40482"/>
    <cellStyle name="一般 16 10 8" xfId="40483"/>
    <cellStyle name="一般 16 10 9" xfId="40484"/>
    <cellStyle name="一般 16 11" xfId="40485"/>
    <cellStyle name="一般 16 11 2" xfId="40486"/>
    <cellStyle name="一般 16 11 2 2" xfId="40487"/>
    <cellStyle name="一般 16 11 2 3" xfId="40488"/>
    <cellStyle name="一般 16 11 2 3 2" xfId="40489"/>
    <cellStyle name="一般 16 11 2 4" xfId="40490"/>
    <cellStyle name="一般 16 11 2 5" xfId="40491"/>
    <cellStyle name="一般 16 11 2 6" xfId="40492"/>
    <cellStyle name="一般 16 11 3" xfId="40493"/>
    <cellStyle name="一般 16 11 4" xfId="40494"/>
    <cellStyle name="一般 16 11 4 2" xfId="40495"/>
    <cellStyle name="一般 16 11 4 3" xfId="40496"/>
    <cellStyle name="一般 16 11 4 3 2" xfId="40497"/>
    <cellStyle name="一般 16 11 4 3 3" xfId="40498"/>
    <cellStyle name="一般 16 11 4 4" xfId="40499"/>
    <cellStyle name="一般 16 11 4 5" xfId="40500"/>
    <cellStyle name="一般 16 11 5" xfId="40501"/>
    <cellStyle name="一般 16 11 5 2" xfId="40502"/>
    <cellStyle name="一般 16 11 5 3" xfId="40503"/>
    <cellStyle name="一般 16 11 6" xfId="40504"/>
    <cellStyle name="一般 16 11 7" xfId="40505"/>
    <cellStyle name="一般 16 12" xfId="40506"/>
    <cellStyle name="一般 16 12 2" xfId="40507"/>
    <cellStyle name="一般 16 12 3" xfId="40508"/>
    <cellStyle name="一般 16 12 3 2" xfId="40509"/>
    <cellStyle name="一般 16 12 4" xfId="40510"/>
    <cellStyle name="一般 16 12 5" xfId="40511"/>
    <cellStyle name="一般 16 12 6" xfId="40512"/>
    <cellStyle name="一般 16 13" xfId="40513"/>
    <cellStyle name="一般 16 13 2" xfId="40514"/>
    <cellStyle name="一般 16 13 3" xfId="40515"/>
    <cellStyle name="一般 16 13 3 2" xfId="40516"/>
    <cellStyle name="一般 16 13 3 3" xfId="40517"/>
    <cellStyle name="一般 16 13 4" xfId="40518"/>
    <cellStyle name="一般 16 13 5" xfId="40519"/>
    <cellStyle name="一般 16 14" xfId="40520"/>
    <cellStyle name="一般 16 15" xfId="40521"/>
    <cellStyle name="一般 16 15 2" xfId="40522"/>
    <cellStyle name="一般 16 15 3" xfId="40523"/>
    <cellStyle name="一般 16 16" xfId="40524"/>
    <cellStyle name="一般 16 17" xfId="40525"/>
    <cellStyle name="一般 16 2" xfId="40526"/>
    <cellStyle name="一般 16 2 2" xfId="40527"/>
    <cellStyle name="一般 16 3" xfId="40528"/>
    <cellStyle name="一般 16 3 2" xfId="40529"/>
    <cellStyle name="一般 16 4" xfId="40530"/>
    <cellStyle name="一般 16 4 2" xfId="40531"/>
    <cellStyle name="一般 16 5" xfId="40532"/>
    <cellStyle name="一般 16 6" xfId="40533"/>
    <cellStyle name="一般 16 6 2" xfId="40534"/>
    <cellStyle name="一般 16 6 2 2" xfId="40535"/>
    <cellStyle name="一般 16 6 3" xfId="40536"/>
    <cellStyle name="一般 16 7" xfId="40537"/>
    <cellStyle name="一般 16 7 10" xfId="40538"/>
    <cellStyle name="一般 16 7 11" xfId="40539"/>
    <cellStyle name="一般 16 7 2" xfId="40540"/>
    <cellStyle name="一般 16 7 2 2" xfId="40541"/>
    <cellStyle name="一般 16 7 2 2 2" xfId="40542"/>
    <cellStyle name="一般 16 7 2 2 2 2" xfId="40543"/>
    <cellStyle name="一般 16 7 2 2 2 3" xfId="40544"/>
    <cellStyle name="一般 16 7 2 2 2 3 2" xfId="40545"/>
    <cellStyle name="一般 16 7 2 2 2 3 3" xfId="40546"/>
    <cellStyle name="一般 16 7 2 2 2 4" xfId="40547"/>
    <cellStyle name="一般 16 7 2 2 2 5" xfId="40548"/>
    <cellStyle name="一般 16 7 2 2 3" xfId="40549"/>
    <cellStyle name="一般 16 7 2 2 4" xfId="40550"/>
    <cellStyle name="一般 16 7 2 2 4 2" xfId="40551"/>
    <cellStyle name="一般 16 7 2 2 4 3" xfId="40552"/>
    <cellStyle name="一般 16 7 2 2 4 3 2" xfId="40553"/>
    <cellStyle name="一般 16 7 2 2 4 3 3" xfId="40554"/>
    <cellStyle name="一般 16 7 2 2 4 4" xfId="40555"/>
    <cellStyle name="一般 16 7 2 2 4 5" xfId="40556"/>
    <cellStyle name="一般 16 7 2 2 5" xfId="40557"/>
    <cellStyle name="一般 16 7 2 2 5 2" xfId="40558"/>
    <cellStyle name="一般 16 7 2 2 5 3" xfId="40559"/>
    <cellStyle name="一般 16 7 2 2 6" xfId="40560"/>
    <cellStyle name="一般 16 7 2 2 7" xfId="40561"/>
    <cellStyle name="一般 16 7 2 3" xfId="40562"/>
    <cellStyle name="一般 16 7 2 3 2" xfId="40563"/>
    <cellStyle name="一般 16 7 2 3 3" xfId="40564"/>
    <cellStyle name="一般 16 7 2 3 3 2" xfId="40565"/>
    <cellStyle name="一般 16 7 2 3 4" xfId="40566"/>
    <cellStyle name="一般 16 7 2 3 5" xfId="40567"/>
    <cellStyle name="一般 16 7 2 3 6" xfId="40568"/>
    <cellStyle name="一般 16 7 2 4" xfId="40569"/>
    <cellStyle name="一般 16 7 2 5" xfId="40570"/>
    <cellStyle name="一般 16 7 2 5 2" xfId="40571"/>
    <cellStyle name="一般 16 7 2 5 3" xfId="40572"/>
    <cellStyle name="一般 16 7 2 5 3 2" xfId="40573"/>
    <cellStyle name="一般 16 7 2 5 3 3" xfId="40574"/>
    <cellStyle name="一般 16 7 2 5 4" xfId="40575"/>
    <cellStyle name="一般 16 7 2 5 5" xfId="40576"/>
    <cellStyle name="一般 16 7 2 6" xfId="40577"/>
    <cellStyle name="一般 16 7 2 7" xfId="40578"/>
    <cellStyle name="一般 16 7 2 7 2" xfId="40579"/>
    <cellStyle name="一般 16 7 2 7 3" xfId="40580"/>
    <cellStyle name="一般 16 7 2 8" xfId="40581"/>
    <cellStyle name="一般 16 7 2 9" xfId="40582"/>
    <cellStyle name="一般 16 7 3" xfId="40583"/>
    <cellStyle name="一般 16 7 3 2" xfId="40584"/>
    <cellStyle name="一般 16 7 3 2 2" xfId="40585"/>
    <cellStyle name="一般 16 7 3 2 3" xfId="40586"/>
    <cellStyle name="一般 16 7 3 2 3 2" xfId="40587"/>
    <cellStyle name="一般 16 7 3 2 4" xfId="40588"/>
    <cellStyle name="一般 16 7 3 2 5" xfId="40589"/>
    <cellStyle name="一般 16 7 3 2 6" xfId="40590"/>
    <cellStyle name="一般 16 7 3 3" xfId="40591"/>
    <cellStyle name="一般 16 7 3 4" xfId="40592"/>
    <cellStyle name="一般 16 7 3 4 2" xfId="40593"/>
    <cellStyle name="一般 16 7 3 4 3" xfId="40594"/>
    <cellStyle name="一般 16 7 3 4 3 2" xfId="40595"/>
    <cellStyle name="一般 16 7 3 4 3 3" xfId="40596"/>
    <cellStyle name="一般 16 7 3 4 4" xfId="40597"/>
    <cellStyle name="一般 16 7 3 4 5" xfId="40598"/>
    <cellStyle name="一般 16 7 3 5" xfId="40599"/>
    <cellStyle name="一般 16 7 3 5 2" xfId="40600"/>
    <cellStyle name="一般 16 7 3 5 3" xfId="40601"/>
    <cellStyle name="一般 16 7 3 6" xfId="40602"/>
    <cellStyle name="一般 16 7 3 7" xfId="40603"/>
    <cellStyle name="一般 16 7 4" xfId="40604"/>
    <cellStyle name="一般 16 7 4 2" xfId="40605"/>
    <cellStyle name="一般 16 7 4 3" xfId="40606"/>
    <cellStyle name="一般 16 7 4 3 2" xfId="40607"/>
    <cellStyle name="一般 16 7 4 4" xfId="40608"/>
    <cellStyle name="一般 16 7 4 5" xfId="40609"/>
    <cellStyle name="一般 16 7 4 6" xfId="40610"/>
    <cellStyle name="一般 16 7 5" xfId="40611"/>
    <cellStyle name="一般 16 7 6" xfId="40612"/>
    <cellStyle name="一般 16 7 6 2" xfId="40613"/>
    <cellStyle name="一般 16 7 6 3" xfId="40614"/>
    <cellStyle name="一般 16 7 6 3 2" xfId="40615"/>
    <cellStyle name="一般 16 7 6 3 3" xfId="40616"/>
    <cellStyle name="一般 16 7 6 4" xfId="40617"/>
    <cellStyle name="一般 16 7 6 5" xfId="40618"/>
    <cellStyle name="一般 16 7 7" xfId="40619"/>
    <cellStyle name="一般 16 7 8" xfId="40620"/>
    <cellStyle name="一般 16 7 8 2" xfId="40621"/>
    <cellStyle name="一般 16 7 8 3" xfId="40622"/>
    <cellStyle name="一般 16 7 9" xfId="40623"/>
    <cellStyle name="一般 16 8" xfId="40624"/>
    <cellStyle name="一般 16 8 10" xfId="40625"/>
    <cellStyle name="一般 16 8 2" xfId="40626"/>
    <cellStyle name="一般 16 8 2 2" xfId="40627"/>
    <cellStyle name="一般 16 8 2 2 2" xfId="40628"/>
    <cellStyle name="一般 16 8 2 2 2 2" xfId="40629"/>
    <cellStyle name="一般 16 8 2 2 2 3" xfId="40630"/>
    <cellStyle name="一般 16 8 2 2 2 3 2" xfId="40631"/>
    <cellStyle name="一般 16 8 2 2 2 3 3" xfId="40632"/>
    <cellStyle name="一般 16 8 2 2 2 4" xfId="40633"/>
    <cellStyle name="一般 16 8 2 2 2 5" xfId="40634"/>
    <cellStyle name="一般 16 8 2 2 3" xfId="40635"/>
    <cellStyle name="一般 16 8 2 2 4" xfId="40636"/>
    <cellStyle name="一般 16 8 2 2 4 2" xfId="40637"/>
    <cellStyle name="一般 16 8 2 2 4 3" xfId="40638"/>
    <cellStyle name="一般 16 8 2 2 4 3 2" xfId="40639"/>
    <cellStyle name="一般 16 8 2 2 4 3 3" xfId="40640"/>
    <cellStyle name="一般 16 8 2 2 4 4" xfId="40641"/>
    <cellStyle name="一般 16 8 2 2 4 5" xfId="40642"/>
    <cellStyle name="一般 16 8 2 2 5" xfId="40643"/>
    <cellStyle name="一般 16 8 2 2 5 2" xfId="40644"/>
    <cellStyle name="一般 16 8 2 2 5 3" xfId="40645"/>
    <cellStyle name="一般 16 8 2 2 6" xfId="40646"/>
    <cellStyle name="一般 16 8 2 2 7" xfId="40647"/>
    <cellStyle name="一般 16 8 2 3" xfId="40648"/>
    <cellStyle name="一般 16 8 2 3 2" xfId="40649"/>
    <cellStyle name="一般 16 8 2 3 3" xfId="40650"/>
    <cellStyle name="一般 16 8 2 3 3 2" xfId="40651"/>
    <cellStyle name="一般 16 8 2 3 4" xfId="40652"/>
    <cellStyle name="一般 16 8 2 3 5" xfId="40653"/>
    <cellStyle name="一般 16 8 2 3 6" xfId="40654"/>
    <cellStyle name="一般 16 8 2 4" xfId="40655"/>
    <cellStyle name="一般 16 8 2 5" xfId="40656"/>
    <cellStyle name="一般 16 8 2 5 2" xfId="40657"/>
    <cellStyle name="一般 16 8 2 5 3" xfId="40658"/>
    <cellStyle name="一般 16 8 2 5 3 2" xfId="40659"/>
    <cellStyle name="一般 16 8 2 5 3 3" xfId="40660"/>
    <cellStyle name="一般 16 8 2 5 4" xfId="40661"/>
    <cellStyle name="一般 16 8 2 5 5" xfId="40662"/>
    <cellStyle name="一般 16 8 2 6" xfId="40663"/>
    <cellStyle name="一般 16 8 2 7" xfId="40664"/>
    <cellStyle name="一般 16 8 2 7 2" xfId="40665"/>
    <cellStyle name="一般 16 8 2 7 3" xfId="40666"/>
    <cellStyle name="一般 16 8 2 8" xfId="40667"/>
    <cellStyle name="一般 16 8 2 9" xfId="40668"/>
    <cellStyle name="一般 16 8 3" xfId="40669"/>
    <cellStyle name="一般 16 8 3 2" xfId="40670"/>
    <cellStyle name="一般 16 8 3 2 2" xfId="40671"/>
    <cellStyle name="一般 16 8 3 2 3" xfId="40672"/>
    <cellStyle name="一般 16 8 3 2 3 2" xfId="40673"/>
    <cellStyle name="一般 16 8 3 2 4" xfId="40674"/>
    <cellStyle name="一般 16 8 3 2 5" xfId="40675"/>
    <cellStyle name="一般 16 8 3 2 6" xfId="40676"/>
    <cellStyle name="一般 16 8 3 3" xfId="40677"/>
    <cellStyle name="一般 16 8 3 4" xfId="40678"/>
    <cellStyle name="一般 16 8 3 4 2" xfId="40679"/>
    <cellStyle name="一般 16 8 3 4 3" xfId="40680"/>
    <cellStyle name="一般 16 8 3 4 3 2" xfId="40681"/>
    <cellStyle name="一般 16 8 3 4 3 3" xfId="40682"/>
    <cellStyle name="一般 16 8 3 4 4" xfId="40683"/>
    <cellStyle name="一般 16 8 3 4 5" xfId="40684"/>
    <cellStyle name="一般 16 8 3 5" xfId="40685"/>
    <cellStyle name="一般 16 8 3 5 2" xfId="40686"/>
    <cellStyle name="一般 16 8 3 5 3" xfId="40687"/>
    <cellStyle name="一般 16 8 3 6" xfId="40688"/>
    <cellStyle name="一般 16 8 3 7" xfId="40689"/>
    <cellStyle name="一般 16 8 4" xfId="40690"/>
    <cellStyle name="一般 16 8 4 2" xfId="40691"/>
    <cellStyle name="一般 16 8 4 3" xfId="40692"/>
    <cellStyle name="一般 16 8 4 3 2" xfId="40693"/>
    <cellStyle name="一般 16 8 4 4" xfId="40694"/>
    <cellStyle name="一般 16 8 4 5" xfId="40695"/>
    <cellStyle name="一般 16 8 4 6" xfId="40696"/>
    <cellStyle name="一般 16 8 5" xfId="40697"/>
    <cellStyle name="一般 16 8 6" xfId="40698"/>
    <cellStyle name="一般 16 8 6 2" xfId="40699"/>
    <cellStyle name="一般 16 8 6 3" xfId="40700"/>
    <cellStyle name="一般 16 8 6 3 2" xfId="40701"/>
    <cellStyle name="一般 16 8 6 3 3" xfId="40702"/>
    <cellStyle name="一般 16 8 6 4" xfId="40703"/>
    <cellStyle name="一般 16 8 6 5" xfId="40704"/>
    <cellStyle name="一般 16 8 7" xfId="40705"/>
    <cellStyle name="一般 16 8 8" xfId="40706"/>
    <cellStyle name="一般 16 8 8 2" xfId="40707"/>
    <cellStyle name="一般 16 8 8 3" xfId="40708"/>
    <cellStyle name="一般 16 8 9" xfId="40709"/>
    <cellStyle name="一般 16 9" xfId="40710"/>
    <cellStyle name="一般 17" xfId="40711"/>
    <cellStyle name="一般 17 10" xfId="40712"/>
    <cellStyle name="一般 17 10 2" xfId="40713"/>
    <cellStyle name="一般 17 11" xfId="40714"/>
    <cellStyle name="一般 17 11 2" xfId="40715"/>
    <cellStyle name="一般 17 12" xfId="40716"/>
    <cellStyle name="一般 17 12 2" xfId="40717"/>
    <cellStyle name="一般 17 13" xfId="40718"/>
    <cellStyle name="一般 17 13 2" xfId="40719"/>
    <cellStyle name="一般 17 14" xfId="40720"/>
    <cellStyle name="一般 17 14 2" xfId="40721"/>
    <cellStyle name="一般 17 15" xfId="40722"/>
    <cellStyle name="一般 17 15 2" xfId="40723"/>
    <cellStyle name="一般 17 16" xfId="40724"/>
    <cellStyle name="一般 17 16 2" xfId="40725"/>
    <cellStyle name="一般 17 17" xfId="40726"/>
    <cellStyle name="一般 17 17 2" xfId="40727"/>
    <cellStyle name="一般 17 18" xfId="40728"/>
    <cellStyle name="一般 17 18 2" xfId="40729"/>
    <cellStyle name="一般 17 19" xfId="40730"/>
    <cellStyle name="一般 17 19 2" xfId="40731"/>
    <cellStyle name="一般 17 2" xfId="40732"/>
    <cellStyle name="一般 17 2 2" xfId="40733"/>
    <cellStyle name="一般 17 2 3" xfId="40734"/>
    <cellStyle name="一般 17 20" xfId="40735"/>
    <cellStyle name="一般 17 20 2" xfId="40736"/>
    <cellStyle name="一般 17 21" xfId="40737"/>
    <cellStyle name="一般 17 21 2" xfId="40738"/>
    <cellStyle name="一般 17 22" xfId="40739"/>
    <cellStyle name="一般 17 22 2" xfId="40740"/>
    <cellStyle name="一般 17 23" xfId="40741"/>
    <cellStyle name="一般 17 23 2" xfId="40742"/>
    <cellStyle name="一般 17 24" xfId="40743"/>
    <cellStyle name="一般 17 24 2" xfId="40744"/>
    <cellStyle name="一般 17 25" xfId="40745"/>
    <cellStyle name="一般 17 25 2" xfId="40746"/>
    <cellStyle name="一般 17 26" xfId="40747"/>
    <cellStyle name="一般 17 26 2" xfId="40748"/>
    <cellStyle name="一般 17 27" xfId="40749"/>
    <cellStyle name="一般 17 27 2" xfId="40750"/>
    <cellStyle name="一般 17 28" xfId="40751"/>
    <cellStyle name="一般 17 28 2" xfId="40752"/>
    <cellStyle name="一般 17 29" xfId="40753"/>
    <cellStyle name="一般 17 29 2" xfId="40754"/>
    <cellStyle name="一般 17 3" xfId="40755"/>
    <cellStyle name="一般 17 3 2" xfId="40756"/>
    <cellStyle name="一般 17 30" xfId="40757"/>
    <cellStyle name="一般 17 30 2" xfId="40758"/>
    <cellStyle name="一般 17 31" xfId="40759"/>
    <cellStyle name="一般 17 31 2" xfId="40760"/>
    <cellStyle name="一般 17 32" xfId="40761"/>
    <cellStyle name="一般 17 32 2" xfId="40762"/>
    <cellStyle name="一般 17 33" xfId="40763"/>
    <cellStyle name="一般 17 33 2" xfId="40764"/>
    <cellStyle name="一般 17 34" xfId="40765"/>
    <cellStyle name="一般 17 34 2" xfId="40766"/>
    <cellStyle name="一般 17 35" xfId="40767"/>
    <cellStyle name="一般 17 35 2" xfId="40768"/>
    <cellStyle name="一般 17 36" xfId="40769"/>
    <cellStyle name="一般 17 36 2" xfId="40770"/>
    <cellStyle name="一般 17 37" xfId="40771"/>
    <cellStyle name="一般 17 37 2" xfId="40772"/>
    <cellStyle name="一般 17 38" xfId="40773"/>
    <cellStyle name="一般 17 38 2" xfId="40774"/>
    <cellStyle name="一般 17 39" xfId="40775"/>
    <cellStyle name="一般 17 39 2" xfId="40776"/>
    <cellStyle name="一般 17 4" xfId="40777"/>
    <cellStyle name="一般 17 4 2" xfId="40778"/>
    <cellStyle name="一般 17 40" xfId="40779"/>
    <cellStyle name="一般 17 40 2" xfId="40780"/>
    <cellStyle name="一般 17 41" xfId="40781"/>
    <cellStyle name="一般 17 41 2" xfId="40782"/>
    <cellStyle name="一般 17 42" xfId="40783"/>
    <cellStyle name="一般 17 42 2" xfId="40784"/>
    <cellStyle name="一般 17 43" xfId="40785"/>
    <cellStyle name="一般 17 43 2" xfId="40786"/>
    <cellStyle name="一般 17 44" xfId="40787"/>
    <cellStyle name="一般 17 44 2" xfId="40788"/>
    <cellStyle name="一般 17 45" xfId="40789"/>
    <cellStyle name="一般 17 45 2" xfId="40790"/>
    <cellStyle name="一般 17 46" xfId="40791"/>
    <cellStyle name="一般 17 46 2" xfId="40792"/>
    <cellStyle name="一般 17 47" xfId="40793"/>
    <cellStyle name="一般 17 47 2" xfId="40794"/>
    <cellStyle name="一般 17 48" xfId="40795"/>
    <cellStyle name="一般 17 48 2" xfId="40796"/>
    <cellStyle name="一般 17 49" xfId="40797"/>
    <cellStyle name="一般 17 49 2" xfId="40798"/>
    <cellStyle name="一般 17 5" xfId="40799"/>
    <cellStyle name="一般 17 5 2" xfId="40800"/>
    <cellStyle name="一般 17 50" xfId="40801"/>
    <cellStyle name="一般 17 50 2" xfId="40802"/>
    <cellStyle name="一般 17 51" xfId="40803"/>
    <cellStyle name="一般 17 51 2" xfId="40804"/>
    <cellStyle name="一般 17 52" xfId="40805"/>
    <cellStyle name="一般 17 52 2" xfId="40806"/>
    <cellStyle name="一般 17 53" xfId="40807"/>
    <cellStyle name="一般 17 53 2" xfId="40808"/>
    <cellStyle name="一般 17 54" xfId="40809"/>
    <cellStyle name="一般 17 54 2" xfId="40810"/>
    <cellStyle name="一般 17 55" xfId="40811"/>
    <cellStyle name="一般 17 55 2" xfId="40812"/>
    <cellStyle name="一般 17 56" xfId="40813"/>
    <cellStyle name="一般 17 56 2" xfId="40814"/>
    <cellStyle name="一般 17 57" xfId="40815"/>
    <cellStyle name="一般 17 57 2" xfId="40816"/>
    <cellStyle name="一般 17 58" xfId="40817"/>
    <cellStyle name="一般 17 58 2" xfId="40818"/>
    <cellStyle name="一般 17 59" xfId="40819"/>
    <cellStyle name="一般 17 59 2" xfId="40820"/>
    <cellStyle name="一般 17 6" xfId="40821"/>
    <cellStyle name="一般 17 6 2" xfId="40822"/>
    <cellStyle name="一般 17 60" xfId="40823"/>
    <cellStyle name="一般 17 60 2" xfId="40824"/>
    <cellStyle name="一般 17 61" xfId="40825"/>
    <cellStyle name="一般 17 61 2" xfId="40826"/>
    <cellStyle name="一般 17 62" xfId="40827"/>
    <cellStyle name="一般 17 62 2" xfId="40828"/>
    <cellStyle name="一般 17 63" xfId="40829"/>
    <cellStyle name="一般 17 63 2" xfId="40830"/>
    <cellStyle name="一般 17 64" xfId="40831"/>
    <cellStyle name="一般 17 64 2" xfId="40832"/>
    <cellStyle name="一般 17 65" xfId="40833"/>
    <cellStyle name="一般 17 65 2" xfId="40834"/>
    <cellStyle name="一般 17 66" xfId="40835"/>
    <cellStyle name="一般 17 66 2" xfId="40836"/>
    <cellStyle name="一般 17 67" xfId="40837"/>
    <cellStyle name="一般 17 67 2" xfId="40838"/>
    <cellStyle name="一般 17 68" xfId="40839"/>
    <cellStyle name="一般 17 68 2" xfId="40840"/>
    <cellStyle name="一般 17 69" xfId="40841"/>
    <cellStyle name="一般 17 69 2" xfId="40842"/>
    <cellStyle name="一般 17 7" xfId="40843"/>
    <cellStyle name="一般 17 7 2" xfId="40844"/>
    <cellStyle name="一般 17 70" xfId="40845"/>
    <cellStyle name="一般 17 70 2" xfId="40846"/>
    <cellStyle name="一般 17 71" xfId="40847"/>
    <cellStyle name="一般 17 71 2" xfId="40848"/>
    <cellStyle name="一般 17 72" xfId="40849"/>
    <cellStyle name="一般 17 72 2" xfId="40850"/>
    <cellStyle name="一般 17 73" xfId="40851"/>
    <cellStyle name="一般 17 73 2" xfId="40852"/>
    <cellStyle name="一般 17 74" xfId="40853"/>
    <cellStyle name="一般 17 74 2" xfId="40854"/>
    <cellStyle name="一般 17 75" xfId="40855"/>
    <cellStyle name="一般 17 75 2" xfId="40856"/>
    <cellStyle name="一般 17 76" xfId="40857"/>
    <cellStyle name="一般 17 76 2" xfId="40858"/>
    <cellStyle name="一般 17 77" xfId="40859"/>
    <cellStyle name="一般 17 77 2" xfId="40860"/>
    <cellStyle name="一般 17 78" xfId="40861"/>
    <cellStyle name="一般 17 78 2" xfId="40862"/>
    <cellStyle name="一般 17 79" xfId="40863"/>
    <cellStyle name="一般 17 79 2" xfId="40864"/>
    <cellStyle name="一般 17 8" xfId="40865"/>
    <cellStyle name="一般 17 8 2" xfId="40866"/>
    <cellStyle name="一般 17 80" xfId="40867"/>
    <cellStyle name="一般 17 80 2" xfId="40868"/>
    <cellStyle name="一般 17 81" xfId="40869"/>
    <cellStyle name="一般 17 81 2" xfId="40870"/>
    <cellStyle name="一般 17 82" xfId="40871"/>
    <cellStyle name="一般 17 82 2" xfId="40872"/>
    <cellStyle name="一般 17 83" xfId="40873"/>
    <cellStyle name="一般 17 83 2" xfId="40874"/>
    <cellStyle name="一般 17 84" xfId="40875"/>
    <cellStyle name="一般 17 84 2" xfId="40876"/>
    <cellStyle name="一般 17 85" xfId="40877"/>
    <cellStyle name="一般 17 85 2" xfId="40878"/>
    <cellStyle name="一般 17 86" xfId="40879"/>
    <cellStyle name="一般 17 9" xfId="40880"/>
    <cellStyle name="一般 17 9 2" xfId="40881"/>
    <cellStyle name="一般 18" xfId="40882"/>
    <cellStyle name="一般 18 10" xfId="40883"/>
    <cellStyle name="一般 18 10 2" xfId="40884"/>
    <cellStyle name="一般 18 11" xfId="40885"/>
    <cellStyle name="一般 18 11 2" xfId="40886"/>
    <cellStyle name="一般 18 12" xfId="40887"/>
    <cellStyle name="一般 18 12 2" xfId="40888"/>
    <cellStyle name="一般 18 13" xfId="40889"/>
    <cellStyle name="一般 18 13 2" xfId="40890"/>
    <cellStyle name="一般 18 14" xfId="40891"/>
    <cellStyle name="一般 18 14 2" xfId="40892"/>
    <cellStyle name="一般 18 15" xfId="40893"/>
    <cellStyle name="一般 18 15 2" xfId="40894"/>
    <cellStyle name="一般 18 16" xfId="40895"/>
    <cellStyle name="一般 18 16 2" xfId="40896"/>
    <cellStyle name="一般 18 17" xfId="40897"/>
    <cellStyle name="一般 18 17 2" xfId="40898"/>
    <cellStyle name="一般 18 18" xfId="40899"/>
    <cellStyle name="一般 18 18 2" xfId="40900"/>
    <cellStyle name="一般 18 19" xfId="40901"/>
    <cellStyle name="一般 18 19 2" xfId="40902"/>
    <cellStyle name="一般 18 2" xfId="40903"/>
    <cellStyle name="一般 18 2 2" xfId="40904"/>
    <cellStyle name="一般 18 20" xfId="40905"/>
    <cellStyle name="一般 18 20 2" xfId="40906"/>
    <cellStyle name="一般 18 21" xfId="40907"/>
    <cellStyle name="一般 18 21 2" xfId="40908"/>
    <cellStyle name="一般 18 22" xfId="40909"/>
    <cellStyle name="一般 18 22 2" xfId="40910"/>
    <cellStyle name="一般 18 23" xfId="40911"/>
    <cellStyle name="一般 18 23 2" xfId="40912"/>
    <cellStyle name="一般 18 24" xfId="40913"/>
    <cellStyle name="一般 18 24 2" xfId="40914"/>
    <cellStyle name="一般 18 25" xfId="40915"/>
    <cellStyle name="一般 18 25 2" xfId="40916"/>
    <cellStyle name="一般 18 26" xfId="40917"/>
    <cellStyle name="一般 18 26 2" xfId="40918"/>
    <cellStyle name="一般 18 27" xfId="40919"/>
    <cellStyle name="一般 18 27 2" xfId="40920"/>
    <cellStyle name="一般 18 28" xfId="40921"/>
    <cellStyle name="一般 18 28 2" xfId="40922"/>
    <cellStyle name="一般 18 29" xfId="40923"/>
    <cellStyle name="一般 18 29 2" xfId="40924"/>
    <cellStyle name="一般 18 3" xfId="40925"/>
    <cellStyle name="一般 18 3 2" xfId="40926"/>
    <cellStyle name="一般 18 30" xfId="40927"/>
    <cellStyle name="一般 18 30 2" xfId="40928"/>
    <cellStyle name="一般 18 31" xfId="40929"/>
    <cellStyle name="一般 18 31 2" xfId="40930"/>
    <cellStyle name="一般 18 32" xfId="40931"/>
    <cellStyle name="一般 18 32 2" xfId="40932"/>
    <cellStyle name="一般 18 33" xfId="40933"/>
    <cellStyle name="一般 18 33 2" xfId="40934"/>
    <cellStyle name="一般 18 34" xfId="40935"/>
    <cellStyle name="一般 18 34 2" xfId="40936"/>
    <cellStyle name="一般 18 35" xfId="40937"/>
    <cellStyle name="一般 18 35 2" xfId="40938"/>
    <cellStyle name="一般 18 36" xfId="40939"/>
    <cellStyle name="一般 18 36 2" xfId="40940"/>
    <cellStyle name="一般 18 37" xfId="40941"/>
    <cellStyle name="一般 18 37 2" xfId="40942"/>
    <cellStyle name="一般 18 38" xfId="40943"/>
    <cellStyle name="一般 18 38 2" xfId="40944"/>
    <cellStyle name="一般 18 39" xfId="40945"/>
    <cellStyle name="一般 18 39 2" xfId="40946"/>
    <cellStyle name="一般 18 4" xfId="40947"/>
    <cellStyle name="一般 18 4 2" xfId="40948"/>
    <cellStyle name="一般 18 40" xfId="40949"/>
    <cellStyle name="一般 18 40 2" xfId="40950"/>
    <cellStyle name="一般 18 41" xfId="40951"/>
    <cellStyle name="一般 18 41 2" xfId="40952"/>
    <cellStyle name="一般 18 42" xfId="40953"/>
    <cellStyle name="一般 18 42 2" xfId="40954"/>
    <cellStyle name="一般 18 43" xfId="40955"/>
    <cellStyle name="一般 18 43 2" xfId="40956"/>
    <cellStyle name="一般 18 44" xfId="40957"/>
    <cellStyle name="一般 18 5" xfId="40958"/>
    <cellStyle name="一般 18 5 2" xfId="40959"/>
    <cellStyle name="一般 18 6" xfId="40960"/>
    <cellStyle name="一般 18 6 2" xfId="40961"/>
    <cellStyle name="一般 18 7" xfId="40962"/>
    <cellStyle name="一般 18 7 2" xfId="40963"/>
    <cellStyle name="一般 18 8" xfId="40964"/>
    <cellStyle name="一般 18 8 2" xfId="40965"/>
    <cellStyle name="一般 18 9" xfId="40966"/>
    <cellStyle name="一般 18 9 2" xfId="40967"/>
    <cellStyle name="一般 19" xfId="40968"/>
    <cellStyle name="一般 19 10" xfId="40969"/>
    <cellStyle name="一般 19 10 2" xfId="40970"/>
    <cellStyle name="一般 19 11" xfId="40971"/>
    <cellStyle name="一般 19 11 2" xfId="40972"/>
    <cellStyle name="一般 19 12" xfId="40973"/>
    <cellStyle name="一般 19 12 2" xfId="40974"/>
    <cellStyle name="一般 19 13" xfId="40975"/>
    <cellStyle name="一般 19 13 2" xfId="40976"/>
    <cellStyle name="一般 19 14" xfId="40977"/>
    <cellStyle name="一般 19 14 2" xfId="40978"/>
    <cellStyle name="一般 19 15" xfId="40979"/>
    <cellStyle name="一般 19 15 2" xfId="40980"/>
    <cellStyle name="一般 19 16" xfId="40981"/>
    <cellStyle name="一般 19 16 2" xfId="40982"/>
    <cellStyle name="一般 19 17" xfId="40983"/>
    <cellStyle name="一般 19 17 2" xfId="40984"/>
    <cellStyle name="一般 19 18" xfId="40985"/>
    <cellStyle name="一般 19 18 2" xfId="40986"/>
    <cellStyle name="一般 19 19" xfId="40987"/>
    <cellStyle name="一般 19 19 2" xfId="40988"/>
    <cellStyle name="一般 19 2" xfId="40989"/>
    <cellStyle name="一般 19 2 2" xfId="40990"/>
    <cellStyle name="一般 19 20" xfId="40991"/>
    <cellStyle name="一般 19 20 2" xfId="40992"/>
    <cellStyle name="一般 19 21" xfId="40993"/>
    <cellStyle name="一般 19 21 2" xfId="40994"/>
    <cellStyle name="一般 19 22" xfId="40995"/>
    <cellStyle name="一般 19 22 2" xfId="40996"/>
    <cellStyle name="一般 19 23" xfId="40997"/>
    <cellStyle name="一般 19 23 2" xfId="40998"/>
    <cellStyle name="一般 19 24" xfId="40999"/>
    <cellStyle name="一般 19 24 2" xfId="41000"/>
    <cellStyle name="一般 19 25" xfId="41001"/>
    <cellStyle name="一般 19 25 2" xfId="41002"/>
    <cellStyle name="一般 19 26" xfId="41003"/>
    <cellStyle name="一般 19 26 2" xfId="41004"/>
    <cellStyle name="一般 19 27" xfId="41005"/>
    <cellStyle name="一般 19 27 2" xfId="41006"/>
    <cellStyle name="一般 19 28" xfId="41007"/>
    <cellStyle name="一般 19 28 2" xfId="41008"/>
    <cellStyle name="一般 19 29" xfId="41009"/>
    <cellStyle name="一般 19 29 2" xfId="41010"/>
    <cellStyle name="一般 19 3" xfId="41011"/>
    <cellStyle name="一般 19 3 2" xfId="41012"/>
    <cellStyle name="一般 19 30" xfId="41013"/>
    <cellStyle name="一般 19 30 2" xfId="41014"/>
    <cellStyle name="一般 19 31" xfId="41015"/>
    <cellStyle name="一般 19 31 2" xfId="41016"/>
    <cellStyle name="一般 19 32" xfId="41017"/>
    <cellStyle name="一般 19 32 2" xfId="41018"/>
    <cellStyle name="一般 19 33" xfId="41019"/>
    <cellStyle name="一般 19 33 2" xfId="41020"/>
    <cellStyle name="一般 19 34" xfId="41021"/>
    <cellStyle name="一般 19 34 2" xfId="41022"/>
    <cellStyle name="一般 19 35" xfId="41023"/>
    <cellStyle name="一般 19 35 2" xfId="41024"/>
    <cellStyle name="一般 19 36" xfId="41025"/>
    <cellStyle name="一般 19 36 2" xfId="41026"/>
    <cellStyle name="一般 19 37" xfId="41027"/>
    <cellStyle name="一般 19 37 2" xfId="41028"/>
    <cellStyle name="一般 19 38" xfId="41029"/>
    <cellStyle name="一般 19 38 2" xfId="41030"/>
    <cellStyle name="一般 19 39" xfId="41031"/>
    <cellStyle name="一般 19 39 2" xfId="41032"/>
    <cellStyle name="一般 19 4" xfId="41033"/>
    <cellStyle name="一般 19 4 2" xfId="41034"/>
    <cellStyle name="一般 19 40" xfId="41035"/>
    <cellStyle name="一般 19 40 2" xfId="41036"/>
    <cellStyle name="一般 19 41" xfId="41037"/>
    <cellStyle name="一般 19 41 2" xfId="41038"/>
    <cellStyle name="一般 19 42" xfId="41039"/>
    <cellStyle name="一般 19 42 2" xfId="41040"/>
    <cellStyle name="一般 19 43" xfId="41041"/>
    <cellStyle name="一般 19 43 2" xfId="41042"/>
    <cellStyle name="一般 19 44" xfId="41043"/>
    <cellStyle name="一般 19 44 2" xfId="41044"/>
    <cellStyle name="一般 19 45" xfId="41045"/>
    <cellStyle name="一般 19 5" xfId="41046"/>
    <cellStyle name="一般 19 5 2" xfId="41047"/>
    <cellStyle name="一般 19 6" xfId="41048"/>
    <cellStyle name="一般 19 6 2" xfId="41049"/>
    <cellStyle name="一般 19 7" xfId="41050"/>
    <cellStyle name="一般 19 7 2" xfId="41051"/>
    <cellStyle name="一般 19 8" xfId="41052"/>
    <cellStyle name="一般 19 8 2" xfId="41053"/>
    <cellStyle name="一般 19 9" xfId="41054"/>
    <cellStyle name="一般 19 9 2" xfId="41055"/>
    <cellStyle name="一般 2" xfId="41056"/>
    <cellStyle name="一般 2 10" xfId="41057"/>
    <cellStyle name="一般 2 10 2" xfId="41058"/>
    <cellStyle name="一般 2 10 2 2" xfId="41059"/>
    <cellStyle name="一般 2 10 2 2 2" xfId="41060"/>
    <cellStyle name="一般 2 10 2 2 2 2" xfId="41061"/>
    <cellStyle name="一般 2 10 2 2 2 3" xfId="41062"/>
    <cellStyle name="一般 2 10 2 3" xfId="41063"/>
    <cellStyle name="一般 2 10 2 3 2" xfId="41064"/>
    <cellStyle name="一般 2 10 2 4" xfId="41065"/>
    <cellStyle name="一般 2 10 2 4 2" xfId="41066"/>
    <cellStyle name="一般 2 10 2 5" xfId="41067"/>
    <cellStyle name="一般 2 10 2 5 2" xfId="41068"/>
    <cellStyle name="一般 2 10 3" xfId="41069"/>
    <cellStyle name="一般 2 10 3 2" xfId="41070"/>
    <cellStyle name="一般 2 10 4" xfId="41071"/>
    <cellStyle name="一般 2 10 4 2" xfId="41072"/>
    <cellStyle name="一般 2 100" xfId="41073"/>
    <cellStyle name="一般 2 100 2" xfId="41074"/>
    <cellStyle name="一般 2 101" xfId="41075"/>
    <cellStyle name="一般 2 101 2" xfId="41076"/>
    <cellStyle name="一般 2 102" xfId="41077"/>
    <cellStyle name="一般 2 102 2" xfId="41078"/>
    <cellStyle name="一般 2 103" xfId="41079"/>
    <cellStyle name="一般 2 104" xfId="41080"/>
    <cellStyle name="一般 2 105" xfId="41081"/>
    <cellStyle name="一般 2 106" xfId="41082"/>
    <cellStyle name="一般 2 107" xfId="41083"/>
    <cellStyle name="一般 2 108" xfId="41084"/>
    <cellStyle name="一般 2 109" xfId="41085"/>
    <cellStyle name="一般 2 11" xfId="41086"/>
    <cellStyle name="一般 2 11 2" xfId="41087"/>
    <cellStyle name="一般 2 110" xfId="41088"/>
    <cellStyle name="一般 2 111" xfId="41089"/>
    <cellStyle name="一般 2 112" xfId="41090"/>
    <cellStyle name="一般 2 113" xfId="41091"/>
    <cellStyle name="一般 2 114" xfId="41092"/>
    <cellStyle name="一般 2 115" xfId="41093"/>
    <cellStyle name="一般 2 116" xfId="41094"/>
    <cellStyle name="一般 2 12" xfId="41095"/>
    <cellStyle name="一般 2 12 10" xfId="41096"/>
    <cellStyle name="一般 2 12 10 2" xfId="41097"/>
    <cellStyle name="一般 2 12 11" xfId="41098"/>
    <cellStyle name="一般 2 12 11 2" xfId="41099"/>
    <cellStyle name="一般 2 12 12" xfId="41100"/>
    <cellStyle name="一般 2 12 12 2" xfId="41101"/>
    <cellStyle name="一般 2 12 13" xfId="41102"/>
    <cellStyle name="一般 2 12 13 2" xfId="41103"/>
    <cellStyle name="一般 2 12 14" xfId="41104"/>
    <cellStyle name="一般 2 12 14 2" xfId="41105"/>
    <cellStyle name="一般 2 12 15" xfId="41106"/>
    <cellStyle name="一般 2 12 15 2" xfId="41107"/>
    <cellStyle name="一般 2 12 16" xfId="41108"/>
    <cellStyle name="一般 2 12 16 2" xfId="41109"/>
    <cellStyle name="一般 2 12 17" xfId="41110"/>
    <cellStyle name="一般 2 12 17 2" xfId="41111"/>
    <cellStyle name="一般 2 12 18" xfId="41112"/>
    <cellStyle name="一般 2 12 18 2" xfId="41113"/>
    <cellStyle name="一般 2 12 19" xfId="41114"/>
    <cellStyle name="一般 2 12 19 2" xfId="41115"/>
    <cellStyle name="一般 2 12 2" xfId="41116"/>
    <cellStyle name="一般 2 12 2 10" xfId="41117"/>
    <cellStyle name="一般 2 12 2 10 2" xfId="41118"/>
    <cellStyle name="一般 2 12 2 11" xfId="41119"/>
    <cellStyle name="一般 2 12 2 11 2" xfId="41120"/>
    <cellStyle name="一般 2 12 2 12" xfId="41121"/>
    <cellStyle name="一般 2 12 2 12 2" xfId="41122"/>
    <cellStyle name="一般 2 12 2 13" xfId="41123"/>
    <cellStyle name="一般 2 12 2 13 2" xfId="41124"/>
    <cellStyle name="一般 2 12 2 14" xfId="41125"/>
    <cellStyle name="一般 2 12 2 14 2" xfId="41126"/>
    <cellStyle name="一般 2 12 2 15" xfId="41127"/>
    <cellStyle name="一般 2 12 2 15 2" xfId="41128"/>
    <cellStyle name="一般 2 12 2 16" xfId="41129"/>
    <cellStyle name="一般 2 12 2 16 2" xfId="41130"/>
    <cellStyle name="一般 2 12 2 17" xfId="41131"/>
    <cellStyle name="一般 2 12 2 17 2" xfId="41132"/>
    <cellStyle name="一般 2 12 2 18" xfId="41133"/>
    <cellStyle name="一般 2 12 2 18 2" xfId="41134"/>
    <cellStyle name="一般 2 12 2 19" xfId="41135"/>
    <cellStyle name="一般 2 12 2 19 2" xfId="41136"/>
    <cellStyle name="一般 2 12 2 2" xfId="41137"/>
    <cellStyle name="一般 2 12 2 2 10" xfId="41138"/>
    <cellStyle name="一般 2 12 2 2 10 2" xfId="41139"/>
    <cellStyle name="一般 2 12 2 2 11" xfId="41140"/>
    <cellStyle name="一般 2 12 2 2 11 2" xfId="41141"/>
    <cellStyle name="一般 2 12 2 2 12" xfId="41142"/>
    <cellStyle name="一般 2 12 2 2 12 2" xfId="41143"/>
    <cellStyle name="一般 2 12 2 2 13" xfId="41144"/>
    <cellStyle name="一般 2 12 2 2 13 2" xfId="41145"/>
    <cellStyle name="一般 2 12 2 2 14" xfId="41146"/>
    <cellStyle name="一般 2 12 2 2 14 2" xfId="41147"/>
    <cellStyle name="一般 2 12 2 2 15" xfId="41148"/>
    <cellStyle name="一般 2 12 2 2 15 2" xfId="41149"/>
    <cellStyle name="一般 2 12 2 2 16" xfId="41150"/>
    <cellStyle name="一般 2 12 2 2 16 2" xfId="41151"/>
    <cellStyle name="一般 2 12 2 2 17" xfId="41152"/>
    <cellStyle name="一般 2 12 2 2 17 2" xfId="41153"/>
    <cellStyle name="一般 2 12 2 2 18" xfId="41154"/>
    <cellStyle name="一般 2 12 2 2 18 2" xfId="41155"/>
    <cellStyle name="一般 2 12 2 2 19" xfId="41156"/>
    <cellStyle name="一般 2 12 2 2 19 2" xfId="41157"/>
    <cellStyle name="一般 2 12 2 2 2" xfId="41158"/>
    <cellStyle name="一般 2 12 2 2 2 10" xfId="41159"/>
    <cellStyle name="一般 2 12 2 2 2 10 2" xfId="41160"/>
    <cellStyle name="一般 2 12 2 2 2 11" xfId="41161"/>
    <cellStyle name="一般 2 12 2 2 2 11 2" xfId="41162"/>
    <cellStyle name="一般 2 12 2 2 2 12" xfId="41163"/>
    <cellStyle name="一般 2 12 2 2 2 12 2" xfId="41164"/>
    <cellStyle name="一般 2 12 2 2 2 13" xfId="41165"/>
    <cellStyle name="一般 2 12 2 2 2 13 2" xfId="41166"/>
    <cellStyle name="一般 2 12 2 2 2 14" xfId="41167"/>
    <cellStyle name="一般 2 12 2 2 2 14 2" xfId="41168"/>
    <cellStyle name="一般 2 12 2 2 2 15" xfId="41169"/>
    <cellStyle name="一般 2 12 2 2 2 15 2" xfId="41170"/>
    <cellStyle name="一般 2 12 2 2 2 16" xfId="41171"/>
    <cellStyle name="一般 2 12 2 2 2 16 2" xfId="41172"/>
    <cellStyle name="一般 2 12 2 2 2 17" xfId="41173"/>
    <cellStyle name="一般 2 12 2 2 2 17 2" xfId="41174"/>
    <cellStyle name="一般 2 12 2 2 2 18" xfId="41175"/>
    <cellStyle name="一般 2 12 2 2 2 18 2" xfId="41176"/>
    <cellStyle name="一般 2 12 2 2 2 19" xfId="41177"/>
    <cellStyle name="一般 2 12 2 2 2 19 2" xfId="41178"/>
    <cellStyle name="一般 2 12 2 2 2 2" xfId="41179"/>
    <cellStyle name="一般 2 12 2 2 2 2 2" xfId="41180"/>
    <cellStyle name="一般 2 12 2 2 2 20" xfId="41181"/>
    <cellStyle name="一般 2 12 2 2 2 20 2" xfId="41182"/>
    <cellStyle name="一般 2 12 2 2 2 21" xfId="41183"/>
    <cellStyle name="一般 2 12 2 2 2 21 2" xfId="41184"/>
    <cellStyle name="一般 2 12 2 2 2 22" xfId="41185"/>
    <cellStyle name="一般 2 12 2 2 2 22 2" xfId="41186"/>
    <cellStyle name="一般 2 12 2 2 2 23" xfId="41187"/>
    <cellStyle name="一般 2 12 2 2 2 23 2" xfId="41188"/>
    <cellStyle name="一般 2 12 2 2 2 24" xfId="41189"/>
    <cellStyle name="一般 2 12 2 2 2 24 2" xfId="41190"/>
    <cellStyle name="一般 2 12 2 2 2 25" xfId="41191"/>
    <cellStyle name="一般 2 12 2 2 2 25 2" xfId="41192"/>
    <cellStyle name="一般 2 12 2 2 2 26" xfId="41193"/>
    <cellStyle name="一般 2 12 2 2 2 26 2" xfId="41194"/>
    <cellStyle name="一般 2 12 2 2 2 27" xfId="41195"/>
    <cellStyle name="一般 2 12 2 2 2 27 2" xfId="41196"/>
    <cellStyle name="一般 2 12 2 2 2 28" xfId="41197"/>
    <cellStyle name="一般 2 12 2 2 2 28 2" xfId="41198"/>
    <cellStyle name="一般 2 12 2 2 2 29" xfId="41199"/>
    <cellStyle name="一般 2 12 2 2 2 29 2" xfId="41200"/>
    <cellStyle name="一般 2 12 2 2 2 3" xfId="41201"/>
    <cellStyle name="一般 2 12 2 2 2 3 2" xfId="41202"/>
    <cellStyle name="一般 2 12 2 2 2 30" xfId="41203"/>
    <cellStyle name="一般 2 12 2 2 2 30 2" xfId="41204"/>
    <cellStyle name="一般 2 12 2 2 2 31" xfId="41205"/>
    <cellStyle name="一般 2 12 2 2 2 31 2" xfId="41206"/>
    <cellStyle name="一般 2 12 2 2 2 32" xfId="41207"/>
    <cellStyle name="一般 2 12 2 2 2 32 2" xfId="41208"/>
    <cellStyle name="一般 2 12 2 2 2 33" xfId="41209"/>
    <cellStyle name="一般 2 12 2 2 2 33 2" xfId="41210"/>
    <cellStyle name="一般 2 12 2 2 2 34" xfId="41211"/>
    <cellStyle name="一般 2 12 2 2 2 34 2" xfId="41212"/>
    <cellStyle name="一般 2 12 2 2 2 35" xfId="41213"/>
    <cellStyle name="一般 2 12 2 2 2 35 2" xfId="41214"/>
    <cellStyle name="一般 2 12 2 2 2 36" xfId="41215"/>
    <cellStyle name="一般 2 12 2 2 2 36 2" xfId="41216"/>
    <cellStyle name="一般 2 12 2 2 2 37" xfId="41217"/>
    <cellStyle name="一般 2 12 2 2 2 37 2" xfId="41218"/>
    <cellStyle name="一般 2 12 2 2 2 38" xfId="41219"/>
    <cellStyle name="一般 2 12 2 2 2 38 2" xfId="41220"/>
    <cellStyle name="一般 2 12 2 2 2 39" xfId="41221"/>
    <cellStyle name="一般 2 12 2 2 2 39 2" xfId="41222"/>
    <cellStyle name="一般 2 12 2 2 2 4" xfId="41223"/>
    <cellStyle name="一般 2 12 2 2 2 4 2" xfId="41224"/>
    <cellStyle name="一般 2 12 2 2 2 40" xfId="41225"/>
    <cellStyle name="一般 2 12 2 2 2 40 2" xfId="41226"/>
    <cellStyle name="一般 2 12 2 2 2 41" xfId="41227"/>
    <cellStyle name="一般 2 12 2 2 2 41 2" xfId="41228"/>
    <cellStyle name="一般 2 12 2 2 2 42" xfId="41229"/>
    <cellStyle name="一般 2 12 2 2 2 42 2" xfId="41230"/>
    <cellStyle name="一般 2 12 2 2 2 43" xfId="41231"/>
    <cellStyle name="一般 2 12 2 2 2 43 2" xfId="41232"/>
    <cellStyle name="一般 2 12 2 2 2 44" xfId="41233"/>
    <cellStyle name="一般 2 12 2 2 2 5" xfId="41234"/>
    <cellStyle name="一般 2 12 2 2 2 5 2" xfId="41235"/>
    <cellStyle name="一般 2 12 2 2 2 6" xfId="41236"/>
    <cellStyle name="一般 2 12 2 2 2 6 2" xfId="41237"/>
    <cellStyle name="一般 2 12 2 2 2 7" xfId="41238"/>
    <cellStyle name="一般 2 12 2 2 2 7 2" xfId="41239"/>
    <cellStyle name="一般 2 12 2 2 2 8" xfId="41240"/>
    <cellStyle name="一般 2 12 2 2 2 8 2" xfId="41241"/>
    <cellStyle name="一般 2 12 2 2 2 9" xfId="41242"/>
    <cellStyle name="一般 2 12 2 2 2 9 2" xfId="41243"/>
    <cellStyle name="一般 2 12 2 2 20" xfId="41244"/>
    <cellStyle name="一般 2 12 2 2 20 2" xfId="41245"/>
    <cellStyle name="一般 2 12 2 2 21" xfId="41246"/>
    <cellStyle name="一般 2 12 2 2 21 2" xfId="41247"/>
    <cellStyle name="一般 2 12 2 2 22" xfId="41248"/>
    <cellStyle name="一般 2 12 2 2 22 2" xfId="41249"/>
    <cellStyle name="一般 2 12 2 2 23" xfId="41250"/>
    <cellStyle name="一般 2 12 2 2 23 2" xfId="41251"/>
    <cellStyle name="一般 2 12 2 2 24" xfId="41252"/>
    <cellStyle name="一般 2 12 2 2 24 2" xfId="41253"/>
    <cellStyle name="一般 2 12 2 2 25" xfId="41254"/>
    <cellStyle name="一般 2 12 2 2 25 2" xfId="41255"/>
    <cellStyle name="一般 2 12 2 2 26" xfId="41256"/>
    <cellStyle name="一般 2 12 2 2 26 2" xfId="41257"/>
    <cellStyle name="一般 2 12 2 2 27" xfId="41258"/>
    <cellStyle name="一般 2 12 2 2 27 2" xfId="41259"/>
    <cellStyle name="一般 2 12 2 2 28" xfId="41260"/>
    <cellStyle name="一般 2 12 2 2 28 2" xfId="41261"/>
    <cellStyle name="一般 2 12 2 2 29" xfId="41262"/>
    <cellStyle name="一般 2 12 2 2 29 2" xfId="41263"/>
    <cellStyle name="一般 2 12 2 2 3" xfId="41264"/>
    <cellStyle name="一般 2 12 2 2 3 2" xfId="41265"/>
    <cellStyle name="一般 2 12 2 2 30" xfId="41266"/>
    <cellStyle name="一般 2 12 2 2 30 2" xfId="41267"/>
    <cellStyle name="一般 2 12 2 2 31" xfId="41268"/>
    <cellStyle name="一般 2 12 2 2 31 2" xfId="41269"/>
    <cellStyle name="一般 2 12 2 2 32" xfId="41270"/>
    <cellStyle name="一般 2 12 2 2 32 2" xfId="41271"/>
    <cellStyle name="一般 2 12 2 2 33" xfId="41272"/>
    <cellStyle name="一般 2 12 2 2 33 2" xfId="41273"/>
    <cellStyle name="一般 2 12 2 2 34" xfId="41274"/>
    <cellStyle name="一般 2 12 2 2 34 2" xfId="41275"/>
    <cellStyle name="一般 2 12 2 2 35" xfId="41276"/>
    <cellStyle name="一般 2 12 2 2 35 2" xfId="41277"/>
    <cellStyle name="一般 2 12 2 2 36" xfId="41278"/>
    <cellStyle name="一般 2 12 2 2 36 2" xfId="41279"/>
    <cellStyle name="一般 2 12 2 2 37" xfId="41280"/>
    <cellStyle name="一般 2 12 2 2 37 2" xfId="41281"/>
    <cellStyle name="一般 2 12 2 2 38" xfId="41282"/>
    <cellStyle name="一般 2 12 2 2 38 2" xfId="41283"/>
    <cellStyle name="一般 2 12 2 2 39" xfId="41284"/>
    <cellStyle name="一般 2 12 2 2 39 2" xfId="41285"/>
    <cellStyle name="一般 2 12 2 2 4" xfId="41286"/>
    <cellStyle name="一般 2 12 2 2 4 2" xfId="41287"/>
    <cellStyle name="一般 2 12 2 2 40" xfId="41288"/>
    <cellStyle name="一般 2 12 2 2 40 2" xfId="41289"/>
    <cellStyle name="一般 2 12 2 2 41" xfId="41290"/>
    <cellStyle name="一般 2 12 2 2 41 2" xfId="41291"/>
    <cellStyle name="一般 2 12 2 2 42" xfId="41292"/>
    <cellStyle name="一般 2 12 2 2 42 2" xfId="41293"/>
    <cellStyle name="一般 2 12 2 2 43" xfId="41294"/>
    <cellStyle name="一般 2 12 2 2 43 2" xfId="41295"/>
    <cellStyle name="一般 2 12 2 2 44" xfId="41296"/>
    <cellStyle name="一般 2 12 2 2 44 2" xfId="41297"/>
    <cellStyle name="一般 2 12 2 2 45" xfId="41298"/>
    <cellStyle name="一般 2 12 2 2 5" xfId="41299"/>
    <cellStyle name="一般 2 12 2 2 5 2" xfId="41300"/>
    <cellStyle name="一般 2 12 2 2 6" xfId="41301"/>
    <cellStyle name="一般 2 12 2 2 6 2" xfId="41302"/>
    <cellStyle name="一般 2 12 2 2 7" xfId="41303"/>
    <cellStyle name="一般 2 12 2 2 7 2" xfId="41304"/>
    <cellStyle name="一般 2 12 2 2 8" xfId="41305"/>
    <cellStyle name="一般 2 12 2 2 8 2" xfId="41306"/>
    <cellStyle name="一般 2 12 2 2 9" xfId="41307"/>
    <cellStyle name="一般 2 12 2 2 9 2" xfId="41308"/>
    <cellStyle name="一般 2 12 2 20" xfId="41309"/>
    <cellStyle name="一般 2 12 2 20 2" xfId="41310"/>
    <cellStyle name="一般 2 12 2 21" xfId="41311"/>
    <cellStyle name="一般 2 12 2 21 2" xfId="41312"/>
    <cellStyle name="一般 2 12 2 22" xfId="41313"/>
    <cellStyle name="一般 2 12 2 22 2" xfId="41314"/>
    <cellStyle name="一般 2 12 2 23" xfId="41315"/>
    <cellStyle name="一般 2 12 2 23 2" xfId="41316"/>
    <cellStyle name="一般 2 12 2 24" xfId="41317"/>
    <cellStyle name="一般 2 12 2 24 2" xfId="41318"/>
    <cellStyle name="一般 2 12 2 25" xfId="41319"/>
    <cellStyle name="一般 2 12 2 25 2" xfId="41320"/>
    <cellStyle name="一般 2 12 2 26" xfId="41321"/>
    <cellStyle name="一般 2 12 2 26 2" xfId="41322"/>
    <cellStyle name="一般 2 12 2 27" xfId="41323"/>
    <cellStyle name="一般 2 12 2 27 2" xfId="41324"/>
    <cellStyle name="一般 2 12 2 28" xfId="41325"/>
    <cellStyle name="一般 2 12 2 28 2" xfId="41326"/>
    <cellStyle name="一般 2 12 2 29" xfId="41327"/>
    <cellStyle name="一般 2 12 2 29 2" xfId="41328"/>
    <cellStyle name="一般 2 12 2 3" xfId="41329"/>
    <cellStyle name="一般 2 12 2 3 2" xfId="41330"/>
    <cellStyle name="一般 2 12 2 30" xfId="41331"/>
    <cellStyle name="一般 2 12 2 30 2" xfId="41332"/>
    <cellStyle name="一般 2 12 2 31" xfId="41333"/>
    <cellStyle name="一般 2 12 2 31 2" xfId="41334"/>
    <cellStyle name="一般 2 12 2 32" xfId="41335"/>
    <cellStyle name="一般 2 12 2 32 2" xfId="41336"/>
    <cellStyle name="一般 2 12 2 33" xfId="41337"/>
    <cellStyle name="一般 2 12 2 33 2" xfId="41338"/>
    <cellStyle name="一般 2 12 2 34" xfId="41339"/>
    <cellStyle name="一般 2 12 2 34 2" xfId="41340"/>
    <cellStyle name="一般 2 12 2 35" xfId="41341"/>
    <cellStyle name="一般 2 12 2 35 2" xfId="41342"/>
    <cellStyle name="一般 2 12 2 36" xfId="41343"/>
    <cellStyle name="一般 2 12 2 36 2" xfId="41344"/>
    <cellStyle name="一般 2 12 2 37" xfId="41345"/>
    <cellStyle name="一般 2 12 2 37 2" xfId="41346"/>
    <cellStyle name="一般 2 12 2 38" xfId="41347"/>
    <cellStyle name="一般 2 12 2 38 2" xfId="41348"/>
    <cellStyle name="一般 2 12 2 39" xfId="41349"/>
    <cellStyle name="一般 2 12 2 39 2" xfId="41350"/>
    <cellStyle name="一般 2 12 2 4" xfId="41351"/>
    <cellStyle name="一般 2 12 2 4 2" xfId="41352"/>
    <cellStyle name="一般 2 12 2 40" xfId="41353"/>
    <cellStyle name="一般 2 12 2 40 2" xfId="41354"/>
    <cellStyle name="一般 2 12 2 41" xfId="41355"/>
    <cellStyle name="一般 2 12 2 41 2" xfId="41356"/>
    <cellStyle name="一般 2 12 2 42" xfId="41357"/>
    <cellStyle name="一般 2 12 2 42 2" xfId="41358"/>
    <cellStyle name="一般 2 12 2 43" xfId="41359"/>
    <cellStyle name="一般 2 12 2 43 2" xfId="41360"/>
    <cellStyle name="一般 2 12 2 44" xfId="41361"/>
    <cellStyle name="一般 2 12 2 44 10" xfId="41362"/>
    <cellStyle name="一般 2 12 2 44 10 2" xfId="41363"/>
    <cellStyle name="一般 2 12 2 44 11" xfId="41364"/>
    <cellStyle name="一般 2 12 2 44 11 2" xfId="41365"/>
    <cellStyle name="一般 2 12 2 44 12" xfId="41366"/>
    <cellStyle name="一般 2 12 2 44 12 2" xfId="41367"/>
    <cellStyle name="一般 2 12 2 44 13" xfId="41368"/>
    <cellStyle name="一般 2 12 2 44 13 2" xfId="41369"/>
    <cellStyle name="一般 2 12 2 44 14" xfId="41370"/>
    <cellStyle name="一般 2 12 2 44 14 2" xfId="41371"/>
    <cellStyle name="一般 2 12 2 44 15" xfId="41372"/>
    <cellStyle name="一般 2 12 2 44 15 2" xfId="41373"/>
    <cellStyle name="一般 2 12 2 44 16" xfId="41374"/>
    <cellStyle name="一般 2 12 2 44 16 2" xfId="41375"/>
    <cellStyle name="一般 2 12 2 44 17" xfId="41376"/>
    <cellStyle name="一般 2 12 2 44 17 2" xfId="41377"/>
    <cellStyle name="一般 2 12 2 44 18" xfId="41378"/>
    <cellStyle name="一般 2 12 2 44 18 2" xfId="41379"/>
    <cellStyle name="一般 2 12 2 44 19" xfId="41380"/>
    <cellStyle name="一般 2 12 2 44 19 2" xfId="41381"/>
    <cellStyle name="一般 2 12 2 44 2" xfId="41382"/>
    <cellStyle name="一般 2 12 2 44 2 2" xfId="41383"/>
    <cellStyle name="一般 2 12 2 44 20" xfId="41384"/>
    <cellStyle name="一般 2 12 2 44 20 2" xfId="41385"/>
    <cellStyle name="一般 2 12 2 44 21" xfId="41386"/>
    <cellStyle name="一般 2 12 2 44 21 2" xfId="41387"/>
    <cellStyle name="一般 2 12 2 44 22" xfId="41388"/>
    <cellStyle name="一般 2 12 2 44 22 2" xfId="41389"/>
    <cellStyle name="一般 2 12 2 44 23" xfId="41390"/>
    <cellStyle name="一般 2 12 2 44 23 2" xfId="41391"/>
    <cellStyle name="一般 2 12 2 44 24" xfId="41392"/>
    <cellStyle name="一般 2 12 2 44 24 2" xfId="41393"/>
    <cellStyle name="一般 2 12 2 44 25" xfId="41394"/>
    <cellStyle name="一般 2 12 2 44 25 2" xfId="41395"/>
    <cellStyle name="一般 2 12 2 44 26" xfId="41396"/>
    <cellStyle name="一般 2 12 2 44 26 2" xfId="41397"/>
    <cellStyle name="一般 2 12 2 44 27" xfId="41398"/>
    <cellStyle name="一般 2 12 2 44 27 2" xfId="41399"/>
    <cellStyle name="一般 2 12 2 44 28" xfId="41400"/>
    <cellStyle name="一般 2 12 2 44 28 2" xfId="41401"/>
    <cellStyle name="一般 2 12 2 44 29" xfId="41402"/>
    <cellStyle name="一般 2 12 2 44 29 2" xfId="41403"/>
    <cellStyle name="一般 2 12 2 44 3" xfId="41404"/>
    <cellStyle name="一般 2 12 2 44 3 2" xfId="41405"/>
    <cellStyle name="一般 2 12 2 44 30" xfId="41406"/>
    <cellStyle name="一般 2 12 2 44 30 2" xfId="41407"/>
    <cellStyle name="一般 2 12 2 44 31" xfId="41408"/>
    <cellStyle name="一般 2 12 2 44 31 2" xfId="41409"/>
    <cellStyle name="一般 2 12 2 44 32" xfId="41410"/>
    <cellStyle name="一般 2 12 2 44 32 2" xfId="41411"/>
    <cellStyle name="一般 2 12 2 44 33" xfId="41412"/>
    <cellStyle name="一般 2 12 2 44 33 2" xfId="41413"/>
    <cellStyle name="一般 2 12 2 44 34" xfId="41414"/>
    <cellStyle name="一般 2 12 2 44 34 2" xfId="41415"/>
    <cellStyle name="一般 2 12 2 44 35" xfId="41416"/>
    <cellStyle name="一般 2 12 2 44 35 2" xfId="41417"/>
    <cellStyle name="一般 2 12 2 44 36" xfId="41418"/>
    <cellStyle name="一般 2 12 2 44 36 2" xfId="41419"/>
    <cellStyle name="一般 2 12 2 44 37" xfId="41420"/>
    <cellStyle name="一般 2 12 2 44 37 2" xfId="41421"/>
    <cellStyle name="一般 2 12 2 44 38" xfId="41422"/>
    <cellStyle name="一般 2 12 2 44 38 2" xfId="41423"/>
    <cellStyle name="一般 2 12 2 44 39" xfId="41424"/>
    <cellStyle name="一般 2 12 2 44 39 2" xfId="41425"/>
    <cellStyle name="一般 2 12 2 44 4" xfId="41426"/>
    <cellStyle name="一般 2 12 2 44 4 2" xfId="41427"/>
    <cellStyle name="一般 2 12 2 44 40" xfId="41428"/>
    <cellStyle name="一般 2 12 2 44 40 2" xfId="41429"/>
    <cellStyle name="一般 2 12 2 44 41" xfId="41430"/>
    <cellStyle name="一般 2 12 2 44 41 2" xfId="41431"/>
    <cellStyle name="一般 2 12 2 44 42" xfId="41432"/>
    <cellStyle name="一般 2 12 2 44 42 2" xfId="41433"/>
    <cellStyle name="一般 2 12 2 44 43" xfId="41434"/>
    <cellStyle name="一般 2 12 2 44 43 2" xfId="41435"/>
    <cellStyle name="一般 2 12 2 44 44" xfId="41436"/>
    <cellStyle name="一般 2 12 2 44 5" xfId="41437"/>
    <cellStyle name="一般 2 12 2 44 5 2" xfId="41438"/>
    <cellStyle name="一般 2 12 2 44 6" xfId="41439"/>
    <cellStyle name="一般 2 12 2 44 6 2" xfId="41440"/>
    <cellStyle name="一般 2 12 2 44 7" xfId="41441"/>
    <cellStyle name="一般 2 12 2 44 7 2" xfId="41442"/>
    <cellStyle name="一般 2 12 2 44 8" xfId="41443"/>
    <cellStyle name="一般 2 12 2 44 8 2" xfId="41444"/>
    <cellStyle name="一般 2 12 2 44 9" xfId="41445"/>
    <cellStyle name="一般 2 12 2 44 9 2" xfId="41446"/>
    <cellStyle name="一般 2 12 2 45" xfId="41447"/>
    <cellStyle name="一般 2 12 2 45 2" xfId="41448"/>
    <cellStyle name="一般 2 12 2 46" xfId="41449"/>
    <cellStyle name="一般 2 12 2 46 2" xfId="41450"/>
    <cellStyle name="一般 2 12 2 47" xfId="41451"/>
    <cellStyle name="一般 2 12 2 47 2" xfId="41452"/>
    <cellStyle name="一般 2 12 2 48" xfId="41453"/>
    <cellStyle name="一般 2 12 2 48 2" xfId="41454"/>
    <cellStyle name="一般 2 12 2 49" xfId="41455"/>
    <cellStyle name="一般 2 12 2 49 2" xfId="41456"/>
    <cellStyle name="一般 2 12 2 5" xfId="41457"/>
    <cellStyle name="一般 2 12 2 5 2" xfId="41458"/>
    <cellStyle name="一般 2 12 2 50" xfId="41459"/>
    <cellStyle name="一般 2 12 2 50 2" xfId="41460"/>
    <cellStyle name="一般 2 12 2 51" xfId="41461"/>
    <cellStyle name="一般 2 12 2 51 2" xfId="41462"/>
    <cellStyle name="一般 2 12 2 52" xfId="41463"/>
    <cellStyle name="一般 2 12 2 52 2" xfId="41464"/>
    <cellStyle name="一般 2 12 2 53" xfId="41465"/>
    <cellStyle name="一般 2 12 2 53 2" xfId="41466"/>
    <cellStyle name="一般 2 12 2 54" xfId="41467"/>
    <cellStyle name="一般 2 12 2 54 2" xfId="41468"/>
    <cellStyle name="一般 2 12 2 55" xfId="41469"/>
    <cellStyle name="一般 2 12 2 55 2" xfId="41470"/>
    <cellStyle name="一般 2 12 2 56" xfId="41471"/>
    <cellStyle name="一般 2 12 2 56 2" xfId="41472"/>
    <cellStyle name="一般 2 12 2 57" xfId="41473"/>
    <cellStyle name="一般 2 12 2 57 2" xfId="41474"/>
    <cellStyle name="一般 2 12 2 58" xfId="41475"/>
    <cellStyle name="一般 2 12 2 58 2" xfId="41476"/>
    <cellStyle name="一般 2 12 2 59" xfId="41477"/>
    <cellStyle name="一般 2 12 2 59 2" xfId="41478"/>
    <cellStyle name="一般 2 12 2 6" xfId="41479"/>
    <cellStyle name="一般 2 12 2 6 2" xfId="41480"/>
    <cellStyle name="一般 2 12 2 60" xfId="41481"/>
    <cellStyle name="一般 2 12 2 60 2" xfId="41482"/>
    <cellStyle name="一般 2 12 2 61" xfId="41483"/>
    <cellStyle name="一般 2 12 2 61 2" xfId="41484"/>
    <cellStyle name="一般 2 12 2 62" xfId="41485"/>
    <cellStyle name="一般 2 12 2 62 2" xfId="41486"/>
    <cellStyle name="一般 2 12 2 63" xfId="41487"/>
    <cellStyle name="一般 2 12 2 63 2" xfId="41488"/>
    <cellStyle name="一般 2 12 2 64" xfId="41489"/>
    <cellStyle name="一般 2 12 2 64 2" xfId="41490"/>
    <cellStyle name="一般 2 12 2 65" xfId="41491"/>
    <cellStyle name="一般 2 12 2 65 2" xfId="41492"/>
    <cellStyle name="一般 2 12 2 66" xfId="41493"/>
    <cellStyle name="一般 2 12 2 66 2" xfId="41494"/>
    <cellStyle name="一般 2 12 2 67" xfId="41495"/>
    <cellStyle name="一般 2 12 2 67 2" xfId="41496"/>
    <cellStyle name="一般 2 12 2 68" xfId="41497"/>
    <cellStyle name="一般 2 12 2 68 2" xfId="41498"/>
    <cellStyle name="一般 2 12 2 69" xfId="41499"/>
    <cellStyle name="一般 2 12 2 69 2" xfId="41500"/>
    <cellStyle name="一般 2 12 2 7" xfId="41501"/>
    <cellStyle name="一般 2 12 2 7 2" xfId="41502"/>
    <cellStyle name="一般 2 12 2 70" xfId="41503"/>
    <cellStyle name="一般 2 12 2 70 2" xfId="41504"/>
    <cellStyle name="一般 2 12 2 71" xfId="41505"/>
    <cellStyle name="一般 2 12 2 71 2" xfId="41506"/>
    <cellStyle name="一般 2 12 2 72" xfId="41507"/>
    <cellStyle name="一般 2 12 2 72 2" xfId="41508"/>
    <cellStyle name="一般 2 12 2 73" xfId="41509"/>
    <cellStyle name="一般 2 12 2 73 2" xfId="41510"/>
    <cellStyle name="一般 2 12 2 74" xfId="41511"/>
    <cellStyle name="一般 2 12 2 74 2" xfId="41512"/>
    <cellStyle name="一般 2 12 2 75" xfId="41513"/>
    <cellStyle name="一般 2 12 2 75 2" xfId="41514"/>
    <cellStyle name="一般 2 12 2 76" xfId="41515"/>
    <cellStyle name="一般 2 12 2 76 2" xfId="41516"/>
    <cellStyle name="一般 2 12 2 77" xfId="41517"/>
    <cellStyle name="一般 2 12 2 77 2" xfId="41518"/>
    <cellStyle name="一般 2 12 2 78" xfId="41519"/>
    <cellStyle name="一般 2 12 2 78 2" xfId="41520"/>
    <cellStyle name="一般 2 12 2 79" xfId="41521"/>
    <cellStyle name="一般 2 12 2 79 2" xfId="41522"/>
    <cellStyle name="一般 2 12 2 8" xfId="41523"/>
    <cellStyle name="一般 2 12 2 8 2" xfId="41524"/>
    <cellStyle name="一般 2 12 2 80" xfId="41525"/>
    <cellStyle name="一般 2 12 2 80 2" xfId="41526"/>
    <cellStyle name="一般 2 12 2 81" xfId="41527"/>
    <cellStyle name="一般 2 12 2 81 2" xfId="41528"/>
    <cellStyle name="一般 2 12 2 82" xfId="41529"/>
    <cellStyle name="一般 2 12 2 82 2" xfId="41530"/>
    <cellStyle name="一般 2 12 2 83" xfId="41531"/>
    <cellStyle name="一般 2 12 2 83 2" xfId="41532"/>
    <cellStyle name="一般 2 12 2 84" xfId="41533"/>
    <cellStyle name="一般 2 12 2 84 2" xfId="41534"/>
    <cellStyle name="一般 2 12 2 85" xfId="41535"/>
    <cellStyle name="一般 2 12 2 85 2" xfId="41536"/>
    <cellStyle name="一般 2 12 2 86" xfId="41537"/>
    <cellStyle name="一般 2 12 2 9" xfId="41538"/>
    <cellStyle name="一般 2 12 2 9 2" xfId="41539"/>
    <cellStyle name="一般 2 12 20" xfId="41540"/>
    <cellStyle name="一般 2 12 20 2" xfId="41541"/>
    <cellStyle name="一般 2 12 21" xfId="41542"/>
    <cellStyle name="一般 2 12 21 2" xfId="41543"/>
    <cellStyle name="一般 2 12 22" xfId="41544"/>
    <cellStyle name="一般 2 12 22 2" xfId="41545"/>
    <cellStyle name="一般 2 12 23" xfId="41546"/>
    <cellStyle name="一般 2 12 23 2" xfId="41547"/>
    <cellStyle name="一般 2 12 24" xfId="41548"/>
    <cellStyle name="一般 2 12 24 2" xfId="41549"/>
    <cellStyle name="一般 2 12 25" xfId="41550"/>
    <cellStyle name="一般 2 12 25 2" xfId="41551"/>
    <cellStyle name="一般 2 12 26" xfId="41552"/>
    <cellStyle name="一般 2 12 26 2" xfId="41553"/>
    <cellStyle name="一般 2 12 27" xfId="41554"/>
    <cellStyle name="一般 2 12 27 2" xfId="41555"/>
    <cellStyle name="一般 2 12 28" xfId="41556"/>
    <cellStyle name="一般 2 12 28 2" xfId="41557"/>
    <cellStyle name="一般 2 12 29" xfId="41558"/>
    <cellStyle name="一般 2 12 29 2" xfId="41559"/>
    <cellStyle name="一般 2 12 3" xfId="41560"/>
    <cellStyle name="一般 2 12 3 2" xfId="41561"/>
    <cellStyle name="一般 2 12 30" xfId="41562"/>
    <cellStyle name="一般 2 12 30 2" xfId="41563"/>
    <cellStyle name="一般 2 12 31" xfId="41564"/>
    <cellStyle name="一般 2 12 31 2" xfId="41565"/>
    <cellStyle name="一般 2 12 32" xfId="41566"/>
    <cellStyle name="一般 2 12 32 2" xfId="41567"/>
    <cellStyle name="一般 2 12 33" xfId="41568"/>
    <cellStyle name="一般 2 12 33 2" xfId="41569"/>
    <cellStyle name="一般 2 12 34" xfId="41570"/>
    <cellStyle name="一般 2 12 34 2" xfId="41571"/>
    <cellStyle name="一般 2 12 35" xfId="41572"/>
    <cellStyle name="一般 2 12 35 2" xfId="41573"/>
    <cellStyle name="一般 2 12 36" xfId="41574"/>
    <cellStyle name="一般 2 12 36 2" xfId="41575"/>
    <cellStyle name="一般 2 12 37" xfId="41576"/>
    <cellStyle name="一般 2 12 37 2" xfId="41577"/>
    <cellStyle name="一般 2 12 38" xfId="41578"/>
    <cellStyle name="一般 2 12 38 2" xfId="41579"/>
    <cellStyle name="一般 2 12 39" xfId="41580"/>
    <cellStyle name="一般 2 12 39 2" xfId="41581"/>
    <cellStyle name="一般 2 12 4" xfId="41582"/>
    <cellStyle name="一般 2 12 4 10" xfId="41583"/>
    <cellStyle name="一般 2 12 4 10 2" xfId="41584"/>
    <cellStyle name="一般 2 12 4 11" xfId="41585"/>
    <cellStyle name="一般 2 12 4 11 2" xfId="41586"/>
    <cellStyle name="一般 2 12 4 12" xfId="41587"/>
    <cellStyle name="一般 2 12 4 12 2" xfId="41588"/>
    <cellStyle name="一般 2 12 4 13" xfId="41589"/>
    <cellStyle name="一般 2 12 4 13 2" xfId="41590"/>
    <cellStyle name="一般 2 12 4 14" xfId="41591"/>
    <cellStyle name="一般 2 12 4 14 2" xfId="41592"/>
    <cellStyle name="一般 2 12 4 15" xfId="41593"/>
    <cellStyle name="一般 2 12 4 15 2" xfId="41594"/>
    <cellStyle name="一般 2 12 4 16" xfId="41595"/>
    <cellStyle name="一般 2 12 4 16 2" xfId="41596"/>
    <cellStyle name="一般 2 12 4 17" xfId="41597"/>
    <cellStyle name="一般 2 12 4 17 2" xfId="41598"/>
    <cellStyle name="一般 2 12 4 18" xfId="41599"/>
    <cellStyle name="一般 2 12 4 18 2" xfId="41600"/>
    <cellStyle name="一般 2 12 4 19" xfId="41601"/>
    <cellStyle name="一般 2 12 4 19 2" xfId="41602"/>
    <cellStyle name="一般 2 12 4 2" xfId="41603"/>
    <cellStyle name="一般 2 12 4 2 10" xfId="41604"/>
    <cellStyle name="一般 2 12 4 2 10 2" xfId="41605"/>
    <cellStyle name="一般 2 12 4 2 11" xfId="41606"/>
    <cellStyle name="一般 2 12 4 2 11 2" xfId="41607"/>
    <cellStyle name="一般 2 12 4 2 12" xfId="41608"/>
    <cellStyle name="一般 2 12 4 2 12 2" xfId="41609"/>
    <cellStyle name="一般 2 12 4 2 13" xfId="41610"/>
    <cellStyle name="一般 2 12 4 2 13 2" xfId="41611"/>
    <cellStyle name="一般 2 12 4 2 14" xfId="41612"/>
    <cellStyle name="一般 2 12 4 2 14 2" xfId="41613"/>
    <cellStyle name="一般 2 12 4 2 15" xfId="41614"/>
    <cellStyle name="一般 2 12 4 2 15 2" xfId="41615"/>
    <cellStyle name="一般 2 12 4 2 16" xfId="41616"/>
    <cellStyle name="一般 2 12 4 2 16 2" xfId="41617"/>
    <cellStyle name="一般 2 12 4 2 17" xfId="41618"/>
    <cellStyle name="一般 2 12 4 2 17 2" xfId="41619"/>
    <cellStyle name="一般 2 12 4 2 18" xfId="41620"/>
    <cellStyle name="一般 2 12 4 2 18 2" xfId="41621"/>
    <cellStyle name="一般 2 12 4 2 19" xfId="41622"/>
    <cellStyle name="一般 2 12 4 2 19 2" xfId="41623"/>
    <cellStyle name="一般 2 12 4 2 2" xfId="41624"/>
    <cellStyle name="一般 2 12 4 2 2 2" xfId="41625"/>
    <cellStyle name="一般 2 12 4 2 20" xfId="41626"/>
    <cellStyle name="一般 2 12 4 2 20 2" xfId="41627"/>
    <cellStyle name="一般 2 12 4 2 21" xfId="41628"/>
    <cellStyle name="一般 2 12 4 2 21 2" xfId="41629"/>
    <cellStyle name="一般 2 12 4 2 22" xfId="41630"/>
    <cellStyle name="一般 2 12 4 2 22 2" xfId="41631"/>
    <cellStyle name="一般 2 12 4 2 23" xfId="41632"/>
    <cellStyle name="一般 2 12 4 2 23 2" xfId="41633"/>
    <cellStyle name="一般 2 12 4 2 24" xfId="41634"/>
    <cellStyle name="一般 2 12 4 2 24 2" xfId="41635"/>
    <cellStyle name="一般 2 12 4 2 25" xfId="41636"/>
    <cellStyle name="一般 2 12 4 2 25 2" xfId="41637"/>
    <cellStyle name="一般 2 12 4 2 26" xfId="41638"/>
    <cellStyle name="一般 2 12 4 2 26 2" xfId="41639"/>
    <cellStyle name="一般 2 12 4 2 27" xfId="41640"/>
    <cellStyle name="一般 2 12 4 2 27 2" xfId="41641"/>
    <cellStyle name="一般 2 12 4 2 28" xfId="41642"/>
    <cellStyle name="一般 2 12 4 2 28 2" xfId="41643"/>
    <cellStyle name="一般 2 12 4 2 29" xfId="41644"/>
    <cellStyle name="一般 2 12 4 2 29 2" xfId="41645"/>
    <cellStyle name="一般 2 12 4 2 3" xfId="41646"/>
    <cellStyle name="一般 2 12 4 2 3 2" xfId="41647"/>
    <cellStyle name="一般 2 12 4 2 30" xfId="41648"/>
    <cellStyle name="一般 2 12 4 2 30 2" xfId="41649"/>
    <cellStyle name="一般 2 12 4 2 31" xfId="41650"/>
    <cellStyle name="一般 2 12 4 2 31 2" xfId="41651"/>
    <cellStyle name="一般 2 12 4 2 32" xfId="41652"/>
    <cellStyle name="一般 2 12 4 2 32 2" xfId="41653"/>
    <cellStyle name="一般 2 12 4 2 33" xfId="41654"/>
    <cellStyle name="一般 2 12 4 2 33 2" xfId="41655"/>
    <cellStyle name="一般 2 12 4 2 34" xfId="41656"/>
    <cellStyle name="一般 2 12 4 2 34 2" xfId="41657"/>
    <cellStyle name="一般 2 12 4 2 35" xfId="41658"/>
    <cellStyle name="一般 2 12 4 2 35 2" xfId="41659"/>
    <cellStyle name="一般 2 12 4 2 36" xfId="41660"/>
    <cellStyle name="一般 2 12 4 2 36 2" xfId="41661"/>
    <cellStyle name="一般 2 12 4 2 37" xfId="41662"/>
    <cellStyle name="一般 2 12 4 2 37 2" xfId="41663"/>
    <cellStyle name="一般 2 12 4 2 38" xfId="41664"/>
    <cellStyle name="一般 2 12 4 2 38 2" xfId="41665"/>
    <cellStyle name="一般 2 12 4 2 39" xfId="41666"/>
    <cellStyle name="一般 2 12 4 2 39 2" xfId="41667"/>
    <cellStyle name="一般 2 12 4 2 4" xfId="41668"/>
    <cellStyle name="一般 2 12 4 2 4 2" xfId="41669"/>
    <cellStyle name="一般 2 12 4 2 40" xfId="41670"/>
    <cellStyle name="一般 2 12 4 2 40 2" xfId="41671"/>
    <cellStyle name="一般 2 12 4 2 41" xfId="41672"/>
    <cellStyle name="一般 2 12 4 2 41 2" xfId="41673"/>
    <cellStyle name="一般 2 12 4 2 42" xfId="41674"/>
    <cellStyle name="一般 2 12 4 2 42 2" xfId="41675"/>
    <cellStyle name="一般 2 12 4 2 43" xfId="41676"/>
    <cellStyle name="一般 2 12 4 2 43 2" xfId="41677"/>
    <cellStyle name="一般 2 12 4 2 44" xfId="41678"/>
    <cellStyle name="一般 2 12 4 2 5" xfId="41679"/>
    <cellStyle name="一般 2 12 4 2 5 2" xfId="41680"/>
    <cellStyle name="一般 2 12 4 2 6" xfId="41681"/>
    <cellStyle name="一般 2 12 4 2 6 2" xfId="41682"/>
    <cellStyle name="一般 2 12 4 2 7" xfId="41683"/>
    <cellStyle name="一般 2 12 4 2 7 2" xfId="41684"/>
    <cellStyle name="一般 2 12 4 2 8" xfId="41685"/>
    <cellStyle name="一般 2 12 4 2 8 2" xfId="41686"/>
    <cellStyle name="一般 2 12 4 2 9" xfId="41687"/>
    <cellStyle name="一般 2 12 4 2 9 2" xfId="41688"/>
    <cellStyle name="一般 2 12 4 20" xfId="41689"/>
    <cellStyle name="一般 2 12 4 20 2" xfId="41690"/>
    <cellStyle name="一般 2 12 4 21" xfId="41691"/>
    <cellStyle name="一般 2 12 4 21 2" xfId="41692"/>
    <cellStyle name="一般 2 12 4 22" xfId="41693"/>
    <cellStyle name="一般 2 12 4 22 2" xfId="41694"/>
    <cellStyle name="一般 2 12 4 23" xfId="41695"/>
    <cellStyle name="一般 2 12 4 23 2" xfId="41696"/>
    <cellStyle name="一般 2 12 4 24" xfId="41697"/>
    <cellStyle name="一般 2 12 4 24 2" xfId="41698"/>
    <cellStyle name="一般 2 12 4 25" xfId="41699"/>
    <cellStyle name="一般 2 12 4 25 2" xfId="41700"/>
    <cellStyle name="一般 2 12 4 26" xfId="41701"/>
    <cellStyle name="一般 2 12 4 26 2" xfId="41702"/>
    <cellStyle name="一般 2 12 4 27" xfId="41703"/>
    <cellStyle name="一般 2 12 4 27 2" xfId="41704"/>
    <cellStyle name="一般 2 12 4 28" xfId="41705"/>
    <cellStyle name="一般 2 12 4 28 2" xfId="41706"/>
    <cellStyle name="一般 2 12 4 29" xfId="41707"/>
    <cellStyle name="一般 2 12 4 29 2" xfId="41708"/>
    <cellStyle name="一般 2 12 4 3" xfId="41709"/>
    <cellStyle name="一般 2 12 4 3 2" xfId="41710"/>
    <cellStyle name="一般 2 12 4 30" xfId="41711"/>
    <cellStyle name="一般 2 12 4 30 2" xfId="41712"/>
    <cellStyle name="一般 2 12 4 31" xfId="41713"/>
    <cellStyle name="一般 2 12 4 31 2" xfId="41714"/>
    <cellStyle name="一般 2 12 4 32" xfId="41715"/>
    <cellStyle name="一般 2 12 4 32 2" xfId="41716"/>
    <cellStyle name="一般 2 12 4 33" xfId="41717"/>
    <cellStyle name="一般 2 12 4 33 2" xfId="41718"/>
    <cellStyle name="一般 2 12 4 34" xfId="41719"/>
    <cellStyle name="一般 2 12 4 34 2" xfId="41720"/>
    <cellStyle name="一般 2 12 4 35" xfId="41721"/>
    <cellStyle name="一般 2 12 4 35 2" xfId="41722"/>
    <cellStyle name="一般 2 12 4 36" xfId="41723"/>
    <cellStyle name="一般 2 12 4 36 2" xfId="41724"/>
    <cellStyle name="一般 2 12 4 37" xfId="41725"/>
    <cellStyle name="一般 2 12 4 37 2" xfId="41726"/>
    <cellStyle name="一般 2 12 4 38" xfId="41727"/>
    <cellStyle name="一般 2 12 4 38 2" xfId="41728"/>
    <cellStyle name="一般 2 12 4 39" xfId="41729"/>
    <cellStyle name="一般 2 12 4 39 2" xfId="41730"/>
    <cellStyle name="一般 2 12 4 4" xfId="41731"/>
    <cellStyle name="一般 2 12 4 4 2" xfId="41732"/>
    <cellStyle name="一般 2 12 4 40" xfId="41733"/>
    <cellStyle name="一般 2 12 4 40 2" xfId="41734"/>
    <cellStyle name="一般 2 12 4 41" xfId="41735"/>
    <cellStyle name="一般 2 12 4 41 2" xfId="41736"/>
    <cellStyle name="一般 2 12 4 42" xfId="41737"/>
    <cellStyle name="一般 2 12 4 42 2" xfId="41738"/>
    <cellStyle name="一般 2 12 4 43" xfId="41739"/>
    <cellStyle name="一般 2 12 4 43 2" xfId="41740"/>
    <cellStyle name="一般 2 12 4 44" xfId="41741"/>
    <cellStyle name="一般 2 12 4 44 2" xfId="41742"/>
    <cellStyle name="一般 2 12 4 45" xfId="41743"/>
    <cellStyle name="一般 2 12 4 5" xfId="41744"/>
    <cellStyle name="一般 2 12 4 5 2" xfId="41745"/>
    <cellStyle name="一般 2 12 4 6" xfId="41746"/>
    <cellStyle name="一般 2 12 4 6 2" xfId="41747"/>
    <cellStyle name="一般 2 12 4 7" xfId="41748"/>
    <cellStyle name="一般 2 12 4 7 2" xfId="41749"/>
    <cellStyle name="一般 2 12 4 8" xfId="41750"/>
    <cellStyle name="一般 2 12 4 8 2" xfId="41751"/>
    <cellStyle name="一般 2 12 4 9" xfId="41752"/>
    <cellStyle name="一般 2 12 4 9 2" xfId="41753"/>
    <cellStyle name="一般 2 12 40" xfId="41754"/>
    <cellStyle name="一般 2 12 40 2" xfId="41755"/>
    <cellStyle name="一般 2 12 41" xfId="41756"/>
    <cellStyle name="一般 2 12 41 2" xfId="41757"/>
    <cellStyle name="一般 2 12 42" xfId="41758"/>
    <cellStyle name="一般 2 12 42 2" xfId="41759"/>
    <cellStyle name="一般 2 12 43" xfId="41760"/>
    <cellStyle name="一般 2 12 43 2" xfId="41761"/>
    <cellStyle name="一般 2 12 44" xfId="41762"/>
    <cellStyle name="一般 2 12 44 2" xfId="41763"/>
    <cellStyle name="一般 2 12 45" xfId="41764"/>
    <cellStyle name="一般 2 12 45 10" xfId="41765"/>
    <cellStyle name="一般 2 12 45 10 2" xfId="41766"/>
    <cellStyle name="一般 2 12 45 11" xfId="41767"/>
    <cellStyle name="一般 2 12 45 11 2" xfId="41768"/>
    <cellStyle name="一般 2 12 45 12" xfId="41769"/>
    <cellStyle name="一般 2 12 45 12 2" xfId="41770"/>
    <cellStyle name="一般 2 12 45 13" xfId="41771"/>
    <cellStyle name="一般 2 12 45 13 2" xfId="41772"/>
    <cellStyle name="一般 2 12 45 14" xfId="41773"/>
    <cellStyle name="一般 2 12 45 14 2" xfId="41774"/>
    <cellStyle name="一般 2 12 45 15" xfId="41775"/>
    <cellStyle name="一般 2 12 45 15 2" xfId="41776"/>
    <cellStyle name="一般 2 12 45 16" xfId="41777"/>
    <cellStyle name="一般 2 12 45 16 2" xfId="41778"/>
    <cellStyle name="一般 2 12 45 17" xfId="41779"/>
    <cellStyle name="一般 2 12 45 17 2" xfId="41780"/>
    <cellStyle name="一般 2 12 45 18" xfId="41781"/>
    <cellStyle name="一般 2 12 45 18 2" xfId="41782"/>
    <cellStyle name="一般 2 12 45 19" xfId="41783"/>
    <cellStyle name="一般 2 12 45 19 2" xfId="41784"/>
    <cellStyle name="一般 2 12 45 2" xfId="41785"/>
    <cellStyle name="一般 2 12 45 2 2" xfId="41786"/>
    <cellStyle name="一般 2 12 45 20" xfId="41787"/>
    <cellStyle name="一般 2 12 45 20 2" xfId="41788"/>
    <cellStyle name="一般 2 12 45 21" xfId="41789"/>
    <cellStyle name="一般 2 12 45 21 2" xfId="41790"/>
    <cellStyle name="一般 2 12 45 22" xfId="41791"/>
    <cellStyle name="一般 2 12 45 22 2" xfId="41792"/>
    <cellStyle name="一般 2 12 45 23" xfId="41793"/>
    <cellStyle name="一般 2 12 45 23 2" xfId="41794"/>
    <cellStyle name="一般 2 12 45 24" xfId="41795"/>
    <cellStyle name="一般 2 12 45 24 2" xfId="41796"/>
    <cellStyle name="一般 2 12 45 25" xfId="41797"/>
    <cellStyle name="一般 2 12 45 25 2" xfId="41798"/>
    <cellStyle name="一般 2 12 45 26" xfId="41799"/>
    <cellStyle name="一般 2 12 45 26 2" xfId="41800"/>
    <cellStyle name="一般 2 12 45 27" xfId="41801"/>
    <cellStyle name="一般 2 12 45 27 2" xfId="41802"/>
    <cellStyle name="一般 2 12 45 28" xfId="41803"/>
    <cellStyle name="一般 2 12 45 28 2" xfId="41804"/>
    <cellStyle name="一般 2 12 45 29" xfId="41805"/>
    <cellStyle name="一般 2 12 45 29 2" xfId="41806"/>
    <cellStyle name="一般 2 12 45 3" xfId="41807"/>
    <cellStyle name="一般 2 12 45 3 2" xfId="41808"/>
    <cellStyle name="一般 2 12 45 30" xfId="41809"/>
    <cellStyle name="一般 2 12 45 30 2" xfId="41810"/>
    <cellStyle name="一般 2 12 45 31" xfId="41811"/>
    <cellStyle name="一般 2 12 45 31 2" xfId="41812"/>
    <cellStyle name="一般 2 12 45 32" xfId="41813"/>
    <cellStyle name="一般 2 12 45 32 2" xfId="41814"/>
    <cellStyle name="一般 2 12 45 33" xfId="41815"/>
    <cellStyle name="一般 2 12 45 33 2" xfId="41816"/>
    <cellStyle name="一般 2 12 45 34" xfId="41817"/>
    <cellStyle name="一般 2 12 45 34 2" xfId="41818"/>
    <cellStyle name="一般 2 12 45 35" xfId="41819"/>
    <cellStyle name="一般 2 12 45 35 2" xfId="41820"/>
    <cellStyle name="一般 2 12 45 36" xfId="41821"/>
    <cellStyle name="一般 2 12 45 36 2" xfId="41822"/>
    <cellStyle name="一般 2 12 45 37" xfId="41823"/>
    <cellStyle name="一般 2 12 45 37 2" xfId="41824"/>
    <cellStyle name="一般 2 12 45 38" xfId="41825"/>
    <cellStyle name="一般 2 12 45 38 2" xfId="41826"/>
    <cellStyle name="一般 2 12 45 39" xfId="41827"/>
    <cellStyle name="一般 2 12 45 39 2" xfId="41828"/>
    <cellStyle name="一般 2 12 45 4" xfId="41829"/>
    <cellStyle name="一般 2 12 45 4 2" xfId="41830"/>
    <cellStyle name="一般 2 12 45 40" xfId="41831"/>
    <cellStyle name="一般 2 12 45 40 2" xfId="41832"/>
    <cellStyle name="一般 2 12 45 41" xfId="41833"/>
    <cellStyle name="一般 2 12 45 41 2" xfId="41834"/>
    <cellStyle name="一般 2 12 45 42" xfId="41835"/>
    <cellStyle name="一般 2 12 45 42 2" xfId="41836"/>
    <cellStyle name="一般 2 12 45 43" xfId="41837"/>
    <cellStyle name="一般 2 12 45 43 2" xfId="41838"/>
    <cellStyle name="一般 2 12 45 44" xfId="41839"/>
    <cellStyle name="一般 2 12 45 5" xfId="41840"/>
    <cellStyle name="一般 2 12 45 5 2" xfId="41841"/>
    <cellStyle name="一般 2 12 45 6" xfId="41842"/>
    <cellStyle name="一般 2 12 45 6 2" xfId="41843"/>
    <cellStyle name="一般 2 12 45 7" xfId="41844"/>
    <cellStyle name="一般 2 12 45 7 2" xfId="41845"/>
    <cellStyle name="一般 2 12 45 8" xfId="41846"/>
    <cellStyle name="一般 2 12 45 8 2" xfId="41847"/>
    <cellStyle name="一般 2 12 45 9" xfId="41848"/>
    <cellStyle name="一般 2 12 45 9 2" xfId="41849"/>
    <cellStyle name="一般 2 12 46" xfId="41850"/>
    <cellStyle name="一般 2 12 46 2" xfId="41851"/>
    <cellStyle name="一般 2 12 47" xfId="41852"/>
    <cellStyle name="一般 2 12 47 2" xfId="41853"/>
    <cellStyle name="一般 2 12 48" xfId="41854"/>
    <cellStyle name="一般 2 12 48 2" xfId="41855"/>
    <cellStyle name="一般 2 12 49" xfId="41856"/>
    <cellStyle name="一般 2 12 49 2" xfId="41857"/>
    <cellStyle name="一般 2 12 5" xfId="41858"/>
    <cellStyle name="一般 2 12 5 2" xfId="41859"/>
    <cellStyle name="一般 2 12 50" xfId="41860"/>
    <cellStyle name="一般 2 12 50 2" xfId="41861"/>
    <cellStyle name="一般 2 12 51" xfId="41862"/>
    <cellStyle name="一般 2 12 51 2" xfId="41863"/>
    <cellStyle name="一般 2 12 52" xfId="41864"/>
    <cellStyle name="一般 2 12 52 2" xfId="41865"/>
    <cellStyle name="一般 2 12 53" xfId="41866"/>
    <cellStyle name="一般 2 12 53 2" xfId="41867"/>
    <cellStyle name="一般 2 12 54" xfId="41868"/>
    <cellStyle name="一般 2 12 54 2" xfId="41869"/>
    <cellStyle name="一般 2 12 55" xfId="41870"/>
    <cellStyle name="一般 2 12 55 2" xfId="41871"/>
    <cellStyle name="一般 2 12 56" xfId="41872"/>
    <cellStyle name="一般 2 12 56 2" xfId="41873"/>
    <cellStyle name="一般 2 12 57" xfId="41874"/>
    <cellStyle name="一般 2 12 57 2" xfId="41875"/>
    <cellStyle name="一般 2 12 58" xfId="41876"/>
    <cellStyle name="一般 2 12 58 2" xfId="41877"/>
    <cellStyle name="一般 2 12 59" xfId="41878"/>
    <cellStyle name="一般 2 12 59 2" xfId="41879"/>
    <cellStyle name="一般 2 12 6" xfId="41880"/>
    <cellStyle name="一般 2 12 6 2" xfId="41881"/>
    <cellStyle name="一般 2 12 60" xfId="41882"/>
    <cellStyle name="一般 2 12 60 2" xfId="41883"/>
    <cellStyle name="一般 2 12 61" xfId="41884"/>
    <cellStyle name="一般 2 12 61 2" xfId="41885"/>
    <cellStyle name="一般 2 12 62" xfId="41886"/>
    <cellStyle name="一般 2 12 62 2" xfId="41887"/>
    <cellStyle name="一般 2 12 63" xfId="41888"/>
    <cellStyle name="一般 2 12 63 2" xfId="41889"/>
    <cellStyle name="一般 2 12 64" xfId="41890"/>
    <cellStyle name="一般 2 12 64 2" xfId="41891"/>
    <cellStyle name="一般 2 12 65" xfId="41892"/>
    <cellStyle name="一般 2 12 65 2" xfId="41893"/>
    <cellStyle name="一般 2 12 66" xfId="41894"/>
    <cellStyle name="一般 2 12 66 2" xfId="41895"/>
    <cellStyle name="一般 2 12 67" xfId="41896"/>
    <cellStyle name="一般 2 12 67 2" xfId="41897"/>
    <cellStyle name="一般 2 12 68" xfId="41898"/>
    <cellStyle name="一般 2 12 68 2" xfId="41899"/>
    <cellStyle name="一般 2 12 69" xfId="41900"/>
    <cellStyle name="一般 2 12 69 2" xfId="41901"/>
    <cellStyle name="一般 2 12 7" xfId="41902"/>
    <cellStyle name="一般 2 12 7 2" xfId="41903"/>
    <cellStyle name="一般 2 12 70" xfId="41904"/>
    <cellStyle name="一般 2 12 70 2" xfId="41905"/>
    <cellStyle name="一般 2 12 71" xfId="41906"/>
    <cellStyle name="一般 2 12 71 2" xfId="41907"/>
    <cellStyle name="一般 2 12 72" xfId="41908"/>
    <cellStyle name="一般 2 12 72 2" xfId="41909"/>
    <cellStyle name="一般 2 12 73" xfId="41910"/>
    <cellStyle name="一般 2 12 73 2" xfId="41911"/>
    <cellStyle name="一般 2 12 74" xfId="41912"/>
    <cellStyle name="一般 2 12 74 2" xfId="41913"/>
    <cellStyle name="一般 2 12 75" xfId="41914"/>
    <cellStyle name="一般 2 12 75 2" xfId="41915"/>
    <cellStyle name="一般 2 12 76" xfId="41916"/>
    <cellStyle name="一般 2 12 76 2" xfId="41917"/>
    <cellStyle name="一般 2 12 77" xfId="41918"/>
    <cellStyle name="一般 2 12 77 2" xfId="41919"/>
    <cellStyle name="一般 2 12 78" xfId="41920"/>
    <cellStyle name="一般 2 12 78 2" xfId="41921"/>
    <cellStyle name="一般 2 12 79" xfId="41922"/>
    <cellStyle name="一般 2 12 79 2" xfId="41923"/>
    <cellStyle name="一般 2 12 8" xfId="41924"/>
    <cellStyle name="一般 2 12 8 2" xfId="41925"/>
    <cellStyle name="一般 2 12 80" xfId="41926"/>
    <cellStyle name="一般 2 12 80 2" xfId="41927"/>
    <cellStyle name="一般 2 12 81" xfId="41928"/>
    <cellStyle name="一般 2 12 81 2" xfId="41929"/>
    <cellStyle name="一般 2 12 82" xfId="41930"/>
    <cellStyle name="一般 2 12 82 2" xfId="41931"/>
    <cellStyle name="一般 2 12 83" xfId="41932"/>
    <cellStyle name="一般 2 12 83 2" xfId="41933"/>
    <cellStyle name="一般 2 12 84" xfId="41934"/>
    <cellStyle name="一般 2 12 84 2" xfId="41935"/>
    <cellStyle name="一般 2 12 85" xfId="41936"/>
    <cellStyle name="一般 2 12 85 2" xfId="41937"/>
    <cellStyle name="一般 2 12 86" xfId="41938"/>
    <cellStyle name="一般 2 12 86 2" xfId="41939"/>
    <cellStyle name="一般 2 12 87" xfId="41940"/>
    <cellStyle name="一般 2 12 9" xfId="41941"/>
    <cellStyle name="一般 2 12 9 2" xfId="41942"/>
    <cellStyle name="一般 2 13" xfId="41943"/>
    <cellStyle name="一般 2 13 2" xfId="41944"/>
    <cellStyle name="一般 2 14" xfId="41945"/>
    <cellStyle name="一般 2 14 2" xfId="41946"/>
    <cellStyle name="一般 2 15" xfId="41947"/>
    <cellStyle name="一般 2 15 2" xfId="41948"/>
    <cellStyle name="一般 2 15 3" xfId="41949"/>
    <cellStyle name="一般 2 15 3 2" xfId="41950"/>
    <cellStyle name="一般 2 15 4" xfId="41951"/>
    <cellStyle name="一般 2 16" xfId="41952"/>
    <cellStyle name="一般 2 16 2" xfId="41953"/>
    <cellStyle name="一般 2 16 3" xfId="41954"/>
    <cellStyle name="一般 2 16 3 2" xfId="41955"/>
    <cellStyle name="一般 2 16 4" xfId="41956"/>
    <cellStyle name="一般 2 17" xfId="41957"/>
    <cellStyle name="一般 2 17 2" xfId="41958"/>
    <cellStyle name="一般 2 17 3" xfId="41959"/>
    <cellStyle name="一般 2 17 3 2" xfId="41960"/>
    <cellStyle name="一般 2 17 4" xfId="41961"/>
    <cellStyle name="一般 2 18" xfId="41962"/>
    <cellStyle name="一般 2 18 2" xfId="41963"/>
    <cellStyle name="一般 2 18 3" xfId="41964"/>
    <cellStyle name="一般 2 19" xfId="41965"/>
    <cellStyle name="一般 2 19 10" xfId="41966"/>
    <cellStyle name="一般 2 19 10 2" xfId="41967"/>
    <cellStyle name="一般 2 19 11" xfId="41968"/>
    <cellStyle name="一般 2 19 11 2" xfId="41969"/>
    <cellStyle name="一般 2 19 12" xfId="41970"/>
    <cellStyle name="一般 2 19 12 2" xfId="41971"/>
    <cellStyle name="一般 2 19 13" xfId="41972"/>
    <cellStyle name="一般 2 19 13 2" xfId="41973"/>
    <cellStyle name="一般 2 19 14" xfId="41974"/>
    <cellStyle name="一般 2 19 14 2" xfId="41975"/>
    <cellStyle name="一般 2 19 15" xfId="41976"/>
    <cellStyle name="一般 2 19 15 2" xfId="41977"/>
    <cellStyle name="一般 2 19 16" xfId="41978"/>
    <cellStyle name="一般 2 19 16 2" xfId="41979"/>
    <cellStyle name="一般 2 19 17" xfId="41980"/>
    <cellStyle name="一般 2 19 17 2" xfId="41981"/>
    <cellStyle name="一般 2 19 18" xfId="41982"/>
    <cellStyle name="一般 2 19 18 2" xfId="41983"/>
    <cellStyle name="一般 2 19 19" xfId="41984"/>
    <cellStyle name="一般 2 19 19 2" xfId="41985"/>
    <cellStyle name="一般 2 19 2" xfId="41986"/>
    <cellStyle name="一般 2 19 2 10" xfId="41987"/>
    <cellStyle name="一般 2 19 2 10 2" xfId="41988"/>
    <cellStyle name="一般 2 19 2 11" xfId="41989"/>
    <cellStyle name="一般 2 19 2 11 2" xfId="41990"/>
    <cellStyle name="一般 2 19 2 12" xfId="41991"/>
    <cellStyle name="一般 2 19 2 12 2" xfId="41992"/>
    <cellStyle name="一般 2 19 2 13" xfId="41993"/>
    <cellStyle name="一般 2 19 2 13 2" xfId="41994"/>
    <cellStyle name="一般 2 19 2 14" xfId="41995"/>
    <cellStyle name="一般 2 19 2 14 2" xfId="41996"/>
    <cellStyle name="一般 2 19 2 15" xfId="41997"/>
    <cellStyle name="一般 2 19 2 15 2" xfId="41998"/>
    <cellStyle name="一般 2 19 2 16" xfId="41999"/>
    <cellStyle name="一般 2 19 2 16 2" xfId="42000"/>
    <cellStyle name="一般 2 19 2 17" xfId="42001"/>
    <cellStyle name="一般 2 19 2 17 2" xfId="42002"/>
    <cellStyle name="一般 2 19 2 18" xfId="42003"/>
    <cellStyle name="一般 2 19 2 18 2" xfId="42004"/>
    <cellStyle name="一般 2 19 2 19" xfId="42005"/>
    <cellStyle name="一般 2 19 2 19 2" xfId="42006"/>
    <cellStyle name="一般 2 19 2 2" xfId="42007"/>
    <cellStyle name="一般 2 19 2 2 10" xfId="42008"/>
    <cellStyle name="一般 2 19 2 2 10 2" xfId="42009"/>
    <cellStyle name="一般 2 19 2 2 11" xfId="42010"/>
    <cellStyle name="一般 2 19 2 2 11 2" xfId="42011"/>
    <cellStyle name="一般 2 19 2 2 12" xfId="42012"/>
    <cellStyle name="一般 2 19 2 2 12 2" xfId="42013"/>
    <cellStyle name="一般 2 19 2 2 13" xfId="42014"/>
    <cellStyle name="一般 2 19 2 2 13 2" xfId="42015"/>
    <cellStyle name="一般 2 19 2 2 14" xfId="42016"/>
    <cellStyle name="一般 2 19 2 2 14 2" xfId="42017"/>
    <cellStyle name="一般 2 19 2 2 15" xfId="42018"/>
    <cellStyle name="一般 2 19 2 2 15 2" xfId="42019"/>
    <cellStyle name="一般 2 19 2 2 16" xfId="42020"/>
    <cellStyle name="一般 2 19 2 2 16 2" xfId="42021"/>
    <cellStyle name="一般 2 19 2 2 17" xfId="42022"/>
    <cellStyle name="一般 2 19 2 2 17 2" xfId="42023"/>
    <cellStyle name="一般 2 19 2 2 18" xfId="42024"/>
    <cellStyle name="一般 2 19 2 2 18 2" xfId="42025"/>
    <cellStyle name="一般 2 19 2 2 19" xfId="42026"/>
    <cellStyle name="一般 2 19 2 2 19 2" xfId="42027"/>
    <cellStyle name="一般 2 19 2 2 2" xfId="42028"/>
    <cellStyle name="一般 2 19 2 2 2 2" xfId="42029"/>
    <cellStyle name="一般 2 19 2 2 20" xfId="42030"/>
    <cellStyle name="一般 2 19 2 2 20 2" xfId="42031"/>
    <cellStyle name="一般 2 19 2 2 21" xfId="42032"/>
    <cellStyle name="一般 2 19 2 2 21 2" xfId="42033"/>
    <cellStyle name="一般 2 19 2 2 22" xfId="42034"/>
    <cellStyle name="一般 2 19 2 2 22 2" xfId="42035"/>
    <cellStyle name="一般 2 19 2 2 23" xfId="42036"/>
    <cellStyle name="一般 2 19 2 2 23 2" xfId="42037"/>
    <cellStyle name="一般 2 19 2 2 24" xfId="42038"/>
    <cellStyle name="一般 2 19 2 2 24 2" xfId="42039"/>
    <cellStyle name="一般 2 19 2 2 25" xfId="42040"/>
    <cellStyle name="一般 2 19 2 2 25 2" xfId="42041"/>
    <cellStyle name="一般 2 19 2 2 26" xfId="42042"/>
    <cellStyle name="一般 2 19 2 2 26 2" xfId="42043"/>
    <cellStyle name="一般 2 19 2 2 27" xfId="42044"/>
    <cellStyle name="一般 2 19 2 2 27 2" xfId="42045"/>
    <cellStyle name="一般 2 19 2 2 28" xfId="42046"/>
    <cellStyle name="一般 2 19 2 2 28 2" xfId="42047"/>
    <cellStyle name="一般 2 19 2 2 29" xfId="42048"/>
    <cellStyle name="一般 2 19 2 2 29 2" xfId="42049"/>
    <cellStyle name="一般 2 19 2 2 3" xfId="42050"/>
    <cellStyle name="一般 2 19 2 2 3 2" xfId="42051"/>
    <cellStyle name="一般 2 19 2 2 30" xfId="42052"/>
    <cellStyle name="一般 2 19 2 2 30 2" xfId="42053"/>
    <cellStyle name="一般 2 19 2 2 31" xfId="42054"/>
    <cellStyle name="一般 2 19 2 2 31 2" xfId="42055"/>
    <cellStyle name="一般 2 19 2 2 32" xfId="42056"/>
    <cellStyle name="一般 2 19 2 2 32 2" xfId="42057"/>
    <cellStyle name="一般 2 19 2 2 33" xfId="42058"/>
    <cellStyle name="一般 2 19 2 2 33 2" xfId="42059"/>
    <cellStyle name="一般 2 19 2 2 34" xfId="42060"/>
    <cellStyle name="一般 2 19 2 2 34 2" xfId="42061"/>
    <cellStyle name="一般 2 19 2 2 35" xfId="42062"/>
    <cellStyle name="一般 2 19 2 2 35 2" xfId="42063"/>
    <cellStyle name="一般 2 19 2 2 36" xfId="42064"/>
    <cellStyle name="一般 2 19 2 2 36 2" xfId="42065"/>
    <cellStyle name="一般 2 19 2 2 37" xfId="42066"/>
    <cellStyle name="一般 2 19 2 2 37 2" xfId="42067"/>
    <cellStyle name="一般 2 19 2 2 38" xfId="42068"/>
    <cellStyle name="一般 2 19 2 2 38 2" xfId="42069"/>
    <cellStyle name="一般 2 19 2 2 39" xfId="42070"/>
    <cellStyle name="一般 2 19 2 2 39 2" xfId="42071"/>
    <cellStyle name="一般 2 19 2 2 4" xfId="42072"/>
    <cellStyle name="一般 2 19 2 2 4 2" xfId="42073"/>
    <cellStyle name="一般 2 19 2 2 40" xfId="42074"/>
    <cellStyle name="一般 2 19 2 2 40 2" xfId="42075"/>
    <cellStyle name="一般 2 19 2 2 41" xfId="42076"/>
    <cellStyle name="一般 2 19 2 2 41 2" xfId="42077"/>
    <cellStyle name="一般 2 19 2 2 42" xfId="42078"/>
    <cellStyle name="一般 2 19 2 2 42 2" xfId="42079"/>
    <cellStyle name="一般 2 19 2 2 43" xfId="42080"/>
    <cellStyle name="一般 2 19 2 2 43 2" xfId="42081"/>
    <cellStyle name="一般 2 19 2 2 44" xfId="42082"/>
    <cellStyle name="一般 2 19 2 2 5" xfId="42083"/>
    <cellStyle name="一般 2 19 2 2 5 2" xfId="42084"/>
    <cellStyle name="一般 2 19 2 2 6" xfId="42085"/>
    <cellStyle name="一般 2 19 2 2 6 2" xfId="42086"/>
    <cellStyle name="一般 2 19 2 2 7" xfId="42087"/>
    <cellStyle name="一般 2 19 2 2 7 2" xfId="42088"/>
    <cellStyle name="一般 2 19 2 2 8" xfId="42089"/>
    <cellStyle name="一般 2 19 2 2 8 2" xfId="42090"/>
    <cellStyle name="一般 2 19 2 2 9" xfId="42091"/>
    <cellStyle name="一般 2 19 2 2 9 2" xfId="42092"/>
    <cellStyle name="一般 2 19 2 20" xfId="42093"/>
    <cellStyle name="一般 2 19 2 20 2" xfId="42094"/>
    <cellStyle name="一般 2 19 2 21" xfId="42095"/>
    <cellStyle name="一般 2 19 2 21 2" xfId="42096"/>
    <cellStyle name="一般 2 19 2 22" xfId="42097"/>
    <cellStyle name="一般 2 19 2 22 2" xfId="42098"/>
    <cellStyle name="一般 2 19 2 23" xfId="42099"/>
    <cellStyle name="一般 2 19 2 23 2" xfId="42100"/>
    <cellStyle name="一般 2 19 2 24" xfId="42101"/>
    <cellStyle name="一般 2 19 2 24 2" xfId="42102"/>
    <cellStyle name="一般 2 19 2 25" xfId="42103"/>
    <cellStyle name="一般 2 19 2 25 2" xfId="42104"/>
    <cellStyle name="一般 2 19 2 26" xfId="42105"/>
    <cellStyle name="一般 2 19 2 26 2" xfId="42106"/>
    <cellStyle name="一般 2 19 2 27" xfId="42107"/>
    <cellStyle name="一般 2 19 2 27 2" xfId="42108"/>
    <cellStyle name="一般 2 19 2 28" xfId="42109"/>
    <cellStyle name="一般 2 19 2 28 2" xfId="42110"/>
    <cellStyle name="一般 2 19 2 29" xfId="42111"/>
    <cellStyle name="一般 2 19 2 29 2" xfId="42112"/>
    <cellStyle name="一般 2 19 2 3" xfId="42113"/>
    <cellStyle name="一般 2 19 2 3 2" xfId="42114"/>
    <cellStyle name="一般 2 19 2 30" xfId="42115"/>
    <cellStyle name="一般 2 19 2 30 2" xfId="42116"/>
    <cellStyle name="一般 2 19 2 31" xfId="42117"/>
    <cellStyle name="一般 2 19 2 31 2" xfId="42118"/>
    <cellStyle name="一般 2 19 2 32" xfId="42119"/>
    <cellStyle name="一般 2 19 2 32 2" xfId="42120"/>
    <cellStyle name="一般 2 19 2 33" xfId="42121"/>
    <cellStyle name="一般 2 19 2 33 2" xfId="42122"/>
    <cellStyle name="一般 2 19 2 34" xfId="42123"/>
    <cellStyle name="一般 2 19 2 34 2" xfId="42124"/>
    <cellStyle name="一般 2 19 2 35" xfId="42125"/>
    <cellStyle name="一般 2 19 2 35 2" xfId="42126"/>
    <cellStyle name="一般 2 19 2 36" xfId="42127"/>
    <cellStyle name="一般 2 19 2 36 2" xfId="42128"/>
    <cellStyle name="一般 2 19 2 37" xfId="42129"/>
    <cellStyle name="一般 2 19 2 37 2" xfId="42130"/>
    <cellStyle name="一般 2 19 2 38" xfId="42131"/>
    <cellStyle name="一般 2 19 2 38 2" xfId="42132"/>
    <cellStyle name="一般 2 19 2 39" xfId="42133"/>
    <cellStyle name="一般 2 19 2 39 2" xfId="42134"/>
    <cellStyle name="一般 2 19 2 4" xfId="42135"/>
    <cellStyle name="一般 2 19 2 4 2" xfId="42136"/>
    <cellStyle name="一般 2 19 2 40" xfId="42137"/>
    <cellStyle name="一般 2 19 2 40 2" xfId="42138"/>
    <cellStyle name="一般 2 19 2 41" xfId="42139"/>
    <cellStyle name="一般 2 19 2 41 2" xfId="42140"/>
    <cellStyle name="一般 2 19 2 42" xfId="42141"/>
    <cellStyle name="一般 2 19 2 42 2" xfId="42142"/>
    <cellStyle name="一般 2 19 2 43" xfId="42143"/>
    <cellStyle name="一般 2 19 2 43 2" xfId="42144"/>
    <cellStyle name="一般 2 19 2 44" xfId="42145"/>
    <cellStyle name="一般 2 19 2 44 2" xfId="42146"/>
    <cellStyle name="一般 2 19 2 45" xfId="42147"/>
    <cellStyle name="一般 2 19 2 5" xfId="42148"/>
    <cellStyle name="一般 2 19 2 5 2" xfId="42149"/>
    <cellStyle name="一般 2 19 2 6" xfId="42150"/>
    <cellStyle name="一般 2 19 2 6 2" xfId="42151"/>
    <cellStyle name="一般 2 19 2 7" xfId="42152"/>
    <cellStyle name="一般 2 19 2 7 2" xfId="42153"/>
    <cellStyle name="一般 2 19 2 8" xfId="42154"/>
    <cellStyle name="一般 2 19 2 8 2" xfId="42155"/>
    <cellStyle name="一般 2 19 2 9" xfId="42156"/>
    <cellStyle name="一般 2 19 2 9 2" xfId="42157"/>
    <cellStyle name="一般 2 19 20" xfId="42158"/>
    <cellStyle name="一般 2 19 20 2" xfId="42159"/>
    <cellStyle name="一般 2 19 21" xfId="42160"/>
    <cellStyle name="一般 2 19 21 2" xfId="42161"/>
    <cellStyle name="一般 2 19 22" xfId="42162"/>
    <cellStyle name="一般 2 19 22 2" xfId="42163"/>
    <cellStyle name="一般 2 19 23" xfId="42164"/>
    <cellStyle name="一般 2 19 23 2" xfId="42165"/>
    <cellStyle name="一般 2 19 24" xfId="42166"/>
    <cellStyle name="一般 2 19 24 2" xfId="42167"/>
    <cellStyle name="一般 2 19 25" xfId="42168"/>
    <cellStyle name="一般 2 19 25 2" xfId="42169"/>
    <cellStyle name="一般 2 19 26" xfId="42170"/>
    <cellStyle name="一般 2 19 26 2" xfId="42171"/>
    <cellStyle name="一般 2 19 27" xfId="42172"/>
    <cellStyle name="一般 2 19 27 2" xfId="42173"/>
    <cellStyle name="一般 2 19 28" xfId="42174"/>
    <cellStyle name="一般 2 19 28 2" xfId="42175"/>
    <cellStyle name="一般 2 19 29" xfId="42176"/>
    <cellStyle name="一般 2 19 29 2" xfId="42177"/>
    <cellStyle name="一般 2 19 3" xfId="42178"/>
    <cellStyle name="一般 2 19 3 2" xfId="42179"/>
    <cellStyle name="一般 2 19 30" xfId="42180"/>
    <cellStyle name="一般 2 19 30 2" xfId="42181"/>
    <cellStyle name="一般 2 19 31" xfId="42182"/>
    <cellStyle name="一般 2 19 31 2" xfId="42183"/>
    <cellStyle name="一般 2 19 32" xfId="42184"/>
    <cellStyle name="一般 2 19 32 2" xfId="42185"/>
    <cellStyle name="一般 2 19 33" xfId="42186"/>
    <cellStyle name="一般 2 19 33 2" xfId="42187"/>
    <cellStyle name="一般 2 19 34" xfId="42188"/>
    <cellStyle name="一般 2 19 34 2" xfId="42189"/>
    <cellStyle name="一般 2 19 35" xfId="42190"/>
    <cellStyle name="一般 2 19 35 2" xfId="42191"/>
    <cellStyle name="一般 2 19 36" xfId="42192"/>
    <cellStyle name="一般 2 19 36 2" xfId="42193"/>
    <cellStyle name="一般 2 19 37" xfId="42194"/>
    <cellStyle name="一般 2 19 37 2" xfId="42195"/>
    <cellStyle name="一般 2 19 38" xfId="42196"/>
    <cellStyle name="一般 2 19 38 2" xfId="42197"/>
    <cellStyle name="一般 2 19 39" xfId="42198"/>
    <cellStyle name="一般 2 19 39 2" xfId="42199"/>
    <cellStyle name="一般 2 19 4" xfId="42200"/>
    <cellStyle name="一般 2 19 4 2" xfId="42201"/>
    <cellStyle name="一般 2 19 40" xfId="42202"/>
    <cellStyle name="一般 2 19 40 2" xfId="42203"/>
    <cellStyle name="一般 2 19 41" xfId="42204"/>
    <cellStyle name="一般 2 19 41 2" xfId="42205"/>
    <cellStyle name="一般 2 19 42" xfId="42206"/>
    <cellStyle name="一般 2 19 42 2" xfId="42207"/>
    <cellStyle name="一般 2 19 43" xfId="42208"/>
    <cellStyle name="一般 2 19 43 2" xfId="42209"/>
    <cellStyle name="一般 2 19 44" xfId="42210"/>
    <cellStyle name="一般 2 19 44 10" xfId="42211"/>
    <cellStyle name="一般 2 19 44 10 2" xfId="42212"/>
    <cellStyle name="一般 2 19 44 11" xfId="42213"/>
    <cellStyle name="一般 2 19 44 11 2" xfId="42214"/>
    <cellStyle name="一般 2 19 44 12" xfId="42215"/>
    <cellStyle name="一般 2 19 44 12 2" xfId="42216"/>
    <cellStyle name="一般 2 19 44 13" xfId="42217"/>
    <cellStyle name="一般 2 19 44 13 2" xfId="42218"/>
    <cellStyle name="一般 2 19 44 14" xfId="42219"/>
    <cellStyle name="一般 2 19 44 14 2" xfId="42220"/>
    <cellStyle name="一般 2 19 44 15" xfId="42221"/>
    <cellStyle name="一般 2 19 44 15 2" xfId="42222"/>
    <cellStyle name="一般 2 19 44 16" xfId="42223"/>
    <cellStyle name="一般 2 19 44 16 2" xfId="42224"/>
    <cellStyle name="一般 2 19 44 17" xfId="42225"/>
    <cellStyle name="一般 2 19 44 17 2" xfId="42226"/>
    <cellStyle name="一般 2 19 44 18" xfId="42227"/>
    <cellStyle name="一般 2 19 44 18 2" xfId="42228"/>
    <cellStyle name="一般 2 19 44 19" xfId="42229"/>
    <cellStyle name="一般 2 19 44 19 2" xfId="42230"/>
    <cellStyle name="一般 2 19 44 2" xfId="42231"/>
    <cellStyle name="一般 2 19 44 2 2" xfId="42232"/>
    <cellStyle name="一般 2 19 44 20" xfId="42233"/>
    <cellStyle name="一般 2 19 44 20 2" xfId="42234"/>
    <cellStyle name="一般 2 19 44 21" xfId="42235"/>
    <cellStyle name="一般 2 19 44 21 2" xfId="42236"/>
    <cellStyle name="一般 2 19 44 22" xfId="42237"/>
    <cellStyle name="一般 2 19 44 22 2" xfId="42238"/>
    <cellStyle name="一般 2 19 44 23" xfId="42239"/>
    <cellStyle name="一般 2 19 44 23 2" xfId="42240"/>
    <cellStyle name="一般 2 19 44 24" xfId="42241"/>
    <cellStyle name="一般 2 19 44 24 2" xfId="42242"/>
    <cellStyle name="一般 2 19 44 25" xfId="42243"/>
    <cellStyle name="一般 2 19 44 25 2" xfId="42244"/>
    <cellStyle name="一般 2 19 44 26" xfId="42245"/>
    <cellStyle name="一般 2 19 44 26 2" xfId="42246"/>
    <cellStyle name="一般 2 19 44 27" xfId="42247"/>
    <cellStyle name="一般 2 19 44 27 2" xfId="42248"/>
    <cellStyle name="一般 2 19 44 28" xfId="42249"/>
    <cellStyle name="一般 2 19 44 28 2" xfId="42250"/>
    <cellStyle name="一般 2 19 44 29" xfId="42251"/>
    <cellStyle name="一般 2 19 44 29 2" xfId="42252"/>
    <cellStyle name="一般 2 19 44 3" xfId="42253"/>
    <cellStyle name="一般 2 19 44 3 2" xfId="42254"/>
    <cellStyle name="一般 2 19 44 30" xfId="42255"/>
    <cellStyle name="一般 2 19 44 30 2" xfId="42256"/>
    <cellStyle name="一般 2 19 44 31" xfId="42257"/>
    <cellStyle name="一般 2 19 44 31 2" xfId="42258"/>
    <cellStyle name="一般 2 19 44 32" xfId="42259"/>
    <cellStyle name="一般 2 19 44 32 2" xfId="42260"/>
    <cellStyle name="一般 2 19 44 33" xfId="42261"/>
    <cellStyle name="一般 2 19 44 33 2" xfId="42262"/>
    <cellStyle name="一般 2 19 44 34" xfId="42263"/>
    <cellStyle name="一般 2 19 44 34 2" xfId="42264"/>
    <cellStyle name="一般 2 19 44 35" xfId="42265"/>
    <cellStyle name="一般 2 19 44 35 2" xfId="42266"/>
    <cellStyle name="一般 2 19 44 36" xfId="42267"/>
    <cellStyle name="一般 2 19 44 36 2" xfId="42268"/>
    <cellStyle name="一般 2 19 44 37" xfId="42269"/>
    <cellStyle name="一般 2 19 44 37 2" xfId="42270"/>
    <cellStyle name="一般 2 19 44 38" xfId="42271"/>
    <cellStyle name="一般 2 19 44 38 2" xfId="42272"/>
    <cellStyle name="一般 2 19 44 39" xfId="42273"/>
    <cellStyle name="一般 2 19 44 39 2" xfId="42274"/>
    <cellStyle name="一般 2 19 44 4" xfId="42275"/>
    <cellStyle name="一般 2 19 44 4 2" xfId="42276"/>
    <cellStyle name="一般 2 19 44 40" xfId="42277"/>
    <cellStyle name="一般 2 19 44 40 2" xfId="42278"/>
    <cellStyle name="一般 2 19 44 41" xfId="42279"/>
    <cellStyle name="一般 2 19 44 41 2" xfId="42280"/>
    <cellStyle name="一般 2 19 44 42" xfId="42281"/>
    <cellStyle name="一般 2 19 44 42 2" xfId="42282"/>
    <cellStyle name="一般 2 19 44 43" xfId="42283"/>
    <cellStyle name="一般 2 19 44 43 2" xfId="42284"/>
    <cellStyle name="一般 2 19 44 44" xfId="42285"/>
    <cellStyle name="一般 2 19 44 5" xfId="42286"/>
    <cellStyle name="一般 2 19 44 5 2" xfId="42287"/>
    <cellStyle name="一般 2 19 44 6" xfId="42288"/>
    <cellStyle name="一般 2 19 44 6 2" xfId="42289"/>
    <cellStyle name="一般 2 19 44 7" xfId="42290"/>
    <cellStyle name="一般 2 19 44 7 2" xfId="42291"/>
    <cellStyle name="一般 2 19 44 8" xfId="42292"/>
    <cellStyle name="一般 2 19 44 8 2" xfId="42293"/>
    <cellStyle name="一般 2 19 44 9" xfId="42294"/>
    <cellStyle name="一般 2 19 44 9 2" xfId="42295"/>
    <cellStyle name="一般 2 19 45" xfId="42296"/>
    <cellStyle name="一般 2 19 45 2" xfId="42297"/>
    <cellStyle name="一般 2 19 46" xfId="42298"/>
    <cellStyle name="一般 2 19 46 2" xfId="42299"/>
    <cellStyle name="一般 2 19 47" xfId="42300"/>
    <cellStyle name="一般 2 19 47 2" xfId="42301"/>
    <cellStyle name="一般 2 19 48" xfId="42302"/>
    <cellStyle name="一般 2 19 48 2" xfId="42303"/>
    <cellStyle name="一般 2 19 49" xfId="42304"/>
    <cellStyle name="一般 2 19 49 2" xfId="42305"/>
    <cellStyle name="一般 2 19 5" xfId="42306"/>
    <cellStyle name="一般 2 19 5 2" xfId="42307"/>
    <cellStyle name="一般 2 19 50" xfId="42308"/>
    <cellStyle name="一般 2 19 50 2" xfId="42309"/>
    <cellStyle name="一般 2 19 51" xfId="42310"/>
    <cellStyle name="一般 2 19 51 2" xfId="42311"/>
    <cellStyle name="一般 2 19 52" xfId="42312"/>
    <cellStyle name="一般 2 19 52 2" xfId="42313"/>
    <cellStyle name="一般 2 19 53" xfId="42314"/>
    <cellStyle name="一般 2 19 53 2" xfId="42315"/>
    <cellStyle name="一般 2 19 54" xfId="42316"/>
    <cellStyle name="一般 2 19 54 2" xfId="42317"/>
    <cellStyle name="一般 2 19 55" xfId="42318"/>
    <cellStyle name="一般 2 19 55 2" xfId="42319"/>
    <cellStyle name="一般 2 19 56" xfId="42320"/>
    <cellStyle name="一般 2 19 56 2" xfId="42321"/>
    <cellStyle name="一般 2 19 57" xfId="42322"/>
    <cellStyle name="一般 2 19 57 2" xfId="42323"/>
    <cellStyle name="一般 2 19 58" xfId="42324"/>
    <cellStyle name="一般 2 19 58 2" xfId="42325"/>
    <cellStyle name="一般 2 19 59" xfId="42326"/>
    <cellStyle name="一般 2 19 59 2" xfId="42327"/>
    <cellStyle name="一般 2 19 6" xfId="42328"/>
    <cellStyle name="一般 2 19 6 2" xfId="42329"/>
    <cellStyle name="一般 2 19 60" xfId="42330"/>
    <cellStyle name="一般 2 19 60 2" xfId="42331"/>
    <cellStyle name="一般 2 19 61" xfId="42332"/>
    <cellStyle name="一般 2 19 61 2" xfId="42333"/>
    <cellStyle name="一般 2 19 62" xfId="42334"/>
    <cellStyle name="一般 2 19 62 2" xfId="42335"/>
    <cellStyle name="一般 2 19 63" xfId="42336"/>
    <cellStyle name="一般 2 19 63 2" xfId="42337"/>
    <cellStyle name="一般 2 19 64" xfId="42338"/>
    <cellStyle name="一般 2 19 64 2" xfId="42339"/>
    <cellStyle name="一般 2 19 65" xfId="42340"/>
    <cellStyle name="一般 2 19 65 2" xfId="42341"/>
    <cellStyle name="一般 2 19 66" xfId="42342"/>
    <cellStyle name="一般 2 19 66 2" xfId="42343"/>
    <cellStyle name="一般 2 19 67" xfId="42344"/>
    <cellStyle name="一般 2 19 67 2" xfId="42345"/>
    <cellStyle name="一般 2 19 68" xfId="42346"/>
    <cellStyle name="一般 2 19 68 2" xfId="42347"/>
    <cellStyle name="一般 2 19 69" xfId="42348"/>
    <cellStyle name="一般 2 19 69 2" xfId="42349"/>
    <cellStyle name="一般 2 19 7" xfId="42350"/>
    <cellStyle name="一般 2 19 7 2" xfId="42351"/>
    <cellStyle name="一般 2 19 70" xfId="42352"/>
    <cellStyle name="一般 2 19 70 2" xfId="42353"/>
    <cellStyle name="一般 2 19 71" xfId="42354"/>
    <cellStyle name="一般 2 19 71 2" xfId="42355"/>
    <cellStyle name="一般 2 19 72" xfId="42356"/>
    <cellStyle name="一般 2 19 72 2" xfId="42357"/>
    <cellStyle name="一般 2 19 73" xfId="42358"/>
    <cellStyle name="一般 2 19 73 2" xfId="42359"/>
    <cellStyle name="一般 2 19 74" xfId="42360"/>
    <cellStyle name="一般 2 19 74 2" xfId="42361"/>
    <cellStyle name="一般 2 19 75" xfId="42362"/>
    <cellStyle name="一般 2 19 75 2" xfId="42363"/>
    <cellStyle name="一般 2 19 76" xfId="42364"/>
    <cellStyle name="一般 2 19 76 2" xfId="42365"/>
    <cellStyle name="一般 2 19 77" xfId="42366"/>
    <cellStyle name="一般 2 19 77 2" xfId="42367"/>
    <cellStyle name="一般 2 19 78" xfId="42368"/>
    <cellStyle name="一般 2 19 78 2" xfId="42369"/>
    <cellStyle name="一般 2 19 79" xfId="42370"/>
    <cellStyle name="一般 2 19 79 2" xfId="42371"/>
    <cellStyle name="一般 2 19 8" xfId="42372"/>
    <cellStyle name="一般 2 19 8 2" xfId="42373"/>
    <cellStyle name="一般 2 19 80" xfId="42374"/>
    <cellStyle name="一般 2 19 80 2" xfId="42375"/>
    <cellStyle name="一般 2 19 81" xfId="42376"/>
    <cellStyle name="一般 2 19 81 2" xfId="42377"/>
    <cellStyle name="一般 2 19 82" xfId="42378"/>
    <cellStyle name="一般 2 19 82 2" xfId="42379"/>
    <cellStyle name="一般 2 19 83" xfId="42380"/>
    <cellStyle name="一般 2 19 83 2" xfId="42381"/>
    <cellStyle name="一般 2 19 84" xfId="42382"/>
    <cellStyle name="一般 2 19 84 2" xfId="42383"/>
    <cellStyle name="一般 2 19 85" xfId="42384"/>
    <cellStyle name="一般 2 19 85 2" xfId="42385"/>
    <cellStyle name="一般 2 19 86" xfId="42386"/>
    <cellStyle name="一般 2 19 9" xfId="42387"/>
    <cellStyle name="一般 2 19 9 2" xfId="42388"/>
    <cellStyle name="一般 2 2" xfId="42389"/>
    <cellStyle name="一般 2 2 2" xfId="42390"/>
    <cellStyle name="一般 2 2 2 2" xfId="42391"/>
    <cellStyle name="一般 2 2 2 2 2" xfId="42392"/>
    <cellStyle name="一般 2 2 2 2 3" xfId="42393"/>
    <cellStyle name="一般 2 2 3" xfId="42394"/>
    <cellStyle name="一般 2 2 3 2" xfId="42395"/>
    <cellStyle name="一般 2 2 4" xfId="42396"/>
    <cellStyle name="一般 2 2 4 2" xfId="42397"/>
    <cellStyle name="一般 2 2 4 3" xfId="42398"/>
    <cellStyle name="一般 2 2 4 4" xfId="42399"/>
    <cellStyle name="一般 2 2 5" xfId="42400"/>
    <cellStyle name="一般 2 2 6" xfId="42401"/>
    <cellStyle name="一般 2 20" xfId="42402"/>
    <cellStyle name="一般 2 20 10" xfId="42403"/>
    <cellStyle name="一般 2 20 10 2" xfId="42404"/>
    <cellStyle name="一般 2 20 11" xfId="42405"/>
    <cellStyle name="一般 2 20 11 2" xfId="42406"/>
    <cellStyle name="一般 2 20 12" xfId="42407"/>
    <cellStyle name="一般 2 20 12 2" xfId="42408"/>
    <cellStyle name="一般 2 20 13" xfId="42409"/>
    <cellStyle name="一般 2 20 13 2" xfId="42410"/>
    <cellStyle name="一般 2 20 14" xfId="42411"/>
    <cellStyle name="一般 2 20 14 2" xfId="42412"/>
    <cellStyle name="一般 2 20 15" xfId="42413"/>
    <cellStyle name="一般 2 20 15 2" xfId="42414"/>
    <cellStyle name="一般 2 20 16" xfId="42415"/>
    <cellStyle name="一般 2 20 16 2" xfId="42416"/>
    <cellStyle name="一般 2 20 17" xfId="42417"/>
    <cellStyle name="一般 2 20 17 2" xfId="42418"/>
    <cellStyle name="一般 2 20 18" xfId="42419"/>
    <cellStyle name="一般 2 20 18 2" xfId="42420"/>
    <cellStyle name="一般 2 20 19" xfId="42421"/>
    <cellStyle name="一般 2 20 19 2" xfId="42422"/>
    <cellStyle name="一般 2 20 2" xfId="42423"/>
    <cellStyle name="一般 2 20 2 10" xfId="42424"/>
    <cellStyle name="一般 2 20 2 10 2" xfId="42425"/>
    <cellStyle name="一般 2 20 2 11" xfId="42426"/>
    <cellStyle name="一般 2 20 2 11 2" xfId="42427"/>
    <cellStyle name="一般 2 20 2 12" xfId="42428"/>
    <cellStyle name="一般 2 20 2 12 2" xfId="42429"/>
    <cellStyle name="一般 2 20 2 13" xfId="42430"/>
    <cellStyle name="一般 2 20 2 13 2" xfId="42431"/>
    <cellStyle name="一般 2 20 2 14" xfId="42432"/>
    <cellStyle name="一般 2 20 2 14 2" xfId="42433"/>
    <cellStyle name="一般 2 20 2 15" xfId="42434"/>
    <cellStyle name="一般 2 20 2 15 2" xfId="42435"/>
    <cellStyle name="一般 2 20 2 16" xfId="42436"/>
    <cellStyle name="一般 2 20 2 16 2" xfId="42437"/>
    <cellStyle name="一般 2 20 2 17" xfId="42438"/>
    <cellStyle name="一般 2 20 2 17 2" xfId="42439"/>
    <cellStyle name="一般 2 20 2 18" xfId="42440"/>
    <cellStyle name="一般 2 20 2 18 2" xfId="42441"/>
    <cellStyle name="一般 2 20 2 19" xfId="42442"/>
    <cellStyle name="一般 2 20 2 19 2" xfId="42443"/>
    <cellStyle name="一般 2 20 2 2" xfId="42444"/>
    <cellStyle name="一般 2 20 2 2 2" xfId="42445"/>
    <cellStyle name="一般 2 20 2 20" xfId="42446"/>
    <cellStyle name="一般 2 20 2 20 2" xfId="42447"/>
    <cellStyle name="一般 2 20 2 21" xfId="42448"/>
    <cellStyle name="一般 2 20 2 21 2" xfId="42449"/>
    <cellStyle name="一般 2 20 2 22" xfId="42450"/>
    <cellStyle name="一般 2 20 2 22 2" xfId="42451"/>
    <cellStyle name="一般 2 20 2 23" xfId="42452"/>
    <cellStyle name="一般 2 20 2 23 2" xfId="42453"/>
    <cellStyle name="一般 2 20 2 24" xfId="42454"/>
    <cellStyle name="一般 2 20 2 24 2" xfId="42455"/>
    <cellStyle name="一般 2 20 2 25" xfId="42456"/>
    <cellStyle name="一般 2 20 2 25 2" xfId="42457"/>
    <cellStyle name="一般 2 20 2 26" xfId="42458"/>
    <cellStyle name="一般 2 20 2 26 2" xfId="42459"/>
    <cellStyle name="一般 2 20 2 27" xfId="42460"/>
    <cellStyle name="一般 2 20 2 27 2" xfId="42461"/>
    <cellStyle name="一般 2 20 2 28" xfId="42462"/>
    <cellStyle name="一般 2 20 2 28 2" xfId="42463"/>
    <cellStyle name="一般 2 20 2 29" xfId="42464"/>
    <cellStyle name="一般 2 20 2 29 2" xfId="42465"/>
    <cellStyle name="一般 2 20 2 3" xfId="42466"/>
    <cellStyle name="一般 2 20 2 3 2" xfId="42467"/>
    <cellStyle name="一般 2 20 2 30" xfId="42468"/>
    <cellStyle name="一般 2 20 2 30 2" xfId="42469"/>
    <cellStyle name="一般 2 20 2 31" xfId="42470"/>
    <cellStyle name="一般 2 20 2 31 2" xfId="42471"/>
    <cellStyle name="一般 2 20 2 32" xfId="42472"/>
    <cellStyle name="一般 2 20 2 32 2" xfId="42473"/>
    <cellStyle name="一般 2 20 2 33" xfId="42474"/>
    <cellStyle name="一般 2 20 2 33 2" xfId="42475"/>
    <cellStyle name="一般 2 20 2 34" xfId="42476"/>
    <cellStyle name="一般 2 20 2 34 2" xfId="42477"/>
    <cellStyle name="一般 2 20 2 35" xfId="42478"/>
    <cellStyle name="一般 2 20 2 35 2" xfId="42479"/>
    <cellStyle name="一般 2 20 2 36" xfId="42480"/>
    <cellStyle name="一般 2 20 2 36 2" xfId="42481"/>
    <cellStyle name="一般 2 20 2 37" xfId="42482"/>
    <cellStyle name="一般 2 20 2 37 2" xfId="42483"/>
    <cellStyle name="一般 2 20 2 38" xfId="42484"/>
    <cellStyle name="一般 2 20 2 38 2" xfId="42485"/>
    <cellStyle name="一般 2 20 2 39" xfId="42486"/>
    <cellStyle name="一般 2 20 2 39 2" xfId="42487"/>
    <cellStyle name="一般 2 20 2 4" xfId="42488"/>
    <cellStyle name="一般 2 20 2 4 2" xfId="42489"/>
    <cellStyle name="一般 2 20 2 40" xfId="42490"/>
    <cellStyle name="一般 2 20 2 40 2" xfId="42491"/>
    <cellStyle name="一般 2 20 2 41" xfId="42492"/>
    <cellStyle name="一般 2 20 2 41 2" xfId="42493"/>
    <cellStyle name="一般 2 20 2 42" xfId="42494"/>
    <cellStyle name="一般 2 20 2 42 2" xfId="42495"/>
    <cellStyle name="一般 2 20 2 43" xfId="42496"/>
    <cellStyle name="一般 2 20 2 43 2" xfId="42497"/>
    <cellStyle name="一般 2 20 2 44" xfId="42498"/>
    <cellStyle name="一般 2 20 2 5" xfId="42499"/>
    <cellStyle name="一般 2 20 2 5 2" xfId="42500"/>
    <cellStyle name="一般 2 20 2 6" xfId="42501"/>
    <cellStyle name="一般 2 20 2 6 2" xfId="42502"/>
    <cellStyle name="一般 2 20 2 7" xfId="42503"/>
    <cellStyle name="一般 2 20 2 7 2" xfId="42504"/>
    <cellStyle name="一般 2 20 2 8" xfId="42505"/>
    <cellStyle name="一般 2 20 2 8 2" xfId="42506"/>
    <cellStyle name="一般 2 20 2 9" xfId="42507"/>
    <cellStyle name="一般 2 20 2 9 2" xfId="42508"/>
    <cellStyle name="一般 2 20 20" xfId="42509"/>
    <cellStyle name="一般 2 20 20 2" xfId="42510"/>
    <cellStyle name="一般 2 20 21" xfId="42511"/>
    <cellStyle name="一般 2 20 21 2" xfId="42512"/>
    <cellStyle name="一般 2 20 22" xfId="42513"/>
    <cellStyle name="一般 2 20 22 2" xfId="42514"/>
    <cellStyle name="一般 2 20 23" xfId="42515"/>
    <cellStyle name="一般 2 20 23 2" xfId="42516"/>
    <cellStyle name="一般 2 20 24" xfId="42517"/>
    <cellStyle name="一般 2 20 24 2" xfId="42518"/>
    <cellStyle name="一般 2 20 25" xfId="42519"/>
    <cellStyle name="一般 2 20 25 2" xfId="42520"/>
    <cellStyle name="一般 2 20 26" xfId="42521"/>
    <cellStyle name="一般 2 20 26 2" xfId="42522"/>
    <cellStyle name="一般 2 20 27" xfId="42523"/>
    <cellStyle name="一般 2 20 27 2" xfId="42524"/>
    <cellStyle name="一般 2 20 28" xfId="42525"/>
    <cellStyle name="一般 2 20 28 2" xfId="42526"/>
    <cellStyle name="一般 2 20 29" xfId="42527"/>
    <cellStyle name="一般 2 20 29 2" xfId="42528"/>
    <cellStyle name="一般 2 20 3" xfId="42529"/>
    <cellStyle name="一般 2 20 3 2" xfId="42530"/>
    <cellStyle name="一般 2 20 30" xfId="42531"/>
    <cellStyle name="一般 2 20 30 2" xfId="42532"/>
    <cellStyle name="一般 2 20 31" xfId="42533"/>
    <cellStyle name="一般 2 20 31 2" xfId="42534"/>
    <cellStyle name="一般 2 20 32" xfId="42535"/>
    <cellStyle name="一般 2 20 32 2" xfId="42536"/>
    <cellStyle name="一般 2 20 33" xfId="42537"/>
    <cellStyle name="一般 2 20 33 2" xfId="42538"/>
    <cellStyle name="一般 2 20 34" xfId="42539"/>
    <cellStyle name="一般 2 20 34 2" xfId="42540"/>
    <cellStyle name="一般 2 20 35" xfId="42541"/>
    <cellStyle name="一般 2 20 35 2" xfId="42542"/>
    <cellStyle name="一般 2 20 36" xfId="42543"/>
    <cellStyle name="一般 2 20 36 2" xfId="42544"/>
    <cellStyle name="一般 2 20 37" xfId="42545"/>
    <cellStyle name="一般 2 20 37 2" xfId="42546"/>
    <cellStyle name="一般 2 20 38" xfId="42547"/>
    <cellStyle name="一般 2 20 38 2" xfId="42548"/>
    <cellStyle name="一般 2 20 39" xfId="42549"/>
    <cellStyle name="一般 2 20 39 2" xfId="42550"/>
    <cellStyle name="一般 2 20 4" xfId="42551"/>
    <cellStyle name="一般 2 20 4 2" xfId="42552"/>
    <cellStyle name="一般 2 20 40" xfId="42553"/>
    <cellStyle name="一般 2 20 40 2" xfId="42554"/>
    <cellStyle name="一般 2 20 41" xfId="42555"/>
    <cellStyle name="一般 2 20 41 2" xfId="42556"/>
    <cellStyle name="一般 2 20 42" xfId="42557"/>
    <cellStyle name="一般 2 20 42 2" xfId="42558"/>
    <cellStyle name="一般 2 20 43" xfId="42559"/>
    <cellStyle name="一般 2 20 43 2" xfId="42560"/>
    <cellStyle name="一般 2 20 44" xfId="42561"/>
    <cellStyle name="一般 2 20 44 2" xfId="42562"/>
    <cellStyle name="一般 2 20 45" xfId="42563"/>
    <cellStyle name="一般 2 20 5" xfId="42564"/>
    <cellStyle name="一般 2 20 5 2" xfId="42565"/>
    <cellStyle name="一般 2 20 6" xfId="42566"/>
    <cellStyle name="一般 2 20 6 2" xfId="42567"/>
    <cellStyle name="一般 2 20 7" xfId="42568"/>
    <cellStyle name="一般 2 20 7 2" xfId="42569"/>
    <cellStyle name="一般 2 20 8" xfId="42570"/>
    <cellStyle name="一般 2 20 8 2" xfId="42571"/>
    <cellStyle name="一般 2 20 9" xfId="42572"/>
    <cellStyle name="一般 2 20 9 2" xfId="42573"/>
    <cellStyle name="一般 2 21" xfId="42574"/>
    <cellStyle name="一般 2 21 2" xfId="42575"/>
    <cellStyle name="一般 2 22" xfId="42576"/>
    <cellStyle name="一般 2 22 2" xfId="42577"/>
    <cellStyle name="一般 2 23" xfId="42578"/>
    <cellStyle name="一般 2 23 2" xfId="42579"/>
    <cellStyle name="一般 2 24" xfId="42580"/>
    <cellStyle name="一般 2 24 2" xfId="42581"/>
    <cellStyle name="一般 2 25" xfId="42582"/>
    <cellStyle name="一般 2 25 2" xfId="42583"/>
    <cellStyle name="一般 2 26" xfId="42584"/>
    <cellStyle name="一般 2 26 2" xfId="42585"/>
    <cellStyle name="一般 2 27" xfId="42586"/>
    <cellStyle name="一般 2 27 2" xfId="42587"/>
    <cellStyle name="一般 2 28" xfId="42588"/>
    <cellStyle name="一般 2 28 2" xfId="42589"/>
    <cellStyle name="一般 2 29" xfId="42590"/>
    <cellStyle name="一般 2 29 2" xfId="42591"/>
    <cellStyle name="一般 2 3" xfId="42592"/>
    <cellStyle name="一般 2 3 2" xfId="42593"/>
    <cellStyle name="一般 2 3 2 2" xfId="42594"/>
    <cellStyle name="一般 2 3 2 2 2" xfId="42595"/>
    <cellStyle name="一般 2 3 2 2 3" xfId="42596"/>
    <cellStyle name="一般 2 3 3" xfId="42597"/>
    <cellStyle name="一般 2 3 3 2" xfId="42598"/>
    <cellStyle name="一般 2 3 4" xfId="42599"/>
    <cellStyle name="一般 2 3 4 2" xfId="42600"/>
    <cellStyle name="一般 2 3 5" xfId="42601"/>
    <cellStyle name="一般 2 30" xfId="42602"/>
    <cellStyle name="一般 2 30 2" xfId="42603"/>
    <cellStyle name="一般 2 31" xfId="42604"/>
    <cellStyle name="一般 2 31 2" xfId="42605"/>
    <cellStyle name="一般 2 32" xfId="42606"/>
    <cellStyle name="一般 2 32 2" xfId="42607"/>
    <cellStyle name="一般 2 33" xfId="42608"/>
    <cellStyle name="一般 2 33 2" xfId="42609"/>
    <cellStyle name="一般 2 34" xfId="42610"/>
    <cellStyle name="一般 2 34 2" xfId="42611"/>
    <cellStyle name="一般 2 35" xfId="42612"/>
    <cellStyle name="一般 2 35 2" xfId="42613"/>
    <cellStyle name="一般 2 36" xfId="42614"/>
    <cellStyle name="一般 2 36 2" xfId="42615"/>
    <cellStyle name="一般 2 37" xfId="42616"/>
    <cellStyle name="一般 2 37 2" xfId="42617"/>
    <cellStyle name="一般 2 38" xfId="42618"/>
    <cellStyle name="一般 2 38 2" xfId="42619"/>
    <cellStyle name="一般 2 39" xfId="42620"/>
    <cellStyle name="一般 2 39 2" xfId="42621"/>
    <cellStyle name="一般 2 4" xfId="42622"/>
    <cellStyle name="一般 2 4 2" xfId="42623"/>
    <cellStyle name="一般 2 4 2 2" xfId="42624"/>
    <cellStyle name="一般 2 4 2 2 2" xfId="42625"/>
    <cellStyle name="一般 2 4 2 2 3" xfId="42626"/>
    <cellStyle name="一般 2 4 2 3" xfId="42627"/>
    <cellStyle name="一般 2 4 3" xfId="42628"/>
    <cellStyle name="一般 2 4 3 2" xfId="42629"/>
    <cellStyle name="一般 2 4 4" xfId="42630"/>
    <cellStyle name="一般 2 4 4 2" xfId="42631"/>
    <cellStyle name="一般 2 4 5" xfId="42632"/>
    <cellStyle name="一般 2 4 5 2" xfId="42633"/>
    <cellStyle name="一般 2 4 6" xfId="42634"/>
    <cellStyle name="一般 2 4 6 2" xfId="42635"/>
    <cellStyle name="一般 2 4 7" xfId="42636"/>
    <cellStyle name="一般 2 4 7 2" xfId="42637"/>
    <cellStyle name="一般 2 4 8" xfId="42638"/>
    <cellStyle name="一般 2 4 8 2" xfId="42639"/>
    <cellStyle name="一般 2 4 9" xfId="42640"/>
    <cellStyle name="一般 2 4 9 2" xfId="42641"/>
    <cellStyle name="一般 2 4 9 3" xfId="42642"/>
    <cellStyle name="一般 2 40" xfId="42643"/>
    <cellStyle name="一般 2 40 2" xfId="42644"/>
    <cellStyle name="一般 2 41" xfId="42645"/>
    <cellStyle name="一般 2 41 2" xfId="42646"/>
    <cellStyle name="一般 2 42" xfId="42647"/>
    <cellStyle name="一般 2 42 2" xfId="42648"/>
    <cellStyle name="一般 2 43" xfId="42649"/>
    <cellStyle name="一般 2 43 2" xfId="42650"/>
    <cellStyle name="一般 2 44" xfId="42651"/>
    <cellStyle name="一般 2 44 2" xfId="42652"/>
    <cellStyle name="一般 2 45" xfId="42653"/>
    <cellStyle name="一般 2 45 2" xfId="42654"/>
    <cellStyle name="一般 2 46" xfId="42655"/>
    <cellStyle name="一般 2 46 2" xfId="42656"/>
    <cellStyle name="一般 2 47" xfId="42657"/>
    <cellStyle name="一般 2 47 2" xfId="42658"/>
    <cellStyle name="一般 2 48" xfId="42659"/>
    <cellStyle name="一般 2 48 2" xfId="42660"/>
    <cellStyle name="一般 2 49" xfId="42661"/>
    <cellStyle name="一般 2 49 2" xfId="42662"/>
    <cellStyle name="一般 2 5" xfId="42663"/>
    <cellStyle name="一般 2 5 2" xfId="42664"/>
    <cellStyle name="一般 2 5 2 2" xfId="42665"/>
    <cellStyle name="一般 2 5 3" xfId="42666"/>
    <cellStyle name="一般 2 5 3 2" xfId="42667"/>
    <cellStyle name="一般 2 5 4" xfId="42668"/>
    <cellStyle name="一般 2 5 4 2" xfId="42669"/>
    <cellStyle name="一般 2 5 5" xfId="42670"/>
    <cellStyle name="一般 2 5 5 2" xfId="42671"/>
    <cellStyle name="一般 2 5 6" xfId="42672"/>
    <cellStyle name="一般 2 5 6 2" xfId="42673"/>
    <cellStyle name="一般 2 5 7" xfId="42674"/>
    <cellStyle name="一般 2 50" xfId="42675"/>
    <cellStyle name="一般 2 50 2" xfId="42676"/>
    <cellStyle name="一般 2 51" xfId="42677"/>
    <cellStyle name="一般 2 51 2" xfId="42678"/>
    <cellStyle name="一般 2 52" xfId="42679"/>
    <cellStyle name="一般 2 52 2" xfId="42680"/>
    <cellStyle name="一般 2 53" xfId="42681"/>
    <cellStyle name="一般 2 53 2" xfId="42682"/>
    <cellStyle name="一般 2 54" xfId="42683"/>
    <cellStyle name="一般 2 54 2" xfId="42684"/>
    <cellStyle name="一般 2 55" xfId="42685"/>
    <cellStyle name="一般 2 55 2" xfId="42686"/>
    <cellStyle name="一般 2 56" xfId="42687"/>
    <cellStyle name="一般 2 56 2" xfId="42688"/>
    <cellStyle name="一般 2 57" xfId="42689"/>
    <cellStyle name="一般 2 57 2" xfId="42690"/>
    <cellStyle name="一般 2 58" xfId="42691"/>
    <cellStyle name="一般 2 58 2" xfId="42692"/>
    <cellStyle name="一般 2 59" xfId="42693"/>
    <cellStyle name="一般 2 59 2" xfId="42694"/>
    <cellStyle name="一般 2 6" xfId="42695"/>
    <cellStyle name="一般 2 6 2" xfId="42696"/>
    <cellStyle name="一般 2 6 2 2" xfId="42697"/>
    <cellStyle name="一般 2 6 3" xfId="42698"/>
    <cellStyle name="一般 2 6 3 2" xfId="42699"/>
    <cellStyle name="一般 2 6 4" xfId="42700"/>
    <cellStyle name="一般 2 6 4 2" xfId="42701"/>
    <cellStyle name="一般 2 6 5" xfId="42702"/>
    <cellStyle name="一般 2 6 5 2" xfId="42703"/>
    <cellStyle name="一般 2 6 6" xfId="42704"/>
    <cellStyle name="一般 2 60" xfId="42705"/>
    <cellStyle name="一般 2 60 2" xfId="42706"/>
    <cellStyle name="一般 2 61" xfId="42707"/>
    <cellStyle name="一般 2 61 10" xfId="42708"/>
    <cellStyle name="一般 2 61 10 2" xfId="42709"/>
    <cellStyle name="一般 2 61 11" xfId="42710"/>
    <cellStyle name="一般 2 61 11 2" xfId="42711"/>
    <cellStyle name="一般 2 61 12" xfId="42712"/>
    <cellStyle name="一般 2 61 12 2" xfId="42713"/>
    <cellStyle name="一般 2 61 13" xfId="42714"/>
    <cellStyle name="一般 2 61 13 2" xfId="42715"/>
    <cellStyle name="一般 2 61 14" xfId="42716"/>
    <cellStyle name="一般 2 61 14 2" xfId="42717"/>
    <cellStyle name="一般 2 61 15" xfId="42718"/>
    <cellStyle name="一般 2 61 15 2" xfId="42719"/>
    <cellStyle name="一般 2 61 16" xfId="42720"/>
    <cellStyle name="一般 2 61 16 2" xfId="42721"/>
    <cellStyle name="一般 2 61 17" xfId="42722"/>
    <cellStyle name="一般 2 61 17 2" xfId="42723"/>
    <cellStyle name="一般 2 61 18" xfId="42724"/>
    <cellStyle name="一般 2 61 18 2" xfId="42725"/>
    <cellStyle name="一般 2 61 19" xfId="42726"/>
    <cellStyle name="一般 2 61 19 2" xfId="42727"/>
    <cellStyle name="一般 2 61 2" xfId="42728"/>
    <cellStyle name="一般 2 61 2 2" xfId="42729"/>
    <cellStyle name="一般 2 61 20" xfId="42730"/>
    <cellStyle name="一般 2 61 20 2" xfId="42731"/>
    <cellStyle name="一般 2 61 21" xfId="42732"/>
    <cellStyle name="一般 2 61 21 2" xfId="42733"/>
    <cellStyle name="一般 2 61 22" xfId="42734"/>
    <cellStyle name="一般 2 61 22 2" xfId="42735"/>
    <cellStyle name="一般 2 61 23" xfId="42736"/>
    <cellStyle name="一般 2 61 23 2" xfId="42737"/>
    <cellStyle name="一般 2 61 24" xfId="42738"/>
    <cellStyle name="一般 2 61 24 2" xfId="42739"/>
    <cellStyle name="一般 2 61 25" xfId="42740"/>
    <cellStyle name="一般 2 61 25 2" xfId="42741"/>
    <cellStyle name="一般 2 61 26" xfId="42742"/>
    <cellStyle name="一般 2 61 26 2" xfId="42743"/>
    <cellStyle name="一般 2 61 27" xfId="42744"/>
    <cellStyle name="一般 2 61 27 2" xfId="42745"/>
    <cellStyle name="一般 2 61 28" xfId="42746"/>
    <cellStyle name="一般 2 61 28 2" xfId="42747"/>
    <cellStyle name="一般 2 61 29" xfId="42748"/>
    <cellStyle name="一般 2 61 29 2" xfId="42749"/>
    <cellStyle name="一般 2 61 3" xfId="42750"/>
    <cellStyle name="一般 2 61 3 2" xfId="42751"/>
    <cellStyle name="一般 2 61 30" xfId="42752"/>
    <cellStyle name="一般 2 61 30 2" xfId="42753"/>
    <cellStyle name="一般 2 61 31" xfId="42754"/>
    <cellStyle name="一般 2 61 31 2" xfId="42755"/>
    <cellStyle name="一般 2 61 32" xfId="42756"/>
    <cellStyle name="一般 2 61 32 2" xfId="42757"/>
    <cellStyle name="一般 2 61 33" xfId="42758"/>
    <cellStyle name="一般 2 61 33 2" xfId="42759"/>
    <cellStyle name="一般 2 61 34" xfId="42760"/>
    <cellStyle name="一般 2 61 34 2" xfId="42761"/>
    <cellStyle name="一般 2 61 35" xfId="42762"/>
    <cellStyle name="一般 2 61 35 2" xfId="42763"/>
    <cellStyle name="一般 2 61 36" xfId="42764"/>
    <cellStyle name="一般 2 61 36 2" xfId="42765"/>
    <cellStyle name="一般 2 61 37" xfId="42766"/>
    <cellStyle name="一般 2 61 37 2" xfId="42767"/>
    <cellStyle name="一般 2 61 38" xfId="42768"/>
    <cellStyle name="一般 2 61 38 2" xfId="42769"/>
    <cellStyle name="一般 2 61 39" xfId="42770"/>
    <cellStyle name="一般 2 61 39 2" xfId="42771"/>
    <cellStyle name="一般 2 61 4" xfId="42772"/>
    <cellStyle name="一般 2 61 4 2" xfId="42773"/>
    <cellStyle name="一般 2 61 40" xfId="42774"/>
    <cellStyle name="一般 2 61 40 2" xfId="42775"/>
    <cellStyle name="一般 2 61 41" xfId="42776"/>
    <cellStyle name="一般 2 61 41 2" xfId="42777"/>
    <cellStyle name="一般 2 61 42" xfId="42778"/>
    <cellStyle name="一般 2 61 42 2" xfId="42779"/>
    <cellStyle name="一般 2 61 43" xfId="42780"/>
    <cellStyle name="一般 2 61 43 2" xfId="42781"/>
    <cellStyle name="一般 2 61 44" xfId="42782"/>
    <cellStyle name="一般 2 61 5" xfId="42783"/>
    <cellStyle name="一般 2 61 5 2" xfId="42784"/>
    <cellStyle name="一般 2 61 6" xfId="42785"/>
    <cellStyle name="一般 2 61 6 2" xfId="42786"/>
    <cellStyle name="一般 2 61 7" xfId="42787"/>
    <cellStyle name="一般 2 61 7 2" xfId="42788"/>
    <cellStyle name="一般 2 61 8" xfId="42789"/>
    <cellStyle name="一般 2 61 8 2" xfId="42790"/>
    <cellStyle name="一般 2 61 9" xfId="42791"/>
    <cellStyle name="一般 2 61 9 2" xfId="42792"/>
    <cellStyle name="一般 2 62" xfId="42793"/>
    <cellStyle name="一般 2 62 2" xfId="42794"/>
    <cellStyle name="一般 2 63" xfId="42795"/>
    <cellStyle name="一般 2 63 2" xfId="42796"/>
    <cellStyle name="一般 2 64" xfId="42797"/>
    <cellStyle name="一般 2 64 2" xfId="42798"/>
    <cellStyle name="一般 2 65" xfId="42799"/>
    <cellStyle name="一般 2 65 2" xfId="42800"/>
    <cellStyle name="一般 2 66" xfId="42801"/>
    <cellStyle name="一般 2 66 2" xfId="42802"/>
    <cellStyle name="一般 2 67" xfId="42803"/>
    <cellStyle name="一般 2 67 2" xfId="42804"/>
    <cellStyle name="一般 2 68" xfId="42805"/>
    <cellStyle name="一般 2 68 2" xfId="42806"/>
    <cellStyle name="一般 2 69" xfId="42807"/>
    <cellStyle name="一般 2 69 2" xfId="42808"/>
    <cellStyle name="一般 2 7" xfId="42809"/>
    <cellStyle name="一般 2 7 2" xfId="42810"/>
    <cellStyle name="一般 2 70" xfId="42811"/>
    <cellStyle name="一般 2 70 2" xfId="42812"/>
    <cellStyle name="一般 2 71" xfId="42813"/>
    <cellStyle name="一般 2 71 2" xfId="42814"/>
    <cellStyle name="一般 2 72" xfId="42815"/>
    <cellStyle name="一般 2 72 2" xfId="42816"/>
    <cellStyle name="一般 2 73" xfId="42817"/>
    <cellStyle name="一般 2 73 2" xfId="42818"/>
    <cellStyle name="一般 2 74" xfId="42819"/>
    <cellStyle name="一般 2 74 2" xfId="42820"/>
    <cellStyle name="一般 2 75" xfId="42821"/>
    <cellStyle name="一般 2 75 2" xfId="42822"/>
    <cellStyle name="一般 2 76" xfId="42823"/>
    <cellStyle name="一般 2 76 2" xfId="42824"/>
    <cellStyle name="一般 2 77" xfId="42825"/>
    <cellStyle name="一般 2 77 2" xfId="42826"/>
    <cellStyle name="一般 2 78" xfId="42827"/>
    <cellStyle name="一般 2 78 2" xfId="42828"/>
    <cellStyle name="一般 2 79" xfId="42829"/>
    <cellStyle name="一般 2 79 2" xfId="42830"/>
    <cellStyle name="一般 2 8" xfId="42831"/>
    <cellStyle name="一般 2 8 2" xfId="42832"/>
    <cellStyle name="一般 2 80" xfId="42833"/>
    <cellStyle name="一般 2 80 2" xfId="42834"/>
    <cellStyle name="一般 2 81" xfId="42835"/>
    <cellStyle name="一般 2 81 2" xfId="42836"/>
    <cellStyle name="一般 2 82" xfId="42837"/>
    <cellStyle name="一般 2 82 2" xfId="42838"/>
    <cellStyle name="一般 2 83" xfId="42839"/>
    <cellStyle name="一般 2 83 2" xfId="42840"/>
    <cellStyle name="一般 2 84" xfId="42841"/>
    <cellStyle name="一般 2 84 2" xfId="42842"/>
    <cellStyle name="一般 2 85" xfId="42843"/>
    <cellStyle name="一般 2 85 2" xfId="42844"/>
    <cellStyle name="一般 2 86" xfId="42845"/>
    <cellStyle name="一般 2 86 2" xfId="42846"/>
    <cellStyle name="一般 2 87" xfId="42847"/>
    <cellStyle name="一般 2 87 2" xfId="42848"/>
    <cellStyle name="一般 2 88" xfId="42849"/>
    <cellStyle name="一般 2 88 2" xfId="42850"/>
    <cellStyle name="一般 2 89" xfId="42851"/>
    <cellStyle name="一般 2 89 2" xfId="42852"/>
    <cellStyle name="一般 2 9" xfId="42853"/>
    <cellStyle name="一般 2 9 2" xfId="42854"/>
    <cellStyle name="一般 2 90" xfId="42855"/>
    <cellStyle name="一般 2 90 2" xfId="42856"/>
    <cellStyle name="一般 2 91" xfId="42857"/>
    <cellStyle name="一般 2 91 2" xfId="42858"/>
    <cellStyle name="一般 2 92" xfId="42859"/>
    <cellStyle name="一般 2 92 2" xfId="42860"/>
    <cellStyle name="一般 2 93" xfId="42861"/>
    <cellStyle name="一般 2 93 2" xfId="42862"/>
    <cellStyle name="一般 2 94" xfId="42863"/>
    <cellStyle name="一般 2 94 2" xfId="42864"/>
    <cellStyle name="一般 2 95" xfId="42865"/>
    <cellStyle name="一般 2 95 2" xfId="42866"/>
    <cellStyle name="一般 2 96" xfId="42867"/>
    <cellStyle name="一般 2 96 2" xfId="42868"/>
    <cellStyle name="一般 2 97" xfId="42869"/>
    <cellStyle name="一般 2 97 2" xfId="42870"/>
    <cellStyle name="一般 2 98" xfId="42871"/>
    <cellStyle name="一般 2 98 2" xfId="42872"/>
    <cellStyle name="一般 2 99" xfId="42873"/>
    <cellStyle name="一般 2 99 2" xfId="42874"/>
    <cellStyle name="一般 2_47" xfId="42875"/>
    <cellStyle name="一般 20" xfId="42876"/>
    <cellStyle name="一般 20 2" xfId="42877"/>
    <cellStyle name="一般 20 3" xfId="42878"/>
    <cellStyle name="一般 20 4" xfId="42879"/>
    <cellStyle name="一般 21" xfId="42880"/>
    <cellStyle name="一般 21 10" xfId="42881"/>
    <cellStyle name="一般 21 2" xfId="42882"/>
    <cellStyle name="一般 21 2 2" xfId="42883"/>
    <cellStyle name="一般 21 2 2 2" xfId="42884"/>
    <cellStyle name="一般 21 2 2 2 2" xfId="42885"/>
    <cellStyle name="一般 21 2 2 2 3" xfId="42886"/>
    <cellStyle name="一般 21 2 2 2 3 2" xfId="42887"/>
    <cellStyle name="一般 21 2 2 2 3 3" xfId="42888"/>
    <cellStyle name="一般 21 2 2 2 4" xfId="42889"/>
    <cellStyle name="一般 21 2 2 2 5" xfId="42890"/>
    <cellStyle name="一般 21 2 2 3" xfId="42891"/>
    <cellStyle name="一般 21 2 2 4" xfId="42892"/>
    <cellStyle name="一般 21 2 2 4 2" xfId="42893"/>
    <cellStyle name="一般 21 2 2 4 3" xfId="42894"/>
    <cellStyle name="一般 21 2 2 4 3 2" xfId="42895"/>
    <cellStyle name="一般 21 2 2 4 3 3" xfId="42896"/>
    <cellStyle name="一般 21 2 2 4 4" xfId="42897"/>
    <cellStyle name="一般 21 2 2 4 5" xfId="42898"/>
    <cellStyle name="一般 21 2 2 5" xfId="42899"/>
    <cellStyle name="一般 21 2 2 5 2" xfId="42900"/>
    <cellStyle name="一般 21 2 2 5 3" xfId="42901"/>
    <cellStyle name="一般 21 2 2 6" xfId="42902"/>
    <cellStyle name="一般 21 2 2 7" xfId="42903"/>
    <cellStyle name="一般 21 2 3" xfId="42904"/>
    <cellStyle name="一般 21 2 3 2" xfId="42905"/>
    <cellStyle name="一般 21 2 3 3" xfId="42906"/>
    <cellStyle name="一般 21 2 3 3 2" xfId="42907"/>
    <cellStyle name="一般 21 2 3 4" xfId="42908"/>
    <cellStyle name="一般 21 2 3 5" xfId="42909"/>
    <cellStyle name="一般 21 2 3 6" xfId="42910"/>
    <cellStyle name="一般 21 2 4" xfId="42911"/>
    <cellStyle name="一般 21 2 5" xfId="42912"/>
    <cellStyle name="一般 21 2 5 2" xfId="42913"/>
    <cellStyle name="一般 21 2 5 3" xfId="42914"/>
    <cellStyle name="一般 21 2 5 3 2" xfId="42915"/>
    <cellStyle name="一般 21 2 5 3 3" xfId="42916"/>
    <cellStyle name="一般 21 2 5 4" xfId="42917"/>
    <cellStyle name="一般 21 2 5 5" xfId="42918"/>
    <cellStyle name="一般 21 2 6" xfId="42919"/>
    <cellStyle name="一般 21 2 7" xfId="42920"/>
    <cellStyle name="一般 21 2 7 2" xfId="42921"/>
    <cellStyle name="一般 21 2 7 3" xfId="42922"/>
    <cellStyle name="一般 21 2 8" xfId="42923"/>
    <cellStyle name="一般 21 2 9" xfId="42924"/>
    <cellStyle name="一般 21 3" xfId="42925"/>
    <cellStyle name="一般 21 3 2" xfId="42926"/>
    <cellStyle name="一般 21 3 2 2" xfId="42927"/>
    <cellStyle name="一般 21 3 2 3" xfId="42928"/>
    <cellStyle name="一般 21 3 2 3 2" xfId="42929"/>
    <cellStyle name="一般 21 3 2 4" xfId="42930"/>
    <cellStyle name="一般 21 3 2 5" xfId="42931"/>
    <cellStyle name="一般 21 3 2 6" xfId="42932"/>
    <cellStyle name="一般 21 3 3" xfId="42933"/>
    <cellStyle name="一般 21 3 4" xfId="42934"/>
    <cellStyle name="一般 21 3 4 2" xfId="42935"/>
    <cellStyle name="一般 21 3 4 3" xfId="42936"/>
    <cellStyle name="一般 21 3 4 3 2" xfId="42937"/>
    <cellStyle name="一般 21 3 4 3 3" xfId="42938"/>
    <cellStyle name="一般 21 3 4 4" xfId="42939"/>
    <cellStyle name="一般 21 3 4 5" xfId="42940"/>
    <cellStyle name="一般 21 3 5" xfId="42941"/>
    <cellStyle name="一般 21 3 5 2" xfId="42942"/>
    <cellStyle name="一般 21 3 5 3" xfId="42943"/>
    <cellStyle name="一般 21 3 6" xfId="42944"/>
    <cellStyle name="一般 21 3 7" xfId="42945"/>
    <cellStyle name="一般 21 4" xfId="42946"/>
    <cellStyle name="一般 21 4 2" xfId="42947"/>
    <cellStyle name="一般 21 4 3" xfId="42948"/>
    <cellStyle name="一般 21 4 3 2" xfId="42949"/>
    <cellStyle name="一般 21 4 4" xfId="42950"/>
    <cellStyle name="一般 21 4 5" xfId="42951"/>
    <cellStyle name="一般 21 4 6" xfId="42952"/>
    <cellStyle name="一般 21 5" xfId="42953"/>
    <cellStyle name="一般 21 6" xfId="42954"/>
    <cellStyle name="一般 21 6 2" xfId="42955"/>
    <cellStyle name="一般 21 6 3" xfId="42956"/>
    <cellStyle name="一般 21 6 3 2" xfId="42957"/>
    <cellStyle name="一般 21 6 3 3" xfId="42958"/>
    <cellStyle name="一般 21 6 4" xfId="42959"/>
    <cellStyle name="一般 21 6 5" xfId="42960"/>
    <cellStyle name="一般 21 7" xfId="42961"/>
    <cellStyle name="一般 21 8" xfId="42962"/>
    <cellStyle name="一般 21 8 2" xfId="42963"/>
    <cellStyle name="一般 21 8 3" xfId="42964"/>
    <cellStyle name="一般 21 9" xfId="42965"/>
    <cellStyle name="一般 22" xfId="42966"/>
    <cellStyle name="一般 22 2" xfId="42967"/>
    <cellStyle name="一般 23" xfId="42968"/>
    <cellStyle name="一般 23 2" xfId="42969"/>
    <cellStyle name="一般 23 2 2" xfId="42970"/>
    <cellStyle name="一般 23 2 2 2" xfId="42971"/>
    <cellStyle name="一般 23 2 2 3" xfId="42972"/>
    <cellStyle name="一般 23 2 2 3 2" xfId="42973"/>
    <cellStyle name="一般 23 2 2 3 3" xfId="42974"/>
    <cellStyle name="一般 23 2 2 4" xfId="42975"/>
    <cellStyle name="一般 23 2 2 5" xfId="42976"/>
    <cellStyle name="一般 23 2 3" xfId="42977"/>
    <cellStyle name="一般 23 2 4" xfId="42978"/>
    <cellStyle name="一般 23 2 4 2" xfId="42979"/>
    <cellStyle name="一般 23 2 4 3" xfId="42980"/>
    <cellStyle name="一般 23 2 4 3 2" xfId="42981"/>
    <cellStyle name="一般 23 2 4 3 3" xfId="42982"/>
    <cellStyle name="一般 23 2 4 4" xfId="42983"/>
    <cellStyle name="一般 23 2 4 5" xfId="42984"/>
    <cellStyle name="一般 23 2 5" xfId="42985"/>
    <cellStyle name="一般 23 2 5 2" xfId="42986"/>
    <cellStyle name="一般 23 2 5 3" xfId="42987"/>
    <cellStyle name="一般 23 2 6" xfId="42988"/>
    <cellStyle name="一般 23 2 7" xfId="42989"/>
    <cellStyle name="一般 23 2 8" xfId="42990"/>
    <cellStyle name="一般 23 3" xfId="42991"/>
    <cellStyle name="一般 23 3 2" xfId="42992"/>
    <cellStyle name="一般 23 3 3" xfId="42993"/>
    <cellStyle name="一般 23 3 3 2" xfId="42994"/>
    <cellStyle name="一般 23 3 4" xfId="42995"/>
    <cellStyle name="一般 23 3 5" xfId="42996"/>
    <cellStyle name="一般 23 3 6" xfId="42997"/>
    <cellStyle name="一般 23 4" xfId="42998"/>
    <cellStyle name="一般 23 5" xfId="42999"/>
    <cellStyle name="一般 23 5 2" xfId="43000"/>
    <cellStyle name="一般 23 5 3" xfId="43001"/>
    <cellStyle name="一般 23 5 3 2" xfId="43002"/>
    <cellStyle name="一般 23 5 3 3" xfId="43003"/>
    <cellStyle name="一般 23 5 4" xfId="43004"/>
    <cellStyle name="一般 23 5 5" xfId="43005"/>
    <cellStyle name="一般 23 6" xfId="43006"/>
    <cellStyle name="一般 23 7" xfId="43007"/>
    <cellStyle name="一般 23 7 2" xfId="43008"/>
    <cellStyle name="一般 23 7 3" xfId="43009"/>
    <cellStyle name="一般 23 8" xfId="43010"/>
    <cellStyle name="一般 23 9" xfId="43011"/>
    <cellStyle name="一般 24" xfId="43012"/>
    <cellStyle name="一般 24 2" xfId="43013"/>
    <cellStyle name="一般 24 2 2" xfId="43014"/>
    <cellStyle name="一般 24 3" xfId="43015"/>
    <cellStyle name="一般 25" xfId="43016"/>
    <cellStyle name="一般 25 2" xfId="43017"/>
    <cellStyle name="一般 25 2 2" xfId="43018"/>
    <cellStyle name="一般 25 2 3" xfId="43019"/>
    <cellStyle name="一般 25 2 3 2" xfId="43020"/>
    <cellStyle name="一般 25 2 3 3" xfId="43021"/>
    <cellStyle name="一般 25 2 4" xfId="43022"/>
    <cellStyle name="一般 25 2 5" xfId="43023"/>
    <cellStyle name="一般 25 2 6" xfId="43024"/>
    <cellStyle name="一般 25 3" xfId="43025"/>
    <cellStyle name="一般 25 4" xfId="43026"/>
    <cellStyle name="一般 25 4 2" xfId="43027"/>
    <cellStyle name="一般 25 4 3" xfId="43028"/>
    <cellStyle name="一般 25 4 3 2" xfId="43029"/>
    <cellStyle name="一般 25 4 3 3" xfId="43030"/>
    <cellStyle name="一般 25 4 4" xfId="43031"/>
    <cellStyle name="一般 25 4 5" xfId="43032"/>
    <cellStyle name="一般 25 5" xfId="43033"/>
    <cellStyle name="一般 25 6" xfId="43034"/>
    <cellStyle name="一般 25 6 2" xfId="43035"/>
    <cellStyle name="一般 25 6 3" xfId="43036"/>
    <cellStyle name="一般 25 7" xfId="43037"/>
    <cellStyle name="一般 25 8" xfId="43038"/>
    <cellStyle name="一般 25 9" xfId="43039"/>
    <cellStyle name="一般 26" xfId="43040"/>
    <cellStyle name="一般 26 2" xfId="43041"/>
    <cellStyle name="一般 26 2 2" xfId="43042"/>
    <cellStyle name="一般 26 3" xfId="43043"/>
    <cellStyle name="一般 27" xfId="43044"/>
    <cellStyle name="一般 27 2" xfId="43045"/>
    <cellStyle name="一般 27 2 2" xfId="43046"/>
    <cellStyle name="一般 27 3" xfId="43047"/>
    <cellStyle name="一般 27 3 2" xfId="43048"/>
    <cellStyle name="一般 27 3 3" xfId="43049"/>
    <cellStyle name="一般 27 4" xfId="43050"/>
    <cellStyle name="一般 27 5" xfId="43051"/>
    <cellStyle name="一般 28" xfId="43052"/>
    <cellStyle name="一般 28 2" xfId="43053"/>
    <cellStyle name="一般 28 3" xfId="43054"/>
    <cellStyle name="一般 28 3 2" xfId="43055"/>
    <cellStyle name="一般 28 3 3" xfId="43056"/>
    <cellStyle name="一般 28 4" xfId="43057"/>
    <cellStyle name="一般 28 5" xfId="43058"/>
    <cellStyle name="一般 28 6" xfId="43059"/>
    <cellStyle name="一般 29" xfId="43060"/>
    <cellStyle name="一般 29 2" xfId="43061"/>
    <cellStyle name="一般 29 3" xfId="43062"/>
    <cellStyle name="一般 29 4" xfId="43063"/>
    <cellStyle name="一般 3" xfId="43064"/>
    <cellStyle name="一般 3 10" xfId="43065"/>
    <cellStyle name="一般 3 10 2" xfId="43066"/>
    <cellStyle name="一般 3 10 2 2" xfId="43067"/>
    <cellStyle name="一般 3 10 2 2 2" xfId="43068"/>
    <cellStyle name="一般 3 10 2 2 2 2" xfId="43069"/>
    <cellStyle name="一般 3 10 2 2 2 3" xfId="43070"/>
    <cellStyle name="一般 3 10 2 3" xfId="43071"/>
    <cellStyle name="一般 3 10 2 3 2" xfId="43072"/>
    <cellStyle name="一般 3 10 2 4" xfId="43073"/>
    <cellStyle name="一般 3 10 2 4 2" xfId="43074"/>
    <cellStyle name="一般 3 10 2 5" xfId="43075"/>
    <cellStyle name="一般 3 10 2 5 2" xfId="43076"/>
    <cellStyle name="一般 3 10 3" xfId="43077"/>
    <cellStyle name="一般 3 10 3 2" xfId="43078"/>
    <cellStyle name="一般 3 10 3 2 2" xfId="43079"/>
    <cellStyle name="一般 3 10 3 2 3" xfId="43080"/>
    <cellStyle name="一般 3 10 4" xfId="43081"/>
    <cellStyle name="一般 3 10 4 2" xfId="43082"/>
    <cellStyle name="一般 3 10 5" xfId="43083"/>
    <cellStyle name="一般 3 11" xfId="43084"/>
    <cellStyle name="一般 3 11 2" xfId="43085"/>
    <cellStyle name="一般 3 12" xfId="43086"/>
    <cellStyle name="一般 3 12 2" xfId="43087"/>
    <cellStyle name="一般 3 13" xfId="43088"/>
    <cellStyle name="一般 3 13 2" xfId="43089"/>
    <cellStyle name="一般 3 14" xfId="43090"/>
    <cellStyle name="一般 3 14 2" xfId="43091"/>
    <cellStyle name="一般 3 15" xfId="43092"/>
    <cellStyle name="一般 3 15 2" xfId="43093"/>
    <cellStyle name="一般 3 15 2 2" xfId="43094"/>
    <cellStyle name="一般 3 15 2 3" xfId="43095"/>
    <cellStyle name="一般 3 16" xfId="43096"/>
    <cellStyle name="一般 3 16 2" xfId="43097"/>
    <cellStyle name="一般 3 17" xfId="43098"/>
    <cellStyle name="一般 3 17 2" xfId="43099"/>
    <cellStyle name="一般 3 18" xfId="43100"/>
    <cellStyle name="一般 3 19" xfId="43101"/>
    <cellStyle name="一般 3 2" xfId="43102"/>
    <cellStyle name="一般 3 2 10" xfId="43103"/>
    <cellStyle name="一般 3 2 10 2" xfId="43104"/>
    <cellStyle name="一般 3 2 10 3" xfId="43105"/>
    <cellStyle name="一般 3 2 10 3 2" xfId="43106"/>
    <cellStyle name="一般 3 2 10 4" xfId="43107"/>
    <cellStyle name="一般 3 2 10 5" xfId="43108"/>
    <cellStyle name="一般 3 2 10 6" xfId="43109"/>
    <cellStyle name="一般 3 2 11" xfId="43110"/>
    <cellStyle name="一般 3 2 11 2" xfId="43111"/>
    <cellStyle name="一般 3 2 11 3" xfId="43112"/>
    <cellStyle name="一般 3 2 11 3 2" xfId="43113"/>
    <cellStyle name="一般 3 2 11 3 3" xfId="43114"/>
    <cellStyle name="一般 3 2 11 4" xfId="43115"/>
    <cellStyle name="一般 3 2 11 5" xfId="43116"/>
    <cellStyle name="一般 3 2 12" xfId="43117"/>
    <cellStyle name="一般 3 2 13" xfId="43118"/>
    <cellStyle name="一般 3 2 13 2" xfId="43119"/>
    <cellStyle name="一般 3 2 13 3" xfId="43120"/>
    <cellStyle name="一般 3 2 14" xfId="43121"/>
    <cellStyle name="一般 3 2 15" xfId="43122"/>
    <cellStyle name="一般 3 2 16" xfId="43123"/>
    <cellStyle name="一般 3 2 2" xfId="43124"/>
    <cellStyle name="一般 3 2 2 10" xfId="43125"/>
    <cellStyle name="一般 3 2 2 10 2" xfId="43126"/>
    <cellStyle name="一般 3 2 2 10 3" xfId="43127"/>
    <cellStyle name="一般 3 2 2 10 3 2" xfId="43128"/>
    <cellStyle name="一般 3 2 2 10 3 3" xfId="43129"/>
    <cellStyle name="一般 3 2 2 10 4" xfId="43130"/>
    <cellStyle name="一般 3 2 2 10 5" xfId="43131"/>
    <cellStyle name="一般 3 2 2 11" xfId="43132"/>
    <cellStyle name="一般 3 2 2 12" xfId="43133"/>
    <cellStyle name="一般 3 2 2 12 2" xfId="43134"/>
    <cellStyle name="一般 3 2 2 12 3" xfId="43135"/>
    <cellStyle name="一般 3 2 2 13" xfId="43136"/>
    <cellStyle name="一般 3 2 2 14" xfId="43137"/>
    <cellStyle name="一般 3 2 2 2" xfId="43138"/>
    <cellStyle name="一般 3 2 2 3" xfId="43139"/>
    <cellStyle name="一般 3 2 2 4" xfId="43140"/>
    <cellStyle name="一般 3 2 2 4 10" xfId="43141"/>
    <cellStyle name="一般 3 2 2 4 2" xfId="43142"/>
    <cellStyle name="一般 3 2 2 4 2 2" xfId="43143"/>
    <cellStyle name="一般 3 2 2 4 2 2 2" xfId="43144"/>
    <cellStyle name="一般 3 2 2 4 2 2 2 2" xfId="43145"/>
    <cellStyle name="一般 3 2 2 4 2 2 2 3" xfId="43146"/>
    <cellStyle name="一般 3 2 2 4 2 2 2 3 2" xfId="43147"/>
    <cellStyle name="一般 3 2 2 4 2 2 2 3 3" xfId="43148"/>
    <cellStyle name="一般 3 2 2 4 2 2 2 4" xfId="43149"/>
    <cellStyle name="一般 3 2 2 4 2 2 2 5" xfId="43150"/>
    <cellStyle name="一般 3 2 2 4 2 2 3" xfId="43151"/>
    <cellStyle name="一般 3 2 2 4 2 2 4" xfId="43152"/>
    <cellStyle name="一般 3 2 2 4 2 2 4 2" xfId="43153"/>
    <cellStyle name="一般 3 2 2 4 2 2 4 3" xfId="43154"/>
    <cellStyle name="一般 3 2 2 4 2 2 4 3 2" xfId="43155"/>
    <cellStyle name="一般 3 2 2 4 2 2 4 3 3" xfId="43156"/>
    <cellStyle name="一般 3 2 2 4 2 2 4 4" xfId="43157"/>
    <cellStyle name="一般 3 2 2 4 2 2 4 5" xfId="43158"/>
    <cellStyle name="一般 3 2 2 4 2 2 5" xfId="43159"/>
    <cellStyle name="一般 3 2 2 4 2 2 5 2" xfId="43160"/>
    <cellStyle name="一般 3 2 2 4 2 2 5 3" xfId="43161"/>
    <cellStyle name="一般 3 2 2 4 2 2 6" xfId="43162"/>
    <cellStyle name="一般 3 2 2 4 2 2 7" xfId="43163"/>
    <cellStyle name="一般 3 2 2 4 2 3" xfId="43164"/>
    <cellStyle name="一般 3 2 2 4 2 3 2" xfId="43165"/>
    <cellStyle name="一般 3 2 2 4 2 3 3" xfId="43166"/>
    <cellStyle name="一般 3 2 2 4 2 3 3 2" xfId="43167"/>
    <cellStyle name="一般 3 2 2 4 2 3 4" xfId="43168"/>
    <cellStyle name="一般 3 2 2 4 2 3 5" xfId="43169"/>
    <cellStyle name="一般 3 2 2 4 2 3 6" xfId="43170"/>
    <cellStyle name="一般 3 2 2 4 2 4" xfId="43171"/>
    <cellStyle name="一般 3 2 2 4 2 5" xfId="43172"/>
    <cellStyle name="一般 3 2 2 4 2 5 2" xfId="43173"/>
    <cellStyle name="一般 3 2 2 4 2 5 3" xfId="43174"/>
    <cellStyle name="一般 3 2 2 4 2 5 3 2" xfId="43175"/>
    <cellStyle name="一般 3 2 2 4 2 5 3 3" xfId="43176"/>
    <cellStyle name="一般 3 2 2 4 2 5 4" xfId="43177"/>
    <cellStyle name="一般 3 2 2 4 2 5 5" xfId="43178"/>
    <cellStyle name="一般 3 2 2 4 2 6" xfId="43179"/>
    <cellStyle name="一般 3 2 2 4 2 7" xfId="43180"/>
    <cellStyle name="一般 3 2 2 4 2 7 2" xfId="43181"/>
    <cellStyle name="一般 3 2 2 4 2 7 3" xfId="43182"/>
    <cellStyle name="一般 3 2 2 4 2 8" xfId="43183"/>
    <cellStyle name="一般 3 2 2 4 2 9" xfId="43184"/>
    <cellStyle name="一般 3 2 2 4 3" xfId="43185"/>
    <cellStyle name="一般 3 2 2 4 3 2" xfId="43186"/>
    <cellStyle name="一般 3 2 2 4 3 2 2" xfId="43187"/>
    <cellStyle name="一般 3 2 2 4 3 2 3" xfId="43188"/>
    <cellStyle name="一般 3 2 2 4 3 2 3 2" xfId="43189"/>
    <cellStyle name="一般 3 2 2 4 3 2 4" xfId="43190"/>
    <cellStyle name="一般 3 2 2 4 3 2 5" xfId="43191"/>
    <cellStyle name="一般 3 2 2 4 3 2 6" xfId="43192"/>
    <cellStyle name="一般 3 2 2 4 3 3" xfId="43193"/>
    <cellStyle name="一般 3 2 2 4 3 4" xfId="43194"/>
    <cellStyle name="一般 3 2 2 4 3 4 2" xfId="43195"/>
    <cellStyle name="一般 3 2 2 4 3 4 3" xfId="43196"/>
    <cellStyle name="一般 3 2 2 4 3 4 3 2" xfId="43197"/>
    <cellStyle name="一般 3 2 2 4 3 4 3 3" xfId="43198"/>
    <cellStyle name="一般 3 2 2 4 3 4 4" xfId="43199"/>
    <cellStyle name="一般 3 2 2 4 3 4 5" xfId="43200"/>
    <cellStyle name="一般 3 2 2 4 3 5" xfId="43201"/>
    <cellStyle name="一般 3 2 2 4 3 5 2" xfId="43202"/>
    <cellStyle name="一般 3 2 2 4 3 5 3" xfId="43203"/>
    <cellStyle name="一般 3 2 2 4 3 6" xfId="43204"/>
    <cellStyle name="一般 3 2 2 4 3 7" xfId="43205"/>
    <cellStyle name="一般 3 2 2 4 4" xfId="43206"/>
    <cellStyle name="一般 3 2 2 4 4 2" xfId="43207"/>
    <cellStyle name="一般 3 2 2 4 4 3" xfId="43208"/>
    <cellStyle name="一般 3 2 2 4 4 3 2" xfId="43209"/>
    <cellStyle name="一般 3 2 2 4 4 4" xfId="43210"/>
    <cellStyle name="一般 3 2 2 4 4 5" xfId="43211"/>
    <cellStyle name="一般 3 2 2 4 4 6" xfId="43212"/>
    <cellStyle name="一般 3 2 2 4 5" xfId="43213"/>
    <cellStyle name="一般 3 2 2 4 6" xfId="43214"/>
    <cellStyle name="一般 3 2 2 4 6 2" xfId="43215"/>
    <cellStyle name="一般 3 2 2 4 6 3" xfId="43216"/>
    <cellStyle name="一般 3 2 2 4 6 3 2" xfId="43217"/>
    <cellStyle name="一般 3 2 2 4 6 3 3" xfId="43218"/>
    <cellStyle name="一般 3 2 2 4 6 4" xfId="43219"/>
    <cellStyle name="一般 3 2 2 4 6 5" xfId="43220"/>
    <cellStyle name="一般 3 2 2 4 7" xfId="43221"/>
    <cellStyle name="一般 3 2 2 4 8" xfId="43222"/>
    <cellStyle name="一般 3 2 2 4 8 2" xfId="43223"/>
    <cellStyle name="一般 3 2 2 4 8 3" xfId="43224"/>
    <cellStyle name="一般 3 2 2 4 9" xfId="43225"/>
    <cellStyle name="一般 3 2 2 5" xfId="43226"/>
    <cellStyle name="一般 3 2 2 5 10" xfId="43227"/>
    <cellStyle name="一般 3 2 2 5 2" xfId="43228"/>
    <cellStyle name="一般 3 2 2 5 2 2" xfId="43229"/>
    <cellStyle name="一般 3 2 2 5 2 2 2" xfId="43230"/>
    <cellStyle name="一般 3 2 2 5 2 2 2 2" xfId="43231"/>
    <cellStyle name="一般 3 2 2 5 2 2 2 3" xfId="43232"/>
    <cellStyle name="一般 3 2 2 5 2 2 2 3 2" xfId="43233"/>
    <cellStyle name="一般 3 2 2 5 2 2 2 3 3" xfId="43234"/>
    <cellStyle name="一般 3 2 2 5 2 2 2 4" xfId="43235"/>
    <cellStyle name="一般 3 2 2 5 2 2 2 5" xfId="43236"/>
    <cellStyle name="一般 3 2 2 5 2 2 3" xfId="43237"/>
    <cellStyle name="一般 3 2 2 5 2 2 4" xfId="43238"/>
    <cellStyle name="一般 3 2 2 5 2 2 4 2" xfId="43239"/>
    <cellStyle name="一般 3 2 2 5 2 2 4 3" xfId="43240"/>
    <cellStyle name="一般 3 2 2 5 2 2 4 3 2" xfId="43241"/>
    <cellStyle name="一般 3 2 2 5 2 2 4 3 3" xfId="43242"/>
    <cellStyle name="一般 3 2 2 5 2 2 4 4" xfId="43243"/>
    <cellStyle name="一般 3 2 2 5 2 2 4 5" xfId="43244"/>
    <cellStyle name="一般 3 2 2 5 2 2 5" xfId="43245"/>
    <cellStyle name="一般 3 2 2 5 2 2 5 2" xfId="43246"/>
    <cellStyle name="一般 3 2 2 5 2 2 5 3" xfId="43247"/>
    <cellStyle name="一般 3 2 2 5 2 2 6" xfId="43248"/>
    <cellStyle name="一般 3 2 2 5 2 2 7" xfId="43249"/>
    <cellStyle name="一般 3 2 2 5 2 3" xfId="43250"/>
    <cellStyle name="一般 3 2 2 5 2 3 2" xfId="43251"/>
    <cellStyle name="一般 3 2 2 5 2 3 3" xfId="43252"/>
    <cellStyle name="一般 3 2 2 5 2 3 3 2" xfId="43253"/>
    <cellStyle name="一般 3 2 2 5 2 3 4" xfId="43254"/>
    <cellStyle name="一般 3 2 2 5 2 3 5" xfId="43255"/>
    <cellStyle name="一般 3 2 2 5 2 3 6" xfId="43256"/>
    <cellStyle name="一般 3 2 2 5 2 4" xfId="43257"/>
    <cellStyle name="一般 3 2 2 5 2 5" xfId="43258"/>
    <cellStyle name="一般 3 2 2 5 2 5 2" xfId="43259"/>
    <cellStyle name="一般 3 2 2 5 2 5 3" xfId="43260"/>
    <cellStyle name="一般 3 2 2 5 2 5 3 2" xfId="43261"/>
    <cellStyle name="一般 3 2 2 5 2 5 3 3" xfId="43262"/>
    <cellStyle name="一般 3 2 2 5 2 5 4" xfId="43263"/>
    <cellStyle name="一般 3 2 2 5 2 5 5" xfId="43264"/>
    <cellStyle name="一般 3 2 2 5 2 6" xfId="43265"/>
    <cellStyle name="一般 3 2 2 5 2 7" xfId="43266"/>
    <cellStyle name="一般 3 2 2 5 2 7 2" xfId="43267"/>
    <cellStyle name="一般 3 2 2 5 2 7 3" xfId="43268"/>
    <cellStyle name="一般 3 2 2 5 2 8" xfId="43269"/>
    <cellStyle name="一般 3 2 2 5 2 9" xfId="43270"/>
    <cellStyle name="一般 3 2 2 5 3" xfId="43271"/>
    <cellStyle name="一般 3 2 2 5 3 2" xfId="43272"/>
    <cellStyle name="一般 3 2 2 5 3 2 2" xfId="43273"/>
    <cellStyle name="一般 3 2 2 5 3 2 3" xfId="43274"/>
    <cellStyle name="一般 3 2 2 5 3 2 3 2" xfId="43275"/>
    <cellStyle name="一般 3 2 2 5 3 2 4" xfId="43276"/>
    <cellStyle name="一般 3 2 2 5 3 2 5" xfId="43277"/>
    <cellStyle name="一般 3 2 2 5 3 2 6" xfId="43278"/>
    <cellStyle name="一般 3 2 2 5 3 3" xfId="43279"/>
    <cellStyle name="一般 3 2 2 5 3 4" xfId="43280"/>
    <cellStyle name="一般 3 2 2 5 3 4 2" xfId="43281"/>
    <cellStyle name="一般 3 2 2 5 3 4 3" xfId="43282"/>
    <cellStyle name="一般 3 2 2 5 3 4 3 2" xfId="43283"/>
    <cellStyle name="一般 3 2 2 5 3 4 3 3" xfId="43284"/>
    <cellStyle name="一般 3 2 2 5 3 4 4" xfId="43285"/>
    <cellStyle name="一般 3 2 2 5 3 4 5" xfId="43286"/>
    <cellStyle name="一般 3 2 2 5 3 5" xfId="43287"/>
    <cellStyle name="一般 3 2 2 5 3 5 2" xfId="43288"/>
    <cellStyle name="一般 3 2 2 5 3 5 3" xfId="43289"/>
    <cellStyle name="一般 3 2 2 5 3 6" xfId="43290"/>
    <cellStyle name="一般 3 2 2 5 3 7" xfId="43291"/>
    <cellStyle name="一般 3 2 2 5 4" xfId="43292"/>
    <cellStyle name="一般 3 2 2 5 4 2" xfId="43293"/>
    <cellStyle name="一般 3 2 2 5 4 3" xfId="43294"/>
    <cellStyle name="一般 3 2 2 5 4 3 2" xfId="43295"/>
    <cellStyle name="一般 3 2 2 5 4 4" xfId="43296"/>
    <cellStyle name="一般 3 2 2 5 4 5" xfId="43297"/>
    <cellStyle name="一般 3 2 2 5 4 6" xfId="43298"/>
    <cellStyle name="一般 3 2 2 5 5" xfId="43299"/>
    <cellStyle name="一般 3 2 2 5 6" xfId="43300"/>
    <cellStyle name="一般 3 2 2 5 6 2" xfId="43301"/>
    <cellStyle name="一般 3 2 2 5 6 3" xfId="43302"/>
    <cellStyle name="一般 3 2 2 5 6 3 2" xfId="43303"/>
    <cellStyle name="一般 3 2 2 5 6 3 3" xfId="43304"/>
    <cellStyle name="一般 3 2 2 5 6 4" xfId="43305"/>
    <cellStyle name="一般 3 2 2 5 6 5" xfId="43306"/>
    <cellStyle name="一般 3 2 2 5 7" xfId="43307"/>
    <cellStyle name="一般 3 2 2 5 8" xfId="43308"/>
    <cellStyle name="一般 3 2 2 5 8 2" xfId="43309"/>
    <cellStyle name="一般 3 2 2 5 8 3" xfId="43310"/>
    <cellStyle name="一般 3 2 2 5 9" xfId="43311"/>
    <cellStyle name="一般 3 2 2 6" xfId="43312"/>
    <cellStyle name="一般 3 2 2 7" xfId="43313"/>
    <cellStyle name="一般 3 2 2 7 2" xfId="43314"/>
    <cellStyle name="一般 3 2 2 7 2 2" xfId="43315"/>
    <cellStyle name="一般 3 2 2 7 2 2 2" xfId="43316"/>
    <cellStyle name="一般 3 2 2 7 2 2 3" xfId="43317"/>
    <cellStyle name="一般 3 2 2 7 2 2 3 2" xfId="43318"/>
    <cellStyle name="一般 3 2 2 7 2 2 3 3" xfId="43319"/>
    <cellStyle name="一般 3 2 2 7 2 2 4" xfId="43320"/>
    <cellStyle name="一般 3 2 2 7 2 2 5" xfId="43321"/>
    <cellStyle name="一般 3 2 2 7 2 3" xfId="43322"/>
    <cellStyle name="一般 3 2 2 7 2 4" xfId="43323"/>
    <cellStyle name="一般 3 2 2 7 2 4 2" xfId="43324"/>
    <cellStyle name="一般 3 2 2 7 2 4 3" xfId="43325"/>
    <cellStyle name="一般 3 2 2 7 2 4 3 2" xfId="43326"/>
    <cellStyle name="一般 3 2 2 7 2 4 3 3" xfId="43327"/>
    <cellStyle name="一般 3 2 2 7 2 4 4" xfId="43328"/>
    <cellStyle name="一般 3 2 2 7 2 4 5" xfId="43329"/>
    <cellStyle name="一般 3 2 2 7 2 5" xfId="43330"/>
    <cellStyle name="一般 3 2 2 7 2 5 2" xfId="43331"/>
    <cellStyle name="一般 3 2 2 7 2 5 3" xfId="43332"/>
    <cellStyle name="一般 3 2 2 7 2 6" xfId="43333"/>
    <cellStyle name="一般 3 2 2 7 2 7" xfId="43334"/>
    <cellStyle name="一般 3 2 2 7 3" xfId="43335"/>
    <cellStyle name="一般 3 2 2 7 3 2" xfId="43336"/>
    <cellStyle name="一般 3 2 2 7 3 3" xfId="43337"/>
    <cellStyle name="一般 3 2 2 7 3 3 2" xfId="43338"/>
    <cellStyle name="一般 3 2 2 7 3 4" xfId="43339"/>
    <cellStyle name="一般 3 2 2 7 3 5" xfId="43340"/>
    <cellStyle name="一般 3 2 2 7 3 6" xfId="43341"/>
    <cellStyle name="一般 3 2 2 7 4" xfId="43342"/>
    <cellStyle name="一般 3 2 2 7 5" xfId="43343"/>
    <cellStyle name="一般 3 2 2 7 5 2" xfId="43344"/>
    <cellStyle name="一般 3 2 2 7 5 3" xfId="43345"/>
    <cellStyle name="一般 3 2 2 7 5 3 2" xfId="43346"/>
    <cellStyle name="一般 3 2 2 7 5 3 3" xfId="43347"/>
    <cellStyle name="一般 3 2 2 7 5 4" xfId="43348"/>
    <cellStyle name="一般 3 2 2 7 5 5" xfId="43349"/>
    <cellStyle name="一般 3 2 2 7 6" xfId="43350"/>
    <cellStyle name="一般 3 2 2 7 7" xfId="43351"/>
    <cellStyle name="一般 3 2 2 7 7 2" xfId="43352"/>
    <cellStyle name="一般 3 2 2 7 7 3" xfId="43353"/>
    <cellStyle name="一般 3 2 2 7 8" xfId="43354"/>
    <cellStyle name="一般 3 2 2 7 9" xfId="43355"/>
    <cellStyle name="一般 3 2 2 8" xfId="43356"/>
    <cellStyle name="一般 3 2 2 8 2" xfId="43357"/>
    <cellStyle name="一般 3 2 2 8 2 2" xfId="43358"/>
    <cellStyle name="一般 3 2 2 8 2 3" xfId="43359"/>
    <cellStyle name="一般 3 2 2 8 2 3 2" xfId="43360"/>
    <cellStyle name="一般 3 2 2 8 2 4" xfId="43361"/>
    <cellStyle name="一般 3 2 2 8 2 5" xfId="43362"/>
    <cellStyle name="一般 3 2 2 8 2 6" xfId="43363"/>
    <cellStyle name="一般 3 2 2 8 3" xfId="43364"/>
    <cellStyle name="一般 3 2 2 8 4" xfId="43365"/>
    <cellStyle name="一般 3 2 2 8 4 2" xfId="43366"/>
    <cellStyle name="一般 3 2 2 8 4 3" xfId="43367"/>
    <cellStyle name="一般 3 2 2 8 4 3 2" xfId="43368"/>
    <cellStyle name="一般 3 2 2 8 4 3 3" xfId="43369"/>
    <cellStyle name="一般 3 2 2 8 4 4" xfId="43370"/>
    <cellStyle name="一般 3 2 2 8 4 5" xfId="43371"/>
    <cellStyle name="一般 3 2 2 8 5" xfId="43372"/>
    <cellStyle name="一般 3 2 2 8 6" xfId="43373"/>
    <cellStyle name="一般 3 2 2 8 6 2" xfId="43374"/>
    <cellStyle name="一般 3 2 2 8 6 3" xfId="43375"/>
    <cellStyle name="一般 3 2 2 8 7" xfId="43376"/>
    <cellStyle name="一般 3 2 2 8 8" xfId="43377"/>
    <cellStyle name="一般 3 2 2 9" xfId="43378"/>
    <cellStyle name="一般 3 2 2 9 2" xfId="43379"/>
    <cellStyle name="一般 3 2 2 9 3" xfId="43380"/>
    <cellStyle name="一般 3 2 2 9 3 2" xfId="43381"/>
    <cellStyle name="一般 3 2 2 9 4" xfId="43382"/>
    <cellStyle name="一般 3 2 2 9 5" xfId="43383"/>
    <cellStyle name="一般 3 2 2 9 6" xfId="43384"/>
    <cellStyle name="一般 3 2 3" xfId="43385"/>
    <cellStyle name="一般 3 2 4" xfId="43386"/>
    <cellStyle name="一般 3 2 4 10" xfId="43387"/>
    <cellStyle name="一般 3 2 4 10 2" xfId="43388"/>
    <cellStyle name="一般 3 2 4 10 3" xfId="43389"/>
    <cellStyle name="一般 3 2 4 11" xfId="43390"/>
    <cellStyle name="一般 3 2 4 12" xfId="43391"/>
    <cellStyle name="一般 3 2 4 2" xfId="43392"/>
    <cellStyle name="一般 3 2 4 2 10" xfId="43393"/>
    <cellStyle name="一般 3 2 4 2 2" xfId="43394"/>
    <cellStyle name="一般 3 2 4 2 2 2" xfId="43395"/>
    <cellStyle name="一般 3 2 4 2 2 2 2" xfId="43396"/>
    <cellStyle name="一般 3 2 4 2 2 2 2 2" xfId="43397"/>
    <cellStyle name="一般 3 2 4 2 2 2 2 3" xfId="43398"/>
    <cellStyle name="一般 3 2 4 2 2 2 2 3 2" xfId="43399"/>
    <cellStyle name="一般 3 2 4 2 2 2 2 3 3" xfId="43400"/>
    <cellStyle name="一般 3 2 4 2 2 2 2 4" xfId="43401"/>
    <cellStyle name="一般 3 2 4 2 2 2 2 5" xfId="43402"/>
    <cellStyle name="一般 3 2 4 2 2 2 3" xfId="43403"/>
    <cellStyle name="一般 3 2 4 2 2 2 4" xfId="43404"/>
    <cellStyle name="一般 3 2 4 2 2 2 4 2" xfId="43405"/>
    <cellStyle name="一般 3 2 4 2 2 2 4 3" xfId="43406"/>
    <cellStyle name="一般 3 2 4 2 2 2 4 3 2" xfId="43407"/>
    <cellStyle name="一般 3 2 4 2 2 2 4 3 3" xfId="43408"/>
    <cellStyle name="一般 3 2 4 2 2 2 4 4" xfId="43409"/>
    <cellStyle name="一般 3 2 4 2 2 2 4 5" xfId="43410"/>
    <cellStyle name="一般 3 2 4 2 2 2 5" xfId="43411"/>
    <cellStyle name="一般 3 2 4 2 2 2 5 2" xfId="43412"/>
    <cellStyle name="一般 3 2 4 2 2 2 5 3" xfId="43413"/>
    <cellStyle name="一般 3 2 4 2 2 2 6" xfId="43414"/>
    <cellStyle name="一般 3 2 4 2 2 2 7" xfId="43415"/>
    <cellStyle name="一般 3 2 4 2 2 3" xfId="43416"/>
    <cellStyle name="一般 3 2 4 2 2 3 2" xfId="43417"/>
    <cellStyle name="一般 3 2 4 2 2 3 3" xfId="43418"/>
    <cellStyle name="一般 3 2 4 2 2 3 3 2" xfId="43419"/>
    <cellStyle name="一般 3 2 4 2 2 3 4" xfId="43420"/>
    <cellStyle name="一般 3 2 4 2 2 3 5" xfId="43421"/>
    <cellStyle name="一般 3 2 4 2 2 3 6" xfId="43422"/>
    <cellStyle name="一般 3 2 4 2 2 4" xfId="43423"/>
    <cellStyle name="一般 3 2 4 2 2 5" xfId="43424"/>
    <cellStyle name="一般 3 2 4 2 2 5 2" xfId="43425"/>
    <cellStyle name="一般 3 2 4 2 2 5 3" xfId="43426"/>
    <cellStyle name="一般 3 2 4 2 2 5 3 2" xfId="43427"/>
    <cellStyle name="一般 3 2 4 2 2 5 3 3" xfId="43428"/>
    <cellStyle name="一般 3 2 4 2 2 5 4" xfId="43429"/>
    <cellStyle name="一般 3 2 4 2 2 5 5" xfId="43430"/>
    <cellStyle name="一般 3 2 4 2 2 6" xfId="43431"/>
    <cellStyle name="一般 3 2 4 2 2 7" xfId="43432"/>
    <cellStyle name="一般 3 2 4 2 2 7 2" xfId="43433"/>
    <cellStyle name="一般 3 2 4 2 2 7 3" xfId="43434"/>
    <cellStyle name="一般 3 2 4 2 2 8" xfId="43435"/>
    <cellStyle name="一般 3 2 4 2 2 9" xfId="43436"/>
    <cellStyle name="一般 3 2 4 2 3" xfId="43437"/>
    <cellStyle name="一般 3 2 4 2 3 2" xfId="43438"/>
    <cellStyle name="一般 3 2 4 2 3 2 2" xfId="43439"/>
    <cellStyle name="一般 3 2 4 2 3 2 3" xfId="43440"/>
    <cellStyle name="一般 3 2 4 2 3 2 3 2" xfId="43441"/>
    <cellStyle name="一般 3 2 4 2 3 2 4" xfId="43442"/>
    <cellStyle name="一般 3 2 4 2 3 2 5" xfId="43443"/>
    <cellStyle name="一般 3 2 4 2 3 2 6" xfId="43444"/>
    <cellStyle name="一般 3 2 4 2 3 3" xfId="43445"/>
    <cellStyle name="一般 3 2 4 2 3 4" xfId="43446"/>
    <cellStyle name="一般 3 2 4 2 3 4 2" xfId="43447"/>
    <cellStyle name="一般 3 2 4 2 3 4 3" xfId="43448"/>
    <cellStyle name="一般 3 2 4 2 3 4 3 2" xfId="43449"/>
    <cellStyle name="一般 3 2 4 2 3 4 3 3" xfId="43450"/>
    <cellStyle name="一般 3 2 4 2 3 4 4" xfId="43451"/>
    <cellStyle name="一般 3 2 4 2 3 4 5" xfId="43452"/>
    <cellStyle name="一般 3 2 4 2 3 5" xfId="43453"/>
    <cellStyle name="一般 3 2 4 2 3 5 2" xfId="43454"/>
    <cellStyle name="一般 3 2 4 2 3 5 3" xfId="43455"/>
    <cellStyle name="一般 3 2 4 2 3 6" xfId="43456"/>
    <cellStyle name="一般 3 2 4 2 3 7" xfId="43457"/>
    <cellStyle name="一般 3 2 4 2 4" xfId="43458"/>
    <cellStyle name="一般 3 2 4 2 4 2" xfId="43459"/>
    <cellStyle name="一般 3 2 4 2 4 3" xfId="43460"/>
    <cellStyle name="一般 3 2 4 2 4 3 2" xfId="43461"/>
    <cellStyle name="一般 3 2 4 2 4 4" xfId="43462"/>
    <cellStyle name="一般 3 2 4 2 4 5" xfId="43463"/>
    <cellStyle name="一般 3 2 4 2 4 6" xfId="43464"/>
    <cellStyle name="一般 3 2 4 2 5" xfId="43465"/>
    <cellStyle name="一般 3 2 4 2 6" xfId="43466"/>
    <cellStyle name="一般 3 2 4 2 6 2" xfId="43467"/>
    <cellStyle name="一般 3 2 4 2 6 3" xfId="43468"/>
    <cellStyle name="一般 3 2 4 2 6 3 2" xfId="43469"/>
    <cellStyle name="一般 3 2 4 2 6 3 3" xfId="43470"/>
    <cellStyle name="一般 3 2 4 2 6 4" xfId="43471"/>
    <cellStyle name="一般 3 2 4 2 6 5" xfId="43472"/>
    <cellStyle name="一般 3 2 4 2 7" xfId="43473"/>
    <cellStyle name="一般 3 2 4 2 8" xfId="43474"/>
    <cellStyle name="一般 3 2 4 2 8 2" xfId="43475"/>
    <cellStyle name="一般 3 2 4 2 8 3" xfId="43476"/>
    <cellStyle name="一般 3 2 4 2 9" xfId="43477"/>
    <cellStyle name="一般 3 2 4 3" xfId="43478"/>
    <cellStyle name="一般 3 2 4 3 10" xfId="43479"/>
    <cellStyle name="一般 3 2 4 3 2" xfId="43480"/>
    <cellStyle name="一般 3 2 4 3 2 2" xfId="43481"/>
    <cellStyle name="一般 3 2 4 3 2 2 2" xfId="43482"/>
    <cellStyle name="一般 3 2 4 3 2 2 2 2" xfId="43483"/>
    <cellStyle name="一般 3 2 4 3 2 2 2 3" xfId="43484"/>
    <cellStyle name="一般 3 2 4 3 2 2 2 3 2" xfId="43485"/>
    <cellStyle name="一般 3 2 4 3 2 2 2 3 3" xfId="43486"/>
    <cellStyle name="一般 3 2 4 3 2 2 2 4" xfId="43487"/>
    <cellStyle name="一般 3 2 4 3 2 2 2 5" xfId="43488"/>
    <cellStyle name="一般 3 2 4 3 2 2 3" xfId="43489"/>
    <cellStyle name="一般 3 2 4 3 2 2 4" xfId="43490"/>
    <cellStyle name="一般 3 2 4 3 2 2 4 2" xfId="43491"/>
    <cellStyle name="一般 3 2 4 3 2 2 4 3" xfId="43492"/>
    <cellStyle name="一般 3 2 4 3 2 2 4 3 2" xfId="43493"/>
    <cellStyle name="一般 3 2 4 3 2 2 4 3 3" xfId="43494"/>
    <cellStyle name="一般 3 2 4 3 2 2 4 4" xfId="43495"/>
    <cellStyle name="一般 3 2 4 3 2 2 4 5" xfId="43496"/>
    <cellStyle name="一般 3 2 4 3 2 2 5" xfId="43497"/>
    <cellStyle name="一般 3 2 4 3 2 2 5 2" xfId="43498"/>
    <cellStyle name="一般 3 2 4 3 2 2 5 3" xfId="43499"/>
    <cellStyle name="一般 3 2 4 3 2 2 6" xfId="43500"/>
    <cellStyle name="一般 3 2 4 3 2 2 7" xfId="43501"/>
    <cellStyle name="一般 3 2 4 3 2 3" xfId="43502"/>
    <cellStyle name="一般 3 2 4 3 2 3 2" xfId="43503"/>
    <cellStyle name="一般 3 2 4 3 2 3 3" xfId="43504"/>
    <cellStyle name="一般 3 2 4 3 2 3 3 2" xfId="43505"/>
    <cellStyle name="一般 3 2 4 3 2 3 4" xfId="43506"/>
    <cellStyle name="一般 3 2 4 3 2 3 5" xfId="43507"/>
    <cellStyle name="一般 3 2 4 3 2 3 6" xfId="43508"/>
    <cellStyle name="一般 3 2 4 3 2 4" xfId="43509"/>
    <cellStyle name="一般 3 2 4 3 2 5" xfId="43510"/>
    <cellStyle name="一般 3 2 4 3 2 5 2" xfId="43511"/>
    <cellStyle name="一般 3 2 4 3 2 5 3" xfId="43512"/>
    <cellStyle name="一般 3 2 4 3 2 5 3 2" xfId="43513"/>
    <cellStyle name="一般 3 2 4 3 2 5 3 3" xfId="43514"/>
    <cellStyle name="一般 3 2 4 3 2 5 4" xfId="43515"/>
    <cellStyle name="一般 3 2 4 3 2 5 5" xfId="43516"/>
    <cellStyle name="一般 3 2 4 3 2 6" xfId="43517"/>
    <cellStyle name="一般 3 2 4 3 2 7" xfId="43518"/>
    <cellStyle name="一般 3 2 4 3 2 7 2" xfId="43519"/>
    <cellStyle name="一般 3 2 4 3 2 7 3" xfId="43520"/>
    <cellStyle name="一般 3 2 4 3 2 8" xfId="43521"/>
    <cellStyle name="一般 3 2 4 3 2 9" xfId="43522"/>
    <cellStyle name="一般 3 2 4 3 3" xfId="43523"/>
    <cellStyle name="一般 3 2 4 3 3 2" xfId="43524"/>
    <cellStyle name="一般 3 2 4 3 3 2 2" xfId="43525"/>
    <cellStyle name="一般 3 2 4 3 3 2 3" xfId="43526"/>
    <cellStyle name="一般 3 2 4 3 3 2 3 2" xfId="43527"/>
    <cellStyle name="一般 3 2 4 3 3 2 4" xfId="43528"/>
    <cellStyle name="一般 3 2 4 3 3 2 5" xfId="43529"/>
    <cellStyle name="一般 3 2 4 3 3 2 6" xfId="43530"/>
    <cellStyle name="一般 3 2 4 3 3 3" xfId="43531"/>
    <cellStyle name="一般 3 2 4 3 3 4" xfId="43532"/>
    <cellStyle name="一般 3 2 4 3 3 4 2" xfId="43533"/>
    <cellStyle name="一般 3 2 4 3 3 4 3" xfId="43534"/>
    <cellStyle name="一般 3 2 4 3 3 4 3 2" xfId="43535"/>
    <cellStyle name="一般 3 2 4 3 3 4 3 3" xfId="43536"/>
    <cellStyle name="一般 3 2 4 3 3 4 4" xfId="43537"/>
    <cellStyle name="一般 3 2 4 3 3 4 5" xfId="43538"/>
    <cellStyle name="一般 3 2 4 3 3 5" xfId="43539"/>
    <cellStyle name="一般 3 2 4 3 3 5 2" xfId="43540"/>
    <cellStyle name="一般 3 2 4 3 3 5 3" xfId="43541"/>
    <cellStyle name="一般 3 2 4 3 3 6" xfId="43542"/>
    <cellStyle name="一般 3 2 4 3 3 7" xfId="43543"/>
    <cellStyle name="一般 3 2 4 3 4" xfId="43544"/>
    <cellStyle name="一般 3 2 4 3 4 2" xfId="43545"/>
    <cellStyle name="一般 3 2 4 3 4 3" xfId="43546"/>
    <cellStyle name="一般 3 2 4 3 4 3 2" xfId="43547"/>
    <cellStyle name="一般 3 2 4 3 4 4" xfId="43548"/>
    <cellStyle name="一般 3 2 4 3 4 5" xfId="43549"/>
    <cellStyle name="一般 3 2 4 3 4 6" xfId="43550"/>
    <cellStyle name="一般 3 2 4 3 5" xfId="43551"/>
    <cellStyle name="一般 3 2 4 3 6" xfId="43552"/>
    <cellStyle name="一般 3 2 4 3 6 2" xfId="43553"/>
    <cellStyle name="一般 3 2 4 3 6 3" xfId="43554"/>
    <cellStyle name="一般 3 2 4 3 6 3 2" xfId="43555"/>
    <cellStyle name="一般 3 2 4 3 6 3 3" xfId="43556"/>
    <cellStyle name="一般 3 2 4 3 6 4" xfId="43557"/>
    <cellStyle name="一般 3 2 4 3 6 5" xfId="43558"/>
    <cellStyle name="一般 3 2 4 3 7" xfId="43559"/>
    <cellStyle name="一般 3 2 4 3 8" xfId="43560"/>
    <cellStyle name="一般 3 2 4 3 8 2" xfId="43561"/>
    <cellStyle name="一般 3 2 4 3 8 3" xfId="43562"/>
    <cellStyle name="一般 3 2 4 3 9" xfId="43563"/>
    <cellStyle name="一般 3 2 4 4" xfId="43564"/>
    <cellStyle name="一般 3 2 4 5" xfId="43565"/>
    <cellStyle name="一般 3 2 4 5 2" xfId="43566"/>
    <cellStyle name="一般 3 2 4 5 2 2" xfId="43567"/>
    <cellStyle name="一般 3 2 4 5 2 2 2" xfId="43568"/>
    <cellStyle name="一般 3 2 4 5 2 2 3" xfId="43569"/>
    <cellStyle name="一般 3 2 4 5 2 2 3 2" xfId="43570"/>
    <cellStyle name="一般 3 2 4 5 2 2 3 3" xfId="43571"/>
    <cellStyle name="一般 3 2 4 5 2 2 4" xfId="43572"/>
    <cellStyle name="一般 3 2 4 5 2 2 5" xfId="43573"/>
    <cellStyle name="一般 3 2 4 5 2 3" xfId="43574"/>
    <cellStyle name="一般 3 2 4 5 2 4" xfId="43575"/>
    <cellStyle name="一般 3 2 4 5 2 4 2" xfId="43576"/>
    <cellStyle name="一般 3 2 4 5 2 4 3" xfId="43577"/>
    <cellStyle name="一般 3 2 4 5 2 4 3 2" xfId="43578"/>
    <cellStyle name="一般 3 2 4 5 2 4 3 3" xfId="43579"/>
    <cellStyle name="一般 3 2 4 5 2 4 4" xfId="43580"/>
    <cellStyle name="一般 3 2 4 5 2 4 5" xfId="43581"/>
    <cellStyle name="一般 3 2 4 5 2 5" xfId="43582"/>
    <cellStyle name="一般 3 2 4 5 2 5 2" xfId="43583"/>
    <cellStyle name="一般 3 2 4 5 2 5 3" xfId="43584"/>
    <cellStyle name="一般 3 2 4 5 2 6" xfId="43585"/>
    <cellStyle name="一般 3 2 4 5 2 7" xfId="43586"/>
    <cellStyle name="一般 3 2 4 5 3" xfId="43587"/>
    <cellStyle name="一般 3 2 4 5 3 2" xfId="43588"/>
    <cellStyle name="一般 3 2 4 5 3 3" xfId="43589"/>
    <cellStyle name="一般 3 2 4 5 3 3 2" xfId="43590"/>
    <cellStyle name="一般 3 2 4 5 3 4" xfId="43591"/>
    <cellStyle name="一般 3 2 4 5 3 5" xfId="43592"/>
    <cellStyle name="一般 3 2 4 5 3 6" xfId="43593"/>
    <cellStyle name="一般 3 2 4 5 4" xfId="43594"/>
    <cellStyle name="一般 3 2 4 5 5" xfId="43595"/>
    <cellStyle name="一般 3 2 4 5 5 2" xfId="43596"/>
    <cellStyle name="一般 3 2 4 5 5 3" xfId="43597"/>
    <cellStyle name="一般 3 2 4 5 5 3 2" xfId="43598"/>
    <cellStyle name="一般 3 2 4 5 5 3 3" xfId="43599"/>
    <cellStyle name="一般 3 2 4 5 5 4" xfId="43600"/>
    <cellStyle name="一般 3 2 4 5 5 5" xfId="43601"/>
    <cellStyle name="一般 3 2 4 5 6" xfId="43602"/>
    <cellStyle name="一般 3 2 4 5 7" xfId="43603"/>
    <cellStyle name="一般 3 2 4 5 7 2" xfId="43604"/>
    <cellStyle name="一般 3 2 4 5 7 3" xfId="43605"/>
    <cellStyle name="一般 3 2 4 5 8" xfId="43606"/>
    <cellStyle name="一般 3 2 4 5 9" xfId="43607"/>
    <cellStyle name="一般 3 2 4 6" xfId="43608"/>
    <cellStyle name="一般 3 2 4 6 2" xfId="43609"/>
    <cellStyle name="一般 3 2 4 6 2 2" xfId="43610"/>
    <cellStyle name="一般 3 2 4 6 2 3" xfId="43611"/>
    <cellStyle name="一般 3 2 4 6 2 3 2" xfId="43612"/>
    <cellStyle name="一般 3 2 4 6 2 4" xfId="43613"/>
    <cellStyle name="一般 3 2 4 6 2 5" xfId="43614"/>
    <cellStyle name="一般 3 2 4 6 2 6" xfId="43615"/>
    <cellStyle name="一般 3 2 4 6 3" xfId="43616"/>
    <cellStyle name="一般 3 2 4 6 4" xfId="43617"/>
    <cellStyle name="一般 3 2 4 6 4 2" xfId="43618"/>
    <cellStyle name="一般 3 2 4 6 4 3" xfId="43619"/>
    <cellStyle name="一般 3 2 4 6 4 3 2" xfId="43620"/>
    <cellStyle name="一般 3 2 4 6 4 3 3" xfId="43621"/>
    <cellStyle name="一般 3 2 4 6 4 4" xfId="43622"/>
    <cellStyle name="一般 3 2 4 6 4 5" xfId="43623"/>
    <cellStyle name="一般 3 2 4 6 5" xfId="43624"/>
    <cellStyle name="一般 3 2 4 6 5 2" xfId="43625"/>
    <cellStyle name="一般 3 2 4 6 5 3" xfId="43626"/>
    <cellStyle name="一般 3 2 4 6 6" xfId="43627"/>
    <cellStyle name="一般 3 2 4 6 7" xfId="43628"/>
    <cellStyle name="一般 3 2 4 7" xfId="43629"/>
    <cellStyle name="一般 3 2 4 7 2" xfId="43630"/>
    <cellStyle name="一般 3 2 4 7 3" xfId="43631"/>
    <cellStyle name="一般 3 2 4 7 3 2" xfId="43632"/>
    <cellStyle name="一般 3 2 4 7 4" xfId="43633"/>
    <cellStyle name="一般 3 2 4 7 5" xfId="43634"/>
    <cellStyle name="一般 3 2 4 7 6" xfId="43635"/>
    <cellStyle name="一般 3 2 4 8" xfId="43636"/>
    <cellStyle name="一般 3 2 4 8 2" xfId="43637"/>
    <cellStyle name="一般 3 2 4 8 3" xfId="43638"/>
    <cellStyle name="一般 3 2 4 8 3 2" xfId="43639"/>
    <cellStyle name="一般 3 2 4 8 3 3" xfId="43640"/>
    <cellStyle name="一般 3 2 4 8 4" xfId="43641"/>
    <cellStyle name="一般 3 2 4 8 5" xfId="43642"/>
    <cellStyle name="一般 3 2 4 9" xfId="43643"/>
    <cellStyle name="一般 3 2 5" xfId="43644"/>
    <cellStyle name="一般 3 2 5 10" xfId="43645"/>
    <cellStyle name="一般 3 2 5 2" xfId="43646"/>
    <cellStyle name="一般 3 2 5 2 2" xfId="43647"/>
    <cellStyle name="一般 3 2 5 2 2 2" xfId="43648"/>
    <cellStyle name="一般 3 2 5 2 2 2 2" xfId="43649"/>
    <cellStyle name="一般 3 2 5 2 2 2 3" xfId="43650"/>
    <cellStyle name="一般 3 2 5 2 2 2 3 2" xfId="43651"/>
    <cellStyle name="一般 3 2 5 2 2 2 3 3" xfId="43652"/>
    <cellStyle name="一般 3 2 5 2 2 2 4" xfId="43653"/>
    <cellStyle name="一般 3 2 5 2 2 2 5" xfId="43654"/>
    <cellStyle name="一般 3 2 5 2 2 3" xfId="43655"/>
    <cellStyle name="一般 3 2 5 2 2 4" xfId="43656"/>
    <cellStyle name="一般 3 2 5 2 2 4 2" xfId="43657"/>
    <cellStyle name="一般 3 2 5 2 2 4 3" xfId="43658"/>
    <cellStyle name="一般 3 2 5 2 2 4 3 2" xfId="43659"/>
    <cellStyle name="一般 3 2 5 2 2 4 3 3" xfId="43660"/>
    <cellStyle name="一般 3 2 5 2 2 4 4" xfId="43661"/>
    <cellStyle name="一般 3 2 5 2 2 4 5" xfId="43662"/>
    <cellStyle name="一般 3 2 5 2 2 5" xfId="43663"/>
    <cellStyle name="一般 3 2 5 2 2 5 2" xfId="43664"/>
    <cellStyle name="一般 3 2 5 2 2 5 3" xfId="43665"/>
    <cellStyle name="一般 3 2 5 2 2 6" xfId="43666"/>
    <cellStyle name="一般 3 2 5 2 2 7" xfId="43667"/>
    <cellStyle name="一般 3 2 5 2 3" xfId="43668"/>
    <cellStyle name="一般 3 2 5 2 3 2" xfId="43669"/>
    <cellStyle name="一般 3 2 5 2 3 3" xfId="43670"/>
    <cellStyle name="一般 3 2 5 2 3 3 2" xfId="43671"/>
    <cellStyle name="一般 3 2 5 2 3 4" xfId="43672"/>
    <cellStyle name="一般 3 2 5 2 3 5" xfId="43673"/>
    <cellStyle name="一般 3 2 5 2 3 6" xfId="43674"/>
    <cellStyle name="一般 3 2 5 2 4" xfId="43675"/>
    <cellStyle name="一般 3 2 5 2 5" xfId="43676"/>
    <cellStyle name="一般 3 2 5 2 5 2" xfId="43677"/>
    <cellStyle name="一般 3 2 5 2 5 3" xfId="43678"/>
    <cellStyle name="一般 3 2 5 2 5 3 2" xfId="43679"/>
    <cellStyle name="一般 3 2 5 2 5 3 3" xfId="43680"/>
    <cellStyle name="一般 3 2 5 2 5 4" xfId="43681"/>
    <cellStyle name="一般 3 2 5 2 5 5" xfId="43682"/>
    <cellStyle name="一般 3 2 5 2 6" xfId="43683"/>
    <cellStyle name="一般 3 2 5 2 7" xfId="43684"/>
    <cellStyle name="一般 3 2 5 2 7 2" xfId="43685"/>
    <cellStyle name="一般 3 2 5 2 7 3" xfId="43686"/>
    <cellStyle name="一般 3 2 5 2 8" xfId="43687"/>
    <cellStyle name="一般 3 2 5 2 9" xfId="43688"/>
    <cellStyle name="一般 3 2 5 3" xfId="43689"/>
    <cellStyle name="一般 3 2 5 3 2" xfId="43690"/>
    <cellStyle name="一般 3 2 5 3 2 2" xfId="43691"/>
    <cellStyle name="一般 3 2 5 3 2 3" xfId="43692"/>
    <cellStyle name="一般 3 2 5 3 2 3 2" xfId="43693"/>
    <cellStyle name="一般 3 2 5 3 2 4" xfId="43694"/>
    <cellStyle name="一般 3 2 5 3 2 5" xfId="43695"/>
    <cellStyle name="一般 3 2 5 3 2 6" xfId="43696"/>
    <cellStyle name="一般 3 2 5 3 3" xfId="43697"/>
    <cellStyle name="一般 3 2 5 3 4" xfId="43698"/>
    <cellStyle name="一般 3 2 5 3 4 2" xfId="43699"/>
    <cellStyle name="一般 3 2 5 3 4 3" xfId="43700"/>
    <cellStyle name="一般 3 2 5 3 4 3 2" xfId="43701"/>
    <cellStyle name="一般 3 2 5 3 4 3 3" xfId="43702"/>
    <cellStyle name="一般 3 2 5 3 4 4" xfId="43703"/>
    <cellStyle name="一般 3 2 5 3 4 5" xfId="43704"/>
    <cellStyle name="一般 3 2 5 3 5" xfId="43705"/>
    <cellStyle name="一般 3 2 5 3 5 2" xfId="43706"/>
    <cellStyle name="一般 3 2 5 3 5 3" xfId="43707"/>
    <cellStyle name="一般 3 2 5 3 6" xfId="43708"/>
    <cellStyle name="一般 3 2 5 3 7" xfId="43709"/>
    <cellStyle name="一般 3 2 5 4" xfId="43710"/>
    <cellStyle name="一般 3 2 5 4 2" xfId="43711"/>
    <cellStyle name="一般 3 2 5 4 3" xfId="43712"/>
    <cellStyle name="一般 3 2 5 4 3 2" xfId="43713"/>
    <cellStyle name="一般 3 2 5 4 4" xfId="43714"/>
    <cellStyle name="一般 3 2 5 4 5" xfId="43715"/>
    <cellStyle name="一般 3 2 5 4 6" xfId="43716"/>
    <cellStyle name="一般 3 2 5 5" xfId="43717"/>
    <cellStyle name="一般 3 2 5 6" xfId="43718"/>
    <cellStyle name="一般 3 2 5 6 2" xfId="43719"/>
    <cellStyle name="一般 3 2 5 6 3" xfId="43720"/>
    <cellStyle name="一般 3 2 5 6 3 2" xfId="43721"/>
    <cellStyle name="一般 3 2 5 6 3 3" xfId="43722"/>
    <cellStyle name="一般 3 2 5 6 4" xfId="43723"/>
    <cellStyle name="一般 3 2 5 6 5" xfId="43724"/>
    <cellStyle name="一般 3 2 5 7" xfId="43725"/>
    <cellStyle name="一般 3 2 5 8" xfId="43726"/>
    <cellStyle name="一般 3 2 5 8 2" xfId="43727"/>
    <cellStyle name="一般 3 2 5 8 3" xfId="43728"/>
    <cellStyle name="一般 3 2 5 9" xfId="43729"/>
    <cellStyle name="一般 3 2 6" xfId="43730"/>
    <cellStyle name="一般 3 2 6 10" xfId="43731"/>
    <cellStyle name="一般 3 2 6 2" xfId="43732"/>
    <cellStyle name="一般 3 2 6 2 2" xfId="43733"/>
    <cellStyle name="一般 3 2 6 2 2 2" xfId="43734"/>
    <cellStyle name="一般 3 2 6 2 2 2 2" xfId="43735"/>
    <cellStyle name="一般 3 2 6 2 2 2 3" xfId="43736"/>
    <cellStyle name="一般 3 2 6 2 2 2 3 2" xfId="43737"/>
    <cellStyle name="一般 3 2 6 2 2 2 3 3" xfId="43738"/>
    <cellStyle name="一般 3 2 6 2 2 2 4" xfId="43739"/>
    <cellStyle name="一般 3 2 6 2 2 2 5" xfId="43740"/>
    <cellStyle name="一般 3 2 6 2 2 3" xfId="43741"/>
    <cellStyle name="一般 3 2 6 2 2 4" xfId="43742"/>
    <cellStyle name="一般 3 2 6 2 2 4 2" xfId="43743"/>
    <cellStyle name="一般 3 2 6 2 2 4 3" xfId="43744"/>
    <cellStyle name="一般 3 2 6 2 2 4 3 2" xfId="43745"/>
    <cellStyle name="一般 3 2 6 2 2 4 3 3" xfId="43746"/>
    <cellStyle name="一般 3 2 6 2 2 4 4" xfId="43747"/>
    <cellStyle name="一般 3 2 6 2 2 4 5" xfId="43748"/>
    <cellStyle name="一般 3 2 6 2 2 5" xfId="43749"/>
    <cellStyle name="一般 3 2 6 2 2 5 2" xfId="43750"/>
    <cellStyle name="一般 3 2 6 2 2 5 3" xfId="43751"/>
    <cellStyle name="一般 3 2 6 2 2 6" xfId="43752"/>
    <cellStyle name="一般 3 2 6 2 2 7" xfId="43753"/>
    <cellStyle name="一般 3 2 6 2 3" xfId="43754"/>
    <cellStyle name="一般 3 2 6 2 3 2" xfId="43755"/>
    <cellStyle name="一般 3 2 6 2 3 3" xfId="43756"/>
    <cellStyle name="一般 3 2 6 2 3 3 2" xfId="43757"/>
    <cellStyle name="一般 3 2 6 2 3 4" xfId="43758"/>
    <cellStyle name="一般 3 2 6 2 3 5" xfId="43759"/>
    <cellStyle name="一般 3 2 6 2 3 6" xfId="43760"/>
    <cellStyle name="一般 3 2 6 2 4" xfId="43761"/>
    <cellStyle name="一般 3 2 6 2 5" xfId="43762"/>
    <cellStyle name="一般 3 2 6 2 5 2" xfId="43763"/>
    <cellStyle name="一般 3 2 6 2 5 3" xfId="43764"/>
    <cellStyle name="一般 3 2 6 2 5 3 2" xfId="43765"/>
    <cellStyle name="一般 3 2 6 2 5 3 3" xfId="43766"/>
    <cellStyle name="一般 3 2 6 2 5 4" xfId="43767"/>
    <cellStyle name="一般 3 2 6 2 5 5" xfId="43768"/>
    <cellStyle name="一般 3 2 6 2 6" xfId="43769"/>
    <cellStyle name="一般 3 2 6 2 7" xfId="43770"/>
    <cellStyle name="一般 3 2 6 2 7 2" xfId="43771"/>
    <cellStyle name="一般 3 2 6 2 7 3" xfId="43772"/>
    <cellStyle name="一般 3 2 6 2 8" xfId="43773"/>
    <cellStyle name="一般 3 2 6 2 9" xfId="43774"/>
    <cellStyle name="一般 3 2 6 3" xfId="43775"/>
    <cellStyle name="一般 3 2 6 3 2" xfId="43776"/>
    <cellStyle name="一般 3 2 6 3 2 2" xfId="43777"/>
    <cellStyle name="一般 3 2 6 3 2 3" xfId="43778"/>
    <cellStyle name="一般 3 2 6 3 2 3 2" xfId="43779"/>
    <cellStyle name="一般 3 2 6 3 2 4" xfId="43780"/>
    <cellStyle name="一般 3 2 6 3 2 5" xfId="43781"/>
    <cellStyle name="一般 3 2 6 3 2 6" xfId="43782"/>
    <cellStyle name="一般 3 2 6 3 3" xfId="43783"/>
    <cellStyle name="一般 3 2 6 3 4" xfId="43784"/>
    <cellStyle name="一般 3 2 6 3 4 2" xfId="43785"/>
    <cellStyle name="一般 3 2 6 3 4 3" xfId="43786"/>
    <cellStyle name="一般 3 2 6 3 4 3 2" xfId="43787"/>
    <cellStyle name="一般 3 2 6 3 4 3 3" xfId="43788"/>
    <cellStyle name="一般 3 2 6 3 4 4" xfId="43789"/>
    <cellStyle name="一般 3 2 6 3 4 5" xfId="43790"/>
    <cellStyle name="一般 3 2 6 3 5" xfId="43791"/>
    <cellStyle name="一般 3 2 6 3 5 2" xfId="43792"/>
    <cellStyle name="一般 3 2 6 3 5 3" xfId="43793"/>
    <cellStyle name="一般 3 2 6 3 6" xfId="43794"/>
    <cellStyle name="一般 3 2 6 3 7" xfId="43795"/>
    <cellStyle name="一般 3 2 6 4" xfId="43796"/>
    <cellStyle name="一般 3 2 6 4 2" xfId="43797"/>
    <cellStyle name="一般 3 2 6 4 3" xfId="43798"/>
    <cellStyle name="一般 3 2 6 4 3 2" xfId="43799"/>
    <cellStyle name="一般 3 2 6 4 4" xfId="43800"/>
    <cellStyle name="一般 3 2 6 4 5" xfId="43801"/>
    <cellStyle name="一般 3 2 6 4 6" xfId="43802"/>
    <cellStyle name="一般 3 2 6 5" xfId="43803"/>
    <cellStyle name="一般 3 2 6 6" xfId="43804"/>
    <cellStyle name="一般 3 2 6 6 2" xfId="43805"/>
    <cellStyle name="一般 3 2 6 6 3" xfId="43806"/>
    <cellStyle name="一般 3 2 6 6 3 2" xfId="43807"/>
    <cellStyle name="一般 3 2 6 6 3 3" xfId="43808"/>
    <cellStyle name="一般 3 2 6 6 4" xfId="43809"/>
    <cellStyle name="一般 3 2 6 6 5" xfId="43810"/>
    <cellStyle name="一般 3 2 6 7" xfId="43811"/>
    <cellStyle name="一般 3 2 6 8" xfId="43812"/>
    <cellStyle name="一般 3 2 6 8 2" xfId="43813"/>
    <cellStyle name="一般 3 2 6 8 3" xfId="43814"/>
    <cellStyle name="一般 3 2 6 9" xfId="43815"/>
    <cellStyle name="一般 3 2 7" xfId="43816"/>
    <cellStyle name="一般 3 2 8" xfId="43817"/>
    <cellStyle name="一般 3 2 8 2" xfId="43818"/>
    <cellStyle name="一般 3 2 8 2 2" xfId="43819"/>
    <cellStyle name="一般 3 2 8 2 2 2" xfId="43820"/>
    <cellStyle name="一般 3 2 8 2 2 3" xfId="43821"/>
    <cellStyle name="一般 3 2 8 2 2 3 2" xfId="43822"/>
    <cellStyle name="一般 3 2 8 2 2 3 3" xfId="43823"/>
    <cellStyle name="一般 3 2 8 2 2 4" xfId="43824"/>
    <cellStyle name="一般 3 2 8 2 2 5" xfId="43825"/>
    <cellStyle name="一般 3 2 8 2 3" xfId="43826"/>
    <cellStyle name="一般 3 2 8 2 4" xfId="43827"/>
    <cellStyle name="一般 3 2 8 2 4 2" xfId="43828"/>
    <cellStyle name="一般 3 2 8 2 4 3" xfId="43829"/>
    <cellStyle name="一般 3 2 8 2 4 3 2" xfId="43830"/>
    <cellStyle name="一般 3 2 8 2 4 3 3" xfId="43831"/>
    <cellStyle name="一般 3 2 8 2 4 4" xfId="43832"/>
    <cellStyle name="一般 3 2 8 2 4 5" xfId="43833"/>
    <cellStyle name="一般 3 2 8 2 5" xfId="43834"/>
    <cellStyle name="一般 3 2 8 2 5 2" xfId="43835"/>
    <cellStyle name="一般 3 2 8 2 5 3" xfId="43836"/>
    <cellStyle name="一般 3 2 8 2 6" xfId="43837"/>
    <cellStyle name="一般 3 2 8 2 7" xfId="43838"/>
    <cellStyle name="一般 3 2 8 3" xfId="43839"/>
    <cellStyle name="一般 3 2 8 3 2" xfId="43840"/>
    <cellStyle name="一般 3 2 8 3 3" xfId="43841"/>
    <cellStyle name="一般 3 2 8 3 3 2" xfId="43842"/>
    <cellStyle name="一般 3 2 8 3 4" xfId="43843"/>
    <cellStyle name="一般 3 2 8 3 5" xfId="43844"/>
    <cellStyle name="一般 3 2 8 3 6" xfId="43845"/>
    <cellStyle name="一般 3 2 8 4" xfId="43846"/>
    <cellStyle name="一般 3 2 8 5" xfId="43847"/>
    <cellStyle name="一般 3 2 8 5 2" xfId="43848"/>
    <cellStyle name="一般 3 2 8 5 3" xfId="43849"/>
    <cellStyle name="一般 3 2 8 5 3 2" xfId="43850"/>
    <cellStyle name="一般 3 2 8 5 3 3" xfId="43851"/>
    <cellStyle name="一般 3 2 8 5 4" xfId="43852"/>
    <cellStyle name="一般 3 2 8 5 5" xfId="43853"/>
    <cellStyle name="一般 3 2 8 6" xfId="43854"/>
    <cellStyle name="一般 3 2 8 7" xfId="43855"/>
    <cellStyle name="一般 3 2 8 7 2" xfId="43856"/>
    <cellStyle name="一般 3 2 8 7 3" xfId="43857"/>
    <cellStyle name="一般 3 2 8 8" xfId="43858"/>
    <cellStyle name="一般 3 2 8 9" xfId="43859"/>
    <cellStyle name="一般 3 2 9" xfId="43860"/>
    <cellStyle name="一般 3 2 9 2" xfId="43861"/>
    <cellStyle name="一般 3 2 9 2 2" xfId="43862"/>
    <cellStyle name="一般 3 2 9 2 3" xfId="43863"/>
    <cellStyle name="一般 3 2 9 2 3 2" xfId="43864"/>
    <cellStyle name="一般 3 2 9 2 4" xfId="43865"/>
    <cellStyle name="一般 3 2 9 2 5" xfId="43866"/>
    <cellStyle name="一般 3 2 9 2 6" xfId="43867"/>
    <cellStyle name="一般 3 2 9 3" xfId="43868"/>
    <cellStyle name="一般 3 2 9 4" xfId="43869"/>
    <cellStyle name="一般 3 2 9 4 2" xfId="43870"/>
    <cellStyle name="一般 3 2 9 4 3" xfId="43871"/>
    <cellStyle name="一般 3 2 9 4 3 2" xfId="43872"/>
    <cellStyle name="一般 3 2 9 4 3 3" xfId="43873"/>
    <cellStyle name="一般 3 2 9 4 4" xfId="43874"/>
    <cellStyle name="一般 3 2 9 4 5" xfId="43875"/>
    <cellStyle name="一般 3 2 9 5" xfId="43876"/>
    <cellStyle name="一般 3 2 9 6" xfId="43877"/>
    <cellStyle name="一般 3 2 9 6 2" xfId="43878"/>
    <cellStyle name="一般 3 2 9 6 3" xfId="43879"/>
    <cellStyle name="一般 3 2 9 7" xfId="43880"/>
    <cellStyle name="一般 3 2 9 8" xfId="43881"/>
    <cellStyle name="一般 3 20" xfId="43882"/>
    <cellStyle name="一般 3 21" xfId="43883"/>
    <cellStyle name="一般 3 21 10" xfId="43884"/>
    <cellStyle name="一般 3 21 10 2" xfId="43885"/>
    <cellStyle name="一般 3 21 10 3" xfId="43886"/>
    <cellStyle name="一般 3 21 11" xfId="43887"/>
    <cellStyle name="一般 3 21 12" xfId="43888"/>
    <cellStyle name="一般 3 21 2" xfId="43889"/>
    <cellStyle name="一般 3 21 2 10" xfId="43890"/>
    <cellStyle name="一般 3 21 2 2" xfId="43891"/>
    <cellStyle name="一般 3 21 2 2 2" xfId="43892"/>
    <cellStyle name="一般 3 21 2 2 2 2" xfId="43893"/>
    <cellStyle name="一般 3 21 2 2 2 2 2" xfId="43894"/>
    <cellStyle name="一般 3 21 2 2 2 2 3" xfId="43895"/>
    <cellStyle name="一般 3 21 2 2 2 2 3 2" xfId="43896"/>
    <cellStyle name="一般 3 21 2 2 2 2 3 3" xfId="43897"/>
    <cellStyle name="一般 3 21 2 2 2 2 4" xfId="43898"/>
    <cellStyle name="一般 3 21 2 2 2 2 5" xfId="43899"/>
    <cellStyle name="一般 3 21 2 2 2 3" xfId="43900"/>
    <cellStyle name="一般 3 21 2 2 2 4" xfId="43901"/>
    <cellStyle name="一般 3 21 2 2 2 4 2" xfId="43902"/>
    <cellStyle name="一般 3 21 2 2 2 4 3" xfId="43903"/>
    <cellStyle name="一般 3 21 2 2 2 4 3 2" xfId="43904"/>
    <cellStyle name="一般 3 21 2 2 2 4 3 3" xfId="43905"/>
    <cellStyle name="一般 3 21 2 2 2 4 4" xfId="43906"/>
    <cellStyle name="一般 3 21 2 2 2 4 5" xfId="43907"/>
    <cellStyle name="一般 3 21 2 2 2 5" xfId="43908"/>
    <cellStyle name="一般 3 21 2 2 2 5 2" xfId="43909"/>
    <cellStyle name="一般 3 21 2 2 2 5 3" xfId="43910"/>
    <cellStyle name="一般 3 21 2 2 2 6" xfId="43911"/>
    <cellStyle name="一般 3 21 2 2 2 7" xfId="43912"/>
    <cellStyle name="一般 3 21 2 2 3" xfId="43913"/>
    <cellStyle name="一般 3 21 2 2 3 2" xfId="43914"/>
    <cellStyle name="一般 3 21 2 2 3 3" xfId="43915"/>
    <cellStyle name="一般 3 21 2 2 3 3 2" xfId="43916"/>
    <cellStyle name="一般 3 21 2 2 3 4" xfId="43917"/>
    <cellStyle name="一般 3 21 2 2 3 5" xfId="43918"/>
    <cellStyle name="一般 3 21 2 2 3 6" xfId="43919"/>
    <cellStyle name="一般 3 21 2 2 4" xfId="43920"/>
    <cellStyle name="一般 3 21 2 2 5" xfId="43921"/>
    <cellStyle name="一般 3 21 2 2 5 2" xfId="43922"/>
    <cellStyle name="一般 3 21 2 2 5 3" xfId="43923"/>
    <cellStyle name="一般 3 21 2 2 5 3 2" xfId="43924"/>
    <cellStyle name="一般 3 21 2 2 5 3 3" xfId="43925"/>
    <cellStyle name="一般 3 21 2 2 5 4" xfId="43926"/>
    <cellStyle name="一般 3 21 2 2 5 5" xfId="43927"/>
    <cellStyle name="一般 3 21 2 2 6" xfId="43928"/>
    <cellStyle name="一般 3 21 2 2 7" xfId="43929"/>
    <cellStyle name="一般 3 21 2 2 7 2" xfId="43930"/>
    <cellStyle name="一般 3 21 2 2 7 3" xfId="43931"/>
    <cellStyle name="一般 3 21 2 2 8" xfId="43932"/>
    <cellStyle name="一般 3 21 2 2 9" xfId="43933"/>
    <cellStyle name="一般 3 21 2 3" xfId="43934"/>
    <cellStyle name="一般 3 21 2 3 2" xfId="43935"/>
    <cellStyle name="一般 3 21 2 3 2 2" xfId="43936"/>
    <cellStyle name="一般 3 21 2 3 2 3" xfId="43937"/>
    <cellStyle name="一般 3 21 2 3 2 3 2" xfId="43938"/>
    <cellStyle name="一般 3 21 2 3 2 4" xfId="43939"/>
    <cellStyle name="一般 3 21 2 3 2 5" xfId="43940"/>
    <cellStyle name="一般 3 21 2 3 2 6" xfId="43941"/>
    <cellStyle name="一般 3 21 2 3 3" xfId="43942"/>
    <cellStyle name="一般 3 21 2 3 4" xfId="43943"/>
    <cellStyle name="一般 3 21 2 3 4 2" xfId="43944"/>
    <cellStyle name="一般 3 21 2 3 4 3" xfId="43945"/>
    <cellStyle name="一般 3 21 2 3 4 3 2" xfId="43946"/>
    <cellStyle name="一般 3 21 2 3 4 3 3" xfId="43947"/>
    <cellStyle name="一般 3 21 2 3 4 4" xfId="43948"/>
    <cellStyle name="一般 3 21 2 3 4 5" xfId="43949"/>
    <cellStyle name="一般 3 21 2 3 5" xfId="43950"/>
    <cellStyle name="一般 3 21 2 3 5 2" xfId="43951"/>
    <cellStyle name="一般 3 21 2 3 5 3" xfId="43952"/>
    <cellStyle name="一般 3 21 2 3 6" xfId="43953"/>
    <cellStyle name="一般 3 21 2 3 7" xfId="43954"/>
    <cellStyle name="一般 3 21 2 4" xfId="43955"/>
    <cellStyle name="一般 3 21 2 4 2" xfId="43956"/>
    <cellStyle name="一般 3 21 2 4 3" xfId="43957"/>
    <cellStyle name="一般 3 21 2 4 3 2" xfId="43958"/>
    <cellStyle name="一般 3 21 2 4 4" xfId="43959"/>
    <cellStyle name="一般 3 21 2 4 5" xfId="43960"/>
    <cellStyle name="一般 3 21 2 4 6" xfId="43961"/>
    <cellStyle name="一般 3 21 2 5" xfId="43962"/>
    <cellStyle name="一般 3 21 2 6" xfId="43963"/>
    <cellStyle name="一般 3 21 2 6 2" xfId="43964"/>
    <cellStyle name="一般 3 21 2 6 3" xfId="43965"/>
    <cellStyle name="一般 3 21 2 6 3 2" xfId="43966"/>
    <cellStyle name="一般 3 21 2 6 3 3" xfId="43967"/>
    <cellStyle name="一般 3 21 2 6 4" xfId="43968"/>
    <cellStyle name="一般 3 21 2 6 5" xfId="43969"/>
    <cellStyle name="一般 3 21 2 7" xfId="43970"/>
    <cellStyle name="一般 3 21 2 8" xfId="43971"/>
    <cellStyle name="一般 3 21 2 8 2" xfId="43972"/>
    <cellStyle name="一般 3 21 2 8 3" xfId="43973"/>
    <cellStyle name="一般 3 21 2 9" xfId="43974"/>
    <cellStyle name="一般 3 21 3" xfId="43975"/>
    <cellStyle name="一般 3 21 3 10" xfId="43976"/>
    <cellStyle name="一般 3 21 3 2" xfId="43977"/>
    <cellStyle name="一般 3 21 3 2 2" xfId="43978"/>
    <cellStyle name="一般 3 21 3 2 2 2" xfId="43979"/>
    <cellStyle name="一般 3 21 3 2 2 2 2" xfId="43980"/>
    <cellStyle name="一般 3 21 3 2 2 2 3" xfId="43981"/>
    <cellStyle name="一般 3 21 3 2 2 2 3 2" xfId="43982"/>
    <cellStyle name="一般 3 21 3 2 2 2 3 3" xfId="43983"/>
    <cellStyle name="一般 3 21 3 2 2 2 4" xfId="43984"/>
    <cellStyle name="一般 3 21 3 2 2 2 5" xfId="43985"/>
    <cellStyle name="一般 3 21 3 2 2 3" xfId="43986"/>
    <cellStyle name="一般 3 21 3 2 2 4" xfId="43987"/>
    <cellStyle name="一般 3 21 3 2 2 4 2" xfId="43988"/>
    <cellStyle name="一般 3 21 3 2 2 4 3" xfId="43989"/>
    <cellStyle name="一般 3 21 3 2 2 4 3 2" xfId="43990"/>
    <cellStyle name="一般 3 21 3 2 2 4 3 3" xfId="43991"/>
    <cellStyle name="一般 3 21 3 2 2 4 4" xfId="43992"/>
    <cellStyle name="一般 3 21 3 2 2 4 5" xfId="43993"/>
    <cellStyle name="一般 3 21 3 2 2 5" xfId="43994"/>
    <cellStyle name="一般 3 21 3 2 2 5 2" xfId="43995"/>
    <cellStyle name="一般 3 21 3 2 2 5 3" xfId="43996"/>
    <cellStyle name="一般 3 21 3 2 2 6" xfId="43997"/>
    <cellStyle name="一般 3 21 3 2 2 7" xfId="43998"/>
    <cellStyle name="一般 3 21 3 2 3" xfId="43999"/>
    <cellStyle name="一般 3 21 3 2 3 2" xfId="44000"/>
    <cellStyle name="一般 3 21 3 2 3 3" xfId="44001"/>
    <cellStyle name="一般 3 21 3 2 3 3 2" xfId="44002"/>
    <cellStyle name="一般 3 21 3 2 3 4" xfId="44003"/>
    <cellStyle name="一般 3 21 3 2 3 5" xfId="44004"/>
    <cellStyle name="一般 3 21 3 2 3 6" xfId="44005"/>
    <cellStyle name="一般 3 21 3 2 4" xfId="44006"/>
    <cellStyle name="一般 3 21 3 2 5" xfId="44007"/>
    <cellStyle name="一般 3 21 3 2 5 2" xfId="44008"/>
    <cellStyle name="一般 3 21 3 2 5 3" xfId="44009"/>
    <cellStyle name="一般 3 21 3 2 5 3 2" xfId="44010"/>
    <cellStyle name="一般 3 21 3 2 5 3 3" xfId="44011"/>
    <cellStyle name="一般 3 21 3 2 5 4" xfId="44012"/>
    <cellStyle name="一般 3 21 3 2 5 5" xfId="44013"/>
    <cellStyle name="一般 3 21 3 2 6" xfId="44014"/>
    <cellStyle name="一般 3 21 3 2 7" xfId="44015"/>
    <cellStyle name="一般 3 21 3 2 7 2" xfId="44016"/>
    <cellStyle name="一般 3 21 3 2 7 3" xfId="44017"/>
    <cellStyle name="一般 3 21 3 2 8" xfId="44018"/>
    <cellStyle name="一般 3 21 3 2 9" xfId="44019"/>
    <cellStyle name="一般 3 21 3 3" xfId="44020"/>
    <cellStyle name="一般 3 21 3 3 2" xfId="44021"/>
    <cellStyle name="一般 3 21 3 3 2 2" xfId="44022"/>
    <cellStyle name="一般 3 21 3 3 2 3" xfId="44023"/>
    <cellStyle name="一般 3 21 3 3 2 3 2" xfId="44024"/>
    <cellStyle name="一般 3 21 3 3 2 4" xfId="44025"/>
    <cellStyle name="一般 3 21 3 3 2 5" xfId="44026"/>
    <cellStyle name="一般 3 21 3 3 2 6" xfId="44027"/>
    <cellStyle name="一般 3 21 3 3 3" xfId="44028"/>
    <cellStyle name="一般 3 21 3 3 4" xfId="44029"/>
    <cellStyle name="一般 3 21 3 3 4 2" xfId="44030"/>
    <cellStyle name="一般 3 21 3 3 4 3" xfId="44031"/>
    <cellStyle name="一般 3 21 3 3 4 3 2" xfId="44032"/>
    <cellStyle name="一般 3 21 3 3 4 3 3" xfId="44033"/>
    <cellStyle name="一般 3 21 3 3 4 4" xfId="44034"/>
    <cellStyle name="一般 3 21 3 3 4 5" xfId="44035"/>
    <cellStyle name="一般 3 21 3 3 5" xfId="44036"/>
    <cellStyle name="一般 3 21 3 3 5 2" xfId="44037"/>
    <cellStyle name="一般 3 21 3 3 5 3" xfId="44038"/>
    <cellStyle name="一般 3 21 3 3 6" xfId="44039"/>
    <cellStyle name="一般 3 21 3 3 7" xfId="44040"/>
    <cellStyle name="一般 3 21 3 4" xfId="44041"/>
    <cellStyle name="一般 3 21 3 4 2" xfId="44042"/>
    <cellStyle name="一般 3 21 3 4 3" xfId="44043"/>
    <cellStyle name="一般 3 21 3 4 3 2" xfId="44044"/>
    <cellStyle name="一般 3 21 3 4 4" xfId="44045"/>
    <cellStyle name="一般 3 21 3 4 5" xfId="44046"/>
    <cellStyle name="一般 3 21 3 4 6" xfId="44047"/>
    <cellStyle name="一般 3 21 3 5" xfId="44048"/>
    <cellStyle name="一般 3 21 3 6" xfId="44049"/>
    <cellStyle name="一般 3 21 3 6 2" xfId="44050"/>
    <cellStyle name="一般 3 21 3 6 3" xfId="44051"/>
    <cellStyle name="一般 3 21 3 6 3 2" xfId="44052"/>
    <cellStyle name="一般 3 21 3 6 3 3" xfId="44053"/>
    <cellStyle name="一般 3 21 3 6 4" xfId="44054"/>
    <cellStyle name="一般 3 21 3 6 5" xfId="44055"/>
    <cellStyle name="一般 3 21 3 7" xfId="44056"/>
    <cellStyle name="一般 3 21 3 8" xfId="44057"/>
    <cellStyle name="一般 3 21 3 8 2" xfId="44058"/>
    <cellStyle name="一般 3 21 3 8 3" xfId="44059"/>
    <cellStyle name="一般 3 21 3 9" xfId="44060"/>
    <cellStyle name="一般 3 21 4" xfId="44061"/>
    <cellStyle name="一般 3 21 5" xfId="44062"/>
    <cellStyle name="一般 3 21 5 2" xfId="44063"/>
    <cellStyle name="一般 3 21 5 2 2" xfId="44064"/>
    <cellStyle name="一般 3 21 5 2 2 2" xfId="44065"/>
    <cellStyle name="一般 3 21 5 2 2 3" xfId="44066"/>
    <cellStyle name="一般 3 21 5 2 2 3 2" xfId="44067"/>
    <cellStyle name="一般 3 21 5 2 2 3 3" xfId="44068"/>
    <cellStyle name="一般 3 21 5 2 2 4" xfId="44069"/>
    <cellStyle name="一般 3 21 5 2 2 5" xfId="44070"/>
    <cellStyle name="一般 3 21 5 2 3" xfId="44071"/>
    <cellStyle name="一般 3 21 5 2 4" xfId="44072"/>
    <cellStyle name="一般 3 21 5 2 4 2" xfId="44073"/>
    <cellStyle name="一般 3 21 5 2 4 3" xfId="44074"/>
    <cellStyle name="一般 3 21 5 2 4 3 2" xfId="44075"/>
    <cellStyle name="一般 3 21 5 2 4 3 3" xfId="44076"/>
    <cellStyle name="一般 3 21 5 2 4 4" xfId="44077"/>
    <cellStyle name="一般 3 21 5 2 4 5" xfId="44078"/>
    <cellStyle name="一般 3 21 5 2 5" xfId="44079"/>
    <cellStyle name="一般 3 21 5 2 5 2" xfId="44080"/>
    <cellStyle name="一般 3 21 5 2 5 3" xfId="44081"/>
    <cellStyle name="一般 3 21 5 2 6" xfId="44082"/>
    <cellStyle name="一般 3 21 5 2 7" xfId="44083"/>
    <cellStyle name="一般 3 21 5 3" xfId="44084"/>
    <cellStyle name="一般 3 21 5 3 2" xfId="44085"/>
    <cellStyle name="一般 3 21 5 3 3" xfId="44086"/>
    <cellStyle name="一般 3 21 5 3 3 2" xfId="44087"/>
    <cellStyle name="一般 3 21 5 3 4" xfId="44088"/>
    <cellStyle name="一般 3 21 5 3 5" xfId="44089"/>
    <cellStyle name="一般 3 21 5 3 6" xfId="44090"/>
    <cellStyle name="一般 3 21 5 4" xfId="44091"/>
    <cellStyle name="一般 3 21 5 5" xfId="44092"/>
    <cellStyle name="一般 3 21 5 5 2" xfId="44093"/>
    <cellStyle name="一般 3 21 5 5 3" xfId="44094"/>
    <cellStyle name="一般 3 21 5 5 3 2" xfId="44095"/>
    <cellStyle name="一般 3 21 5 5 3 3" xfId="44096"/>
    <cellStyle name="一般 3 21 5 5 4" xfId="44097"/>
    <cellStyle name="一般 3 21 5 5 5" xfId="44098"/>
    <cellStyle name="一般 3 21 5 6" xfId="44099"/>
    <cellStyle name="一般 3 21 5 7" xfId="44100"/>
    <cellStyle name="一般 3 21 5 7 2" xfId="44101"/>
    <cellStyle name="一般 3 21 5 7 3" xfId="44102"/>
    <cellStyle name="一般 3 21 5 8" xfId="44103"/>
    <cellStyle name="一般 3 21 5 9" xfId="44104"/>
    <cellStyle name="一般 3 21 6" xfId="44105"/>
    <cellStyle name="一般 3 21 6 2" xfId="44106"/>
    <cellStyle name="一般 3 21 6 2 2" xfId="44107"/>
    <cellStyle name="一般 3 21 6 2 3" xfId="44108"/>
    <cellStyle name="一般 3 21 6 2 3 2" xfId="44109"/>
    <cellStyle name="一般 3 21 6 2 4" xfId="44110"/>
    <cellStyle name="一般 3 21 6 2 5" xfId="44111"/>
    <cellStyle name="一般 3 21 6 2 6" xfId="44112"/>
    <cellStyle name="一般 3 21 6 3" xfId="44113"/>
    <cellStyle name="一般 3 21 6 4" xfId="44114"/>
    <cellStyle name="一般 3 21 6 4 2" xfId="44115"/>
    <cellStyle name="一般 3 21 6 4 3" xfId="44116"/>
    <cellStyle name="一般 3 21 6 4 3 2" xfId="44117"/>
    <cellStyle name="一般 3 21 6 4 3 3" xfId="44118"/>
    <cellStyle name="一般 3 21 6 4 4" xfId="44119"/>
    <cellStyle name="一般 3 21 6 4 5" xfId="44120"/>
    <cellStyle name="一般 3 21 6 5" xfId="44121"/>
    <cellStyle name="一般 3 21 6 5 2" xfId="44122"/>
    <cellStyle name="一般 3 21 6 5 3" xfId="44123"/>
    <cellStyle name="一般 3 21 6 6" xfId="44124"/>
    <cellStyle name="一般 3 21 6 7" xfId="44125"/>
    <cellStyle name="一般 3 21 7" xfId="44126"/>
    <cellStyle name="一般 3 21 7 2" xfId="44127"/>
    <cellStyle name="一般 3 21 7 3" xfId="44128"/>
    <cellStyle name="一般 3 21 7 3 2" xfId="44129"/>
    <cellStyle name="一般 3 21 7 4" xfId="44130"/>
    <cellStyle name="一般 3 21 7 5" xfId="44131"/>
    <cellStyle name="一般 3 21 7 6" xfId="44132"/>
    <cellStyle name="一般 3 21 8" xfId="44133"/>
    <cellStyle name="一般 3 21 8 2" xfId="44134"/>
    <cellStyle name="一般 3 21 8 3" xfId="44135"/>
    <cellStyle name="一般 3 21 8 3 2" xfId="44136"/>
    <cellStyle name="一般 3 21 8 3 3" xfId="44137"/>
    <cellStyle name="一般 3 21 8 4" xfId="44138"/>
    <cellStyle name="一般 3 21 8 5" xfId="44139"/>
    <cellStyle name="一般 3 21 9" xfId="44140"/>
    <cellStyle name="一般 3 22" xfId="44141"/>
    <cellStyle name="一般 3 22 10" xfId="44142"/>
    <cellStyle name="一般 3 22 2" xfId="44143"/>
    <cellStyle name="一般 3 22 2 2" xfId="44144"/>
    <cellStyle name="一般 3 22 2 2 2" xfId="44145"/>
    <cellStyle name="一般 3 22 2 2 2 2" xfId="44146"/>
    <cellStyle name="一般 3 22 2 2 2 3" xfId="44147"/>
    <cellStyle name="一般 3 22 2 2 2 3 2" xfId="44148"/>
    <cellStyle name="一般 3 22 2 2 2 3 3" xfId="44149"/>
    <cellStyle name="一般 3 22 2 2 2 4" xfId="44150"/>
    <cellStyle name="一般 3 22 2 2 2 5" xfId="44151"/>
    <cellStyle name="一般 3 22 2 2 3" xfId="44152"/>
    <cellStyle name="一般 3 22 2 2 4" xfId="44153"/>
    <cellStyle name="一般 3 22 2 2 4 2" xfId="44154"/>
    <cellStyle name="一般 3 22 2 2 4 3" xfId="44155"/>
    <cellStyle name="一般 3 22 2 2 4 3 2" xfId="44156"/>
    <cellStyle name="一般 3 22 2 2 4 3 3" xfId="44157"/>
    <cellStyle name="一般 3 22 2 2 4 4" xfId="44158"/>
    <cellStyle name="一般 3 22 2 2 4 5" xfId="44159"/>
    <cellStyle name="一般 3 22 2 2 5" xfId="44160"/>
    <cellStyle name="一般 3 22 2 2 5 2" xfId="44161"/>
    <cellStyle name="一般 3 22 2 2 5 3" xfId="44162"/>
    <cellStyle name="一般 3 22 2 2 6" xfId="44163"/>
    <cellStyle name="一般 3 22 2 2 7" xfId="44164"/>
    <cellStyle name="一般 3 22 2 3" xfId="44165"/>
    <cellStyle name="一般 3 22 2 3 2" xfId="44166"/>
    <cellStyle name="一般 3 22 2 3 3" xfId="44167"/>
    <cellStyle name="一般 3 22 2 3 3 2" xfId="44168"/>
    <cellStyle name="一般 3 22 2 3 4" xfId="44169"/>
    <cellStyle name="一般 3 22 2 3 5" xfId="44170"/>
    <cellStyle name="一般 3 22 2 3 6" xfId="44171"/>
    <cellStyle name="一般 3 22 2 4" xfId="44172"/>
    <cellStyle name="一般 3 22 2 5" xfId="44173"/>
    <cellStyle name="一般 3 22 2 5 2" xfId="44174"/>
    <cellStyle name="一般 3 22 2 5 3" xfId="44175"/>
    <cellStyle name="一般 3 22 2 5 3 2" xfId="44176"/>
    <cellStyle name="一般 3 22 2 5 3 3" xfId="44177"/>
    <cellStyle name="一般 3 22 2 5 4" xfId="44178"/>
    <cellStyle name="一般 3 22 2 5 5" xfId="44179"/>
    <cellStyle name="一般 3 22 2 6" xfId="44180"/>
    <cellStyle name="一般 3 22 2 7" xfId="44181"/>
    <cellStyle name="一般 3 22 2 7 2" xfId="44182"/>
    <cellStyle name="一般 3 22 2 7 3" xfId="44183"/>
    <cellStyle name="一般 3 22 2 8" xfId="44184"/>
    <cellStyle name="一般 3 22 2 9" xfId="44185"/>
    <cellStyle name="一般 3 22 3" xfId="44186"/>
    <cellStyle name="一般 3 22 3 2" xfId="44187"/>
    <cellStyle name="一般 3 22 3 2 2" xfId="44188"/>
    <cellStyle name="一般 3 22 3 2 3" xfId="44189"/>
    <cellStyle name="一般 3 22 3 2 3 2" xfId="44190"/>
    <cellStyle name="一般 3 22 3 2 4" xfId="44191"/>
    <cellStyle name="一般 3 22 3 2 5" xfId="44192"/>
    <cellStyle name="一般 3 22 3 2 6" xfId="44193"/>
    <cellStyle name="一般 3 22 3 3" xfId="44194"/>
    <cellStyle name="一般 3 22 3 4" xfId="44195"/>
    <cellStyle name="一般 3 22 3 4 2" xfId="44196"/>
    <cellStyle name="一般 3 22 3 4 3" xfId="44197"/>
    <cellStyle name="一般 3 22 3 4 3 2" xfId="44198"/>
    <cellStyle name="一般 3 22 3 4 3 3" xfId="44199"/>
    <cellStyle name="一般 3 22 3 4 4" xfId="44200"/>
    <cellStyle name="一般 3 22 3 4 5" xfId="44201"/>
    <cellStyle name="一般 3 22 3 5" xfId="44202"/>
    <cellStyle name="一般 3 22 3 5 2" xfId="44203"/>
    <cellStyle name="一般 3 22 3 5 3" xfId="44204"/>
    <cellStyle name="一般 3 22 3 6" xfId="44205"/>
    <cellStyle name="一般 3 22 3 7" xfId="44206"/>
    <cellStyle name="一般 3 22 4" xfId="44207"/>
    <cellStyle name="一般 3 22 4 2" xfId="44208"/>
    <cellStyle name="一般 3 22 4 3" xfId="44209"/>
    <cellStyle name="一般 3 22 4 3 2" xfId="44210"/>
    <cellStyle name="一般 3 22 4 4" xfId="44211"/>
    <cellStyle name="一般 3 22 4 5" xfId="44212"/>
    <cellStyle name="一般 3 22 4 6" xfId="44213"/>
    <cellStyle name="一般 3 22 5" xfId="44214"/>
    <cellStyle name="一般 3 22 6" xfId="44215"/>
    <cellStyle name="一般 3 22 6 2" xfId="44216"/>
    <cellStyle name="一般 3 22 6 3" xfId="44217"/>
    <cellStyle name="一般 3 22 6 3 2" xfId="44218"/>
    <cellStyle name="一般 3 22 6 3 3" xfId="44219"/>
    <cellStyle name="一般 3 22 6 4" xfId="44220"/>
    <cellStyle name="一般 3 22 6 5" xfId="44221"/>
    <cellStyle name="一般 3 22 7" xfId="44222"/>
    <cellStyle name="一般 3 22 8" xfId="44223"/>
    <cellStyle name="一般 3 22 8 2" xfId="44224"/>
    <cellStyle name="一般 3 22 8 3" xfId="44225"/>
    <cellStyle name="一般 3 22 9" xfId="44226"/>
    <cellStyle name="一般 3 23" xfId="44227"/>
    <cellStyle name="一般 3 23 10" xfId="44228"/>
    <cellStyle name="一般 3 23 2" xfId="44229"/>
    <cellStyle name="一般 3 23 2 2" xfId="44230"/>
    <cellStyle name="一般 3 23 2 2 2" xfId="44231"/>
    <cellStyle name="一般 3 23 2 2 2 2" xfId="44232"/>
    <cellStyle name="一般 3 23 2 2 2 3" xfId="44233"/>
    <cellStyle name="一般 3 23 2 2 2 3 2" xfId="44234"/>
    <cellStyle name="一般 3 23 2 2 2 3 3" xfId="44235"/>
    <cellStyle name="一般 3 23 2 2 2 4" xfId="44236"/>
    <cellStyle name="一般 3 23 2 2 2 5" xfId="44237"/>
    <cellStyle name="一般 3 23 2 2 3" xfId="44238"/>
    <cellStyle name="一般 3 23 2 2 4" xfId="44239"/>
    <cellStyle name="一般 3 23 2 2 4 2" xfId="44240"/>
    <cellStyle name="一般 3 23 2 2 4 3" xfId="44241"/>
    <cellStyle name="一般 3 23 2 2 4 3 2" xfId="44242"/>
    <cellStyle name="一般 3 23 2 2 4 3 3" xfId="44243"/>
    <cellStyle name="一般 3 23 2 2 4 4" xfId="44244"/>
    <cellStyle name="一般 3 23 2 2 4 5" xfId="44245"/>
    <cellStyle name="一般 3 23 2 2 5" xfId="44246"/>
    <cellStyle name="一般 3 23 2 2 5 2" xfId="44247"/>
    <cellStyle name="一般 3 23 2 2 5 3" xfId="44248"/>
    <cellStyle name="一般 3 23 2 2 6" xfId="44249"/>
    <cellStyle name="一般 3 23 2 2 7" xfId="44250"/>
    <cellStyle name="一般 3 23 2 3" xfId="44251"/>
    <cellStyle name="一般 3 23 2 3 2" xfId="44252"/>
    <cellStyle name="一般 3 23 2 3 3" xfId="44253"/>
    <cellStyle name="一般 3 23 2 3 3 2" xfId="44254"/>
    <cellStyle name="一般 3 23 2 3 4" xfId="44255"/>
    <cellStyle name="一般 3 23 2 3 5" xfId="44256"/>
    <cellStyle name="一般 3 23 2 3 6" xfId="44257"/>
    <cellStyle name="一般 3 23 2 4" xfId="44258"/>
    <cellStyle name="一般 3 23 2 5" xfId="44259"/>
    <cellStyle name="一般 3 23 2 5 2" xfId="44260"/>
    <cellStyle name="一般 3 23 2 5 3" xfId="44261"/>
    <cellStyle name="一般 3 23 2 5 3 2" xfId="44262"/>
    <cellStyle name="一般 3 23 2 5 3 3" xfId="44263"/>
    <cellStyle name="一般 3 23 2 5 4" xfId="44264"/>
    <cellStyle name="一般 3 23 2 5 5" xfId="44265"/>
    <cellStyle name="一般 3 23 2 6" xfId="44266"/>
    <cellStyle name="一般 3 23 2 7" xfId="44267"/>
    <cellStyle name="一般 3 23 2 7 2" xfId="44268"/>
    <cellStyle name="一般 3 23 2 7 3" xfId="44269"/>
    <cellStyle name="一般 3 23 2 8" xfId="44270"/>
    <cellStyle name="一般 3 23 2 9" xfId="44271"/>
    <cellStyle name="一般 3 23 3" xfId="44272"/>
    <cellStyle name="一般 3 23 3 2" xfId="44273"/>
    <cellStyle name="一般 3 23 3 2 2" xfId="44274"/>
    <cellStyle name="一般 3 23 3 2 3" xfId="44275"/>
    <cellStyle name="一般 3 23 3 2 3 2" xfId="44276"/>
    <cellStyle name="一般 3 23 3 2 4" xfId="44277"/>
    <cellStyle name="一般 3 23 3 2 5" xfId="44278"/>
    <cellStyle name="一般 3 23 3 2 6" xfId="44279"/>
    <cellStyle name="一般 3 23 3 3" xfId="44280"/>
    <cellStyle name="一般 3 23 3 4" xfId="44281"/>
    <cellStyle name="一般 3 23 3 4 2" xfId="44282"/>
    <cellStyle name="一般 3 23 3 4 3" xfId="44283"/>
    <cellStyle name="一般 3 23 3 4 3 2" xfId="44284"/>
    <cellStyle name="一般 3 23 3 4 3 3" xfId="44285"/>
    <cellStyle name="一般 3 23 3 4 4" xfId="44286"/>
    <cellStyle name="一般 3 23 3 4 5" xfId="44287"/>
    <cellStyle name="一般 3 23 3 5" xfId="44288"/>
    <cellStyle name="一般 3 23 3 5 2" xfId="44289"/>
    <cellStyle name="一般 3 23 3 5 3" xfId="44290"/>
    <cellStyle name="一般 3 23 3 6" xfId="44291"/>
    <cellStyle name="一般 3 23 3 7" xfId="44292"/>
    <cellStyle name="一般 3 23 4" xfId="44293"/>
    <cellStyle name="一般 3 23 4 2" xfId="44294"/>
    <cellStyle name="一般 3 23 4 3" xfId="44295"/>
    <cellStyle name="一般 3 23 4 3 2" xfId="44296"/>
    <cellStyle name="一般 3 23 4 4" xfId="44297"/>
    <cellStyle name="一般 3 23 4 5" xfId="44298"/>
    <cellStyle name="一般 3 23 4 6" xfId="44299"/>
    <cellStyle name="一般 3 23 5" xfId="44300"/>
    <cellStyle name="一般 3 23 6" xfId="44301"/>
    <cellStyle name="一般 3 23 6 2" xfId="44302"/>
    <cellStyle name="一般 3 23 6 3" xfId="44303"/>
    <cellStyle name="一般 3 23 6 3 2" xfId="44304"/>
    <cellStyle name="一般 3 23 6 3 3" xfId="44305"/>
    <cellStyle name="一般 3 23 6 4" xfId="44306"/>
    <cellStyle name="一般 3 23 6 5" xfId="44307"/>
    <cellStyle name="一般 3 23 7" xfId="44308"/>
    <cellStyle name="一般 3 23 8" xfId="44309"/>
    <cellStyle name="一般 3 23 8 2" xfId="44310"/>
    <cellStyle name="一般 3 23 8 3" xfId="44311"/>
    <cellStyle name="一般 3 23 9" xfId="44312"/>
    <cellStyle name="一般 3 24" xfId="44313"/>
    <cellStyle name="一般 3 24 2" xfId="44314"/>
    <cellStyle name="一般 3 24 2 2" xfId="44315"/>
    <cellStyle name="一般 3 24 2 2 2" xfId="44316"/>
    <cellStyle name="一般 3 24 2 2 3" xfId="44317"/>
    <cellStyle name="一般 3 24 2 2 3 2" xfId="44318"/>
    <cellStyle name="一般 3 24 2 2 3 3" xfId="44319"/>
    <cellStyle name="一般 3 24 2 2 4" xfId="44320"/>
    <cellStyle name="一般 3 24 2 2 5" xfId="44321"/>
    <cellStyle name="一般 3 24 2 3" xfId="44322"/>
    <cellStyle name="一般 3 24 2 4" xfId="44323"/>
    <cellStyle name="一般 3 24 2 4 2" xfId="44324"/>
    <cellStyle name="一般 3 24 2 4 3" xfId="44325"/>
    <cellStyle name="一般 3 24 2 4 3 2" xfId="44326"/>
    <cellStyle name="一般 3 24 2 4 3 3" xfId="44327"/>
    <cellStyle name="一般 3 24 2 4 4" xfId="44328"/>
    <cellStyle name="一般 3 24 2 4 5" xfId="44329"/>
    <cellStyle name="一般 3 24 2 5" xfId="44330"/>
    <cellStyle name="一般 3 24 2 5 2" xfId="44331"/>
    <cellStyle name="一般 3 24 2 5 3" xfId="44332"/>
    <cellStyle name="一般 3 24 2 6" xfId="44333"/>
    <cellStyle name="一般 3 24 2 7" xfId="44334"/>
    <cellStyle name="一般 3 24 3" xfId="44335"/>
    <cellStyle name="一般 3 24 3 2" xfId="44336"/>
    <cellStyle name="一般 3 24 3 3" xfId="44337"/>
    <cellStyle name="一般 3 24 3 3 2" xfId="44338"/>
    <cellStyle name="一般 3 24 3 4" xfId="44339"/>
    <cellStyle name="一般 3 24 3 5" xfId="44340"/>
    <cellStyle name="一般 3 24 3 6" xfId="44341"/>
    <cellStyle name="一般 3 24 4" xfId="44342"/>
    <cellStyle name="一般 3 24 5" xfId="44343"/>
    <cellStyle name="一般 3 24 5 2" xfId="44344"/>
    <cellStyle name="一般 3 24 5 3" xfId="44345"/>
    <cellStyle name="一般 3 24 5 3 2" xfId="44346"/>
    <cellStyle name="一般 3 24 5 3 3" xfId="44347"/>
    <cellStyle name="一般 3 24 5 4" xfId="44348"/>
    <cellStyle name="一般 3 24 5 5" xfId="44349"/>
    <cellStyle name="一般 3 24 6" xfId="44350"/>
    <cellStyle name="一般 3 24 7" xfId="44351"/>
    <cellStyle name="一般 3 24 7 2" xfId="44352"/>
    <cellStyle name="一般 3 24 7 3" xfId="44353"/>
    <cellStyle name="一般 3 24 8" xfId="44354"/>
    <cellStyle name="一般 3 24 9" xfId="44355"/>
    <cellStyle name="一般 3 25" xfId="44356"/>
    <cellStyle name="一般 3 25 2" xfId="44357"/>
    <cellStyle name="一般 3 25 2 2" xfId="44358"/>
    <cellStyle name="一般 3 25 2 3" xfId="44359"/>
    <cellStyle name="一般 3 25 2 3 2" xfId="44360"/>
    <cellStyle name="一般 3 25 2 4" xfId="44361"/>
    <cellStyle name="一般 3 25 2 5" xfId="44362"/>
    <cellStyle name="一般 3 25 2 6" xfId="44363"/>
    <cellStyle name="一般 3 25 3" xfId="44364"/>
    <cellStyle name="一般 3 25 4" xfId="44365"/>
    <cellStyle name="一般 3 25 4 2" xfId="44366"/>
    <cellStyle name="一般 3 25 4 3" xfId="44367"/>
    <cellStyle name="一般 3 25 4 3 2" xfId="44368"/>
    <cellStyle name="一般 3 25 4 3 3" xfId="44369"/>
    <cellStyle name="一般 3 25 4 4" xfId="44370"/>
    <cellStyle name="一般 3 25 4 5" xfId="44371"/>
    <cellStyle name="一般 3 25 5" xfId="44372"/>
    <cellStyle name="一般 3 25 6" xfId="44373"/>
    <cellStyle name="一般 3 25 6 2" xfId="44374"/>
    <cellStyle name="一般 3 25 6 3" xfId="44375"/>
    <cellStyle name="一般 3 25 7" xfId="44376"/>
    <cellStyle name="一般 3 25 8" xfId="44377"/>
    <cellStyle name="一般 3 26" xfId="44378"/>
    <cellStyle name="一般 3 26 2" xfId="44379"/>
    <cellStyle name="一般 3 26 3" xfId="44380"/>
    <cellStyle name="一般 3 26 4" xfId="44381"/>
    <cellStyle name="一般 3 26 4 2" xfId="44382"/>
    <cellStyle name="一般 3 26 4 3" xfId="44383"/>
    <cellStyle name="一般 3 26 5" xfId="44384"/>
    <cellStyle name="一般 3 26 6" xfId="44385"/>
    <cellStyle name="一般 3 27" xfId="44386"/>
    <cellStyle name="一般 3 27 2" xfId="44387"/>
    <cellStyle name="一般 3 27 3" xfId="44388"/>
    <cellStyle name="一般 3 27 3 2" xfId="44389"/>
    <cellStyle name="一般 3 27 3 3" xfId="44390"/>
    <cellStyle name="一般 3 27 4" xfId="44391"/>
    <cellStyle name="一般 3 27 5" xfId="44392"/>
    <cellStyle name="一般 3 28" xfId="44393"/>
    <cellStyle name="一般 3 28 2" xfId="44394"/>
    <cellStyle name="一般 3 29" xfId="44395"/>
    <cellStyle name="一般 3 29 2" xfId="44396"/>
    <cellStyle name="一般 3 29 3" xfId="44397"/>
    <cellStyle name="一般 3 3" xfId="44398"/>
    <cellStyle name="一般 3 3 10" xfId="44399"/>
    <cellStyle name="一般 3 3 11" xfId="44400"/>
    <cellStyle name="一般 3 3 11 2" xfId="44401"/>
    <cellStyle name="一般 3 3 11 3" xfId="44402"/>
    <cellStyle name="一般 3 3 12" xfId="44403"/>
    <cellStyle name="一般 3 3 13" xfId="44404"/>
    <cellStyle name="一般 3 3 2" xfId="44405"/>
    <cellStyle name="一般 3 3 3" xfId="44406"/>
    <cellStyle name="一般 3 3 3 10" xfId="44407"/>
    <cellStyle name="一般 3 3 3 2" xfId="44408"/>
    <cellStyle name="一般 3 3 3 2 2" xfId="44409"/>
    <cellStyle name="一般 3 3 3 2 2 2" xfId="44410"/>
    <cellStyle name="一般 3 3 3 2 2 2 2" xfId="44411"/>
    <cellStyle name="一般 3 3 3 2 2 2 3" xfId="44412"/>
    <cellStyle name="一般 3 3 3 2 2 2 3 2" xfId="44413"/>
    <cellStyle name="一般 3 3 3 2 2 2 3 3" xfId="44414"/>
    <cellStyle name="一般 3 3 3 2 2 2 4" xfId="44415"/>
    <cellStyle name="一般 3 3 3 2 2 2 5" xfId="44416"/>
    <cellStyle name="一般 3 3 3 2 2 3" xfId="44417"/>
    <cellStyle name="一般 3 3 3 2 2 4" xfId="44418"/>
    <cellStyle name="一般 3 3 3 2 2 4 2" xfId="44419"/>
    <cellStyle name="一般 3 3 3 2 2 4 3" xfId="44420"/>
    <cellStyle name="一般 3 3 3 2 2 4 3 2" xfId="44421"/>
    <cellStyle name="一般 3 3 3 2 2 4 3 3" xfId="44422"/>
    <cellStyle name="一般 3 3 3 2 2 4 4" xfId="44423"/>
    <cellStyle name="一般 3 3 3 2 2 4 5" xfId="44424"/>
    <cellStyle name="一般 3 3 3 2 2 5" xfId="44425"/>
    <cellStyle name="一般 3 3 3 2 2 5 2" xfId="44426"/>
    <cellStyle name="一般 3 3 3 2 2 5 3" xfId="44427"/>
    <cellStyle name="一般 3 3 3 2 2 6" xfId="44428"/>
    <cellStyle name="一般 3 3 3 2 2 7" xfId="44429"/>
    <cellStyle name="一般 3 3 3 2 3" xfId="44430"/>
    <cellStyle name="一般 3 3 3 2 3 2" xfId="44431"/>
    <cellStyle name="一般 3 3 3 2 3 3" xfId="44432"/>
    <cellStyle name="一般 3 3 3 2 3 3 2" xfId="44433"/>
    <cellStyle name="一般 3 3 3 2 3 4" xfId="44434"/>
    <cellStyle name="一般 3 3 3 2 3 5" xfId="44435"/>
    <cellStyle name="一般 3 3 3 2 3 6" xfId="44436"/>
    <cellStyle name="一般 3 3 3 2 4" xfId="44437"/>
    <cellStyle name="一般 3 3 3 2 5" xfId="44438"/>
    <cellStyle name="一般 3 3 3 2 5 2" xfId="44439"/>
    <cellStyle name="一般 3 3 3 2 5 3" xfId="44440"/>
    <cellStyle name="一般 3 3 3 2 5 3 2" xfId="44441"/>
    <cellStyle name="一般 3 3 3 2 5 3 3" xfId="44442"/>
    <cellStyle name="一般 3 3 3 2 5 4" xfId="44443"/>
    <cellStyle name="一般 3 3 3 2 5 5" xfId="44444"/>
    <cellStyle name="一般 3 3 3 2 6" xfId="44445"/>
    <cellStyle name="一般 3 3 3 2 7" xfId="44446"/>
    <cellStyle name="一般 3 3 3 2 7 2" xfId="44447"/>
    <cellStyle name="一般 3 3 3 2 7 3" xfId="44448"/>
    <cellStyle name="一般 3 3 3 2 8" xfId="44449"/>
    <cellStyle name="一般 3 3 3 2 9" xfId="44450"/>
    <cellStyle name="一般 3 3 3 3" xfId="44451"/>
    <cellStyle name="一般 3 3 3 3 2" xfId="44452"/>
    <cellStyle name="一般 3 3 3 3 2 2" xfId="44453"/>
    <cellStyle name="一般 3 3 3 3 2 3" xfId="44454"/>
    <cellStyle name="一般 3 3 3 3 2 3 2" xfId="44455"/>
    <cellStyle name="一般 3 3 3 3 2 4" xfId="44456"/>
    <cellStyle name="一般 3 3 3 3 2 5" xfId="44457"/>
    <cellStyle name="一般 3 3 3 3 2 6" xfId="44458"/>
    <cellStyle name="一般 3 3 3 3 3" xfId="44459"/>
    <cellStyle name="一般 3 3 3 3 4" xfId="44460"/>
    <cellStyle name="一般 3 3 3 3 4 2" xfId="44461"/>
    <cellStyle name="一般 3 3 3 3 4 3" xfId="44462"/>
    <cellStyle name="一般 3 3 3 3 4 3 2" xfId="44463"/>
    <cellStyle name="一般 3 3 3 3 4 3 3" xfId="44464"/>
    <cellStyle name="一般 3 3 3 3 4 4" xfId="44465"/>
    <cellStyle name="一般 3 3 3 3 4 5" xfId="44466"/>
    <cellStyle name="一般 3 3 3 3 5" xfId="44467"/>
    <cellStyle name="一般 3 3 3 3 5 2" xfId="44468"/>
    <cellStyle name="一般 3 3 3 3 5 3" xfId="44469"/>
    <cellStyle name="一般 3 3 3 3 6" xfId="44470"/>
    <cellStyle name="一般 3 3 3 3 7" xfId="44471"/>
    <cellStyle name="一般 3 3 3 4" xfId="44472"/>
    <cellStyle name="一般 3 3 3 4 2" xfId="44473"/>
    <cellStyle name="一般 3 3 3 4 3" xfId="44474"/>
    <cellStyle name="一般 3 3 3 4 3 2" xfId="44475"/>
    <cellStyle name="一般 3 3 3 4 4" xfId="44476"/>
    <cellStyle name="一般 3 3 3 4 5" xfId="44477"/>
    <cellStyle name="一般 3 3 3 4 6" xfId="44478"/>
    <cellStyle name="一般 3 3 3 5" xfId="44479"/>
    <cellStyle name="一般 3 3 3 6" xfId="44480"/>
    <cellStyle name="一般 3 3 3 6 2" xfId="44481"/>
    <cellStyle name="一般 3 3 3 6 3" xfId="44482"/>
    <cellStyle name="一般 3 3 3 6 3 2" xfId="44483"/>
    <cellStyle name="一般 3 3 3 6 3 3" xfId="44484"/>
    <cellStyle name="一般 3 3 3 6 4" xfId="44485"/>
    <cellStyle name="一般 3 3 3 6 5" xfId="44486"/>
    <cellStyle name="一般 3 3 3 7" xfId="44487"/>
    <cellStyle name="一般 3 3 3 8" xfId="44488"/>
    <cellStyle name="一般 3 3 3 8 2" xfId="44489"/>
    <cellStyle name="一般 3 3 3 8 3" xfId="44490"/>
    <cellStyle name="一般 3 3 3 9" xfId="44491"/>
    <cellStyle name="一般 3 3 4" xfId="44492"/>
    <cellStyle name="一般 3 3 4 10" xfId="44493"/>
    <cellStyle name="一般 3 3 4 2" xfId="44494"/>
    <cellStyle name="一般 3 3 4 2 2" xfId="44495"/>
    <cellStyle name="一般 3 3 4 2 2 2" xfId="44496"/>
    <cellStyle name="一般 3 3 4 2 2 2 2" xfId="44497"/>
    <cellStyle name="一般 3 3 4 2 2 2 3" xfId="44498"/>
    <cellStyle name="一般 3 3 4 2 2 2 3 2" xfId="44499"/>
    <cellStyle name="一般 3 3 4 2 2 2 3 3" xfId="44500"/>
    <cellStyle name="一般 3 3 4 2 2 2 4" xfId="44501"/>
    <cellStyle name="一般 3 3 4 2 2 2 5" xfId="44502"/>
    <cellStyle name="一般 3 3 4 2 2 3" xfId="44503"/>
    <cellStyle name="一般 3 3 4 2 2 4" xfId="44504"/>
    <cellStyle name="一般 3 3 4 2 2 4 2" xfId="44505"/>
    <cellStyle name="一般 3 3 4 2 2 4 3" xfId="44506"/>
    <cellStyle name="一般 3 3 4 2 2 4 3 2" xfId="44507"/>
    <cellStyle name="一般 3 3 4 2 2 4 3 3" xfId="44508"/>
    <cellStyle name="一般 3 3 4 2 2 4 4" xfId="44509"/>
    <cellStyle name="一般 3 3 4 2 2 4 5" xfId="44510"/>
    <cellStyle name="一般 3 3 4 2 2 5" xfId="44511"/>
    <cellStyle name="一般 3 3 4 2 2 5 2" xfId="44512"/>
    <cellStyle name="一般 3 3 4 2 2 5 3" xfId="44513"/>
    <cellStyle name="一般 3 3 4 2 2 6" xfId="44514"/>
    <cellStyle name="一般 3 3 4 2 2 7" xfId="44515"/>
    <cellStyle name="一般 3 3 4 2 3" xfId="44516"/>
    <cellStyle name="一般 3 3 4 2 3 2" xfId="44517"/>
    <cellStyle name="一般 3 3 4 2 3 3" xfId="44518"/>
    <cellStyle name="一般 3 3 4 2 3 3 2" xfId="44519"/>
    <cellStyle name="一般 3 3 4 2 3 4" xfId="44520"/>
    <cellStyle name="一般 3 3 4 2 3 5" xfId="44521"/>
    <cellStyle name="一般 3 3 4 2 3 6" xfId="44522"/>
    <cellStyle name="一般 3 3 4 2 4" xfId="44523"/>
    <cellStyle name="一般 3 3 4 2 5" xfId="44524"/>
    <cellStyle name="一般 3 3 4 2 5 2" xfId="44525"/>
    <cellStyle name="一般 3 3 4 2 5 3" xfId="44526"/>
    <cellStyle name="一般 3 3 4 2 5 3 2" xfId="44527"/>
    <cellStyle name="一般 3 3 4 2 5 3 3" xfId="44528"/>
    <cellStyle name="一般 3 3 4 2 5 4" xfId="44529"/>
    <cellStyle name="一般 3 3 4 2 5 5" xfId="44530"/>
    <cellStyle name="一般 3 3 4 2 6" xfId="44531"/>
    <cellStyle name="一般 3 3 4 2 7" xfId="44532"/>
    <cellStyle name="一般 3 3 4 2 7 2" xfId="44533"/>
    <cellStyle name="一般 3 3 4 2 7 3" xfId="44534"/>
    <cellStyle name="一般 3 3 4 2 8" xfId="44535"/>
    <cellStyle name="一般 3 3 4 2 9" xfId="44536"/>
    <cellStyle name="一般 3 3 4 3" xfId="44537"/>
    <cellStyle name="一般 3 3 4 3 2" xfId="44538"/>
    <cellStyle name="一般 3 3 4 3 2 2" xfId="44539"/>
    <cellStyle name="一般 3 3 4 3 2 3" xfId="44540"/>
    <cellStyle name="一般 3 3 4 3 2 3 2" xfId="44541"/>
    <cellStyle name="一般 3 3 4 3 2 4" xfId="44542"/>
    <cellStyle name="一般 3 3 4 3 2 5" xfId="44543"/>
    <cellStyle name="一般 3 3 4 3 2 6" xfId="44544"/>
    <cellStyle name="一般 3 3 4 3 3" xfId="44545"/>
    <cellStyle name="一般 3 3 4 3 4" xfId="44546"/>
    <cellStyle name="一般 3 3 4 3 4 2" xfId="44547"/>
    <cellStyle name="一般 3 3 4 3 4 3" xfId="44548"/>
    <cellStyle name="一般 3 3 4 3 4 3 2" xfId="44549"/>
    <cellStyle name="一般 3 3 4 3 4 3 3" xfId="44550"/>
    <cellStyle name="一般 3 3 4 3 4 4" xfId="44551"/>
    <cellStyle name="一般 3 3 4 3 4 5" xfId="44552"/>
    <cellStyle name="一般 3 3 4 3 5" xfId="44553"/>
    <cellStyle name="一般 3 3 4 3 5 2" xfId="44554"/>
    <cellStyle name="一般 3 3 4 3 5 3" xfId="44555"/>
    <cellStyle name="一般 3 3 4 3 6" xfId="44556"/>
    <cellStyle name="一般 3 3 4 3 7" xfId="44557"/>
    <cellStyle name="一般 3 3 4 4" xfId="44558"/>
    <cellStyle name="一般 3 3 4 4 2" xfId="44559"/>
    <cellStyle name="一般 3 3 4 4 3" xfId="44560"/>
    <cellStyle name="一般 3 3 4 4 3 2" xfId="44561"/>
    <cellStyle name="一般 3 3 4 4 4" xfId="44562"/>
    <cellStyle name="一般 3 3 4 4 5" xfId="44563"/>
    <cellStyle name="一般 3 3 4 4 6" xfId="44564"/>
    <cellStyle name="一般 3 3 4 5" xfId="44565"/>
    <cellStyle name="一般 3 3 4 6" xfId="44566"/>
    <cellStyle name="一般 3 3 4 6 2" xfId="44567"/>
    <cellStyle name="一般 3 3 4 6 3" xfId="44568"/>
    <cellStyle name="一般 3 3 4 6 3 2" xfId="44569"/>
    <cellStyle name="一般 3 3 4 6 3 3" xfId="44570"/>
    <cellStyle name="一般 3 3 4 6 4" xfId="44571"/>
    <cellStyle name="一般 3 3 4 6 5" xfId="44572"/>
    <cellStyle name="一般 3 3 4 7" xfId="44573"/>
    <cellStyle name="一般 3 3 4 8" xfId="44574"/>
    <cellStyle name="一般 3 3 4 8 2" xfId="44575"/>
    <cellStyle name="一般 3 3 4 8 3" xfId="44576"/>
    <cellStyle name="一般 3 3 4 9" xfId="44577"/>
    <cellStyle name="一般 3 3 5" xfId="44578"/>
    <cellStyle name="一般 3 3 6" xfId="44579"/>
    <cellStyle name="一般 3 3 6 2" xfId="44580"/>
    <cellStyle name="一般 3 3 6 2 2" xfId="44581"/>
    <cellStyle name="一般 3 3 6 2 2 2" xfId="44582"/>
    <cellStyle name="一般 3 3 6 2 2 3" xfId="44583"/>
    <cellStyle name="一般 3 3 6 2 2 3 2" xfId="44584"/>
    <cellStyle name="一般 3 3 6 2 2 3 3" xfId="44585"/>
    <cellStyle name="一般 3 3 6 2 2 4" xfId="44586"/>
    <cellStyle name="一般 3 3 6 2 2 5" xfId="44587"/>
    <cellStyle name="一般 3 3 6 2 3" xfId="44588"/>
    <cellStyle name="一般 3 3 6 2 4" xfId="44589"/>
    <cellStyle name="一般 3 3 6 2 4 2" xfId="44590"/>
    <cellStyle name="一般 3 3 6 2 4 3" xfId="44591"/>
    <cellStyle name="一般 3 3 6 2 4 3 2" xfId="44592"/>
    <cellStyle name="一般 3 3 6 2 4 3 3" xfId="44593"/>
    <cellStyle name="一般 3 3 6 2 4 4" xfId="44594"/>
    <cellStyle name="一般 3 3 6 2 4 5" xfId="44595"/>
    <cellStyle name="一般 3 3 6 2 5" xfId="44596"/>
    <cellStyle name="一般 3 3 6 2 5 2" xfId="44597"/>
    <cellStyle name="一般 3 3 6 2 5 3" xfId="44598"/>
    <cellStyle name="一般 3 3 6 2 6" xfId="44599"/>
    <cellStyle name="一般 3 3 6 2 7" xfId="44600"/>
    <cellStyle name="一般 3 3 6 3" xfId="44601"/>
    <cellStyle name="一般 3 3 6 3 2" xfId="44602"/>
    <cellStyle name="一般 3 3 6 3 3" xfId="44603"/>
    <cellStyle name="一般 3 3 6 3 3 2" xfId="44604"/>
    <cellStyle name="一般 3 3 6 3 4" xfId="44605"/>
    <cellStyle name="一般 3 3 6 3 5" xfId="44606"/>
    <cellStyle name="一般 3 3 6 3 6" xfId="44607"/>
    <cellStyle name="一般 3 3 6 4" xfId="44608"/>
    <cellStyle name="一般 3 3 6 5" xfId="44609"/>
    <cellStyle name="一般 3 3 6 5 2" xfId="44610"/>
    <cellStyle name="一般 3 3 6 5 3" xfId="44611"/>
    <cellStyle name="一般 3 3 6 5 3 2" xfId="44612"/>
    <cellStyle name="一般 3 3 6 5 3 3" xfId="44613"/>
    <cellStyle name="一般 3 3 6 5 4" xfId="44614"/>
    <cellStyle name="一般 3 3 6 5 5" xfId="44615"/>
    <cellStyle name="一般 3 3 6 6" xfId="44616"/>
    <cellStyle name="一般 3 3 6 7" xfId="44617"/>
    <cellStyle name="一般 3 3 6 7 2" xfId="44618"/>
    <cellStyle name="一般 3 3 6 7 3" xfId="44619"/>
    <cellStyle name="一般 3 3 6 8" xfId="44620"/>
    <cellStyle name="一般 3 3 6 9" xfId="44621"/>
    <cellStyle name="一般 3 3 7" xfId="44622"/>
    <cellStyle name="一般 3 3 7 2" xfId="44623"/>
    <cellStyle name="一般 3 3 7 2 2" xfId="44624"/>
    <cellStyle name="一般 3 3 7 2 3" xfId="44625"/>
    <cellStyle name="一般 3 3 7 2 3 2" xfId="44626"/>
    <cellStyle name="一般 3 3 7 2 4" xfId="44627"/>
    <cellStyle name="一般 3 3 7 2 5" xfId="44628"/>
    <cellStyle name="一般 3 3 7 2 6" xfId="44629"/>
    <cellStyle name="一般 3 3 7 3" xfId="44630"/>
    <cellStyle name="一般 3 3 7 4" xfId="44631"/>
    <cellStyle name="一般 3 3 7 4 2" xfId="44632"/>
    <cellStyle name="一般 3 3 7 4 3" xfId="44633"/>
    <cellStyle name="一般 3 3 7 4 3 2" xfId="44634"/>
    <cellStyle name="一般 3 3 7 4 3 3" xfId="44635"/>
    <cellStyle name="一般 3 3 7 4 4" xfId="44636"/>
    <cellStyle name="一般 3 3 7 4 5" xfId="44637"/>
    <cellStyle name="一般 3 3 7 5" xfId="44638"/>
    <cellStyle name="一般 3 3 7 6" xfId="44639"/>
    <cellStyle name="一般 3 3 7 6 2" xfId="44640"/>
    <cellStyle name="一般 3 3 7 6 3" xfId="44641"/>
    <cellStyle name="一般 3 3 7 7" xfId="44642"/>
    <cellStyle name="一般 3 3 7 8" xfId="44643"/>
    <cellStyle name="一般 3 3 8" xfId="44644"/>
    <cellStyle name="一般 3 3 8 2" xfId="44645"/>
    <cellStyle name="一般 3 3 8 3" xfId="44646"/>
    <cellStyle name="一般 3 3 8 3 2" xfId="44647"/>
    <cellStyle name="一般 3 3 8 4" xfId="44648"/>
    <cellStyle name="一般 3 3 8 5" xfId="44649"/>
    <cellStyle name="一般 3 3 8 6" xfId="44650"/>
    <cellStyle name="一般 3 3 9" xfId="44651"/>
    <cellStyle name="一般 3 3 9 2" xfId="44652"/>
    <cellStyle name="一般 3 3 9 3" xfId="44653"/>
    <cellStyle name="一般 3 3 9 3 2" xfId="44654"/>
    <cellStyle name="一般 3 3 9 3 3" xfId="44655"/>
    <cellStyle name="一般 3 3 9 4" xfId="44656"/>
    <cellStyle name="一般 3 3 9 5" xfId="44657"/>
    <cellStyle name="一般 3 30" xfId="44658"/>
    <cellStyle name="一般 3 31" xfId="44659"/>
    <cellStyle name="一般 3 32" xfId="44660"/>
    <cellStyle name="一般 3 4" xfId="44661"/>
    <cellStyle name="一般 3 4 2" xfId="44662"/>
    <cellStyle name="一般 3 5" xfId="44663"/>
    <cellStyle name="一般 3 5 2" xfId="44664"/>
    <cellStyle name="一般 3 6" xfId="44665"/>
    <cellStyle name="一般 3 6 2" xfId="44666"/>
    <cellStyle name="一般 3 7" xfId="44667"/>
    <cellStyle name="一般 3 7 2" xfId="44668"/>
    <cellStyle name="一般 3 8" xfId="44669"/>
    <cellStyle name="一般 3 8 2" xfId="44670"/>
    <cellStyle name="一般 3 9" xfId="44671"/>
    <cellStyle name="一般 3 9 2" xfId="44672"/>
    <cellStyle name="一般 3_47" xfId="44673"/>
    <cellStyle name="一般 30" xfId="44674"/>
    <cellStyle name="一般 30 2" xfId="44675"/>
    <cellStyle name="一般 30 3" xfId="44676"/>
    <cellStyle name="一般 30 4" xfId="44677"/>
    <cellStyle name="一般 31" xfId="44678"/>
    <cellStyle name="一般 31 2" xfId="44679"/>
    <cellStyle name="一般 32" xfId="44680"/>
    <cellStyle name="一般 32 2" xfId="44681"/>
    <cellStyle name="一般 33" xfId="44682"/>
    <cellStyle name="一般 33 2" xfId="44683"/>
    <cellStyle name="一般 34" xfId="44684"/>
    <cellStyle name="一般 35" xfId="44685"/>
    <cellStyle name="一般 36" xfId="44686"/>
    <cellStyle name="一般 37" xfId="44687"/>
    <cellStyle name="一般 4" xfId="44688"/>
    <cellStyle name="一般 4 10" xfId="44689"/>
    <cellStyle name="一般 4 10 2" xfId="44690"/>
    <cellStyle name="一般 4 10 2 2" xfId="44691"/>
    <cellStyle name="一般 4 10 2 2 2" xfId="44692"/>
    <cellStyle name="一般 4 10 2 2 2 2" xfId="44693"/>
    <cellStyle name="一般 4 10 2 2 2 3" xfId="44694"/>
    <cellStyle name="一般 4 10 2 3" xfId="44695"/>
    <cellStyle name="一般 4 10 2 3 2" xfId="44696"/>
    <cellStyle name="一般 4 10 2 4" xfId="44697"/>
    <cellStyle name="一般 4 10 2 4 2" xfId="44698"/>
    <cellStyle name="一般 4 10 2 5" xfId="44699"/>
    <cellStyle name="一般 4 10 2 5 2" xfId="44700"/>
    <cellStyle name="一般 4 10 3" xfId="44701"/>
    <cellStyle name="一般 4 10 3 2" xfId="44702"/>
    <cellStyle name="一般 4 10 3 2 2" xfId="44703"/>
    <cellStyle name="一般 4 10 3 2 3" xfId="44704"/>
    <cellStyle name="一般 4 10 4" xfId="44705"/>
    <cellStyle name="一般 4 10 4 2" xfId="44706"/>
    <cellStyle name="一般 4 10 5" xfId="44707"/>
    <cellStyle name="一般 4 11" xfId="44708"/>
    <cellStyle name="一般 4 11 2" xfId="44709"/>
    <cellStyle name="一般 4 12" xfId="44710"/>
    <cellStyle name="一般 4 12 2" xfId="44711"/>
    <cellStyle name="一般 4 13" xfId="44712"/>
    <cellStyle name="一般 4 13 2" xfId="44713"/>
    <cellStyle name="一般 4 14" xfId="44714"/>
    <cellStyle name="一般 4 14 2" xfId="44715"/>
    <cellStyle name="一般 4 15" xfId="44716"/>
    <cellStyle name="一般 4 15 2" xfId="44717"/>
    <cellStyle name="一般 4 15 2 2" xfId="44718"/>
    <cellStyle name="一般 4 15 2 2 2" xfId="44719"/>
    <cellStyle name="一般 4 15 2 2 3" xfId="44720"/>
    <cellStyle name="一般 4 15 2 3" xfId="44721"/>
    <cellStyle name="一般 4 16" xfId="44722"/>
    <cellStyle name="一般 4 16 2" xfId="44723"/>
    <cellStyle name="一般 4 17" xfId="44724"/>
    <cellStyle name="一般 4 17 2" xfId="44725"/>
    <cellStyle name="一般 4 18" xfId="44726"/>
    <cellStyle name="一般 4 19" xfId="44727"/>
    <cellStyle name="一般 4 2" xfId="44728"/>
    <cellStyle name="一般 4 2 10" xfId="44729"/>
    <cellStyle name="一般 4 2 10 2" xfId="44730"/>
    <cellStyle name="一般 4 2 10 2 2" xfId="44731"/>
    <cellStyle name="一般 4 2 10 2 3" xfId="44732"/>
    <cellStyle name="一般 4 2 11" xfId="44733"/>
    <cellStyle name="一般 4 2 11 2" xfId="44734"/>
    <cellStyle name="一般 4 2 2" xfId="44735"/>
    <cellStyle name="一般 4 2 2 2" xfId="44736"/>
    <cellStyle name="一般 4 2 2 2 2" xfId="44737"/>
    <cellStyle name="一般 4 2 2 3" xfId="44738"/>
    <cellStyle name="一般 4 2 2 3 2" xfId="44739"/>
    <cellStyle name="一般 4 2 2 4" xfId="44740"/>
    <cellStyle name="一般 4 2 3" xfId="44741"/>
    <cellStyle name="一般 4 2 3 2" xfId="44742"/>
    <cellStyle name="一般 4 2 4" xfId="44743"/>
    <cellStyle name="一般 4 2 4 2" xfId="44744"/>
    <cellStyle name="一般 4 2 5" xfId="44745"/>
    <cellStyle name="一般 4 2 5 2" xfId="44746"/>
    <cellStyle name="一般 4 2 6" xfId="44747"/>
    <cellStyle name="一般 4 2 6 2" xfId="44748"/>
    <cellStyle name="一般 4 2 7" xfId="44749"/>
    <cellStyle name="一般 4 2 7 2" xfId="44750"/>
    <cellStyle name="一般 4 2 8" xfId="44751"/>
    <cellStyle name="一般 4 2 8 2" xfId="44752"/>
    <cellStyle name="一般 4 2 9" xfId="44753"/>
    <cellStyle name="一般 4 2 9 2" xfId="44754"/>
    <cellStyle name="一般 4 20" xfId="44755"/>
    <cellStyle name="一般 4 21" xfId="44756"/>
    <cellStyle name="一般 4 22" xfId="44757"/>
    <cellStyle name="一般 4 23" xfId="44758"/>
    <cellStyle name="一般 4 24" xfId="44759"/>
    <cellStyle name="一般 4 25" xfId="44760"/>
    <cellStyle name="一般 4 3" xfId="44761"/>
    <cellStyle name="一般 4 3 2" xfId="44762"/>
    <cellStyle name="一般 4 3 2 2" xfId="44763"/>
    <cellStyle name="一般 4 3 3" xfId="44764"/>
    <cellStyle name="一般 4 3 3 2" xfId="44765"/>
    <cellStyle name="一般 4 3 3 2 2" xfId="44766"/>
    <cellStyle name="一般 4 3 3 2 3" xfId="44767"/>
    <cellStyle name="一般 4 3 4" xfId="44768"/>
    <cellStyle name="一般 4 3 4 2" xfId="44769"/>
    <cellStyle name="一般 4 4" xfId="44770"/>
    <cellStyle name="一般 4 4 2" xfId="44771"/>
    <cellStyle name="一般 4 4 2 2" xfId="44772"/>
    <cellStyle name="一般 4 4 2 2 2" xfId="44773"/>
    <cellStyle name="一般 4 4 2 2 3" xfId="44774"/>
    <cellStyle name="一般 4 4 3" xfId="44775"/>
    <cellStyle name="一般 4 4 4" xfId="44776"/>
    <cellStyle name="一般 4 4 4 2" xfId="44777"/>
    <cellStyle name="一般 4 5" xfId="44778"/>
    <cellStyle name="一般 4 5 2" xfId="44779"/>
    <cellStyle name="一般 4 5 2 2" xfId="44780"/>
    <cellStyle name="一般 4 5 2 2 2" xfId="44781"/>
    <cellStyle name="一般 4 5 2 2 3" xfId="44782"/>
    <cellStyle name="一般 4 5 3" xfId="44783"/>
    <cellStyle name="一般 4 5 4" xfId="44784"/>
    <cellStyle name="一般 4 5 4 2" xfId="44785"/>
    <cellStyle name="一般 4 6" xfId="44786"/>
    <cellStyle name="一般 4 6 2" xfId="44787"/>
    <cellStyle name="一般 4 6 2 2" xfId="44788"/>
    <cellStyle name="一般 4 6 2 2 2" xfId="44789"/>
    <cellStyle name="一般 4 6 2 2 3" xfId="44790"/>
    <cellStyle name="一般 4 6 3" xfId="44791"/>
    <cellStyle name="一般 4 6 4" xfId="44792"/>
    <cellStyle name="一般 4 6 4 2" xfId="44793"/>
    <cellStyle name="一般 4 7" xfId="44794"/>
    <cellStyle name="一般 4 7 2" xfId="44795"/>
    <cellStyle name="一般 4 7 2 2" xfId="44796"/>
    <cellStyle name="一般 4 7 2 2 2" xfId="44797"/>
    <cellStyle name="一般 4 7 2 2 3" xfId="44798"/>
    <cellStyle name="一般 4 7 3" xfId="44799"/>
    <cellStyle name="一般 4 7 4" xfId="44800"/>
    <cellStyle name="一般 4 7 4 2" xfId="44801"/>
    <cellStyle name="一般 4 8" xfId="44802"/>
    <cellStyle name="一般 4 8 2" xfId="44803"/>
    <cellStyle name="一般 4 8 2 2" xfId="44804"/>
    <cellStyle name="一般 4 8 2 2 2" xfId="44805"/>
    <cellStyle name="一般 4 8 2 2 3" xfId="44806"/>
    <cellStyle name="一般 4 8 3" xfId="44807"/>
    <cellStyle name="一般 4 8 4" xfId="44808"/>
    <cellStyle name="一般 4 8 4 2" xfId="44809"/>
    <cellStyle name="一般 4 9" xfId="44810"/>
    <cellStyle name="一般 4 9 2" xfId="44811"/>
    <cellStyle name="一般 4 9 2 2" xfId="44812"/>
    <cellStyle name="一般 4 9 2 2 2" xfId="44813"/>
    <cellStyle name="一般 4 9 2 2 3" xfId="44814"/>
    <cellStyle name="一般 4 9 3" xfId="44815"/>
    <cellStyle name="一般 4 9 4" xfId="44816"/>
    <cellStyle name="一般 4 9 4 2" xfId="44817"/>
    <cellStyle name="一般 4_47" xfId="44818"/>
    <cellStyle name="一般 49" xfId="44819"/>
    <cellStyle name="一般 5" xfId="44820"/>
    <cellStyle name="一般 5 10" xfId="44821"/>
    <cellStyle name="一般 5 11" xfId="44822"/>
    <cellStyle name="一般 5 11 2" xfId="44823"/>
    <cellStyle name="一般 5 11 2 2" xfId="44824"/>
    <cellStyle name="一般 5 11 2 2 2" xfId="44825"/>
    <cellStyle name="一般 5 11 2 2 3" xfId="44826"/>
    <cellStyle name="一般 5 11 2 2 3 2" xfId="44827"/>
    <cellStyle name="一般 5 11 2 2 3 3" xfId="44828"/>
    <cellStyle name="一般 5 11 2 2 4" xfId="44829"/>
    <cellStyle name="一般 5 11 2 2 5" xfId="44830"/>
    <cellStyle name="一般 5 11 2 3" xfId="44831"/>
    <cellStyle name="一般 5 11 2 4" xfId="44832"/>
    <cellStyle name="一般 5 11 2 4 2" xfId="44833"/>
    <cellStyle name="一般 5 11 2 4 3" xfId="44834"/>
    <cellStyle name="一般 5 11 2 4 3 2" xfId="44835"/>
    <cellStyle name="一般 5 11 2 4 3 3" xfId="44836"/>
    <cellStyle name="一般 5 11 2 4 4" xfId="44837"/>
    <cellStyle name="一般 5 11 2 4 5" xfId="44838"/>
    <cellStyle name="一般 5 11 2 5" xfId="44839"/>
    <cellStyle name="一般 5 11 2 5 2" xfId="44840"/>
    <cellStyle name="一般 5 11 2 5 3" xfId="44841"/>
    <cellStyle name="一般 5 11 2 6" xfId="44842"/>
    <cellStyle name="一般 5 11 2 7" xfId="44843"/>
    <cellStyle name="一般 5 11 3" xfId="44844"/>
    <cellStyle name="一般 5 11 3 2" xfId="44845"/>
    <cellStyle name="一般 5 11 3 3" xfId="44846"/>
    <cellStyle name="一般 5 11 3 3 2" xfId="44847"/>
    <cellStyle name="一般 5 11 3 4" xfId="44848"/>
    <cellStyle name="一般 5 11 3 5" xfId="44849"/>
    <cellStyle name="一般 5 11 3 6" xfId="44850"/>
    <cellStyle name="一般 5 11 4" xfId="44851"/>
    <cellStyle name="一般 5 11 5" xfId="44852"/>
    <cellStyle name="一般 5 11 5 2" xfId="44853"/>
    <cellStyle name="一般 5 11 5 3" xfId="44854"/>
    <cellStyle name="一般 5 11 5 3 2" xfId="44855"/>
    <cellStyle name="一般 5 11 5 3 3" xfId="44856"/>
    <cellStyle name="一般 5 11 5 4" xfId="44857"/>
    <cellStyle name="一般 5 11 5 5" xfId="44858"/>
    <cellStyle name="一般 5 11 6" xfId="44859"/>
    <cellStyle name="一般 5 11 7" xfId="44860"/>
    <cellStyle name="一般 5 11 7 2" xfId="44861"/>
    <cellStyle name="一般 5 11 7 3" xfId="44862"/>
    <cellStyle name="一般 5 11 8" xfId="44863"/>
    <cellStyle name="一般 5 11 9" xfId="44864"/>
    <cellStyle name="一般 5 12" xfId="44865"/>
    <cellStyle name="一般 5 12 2" xfId="44866"/>
    <cellStyle name="一般 5 12 2 2" xfId="44867"/>
    <cellStyle name="一般 5 12 2 3" xfId="44868"/>
    <cellStyle name="一般 5 12 2 3 2" xfId="44869"/>
    <cellStyle name="一般 5 12 2 4" xfId="44870"/>
    <cellStyle name="一般 5 12 2 5" xfId="44871"/>
    <cellStyle name="一般 5 12 2 6" xfId="44872"/>
    <cellStyle name="一般 5 12 3" xfId="44873"/>
    <cellStyle name="一般 5 12 4" xfId="44874"/>
    <cellStyle name="一般 5 12 4 2" xfId="44875"/>
    <cellStyle name="一般 5 12 4 3" xfId="44876"/>
    <cellStyle name="一般 5 12 4 3 2" xfId="44877"/>
    <cellStyle name="一般 5 12 4 3 3" xfId="44878"/>
    <cellStyle name="一般 5 12 4 4" xfId="44879"/>
    <cellStyle name="一般 5 12 4 5" xfId="44880"/>
    <cellStyle name="一般 5 12 5" xfId="44881"/>
    <cellStyle name="一般 5 12 6" xfId="44882"/>
    <cellStyle name="一般 5 12 6 2" xfId="44883"/>
    <cellStyle name="一般 5 12 6 3" xfId="44884"/>
    <cellStyle name="一般 5 12 7" xfId="44885"/>
    <cellStyle name="一般 5 12 8" xfId="44886"/>
    <cellStyle name="一般 5 13" xfId="44887"/>
    <cellStyle name="一般 5 13 2" xfId="44888"/>
    <cellStyle name="一般 5 13 3" xfId="44889"/>
    <cellStyle name="一般 5 13 3 2" xfId="44890"/>
    <cellStyle name="一般 5 13 4" xfId="44891"/>
    <cellStyle name="一般 5 13 5" xfId="44892"/>
    <cellStyle name="一般 5 13 6" xfId="44893"/>
    <cellStyle name="一般 5 14" xfId="44894"/>
    <cellStyle name="一般 5 14 2" xfId="44895"/>
    <cellStyle name="一般 5 14 3" xfId="44896"/>
    <cellStyle name="一般 5 14 3 2" xfId="44897"/>
    <cellStyle name="一般 5 14 3 3" xfId="44898"/>
    <cellStyle name="一般 5 14 4" xfId="44899"/>
    <cellStyle name="一般 5 14 5" xfId="44900"/>
    <cellStyle name="一般 5 15" xfId="44901"/>
    <cellStyle name="一般 5 16" xfId="44902"/>
    <cellStyle name="一般 5 16 2" xfId="44903"/>
    <cellStyle name="一般 5 16 3" xfId="44904"/>
    <cellStyle name="一般 5 17" xfId="44905"/>
    <cellStyle name="一般 5 18" xfId="44906"/>
    <cellStyle name="一般 5 19" xfId="44907"/>
    <cellStyle name="一般 5 2" xfId="44908"/>
    <cellStyle name="一般 5 2 10" xfId="44909"/>
    <cellStyle name="一般 5 2 10 2" xfId="44910"/>
    <cellStyle name="一般 5 2 10 2 2" xfId="44911"/>
    <cellStyle name="一般 5 2 10 2 3" xfId="44912"/>
    <cellStyle name="一般 5 2 10 2 3 2" xfId="44913"/>
    <cellStyle name="一般 5 2 10 2 4" xfId="44914"/>
    <cellStyle name="一般 5 2 10 2 5" xfId="44915"/>
    <cellStyle name="一般 5 2 10 2 6" xfId="44916"/>
    <cellStyle name="一般 5 2 10 3" xfId="44917"/>
    <cellStyle name="一般 5 2 10 4" xfId="44918"/>
    <cellStyle name="一般 5 2 10 4 2" xfId="44919"/>
    <cellStyle name="一般 5 2 10 4 3" xfId="44920"/>
    <cellStyle name="一般 5 2 10 4 3 2" xfId="44921"/>
    <cellStyle name="一般 5 2 10 4 3 3" xfId="44922"/>
    <cellStyle name="一般 5 2 10 4 4" xfId="44923"/>
    <cellStyle name="一般 5 2 10 4 5" xfId="44924"/>
    <cellStyle name="一般 5 2 10 5" xfId="44925"/>
    <cellStyle name="一般 5 2 10 6" xfId="44926"/>
    <cellStyle name="一般 5 2 10 6 2" xfId="44927"/>
    <cellStyle name="一般 5 2 10 6 3" xfId="44928"/>
    <cellStyle name="一般 5 2 10 7" xfId="44929"/>
    <cellStyle name="一般 5 2 10 8" xfId="44930"/>
    <cellStyle name="一般 5 2 11" xfId="44931"/>
    <cellStyle name="一般 5 2 11 2" xfId="44932"/>
    <cellStyle name="一般 5 2 11 3" xfId="44933"/>
    <cellStyle name="一般 5 2 11 3 2" xfId="44934"/>
    <cellStyle name="一般 5 2 11 4" xfId="44935"/>
    <cellStyle name="一般 5 2 11 5" xfId="44936"/>
    <cellStyle name="一般 5 2 11 6" xfId="44937"/>
    <cellStyle name="一般 5 2 12" xfId="44938"/>
    <cellStyle name="一般 5 2 12 2" xfId="44939"/>
    <cellStyle name="一般 5 2 12 3" xfId="44940"/>
    <cellStyle name="一般 5 2 12 3 2" xfId="44941"/>
    <cellStyle name="一般 5 2 12 3 3" xfId="44942"/>
    <cellStyle name="一般 5 2 12 4" xfId="44943"/>
    <cellStyle name="一般 5 2 12 5" xfId="44944"/>
    <cellStyle name="一般 5 2 13" xfId="44945"/>
    <cellStyle name="一般 5 2 14" xfId="44946"/>
    <cellStyle name="一般 5 2 14 2" xfId="44947"/>
    <cellStyle name="一般 5 2 14 3" xfId="44948"/>
    <cellStyle name="一般 5 2 15" xfId="44949"/>
    <cellStyle name="一般 5 2 16" xfId="44950"/>
    <cellStyle name="一般 5 2 2" xfId="44951"/>
    <cellStyle name="一般 5 2 2 2" xfId="44952"/>
    <cellStyle name="一般 5 2 3" xfId="44953"/>
    <cellStyle name="一般 5 2 3 2" xfId="44954"/>
    <cellStyle name="一般 5 2 4" xfId="44955"/>
    <cellStyle name="一般 5 2 4 2" xfId="44956"/>
    <cellStyle name="一般 5 2 5" xfId="44957"/>
    <cellStyle name="一般 5 2 5 2" xfId="44958"/>
    <cellStyle name="一般 5 2 5 3" xfId="44959"/>
    <cellStyle name="一般 5 2 5 4" xfId="44960"/>
    <cellStyle name="一般 5 2 6" xfId="44961"/>
    <cellStyle name="一般 5 2 6 10" xfId="44962"/>
    <cellStyle name="一般 5 2 6 11" xfId="44963"/>
    <cellStyle name="一般 5 2 6 12" xfId="44964"/>
    <cellStyle name="一般 5 2 6 2" xfId="44965"/>
    <cellStyle name="一般 5 2 6 2 10" xfId="44966"/>
    <cellStyle name="一般 5 2 6 2 11" xfId="44967"/>
    <cellStyle name="一般 5 2 6 2 2" xfId="44968"/>
    <cellStyle name="一般 5 2 6 2 2 2" xfId="44969"/>
    <cellStyle name="一般 5 2 6 2 2 2 2" xfId="44970"/>
    <cellStyle name="一般 5 2 6 2 2 2 2 2" xfId="44971"/>
    <cellStyle name="一般 5 2 6 2 2 2 2 3" xfId="44972"/>
    <cellStyle name="一般 5 2 6 2 2 2 2 4" xfId="44973"/>
    <cellStyle name="一般 5 2 6 2 2 2 3" xfId="44974"/>
    <cellStyle name="一般 5 2 6 2 2 2 3 2" xfId="44975"/>
    <cellStyle name="一般 5 2 6 2 2 2 3 3" xfId="44976"/>
    <cellStyle name="一般 5 2 6 2 2 2 3 4" xfId="44977"/>
    <cellStyle name="一般 5 2 6 2 2 2 4" xfId="44978"/>
    <cellStyle name="一般 5 2 6 2 2 2 5" xfId="44979"/>
    <cellStyle name="一般 5 2 6 2 2 2 6" xfId="44980"/>
    <cellStyle name="一般 5 2 6 2 2 2 7" xfId="44981"/>
    <cellStyle name="一般 5 2 6 2 2 3" xfId="44982"/>
    <cellStyle name="一般 5 2 6 2 2 3 2" xfId="44983"/>
    <cellStyle name="一般 5 2 6 2 2 3 3" xfId="44984"/>
    <cellStyle name="一般 5 2 6 2 2 3 4" xfId="44985"/>
    <cellStyle name="一般 5 2 6 2 2 4" xfId="44986"/>
    <cellStyle name="一般 5 2 6 2 2 4 2" xfId="44987"/>
    <cellStyle name="一般 5 2 6 2 2 4 2 2" xfId="44988"/>
    <cellStyle name="一般 5 2 6 2 2 4 2 3" xfId="44989"/>
    <cellStyle name="一般 5 2 6 2 2 4 2 4" xfId="44990"/>
    <cellStyle name="一般 5 2 6 2 2 4 3" xfId="44991"/>
    <cellStyle name="一般 5 2 6 2 2 4 3 2" xfId="44992"/>
    <cellStyle name="一般 5 2 6 2 2 4 3 3" xfId="44993"/>
    <cellStyle name="一般 5 2 6 2 2 4 3 4" xfId="44994"/>
    <cellStyle name="一般 5 2 6 2 2 4 4" xfId="44995"/>
    <cellStyle name="一般 5 2 6 2 2 4 5" xfId="44996"/>
    <cellStyle name="一般 5 2 6 2 2 4 6" xfId="44997"/>
    <cellStyle name="一般 5 2 6 2 2 4 7" xfId="44998"/>
    <cellStyle name="一般 5 2 6 2 2 5" xfId="44999"/>
    <cellStyle name="一般 5 2 6 2 2 5 2" xfId="45000"/>
    <cellStyle name="一般 5 2 6 2 2 5 3" xfId="45001"/>
    <cellStyle name="一般 5 2 6 2 2 5 4" xfId="45002"/>
    <cellStyle name="一般 5 2 6 2 2 6" xfId="45003"/>
    <cellStyle name="一般 5 2 6 2 2 7" xfId="45004"/>
    <cellStyle name="一般 5 2 6 2 2 8" xfId="45005"/>
    <cellStyle name="一般 5 2 6 2 2 9" xfId="45006"/>
    <cellStyle name="一般 5 2 6 2 3" xfId="45007"/>
    <cellStyle name="一般 5 2 6 2 3 2" xfId="45008"/>
    <cellStyle name="一般 5 2 6 2 3 2 2" xfId="45009"/>
    <cellStyle name="一般 5 2 6 2 3 2 3" xfId="45010"/>
    <cellStyle name="一般 5 2 6 2 3 2 4" xfId="45011"/>
    <cellStyle name="一般 5 2 6 2 3 3" xfId="45012"/>
    <cellStyle name="一般 5 2 6 2 3 3 2" xfId="45013"/>
    <cellStyle name="一般 5 2 6 2 3 3 3" xfId="45014"/>
    <cellStyle name="一般 5 2 6 2 3 3 4" xfId="45015"/>
    <cellStyle name="一般 5 2 6 2 3 3 5" xfId="45016"/>
    <cellStyle name="一般 5 2 6 2 3 4" xfId="45017"/>
    <cellStyle name="一般 5 2 6 2 3 5" xfId="45018"/>
    <cellStyle name="一般 5 2 6 2 3 6" xfId="45019"/>
    <cellStyle name="一般 5 2 6 2 3 7" xfId="45020"/>
    <cellStyle name="一般 5 2 6 2 3 8" xfId="45021"/>
    <cellStyle name="一般 5 2 6 2 4" xfId="45022"/>
    <cellStyle name="一般 5 2 6 2 4 2" xfId="45023"/>
    <cellStyle name="一般 5 2 6 2 4 3" xfId="45024"/>
    <cellStyle name="一般 5 2 6 2 4 4" xfId="45025"/>
    <cellStyle name="一般 5 2 6 2 5" xfId="45026"/>
    <cellStyle name="一般 5 2 6 2 5 2" xfId="45027"/>
    <cellStyle name="一般 5 2 6 2 5 2 2" xfId="45028"/>
    <cellStyle name="一般 5 2 6 2 5 2 3" xfId="45029"/>
    <cellStyle name="一般 5 2 6 2 5 2 4" xfId="45030"/>
    <cellStyle name="一般 5 2 6 2 5 3" xfId="45031"/>
    <cellStyle name="一般 5 2 6 2 5 3 2" xfId="45032"/>
    <cellStyle name="一般 5 2 6 2 5 3 3" xfId="45033"/>
    <cellStyle name="一般 5 2 6 2 5 3 4" xfId="45034"/>
    <cellStyle name="一般 5 2 6 2 5 4" xfId="45035"/>
    <cellStyle name="一般 5 2 6 2 5 5" xfId="45036"/>
    <cellStyle name="一般 5 2 6 2 5 6" xfId="45037"/>
    <cellStyle name="一般 5 2 6 2 5 7" xfId="45038"/>
    <cellStyle name="一般 5 2 6 2 6" xfId="45039"/>
    <cellStyle name="一般 5 2 6 2 6 2" xfId="45040"/>
    <cellStyle name="一般 5 2 6 2 6 3" xfId="45041"/>
    <cellStyle name="一般 5 2 6 2 6 4" xfId="45042"/>
    <cellStyle name="一般 5 2 6 2 7" xfId="45043"/>
    <cellStyle name="一般 5 2 6 2 7 2" xfId="45044"/>
    <cellStyle name="一般 5 2 6 2 7 3" xfId="45045"/>
    <cellStyle name="一般 5 2 6 2 7 4" xfId="45046"/>
    <cellStyle name="一般 5 2 6 2 8" xfId="45047"/>
    <cellStyle name="一般 5 2 6 2 9" xfId="45048"/>
    <cellStyle name="一般 5 2 6 3" xfId="45049"/>
    <cellStyle name="一般 5 2 6 3 2" xfId="45050"/>
    <cellStyle name="一般 5 2 6 3 2 2" xfId="45051"/>
    <cellStyle name="一般 5 2 6 3 2 2 2" xfId="45052"/>
    <cellStyle name="一般 5 2 6 3 2 2 3" xfId="45053"/>
    <cellStyle name="一般 5 2 6 3 2 2 4" xfId="45054"/>
    <cellStyle name="一般 5 2 6 3 2 3" xfId="45055"/>
    <cellStyle name="一般 5 2 6 3 2 3 2" xfId="45056"/>
    <cellStyle name="一般 5 2 6 3 2 3 3" xfId="45057"/>
    <cellStyle name="一般 5 2 6 3 2 3 4" xfId="45058"/>
    <cellStyle name="一般 5 2 6 3 2 3 5" xfId="45059"/>
    <cellStyle name="一般 5 2 6 3 2 4" xfId="45060"/>
    <cellStyle name="一般 5 2 6 3 2 5" xfId="45061"/>
    <cellStyle name="一般 5 2 6 3 2 6" xfId="45062"/>
    <cellStyle name="一般 5 2 6 3 2 7" xfId="45063"/>
    <cellStyle name="一般 5 2 6 3 2 8" xfId="45064"/>
    <cellStyle name="一般 5 2 6 3 3" xfId="45065"/>
    <cellStyle name="一般 5 2 6 3 3 2" xfId="45066"/>
    <cellStyle name="一般 5 2 6 3 3 3" xfId="45067"/>
    <cellStyle name="一般 5 2 6 3 3 4" xfId="45068"/>
    <cellStyle name="一般 5 2 6 3 4" xfId="45069"/>
    <cellStyle name="一般 5 2 6 3 4 2" xfId="45070"/>
    <cellStyle name="一般 5 2 6 3 4 2 2" xfId="45071"/>
    <cellStyle name="一般 5 2 6 3 4 2 3" xfId="45072"/>
    <cellStyle name="一般 5 2 6 3 4 2 4" xfId="45073"/>
    <cellStyle name="一般 5 2 6 3 4 3" xfId="45074"/>
    <cellStyle name="一般 5 2 6 3 4 3 2" xfId="45075"/>
    <cellStyle name="一般 5 2 6 3 4 3 3" xfId="45076"/>
    <cellStyle name="一般 5 2 6 3 4 3 4" xfId="45077"/>
    <cellStyle name="一般 5 2 6 3 4 4" xfId="45078"/>
    <cellStyle name="一般 5 2 6 3 4 5" xfId="45079"/>
    <cellStyle name="一般 5 2 6 3 4 6" xfId="45080"/>
    <cellStyle name="一般 5 2 6 3 4 7" xfId="45081"/>
    <cellStyle name="一般 5 2 6 3 5" xfId="45082"/>
    <cellStyle name="一般 5 2 6 3 5 2" xfId="45083"/>
    <cellStyle name="一般 5 2 6 3 5 3" xfId="45084"/>
    <cellStyle name="一般 5 2 6 3 5 4" xfId="45085"/>
    <cellStyle name="一般 5 2 6 3 6" xfId="45086"/>
    <cellStyle name="一般 5 2 6 3 7" xfId="45087"/>
    <cellStyle name="一般 5 2 6 3 8" xfId="45088"/>
    <cellStyle name="一般 5 2 6 3 9" xfId="45089"/>
    <cellStyle name="一般 5 2 6 4" xfId="45090"/>
    <cellStyle name="一般 5 2 6 4 2" xfId="45091"/>
    <cellStyle name="一般 5 2 6 4 2 2" xfId="45092"/>
    <cellStyle name="一般 5 2 6 4 2 3" xfId="45093"/>
    <cellStyle name="一般 5 2 6 4 2 4" xfId="45094"/>
    <cellStyle name="一般 5 2 6 4 3" xfId="45095"/>
    <cellStyle name="一般 5 2 6 4 3 2" xfId="45096"/>
    <cellStyle name="一般 5 2 6 4 3 3" xfId="45097"/>
    <cellStyle name="一般 5 2 6 4 3 4" xfId="45098"/>
    <cellStyle name="一般 5 2 6 4 3 5" xfId="45099"/>
    <cellStyle name="一般 5 2 6 4 4" xfId="45100"/>
    <cellStyle name="一般 5 2 6 4 5" xfId="45101"/>
    <cellStyle name="一般 5 2 6 4 6" xfId="45102"/>
    <cellStyle name="一般 5 2 6 4 7" xfId="45103"/>
    <cellStyle name="一般 5 2 6 4 8" xfId="45104"/>
    <cellStyle name="一般 5 2 6 5" xfId="45105"/>
    <cellStyle name="一般 5 2 6 5 2" xfId="45106"/>
    <cellStyle name="一般 5 2 6 5 3" xfId="45107"/>
    <cellStyle name="一般 5 2 6 5 4" xfId="45108"/>
    <cellStyle name="一般 5 2 6 6" xfId="45109"/>
    <cellStyle name="一般 5 2 6 6 2" xfId="45110"/>
    <cellStyle name="一般 5 2 6 6 2 2" xfId="45111"/>
    <cellStyle name="一般 5 2 6 6 2 3" xfId="45112"/>
    <cellStyle name="一般 5 2 6 6 2 4" xfId="45113"/>
    <cellStyle name="一般 5 2 6 6 3" xfId="45114"/>
    <cellStyle name="一般 5 2 6 6 3 2" xfId="45115"/>
    <cellStyle name="一般 5 2 6 6 3 3" xfId="45116"/>
    <cellStyle name="一般 5 2 6 6 3 4" xfId="45117"/>
    <cellStyle name="一般 5 2 6 6 4" xfId="45118"/>
    <cellStyle name="一般 5 2 6 6 5" xfId="45119"/>
    <cellStyle name="一般 5 2 6 6 6" xfId="45120"/>
    <cellStyle name="一般 5 2 6 6 7" xfId="45121"/>
    <cellStyle name="一般 5 2 6 7" xfId="45122"/>
    <cellStyle name="一般 5 2 6 7 2" xfId="45123"/>
    <cellStyle name="一般 5 2 6 7 3" xfId="45124"/>
    <cellStyle name="一般 5 2 6 7 4" xfId="45125"/>
    <cellStyle name="一般 5 2 6 8" xfId="45126"/>
    <cellStyle name="一般 5 2 6 8 2" xfId="45127"/>
    <cellStyle name="一般 5 2 6 8 3" xfId="45128"/>
    <cellStyle name="一般 5 2 6 8 4" xfId="45129"/>
    <cellStyle name="一般 5 2 6 9" xfId="45130"/>
    <cellStyle name="一般 5 2 7" xfId="45131"/>
    <cellStyle name="一般 5 2 7 10" xfId="45132"/>
    <cellStyle name="一般 5 2 7 11" xfId="45133"/>
    <cellStyle name="一般 5 2 7 12" xfId="45134"/>
    <cellStyle name="一般 5 2 7 2" xfId="45135"/>
    <cellStyle name="一般 5 2 7 2 10" xfId="45136"/>
    <cellStyle name="一般 5 2 7 2 11" xfId="45137"/>
    <cellStyle name="一般 5 2 7 2 2" xfId="45138"/>
    <cellStyle name="一般 5 2 7 2 2 2" xfId="45139"/>
    <cellStyle name="一般 5 2 7 2 2 2 2" xfId="45140"/>
    <cellStyle name="一般 5 2 7 2 2 2 2 2" xfId="45141"/>
    <cellStyle name="一般 5 2 7 2 2 2 2 3" xfId="45142"/>
    <cellStyle name="一般 5 2 7 2 2 2 2 4" xfId="45143"/>
    <cellStyle name="一般 5 2 7 2 2 2 3" xfId="45144"/>
    <cellStyle name="一般 5 2 7 2 2 2 3 2" xfId="45145"/>
    <cellStyle name="一般 5 2 7 2 2 2 3 3" xfId="45146"/>
    <cellStyle name="一般 5 2 7 2 2 2 3 4" xfId="45147"/>
    <cellStyle name="一般 5 2 7 2 2 2 4" xfId="45148"/>
    <cellStyle name="一般 5 2 7 2 2 2 5" xfId="45149"/>
    <cellStyle name="一般 5 2 7 2 2 2 6" xfId="45150"/>
    <cellStyle name="一般 5 2 7 2 2 2 7" xfId="45151"/>
    <cellStyle name="一般 5 2 7 2 2 3" xfId="45152"/>
    <cellStyle name="一般 5 2 7 2 2 3 2" xfId="45153"/>
    <cellStyle name="一般 5 2 7 2 2 3 3" xfId="45154"/>
    <cellStyle name="一般 5 2 7 2 2 3 4" xfId="45155"/>
    <cellStyle name="一般 5 2 7 2 2 4" xfId="45156"/>
    <cellStyle name="一般 5 2 7 2 2 4 2" xfId="45157"/>
    <cellStyle name="一般 5 2 7 2 2 4 2 2" xfId="45158"/>
    <cellStyle name="一般 5 2 7 2 2 4 2 3" xfId="45159"/>
    <cellStyle name="一般 5 2 7 2 2 4 2 4" xfId="45160"/>
    <cellStyle name="一般 5 2 7 2 2 4 3" xfId="45161"/>
    <cellStyle name="一般 5 2 7 2 2 4 3 2" xfId="45162"/>
    <cellStyle name="一般 5 2 7 2 2 4 3 3" xfId="45163"/>
    <cellStyle name="一般 5 2 7 2 2 4 3 4" xfId="45164"/>
    <cellStyle name="一般 5 2 7 2 2 4 4" xfId="45165"/>
    <cellStyle name="一般 5 2 7 2 2 4 5" xfId="45166"/>
    <cellStyle name="一般 5 2 7 2 2 4 6" xfId="45167"/>
    <cellStyle name="一般 5 2 7 2 2 4 7" xfId="45168"/>
    <cellStyle name="一般 5 2 7 2 2 5" xfId="45169"/>
    <cellStyle name="一般 5 2 7 2 2 5 2" xfId="45170"/>
    <cellStyle name="一般 5 2 7 2 2 5 3" xfId="45171"/>
    <cellStyle name="一般 5 2 7 2 2 5 4" xfId="45172"/>
    <cellStyle name="一般 5 2 7 2 2 6" xfId="45173"/>
    <cellStyle name="一般 5 2 7 2 2 7" xfId="45174"/>
    <cellStyle name="一般 5 2 7 2 2 8" xfId="45175"/>
    <cellStyle name="一般 5 2 7 2 2 9" xfId="45176"/>
    <cellStyle name="一般 5 2 7 2 3" xfId="45177"/>
    <cellStyle name="一般 5 2 7 2 3 2" xfId="45178"/>
    <cellStyle name="一般 5 2 7 2 3 2 2" xfId="45179"/>
    <cellStyle name="一般 5 2 7 2 3 2 3" xfId="45180"/>
    <cellStyle name="一般 5 2 7 2 3 2 4" xfId="45181"/>
    <cellStyle name="一般 5 2 7 2 3 3" xfId="45182"/>
    <cellStyle name="一般 5 2 7 2 3 3 2" xfId="45183"/>
    <cellStyle name="一般 5 2 7 2 3 3 3" xfId="45184"/>
    <cellStyle name="一般 5 2 7 2 3 3 4" xfId="45185"/>
    <cellStyle name="一般 5 2 7 2 3 3 5" xfId="45186"/>
    <cellStyle name="一般 5 2 7 2 3 4" xfId="45187"/>
    <cellStyle name="一般 5 2 7 2 3 5" xfId="45188"/>
    <cellStyle name="一般 5 2 7 2 3 6" xfId="45189"/>
    <cellStyle name="一般 5 2 7 2 3 7" xfId="45190"/>
    <cellStyle name="一般 5 2 7 2 3 8" xfId="45191"/>
    <cellStyle name="一般 5 2 7 2 4" xfId="45192"/>
    <cellStyle name="一般 5 2 7 2 4 2" xfId="45193"/>
    <cellStyle name="一般 5 2 7 2 4 3" xfId="45194"/>
    <cellStyle name="一般 5 2 7 2 4 4" xfId="45195"/>
    <cellStyle name="一般 5 2 7 2 5" xfId="45196"/>
    <cellStyle name="一般 5 2 7 2 5 2" xfId="45197"/>
    <cellStyle name="一般 5 2 7 2 5 2 2" xfId="45198"/>
    <cellStyle name="一般 5 2 7 2 5 2 3" xfId="45199"/>
    <cellStyle name="一般 5 2 7 2 5 2 4" xfId="45200"/>
    <cellStyle name="一般 5 2 7 2 5 3" xfId="45201"/>
    <cellStyle name="一般 5 2 7 2 5 3 2" xfId="45202"/>
    <cellStyle name="一般 5 2 7 2 5 3 3" xfId="45203"/>
    <cellStyle name="一般 5 2 7 2 5 3 4" xfId="45204"/>
    <cellStyle name="一般 5 2 7 2 5 4" xfId="45205"/>
    <cellStyle name="一般 5 2 7 2 5 5" xfId="45206"/>
    <cellStyle name="一般 5 2 7 2 5 6" xfId="45207"/>
    <cellStyle name="一般 5 2 7 2 5 7" xfId="45208"/>
    <cellStyle name="一般 5 2 7 2 6" xfId="45209"/>
    <cellStyle name="一般 5 2 7 2 6 2" xfId="45210"/>
    <cellStyle name="一般 5 2 7 2 6 3" xfId="45211"/>
    <cellStyle name="一般 5 2 7 2 6 4" xfId="45212"/>
    <cellStyle name="一般 5 2 7 2 7" xfId="45213"/>
    <cellStyle name="一般 5 2 7 2 7 2" xfId="45214"/>
    <cellStyle name="一般 5 2 7 2 7 3" xfId="45215"/>
    <cellStyle name="一般 5 2 7 2 7 4" xfId="45216"/>
    <cellStyle name="一般 5 2 7 2 8" xfId="45217"/>
    <cellStyle name="一般 5 2 7 2 9" xfId="45218"/>
    <cellStyle name="一般 5 2 7 3" xfId="45219"/>
    <cellStyle name="一般 5 2 7 3 2" xfId="45220"/>
    <cellStyle name="一般 5 2 7 3 2 2" xfId="45221"/>
    <cellStyle name="一般 5 2 7 3 2 2 2" xfId="45222"/>
    <cellStyle name="一般 5 2 7 3 2 2 3" xfId="45223"/>
    <cellStyle name="一般 5 2 7 3 2 2 4" xfId="45224"/>
    <cellStyle name="一般 5 2 7 3 2 3" xfId="45225"/>
    <cellStyle name="一般 5 2 7 3 2 3 2" xfId="45226"/>
    <cellStyle name="一般 5 2 7 3 2 3 3" xfId="45227"/>
    <cellStyle name="一般 5 2 7 3 2 3 4" xfId="45228"/>
    <cellStyle name="一般 5 2 7 3 2 3 5" xfId="45229"/>
    <cellStyle name="一般 5 2 7 3 2 4" xfId="45230"/>
    <cellStyle name="一般 5 2 7 3 2 5" xfId="45231"/>
    <cellStyle name="一般 5 2 7 3 2 6" xfId="45232"/>
    <cellStyle name="一般 5 2 7 3 2 7" xfId="45233"/>
    <cellStyle name="一般 5 2 7 3 2 8" xfId="45234"/>
    <cellStyle name="一般 5 2 7 3 3" xfId="45235"/>
    <cellStyle name="一般 5 2 7 3 3 2" xfId="45236"/>
    <cellStyle name="一般 5 2 7 3 3 3" xfId="45237"/>
    <cellStyle name="一般 5 2 7 3 3 4" xfId="45238"/>
    <cellStyle name="一般 5 2 7 3 4" xfId="45239"/>
    <cellStyle name="一般 5 2 7 3 4 2" xfId="45240"/>
    <cellStyle name="一般 5 2 7 3 4 2 2" xfId="45241"/>
    <cellStyle name="一般 5 2 7 3 4 2 3" xfId="45242"/>
    <cellStyle name="一般 5 2 7 3 4 2 4" xfId="45243"/>
    <cellStyle name="一般 5 2 7 3 4 3" xfId="45244"/>
    <cellStyle name="一般 5 2 7 3 4 3 2" xfId="45245"/>
    <cellStyle name="一般 5 2 7 3 4 3 3" xfId="45246"/>
    <cellStyle name="一般 5 2 7 3 4 3 4" xfId="45247"/>
    <cellStyle name="一般 5 2 7 3 4 4" xfId="45248"/>
    <cellStyle name="一般 5 2 7 3 4 5" xfId="45249"/>
    <cellStyle name="一般 5 2 7 3 4 6" xfId="45250"/>
    <cellStyle name="一般 5 2 7 3 4 7" xfId="45251"/>
    <cellStyle name="一般 5 2 7 3 5" xfId="45252"/>
    <cellStyle name="一般 5 2 7 3 5 2" xfId="45253"/>
    <cellStyle name="一般 5 2 7 3 5 3" xfId="45254"/>
    <cellStyle name="一般 5 2 7 3 5 4" xfId="45255"/>
    <cellStyle name="一般 5 2 7 3 6" xfId="45256"/>
    <cellStyle name="一般 5 2 7 3 7" xfId="45257"/>
    <cellStyle name="一般 5 2 7 3 8" xfId="45258"/>
    <cellStyle name="一般 5 2 7 3 9" xfId="45259"/>
    <cellStyle name="一般 5 2 7 4" xfId="45260"/>
    <cellStyle name="一般 5 2 7 4 2" xfId="45261"/>
    <cellStyle name="一般 5 2 7 4 2 2" xfId="45262"/>
    <cellStyle name="一般 5 2 7 4 2 3" xfId="45263"/>
    <cellStyle name="一般 5 2 7 4 2 4" xfId="45264"/>
    <cellStyle name="一般 5 2 7 4 3" xfId="45265"/>
    <cellStyle name="一般 5 2 7 4 3 2" xfId="45266"/>
    <cellStyle name="一般 5 2 7 4 3 3" xfId="45267"/>
    <cellStyle name="一般 5 2 7 4 3 4" xfId="45268"/>
    <cellStyle name="一般 5 2 7 4 3 5" xfId="45269"/>
    <cellStyle name="一般 5 2 7 4 4" xfId="45270"/>
    <cellStyle name="一般 5 2 7 4 5" xfId="45271"/>
    <cellStyle name="一般 5 2 7 4 6" xfId="45272"/>
    <cellStyle name="一般 5 2 7 4 7" xfId="45273"/>
    <cellStyle name="一般 5 2 7 4 8" xfId="45274"/>
    <cellStyle name="一般 5 2 7 5" xfId="45275"/>
    <cellStyle name="一般 5 2 7 5 2" xfId="45276"/>
    <cellStyle name="一般 5 2 7 5 3" xfId="45277"/>
    <cellStyle name="一般 5 2 7 5 4" xfId="45278"/>
    <cellStyle name="一般 5 2 7 6" xfId="45279"/>
    <cellStyle name="一般 5 2 7 6 2" xfId="45280"/>
    <cellStyle name="一般 5 2 7 6 2 2" xfId="45281"/>
    <cellStyle name="一般 5 2 7 6 2 3" xfId="45282"/>
    <cellStyle name="一般 5 2 7 6 2 4" xfId="45283"/>
    <cellStyle name="一般 5 2 7 6 3" xfId="45284"/>
    <cellStyle name="一般 5 2 7 6 3 2" xfId="45285"/>
    <cellStyle name="一般 5 2 7 6 3 3" xfId="45286"/>
    <cellStyle name="一般 5 2 7 6 3 4" xfId="45287"/>
    <cellStyle name="一般 5 2 7 6 4" xfId="45288"/>
    <cellStyle name="一般 5 2 7 6 5" xfId="45289"/>
    <cellStyle name="一般 5 2 7 6 6" xfId="45290"/>
    <cellStyle name="一般 5 2 7 6 7" xfId="45291"/>
    <cellStyle name="一般 5 2 7 7" xfId="45292"/>
    <cellStyle name="一般 5 2 7 7 2" xfId="45293"/>
    <cellStyle name="一般 5 2 7 7 3" xfId="45294"/>
    <cellStyle name="一般 5 2 7 7 4" xfId="45295"/>
    <cellStyle name="一般 5 2 7 8" xfId="45296"/>
    <cellStyle name="一般 5 2 7 8 2" xfId="45297"/>
    <cellStyle name="一般 5 2 7 8 3" xfId="45298"/>
    <cellStyle name="一般 5 2 7 8 4" xfId="45299"/>
    <cellStyle name="一般 5 2 7 9" xfId="45300"/>
    <cellStyle name="一般 5 2 8" xfId="45301"/>
    <cellStyle name="一般 5 2 8 2" xfId="45302"/>
    <cellStyle name="一般 5 2 8 3" xfId="45303"/>
    <cellStyle name="一般 5 2 8 4" xfId="45304"/>
    <cellStyle name="一般 5 2 9" xfId="45305"/>
    <cellStyle name="一般 5 2 9 10" xfId="45306"/>
    <cellStyle name="一般 5 2 9 11" xfId="45307"/>
    <cellStyle name="一般 5 2 9 2" xfId="45308"/>
    <cellStyle name="一般 5 2 9 2 2" xfId="45309"/>
    <cellStyle name="一般 5 2 9 2 2 2" xfId="45310"/>
    <cellStyle name="一般 5 2 9 2 2 2 2" xfId="45311"/>
    <cellStyle name="一般 5 2 9 2 2 2 3" xfId="45312"/>
    <cellStyle name="一般 5 2 9 2 2 2 4" xfId="45313"/>
    <cellStyle name="一般 5 2 9 2 2 3" xfId="45314"/>
    <cellStyle name="一般 5 2 9 2 2 3 2" xfId="45315"/>
    <cellStyle name="一般 5 2 9 2 2 3 3" xfId="45316"/>
    <cellStyle name="一般 5 2 9 2 2 3 4" xfId="45317"/>
    <cellStyle name="一般 5 2 9 2 2 4" xfId="45318"/>
    <cellStyle name="一般 5 2 9 2 2 5" xfId="45319"/>
    <cellStyle name="一般 5 2 9 2 2 6" xfId="45320"/>
    <cellStyle name="一般 5 2 9 2 2 7" xfId="45321"/>
    <cellStyle name="一般 5 2 9 2 3" xfId="45322"/>
    <cellStyle name="一般 5 2 9 2 3 2" xfId="45323"/>
    <cellStyle name="一般 5 2 9 2 3 3" xfId="45324"/>
    <cellStyle name="一般 5 2 9 2 3 4" xfId="45325"/>
    <cellStyle name="一般 5 2 9 2 4" xfId="45326"/>
    <cellStyle name="一般 5 2 9 2 4 2" xfId="45327"/>
    <cellStyle name="一般 5 2 9 2 4 2 2" xfId="45328"/>
    <cellStyle name="一般 5 2 9 2 4 2 3" xfId="45329"/>
    <cellStyle name="一般 5 2 9 2 4 2 4" xfId="45330"/>
    <cellStyle name="一般 5 2 9 2 4 3" xfId="45331"/>
    <cellStyle name="一般 5 2 9 2 4 3 2" xfId="45332"/>
    <cellStyle name="一般 5 2 9 2 4 3 3" xfId="45333"/>
    <cellStyle name="一般 5 2 9 2 4 3 4" xfId="45334"/>
    <cellStyle name="一般 5 2 9 2 4 4" xfId="45335"/>
    <cellStyle name="一般 5 2 9 2 4 5" xfId="45336"/>
    <cellStyle name="一般 5 2 9 2 4 6" xfId="45337"/>
    <cellStyle name="一般 5 2 9 2 4 7" xfId="45338"/>
    <cellStyle name="一般 5 2 9 2 5" xfId="45339"/>
    <cellStyle name="一般 5 2 9 2 5 2" xfId="45340"/>
    <cellStyle name="一般 5 2 9 2 5 3" xfId="45341"/>
    <cellStyle name="一般 5 2 9 2 5 4" xfId="45342"/>
    <cellStyle name="一般 5 2 9 2 6" xfId="45343"/>
    <cellStyle name="一般 5 2 9 2 7" xfId="45344"/>
    <cellStyle name="一般 5 2 9 2 8" xfId="45345"/>
    <cellStyle name="一般 5 2 9 2 9" xfId="45346"/>
    <cellStyle name="一般 5 2 9 3" xfId="45347"/>
    <cellStyle name="一般 5 2 9 3 2" xfId="45348"/>
    <cellStyle name="一般 5 2 9 3 2 2" xfId="45349"/>
    <cellStyle name="一般 5 2 9 3 2 3" xfId="45350"/>
    <cellStyle name="一般 5 2 9 3 2 4" xfId="45351"/>
    <cellStyle name="一般 5 2 9 3 3" xfId="45352"/>
    <cellStyle name="一般 5 2 9 3 3 2" xfId="45353"/>
    <cellStyle name="一般 5 2 9 3 3 3" xfId="45354"/>
    <cellStyle name="一般 5 2 9 3 3 4" xfId="45355"/>
    <cellStyle name="一般 5 2 9 3 3 5" xfId="45356"/>
    <cellStyle name="一般 5 2 9 3 4" xfId="45357"/>
    <cellStyle name="一般 5 2 9 3 5" xfId="45358"/>
    <cellStyle name="一般 5 2 9 3 6" xfId="45359"/>
    <cellStyle name="一般 5 2 9 3 7" xfId="45360"/>
    <cellStyle name="一般 5 2 9 3 8" xfId="45361"/>
    <cellStyle name="一般 5 2 9 4" xfId="45362"/>
    <cellStyle name="一般 5 2 9 4 2" xfId="45363"/>
    <cellStyle name="一般 5 2 9 4 3" xfId="45364"/>
    <cellStyle name="一般 5 2 9 4 4" xfId="45365"/>
    <cellStyle name="一般 5 2 9 5" xfId="45366"/>
    <cellStyle name="一般 5 2 9 5 2" xfId="45367"/>
    <cellStyle name="一般 5 2 9 5 2 2" xfId="45368"/>
    <cellStyle name="一般 5 2 9 5 2 3" xfId="45369"/>
    <cellStyle name="一般 5 2 9 5 2 4" xfId="45370"/>
    <cellStyle name="一般 5 2 9 5 3" xfId="45371"/>
    <cellStyle name="一般 5 2 9 5 3 2" xfId="45372"/>
    <cellStyle name="一般 5 2 9 5 3 3" xfId="45373"/>
    <cellStyle name="一般 5 2 9 5 3 4" xfId="45374"/>
    <cellStyle name="一般 5 2 9 5 4" xfId="45375"/>
    <cellStyle name="一般 5 2 9 5 5" xfId="45376"/>
    <cellStyle name="一般 5 2 9 5 6" xfId="45377"/>
    <cellStyle name="一般 5 2 9 5 7" xfId="45378"/>
    <cellStyle name="一般 5 2 9 6" xfId="45379"/>
    <cellStyle name="一般 5 2 9 6 2" xfId="45380"/>
    <cellStyle name="一般 5 2 9 6 3" xfId="45381"/>
    <cellStyle name="一般 5 2 9 6 4" xfId="45382"/>
    <cellStyle name="一般 5 2 9 7" xfId="45383"/>
    <cellStyle name="一般 5 2 9 7 2" xfId="45384"/>
    <cellStyle name="一般 5 2 9 7 3" xfId="45385"/>
    <cellStyle name="一般 5 2 9 7 4" xfId="45386"/>
    <cellStyle name="一般 5 2 9 8" xfId="45387"/>
    <cellStyle name="一般 5 2 9 9" xfId="45388"/>
    <cellStyle name="一般 5 3" xfId="45389"/>
    <cellStyle name="一般 5 3 2" xfId="45390"/>
    <cellStyle name="一般 5 3 3" xfId="45391"/>
    <cellStyle name="一般 5 3 4" xfId="45392"/>
    <cellStyle name="一般 5 4" xfId="45393"/>
    <cellStyle name="一般 5 4 2" xfId="45394"/>
    <cellStyle name="一般 5 4 3" xfId="45395"/>
    <cellStyle name="一般 5 4 4" xfId="45396"/>
    <cellStyle name="一般 5 5" xfId="45397"/>
    <cellStyle name="一般 5 5 2" xfId="45398"/>
    <cellStyle name="一般 5 6" xfId="45399"/>
    <cellStyle name="一般 5 6 2" xfId="45400"/>
    <cellStyle name="一般 5 6 3" xfId="45401"/>
    <cellStyle name="一般 5 6 4" xfId="45402"/>
    <cellStyle name="一般 5 7" xfId="45403"/>
    <cellStyle name="一般 5 7 10" xfId="45404"/>
    <cellStyle name="一般 5 7 10 2" xfId="45405"/>
    <cellStyle name="一般 5 7 10 3" xfId="45406"/>
    <cellStyle name="一般 5 7 10 4" xfId="45407"/>
    <cellStyle name="一般 5 7 11" xfId="45408"/>
    <cellStyle name="一般 5 7 12" xfId="45409"/>
    <cellStyle name="一般 5 7 13" xfId="45410"/>
    <cellStyle name="一般 5 7 14" xfId="45411"/>
    <cellStyle name="一般 5 7 2" xfId="45412"/>
    <cellStyle name="一般 5 7 2 10" xfId="45413"/>
    <cellStyle name="一般 5 7 2 11" xfId="45414"/>
    <cellStyle name="一般 5 7 2 12" xfId="45415"/>
    <cellStyle name="一般 5 7 2 2" xfId="45416"/>
    <cellStyle name="一般 5 7 2 2 10" xfId="45417"/>
    <cellStyle name="一般 5 7 2 2 11" xfId="45418"/>
    <cellStyle name="一般 5 7 2 2 2" xfId="45419"/>
    <cellStyle name="一般 5 7 2 2 2 2" xfId="45420"/>
    <cellStyle name="一般 5 7 2 2 2 2 2" xfId="45421"/>
    <cellStyle name="一般 5 7 2 2 2 2 2 2" xfId="45422"/>
    <cellStyle name="一般 5 7 2 2 2 2 2 3" xfId="45423"/>
    <cellStyle name="一般 5 7 2 2 2 2 2 4" xfId="45424"/>
    <cellStyle name="一般 5 7 2 2 2 2 3" xfId="45425"/>
    <cellStyle name="一般 5 7 2 2 2 2 3 2" xfId="45426"/>
    <cellStyle name="一般 5 7 2 2 2 2 3 3" xfId="45427"/>
    <cellStyle name="一般 5 7 2 2 2 2 3 4" xfId="45428"/>
    <cellStyle name="一般 5 7 2 2 2 2 4" xfId="45429"/>
    <cellStyle name="一般 5 7 2 2 2 2 5" xfId="45430"/>
    <cellStyle name="一般 5 7 2 2 2 2 6" xfId="45431"/>
    <cellStyle name="一般 5 7 2 2 2 2 7" xfId="45432"/>
    <cellStyle name="一般 5 7 2 2 2 3" xfId="45433"/>
    <cellStyle name="一般 5 7 2 2 2 3 2" xfId="45434"/>
    <cellStyle name="一般 5 7 2 2 2 3 3" xfId="45435"/>
    <cellStyle name="一般 5 7 2 2 2 3 4" xfId="45436"/>
    <cellStyle name="一般 5 7 2 2 2 4" xfId="45437"/>
    <cellStyle name="一般 5 7 2 2 2 4 2" xfId="45438"/>
    <cellStyle name="一般 5 7 2 2 2 4 2 2" xfId="45439"/>
    <cellStyle name="一般 5 7 2 2 2 4 2 3" xfId="45440"/>
    <cellStyle name="一般 5 7 2 2 2 4 2 4" xfId="45441"/>
    <cellStyle name="一般 5 7 2 2 2 4 3" xfId="45442"/>
    <cellStyle name="一般 5 7 2 2 2 4 3 2" xfId="45443"/>
    <cellStyle name="一般 5 7 2 2 2 4 3 3" xfId="45444"/>
    <cellStyle name="一般 5 7 2 2 2 4 3 4" xfId="45445"/>
    <cellStyle name="一般 5 7 2 2 2 4 4" xfId="45446"/>
    <cellStyle name="一般 5 7 2 2 2 4 5" xfId="45447"/>
    <cellStyle name="一般 5 7 2 2 2 4 6" xfId="45448"/>
    <cellStyle name="一般 5 7 2 2 2 4 7" xfId="45449"/>
    <cellStyle name="一般 5 7 2 2 2 5" xfId="45450"/>
    <cellStyle name="一般 5 7 2 2 2 5 2" xfId="45451"/>
    <cellStyle name="一般 5 7 2 2 2 5 3" xfId="45452"/>
    <cellStyle name="一般 5 7 2 2 2 5 4" xfId="45453"/>
    <cellStyle name="一般 5 7 2 2 2 6" xfId="45454"/>
    <cellStyle name="一般 5 7 2 2 2 7" xfId="45455"/>
    <cellStyle name="一般 5 7 2 2 2 8" xfId="45456"/>
    <cellStyle name="一般 5 7 2 2 2 9" xfId="45457"/>
    <cellStyle name="一般 5 7 2 2 3" xfId="45458"/>
    <cellStyle name="一般 5 7 2 2 3 2" xfId="45459"/>
    <cellStyle name="一般 5 7 2 2 3 2 2" xfId="45460"/>
    <cellStyle name="一般 5 7 2 2 3 2 3" xfId="45461"/>
    <cellStyle name="一般 5 7 2 2 3 2 4" xfId="45462"/>
    <cellStyle name="一般 5 7 2 2 3 3" xfId="45463"/>
    <cellStyle name="一般 5 7 2 2 3 3 2" xfId="45464"/>
    <cellStyle name="一般 5 7 2 2 3 3 3" xfId="45465"/>
    <cellStyle name="一般 5 7 2 2 3 3 4" xfId="45466"/>
    <cellStyle name="一般 5 7 2 2 3 3 5" xfId="45467"/>
    <cellStyle name="一般 5 7 2 2 3 4" xfId="45468"/>
    <cellStyle name="一般 5 7 2 2 3 5" xfId="45469"/>
    <cellStyle name="一般 5 7 2 2 3 6" xfId="45470"/>
    <cellStyle name="一般 5 7 2 2 3 7" xfId="45471"/>
    <cellStyle name="一般 5 7 2 2 3 8" xfId="45472"/>
    <cellStyle name="一般 5 7 2 2 4" xfId="45473"/>
    <cellStyle name="一般 5 7 2 2 4 2" xfId="45474"/>
    <cellStyle name="一般 5 7 2 2 4 3" xfId="45475"/>
    <cellStyle name="一般 5 7 2 2 4 4" xfId="45476"/>
    <cellStyle name="一般 5 7 2 2 5" xfId="45477"/>
    <cellStyle name="一般 5 7 2 2 5 2" xfId="45478"/>
    <cellStyle name="一般 5 7 2 2 5 2 2" xfId="45479"/>
    <cellStyle name="一般 5 7 2 2 5 2 3" xfId="45480"/>
    <cellStyle name="一般 5 7 2 2 5 2 4" xfId="45481"/>
    <cellStyle name="一般 5 7 2 2 5 3" xfId="45482"/>
    <cellStyle name="一般 5 7 2 2 5 3 2" xfId="45483"/>
    <cellStyle name="一般 5 7 2 2 5 3 3" xfId="45484"/>
    <cellStyle name="一般 5 7 2 2 5 3 4" xfId="45485"/>
    <cellStyle name="一般 5 7 2 2 5 4" xfId="45486"/>
    <cellStyle name="一般 5 7 2 2 5 5" xfId="45487"/>
    <cellStyle name="一般 5 7 2 2 5 6" xfId="45488"/>
    <cellStyle name="一般 5 7 2 2 5 7" xfId="45489"/>
    <cellStyle name="一般 5 7 2 2 6" xfId="45490"/>
    <cellStyle name="一般 5 7 2 2 6 2" xfId="45491"/>
    <cellStyle name="一般 5 7 2 2 6 3" xfId="45492"/>
    <cellStyle name="一般 5 7 2 2 6 4" xfId="45493"/>
    <cellStyle name="一般 5 7 2 2 7" xfId="45494"/>
    <cellStyle name="一般 5 7 2 2 7 2" xfId="45495"/>
    <cellStyle name="一般 5 7 2 2 7 3" xfId="45496"/>
    <cellStyle name="一般 5 7 2 2 7 4" xfId="45497"/>
    <cellStyle name="一般 5 7 2 2 8" xfId="45498"/>
    <cellStyle name="一般 5 7 2 2 9" xfId="45499"/>
    <cellStyle name="一般 5 7 2 3" xfId="45500"/>
    <cellStyle name="一般 5 7 2 3 2" xfId="45501"/>
    <cellStyle name="一般 5 7 2 3 2 2" xfId="45502"/>
    <cellStyle name="一般 5 7 2 3 2 2 2" xfId="45503"/>
    <cellStyle name="一般 5 7 2 3 2 2 3" xfId="45504"/>
    <cellStyle name="一般 5 7 2 3 2 2 4" xfId="45505"/>
    <cellStyle name="一般 5 7 2 3 2 3" xfId="45506"/>
    <cellStyle name="一般 5 7 2 3 2 3 2" xfId="45507"/>
    <cellStyle name="一般 5 7 2 3 2 3 3" xfId="45508"/>
    <cellStyle name="一般 5 7 2 3 2 3 4" xfId="45509"/>
    <cellStyle name="一般 5 7 2 3 2 3 5" xfId="45510"/>
    <cellStyle name="一般 5 7 2 3 2 4" xfId="45511"/>
    <cellStyle name="一般 5 7 2 3 2 5" xfId="45512"/>
    <cellStyle name="一般 5 7 2 3 2 6" xfId="45513"/>
    <cellStyle name="一般 5 7 2 3 2 7" xfId="45514"/>
    <cellStyle name="一般 5 7 2 3 2 8" xfId="45515"/>
    <cellStyle name="一般 5 7 2 3 3" xfId="45516"/>
    <cellStyle name="一般 5 7 2 3 3 2" xfId="45517"/>
    <cellStyle name="一般 5 7 2 3 3 3" xfId="45518"/>
    <cellStyle name="一般 5 7 2 3 3 4" xfId="45519"/>
    <cellStyle name="一般 5 7 2 3 4" xfId="45520"/>
    <cellStyle name="一般 5 7 2 3 4 2" xfId="45521"/>
    <cellStyle name="一般 5 7 2 3 4 2 2" xfId="45522"/>
    <cellStyle name="一般 5 7 2 3 4 2 3" xfId="45523"/>
    <cellStyle name="一般 5 7 2 3 4 2 4" xfId="45524"/>
    <cellStyle name="一般 5 7 2 3 4 3" xfId="45525"/>
    <cellStyle name="一般 5 7 2 3 4 3 2" xfId="45526"/>
    <cellStyle name="一般 5 7 2 3 4 3 3" xfId="45527"/>
    <cellStyle name="一般 5 7 2 3 4 3 4" xfId="45528"/>
    <cellStyle name="一般 5 7 2 3 4 4" xfId="45529"/>
    <cellStyle name="一般 5 7 2 3 4 5" xfId="45530"/>
    <cellStyle name="一般 5 7 2 3 4 6" xfId="45531"/>
    <cellStyle name="一般 5 7 2 3 4 7" xfId="45532"/>
    <cellStyle name="一般 5 7 2 3 5" xfId="45533"/>
    <cellStyle name="一般 5 7 2 3 5 2" xfId="45534"/>
    <cellStyle name="一般 5 7 2 3 5 3" xfId="45535"/>
    <cellStyle name="一般 5 7 2 3 5 4" xfId="45536"/>
    <cellStyle name="一般 5 7 2 3 6" xfId="45537"/>
    <cellStyle name="一般 5 7 2 3 7" xfId="45538"/>
    <cellStyle name="一般 5 7 2 3 8" xfId="45539"/>
    <cellStyle name="一般 5 7 2 3 9" xfId="45540"/>
    <cellStyle name="一般 5 7 2 4" xfId="45541"/>
    <cellStyle name="一般 5 7 2 4 2" xfId="45542"/>
    <cellStyle name="一般 5 7 2 4 2 2" xfId="45543"/>
    <cellStyle name="一般 5 7 2 4 2 3" xfId="45544"/>
    <cellStyle name="一般 5 7 2 4 2 4" xfId="45545"/>
    <cellStyle name="一般 5 7 2 4 3" xfId="45546"/>
    <cellStyle name="一般 5 7 2 4 3 2" xfId="45547"/>
    <cellStyle name="一般 5 7 2 4 3 3" xfId="45548"/>
    <cellStyle name="一般 5 7 2 4 3 4" xfId="45549"/>
    <cellStyle name="一般 5 7 2 4 3 5" xfId="45550"/>
    <cellStyle name="一般 5 7 2 4 4" xfId="45551"/>
    <cellStyle name="一般 5 7 2 4 5" xfId="45552"/>
    <cellStyle name="一般 5 7 2 4 6" xfId="45553"/>
    <cellStyle name="一般 5 7 2 4 7" xfId="45554"/>
    <cellStyle name="一般 5 7 2 4 8" xfId="45555"/>
    <cellStyle name="一般 5 7 2 5" xfId="45556"/>
    <cellStyle name="一般 5 7 2 5 2" xfId="45557"/>
    <cellStyle name="一般 5 7 2 5 3" xfId="45558"/>
    <cellStyle name="一般 5 7 2 5 4" xfId="45559"/>
    <cellStyle name="一般 5 7 2 6" xfId="45560"/>
    <cellStyle name="一般 5 7 2 6 2" xfId="45561"/>
    <cellStyle name="一般 5 7 2 6 2 2" xfId="45562"/>
    <cellStyle name="一般 5 7 2 6 2 3" xfId="45563"/>
    <cellStyle name="一般 5 7 2 6 2 4" xfId="45564"/>
    <cellStyle name="一般 5 7 2 6 3" xfId="45565"/>
    <cellStyle name="一般 5 7 2 6 3 2" xfId="45566"/>
    <cellStyle name="一般 5 7 2 6 3 3" xfId="45567"/>
    <cellStyle name="一般 5 7 2 6 3 4" xfId="45568"/>
    <cellStyle name="一般 5 7 2 6 4" xfId="45569"/>
    <cellStyle name="一般 5 7 2 6 5" xfId="45570"/>
    <cellStyle name="一般 5 7 2 6 6" xfId="45571"/>
    <cellStyle name="一般 5 7 2 6 7" xfId="45572"/>
    <cellStyle name="一般 5 7 2 7" xfId="45573"/>
    <cellStyle name="一般 5 7 2 7 2" xfId="45574"/>
    <cellStyle name="一般 5 7 2 7 3" xfId="45575"/>
    <cellStyle name="一般 5 7 2 7 4" xfId="45576"/>
    <cellStyle name="一般 5 7 2 8" xfId="45577"/>
    <cellStyle name="一般 5 7 2 8 2" xfId="45578"/>
    <cellStyle name="一般 5 7 2 8 3" xfId="45579"/>
    <cellStyle name="一般 5 7 2 8 4" xfId="45580"/>
    <cellStyle name="一般 5 7 2 9" xfId="45581"/>
    <cellStyle name="一般 5 7 3" xfId="45582"/>
    <cellStyle name="一般 5 7 3 10" xfId="45583"/>
    <cellStyle name="一般 5 7 3 11" xfId="45584"/>
    <cellStyle name="一般 5 7 3 12" xfId="45585"/>
    <cellStyle name="一般 5 7 3 2" xfId="45586"/>
    <cellStyle name="一般 5 7 3 2 10" xfId="45587"/>
    <cellStyle name="一般 5 7 3 2 11" xfId="45588"/>
    <cellStyle name="一般 5 7 3 2 2" xfId="45589"/>
    <cellStyle name="一般 5 7 3 2 2 2" xfId="45590"/>
    <cellStyle name="一般 5 7 3 2 2 2 2" xfId="45591"/>
    <cellStyle name="一般 5 7 3 2 2 2 2 2" xfId="45592"/>
    <cellStyle name="一般 5 7 3 2 2 2 2 3" xfId="45593"/>
    <cellStyle name="一般 5 7 3 2 2 2 2 4" xfId="45594"/>
    <cellStyle name="一般 5 7 3 2 2 2 3" xfId="45595"/>
    <cellStyle name="一般 5 7 3 2 2 2 3 2" xfId="45596"/>
    <cellStyle name="一般 5 7 3 2 2 2 3 3" xfId="45597"/>
    <cellStyle name="一般 5 7 3 2 2 2 3 4" xfId="45598"/>
    <cellStyle name="一般 5 7 3 2 2 2 4" xfId="45599"/>
    <cellStyle name="一般 5 7 3 2 2 2 5" xfId="45600"/>
    <cellStyle name="一般 5 7 3 2 2 2 6" xfId="45601"/>
    <cellStyle name="一般 5 7 3 2 2 2 7" xfId="45602"/>
    <cellStyle name="一般 5 7 3 2 2 3" xfId="45603"/>
    <cellStyle name="一般 5 7 3 2 2 3 2" xfId="45604"/>
    <cellStyle name="一般 5 7 3 2 2 3 3" xfId="45605"/>
    <cellStyle name="一般 5 7 3 2 2 3 4" xfId="45606"/>
    <cellStyle name="一般 5 7 3 2 2 4" xfId="45607"/>
    <cellStyle name="一般 5 7 3 2 2 4 2" xfId="45608"/>
    <cellStyle name="一般 5 7 3 2 2 4 2 2" xfId="45609"/>
    <cellStyle name="一般 5 7 3 2 2 4 2 3" xfId="45610"/>
    <cellStyle name="一般 5 7 3 2 2 4 2 4" xfId="45611"/>
    <cellStyle name="一般 5 7 3 2 2 4 3" xfId="45612"/>
    <cellStyle name="一般 5 7 3 2 2 4 3 2" xfId="45613"/>
    <cellStyle name="一般 5 7 3 2 2 4 3 3" xfId="45614"/>
    <cellStyle name="一般 5 7 3 2 2 4 3 4" xfId="45615"/>
    <cellStyle name="一般 5 7 3 2 2 4 4" xfId="45616"/>
    <cellStyle name="一般 5 7 3 2 2 4 5" xfId="45617"/>
    <cellStyle name="一般 5 7 3 2 2 4 6" xfId="45618"/>
    <cellStyle name="一般 5 7 3 2 2 4 7" xfId="45619"/>
    <cellStyle name="一般 5 7 3 2 2 5" xfId="45620"/>
    <cellStyle name="一般 5 7 3 2 2 5 2" xfId="45621"/>
    <cellStyle name="一般 5 7 3 2 2 5 3" xfId="45622"/>
    <cellStyle name="一般 5 7 3 2 2 5 4" xfId="45623"/>
    <cellStyle name="一般 5 7 3 2 2 6" xfId="45624"/>
    <cellStyle name="一般 5 7 3 2 2 7" xfId="45625"/>
    <cellStyle name="一般 5 7 3 2 2 8" xfId="45626"/>
    <cellStyle name="一般 5 7 3 2 2 9" xfId="45627"/>
    <cellStyle name="一般 5 7 3 2 3" xfId="45628"/>
    <cellStyle name="一般 5 7 3 2 3 2" xfId="45629"/>
    <cellStyle name="一般 5 7 3 2 3 2 2" xfId="45630"/>
    <cellStyle name="一般 5 7 3 2 3 2 3" xfId="45631"/>
    <cellStyle name="一般 5 7 3 2 3 2 4" xfId="45632"/>
    <cellStyle name="一般 5 7 3 2 3 3" xfId="45633"/>
    <cellStyle name="一般 5 7 3 2 3 3 2" xfId="45634"/>
    <cellStyle name="一般 5 7 3 2 3 3 3" xfId="45635"/>
    <cellStyle name="一般 5 7 3 2 3 3 4" xfId="45636"/>
    <cellStyle name="一般 5 7 3 2 3 3 5" xfId="45637"/>
    <cellStyle name="一般 5 7 3 2 3 4" xfId="45638"/>
    <cellStyle name="一般 5 7 3 2 3 5" xfId="45639"/>
    <cellStyle name="一般 5 7 3 2 3 6" xfId="45640"/>
    <cellStyle name="一般 5 7 3 2 3 7" xfId="45641"/>
    <cellStyle name="一般 5 7 3 2 3 8" xfId="45642"/>
    <cellStyle name="一般 5 7 3 2 4" xfId="45643"/>
    <cellStyle name="一般 5 7 3 2 4 2" xfId="45644"/>
    <cellStyle name="一般 5 7 3 2 4 3" xfId="45645"/>
    <cellStyle name="一般 5 7 3 2 4 4" xfId="45646"/>
    <cellStyle name="一般 5 7 3 2 5" xfId="45647"/>
    <cellStyle name="一般 5 7 3 2 5 2" xfId="45648"/>
    <cellStyle name="一般 5 7 3 2 5 2 2" xfId="45649"/>
    <cellStyle name="一般 5 7 3 2 5 2 3" xfId="45650"/>
    <cellStyle name="一般 5 7 3 2 5 2 4" xfId="45651"/>
    <cellStyle name="一般 5 7 3 2 5 3" xfId="45652"/>
    <cellStyle name="一般 5 7 3 2 5 3 2" xfId="45653"/>
    <cellStyle name="一般 5 7 3 2 5 3 3" xfId="45654"/>
    <cellStyle name="一般 5 7 3 2 5 3 4" xfId="45655"/>
    <cellStyle name="一般 5 7 3 2 5 4" xfId="45656"/>
    <cellStyle name="一般 5 7 3 2 5 5" xfId="45657"/>
    <cellStyle name="一般 5 7 3 2 5 6" xfId="45658"/>
    <cellStyle name="一般 5 7 3 2 5 7" xfId="45659"/>
    <cellStyle name="一般 5 7 3 2 6" xfId="45660"/>
    <cellStyle name="一般 5 7 3 2 6 2" xfId="45661"/>
    <cellStyle name="一般 5 7 3 2 6 3" xfId="45662"/>
    <cellStyle name="一般 5 7 3 2 6 4" xfId="45663"/>
    <cellStyle name="一般 5 7 3 2 7" xfId="45664"/>
    <cellStyle name="一般 5 7 3 2 7 2" xfId="45665"/>
    <cellStyle name="一般 5 7 3 2 7 3" xfId="45666"/>
    <cellStyle name="一般 5 7 3 2 7 4" xfId="45667"/>
    <cellStyle name="一般 5 7 3 2 8" xfId="45668"/>
    <cellStyle name="一般 5 7 3 2 9" xfId="45669"/>
    <cellStyle name="一般 5 7 3 3" xfId="45670"/>
    <cellStyle name="一般 5 7 3 3 2" xfId="45671"/>
    <cellStyle name="一般 5 7 3 3 2 2" xfId="45672"/>
    <cellStyle name="一般 5 7 3 3 2 2 2" xfId="45673"/>
    <cellStyle name="一般 5 7 3 3 2 2 3" xfId="45674"/>
    <cellStyle name="一般 5 7 3 3 2 2 4" xfId="45675"/>
    <cellStyle name="一般 5 7 3 3 2 3" xfId="45676"/>
    <cellStyle name="一般 5 7 3 3 2 3 2" xfId="45677"/>
    <cellStyle name="一般 5 7 3 3 2 3 3" xfId="45678"/>
    <cellStyle name="一般 5 7 3 3 2 3 4" xfId="45679"/>
    <cellStyle name="一般 5 7 3 3 2 3 5" xfId="45680"/>
    <cellStyle name="一般 5 7 3 3 2 4" xfId="45681"/>
    <cellStyle name="一般 5 7 3 3 2 5" xfId="45682"/>
    <cellStyle name="一般 5 7 3 3 2 6" xfId="45683"/>
    <cellStyle name="一般 5 7 3 3 2 7" xfId="45684"/>
    <cellStyle name="一般 5 7 3 3 2 8" xfId="45685"/>
    <cellStyle name="一般 5 7 3 3 3" xfId="45686"/>
    <cellStyle name="一般 5 7 3 3 3 2" xfId="45687"/>
    <cellStyle name="一般 5 7 3 3 3 3" xfId="45688"/>
    <cellStyle name="一般 5 7 3 3 3 4" xfId="45689"/>
    <cellStyle name="一般 5 7 3 3 4" xfId="45690"/>
    <cellStyle name="一般 5 7 3 3 4 2" xfId="45691"/>
    <cellStyle name="一般 5 7 3 3 4 2 2" xfId="45692"/>
    <cellStyle name="一般 5 7 3 3 4 2 3" xfId="45693"/>
    <cellStyle name="一般 5 7 3 3 4 2 4" xfId="45694"/>
    <cellStyle name="一般 5 7 3 3 4 3" xfId="45695"/>
    <cellStyle name="一般 5 7 3 3 4 3 2" xfId="45696"/>
    <cellStyle name="一般 5 7 3 3 4 3 3" xfId="45697"/>
    <cellStyle name="一般 5 7 3 3 4 3 4" xfId="45698"/>
    <cellStyle name="一般 5 7 3 3 4 4" xfId="45699"/>
    <cellStyle name="一般 5 7 3 3 4 5" xfId="45700"/>
    <cellStyle name="一般 5 7 3 3 4 6" xfId="45701"/>
    <cellStyle name="一般 5 7 3 3 4 7" xfId="45702"/>
    <cellStyle name="一般 5 7 3 3 5" xfId="45703"/>
    <cellStyle name="一般 5 7 3 3 5 2" xfId="45704"/>
    <cellStyle name="一般 5 7 3 3 5 3" xfId="45705"/>
    <cellStyle name="一般 5 7 3 3 5 4" xfId="45706"/>
    <cellStyle name="一般 5 7 3 3 6" xfId="45707"/>
    <cellStyle name="一般 5 7 3 3 7" xfId="45708"/>
    <cellStyle name="一般 5 7 3 3 8" xfId="45709"/>
    <cellStyle name="一般 5 7 3 3 9" xfId="45710"/>
    <cellStyle name="一般 5 7 3 4" xfId="45711"/>
    <cellStyle name="一般 5 7 3 4 2" xfId="45712"/>
    <cellStyle name="一般 5 7 3 4 2 2" xfId="45713"/>
    <cellStyle name="一般 5 7 3 4 2 3" xfId="45714"/>
    <cellStyle name="一般 5 7 3 4 2 4" xfId="45715"/>
    <cellStyle name="一般 5 7 3 4 3" xfId="45716"/>
    <cellStyle name="一般 5 7 3 4 3 2" xfId="45717"/>
    <cellStyle name="一般 5 7 3 4 3 3" xfId="45718"/>
    <cellStyle name="一般 5 7 3 4 3 4" xfId="45719"/>
    <cellStyle name="一般 5 7 3 4 3 5" xfId="45720"/>
    <cellStyle name="一般 5 7 3 4 4" xfId="45721"/>
    <cellStyle name="一般 5 7 3 4 5" xfId="45722"/>
    <cellStyle name="一般 5 7 3 4 6" xfId="45723"/>
    <cellStyle name="一般 5 7 3 4 7" xfId="45724"/>
    <cellStyle name="一般 5 7 3 4 8" xfId="45725"/>
    <cellStyle name="一般 5 7 3 5" xfId="45726"/>
    <cellStyle name="一般 5 7 3 5 2" xfId="45727"/>
    <cellStyle name="一般 5 7 3 5 3" xfId="45728"/>
    <cellStyle name="一般 5 7 3 5 4" xfId="45729"/>
    <cellStyle name="一般 5 7 3 6" xfId="45730"/>
    <cellStyle name="一般 5 7 3 6 2" xfId="45731"/>
    <cellStyle name="一般 5 7 3 6 2 2" xfId="45732"/>
    <cellStyle name="一般 5 7 3 6 2 3" xfId="45733"/>
    <cellStyle name="一般 5 7 3 6 2 4" xfId="45734"/>
    <cellStyle name="一般 5 7 3 6 3" xfId="45735"/>
    <cellStyle name="一般 5 7 3 6 3 2" xfId="45736"/>
    <cellStyle name="一般 5 7 3 6 3 3" xfId="45737"/>
    <cellStyle name="一般 5 7 3 6 3 4" xfId="45738"/>
    <cellStyle name="一般 5 7 3 6 4" xfId="45739"/>
    <cellStyle name="一般 5 7 3 6 5" xfId="45740"/>
    <cellStyle name="一般 5 7 3 6 6" xfId="45741"/>
    <cellStyle name="一般 5 7 3 6 7" xfId="45742"/>
    <cellStyle name="一般 5 7 3 7" xfId="45743"/>
    <cellStyle name="一般 5 7 3 7 2" xfId="45744"/>
    <cellStyle name="一般 5 7 3 7 3" xfId="45745"/>
    <cellStyle name="一般 5 7 3 7 4" xfId="45746"/>
    <cellStyle name="一般 5 7 3 8" xfId="45747"/>
    <cellStyle name="一般 5 7 3 8 2" xfId="45748"/>
    <cellStyle name="一般 5 7 3 8 3" xfId="45749"/>
    <cellStyle name="一般 5 7 3 8 4" xfId="45750"/>
    <cellStyle name="一般 5 7 3 9" xfId="45751"/>
    <cellStyle name="一般 5 7 4" xfId="45752"/>
    <cellStyle name="一般 5 7 4 2" xfId="45753"/>
    <cellStyle name="一般 5 7 4 3" xfId="45754"/>
    <cellStyle name="一般 5 7 4 4" xfId="45755"/>
    <cellStyle name="一般 5 7 5" xfId="45756"/>
    <cellStyle name="一般 5 7 5 10" xfId="45757"/>
    <cellStyle name="一般 5 7 5 11" xfId="45758"/>
    <cellStyle name="一般 5 7 5 2" xfId="45759"/>
    <cellStyle name="一般 5 7 5 2 2" xfId="45760"/>
    <cellStyle name="一般 5 7 5 2 2 2" xfId="45761"/>
    <cellStyle name="一般 5 7 5 2 2 2 2" xfId="45762"/>
    <cellStyle name="一般 5 7 5 2 2 2 3" xfId="45763"/>
    <cellStyle name="一般 5 7 5 2 2 2 4" xfId="45764"/>
    <cellStyle name="一般 5 7 5 2 2 3" xfId="45765"/>
    <cellStyle name="一般 5 7 5 2 2 3 2" xfId="45766"/>
    <cellStyle name="一般 5 7 5 2 2 3 3" xfId="45767"/>
    <cellStyle name="一般 5 7 5 2 2 3 4" xfId="45768"/>
    <cellStyle name="一般 5 7 5 2 2 4" xfId="45769"/>
    <cellStyle name="一般 5 7 5 2 2 5" xfId="45770"/>
    <cellStyle name="一般 5 7 5 2 2 6" xfId="45771"/>
    <cellStyle name="一般 5 7 5 2 2 7" xfId="45772"/>
    <cellStyle name="一般 5 7 5 2 3" xfId="45773"/>
    <cellStyle name="一般 5 7 5 2 3 2" xfId="45774"/>
    <cellStyle name="一般 5 7 5 2 3 3" xfId="45775"/>
    <cellStyle name="一般 5 7 5 2 3 4" xfId="45776"/>
    <cellStyle name="一般 5 7 5 2 4" xfId="45777"/>
    <cellStyle name="一般 5 7 5 2 4 2" xfId="45778"/>
    <cellStyle name="一般 5 7 5 2 4 2 2" xfId="45779"/>
    <cellStyle name="一般 5 7 5 2 4 2 3" xfId="45780"/>
    <cellStyle name="一般 5 7 5 2 4 2 4" xfId="45781"/>
    <cellStyle name="一般 5 7 5 2 4 3" xfId="45782"/>
    <cellStyle name="一般 5 7 5 2 4 3 2" xfId="45783"/>
    <cellStyle name="一般 5 7 5 2 4 3 3" xfId="45784"/>
    <cellStyle name="一般 5 7 5 2 4 3 4" xfId="45785"/>
    <cellStyle name="一般 5 7 5 2 4 4" xfId="45786"/>
    <cellStyle name="一般 5 7 5 2 4 5" xfId="45787"/>
    <cellStyle name="一般 5 7 5 2 4 6" xfId="45788"/>
    <cellStyle name="一般 5 7 5 2 4 7" xfId="45789"/>
    <cellStyle name="一般 5 7 5 2 5" xfId="45790"/>
    <cellStyle name="一般 5 7 5 2 5 2" xfId="45791"/>
    <cellStyle name="一般 5 7 5 2 5 3" xfId="45792"/>
    <cellStyle name="一般 5 7 5 2 5 4" xfId="45793"/>
    <cellStyle name="一般 5 7 5 2 6" xfId="45794"/>
    <cellStyle name="一般 5 7 5 2 7" xfId="45795"/>
    <cellStyle name="一般 5 7 5 2 8" xfId="45796"/>
    <cellStyle name="一般 5 7 5 2 9" xfId="45797"/>
    <cellStyle name="一般 5 7 5 3" xfId="45798"/>
    <cellStyle name="一般 5 7 5 3 2" xfId="45799"/>
    <cellStyle name="一般 5 7 5 3 2 2" xfId="45800"/>
    <cellStyle name="一般 5 7 5 3 2 3" xfId="45801"/>
    <cellStyle name="一般 5 7 5 3 2 4" xfId="45802"/>
    <cellStyle name="一般 5 7 5 3 3" xfId="45803"/>
    <cellStyle name="一般 5 7 5 3 3 2" xfId="45804"/>
    <cellStyle name="一般 5 7 5 3 3 3" xfId="45805"/>
    <cellStyle name="一般 5 7 5 3 3 4" xfId="45806"/>
    <cellStyle name="一般 5 7 5 3 3 5" xfId="45807"/>
    <cellStyle name="一般 5 7 5 3 4" xfId="45808"/>
    <cellStyle name="一般 5 7 5 3 5" xfId="45809"/>
    <cellStyle name="一般 5 7 5 3 6" xfId="45810"/>
    <cellStyle name="一般 5 7 5 3 7" xfId="45811"/>
    <cellStyle name="一般 5 7 5 3 8" xfId="45812"/>
    <cellStyle name="一般 5 7 5 4" xfId="45813"/>
    <cellStyle name="一般 5 7 5 4 2" xfId="45814"/>
    <cellStyle name="一般 5 7 5 4 3" xfId="45815"/>
    <cellStyle name="一般 5 7 5 4 4" xfId="45816"/>
    <cellStyle name="一般 5 7 5 5" xfId="45817"/>
    <cellStyle name="一般 5 7 5 5 2" xfId="45818"/>
    <cellStyle name="一般 5 7 5 5 2 2" xfId="45819"/>
    <cellStyle name="一般 5 7 5 5 2 3" xfId="45820"/>
    <cellStyle name="一般 5 7 5 5 2 4" xfId="45821"/>
    <cellStyle name="一般 5 7 5 5 3" xfId="45822"/>
    <cellStyle name="一般 5 7 5 5 3 2" xfId="45823"/>
    <cellStyle name="一般 5 7 5 5 3 3" xfId="45824"/>
    <cellStyle name="一般 5 7 5 5 3 4" xfId="45825"/>
    <cellStyle name="一般 5 7 5 5 4" xfId="45826"/>
    <cellStyle name="一般 5 7 5 5 5" xfId="45827"/>
    <cellStyle name="一般 5 7 5 5 6" xfId="45828"/>
    <cellStyle name="一般 5 7 5 5 7" xfId="45829"/>
    <cellStyle name="一般 5 7 5 6" xfId="45830"/>
    <cellStyle name="一般 5 7 5 6 2" xfId="45831"/>
    <cellStyle name="一般 5 7 5 6 3" xfId="45832"/>
    <cellStyle name="一般 5 7 5 6 4" xfId="45833"/>
    <cellStyle name="一般 5 7 5 7" xfId="45834"/>
    <cellStyle name="一般 5 7 5 7 2" xfId="45835"/>
    <cellStyle name="一般 5 7 5 7 3" xfId="45836"/>
    <cellStyle name="一般 5 7 5 7 4" xfId="45837"/>
    <cellStyle name="一般 5 7 5 8" xfId="45838"/>
    <cellStyle name="一般 5 7 5 9" xfId="45839"/>
    <cellStyle name="一般 5 7 6" xfId="45840"/>
    <cellStyle name="一般 5 7 6 2" xfId="45841"/>
    <cellStyle name="一般 5 7 6 2 2" xfId="45842"/>
    <cellStyle name="一般 5 7 6 2 2 2" xfId="45843"/>
    <cellStyle name="一般 5 7 6 2 2 3" xfId="45844"/>
    <cellStyle name="一般 5 7 6 2 2 4" xfId="45845"/>
    <cellStyle name="一般 5 7 6 2 3" xfId="45846"/>
    <cellStyle name="一般 5 7 6 2 3 2" xfId="45847"/>
    <cellStyle name="一般 5 7 6 2 3 3" xfId="45848"/>
    <cellStyle name="一般 5 7 6 2 3 4" xfId="45849"/>
    <cellStyle name="一般 5 7 6 2 3 5" xfId="45850"/>
    <cellStyle name="一般 5 7 6 2 4" xfId="45851"/>
    <cellStyle name="一般 5 7 6 2 5" xfId="45852"/>
    <cellStyle name="一般 5 7 6 2 6" xfId="45853"/>
    <cellStyle name="一般 5 7 6 2 7" xfId="45854"/>
    <cellStyle name="一般 5 7 6 2 8" xfId="45855"/>
    <cellStyle name="一般 5 7 6 3" xfId="45856"/>
    <cellStyle name="一般 5 7 6 3 2" xfId="45857"/>
    <cellStyle name="一般 5 7 6 3 3" xfId="45858"/>
    <cellStyle name="一般 5 7 6 3 4" xfId="45859"/>
    <cellStyle name="一般 5 7 6 4" xfId="45860"/>
    <cellStyle name="一般 5 7 6 4 2" xfId="45861"/>
    <cellStyle name="一般 5 7 6 4 2 2" xfId="45862"/>
    <cellStyle name="一般 5 7 6 4 2 3" xfId="45863"/>
    <cellStyle name="一般 5 7 6 4 2 4" xfId="45864"/>
    <cellStyle name="一般 5 7 6 4 3" xfId="45865"/>
    <cellStyle name="一般 5 7 6 4 3 2" xfId="45866"/>
    <cellStyle name="一般 5 7 6 4 3 3" xfId="45867"/>
    <cellStyle name="一般 5 7 6 4 3 4" xfId="45868"/>
    <cellStyle name="一般 5 7 6 4 4" xfId="45869"/>
    <cellStyle name="一般 5 7 6 4 5" xfId="45870"/>
    <cellStyle name="一般 5 7 6 4 6" xfId="45871"/>
    <cellStyle name="一般 5 7 6 4 7" xfId="45872"/>
    <cellStyle name="一般 5 7 6 5" xfId="45873"/>
    <cellStyle name="一般 5 7 6 5 2" xfId="45874"/>
    <cellStyle name="一般 5 7 6 5 3" xfId="45875"/>
    <cellStyle name="一般 5 7 6 5 4" xfId="45876"/>
    <cellStyle name="一般 5 7 6 6" xfId="45877"/>
    <cellStyle name="一般 5 7 6 7" xfId="45878"/>
    <cellStyle name="一般 5 7 6 8" xfId="45879"/>
    <cellStyle name="一般 5 7 6 9" xfId="45880"/>
    <cellStyle name="一般 5 7 7" xfId="45881"/>
    <cellStyle name="一般 5 7 7 2" xfId="45882"/>
    <cellStyle name="一般 5 7 7 2 2" xfId="45883"/>
    <cellStyle name="一般 5 7 7 2 3" xfId="45884"/>
    <cellStyle name="一般 5 7 7 2 4" xfId="45885"/>
    <cellStyle name="一般 5 7 7 3" xfId="45886"/>
    <cellStyle name="一般 5 7 7 3 2" xfId="45887"/>
    <cellStyle name="一般 5 7 7 3 3" xfId="45888"/>
    <cellStyle name="一般 5 7 7 3 4" xfId="45889"/>
    <cellStyle name="一般 5 7 7 3 5" xfId="45890"/>
    <cellStyle name="一般 5 7 7 4" xfId="45891"/>
    <cellStyle name="一般 5 7 7 5" xfId="45892"/>
    <cellStyle name="一般 5 7 7 6" xfId="45893"/>
    <cellStyle name="一般 5 7 7 7" xfId="45894"/>
    <cellStyle name="一般 5 7 7 8" xfId="45895"/>
    <cellStyle name="一般 5 7 8" xfId="45896"/>
    <cellStyle name="一般 5 7 8 2" xfId="45897"/>
    <cellStyle name="一般 5 7 8 2 2" xfId="45898"/>
    <cellStyle name="一般 5 7 8 2 3" xfId="45899"/>
    <cellStyle name="一般 5 7 8 2 4" xfId="45900"/>
    <cellStyle name="一般 5 7 8 3" xfId="45901"/>
    <cellStyle name="一般 5 7 8 3 2" xfId="45902"/>
    <cellStyle name="一般 5 7 8 3 3" xfId="45903"/>
    <cellStyle name="一般 5 7 8 3 4" xfId="45904"/>
    <cellStyle name="一般 5 7 8 4" xfId="45905"/>
    <cellStyle name="一般 5 7 8 5" xfId="45906"/>
    <cellStyle name="一般 5 7 8 6" xfId="45907"/>
    <cellStyle name="一般 5 7 8 7" xfId="45908"/>
    <cellStyle name="一般 5 7 9" xfId="45909"/>
    <cellStyle name="一般 5 7 9 2" xfId="45910"/>
    <cellStyle name="一般 5 7 9 3" xfId="45911"/>
    <cellStyle name="一般 5 7 9 4" xfId="45912"/>
    <cellStyle name="一般 5 8" xfId="45913"/>
    <cellStyle name="一般 5 8 10" xfId="45914"/>
    <cellStyle name="一般 5 8 11" xfId="45915"/>
    <cellStyle name="一般 5 8 12" xfId="45916"/>
    <cellStyle name="一般 5 8 2" xfId="45917"/>
    <cellStyle name="一般 5 8 2 10" xfId="45918"/>
    <cellStyle name="一般 5 8 2 11" xfId="45919"/>
    <cellStyle name="一般 5 8 2 2" xfId="45920"/>
    <cellStyle name="一般 5 8 2 2 2" xfId="45921"/>
    <cellStyle name="一般 5 8 2 2 2 2" xfId="45922"/>
    <cellStyle name="一般 5 8 2 2 2 2 2" xfId="45923"/>
    <cellStyle name="一般 5 8 2 2 2 2 3" xfId="45924"/>
    <cellStyle name="一般 5 8 2 2 2 2 4" xfId="45925"/>
    <cellStyle name="一般 5 8 2 2 2 3" xfId="45926"/>
    <cellStyle name="一般 5 8 2 2 2 3 2" xfId="45927"/>
    <cellStyle name="一般 5 8 2 2 2 3 3" xfId="45928"/>
    <cellStyle name="一般 5 8 2 2 2 3 4" xfId="45929"/>
    <cellStyle name="一般 5 8 2 2 2 4" xfId="45930"/>
    <cellStyle name="一般 5 8 2 2 2 5" xfId="45931"/>
    <cellStyle name="一般 5 8 2 2 2 6" xfId="45932"/>
    <cellStyle name="一般 5 8 2 2 2 7" xfId="45933"/>
    <cellStyle name="一般 5 8 2 2 3" xfId="45934"/>
    <cellStyle name="一般 5 8 2 2 3 2" xfId="45935"/>
    <cellStyle name="一般 5 8 2 2 3 3" xfId="45936"/>
    <cellStyle name="一般 5 8 2 2 3 4" xfId="45937"/>
    <cellStyle name="一般 5 8 2 2 4" xfId="45938"/>
    <cellStyle name="一般 5 8 2 2 4 2" xfId="45939"/>
    <cellStyle name="一般 5 8 2 2 4 2 2" xfId="45940"/>
    <cellStyle name="一般 5 8 2 2 4 2 3" xfId="45941"/>
    <cellStyle name="一般 5 8 2 2 4 2 4" xfId="45942"/>
    <cellStyle name="一般 5 8 2 2 4 3" xfId="45943"/>
    <cellStyle name="一般 5 8 2 2 4 3 2" xfId="45944"/>
    <cellStyle name="一般 5 8 2 2 4 3 3" xfId="45945"/>
    <cellStyle name="一般 5 8 2 2 4 3 4" xfId="45946"/>
    <cellStyle name="一般 5 8 2 2 4 4" xfId="45947"/>
    <cellStyle name="一般 5 8 2 2 4 5" xfId="45948"/>
    <cellStyle name="一般 5 8 2 2 4 6" xfId="45949"/>
    <cellStyle name="一般 5 8 2 2 4 7" xfId="45950"/>
    <cellStyle name="一般 5 8 2 2 5" xfId="45951"/>
    <cellStyle name="一般 5 8 2 2 5 2" xfId="45952"/>
    <cellStyle name="一般 5 8 2 2 5 3" xfId="45953"/>
    <cellStyle name="一般 5 8 2 2 5 4" xfId="45954"/>
    <cellStyle name="一般 5 8 2 2 6" xfId="45955"/>
    <cellStyle name="一般 5 8 2 2 7" xfId="45956"/>
    <cellStyle name="一般 5 8 2 2 8" xfId="45957"/>
    <cellStyle name="一般 5 8 2 2 9" xfId="45958"/>
    <cellStyle name="一般 5 8 2 3" xfId="45959"/>
    <cellStyle name="一般 5 8 2 3 2" xfId="45960"/>
    <cellStyle name="一般 5 8 2 3 2 2" xfId="45961"/>
    <cellStyle name="一般 5 8 2 3 2 3" xfId="45962"/>
    <cellStyle name="一般 5 8 2 3 2 4" xfId="45963"/>
    <cellStyle name="一般 5 8 2 3 3" xfId="45964"/>
    <cellStyle name="一般 5 8 2 3 3 2" xfId="45965"/>
    <cellStyle name="一般 5 8 2 3 3 3" xfId="45966"/>
    <cellStyle name="一般 5 8 2 3 3 4" xfId="45967"/>
    <cellStyle name="一般 5 8 2 3 3 5" xfId="45968"/>
    <cellStyle name="一般 5 8 2 3 4" xfId="45969"/>
    <cellStyle name="一般 5 8 2 3 5" xfId="45970"/>
    <cellStyle name="一般 5 8 2 3 6" xfId="45971"/>
    <cellStyle name="一般 5 8 2 3 7" xfId="45972"/>
    <cellStyle name="一般 5 8 2 3 8" xfId="45973"/>
    <cellStyle name="一般 5 8 2 4" xfId="45974"/>
    <cellStyle name="一般 5 8 2 4 2" xfId="45975"/>
    <cellStyle name="一般 5 8 2 4 3" xfId="45976"/>
    <cellStyle name="一般 5 8 2 4 4" xfId="45977"/>
    <cellStyle name="一般 5 8 2 5" xfId="45978"/>
    <cellStyle name="一般 5 8 2 5 2" xfId="45979"/>
    <cellStyle name="一般 5 8 2 5 2 2" xfId="45980"/>
    <cellStyle name="一般 5 8 2 5 2 3" xfId="45981"/>
    <cellStyle name="一般 5 8 2 5 2 4" xfId="45982"/>
    <cellStyle name="一般 5 8 2 5 3" xfId="45983"/>
    <cellStyle name="一般 5 8 2 5 3 2" xfId="45984"/>
    <cellStyle name="一般 5 8 2 5 3 3" xfId="45985"/>
    <cellStyle name="一般 5 8 2 5 3 4" xfId="45986"/>
    <cellStyle name="一般 5 8 2 5 4" xfId="45987"/>
    <cellStyle name="一般 5 8 2 5 5" xfId="45988"/>
    <cellStyle name="一般 5 8 2 5 6" xfId="45989"/>
    <cellStyle name="一般 5 8 2 5 7" xfId="45990"/>
    <cellStyle name="一般 5 8 2 6" xfId="45991"/>
    <cellStyle name="一般 5 8 2 6 2" xfId="45992"/>
    <cellStyle name="一般 5 8 2 6 3" xfId="45993"/>
    <cellStyle name="一般 5 8 2 6 4" xfId="45994"/>
    <cellStyle name="一般 5 8 2 7" xfId="45995"/>
    <cellStyle name="一般 5 8 2 7 2" xfId="45996"/>
    <cellStyle name="一般 5 8 2 7 3" xfId="45997"/>
    <cellStyle name="一般 5 8 2 7 4" xfId="45998"/>
    <cellStyle name="一般 5 8 2 8" xfId="45999"/>
    <cellStyle name="一般 5 8 2 9" xfId="46000"/>
    <cellStyle name="一般 5 8 3" xfId="46001"/>
    <cellStyle name="一般 5 8 3 2" xfId="46002"/>
    <cellStyle name="一般 5 8 3 2 2" xfId="46003"/>
    <cellStyle name="一般 5 8 3 2 2 2" xfId="46004"/>
    <cellStyle name="一般 5 8 3 2 2 3" xfId="46005"/>
    <cellStyle name="一般 5 8 3 2 2 4" xfId="46006"/>
    <cellStyle name="一般 5 8 3 2 3" xfId="46007"/>
    <cellStyle name="一般 5 8 3 2 3 2" xfId="46008"/>
    <cellStyle name="一般 5 8 3 2 3 3" xfId="46009"/>
    <cellStyle name="一般 5 8 3 2 3 4" xfId="46010"/>
    <cellStyle name="一般 5 8 3 2 3 5" xfId="46011"/>
    <cellStyle name="一般 5 8 3 2 4" xfId="46012"/>
    <cellStyle name="一般 5 8 3 2 5" xfId="46013"/>
    <cellStyle name="一般 5 8 3 2 6" xfId="46014"/>
    <cellStyle name="一般 5 8 3 2 7" xfId="46015"/>
    <cellStyle name="一般 5 8 3 2 8" xfId="46016"/>
    <cellStyle name="一般 5 8 3 3" xfId="46017"/>
    <cellStyle name="一般 5 8 3 3 2" xfId="46018"/>
    <cellStyle name="一般 5 8 3 3 3" xfId="46019"/>
    <cellStyle name="一般 5 8 3 3 4" xfId="46020"/>
    <cellStyle name="一般 5 8 3 4" xfId="46021"/>
    <cellStyle name="一般 5 8 3 4 2" xfId="46022"/>
    <cellStyle name="一般 5 8 3 4 2 2" xfId="46023"/>
    <cellStyle name="一般 5 8 3 4 2 3" xfId="46024"/>
    <cellStyle name="一般 5 8 3 4 2 4" xfId="46025"/>
    <cellStyle name="一般 5 8 3 4 3" xfId="46026"/>
    <cellStyle name="一般 5 8 3 4 3 2" xfId="46027"/>
    <cellStyle name="一般 5 8 3 4 3 3" xfId="46028"/>
    <cellStyle name="一般 5 8 3 4 3 4" xfId="46029"/>
    <cellStyle name="一般 5 8 3 4 4" xfId="46030"/>
    <cellStyle name="一般 5 8 3 4 5" xfId="46031"/>
    <cellStyle name="一般 5 8 3 4 6" xfId="46032"/>
    <cellStyle name="一般 5 8 3 4 7" xfId="46033"/>
    <cellStyle name="一般 5 8 3 5" xfId="46034"/>
    <cellStyle name="一般 5 8 3 5 2" xfId="46035"/>
    <cellStyle name="一般 5 8 3 5 3" xfId="46036"/>
    <cellStyle name="一般 5 8 3 5 4" xfId="46037"/>
    <cellStyle name="一般 5 8 3 6" xfId="46038"/>
    <cellStyle name="一般 5 8 3 7" xfId="46039"/>
    <cellStyle name="一般 5 8 3 8" xfId="46040"/>
    <cellStyle name="一般 5 8 3 9" xfId="46041"/>
    <cellStyle name="一般 5 8 4" xfId="46042"/>
    <cellStyle name="一般 5 8 4 2" xfId="46043"/>
    <cellStyle name="一般 5 8 4 2 2" xfId="46044"/>
    <cellStyle name="一般 5 8 4 2 3" xfId="46045"/>
    <cellStyle name="一般 5 8 4 2 4" xfId="46046"/>
    <cellStyle name="一般 5 8 4 3" xfId="46047"/>
    <cellStyle name="一般 5 8 4 3 2" xfId="46048"/>
    <cellStyle name="一般 5 8 4 3 3" xfId="46049"/>
    <cellStyle name="一般 5 8 4 3 4" xfId="46050"/>
    <cellStyle name="一般 5 8 4 3 5" xfId="46051"/>
    <cellStyle name="一般 5 8 4 4" xfId="46052"/>
    <cellStyle name="一般 5 8 4 5" xfId="46053"/>
    <cellStyle name="一般 5 8 4 6" xfId="46054"/>
    <cellStyle name="一般 5 8 4 7" xfId="46055"/>
    <cellStyle name="一般 5 8 4 8" xfId="46056"/>
    <cellStyle name="一般 5 8 5" xfId="46057"/>
    <cellStyle name="一般 5 8 5 2" xfId="46058"/>
    <cellStyle name="一般 5 8 5 3" xfId="46059"/>
    <cellStyle name="一般 5 8 5 4" xfId="46060"/>
    <cellStyle name="一般 5 8 6" xfId="46061"/>
    <cellStyle name="一般 5 8 6 2" xfId="46062"/>
    <cellStyle name="一般 5 8 6 2 2" xfId="46063"/>
    <cellStyle name="一般 5 8 6 2 3" xfId="46064"/>
    <cellStyle name="一般 5 8 6 2 4" xfId="46065"/>
    <cellStyle name="一般 5 8 6 3" xfId="46066"/>
    <cellStyle name="一般 5 8 6 3 2" xfId="46067"/>
    <cellStyle name="一般 5 8 6 3 3" xfId="46068"/>
    <cellStyle name="一般 5 8 6 3 4" xfId="46069"/>
    <cellStyle name="一般 5 8 6 4" xfId="46070"/>
    <cellStyle name="一般 5 8 6 5" xfId="46071"/>
    <cellStyle name="一般 5 8 6 6" xfId="46072"/>
    <cellStyle name="一般 5 8 6 7" xfId="46073"/>
    <cellStyle name="一般 5 8 7" xfId="46074"/>
    <cellStyle name="一般 5 8 7 2" xfId="46075"/>
    <cellStyle name="一般 5 8 7 3" xfId="46076"/>
    <cellStyle name="一般 5 8 7 4" xfId="46077"/>
    <cellStyle name="一般 5 8 8" xfId="46078"/>
    <cellStyle name="一般 5 8 8 2" xfId="46079"/>
    <cellStyle name="一般 5 8 8 3" xfId="46080"/>
    <cellStyle name="一般 5 8 8 4" xfId="46081"/>
    <cellStyle name="一般 5 8 9" xfId="46082"/>
    <cellStyle name="一般 5 9" xfId="46083"/>
    <cellStyle name="一般 5 9 10" xfId="46084"/>
    <cellStyle name="一般 5 9 11" xfId="46085"/>
    <cellStyle name="一般 5 9 12" xfId="46086"/>
    <cellStyle name="一般 5 9 2" xfId="46087"/>
    <cellStyle name="一般 5 9 2 10" xfId="46088"/>
    <cellStyle name="一般 5 9 2 11" xfId="46089"/>
    <cellStyle name="一般 5 9 2 2" xfId="46090"/>
    <cellStyle name="一般 5 9 2 2 2" xfId="46091"/>
    <cellStyle name="一般 5 9 2 2 2 2" xfId="46092"/>
    <cellStyle name="一般 5 9 2 2 2 2 2" xfId="46093"/>
    <cellStyle name="一般 5 9 2 2 2 2 3" xfId="46094"/>
    <cellStyle name="一般 5 9 2 2 2 2 4" xfId="46095"/>
    <cellStyle name="一般 5 9 2 2 2 3" xfId="46096"/>
    <cellStyle name="一般 5 9 2 2 2 3 2" xfId="46097"/>
    <cellStyle name="一般 5 9 2 2 2 3 3" xfId="46098"/>
    <cellStyle name="一般 5 9 2 2 2 3 4" xfId="46099"/>
    <cellStyle name="一般 5 9 2 2 2 4" xfId="46100"/>
    <cellStyle name="一般 5 9 2 2 2 5" xfId="46101"/>
    <cellStyle name="一般 5 9 2 2 2 6" xfId="46102"/>
    <cellStyle name="一般 5 9 2 2 2 7" xfId="46103"/>
    <cellStyle name="一般 5 9 2 2 3" xfId="46104"/>
    <cellStyle name="一般 5 9 2 2 3 2" xfId="46105"/>
    <cellStyle name="一般 5 9 2 2 3 3" xfId="46106"/>
    <cellStyle name="一般 5 9 2 2 3 4" xfId="46107"/>
    <cellStyle name="一般 5 9 2 2 4" xfId="46108"/>
    <cellStyle name="一般 5 9 2 2 4 2" xfId="46109"/>
    <cellStyle name="一般 5 9 2 2 4 2 2" xfId="46110"/>
    <cellStyle name="一般 5 9 2 2 4 2 3" xfId="46111"/>
    <cellStyle name="一般 5 9 2 2 4 2 4" xfId="46112"/>
    <cellStyle name="一般 5 9 2 2 4 3" xfId="46113"/>
    <cellStyle name="一般 5 9 2 2 4 3 2" xfId="46114"/>
    <cellStyle name="一般 5 9 2 2 4 3 3" xfId="46115"/>
    <cellStyle name="一般 5 9 2 2 4 3 4" xfId="46116"/>
    <cellStyle name="一般 5 9 2 2 4 4" xfId="46117"/>
    <cellStyle name="一般 5 9 2 2 4 5" xfId="46118"/>
    <cellStyle name="一般 5 9 2 2 4 6" xfId="46119"/>
    <cellStyle name="一般 5 9 2 2 4 7" xfId="46120"/>
    <cellStyle name="一般 5 9 2 2 5" xfId="46121"/>
    <cellStyle name="一般 5 9 2 2 5 2" xfId="46122"/>
    <cellStyle name="一般 5 9 2 2 5 3" xfId="46123"/>
    <cellStyle name="一般 5 9 2 2 5 4" xfId="46124"/>
    <cellStyle name="一般 5 9 2 2 6" xfId="46125"/>
    <cellStyle name="一般 5 9 2 2 7" xfId="46126"/>
    <cellStyle name="一般 5 9 2 2 8" xfId="46127"/>
    <cellStyle name="一般 5 9 2 2 9" xfId="46128"/>
    <cellStyle name="一般 5 9 2 3" xfId="46129"/>
    <cellStyle name="一般 5 9 2 3 2" xfId="46130"/>
    <cellStyle name="一般 5 9 2 3 2 2" xfId="46131"/>
    <cellStyle name="一般 5 9 2 3 2 3" xfId="46132"/>
    <cellStyle name="一般 5 9 2 3 2 4" xfId="46133"/>
    <cellStyle name="一般 5 9 2 3 3" xfId="46134"/>
    <cellStyle name="一般 5 9 2 3 3 2" xfId="46135"/>
    <cellStyle name="一般 5 9 2 3 3 3" xfId="46136"/>
    <cellStyle name="一般 5 9 2 3 3 4" xfId="46137"/>
    <cellStyle name="一般 5 9 2 3 3 5" xfId="46138"/>
    <cellStyle name="一般 5 9 2 3 4" xfId="46139"/>
    <cellStyle name="一般 5 9 2 3 5" xfId="46140"/>
    <cellStyle name="一般 5 9 2 3 6" xfId="46141"/>
    <cellStyle name="一般 5 9 2 3 7" xfId="46142"/>
    <cellStyle name="一般 5 9 2 3 8" xfId="46143"/>
    <cellStyle name="一般 5 9 2 4" xfId="46144"/>
    <cellStyle name="一般 5 9 2 4 2" xfId="46145"/>
    <cellStyle name="一般 5 9 2 4 3" xfId="46146"/>
    <cellStyle name="一般 5 9 2 4 4" xfId="46147"/>
    <cellStyle name="一般 5 9 2 5" xfId="46148"/>
    <cellStyle name="一般 5 9 2 5 2" xfId="46149"/>
    <cellStyle name="一般 5 9 2 5 2 2" xfId="46150"/>
    <cellStyle name="一般 5 9 2 5 2 3" xfId="46151"/>
    <cellStyle name="一般 5 9 2 5 2 4" xfId="46152"/>
    <cellStyle name="一般 5 9 2 5 3" xfId="46153"/>
    <cellStyle name="一般 5 9 2 5 3 2" xfId="46154"/>
    <cellStyle name="一般 5 9 2 5 3 3" xfId="46155"/>
    <cellStyle name="一般 5 9 2 5 3 4" xfId="46156"/>
    <cellStyle name="一般 5 9 2 5 4" xfId="46157"/>
    <cellStyle name="一般 5 9 2 5 5" xfId="46158"/>
    <cellStyle name="一般 5 9 2 5 6" xfId="46159"/>
    <cellStyle name="一般 5 9 2 5 7" xfId="46160"/>
    <cellStyle name="一般 5 9 2 6" xfId="46161"/>
    <cellStyle name="一般 5 9 2 6 2" xfId="46162"/>
    <cellStyle name="一般 5 9 2 6 3" xfId="46163"/>
    <cellStyle name="一般 5 9 2 6 4" xfId="46164"/>
    <cellStyle name="一般 5 9 2 7" xfId="46165"/>
    <cellStyle name="一般 5 9 2 7 2" xfId="46166"/>
    <cellStyle name="一般 5 9 2 7 3" xfId="46167"/>
    <cellStyle name="一般 5 9 2 7 4" xfId="46168"/>
    <cellStyle name="一般 5 9 2 8" xfId="46169"/>
    <cellStyle name="一般 5 9 2 9" xfId="46170"/>
    <cellStyle name="一般 5 9 3" xfId="46171"/>
    <cellStyle name="一般 5 9 3 2" xfId="46172"/>
    <cellStyle name="一般 5 9 3 2 2" xfId="46173"/>
    <cellStyle name="一般 5 9 3 2 2 2" xfId="46174"/>
    <cellStyle name="一般 5 9 3 2 2 3" xfId="46175"/>
    <cellStyle name="一般 5 9 3 2 2 4" xfId="46176"/>
    <cellStyle name="一般 5 9 3 2 3" xfId="46177"/>
    <cellStyle name="一般 5 9 3 2 3 2" xfId="46178"/>
    <cellStyle name="一般 5 9 3 2 3 3" xfId="46179"/>
    <cellStyle name="一般 5 9 3 2 3 4" xfId="46180"/>
    <cellStyle name="一般 5 9 3 2 3 5" xfId="46181"/>
    <cellStyle name="一般 5 9 3 2 4" xfId="46182"/>
    <cellStyle name="一般 5 9 3 2 5" xfId="46183"/>
    <cellStyle name="一般 5 9 3 2 6" xfId="46184"/>
    <cellStyle name="一般 5 9 3 2 7" xfId="46185"/>
    <cellStyle name="一般 5 9 3 2 8" xfId="46186"/>
    <cellStyle name="一般 5 9 3 3" xfId="46187"/>
    <cellStyle name="一般 5 9 3 3 2" xfId="46188"/>
    <cellStyle name="一般 5 9 3 3 3" xfId="46189"/>
    <cellStyle name="一般 5 9 3 3 4" xfId="46190"/>
    <cellStyle name="一般 5 9 3 4" xfId="46191"/>
    <cellStyle name="一般 5 9 3 4 2" xfId="46192"/>
    <cellStyle name="一般 5 9 3 4 2 2" xfId="46193"/>
    <cellStyle name="一般 5 9 3 4 2 3" xfId="46194"/>
    <cellStyle name="一般 5 9 3 4 2 4" xfId="46195"/>
    <cellStyle name="一般 5 9 3 4 3" xfId="46196"/>
    <cellStyle name="一般 5 9 3 4 3 2" xfId="46197"/>
    <cellStyle name="一般 5 9 3 4 3 3" xfId="46198"/>
    <cellStyle name="一般 5 9 3 4 3 4" xfId="46199"/>
    <cellStyle name="一般 5 9 3 4 4" xfId="46200"/>
    <cellStyle name="一般 5 9 3 4 5" xfId="46201"/>
    <cellStyle name="一般 5 9 3 4 6" xfId="46202"/>
    <cellStyle name="一般 5 9 3 4 7" xfId="46203"/>
    <cellStyle name="一般 5 9 3 5" xfId="46204"/>
    <cellStyle name="一般 5 9 3 5 2" xfId="46205"/>
    <cellStyle name="一般 5 9 3 5 3" xfId="46206"/>
    <cellStyle name="一般 5 9 3 5 4" xfId="46207"/>
    <cellStyle name="一般 5 9 3 6" xfId="46208"/>
    <cellStyle name="一般 5 9 3 7" xfId="46209"/>
    <cellStyle name="一般 5 9 3 8" xfId="46210"/>
    <cellStyle name="一般 5 9 3 9" xfId="46211"/>
    <cellStyle name="一般 5 9 4" xfId="46212"/>
    <cellStyle name="一般 5 9 4 2" xfId="46213"/>
    <cellStyle name="一般 5 9 4 2 2" xfId="46214"/>
    <cellStyle name="一般 5 9 4 2 3" xfId="46215"/>
    <cellStyle name="一般 5 9 4 2 4" xfId="46216"/>
    <cellStyle name="一般 5 9 4 3" xfId="46217"/>
    <cellStyle name="一般 5 9 4 3 2" xfId="46218"/>
    <cellStyle name="一般 5 9 4 3 3" xfId="46219"/>
    <cellStyle name="一般 5 9 4 3 4" xfId="46220"/>
    <cellStyle name="一般 5 9 4 3 5" xfId="46221"/>
    <cellStyle name="一般 5 9 4 4" xfId="46222"/>
    <cellStyle name="一般 5 9 4 5" xfId="46223"/>
    <cellStyle name="一般 5 9 4 6" xfId="46224"/>
    <cellStyle name="一般 5 9 4 7" xfId="46225"/>
    <cellStyle name="一般 5 9 4 8" xfId="46226"/>
    <cellStyle name="一般 5 9 5" xfId="46227"/>
    <cellStyle name="一般 5 9 5 2" xfId="46228"/>
    <cellStyle name="一般 5 9 5 3" xfId="46229"/>
    <cellStyle name="一般 5 9 5 4" xfId="46230"/>
    <cellStyle name="一般 5 9 6" xfId="46231"/>
    <cellStyle name="一般 5 9 6 2" xfId="46232"/>
    <cellStyle name="一般 5 9 6 2 2" xfId="46233"/>
    <cellStyle name="一般 5 9 6 2 3" xfId="46234"/>
    <cellStyle name="一般 5 9 6 2 4" xfId="46235"/>
    <cellStyle name="一般 5 9 6 3" xfId="46236"/>
    <cellStyle name="一般 5 9 6 3 2" xfId="46237"/>
    <cellStyle name="一般 5 9 6 3 3" xfId="46238"/>
    <cellStyle name="一般 5 9 6 3 4" xfId="46239"/>
    <cellStyle name="一般 5 9 6 4" xfId="46240"/>
    <cellStyle name="一般 5 9 6 5" xfId="46241"/>
    <cellStyle name="一般 5 9 6 6" xfId="46242"/>
    <cellStyle name="一般 5 9 6 7" xfId="46243"/>
    <cellStyle name="一般 5 9 7" xfId="46244"/>
    <cellStyle name="一般 5 9 7 2" xfId="46245"/>
    <cellStyle name="一般 5 9 7 3" xfId="46246"/>
    <cellStyle name="一般 5 9 7 4" xfId="46247"/>
    <cellStyle name="一般 5 9 8" xfId="46248"/>
    <cellStyle name="一般 5 9 8 2" xfId="46249"/>
    <cellStyle name="一般 5 9 8 3" xfId="46250"/>
    <cellStyle name="一般 5 9 8 4" xfId="46251"/>
    <cellStyle name="一般 5 9 9" xfId="46252"/>
    <cellStyle name="一般 6" xfId="46253"/>
    <cellStyle name="一般 6 10" xfId="46254"/>
    <cellStyle name="一般 6 11" xfId="46255"/>
    <cellStyle name="一般 6 12" xfId="46256"/>
    <cellStyle name="一般 6 13" xfId="46257"/>
    <cellStyle name="一般 6 14" xfId="46258"/>
    <cellStyle name="一般 6 15" xfId="46259"/>
    <cellStyle name="一般 6 16" xfId="46260"/>
    <cellStyle name="一般 6 2" xfId="46261"/>
    <cellStyle name="一般 6 2 2" xfId="46262"/>
    <cellStyle name="一般 6 2 2 2" xfId="46263"/>
    <cellStyle name="一般 6 2 3" xfId="46264"/>
    <cellStyle name="一般 6 2 4" xfId="46265"/>
    <cellStyle name="一般 6 3" xfId="46266"/>
    <cellStyle name="一般 6 3 2" xfId="46267"/>
    <cellStyle name="一般 6 3 2 2" xfId="46268"/>
    <cellStyle name="一般 6 3 3" xfId="46269"/>
    <cellStyle name="一般 6 3 4" xfId="46270"/>
    <cellStyle name="一般 6 4" xfId="46271"/>
    <cellStyle name="一般 6 4 2" xfId="46272"/>
    <cellStyle name="一般 6 4 2 2" xfId="46273"/>
    <cellStyle name="一般 6 4 3" xfId="46274"/>
    <cellStyle name="一般 6 4 4" xfId="46275"/>
    <cellStyle name="一般 6 5" xfId="46276"/>
    <cellStyle name="一般 6 5 2" xfId="46277"/>
    <cellStyle name="一般 6 5 3" xfId="46278"/>
    <cellStyle name="一般 6 5 4" xfId="46279"/>
    <cellStyle name="一般 6 6" xfId="46280"/>
    <cellStyle name="一般 6 6 2" xfId="46281"/>
    <cellStyle name="一般 6 6 3" xfId="46282"/>
    <cellStyle name="一般 6 6 4" xfId="46283"/>
    <cellStyle name="一般 6 7" xfId="46284"/>
    <cellStyle name="一般 6 7 2" xfId="46285"/>
    <cellStyle name="一般 6 8" xfId="46286"/>
    <cellStyle name="一般 6 9" xfId="46287"/>
    <cellStyle name="一般 7" xfId="46288"/>
    <cellStyle name="一般 7 2" xfId="46289"/>
    <cellStyle name="一般 7 2 2" xfId="46290"/>
    <cellStyle name="一般 7 2 2 2" xfId="46291"/>
    <cellStyle name="一般 7 2 2 2 2" xfId="46292"/>
    <cellStyle name="一般 7 2 2 3" xfId="46293"/>
    <cellStyle name="一般 7 2 2 4" xfId="46294"/>
    <cellStyle name="一般 7 2 2 5" xfId="46295"/>
    <cellStyle name="一般 7 2 3" xfId="46296"/>
    <cellStyle name="一般 7 3" xfId="46297"/>
    <cellStyle name="一般 7 3 2" xfId="46298"/>
    <cellStyle name="一般 7 3 2 2" xfId="46299"/>
    <cellStyle name="一般 7 3 2 2 2" xfId="46300"/>
    <cellStyle name="一般 7 3 2 3" xfId="46301"/>
    <cellStyle name="一般 7 3 2 4" xfId="46302"/>
    <cellStyle name="一般 7 3 2 5" xfId="46303"/>
    <cellStyle name="一般 7 3 3" xfId="46304"/>
    <cellStyle name="一般 7 4" xfId="46305"/>
    <cellStyle name="一般 7 4 2" xfId="46306"/>
    <cellStyle name="一般 7 4 2 2" xfId="46307"/>
    <cellStyle name="一般 7 5" xfId="46308"/>
    <cellStyle name="一般 7 5 2" xfId="46309"/>
    <cellStyle name="一般 7 6" xfId="46310"/>
    <cellStyle name="一般 7 6 2" xfId="46311"/>
    <cellStyle name="一般 7 7" xfId="46312"/>
    <cellStyle name="一般 8" xfId="46313"/>
    <cellStyle name="一般 8 10" xfId="46314"/>
    <cellStyle name="一般 8 10 2" xfId="46315"/>
    <cellStyle name="一般 8 10 3" xfId="46316"/>
    <cellStyle name="一般 8 10 4" xfId="46317"/>
    <cellStyle name="一般 8 100" xfId="46318"/>
    <cellStyle name="一般 8 100 2" xfId="46319"/>
    <cellStyle name="一般 8 100 3" xfId="46320"/>
    <cellStyle name="一般 8 100 4" xfId="46321"/>
    <cellStyle name="一般 8 101" xfId="46322"/>
    <cellStyle name="一般 8 101 10" xfId="46323"/>
    <cellStyle name="一般 8 101 11" xfId="46324"/>
    <cellStyle name="一般 8 101 12" xfId="46325"/>
    <cellStyle name="一般 8 101 2" xfId="46326"/>
    <cellStyle name="一般 8 101 2 10" xfId="46327"/>
    <cellStyle name="一般 8 101 2 11" xfId="46328"/>
    <cellStyle name="一般 8 101 2 2" xfId="46329"/>
    <cellStyle name="一般 8 101 2 2 2" xfId="46330"/>
    <cellStyle name="一般 8 101 2 2 2 2" xfId="46331"/>
    <cellStyle name="一般 8 101 2 2 2 2 2" xfId="46332"/>
    <cellStyle name="一般 8 101 2 2 2 2 3" xfId="46333"/>
    <cellStyle name="一般 8 101 2 2 2 2 4" xfId="46334"/>
    <cellStyle name="一般 8 101 2 2 2 3" xfId="46335"/>
    <cellStyle name="一般 8 101 2 2 2 3 2" xfId="46336"/>
    <cellStyle name="一般 8 101 2 2 2 3 3" xfId="46337"/>
    <cellStyle name="一般 8 101 2 2 2 3 4" xfId="46338"/>
    <cellStyle name="一般 8 101 2 2 2 4" xfId="46339"/>
    <cellStyle name="一般 8 101 2 2 2 5" xfId="46340"/>
    <cellStyle name="一般 8 101 2 2 2 6" xfId="46341"/>
    <cellStyle name="一般 8 101 2 2 2 7" xfId="46342"/>
    <cellStyle name="一般 8 101 2 2 3" xfId="46343"/>
    <cellStyle name="一般 8 101 2 2 3 2" xfId="46344"/>
    <cellStyle name="一般 8 101 2 2 3 3" xfId="46345"/>
    <cellStyle name="一般 8 101 2 2 3 4" xfId="46346"/>
    <cellStyle name="一般 8 101 2 2 4" xfId="46347"/>
    <cellStyle name="一般 8 101 2 2 4 2" xfId="46348"/>
    <cellStyle name="一般 8 101 2 2 4 2 2" xfId="46349"/>
    <cellStyle name="一般 8 101 2 2 4 2 3" xfId="46350"/>
    <cellStyle name="一般 8 101 2 2 4 2 4" xfId="46351"/>
    <cellStyle name="一般 8 101 2 2 4 3" xfId="46352"/>
    <cellStyle name="一般 8 101 2 2 4 3 2" xfId="46353"/>
    <cellStyle name="一般 8 101 2 2 4 3 3" xfId="46354"/>
    <cellStyle name="一般 8 101 2 2 4 3 4" xfId="46355"/>
    <cellStyle name="一般 8 101 2 2 4 4" xfId="46356"/>
    <cellStyle name="一般 8 101 2 2 4 5" xfId="46357"/>
    <cellStyle name="一般 8 101 2 2 4 6" xfId="46358"/>
    <cellStyle name="一般 8 101 2 2 4 7" xfId="46359"/>
    <cellStyle name="一般 8 101 2 2 5" xfId="46360"/>
    <cellStyle name="一般 8 101 2 2 5 2" xfId="46361"/>
    <cellStyle name="一般 8 101 2 2 5 3" xfId="46362"/>
    <cellStyle name="一般 8 101 2 2 5 4" xfId="46363"/>
    <cellStyle name="一般 8 101 2 2 6" xfId="46364"/>
    <cellStyle name="一般 8 101 2 2 7" xfId="46365"/>
    <cellStyle name="一般 8 101 2 2 8" xfId="46366"/>
    <cellStyle name="一般 8 101 2 2 9" xfId="46367"/>
    <cellStyle name="一般 8 101 2 3" xfId="46368"/>
    <cellStyle name="一般 8 101 2 3 2" xfId="46369"/>
    <cellStyle name="一般 8 101 2 3 2 2" xfId="46370"/>
    <cellStyle name="一般 8 101 2 3 2 3" xfId="46371"/>
    <cellStyle name="一般 8 101 2 3 2 4" xfId="46372"/>
    <cellStyle name="一般 8 101 2 3 3" xfId="46373"/>
    <cellStyle name="一般 8 101 2 3 3 2" xfId="46374"/>
    <cellStyle name="一般 8 101 2 3 3 3" xfId="46375"/>
    <cellStyle name="一般 8 101 2 3 3 4" xfId="46376"/>
    <cellStyle name="一般 8 101 2 3 3 5" xfId="46377"/>
    <cellStyle name="一般 8 101 2 3 4" xfId="46378"/>
    <cellStyle name="一般 8 101 2 3 5" xfId="46379"/>
    <cellStyle name="一般 8 101 2 3 6" xfId="46380"/>
    <cellStyle name="一般 8 101 2 3 7" xfId="46381"/>
    <cellStyle name="一般 8 101 2 3 8" xfId="46382"/>
    <cellStyle name="一般 8 101 2 4" xfId="46383"/>
    <cellStyle name="一般 8 101 2 4 2" xfId="46384"/>
    <cellStyle name="一般 8 101 2 4 3" xfId="46385"/>
    <cellStyle name="一般 8 101 2 4 4" xfId="46386"/>
    <cellStyle name="一般 8 101 2 5" xfId="46387"/>
    <cellStyle name="一般 8 101 2 5 2" xfId="46388"/>
    <cellStyle name="一般 8 101 2 5 2 2" xfId="46389"/>
    <cellStyle name="一般 8 101 2 5 2 3" xfId="46390"/>
    <cellStyle name="一般 8 101 2 5 2 4" xfId="46391"/>
    <cellStyle name="一般 8 101 2 5 3" xfId="46392"/>
    <cellStyle name="一般 8 101 2 5 3 2" xfId="46393"/>
    <cellStyle name="一般 8 101 2 5 3 3" xfId="46394"/>
    <cellStyle name="一般 8 101 2 5 3 4" xfId="46395"/>
    <cellStyle name="一般 8 101 2 5 4" xfId="46396"/>
    <cellStyle name="一般 8 101 2 5 5" xfId="46397"/>
    <cellStyle name="一般 8 101 2 5 6" xfId="46398"/>
    <cellStyle name="一般 8 101 2 5 7" xfId="46399"/>
    <cellStyle name="一般 8 101 2 6" xfId="46400"/>
    <cellStyle name="一般 8 101 2 6 2" xfId="46401"/>
    <cellStyle name="一般 8 101 2 6 3" xfId="46402"/>
    <cellStyle name="一般 8 101 2 6 4" xfId="46403"/>
    <cellStyle name="一般 8 101 2 7" xfId="46404"/>
    <cellStyle name="一般 8 101 2 7 2" xfId="46405"/>
    <cellStyle name="一般 8 101 2 7 3" xfId="46406"/>
    <cellStyle name="一般 8 101 2 7 4" xfId="46407"/>
    <cellStyle name="一般 8 101 2 8" xfId="46408"/>
    <cellStyle name="一般 8 101 2 9" xfId="46409"/>
    <cellStyle name="一般 8 101 3" xfId="46410"/>
    <cellStyle name="一般 8 101 3 2" xfId="46411"/>
    <cellStyle name="一般 8 101 3 2 2" xfId="46412"/>
    <cellStyle name="一般 8 101 3 2 2 2" xfId="46413"/>
    <cellStyle name="一般 8 101 3 2 2 3" xfId="46414"/>
    <cellStyle name="一般 8 101 3 2 2 4" xfId="46415"/>
    <cellStyle name="一般 8 101 3 2 3" xfId="46416"/>
    <cellStyle name="一般 8 101 3 2 3 2" xfId="46417"/>
    <cellStyle name="一般 8 101 3 2 3 3" xfId="46418"/>
    <cellStyle name="一般 8 101 3 2 3 4" xfId="46419"/>
    <cellStyle name="一般 8 101 3 2 3 5" xfId="46420"/>
    <cellStyle name="一般 8 101 3 2 4" xfId="46421"/>
    <cellStyle name="一般 8 101 3 2 5" xfId="46422"/>
    <cellStyle name="一般 8 101 3 2 6" xfId="46423"/>
    <cellStyle name="一般 8 101 3 2 7" xfId="46424"/>
    <cellStyle name="一般 8 101 3 2 8" xfId="46425"/>
    <cellStyle name="一般 8 101 3 3" xfId="46426"/>
    <cellStyle name="一般 8 101 3 3 2" xfId="46427"/>
    <cellStyle name="一般 8 101 3 3 3" xfId="46428"/>
    <cellStyle name="一般 8 101 3 3 4" xfId="46429"/>
    <cellStyle name="一般 8 101 3 4" xfId="46430"/>
    <cellStyle name="一般 8 101 3 4 2" xfId="46431"/>
    <cellStyle name="一般 8 101 3 4 2 2" xfId="46432"/>
    <cellStyle name="一般 8 101 3 4 2 3" xfId="46433"/>
    <cellStyle name="一般 8 101 3 4 2 4" xfId="46434"/>
    <cellStyle name="一般 8 101 3 4 3" xfId="46435"/>
    <cellStyle name="一般 8 101 3 4 3 2" xfId="46436"/>
    <cellStyle name="一般 8 101 3 4 3 3" xfId="46437"/>
    <cellStyle name="一般 8 101 3 4 3 4" xfId="46438"/>
    <cellStyle name="一般 8 101 3 4 4" xfId="46439"/>
    <cellStyle name="一般 8 101 3 4 5" xfId="46440"/>
    <cellStyle name="一般 8 101 3 4 6" xfId="46441"/>
    <cellStyle name="一般 8 101 3 4 7" xfId="46442"/>
    <cellStyle name="一般 8 101 3 5" xfId="46443"/>
    <cellStyle name="一般 8 101 3 5 2" xfId="46444"/>
    <cellStyle name="一般 8 101 3 5 3" xfId="46445"/>
    <cellStyle name="一般 8 101 3 5 4" xfId="46446"/>
    <cellStyle name="一般 8 101 3 6" xfId="46447"/>
    <cellStyle name="一般 8 101 3 7" xfId="46448"/>
    <cellStyle name="一般 8 101 3 8" xfId="46449"/>
    <cellStyle name="一般 8 101 3 9" xfId="46450"/>
    <cellStyle name="一般 8 101 4" xfId="46451"/>
    <cellStyle name="一般 8 101 4 2" xfId="46452"/>
    <cellStyle name="一般 8 101 4 2 2" xfId="46453"/>
    <cellStyle name="一般 8 101 4 2 3" xfId="46454"/>
    <cellStyle name="一般 8 101 4 2 4" xfId="46455"/>
    <cellStyle name="一般 8 101 4 3" xfId="46456"/>
    <cellStyle name="一般 8 101 4 3 2" xfId="46457"/>
    <cellStyle name="一般 8 101 4 3 3" xfId="46458"/>
    <cellStyle name="一般 8 101 4 3 4" xfId="46459"/>
    <cellStyle name="一般 8 101 4 3 5" xfId="46460"/>
    <cellStyle name="一般 8 101 4 4" xfId="46461"/>
    <cellStyle name="一般 8 101 4 5" xfId="46462"/>
    <cellStyle name="一般 8 101 4 6" xfId="46463"/>
    <cellStyle name="一般 8 101 4 7" xfId="46464"/>
    <cellStyle name="一般 8 101 4 8" xfId="46465"/>
    <cellStyle name="一般 8 101 5" xfId="46466"/>
    <cellStyle name="一般 8 101 5 2" xfId="46467"/>
    <cellStyle name="一般 8 101 5 3" xfId="46468"/>
    <cellStyle name="一般 8 101 5 4" xfId="46469"/>
    <cellStyle name="一般 8 101 6" xfId="46470"/>
    <cellStyle name="一般 8 101 6 2" xfId="46471"/>
    <cellStyle name="一般 8 101 6 2 2" xfId="46472"/>
    <cellStyle name="一般 8 101 6 2 3" xfId="46473"/>
    <cellStyle name="一般 8 101 6 2 4" xfId="46474"/>
    <cellStyle name="一般 8 101 6 3" xfId="46475"/>
    <cellStyle name="一般 8 101 6 3 2" xfId="46476"/>
    <cellStyle name="一般 8 101 6 3 3" xfId="46477"/>
    <cellStyle name="一般 8 101 6 3 4" xfId="46478"/>
    <cellStyle name="一般 8 101 6 4" xfId="46479"/>
    <cellStyle name="一般 8 101 6 5" xfId="46480"/>
    <cellStyle name="一般 8 101 6 6" xfId="46481"/>
    <cellStyle name="一般 8 101 6 7" xfId="46482"/>
    <cellStyle name="一般 8 101 7" xfId="46483"/>
    <cellStyle name="一般 8 101 7 2" xfId="46484"/>
    <cellStyle name="一般 8 101 7 3" xfId="46485"/>
    <cellStyle name="一般 8 101 7 4" xfId="46486"/>
    <cellStyle name="一般 8 101 8" xfId="46487"/>
    <cellStyle name="一般 8 101 8 2" xfId="46488"/>
    <cellStyle name="一般 8 101 8 3" xfId="46489"/>
    <cellStyle name="一般 8 101 8 4" xfId="46490"/>
    <cellStyle name="一般 8 101 9" xfId="46491"/>
    <cellStyle name="一般 8 102" xfId="46492"/>
    <cellStyle name="一般 8 102 10" xfId="46493"/>
    <cellStyle name="一般 8 102 11" xfId="46494"/>
    <cellStyle name="一般 8 102 12" xfId="46495"/>
    <cellStyle name="一般 8 102 2" xfId="46496"/>
    <cellStyle name="一般 8 102 2 10" xfId="46497"/>
    <cellStyle name="一般 8 102 2 11" xfId="46498"/>
    <cellStyle name="一般 8 102 2 2" xfId="46499"/>
    <cellStyle name="一般 8 102 2 2 2" xfId="46500"/>
    <cellStyle name="一般 8 102 2 2 2 2" xfId="46501"/>
    <cellStyle name="一般 8 102 2 2 2 2 2" xfId="46502"/>
    <cellStyle name="一般 8 102 2 2 2 2 3" xfId="46503"/>
    <cellStyle name="一般 8 102 2 2 2 2 4" xfId="46504"/>
    <cellStyle name="一般 8 102 2 2 2 3" xfId="46505"/>
    <cellStyle name="一般 8 102 2 2 2 3 2" xfId="46506"/>
    <cellStyle name="一般 8 102 2 2 2 3 3" xfId="46507"/>
    <cellStyle name="一般 8 102 2 2 2 3 4" xfId="46508"/>
    <cellStyle name="一般 8 102 2 2 2 4" xfId="46509"/>
    <cellStyle name="一般 8 102 2 2 2 5" xfId="46510"/>
    <cellStyle name="一般 8 102 2 2 2 6" xfId="46511"/>
    <cellStyle name="一般 8 102 2 2 2 7" xfId="46512"/>
    <cellStyle name="一般 8 102 2 2 3" xfId="46513"/>
    <cellStyle name="一般 8 102 2 2 3 2" xfId="46514"/>
    <cellStyle name="一般 8 102 2 2 3 3" xfId="46515"/>
    <cellStyle name="一般 8 102 2 2 3 4" xfId="46516"/>
    <cellStyle name="一般 8 102 2 2 4" xfId="46517"/>
    <cellStyle name="一般 8 102 2 2 4 2" xfId="46518"/>
    <cellStyle name="一般 8 102 2 2 4 2 2" xfId="46519"/>
    <cellStyle name="一般 8 102 2 2 4 2 3" xfId="46520"/>
    <cellStyle name="一般 8 102 2 2 4 2 4" xfId="46521"/>
    <cellStyle name="一般 8 102 2 2 4 3" xfId="46522"/>
    <cellStyle name="一般 8 102 2 2 4 3 2" xfId="46523"/>
    <cellStyle name="一般 8 102 2 2 4 3 3" xfId="46524"/>
    <cellStyle name="一般 8 102 2 2 4 3 4" xfId="46525"/>
    <cellStyle name="一般 8 102 2 2 4 4" xfId="46526"/>
    <cellStyle name="一般 8 102 2 2 4 5" xfId="46527"/>
    <cellStyle name="一般 8 102 2 2 4 6" xfId="46528"/>
    <cellStyle name="一般 8 102 2 2 4 7" xfId="46529"/>
    <cellStyle name="一般 8 102 2 2 5" xfId="46530"/>
    <cellStyle name="一般 8 102 2 2 5 2" xfId="46531"/>
    <cellStyle name="一般 8 102 2 2 5 3" xfId="46532"/>
    <cellStyle name="一般 8 102 2 2 5 4" xfId="46533"/>
    <cellStyle name="一般 8 102 2 2 6" xfId="46534"/>
    <cellStyle name="一般 8 102 2 2 7" xfId="46535"/>
    <cellStyle name="一般 8 102 2 2 8" xfId="46536"/>
    <cellStyle name="一般 8 102 2 2 9" xfId="46537"/>
    <cellStyle name="一般 8 102 2 3" xfId="46538"/>
    <cellStyle name="一般 8 102 2 3 2" xfId="46539"/>
    <cellStyle name="一般 8 102 2 3 2 2" xfId="46540"/>
    <cellStyle name="一般 8 102 2 3 2 3" xfId="46541"/>
    <cellStyle name="一般 8 102 2 3 2 4" xfId="46542"/>
    <cellStyle name="一般 8 102 2 3 3" xfId="46543"/>
    <cellStyle name="一般 8 102 2 3 3 2" xfId="46544"/>
    <cellStyle name="一般 8 102 2 3 3 3" xfId="46545"/>
    <cellStyle name="一般 8 102 2 3 3 4" xfId="46546"/>
    <cellStyle name="一般 8 102 2 3 3 5" xfId="46547"/>
    <cellStyle name="一般 8 102 2 3 4" xfId="46548"/>
    <cellStyle name="一般 8 102 2 3 5" xfId="46549"/>
    <cellStyle name="一般 8 102 2 3 6" xfId="46550"/>
    <cellStyle name="一般 8 102 2 3 7" xfId="46551"/>
    <cellStyle name="一般 8 102 2 3 8" xfId="46552"/>
    <cellStyle name="一般 8 102 2 4" xfId="46553"/>
    <cellStyle name="一般 8 102 2 4 2" xfId="46554"/>
    <cellStyle name="一般 8 102 2 4 3" xfId="46555"/>
    <cellStyle name="一般 8 102 2 4 4" xfId="46556"/>
    <cellStyle name="一般 8 102 2 5" xfId="46557"/>
    <cellStyle name="一般 8 102 2 5 2" xfId="46558"/>
    <cellStyle name="一般 8 102 2 5 2 2" xfId="46559"/>
    <cellStyle name="一般 8 102 2 5 2 3" xfId="46560"/>
    <cellStyle name="一般 8 102 2 5 2 4" xfId="46561"/>
    <cellStyle name="一般 8 102 2 5 3" xfId="46562"/>
    <cellStyle name="一般 8 102 2 5 3 2" xfId="46563"/>
    <cellStyle name="一般 8 102 2 5 3 3" xfId="46564"/>
    <cellStyle name="一般 8 102 2 5 3 4" xfId="46565"/>
    <cellStyle name="一般 8 102 2 5 4" xfId="46566"/>
    <cellStyle name="一般 8 102 2 5 5" xfId="46567"/>
    <cellStyle name="一般 8 102 2 5 6" xfId="46568"/>
    <cellStyle name="一般 8 102 2 5 7" xfId="46569"/>
    <cellStyle name="一般 8 102 2 6" xfId="46570"/>
    <cellStyle name="一般 8 102 2 6 2" xfId="46571"/>
    <cellStyle name="一般 8 102 2 6 3" xfId="46572"/>
    <cellStyle name="一般 8 102 2 6 4" xfId="46573"/>
    <cellStyle name="一般 8 102 2 7" xfId="46574"/>
    <cellStyle name="一般 8 102 2 7 2" xfId="46575"/>
    <cellStyle name="一般 8 102 2 7 3" xfId="46576"/>
    <cellStyle name="一般 8 102 2 7 4" xfId="46577"/>
    <cellStyle name="一般 8 102 2 8" xfId="46578"/>
    <cellStyle name="一般 8 102 2 9" xfId="46579"/>
    <cellStyle name="一般 8 102 3" xfId="46580"/>
    <cellStyle name="一般 8 102 3 2" xfId="46581"/>
    <cellStyle name="一般 8 102 3 2 2" xfId="46582"/>
    <cellStyle name="一般 8 102 3 2 2 2" xfId="46583"/>
    <cellStyle name="一般 8 102 3 2 2 3" xfId="46584"/>
    <cellStyle name="一般 8 102 3 2 2 4" xfId="46585"/>
    <cellStyle name="一般 8 102 3 2 3" xfId="46586"/>
    <cellStyle name="一般 8 102 3 2 3 2" xfId="46587"/>
    <cellStyle name="一般 8 102 3 2 3 3" xfId="46588"/>
    <cellStyle name="一般 8 102 3 2 3 4" xfId="46589"/>
    <cellStyle name="一般 8 102 3 2 3 5" xfId="46590"/>
    <cellStyle name="一般 8 102 3 2 4" xfId="46591"/>
    <cellStyle name="一般 8 102 3 2 5" xfId="46592"/>
    <cellStyle name="一般 8 102 3 2 6" xfId="46593"/>
    <cellStyle name="一般 8 102 3 2 7" xfId="46594"/>
    <cellStyle name="一般 8 102 3 2 8" xfId="46595"/>
    <cellStyle name="一般 8 102 3 3" xfId="46596"/>
    <cellStyle name="一般 8 102 3 3 2" xfId="46597"/>
    <cellStyle name="一般 8 102 3 3 3" xfId="46598"/>
    <cellStyle name="一般 8 102 3 3 4" xfId="46599"/>
    <cellStyle name="一般 8 102 3 4" xfId="46600"/>
    <cellStyle name="一般 8 102 3 4 2" xfId="46601"/>
    <cellStyle name="一般 8 102 3 4 2 2" xfId="46602"/>
    <cellStyle name="一般 8 102 3 4 2 3" xfId="46603"/>
    <cellStyle name="一般 8 102 3 4 2 4" xfId="46604"/>
    <cellStyle name="一般 8 102 3 4 3" xfId="46605"/>
    <cellStyle name="一般 8 102 3 4 3 2" xfId="46606"/>
    <cellStyle name="一般 8 102 3 4 3 3" xfId="46607"/>
    <cellStyle name="一般 8 102 3 4 3 4" xfId="46608"/>
    <cellStyle name="一般 8 102 3 4 4" xfId="46609"/>
    <cellStyle name="一般 8 102 3 4 5" xfId="46610"/>
    <cellStyle name="一般 8 102 3 4 6" xfId="46611"/>
    <cellStyle name="一般 8 102 3 4 7" xfId="46612"/>
    <cellStyle name="一般 8 102 3 5" xfId="46613"/>
    <cellStyle name="一般 8 102 3 5 2" xfId="46614"/>
    <cellStyle name="一般 8 102 3 5 3" xfId="46615"/>
    <cellStyle name="一般 8 102 3 5 4" xfId="46616"/>
    <cellStyle name="一般 8 102 3 6" xfId="46617"/>
    <cellStyle name="一般 8 102 3 7" xfId="46618"/>
    <cellStyle name="一般 8 102 3 8" xfId="46619"/>
    <cellStyle name="一般 8 102 3 9" xfId="46620"/>
    <cellStyle name="一般 8 102 4" xfId="46621"/>
    <cellStyle name="一般 8 102 4 2" xfId="46622"/>
    <cellStyle name="一般 8 102 4 2 2" xfId="46623"/>
    <cellStyle name="一般 8 102 4 2 3" xfId="46624"/>
    <cellStyle name="一般 8 102 4 2 4" xfId="46625"/>
    <cellStyle name="一般 8 102 4 3" xfId="46626"/>
    <cellStyle name="一般 8 102 4 3 2" xfId="46627"/>
    <cellStyle name="一般 8 102 4 3 3" xfId="46628"/>
    <cellStyle name="一般 8 102 4 3 4" xfId="46629"/>
    <cellStyle name="一般 8 102 4 3 5" xfId="46630"/>
    <cellStyle name="一般 8 102 4 4" xfId="46631"/>
    <cellStyle name="一般 8 102 4 5" xfId="46632"/>
    <cellStyle name="一般 8 102 4 6" xfId="46633"/>
    <cellStyle name="一般 8 102 4 7" xfId="46634"/>
    <cellStyle name="一般 8 102 4 8" xfId="46635"/>
    <cellStyle name="一般 8 102 5" xfId="46636"/>
    <cellStyle name="一般 8 102 5 2" xfId="46637"/>
    <cellStyle name="一般 8 102 5 3" xfId="46638"/>
    <cellStyle name="一般 8 102 5 4" xfId="46639"/>
    <cellStyle name="一般 8 102 6" xfId="46640"/>
    <cellStyle name="一般 8 102 6 2" xfId="46641"/>
    <cellStyle name="一般 8 102 6 2 2" xfId="46642"/>
    <cellStyle name="一般 8 102 6 2 3" xfId="46643"/>
    <cellStyle name="一般 8 102 6 2 4" xfId="46644"/>
    <cellStyle name="一般 8 102 6 3" xfId="46645"/>
    <cellStyle name="一般 8 102 6 3 2" xfId="46646"/>
    <cellStyle name="一般 8 102 6 3 3" xfId="46647"/>
    <cellStyle name="一般 8 102 6 3 4" xfId="46648"/>
    <cellStyle name="一般 8 102 6 4" xfId="46649"/>
    <cellStyle name="一般 8 102 6 5" xfId="46650"/>
    <cellStyle name="一般 8 102 6 6" xfId="46651"/>
    <cellStyle name="一般 8 102 6 7" xfId="46652"/>
    <cellStyle name="一般 8 102 7" xfId="46653"/>
    <cellStyle name="一般 8 102 7 2" xfId="46654"/>
    <cellStyle name="一般 8 102 7 3" xfId="46655"/>
    <cellStyle name="一般 8 102 7 4" xfId="46656"/>
    <cellStyle name="一般 8 102 8" xfId="46657"/>
    <cellStyle name="一般 8 102 8 2" xfId="46658"/>
    <cellStyle name="一般 8 102 8 3" xfId="46659"/>
    <cellStyle name="一般 8 102 8 4" xfId="46660"/>
    <cellStyle name="一般 8 102 9" xfId="46661"/>
    <cellStyle name="一般 8 103" xfId="46662"/>
    <cellStyle name="一般 8 103 10" xfId="46663"/>
    <cellStyle name="一般 8 103 11" xfId="46664"/>
    <cellStyle name="一般 8 103 2" xfId="46665"/>
    <cellStyle name="一般 8 103 2 2" xfId="46666"/>
    <cellStyle name="一般 8 103 2 2 2" xfId="46667"/>
    <cellStyle name="一般 8 103 2 2 2 2" xfId="46668"/>
    <cellStyle name="一般 8 103 2 2 2 3" xfId="46669"/>
    <cellStyle name="一般 8 103 2 2 2 4" xfId="46670"/>
    <cellStyle name="一般 8 103 2 2 3" xfId="46671"/>
    <cellStyle name="一般 8 103 2 2 3 2" xfId="46672"/>
    <cellStyle name="一般 8 103 2 2 3 3" xfId="46673"/>
    <cellStyle name="一般 8 103 2 2 3 4" xfId="46674"/>
    <cellStyle name="一般 8 103 2 2 4" xfId="46675"/>
    <cellStyle name="一般 8 103 2 2 5" xfId="46676"/>
    <cellStyle name="一般 8 103 2 2 6" xfId="46677"/>
    <cellStyle name="一般 8 103 2 2 7" xfId="46678"/>
    <cellStyle name="一般 8 103 2 3" xfId="46679"/>
    <cellStyle name="一般 8 103 2 3 2" xfId="46680"/>
    <cellStyle name="一般 8 103 2 3 3" xfId="46681"/>
    <cellStyle name="一般 8 103 2 3 4" xfId="46682"/>
    <cellStyle name="一般 8 103 2 4" xfId="46683"/>
    <cellStyle name="一般 8 103 2 4 2" xfId="46684"/>
    <cellStyle name="一般 8 103 2 4 2 2" xfId="46685"/>
    <cellStyle name="一般 8 103 2 4 2 3" xfId="46686"/>
    <cellStyle name="一般 8 103 2 4 2 4" xfId="46687"/>
    <cellStyle name="一般 8 103 2 4 3" xfId="46688"/>
    <cellStyle name="一般 8 103 2 4 3 2" xfId="46689"/>
    <cellStyle name="一般 8 103 2 4 3 3" xfId="46690"/>
    <cellStyle name="一般 8 103 2 4 3 4" xfId="46691"/>
    <cellStyle name="一般 8 103 2 4 4" xfId="46692"/>
    <cellStyle name="一般 8 103 2 4 5" xfId="46693"/>
    <cellStyle name="一般 8 103 2 4 6" xfId="46694"/>
    <cellStyle name="一般 8 103 2 4 7" xfId="46695"/>
    <cellStyle name="一般 8 103 2 5" xfId="46696"/>
    <cellStyle name="一般 8 103 2 5 2" xfId="46697"/>
    <cellStyle name="一般 8 103 2 5 3" xfId="46698"/>
    <cellStyle name="一般 8 103 2 5 4" xfId="46699"/>
    <cellStyle name="一般 8 103 2 6" xfId="46700"/>
    <cellStyle name="一般 8 103 2 7" xfId="46701"/>
    <cellStyle name="一般 8 103 2 8" xfId="46702"/>
    <cellStyle name="一般 8 103 2 9" xfId="46703"/>
    <cellStyle name="一般 8 103 3" xfId="46704"/>
    <cellStyle name="一般 8 103 3 2" xfId="46705"/>
    <cellStyle name="一般 8 103 3 2 2" xfId="46706"/>
    <cellStyle name="一般 8 103 3 2 3" xfId="46707"/>
    <cellStyle name="一般 8 103 3 2 4" xfId="46708"/>
    <cellStyle name="一般 8 103 3 3" xfId="46709"/>
    <cellStyle name="一般 8 103 3 3 2" xfId="46710"/>
    <cellStyle name="一般 8 103 3 3 3" xfId="46711"/>
    <cellStyle name="一般 8 103 3 3 4" xfId="46712"/>
    <cellStyle name="一般 8 103 3 3 5" xfId="46713"/>
    <cellStyle name="一般 8 103 3 4" xfId="46714"/>
    <cellStyle name="一般 8 103 3 5" xfId="46715"/>
    <cellStyle name="一般 8 103 3 6" xfId="46716"/>
    <cellStyle name="一般 8 103 3 7" xfId="46717"/>
    <cellStyle name="一般 8 103 3 8" xfId="46718"/>
    <cellStyle name="一般 8 103 4" xfId="46719"/>
    <cellStyle name="一般 8 103 4 2" xfId="46720"/>
    <cellStyle name="一般 8 103 4 3" xfId="46721"/>
    <cellStyle name="一般 8 103 4 4" xfId="46722"/>
    <cellStyle name="一般 8 103 5" xfId="46723"/>
    <cellStyle name="一般 8 103 5 2" xfId="46724"/>
    <cellStyle name="一般 8 103 5 2 2" xfId="46725"/>
    <cellStyle name="一般 8 103 5 2 3" xfId="46726"/>
    <cellStyle name="一般 8 103 5 2 4" xfId="46727"/>
    <cellStyle name="一般 8 103 5 3" xfId="46728"/>
    <cellStyle name="一般 8 103 5 3 2" xfId="46729"/>
    <cellStyle name="一般 8 103 5 3 3" xfId="46730"/>
    <cellStyle name="一般 8 103 5 3 4" xfId="46731"/>
    <cellStyle name="一般 8 103 5 4" xfId="46732"/>
    <cellStyle name="一般 8 103 5 5" xfId="46733"/>
    <cellStyle name="一般 8 103 5 6" xfId="46734"/>
    <cellStyle name="一般 8 103 5 7" xfId="46735"/>
    <cellStyle name="一般 8 103 6" xfId="46736"/>
    <cellStyle name="一般 8 103 6 2" xfId="46737"/>
    <cellStyle name="一般 8 103 6 3" xfId="46738"/>
    <cellStyle name="一般 8 103 6 4" xfId="46739"/>
    <cellStyle name="一般 8 103 7" xfId="46740"/>
    <cellStyle name="一般 8 103 7 2" xfId="46741"/>
    <cellStyle name="一般 8 103 7 3" xfId="46742"/>
    <cellStyle name="一般 8 103 7 4" xfId="46743"/>
    <cellStyle name="一般 8 103 8" xfId="46744"/>
    <cellStyle name="一般 8 103 9" xfId="46745"/>
    <cellStyle name="一般 8 104" xfId="46746"/>
    <cellStyle name="一般 8 104 10" xfId="46747"/>
    <cellStyle name="一般 8 104 2" xfId="46748"/>
    <cellStyle name="一般 8 104 2 2" xfId="46749"/>
    <cellStyle name="一般 8 104 2 2 2" xfId="46750"/>
    <cellStyle name="一般 8 104 2 2 3" xfId="46751"/>
    <cellStyle name="一般 8 104 2 2 4" xfId="46752"/>
    <cellStyle name="一般 8 104 2 3" xfId="46753"/>
    <cellStyle name="一般 8 104 2 3 2" xfId="46754"/>
    <cellStyle name="一般 8 104 2 3 3" xfId="46755"/>
    <cellStyle name="一般 8 104 2 3 4" xfId="46756"/>
    <cellStyle name="一般 8 104 2 3 5" xfId="46757"/>
    <cellStyle name="一般 8 104 2 4" xfId="46758"/>
    <cellStyle name="一般 8 104 2 5" xfId="46759"/>
    <cellStyle name="一般 8 104 2 6" xfId="46760"/>
    <cellStyle name="一般 8 104 2 7" xfId="46761"/>
    <cellStyle name="一般 8 104 2 8" xfId="46762"/>
    <cellStyle name="一般 8 104 3" xfId="46763"/>
    <cellStyle name="一般 8 104 3 2" xfId="46764"/>
    <cellStyle name="一般 8 104 3 3" xfId="46765"/>
    <cellStyle name="一般 8 104 3 4" xfId="46766"/>
    <cellStyle name="一般 8 104 4" xfId="46767"/>
    <cellStyle name="一般 8 104 4 2" xfId="46768"/>
    <cellStyle name="一般 8 104 4 2 2" xfId="46769"/>
    <cellStyle name="一般 8 104 4 2 3" xfId="46770"/>
    <cellStyle name="一般 8 104 4 2 4" xfId="46771"/>
    <cellStyle name="一般 8 104 4 3" xfId="46772"/>
    <cellStyle name="一般 8 104 4 3 2" xfId="46773"/>
    <cellStyle name="一般 8 104 4 3 3" xfId="46774"/>
    <cellStyle name="一般 8 104 4 3 4" xfId="46775"/>
    <cellStyle name="一般 8 104 4 4" xfId="46776"/>
    <cellStyle name="一般 8 104 4 5" xfId="46777"/>
    <cellStyle name="一般 8 104 4 6" xfId="46778"/>
    <cellStyle name="一般 8 104 4 7" xfId="46779"/>
    <cellStyle name="一般 8 104 5" xfId="46780"/>
    <cellStyle name="一般 8 104 5 2" xfId="46781"/>
    <cellStyle name="一般 8 104 5 3" xfId="46782"/>
    <cellStyle name="一般 8 104 5 4" xfId="46783"/>
    <cellStyle name="一般 8 104 6" xfId="46784"/>
    <cellStyle name="一般 8 104 6 2" xfId="46785"/>
    <cellStyle name="一般 8 104 6 3" xfId="46786"/>
    <cellStyle name="一般 8 104 6 4" xfId="46787"/>
    <cellStyle name="一般 8 104 7" xfId="46788"/>
    <cellStyle name="一般 8 104 8" xfId="46789"/>
    <cellStyle name="一般 8 104 9" xfId="46790"/>
    <cellStyle name="一般 8 105" xfId="46791"/>
    <cellStyle name="一般 8 105 2" xfId="46792"/>
    <cellStyle name="一般 8 105 2 2" xfId="46793"/>
    <cellStyle name="一般 8 105 2 3" xfId="46794"/>
    <cellStyle name="一般 8 105 2 4" xfId="46795"/>
    <cellStyle name="一般 8 105 3" xfId="46796"/>
    <cellStyle name="一般 8 105 3 2" xfId="46797"/>
    <cellStyle name="一般 8 105 3 3" xfId="46798"/>
    <cellStyle name="一般 8 105 3 4" xfId="46799"/>
    <cellStyle name="一般 8 105 3 5" xfId="46800"/>
    <cellStyle name="一般 8 105 4" xfId="46801"/>
    <cellStyle name="一般 8 105 5" xfId="46802"/>
    <cellStyle name="一般 8 105 6" xfId="46803"/>
    <cellStyle name="一般 8 105 7" xfId="46804"/>
    <cellStyle name="一般 8 105 8" xfId="46805"/>
    <cellStyle name="一般 8 106" xfId="46806"/>
    <cellStyle name="一般 8 106 2" xfId="46807"/>
    <cellStyle name="一般 8 106 2 2" xfId="46808"/>
    <cellStyle name="一般 8 106 2 3" xfId="46809"/>
    <cellStyle name="一般 8 106 2 4" xfId="46810"/>
    <cellStyle name="一般 8 106 3" xfId="46811"/>
    <cellStyle name="一般 8 106 3 2" xfId="46812"/>
    <cellStyle name="一般 8 106 3 3" xfId="46813"/>
    <cellStyle name="一般 8 106 3 4" xfId="46814"/>
    <cellStyle name="一般 8 106 4" xfId="46815"/>
    <cellStyle name="一般 8 106 5" xfId="46816"/>
    <cellStyle name="一般 8 106 6" xfId="46817"/>
    <cellStyle name="一般 8 106 7" xfId="46818"/>
    <cellStyle name="一般 8 107" xfId="46819"/>
    <cellStyle name="一般 8 107 2" xfId="46820"/>
    <cellStyle name="一般 8 107 3" xfId="46821"/>
    <cellStyle name="一般 8 107 4" xfId="46822"/>
    <cellStyle name="一般 8 108" xfId="46823"/>
    <cellStyle name="一般 8 108 2" xfId="46824"/>
    <cellStyle name="一般 8 108 3" xfId="46825"/>
    <cellStyle name="一般 8 108 4" xfId="46826"/>
    <cellStyle name="一般 8 109" xfId="46827"/>
    <cellStyle name="一般 8 11" xfId="46828"/>
    <cellStyle name="一般 8 11 2" xfId="46829"/>
    <cellStyle name="一般 8 11 3" xfId="46830"/>
    <cellStyle name="一般 8 11 4" xfId="46831"/>
    <cellStyle name="一般 8 110" xfId="46832"/>
    <cellStyle name="一般 8 111" xfId="46833"/>
    <cellStyle name="一般 8 12" xfId="46834"/>
    <cellStyle name="一般 8 12 2" xfId="46835"/>
    <cellStyle name="一般 8 12 3" xfId="46836"/>
    <cellStyle name="一般 8 12 4" xfId="46837"/>
    <cellStyle name="一般 8 13" xfId="46838"/>
    <cellStyle name="一般 8 13 2" xfId="46839"/>
    <cellStyle name="一般 8 13 3" xfId="46840"/>
    <cellStyle name="一般 8 13 4" xfId="46841"/>
    <cellStyle name="一般 8 14" xfId="46842"/>
    <cellStyle name="一般 8 14 2" xfId="46843"/>
    <cellStyle name="一般 8 14 3" xfId="46844"/>
    <cellStyle name="一般 8 14 4" xfId="46845"/>
    <cellStyle name="一般 8 15" xfId="46846"/>
    <cellStyle name="一般 8 15 2" xfId="46847"/>
    <cellStyle name="一般 8 15 3" xfId="46848"/>
    <cellStyle name="一般 8 15 4" xfId="46849"/>
    <cellStyle name="一般 8 16" xfId="46850"/>
    <cellStyle name="一般 8 16 2" xfId="46851"/>
    <cellStyle name="一般 8 16 3" xfId="46852"/>
    <cellStyle name="一般 8 16 4" xfId="46853"/>
    <cellStyle name="一般 8 17" xfId="46854"/>
    <cellStyle name="一般 8 17 2" xfId="46855"/>
    <cellStyle name="一般 8 17 3" xfId="46856"/>
    <cellStyle name="一般 8 17 4" xfId="46857"/>
    <cellStyle name="一般 8 18" xfId="46858"/>
    <cellStyle name="一般 8 18 2" xfId="46859"/>
    <cellStyle name="一般 8 18 3" xfId="46860"/>
    <cellStyle name="一般 8 18 4" xfId="46861"/>
    <cellStyle name="一般 8 19" xfId="46862"/>
    <cellStyle name="一般 8 19 2" xfId="46863"/>
    <cellStyle name="一般 8 19 3" xfId="46864"/>
    <cellStyle name="一般 8 19 4" xfId="46865"/>
    <cellStyle name="一般 8 2" xfId="46866"/>
    <cellStyle name="一般 8 2 2" xfId="46867"/>
    <cellStyle name="一般 8 2 2 2" xfId="46868"/>
    <cellStyle name="一般 8 2 3" xfId="46869"/>
    <cellStyle name="一般 8 2 4" xfId="46870"/>
    <cellStyle name="一般 8 20" xfId="46871"/>
    <cellStyle name="一般 8 20 2" xfId="46872"/>
    <cellStyle name="一般 8 20 3" xfId="46873"/>
    <cellStyle name="一般 8 20 4" xfId="46874"/>
    <cellStyle name="一般 8 21" xfId="46875"/>
    <cellStyle name="一般 8 21 2" xfId="46876"/>
    <cellStyle name="一般 8 21 3" xfId="46877"/>
    <cellStyle name="一般 8 21 4" xfId="46878"/>
    <cellStyle name="一般 8 22" xfId="46879"/>
    <cellStyle name="一般 8 22 2" xfId="46880"/>
    <cellStyle name="一般 8 22 3" xfId="46881"/>
    <cellStyle name="一般 8 22 4" xfId="46882"/>
    <cellStyle name="一般 8 23" xfId="46883"/>
    <cellStyle name="一般 8 23 2" xfId="46884"/>
    <cellStyle name="一般 8 23 3" xfId="46885"/>
    <cellStyle name="一般 8 23 4" xfId="46886"/>
    <cellStyle name="一般 8 24" xfId="46887"/>
    <cellStyle name="一般 8 24 2" xfId="46888"/>
    <cellStyle name="一般 8 24 3" xfId="46889"/>
    <cellStyle name="一般 8 24 4" xfId="46890"/>
    <cellStyle name="一般 8 25" xfId="46891"/>
    <cellStyle name="一般 8 25 2" xfId="46892"/>
    <cellStyle name="一般 8 25 3" xfId="46893"/>
    <cellStyle name="一般 8 25 4" xfId="46894"/>
    <cellStyle name="一般 8 26" xfId="46895"/>
    <cellStyle name="一般 8 26 2" xfId="46896"/>
    <cellStyle name="一般 8 26 3" xfId="46897"/>
    <cellStyle name="一般 8 26 4" xfId="46898"/>
    <cellStyle name="一般 8 27" xfId="46899"/>
    <cellStyle name="一般 8 27 2" xfId="46900"/>
    <cellStyle name="一般 8 27 3" xfId="46901"/>
    <cellStyle name="一般 8 27 4" xfId="46902"/>
    <cellStyle name="一般 8 28" xfId="46903"/>
    <cellStyle name="一般 8 28 2" xfId="46904"/>
    <cellStyle name="一般 8 28 3" xfId="46905"/>
    <cellStyle name="一般 8 28 4" xfId="46906"/>
    <cellStyle name="一般 8 29" xfId="46907"/>
    <cellStyle name="一般 8 29 2" xfId="46908"/>
    <cellStyle name="一般 8 29 3" xfId="46909"/>
    <cellStyle name="一般 8 29 4" xfId="46910"/>
    <cellStyle name="一般 8 3" xfId="46911"/>
    <cellStyle name="一般 8 3 2" xfId="46912"/>
    <cellStyle name="一般 8 3 2 2" xfId="46913"/>
    <cellStyle name="一般 8 3 3" xfId="46914"/>
    <cellStyle name="一般 8 3 4" xfId="46915"/>
    <cellStyle name="一般 8 30" xfId="46916"/>
    <cellStyle name="一般 8 30 2" xfId="46917"/>
    <cellStyle name="一般 8 30 3" xfId="46918"/>
    <cellStyle name="一般 8 30 4" xfId="46919"/>
    <cellStyle name="一般 8 31" xfId="46920"/>
    <cellStyle name="一般 8 31 2" xfId="46921"/>
    <cellStyle name="一般 8 31 3" xfId="46922"/>
    <cellStyle name="一般 8 31 4" xfId="46923"/>
    <cellStyle name="一般 8 32" xfId="46924"/>
    <cellStyle name="一般 8 32 2" xfId="46925"/>
    <cellStyle name="一般 8 32 3" xfId="46926"/>
    <cellStyle name="一般 8 32 4" xfId="46927"/>
    <cellStyle name="一般 8 33" xfId="46928"/>
    <cellStyle name="一般 8 33 2" xfId="46929"/>
    <cellStyle name="一般 8 33 3" xfId="46930"/>
    <cellStyle name="一般 8 33 4" xfId="46931"/>
    <cellStyle name="一般 8 34" xfId="46932"/>
    <cellStyle name="一般 8 34 2" xfId="46933"/>
    <cellStyle name="一般 8 34 3" xfId="46934"/>
    <cellStyle name="一般 8 34 4" xfId="46935"/>
    <cellStyle name="一般 8 35" xfId="46936"/>
    <cellStyle name="一般 8 35 2" xfId="46937"/>
    <cellStyle name="一般 8 35 3" xfId="46938"/>
    <cellStyle name="一般 8 35 4" xfId="46939"/>
    <cellStyle name="一般 8 36" xfId="46940"/>
    <cellStyle name="一般 8 36 2" xfId="46941"/>
    <cellStyle name="一般 8 36 3" xfId="46942"/>
    <cellStyle name="一般 8 36 4" xfId="46943"/>
    <cellStyle name="一般 8 37" xfId="46944"/>
    <cellStyle name="一般 8 37 2" xfId="46945"/>
    <cellStyle name="一般 8 37 3" xfId="46946"/>
    <cellStyle name="一般 8 37 4" xfId="46947"/>
    <cellStyle name="一般 8 38" xfId="46948"/>
    <cellStyle name="一般 8 38 2" xfId="46949"/>
    <cellStyle name="一般 8 38 3" xfId="46950"/>
    <cellStyle name="一般 8 38 4" xfId="46951"/>
    <cellStyle name="一般 8 39" xfId="46952"/>
    <cellStyle name="一般 8 39 2" xfId="46953"/>
    <cellStyle name="一般 8 39 3" xfId="46954"/>
    <cellStyle name="一般 8 39 4" xfId="46955"/>
    <cellStyle name="一般 8 4" xfId="46956"/>
    <cellStyle name="一般 8 4 2" xfId="46957"/>
    <cellStyle name="一般 8 4 2 2" xfId="46958"/>
    <cellStyle name="一般 8 4 3" xfId="46959"/>
    <cellStyle name="一般 8 4 4" xfId="46960"/>
    <cellStyle name="一般 8 40" xfId="46961"/>
    <cellStyle name="一般 8 40 2" xfId="46962"/>
    <cellStyle name="一般 8 40 3" xfId="46963"/>
    <cellStyle name="一般 8 40 4" xfId="46964"/>
    <cellStyle name="一般 8 41" xfId="46965"/>
    <cellStyle name="一般 8 41 2" xfId="46966"/>
    <cellStyle name="一般 8 41 3" xfId="46967"/>
    <cellStyle name="一般 8 41 4" xfId="46968"/>
    <cellStyle name="一般 8 42" xfId="46969"/>
    <cellStyle name="一般 8 42 2" xfId="46970"/>
    <cellStyle name="一般 8 42 3" xfId="46971"/>
    <cellStyle name="一般 8 42 4" xfId="46972"/>
    <cellStyle name="一般 8 43" xfId="46973"/>
    <cellStyle name="一般 8 43 2" xfId="46974"/>
    <cellStyle name="一般 8 43 3" xfId="46975"/>
    <cellStyle name="一般 8 43 4" xfId="46976"/>
    <cellStyle name="一般 8 44" xfId="46977"/>
    <cellStyle name="一般 8 44 2" xfId="46978"/>
    <cellStyle name="一般 8 44 3" xfId="46979"/>
    <cellStyle name="一般 8 44 4" xfId="46980"/>
    <cellStyle name="一般 8 45" xfId="46981"/>
    <cellStyle name="一般 8 45 2" xfId="46982"/>
    <cellStyle name="一般 8 45 3" xfId="46983"/>
    <cellStyle name="一般 8 45 4" xfId="46984"/>
    <cellStyle name="一般 8 46" xfId="46985"/>
    <cellStyle name="一般 8 46 2" xfId="46986"/>
    <cellStyle name="一般 8 46 3" xfId="46987"/>
    <cellStyle name="一般 8 46 4" xfId="46988"/>
    <cellStyle name="一般 8 47" xfId="46989"/>
    <cellStyle name="一般 8 47 2" xfId="46990"/>
    <cellStyle name="一般 8 47 3" xfId="46991"/>
    <cellStyle name="一般 8 47 4" xfId="46992"/>
    <cellStyle name="一般 8 48" xfId="46993"/>
    <cellStyle name="一般 8 48 2" xfId="46994"/>
    <cellStyle name="一般 8 48 3" xfId="46995"/>
    <cellStyle name="一般 8 48 4" xfId="46996"/>
    <cellStyle name="一般 8 49" xfId="46997"/>
    <cellStyle name="一般 8 49 2" xfId="46998"/>
    <cellStyle name="一般 8 49 3" xfId="46999"/>
    <cellStyle name="一般 8 49 4" xfId="47000"/>
    <cellStyle name="一般 8 5" xfId="47001"/>
    <cellStyle name="一般 8 5 2" xfId="47002"/>
    <cellStyle name="一般 8 5 3" xfId="47003"/>
    <cellStyle name="一般 8 5 4" xfId="47004"/>
    <cellStyle name="一般 8 50" xfId="47005"/>
    <cellStyle name="一般 8 50 2" xfId="47006"/>
    <cellStyle name="一般 8 50 3" xfId="47007"/>
    <cellStyle name="一般 8 50 4" xfId="47008"/>
    <cellStyle name="一般 8 51" xfId="47009"/>
    <cellStyle name="一般 8 51 2" xfId="47010"/>
    <cellStyle name="一般 8 51 3" xfId="47011"/>
    <cellStyle name="一般 8 51 4" xfId="47012"/>
    <cellStyle name="一般 8 52" xfId="47013"/>
    <cellStyle name="一般 8 52 2" xfId="47014"/>
    <cellStyle name="一般 8 52 3" xfId="47015"/>
    <cellStyle name="一般 8 52 4" xfId="47016"/>
    <cellStyle name="一般 8 53" xfId="47017"/>
    <cellStyle name="一般 8 53 2" xfId="47018"/>
    <cellStyle name="一般 8 53 3" xfId="47019"/>
    <cellStyle name="一般 8 53 4" xfId="47020"/>
    <cellStyle name="一般 8 54" xfId="47021"/>
    <cellStyle name="一般 8 54 2" xfId="47022"/>
    <cellStyle name="一般 8 54 3" xfId="47023"/>
    <cellStyle name="一般 8 54 4" xfId="47024"/>
    <cellStyle name="一般 8 55" xfId="47025"/>
    <cellStyle name="一般 8 55 2" xfId="47026"/>
    <cellStyle name="一般 8 55 3" xfId="47027"/>
    <cellStyle name="一般 8 55 4" xfId="47028"/>
    <cellStyle name="一般 8 56" xfId="47029"/>
    <cellStyle name="一般 8 56 2" xfId="47030"/>
    <cellStyle name="一般 8 56 3" xfId="47031"/>
    <cellStyle name="一般 8 56 4" xfId="47032"/>
    <cellStyle name="一般 8 57" xfId="47033"/>
    <cellStyle name="一般 8 57 2" xfId="47034"/>
    <cellStyle name="一般 8 57 3" xfId="47035"/>
    <cellStyle name="一般 8 57 4" xfId="47036"/>
    <cellStyle name="一般 8 58" xfId="47037"/>
    <cellStyle name="一般 8 58 2" xfId="47038"/>
    <cellStyle name="一般 8 58 3" xfId="47039"/>
    <cellStyle name="一般 8 58 4" xfId="47040"/>
    <cellStyle name="一般 8 59" xfId="47041"/>
    <cellStyle name="一般 8 59 2" xfId="47042"/>
    <cellStyle name="一般 8 59 3" xfId="47043"/>
    <cellStyle name="一般 8 59 4" xfId="47044"/>
    <cellStyle name="一般 8 6" xfId="47045"/>
    <cellStyle name="一般 8 6 2" xfId="47046"/>
    <cellStyle name="一般 8 6 3" xfId="47047"/>
    <cellStyle name="一般 8 6 4" xfId="47048"/>
    <cellStyle name="一般 8 60" xfId="47049"/>
    <cellStyle name="一般 8 60 2" xfId="47050"/>
    <cellStyle name="一般 8 60 3" xfId="47051"/>
    <cellStyle name="一般 8 60 4" xfId="47052"/>
    <cellStyle name="一般 8 61" xfId="47053"/>
    <cellStyle name="一般 8 61 2" xfId="47054"/>
    <cellStyle name="一般 8 61 3" xfId="47055"/>
    <cellStyle name="一般 8 61 4" xfId="47056"/>
    <cellStyle name="一般 8 62" xfId="47057"/>
    <cellStyle name="一般 8 62 2" xfId="47058"/>
    <cellStyle name="一般 8 62 3" xfId="47059"/>
    <cellStyle name="一般 8 62 4" xfId="47060"/>
    <cellStyle name="一般 8 63" xfId="47061"/>
    <cellStyle name="一般 8 63 2" xfId="47062"/>
    <cellStyle name="一般 8 63 3" xfId="47063"/>
    <cellStyle name="一般 8 63 4" xfId="47064"/>
    <cellStyle name="一般 8 64" xfId="47065"/>
    <cellStyle name="一般 8 64 2" xfId="47066"/>
    <cellStyle name="一般 8 64 3" xfId="47067"/>
    <cellStyle name="一般 8 64 4" xfId="47068"/>
    <cellStyle name="一般 8 65" xfId="47069"/>
    <cellStyle name="一般 8 65 2" xfId="47070"/>
    <cellStyle name="一般 8 65 3" xfId="47071"/>
    <cellStyle name="一般 8 65 4" xfId="47072"/>
    <cellStyle name="一般 8 66" xfId="47073"/>
    <cellStyle name="一般 8 66 2" xfId="47074"/>
    <cellStyle name="一般 8 66 3" xfId="47075"/>
    <cellStyle name="一般 8 66 4" xfId="47076"/>
    <cellStyle name="一般 8 67" xfId="47077"/>
    <cellStyle name="一般 8 67 2" xfId="47078"/>
    <cellStyle name="一般 8 67 3" xfId="47079"/>
    <cellStyle name="一般 8 67 4" xfId="47080"/>
    <cellStyle name="一般 8 68" xfId="47081"/>
    <cellStyle name="一般 8 68 2" xfId="47082"/>
    <cellStyle name="一般 8 68 3" xfId="47083"/>
    <cellStyle name="一般 8 68 4" xfId="47084"/>
    <cellStyle name="一般 8 69" xfId="47085"/>
    <cellStyle name="一般 8 69 2" xfId="47086"/>
    <cellStyle name="一般 8 69 3" xfId="47087"/>
    <cellStyle name="一般 8 69 4" xfId="47088"/>
    <cellStyle name="一般 8 7" xfId="47089"/>
    <cellStyle name="一般 8 7 2" xfId="47090"/>
    <cellStyle name="一般 8 7 3" xfId="47091"/>
    <cellStyle name="一般 8 7 4" xfId="47092"/>
    <cellStyle name="一般 8 70" xfId="47093"/>
    <cellStyle name="一般 8 70 2" xfId="47094"/>
    <cellStyle name="一般 8 70 3" xfId="47095"/>
    <cellStyle name="一般 8 70 4" xfId="47096"/>
    <cellStyle name="一般 8 71" xfId="47097"/>
    <cellStyle name="一般 8 71 2" xfId="47098"/>
    <cellStyle name="一般 8 71 3" xfId="47099"/>
    <cellStyle name="一般 8 71 4" xfId="47100"/>
    <cellStyle name="一般 8 72" xfId="47101"/>
    <cellStyle name="一般 8 72 2" xfId="47102"/>
    <cellStyle name="一般 8 72 3" xfId="47103"/>
    <cellStyle name="一般 8 72 4" xfId="47104"/>
    <cellStyle name="一般 8 73" xfId="47105"/>
    <cellStyle name="一般 8 73 2" xfId="47106"/>
    <cellStyle name="一般 8 73 3" xfId="47107"/>
    <cellStyle name="一般 8 73 4" xfId="47108"/>
    <cellStyle name="一般 8 74" xfId="47109"/>
    <cellStyle name="一般 8 74 2" xfId="47110"/>
    <cellStyle name="一般 8 74 3" xfId="47111"/>
    <cellStyle name="一般 8 74 4" xfId="47112"/>
    <cellStyle name="一般 8 75" xfId="47113"/>
    <cellStyle name="一般 8 75 2" xfId="47114"/>
    <cellStyle name="一般 8 75 3" xfId="47115"/>
    <cellStyle name="一般 8 75 4" xfId="47116"/>
    <cellStyle name="一般 8 76" xfId="47117"/>
    <cellStyle name="一般 8 76 2" xfId="47118"/>
    <cellStyle name="一般 8 76 3" xfId="47119"/>
    <cellStyle name="一般 8 76 4" xfId="47120"/>
    <cellStyle name="一般 8 77" xfId="47121"/>
    <cellStyle name="一般 8 77 2" xfId="47122"/>
    <cellStyle name="一般 8 77 3" xfId="47123"/>
    <cellStyle name="一般 8 77 4" xfId="47124"/>
    <cellStyle name="一般 8 78" xfId="47125"/>
    <cellStyle name="一般 8 78 2" xfId="47126"/>
    <cellStyle name="一般 8 78 3" xfId="47127"/>
    <cellStyle name="一般 8 78 4" xfId="47128"/>
    <cellStyle name="一般 8 79" xfId="47129"/>
    <cellStyle name="一般 8 79 2" xfId="47130"/>
    <cellStyle name="一般 8 79 3" xfId="47131"/>
    <cellStyle name="一般 8 79 4" xfId="47132"/>
    <cellStyle name="一般 8 8" xfId="47133"/>
    <cellStyle name="一般 8 8 2" xfId="47134"/>
    <cellStyle name="一般 8 8 3" xfId="47135"/>
    <cellStyle name="一般 8 8 4" xfId="47136"/>
    <cellStyle name="一般 8 80" xfId="47137"/>
    <cellStyle name="一般 8 80 2" xfId="47138"/>
    <cellStyle name="一般 8 80 3" xfId="47139"/>
    <cellStyle name="一般 8 80 4" xfId="47140"/>
    <cellStyle name="一般 8 81" xfId="47141"/>
    <cellStyle name="一般 8 81 2" xfId="47142"/>
    <cellStyle name="一般 8 81 3" xfId="47143"/>
    <cellStyle name="一般 8 81 4" xfId="47144"/>
    <cellStyle name="一般 8 82" xfId="47145"/>
    <cellStyle name="一般 8 82 2" xfId="47146"/>
    <cellStyle name="一般 8 82 3" xfId="47147"/>
    <cellStyle name="一般 8 82 4" xfId="47148"/>
    <cellStyle name="一般 8 83" xfId="47149"/>
    <cellStyle name="一般 8 83 2" xfId="47150"/>
    <cellStyle name="一般 8 83 3" xfId="47151"/>
    <cellStyle name="一般 8 83 4" xfId="47152"/>
    <cellStyle name="一般 8 84" xfId="47153"/>
    <cellStyle name="一般 8 84 2" xfId="47154"/>
    <cellStyle name="一般 8 84 3" xfId="47155"/>
    <cellStyle name="一般 8 84 4" xfId="47156"/>
    <cellStyle name="一般 8 85" xfId="47157"/>
    <cellStyle name="一般 8 85 2" xfId="47158"/>
    <cellStyle name="一般 8 85 3" xfId="47159"/>
    <cellStyle name="一般 8 85 4" xfId="47160"/>
    <cellStyle name="一般 8 86" xfId="47161"/>
    <cellStyle name="一般 8 86 2" xfId="47162"/>
    <cellStyle name="一般 8 86 3" xfId="47163"/>
    <cellStyle name="一般 8 86 4" xfId="47164"/>
    <cellStyle name="一般 8 87" xfId="47165"/>
    <cellStyle name="一般 8 87 2" xfId="47166"/>
    <cellStyle name="一般 8 87 3" xfId="47167"/>
    <cellStyle name="一般 8 87 4" xfId="47168"/>
    <cellStyle name="一般 8 88" xfId="47169"/>
    <cellStyle name="一般 8 88 2" xfId="47170"/>
    <cellStyle name="一般 8 88 3" xfId="47171"/>
    <cellStyle name="一般 8 88 4" xfId="47172"/>
    <cellStyle name="一般 8 89" xfId="47173"/>
    <cellStyle name="一般 8 89 2" xfId="47174"/>
    <cellStyle name="一般 8 89 3" xfId="47175"/>
    <cellStyle name="一般 8 89 4" xfId="47176"/>
    <cellStyle name="一般 8 9" xfId="47177"/>
    <cellStyle name="一般 8 9 2" xfId="47178"/>
    <cellStyle name="一般 8 9 3" xfId="47179"/>
    <cellStyle name="一般 8 9 4" xfId="47180"/>
    <cellStyle name="一般 8 90" xfId="47181"/>
    <cellStyle name="一般 8 90 2" xfId="47182"/>
    <cellStyle name="一般 8 90 3" xfId="47183"/>
    <cellStyle name="一般 8 90 4" xfId="47184"/>
    <cellStyle name="一般 8 91" xfId="47185"/>
    <cellStyle name="一般 8 91 2" xfId="47186"/>
    <cellStyle name="一般 8 91 3" xfId="47187"/>
    <cellStyle name="一般 8 91 4" xfId="47188"/>
    <cellStyle name="一般 8 92" xfId="47189"/>
    <cellStyle name="一般 8 92 2" xfId="47190"/>
    <cellStyle name="一般 8 92 3" xfId="47191"/>
    <cellStyle name="一般 8 92 4" xfId="47192"/>
    <cellStyle name="一般 8 93" xfId="47193"/>
    <cellStyle name="一般 8 93 2" xfId="47194"/>
    <cellStyle name="一般 8 93 2 2" xfId="47195"/>
    <cellStyle name="一般 8 94" xfId="47196"/>
    <cellStyle name="一般 8 94 2" xfId="47197"/>
    <cellStyle name="一般 8 94 2 2" xfId="47198"/>
    <cellStyle name="一般 8 95" xfId="47199"/>
    <cellStyle name="一般 8 95 2" xfId="47200"/>
    <cellStyle name="一般 8 95 2 2" xfId="47201"/>
    <cellStyle name="一般 8 96" xfId="47202"/>
    <cellStyle name="一般 8 96 2" xfId="47203"/>
    <cellStyle name="一般 8 96 2 2" xfId="47204"/>
    <cellStyle name="一般 8 97" xfId="47205"/>
    <cellStyle name="一般 8 97 2" xfId="47206"/>
    <cellStyle name="一般 8 97 2 2" xfId="47207"/>
    <cellStyle name="一般 8 98" xfId="47208"/>
    <cellStyle name="一般 8 98 2" xfId="47209"/>
    <cellStyle name="一般 8 98 2 2" xfId="47210"/>
    <cellStyle name="一般 8 98 2 3" xfId="47211"/>
    <cellStyle name="一般 8 98 2 4" xfId="47212"/>
    <cellStyle name="一般 8 98 3" xfId="47213"/>
    <cellStyle name="一般 8 98 4" xfId="47214"/>
    <cellStyle name="一般 8 98 5" xfId="47215"/>
    <cellStyle name="一般 8 99" xfId="47216"/>
    <cellStyle name="一般 8 99 2" xfId="47217"/>
    <cellStyle name="一般 9" xfId="47218"/>
    <cellStyle name="一般 9 10" xfId="47219"/>
    <cellStyle name="一般 9 10 2" xfId="47220"/>
    <cellStyle name="一般 9 10 3" xfId="47221"/>
    <cellStyle name="一般 9 10 4" xfId="47222"/>
    <cellStyle name="一般 9 11" xfId="47223"/>
    <cellStyle name="一般 9 11 2" xfId="47224"/>
    <cellStyle name="一般 9 11 3" xfId="47225"/>
    <cellStyle name="一般 9 11 4" xfId="47226"/>
    <cellStyle name="一般 9 12" xfId="47227"/>
    <cellStyle name="一般 9 12 2" xfId="47228"/>
    <cellStyle name="一般 9 12 3" xfId="47229"/>
    <cellStyle name="一般 9 12 4" xfId="47230"/>
    <cellStyle name="一般 9 13" xfId="47231"/>
    <cellStyle name="一般 9 13 2" xfId="47232"/>
    <cellStyle name="一般 9 13 3" xfId="47233"/>
    <cellStyle name="一般 9 13 4" xfId="47234"/>
    <cellStyle name="一般 9 14" xfId="47235"/>
    <cellStyle name="一般 9 14 2" xfId="47236"/>
    <cellStyle name="一般 9 14 3" xfId="47237"/>
    <cellStyle name="一般 9 14 4" xfId="47238"/>
    <cellStyle name="一般 9 15" xfId="47239"/>
    <cellStyle name="一般 9 15 2" xfId="47240"/>
    <cellStyle name="一般 9 15 3" xfId="47241"/>
    <cellStyle name="一般 9 15 4" xfId="47242"/>
    <cellStyle name="一般 9 16" xfId="47243"/>
    <cellStyle name="一般 9 16 2" xfId="47244"/>
    <cellStyle name="一般 9 16 3" xfId="47245"/>
    <cellStyle name="一般 9 16 4" xfId="47246"/>
    <cellStyle name="一般 9 17" xfId="47247"/>
    <cellStyle name="一般 9 17 2" xfId="47248"/>
    <cellStyle name="一般 9 17 3" xfId="47249"/>
    <cellStyle name="一般 9 17 4" xfId="47250"/>
    <cellStyle name="一般 9 18" xfId="47251"/>
    <cellStyle name="一般 9 18 2" xfId="47252"/>
    <cellStyle name="一般 9 18 3" xfId="47253"/>
    <cellStyle name="一般 9 18 4" xfId="47254"/>
    <cellStyle name="一般 9 19" xfId="47255"/>
    <cellStyle name="一般 9 19 2" xfId="47256"/>
    <cellStyle name="一般 9 19 3" xfId="47257"/>
    <cellStyle name="一般 9 19 4" xfId="47258"/>
    <cellStyle name="一般 9 2" xfId="47259"/>
    <cellStyle name="一般 9 2 2" xfId="47260"/>
    <cellStyle name="一般 9 2 2 2" xfId="47261"/>
    <cellStyle name="一般 9 2 3" xfId="47262"/>
    <cellStyle name="一般 9 2 4" xfId="47263"/>
    <cellStyle name="一般 9 20" xfId="47264"/>
    <cellStyle name="一般 9 20 2" xfId="47265"/>
    <cellStyle name="一般 9 20 3" xfId="47266"/>
    <cellStyle name="一般 9 20 4" xfId="47267"/>
    <cellStyle name="一般 9 21" xfId="47268"/>
    <cellStyle name="一般 9 21 2" xfId="47269"/>
    <cellStyle name="一般 9 21 3" xfId="47270"/>
    <cellStyle name="一般 9 21 4" xfId="47271"/>
    <cellStyle name="一般 9 22" xfId="47272"/>
    <cellStyle name="一般 9 22 2" xfId="47273"/>
    <cellStyle name="一般 9 22 3" xfId="47274"/>
    <cellStyle name="一般 9 22 4" xfId="47275"/>
    <cellStyle name="一般 9 23" xfId="47276"/>
    <cellStyle name="一般 9 23 2" xfId="47277"/>
    <cellStyle name="一般 9 23 3" xfId="47278"/>
    <cellStyle name="一般 9 23 4" xfId="47279"/>
    <cellStyle name="一般 9 24" xfId="47280"/>
    <cellStyle name="一般 9 24 2" xfId="47281"/>
    <cellStyle name="一般 9 24 3" xfId="47282"/>
    <cellStyle name="一般 9 24 4" xfId="47283"/>
    <cellStyle name="一般 9 25" xfId="47284"/>
    <cellStyle name="一般 9 25 2" xfId="47285"/>
    <cellStyle name="一般 9 25 3" xfId="47286"/>
    <cellStyle name="一般 9 25 4" xfId="47287"/>
    <cellStyle name="一般 9 26" xfId="47288"/>
    <cellStyle name="一般 9 26 2" xfId="47289"/>
    <cellStyle name="一般 9 26 3" xfId="47290"/>
    <cellStyle name="一般 9 26 4" xfId="47291"/>
    <cellStyle name="一般 9 27" xfId="47292"/>
    <cellStyle name="一般 9 27 2" xfId="47293"/>
    <cellStyle name="一般 9 27 3" xfId="47294"/>
    <cellStyle name="一般 9 27 4" xfId="47295"/>
    <cellStyle name="一般 9 28" xfId="47296"/>
    <cellStyle name="一般 9 28 2" xfId="47297"/>
    <cellStyle name="一般 9 28 3" xfId="47298"/>
    <cellStyle name="一般 9 28 4" xfId="47299"/>
    <cellStyle name="一般 9 29" xfId="47300"/>
    <cellStyle name="一般 9 29 2" xfId="47301"/>
    <cellStyle name="一般 9 29 3" xfId="47302"/>
    <cellStyle name="一般 9 29 4" xfId="47303"/>
    <cellStyle name="一般 9 3" xfId="47304"/>
    <cellStyle name="一般 9 3 2" xfId="47305"/>
    <cellStyle name="一般 9 3 2 2" xfId="47306"/>
    <cellStyle name="一般 9 3 3" xfId="47307"/>
    <cellStyle name="一般 9 3 4" xfId="47308"/>
    <cellStyle name="一般 9 30" xfId="47309"/>
    <cellStyle name="一般 9 30 2" xfId="47310"/>
    <cellStyle name="一般 9 30 3" xfId="47311"/>
    <cellStyle name="一般 9 30 4" xfId="47312"/>
    <cellStyle name="一般 9 31" xfId="47313"/>
    <cellStyle name="一般 9 31 2" xfId="47314"/>
    <cellStyle name="一般 9 31 3" xfId="47315"/>
    <cellStyle name="一般 9 31 4" xfId="47316"/>
    <cellStyle name="一般 9 32" xfId="47317"/>
    <cellStyle name="一般 9 32 2" xfId="47318"/>
    <cellStyle name="一般 9 32 3" xfId="47319"/>
    <cellStyle name="一般 9 32 4" xfId="47320"/>
    <cellStyle name="一般 9 33" xfId="47321"/>
    <cellStyle name="一般 9 33 2" xfId="47322"/>
    <cellStyle name="一般 9 33 3" xfId="47323"/>
    <cellStyle name="一般 9 33 4" xfId="47324"/>
    <cellStyle name="一般 9 34" xfId="47325"/>
    <cellStyle name="一般 9 34 2" xfId="47326"/>
    <cellStyle name="一般 9 34 3" xfId="47327"/>
    <cellStyle name="一般 9 34 4" xfId="47328"/>
    <cellStyle name="一般 9 35" xfId="47329"/>
    <cellStyle name="一般 9 35 2" xfId="47330"/>
    <cellStyle name="一般 9 35 3" xfId="47331"/>
    <cellStyle name="一般 9 35 4" xfId="47332"/>
    <cellStyle name="一般 9 36" xfId="47333"/>
    <cellStyle name="一般 9 36 2" xfId="47334"/>
    <cellStyle name="一般 9 36 3" xfId="47335"/>
    <cellStyle name="一般 9 36 4" xfId="47336"/>
    <cellStyle name="一般 9 37" xfId="47337"/>
    <cellStyle name="一般 9 37 2" xfId="47338"/>
    <cellStyle name="一般 9 37 3" xfId="47339"/>
    <cellStyle name="一般 9 37 4" xfId="47340"/>
    <cellStyle name="一般 9 38" xfId="47341"/>
    <cellStyle name="一般 9 38 2" xfId="47342"/>
    <cellStyle name="一般 9 38 3" xfId="47343"/>
    <cellStyle name="一般 9 38 4" xfId="47344"/>
    <cellStyle name="一般 9 39" xfId="47345"/>
    <cellStyle name="一般 9 39 2" xfId="47346"/>
    <cellStyle name="一般 9 39 3" xfId="47347"/>
    <cellStyle name="一般 9 39 4" xfId="47348"/>
    <cellStyle name="一般 9 4" xfId="47349"/>
    <cellStyle name="一般 9 4 2" xfId="47350"/>
    <cellStyle name="一般 9 4 2 2" xfId="47351"/>
    <cellStyle name="一般 9 4 3" xfId="47352"/>
    <cellStyle name="一般 9 4 4" xfId="47353"/>
    <cellStyle name="一般 9 40" xfId="47354"/>
    <cellStyle name="一般 9 40 2" xfId="47355"/>
    <cellStyle name="一般 9 40 3" xfId="47356"/>
    <cellStyle name="一般 9 40 4" xfId="47357"/>
    <cellStyle name="一般 9 41" xfId="47358"/>
    <cellStyle name="一般 9 41 2" xfId="47359"/>
    <cellStyle name="一般 9 41 3" xfId="47360"/>
    <cellStyle name="一般 9 41 4" xfId="47361"/>
    <cellStyle name="一般 9 42" xfId="47362"/>
    <cellStyle name="一般 9 42 2" xfId="47363"/>
    <cellStyle name="一般 9 42 3" xfId="47364"/>
    <cellStyle name="一般 9 42 4" xfId="47365"/>
    <cellStyle name="一般 9 43" xfId="47366"/>
    <cellStyle name="一般 9 43 2" xfId="47367"/>
    <cellStyle name="一般 9 43 3" xfId="47368"/>
    <cellStyle name="一般 9 43 4" xfId="47369"/>
    <cellStyle name="一般 9 44" xfId="47370"/>
    <cellStyle name="一般 9 44 2" xfId="47371"/>
    <cellStyle name="一般 9 44 3" xfId="47372"/>
    <cellStyle name="一般 9 44 4" xfId="47373"/>
    <cellStyle name="一般 9 45" xfId="47374"/>
    <cellStyle name="一般 9 45 2" xfId="47375"/>
    <cellStyle name="一般 9 45 3" xfId="47376"/>
    <cellStyle name="一般 9 45 4" xfId="47377"/>
    <cellStyle name="一般 9 46" xfId="47378"/>
    <cellStyle name="一般 9 46 2" xfId="47379"/>
    <cellStyle name="一般 9 46 3" xfId="47380"/>
    <cellStyle name="一般 9 46 4" xfId="47381"/>
    <cellStyle name="一般 9 47" xfId="47382"/>
    <cellStyle name="一般 9 47 2" xfId="47383"/>
    <cellStyle name="一般 9 47 3" xfId="47384"/>
    <cellStyle name="一般 9 47 4" xfId="47385"/>
    <cellStyle name="一般 9 48" xfId="47386"/>
    <cellStyle name="一般 9 48 2" xfId="47387"/>
    <cellStyle name="一般 9 48 3" xfId="47388"/>
    <cellStyle name="一般 9 48 4" xfId="47389"/>
    <cellStyle name="一般 9 49" xfId="47390"/>
    <cellStyle name="一般 9 49 2" xfId="47391"/>
    <cellStyle name="一般 9 49 3" xfId="47392"/>
    <cellStyle name="一般 9 49 4" xfId="47393"/>
    <cellStyle name="一般 9 5" xfId="47394"/>
    <cellStyle name="一般 9 5 2" xfId="47395"/>
    <cellStyle name="一般 9 5 3" xfId="47396"/>
    <cellStyle name="一般 9 5 4" xfId="47397"/>
    <cellStyle name="一般 9 50" xfId="47398"/>
    <cellStyle name="一般 9 50 2" xfId="47399"/>
    <cellStyle name="一般 9 50 3" xfId="47400"/>
    <cellStyle name="一般 9 50 4" xfId="47401"/>
    <cellStyle name="一般 9 51" xfId="47402"/>
    <cellStyle name="一般 9 51 2" xfId="47403"/>
    <cellStyle name="一般 9 51 3" xfId="47404"/>
    <cellStyle name="一般 9 51 4" xfId="47405"/>
    <cellStyle name="一般 9 52" xfId="47406"/>
    <cellStyle name="一般 9 52 2" xfId="47407"/>
    <cellStyle name="一般 9 52 3" xfId="47408"/>
    <cellStyle name="一般 9 52 4" xfId="47409"/>
    <cellStyle name="一般 9 53" xfId="47410"/>
    <cellStyle name="一般 9 53 2" xfId="47411"/>
    <cellStyle name="一般 9 53 3" xfId="47412"/>
    <cellStyle name="一般 9 53 4" xfId="47413"/>
    <cellStyle name="一般 9 54" xfId="47414"/>
    <cellStyle name="一般 9 54 2" xfId="47415"/>
    <cellStyle name="一般 9 54 3" xfId="47416"/>
    <cellStyle name="一般 9 54 4" xfId="47417"/>
    <cellStyle name="一般 9 55" xfId="47418"/>
    <cellStyle name="一般 9 55 2" xfId="47419"/>
    <cellStyle name="一般 9 55 3" xfId="47420"/>
    <cellStyle name="一般 9 55 4" xfId="47421"/>
    <cellStyle name="一般 9 56" xfId="47422"/>
    <cellStyle name="一般 9 56 2" xfId="47423"/>
    <cellStyle name="一般 9 56 3" xfId="47424"/>
    <cellStyle name="一般 9 56 4" xfId="47425"/>
    <cellStyle name="一般 9 57" xfId="47426"/>
    <cellStyle name="一般 9 57 2" xfId="47427"/>
    <cellStyle name="一般 9 57 3" xfId="47428"/>
    <cellStyle name="一般 9 57 4" xfId="47429"/>
    <cellStyle name="一般 9 58" xfId="47430"/>
    <cellStyle name="一般 9 58 2" xfId="47431"/>
    <cellStyle name="一般 9 58 3" xfId="47432"/>
    <cellStyle name="一般 9 58 4" xfId="47433"/>
    <cellStyle name="一般 9 59" xfId="47434"/>
    <cellStyle name="一般 9 59 2" xfId="47435"/>
    <cellStyle name="一般 9 59 3" xfId="47436"/>
    <cellStyle name="一般 9 59 4" xfId="47437"/>
    <cellStyle name="一般 9 6" xfId="47438"/>
    <cellStyle name="一般 9 6 2" xfId="47439"/>
    <cellStyle name="一般 9 6 3" xfId="47440"/>
    <cellStyle name="一般 9 6 4" xfId="47441"/>
    <cellStyle name="一般 9 60" xfId="47442"/>
    <cellStyle name="一般 9 60 2" xfId="47443"/>
    <cellStyle name="一般 9 60 3" xfId="47444"/>
    <cellStyle name="一般 9 60 4" xfId="47445"/>
    <cellStyle name="一般 9 61" xfId="47446"/>
    <cellStyle name="一般 9 61 2" xfId="47447"/>
    <cellStyle name="一般 9 61 3" xfId="47448"/>
    <cellStyle name="一般 9 61 4" xfId="47449"/>
    <cellStyle name="一般 9 62" xfId="47450"/>
    <cellStyle name="一般 9 62 2" xfId="47451"/>
    <cellStyle name="一般 9 62 3" xfId="47452"/>
    <cellStyle name="一般 9 62 4" xfId="47453"/>
    <cellStyle name="一般 9 63" xfId="47454"/>
    <cellStyle name="一般 9 63 2" xfId="47455"/>
    <cellStyle name="一般 9 63 3" xfId="47456"/>
    <cellStyle name="一般 9 63 4" xfId="47457"/>
    <cellStyle name="一般 9 64" xfId="47458"/>
    <cellStyle name="一般 9 64 2" xfId="47459"/>
    <cellStyle name="一般 9 64 3" xfId="47460"/>
    <cellStyle name="一般 9 64 4" xfId="47461"/>
    <cellStyle name="一般 9 65" xfId="47462"/>
    <cellStyle name="一般 9 65 2" xfId="47463"/>
    <cellStyle name="一般 9 65 3" xfId="47464"/>
    <cellStyle name="一般 9 65 4" xfId="47465"/>
    <cellStyle name="一般 9 66" xfId="47466"/>
    <cellStyle name="一般 9 66 2" xfId="47467"/>
    <cellStyle name="一般 9 66 3" xfId="47468"/>
    <cellStyle name="一般 9 66 4" xfId="47469"/>
    <cellStyle name="一般 9 67" xfId="47470"/>
    <cellStyle name="一般 9 67 2" xfId="47471"/>
    <cellStyle name="一般 9 67 3" xfId="47472"/>
    <cellStyle name="一般 9 67 4" xfId="47473"/>
    <cellStyle name="一般 9 68" xfId="47474"/>
    <cellStyle name="一般 9 68 2" xfId="47475"/>
    <cellStyle name="一般 9 68 3" xfId="47476"/>
    <cellStyle name="一般 9 68 4" xfId="47477"/>
    <cellStyle name="一般 9 69" xfId="47478"/>
    <cellStyle name="一般 9 69 2" xfId="47479"/>
    <cellStyle name="一般 9 69 3" xfId="47480"/>
    <cellStyle name="一般 9 69 4" xfId="47481"/>
    <cellStyle name="一般 9 7" xfId="47482"/>
    <cellStyle name="一般 9 7 2" xfId="47483"/>
    <cellStyle name="一般 9 7 3" xfId="47484"/>
    <cellStyle name="一般 9 7 4" xfId="47485"/>
    <cellStyle name="一般 9 70" xfId="47486"/>
    <cellStyle name="一般 9 70 2" xfId="47487"/>
    <cellStyle name="一般 9 70 3" xfId="47488"/>
    <cellStyle name="一般 9 70 4" xfId="47489"/>
    <cellStyle name="一般 9 71" xfId="47490"/>
    <cellStyle name="一般 9 71 2" xfId="47491"/>
    <cellStyle name="一般 9 71 3" xfId="47492"/>
    <cellStyle name="一般 9 71 4" xfId="47493"/>
    <cellStyle name="一般 9 72" xfId="47494"/>
    <cellStyle name="一般 9 72 2" xfId="47495"/>
    <cellStyle name="一般 9 72 3" xfId="47496"/>
    <cellStyle name="一般 9 72 4" xfId="47497"/>
    <cellStyle name="一般 9 73" xfId="47498"/>
    <cellStyle name="一般 9 73 2" xfId="47499"/>
    <cellStyle name="一般 9 73 3" xfId="47500"/>
    <cellStyle name="一般 9 73 4" xfId="47501"/>
    <cellStyle name="一般 9 74" xfId="47502"/>
    <cellStyle name="一般 9 74 2" xfId="47503"/>
    <cellStyle name="一般 9 74 3" xfId="47504"/>
    <cellStyle name="一般 9 74 4" xfId="47505"/>
    <cellStyle name="一般 9 75" xfId="47506"/>
    <cellStyle name="一般 9 75 2" xfId="47507"/>
    <cellStyle name="一般 9 75 3" xfId="47508"/>
    <cellStyle name="一般 9 75 4" xfId="47509"/>
    <cellStyle name="一般 9 76" xfId="47510"/>
    <cellStyle name="一般 9 76 2" xfId="47511"/>
    <cellStyle name="一般 9 76 3" xfId="47512"/>
    <cellStyle name="一般 9 76 4" xfId="47513"/>
    <cellStyle name="一般 9 77" xfId="47514"/>
    <cellStyle name="一般 9 77 2" xfId="47515"/>
    <cellStyle name="一般 9 77 3" xfId="47516"/>
    <cellStyle name="一般 9 77 4" xfId="47517"/>
    <cellStyle name="一般 9 78" xfId="47518"/>
    <cellStyle name="一般 9 78 2" xfId="47519"/>
    <cellStyle name="一般 9 78 3" xfId="47520"/>
    <cellStyle name="一般 9 78 4" xfId="47521"/>
    <cellStyle name="一般 9 79" xfId="47522"/>
    <cellStyle name="一般 9 79 2" xfId="47523"/>
    <cellStyle name="一般 9 79 3" xfId="47524"/>
    <cellStyle name="一般 9 79 4" xfId="47525"/>
    <cellStyle name="一般 9 8" xfId="47526"/>
    <cellStyle name="一般 9 8 2" xfId="47527"/>
    <cellStyle name="一般 9 8 3" xfId="47528"/>
    <cellStyle name="一般 9 8 4" xfId="47529"/>
    <cellStyle name="一般 9 80" xfId="47530"/>
    <cellStyle name="一般 9 80 2" xfId="47531"/>
    <cellStyle name="一般 9 80 3" xfId="47532"/>
    <cellStyle name="一般 9 80 4" xfId="47533"/>
    <cellStyle name="一般 9 81" xfId="47534"/>
    <cellStyle name="一般 9 81 2" xfId="47535"/>
    <cellStyle name="一般 9 81 3" xfId="47536"/>
    <cellStyle name="一般 9 81 4" xfId="47537"/>
    <cellStyle name="一般 9 82" xfId="47538"/>
    <cellStyle name="一般 9 82 2" xfId="47539"/>
    <cellStyle name="一般 9 82 3" xfId="47540"/>
    <cellStyle name="一般 9 82 4" xfId="47541"/>
    <cellStyle name="一般 9 83" xfId="47542"/>
    <cellStyle name="一般 9 83 2" xfId="47543"/>
    <cellStyle name="一般 9 83 3" xfId="47544"/>
    <cellStyle name="一般 9 83 4" xfId="47545"/>
    <cellStyle name="一般 9 84" xfId="47546"/>
    <cellStyle name="一般 9 84 2" xfId="47547"/>
    <cellStyle name="一般 9 84 3" xfId="47548"/>
    <cellStyle name="一般 9 84 4" xfId="47549"/>
    <cellStyle name="一般 9 85" xfId="47550"/>
    <cellStyle name="一般 9 85 2" xfId="47551"/>
    <cellStyle name="一般 9 85 3" xfId="47552"/>
    <cellStyle name="一般 9 85 4" xfId="47553"/>
    <cellStyle name="一般 9 86" xfId="47554"/>
    <cellStyle name="一般 9 86 2" xfId="47555"/>
    <cellStyle name="一般 9 86 3" xfId="47556"/>
    <cellStyle name="一般 9 86 4" xfId="47557"/>
    <cellStyle name="一般 9 87" xfId="47558"/>
    <cellStyle name="一般 9 87 2" xfId="47559"/>
    <cellStyle name="一般 9 87 3" xfId="47560"/>
    <cellStyle name="一般 9 87 4" xfId="47561"/>
    <cellStyle name="一般 9 88" xfId="47562"/>
    <cellStyle name="一般 9 88 2" xfId="47563"/>
    <cellStyle name="一般 9 88 3" xfId="47564"/>
    <cellStyle name="一般 9 88 4" xfId="47565"/>
    <cellStyle name="一般 9 89" xfId="47566"/>
    <cellStyle name="一般 9 89 2" xfId="47567"/>
    <cellStyle name="一般 9 89 3" xfId="47568"/>
    <cellStyle name="一般 9 89 4" xfId="47569"/>
    <cellStyle name="一般 9 9" xfId="47570"/>
    <cellStyle name="一般 9 9 2" xfId="47571"/>
    <cellStyle name="一般 9 9 3" xfId="47572"/>
    <cellStyle name="一般 9 9 4" xfId="47573"/>
    <cellStyle name="一般 9 90" xfId="47574"/>
    <cellStyle name="一般 9 90 2" xfId="47575"/>
    <cellStyle name="一般 9 90 3" xfId="47576"/>
    <cellStyle name="一般 9 90 4" xfId="47577"/>
    <cellStyle name="一般 9 91" xfId="47578"/>
    <cellStyle name="一般 9 91 2" xfId="47579"/>
    <cellStyle name="一般 9 91 3" xfId="47580"/>
    <cellStyle name="一般 9 91 4" xfId="47581"/>
    <cellStyle name="一般 9 92" xfId="47582"/>
    <cellStyle name="一般 9 92 2" xfId="47583"/>
    <cellStyle name="一般 9 92 3" xfId="47584"/>
    <cellStyle name="一般 9 92 4" xfId="47585"/>
    <cellStyle name="一般 9 93" xfId="47586"/>
    <cellStyle name="一般 9 93 2" xfId="47587"/>
    <cellStyle name="一般 9 94" xfId="47588"/>
    <cellStyle name="一般 9 95" xfId="47589"/>
    <cellStyle name="中等 10" xfId="47590"/>
    <cellStyle name="中等 10 2" xfId="47591"/>
    <cellStyle name="中等 10 2 2" xfId="47592"/>
    <cellStyle name="中等 10 2 3" xfId="47593"/>
    <cellStyle name="中等 10 2 4" xfId="47594"/>
    <cellStyle name="中等 10 3" xfId="47595"/>
    <cellStyle name="中等 10 3 2" xfId="47596"/>
    <cellStyle name="中等 10 3 3" xfId="47597"/>
    <cellStyle name="中等 10 3 4" xfId="47598"/>
    <cellStyle name="中等 10 4" xfId="47599"/>
    <cellStyle name="中等 10 4 2" xfId="47600"/>
    <cellStyle name="中等 10 4 3" xfId="47601"/>
    <cellStyle name="中等 10 4 4" xfId="47602"/>
    <cellStyle name="中等 10 5" xfId="47603"/>
    <cellStyle name="中等 10 6" xfId="47604"/>
    <cellStyle name="中等 10 7" xfId="47605"/>
    <cellStyle name="中等 11" xfId="47606"/>
    <cellStyle name="中等 11 2" xfId="47607"/>
    <cellStyle name="中等 11 2 2" xfId="47608"/>
    <cellStyle name="中等 11 2 3" xfId="47609"/>
    <cellStyle name="中等 11 2 4" xfId="47610"/>
    <cellStyle name="中等 11 3" xfId="47611"/>
    <cellStyle name="中等 11 3 2" xfId="47612"/>
    <cellStyle name="中等 11 3 3" xfId="47613"/>
    <cellStyle name="中等 11 3 4" xfId="47614"/>
    <cellStyle name="中等 11 4" xfId="47615"/>
    <cellStyle name="中等 11 4 2" xfId="47616"/>
    <cellStyle name="中等 11 4 3" xfId="47617"/>
    <cellStyle name="中等 11 4 4" xfId="47618"/>
    <cellStyle name="中等 11 5" xfId="47619"/>
    <cellStyle name="中等 11 6" xfId="47620"/>
    <cellStyle name="中等 11 7" xfId="47621"/>
    <cellStyle name="中等 12" xfId="47622"/>
    <cellStyle name="中等 12 2" xfId="47623"/>
    <cellStyle name="中等 12 2 2" xfId="47624"/>
    <cellStyle name="中等 12 2 3" xfId="47625"/>
    <cellStyle name="中等 12 2 4" xfId="47626"/>
    <cellStyle name="中等 12 3" xfId="47627"/>
    <cellStyle name="中等 12 3 2" xfId="47628"/>
    <cellStyle name="中等 12 3 3" xfId="47629"/>
    <cellStyle name="中等 12 3 4" xfId="47630"/>
    <cellStyle name="中等 12 4" xfId="47631"/>
    <cellStyle name="中等 12 4 2" xfId="47632"/>
    <cellStyle name="中等 12 4 3" xfId="47633"/>
    <cellStyle name="中等 12 4 4" xfId="47634"/>
    <cellStyle name="中等 12 5" xfId="47635"/>
    <cellStyle name="中等 12 6" xfId="47636"/>
    <cellStyle name="中等 12 7" xfId="47637"/>
    <cellStyle name="中等 13" xfId="47638"/>
    <cellStyle name="中等 13 2" xfId="47639"/>
    <cellStyle name="中等 13 2 2" xfId="47640"/>
    <cellStyle name="中等 13 2 3" xfId="47641"/>
    <cellStyle name="中等 13 2 4" xfId="47642"/>
    <cellStyle name="中等 13 3" xfId="47643"/>
    <cellStyle name="中等 13 3 2" xfId="47644"/>
    <cellStyle name="中等 13 3 3" xfId="47645"/>
    <cellStyle name="中等 13 3 4" xfId="47646"/>
    <cellStyle name="中等 13 4" xfId="47647"/>
    <cellStyle name="中等 13 4 2" xfId="47648"/>
    <cellStyle name="中等 13 4 3" xfId="47649"/>
    <cellStyle name="中等 13 4 4" xfId="47650"/>
    <cellStyle name="中等 13 5" xfId="47651"/>
    <cellStyle name="中等 13 6" xfId="47652"/>
    <cellStyle name="中等 13 7" xfId="47653"/>
    <cellStyle name="中等 14" xfId="47654"/>
    <cellStyle name="中等 14 2" xfId="47655"/>
    <cellStyle name="中等 14 2 2" xfId="47656"/>
    <cellStyle name="中等 14 2 3" xfId="47657"/>
    <cellStyle name="中等 14 2 4" xfId="47658"/>
    <cellStyle name="中等 14 3" xfId="47659"/>
    <cellStyle name="中等 14 3 2" xfId="47660"/>
    <cellStyle name="中等 14 3 3" xfId="47661"/>
    <cellStyle name="中等 14 3 4" xfId="47662"/>
    <cellStyle name="中等 14 4" xfId="47663"/>
    <cellStyle name="中等 14 4 2" xfId="47664"/>
    <cellStyle name="中等 14 4 3" xfId="47665"/>
    <cellStyle name="中等 14 4 4" xfId="47666"/>
    <cellStyle name="中等 14 5" xfId="47667"/>
    <cellStyle name="中等 14 6" xfId="47668"/>
    <cellStyle name="中等 14 7" xfId="47669"/>
    <cellStyle name="中等 15" xfId="47670"/>
    <cellStyle name="中等 15 2" xfId="47671"/>
    <cellStyle name="中等 15 2 2" xfId="47672"/>
    <cellStyle name="中等 15 2 3" xfId="47673"/>
    <cellStyle name="中等 15 2 4" xfId="47674"/>
    <cellStyle name="中等 15 3" xfId="47675"/>
    <cellStyle name="中等 15 3 2" xfId="47676"/>
    <cellStyle name="中等 15 3 3" xfId="47677"/>
    <cellStyle name="中等 15 3 4" xfId="47678"/>
    <cellStyle name="中等 15 4" xfId="47679"/>
    <cellStyle name="中等 15 4 2" xfId="47680"/>
    <cellStyle name="中等 15 4 3" xfId="47681"/>
    <cellStyle name="中等 15 4 4" xfId="47682"/>
    <cellStyle name="中等 15 5" xfId="47683"/>
    <cellStyle name="中等 15 6" xfId="47684"/>
    <cellStyle name="中等 15 7" xfId="47685"/>
    <cellStyle name="中等 16" xfId="47686"/>
    <cellStyle name="中等 16 2" xfId="47687"/>
    <cellStyle name="中等 16 2 2" xfId="47688"/>
    <cellStyle name="中等 16 2 3" xfId="47689"/>
    <cellStyle name="中等 16 2 4" xfId="47690"/>
    <cellStyle name="中等 16 3" xfId="47691"/>
    <cellStyle name="中等 16 3 2" xfId="47692"/>
    <cellStyle name="中等 16 3 3" xfId="47693"/>
    <cellStyle name="中等 16 3 4" xfId="47694"/>
    <cellStyle name="中等 16 4" xfId="47695"/>
    <cellStyle name="中等 16 4 2" xfId="47696"/>
    <cellStyle name="中等 16 4 3" xfId="47697"/>
    <cellStyle name="中等 16 4 4" xfId="47698"/>
    <cellStyle name="中等 16 5" xfId="47699"/>
    <cellStyle name="中等 16 6" xfId="47700"/>
    <cellStyle name="中等 16 7" xfId="47701"/>
    <cellStyle name="中等 17" xfId="47702"/>
    <cellStyle name="中等 17 2" xfId="47703"/>
    <cellStyle name="中等 17 3" xfId="47704"/>
    <cellStyle name="中等 17 4" xfId="47705"/>
    <cellStyle name="中等 18" xfId="47706"/>
    <cellStyle name="中等 18 2" xfId="47707"/>
    <cellStyle name="中等 18 3" xfId="47708"/>
    <cellStyle name="中等 18 4" xfId="47709"/>
    <cellStyle name="中等 19" xfId="47710"/>
    <cellStyle name="中等 19 2" xfId="47711"/>
    <cellStyle name="中等 19 3" xfId="47712"/>
    <cellStyle name="中等 19 4" xfId="47713"/>
    <cellStyle name="中等 2" xfId="47714"/>
    <cellStyle name="中等 2 10" xfId="47715"/>
    <cellStyle name="中等 2 2" xfId="47716"/>
    <cellStyle name="中等 2 2 2" xfId="47717"/>
    <cellStyle name="中等 2 2 3" xfId="47718"/>
    <cellStyle name="中等 2 2 4" xfId="47719"/>
    <cellStyle name="中等 2 3" xfId="47720"/>
    <cellStyle name="中等 2 3 2" xfId="47721"/>
    <cellStyle name="中等 2 3 3" xfId="47722"/>
    <cellStyle name="中等 2 3 4" xfId="47723"/>
    <cellStyle name="中等 2 4" xfId="47724"/>
    <cellStyle name="中等 2 4 2" xfId="47725"/>
    <cellStyle name="中等 2 4 3" xfId="47726"/>
    <cellStyle name="中等 2 4 4" xfId="47727"/>
    <cellStyle name="中等 2 5" xfId="47728"/>
    <cellStyle name="中等 2 5 2" xfId="47729"/>
    <cellStyle name="中等 2 5 3" xfId="47730"/>
    <cellStyle name="中等 2 5 4" xfId="47731"/>
    <cellStyle name="中等 2 6" xfId="47732"/>
    <cellStyle name="中等 2 7" xfId="47733"/>
    <cellStyle name="中等 2 8" xfId="47734"/>
    <cellStyle name="中等 2 9" xfId="47735"/>
    <cellStyle name="中等 20" xfId="47736"/>
    <cellStyle name="中等 21" xfId="47737"/>
    <cellStyle name="中等 22" xfId="47738"/>
    <cellStyle name="中等 23" xfId="47739"/>
    <cellStyle name="中等 3" xfId="47740"/>
    <cellStyle name="中等 3 2" xfId="47741"/>
    <cellStyle name="中等 3 2 2" xfId="47742"/>
    <cellStyle name="中等 3 2 3" xfId="47743"/>
    <cellStyle name="中等 3 2 4" xfId="47744"/>
    <cellStyle name="中等 3 3" xfId="47745"/>
    <cellStyle name="中等 3 3 2" xfId="47746"/>
    <cellStyle name="中等 3 3 3" xfId="47747"/>
    <cellStyle name="中等 3 3 4" xfId="47748"/>
    <cellStyle name="中等 3 4" xfId="47749"/>
    <cellStyle name="中等 3 4 2" xfId="47750"/>
    <cellStyle name="中等 3 4 3" xfId="47751"/>
    <cellStyle name="中等 3 4 4" xfId="47752"/>
    <cellStyle name="中等 3 5" xfId="47753"/>
    <cellStyle name="中等 3 6" xfId="47754"/>
    <cellStyle name="中等 3 7" xfId="47755"/>
    <cellStyle name="中等 4" xfId="47756"/>
    <cellStyle name="中等 4 2" xfId="47757"/>
    <cellStyle name="中等 4 2 2" xfId="47758"/>
    <cellStyle name="中等 4 2 3" xfId="47759"/>
    <cellStyle name="中等 4 2 4" xfId="47760"/>
    <cellStyle name="中等 4 3" xfId="47761"/>
    <cellStyle name="中等 4 3 2" xfId="47762"/>
    <cellStyle name="中等 4 3 3" xfId="47763"/>
    <cellStyle name="中等 4 3 4" xfId="47764"/>
    <cellStyle name="中等 4 4" xfId="47765"/>
    <cellStyle name="中等 4 4 2" xfId="47766"/>
    <cellStyle name="中等 4 4 3" xfId="47767"/>
    <cellStyle name="中等 4 4 4" xfId="47768"/>
    <cellStyle name="中等 4 5" xfId="47769"/>
    <cellStyle name="中等 4 6" xfId="47770"/>
    <cellStyle name="中等 4 7" xfId="47771"/>
    <cellStyle name="中等 5" xfId="47772"/>
    <cellStyle name="中等 5 2" xfId="47773"/>
    <cellStyle name="中等 5 2 2" xfId="47774"/>
    <cellStyle name="中等 5 2 3" xfId="47775"/>
    <cellStyle name="中等 5 2 4" xfId="47776"/>
    <cellStyle name="中等 5 3" xfId="47777"/>
    <cellStyle name="中等 5 3 2" xfId="47778"/>
    <cellStyle name="中等 5 3 3" xfId="47779"/>
    <cellStyle name="中等 5 3 4" xfId="47780"/>
    <cellStyle name="中等 5 4" xfId="47781"/>
    <cellStyle name="中等 5 4 2" xfId="47782"/>
    <cellStyle name="中等 5 4 3" xfId="47783"/>
    <cellStyle name="中等 5 4 4" xfId="47784"/>
    <cellStyle name="中等 5 5" xfId="47785"/>
    <cellStyle name="中等 5 6" xfId="47786"/>
    <cellStyle name="中等 5 7" xfId="47787"/>
    <cellStyle name="中等 6" xfId="47788"/>
    <cellStyle name="中等 6 10" xfId="47789"/>
    <cellStyle name="中等 6 2" xfId="47790"/>
    <cellStyle name="中等 6 2 2" xfId="47791"/>
    <cellStyle name="中等 6 2 3" xfId="47792"/>
    <cellStyle name="中等 6 2 4" xfId="47793"/>
    <cellStyle name="中等 6 3" xfId="47794"/>
    <cellStyle name="中等 6 3 2" xfId="47795"/>
    <cellStyle name="中等 6 3 3" xfId="47796"/>
    <cellStyle name="中等 6 3 4" xfId="47797"/>
    <cellStyle name="中等 6 4" xfId="47798"/>
    <cellStyle name="中等 6 4 2" xfId="47799"/>
    <cellStyle name="中等 6 4 3" xfId="47800"/>
    <cellStyle name="中等 6 4 4" xfId="47801"/>
    <cellStyle name="中等 6 5" xfId="47802"/>
    <cellStyle name="中等 6 5 2" xfId="47803"/>
    <cellStyle name="中等 6 5 3" xfId="47804"/>
    <cellStyle name="中等 6 5 4" xfId="47805"/>
    <cellStyle name="中等 6 6" xfId="47806"/>
    <cellStyle name="中等 6 6 2" xfId="47807"/>
    <cellStyle name="中等 6 6 3" xfId="47808"/>
    <cellStyle name="中等 6 6 4" xfId="47809"/>
    <cellStyle name="中等 6 7" xfId="47810"/>
    <cellStyle name="中等 6 7 2" xfId="47811"/>
    <cellStyle name="中等 6 7 3" xfId="47812"/>
    <cellStyle name="中等 6 7 4" xfId="47813"/>
    <cellStyle name="中等 6 8" xfId="47814"/>
    <cellStyle name="中等 6 9" xfId="47815"/>
    <cellStyle name="中等 7" xfId="47816"/>
    <cellStyle name="中等 7 2" xfId="47817"/>
    <cellStyle name="中等 7 2 2" xfId="47818"/>
    <cellStyle name="中等 7 2 3" xfId="47819"/>
    <cellStyle name="中等 7 2 4" xfId="47820"/>
    <cellStyle name="中等 7 3" xfId="47821"/>
    <cellStyle name="中等 7 3 2" xfId="47822"/>
    <cellStyle name="中等 7 3 3" xfId="47823"/>
    <cellStyle name="中等 7 3 4" xfId="47824"/>
    <cellStyle name="中等 7 4" xfId="47825"/>
    <cellStyle name="中等 7 4 2" xfId="47826"/>
    <cellStyle name="中等 7 4 3" xfId="47827"/>
    <cellStyle name="中等 7 4 4" xfId="47828"/>
    <cellStyle name="中等 7 5" xfId="47829"/>
    <cellStyle name="中等 7 6" xfId="47830"/>
    <cellStyle name="中等 7 7" xfId="47831"/>
    <cellStyle name="中等 8" xfId="47832"/>
    <cellStyle name="中等 8 2" xfId="47833"/>
    <cellStyle name="中等 8 2 2" xfId="47834"/>
    <cellStyle name="中等 8 2 3" xfId="47835"/>
    <cellStyle name="中等 8 2 4" xfId="47836"/>
    <cellStyle name="中等 8 3" xfId="47837"/>
    <cellStyle name="中等 8 3 2" xfId="47838"/>
    <cellStyle name="中等 8 3 3" xfId="47839"/>
    <cellStyle name="中等 8 3 4" xfId="47840"/>
    <cellStyle name="中等 8 4" xfId="47841"/>
    <cellStyle name="中等 8 4 2" xfId="47842"/>
    <cellStyle name="中等 8 4 3" xfId="47843"/>
    <cellStyle name="中等 8 4 4" xfId="47844"/>
    <cellStyle name="中等 8 5" xfId="47845"/>
    <cellStyle name="中等 8 6" xfId="47846"/>
    <cellStyle name="中等 8 7" xfId="47847"/>
    <cellStyle name="中等 9" xfId="47848"/>
    <cellStyle name="中等 9 2" xfId="47849"/>
    <cellStyle name="中等 9 2 2" xfId="47850"/>
    <cellStyle name="中等 9 2 3" xfId="47851"/>
    <cellStyle name="中等 9 2 4" xfId="47852"/>
    <cellStyle name="中等 9 3" xfId="47853"/>
    <cellStyle name="中等 9 3 2" xfId="47854"/>
    <cellStyle name="中等 9 3 3" xfId="47855"/>
    <cellStyle name="中等 9 3 4" xfId="47856"/>
    <cellStyle name="中等 9 4" xfId="47857"/>
    <cellStyle name="中等 9 4 2" xfId="47858"/>
    <cellStyle name="中等 9 4 2 2" xfId="47859"/>
    <cellStyle name="中等 9 4 2 3" xfId="47860"/>
    <cellStyle name="中等 9 4 2 4" xfId="47861"/>
    <cellStyle name="中等 9 4 3" xfId="47862"/>
    <cellStyle name="中等 9 4 3 2" xfId="47863"/>
    <cellStyle name="中等 9 4 4" xfId="47864"/>
    <cellStyle name="中等 9 4 5" xfId="47865"/>
    <cellStyle name="中等 9 5" xfId="47866"/>
    <cellStyle name="中等 9 6" xfId="47867"/>
    <cellStyle name="中等 9 7" xfId="47868"/>
    <cellStyle name="표준_1.版本控制功能文字" xfId="47869"/>
  </cellStyles>
  <dxfs count="462">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b/>
        <i val="0"/>
      </font>
      <fill>
        <patternFill patternType="solid">
          <bgColor rgb="FFD7D7D7"/>
        </patternFill>
      </fill>
    </dxf>
    <dxf>
      <font>
        <b val="0"/>
        <i val="0"/>
      </font>
      <fill>
        <patternFill patternType="none"/>
      </fill>
    </dxf>
  </dxfs>
  <tableStyles count="1" defaultTableStyle="TableStyleMedium2" defaultPivotStyle="PivotStyleLight16">
    <tableStyle name="MySqlDefault" pivot="0" table="0" count="2">
      <tableStyleElement type="wholeTable" dxfId="461"/>
      <tableStyleElement type="headerRow" dxfId="46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externalLink" Target="externalLinks/externalLink8.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externalLink" Target="externalLinks/externalLink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Release.1.3/config/Skill_config2%20(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0.95config/Skill_config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onfig/Skill_config6.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0.95config/Skill_config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kill_config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0.95config/Skill_config2%20(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Skill_config&#65288;1.3&#65289;.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kill_config2%2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efreshError="1"/>
      <sheetData sheetId="1" refreshError="1"/>
      <sheetData sheetId="2" refreshError="1">
        <row r="78">
          <cell r="D78">
            <v>30011</v>
          </cell>
          <cell r="E78" t="str">
            <v>skill_icons.ps_bite_bleeding</v>
          </cell>
        </row>
        <row r="79">
          <cell r="D79">
            <v>30021</v>
          </cell>
          <cell r="E79" t="str">
            <v>skill_icons.ps_spider_web</v>
          </cell>
        </row>
        <row r="80">
          <cell r="D80">
            <v>30020</v>
          </cell>
          <cell r="E80" t="str">
            <v>skill_icons.ps_mud_hand_skill_01</v>
          </cell>
        </row>
        <row r="81">
          <cell r="D81">
            <v>0</v>
          </cell>
          <cell r="E81" t="str">
            <v>skill_icons.ps_throw_attack</v>
          </cell>
        </row>
        <row r="82">
          <cell r="D82">
            <v>30029</v>
          </cell>
          <cell r="E82" t="str">
            <v>skill_icons.ps_ice_frostball</v>
          </cell>
        </row>
        <row r="83">
          <cell r="D83">
            <v>30031</v>
          </cell>
          <cell r="E83" t="str">
            <v>skill_icons.ps_mega_smash</v>
          </cell>
        </row>
        <row r="84">
          <cell r="D84">
            <v>30032</v>
          </cell>
          <cell r="E84" t="str">
            <v>skill_icons.ps_rage_hammer</v>
          </cell>
        </row>
        <row r="85">
          <cell r="D85">
            <v>30164</v>
          </cell>
          <cell r="E85" t="str">
            <v>skill_icons.ps_spider_web</v>
          </cell>
        </row>
        <row r="86">
          <cell r="D86">
            <v>30222</v>
          </cell>
          <cell r="E86" t="str">
            <v>skill_icons.ps_poison_claw</v>
          </cell>
        </row>
        <row r="87">
          <cell r="D87">
            <v>30155</v>
          </cell>
          <cell r="E87" t="str">
            <v>skill_icons.ps_rumbling_strike</v>
          </cell>
        </row>
        <row r="88">
          <cell r="D88">
            <v>30057</v>
          </cell>
          <cell r="E88" t="str">
            <v>skill_icons.ps_vomit_splash</v>
          </cell>
        </row>
        <row r="89">
          <cell r="D89">
            <v>30222</v>
          </cell>
          <cell r="E89" t="str">
            <v>skill_icons.ps_poison_claw</v>
          </cell>
        </row>
        <row r="90">
          <cell r="D90">
            <v>30138</v>
          </cell>
          <cell r="E90" t="str">
            <v>skill_icons.ps_binding_curse</v>
          </cell>
        </row>
        <row r="91">
          <cell r="D91">
            <v>30141</v>
          </cell>
          <cell r="E91" t="str">
            <v>skill_icons.ps_voice_wave</v>
          </cell>
        </row>
        <row r="92">
          <cell r="D92">
            <v>30146</v>
          </cell>
          <cell r="E92" t="str">
            <v>skill_icons.ps_electric_ball</v>
          </cell>
        </row>
        <row r="93">
          <cell r="D93">
            <v>30147</v>
          </cell>
          <cell r="E93" t="str">
            <v>skill_icons.ps_thunder_summon</v>
          </cell>
        </row>
        <row r="94">
          <cell r="D94">
            <v>30148</v>
          </cell>
          <cell r="E94" t="str">
            <v>skill_icons.ps_native_warrior_skill_01</v>
          </cell>
        </row>
        <row r="95">
          <cell r="D95">
            <v>30142</v>
          </cell>
          <cell r="E95" t="str">
            <v>skill_icons.ps_earth_smash</v>
          </cell>
        </row>
        <row r="96">
          <cell r="D96">
            <v>30050</v>
          </cell>
          <cell r="E96" t="str">
            <v>skill_icons.ps_self_boom</v>
          </cell>
        </row>
        <row r="97">
          <cell r="D97">
            <v>30049</v>
          </cell>
          <cell r="E97" t="str">
            <v>skill_icons.ps_scorching_smash</v>
          </cell>
        </row>
        <row r="98">
          <cell r="D98">
            <v>30048</v>
          </cell>
          <cell r="E98" t="str">
            <v>skill_icons.ps_melting_breath</v>
          </cell>
        </row>
        <row r="99">
          <cell r="D99">
            <v>30126</v>
          </cell>
          <cell r="E99" t="str">
            <v>skill_icons.ps_melting_breath</v>
          </cell>
        </row>
        <row r="100">
          <cell r="D100">
            <v>30069</v>
          </cell>
          <cell r="E100" t="str">
            <v>skill_icons.ps_summon_spell</v>
          </cell>
        </row>
        <row r="101">
          <cell r="D101">
            <v>30125</v>
          </cell>
          <cell r="E101" t="str">
            <v>skill_icons.ps_teleport_spell</v>
          </cell>
        </row>
        <row r="102">
          <cell r="D102">
            <v>40001</v>
          </cell>
          <cell r="E102" t="str">
            <v>skill_icons.ps_0</v>
          </cell>
        </row>
        <row r="103">
          <cell r="D103">
            <v>40000</v>
          </cell>
          <cell r="E103" t="str">
            <v>skill_icons.ps_demon_eye_skill_01</v>
          </cell>
        </row>
        <row r="104">
          <cell r="D104">
            <v>30043</v>
          </cell>
          <cell r="E104" t="str">
            <v>skill_icons.ps_summon_spell</v>
          </cell>
        </row>
        <row r="105">
          <cell r="D105">
            <v>30054</v>
          </cell>
          <cell r="E105" t="str">
            <v>skill_icons.ps_grief_soul_01</v>
          </cell>
        </row>
        <row r="106">
          <cell r="D106">
            <v>30044</v>
          </cell>
          <cell r="E106" t="str">
            <v>skill_icons.ps_small_demon_skill_01</v>
          </cell>
        </row>
        <row r="107">
          <cell r="D107">
            <v>30045</v>
          </cell>
          <cell r="E107" t="str">
            <v>skill_icons.ps_small_demon_skill_01</v>
          </cell>
        </row>
        <row r="108">
          <cell r="D108">
            <v>30233</v>
          </cell>
          <cell r="E108" t="str">
            <v>skill_icons.ps_silenter_fire</v>
          </cell>
        </row>
        <row r="109">
          <cell r="D109">
            <v>30232</v>
          </cell>
          <cell r="E109" t="str">
            <v>skill_icons.ps_small_demon_skill_01</v>
          </cell>
        </row>
        <row r="110">
          <cell r="D110">
            <v>30231</v>
          </cell>
          <cell r="E110" t="str">
            <v>skill_icons.ps_cycle_slash</v>
          </cell>
        </row>
        <row r="111">
          <cell r="D111">
            <v>30230</v>
          </cell>
          <cell r="E111" t="str">
            <v>skill_icons.ps_spirit_ball</v>
          </cell>
        </row>
        <row r="112">
          <cell r="D112">
            <v>30234</v>
          </cell>
          <cell r="E112" t="str">
            <v>skill_icons.ps_wood_spirit_skill_01</v>
          </cell>
        </row>
        <row r="113">
          <cell r="D113">
            <v>30167</v>
          </cell>
          <cell r="E113" t="str">
            <v>skill_icons.ps_cannibal_skill_01</v>
          </cell>
        </row>
        <row r="114">
          <cell r="D114">
            <v>40033</v>
          </cell>
          <cell r="E114" t="str">
            <v>skill_icons.ps_mushroom_head_skill_01</v>
          </cell>
        </row>
        <row r="115">
          <cell r="D115">
            <v>40035</v>
          </cell>
          <cell r="E115" t="str">
            <v>skill_icons.ps_mummy_skill_01</v>
          </cell>
        </row>
        <row r="116">
          <cell r="D116">
            <v>40034</v>
          </cell>
          <cell r="E116" t="str">
            <v>skill_icons.ps_mummy_skill_01</v>
          </cell>
        </row>
        <row r="117">
          <cell r="D117">
            <v>30178</v>
          </cell>
          <cell r="E117" t="str">
            <v>skill_icons.ps_throw_attack</v>
          </cell>
        </row>
        <row r="118">
          <cell r="D118">
            <v>30191</v>
          </cell>
          <cell r="E118" t="str">
            <v>skill_icons.ps_air_slash</v>
          </cell>
        </row>
        <row r="119">
          <cell r="D119">
            <v>109031</v>
          </cell>
          <cell r="E119" t="str">
            <v>skill_icons.ps_killer_bee_skill_01</v>
          </cell>
        </row>
        <row r="120">
          <cell r="D120">
            <v>30195</v>
          </cell>
          <cell r="E120" t="str">
            <v>skill_icons.ps_vomit_splash</v>
          </cell>
        </row>
        <row r="121">
          <cell r="D121">
            <v>30190</v>
          </cell>
          <cell r="E121" t="str">
            <v>skill_icons.ps_poison_curse</v>
          </cell>
        </row>
        <row r="122">
          <cell r="D122">
            <v>30186</v>
          </cell>
          <cell r="E122" t="str">
            <v>skill_icons.ps_electric_ball</v>
          </cell>
        </row>
        <row r="123">
          <cell r="D123">
            <v>30184</v>
          </cell>
          <cell r="E123" t="str">
            <v>skill_icons.ps_ice_frostball</v>
          </cell>
        </row>
        <row r="124">
          <cell r="D124">
            <v>31017</v>
          </cell>
          <cell r="E124" t="str">
            <v>skill_icons.ps_blowing_arrows</v>
          </cell>
        </row>
        <row r="125">
          <cell r="D125">
            <v>30198</v>
          </cell>
          <cell r="E125" t="str">
            <v>skill_icons.ps_heal_totem</v>
          </cell>
        </row>
        <row r="126">
          <cell r="D126">
            <v>30199</v>
          </cell>
          <cell r="E126" t="str">
            <v>skill_icons.ps_fire_totem</v>
          </cell>
        </row>
        <row r="127">
          <cell r="D127">
            <v>30220</v>
          </cell>
          <cell r="E127" t="str">
            <v>skill_icons.ps_small_demon_skill_01</v>
          </cell>
        </row>
        <row r="128">
          <cell r="D128">
            <v>31010</v>
          </cell>
          <cell r="E128" t="str">
            <v>skill_icons.ps_mummy_skill_01</v>
          </cell>
        </row>
        <row r="129">
          <cell r="D129">
            <v>30194</v>
          </cell>
          <cell r="E129" t="str">
            <v>skill_icons.ps_mummy_skill_01</v>
          </cell>
        </row>
        <row r="130">
          <cell r="D130">
            <v>30193</v>
          </cell>
          <cell r="E130" t="str">
            <v>skill_icons.ps_evil_arrows</v>
          </cell>
        </row>
        <row r="131">
          <cell r="D131">
            <v>30204</v>
          </cell>
          <cell r="E131" t="str">
            <v>skill_icons.ps_skill_block</v>
          </cell>
        </row>
        <row r="132">
          <cell r="D132">
            <v>30206</v>
          </cell>
          <cell r="E132" t="str">
            <v>skill_icons.ps_curse_spell</v>
          </cell>
        </row>
        <row r="133">
          <cell r="D133">
            <v>30208</v>
          </cell>
          <cell r="E133" t="str">
            <v>skill_icons.ps_teleport_spell</v>
          </cell>
        </row>
        <row r="134">
          <cell r="D134">
            <v>30221</v>
          </cell>
          <cell r="E134" t="str">
            <v>skill_icons.ps_blue_fireball</v>
          </cell>
        </row>
        <row r="135">
          <cell r="D135">
            <v>30225</v>
          </cell>
          <cell r="E135" t="str">
            <v>skill_icons.ps_separate_illusion</v>
          </cell>
        </row>
        <row r="136">
          <cell r="D136">
            <v>30036</v>
          </cell>
          <cell r="E136" t="str">
            <v>skill_icons.ps_throw_attack</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sheetData sheetId="1"/>
      <sheetData sheetId="2">
        <row r="78">
          <cell r="D78">
            <v>30011</v>
          </cell>
          <cell r="E78" t="str">
            <v>skill_icons.ps_bite_bleeding</v>
          </cell>
        </row>
        <row r="79">
          <cell r="D79">
            <v>30021</v>
          </cell>
          <cell r="E79" t="str">
            <v>skill_icons.ps_spider_web</v>
          </cell>
        </row>
        <row r="80">
          <cell r="D80">
            <v>30020</v>
          </cell>
          <cell r="E80" t="str">
            <v>skill_icons.ps_mud_hand_skill_01</v>
          </cell>
        </row>
        <row r="81">
          <cell r="D81">
            <v>0</v>
          </cell>
          <cell r="E81" t="str">
            <v>skill_icons.ps_throw_attack</v>
          </cell>
        </row>
        <row r="82">
          <cell r="D82">
            <v>30029</v>
          </cell>
          <cell r="E82" t="str">
            <v>skill_icons.ps_ice_frostball</v>
          </cell>
        </row>
        <row r="83">
          <cell r="D83">
            <v>30031</v>
          </cell>
          <cell r="E83" t="str">
            <v>skill_icons.ps_mega_smash</v>
          </cell>
        </row>
        <row r="84">
          <cell r="D84">
            <v>30032</v>
          </cell>
          <cell r="E84" t="str">
            <v>skill_icons.ps_rage_hammer</v>
          </cell>
        </row>
        <row r="85">
          <cell r="D85">
            <v>30164</v>
          </cell>
          <cell r="E85" t="str">
            <v>skill_icons.ps_spider_web</v>
          </cell>
        </row>
        <row r="86">
          <cell r="D86">
            <v>30222</v>
          </cell>
          <cell r="E86" t="str">
            <v>skill_icons.ps_poison_claw</v>
          </cell>
        </row>
        <row r="87">
          <cell r="D87">
            <v>30155</v>
          </cell>
          <cell r="E87" t="str">
            <v>skill_icons.ps_rumbling_strike</v>
          </cell>
        </row>
        <row r="88">
          <cell r="D88">
            <v>30057</v>
          </cell>
          <cell r="E88" t="str">
            <v>skill_icons.ps_vomit_splash</v>
          </cell>
        </row>
        <row r="89">
          <cell r="D89">
            <v>30222</v>
          </cell>
          <cell r="E89" t="str">
            <v>skill_icons.ps_poison_claw</v>
          </cell>
        </row>
        <row r="90">
          <cell r="D90">
            <v>30138</v>
          </cell>
          <cell r="E90" t="str">
            <v>skill_icons.ps_binding_curse</v>
          </cell>
        </row>
        <row r="91">
          <cell r="D91">
            <v>30141</v>
          </cell>
          <cell r="E91" t="str">
            <v>skill_icons.ps_voice_wave</v>
          </cell>
        </row>
        <row r="92">
          <cell r="D92">
            <v>30146</v>
          </cell>
          <cell r="E92" t="str">
            <v>skill_icons.ps_electric_ball</v>
          </cell>
        </row>
        <row r="93">
          <cell r="D93">
            <v>30147</v>
          </cell>
          <cell r="E93" t="str">
            <v>skill_icons.ps_thunder_summon</v>
          </cell>
        </row>
        <row r="94">
          <cell r="D94">
            <v>30148</v>
          </cell>
          <cell r="E94" t="str">
            <v>skill_icons.ps_native_warrior_skill_01</v>
          </cell>
        </row>
        <row r="95">
          <cell r="D95">
            <v>30142</v>
          </cell>
          <cell r="E95" t="str">
            <v>skill_icons.ps_earth_smash</v>
          </cell>
        </row>
        <row r="96">
          <cell r="D96">
            <v>30050</v>
          </cell>
          <cell r="E96" t="str">
            <v>skill_icons.ps_self_boom</v>
          </cell>
        </row>
        <row r="97">
          <cell r="D97">
            <v>30049</v>
          </cell>
          <cell r="E97" t="str">
            <v>skill_icons.ps_scorching_smash</v>
          </cell>
        </row>
        <row r="98">
          <cell r="D98">
            <v>30048</v>
          </cell>
          <cell r="E98" t="str">
            <v>skill_icons.ps_melting_breath</v>
          </cell>
        </row>
        <row r="99">
          <cell r="D99">
            <v>30126</v>
          </cell>
          <cell r="E99" t="str">
            <v>skill_icons.ps_melting_breath</v>
          </cell>
        </row>
        <row r="100">
          <cell r="D100">
            <v>30069</v>
          </cell>
          <cell r="E100" t="str">
            <v>skill_icons.ps_summon_spell</v>
          </cell>
        </row>
        <row r="101">
          <cell r="D101">
            <v>30125</v>
          </cell>
          <cell r="E101" t="str">
            <v>skill_icons.ps_teleport_spell</v>
          </cell>
        </row>
        <row r="102">
          <cell r="D102">
            <v>40001</v>
          </cell>
          <cell r="E102" t="str">
            <v>skill_icons.ps_0</v>
          </cell>
        </row>
        <row r="103">
          <cell r="D103">
            <v>40000</v>
          </cell>
          <cell r="E103" t="str">
            <v>skill_icons.ps_demon_eye_skill_01</v>
          </cell>
        </row>
        <row r="104">
          <cell r="D104">
            <v>30043</v>
          </cell>
          <cell r="E104" t="str">
            <v>skill_icons.ps_summon_spell</v>
          </cell>
        </row>
        <row r="105">
          <cell r="D105">
            <v>30054</v>
          </cell>
          <cell r="E105" t="str">
            <v>skill_icons.ps_grief_soul_01</v>
          </cell>
        </row>
        <row r="106">
          <cell r="D106">
            <v>30044</v>
          </cell>
          <cell r="E106" t="str">
            <v>skill_icons.ps_small_demon_skill_01</v>
          </cell>
        </row>
        <row r="107">
          <cell r="D107">
            <v>30045</v>
          </cell>
          <cell r="E107" t="str">
            <v>skill_icons.ps_small_demon_skill_01</v>
          </cell>
        </row>
        <row r="108">
          <cell r="D108">
            <v>30233</v>
          </cell>
          <cell r="E108" t="str">
            <v>skill_icons.ps_silenter_fire</v>
          </cell>
        </row>
        <row r="109">
          <cell r="D109">
            <v>30232</v>
          </cell>
          <cell r="E109" t="str">
            <v>skill_icons.ps_small_demon_skill_01</v>
          </cell>
        </row>
        <row r="110">
          <cell r="D110">
            <v>30231</v>
          </cell>
          <cell r="E110" t="str">
            <v>skill_icons.ps_cycle_slash</v>
          </cell>
        </row>
        <row r="111">
          <cell r="D111">
            <v>30230</v>
          </cell>
          <cell r="E111" t="str">
            <v>skill_icons.ps_spirit_ball</v>
          </cell>
        </row>
        <row r="112">
          <cell r="D112">
            <v>30234</v>
          </cell>
          <cell r="E112" t="str">
            <v>skill_icons.ps_wood_spirit_skill_01</v>
          </cell>
        </row>
        <row r="113">
          <cell r="D113">
            <v>30167</v>
          </cell>
          <cell r="E113" t="str">
            <v>skill_icons.ps_cannibal_skill_01</v>
          </cell>
        </row>
        <row r="114">
          <cell r="D114">
            <v>40033</v>
          </cell>
          <cell r="E114" t="str">
            <v>skill_icons.ps_mushroom_head_skill_01</v>
          </cell>
        </row>
        <row r="115">
          <cell r="D115">
            <v>40035</v>
          </cell>
          <cell r="E115" t="str">
            <v>skill_icons.ps_mummy_skill_01</v>
          </cell>
        </row>
        <row r="116">
          <cell r="D116">
            <v>40034</v>
          </cell>
          <cell r="E116" t="str">
            <v>skill_icons.ps_mummy_skill_01</v>
          </cell>
        </row>
        <row r="117">
          <cell r="D117">
            <v>30178</v>
          </cell>
          <cell r="E117" t="str">
            <v>skill_icons.ps_throw_attack</v>
          </cell>
        </row>
        <row r="118">
          <cell r="D118">
            <v>30191</v>
          </cell>
          <cell r="E118" t="str">
            <v>skill_icons.ps_air_slash</v>
          </cell>
        </row>
        <row r="119">
          <cell r="D119">
            <v>109031</v>
          </cell>
          <cell r="E119" t="str">
            <v>skill_icons.ps_killer_bee_skill_01</v>
          </cell>
        </row>
        <row r="120">
          <cell r="D120">
            <v>30195</v>
          </cell>
          <cell r="E120" t="str">
            <v>skill_icons.ps_vomit_splash</v>
          </cell>
        </row>
        <row r="121">
          <cell r="D121">
            <v>30190</v>
          </cell>
          <cell r="E121" t="str">
            <v>skill_icons.ps_poison_curse</v>
          </cell>
        </row>
        <row r="122">
          <cell r="D122">
            <v>30186</v>
          </cell>
          <cell r="E122" t="str">
            <v>skill_icons.ps_electric_ball</v>
          </cell>
        </row>
        <row r="123">
          <cell r="D123">
            <v>30184</v>
          </cell>
          <cell r="E123" t="str">
            <v>skill_icons.ps_ice_frostball</v>
          </cell>
        </row>
        <row r="124">
          <cell r="D124">
            <v>31017</v>
          </cell>
          <cell r="E124" t="str">
            <v>skill_icons.ps_blowing_arrows</v>
          </cell>
        </row>
        <row r="125">
          <cell r="D125">
            <v>30198</v>
          </cell>
          <cell r="E125" t="str">
            <v>skill_icons.ps_heal_totem</v>
          </cell>
        </row>
        <row r="126">
          <cell r="D126">
            <v>30199</v>
          </cell>
          <cell r="E126" t="str">
            <v>skill_icons.ps_fire_totem</v>
          </cell>
        </row>
        <row r="127">
          <cell r="D127">
            <v>30220</v>
          </cell>
          <cell r="E127" t="str">
            <v>skill_icons.ps_small_demon_skill_01</v>
          </cell>
        </row>
        <row r="128">
          <cell r="D128">
            <v>31010</v>
          </cell>
          <cell r="E128" t="str">
            <v>skill_icons.ps_mummy_skill_01</v>
          </cell>
        </row>
        <row r="129">
          <cell r="D129">
            <v>30194</v>
          </cell>
          <cell r="E129" t="str">
            <v>skill_icons.ps_mummy_skill_01</v>
          </cell>
        </row>
        <row r="130">
          <cell r="D130">
            <v>30193</v>
          </cell>
          <cell r="E130" t="str">
            <v>skill_icons.ps_evil_arrows</v>
          </cell>
        </row>
        <row r="131">
          <cell r="D131">
            <v>30204</v>
          </cell>
          <cell r="E131" t="str">
            <v>skill_icons.ps_skill_block</v>
          </cell>
        </row>
        <row r="132">
          <cell r="D132">
            <v>30206</v>
          </cell>
          <cell r="E132" t="str">
            <v>skill_icons.ps_curse_spell</v>
          </cell>
        </row>
        <row r="133">
          <cell r="D133">
            <v>30208</v>
          </cell>
          <cell r="E133" t="str">
            <v>skill_icons.ps_teleport_spell</v>
          </cell>
        </row>
        <row r="134">
          <cell r="D134">
            <v>30221</v>
          </cell>
          <cell r="E134" t="str">
            <v>skill_icons.ps_blue_fireball</v>
          </cell>
        </row>
        <row r="135">
          <cell r="D135">
            <v>30225</v>
          </cell>
          <cell r="E135" t="str">
            <v>skill_icons.ps_separate_illusion</v>
          </cell>
        </row>
        <row r="136">
          <cell r="D136">
            <v>30036</v>
          </cell>
          <cell r="E136" t="str">
            <v>skill_icons.ps_throw_attack</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sheetData sheetId="1"/>
      <sheetData sheetId="2">
        <row r="78">
          <cell r="D78">
            <v>30011</v>
          </cell>
          <cell r="E78" t="str">
            <v>skill_icons.ps_bite_bleeding</v>
          </cell>
        </row>
        <row r="79">
          <cell r="D79">
            <v>30021</v>
          </cell>
          <cell r="E79" t="str">
            <v>skill_icons.ps_spider_web</v>
          </cell>
        </row>
        <row r="80">
          <cell r="D80">
            <v>30020</v>
          </cell>
          <cell r="E80" t="str">
            <v>skill_icons.ps_mud_hand_skill_01</v>
          </cell>
        </row>
        <row r="81">
          <cell r="D81">
            <v>0</v>
          </cell>
          <cell r="E81" t="str">
            <v>skill_icons.ps_throw_attack</v>
          </cell>
        </row>
        <row r="82">
          <cell r="D82">
            <v>30029</v>
          </cell>
          <cell r="E82" t="str">
            <v>skill_icons.ps_ice_frostball</v>
          </cell>
        </row>
        <row r="83">
          <cell r="D83">
            <v>30031</v>
          </cell>
          <cell r="E83" t="str">
            <v>skill_icons.ps_mega_smash</v>
          </cell>
        </row>
        <row r="84">
          <cell r="D84">
            <v>30032</v>
          </cell>
          <cell r="E84" t="str">
            <v>skill_icons.ps_rage_hammer</v>
          </cell>
        </row>
        <row r="85">
          <cell r="D85">
            <v>30164</v>
          </cell>
          <cell r="E85" t="str">
            <v>skill_icons.ps_spider_web</v>
          </cell>
        </row>
        <row r="86">
          <cell r="D86">
            <v>30222</v>
          </cell>
          <cell r="E86" t="str">
            <v>skill_icons.ps_poison_claw</v>
          </cell>
        </row>
        <row r="87">
          <cell r="D87">
            <v>30155</v>
          </cell>
          <cell r="E87" t="str">
            <v>skill_icons.ps_rumbling_strike</v>
          </cell>
        </row>
        <row r="88">
          <cell r="D88">
            <v>30057</v>
          </cell>
          <cell r="E88" t="str">
            <v>skill_icons.ps_vomit_splash</v>
          </cell>
        </row>
        <row r="89">
          <cell r="D89">
            <v>30222</v>
          </cell>
          <cell r="E89" t="str">
            <v>skill_icons.ps_poison_claw</v>
          </cell>
        </row>
        <row r="90">
          <cell r="D90">
            <v>30138</v>
          </cell>
          <cell r="E90" t="str">
            <v>skill_icons.ps_binding_curse</v>
          </cell>
        </row>
        <row r="91">
          <cell r="D91">
            <v>30141</v>
          </cell>
          <cell r="E91" t="str">
            <v>skill_icons.ps_voice_wave</v>
          </cell>
        </row>
        <row r="92">
          <cell r="D92">
            <v>30146</v>
          </cell>
          <cell r="E92" t="str">
            <v>skill_icons.ps_electric_ball</v>
          </cell>
        </row>
        <row r="93">
          <cell r="D93">
            <v>30147</v>
          </cell>
          <cell r="E93" t="str">
            <v>skill_icons.ps_thunder_summon</v>
          </cell>
        </row>
        <row r="94">
          <cell r="D94">
            <v>30148</v>
          </cell>
          <cell r="E94" t="str">
            <v>skill_icons.ps_native_warrior_skill_01</v>
          </cell>
        </row>
        <row r="95">
          <cell r="D95">
            <v>30142</v>
          </cell>
          <cell r="E95" t="str">
            <v>skill_icons.ps_earth_smash</v>
          </cell>
        </row>
        <row r="96">
          <cell r="D96">
            <v>30050</v>
          </cell>
          <cell r="E96" t="str">
            <v>skill_icons.ps_self_boom</v>
          </cell>
        </row>
        <row r="97">
          <cell r="D97">
            <v>30049</v>
          </cell>
          <cell r="E97" t="str">
            <v>skill_icons.ps_scorching_smash</v>
          </cell>
        </row>
        <row r="98">
          <cell r="D98">
            <v>30048</v>
          </cell>
          <cell r="E98" t="str">
            <v>skill_icons.ps_melting_breath</v>
          </cell>
        </row>
        <row r="99">
          <cell r="D99">
            <v>30126</v>
          </cell>
          <cell r="E99" t="str">
            <v>skill_icons.ps_melting_breath</v>
          </cell>
        </row>
        <row r="100">
          <cell r="D100">
            <v>30069</v>
          </cell>
          <cell r="E100" t="str">
            <v>skill_icons.ps_summon_spell</v>
          </cell>
        </row>
        <row r="101">
          <cell r="D101">
            <v>30125</v>
          </cell>
          <cell r="E101" t="str">
            <v>skill_icons.ps_teleport_spell</v>
          </cell>
        </row>
        <row r="102">
          <cell r="D102">
            <v>40001</v>
          </cell>
          <cell r="E102" t="str">
            <v>skill_icons.ps_0</v>
          </cell>
        </row>
        <row r="103">
          <cell r="D103">
            <v>40000</v>
          </cell>
          <cell r="E103" t="str">
            <v>skill_icons.ps_demon_eye_skill_01</v>
          </cell>
        </row>
        <row r="104">
          <cell r="D104">
            <v>30043</v>
          </cell>
          <cell r="E104" t="str">
            <v>skill_icons.ps_summon_spell</v>
          </cell>
        </row>
        <row r="105">
          <cell r="D105">
            <v>30054</v>
          </cell>
          <cell r="E105" t="str">
            <v>skill_icons.ps_grief_soul_01</v>
          </cell>
        </row>
        <row r="106">
          <cell r="D106">
            <v>30044</v>
          </cell>
          <cell r="E106" t="str">
            <v>skill_icons.ps_small_demon_skill_01</v>
          </cell>
        </row>
        <row r="107">
          <cell r="D107">
            <v>30045</v>
          </cell>
          <cell r="E107" t="str">
            <v>skill_icons.ps_small_demon_skill_01</v>
          </cell>
        </row>
        <row r="108">
          <cell r="D108">
            <v>30233</v>
          </cell>
          <cell r="E108" t="str">
            <v>skill_icons.ps_silenter_fire</v>
          </cell>
        </row>
        <row r="109">
          <cell r="D109">
            <v>30232</v>
          </cell>
          <cell r="E109" t="str">
            <v>skill_icons.ps_small_demon_skill_01</v>
          </cell>
        </row>
        <row r="110">
          <cell r="D110">
            <v>30231</v>
          </cell>
          <cell r="E110" t="str">
            <v>skill_icons.ps_cycle_slash</v>
          </cell>
        </row>
        <row r="111">
          <cell r="D111">
            <v>30230</v>
          </cell>
          <cell r="E111" t="str">
            <v>skill_icons.ps_spirit_ball</v>
          </cell>
        </row>
        <row r="112">
          <cell r="D112">
            <v>30234</v>
          </cell>
          <cell r="E112" t="str">
            <v>skill_icons.ps_wood_spirit_skill_01</v>
          </cell>
        </row>
        <row r="113">
          <cell r="D113">
            <v>30167</v>
          </cell>
          <cell r="E113" t="str">
            <v>skill_icons.ps_cannibal_skill_01</v>
          </cell>
        </row>
        <row r="114">
          <cell r="D114">
            <v>40033</v>
          </cell>
          <cell r="E114" t="str">
            <v>skill_icons.ps_mushroom_head_skill_01</v>
          </cell>
        </row>
        <row r="115">
          <cell r="D115">
            <v>40035</v>
          </cell>
          <cell r="E115" t="str">
            <v>skill_icons.ps_mummy_skill_01</v>
          </cell>
        </row>
        <row r="116">
          <cell r="D116">
            <v>40034</v>
          </cell>
          <cell r="E116" t="str">
            <v>skill_icons.ps_mummy_skill_01</v>
          </cell>
        </row>
        <row r="117">
          <cell r="D117">
            <v>30178</v>
          </cell>
          <cell r="E117" t="str">
            <v>skill_icons.ps_throw_attack</v>
          </cell>
        </row>
        <row r="118">
          <cell r="D118">
            <v>30191</v>
          </cell>
          <cell r="E118" t="str">
            <v>skill_icons.ps_air_slash</v>
          </cell>
        </row>
        <row r="119">
          <cell r="D119">
            <v>109031</v>
          </cell>
          <cell r="E119" t="str">
            <v>skill_icons.ps_killer_bee_skill_01</v>
          </cell>
        </row>
        <row r="120">
          <cell r="D120">
            <v>30195</v>
          </cell>
          <cell r="E120" t="str">
            <v>skill_icons.ps_vomit_splash</v>
          </cell>
        </row>
        <row r="121">
          <cell r="D121">
            <v>30190</v>
          </cell>
          <cell r="E121" t="str">
            <v>skill_icons.ps_poison_curse</v>
          </cell>
        </row>
        <row r="122">
          <cell r="D122">
            <v>30186</v>
          </cell>
          <cell r="E122" t="str">
            <v>skill_icons.ps_electric_ball</v>
          </cell>
        </row>
        <row r="123">
          <cell r="D123">
            <v>30184</v>
          </cell>
          <cell r="E123" t="str">
            <v>skill_icons.ps_ice_frostball</v>
          </cell>
        </row>
        <row r="124">
          <cell r="D124">
            <v>31017</v>
          </cell>
          <cell r="E124" t="str">
            <v>skill_icons.ps_blowing_arrows</v>
          </cell>
        </row>
        <row r="125">
          <cell r="D125">
            <v>30198</v>
          </cell>
          <cell r="E125" t="str">
            <v>skill_icons.ps_heal_totem</v>
          </cell>
        </row>
        <row r="126">
          <cell r="D126">
            <v>30199</v>
          </cell>
          <cell r="E126" t="str">
            <v>skill_icons.ps_fire_totem</v>
          </cell>
        </row>
        <row r="127">
          <cell r="D127">
            <v>30220</v>
          </cell>
          <cell r="E127" t="str">
            <v>skill_icons.ps_small_demon_skill_01</v>
          </cell>
        </row>
        <row r="128">
          <cell r="D128">
            <v>31010</v>
          </cell>
          <cell r="E128" t="str">
            <v>skill_icons.ps_mummy_skill_01</v>
          </cell>
        </row>
        <row r="129">
          <cell r="D129">
            <v>30194</v>
          </cell>
          <cell r="E129" t="str">
            <v>skill_icons.ps_mummy_skill_01</v>
          </cell>
        </row>
        <row r="130">
          <cell r="D130">
            <v>30193</v>
          </cell>
          <cell r="E130" t="str">
            <v>skill_icons.ps_evil_arrows</v>
          </cell>
        </row>
        <row r="131">
          <cell r="D131">
            <v>30204</v>
          </cell>
          <cell r="E131" t="str">
            <v>skill_icons.ps_skill_block</v>
          </cell>
        </row>
        <row r="132">
          <cell r="D132">
            <v>30206</v>
          </cell>
          <cell r="E132" t="str">
            <v>skill_icons.ps_curse_spell</v>
          </cell>
        </row>
        <row r="133">
          <cell r="D133">
            <v>30208</v>
          </cell>
          <cell r="E133" t="str">
            <v>skill_icons.ps_teleport_spell</v>
          </cell>
        </row>
        <row r="134">
          <cell r="D134">
            <v>30221</v>
          </cell>
          <cell r="E134" t="str">
            <v>skill_icons.ps_blue_fireball</v>
          </cell>
        </row>
        <row r="135">
          <cell r="D135">
            <v>30225</v>
          </cell>
          <cell r="E135" t="str">
            <v>skill_icons.ps_separate_illusion</v>
          </cell>
        </row>
        <row r="136">
          <cell r="D136">
            <v>30036</v>
          </cell>
          <cell r="E136" t="str">
            <v>skill_icons.ps_throw_attack</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sheetData sheetId="1"/>
      <sheetData sheetId="2">
        <row r="78">
          <cell r="D78">
            <v>30011</v>
          </cell>
          <cell r="E78" t="str">
            <v>skill_icons.ps_bite_bleeding</v>
          </cell>
        </row>
        <row r="79">
          <cell r="D79">
            <v>30021</v>
          </cell>
          <cell r="E79" t="str">
            <v>skill_icons.ps_spider_web</v>
          </cell>
        </row>
        <row r="80">
          <cell r="D80">
            <v>30020</v>
          </cell>
          <cell r="E80" t="str">
            <v>skill_icons.ps_mud_hand_skill_01</v>
          </cell>
        </row>
        <row r="81">
          <cell r="D81">
            <v>0</v>
          </cell>
          <cell r="E81" t="str">
            <v>skill_icons.ps_throw_attack</v>
          </cell>
        </row>
        <row r="82">
          <cell r="D82">
            <v>30029</v>
          </cell>
          <cell r="E82" t="str">
            <v>skill_icons.ps_ice_frostball</v>
          </cell>
        </row>
        <row r="83">
          <cell r="D83">
            <v>30031</v>
          </cell>
          <cell r="E83" t="str">
            <v>skill_icons.ps_mega_smash</v>
          </cell>
        </row>
        <row r="84">
          <cell r="D84">
            <v>30032</v>
          </cell>
          <cell r="E84" t="str">
            <v>skill_icons.ps_rage_hammer</v>
          </cell>
        </row>
        <row r="85">
          <cell r="D85">
            <v>30164</v>
          </cell>
          <cell r="E85" t="str">
            <v>skill_icons.ps_spider_web</v>
          </cell>
        </row>
        <row r="86">
          <cell r="D86">
            <v>30222</v>
          </cell>
          <cell r="E86" t="str">
            <v>skill_icons.ps_poison_claw</v>
          </cell>
        </row>
        <row r="87">
          <cell r="D87">
            <v>30155</v>
          </cell>
          <cell r="E87" t="str">
            <v>skill_icons.ps_rumbling_strike</v>
          </cell>
        </row>
        <row r="88">
          <cell r="D88">
            <v>30057</v>
          </cell>
          <cell r="E88" t="str">
            <v>skill_icons.ps_vomit_splash</v>
          </cell>
        </row>
        <row r="89">
          <cell r="D89">
            <v>30222</v>
          </cell>
          <cell r="E89" t="str">
            <v>skill_icons.ps_poison_claw</v>
          </cell>
        </row>
        <row r="90">
          <cell r="D90">
            <v>30138</v>
          </cell>
          <cell r="E90" t="str">
            <v>skill_icons.ps_binding_curse</v>
          </cell>
        </row>
        <row r="91">
          <cell r="D91">
            <v>30141</v>
          </cell>
          <cell r="E91" t="str">
            <v>skill_icons.ps_voice_wave</v>
          </cell>
        </row>
        <row r="92">
          <cell r="D92">
            <v>30146</v>
          </cell>
          <cell r="E92" t="str">
            <v>skill_icons.ps_electric_ball</v>
          </cell>
        </row>
        <row r="93">
          <cell r="D93">
            <v>30147</v>
          </cell>
          <cell r="E93" t="str">
            <v>skill_icons.ps_thunder_summon</v>
          </cell>
        </row>
        <row r="94">
          <cell r="D94">
            <v>30148</v>
          </cell>
          <cell r="E94" t="str">
            <v>skill_icons.ps_native_warrior_skill_01</v>
          </cell>
        </row>
        <row r="95">
          <cell r="D95">
            <v>30142</v>
          </cell>
          <cell r="E95" t="str">
            <v>skill_icons.ps_earth_smash</v>
          </cell>
        </row>
        <row r="96">
          <cell r="D96">
            <v>30050</v>
          </cell>
          <cell r="E96" t="str">
            <v>skill_icons.ps_self_boom</v>
          </cell>
        </row>
        <row r="97">
          <cell r="D97">
            <v>30049</v>
          </cell>
          <cell r="E97" t="str">
            <v>skill_icons.ps_scorching_smash</v>
          </cell>
        </row>
        <row r="98">
          <cell r="D98">
            <v>30048</v>
          </cell>
          <cell r="E98" t="str">
            <v>skill_icons.ps_melting_breath</v>
          </cell>
        </row>
        <row r="99">
          <cell r="D99">
            <v>30126</v>
          </cell>
          <cell r="E99" t="str">
            <v>skill_icons.ps_melting_breath</v>
          </cell>
        </row>
        <row r="100">
          <cell r="D100">
            <v>30069</v>
          </cell>
          <cell r="E100" t="str">
            <v>skill_icons.ps_summon_spell</v>
          </cell>
        </row>
        <row r="101">
          <cell r="D101">
            <v>30125</v>
          </cell>
          <cell r="E101" t="str">
            <v>skill_icons.ps_teleport_spell</v>
          </cell>
        </row>
        <row r="102">
          <cell r="D102">
            <v>40001</v>
          </cell>
          <cell r="E102" t="str">
            <v>skill_icons.ps_0</v>
          </cell>
        </row>
        <row r="103">
          <cell r="D103">
            <v>40000</v>
          </cell>
          <cell r="E103" t="str">
            <v>skill_icons.ps_demon_eye_skill_01</v>
          </cell>
        </row>
        <row r="104">
          <cell r="D104">
            <v>30043</v>
          </cell>
          <cell r="E104" t="str">
            <v>skill_icons.ps_summon_spell</v>
          </cell>
        </row>
        <row r="105">
          <cell r="D105">
            <v>30054</v>
          </cell>
          <cell r="E105" t="str">
            <v>skill_icons.ps_grief_soul_01</v>
          </cell>
        </row>
        <row r="106">
          <cell r="D106">
            <v>30044</v>
          </cell>
          <cell r="E106" t="str">
            <v>skill_icons.ps_small_demon_skill_01</v>
          </cell>
        </row>
        <row r="107">
          <cell r="D107">
            <v>30045</v>
          </cell>
          <cell r="E107" t="str">
            <v>skill_icons.ps_small_demon_skill_01</v>
          </cell>
        </row>
        <row r="108">
          <cell r="D108">
            <v>30233</v>
          </cell>
          <cell r="E108" t="str">
            <v>skill_icons.ps_silenter_fire</v>
          </cell>
        </row>
        <row r="109">
          <cell r="D109">
            <v>30232</v>
          </cell>
          <cell r="E109" t="str">
            <v>skill_icons.ps_small_demon_skill_01</v>
          </cell>
        </row>
        <row r="110">
          <cell r="D110">
            <v>30231</v>
          </cell>
          <cell r="E110" t="str">
            <v>skill_icons.ps_cycle_slash</v>
          </cell>
        </row>
        <row r="111">
          <cell r="D111">
            <v>30230</v>
          </cell>
          <cell r="E111" t="str">
            <v>skill_icons.ps_spirit_ball</v>
          </cell>
        </row>
        <row r="112">
          <cell r="D112">
            <v>30234</v>
          </cell>
          <cell r="E112" t="str">
            <v>skill_icons.ps_wood_spirit_skill_01</v>
          </cell>
        </row>
        <row r="113">
          <cell r="D113">
            <v>30167</v>
          </cell>
          <cell r="E113" t="str">
            <v>skill_icons.ps_cannibal_skill_01</v>
          </cell>
        </row>
        <row r="114">
          <cell r="D114">
            <v>40033</v>
          </cell>
          <cell r="E114" t="str">
            <v>skill_icons.ps_mushroom_head_skill_01</v>
          </cell>
        </row>
        <row r="115">
          <cell r="D115">
            <v>40035</v>
          </cell>
          <cell r="E115" t="str">
            <v>skill_icons.ps_mummy_skill_01</v>
          </cell>
        </row>
        <row r="116">
          <cell r="D116">
            <v>40034</v>
          </cell>
          <cell r="E116" t="str">
            <v>skill_icons.ps_mummy_skill_01</v>
          </cell>
        </row>
        <row r="117">
          <cell r="D117">
            <v>30178</v>
          </cell>
          <cell r="E117" t="str">
            <v>skill_icons.ps_throw_attack</v>
          </cell>
        </row>
        <row r="118">
          <cell r="D118">
            <v>30191</v>
          </cell>
          <cell r="E118" t="str">
            <v>skill_icons.ps_air_slash</v>
          </cell>
        </row>
        <row r="119">
          <cell r="D119">
            <v>109031</v>
          </cell>
          <cell r="E119" t="str">
            <v>skill_icons.ps_killer_bee_skill_01</v>
          </cell>
        </row>
        <row r="120">
          <cell r="D120">
            <v>30195</v>
          </cell>
          <cell r="E120" t="str">
            <v>skill_icons.ps_vomit_splash</v>
          </cell>
        </row>
        <row r="121">
          <cell r="D121">
            <v>30190</v>
          </cell>
          <cell r="E121" t="str">
            <v>skill_icons.ps_poison_curse</v>
          </cell>
        </row>
        <row r="122">
          <cell r="D122">
            <v>30186</v>
          </cell>
          <cell r="E122" t="str">
            <v>skill_icons.ps_electric_ball</v>
          </cell>
        </row>
        <row r="123">
          <cell r="D123">
            <v>30184</v>
          </cell>
          <cell r="E123" t="str">
            <v>skill_icons.ps_ice_frostball</v>
          </cell>
        </row>
        <row r="124">
          <cell r="D124">
            <v>31017</v>
          </cell>
          <cell r="E124" t="str">
            <v>skill_icons.ps_blowing_arrows</v>
          </cell>
        </row>
        <row r="125">
          <cell r="D125">
            <v>30198</v>
          </cell>
          <cell r="E125" t="str">
            <v>skill_icons.ps_heal_totem</v>
          </cell>
        </row>
        <row r="126">
          <cell r="D126">
            <v>30199</v>
          </cell>
          <cell r="E126" t="str">
            <v>skill_icons.ps_fire_totem</v>
          </cell>
        </row>
        <row r="127">
          <cell r="D127">
            <v>30220</v>
          </cell>
          <cell r="E127" t="str">
            <v>skill_icons.ps_small_demon_skill_01</v>
          </cell>
        </row>
        <row r="128">
          <cell r="D128">
            <v>31010</v>
          </cell>
          <cell r="E128" t="str">
            <v>skill_icons.ps_mummy_skill_01</v>
          </cell>
        </row>
        <row r="129">
          <cell r="D129">
            <v>30194</v>
          </cell>
          <cell r="E129" t="str">
            <v>skill_icons.ps_mummy_skill_01</v>
          </cell>
        </row>
        <row r="130">
          <cell r="D130">
            <v>30193</v>
          </cell>
          <cell r="E130" t="str">
            <v>skill_icons.ps_evil_arrows</v>
          </cell>
        </row>
        <row r="131">
          <cell r="D131">
            <v>30204</v>
          </cell>
          <cell r="E131" t="str">
            <v>skill_icons.ps_skill_block</v>
          </cell>
        </row>
        <row r="132">
          <cell r="D132">
            <v>30206</v>
          </cell>
          <cell r="E132" t="str">
            <v>skill_icons.ps_curse_spell</v>
          </cell>
        </row>
        <row r="133">
          <cell r="D133">
            <v>30208</v>
          </cell>
          <cell r="E133" t="str">
            <v>skill_icons.ps_teleport_spell</v>
          </cell>
        </row>
        <row r="134">
          <cell r="D134">
            <v>30221</v>
          </cell>
          <cell r="E134" t="str">
            <v>skill_icons.ps_blue_fireball</v>
          </cell>
        </row>
        <row r="135">
          <cell r="D135">
            <v>30225</v>
          </cell>
          <cell r="E135" t="str">
            <v>skill_icons.ps_separate_illusion</v>
          </cell>
        </row>
        <row r="136">
          <cell r="D136">
            <v>30036</v>
          </cell>
          <cell r="E136" t="str">
            <v>skill_icons.ps_throw_attack</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Sheet4"/>
      <sheetName val="Sheet5"/>
    </sheetNames>
    <sheetDataSet>
      <sheetData sheetId="0"/>
      <sheetData sheetId="1"/>
      <sheetData sheetId="2">
        <row r="78">
          <cell r="D78">
            <v>30011</v>
          </cell>
          <cell r="E78" t="str">
            <v>skill_icons.ps_bite_bleeding</v>
          </cell>
        </row>
        <row r="79">
          <cell r="D79">
            <v>30021</v>
          </cell>
          <cell r="E79" t="str">
            <v>skill_icons.ps_spider_web</v>
          </cell>
        </row>
        <row r="80">
          <cell r="D80">
            <v>30020</v>
          </cell>
          <cell r="E80" t="str">
            <v>skill_icons.ps_mud_hand_skill_01</v>
          </cell>
        </row>
        <row r="81">
          <cell r="D81">
            <v>0</v>
          </cell>
          <cell r="E81" t="str">
            <v>skill_icons.ps_throw_attack</v>
          </cell>
        </row>
        <row r="82">
          <cell r="D82">
            <v>30029</v>
          </cell>
          <cell r="E82" t="str">
            <v>skill_icons.ps_ice_frostball</v>
          </cell>
        </row>
        <row r="83">
          <cell r="D83">
            <v>30031</v>
          </cell>
          <cell r="E83" t="str">
            <v>skill_icons.ps_mega_smash</v>
          </cell>
        </row>
        <row r="84">
          <cell r="D84">
            <v>30032</v>
          </cell>
          <cell r="E84" t="str">
            <v>skill_icons.ps_rage_hammer</v>
          </cell>
        </row>
        <row r="85">
          <cell r="D85">
            <v>30164</v>
          </cell>
          <cell r="E85" t="str">
            <v>skill_icons.ps_spider_web</v>
          </cell>
        </row>
        <row r="86">
          <cell r="D86">
            <v>30222</v>
          </cell>
          <cell r="E86" t="str">
            <v>skill_icons.ps_poison_claw</v>
          </cell>
        </row>
        <row r="87">
          <cell r="D87">
            <v>30155</v>
          </cell>
          <cell r="E87" t="str">
            <v>skill_icons.ps_rumbling_strike</v>
          </cell>
        </row>
        <row r="88">
          <cell r="D88">
            <v>30057</v>
          </cell>
          <cell r="E88" t="str">
            <v>skill_icons.ps_vomit_splash</v>
          </cell>
        </row>
        <row r="89">
          <cell r="D89">
            <v>30222</v>
          </cell>
          <cell r="E89" t="str">
            <v>skill_icons.ps_poison_claw</v>
          </cell>
        </row>
        <row r="90">
          <cell r="D90">
            <v>30138</v>
          </cell>
          <cell r="E90" t="str">
            <v>skill_icons.ps_binding_curse</v>
          </cell>
        </row>
        <row r="91">
          <cell r="D91">
            <v>30141</v>
          </cell>
          <cell r="E91" t="str">
            <v>skill_icons.ps_voice_wave</v>
          </cell>
        </row>
        <row r="92">
          <cell r="D92">
            <v>30146</v>
          </cell>
          <cell r="E92" t="str">
            <v>skill_icons.ps_electric_ball</v>
          </cell>
        </row>
        <row r="93">
          <cell r="D93">
            <v>30147</v>
          </cell>
          <cell r="E93" t="str">
            <v>skill_icons.ps_thunder_summon</v>
          </cell>
        </row>
        <row r="94">
          <cell r="D94">
            <v>30148</v>
          </cell>
          <cell r="E94" t="str">
            <v>skill_icons.ps_native_warrior_skill_01</v>
          </cell>
        </row>
        <row r="95">
          <cell r="D95">
            <v>30142</v>
          </cell>
          <cell r="E95" t="str">
            <v>skill_icons.ps_earth_smash</v>
          </cell>
        </row>
        <row r="96">
          <cell r="D96">
            <v>30050</v>
          </cell>
          <cell r="E96" t="str">
            <v>skill_icons.ps_self_boom</v>
          </cell>
        </row>
        <row r="97">
          <cell r="D97">
            <v>30049</v>
          </cell>
          <cell r="E97" t="str">
            <v>skill_icons.ps_scorching_smash</v>
          </cell>
        </row>
        <row r="98">
          <cell r="D98">
            <v>30048</v>
          </cell>
          <cell r="E98" t="str">
            <v>skill_icons.ps_melting_breath</v>
          </cell>
        </row>
        <row r="99">
          <cell r="D99">
            <v>30126</v>
          </cell>
          <cell r="E99" t="str">
            <v>skill_icons.ps_melting_breath</v>
          </cell>
        </row>
        <row r="100">
          <cell r="D100">
            <v>30069</v>
          </cell>
          <cell r="E100" t="str">
            <v>skill_icons.ps_summon_spell</v>
          </cell>
        </row>
        <row r="101">
          <cell r="D101">
            <v>30125</v>
          </cell>
          <cell r="E101" t="str">
            <v>skill_icons.ps_teleport_spell</v>
          </cell>
        </row>
        <row r="102">
          <cell r="D102">
            <v>40001</v>
          </cell>
          <cell r="E102" t="str">
            <v>skill_icons.ps_0</v>
          </cell>
        </row>
        <row r="103">
          <cell r="D103">
            <v>40000</v>
          </cell>
          <cell r="E103" t="str">
            <v>skill_icons.ps_demon_eye_skill_01</v>
          </cell>
        </row>
        <row r="104">
          <cell r="D104">
            <v>30043</v>
          </cell>
          <cell r="E104" t="str">
            <v>skill_icons.ps_summon_spell</v>
          </cell>
        </row>
        <row r="105">
          <cell r="D105">
            <v>30054</v>
          </cell>
          <cell r="E105" t="str">
            <v>skill_icons.ps_grief_soul_01</v>
          </cell>
        </row>
        <row r="106">
          <cell r="D106">
            <v>30044</v>
          </cell>
          <cell r="E106" t="str">
            <v>skill_icons.ps_small_demon_skill_01</v>
          </cell>
        </row>
        <row r="107">
          <cell r="D107">
            <v>30045</v>
          </cell>
          <cell r="E107" t="str">
            <v>skill_icons.ps_small_demon_skill_01</v>
          </cell>
        </row>
        <row r="108">
          <cell r="D108">
            <v>30233</v>
          </cell>
          <cell r="E108" t="str">
            <v>skill_icons.ps_silenter_fire</v>
          </cell>
        </row>
        <row r="109">
          <cell r="D109">
            <v>30232</v>
          </cell>
          <cell r="E109" t="str">
            <v>skill_icons.ps_small_demon_skill_01</v>
          </cell>
        </row>
        <row r="110">
          <cell r="D110">
            <v>30231</v>
          </cell>
          <cell r="E110" t="str">
            <v>skill_icons.ps_cycle_slash</v>
          </cell>
        </row>
        <row r="111">
          <cell r="D111">
            <v>30230</v>
          </cell>
          <cell r="E111" t="str">
            <v>skill_icons.ps_spirit_ball</v>
          </cell>
        </row>
        <row r="112">
          <cell r="D112">
            <v>30234</v>
          </cell>
          <cell r="E112" t="str">
            <v>skill_icons.ps_wood_spirit_skill_01</v>
          </cell>
        </row>
        <row r="113">
          <cell r="D113">
            <v>30167</v>
          </cell>
          <cell r="E113" t="str">
            <v>skill_icons.ps_cannibal_skill_01</v>
          </cell>
        </row>
        <row r="114">
          <cell r="D114">
            <v>40033</v>
          </cell>
          <cell r="E114" t="str">
            <v>skill_icons.ps_mushroom_head_skill_01</v>
          </cell>
        </row>
        <row r="115">
          <cell r="D115">
            <v>40035</v>
          </cell>
          <cell r="E115" t="str">
            <v>skill_icons.ps_mummy_skill_01</v>
          </cell>
        </row>
        <row r="116">
          <cell r="D116">
            <v>40034</v>
          </cell>
          <cell r="E116" t="str">
            <v>skill_icons.ps_mummy_skill_01</v>
          </cell>
        </row>
        <row r="117">
          <cell r="D117">
            <v>30178</v>
          </cell>
          <cell r="E117" t="str">
            <v>skill_icons.ps_throw_attack</v>
          </cell>
        </row>
        <row r="118">
          <cell r="D118">
            <v>30191</v>
          </cell>
          <cell r="E118" t="str">
            <v>skill_icons.ps_air_slash</v>
          </cell>
        </row>
        <row r="119">
          <cell r="D119">
            <v>109031</v>
          </cell>
          <cell r="E119" t="str">
            <v>skill_icons.ps_killer_bee_skill_01</v>
          </cell>
        </row>
        <row r="120">
          <cell r="D120">
            <v>30195</v>
          </cell>
          <cell r="E120" t="str">
            <v>skill_icons.ps_vomit_splash</v>
          </cell>
        </row>
        <row r="121">
          <cell r="D121">
            <v>30190</v>
          </cell>
          <cell r="E121" t="str">
            <v>skill_icons.ps_poison_curse</v>
          </cell>
        </row>
        <row r="122">
          <cell r="D122">
            <v>30186</v>
          </cell>
          <cell r="E122" t="str">
            <v>skill_icons.ps_electric_ball</v>
          </cell>
        </row>
        <row r="123">
          <cell r="D123">
            <v>30184</v>
          </cell>
          <cell r="E123" t="str">
            <v>skill_icons.ps_ice_frostball</v>
          </cell>
        </row>
        <row r="124">
          <cell r="D124">
            <v>31017</v>
          </cell>
          <cell r="E124" t="str">
            <v>skill_icons.ps_blowing_arrows</v>
          </cell>
        </row>
        <row r="125">
          <cell r="D125">
            <v>30198</v>
          </cell>
          <cell r="E125" t="str">
            <v>skill_icons.ps_heal_totem</v>
          </cell>
        </row>
        <row r="126">
          <cell r="D126">
            <v>30199</v>
          </cell>
          <cell r="E126" t="str">
            <v>skill_icons.ps_fire_totem</v>
          </cell>
        </row>
        <row r="127">
          <cell r="D127">
            <v>30220</v>
          </cell>
          <cell r="E127" t="str">
            <v>skill_icons.ps_small_demon_skill_01</v>
          </cell>
        </row>
        <row r="128">
          <cell r="D128">
            <v>31010</v>
          </cell>
          <cell r="E128" t="str">
            <v>skill_icons.ps_mummy_skill_01</v>
          </cell>
        </row>
        <row r="129">
          <cell r="D129">
            <v>30194</v>
          </cell>
          <cell r="E129" t="str">
            <v>skill_icons.ps_mummy_skill_01</v>
          </cell>
        </row>
        <row r="130">
          <cell r="D130">
            <v>30193</v>
          </cell>
          <cell r="E130" t="str">
            <v>skill_icons.ps_evil_arrows</v>
          </cell>
        </row>
        <row r="131">
          <cell r="D131">
            <v>30204</v>
          </cell>
          <cell r="E131" t="str">
            <v>skill_icons.ps_skill_block</v>
          </cell>
        </row>
        <row r="132">
          <cell r="D132">
            <v>30206</v>
          </cell>
          <cell r="E132" t="str">
            <v>skill_icons.ps_curse_spell</v>
          </cell>
        </row>
        <row r="133">
          <cell r="D133">
            <v>30208</v>
          </cell>
          <cell r="E133" t="str">
            <v>skill_icons.ps_teleport_spell</v>
          </cell>
        </row>
        <row r="134">
          <cell r="D134">
            <v>30221</v>
          </cell>
          <cell r="E134" t="str">
            <v>skill_icons.ps_blue_fireball</v>
          </cell>
        </row>
        <row r="135">
          <cell r="D135">
            <v>30225</v>
          </cell>
          <cell r="E135" t="str">
            <v>skill_icons.ps_separate_illusion</v>
          </cell>
        </row>
        <row r="136">
          <cell r="D136">
            <v>30036</v>
          </cell>
          <cell r="E136" t="str">
            <v>skill_icons.ps_throw_attack</v>
          </cell>
        </row>
      </sheetData>
      <sheetData sheetId="3"/>
      <sheetData sheetId="4">
        <row r="1">
          <cell r="D1" t="str">
            <v>宠物技能</v>
          </cell>
          <cell r="F1" t="str">
            <v>施展技能1</v>
          </cell>
        </row>
        <row r="2">
          <cell r="D2">
            <v>70101</v>
          </cell>
          <cell r="F2">
            <v>31001</v>
          </cell>
          <cell r="H2">
            <v>203</v>
          </cell>
          <cell r="J2">
            <v>1</v>
          </cell>
          <cell r="K2" t="str">
            <v>真实伤害。</v>
          </cell>
          <cell r="L2" t="str">
            <v>ui.cs_white</v>
          </cell>
        </row>
        <row r="3">
          <cell r="D3">
            <v>70201</v>
          </cell>
          <cell r="F3">
            <v>31002</v>
          </cell>
          <cell r="H3">
            <v>204</v>
          </cell>
          <cell r="J3">
            <v>2</v>
          </cell>
          <cell r="K3" t="str">
            <v>物理伤害。</v>
          </cell>
          <cell r="L3" t="str">
            <v>ui.cs_orange</v>
          </cell>
        </row>
        <row r="4">
          <cell r="D4">
            <v>70301</v>
          </cell>
          <cell r="F4">
            <v>110171</v>
          </cell>
          <cell r="H4">
            <v>1</v>
          </cell>
          <cell r="J4">
            <v>3</v>
          </cell>
          <cell r="K4" t="str">
            <v>火系伤害。</v>
          </cell>
          <cell r="L4" t="str">
            <v>ui.cs_blue</v>
          </cell>
        </row>
        <row r="5">
          <cell r="D5">
            <v>70401</v>
          </cell>
          <cell r="F5">
            <v>110221</v>
          </cell>
          <cell r="J5">
            <v>4</v>
          </cell>
          <cell r="K5" t="str">
            <v>寒系伤害。</v>
          </cell>
          <cell r="L5" t="str">
            <v>ui.cs_blue</v>
          </cell>
        </row>
        <row r="6">
          <cell r="D6">
            <v>70501</v>
          </cell>
          <cell r="F6">
            <v>10271</v>
          </cell>
          <cell r="J6">
            <v>5</v>
          </cell>
          <cell r="K6" t="str">
            <v>雷系伤害。</v>
          </cell>
          <cell r="L6" t="str">
            <v>ui.cs_blue</v>
          </cell>
        </row>
        <row r="7">
          <cell r="D7">
            <v>70601</v>
          </cell>
          <cell r="F7">
            <v>19002</v>
          </cell>
          <cell r="J7">
            <v>6</v>
          </cell>
          <cell r="K7" t="str">
            <v>土系伤害。</v>
          </cell>
          <cell r="L7" t="str">
            <v>ui.cs_blue</v>
          </cell>
        </row>
        <row r="8">
          <cell r="D8">
            <v>70701</v>
          </cell>
          <cell r="F8">
            <v>19002</v>
          </cell>
          <cell r="J8">
            <v>7</v>
          </cell>
          <cell r="K8" t="str">
            <v>毒系伤害。</v>
          </cell>
          <cell r="L8" t="str">
            <v>ui.cs_blue</v>
          </cell>
        </row>
        <row r="9">
          <cell r="D9">
            <v>70801</v>
          </cell>
          <cell r="F9">
            <v>19002</v>
          </cell>
          <cell r="J9">
            <v>8</v>
          </cell>
          <cell r="K9" t="str">
            <v>光系伤害。</v>
          </cell>
          <cell r="L9" t="str">
            <v>ui.cs_blue</v>
          </cell>
        </row>
        <row r="10">
          <cell r="D10">
            <v>70901</v>
          </cell>
          <cell r="F10">
            <v>19002</v>
          </cell>
          <cell r="J10">
            <v>9</v>
          </cell>
          <cell r="K10" t="str">
            <v>暗系伤害。</v>
          </cell>
          <cell r="L10" t="str">
            <v>ui.cs_blue</v>
          </cell>
        </row>
        <row r="11">
          <cell r="D11">
            <v>74201</v>
          </cell>
          <cell r="F11">
            <v>19002</v>
          </cell>
          <cell r="J11">
            <v>12</v>
          </cell>
          <cell r="K11" t="str">
            <v>治疗。</v>
          </cell>
          <cell r="L11" t="str">
            <v>ui.cs_green</v>
          </cell>
        </row>
        <row r="12">
          <cell r="D12">
            <v>71101</v>
          </cell>
          <cell r="F12">
            <v>19002</v>
          </cell>
        </row>
        <row r="13">
          <cell r="D13">
            <v>71201</v>
          </cell>
          <cell r="F13">
            <v>19002</v>
          </cell>
        </row>
        <row r="14">
          <cell r="D14">
            <v>71301</v>
          </cell>
          <cell r="F14">
            <v>19002</v>
          </cell>
        </row>
        <row r="15">
          <cell r="D15">
            <v>71401</v>
          </cell>
          <cell r="F15">
            <v>19002</v>
          </cell>
        </row>
        <row r="16">
          <cell r="D16">
            <v>71501</v>
          </cell>
          <cell r="F16">
            <v>19002</v>
          </cell>
        </row>
        <row r="17">
          <cell r="D17">
            <v>71601</v>
          </cell>
          <cell r="F17">
            <v>19002</v>
          </cell>
        </row>
        <row r="18">
          <cell r="D18">
            <v>71701</v>
          </cell>
          <cell r="F18">
            <v>19002</v>
          </cell>
        </row>
        <row r="19">
          <cell r="D19">
            <v>71801</v>
          </cell>
          <cell r="F19">
            <v>19002</v>
          </cell>
        </row>
        <row r="20">
          <cell r="D20">
            <v>71901</v>
          </cell>
          <cell r="F20">
            <v>19002</v>
          </cell>
        </row>
        <row r="21">
          <cell r="D21">
            <v>72001</v>
          </cell>
          <cell r="F21">
            <v>20171</v>
          </cell>
        </row>
        <row r="22">
          <cell r="D22">
            <v>72101</v>
          </cell>
          <cell r="F22">
            <v>19002</v>
          </cell>
        </row>
        <row r="23">
          <cell r="D23">
            <v>72201</v>
          </cell>
          <cell r="F23">
            <v>19002</v>
          </cell>
        </row>
        <row r="24">
          <cell r="D24">
            <v>72301</v>
          </cell>
          <cell r="F24">
            <v>19002</v>
          </cell>
        </row>
        <row r="25">
          <cell r="D25">
            <v>72401</v>
          </cell>
          <cell r="F25">
            <v>19002</v>
          </cell>
        </row>
        <row r="26">
          <cell r="D26">
            <v>72501</v>
          </cell>
          <cell r="F26">
            <v>19002</v>
          </cell>
        </row>
        <row r="27">
          <cell r="D27">
            <v>72601</v>
          </cell>
          <cell r="F27">
            <v>20202</v>
          </cell>
        </row>
        <row r="28">
          <cell r="D28">
            <v>72701</v>
          </cell>
          <cell r="F28">
            <v>50102</v>
          </cell>
        </row>
        <row r="29">
          <cell r="D29">
            <v>72801</v>
          </cell>
          <cell r="F29">
            <v>50109</v>
          </cell>
        </row>
        <row r="30">
          <cell r="D30">
            <v>72901</v>
          </cell>
          <cell r="F30">
            <v>10271</v>
          </cell>
        </row>
        <row r="31">
          <cell r="D31">
            <v>73001</v>
          </cell>
          <cell r="F31">
            <v>31002</v>
          </cell>
        </row>
        <row r="32">
          <cell r="D32">
            <v>73101</v>
          </cell>
          <cell r="F32">
            <v>10319</v>
          </cell>
        </row>
        <row r="33">
          <cell r="D33">
            <v>73201</v>
          </cell>
          <cell r="F33">
            <v>50001</v>
          </cell>
        </row>
        <row r="34">
          <cell r="D34">
            <v>73301</v>
          </cell>
          <cell r="F34">
            <v>20151</v>
          </cell>
        </row>
        <row r="35">
          <cell r="D35">
            <v>73401</v>
          </cell>
          <cell r="F35">
            <v>50007</v>
          </cell>
        </row>
        <row r="36">
          <cell r="D36">
            <v>73501</v>
          </cell>
          <cell r="F36">
            <v>50022</v>
          </cell>
        </row>
        <row r="37">
          <cell r="D37">
            <v>73601</v>
          </cell>
          <cell r="F37">
            <v>50009</v>
          </cell>
        </row>
        <row r="38">
          <cell r="D38">
            <v>73701</v>
          </cell>
          <cell r="F38">
            <v>20151</v>
          </cell>
        </row>
        <row r="39">
          <cell r="D39">
            <v>73801</v>
          </cell>
          <cell r="F39">
            <v>50011</v>
          </cell>
        </row>
        <row r="40">
          <cell r="D40">
            <v>73901</v>
          </cell>
          <cell r="F40">
            <v>50012</v>
          </cell>
        </row>
        <row r="41">
          <cell r="D41">
            <v>74001</v>
          </cell>
          <cell r="F41">
            <v>50001</v>
          </cell>
        </row>
        <row r="42">
          <cell r="D42">
            <v>74101</v>
          </cell>
          <cell r="F42">
            <v>20151</v>
          </cell>
        </row>
        <row r="43">
          <cell r="D43">
            <v>74301</v>
          </cell>
          <cell r="F43">
            <v>50007</v>
          </cell>
        </row>
        <row r="44">
          <cell r="D44">
            <v>74401</v>
          </cell>
          <cell r="F44">
            <v>50022</v>
          </cell>
        </row>
        <row r="45">
          <cell r="D45">
            <v>74501</v>
          </cell>
          <cell r="F45">
            <v>50009</v>
          </cell>
        </row>
        <row r="46">
          <cell r="D46">
            <v>74601</v>
          </cell>
          <cell r="F46">
            <v>20151</v>
          </cell>
        </row>
        <row r="47">
          <cell r="D47">
            <v>74701</v>
          </cell>
          <cell r="F47">
            <v>50011</v>
          </cell>
        </row>
        <row r="48">
          <cell r="D48">
            <v>70102</v>
          </cell>
          <cell r="F48">
            <v>50012</v>
          </cell>
        </row>
        <row r="49">
          <cell r="D49">
            <v>70202</v>
          </cell>
          <cell r="F49">
            <v>50001</v>
          </cell>
        </row>
        <row r="50">
          <cell r="D50">
            <v>70302</v>
          </cell>
          <cell r="F50">
            <v>20151</v>
          </cell>
        </row>
        <row r="51">
          <cell r="D51">
            <v>70402</v>
          </cell>
          <cell r="F51">
            <v>50007</v>
          </cell>
        </row>
        <row r="52">
          <cell r="D52">
            <v>70502</v>
          </cell>
          <cell r="F52">
            <v>50022</v>
          </cell>
        </row>
        <row r="53">
          <cell r="D53">
            <v>70602</v>
          </cell>
          <cell r="F53">
            <v>50009</v>
          </cell>
        </row>
        <row r="54">
          <cell r="D54">
            <v>70702</v>
          </cell>
          <cell r="F54">
            <v>20151</v>
          </cell>
        </row>
        <row r="55">
          <cell r="D55">
            <v>70802</v>
          </cell>
          <cell r="F55">
            <v>50011</v>
          </cell>
        </row>
        <row r="56">
          <cell r="D56">
            <v>70902</v>
          </cell>
          <cell r="F56">
            <v>50012</v>
          </cell>
        </row>
        <row r="57">
          <cell r="D57">
            <v>74202</v>
          </cell>
          <cell r="F57">
            <v>50001</v>
          </cell>
        </row>
        <row r="58">
          <cell r="D58">
            <v>71102</v>
          </cell>
          <cell r="F58">
            <v>20151</v>
          </cell>
        </row>
        <row r="59">
          <cell r="D59">
            <v>71202</v>
          </cell>
          <cell r="F59">
            <v>50007</v>
          </cell>
        </row>
        <row r="60">
          <cell r="D60">
            <v>71302</v>
          </cell>
          <cell r="F60">
            <v>50022</v>
          </cell>
        </row>
        <row r="61">
          <cell r="D61">
            <v>71402</v>
          </cell>
          <cell r="F61">
            <v>50009</v>
          </cell>
        </row>
        <row r="62">
          <cell r="D62">
            <v>71502</v>
          </cell>
          <cell r="F62">
            <v>20151</v>
          </cell>
        </row>
        <row r="63">
          <cell r="D63">
            <v>71602</v>
          </cell>
          <cell r="F63">
            <v>50011</v>
          </cell>
        </row>
        <row r="64">
          <cell r="D64">
            <v>71702</v>
          </cell>
          <cell r="F64">
            <v>50012</v>
          </cell>
        </row>
        <row r="65">
          <cell r="D65">
            <v>71802</v>
          </cell>
          <cell r="F65">
            <v>50001</v>
          </cell>
        </row>
        <row r="66">
          <cell r="D66">
            <v>71902</v>
          </cell>
          <cell r="F66">
            <v>20151</v>
          </cell>
        </row>
        <row r="67">
          <cell r="D67">
            <v>72002</v>
          </cell>
          <cell r="F67">
            <v>50007</v>
          </cell>
        </row>
        <row r="68">
          <cell r="D68">
            <v>72102</v>
          </cell>
          <cell r="F68">
            <v>50022</v>
          </cell>
        </row>
        <row r="69">
          <cell r="D69">
            <v>72202</v>
          </cell>
          <cell r="F69">
            <v>50009</v>
          </cell>
        </row>
        <row r="70">
          <cell r="D70">
            <v>72302</v>
          </cell>
          <cell r="F70">
            <v>20151</v>
          </cell>
        </row>
        <row r="71">
          <cell r="D71">
            <v>72402</v>
          </cell>
          <cell r="F71">
            <v>50011</v>
          </cell>
        </row>
        <row r="72">
          <cell r="D72">
            <v>72502</v>
          </cell>
          <cell r="F72">
            <v>50012</v>
          </cell>
        </row>
        <row r="73">
          <cell r="D73">
            <v>72602</v>
          </cell>
          <cell r="F73">
            <v>50001</v>
          </cell>
        </row>
        <row r="74">
          <cell r="D74">
            <v>72702</v>
          </cell>
          <cell r="F74">
            <v>20151</v>
          </cell>
        </row>
        <row r="75">
          <cell r="D75">
            <v>72802</v>
          </cell>
          <cell r="F75">
            <v>50007</v>
          </cell>
        </row>
        <row r="76">
          <cell r="D76">
            <v>72902</v>
          </cell>
          <cell r="F76">
            <v>50022</v>
          </cell>
        </row>
        <row r="77">
          <cell r="D77">
            <v>73002</v>
          </cell>
          <cell r="F77">
            <v>50009</v>
          </cell>
        </row>
        <row r="78">
          <cell r="D78">
            <v>73102</v>
          </cell>
          <cell r="F78">
            <v>20151</v>
          </cell>
        </row>
        <row r="79">
          <cell r="D79">
            <v>73202</v>
          </cell>
          <cell r="F79">
            <v>50011</v>
          </cell>
        </row>
        <row r="80">
          <cell r="D80">
            <v>73302</v>
          </cell>
          <cell r="F80">
            <v>50012</v>
          </cell>
        </row>
        <row r="81">
          <cell r="D81">
            <v>73402</v>
          </cell>
          <cell r="F81">
            <v>19002</v>
          </cell>
        </row>
        <row r="82">
          <cell r="D82">
            <v>73502</v>
          </cell>
          <cell r="F82">
            <v>19002</v>
          </cell>
        </row>
        <row r="83">
          <cell r="D83">
            <v>73602</v>
          </cell>
          <cell r="F83">
            <v>19002</v>
          </cell>
        </row>
        <row r="84">
          <cell r="D84">
            <v>73702</v>
          </cell>
          <cell r="F84">
            <v>19002</v>
          </cell>
        </row>
        <row r="85">
          <cell r="D85">
            <v>73802</v>
          </cell>
          <cell r="F85">
            <v>19002</v>
          </cell>
        </row>
        <row r="86">
          <cell r="D86">
            <v>73902</v>
          </cell>
          <cell r="F86">
            <v>19002</v>
          </cell>
        </row>
        <row r="87">
          <cell r="D87">
            <v>74002</v>
          </cell>
          <cell r="F87">
            <v>19002</v>
          </cell>
        </row>
        <row r="88">
          <cell r="D88">
            <v>74102</v>
          </cell>
          <cell r="F88">
            <v>19002</v>
          </cell>
        </row>
        <row r="89">
          <cell r="D89">
            <v>74302</v>
          </cell>
          <cell r="F89">
            <v>19002</v>
          </cell>
        </row>
        <row r="90">
          <cell r="D90">
            <v>74402</v>
          </cell>
        </row>
        <row r="91">
          <cell r="D91">
            <v>74502</v>
          </cell>
        </row>
        <row r="92">
          <cell r="D92">
            <v>74602</v>
          </cell>
        </row>
        <row r="93">
          <cell r="D93">
            <v>74702</v>
          </cell>
        </row>
        <row r="94">
          <cell r="D94">
            <v>70103</v>
          </cell>
        </row>
        <row r="95">
          <cell r="D95">
            <v>70203</v>
          </cell>
        </row>
        <row r="96">
          <cell r="D96">
            <v>70303</v>
          </cell>
        </row>
        <row r="97">
          <cell r="D97">
            <v>70403</v>
          </cell>
        </row>
        <row r="98">
          <cell r="D98">
            <v>70503</v>
          </cell>
        </row>
        <row r="99">
          <cell r="D99">
            <v>70603</v>
          </cell>
        </row>
        <row r="100">
          <cell r="D100">
            <v>70703</v>
          </cell>
        </row>
        <row r="101">
          <cell r="D101">
            <v>70803</v>
          </cell>
        </row>
        <row r="102">
          <cell r="D102">
            <v>70903</v>
          </cell>
        </row>
        <row r="103">
          <cell r="D103">
            <v>74203</v>
          </cell>
        </row>
        <row r="104">
          <cell r="D104">
            <v>71103</v>
          </cell>
        </row>
        <row r="105">
          <cell r="D105">
            <v>71203</v>
          </cell>
        </row>
        <row r="106">
          <cell r="D106">
            <v>71303</v>
          </cell>
        </row>
        <row r="107">
          <cell r="D107">
            <v>71403</v>
          </cell>
        </row>
        <row r="108">
          <cell r="D108">
            <v>71503</v>
          </cell>
        </row>
        <row r="109">
          <cell r="D109">
            <v>71603</v>
          </cell>
        </row>
        <row r="110">
          <cell r="D110">
            <v>71703</v>
          </cell>
        </row>
        <row r="111">
          <cell r="D111">
            <v>71803</v>
          </cell>
        </row>
        <row r="112">
          <cell r="D112">
            <v>71903</v>
          </cell>
        </row>
        <row r="113">
          <cell r="D113">
            <v>72003</v>
          </cell>
        </row>
        <row r="114">
          <cell r="D114">
            <v>72103</v>
          </cell>
        </row>
        <row r="115">
          <cell r="D115">
            <v>72203</v>
          </cell>
        </row>
        <row r="116">
          <cell r="D116">
            <v>72303</v>
          </cell>
        </row>
        <row r="117">
          <cell r="D117">
            <v>72403</v>
          </cell>
        </row>
        <row r="118">
          <cell r="D118">
            <v>72503</v>
          </cell>
        </row>
        <row r="119">
          <cell r="D119">
            <v>72603</v>
          </cell>
        </row>
        <row r="120">
          <cell r="D120">
            <v>72703</v>
          </cell>
        </row>
        <row r="121">
          <cell r="D121">
            <v>72803</v>
          </cell>
        </row>
        <row r="122">
          <cell r="D122">
            <v>72903</v>
          </cell>
        </row>
        <row r="123">
          <cell r="D123">
            <v>73003</v>
          </cell>
        </row>
        <row r="124">
          <cell r="D124">
            <v>73103</v>
          </cell>
        </row>
        <row r="125">
          <cell r="D125">
            <v>73203</v>
          </cell>
        </row>
        <row r="126">
          <cell r="D126">
            <v>73303</v>
          </cell>
        </row>
        <row r="127">
          <cell r="D127">
            <v>73403</v>
          </cell>
        </row>
        <row r="128">
          <cell r="D128">
            <v>73503</v>
          </cell>
        </row>
        <row r="129">
          <cell r="D129">
            <v>73603</v>
          </cell>
        </row>
        <row r="130">
          <cell r="D130">
            <v>73703</v>
          </cell>
        </row>
        <row r="131">
          <cell r="D131">
            <v>73803</v>
          </cell>
        </row>
        <row r="132">
          <cell r="D132">
            <v>73903</v>
          </cell>
        </row>
        <row r="133">
          <cell r="D133">
            <v>74003</v>
          </cell>
        </row>
        <row r="134">
          <cell r="D134">
            <v>74103</v>
          </cell>
        </row>
        <row r="135">
          <cell r="D135">
            <v>74303</v>
          </cell>
        </row>
        <row r="136">
          <cell r="D136">
            <v>74403</v>
          </cell>
        </row>
        <row r="137">
          <cell r="D137">
            <v>74503</v>
          </cell>
        </row>
        <row r="138">
          <cell r="D138">
            <v>74603</v>
          </cell>
        </row>
        <row r="139">
          <cell r="D139">
            <v>74703</v>
          </cell>
        </row>
        <row r="140">
          <cell r="D140">
            <v>70104</v>
          </cell>
        </row>
        <row r="141">
          <cell r="D141">
            <v>70204</v>
          </cell>
        </row>
        <row r="142">
          <cell r="D142">
            <v>70304</v>
          </cell>
        </row>
        <row r="143">
          <cell r="D143">
            <v>70404</v>
          </cell>
        </row>
        <row r="144">
          <cell r="D144">
            <v>70504</v>
          </cell>
        </row>
        <row r="145">
          <cell r="D145">
            <v>70604</v>
          </cell>
        </row>
        <row r="146">
          <cell r="D146">
            <v>70704</v>
          </cell>
        </row>
        <row r="147">
          <cell r="D147">
            <v>70804</v>
          </cell>
        </row>
        <row r="148">
          <cell r="D148">
            <v>70904</v>
          </cell>
        </row>
        <row r="149">
          <cell r="D149">
            <v>74204</v>
          </cell>
        </row>
        <row r="150">
          <cell r="D150">
            <v>71104</v>
          </cell>
        </row>
        <row r="151">
          <cell r="D151">
            <v>71204</v>
          </cell>
        </row>
        <row r="152">
          <cell r="D152">
            <v>71304</v>
          </cell>
        </row>
        <row r="153">
          <cell r="D153">
            <v>71404</v>
          </cell>
        </row>
        <row r="154">
          <cell r="D154">
            <v>71504</v>
          </cell>
        </row>
        <row r="155">
          <cell r="D155">
            <v>71604</v>
          </cell>
        </row>
        <row r="156">
          <cell r="D156">
            <v>71704</v>
          </cell>
        </row>
        <row r="157">
          <cell r="D157">
            <v>71804</v>
          </cell>
        </row>
        <row r="158">
          <cell r="D158">
            <v>71904</v>
          </cell>
        </row>
        <row r="159">
          <cell r="D159">
            <v>72004</v>
          </cell>
        </row>
        <row r="160">
          <cell r="D160">
            <v>72104</v>
          </cell>
        </row>
        <row r="161">
          <cell r="D161">
            <v>72204</v>
          </cell>
        </row>
        <row r="162">
          <cell r="D162">
            <v>72304</v>
          </cell>
        </row>
        <row r="163">
          <cell r="D163">
            <v>72404</v>
          </cell>
        </row>
        <row r="164">
          <cell r="D164">
            <v>72504</v>
          </cell>
        </row>
        <row r="165">
          <cell r="D165">
            <v>72604</v>
          </cell>
        </row>
        <row r="166">
          <cell r="D166">
            <v>72704</v>
          </cell>
        </row>
        <row r="167">
          <cell r="D167">
            <v>72804</v>
          </cell>
        </row>
        <row r="168">
          <cell r="D168">
            <v>72904</v>
          </cell>
        </row>
        <row r="169">
          <cell r="D169">
            <v>73004</v>
          </cell>
        </row>
        <row r="170">
          <cell r="D170">
            <v>73104</v>
          </cell>
        </row>
        <row r="171">
          <cell r="D171">
            <v>73204</v>
          </cell>
        </row>
        <row r="172">
          <cell r="D172">
            <v>73304</v>
          </cell>
        </row>
        <row r="173">
          <cell r="D173">
            <v>73404</v>
          </cell>
        </row>
        <row r="174">
          <cell r="D174">
            <v>73504</v>
          </cell>
        </row>
        <row r="175">
          <cell r="D175">
            <v>73604</v>
          </cell>
        </row>
        <row r="176">
          <cell r="D176">
            <v>73704</v>
          </cell>
        </row>
        <row r="177">
          <cell r="D177">
            <v>73804</v>
          </cell>
        </row>
        <row r="178">
          <cell r="D178">
            <v>73904</v>
          </cell>
        </row>
        <row r="179">
          <cell r="D179">
            <v>74004</v>
          </cell>
        </row>
        <row r="180">
          <cell r="D180">
            <v>74104</v>
          </cell>
        </row>
        <row r="181">
          <cell r="D181">
            <v>74304</v>
          </cell>
        </row>
        <row r="182">
          <cell r="D182">
            <v>74404</v>
          </cell>
        </row>
        <row r="183">
          <cell r="D183">
            <v>74504</v>
          </cell>
        </row>
        <row r="184">
          <cell r="D184">
            <v>74604</v>
          </cell>
        </row>
        <row r="185">
          <cell r="D185">
            <v>74704</v>
          </cell>
        </row>
        <row r="186">
          <cell r="D186">
            <v>75001</v>
          </cell>
        </row>
        <row r="187">
          <cell r="D187">
            <v>75002</v>
          </cell>
        </row>
        <row r="188">
          <cell r="D188">
            <v>75003</v>
          </cell>
        </row>
        <row r="189">
          <cell r="D189">
            <v>75004</v>
          </cell>
        </row>
        <row r="190">
          <cell r="D190">
            <v>75005</v>
          </cell>
        </row>
        <row r="191">
          <cell r="D191">
            <v>75006</v>
          </cell>
        </row>
        <row r="192">
          <cell r="D192">
            <v>75007</v>
          </cell>
        </row>
        <row r="193">
          <cell r="D193">
            <v>75008</v>
          </cell>
        </row>
        <row r="194">
          <cell r="D194">
            <v>75009</v>
          </cell>
        </row>
        <row r="195">
          <cell r="D195">
            <v>75010</v>
          </cell>
        </row>
        <row r="196">
          <cell r="D196">
            <v>75011</v>
          </cell>
        </row>
        <row r="197">
          <cell r="D197">
            <v>75012</v>
          </cell>
        </row>
        <row r="198">
          <cell r="D198">
            <v>75013</v>
          </cell>
        </row>
        <row r="199">
          <cell r="D199">
            <v>75014</v>
          </cell>
        </row>
        <row r="200">
          <cell r="D200">
            <v>75015</v>
          </cell>
        </row>
        <row r="201">
          <cell r="D201">
            <v>75016</v>
          </cell>
        </row>
        <row r="202">
          <cell r="D202">
            <v>75017</v>
          </cell>
        </row>
        <row r="203">
          <cell r="D203">
            <v>75018</v>
          </cell>
        </row>
        <row r="204">
          <cell r="D204">
            <v>75019</v>
          </cell>
        </row>
        <row r="205">
          <cell r="D205">
            <v>75020</v>
          </cell>
        </row>
        <row r="206">
          <cell r="D206" t="str">
            <v>怪物技能</v>
          </cell>
        </row>
        <row r="207">
          <cell r="D207">
            <v>30000</v>
          </cell>
        </row>
        <row r="208">
          <cell r="D208">
            <v>30177</v>
          </cell>
        </row>
        <row r="209">
          <cell r="D209">
            <v>30290</v>
          </cell>
        </row>
        <row r="210">
          <cell r="D210">
            <v>30006</v>
          </cell>
        </row>
        <row r="211">
          <cell r="D211">
            <v>30036</v>
          </cell>
        </row>
        <row r="212">
          <cell r="D212">
            <v>30030</v>
          </cell>
        </row>
        <row r="213">
          <cell r="D213">
            <v>0</v>
          </cell>
        </row>
        <row r="214">
          <cell r="D214">
            <v>30032</v>
          </cell>
        </row>
        <row r="215">
          <cell r="D215">
            <v>30223</v>
          </cell>
        </row>
        <row r="216">
          <cell r="D216">
            <v>0</v>
          </cell>
        </row>
        <row r="217">
          <cell r="D217">
            <v>0</v>
          </cell>
        </row>
        <row r="218">
          <cell r="D218">
            <v>30223</v>
          </cell>
        </row>
        <row r="219">
          <cell r="D219">
            <v>30148</v>
          </cell>
        </row>
        <row r="220">
          <cell r="D220">
            <v>30048</v>
          </cell>
        </row>
        <row r="221">
          <cell r="D221">
            <v>30125</v>
          </cell>
        </row>
        <row r="222">
          <cell r="D222">
            <v>0</v>
          </cell>
        </row>
        <row r="223">
          <cell r="D223">
            <v>40003</v>
          </cell>
        </row>
        <row r="224">
          <cell r="D224">
            <v>30044</v>
          </cell>
        </row>
        <row r="225">
          <cell r="D225">
            <v>30232</v>
          </cell>
        </row>
        <row r="226">
          <cell r="D226">
            <v>30231</v>
          </cell>
        </row>
        <row r="227">
          <cell r="D227">
            <v>40034</v>
          </cell>
        </row>
        <row r="228">
          <cell r="D228">
            <v>-1</v>
          </cell>
        </row>
        <row r="229">
          <cell r="D229">
            <v>0</v>
          </cell>
        </row>
        <row r="230">
          <cell r="D230">
            <v>40500</v>
          </cell>
        </row>
        <row r="231">
          <cell r="D231">
            <v>30011</v>
          </cell>
        </row>
        <row r="232">
          <cell r="D232">
            <v>30193</v>
          </cell>
        </row>
        <row r="233">
          <cell r="D233">
            <v>-1</v>
          </cell>
        </row>
        <row r="234">
          <cell r="D234">
            <v>-1</v>
          </cell>
        </row>
        <row r="235">
          <cell r="D235">
            <v>30208</v>
          </cell>
        </row>
        <row r="236">
          <cell r="D236">
            <v>0</v>
          </cell>
        </row>
        <row r="237">
          <cell r="D237">
            <v>-1</v>
          </cell>
        </row>
        <row r="238">
          <cell r="D238">
            <v>0</v>
          </cell>
        </row>
        <row r="239">
          <cell r="D239">
            <v>30145</v>
          </cell>
        </row>
        <row r="240">
          <cell r="D240">
            <v>30230</v>
          </cell>
        </row>
        <row r="241">
          <cell r="D241">
            <v>40501</v>
          </cell>
        </row>
        <row r="242">
          <cell r="D242">
            <v>40502</v>
          </cell>
        </row>
        <row r="243">
          <cell r="D243">
            <v>30221</v>
          </cell>
        </row>
        <row r="244">
          <cell r="D244">
            <v>40503</v>
          </cell>
        </row>
        <row r="245">
          <cell r="D245">
            <v>30154</v>
          </cell>
        </row>
        <row r="246">
          <cell r="D246">
            <v>30058</v>
          </cell>
        </row>
        <row r="247">
          <cell r="D247">
            <v>30226</v>
          </cell>
        </row>
        <row r="248">
          <cell r="D248">
            <v>30204</v>
          </cell>
        </row>
        <row r="249">
          <cell r="D249" t="str">
            <v>NPC技能</v>
          </cell>
        </row>
        <row r="250">
          <cell r="D250">
            <v>30267</v>
          </cell>
        </row>
        <row r="251">
          <cell r="D251">
            <v>19004</v>
          </cell>
        </row>
        <row r="252">
          <cell r="D252">
            <v>30256</v>
          </cell>
        </row>
        <row r="253">
          <cell r="D253">
            <v>30211</v>
          </cell>
        </row>
        <row r="254">
          <cell r="D254">
            <v>30229</v>
          </cell>
        </row>
        <row r="255">
          <cell r="D255">
            <v>30262</v>
          </cell>
        </row>
        <row r="256">
          <cell r="D256">
            <v>30269</v>
          </cell>
        </row>
        <row r="257">
          <cell r="D257">
            <v>30268</v>
          </cell>
        </row>
        <row r="258">
          <cell r="D258">
            <v>30279</v>
          </cell>
        </row>
        <row r="259">
          <cell r="D259">
            <v>30270</v>
          </cell>
        </row>
        <row r="260">
          <cell r="D260">
            <v>30275</v>
          </cell>
        </row>
        <row r="261">
          <cell r="D261">
            <v>30277</v>
          </cell>
        </row>
        <row r="262">
          <cell r="D262">
            <v>30293</v>
          </cell>
        </row>
        <row r="263">
          <cell r="D263">
            <v>30313</v>
          </cell>
        </row>
        <row r="264">
          <cell r="D264">
            <v>30314</v>
          </cell>
        </row>
        <row r="265">
          <cell r="D265">
            <v>30319</v>
          </cell>
        </row>
        <row r="266">
          <cell r="D266">
            <v>30316</v>
          </cell>
        </row>
        <row r="267">
          <cell r="D267">
            <v>30315</v>
          </cell>
        </row>
        <row r="268">
          <cell r="D268">
            <v>-1</v>
          </cell>
        </row>
        <row r="269">
          <cell r="D269">
            <v>-1</v>
          </cell>
        </row>
        <row r="270">
          <cell r="D270">
            <v>0</v>
          </cell>
        </row>
        <row r="271">
          <cell r="D271">
            <v>30210</v>
          </cell>
        </row>
        <row r="272">
          <cell r="D272">
            <v>0</v>
          </cell>
        </row>
        <row r="273">
          <cell r="D273">
            <v>0</v>
          </cell>
        </row>
        <row r="274">
          <cell r="D274">
            <v>0</v>
          </cell>
        </row>
        <row r="275">
          <cell r="D275">
            <v>0</v>
          </cell>
        </row>
        <row r="276">
          <cell r="D276">
            <v>30272</v>
          </cell>
        </row>
        <row r="277">
          <cell r="D277">
            <v>0</v>
          </cell>
        </row>
        <row r="278">
          <cell r="D278">
            <v>0</v>
          </cell>
        </row>
        <row r="279">
          <cell r="D279">
            <v>0</v>
          </cell>
        </row>
        <row r="280">
          <cell r="D280">
            <v>30294</v>
          </cell>
        </row>
        <row r="281">
          <cell r="D281">
            <v>-1</v>
          </cell>
        </row>
        <row r="282">
          <cell r="D282">
            <v>-1</v>
          </cell>
        </row>
        <row r="283">
          <cell r="D283">
            <v>0</v>
          </cell>
        </row>
        <row r="284">
          <cell r="D284">
            <v>30320</v>
          </cell>
        </row>
        <row r="285">
          <cell r="D285" t="str">
            <v>装备随机技能</v>
          </cell>
        </row>
        <row r="286">
          <cell r="D286">
            <v>60001</v>
          </cell>
        </row>
        <row r="287">
          <cell r="D287">
            <v>60002</v>
          </cell>
        </row>
        <row r="288">
          <cell r="D288">
            <v>60003</v>
          </cell>
        </row>
        <row r="289">
          <cell r="D289">
            <v>60004</v>
          </cell>
        </row>
        <row r="290">
          <cell r="D290">
            <v>60005</v>
          </cell>
        </row>
        <row r="291">
          <cell r="D291">
            <v>60006</v>
          </cell>
        </row>
        <row r="292">
          <cell r="D292">
            <v>60007</v>
          </cell>
        </row>
        <row r="293">
          <cell r="D293">
            <v>60008</v>
          </cell>
        </row>
        <row r="294">
          <cell r="D294">
            <v>60009</v>
          </cell>
        </row>
        <row r="295">
          <cell r="D295">
            <v>60010</v>
          </cell>
        </row>
        <row r="296">
          <cell r="D296">
            <v>60011</v>
          </cell>
        </row>
        <row r="297">
          <cell r="D297">
            <v>60012</v>
          </cell>
        </row>
        <row r="298">
          <cell r="D298">
            <v>60013</v>
          </cell>
        </row>
        <row r="299">
          <cell r="D299">
            <v>60501</v>
          </cell>
        </row>
        <row r="300">
          <cell r="D300">
            <v>60502</v>
          </cell>
        </row>
        <row r="301">
          <cell r="D301">
            <v>60503</v>
          </cell>
        </row>
        <row r="302">
          <cell r="D302">
            <v>60504</v>
          </cell>
        </row>
        <row r="303">
          <cell r="D303">
            <v>60505</v>
          </cell>
        </row>
        <row r="304">
          <cell r="D304">
            <v>60506</v>
          </cell>
        </row>
        <row r="305">
          <cell r="D305">
            <v>60507</v>
          </cell>
        </row>
        <row r="306">
          <cell r="D306">
            <v>60508</v>
          </cell>
        </row>
        <row r="307">
          <cell r="D307">
            <v>60509</v>
          </cell>
        </row>
        <row r="308">
          <cell r="D308">
            <v>60510</v>
          </cell>
        </row>
        <row r="309">
          <cell r="D309">
            <v>60511</v>
          </cell>
        </row>
        <row r="310">
          <cell r="D310">
            <v>60512</v>
          </cell>
        </row>
        <row r="311">
          <cell r="D311">
            <v>60513</v>
          </cell>
        </row>
        <row r="312">
          <cell r="D312">
            <v>61001</v>
          </cell>
        </row>
        <row r="313">
          <cell r="D313">
            <v>61002</v>
          </cell>
        </row>
        <row r="314">
          <cell r="D314">
            <v>61003</v>
          </cell>
        </row>
        <row r="315">
          <cell r="D315">
            <v>61004</v>
          </cell>
        </row>
        <row r="316">
          <cell r="D316">
            <v>61005</v>
          </cell>
        </row>
        <row r="317">
          <cell r="D317">
            <v>61006</v>
          </cell>
        </row>
        <row r="318">
          <cell r="D318">
            <v>61007</v>
          </cell>
        </row>
        <row r="319">
          <cell r="D319">
            <v>61008</v>
          </cell>
        </row>
        <row r="320">
          <cell r="D320">
            <v>61009</v>
          </cell>
        </row>
        <row r="321">
          <cell r="D321">
            <v>61010</v>
          </cell>
        </row>
        <row r="322">
          <cell r="D322">
            <v>61011</v>
          </cell>
        </row>
        <row r="323">
          <cell r="D323">
            <v>61012</v>
          </cell>
        </row>
        <row r="324">
          <cell r="D324">
            <v>61013</v>
          </cell>
        </row>
        <row r="325">
          <cell r="D325">
            <v>61501</v>
          </cell>
        </row>
        <row r="326">
          <cell r="D326">
            <v>61502</v>
          </cell>
        </row>
        <row r="327">
          <cell r="D327">
            <v>61503</v>
          </cell>
        </row>
        <row r="328">
          <cell r="D328">
            <v>61504</v>
          </cell>
        </row>
        <row r="329">
          <cell r="D329">
            <v>61505</v>
          </cell>
        </row>
        <row r="330">
          <cell r="D330">
            <v>61506</v>
          </cell>
        </row>
        <row r="331">
          <cell r="D331">
            <v>61507</v>
          </cell>
        </row>
        <row r="332">
          <cell r="D332">
            <v>61508</v>
          </cell>
        </row>
        <row r="333">
          <cell r="D333">
            <v>61509</v>
          </cell>
        </row>
        <row r="334">
          <cell r="D334">
            <v>61510</v>
          </cell>
        </row>
        <row r="335">
          <cell r="D335">
            <v>61511</v>
          </cell>
        </row>
        <row r="336">
          <cell r="D336">
            <v>61512</v>
          </cell>
        </row>
        <row r="337">
          <cell r="D337">
            <v>61513</v>
          </cell>
        </row>
        <row r="338">
          <cell r="D338">
            <v>62001</v>
          </cell>
        </row>
        <row r="339">
          <cell r="D339">
            <v>62002</v>
          </cell>
        </row>
        <row r="340">
          <cell r="D340">
            <v>62003</v>
          </cell>
        </row>
        <row r="341">
          <cell r="D341">
            <v>62004</v>
          </cell>
        </row>
        <row r="342">
          <cell r="D342">
            <v>62005</v>
          </cell>
        </row>
        <row r="343">
          <cell r="D343">
            <v>62006</v>
          </cell>
        </row>
        <row r="344">
          <cell r="D344">
            <v>62007</v>
          </cell>
        </row>
        <row r="345">
          <cell r="D345">
            <v>62008</v>
          </cell>
        </row>
        <row r="346">
          <cell r="D346">
            <v>62009</v>
          </cell>
        </row>
        <row r="347">
          <cell r="D347">
            <v>62010</v>
          </cell>
        </row>
        <row r="348">
          <cell r="D348">
            <v>62011</v>
          </cell>
        </row>
        <row r="349">
          <cell r="D349">
            <v>62012</v>
          </cell>
        </row>
        <row r="350">
          <cell r="D350">
            <v>62013</v>
          </cell>
        </row>
        <row r="351">
          <cell r="D351">
            <v>62501</v>
          </cell>
        </row>
        <row r="352">
          <cell r="D352">
            <v>62502</v>
          </cell>
        </row>
        <row r="353">
          <cell r="D353">
            <v>62503</v>
          </cell>
        </row>
        <row r="354">
          <cell r="D354">
            <v>62504</v>
          </cell>
        </row>
        <row r="355">
          <cell r="D355">
            <v>62505</v>
          </cell>
        </row>
        <row r="356">
          <cell r="D356">
            <v>62506</v>
          </cell>
        </row>
        <row r="357">
          <cell r="D357">
            <v>62507</v>
          </cell>
        </row>
        <row r="358">
          <cell r="D358">
            <v>62508</v>
          </cell>
        </row>
        <row r="359">
          <cell r="D359">
            <v>62509</v>
          </cell>
        </row>
        <row r="360">
          <cell r="D360">
            <v>62510</v>
          </cell>
        </row>
        <row r="361">
          <cell r="D361">
            <v>62511</v>
          </cell>
        </row>
        <row r="362">
          <cell r="D362">
            <v>62512</v>
          </cell>
        </row>
        <row r="363">
          <cell r="D363">
            <v>62513</v>
          </cell>
        </row>
        <row r="364">
          <cell r="D364">
            <v>63001</v>
          </cell>
        </row>
        <row r="365">
          <cell r="D365">
            <v>63002</v>
          </cell>
        </row>
        <row r="366">
          <cell r="D366">
            <v>63003</v>
          </cell>
        </row>
        <row r="367">
          <cell r="D367">
            <v>63004</v>
          </cell>
        </row>
        <row r="368">
          <cell r="D368">
            <v>63005</v>
          </cell>
        </row>
        <row r="369">
          <cell r="D369">
            <v>63006</v>
          </cell>
        </row>
        <row r="370">
          <cell r="D370">
            <v>63007</v>
          </cell>
        </row>
        <row r="371">
          <cell r="D371">
            <v>63008</v>
          </cell>
        </row>
        <row r="372">
          <cell r="D372">
            <v>63009</v>
          </cell>
        </row>
        <row r="373">
          <cell r="D373">
            <v>63010</v>
          </cell>
        </row>
        <row r="374">
          <cell r="D374">
            <v>63011</v>
          </cell>
        </row>
        <row r="375">
          <cell r="D375">
            <v>63012</v>
          </cell>
        </row>
        <row r="376">
          <cell r="D376">
            <v>63013</v>
          </cell>
        </row>
        <row r="377">
          <cell r="D377">
            <v>63501</v>
          </cell>
        </row>
        <row r="378">
          <cell r="D378">
            <v>63502</v>
          </cell>
        </row>
        <row r="379">
          <cell r="D379">
            <v>63503</v>
          </cell>
        </row>
        <row r="380">
          <cell r="D380">
            <v>63504</v>
          </cell>
        </row>
        <row r="381">
          <cell r="D381">
            <v>63505</v>
          </cell>
        </row>
        <row r="382">
          <cell r="D382">
            <v>63506</v>
          </cell>
        </row>
        <row r="383">
          <cell r="D383">
            <v>63507</v>
          </cell>
        </row>
        <row r="384">
          <cell r="D384">
            <v>63508</v>
          </cell>
        </row>
        <row r="385">
          <cell r="D385">
            <v>63509</v>
          </cell>
        </row>
        <row r="386">
          <cell r="D386">
            <v>63510</v>
          </cell>
        </row>
        <row r="387">
          <cell r="D387">
            <v>63511</v>
          </cell>
        </row>
        <row r="388">
          <cell r="D388">
            <v>63512</v>
          </cell>
        </row>
        <row r="389">
          <cell r="D389">
            <v>63513</v>
          </cell>
        </row>
        <row r="390">
          <cell r="D390">
            <v>64001</v>
          </cell>
        </row>
        <row r="391">
          <cell r="D391">
            <v>64002</v>
          </cell>
        </row>
        <row r="392">
          <cell r="D392">
            <v>64003</v>
          </cell>
        </row>
        <row r="393">
          <cell r="D393">
            <v>64004</v>
          </cell>
        </row>
        <row r="394">
          <cell r="D394">
            <v>64005</v>
          </cell>
        </row>
        <row r="395">
          <cell r="D395">
            <v>64006</v>
          </cell>
        </row>
        <row r="396">
          <cell r="D396">
            <v>64007</v>
          </cell>
        </row>
        <row r="397">
          <cell r="D397">
            <v>64008</v>
          </cell>
        </row>
        <row r="398">
          <cell r="D398">
            <v>64009</v>
          </cell>
        </row>
        <row r="399">
          <cell r="D399">
            <v>64010</v>
          </cell>
        </row>
        <row r="400">
          <cell r="D400">
            <v>64011</v>
          </cell>
        </row>
        <row r="401">
          <cell r="D401">
            <v>64012</v>
          </cell>
        </row>
        <row r="402">
          <cell r="D402">
            <v>64013</v>
          </cell>
        </row>
        <row r="403">
          <cell r="D403">
            <v>64501</v>
          </cell>
        </row>
        <row r="404">
          <cell r="D404">
            <v>64502</v>
          </cell>
        </row>
        <row r="405">
          <cell r="D405">
            <v>64503</v>
          </cell>
        </row>
        <row r="406">
          <cell r="D406">
            <v>64504</v>
          </cell>
        </row>
        <row r="407">
          <cell r="D407">
            <v>64505</v>
          </cell>
        </row>
        <row r="408">
          <cell r="D408">
            <v>64506</v>
          </cell>
        </row>
        <row r="409">
          <cell r="D409">
            <v>64507</v>
          </cell>
        </row>
        <row r="410">
          <cell r="D410">
            <v>64508</v>
          </cell>
        </row>
        <row r="411">
          <cell r="D411">
            <v>64509</v>
          </cell>
        </row>
        <row r="412">
          <cell r="D412">
            <v>64510</v>
          </cell>
        </row>
        <row r="413">
          <cell r="D413">
            <v>64511</v>
          </cell>
        </row>
        <row r="414">
          <cell r="D414">
            <v>64512</v>
          </cell>
        </row>
        <row r="415">
          <cell r="D415">
            <v>64513</v>
          </cell>
        </row>
        <row r="416">
          <cell r="D416">
            <v>65001</v>
          </cell>
        </row>
        <row r="417">
          <cell r="D417">
            <v>65002</v>
          </cell>
        </row>
        <row r="418">
          <cell r="D418">
            <v>65003</v>
          </cell>
        </row>
        <row r="419">
          <cell r="D419">
            <v>65004</v>
          </cell>
        </row>
        <row r="420">
          <cell r="D420">
            <v>65005</v>
          </cell>
        </row>
        <row r="421">
          <cell r="D421">
            <v>65006</v>
          </cell>
        </row>
        <row r="422">
          <cell r="D422">
            <v>65007</v>
          </cell>
        </row>
        <row r="423">
          <cell r="D423">
            <v>65008</v>
          </cell>
        </row>
        <row r="424">
          <cell r="D424">
            <v>65009</v>
          </cell>
        </row>
        <row r="425">
          <cell r="D425">
            <v>65010</v>
          </cell>
        </row>
        <row r="426">
          <cell r="D426">
            <v>65011</v>
          </cell>
        </row>
        <row r="427">
          <cell r="D427">
            <v>65012</v>
          </cell>
        </row>
        <row r="428">
          <cell r="D428">
            <v>65013</v>
          </cell>
        </row>
        <row r="429">
          <cell r="D429">
            <v>65501</v>
          </cell>
        </row>
        <row r="430">
          <cell r="D430">
            <v>65502</v>
          </cell>
        </row>
        <row r="431">
          <cell r="D431">
            <v>65503</v>
          </cell>
        </row>
        <row r="432">
          <cell r="D432">
            <v>65504</v>
          </cell>
        </row>
        <row r="433">
          <cell r="D433">
            <v>65505</v>
          </cell>
        </row>
        <row r="434">
          <cell r="D434">
            <v>65506</v>
          </cell>
        </row>
        <row r="435">
          <cell r="D435">
            <v>65507</v>
          </cell>
        </row>
        <row r="436">
          <cell r="D436">
            <v>65508</v>
          </cell>
        </row>
        <row r="437">
          <cell r="D437">
            <v>65509</v>
          </cell>
        </row>
        <row r="438">
          <cell r="D438">
            <v>65510</v>
          </cell>
        </row>
        <row r="439">
          <cell r="D439">
            <v>65511</v>
          </cell>
        </row>
        <row r="440">
          <cell r="D440">
            <v>65512</v>
          </cell>
        </row>
        <row r="441">
          <cell r="D441">
            <v>65513</v>
          </cell>
        </row>
        <row r="442">
          <cell r="D442">
            <v>66001</v>
          </cell>
        </row>
        <row r="443">
          <cell r="D443">
            <v>66002</v>
          </cell>
        </row>
        <row r="444">
          <cell r="D444">
            <v>66003</v>
          </cell>
        </row>
        <row r="445">
          <cell r="D445">
            <v>66004</v>
          </cell>
        </row>
        <row r="446">
          <cell r="D446">
            <v>66005</v>
          </cell>
        </row>
        <row r="447">
          <cell r="D447">
            <v>66006</v>
          </cell>
        </row>
        <row r="448">
          <cell r="D448">
            <v>66007</v>
          </cell>
        </row>
        <row r="449">
          <cell r="D449">
            <v>66008</v>
          </cell>
        </row>
        <row r="450">
          <cell r="D450">
            <v>66009</v>
          </cell>
        </row>
        <row r="451">
          <cell r="D451">
            <v>66010</v>
          </cell>
        </row>
        <row r="452">
          <cell r="D452">
            <v>66011</v>
          </cell>
        </row>
        <row r="453">
          <cell r="D453">
            <v>66012</v>
          </cell>
        </row>
        <row r="454">
          <cell r="D454">
            <v>66013</v>
          </cell>
        </row>
        <row r="455">
          <cell r="D455">
            <v>66501</v>
          </cell>
        </row>
        <row r="456">
          <cell r="D456">
            <v>66502</v>
          </cell>
        </row>
        <row r="457">
          <cell r="D457">
            <v>66503</v>
          </cell>
        </row>
        <row r="458">
          <cell r="D458">
            <v>66504</v>
          </cell>
        </row>
        <row r="459">
          <cell r="D459">
            <v>66505</v>
          </cell>
        </row>
        <row r="460">
          <cell r="D460">
            <v>66506</v>
          </cell>
        </row>
        <row r="461">
          <cell r="D461">
            <v>66507</v>
          </cell>
        </row>
        <row r="462">
          <cell r="D462">
            <v>66508</v>
          </cell>
        </row>
        <row r="463">
          <cell r="D463">
            <v>66509</v>
          </cell>
        </row>
        <row r="464">
          <cell r="D464">
            <v>66510</v>
          </cell>
        </row>
        <row r="465">
          <cell r="D465">
            <v>66511</v>
          </cell>
        </row>
        <row r="466">
          <cell r="D466">
            <v>66512</v>
          </cell>
        </row>
        <row r="467">
          <cell r="D467">
            <v>66513</v>
          </cell>
        </row>
        <row r="468">
          <cell r="D468">
            <v>67001</v>
          </cell>
        </row>
        <row r="469">
          <cell r="D469">
            <v>67002</v>
          </cell>
        </row>
        <row r="470">
          <cell r="D470">
            <v>67003</v>
          </cell>
        </row>
        <row r="471">
          <cell r="D471">
            <v>67004</v>
          </cell>
        </row>
        <row r="472">
          <cell r="D472">
            <v>67005</v>
          </cell>
        </row>
        <row r="473">
          <cell r="D473">
            <v>67006</v>
          </cell>
        </row>
        <row r="474">
          <cell r="D474">
            <v>67007</v>
          </cell>
        </row>
        <row r="475">
          <cell r="D475">
            <v>67008</v>
          </cell>
        </row>
        <row r="476">
          <cell r="D476">
            <v>67009</v>
          </cell>
        </row>
        <row r="477">
          <cell r="D477">
            <v>67010</v>
          </cell>
        </row>
        <row r="478">
          <cell r="D478">
            <v>67011</v>
          </cell>
        </row>
        <row r="479">
          <cell r="D479">
            <v>67012</v>
          </cell>
        </row>
        <row r="480">
          <cell r="D480">
            <v>67013</v>
          </cell>
        </row>
        <row r="481">
          <cell r="D481">
            <v>67501</v>
          </cell>
        </row>
        <row r="482">
          <cell r="D482">
            <v>67502</v>
          </cell>
        </row>
        <row r="483">
          <cell r="D483">
            <v>67503</v>
          </cell>
        </row>
        <row r="484">
          <cell r="D484">
            <v>67504</v>
          </cell>
        </row>
        <row r="485">
          <cell r="D485">
            <v>67505</v>
          </cell>
        </row>
        <row r="486">
          <cell r="D486">
            <v>67506</v>
          </cell>
        </row>
        <row r="487">
          <cell r="D487">
            <v>67507</v>
          </cell>
        </row>
        <row r="488">
          <cell r="D488">
            <v>67508</v>
          </cell>
        </row>
        <row r="489">
          <cell r="D489">
            <v>67509</v>
          </cell>
        </row>
        <row r="490">
          <cell r="D490">
            <v>67510</v>
          </cell>
        </row>
        <row r="491">
          <cell r="D491">
            <v>67511</v>
          </cell>
        </row>
        <row r="492">
          <cell r="D492">
            <v>67512</v>
          </cell>
        </row>
        <row r="493">
          <cell r="D493">
            <v>67513</v>
          </cell>
        </row>
        <row r="494">
          <cell r="D494">
            <v>68001</v>
          </cell>
        </row>
        <row r="495">
          <cell r="D495">
            <v>68002</v>
          </cell>
        </row>
        <row r="496">
          <cell r="D496">
            <v>68003</v>
          </cell>
        </row>
        <row r="497">
          <cell r="D497">
            <v>68004</v>
          </cell>
        </row>
        <row r="498">
          <cell r="D498">
            <v>68005</v>
          </cell>
        </row>
        <row r="499">
          <cell r="D499">
            <v>68006</v>
          </cell>
        </row>
        <row r="500">
          <cell r="D500">
            <v>68007</v>
          </cell>
        </row>
        <row r="501">
          <cell r="D501">
            <v>68008</v>
          </cell>
        </row>
        <row r="502">
          <cell r="D502">
            <v>68009</v>
          </cell>
        </row>
        <row r="503">
          <cell r="D503">
            <v>68010</v>
          </cell>
        </row>
        <row r="504">
          <cell r="D504">
            <v>68011</v>
          </cell>
        </row>
        <row r="505">
          <cell r="D505">
            <v>68012</v>
          </cell>
        </row>
        <row r="506">
          <cell r="D506">
            <v>68013</v>
          </cell>
        </row>
        <row r="507">
          <cell r="D507">
            <v>68501</v>
          </cell>
        </row>
        <row r="508">
          <cell r="D508">
            <v>68502</v>
          </cell>
        </row>
        <row r="509">
          <cell r="D509">
            <v>68503</v>
          </cell>
        </row>
        <row r="510">
          <cell r="D510">
            <v>68504</v>
          </cell>
        </row>
        <row r="511">
          <cell r="D511">
            <v>68505</v>
          </cell>
        </row>
        <row r="512">
          <cell r="D512">
            <v>68506</v>
          </cell>
        </row>
        <row r="513">
          <cell r="D513">
            <v>68507</v>
          </cell>
        </row>
        <row r="514">
          <cell r="D514">
            <v>68508</v>
          </cell>
        </row>
        <row r="515">
          <cell r="D515">
            <v>68509</v>
          </cell>
        </row>
        <row r="516">
          <cell r="D516">
            <v>68510</v>
          </cell>
        </row>
        <row r="517">
          <cell r="D517">
            <v>68511</v>
          </cell>
        </row>
        <row r="518">
          <cell r="D518">
            <v>68512</v>
          </cell>
        </row>
        <row r="519">
          <cell r="D519">
            <v>68513</v>
          </cell>
        </row>
        <row r="520">
          <cell r="D520">
            <v>69001</v>
          </cell>
        </row>
        <row r="521">
          <cell r="D521">
            <v>69002</v>
          </cell>
        </row>
        <row r="522">
          <cell r="D522">
            <v>69003</v>
          </cell>
        </row>
        <row r="523">
          <cell r="D523">
            <v>69004</v>
          </cell>
        </row>
        <row r="524">
          <cell r="D524">
            <v>69005</v>
          </cell>
        </row>
        <row r="525">
          <cell r="D525">
            <v>69006</v>
          </cell>
        </row>
        <row r="526">
          <cell r="D526">
            <v>69007</v>
          </cell>
        </row>
        <row r="527">
          <cell r="D527">
            <v>69008</v>
          </cell>
        </row>
        <row r="528">
          <cell r="D528">
            <v>69009</v>
          </cell>
        </row>
        <row r="529">
          <cell r="D529">
            <v>69010</v>
          </cell>
        </row>
        <row r="530">
          <cell r="D530">
            <v>69011</v>
          </cell>
        </row>
        <row r="531">
          <cell r="D531">
            <v>69012</v>
          </cell>
        </row>
        <row r="532">
          <cell r="D532">
            <v>69013</v>
          </cell>
        </row>
        <row r="533">
          <cell r="D533">
            <v>70001</v>
          </cell>
        </row>
        <row r="534">
          <cell r="D534">
            <v>70002</v>
          </cell>
        </row>
        <row r="535">
          <cell r="D535">
            <v>70003</v>
          </cell>
        </row>
        <row r="536">
          <cell r="D536">
            <v>70004</v>
          </cell>
        </row>
        <row r="537">
          <cell r="D537">
            <v>70005</v>
          </cell>
        </row>
        <row r="538">
          <cell r="D538">
            <v>71001</v>
          </cell>
        </row>
        <row r="539">
          <cell r="D539">
            <v>71002</v>
          </cell>
        </row>
        <row r="540">
          <cell r="D540" t="str">
            <v>装备主动技能</v>
          </cell>
        </row>
        <row r="541">
          <cell r="D541">
            <v>10111</v>
          </cell>
        </row>
        <row r="542">
          <cell r="D542">
            <v>10251</v>
          </cell>
        </row>
        <row r="543">
          <cell r="D543">
            <v>10261</v>
          </cell>
        </row>
        <row r="544">
          <cell r="D544">
            <v>101</v>
          </cell>
        </row>
        <row r="545">
          <cell r="D545">
            <v>0</v>
          </cell>
        </row>
        <row r="546">
          <cell r="D546">
            <v>31001</v>
          </cell>
        </row>
        <row r="547">
          <cell r="D547">
            <v>31002</v>
          </cell>
        </row>
        <row r="548">
          <cell r="D548">
            <v>0</v>
          </cell>
        </row>
        <row r="549">
          <cell r="D549">
            <v>110171</v>
          </cell>
        </row>
        <row r="550">
          <cell r="D550">
            <v>110221</v>
          </cell>
        </row>
        <row r="551">
          <cell r="D551">
            <v>0</v>
          </cell>
        </row>
        <row r="552">
          <cell r="D552">
            <v>0</v>
          </cell>
        </row>
        <row r="553">
          <cell r="D553">
            <v>0</v>
          </cell>
        </row>
        <row r="554">
          <cell r="D554">
            <v>10271</v>
          </cell>
        </row>
        <row r="555">
          <cell r="D555">
            <v>101</v>
          </cell>
        </row>
        <row r="556">
          <cell r="D556">
            <v>0</v>
          </cell>
        </row>
        <row r="557">
          <cell r="D557">
            <v>0</v>
          </cell>
        </row>
        <row r="558">
          <cell r="D558">
            <v>102</v>
          </cell>
        </row>
        <row r="559">
          <cell r="D559">
            <v>0</v>
          </cell>
        </row>
        <row r="560">
          <cell r="D560">
            <v>0</v>
          </cell>
        </row>
        <row r="561">
          <cell r="D561">
            <v>103</v>
          </cell>
        </row>
        <row r="562">
          <cell r="D562">
            <v>102</v>
          </cell>
        </row>
        <row r="563">
          <cell r="D563">
            <v>0</v>
          </cell>
        </row>
        <row r="564">
          <cell r="D564">
            <v>0</v>
          </cell>
        </row>
        <row r="565">
          <cell r="D565">
            <v>19002</v>
          </cell>
        </row>
        <row r="566">
          <cell r="D566">
            <v>20218</v>
          </cell>
        </row>
        <row r="567">
          <cell r="D567">
            <v>0</v>
          </cell>
        </row>
        <row r="568">
          <cell r="D568">
            <v>0</v>
          </cell>
        </row>
        <row r="569">
          <cell r="D569">
            <v>19002</v>
          </cell>
        </row>
        <row r="570">
          <cell r="D570">
            <v>20011</v>
          </cell>
        </row>
        <row r="571">
          <cell r="D571">
            <v>0</v>
          </cell>
        </row>
        <row r="572">
          <cell r="D572">
            <v>0</v>
          </cell>
        </row>
        <row r="573">
          <cell r="D573">
            <v>0</v>
          </cell>
        </row>
        <row r="574">
          <cell r="D574">
            <v>19002</v>
          </cell>
        </row>
        <row r="575">
          <cell r="D575">
            <v>20031</v>
          </cell>
        </row>
        <row r="576">
          <cell r="D576">
            <v>0</v>
          </cell>
        </row>
        <row r="577">
          <cell r="D577">
            <v>0</v>
          </cell>
        </row>
        <row r="578">
          <cell r="D578">
            <v>0</v>
          </cell>
        </row>
        <row r="579">
          <cell r="D579">
            <v>19002</v>
          </cell>
        </row>
        <row r="580">
          <cell r="D580">
            <v>20011</v>
          </cell>
        </row>
        <row r="581">
          <cell r="D581">
            <v>0</v>
          </cell>
        </row>
        <row r="582">
          <cell r="D582">
            <v>0</v>
          </cell>
        </row>
        <row r="583">
          <cell r="D583">
            <v>0</v>
          </cell>
        </row>
        <row r="584">
          <cell r="D584">
            <v>19002</v>
          </cell>
        </row>
        <row r="585">
          <cell r="D585">
            <v>20031</v>
          </cell>
        </row>
        <row r="586">
          <cell r="D586">
            <v>0</v>
          </cell>
        </row>
        <row r="587">
          <cell r="D587">
            <v>0</v>
          </cell>
        </row>
        <row r="588">
          <cell r="D588">
            <v>0</v>
          </cell>
        </row>
        <row r="589">
          <cell r="D589">
            <v>19002</v>
          </cell>
        </row>
        <row r="590">
          <cell r="D590">
            <v>20011</v>
          </cell>
        </row>
        <row r="591">
          <cell r="D591">
            <v>0</v>
          </cell>
        </row>
        <row r="592">
          <cell r="D592">
            <v>0</v>
          </cell>
        </row>
        <row r="593">
          <cell r="D593">
            <v>0</v>
          </cell>
        </row>
        <row r="594">
          <cell r="D594">
            <v>19002</v>
          </cell>
        </row>
        <row r="595">
          <cell r="D595">
            <v>20031</v>
          </cell>
        </row>
        <row r="596">
          <cell r="D596">
            <v>0</v>
          </cell>
        </row>
        <row r="597">
          <cell r="D597">
            <v>0</v>
          </cell>
        </row>
        <row r="598">
          <cell r="D598">
            <v>0</v>
          </cell>
        </row>
        <row r="599">
          <cell r="D599">
            <v>19002</v>
          </cell>
        </row>
        <row r="600">
          <cell r="D600">
            <v>20011</v>
          </cell>
        </row>
        <row r="601">
          <cell r="D601">
            <v>0</v>
          </cell>
        </row>
        <row r="602">
          <cell r="D602">
            <v>0</v>
          </cell>
        </row>
        <row r="603">
          <cell r="D603">
            <v>0</v>
          </cell>
        </row>
        <row r="604">
          <cell r="D604">
            <v>19002</v>
          </cell>
        </row>
        <row r="605">
          <cell r="D605">
            <v>20011</v>
          </cell>
        </row>
        <row r="606">
          <cell r="D606">
            <v>0</v>
          </cell>
        </row>
        <row r="607">
          <cell r="D607">
            <v>0</v>
          </cell>
        </row>
        <row r="608">
          <cell r="D608">
            <v>0</v>
          </cell>
        </row>
        <row r="609">
          <cell r="D609">
            <v>19002</v>
          </cell>
        </row>
        <row r="610">
          <cell r="D610">
            <v>20011</v>
          </cell>
        </row>
        <row r="611">
          <cell r="D611">
            <v>20219</v>
          </cell>
        </row>
        <row r="612">
          <cell r="D612">
            <v>19002</v>
          </cell>
        </row>
        <row r="613">
          <cell r="D613">
            <v>0</v>
          </cell>
        </row>
        <row r="614">
          <cell r="D614">
            <v>0</v>
          </cell>
        </row>
        <row r="615">
          <cell r="D615">
            <v>19003</v>
          </cell>
        </row>
        <row r="616">
          <cell r="D616">
            <v>20021</v>
          </cell>
        </row>
        <row r="617">
          <cell r="D617">
            <v>20011</v>
          </cell>
        </row>
        <row r="618">
          <cell r="D618">
            <v>0</v>
          </cell>
        </row>
        <row r="619">
          <cell r="D619">
            <v>19001</v>
          </cell>
        </row>
        <row r="620">
          <cell r="D620">
            <v>19002</v>
          </cell>
        </row>
        <row r="621">
          <cell r="D621">
            <v>0</v>
          </cell>
        </row>
        <row r="622">
          <cell r="D622">
            <v>19002</v>
          </cell>
        </row>
        <row r="623">
          <cell r="D623">
            <v>20041</v>
          </cell>
        </row>
        <row r="624">
          <cell r="D624">
            <v>0</v>
          </cell>
        </row>
        <row r="625">
          <cell r="D625">
            <v>20220</v>
          </cell>
        </row>
        <row r="626">
          <cell r="D626">
            <v>20091</v>
          </cell>
        </row>
        <row r="627">
          <cell r="D627">
            <v>0</v>
          </cell>
        </row>
        <row r="628">
          <cell r="D628">
            <v>20011</v>
          </cell>
        </row>
        <row r="629">
          <cell r="D629">
            <v>20071</v>
          </cell>
        </row>
        <row r="630">
          <cell r="D630">
            <v>19005</v>
          </cell>
        </row>
        <row r="631">
          <cell r="D631">
            <v>19002</v>
          </cell>
        </row>
        <row r="632">
          <cell r="D632">
            <v>0</v>
          </cell>
        </row>
        <row r="633">
          <cell r="D633">
            <v>19006</v>
          </cell>
        </row>
        <row r="634">
          <cell r="D634">
            <v>20091</v>
          </cell>
        </row>
        <row r="635">
          <cell r="D635">
            <v>20171</v>
          </cell>
        </row>
        <row r="636">
          <cell r="D636">
            <v>0</v>
          </cell>
        </row>
        <row r="637">
          <cell r="D637">
            <v>0</v>
          </cell>
        </row>
        <row r="638">
          <cell r="D638">
            <v>19002</v>
          </cell>
        </row>
        <row r="639">
          <cell r="D639">
            <v>19001</v>
          </cell>
        </row>
        <row r="640">
          <cell r="D640">
            <v>0</v>
          </cell>
        </row>
        <row r="641">
          <cell r="D641">
            <v>19002</v>
          </cell>
        </row>
        <row r="642">
          <cell r="D642">
            <v>20101</v>
          </cell>
        </row>
        <row r="643">
          <cell r="D643">
            <v>20111</v>
          </cell>
        </row>
        <row r="644">
          <cell r="D644">
            <v>0</v>
          </cell>
        </row>
        <row r="645">
          <cell r="D645">
            <v>0</v>
          </cell>
        </row>
        <row r="646">
          <cell r="D646">
            <v>19003</v>
          </cell>
        </row>
        <row r="647">
          <cell r="D647">
            <v>0</v>
          </cell>
        </row>
        <row r="648">
          <cell r="D648">
            <v>19002</v>
          </cell>
        </row>
        <row r="649">
          <cell r="D649">
            <v>20131</v>
          </cell>
        </row>
        <row r="650">
          <cell r="D650">
            <v>20141</v>
          </cell>
        </row>
        <row r="651">
          <cell r="D651">
            <v>19001</v>
          </cell>
        </row>
        <row r="652">
          <cell r="D652">
            <v>0</v>
          </cell>
        </row>
        <row r="653">
          <cell r="D653">
            <v>19002</v>
          </cell>
        </row>
        <row r="654">
          <cell r="D654">
            <v>20221</v>
          </cell>
        </row>
        <row r="655">
          <cell r="D655">
            <v>20081</v>
          </cell>
        </row>
        <row r="656">
          <cell r="D656">
            <v>0</v>
          </cell>
        </row>
        <row r="657">
          <cell r="D657">
            <v>0</v>
          </cell>
        </row>
        <row r="658">
          <cell r="D658">
            <v>20011</v>
          </cell>
        </row>
        <row r="659">
          <cell r="D659">
            <v>0</v>
          </cell>
        </row>
        <row r="660">
          <cell r="D660">
            <v>19001</v>
          </cell>
        </row>
        <row r="661">
          <cell r="D661">
            <v>20011</v>
          </cell>
        </row>
        <row r="662">
          <cell r="D662">
            <v>19002</v>
          </cell>
        </row>
        <row r="663">
          <cell r="D663">
            <v>20201</v>
          </cell>
        </row>
        <row r="664">
          <cell r="D664">
            <v>0</v>
          </cell>
        </row>
        <row r="665">
          <cell r="D665">
            <v>0</v>
          </cell>
        </row>
        <row r="666">
          <cell r="D666">
            <v>20202</v>
          </cell>
        </row>
        <row r="667">
          <cell r="D667">
            <v>20203</v>
          </cell>
        </row>
        <row r="668">
          <cell r="D668">
            <v>20204</v>
          </cell>
        </row>
        <row r="669">
          <cell r="D669">
            <v>20206</v>
          </cell>
        </row>
        <row r="670">
          <cell r="D670">
            <v>20205</v>
          </cell>
        </row>
        <row r="671">
          <cell r="D671">
            <v>20205</v>
          </cell>
        </row>
        <row r="672">
          <cell r="D672">
            <v>20205</v>
          </cell>
        </row>
        <row r="673">
          <cell r="D673">
            <v>20205</v>
          </cell>
        </row>
        <row r="674">
          <cell r="D674">
            <v>20205</v>
          </cell>
        </row>
        <row r="675">
          <cell r="D675">
            <v>20205</v>
          </cell>
        </row>
        <row r="676">
          <cell r="D676">
            <v>20205</v>
          </cell>
        </row>
        <row r="677">
          <cell r="D677">
            <v>20041</v>
          </cell>
        </row>
        <row r="678">
          <cell r="D678">
            <v>19003</v>
          </cell>
        </row>
        <row r="679">
          <cell r="D679">
            <v>20011</v>
          </cell>
        </row>
        <row r="680">
          <cell r="D680">
            <v>0</v>
          </cell>
        </row>
        <row r="681">
          <cell r="D681">
            <v>20204</v>
          </cell>
        </row>
        <row r="682">
          <cell r="D682">
            <v>0</v>
          </cell>
        </row>
        <row r="683">
          <cell r="D683">
            <v>0</v>
          </cell>
        </row>
        <row r="684">
          <cell r="D684">
            <v>0</v>
          </cell>
        </row>
        <row r="685">
          <cell r="D685">
            <v>20213</v>
          </cell>
        </row>
        <row r="686">
          <cell r="D686">
            <v>20215</v>
          </cell>
        </row>
        <row r="687">
          <cell r="D687">
            <v>20203</v>
          </cell>
        </row>
        <row r="688">
          <cell r="D688">
            <v>20216</v>
          </cell>
        </row>
        <row r="689">
          <cell r="D689">
            <v>0</v>
          </cell>
        </row>
        <row r="690">
          <cell r="D690">
            <v>0</v>
          </cell>
        </row>
        <row r="691">
          <cell r="D691">
            <v>0</v>
          </cell>
        </row>
        <row r="692">
          <cell r="D692">
            <v>0</v>
          </cell>
        </row>
        <row r="693">
          <cell r="D693">
            <v>0</v>
          </cell>
        </row>
        <row r="694">
          <cell r="D694">
            <v>20204</v>
          </cell>
        </row>
        <row r="695">
          <cell r="D695">
            <v>20204</v>
          </cell>
        </row>
        <row r="696">
          <cell r="D696">
            <v>20204</v>
          </cell>
        </row>
        <row r="697">
          <cell r="D697">
            <v>20204</v>
          </cell>
        </row>
        <row r="698">
          <cell r="D698">
            <v>20204</v>
          </cell>
        </row>
        <row r="699">
          <cell r="D699">
            <v>19007</v>
          </cell>
        </row>
        <row r="700">
          <cell r="D700">
            <v>0</v>
          </cell>
        </row>
        <row r="701">
          <cell r="D701">
            <v>0</v>
          </cell>
        </row>
        <row r="702">
          <cell r="D702">
            <v>20222</v>
          </cell>
        </row>
        <row r="703">
          <cell r="D703">
            <v>20223</v>
          </cell>
        </row>
        <row r="704">
          <cell r="D704">
            <v>20223</v>
          </cell>
        </row>
        <row r="705">
          <cell r="D705">
            <v>20223</v>
          </cell>
        </row>
        <row r="706">
          <cell r="D706">
            <v>20223</v>
          </cell>
        </row>
        <row r="707">
          <cell r="D707">
            <v>20223</v>
          </cell>
        </row>
        <row r="708">
          <cell r="D708">
            <v>20223</v>
          </cell>
        </row>
        <row r="709">
          <cell r="D709">
            <v>20223</v>
          </cell>
        </row>
        <row r="710">
          <cell r="D710">
            <v>20223</v>
          </cell>
        </row>
        <row r="711">
          <cell r="D711">
            <v>19008</v>
          </cell>
        </row>
        <row r="712">
          <cell r="D712">
            <v>20226</v>
          </cell>
        </row>
        <row r="713">
          <cell r="D713">
            <v>50122</v>
          </cell>
        </row>
        <row r="714">
          <cell r="D714">
            <v>19005</v>
          </cell>
        </row>
        <row r="715">
          <cell r="D715">
            <v>20224</v>
          </cell>
        </row>
        <row r="716">
          <cell r="D716">
            <v>19003</v>
          </cell>
        </row>
        <row r="717">
          <cell r="D717">
            <v>20225</v>
          </cell>
        </row>
        <row r="718">
          <cell r="D718">
            <v>50101</v>
          </cell>
        </row>
        <row r="719">
          <cell r="D719">
            <v>50102</v>
          </cell>
        </row>
        <row r="720">
          <cell r="D720">
            <v>50103</v>
          </cell>
        </row>
        <row r="721">
          <cell r="D721">
            <v>50103</v>
          </cell>
        </row>
        <row r="722">
          <cell r="D722">
            <v>50103</v>
          </cell>
        </row>
        <row r="723">
          <cell r="D723">
            <v>50103</v>
          </cell>
        </row>
        <row r="724">
          <cell r="D724">
            <v>50103</v>
          </cell>
        </row>
        <row r="725">
          <cell r="D725">
            <v>50104</v>
          </cell>
        </row>
        <row r="726">
          <cell r="D726">
            <v>50105</v>
          </cell>
        </row>
        <row r="727">
          <cell r="D727">
            <v>50105</v>
          </cell>
        </row>
        <row r="728">
          <cell r="D728">
            <v>50105</v>
          </cell>
        </row>
        <row r="729">
          <cell r="D729">
            <v>50105</v>
          </cell>
        </row>
        <row r="730">
          <cell r="D730">
            <v>50105</v>
          </cell>
        </row>
        <row r="731">
          <cell r="D731">
            <v>50106</v>
          </cell>
        </row>
        <row r="732">
          <cell r="D732">
            <v>50106</v>
          </cell>
        </row>
        <row r="733">
          <cell r="D733">
            <v>50106</v>
          </cell>
        </row>
        <row r="734">
          <cell r="D734">
            <v>50106</v>
          </cell>
        </row>
        <row r="735">
          <cell r="D735">
            <v>50106</v>
          </cell>
        </row>
        <row r="736">
          <cell r="D736">
            <v>50107</v>
          </cell>
        </row>
        <row r="737">
          <cell r="D737">
            <v>50107</v>
          </cell>
        </row>
        <row r="738">
          <cell r="D738">
            <v>50107</v>
          </cell>
        </row>
        <row r="739">
          <cell r="D739">
            <v>50107</v>
          </cell>
        </row>
        <row r="740">
          <cell r="D740">
            <v>50107</v>
          </cell>
        </row>
        <row r="741">
          <cell r="D741">
            <v>50108</v>
          </cell>
        </row>
        <row r="742">
          <cell r="D742">
            <v>50108</v>
          </cell>
        </row>
        <row r="743">
          <cell r="D743">
            <v>50108</v>
          </cell>
        </row>
        <row r="744">
          <cell r="D744">
            <v>50108</v>
          </cell>
        </row>
        <row r="745">
          <cell r="D745">
            <v>50109</v>
          </cell>
        </row>
        <row r="746">
          <cell r="D746">
            <v>0</v>
          </cell>
        </row>
        <row r="747">
          <cell r="D747">
            <v>0</v>
          </cell>
        </row>
        <row r="748">
          <cell r="D748">
            <v>0</v>
          </cell>
        </row>
        <row r="749">
          <cell r="D749">
            <v>0</v>
          </cell>
        </row>
        <row r="750">
          <cell r="D750">
            <v>0</v>
          </cell>
        </row>
        <row r="751">
          <cell r="D751">
            <v>50111</v>
          </cell>
        </row>
        <row r="752">
          <cell r="D752">
            <v>50111</v>
          </cell>
        </row>
        <row r="753">
          <cell r="D753">
            <v>50111</v>
          </cell>
        </row>
        <row r="754">
          <cell r="D754">
            <v>50111</v>
          </cell>
        </row>
        <row r="755">
          <cell r="D755">
            <v>50111</v>
          </cell>
        </row>
        <row r="756">
          <cell r="D756">
            <v>50112</v>
          </cell>
        </row>
        <row r="757">
          <cell r="D757">
            <v>0</v>
          </cell>
        </row>
        <row r="758">
          <cell r="D758">
            <v>0</v>
          </cell>
        </row>
        <row r="759">
          <cell r="D759">
            <v>0</v>
          </cell>
        </row>
        <row r="760">
          <cell r="D760">
            <v>0</v>
          </cell>
        </row>
        <row r="761">
          <cell r="D761">
            <v>0</v>
          </cell>
        </row>
        <row r="762">
          <cell r="D762">
            <v>50114</v>
          </cell>
        </row>
        <row r="763">
          <cell r="D763">
            <v>50115</v>
          </cell>
        </row>
        <row r="764">
          <cell r="D764">
            <v>50116</v>
          </cell>
        </row>
        <row r="765">
          <cell r="D765">
            <v>50116</v>
          </cell>
        </row>
        <row r="766">
          <cell r="D766">
            <v>50116</v>
          </cell>
        </row>
        <row r="767">
          <cell r="D767">
            <v>50116</v>
          </cell>
        </row>
        <row r="768">
          <cell r="D768">
            <v>50116</v>
          </cell>
        </row>
        <row r="769">
          <cell r="D769">
            <v>20228</v>
          </cell>
        </row>
        <row r="770">
          <cell r="D770">
            <v>20228</v>
          </cell>
        </row>
        <row r="771">
          <cell r="D771">
            <v>20228</v>
          </cell>
        </row>
        <row r="772">
          <cell r="D772">
            <v>20228</v>
          </cell>
        </row>
        <row r="773">
          <cell r="D773">
            <v>20229</v>
          </cell>
        </row>
        <row r="774">
          <cell r="D774">
            <v>20229</v>
          </cell>
        </row>
        <row r="775">
          <cell r="D775">
            <v>20229</v>
          </cell>
        </row>
        <row r="776">
          <cell r="D776">
            <v>20229</v>
          </cell>
        </row>
        <row r="777">
          <cell r="D777">
            <v>50118</v>
          </cell>
        </row>
        <row r="778">
          <cell r="D778">
            <v>50118</v>
          </cell>
        </row>
        <row r="779">
          <cell r="D779">
            <v>50118</v>
          </cell>
        </row>
        <row r="780">
          <cell r="D780">
            <v>50118</v>
          </cell>
        </row>
        <row r="781">
          <cell r="D781">
            <v>50119</v>
          </cell>
        </row>
        <row r="782">
          <cell r="D782">
            <v>50119</v>
          </cell>
        </row>
        <row r="783">
          <cell r="D783">
            <v>50119</v>
          </cell>
        </row>
        <row r="784">
          <cell r="D784">
            <v>50119</v>
          </cell>
        </row>
        <row r="785">
          <cell r="D785">
            <v>50120</v>
          </cell>
        </row>
        <row r="786">
          <cell r="D786">
            <v>50120</v>
          </cell>
        </row>
        <row r="787">
          <cell r="D787">
            <v>50120</v>
          </cell>
        </row>
        <row r="788">
          <cell r="D788">
            <v>50120</v>
          </cell>
        </row>
        <row r="789">
          <cell r="D789">
            <v>19009</v>
          </cell>
        </row>
        <row r="790">
          <cell r="D790">
            <v>0</v>
          </cell>
        </row>
        <row r="791">
          <cell r="D791">
            <v>0</v>
          </cell>
        </row>
        <row r="792">
          <cell r="D792">
            <v>0</v>
          </cell>
        </row>
        <row r="793">
          <cell r="D793">
            <v>130003</v>
          </cell>
        </row>
        <row r="794">
          <cell r="D794">
            <v>20191</v>
          </cell>
        </row>
        <row r="795">
          <cell r="D795">
            <v>20181</v>
          </cell>
        </row>
        <row r="796">
          <cell r="D796">
            <v>0</v>
          </cell>
        </row>
        <row r="797">
          <cell r="D797">
            <v>0</v>
          </cell>
        </row>
        <row r="798">
          <cell r="D798">
            <v>0</v>
          </cell>
        </row>
        <row r="799">
          <cell r="D799">
            <v>0</v>
          </cell>
        </row>
        <row r="800">
          <cell r="D800">
            <v>0</v>
          </cell>
        </row>
        <row r="801">
          <cell r="D801">
            <v>0</v>
          </cell>
        </row>
        <row r="802">
          <cell r="D802">
            <v>0</v>
          </cell>
        </row>
        <row r="803">
          <cell r="D803">
            <v>20208</v>
          </cell>
        </row>
        <row r="804">
          <cell r="D804">
            <v>0</v>
          </cell>
        </row>
        <row r="805">
          <cell r="D805">
            <v>0</v>
          </cell>
        </row>
        <row r="806">
          <cell r="D806">
            <v>0</v>
          </cell>
        </row>
        <row r="807">
          <cell r="D807">
            <v>0</v>
          </cell>
        </row>
        <row r="808">
          <cell r="D808">
            <v>0</v>
          </cell>
        </row>
        <row r="809">
          <cell r="D809">
            <v>10271</v>
          </cell>
        </row>
        <row r="810">
          <cell r="D810">
            <v>31002</v>
          </cell>
        </row>
        <row r="811">
          <cell r="D811">
            <v>10319</v>
          </cell>
        </row>
        <row r="812">
          <cell r="D812">
            <v>0</v>
          </cell>
        </row>
        <row r="813">
          <cell r="D813">
            <v>50001</v>
          </cell>
        </row>
        <row r="814">
          <cell r="D814">
            <v>50002</v>
          </cell>
        </row>
        <row r="815">
          <cell r="D815">
            <v>20151</v>
          </cell>
        </row>
        <row r="816">
          <cell r="D816">
            <v>50003</v>
          </cell>
        </row>
        <row r="817">
          <cell r="D817">
            <v>0</v>
          </cell>
        </row>
        <row r="818">
          <cell r="D818">
            <v>50004</v>
          </cell>
        </row>
        <row r="819">
          <cell r="D819">
            <v>50005</v>
          </cell>
        </row>
        <row r="820">
          <cell r="D820">
            <v>50020</v>
          </cell>
        </row>
        <row r="821">
          <cell r="D821">
            <v>50007</v>
          </cell>
        </row>
        <row r="822">
          <cell r="D822">
            <v>50008</v>
          </cell>
        </row>
        <row r="823">
          <cell r="D823">
            <v>50022</v>
          </cell>
        </row>
        <row r="824">
          <cell r="D824">
            <v>50009</v>
          </cell>
        </row>
        <row r="825">
          <cell r="D825">
            <v>0</v>
          </cell>
        </row>
        <row r="826">
          <cell r="D826">
            <v>20151</v>
          </cell>
        </row>
        <row r="827">
          <cell r="D827">
            <v>0</v>
          </cell>
        </row>
        <row r="828">
          <cell r="D828">
            <v>0</v>
          </cell>
        </row>
        <row r="829">
          <cell r="D829">
            <v>50010</v>
          </cell>
        </row>
        <row r="830">
          <cell r="D830">
            <v>50011</v>
          </cell>
        </row>
        <row r="831">
          <cell r="D831">
            <v>0</v>
          </cell>
        </row>
        <row r="832">
          <cell r="D832">
            <v>50012</v>
          </cell>
        </row>
        <row r="833">
          <cell r="D833">
            <v>0</v>
          </cell>
        </row>
        <row r="834">
          <cell r="D834">
            <v>50013</v>
          </cell>
        </row>
        <row r="835">
          <cell r="D835">
            <v>50014</v>
          </cell>
        </row>
        <row r="836">
          <cell r="D836">
            <v>0</v>
          </cell>
        </row>
        <row r="837">
          <cell r="D837">
            <v>50001</v>
          </cell>
        </row>
        <row r="838">
          <cell r="D838">
            <v>50002</v>
          </cell>
        </row>
        <row r="839">
          <cell r="D839">
            <v>20151</v>
          </cell>
        </row>
        <row r="840">
          <cell r="D840">
            <v>50003</v>
          </cell>
        </row>
        <row r="841">
          <cell r="D841">
            <v>0</v>
          </cell>
        </row>
        <row r="842">
          <cell r="D842">
            <v>50004</v>
          </cell>
        </row>
        <row r="843">
          <cell r="D843">
            <v>50005</v>
          </cell>
        </row>
        <row r="844">
          <cell r="D844">
            <v>50020</v>
          </cell>
        </row>
        <row r="845">
          <cell r="D845">
            <v>50007</v>
          </cell>
        </row>
        <row r="846">
          <cell r="D846">
            <v>50008</v>
          </cell>
        </row>
        <row r="847">
          <cell r="D847">
            <v>50022</v>
          </cell>
        </row>
        <row r="848">
          <cell r="D848">
            <v>50009</v>
          </cell>
        </row>
        <row r="849">
          <cell r="D849">
            <v>0</v>
          </cell>
        </row>
        <row r="850">
          <cell r="D850">
            <v>20151</v>
          </cell>
        </row>
        <row r="851">
          <cell r="D851">
            <v>0</v>
          </cell>
        </row>
        <row r="852">
          <cell r="D852">
            <v>0</v>
          </cell>
        </row>
        <row r="853">
          <cell r="D853">
            <v>50010</v>
          </cell>
        </row>
        <row r="854">
          <cell r="D854">
            <v>50011</v>
          </cell>
        </row>
        <row r="855">
          <cell r="D855">
            <v>0</v>
          </cell>
        </row>
        <row r="856">
          <cell r="D856">
            <v>50012</v>
          </cell>
        </row>
        <row r="857">
          <cell r="D857">
            <v>0</v>
          </cell>
        </row>
        <row r="858">
          <cell r="D858">
            <v>50013</v>
          </cell>
        </row>
        <row r="859">
          <cell r="D859">
            <v>50014</v>
          </cell>
        </row>
        <row r="860">
          <cell r="D860">
            <v>0</v>
          </cell>
        </row>
        <row r="861">
          <cell r="D861">
            <v>50001</v>
          </cell>
        </row>
        <row r="862">
          <cell r="D862">
            <v>50002</v>
          </cell>
        </row>
        <row r="863">
          <cell r="D863">
            <v>20151</v>
          </cell>
        </row>
        <row r="864">
          <cell r="D864">
            <v>50003</v>
          </cell>
        </row>
        <row r="865">
          <cell r="D865">
            <v>0</v>
          </cell>
        </row>
        <row r="866">
          <cell r="D866">
            <v>50004</v>
          </cell>
        </row>
        <row r="867">
          <cell r="D867">
            <v>50005</v>
          </cell>
        </row>
        <row r="868">
          <cell r="D868">
            <v>50020</v>
          </cell>
        </row>
        <row r="869">
          <cell r="D869">
            <v>50007</v>
          </cell>
        </row>
        <row r="870">
          <cell r="D870">
            <v>50008</v>
          </cell>
        </row>
        <row r="871">
          <cell r="D871">
            <v>50022</v>
          </cell>
        </row>
        <row r="872">
          <cell r="D872">
            <v>50009</v>
          </cell>
        </row>
        <row r="873">
          <cell r="D873">
            <v>0</v>
          </cell>
        </row>
        <row r="874">
          <cell r="D874">
            <v>20151</v>
          </cell>
        </row>
        <row r="875">
          <cell r="D875">
            <v>0</v>
          </cell>
        </row>
        <row r="876">
          <cell r="D876">
            <v>0</v>
          </cell>
        </row>
        <row r="877">
          <cell r="D877">
            <v>50010</v>
          </cell>
        </row>
        <row r="878">
          <cell r="D878">
            <v>50011</v>
          </cell>
        </row>
        <row r="879">
          <cell r="D879">
            <v>0</v>
          </cell>
        </row>
        <row r="880">
          <cell r="D880">
            <v>50012</v>
          </cell>
        </row>
        <row r="881">
          <cell r="D881">
            <v>0</v>
          </cell>
        </row>
        <row r="882">
          <cell r="D882">
            <v>50013</v>
          </cell>
        </row>
        <row r="883">
          <cell r="D883">
            <v>50014</v>
          </cell>
        </row>
        <row r="884">
          <cell r="D884">
            <v>0</v>
          </cell>
        </row>
        <row r="885">
          <cell r="D885">
            <v>50001</v>
          </cell>
        </row>
        <row r="886">
          <cell r="D886">
            <v>50002</v>
          </cell>
        </row>
        <row r="887">
          <cell r="D887">
            <v>20151</v>
          </cell>
        </row>
        <row r="888">
          <cell r="D888">
            <v>50003</v>
          </cell>
        </row>
        <row r="889">
          <cell r="D889">
            <v>0</v>
          </cell>
        </row>
        <row r="890">
          <cell r="D890">
            <v>50004</v>
          </cell>
        </row>
        <row r="891">
          <cell r="D891">
            <v>50005</v>
          </cell>
        </row>
        <row r="892">
          <cell r="D892">
            <v>50020</v>
          </cell>
        </row>
        <row r="893">
          <cell r="D893">
            <v>50007</v>
          </cell>
        </row>
        <row r="894">
          <cell r="D894">
            <v>50008</v>
          </cell>
        </row>
        <row r="895">
          <cell r="D895">
            <v>50022</v>
          </cell>
        </row>
        <row r="896">
          <cell r="D896">
            <v>50009</v>
          </cell>
        </row>
        <row r="897">
          <cell r="D897">
            <v>0</v>
          </cell>
        </row>
        <row r="898">
          <cell r="D898">
            <v>20151</v>
          </cell>
        </row>
        <row r="899">
          <cell r="D899">
            <v>0</v>
          </cell>
        </row>
        <row r="900">
          <cell r="D900">
            <v>0</v>
          </cell>
        </row>
        <row r="901">
          <cell r="D901">
            <v>50010</v>
          </cell>
        </row>
        <row r="902">
          <cell r="D902">
            <v>50011</v>
          </cell>
        </row>
        <row r="903">
          <cell r="D903">
            <v>0</v>
          </cell>
        </row>
        <row r="904">
          <cell r="D904">
            <v>50012</v>
          </cell>
        </row>
        <row r="905">
          <cell r="D905">
            <v>0</v>
          </cell>
        </row>
        <row r="906">
          <cell r="D906">
            <v>50013</v>
          </cell>
        </row>
        <row r="907">
          <cell r="D907">
            <v>50014</v>
          </cell>
        </row>
        <row r="908">
          <cell r="D908">
            <v>0</v>
          </cell>
        </row>
        <row r="909">
          <cell r="D909">
            <v>50001</v>
          </cell>
        </row>
        <row r="910">
          <cell r="D910">
            <v>50002</v>
          </cell>
        </row>
        <row r="911">
          <cell r="D911">
            <v>20151</v>
          </cell>
        </row>
        <row r="912">
          <cell r="D912">
            <v>50003</v>
          </cell>
        </row>
        <row r="913">
          <cell r="D913">
            <v>0</v>
          </cell>
        </row>
        <row r="914">
          <cell r="D914">
            <v>50004</v>
          </cell>
        </row>
        <row r="915">
          <cell r="D915">
            <v>50005</v>
          </cell>
        </row>
        <row r="916">
          <cell r="D916">
            <v>50020</v>
          </cell>
        </row>
        <row r="917">
          <cell r="D917">
            <v>50007</v>
          </cell>
        </row>
        <row r="918">
          <cell r="D918">
            <v>50008</v>
          </cell>
        </row>
        <row r="919">
          <cell r="D919">
            <v>50022</v>
          </cell>
        </row>
        <row r="920">
          <cell r="D920">
            <v>50009</v>
          </cell>
        </row>
        <row r="921">
          <cell r="D921">
            <v>0</v>
          </cell>
        </row>
        <row r="922">
          <cell r="D922">
            <v>20151</v>
          </cell>
        </row>
        <row r="923">
          <cell r="D923">
            <v>0</v>
          </cell>
        </row>
        <row r="924">
          <cell r="D924">
            <v>0</v>
          </cell>
        </row>
        <row r="925">
          <cell r="D925">
            <v>50010</v>
          </cell>
        </row>
        <row r="926">
          <cell r="D926">
            <v>50011</v>
          </cell>
        </row>
        <row r="927">
          <cell r="D927">
            <v>0</v>
          </cell>
        </row>
        <row r="928">
          <cell r="D928">
            <v>50012</v>
          </cell>
        </row>
        <row r="929">
          <cell r="D929">
            <v>0</v>
          </cell>
        </row>
        <row r="930">
          <cell r="D930">
            <v>50013</v>
          </cell>
        </row>
        <row r="931">
          <cell r="D931">
            <v>50014</v>
          </cell>
        </row>
        <row r="932">
          <cell r="D932">
            <v>0</v>
          </cell>
        </row>
        <row r="933">
          <cell r="D933">
            <v>50001</v>
          </cell>
        </row>
        <row r="934">
          <cell r="D934">
            <v>50002</v>
          </cell>
        </row>
        <row r="935">
          <cell r="D935">
            <v>20151</v>
          </cell>
        </row>
        <row r="936">
          <cell r="D936">
            <v>50003</v>
          </cell>
        </row>
        <row r="937">
          <cell r="D937">
            <v>0</v>
          </cell>
        </row>
        <row r="938">
          <cell r="D938">
            <v>50004</v>
          </cell>
        </row>
        <row r="939">
          <cell r="D939">
            <v>50005</v>
          </cell>
        </row>
        <row r="940">
          <cell r="D940">
            <v>50020</v>
          </cell>
        </row>
        <row r="941">
          <cell r="D941">
            <v>50007</v>
          </cell>
        </row>
        <row r="942">
          <cell r="D942">
            <v>50008</v>
          </cell>
        </row>
        <row r="943">
          <cell r="D943">
            <v>50022</v>
          </cell>
        </row>
        <row r="944">
          <cell r="D944">
            <v>50009</v>
          </cell>
        </row>
        <row r="945">
          <cell r="D945">
            <v>0</v>
          </cell>
        </row>
        <row r="946">
          <cell r="D946">
            <v>20151</v>
          </cell>
        </row>
        <row r="947">
          <cell r="D947">
            <v>0</v>
          </cell>
        </row>
        <row r="948">
          <cell r="D948">
            <v>0</v>
          </cell>
        </row>
        <row r="949">
          <cell r="D949">
            <v>50010</v>
          </cell>
        </row>
        <row r="950">
          <cell r="D950">
            <v>50011</v>
          </cell>
        </row>
        <row r="951">
          <cell r="D951">
            <v>0</v>
          </cell>
        </row>
        <row r="952">
          <cell r="D952">
            <v>50012</v>
          </cell>
        </row>
        <row r="953">
          <cell r="D953">
            <v>0</v>
          </cell>
        </row>
        <row r="954">
          <cell r="D954">
            <v>50013</v>
          </cell>
        </row>
        <row r="955">
          <cell r="D955">
            <v>50014</v>
          </cell>
        </row>
        <row r="956">
          <cell r="D956">
            <v>20161</v>
          </cell>
        </row>
        <row r="957">
          <cell r="D957">
            <v>19002</v>
          </cell>
        </row>
        <row r="958">
          <cell r="D958">
            <v>0</v>
          </cell>
        </row>
        <row r="959">
          <cell r="D959">
            <v>0</v>
          </cell>
        </row>
        <row r="960">
          <cell r="D960">
            <v>19003</v>
          </cell>
        </row>
        <row r="961">
          <cell r="D961">
            <v>20021</v>
          </cell>
        </row>
        <row r="962">
          <cell r="D962">
            <v>20011</v>
          </cell>
        </row>
        <row r="963">
          <cell r="D963">
            <v>0</v>
          </cell>
        </row>
        <row r="964">
          <cell r="D964">
            <v>19002</v>
          </cell>
        </row>
        <row r="965">
          <cell r="D965">
            <v>19002</v>
          </cell>
        </row>
        <row r="966">
          <cell r="D966">
            <v>0</v>
          </cell>
        </row>
        <row r="967">
          <cell r="D967">
            <v>19001</v>
          </cell>
        </row>
        <row r="968">
          <cell r="D968">
            <v>20041</v>
          </cell>
        </row>
        <row r="969">
          <cell r="D969">
            <v>20091</v>
          </cell>
        </row>
        <row r="970">
          <cell r="D970">
            <v>0</v>
          </cell>
        </row>
        <row r="971">
          <cell r="D971">
            <v>20011</v>
          </cell>
        </row>
        <row r="972">
          <cell r="D972">
            <v>19001</v>
          </cell>
        </row>
        <row r="973">
          <cell r="D973">
            <v>20217</v>
          </cell>
        </row>
        <row r="974">
          <cell r="D974">
            <v>20071</v>
          </cell>
        </row>
        <row r="975">
          <cell r="D975">
            <v>0</v>
          </cell>
        </row>
        <row r="976">
          <cell r="D976">
            <v>19002</v>
          </cell>
        </row>
        <row r="977">
          <cell r="D977">
            <v>0</v>
          </cell>
        </row>
        <row r="978">
          <cell r="D978">
            <v>19003</v>
          </cell>
        </row>
        <row r="979">
          <cell r="D979">
            <v>0</v>
          </cell>
        </row>
        <row r="980">
          <cell r="D980">
            <v>19002</v>
          </cell>
        </row>
        <row r="981">
          <cell r="D981">
            <v>19001</v>
          </cell>
        </row>
        <row r="982">
          <cell r="D982">
            <v>20091</v>
          </cell>
        </row>
        <row r="983">
          <cell r="D983">
            <v>0</v>
          </cell>
        </row>
        <row r="984">
          <cell r="D984">
            <v>19001</v>
          </cell>
        </row>
        <row r="985">
          <cell r="D985">
            <v>0</v>
          </cell>
        </row>
        <row r="986">
          <cell r="D986">
            <v>19002</v>
          </cell>
        </row>
        <row r="987">
          <cell r="D987">
            <v>20101</v>
          </cell>
        </row>
        <row r="988">
          <cell r="D988">
            <v>0</v>
          </cell>
        </row>
        <row r="989">
          <cell r="D989">
            <v>0</v>
          </cell>
        </row>
        <row r="990">
          <cell r="D990">
            <v>20111</v>
          </cell>
        </row>
        <row r="991">
          <cell r="D991">
            <v>19003</v>
          </cell>
        </row>
        <row r="992">
          <cell r="D992">
            <v>0</v>
          </cell>
        </row>
        <row r="993">
          <cell r="D993">
            <v>19002</v>
          </cell>
        </row>
        <row r="994">
          <cell r="D994">
            <v>19002</v>
          </cell>
        </row>
        <row r="995">
          <cell r="D995">
            <v>20141</v>
          </cell>
        </row>
        <row r="996">
          <cell r="D996">
            <v>0</v>
          </cell>
        </row>
        <row r="997">
          <cell r="D997">
            <v>20131</v>
          </cell>
        </row>
        <row r="998">
          <cell r="D998">
            <v>19001</v>
          </cell>
        </row>
        <row r="999">
          <cell r="D999">
            <v>20011</v>
          </cell>
        </row>
        <row r="1000">
          <cell r="D1000">
            <v>0</v>
          </cell>
        </row>
        <row r="1001">
          <cell r="D1001">
            <v>0</v>
          </cell>
        </row>
        <row r="1002">
          <cell r="D1002">
            <v>20151</v>
          </cell>
        </row>
        <row r="1003">
          <cell r="D1003">
            <v>20081</v>
          </cell>
        </row>
        <row r="1004">
          <cell r="D1004">
            <v>0</v>
          </cell>
        </row>
        <row r="1005">
          <cell r="D1005">
            <v>19001</v>
          </cell>
        </row>
        <row r="1006">
          <cell r="D1006">
            <v>20011</v>
          </cell>
        </row>
        <row r="1007">
          <cell r="D1007">
            <v>19002</v>
          </cell>
        </row>
        <row r="1008">
          <cell r="D1008" t="str">
            <v>装备被动技能</v>
          </cell>
        </row>
        <row r="1009">
          <cell r="D1009">
            <v>70003</v>
          </cell>
        </row>
        <row r="1010">
          <cell r="D1010">
            <v>20214</v>
          </cell>
        </row>
        <row r="1011">
          <cell r="D1011">
            <v>70001</v>
          </cell>
        </row>
        <row r="1012">
          <cell r="D1012">
            <v>0</v>
          </cell>
        </row>
        <row r="1013">
          <cell r="D1013">
            <v>0</v>
          </cell>
        </row>
        <row r="1014">
          <cell r="D1014">
            <v>70005</v>
          </cell>
        </row>
        <row r="1015">
          <cell r="D1015">
            <v>0</v>
          </cell>
        </row>
        <row r="1016">
          <cell r="D1016">
            <v>0</v>
          </cell>
        </row>
        <row r="1017">
          <cell r="D1017">
            <v>70004</v>
          </cell>
        </row>
        <row r="1018">
          <cell r="D1018">
            <v>70002</v>
          </cell>
        </row>
        <row r="1019">
          <cell r="D1019">
            <v>70002</v>
          </cell>
        </row>
        <row r="1020">
          <cell r="D1020">
            <v>50035</v>
          </cell>
        </row>
        <row r="1021">
          <cell r="D1021">
            <v>0</v>
          </cell>
        </row>
        <row r="1022">
          <cell r="D1022">
            <v>50040</v>
          </cell>
        </row>
        <row r="1023">
          <cell r="D1023">
            <v>0</v>
          </cell>
        </row>
        <row r="1024">
          <cell r="D1024">
            <v>50041</v>
          </cell>
        </row>
        <row r="1025">
          <cell r="D1025">
            <v>0</v>
          </cell>
        </row>
        <row r="1026">
          <cell r="D1026">
            <v>50024</v>
          </cell>
        </row>
        <row r="1027">
          <cell r="D1027">
            <v>50028</v>
          </cell>
        </row>
        <row r="1028">
          <cell r="D1028">
            <v>50042</v>
          </cell>
        </row>
        <row r="1029">
          <cell r="D1029">
            <v>50031</v>
          </cell>
        </row>
        <row r="1030">
          <cell r="D1030" t="str">
            <v>50031,50029</v>
          </cell>
        </row>
        <row r="1031">
          <cell r="D1031">
            <v>0</v>
          </cell>
        </row>
        <row r="1032">
          <cell r="D1032">
            <v>50025</v>
          </cell>
        </row>
        <row r="1033">
          <cell r="D1033">
            <v>50026</v>
          </cell>
        </row>
        <row r="1034">
          <cell r="D1034">
            <v>50038</v>
          </cell>
        </row>
        <row r="1035">
          <cell r="D1035">
            <v>50032</v>
          </cell>
        </row>
        <row r="1036">
          <cell r="D1036">
            <v>0</v>
          </cell>
        </row>
        <row r="1037">
          <cell r="D1037">
            <v>50027</v>
          </cell>
        </row>
        <row r="1038">
          <cell r="D1038">
            <v>0</v>
          </cell>
        </row>
        <row r="1039">
          <cell r="D1039">
            <v>50036</v>
          </cell>
        </row>
        <row r="1040">
          <cell r="D1040">
            <v>50043</v>
          </cell>
        </row>
        <row r="1041">
          <cell r="D1041">
            <v>50030</v>
          </cell>
        </row>
        <row r="1042">
          <cell r="D1042">
            <v>0</v>
          </cell>
        </row>
        <row r="1043">
          <cell r="D1043">
            <v>50039</v>
          </cell>
        </row>
        <row r="1044">
          <cell r="D1044">
            <v>50044</v>
          </cell>
        </row>
        <row r="1045">
          <cell r="D1045">
            <v>50034</v>
          </cell>
        </row>
        <row r="1046">
          <cell r="D1046">
            <v>0</v>
          </cell>
        </row>
        <row r="1047">
          <cell r="D1047">
            <v>0</v>
          </cell>
        </row>
        <row r="1048">
          <cell r="D1048">
            <v>50023</v>
          </cell>
        </row>
        <row r="1049">
          <cell r="D1049">
            <v>50037</v>
          </cell>
        </row>
        <row r="1050">
          <cell r="D1050">
            <v>50027</v>
          </cell>
        </row>
        <row r="1051">
          <cell r="D1051">
            <v>50027</v>
          </cell>
        </row>
        <row r="1052">
          <cell r="D1052">
            <v>50027</v>
          </cell>
        </row>
        <row r="1053">
          <cell r="D1053">
            <v>50039</v>
          </cell>
        </row>
        <row r="1054">
          <cell r="D1054">
            <v>50039</v>
          </cell>
        </row>
        <row r="1055">
          <cell r="D1055">
            <v>50038</v>
          </cell>
        </row>
        <row r="1056">
          <cell r="D1056">
            <v>50038</v>
          </cell>
        </row>
        <row r="1057">
          <cell r="D1057">
            <v>50038</v>
          </cell>
        </row>
        <row r="1058">
          <cell r="D1058">
            <v>50032</v>
          </cell>
        </row>
        <row r="1059">
          <cell r="D1059">
            <v>50032</v>
          </cell>
        </row>
        <row r="1060">
          <cell r="D1060">
            <v>50024</v>
          </cell>
        </row>
        <row r="1061">
          <cell r="D1061">
            <v>50024</v>
          </cell>
        </row>
        <row r="1062">
          <cell r="D1062">
            <v>50024</v>
          </cell>
        </row>
        <row r="1063">
          <cell r="D1063">
            <v>50024</v>
          </cell>
        </row>
        <row r="1064">
          <cell r="D1064">
            <v>50028</v>
          </cell>
        </row>
        <row r="1065">
          <cell r="D1065">
            <v>50028</v>
          </cell>
        </row>
        <row r="1066">
          <cell r="D1066">
            <v>50028</v>
          </cell>
        </row>
        <row r="1067">
          <cell r="D1067">
            <v>50028</v>
          </cell>
        </row>
        <row r="1068">
          <cell r="D1068">
            <v>50042</v>
          </cell>
        </row>
        <row r="1069">
          <cell r="D1069">
            <v>50042</v>
          </cell>
        </row>
        <row r="1070">
          <cell r="D1070">
            <v>50042</v>
          </cell>
        </row>
        <row r="1071">
          <cell r="D1071">
            <v>50025</v>
          </cell>
        </row>
        <row r="1072">
          <cell r="D1072">
            <v>50025</v>
          </cell>
        </row>
        <row r="1073">
          <cell r="D1073">
            <v>50025</v>
          </cell>
        </row>
        <row r="1074">
          <cell r="D1074">
            <v>50026</v>
          </cell>
        </row>
        <row r="1075">
          <cell r="D1075">
            <v>50026</v>
          </cell>
        </row>
        <row r="1076">
          <cell r="D1076">
            <v>50026</v>
          </cell>
        </row>
        <row r="1077">
          <cell r="D1077">
            <v>50043</v>
          </cell>
        </row>
        <row r="1078">
          <cell r="D1078">
            <v>50043</v>
          </cell>
        </row>
        <row r="1079">
          <cell r="D1079">
            <v>50043</v>
          </cell>
        </row>
        <row r="1080">
          <cell r="D1080">
            <v>50043</v>
          </cell>
        </row>
        <row r="1081">
          <cell r="D1081">
            <v>50030</v>
          </cell>
        </row>
        <row r="1082">
          <cell r="D1082">
            <v>50030</v>
          </cell>
        </row>
        <row r="1083">
          <cell r="D1083">
            <v>50030</v>
          </cell>
        </row>
        <row r="1084">
          <cell r="D1084">
            <v>50030</v>
          </cell>
        </row>
        <row r="1085">
          <cell r="D1085">
            <v>50045</v>
          </cell>
        </row>
        <row r="1086">
          <cell r="D1086">
            <v>50045</v>
          </cell>
        </row>
        <row r="1087">
          <cell r="D1087">
            <v>50045</v>
          </cell>
        </row>
        <row r="1088">
          <cell r="D1088">
            <v>50044</v>
          </cell>
        </row>
        <row r="1089">
          <cell r="D1089">
            <v>50044</v>
          </cell>
        </row>
        <row r="1090">
          <cell r="D1090">
            <v>50044</v>
          </cell>
        </row>
        <row r="1091">
          <cell r="D1091">
            <v>50034</v>
          </cell>
        </row>
        <row r="1092">
          <cell r="D1092">
            <v>50034</v>
          </cell>
        </row>
        <row r="1093">
          <cell r="D1093">
            <v>50034</v>
          </cell>
        </row>
        <row r="1094">
          <cell r="D1094">
            <v>50034</v>
          </cell>
        </row>
        <row r="1095">
          <cell r="D1095">
            <v>50023</v>
          </cell>
        </row>
        <row r="1096">
          <cell r="D1096">
            <v>50023</v>
          </cell>
        </row>
        <row r="1097">
          <cell r="D1097">
            <v>50037</v>
          </cell>
        </row>
        <row r="1098">
          <cell r="D1098">
            <v>50037</v>
          </cell>
        </row>
        <row r="1099">
          <cell r="D1099">
            <v>50037</v>
          </cell>
        </row>
        <row r="1100">
          <cell r="D1100">
            <v>50033</v>
          </cell>
        </row>
        <row r="1101">
          <cell r="D1101">
            <v>50033</v>
          </cell>
        </row>
        <row r="1102">
          <cell r="D1102">
            <v>50033</v>
          </cell>
        </row>
        <row r="1103">
          <cell r="D1103">
            <v>50033</v>
          </cell>
        </row>
        <row r="1104">
          <cell r="D1104">
            <v>50035</v>
          </cell>
        </row>
        <row r="1105">
          <cell r="D1105">
            <v>50035</v>
          </cell>
        </row>
        <row r="1106">
          <cell r="D1106">
            <v>50041</v>
          </cell>
        </row>
        <row r="1107">
          <cell r="D1107">
            <v>50041</v>
          </cell>
        </row>
        <row r="1108">
          <cell r="D1108">
            <v>50041</v>
          </cell>
        </row>
        <row r="1109">
          <cell r="D1109">
            <v>50041</v>
          </cell>
        </row>
        <row r="1110">
          <cell r="D1110">
            <v>50110</v>
          </cell>
        </row>
        <row r="1111">
          <cell r="D1111">
            <v>50110</v>
          </cell>
        </row>
        <row r="1112">
          <cell r="D1112">
            <v>50110</v>
          </cell>
        </row>
        <row r="1113">
          <cell r="D1113">
            <v>50110</v>
          </cell>
        </row>
        <row r="1114">
          <cell r="D1114">
            <v>50110</v>
          </cell>
        </row>
        <row r="1115">
          <cell r="D1115">
            <v>50113</v>
          </cell>
        </row>
        <row r="1116">
          <cell r="D1116">
            <v>50113</v>
          </cell>
        </row>
        <row r="1117">
          <cell r="D1117">
            <v>50113</v>
          </cell>
        </row>
        <row r="1118">
          <cell r="D1118">
            <v>50113</v>
          </cell>
        </row>
        <row r="1119">
          <cell r="D1119">
            <v>50113</v>
          </cell>
        </row>
        <row r="1120">
          <cell r="D1120">
            <v>50121</v>
          </cell>
        </row>
        <row r="1121">
          <cell r="D1121">
            <v>50121</v>
          </cell>
        </row>
        <row r="1122">
          <cell r="D1122">
            <v>50121</v>
          </cell>
        </row>
        <row r="1123">
          <cell r="D1123">
            <v>50121</v>
          </cell>
        </row>
        <row r="1124">
          <cell r="D1124">
            <v>78001</v>
          </cell>
        </row>
        <row r="1125">
          <cell r="D1125">
            <v>78002</v>
          </cell>
        </row>
        <row r="1126">
          <cell r="D1126">
            <v>78003</v>
          </cell>
        </row>
        <row r="1127">
          <cell r="D1127">
            <v>78004</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Sheet5"/>
    </sheetNames>
    <sheetDataSet>
      <sheetData sheetId="0"/>
      <sheetData sheetId="1"/>
      <sheetData sheetId="2">
        <row r="78">
          <cell r="D78">
            <v>30011</v>
          </cell>
          <cell r="E78" t="str">
            <v>skill_icons.ps_bite_bleeding</v>
          </cell>
        </row>
        <row r="79">
          <cell r="D79">
            <v>30021</v>
          </cell>
          <cell r="E79" t="str">
            <v>skill_icons.ps_spider_web</v>
          </cell>
        </row>
        <row r="80">
          <cell r="D80">
            <v>30020</v>
          </cell>
          <cell r="E80" t="str">
            <v>skill_icons.ps_mud_hand_skill_01</v>
          </cell>
        </row>
        <row r="81">
          <cell r="D81">
            <v>0</v>
          </cell>
          <cell r="E81" t="str">
            <v>skill_icons.ps_throw_attack</v>
          </cell>
        </row>
        <row r="82">
          <cell r="D82">
            <v>30029</v>
          </cell>
          <cell r="E82" t="str">
            <v>skill_icons.ps_ice_frostball</v>
          </cell>
        </row>
        <row r="83">
          <cell r="D83">
            <v>30031</v>
          </cell>
          <cell r="E83" t="str">
            <v>skill_icons.ps_mega_smash</v>
          </cell>
        </row>
        <row r="84">
          <cell r="D84">
            <v>30032</v>
          </cell>
          <cell r="E84" t="str">
            <v>skill_icons.ps_rage_hammer</v>
          </cell>
        </row>
        <row r="85">
          <cell r="D85">
            <v>30164</v>
          </cell>
          <cell r="E85" t="str">
            <v>skill_icons.ps_spider_web</v>
          </cell>
        </row>
        <row r="86">
          <cell r="D86">
            <v>30222</v>
          </cell>
          <cell r="E86" t="str">
            <v>skill_icons.ps_poison_claw</v>
          </cell>
        </row>
        <row r="87">
          <cell r="D87">
            <v>30155</v>
          </cell>
          <cell r="E87" t="str">
            <v>skill_icons.ps_rumbling_strike</v>
          </cell>
        </row>
        <row r="88">
          <cell r="D88">
            <v>30057</v>
          </cell>
          <cell r="E88" t="str">
            <v>skill_icons.ps_vomit_splash</v>
          </cell>
        </row>
        <row r="89">
          <cell r="D89">
            <v>30222</v>
          </cell>
          <cell r="E89" t="str">
            <v>skill_icons.ps_poison_claw</v>
          </cell>
        </row>
        <row r="90">
          <cell r="D90">
            <v>30138</v>
          </cell>
          <cell r="E90" t="str">
            <v>skill_icons.ps_binding_curse</v>
          </cell>
        </row>
        <row r="91">
          <cell r="D91">
            <v>30141</v>
          </cell>
          <cell r="E91" t="str">
            <v>skill_icons.ps_voice_wave</v>
          </cell>
        </row>
        <row r="92">
          <cell r="D92">
            <v>30146</v>
          </cell>
          <cell r="E92" t="str">
            <v>skill_icons.ps_electric_ball</v>
          </cell>
        </row>
        <row r="93">
          <cell r="D93">
            <v>30147</v>
          </cell>
          <cell r="E93" t="str">
            <v>skill_icons.ps_thunder_summon</v>
          </cell>
        </row>
        <row r="94">
          <cell r="D94">
            <v>30148</v>
          </cell>
          <cell r="E94" t="str">
            <v>skill_icons.ps_native_warrior_skill_01</v>
          </cell>
        </row>
        <row r="95">
          <cell r="D95">
            <v>30142</v>
          </cell>
          <cell r="E95" t="str">
            <v>skill_icons.ps_earth_smash</v>
          </cell>
        </row>
        <row r="96">
          <cell r="D96">
            <v>30050</v>
          </cell>
          <cell r="E96" t="str">
            <v>skill_icons.ps_self_boom</v>
          </cell>
        </row>
        <row r="97">
          <cell r="D97">
            <v>30049</v>
          </cell>
          <cell r="E97" t="str">
            <v>skill_icons.ps_scorching_smash</v>
          </cell>
        </row>
        <row r="98">
          <cell r="D98">
            <v>30048</v>
          </cell>
          <cell r="E98" t="str">
            <v>skill_icons.ps_melting_breath</v>
          </cell>
        </row>
        <row r="99">
          <cell r="D99">
            <v>30126</v>
          </cell>
          <cell r="E99" t="str">
            <v>skill_icons.ps_melting_breath</v>
          </cell>
        </row>
        <row r="100">
          <cell r="D100">
            <v>30069</v>
          </cell>
          <cell r="E100" t="str">
            <v>skill_icons.ps_summon_spell</v>
          </cell>
        </row>
        <row r="101">
          <cell r="D101">
            <v>30125</v>
          </cell>
          <cell r="E101" t="str">
            <v>skill_icons.ps_teleport_spell</v>
          </cell>
        </row>
        <row r="102">
          <cell r="D102">
            <v>40001</v>
          </cell>
          <cell r="E102" t="str">
            <v>skill_icons.ps_0</v>
          </cell>
        </row>
        <row r="103">
          <cell r="D103">
            <v>40000</v>
          </cell>
          <cell r="E103" t="str">
            <v>skill_icons.ps_demon_eye_skill_01</v>
          </cell>
        </row>
        <row r="104">
          <cell r="D104">
            <v>30043</v>
          </cell>
          <cell r="E104" t="str">
            <v>skill_icons.ps_summon_spell</v>
          </cell>
        </row>
        <row r="105">
          <cell r="D105">
            <v>30054</v>
          </cell>
          <cell r="E105" t="str">
            <v>skill_icons.ps_grief_soul_01</v>
          </cell>
        </row>
        <row r="106">
          <cell r="D106">
            <v>30044</v>
          </cell>
          <cell r="E106" t="str">
            <v>skill_icons.ps_small_demon_skill_01</v>
          </cell>
        </row>
        <row r="107">
          <cell r="D107">
            <v>30045</v>
          </cell>
          <cell r="E107" t="str">
            <v>skill_icons.ps_small_demon_skill_01</v>
          </cell>
        </row>
        <row r="108">
          <cell r="D108">
            <v>30233</v>
          </cell>
          <cell r="E108" t="str">
            <v>skill_icons.ps_silenter_fire</v>
          </cell>
        </row>
        <row r="109">
          <cell r="D109">
            <v>30232</v>
          </cell>
          <cell r="E109" t="str">
            <v>skill_icons.ps_small_demon_skill_01</v>
          </cell>
        </row>
        <row r="110">
          <cell r="D110">
            <v>30231</v>
          </cell>
          <cell r="E110" t="str">
            <v>skill_icons.ps_cycle_slash</v>
          </cell>
        </row>
        <row r="111">
          <cell r="D111">
            <v>30230</v>
          </cell>
          <cell r="E111" t="str">
            <v>skill_icons.ps_spirit_ball</v>
          </cell>
        </row>
        <row r="112">
          <cell r="D112">
            <v>30234</v>
          </cell>
          <cell r="E112" t="str">
            <v>skill_icons.ps_wood_spirit_skill_01</v>
          </cell>
        </row>
        <row r="113">
          <cell r="D113">
            <v>30167</v>
          </cell>
          <cell r="E113" t="str">
            <v>skill_icons.ps_cannibal_skill_01</v>
          </cell>
        </row>
        <row r="114">
          <cell r="D114">
            <v>40033</v>
          </cell>
          <cell r="E114" t="str">
            <v>skill_icons.ps_mushroom_head_skill_01</v>
          </cell>
        </row>
        <row r="115">
          <cell r="D115">
            <v>40035</v>
          </cell>
          <cell r="E115" t="str">
            <v>skill_icons.ps_mummy_skill_01</v>
          </cell>
        </row>
        <row r="116">
          <cell r="D116">
            <v>40034</v>
          </cell>
          <cell r="E116" t="str">
            <v>skill_icons.ps_mummy_skill_01</v>
          </cell>
        </row>
        <row r="117">
          <cell r="D117">
            <v>30178</v>
          </cell>
          <cell r="E117" t="str">
            <v>skill_icons.ps_throw_attack</v>
          </cell>
        </row>
        <row r="118">
          <cell r="D118">
            <v>30191</v>
          </cell>
          <cell r="E118" t="str">
            <v>skill_icons.ps_air_slash</v>
          </cell>
        </row>
        <row r="119">
          <cell r="D119">
            <v>109031</v>
          </cell>
          <cell r="E119" t="str">
            <v>skill_icons.ps_killer_bee_skill_01</v>
          </cell>
        </row>
        <row r="120">
          <cell r="D120">
            <v>30195</v>
          </cell>
          <cell r="E120" t="str">
            <v>skill_icons.ps_vomit_splash</v>
          </cell>
        </row>
        <row r="121">
          <cell r="D121">
            <v>30190</v>
          </cell>
          <cell r="E121" t="str">
            <v>skill_icons.ps_poison_curse</v>
          </cell>
        </row>
        <row r="122">
          <cell r="D122">
            <v>30186</v>
          </cell>
          <cell r="E122" t="str">
            <v>skill_icons.ps_electric_ball</v>
          </cell>
        </row>
        <row r="123">
          <cell r="D123">
            <v>30184</v>
          </cell>
          <cell r="E123" t="str">
            <v>skill_icons.ps_ice_frostball</v>
          </cell>
        </row>
        <row r="124">
          <cell r="D124">
            <v>31017</v>
          </cell>
          <cell r="E124" t="str">
            <v>skill_icons.ps_blowing_arrows</v>
          </cell>
        </row>
        <row r="125">
          <cell r="D125">
            <v>30198</v>
          </cell>
          <cell r="E125" t="str">
            <v>skill_icons.ps_heal_totem</v>
          </cell>
        </row>
        <row r="126">
          <cell r="D126">
            <v>30199</v>
          </cell>
          <cell r="E126" t="str">
            <v>skill_icons.ps_fire_totem</v>
          </cell>
        </row>
        <row r="127">
          <cell r="D127">
            <v>30220</v>
          </cell>
          <cell r="E127" t="str">
            <v>skill_icons.ps_small_demon_skill_01</v>
          </cell>
        </row>
        <row r="128">
          <cell r="D128">
            <v>31010</v>
          </cell>
          <cell r="E128" t="str">
            <v>skill_icons.ps_mummy_skill_01</v>
          </cell>
        </row>
        <row r="129">
          <cell r="D129">
            <v>30194</v>
          </cell>
          <cell r="E129" t="str">
            <v>skill_icons.ps_mummy_skill_01</v>
          </cell>
        </row>
        <row r="130">
          <cell r="D130">
            <v>30193</v>
          </cell>
          <cell r="E130" t="str">
            <v>skill_icons.ps_evil_arrows</v>
          </cell>
        </row>
        <row r="131">
          <cell r="D131">
            <v>30204</v>
          </cell>
          <cell r="E131" t="str">
            <v>skill_icons.ps_skill_block</v>
          </cell>
        </row>
        <row r="132">
          <cell r="D132">
            <v>30206</v>
          </cell>
          <cell r="E132" t="str">
            <v>skill_icons.ps_curse_spell</v>
          </cell>
        </row>
        <row r="133">
          <cell r="D133">
            <v>30208</v>
          </cell>
          <cell r="E133" t="str">
            <v>skill_icons.ps_teleport_spell</v>
          </cell>
        </row>
        <row r="134">
          <cell r="D134">
            <v>30221</v>
          </cell>
          <cell r="E134" t="str">
            <v>skill_icons.ps_blue_fireball</v>
          </cell>
        </row>
        <row r="135">
          <cell r="D135">
            <v>30225</v>
          </cell>
          <cell r="E135" t="str">
            <v>skill_icons.ps_separate_illusion</v>
          </cell>
        </row>
        <row r="136">
          <cell r="D136">
            <v>30036</v>
          </cell>
          <cell r="E136" t="str">
            <v>skill_icons.ps_throw_attack</v>
          </cell>
        </row>
      </sheetData>
      <sheetData sheetId="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Sheet4"/>
      <sheetName val="Sheet5"/>
    </sheetNames>
    <sheetDataSet>
      <sheetData sheetId="0" refreshError="1"/>
      <sheetData sheetId="1" refreshError="1"/>
      <sheetData sheetId="2" refreshError="1">
        <row r="78">
          <cell r="D78">
            <v>30011</v>
          </cell>
          <cell r="E78" t="str">
            <v>skill_icons.ps_bite_bleeding</v>
          </cell>
        </row>
        <row r="79">
          <cell r="D79">
            <v>30021</v>
          </cell>
          <cell r="E79" t="str">
            <v>skill_icons.ps_spider_web</v>
          </cell>
        </row>
        <row r="80">
          <cell r="D80">
            <v>30020</v>
          </cell>
          <cell r="E80" t="str">
            <v>skill_icons.ps_mud_hand_skill_01</v>
          </cell>
        </row>
        <row r="81">
          <cell r="D81">
            <v>0</v>
          </cell>
          <cell r="E81" t="str">
            <v>skill_icons.ps_throw_attack</v>
          </cell>
        </row>
        <row r="82">
          <cell r="D82">
            <v>30029</v>
          </cell>
          <cell r="E82" t="str">
            <v>skill_icons.ps_ice_frostball</v>
          </cell>
        </row>
        <row r="83">
          <cell r="D83">
            <v>30031</v>
          </cell>
          <cell r="E83" t="str">
            <v>skill_icons.ps_mega_smash</v>
          </cell>
        </row>
        <row r="84">
          <cell r="D84">
            <v>30032</v>
          </cell>
          <cell r="E84" t="str">
            <v>skill_icons.ps_rage_hammer</v>
          </cell>
        </row>
        <row r="85">
          <cell r="D85">
            <v>30164</v>
          </cell>
          <cell r="E85" t="str">
            <v>skill_icons.ps_spider_web</v>
          </cell>
        </row>
        <row r="86">
          <cell r="D86">
            <v>30222</v>
          </cell>
          <cell r="E86" t="str">
            <v>skill_icons.ps_poison_claw</v>
          </cell>
        </row>
        <row r="87">
          <cell r="D87">
            <v>30155</v>
          </cell>
          <cell r="E87" t="str">
            <v>skill_icons.ps_rumbling_strike</v>
          </cell>
        </row>
        <row r="88">
          <cell r="D88">
            <v>30057</v>
          </cell>
          <cell r="E88" t="str">
            <v>skill_icons.ps_vomit_splash</v>
          </cell>
        </row>
        <row r="89">
          <cell r="D89">
            <v>30222</v>
          </cell>
          <cell r="E89" t="str">
            <v>skill_icons.ps_poison_claw</v>
          </cell>
        </row>
        <row r="90">
          <cell r="D90">
            <v>30138</v>
          </cell>
          <cell r="E90" t="str">
            <v>skill_icons.ps_binding_curse</v>
          </cell>
        </row>
        <row r="91">
          <cell r="D91">
            <v>30141</v>
          </cell>
          <cell r="E91" t="str">
            <v>skill_icons.ps_voice_wave</v>
          </cell>
        </row>
        <row r="92">
          <cell r="D92">
            <v>30146</v>
          </cell>
          <cell r="E92" t="str">
            <v>skill_icons.ps_electric_ball</v>
          </cell>
        </row>
        <row r="93">
          <cell r="D93">
            <v>30147</v>
          </cell>
          <cell r="E93" t="str">
            <v>skill_icons.ps_thunder_summon</v>
          </cell>
        </row>
        <row r="94">
          <cell r="D94">
            <v>30148</v>
          </cell>
          <cell r="E94" t="str">
            <v>skill_icons.ps_native_warrior_skill_01</v>
          </cell>
        </row>
        <row r="95">
          <cell r="D95">
            <v>30142</v>
          </cell>
          <cell r="E95" t="str">
            <v>skill_icons.ps_earth_smash</v>
          </cell>
        </row>
        <row r="96">
          <cell r="D96">
            <v>30050</v>
          </cell>
          <cell r="E96" t="str">
            <v>skill_icons.ps_self_boom</v>
          </cell>
        </row>
        <row r="97">
          <cell r="D97">
            <v>30049</v>
          </cell>
          <cell r="E97" t="str">
            <v>skill_icons.ps_scorching_smash</v>
          </cell>
        </row>
        <row r="98">
          <cell r="D98">
            <v>30048</v>
          </cell>
          <cell r="E98" t="str">
            <v>skill_icons.ps_melting_breath</v>
          </cell>
        </row>
        <row r="99">
          <cell r="D99">
            <v>30126</v>
          </cell>
          <cell r="E99" t="str">
            <v>skill_icons.ps_melting_breath</v>
          </cell>
        </row>
        <row r="100">
          <cell r="D100">
            <v>30069</v>
          </cell>
          <cell r="E100" t="str">
            <v>skill_icons.ps_summon_spell</v>
          </cell>
        </row>
        <row r="101">
          <cell r="D101">
            <v>30125</v>
          </cell>
          <cell r="E101" t="str">
            <v>skill_icons.ps_teleport_spell</v>
          </cell>
        </row>
        <row r="102">
          <cell r="D102">
            <v>40001</v>
          </cell>
          <cell r="E102" t="str">
            <v>skill_icons.ps_0</v>
          </cell>
        </row>
        <row r="103">
          <cell r="D103">
            <v>40000</v>
          </cell>
          <cell r="E103" t="str">
            <v>skill_icons.ps_demon_eye_skill_01</v>
          </cell>
        </row>
        <row r="104">
          <cell r="D104">
            <v>30043</v>
          </cell>
          <cell r="E104" t="str">
            <v>skill_icons.ps_summon_spell</v>
          </cell>
        </row>
        <row r="105">
          <cell r="D105">
            <v>30054</v>
          </cell>
          <cell r="E105" t="str">
            <v>skill_icons.ps_grief_soul_01</v>
          </cell>
        </row>
        <row r="106">
          <cell r="D106">
            <v>30044</v>
          </cell>
          <cell r="E106" t="str">
            <v>skill_icons.ps_small_demon_skill_01</v>
          </cell>
        </row>
        <row r="107">
          <cell r="D107">
            <v>30045</v>
          </cell>
          <cell r="E107" t="str">
            <v>skill_icons.ps_small_demon_skill_01</v>
          </cell>
        </row>
        <row r="108">
          <cell r="D108">
            <v>30233</v>
          </cell>
          <cell r="E108" t="str">
            <v>skill_icons.ps_silenter_fire</v>
          </cell>
        </row>
        <row r="109">
          <cell r="D109">
            <v>30232</v>
          </cell>
          <cell r="E109" t="str">
            <v>skill_icons.ps_small_demon_skill_01</v>
          </cell>
        </row>
        <row r="110">
          <cell r="D110">
            <v>30231</v>
          </cell>
          <cell r="E110" t="str">
            <v>skill_icons.ps_cycle_slash</v>
          </cell>
        </row>
        <row r="111">
          <cell r="D111">
            <v>30230</v>
          </cell>
          <cell r="E111" t="str">
            <v>skill_icons.ps_spirit_ball</v>
          </cell>
        </row>
        <row r="112">
          <cell r="D112">
            <v>30234</v>
          </cell>
          <cell r="E112" t="str">
            <v>skill_icons.ps_wood_spirit_skill_01</v>
          </cell>
        </row>
        <row r="113">
          <cell r="D113">
            <v>30167</v>
          </cell>
          <cell r="E113" t="str">
            <v>skill_icons.ps_cannibal_skill_01</v>
          </cell>
        </row>
        <row r="114">
          <cell r="D114">
            <v>40033</v>
          </cell>
          <cell r="E114" t="str">
            <v>skill_icons.ps_mushroom_head_skill_01</v>
          </cell>
        </row>
        <row r="115">
          <cell r="D115">
            <v>40035</v>
          </cell>
          <cell r="E115" t="str">
            <v>skill_icons.ps_mummy_skill_01</v>
          </cell>
        </row>
        <row r="116">
          <cell r="D116">
            <v>40034</v>
          </cell>
          <cell r="E116" t="str">
            <v>skill_icons.ps_mummy_skill_01</v>
          </cell>
        </row>
        <row r="117">
          <cell r="D117">
            <v>30178</v>
          </cell>
          <cell r="E117" t="str">
            <v>skill_icons.ps_throw_attack</v>
          </cell>
        </row>
        <row r="118">
          <cell r="D118">
            <v>30191</v>
          </cell>
          <cell r="E118" t="str">
            <v>skill_icons.ps_air_slash</v>
          </cell>
        </row>
        <row r="119">
          <cell r="D119">
            <v>109031</v>
          </cell>
          <cell r="E119" t="str">
            <v>skill_icons.ps_killer_bee_skill_01</v>
          </cell>
        </row>
        <row r="120">
          <cell r="D120">
            <v>30195</v>
          </cell>
          <cell r="E120" t="str">
            <v>skill_icons.ps_vomit_splash</v>
          </cell>
        </row>
        <row r="121">
          <cell r="D121">
            <v>30190</v>
          </cell>
          <cell r="E121" t="str">
            <v>skill_icons.ps_poison_curse</v>
          </cell>
        </row>
        <row r="122">
          <cell r="D122">
            <v>30186</v>
          </cell>
          <cell r="E122" t="str">
            <v>skill_icons.ps_electric_ball</v>
          </cell>
        </row>
        <row r="123">
          <cell r="D123">
            <v>30184</v>
          </cell>
          <cell r="E123" t="str">
            <v>skill_icons.ps_ice_frostball</v>
          </cell>
        </row>
        <row r="124">
          <cell r="D124">
            <v>31017</v>
          </cell>
          <cell r="E124" t="str">
            <v>skill_icons.ps_blowing_arrows</v>
          </cell>
        </row>
        <row r="125">
          <cell r="D125">
            <v>30198</v>
          </cell>
          <cell r="E125" t="str">
            <v>skill_icons.ps_heal_totem</v>
          </cell>
        </row>
        <row r="126">
          <cell r="D126">
            <v>30199</v>
          </cell>
          <cell r="E126" t="str">
            <v>skill_icons.ps_fire_totem</v>
          </cell>
        </row>
        <row r="127">
          <cell r="D127">
            <v>30220</v>
          </cell>
          <cell r="E127" t="str">
            <v>skill_icons.ps_small_demon_skill_01</v>
          </cell>
        </row>
        <row r="128">
          <cell r="D128">
            <v>31010</v>
          </cell>
          <cell r="E128" t="str">
            <v>skill_icons.ps_mummy_skill_01</v>
          </cell>
        </row>
        <row r="129">
          <cell r="D129">
            <v>30194</v>
          </cell>
          <cell r="E129" t="str">
            <v>skill_icons.ps_mummy_skill_01</v>
          </cell>
        </row>
        <row r="130">
          <cell r="D130">
            <v>30193</v>
          </cell>
          <cell r="E130" t="str">
            <v>skill_icons.ps_evil_arrows</v>
          </cell>
        </row>
        <row r="131">
          <cell r="D131">
            <v>30204</v>
          </cell>
          <cell r="E131" t="str">
            <v>skill_icons.ps_skill_block</v>
          </cell>
        </row>
        <row r="132">
          <cell r="D132">
            <v>30206</v>
          </cell>
          <cell r="E132" t="str">
            <v>skill_icons.ps_curse_spell</v>
          </cell>
        </row>
        <row r="133">
          <cell r="D133">
            <v>30208</v>
          </cell>
          <cell r="E133" t="str">
            <v>skill_icons.ps_teleport_spell</v>
          </cell>
        </row>
        <row r="134">
          <cell r="D134">
            <v>30221</v>
          </cell>
          <cell r="E134" t="str">
            <v>skill_icons.ps_blue_fireball</v>
          </cell>
        </row>
        <row r="135">
          <cell r="D135">
            <v>30225</v>
          </cell>
          <cell r="E135" t="str">
            <v>skill_icons.ps_separate_illusion</v>
          </cell>
        </row>
        <row r="136">
          <cell r="D136">
            <v>30036</v>
          </cell>
          <cell r="E136" t="str">
            <v>skill_icons.ps_throw_attack</v>
          </cell>
        </row>
      </sheetData>
      <sheetData sheetId="3" refreshError="1"/>
      <sheetData sheetId="4" refreshError="1">
        <row r="1">
          <cell r="D1" t="str">
            <v>宠物技能</v>
          </cell>
          <cell r="F1" t="str">
            <v>施展技能1</v>
          </cell>
        </row>
        <row r="2">
          <cell r="D2">
            <v>70101</v>
          </cell>
          <cell r="F2">
            <v>31001</v>
          </cell>
          <cell r="H2">
            <v>203</v>
          </cell>
          <cell r="J2">
            <v>1</v>
          </cell>
          <cell r="K2" t="str">
            <v>真实伤害。</v>
          </cell>
          <cell r="L2" t="str">
            <v>ui.cs_white</v>
          </cell>
        </row>
        <row r="3">
          <cell r="D3">
            <v>70201</v>
          </cell>
          <cell r="F3">
            <v>31002</v>
          </cell>
          <cell r="H3">
            <v>204</v>
          </cell>
          <cell r="J3">
            <v>2</v>
          </cell>
          <cell r="K3" t="str">
            <v>物理伤害。</v>
          </cell>
          <cell r="L3" t="str">
            <v>ui.cs_orange</v>
          </cell>
        </row>
        <row r="4">
          <cell r="D4">
            <v>70301</v>
          </cell>
          <cell r="F4">
            <v>110171</v>
          </cell>
          <cell r="H4">
            <v>1</v>
          </cell>
          <cell r="J4">
            <v>3</v>
          </cell>
          <cell r="K4" t="str">
            <v>火系伤害。</v>
          </cell>
          <cell r="L4" t="str">
            <v>ui.cs_blue</v>
          </cell>
        </row>
        <row r="5">
          <cell r="D5">
            <v>70401</v>
          </cell>
          <cell r="F5">
            <v>110221</v>
          </cell>
          <cell r="J5">
            <v>4</v>
          </cell>
          <cell r="K5" t="str">
            <v>寒系伤害。</v>
          </cell>
          <cell r="L5" t="str">
            <v>ui.cs_blue</v>
          </cell>
        </row>
        <row r="6">
          <cell r="D6">
            <v>70501</v>
          </cell>
          <cell r="F6">
            <v>10271</v>
          </cell>
          <cell r="J6">
            <v>5</v>
          </cell>
          <cell r="K6" t="str">
            <v>雷系伤害。</v>
          </cell>
          <cell r="L6" t="str">
            <v>ui.cs_blue</v>
          </cell>
        </row>
        <row r="7">
          <cell r="D7">
            <v>70601</v>
          </cell>
          <cell r="F7">
            <v>19002</v>
          </cell>
          <cell r="J7">
            <v>6</v>
          </cell>
          <cell r="K7" t="str">
            <v>土系伤害。</v>
          </cell>
          <cell r="L7" t="str">
            <v>ui.cs_blue</v>
          </cell>
        </row>
        <row r="8">
          <cell r="D8">
            <v>70701</v>
          </cell>
          <cell r="F8">
            <v>19002</v>
          </cell>
          <cell r="J8">
            <v>7</v>
          </cell>
          <cell r="K8" t="str">
            <v>毒系伤害。</v>
          </cell>
          <cell r="L8" t="str">
            <v>ui.cs_blue</v>
          </cell>
        </row>
        <row r="9">
          <cell r="D9">
            <v>70801</v>
          </cell>
          <cell r="F9">
            <v>19002</v>
          </cell>
          <cell r="J9">
            <v>8</v>
          </cell>
          <cell r="K9" t="str">
            <v>光系伤害。</v>
          </cell>
          <cell r="L9" t="str">
            <v>ui.cs_blue</v>
          </cell>
        </row>
        <row r="10">
          <cell r="D10">
            <v>70901</v>
          </cell>
          <cell r="F10">
            <v>19002</v>
          </cell>
          <cell r="J10">
            <v>9</v>
          </cell>
          <cell r="K10" t="str">
            <v>暗系伤害。</v>
          </cell>
          <cell r="L10" t="str">
            <v>ui.cs_blue</v>
          </cell>
        </row>
        <row r="11">
          <cell r="D11">
            <v>74201</v>
          </cell>
          <cell r="F11">
            <v>19002</v>
          </cell>
          <cell r="J11">
            <v>12</v>
          </cell>
          <cell r="K11" t="str">
            <v>治疗。</v>
          </cell>
          <cell r="L11" t="str">
            <v>ui.cs_green</v>
          </cell>
        </row>
        <row r="12">
          <cell r="D12">
            <v>71101</v>
          </cell>
          <cell r="F12">
            <v>19002</v>
          </cell>
        </row>
        <row r="13">
          <cell r="D13">
            <v>71201</v>
          </cell>
          <cell r="F13">
            <v>19002</v>
          </cell>
        </row>
        <row r="14">
          <cell r="D14">
            <v>71301</v>
          </cell>
          <cell r="F14">
            <v>19002</v>
          </cell>
        </row>
        <row r="15">
          <cell r="D15">
            <v>71401</v>
          </cell>
          <cell r="F15">
            <v>19002</v>
          </cell>
        </row>
        <row r="16">
          <cell r="D16">
            <v>71501</v>
          </cell>
          <cell r="F16">
            <v>19002</v>
          </cell>
        </row>
        <row r="17">
          <cell r="D17">
            <v>71601</v>
          </cell>
          <cell r="F17">
            <v>19002</v>
          </cell>
        </row>
        <row r="18">
          <cell r="D18">
            <v>71701</v>
          </cell>
          <cell r="F18">
            <v>19002</v>
          </cell>
        </row>
        <row r="19">
          <cell r="D19">
            <v>71801</v>
          </cell>
          <cell r="F19">
            <v>19002</v>
          </cell>
        </row>
        <row r="20">
          <cell r="D20">
            <v>71901</v>
          </cell>
          <cell r="F20">
            <v>19002</v>
          </cell>
        </row>
        <row r="21">
          <cell r="D21">
            <v>72001</v>
          </cell>
          <cell r="F21">
            <v>20171</v>
          </cell>
        </row>
        <row r="22">
          <cell r="D22">
            <v>72101</v>
          </cell>
          <cell r="F22">
            <v>19002</v>
          </cell>
        </row>
        <row r="23">
          <cell r="D23">
            <v>72201</v>
          </cell>
          <cell r="F23">
            <v>19002</v>
          </cell>
        </row>
        <row r="24">
          <cell r="D24">
            <v>72301</v>
          </cell>
          <cell r="F24">
            <v>19002</v>
          </cell>
        </row>
        <row r="25">
          <cell r="D25">
            <v>72401</v>
          </cell>
          <cell r="F25">
            <v>19002</v>
          </cell>
        </row>
        <row r="26">
          <cell r="D26">
            <v>72501</v>
          </cell>
          <cell r="F26">
            <v>19002</v>
          </cell>
        </row>
        <row r="27">
          <cell r="D27">
            <v>72601</v>
          </cell>
          <cell r="F27">
            <v>20202</v>
          </cell>
        </row>
        <row r="28">
          <cell r="D28">
            <v>72701</v>
          </cell>
          <cell r="F28">
            <v>50102</v>
          </cell>
        </row>
        <row r="29">
          <cell r="D29">
            <v>72801</v>
          </cell>
          <cell r="F29">
            <v>50109</v>
          </cell>
        </row>
        <row r="30">
          <cell r="D30">
            <v>72901</v>
          </cell>
          <cell r="F30">
            <v>10271</v>
          </cell>
        </row>
        <row r="31">
          <cell r="D31">
            <v>73001</v>
          </cell>
          <cell r="F31">
            <v>31002</v>
          </cell>
        </row>
        <row r="32">
          <cell r="D32">
            <v>73101</v>
          </cell>
          <cell r="F32">
            <v>10319</v>
          </cell>
        </row>
        <row r="33">
          <cell r="D33">
            <v>73201</v>
          </cell>
          <cell r="F33">
            <v>50001</v>
          </cell>
        </row>
        <row r="34">
          <cell r="D34">
            <v>73301</v>
          </cell>
          <cell r="F34">
            <v>20151</v>
          </cell>
        </row>
        <row r="35">
          <cell r="D35">
            <v>73401</v>
          </cell>
          <cell r="F35">
            <v>50007</v>
          </cell>
        </row>
        <row r="36">
          <cell r="D36">
            <v>73501</v>
          </cell>
          <cell r="F36">
            <v>50022</v>
          </cell>
        </row>
        <row r="37">
          <cell r="D37">
            <v>73601</v>
          </cell>
          <cell r="F37">
            <v>50009</v>
          </cell>
        </row>
        <row r="38">
          <cell r="D38">
            <v>73701</v>
          </cell>
          <cell r="F38">
            <v>20151</v>
          </cell>
        </row>
        <row r="39">
          <cell r="D39">
            <v>73801</v>
          </cell>
          <cell r="F39">
            <v>50011</v>
          </cell>
        </row>
        <row r="40">
          <cell r="D40">
            <v>73901</v>
          </cell>
          <cell r="F40">
            <v>50012</v>
          </cell>
        </row>
        <row r="41">
          <cell r="D41">
            <v>74001</v>
          </cell>
          <cell r="F41">
            <v>50001</v>
          </cell>
        </row>
        <row r="42">
          <cell r="D42">
            <v>74101</v>
          </cell>
          <cell r="F42">
            <v>20151</v>
          </cell>
        </row>
        <row r="43">
          <cell r="D43">
            <v>74301</v>
          </cell>
          <cell r="F43">
            <v>50007</v>
          </cell>
        </row>
        <row r="44">
          <cell r="D44">
            <v>74401</v>
          </cell>
          <cell r="F44">
            <v>50022</v>
          </cell>
        </row>
        <row r="45">
          <cell r="D45">
            <v>74501</v>
          </cell>
          <cell r="F45">
            <v>50009</v>
          </cell>
        </row>
        <row r="46">
          <cell r="D46">
            <v>74601</v>
          </cell>
          <cell r="F46">
            <v>20151</v>
          </cell>
        </row>
        <row r="47">
          <cell r="D47">
            <v>74701</v>
          </cell>
          <cell r="F47">
            <v>50011</v>
          </cell>
        </row>
        <row r="48">
          <cell r="D48">
            <v>70102</v>
          </cell>
          <cell r="F48">
            <v>50012</v>
          </cell>
        </row>
        <row r="49">
          <cell r="D49">
            <v>70202</v>
          </cell>
          <cell r="F49">
            <v>50001</v>
          </cell>
        </row>
        <row r="50">
          <cell r="D50">
            <v>70302</v>
          </cell>
          <cell r="F50">
            <v>20151</v>
          </cell>
        </row>
        <row r="51">
          <cell r="D51">
            <v>70402</v>
          </cell>
          <cell r="F51">
            <v>50007</v>
          </cell>
        </row>
        <row r="52">
          <cell r="D52">
            <v>70502</v>
          </cell>
          <cell r="F52">
            <v>50022</v>
          </cell>
        </row>
        <row r="53">
          <cell r="D53">
            <v>70602</v>
          </cell>
          <cell r="F53">
            <v>50009</v>
          </cell>
        </row>
        <row r="54">
          <cell r="D54">
            <v>70702</v>
          </cell>
          <cell r="F54">
            <v>20151</v>
          </cell>
        </row>
        <row r="55">
          <cell r="D55">
            <v>70802</v>
          </cell>
          <cell r="F55">
            <v>50011</v>
          </cell>
        </row>
        <row r="56">
          <cell r="D56">
            <v>70902</v>
          </cell>
          <cell r="F56">
            <v>50012</v>
          </cell>
        </row>
        <row r="57">
          <cell r="D57">
            <v>74202</v>
          </cell>
          <cell r="F57">
            <v>50001</v>
          </cell>
        </row>
        <row r="58">
          <cell r="D58">
            <v>71102</v>
          </cell>
          <cell r="F58">
            <v>20151</v>
          </cell>
        </row>
        <row r="59">
          <cell r="D59">
            <v>71202</v>
          </cell>
          <cell r="F59">
            <v>50007</v>
          </cell>
        </row>
        <row r="60">
          <cell r="D60">
            <v>71302</v>
          </cell>
          <cell r="F60">
            <v>50022</v>
          </cell>
        </row>
        <row r="61">
          <cell r="D61">
            <v>71402</v>
          </cell>
          <cell r="F61">
            <v>50009</v>
          </cell>
        </row>
        <row r="62">
          <cell r="D62">
            <v>71502</v>
          </cell>
          <cell r="F62">
            <v>20151</v>
          </cell>
        </row>
        <row r="63">
          <cell r="D63">
            <v>71602</v>
          </cell>
          <cell r="F63">
            <v>50011</v>
          </cell>
        </row>
        <row r="64">
          <cell r="D64">
            <v>71702</v>
          </cell>
          <cell r="F64">
            <v>50012</v>
          </cell>
        </row>
        <row r="65">
          <cell r="D65">
            <v>71802</v>
          </cell>
          <cell r="F65">
            <v>50001</v>
          </cell>
        </row>
        <row r="66">
          <cell r="D66">
            <v>71902</v>
          </cell>
          <cell r="F66">
            <v>20151</v>
          </cell>
        </row>
        <row r="67">
          <cell r="D67">
            <v>72002</v>
          </cell>
          <cell r="F67">
            <v>50007</v>
          </cell>
        </row>
        <row r="68">
          <cell r="D68">
            <v>72102</v>
          </cell>
          <cell r="F68">
            <v>50022</v>
          </cell>
        </row>
        <row r="69">
          <cell r="D69">
            <v>72202</v>
          </cell>
          <cell r="F69">
            <v>50009</v>
          </cell>
        </row>
        <row r="70">
          <cell r="D70">
            <v>72302</v>
          </cell>
          <cell r="F70">
            <v>20151</v>
          </cell>
        </row>
        <row r="71">
          <cell r="D71">
            <v>72402</v>
          </cell>
          <cell r="F71">
            <v>50011</v>
          </cell>
        </row>
        <row r="72">
          <cell r="D72">
            <v>72502</v>
          </cell>
          <cell r="F72">
            <v>50012</v>
          </cell>
        </row>
        <row r="73">
          <cell r="D73">
            <v>72602</v>
          </cell>
          <cell r="F73">
            <v>50001</v>
          </cell>
        </row>
        <row r="74">
          <cell r="D74">
            <v>72702</v>
          </cell>
          <cell r="F74">
            <v>20151</v>
          </cell>
        </row>
        <row r="75">
          <cell r="D75">
            <v>72802</v>
          </cell>
          <cell r="F75">
            <v>50007</v>
          </cell>
        </row>
        <row r="76">
          <cell r="D76">
            <v>72902</v>
          </cell>
          <cell r="F76">
            <v>50022</v>
          </cell>
        </row>
        <row r="77">
          <cell r="D77">
            <v>73002</v>
          </cell>
          <cell r="F77">
            <v>50009</v>
          </cell>
        </row>
        <row r="78">
          <cell r="D78">
            <v>73102</v>
          </cell>
          <cell r="F78">
            <v>20151</v>
          </cell>
        </row>
        <row r="79">
          <cell r="D79">
            <v>73202</v>
          </cell>
          <cell r="F79">
            <v>50011</v>
          </cell>
        </row>
        <row r="80">
          <cell r="D80">
            <v>73302</v>
          </cell>
          <cell r="F80">
            <v>50012</v>
          </cell>
        </row>
        <row r="81">
          <cell r="D81">
            <v>73402</v>
          </cell>
          <cell r="F81">
            <v>19002</v>
          </cell>
        </row>
        <row r="82">
          <cell r="D82">
            <v>73502</v>
          </cell>
          <cell r="F82">
            <v>19002</v>
          </cell>
        </row>
        <row r="83">
          <cell r="D83">
            <v>73602</v>
          </cell>
          <cell r="F83">
            <v>19002</v>
          </cell>
        </row>
        <row r="84">
          <cell r="D84">
            <v>73702</v>
          </cell>
          <cell r="F84">
            <v>19002</v>
          </cell>
        </row>
        <row r="85">
          <cell r="D85">
            <v>73802</v>
          </cell>
          <cell r="F85">
            <v>19002</v>
          </cell>
        </row>
        <row r="86">
          <cell r="D86">
            <v>73902</v>
          </cell>
          <cell r="F86">
            <v>19002</v>
          </cell>
        </row>
        <row r="87">
          <cell r="D87">
            <v>74002</v>
          </cell>
          <cell r="F87">
            <v>19002</v>
          </cell>
        </row>
        <row r="88">
          <cell r="D88">
            <v>74102</v>
          </cell>
          <cell r="F88">
            <v>19002</v>
          </cell>
        </row>
        <row r="89">
          <cell r="D89">
            <v>74302</v>
          </cell>
          <cell r="F89">
            <v>19002</v>
          </cell>
        </row>
        <row r="90">
          <cell r="D90">
            <v>74402</v>
          </cell>
        </row>
        <row r="91">
          <cell r="D91">
            <v>74502</v>
          </cell>
        </row>
        <row r="92">
          <cell r="D92">
            <v>74602</v>
          </cell>
        </row>
        <row r="93">
          <cell r="D93">
            <v>74702</v>
          </cell>
        </row>
        <row r="94">
          <cell r="D94">
            <v>70103</v>
          </cell>
        </row>
        <row r="95">
          <cell r="D95">
            <v>70203</v>
          </cell>
        </row>
        <row r="96">
          <cell r="D96">
            <v>70303</v>
          </cell>
        </row>
        <row r="97">
          <cell r="D97">
            <v>70403</v>
          </cell>
        </row>
        <row r="98">
          <cell r="D98">
            <v>70503</v>
          </cell>
        </row>
        <row r="99">
          <cell r="D99">
            <v>70603</v>
          </cell>
        </row>
        <row r="100">
          <cell r="D100">
            <v>70703</v>
          </cell>
        </row>
        <row r="101">
          <cell r="D101">
            <v>70803</v>
          </cell>
        </row>
        <row r="102">
          <cell r="D102">
            <v>70903</v>
          </cell>
        </row>
        <row r="103">
          <cell r="D103">
            <v>74203</v>
          </cell>
        </row>
        <row r="104">
          <cell r="D104">
            <v>71103</v>
          </cell>
        </row>
        <row r="105">
          <cell r="D105">
            <v>71203</v>
          </cell>
        </row>
        <row r="106">
          <cell r="D106">
            <v>71303</v>
          </cell>
        </row>
        <row r="107">
          <cell r="D107">
            <v>71403</v>
          </cell>
        </row>
        <row r="108">
          <cell r="D108">
            <v>71503</v>
          </cell>
        </row>
        <row r="109">
          <cell r="D109">
            <v>71603</v>
          </cell>
        </row>
        <row r="110">
          <cell r="D110">
            <v>71703</v>
          </cell>
        </row>
        <row r="111">
          <cell r="D111">
            <v>71803</v>
          </cell>
        </row>
        <row r="112">
          <cell r="D112">
            <v>71903</v>
          </cell>
        </row>
        <row r="113">
          <cell r="D113">
            <v>72003</v>
          </cell>
        </row>
        <row r="114">
          <cell r="D114">
            <v>72103</v>
          </cell>
        </row>
        <row r="115">
          <cell r="D115">
            <v>72203</v>
          </cell>
        </row>
        <row r="116">
          <cell r="D116">
            <v>72303</v>
          </cell>
        </row>
        <row r="117">
          <cell r="D117">
            <v>72403</v>
          </cell>
        </row>
        <row r="118">
          <cell r="D118">
            <v>72503</v>
          </cell>
        </row>
        <row r="119">
          <cell r="D119">
            <v>72603</v>
          </cell>
        </row>
        <row r="120">
          <cell r="D120">
            <v>72703</v>
          </cell>
        </row>
        <row r="121">
          <cell r="D121">
            <v>72803</v>
          </cell>
        </row>
        <row r="122">
          <cell r="D122">
            <v>72903</v>
          </cell>
        </row>
        <row r="123">
          <cell r="D123">
            <v>73003</v>
          </cell>
        </row>
        <row r="124">
          <cell r="D124">
            <v>73103</v>
          </cell>
        </row>
        <row r="125">
          <cell r="D125">
            <v>73203</v>
          </cell>
        </row>
        <row r="126">
          <cell r="D126">
            <v>73303</v>
          </cell>
        </row>
        <row r="127">
          <cell r="D127">
            <v>73403</v>
          </cell>
        </row>
        <row r="128">
          <cell r="D128">
            <v>73503</v>
          </cell>
        </row>
        <row r="129">
          <cell r="D129">
            <v>73603</v>
          </cell>
        </row>
        <row r="130">
          <cell r="D130">
            <v>73703</v>
          </cell>
        </row>
        <row r="131">
          <cell r="D131">
            <v>73803</v>
          </cell>
        </row>
        <row r="132">
          <cell r="D132">
            <v>73903</v>
          </cell>
        </row>
        <row r="133">
          <cell r="D133">
            <v>74003</v>
          </cell>
        </row>
        <row r="134">
          <cell r="D134">
            <v>74103</v>
          </cell>
        </row>
        <row r="135">
          <cell r="D135">
            <v>74303</v>
          </cell>
        </row>
        <row r="136">
          <cell r="D136">
            <v>74403</v>
          </cell>
        </row>
        <row r="137">
          <cell r="D137">
            <v>74503</v>
          </cell>
        </row>
        <row r="138">
          <cell r="D138">
            <v>74603</v>
          </cell>
        </row>
        <row r="139">
          <cell r="D139">
            <v>74703</v>
          </cell>
        </row>
        <row r="140">
          <cell r="D140">
            <v>70104</v>
          </cell>
        </row>
        <row r="141">
          <cell r="D141">
            <v>70204</v>
          </cell>
        </row>
        <row r="142">
          <cell r="D142">
            <v>70304</v>
          </cell>
        </row>
        <row r="143">
          <cell r="D143">
            <v>70404</v>
          </cell>
        </row>
        <row r="144">
          <cell r="D144">
            <v>70504</v>
          </cell>
        </row>
        <row r="145">
          <cell r="D145">
            <v>70604</v>
          </cell>
        </row>
        <row r="146">
          <cell r="D146">
            <v>70704</v>
          </cell>
        </row>
        <row r="147">
          <cell r="D147">
            <v>70804</v>
          </cell>
        </row>
        <row r="148">
          <cell r="D148">
            <v>70904</v>
          </cell>
        </row>
        <row r="149">
          <cell r="D149">
            <v>74204</v>
          </cell>
        </row>
        <row r="150">
          <cell r="D150">
            <v>71104</v>
          </cell>
        </row>
        <row r="151">
          <cell r="D151">
            <v>71204</v>
          </cell>
        </row>
        <row r="152">
          <cell r="D152">
            <v>71304</v>
          </cell>
        </row>
        <row r="153">
          <cell r="D153">
            <v>71404</v>
          </cell>
        </row>
        <row r="154">
          <cell r="D154">
            <v>71504</v>
          </cell>
        </row>
        <row r="155">
          <cell r="D155">
            <v>71604</v>
          </cell>
        </row>
        <row r="156">
          <cell r="D156">
            <v>71704</v>
          </cell>
        </row>
        <row r="157">
          <cell r="D157">
            <v>71804</v>
          </cell>
        </row>
        <row r="158">
          <cell r="D158">
            <v>71904</v>
          </cell>
        </row>
        <row r="159">
          <cell r="D159">
            <v>72004</v>
          </cell>
        </row>
        <row r="160">
          <cell r="D160">
            <v>72104</v>
          </cell>
        </row>
        <row r="161">
          <cell r="D161">
            <v>72204</v>
          </cell>
        </row>
        <row r="162">
          <cell r="D162">
            <v>72304</v>
          </cell>
        </row>
        <row r="163">
          <cell r="D163">
            <v>72404</v>
          </cell>
        </row>
        <row r="164">
          <cell r="D164">
            <v>72504</v>
          </cell>
        </row>
        <row r="165">
          <cell r="D165">
            <v>72604</v>
          </cell>
        </row>
        <row r="166">
          <cell r="D166">
            <v>72704</v>
          </cell>
        </row>
        <row r="167">
          <cell r="D167">
            <v>72804</v>
          </cell>
        </row>
        <row r="168">
          <cell r="D168">
            <v>72904</v>
          </cell>
        </row>
        <row r="169">
          <cell r="D169">
            <v>73004</v>
          </cell>
        </row>
        <row r="170">
          <cell r="D170">
            <v>73104</v>
          </cell>
        </row>
        <row r="171">
          <cell r="D171">
            <v>73204</v>
          </cell>
        </row>
        <row r="172">
          <cell r="D172">
            <v>73304</v>
          </cell>
        </row>
        <row r="173">
          <cell r="D173">
            <v>73404</v>
          </cell>
        </row>
        <row r="174">
          <cell r="D174">
            <v>73504</v>
          </cell>
        </row>
        <row r="175">
          <cell r="D175">
            <v>73604</v>
          </cell>
        </row>
        <row r="176">
          <cell r="D176">
            <v>73704</v>
          </cell>
        </row>
        <row r="177">
          <cell r="D177">
            <v>73804</v>
          </cell>
        </row>
        <row r="178">
          <cell r="D178">
            <v>73904</v>
          </cell>
        </row>
        <row r="179">
          <cell r="D179">
            <v>74004</v>
          </cell>
        </row>
        <row r="180">
          <cell r="D180">
            <v>74104</v>
          </cell>
        </row>
        <row r="181">
          <cell r="D181">
            <v>74304</v>
          </cell>
        </row>
        <row r="182">
          <cell r="D182">
            <v>74404</v>
          </cell>
        </row>
        <row r="183">
          <cell r="D183">
            <v>74504</v>
          </cell>
        </row>
        <row r="184">
          <cell r="D184">
            <v>74604</v>
          </cell>
        </row>
        <row r="185">
          <cell r="D185">
            <v>74704</v>
          </cell>
        </row>
        <row r="186">
          <cell r="D186">
            <v>75001</v>
          </cell>
        </row>
        <row r="187">
          <cell r="D187">
            <v>75002</v>
          </cell>
        </row>
        <row r="188">
          <cell r="D188">
            <v>75003</v>
          </cell>
        </row>
        <row r="189">
          <cell r="D189">
            <v>75004</v>
          </cell>
        </row>
        <row r="190">
          <cell r="D190">
            <v>75005</v>
          </cell>
        </row>
        <row r="191">
          <cell r="D191">
            <v>75006</v>
          </cell>
        </row>
        <row r="192">
          <cell r="D192">
            <v>75007</v>
          </cell>
        </row>
        <row r="193">
          <cell r="D193">
            <v>75008</v>
          </cell>
        </row>
        <row r="194">
          <cell r="D194">
            <v>75009</v>
          </cell>
        </row>
        <row r="195">
          <cell r="D195">
            <v>75010</v>
          </cell>
        </row>
        <row r="196">
          <cell r="D196">
            <v>75011</v>
          </cell>
        </row>
        <row r="197">
          <cell r="D197">
            <v>75012</v>
          </cell>
        </row>
        <row r="198">
          <cell r="D198">
            <v>75013</v>
          </cell>
        </row>
        <row r="199">
          <cell r="D199">
            <v>75014</v>
          </cell>
        </row>
        <row r="200">
          <cell r="D200">
            <v>75015</v>
          </cell>
        </row>
        <row r="201">
          <cell r="D201">
            <v>75016</v>
          </cell>
        </row>
        <row r="202">
          <cell r="D202">
            <v>75017</v>
          </cell>
        </row>
        <row r="203">
          <cell r="D203">
            <v>75018</v>
          </cell>
        </row>
        <row r="204">
          <cell r="D204">
            <v>75019</v>
          </cell>
        </row>
        <row r="205">
          <cell r="D205">
            <v>75020</v>
          </cell>
        </row>
        <row r="206">
          <cell r="D206" t="str">
            <v>怪物技能</v>
          </cell>
        </row>
        <row r="207">
          <cell r="D207">
            <v>30000</v>
          </cell>
        </row>
        <row r="208">
          <cell r="D208">
            <v>30177</v>
          </cell>
        </row>
        <row r="209">
          <cell r="D209">
            <v>30290</v>
          </cell>
        </row>
        <row r="210">
          <cell r="D210">
            <v>30006</v>
          </cell>
        </row>
        <row r="211">
          <cell r="D211">
            <v>30036</v>
          </cell>
        </row>
        <row r="212">
          <cell r="D212">
            <v>30030</v>
          </cell>
        </row>
        <row r="213">
          <cell r="D213">
            <v>0</v>
          </cell>
        </row>
        <row r="214">
          <cell r="D214">
            <v>30032</v>
          </cell>
        </row>
        <row r="215">
          <cell r="D215">
            <v>30223</v>
          </cell>
        </row>
        <row r="216">
          <cell r="D216">
            <v>0</v>
          </cell>
        </row>
        <row r="217">
          <cell r="D217">
            <v>0</v>
          </cell>
        </row>
        <row r="218">
          <cell r="D218">
            <v>30223</v>
          </cell>
        </row>
        <row r="219">
          <cell r="D219">
            <v>30148</v>
          </cell>
        </row>
        <row r="220">
          <cell r="D220">
            <v>30048</v>
          </cell>
        </row>
        <row r="221">
          <cell r="D221">
            <v>30125</v>
          </cell>
        </row>
        <row r="222">
          <cell r="D222">
            <v>0</v>
          </cell>
        </row>
        <row r="223">
          <cell r="D223">
            <v>40003</v>
          </cell>
        </row>
        <row r="224">
          <cell r="D224">
            <v>30044</v>
          </cell>
        </row>
        <row r="225">
          <cell r="D225">
            <v>30232</v>
          </cell>
        </row>
        <row r="226">
          <cell r="D226">
            <v>30231</v>
          </cell>
        </row>
        <row r="227">
          <cell r="D227">
            <v>40034</v>
          </cell>
        </row>
        <row r="228">
          <cell r="D228">
            <v>-1</v>
          </cell>
        </row>
        <row r="229">
          <cell r="D229">
            <v>0</v>
          </cell>
        </row>
        <row r="230">
          <cell r="D230">
            <v>40500</v>
          </cell>
        </row>
        <row r="231">
          <cell r="D231">
            <v>30011</v>
          </cell>
        </row>
        <row r="232">
          <cell r="D232">
            <v>30193</v>
          </cell>
        </row>
        <row r="233">
          <cell r="D233">
            <v>-1</v>
          </cell>
        </row>
        <row r="234">
          <cell r="D234">
            <v>-1</v>
          </cell>
        </row>
        <row r="235">
          <cell r="D235">
            <v>30208</v>
          </cell>
        </row>
        <row r="236">
          <cell r="D236">
            <v>0</v>
          </cell>
        </row>
        <row r="237">
          <cell r="D237">
            <v>-1</v>
          </cell>
        </row>
        <row r="238">
          <cell r="D238">
            <v>0</v>
          </cell>
        </row>
        <row r="239">
          <cell r="D239">
            <v>30145</v>
          </cell>
        </row>
        <row r="240">
          <cell r="D240">
            <v>30230</v>
          </cell>
        </row>
        <row r="241">
          <cell r="D241">
            <v>40501</v>
          </cell>
        </row>
        <row r="242">
          <cell r="D242">
            <v>40502</v>
          </cell>
        </row>
        <row r="243">
          <cell r="D243">
            <v>30221</v>
          </cell>
        </row>
        <row r="244">
          <cell r="D244">
            <v>40503</v>
          </cell>
        </row>
        <row r="245">
          <cell r="D245">
            <v>30154</v>
          </cell>
        </row>
        <row r="246">
          <cell r="D246">
            <v>30058</v>
          </cell>
        </row>
        <row r="247">
          <cell r="D247">
            <v>30226</v>
          </cell>
        </row>
        <row r="248">
          <cell r="D248">
            <v>30204</v>
          </cell>
        </row>
        <row r="249">
          <cell r="D249" t="str">
            <v>NPC技能</v>
          </cell>
        </row>
        <row r="250">
          <cell r="D250">
            <v>30267</v>
          </cell>
        </row>
        <row r="251">
          <cell r="D251">
            <v>19004</v>
          </cell>
        </row>
        <row r="252">
          <cell r="D252">
            <v>30256</v>
          </cell>
        </row>
        <row r="253">
          <cell r="D253">
            <v>30211</v>
          </cell>
        </row>
        <row r="254">
          <cell r="D254">
            <v>30229</v>
          </cell>
        </row>
        <row r="255">
          <cell r="D255">
            <v>30262</v>
          </cell>
        </row>
        <row r="256">
          <cell r="D256">
            <v>30269</v>
          </cell>
        </row>
        <row r="257">
          <cell r="D257">
            <v>30268</v>
          </cell>
        </row>
        <row r="258">
          <cell r="D258">
            <v>30279</v>
          </cell>
        </row>
        <row r="259">
          <cell r="D259">
            <v>30270</v>
          </cell>
        </row>
        <row r="260">
          <cell r="D260">
            <v>30275</v>
          </cell>
        </row>
        <row r="261">
          <cell r="D261">
            <v>30277</v>
          </cell>
        </row>
        <row r="262">
          <cell r="D262">
            <v>30293</v>
          </cell>
        </row>
        <row r="263">
          <cell r="D263">
            <v>30313</v>
          </cell>
        </row>
        <row r="264">
          <cell r="D264">
            <v>30314</v>
          </cell>
        </row>
        <row r="265">
          <cell r="D265">
            <v>30319</v>
          </cell>
        </row>
        <row r="266">
          <cell r="D266">
            <v>30316</v>
          </cell>
        </row>
        <row r="267">
          <cell r="D267">
            <v>30315</v>
          </cell>
        </row>
        <row r="268">
          <cell r="D268">
            <v>-1</v>
          </cell>
        </row>
        <row r="269">
          <cell r="D269">
            <v>-1</v>
          </cell>
        </row>
        <row r="270">
          <cell r="D270">
            <v>0</v>
          </cell>
        </row>
        <row r="271">
          <cell r="D271">
            <v>30210</v>
          </cell>
        </row>
        <row r="272">
          <cell r="D272">
            <v>0</v>
          </cell>
        </row>
        <row r="273">
          <cell r="D273">
            <v>0</v>
          </cell>
        </row>
        <row r="274">
          <cell r="D274">
            <v>0</v>
          </cell>
        </row>
        <row r="275">
          <cell r="D275">
            <v>0</v>
          </cell>
        </row>
        <row r="276">
          <cell r="D276">
            <v>30272</v>
          </cell>
        </row>
        <row r="277">
          <cell r="D277">
            <v>0</v>
          </cell>
        </row>
        <row r="278">
          <cell r="D278">
            <v>0</v>
          </cell>
        </row>
        <row r="279">
          <cell r="D279">
            <v>0</v>
          </cell>
        </row>
        <row r="280">
          <cell r="D280">
            <v>30294</v>
          </cell>
        </row>
        <row r="281">
          <cell r="D281">
            <v>-1</v>
          </cell>
        </row>
        <row r="282">
          <cell r="D282">
            <v>-1</v>
          </cell>
        </row>
        <row r="283">
          <cell r="D283">
            <v>0</v>
          </cell>
        </row>
        <row r="284">
          <cell r="D284">
            <v>30320</v>
          </cell>
        </row>
        <row r="285">
          <cell r="D285" t="str">
            <v>装备随机技能</v>
          </cell>
        </row>
        <row r="286">
          <cell r="D286">
            <v>60001</v>
          </cell>
        </row>
        <row r="287">
          <cell r="D287">
            <v>60002</v>
          </cell>
        </row>
        <row r="288">
          <cell r="D288">
            <v>60003</v>
          </cell>
        </row>
        <row r="289">
          <cell r="D289">
            <v>60004</v>
          </cell>
        </row>
        <row r="290">
          <cell r="D290">
            <v>60005</v>
          </cell>
        </row>
        <row r="291">
          <cell r="D291">
            <v>60006</v>
          </cell>
        </row>
        <row r="292">
          <cell r="D292">
            <v>60007</v>
          </cell>
        </row>
        <row r="293">
          <cell r="D293">
            <v>60008</v>
          </cell>
        </row>
        <row r="294">
          <cell r="D294">
            <v>60009</v>
          </cell>
        </row>
        <row r="295">
          <cell r="D295">
            <v>60010</v>
          </cell>
        </row>
        <row r="296">
          <cell r="D296">
            <v>60011</v>
          </cell>
        </row>
        <row r="297">
          <cell r="D297">
            <v>60012</v>
          </cell>
        </row>
        <row r="298">
          <cell r="D298">
            <v>60013</v>
          </cell>
        </row>
        <row r="299">
          <cell r="D299">
            <v>60501</v>
          </cell>
        </row>
        <row r="300">
          <cell r="D300">
            <v>60502</v>
          </cell>
        </row>
        <row r="301">
          <cell r="D301">
            <v>60503</v>
          </cell>
        </row>
        <row r="302">
          <cell r="D302">
            <v>60504</v>
          </cell>
        </row>
        <row r="303">
          <cell r="D303">
            <v>60505</v>
          </cell>
        </row>
        <row r="304">
          <cell r="D304">
            <v>60506</v>
          </cell>
        </row>
        <row r="305">
          <cell r="D305">
            <v>60507</v>
          </cell>
        </row>
        <row r="306">
          <cell r="D306">
            <v>60508</v>
          </cell>
        </row>
        <row r="307">
          <cell r="D307">
            <v>60509</v>
          </cell>
        </row>
        <row r="308">
          <cell r="D308">
            <v>60510</v>
          </cell>
        </row>
        <row r="309">
          <cell r="D309">
            <v>60511</v>
          </cell>
        </row>
        <row r="310">
          <cell r="D310">
            <v>60512</v>
          </cell>
        </row>
        <row r="311">
          <cell r="D311">
            <v>60513</v>
          </cell>
        </row>
        <row r="312">
          <cell r="D312">
            <v>61001</v>
          </cell>
        </row>
        <row r="313">
          <cell r="D313">
            <v>61002</v>
          </cell>
        </row>
        <row r="314">
          <cell r="D314">
            <v>61003</v>
          </cell>
        </row>
        <row r="315">
          <cell r="D315">
            <v>61004</v>
          </cell>
        </row>
        <row r="316">
          <cell r="D316">
            <v>61005</v>
          </cell>
        </row>
        <row r="317">
          <cell r="D317">
            <v>61006</v>
          </cell>
        </row>
        <row r="318">
          <cell r="D318">
            <v>61007</v>
          </cell>
        </row>
        <row r="319">
          <cell r="D319">
            <v>61008</v>
          </cell>
        </row>
        <row r="320">
          <cell r="D320">
            <v>61009</v>
          </cell>
        </row>
        <row r="321">
          <cell r="D321">
            <v>61010</v>
          </cell>
        </row>
        <row r="322">
          <cell r="D322">
            <v>61011</v>
          </cell>
        </row>
        <row r="323">
          <cell r="D323">
            <v>61012</v>
          </cell>
        </row>
        <row r="324">
          <cell r="D324">
            <v>61013</v>
          </cell>
        </row>
        <row r="325">
          <cell r="D325">
            <v>61501</v>
          </cell>
        </row>
        <row r="326">
          <cell r="D326">
            <v>61502</v>
          </cell>
        </row>
        <row r="327">
          <cell r="D327">
            <v>61503</v>
          </cell>
        </row>
        <row r="328">
          <cell r="D328">
            <v>61504</v>
          </cell>
        </row>
        <row r="329">
          <cell r="D329">
            <v>61505</v>
          </cell>
        </row>
        <row r="330">
          <cell r="D330">
            <v>61506</v>
          </cell>
        </row>
        <row r="331">
          <cell r="D331">
            <v>61507</v>
          </cell>
        </row>
        <row r="332">
          <cell r="D332">
            <v>61508</v>
          </cell>
        </row>
        <row r="333">
          <cell r="D333">
            <v>61509</v>
          </cell>
        </row>
        <row r="334">
          <cell r="D334">
            <v>61510</v>
          </cell>
        </row>
        <row r="335">
          <cell r="D335">
            <v>61511</v>
          </cell>
        </row>
        <row r="336">
          <cell r="D336">
            <v>61512</v>
          </cell>
        </row>
        <row r="337">
          <cell r="D337">
            <v>61513</v>
          </cell>
        </row>
        <row r="338">
          <cell r="D338">
            <v>62001</v>
          </cell>
        </row>
        <row r="339">
          <cell r="D339">
            <v>62002</v>
          </cell>
        </row>
        <row r="340">
          <cell r="D340">
            <v>62003</v>
          </cell>
        </row>
        <row r="341">
          <cell r="D341">
            <v>62004</v>
          </cell>
        </row>
        <row r="342">
          <cell r="D342">
            <v>62005</v>
          </cell>
        </row>
        <row r="343">
          <cell r="D343">
            <v>62006</v>
          </cell>
        </row>
        <row r="344">
          <cell r="D344">
            <v>62007</v>
          </cell>
        </row>
        <row r="345">
          <cell r="D345">
            <v>62008</v>
          </cell>
        </row>
        <row r="346">
          <cell r="D346">
            <v>62009</v>
          </cell>
        </row>
        <row r="347">
          <cell r="D347">
            <v>62010</v>
          </cell>
        </row>
        <row r="348">
          <cell r="D348">
            <v>62011</v>
          </cell>
        </row>
        <row r="349">
          <cell r="D349">
            <v>62012</v>
          </cell>
        </row>
        <row r="350">
          <cell r="D350">
            <v>62013</v>
          </cell>
        </row>
        <row r="351">
          <cell r="D351">
            <v>62501</v>
          </cell>
        </row>
        <row r="352">
          <cell r="D352">
            <v>62502</v>
          </cell>
        </row>
        <row r="353">
          <cell r="D353">
            <v>62503</v>
          </cell>
        </row>
        <row r="354">
          <cell r="D354">
            <v>62504</v>
          </cell>
        </row>
        <row r="355">
          <cell r="D355">
            <v>62505</v>
          </cell>
        </row>
        <row r="356">
          <cell r="D356">
            <v>62506</v>
          </cell>
        </row>
        <row r="357">
          <cell r="D357">
            <v>62507</v>
          </cell>
        </row>
        <row r="358">
          <cell r="D358">
            <v>62508</v>
          </cell>
        </row>
        <row r="359">
          <cell r="D359">
            <v>62509</v>
          </cell>
        </row>
        <row r="360">
          <cell r="D360">
            <v>62510</v>
          </cell>
        </row>
        <row r="361">
          <cell r="D361">
            <v>62511</v>
          </cell>
        </row>
        <row r="362">
          <cell r="D362">
            <v>62512</v>
          </cell>
        </row>
        <row r="363">
          <cell r="D363">
            <v>62513</v>
          </cell>
        </row>
        <row r="364">
          <cell r="D364">
            <v>63001</v>
          </cell>
        </row>
        <row r="365">
          <cell r="D365">
            <v>63002</v>
          </cell>
        </row>
        <row r="366">
          <cell r="D366">
            <v>63003</v>
          </cell>
        </row>
        <row r="367">
          <cell r="D367">
            <v>63004</v>
          </cell>
        </row>
        <row r="368">
          <cell r="D368">
            <v>63005</v>
          </cell>
        </row>
        <row r="369">
          <cell r="D369">
            <v>63006</v>
          </cell>
        </row>
        <row r="370">
          <cell r="D370">
            <v>63007</v>
          </cell>
        </row>
        <row r="371">
          <cell r="D371">
            <v>63008</v>
          </cell>
        </row>
        <row r="372">
          <cell r="D372">
            <v>63009</v>
          </cell>
        </row>
        <row r="373">
          <cell r="D373">
            <v>63010</v>
          </cell>
        </row>
        <row r="374">
          <cell r="D374">
            <v>63011</v>
          </cell>
        </row>
        <row r="375">
          <cell r="D375">
            <v>63012</v>
          </cell>
        </row>
        <row r="376">
          <cell r="D376">
            <v>63013</v>
          </cell>
        </row>
        <row r="377">
          <cell r="D377">
            <v>63501</v>
          </cell>
        </row>
        <row r="378">
          <cell r="D378">
            <v>63502</v>
          </cell>
        </row>
        <row r="379">
          <cell r="D379">
            <v>63503</v>
          </cell>
        </row>
        <row r="380">
          <cell r="D380">
            <v>63504</v>
          </cell>
        </row>
        <row r="381">
          <cell r="D381">
            <v>63505</v>
          </cell>
        </row>
        <row r="382">
          <cell r="D382">
            <v>63506</v>
          </cell>
        </row>
        <row r="383">
          <cell r="D383">
            <v>63507</v>
          </cell>
        </row>
        <row r="384">
          <cell r="D384">
            <v>63508</v>
          </cell>
        </row>
        <row r="385">
          <cell r="D385">
            <v>63509</v>
          </cell>
        </row>
        <row r="386">
          <cell r="D386">
            <v>63510</v>
          </cell>
        </row>
        <row r="387">
          <cell r="D387">
            <v>63511</v>
          </cell>
        </row>
        <row r="388">
          <cell r="D388">
            <v>63512</v>
          </cell>
        </row>
        <row r="389">
          <cell r="D389">
            <v>63513</v>
          </cell>
        </row>
        <row r="390">
          <cell r="D390">
            <v>64001</v>
          </cell>
        </row>
        <row r="391">
          <cell r="D391">
            <v>64002</v>
          </cell>
        </row>
        <row r="392">
          <cell r="D392">
            <v>64003</v>
          </cell>
        </row>
        <row r="393">
          <cell r="D393">
            <v>64004</v>
          </cell>
        </row>
        <row r="394">
          <cell r="D394">
            <v>64005</v>
          </cell>
        </row>
        <row r="395">
          <cell r="D395">
            <v>64006</v>
          </cell>
        </row>
        <row r="396">
          <cell r="D396">
            <v>64007</v>
          </cell>
        </row>
        <row r="397">
          <cell r="D397">
            <v>64008</v>
          </cell>
        </row>
        <row r="398">
          <cell r="D398">
            <v>64009</v>
          </cell>
        </row>
        <row r="399">
          <cell r="D399">
            <v>64010</v>
          </cell>
        </row>
        <row r="400">
          <cell r="D400">
            <v>64011</v>
          </cell>
        </row>
        <row r="401">
          <cell r="D401">
            <v>64012</v>
          </cell>
        </row>
        <row r="402">
          <cell r="D402">
            <v>64013</v>
          </cell>
        </row>
        <row r="403">
          <cell r="D403">
            <v>64501</v>
          </cell>
        </row>
        <row r="404">
          <cell r="D404">
            <v>64502</v>
          </cell>
        </row>
        <row r="405">
          <cell r="D405">
            <v>64503</v>
          </cell>
        </row>
        <row r="406">
          <cell r="D406">
            <v>64504</v>
          </cell>
        </row>
        <row r="407">
          <cell r="D407">
            <v>64505</v>
          </cell>
        </row>
        <row r="408">
          <cell r="D408">
            <v>64506</v>
          </cell>
        </row>
        <row r="409">
          <cell r="D409">
            <v>64507</v>
          </cell>
        </row>
        <row r="410">
          <cell r="D410">
            <v>64508</v>
          </cell>
        </row>
        <row r="411">
          <cell r="D411">
            <v>64509</v>
          </cell>
        </row>
        <row r="412">
          <cell r="D412">
            <v>64510</v>
          </cell>
        </row>
        <row r="413">
          <cell r="D413">
            <v>64511</v>
          </cell>
        </row>
        <row r="414">
          <cell r="D414">
            <v>64512</v>
          </cell>
        </row>
        <row r="415">
          <cell r="D415">
            <v>64513</v>
          </cell>
        </row>
        <row r="416">
          <cell r="D416">
            <v>65001</v>
          </cell>
        </row>
        <row r="417">
          <cell r="D417">
            <v>65002</v>
          </cell>
        </row>
        <row r="418">
          <cell r="D418">
            <v>65003</v>
          </cell>
        </row>
        <row r="419">
          <cell r="D419">
            <v>65004</v>
          </cell>
        </row>
        <row r="420">
          <cell r="D420">
            <v>65005</v>
          </cell>
        </row>
        <row r="421">
          <cell r="D421">
            <v>65006</v>
          </cell>
        </row>
        <row r="422">
          <cell r="D422">
            <v>65007</v>
          </cell>
        </row>
        <row r="423">
          <cell r="D423">
            <v>65008</v>
          </cell>
        </row>
        <row r="424">
          <cell r="D424">
            <v>65009</v>
          </cell>
        </row>
        <row r="425">
          <cell r="D425">
            <v>65010</v>
          </cell>
        </row>
        <row r="426">
          <cell r="D426">
            <v>65011</v>
          </cell>
        </row>
        <row r="427">
          <cell r="D427">
            <v>65012</v>
          </cell>
        </row>
        <row r="428">
          <cell r="D428">
            <v>65013</v>
          </cell>
        </row>
        <row r="429">
          <cell r="D429">
            <v>65501</v>
          </cell>
        </row>
        <row r="430">
          <cell r="D430">
            <v>65502</v>
          </cell>
        </row>
        <row r="431">
          <cell r="D431">
            <v>65503</v>
          </cell>
        </row>
        <row r="432">
          <cell r="D432">
            <v>65504</v>
          </cell>
        </row>
        <row r="433">
          <cell r="D433">
            <v>65505</v>
          </cell>
        </row>
        <row r="434">
          <cell r="D434">
            <v>65506</v>
          </cell>
        </row>
        <row r="435">
          <cell r="D435">
            <v>65507</v>
          </cell>
        </row>
        <row r="436">
          <cell r="D436">
            <v>65508</v>
          </cell>
        </row>
        <row r="437">
          <cell r="D437">
            <v>65509</v>
          </cell>
        </row>
        <row r="438">
          <cell r="D438">
            <v>65510</v>
          </cell>
        </row>
        <row r="439">
          <cell r="D439">
            <v>65511</v>
          </cell>
        </row>
        <row r="440">
          <cell r="D440">
            <v>65512</v>
          </cell>
        </row>
        <row r="441">
          <cell r="D441">
            <v>65513</v>
          </cell>
        </row>
        <row r="442">
          <cell r="D442">
            <v>66001</v>
          </cell>
        </row>
        <row r="443">
          <cell r="D443">
            <v>66002</v>
          </cell>
        </row>
        <row r="444">
          <cell r="D444">
            <v>66003</v>
          </cell>
        </row>
        <row r="445">
          <cell r="D445">
            <v>66004</v>
          </cell>
        </row>
        <row r="446">
          <cell r="D446">
            <v>66005</v>
          </cell>
        </row>
        <row r="447">
          <cell r="D447">
            <v>66006</v>
          </cell>
        </row>
        <row r="448">
          <cell r="D448">
            <v>66007</v>
          </cell>
        </row>
        <row r="449">
          <cell r="D449">
            <v>66008</v>
          </cell>
        </row>
        <row r="450">
          <cell r="D450">
            <v>66009</v>
          </cell>
        </row>
        <row r="451">
          <cell r="D451">
            <v>66010</v>
          </cell>
        </row>
        <row r="452">
          <cell r="D452">
            <v>66011</v>
          </cell>
        </row>
        <row r="453">
          <cell r="D453">
            <v>66012</v>
          </cell>
        </row>
        <row r="454">
          <cell r="D454">
            <v>66013</v>
          </cell>
        </row>
        <row r="455">
          <cell r="D455">
            <v>66501</v>
          </cell>
        </row>
        <row r="456">
          <cell r="D456">
            <v>66502</v>
          </cell>
        </row>
        <row r="457">
          <cell r="D457">
            <v>66503</v>
          </cell>
        </row>
        <row r="458">
          <cell r="D458">
            <v>66504</v>
          </cell>
        </row>
        <row r="459">
          <cell r="D459">
            <v>66505</v>
          </cell>
        </row>
        <row r="460">
          <cell r="D460">
            <v>66506</v>
          </cell>
        </row>
        <row r="461">
          <cell r="D461">
            <v>66507</v>
          </cell>
        </row>
        <row r="462">
          <cell r="D462">
            <v>66508</v>
          </cell>
        </row>
        <row r="463">
          <cell r="D463">
            <v>66509</v>
          </cell>
        </row>
        <row r="464">
          <cell r="D464">
            <v>66510</v>
          </cell>
        </row>
        <row r="465">
          <cell r="D465">
            <v>66511</v>
          </cell>
        </row>
        <row r="466">
          <cell r="D466">
            <v>66512</v>
          </cell>
        </row>
        <row r="467">
          <cell r="D467">
            <v>66513</v>
          </cell>
        </row>
        <row r="468">
          <cell r="D468">
            <v>67001</v>
          </cell>
        </row>
        <row r="469">
          <cell r="D469">
            <v>67002</v>
          </cell>
        </row>
        <row r="470">
          <cell r="D470">
            <v>67003</v>
          </cell>
        </row>
        <row r="471">
          <cell r="D471">
            <v>67004</v>
          </cell>
        </row>
        <row r="472">
          <cell r="D472">
            <v>67005</v>
          </cell>
        </row>
        <row r="473">
          <cell r="D473">
            <v>67006</v>
          </cell>
        </row>
        <row r="474">
          <cell r="D474">
            <v>67007</v>
          </cell>
        </row>
        <row r="475">
          <cell r="D475">
            <v>67008</v>
          </cell>
        </row>
        <row r="476">
          <cell r="D476">
            <v>67009</v>
          </cell>
        </row>
        <row r="477">
          <cell r="D477">
            <v>67010</v>
          </cell>
        </row>
        <row r="478">
          <cell r="D478">
            <v>67011</v>
          </cell>
        </row>
        <row r="479">
          <cell r="D479">
            <v>67012</v>
          </cell>
        </row>
        <row r="480">
          <cell r="D480">
            <v>67013</v>
          </cell>
        </row>
        <row r="481">
          <cell r="D481">
            <v>67501</v>
          </cell>
        </row>
        <row r="482">
          <cell r="D482">
            <v>67502</v>
          </cell>
        </row>
        <row r="483">
          <cell r="D483">
            <v>67503</v>
          </cell>
        </row>
        <row r="484">
          <cell r="D484">
            <v>67504</v>
          </cell>
        </row>
        <row r="485">
          <cell r="D485">
            <v>67505</v>
          </cell>
        </row>
        <row r="486">
          <cell r="D486">
            <v>67506</v>
          </cell>
        </row>
        <row r="487">
          <cell r="D487">
            <v>67507</v>
          </cell>
        </row>
        <row r="488">
          <cell r="D488">
            <v>67508</v>
          </cell>
        </row>
        <row r="489">
          <cell r="D489">
            <v>67509</v>
          </cell>
        </row>
        <row r="490">
          <cell r="D490">
            <v>67510</v>
          </cell>
        </row>
        <row r="491">
          <cell r="D491">
            <v>67511</v>
          </cell>
        </row>
        <row r="492">
          <cell r="D492">
            <v>67512</v>
          </cell>
        </row>
        <row r="493">
          <cell r="D493">
            <v>67513</v>
          </cell>
        </row>
        <row r="494">
          <cell r="D494">
            <v>68001</v>
          </cell>
        </row>
        <row r="495">
          <cell r="D495">
            <v>68002</v>
          </cell>
        </row>
        <row r="496">
          <cell r="D496">
            <v>68003</v>
          </cell>
        </row>
        <row r="497">
          <cell r="D497">
            <v>68004</v>
          </cell>
        </row>
        <row r="498">
          <cell r="D498">
            <v>68005</v>
          </cell>
        </row>
        <row r="499">
          <cell r="D499">
            <v>68006</v>
          </cell>
        </row>
        <row r="500">
          <cell r="D500">
            <v>68007</v>
          </cell>
        </row>
        <row r="501">
          <cell r="D501">
            <v>68008</v>
          </cell>
        </row>
        <row r="502">
          <cell r="D502">
            <v>68009</v>
          </cell>
        </row>
        <row r="503">
          <cell r="D503">
            <v>68010</v>
          </cell>
        </row>
        <row r="504">
          <cell r="D504">
            <v>68011</v>
          </cell>
        </row>
        <row r="505">
          <cell r="D505">
            <v>68012</v>
          </cell>
        </row>
        <row r="506">
          <cell r="D506">
            <v>68013</v>
          </cell>
        </row>
        <row r="507">
          <cell r="D507">
            <v>68501</v>
          </cell>
        </row>
        <row r="508">
          <cell r="D508">
            <v>68502</v>
          </cell>
        </row>
        <row r="509">
          <cell r="D509">
            <v>68503</v>
          </cell>
        </row>
        <row r="510">
          <cell r="D510">
            <v>68504</v>
          </cell>
        </row>
        <row r="511">
          <cell r="D511">
            <v>68505</v>
          </cell>
        </row>
        <row r="512">
          <cell r="D512">
            <v>68506</v>
          </cell>
        </row>
        <row r="513">
          <cell r="D513">
            <v>68507</v>
          </cell>
        </row>
        <row r="514">
          <cell r="D514">
            <v>68508</v>
          </cell>
        </row>
        <row r="515">
          <cell r="D515">
            <v>68509</v>
          </cell>
        </row>
        <row r="516">
          <cell r="D516">
            <v>68510</v>
          </cell>
        </row>
        <row r="517">
          <cell r="D517">
            <v>68511</v>
          </cell>
        </row>
        <row r="518">
          <cell r="D518">
            <v>68512</v>
          </cell>
        </row>
        <row r="519">
          <cell r="D519">
            <v>68513</v>
          </cell>
        </row>
        <row r="520">
          <cell r="D520">
            <v>69001</v>
          </cell>
        </row>
        <row r="521">
          <cell r="D521">
            <v>69002</v>
          </cell>
        </row>
        <row r="522">
          <cell r="D522">
            <v>69003</v>
          </cell>
        </row>
        <row r="523">
          <cell r="D523">
            <v>69004</v>
          </cell>
        </row>
        <row r="524">
          <cell r="D524">
            <v>69005</v>
          </cell>
        </row>
        <row r="525">
          <cell r="D525">
            <v>69006</v>
          </cell>
        </row>
        <row r="526">
          <cell r="D526">
            <v>69007</v>
          </cell>
        </row>
        <row r="527">
          <cell r="D527">
            <v>69008</v>
          </cell>
        </row>
        <row r="528">
          <cell r="D528">
            <v>69009</v>
          </cell>
        </row>
        <row r="529">
          <cell r="D529">
            <v>69010</v>
          </cell>
        </row>
        <row r="530">
          <cell r="D530">
            <v>69011</v>
          </cell>
        </row>
        <row r="531">
          <cell r="D531">
            <v>69012</v>
          </cell>
        </row>
        <row r="532">
          <cell r="D532">
            <v>69013</v>
          </cell>
        </row>
        <row r="533">
          <cell r="D533">
            <v>70001</v>
          </cell>
        </row>
        <row r="534">
          <cell r="D534">
            <v>70002</v>
          </cell>
        </row>
        <row r="535">
          <cell r="D535">
            <v>70003</v>
          </cell>
        </row>
        <row r="536">
          <cell r="D536">
            <v>70004</v>
          </cell>
        </row>
        <row r="537">
          <cell r="D537">
            <v>70005</v>
          </cell>
        </row>
        <row r="538">
          <cell r="D538">
            <v>71001</v>
          </cell>
        </row>
        <row r="539">
          <cell r="D539">
            <v>71002</v>
          </cell>
        </row>
        <row r="540">
          <cell r="D540" t="str">
            <v>装备主动技能</v>
          </cell>
        </row>
        <row r="541">
          <cell r="D541">
            <v>10111</v>
          </cell>
        </row>
        <row r="542">
          <cell r="D542">
            <v>10251</v>
          </cell>
        </row>
        <row r="543">
          <cell r="D543">
            <v>10261</v>
          </cell>
        </row>
        <row r="544">
          <cell r="D544">
            <v>101</v>
          </cell>
        </row>
        <row r="545">
          <cell r="D545">
            <v>0</v>
          </cell>
        </row>
        <row r="546">
          <cell r="D546">
            <v>31001</v>
          </cell>
        </row>
        <row r="547">
          <cell r="D547">
            <v>31002</v>
          </cell>
        </row>
        <row r="548">
          <cell r="D548">
            <v>0</v>
          </cell>
        </row>
        <row r="549">
          <cell r="D549">
            <v>110171</v>
          </cell>
        </row>
        <row r="550">
          <cell r="D550">
            <v>110221</v>
          </cell>
        </row>
        <row r="551">
          <cell r="D551">
            <v>0</v>
          </cell>
        </row>
        <row r="552">
          <cell r="D552">
            <v>0</v>
          </cell>
        </row>
        <row r="553">
          <cell r="D553">
            <v>0</v>
          </cell>
        </row>
        <row r="554">
          <cell r="D554">
            <v>10271</v>
          </cell>
        </row>
        <row r="555">
          <cell r="D555">
            <v>101</v>
          </cell>
        </row>
        <row r="556">
          <cell r="D556">
            <v>0</v>
          </cell>
        </row>
        <row r="557">
          <cell r="D557">
            <v>0</v>
          </cell>
        </row>
        <row r="558">
          <cell r="D558">
            <v>102</v>
          </cell>
        </row>
        <row r="559">
          <cell r="D559">
            <v>0</v>
          </cell>
        </row>
        <row r="560">
          <cell r="D560">
            <v>0</v>
          </cell>
        </row>
        <row r="561">
          <cell r="D561">
            <v>103</v>
          </cell>
        </row>
        <row r="562">
          <cell r="D562">
            <v>102</v>
          </cell>
        </row>
        <row r="563">
          <cell r="D563">
            <v>0</v>
          </cell>
        </row>
        <row r="564">
          <cell r="D564">
            <v>0</v>
          </cell>
        </row>
        <row r="565">
          <cell r="D565">
            <v>19002</v>
          </cell>
        </row>
        <row r="566">
          <cell r="D566">
            <v>20218</v>
          </cell>
        </row>
        <row r="567">
          <cell r="D567">
            <v>0</v>
          </cell>
        </row>
        <row r="568">
          <cell r="D568">
            <v>0</v>
          </cell>
        </row>
        <row r="569">
          <cell r="D569">
            <v>19002</v>
          </cell>
        </row>
        <row r="570">
          <cell r="D570">
            <v>20011</v>
          </cell>
        </row>
        <row r="571">
          <cell r="D571">
            <v>0</v>
          </cell>
        </row>
        <row r="572">
          <cell r="D572">
            <v>0</v>
          </cell>
        </row>
        <row r="573">
          <cell r="D573">
            <v>0</v>
          </cell>
        </row>
        <row r="574">
          <cell r="D574">
            <v>19002</v>
          </cell>
        </row>
        <row r="575">
          <cell r="D575">
            <v>20031</v>
          </cell>
        </row>
        <row r="576">
          <cell r="D576">
            <v>0</v>
          </cell>
        </row>
        <row r="577">
          <cell r="D577">
            <v>0</v>
          </cell>
        </row>
        <row r="578">
          <cell r="D578">
            <v>0</v>
          </cell>
        </row>
        <row r="579">
          <cell r="D579">
            <v>19002</v>
          </cell>
        </row>
        <row r="580">
          <cell r="D580">
            <v>20011</v>
          </cell>
        </row>
        <row r="581">
          <cell r="D581">
            <v>0</v>
          </cell>
        </row>
        <row r="582">
          <cell r="D582">
            <v>0</v>
          </cell>
        </row>
        <row r="583">
          <cell r="D583">
            <v>0</v>
          </cell>
        </row>
        <row r="584">
          <cell r="D584">
            <v>19002</v>
          </cell>
        </row>
        <row r="585">
          <cell r="D585">
            <v>20031</v>
          </cell>
        </row>
        <row r="586">
          <cell r="D586">
            <v>0</v>
          </cell>
        </row>
        <row r="587">
          <cell r="D587">
            <v>0</v>
          </cell>
        </row>
        <row r="588">
          <cell r="D588">
            <v>0</v>
          </cell>
        </row>
        <row r="589">
          <cell r="D589">
            <v>19002</v>
          </cell>
        </row>
        <row r="590">
          <cell r="D590">
            <v>20011</v>
          </cell>
        </row>
        <row r="591">
          <cell r="D591">
            <v>0</v>
          </cell>
        </row>
        <row r="592">
          <cell r="D592">
            <v>0</v>
          </cell>
        </row>
        <row r="593">
          <cell r="D593">
            <v>0</v>
          </cell>
        </row>
        <row r="594">
          <cell r="D594">
            <v>19002</v>
          </cell>
        </row>
        <row r="595">
          <cell r="D595">
            <v>20031</v>
          </cell>
        </row>
        <row r="596">
          <cell r="D596">
            <v>0</v>
          </cell>
        </row>
        <row r="597">
          <cell r="D597">
            <v>0</v>
          </cell>
        </row>
        <row r="598">
          <cell r="D598">
            <v>0</v>
          </cell>
        </row>
        <row r="599">
          <cell r="D599">
            <v>19002</v>
          </cell>
        </row>
        <row r="600">
          <cell r="D600">
            <v>20011</v>
          </cell>
        </row>
        <row r="601">
          <cell r="D601">
            <v>0</v>
          </cell>
        </row>
        <row r="602">
          <cell r="D602">
            <v>0</v>
          </cell>
        </row>
        <row r="603">
          <cell r="D603">
            <v>0</v>
          </cell>
        </row>
        <row r="604">
          <cell r="D604">
            <v>19002</v>
          </cell>
        </row>
        <row r="605">
          <cell r="D605">
            <v>20011</v>
          </cell>
        </row>
        <row r="606">
          <cell r="D606">
            <v>0</v>
          </cell>
        </row>
        <row r="607">
          <cell r="D607">
            <v>0</v>
          </cell>
        </row>
        <row r="608">
          <cell r="D608">
            <v>0</v>
          </cell>
        </row>
        <row r="609">
          <cell r="D609">
            <v>19002</v>
          </cell>
        </row>
        <row r="610">
          <cell r="D610">
            <v>20011</v>
          </cell>
        </row>
        <row r="611">
          <cell r="D611">
            <v>20219</v>
          </cell>
        </row>
        <row r="612">
          <cell r="D612">
            <v>19002</v>
          </cell>
        </row>
        <row r="613">
          <cell r="D613">
            <v>0</v>
          </cell>
        </row>
        <row r="614">
          <cell r="D614">
            <v>0</v>
          </cell>
        </row>
        <row r="615">
          <cell r="D615">
            <v>19003</v>
          </cell>
        </row>
        <row r="616">
          <cell r="D616">
            <v>20021</v>
          </cell>
        </row>
        <row r="617">
          <cell r="D617">
            <v>20011</v>
          </cell>
        </row>
        <row r="618">
          <cell r="D618">
            <v>0</v>
          </cell>
        </row>
        <row r="619">
          <cell r="D619">
            <v>19001</v>
          </cell>
        </row>
        <row r="620">
          <cell r="D620">
            <v>19002</v>
          </cell>
        </row>
        <row r="621">
          <cell r="D621">
            <v>0</v>
          </cell>
        </row>
        <row r="622">
          <cell r="D622">
            <v>19002</v>
          </cell>
        </row>
        <row r="623">
          <cell r="D623">
            <v>20041</v>
          </cell>
        </row>
        <row r="624">
          <cell r="D624">
            <v>0</v>
          </cell>
        </row>
        <row r="625">
          <cell r="D625">
            <v>20220</v>
          </cell>
        </row>
        <row r="626">
          <cell r="D626">
            <v>20091</v>
          </cell>
        </row>
        <row r="627">
          <cell r="D627">
            <v>0</v>
          </cell>
        </row>
        <row r="628">
          <cell r="D628">
            <v>20011</v>
          </cell>
        </row>
        <row r="629">
          <cell r="D629">
            <v>20071</v>
          </cell>
        </row>
        <row r="630">
          <cell r="D630">
            <v>19005</v>
          </cell>
        </row>
        <row r="631">
          <cell r="D631">
            <v>19002</v>
          </cell>
        </row>
        <row r="632">
          <cell r="D632">
            <v>0</v>
          </cell>
        </row>
        <row r="633">
          <cell r="D633">
            <v>19006</v>
          </cell>
        </row>
        <row r="634">
          <cell r="D634">
            <v>20091</v>
          </cell>
        </row>
        <row r="635">
          <cell r="D635">
            <v>20171</v>
          </cell>
        </row>
        <row r="636">
          <cell r="D636">
            <v>0</v>
          </cell>
        </row>
        <row r="637">
          <cell r="D637">
            <v>0</v>
          </cell>
        </row>
        <row r="638">
          <cell r="D638">
            <v>19002</v>
          </cell>
        </row>
        <row r="639">
          <cell r="D639">
            <v>19001</v>
          </cell>
        </row>
        <row r="640">
          <cell r="D640">
            <v>0</v>
          </cell>
        </row>
        <row r="641">
          <cell r="D641">
            <v>19002</v>
          </cell>
        </row>
        <row r="642">
          <cell r="D642">
            <v>20101</v>
          </cell>
        </row>
        <row r="643">
          <cell r="D643">
            <v>20111</v>
          </cell>
        </row>
        <row r="644">
          <cell r="D644">
            <v>0</v>
          </cell>
        </row>
        <row r="645">
          <cell r="D645">
            <v>0</v>
          </cell>
        </row>
        <row r="646">
          <cell r="D646">
            <v>19003</v>
          </cell>
        </row>
        <row r="647">
          <cell r="D647">
            <v>0</v>
          </cell>
        </row>
        <row r="648">
          <cell r="D648">
            <v>19002</v>
          </cell>
        </row>
        <row r="649">
          <cell r="D649">
            <v>20131</v>
          </cell>
        </row>
        <row r="650">
          <cell r="D650">
            <v>20141</v>
          </cell>
        </row>
        <row r="651">
          <cell r="D651">
            <v>19001</v>
          </cell>
        </row>
        <row r="652">
          <cell r="D652">
            <v>0</v>
          </cell>
        </row>
        <row r="653">
          <cell r="D653">
            <v>19002</v>
          </cell>
        </row>
        <row r="654">
          <cell r="D654">
            <v>20221</v>
          </cell>
        </row>
        <row r="655">
          <cell r="D655">
            <v>20081</v>
          </cell>
        </row>
        <row r="656">
          <cell r="D656">
            <v>0</v>
          </cell>
        </row>
        <row r="657">
          <cell r="D657">
            <v>0</v>
          </cell>
        </row>
        <row r="658">
          <cell r="D658">
            <v>20011</v>
          </cell>
        </row>
        <row r="659">
          <cell r="D659">
            <v>0</v>
          </cell>
        </row>
        <row r="660">
          <cell r="D660">
            <v>19001</v>
          </cell>
        </row>
        <row r="661">
          <cell r="D661">
            <v>20011</v>
          </cell>
        </row>
        <row r="662">
          <cell r="D662">
            <v>19002</v>
          </cell>
        </row>
        <row r="663">
          <cell r="D663">
            <v>20201</v>
          </cell>
        </row>
        <row r="664">
          <cell r="D664">
            <v>0</v>
          </cell>
        </row>
        <row r="665">
          <cell r="D665">
            <v>0</v>
          </cell>
        </row>
        <row r="666">
          <cell r="D666">
            <v>20202</v>
          </cell>
        </row>
        <row r="667">
          <cell r="D667">
            <v>20203</v>
          </cell>
        </row>
        <row r="668">
          <cell r="D668">
            <v>20204</v>
          </cell>
        </row>
        <row r="669">
          <cell r="D669">
            <v>20206</v>
          </cell>
        </row>
        <row r="670">
          <cell r="D670">
            <v>20205</v>
          </cell>
        </row>
        <row r="671">
          <cell r="D671">
            <v>20205</v>
          </cell>
        </row>
        <row r="672">
          <cell r="D672">
            <v>20205</v>
          </cell>
        </row>
        <row r="673">
          <cell r="D673">
            <v>20205</v>
          </cell>
        </row>
        <row r="674">
          <cell r="D674">
            <v>20205</v>
          </cell>
        </row>
        <row r="675">
          <cell r="D675">
            <v>20205</v>
          </cell>
        </row>
        <row r="676">
          <cell r="D676">
            <v>20205</v>
          </cell>
        </row>
        <row r="677">
          <cell r="D677">
            <v>20041</v>
          </cell>
        </row>
        <row r="678">
          <cell r="D678">
            <v>19003</v>
          </cell>
        </row>
        <row r="679">
          <cell r="D679">
            <v>20011</v>
          </cell>
        </row>
        <row r="680">
          <cell r="D680">
            <v>0</v>
          </cell>
        </row>
        <row r="681">
          <cell r="D681">
            <v>20204</v>
          </cell>
        </row>
        <row r="682">
          <cell r="D682">
            <v>0</v>
          </cell>
        </row>
        <row r="683">
          <cell r="D683">
            <v>0</v>
          </cell>
        </row>
        <row r="684">
          <cell r="D684">
            <v>0</v>
          </cell>
        </row>
        <row r="685">
          <cell r="D685">
            <v>20213</v>
          </cell>
        </row>
        <row r="686">
          <cell r="D686">
            <v>20215</v>
          </cell>
        </row>
        <row r="687">
          <cell r="D687">
            <v>20203</v>
          </cell>
        </row>
        <row r="688">
          <cell r="D688">
            <v>20216</v>
          </cell>
        </row>
        <row r="689">
          <cell r="D689">
            <v>0</v>
          </cell>
        </row>
        <row r="690">
          <cell r="D690">
            <v>0</v>
          </cell>
        </row>
        <row r="691">
          <cell r="D691">
            <v>0</v>
          </cell>
        </row>
        <row r="692">
          <cell r="D692">
            <v>0</v>
          </cell>
        </row>
        <row r="693">
          <cell r="D693">
            <v>0</v>
          </cell>
        </row>
        <row r="694">
          <cell r="D694">
            <v>20204</v>
          </cell>
        </row>
        <row r="695">
          <cell r="D695">
            <v>20204</v>
          </cell>
        </row>
        <row r="696">
          <cell r="D696">
            <v>20204</v>
          </cell>
        </row>
        <row r="697">
          <cell r="D697">
            <v>20204</v>
          </cell>
        </row>
        <row r="698">
          <cell r="D698">
            <v>20204</v>
          </cell>
        </row>
        <row r="699">
          <cell r="D699">
            <v>19007</v>
          </cell>
        </row>
        <row r="700">
          <cell r="D700">
            <v>0</v>
          </cell>
        </row>
        <row r="701">
          <cell r="D701">
            <v>0</v>
          </cell>
        </row>
        <row r="702">
          <cell r="D702">
            <v>20222</v>
          </cell>
        </row>
        <row r="703">
          <cell r="D703">
            <v>20223</v>
          </cell>
        </row>
        <row r="704">
          <cell r="D704">
            <v>20223</v>
          </cell>
        </row>
        <row r="705">
          <cell r="D705">
            <v>20223</v>
          </cell>
        </row>
        <row r="706">
          <cell r="D706">
            <v>20223</v>
          </cell>
        </row>
        <row r="707">
          <cell r="D707">
            <v>20223</v>
          </cell>
        </row>
        <row r="708">
          <cell r="D708">
            <v>20223</v>
          </cell>
        </row>
        <row r="709">
          <cell r="D709">
            <v>20223</v>
          </cell>
        </row>
        <row r="710">
          <cell r="D710">
            <v>20223</v>
          </cell>
        </row>
        <row r="711">
          <cell r="D711">
            <v>19008</v>
          </cell>
        </row>
        <row r="712">
          <cell r="D712">
            <v>20226</v>
          </cell>
        </row>
        <row r="713">
          <cell r="D713">
            <v>50122</v>
          </cell>
        </row>
        <row r="714">
          <cell r="D714">
            <v>19005</v>
          </cell>
        </row>
        <row r="715">
          <cell r="D715">
            <v>20224</v>
          </cell>
        </row>
        <row r="716">
          <cell r="D716">
            <v>19003</v>
          </cell>
        </row>
        <row r="717">
          <cell r="D717">
            <v>20225</v>
          </cell>
        </row>
        <row r="718">
          <cell r="D718">
            <v>50101</v>
          </cell>
        </row>
        <row r="719">
          <cell r="D719">
            <v>50102</v>
          </cell>
        </row>
        <row r="720">
          <cell r="D720">
            <v>50103</v>
          </cell>
        </row>
        <row r="721">
          <cell r="D721">
            <v>50103</v>
          </cell>
        </row>
        <row r="722">
          <cell r="D722">
            <v>50103</v>
          </cell>
        </row>
        <row r="723">
          <cell r="D723">
            <v>50103</v>
          </cell>
        </row>
        <row r="724">
          <cell r="D724">
            <v>50103</v>
          </cell>
        </row>
        <row r="725">
          <cell r="D725">
            <v>50104</v>
          </cell>
        </row>
        <row r="726">
          <cell r="D726">
            <v>50105</v>
          </cell>
        </row>
        <row r="727">
          <cell r="D727">
            <v>50105</v>
          </cell>
        </row>
        <row r="728">
          <cell r="D728">
            <v>50105</v>
          </cell>
        </row>
        <row r="729">
          <cell r="D729">
            <v>50105</v>
          </cell>
        </row>
        <row r="730">
          <cell r="D730">
            <v>50105</v>
          </cell>
        </row>
        <row r="731">
          <cell r="D731">
            <v>50106</v>
          </cell>
        </row>
        <row r="732">
          <cell r="D732">
            <v>50106</v>
          </cell>
        </row>
        <row r="733">
          <cell r="D733">
            <v>50106</v>
          </cell>
        </row>
        <row r="734">
          <cell r="D734">
            <v>50106</v>
          </cell>
        </row>
        <row r="735">
          <cell r="D735">
            <v>50106</v>
          </cell>
        </row>
        <row r="736">
          <cell r="D736">
            <v>50107</v>
          </cell>
        </row>
        <row r="737">
          <cell r="D737">
            <v>50107</v>
          </cell>
        </row>
        <row r="738">
          <cell r="D738">
            <v>50107</v>
          </cell>
        </row>
        <row r="739">
          <cell r="D739">
            <v>50107</v>
          </cell>
        </row>
        <row r="740">
          <cell r="D740">
            <v>50107</v>
          </cell>
        </row>
        <row r="741">
          <cell r="D741">
            <v>50108</v>
          </cell>
        </row>
        <row r="742">
          <cell r="D742">
            <v>50108</v>
          </cell>
        </row>
        <row r="743">
          <cell r="D743">
            <v>50108</v>
          </cell>
        </row>
        <row r="744">
          <cell r="D744">
            <v>50108</v>
          </cell>
        </row>
        <row r="745">
          <cell r="D745">
            <v>50109</v>
          </cell>
        </row>
        <row r="746">
          <cell r="D746">
            <v>0</v>
          </cell>
        </row>
        <row r="747">
          <cell r="D747">
            <v>0</v>
          </cell>
        </row>
        <row r="748">
          <cell r="D748">
            <v>0</v>
          </cell>
        </row>
        <row r="749">
          <cell r="D749">
            <v>0</v>
          </cell>
        </row>
        <row r="750">
          <cell r="D750">
            <v>0</v>
          </cell>
        </row>
        <row r="751">
          <cell r="D751">
            <v>50111</v>
          </cell>
        </row>
        <row r="752">
          <cell r="D752">
            <v>50111</v>
          </cell>
        </row>
        <row r="753">
          <cell r="D753">
            <v>50111</v>
          </cell>
        </row>
        <row r="754">
          <cell r="D754">
            <v>50111</v>
          </cell>
        </row>
        <row r="755">
          <cell r="D755">
            <v>50111</v>
          </cell>
        </row>
        <row r="756">
          <cell r="D756">
            <v>50112</v>
          </cell>
        </row>
        <row r="757">
          <cell r="D757">
            <v>0</v>
          </cell>
        </row>
        <row r="758">
          <cell r="D758">
            <v>0</v>
          </cell>
        </row>
        <row r="759">
          <cell r="D759">
            <v>0</v>
          </cell>
        </row>
        <row r="760">
          <cell r="D760">
            <v>0</v>
          </cell>
        </row>
        <row r="761">
          <cell r="D761">
            <v>0</v>
          </cell>
        </row>
        <row r="762">
          <cell r="D762">
            <v>50114</v>
          </cell>
        </row>
        <row r="763">
          <cell r="D763">
            <v>50115</v>
          </cell>
        </row>
        <row r="764">
          <cell r="D764">
            <v>50116</v>
          </cell>
        </row>
        <row r="765">
          <cell r="D765">
            <v>50116</v>
          </cell>
        </row>
        <row r="766">
          <cell r="D766">
            <v>50116</v>
          </cell>
        </row>
        <row r="767">
          <cell r="D767">
            <v>50116</v>
          </cell>
        </row>
        <row r="768">
          <cell r="D768">
            <v>50116</v>
          </cell>
        </row>
        <row r="769">
          <cell r="D769">
            <v>20228</v>
          </cell>
        </row>
        <row r="770">
          <cell r="D770">
            <v>20228</v>
          </cell>
        </row>
        <row r="771">
          <cell r="D771">
            <v>20228</v>
          </cell>
        </row>
        <row r="772">
          <cell r="D772">
            <v>20228</v>
          </cell>
        </row>
        <row r="773">
          <cell r="D773">
            <v>20229</v>
          </cell>
        </row>
        <row r="774">
          <cell r="D774">
            <v>20229</v>
          </cell>
        </row>
        <row r="775">
          <cell r="D775">
            <v>20229</v>
          </cell>
        </row>
        <row r="776">
          <cell r="D776">
            <v>20229</v>
          </cell>
        </row>
        <row r="777">
          <cell r="D777">
            <v>50118</v>
          </cell>
        </row>
        <row r="778">
          <cell r="D778">
            <v>50118</v>
          </cell>
        </row>
        <row r="779">
          <cell r="D779">
            <v>50118</v>
          </cell>
        </row>
        <row r="780">
          <cell r="D780">
            <v>50118</v>
          </cell>
        </row>
        <row r="781">
          <cell r="D781">
            <v>50119</v>
          </cell>
        </row>
        <row r="782">
          <cell r="D782">
            <v>50119</v>
          </cell>
        </row>
        <row r="783">
          <cell r="D783">
            <v>50119</v>
          </cell>
        </row>
        <row r="784">
          <cell r="D784">
            <v>50119</v>
          </cell>
        </row>
        <row r="785">
          <cell r="D785">
            <v>50120</v>
          </cell>
        </row>
        <row r="786">
          <cell r="D786">
            <v>50120</v>
          </cell>
        </row>
        <row r="787">
          <cell r="D787">
            <v>50120</v>
          </cell>
        </row>
        <row r="788">
          <cell r="D788">
            <v>50120</v>
          </cell>
        </row>
        <row r="789">
          <cell r="D789">
            <v>19009</v>
          </cell>
        </row>
        <row r="790">
          <cell r="D790">
            <v>0</v>
          </cell>
        </row>
        <row r="791">
          <cell r="D791">
            <v>0</v>
          </cell>
        </row>
        <row r="792">
          <cell r="D792">
            <v>0</v>
          </cell>
        </row>
        <row r="793">
          <cell r="D793">
            <v>130003</v>
          </cell>
        </row>
        <row r="794">
          <cell r="D794">
            <v>20191</v>
          </cell>
        </row>
        <row r="795">
          <cell r="D795">
            <v>20181</v>
          </cell>
        </row>
        <row r="796">
          <cell r="D796">
            <v>0</v>
          </cell>
        </row>
        <row r="797">
          <cell r="D797">
            <v>0</v>
          </cell>
        </row>
        <row r="798">
          <cell r="D798">
            <v>0</v>
          </cell>
        </row>
        <row r="799">
          <cell r="D799">
            <v>0</v>
          </cell>
        </row>
        <row r="800">
          <cell r="D800">
            <v>0</v>
          </cell>
        </row>
        <row r="801">
          <cell r="D801">
            <v>0</v>
          </cell>
        </row>
        <row r="802">
          <cell r="D802">
            <v>0</v>
          </cell>
        </row>
        <row r="803">
          <cell r="D803">
            <v>20208</v>
          </cell>
        </row>
        <row r="804">
          <cell r="D804">
            <v>0</v>
          </cell>
        </row>
        <row r="805">
          <cell r="D805">
            <v>0</v>
          </cell>
        </row>
        <row r="806">
          <cell r="D806">
            <v>0</v>
          </cell>
        </row>
        <row r="807">
          <cell r="D807">
            <v>0</v>
          </cell>
        </row>
        <row r="808">
          <cell r="D808">
            <v>0</v>
          </cell>
        </row>
        <row r="809">
          <cell r="D809">
            <v>10271</v>
          </cell>
        </row>
        <row r="810">
          <cell r="D810">
            <v>31002</v>
          </cell>
        </row>
        <row r="811">
          <cell r="D811">
            <v>10319</v>
          </cell>
        </row>
        <row r="812">
          <cell r="D812">
            <v>0</v>
          </cell>
        </row>
        <row r="813">
          <cell r="D813">
            <v>50001</v>
          </cell>
        </row>
        <row r="814">
          <cell r="D814">
            <v>50002</v>
          </cell>
        </row>
        <row r="815">
          <cell r="D815">
            <v>20151</v>
          </cell>
        </row>
        <row r="816">
          <cell r="D816">
            <v>50003</v>
          </cell>
        </row>
        <row r="817">
          <cell r="D817">
            <v>0</v>
          </cell>
        </row>
        <row r="818">
          <cell r="D818">
            <v>50004</v>
          </cell>
        </row>
        <row r="819">
          <cell r="D819">
            <v>50005</v>
          </cell>
        </row>
        <row r="820">
          <cell r="D820">
            <v>50020</v>
          </cell>
        </row>
        <row r="821">
          <cell r="D821">
            <v>50007</v>
          </cell>
        </row>
        <row r="822">
          <cell r="D822">
            <v>50008</v>
          </cell>
        </row>
        <row r="823">
          <cell r="D823">
            <v>50022</v>
          </cell>
        </row>
        <row r="824">
          <cell r="D824">
            <v>50009</v>
          </cell>
        </row>
        <row r="825">
          <cell r="D825">
            <v>0</v>
          </cell>
        </row>
        <row r="826">
          <cell r="D826">
            <v>20151</v>
          </cell>
        </row>
        <row r="827">
          <cell r="D827">
            <v>0</v>
          </cell>
        </row>
        <row r="828">
          <cell r="D828">
            <v>0</v>
          </cell>
        </row>
        <row r="829">
          <cell r="D829">
            <v>50010</v>
          </cell>
        </row>
        <row r="830">
          <cell r="D830">
            <v>50011</v>
          </cell>
        </row>
        <row r="831">
          <cell r="D831">
            <v>0</v>
          </cell>
        </row>
        <row r="832">
          <cell r="D832">
            <v>50012</v>
          </cell>
        </row>
        <row r="833">
          <cell r="D833">
            <v>0</v>
          </cell>
        </row>
        <row r="834">
          <cell r="D834">
            <v>50013</v>
          </cell>
        </row>
        <row r="835">
          <cell r="D835">
            <v>50014</v>
          </cell>
        </row>
        <row r="836">
          <cell r="D836">
            <v>0</v>
          </cell>
        </row>
        <row r="837">
          <cell r="D837">
            <v>50001</v>
          </cell>
        </row>
        <row r="838">
          <cell r="D838">
            <v>50002</v>
          </cell>
        </row>
        <row r="839">
          <cell r="D839">
            <v>20151</v>
          </cell>
        </row>
        <row r="840">
          <cell r="D840">
            <v>50003</v>
          </cell>
        </row>
        <row r="841">
          <cell r="D841">
            <v>0</v>
          </cell>
        </row>
        <row r="842">
          <cell r="D842">
            <v>50004</v>
          </cell>
        </row>
        <row r="843">
          <cell r="D843">
            <v>50005</v>
          </cell>
        </row>
        <row r="844">
          <cell r="D844">
            <v>50020</v>
          </cell>
        </row>
        <row r="845">
          <cell r="D845">
            <v>50007</v>
          </cell>
        </row>
        <row r="846">
          <cell r="D846">
            <v>50008</v>
          </cell>
        </row>
        <row r="847">
          <cell r="D847">
            <v>50022</v>
          </cell>
        </row>
        <row r="848">
          <cell r="D848">
            <v>50009</v>
          </cell>
        </row>
        <row r="849">
          <cell r="D849">
            <v>0</v>
          </cell>
        </row>
        <row r="850">
          <cell r="D850">
            <v>20151</v>
          </cell>
        </row>
        <row r="851">
          <cell r="D851">
            <v>0</v>
          </cell>
        </row>
        <row r="852">
          <cell r="D852">
            <v>0</v>
          </cell>
        </row>
        <row r="853">
          <cell r="D853">
            <v>50010</v>
          </cell>
        </row>
        <row r="854">
          <cell r="D854">
            <v>50011</v>
          </cell>
        </row>
        <row r="855">
          <cell r="D855">
            <v>0</v>
          </cell>
        </row>
        <row r="856">
          <cell r="D856">
            <v>50012</v>
          </cell>
        </row>
        <row r="857">
          <cell r="D857">
            <v>0</v>
          </cell>
        </row>
        <row r="858">
          <cell r="D858">
            <v>50013</v>
          </cell>
        </row>
        <row r="859">
          <cell r="D859">
            <v>50014</v>
          </cell>
        </row>
        <row r="860">
          <cell r="D860">
            <v>0</v>
          </cell>
        </row>
        <row r="861">
          <cell r="D861">
            <v>50001</v>
          </cell>
        </row>
        <row r="862">
          <cell r="D862">
            <v>50002</v>
          </cell>
        </row>
        <row r="863">
          <cell r="D863">
            <v>20151</v>
          </cell>
        </row>
        <row r="864">
          <cell r="D864">
            <v>50003</v>
          </cell>
        </row>
        <row r="865">
          <cell r="D865">
            <v>0</v>
          </cell>
        </row>
        <row r="866">
          <cell r="D866">
            <v>50004</v>
          </cell>
        </row>
        <row r="867">
          <cell r="D867">
            <v>50005</v>
          </cell>
        </row>
        <row r="868">
          <cell r="D868">
            <v>50020</v>
          </cell>
        </row>
        <row r="869">
          <cell r="D869">
            <v>50007</v>
          </cell>
        </row>
        <row r="870">
          <cell r="D870">
            <v>50008</v>
          </cell>
        </row>
        <row r="871">
          <cell r="D871">
            <v>50022</v>
          </cell>
        </row>
        <row r="872">
          <cell r="D872">
            <v>50009</v>
          </cell>
        </row>
        <row r="873">
          <cell r="D873">
            <v>0</v>
          </cell>
        </row>
        <row r="874">
          <cell r="D874">
            <v>20151</v>
          </cell>
        </row>
        <row r="875">
          <cell r="D875">
            <v>0</v>
          </cell>
        </row>
        <row r="876">
          <cell r="D876">
            <v>0</v>
          </cell>
        </row>
        <row r="877">
          <cell r="D877">
            <v>50010</v>
          </cell>
        </row>
        <row r="878">
          <cell r="D878">
            <v>50011</v>
          </cell>
        </row>
        <row r="879">
          <cell r="D879">
            <v>0</v>
          </cell>
        </row>
        <row r="880">
          <cell r="D880">
            <v>50012</v>
          </cell>
        </row>
        <row r="881">
          <cell r="D881">
            <v>0</v>
          </cell>
        </row>
        <row r="882">
          <cell r="D882">
            <v>50013</v>
          </cell>
        </row>
        <row r="883">
          <cell r="D883">
            <v>50014</v>
          </cell>
        </row>
        <row r="884">
          <cell r="D884">
            <v>0</v>
          </cell>
        </row>
        <row r="885">
          <cell r="D885">
            <v>50001</v>
          </cell>
        </row>
        <row r="886">
          <cell r="D886">
            <v>50002</v>
          </cell>
        </row>
        <row r="887">
          <cell r="D887">
            <v>20151</v>
          </cell>
        </row>
        <row r="888">
          <cell r="D888">
            <v>50003</v>
          </cell>
        </row>
        <row r="889">
          <cell r="D889">
            <v>0</v>
          </cell>
        </row>
        <row r="890">
          <cell r="D890">
            <v>50004</v>
          </cell>
        </row>
        <row r="891">
          <cell r="D891">
            <v>50005</v>
          </cell>
        </row>
        <row r="892">
          <cell r="D892">
            <v>50020</v>
          </cell>
        </row>
        <row r="893">
          <cell r="D893">
            <v>50007</v>
          </cell>
        </row>
        <row r="894">
          <cell r="D894">
            <v>50008</v>
          </cell>
        </row>
        <row r="895">
          <cell r="D895">
            <v>50022</v>
          </cell>
        </row>
        <row r="896">
          <cell r="D896">
            <v>50009</v>
          </cell>
        </row>
        <row r="897">
          <cell r="D897">
            <v>0</v>
          </cell>
        </row>
        <row r="898">
          <cell r="D898">
            <v>20151</v>
          </cell>
        </row>
        <row r="899">
          <cell r="D899">
            <v>0</v>
          </cell>
        </row>
        <row r="900">
          <cell r="D900">
            <v>0</v>
          </cell>
        </row>
        <row r="901">
          <cell r="D901">
            <v>50010</v>
          </cell>
        </row>
        <row r="902">
          <cell r="D902">
            <v>50011</v>
          </cell>
        </row>
        <row r="903">
          <cell r="D903">
            <v>0</v>
          </cell>
        </row>
        <row r="904">
          <cell r="D904">
            <v>50012</v>
          </cell>
        </row>
        <row r="905">
          <cell r="D905">
            <v>0</v>
          </cell>
        </row>
        <row r="906">
          <cell r="D906">
            <v>50013</v>
          </cell>
        </row>
        <row r="907">
          <cell r="D907">
            <v>50014</v>
          </cell>
        </row>
        <row r="908">
          <cell r="D908">
            <v>0</v>
          </cell>
        </row>
        <row r="909">
          <cell r="D909">
            <v>50001</v>
          </cell>
        </row>
        <row r="910">
          <cell r="D910">
            <v>50002</v>
          </cell>
        </row>
        <row r="911">
          <cell r="D911">
            <v>20151</v>
          </cell>
        </row>
        <row r="912">
          <cell r="D912">
            <v>50003</v>
          </cell>
        </row>
        <row r="913">
          <cell r="D913">
            <v>0</v>
          </cell>
        </row>
        <row r="914">
          <cell r="D914">
            <v>50004</v>
          </cell>
        </row>
        <row r="915">
          <cell r="D915">
            <v>50005</v>
          </cell>
        </row>
        <row r="916">
          <cell r="D916">
            <v>50020</v>
          </cell>
        </row>
        <row r="917">
          <cell r="D917">
            <v>50007</v>
          </cell>
        </row>
        <row r="918">
          <cell r="D918">
            <v>50008</v>
          </cell>
        </row>
        <row r="919">
          <cell r="D919">
            <v>50022</v>
          </cell>
        </row>
        <row r="920">
          <cell r="D920">
            <v>50009</v>
          </cell>
        </row>
        <row r="921">
          <cell r="D921">
            <v>0</v>
          </cell>
        </row>
        <row r="922">
          <cell r="D922">
            <v>20151</v>
          </cell>
        </row>
        <row r="923">
          <cell r="D923">
            <v>0</v>
          </cell>
        </row>
        <row r="924">
          <cell r="D924">
            <v>0</v>
          </cell>
        </row>
        <row r="925">
          <cell r="D925">
            <v>50010</v>
          </cell>
        </row>
        <row r="926">
          <cell r="D926">
            <v>50011</v>
          </cell>
        </row>
        <row r="927">
          <cell r="D927">
            <v>0</v>
          </cell>
        </row>
        <row r="928">
          <cell r="D928">
            <v>50012</v>
          </cell>
        </row>
        <row r="929">
          <cell r="D929">
            <v>0</v>
          </cell>
        </row>
        <row r="930">
          <cell r="D930">
            <v>50013</v>
          </cell>
        </row>
        <row r="931">
          <cell r="D931">
            <v>50014</v>
          </cell>
        </row>
        <row r="932">
          <cell r="D932">
            <v>0</v>
          </cell>
        </row>
        <row r="933">
          <cell r="D933">
            <v>50001</v>
          </cell>
        </row>
        <row r="934">
          <cell r="D934">
            <v>50002</v>
          </cell>
        </row>
        <row r="935">
          <cell r="D935">
            <v>20151</v>
          </cell>
        </row>
        <row r="936">
          <cell r="D936">
            <v>50003</v>
          </cell>
        </row>
        <row r="937">
          <cell r="D937">
            <v>0</v>
          </cell>
        </row>
        <row r="938">
          <cell r="D938">
            <v>50004</v>
          </cell>
        </row>
        <row r="939">
          <cell r="D939">
            <v>50005</v>
          </cell>
        </row>
        <row r="940">
          <cell r="D940">
            <v>50020</v>
          </cell>
        </row>
        <row r="941">
          <cell r="D941">
            <v>50007</v>
          </cell>
        </row>
        <row r="942">
          <cell r="D942">
            <v>50008</v>
          </cell>
        </row>
        <row r="943">
          <cell r="D943">
            <v>50022</v>
          </cell>
        </row>
        <row r="944">
          <cell r="D944">
            <v>50009</v>
          </cell>
        </row>
        <row r="945">
          <cell r="D945">
            <v>0</v>
          </cell>
        </row>
        <row r="946">
          <cell r="D946">
            <v>20151</v>
          </cell>
        </row>
        <row r="947">
          <cell r="D947">
            <v>0</v>
          </cell>
        </row>
        <row r="948">
          <cell r="D948">
            <v>0</v>
          </cell>
        </row>
        <row r="949">
          <cell r="D949">
            <v>50010</v>
          </cell>
        </row>
        <row r="950">
          <cell r="D950">
            <v>50011</v>
          </cell>
        </row>
        <row r="951">
          <cell r="D951">
            <v>0</v>
          </cell>
        </row>
        <row r="952">
          <cell r="D952">
            <v>50012</v>
          </cell>
        </row>
        <row r="953">
          <cell r="D953">
            <v>0</v>
          </cell>
        </row>
        <row r="954">
          <cell r="D954">
            <v>50013</v>
          </cell>
        </row>
        <row r="955">
          <cell r="D955">
            <v>50014</v>
          </cell>
        </row>
        <row r="956">
          <cell r="D956">
            <v>20161</v>
          </cell>
        </row>
        <row r="957">
          <cell r="D957">
            <v>19002</v>
          </cell>
        </row>
        <row r="958">
          <cell r="D958">
            <v>0</v>
          </cell>
        </row>
        <row r="959">
          <cell r="D959">
            <v>0</v>
          </cell>
        </row>
        <row r="960">
          <cell r="D960">
            <v>19003</v>
          </cell>
        </row>
        <row r="961">
          <cell r="D961">
            <v>20021</v>
          </cell>
        </row>
        <row r="962">
          <cell r="D962">
            <v>20011</v>
          </cell>
        </row>
        <row r="963">
          <cell r="D963">
            <v>0</v>
          </cell>
        </row>
        <row r="964">
          <cell r="D964">
            <v>19002</v>
          </cell>
        </row>
        <row r="965">
          <cell r="D965">
            <v>19002</v>
          </cell>
        </row>
        <row r="966">
          <cell r="D966">
            <v>0</v>
          </cell>
        </row>
        <row r="967">
          <cell r="D967">
            <v>19001</v>
          </cell>
        </row>
        <row r="968">
          <cell r="D968">
            <v>20041</v>
          </cell>
        </row>
        <row r="969">
          <cell r="D969">
            <v>20091</v>
          </cell>
        </row>
        <row r="970">
          <cell r="D970">
            <v>0</v>
          </cell>
        </row>
        <row r="971">
          <cell r="D971">
            <v>20011</v>
          </cell>
        </row>
        <row r="972">
          <cell r="D972">
            <v>19001</v>
          </cell>
        </row>
        <row r="973">
          <cell r="D973">
            <v>20217</v>
          </cell>
        </row>
        <row r="974">
          <cell r="D974">
            <v>20071</v>
          </cell>
        </row>
        <row r="975">
          <cell r="D975">
            <v>0</v>
          </cell>
        </row>
        <row r="976">
          <cell r="D976">
            <v>19002</v>
          </cell>
        </row>
        <row r="977">
          <cell r="D977">
            <v>0</v>
          </cell>
        </row>
        <row r="978">
          <cell r="D978">
            <v>19003</v>
          </cell>
        </row>
        <row r="979">
          <cell r="D979">
            <v>0</v>
          </cell>
        </row>
        <row r="980">
          <cell r="D980">
            <v>19002</v>
          </cell>
        </row>
        <row r="981">
          <cell r="D981">
            <v>19001</v>
          </cell>
        </row>
        <row r="982">
          <cell r="D982">
            <v>20091</v>
          </cell>
        </row>
        <row r="983">
          <cell r="D983">
            <v>0</v>
          </cell>
        </row>
        <row r="984">
          <cell r="D984">
            <v>19001</v>
          </cell>
        </row>
        <row r="985">
          <cell r="D985">
            <v>0</v>
          </cell>
        </row>
        <row r="986">
          <cell r="D986">
            <v>19002</v>
          </cell>
        </row>
        <row r="987">
          <cell r="D987">
            <v>20101</v>
          </cell>
        </row>
        <row r="988">
          <cell r="D988">
            <v>0</v>
          </cell>
        </row>
        <row r="989">
          <cell r="D989">
            <v>0</v>
          </cell>
        </row>
        <row r="990">
          <cell r="D990">
            <v>20111</v>
          </cell>
        </row>
        <row r="991">
          <cell r="D991">
            <v>19003</v>
          </cell>
        </row>
        <row r="992">
          <cell r="D992">
            <v>0</v>
          </cell>
        </row>
        <row r="993">
          <cell r="D993">
            <v>19002</v>
          </cell>
        </row>
        <row r="994">
          <cell r="D994">
            <v>19002</v>
          </cell>
        </row>
        <row r="995">
          <cell r="D995">
            <v>20141</v>
          </cell>
        </row>
        <row r="996">
          <cell r="D996">
            <v>0</v>
          </cell>
        </row>
        <row r="997">
          <cell r="D997">
            <v>20131</v>
          </cell>
        </row>
        <row r="998">
          <cell r="D998">
            <v>19001</v>
          </cell>
        </row>
        <row r="999">
          <cell r="D999">
            <v>20011</v>
          </cell>
        </row>
        <row r="1000">
          <cell r="D1000">
            <v>0</v>
          </cell>
        </row>
        <row r="1001">
          <cell r="D1001">
            <v>0</v>
          </cell>
        </row>
        <row r="1002">
          <cell r="D1002">
            <v>20151</v>
          </cell>
        </row>
        <row r="1003">
          <cell r="D1003">
            <v>20081</v>
          </cell>
        </row>
        <row r="1004">
          <cell r="D1004">
            <v>0</v>
          </cell>
        </row>
        <row r="1005">
          <cell r="D1005">
            <v>19001</v>
          </cell>
        </row>
        <row r="1006">
          <cell r="D1006">
            <v>20011</v>
          </cell>
        </row>
        <row r="1007">
          <cell r="D1007">
            <v>19002</v>
          </cell>
        </row>
        <row r="1008">
          <cell r="D1008" t="str">
            <v>装备被动技能</v>
          </cell>
        </row>
        <row r="1009">
          <cell r="D1009">
            <v>70003</v>
          </cell>
        </row>
        <row r="1010">
          <cell r="D1010">
            <v>20214</v>
          </cell>
        </row>
        <row r="1011">
          <cell r="D1011">
            <v>70001</v>
          </cell>
        </row>
        <row r="1012">
          <cell r="D1012">
            <v>0</v>
          </cell>
        </row>
        <row r="1013">
          <cell r="D1013">
            <v>0</v>
          </cell>
        </row>
        <row r="1014">
          <cell r="D1014">
            <v>70005</v>
          </cell>
        </row>
        <row r="1015">
          <cell r="D1015">
            <v>0</v>
          </cell>
        </row>
        <row r="1016">
          <cell r="D1016">
            <v>0</v>
          </cell>
        </row>
        <row r="1017">
          <cell r="D1017">
            <v>70004</v>
          </cell>
        </row>
        <row r="1018">
          <cell r="D1018">
            <v>70002</v>
          </cell>
        </row>
        <row r="1019">
          <cell r="D1019">
            <v>70002</v>
          </cell>
        </row>
        <row r="1020">
          <cell r="D1020">
            <v>50035</v>
          </cell>
        </row>
        <row r="1021">
          <cell r="D1021">
            <v>0</v>
          </cell>
        </row>
        <row r="1022">
          <cell r="D1022">
            <v>50040</v>
          </cell>
        </row>
        <row r="1023">
          <cell r="D1023">
            <v>0</v>
          </cell>
        </row>
        <row r="1024">
          <cell r="D1024">
            <v>50041</v>
          </cell>
        </row>
        <row r="1025">
          <cell r="D1025">
            <v>0</v>
          </cell>
        </row>
        <row r="1026">
          <cell r="D1026">
            <v>50024</v>
          </cell>
        </row>
        <row r="1027">
          <cell r="D1027">
            <v>50028</v>
          </cell>
        </row>
        <row r="1028">
          <cell r="D1028">
            <v>50042</v>
          </cell>
        </row>
        <row r="1029">
          <cell r="D1029">
            <v>50031</v>
          </cell>
        </row>
        <row r="1030">
          <cell r="D1030" t="str">
            <v>50031,50029</v>
          </cell>
        </row>
        <row r="1031">
          <cell r="D1031">
            <v>0</v>
          </cell>
        </row>
        <row r="1032">
          <cell r="D1032">
            <v>50025</v>
          </cell>
        </row>
        <row r="1033">
          <cell r="D1033">
            <v>50026</v>
          </cell>
        </row>
        <row r="1034">
          <cell r="D1034">
            <v>50038</v>
          </cell>
        </row>
        <row r="1035">
          <cell r="D1035">
            <v>50032</v>
          </cell>
        </row>
        <row r="1036">
          <cell r="D1036">
            <v>0</v>
          </cell>
        </row>
        <row r="1037">
          <cell r="D1037">
            <v>50027</v>
          </cell>
        </row>
        <row r="1038">
          <cell r="D1038">
            <v>0</v>
          </cell>
        </row>
        <row r="1039">
          <cell r="D1039">
            <v>50036</v>
          </cell>
        </row>
        <row r="1040">
          <cell r="D1040">
            <v>50043</v>
          </cell>
        </row>
        <row r="1041">
          <cell r="D1041">
            <v>50030</v>
          </cell>
        </row>
        <row r="1042">
          <cell r="D1042">
            <v>0</v>
          </cell>
        </row>
        <row r="1043">
          <cell r="D1043">
            <v>50039</v>
          </cell>
        </row>
        <row r="1044">
          <cell r="D1044">
            <v>50044</v>
          </cell>
        </row>
        <row r="1045">
          <cell r="D1045">
            <v>50034</v>
          </cell>
        </row>
        <row r="1046">
          <cell r="D1046">
            <v>0</v>
          </cell>
        </row>
        <row r="1047">
          <cell r="D1047">
            <v>0</v>
          </cell>
        </row>
        <row r="1048">
          <cell r="D1048">
            <v>50023</v>
          </cell>
        </row>
        <row r="1049">
          <cell r="D1049">
            <v>50037</v>
          </cell>
        </row>
        <row r="1050">
          <cell r="D1050">
            <v>50027</v>
          </cell>
        </row>
        <row r="1051">
          <cell r="D1051">
            <v>50027</v>
          </cell>
        </row>
        <row r="1052">
          <cell r="D1052">
            <v>50027</v>
          </cell>
        </row>
        <row r="1053">
          <cell r="D1053">
            <v>50039</v>
          </cell>
        </row>
        <row r="1054">
          <cell r="D1054">
            <v>50039</v>
          </cell>
        </row>
        <row r="1055">
          <cell r="D1055">
            <v>50038</v>
          </cell>
        </row>
        <row r="1056">
          <cell r="D1056">
            <v>50038</v>
          </cell>
        </row>
        <row r="1057">
          <cell r="D1057">
            <v>50038</v>
          </cell>
        </row>
        <row r="1058">
          <cell r="D1058">
            <v>50032</v>
          </cell>
        </row>
        <row r="1059">
          <cell r="D1059">
            <v>50032</v>
          </cell>
        </row>
        <row r="1060">
          <cell r="D1060">
            <v>50024</v>
          </cell>
        </row>
        <row r="1061">
          <cell r="D1061">
            <v>50024</v>
          </cell>
        </row>
        <row r="1062">
          <cell r="D1062">
            <v>50024</v>
          </cell>
        </row>
        <row r="1063">
          <cell r="D1063">
            <v>50024</v>
          </cell>
        </row>
        <row r="1064">
          <cell r="D1064">
            <v>50028</v>
          </cell>
        </row>
        <row r="1065">
          <cell r="D1065">
            <v>50028</v>
          </cell>
        </row>
        <row r="1066">
          <cell r="D1066">
            <v>50028</v>
          </cell>
        </row>
        <row r="1067">
          <cell r="D1067">
            <v>50028</v>
          </cell>
        </row>
        <row r="1068">
          <cell r="D1068">
            <v>50042</v>
          </cell>
        </row>
        <row r="1069">
          <cell r="D1069">
            <v>50042</v>
          </cell>
        </row>
        <row r="1070">
          <cell r="D1070">
            <v>50042</v>
          </cell>
        </row>
        <row r="1071">
          <cell r="D1071">
            <v>50025</v>
          </cell>
        </row>
        <row r="1072">
          <cell r="D1072">
            <v>50025</v>
          </cell>
        </row>
        <row r="1073">
          <cell r="D1073">
            <v>50025</v>
          </cell>
        </row>
        <row r="1074">
          <cell r="D1074">
            <v>50026</v>
          </cell>
        </row>
        <row r="1075">
          <cell r="D1075">
            <v>50026</v>
          </cell>
        </row>
        <row r="1076">
          <cell r="D1076">
            <v>50026</v>
          </cell>
        </row>
        <row r="1077">
          <cell r="D1077">
            <v>50043</v>
          </cell>
        </row>
        <row r="1078">
          <cell r="D1078">
            <v>50043</v>
          </cell>
        </row>
        <row r="1079">
          <cell r="D1079">
            <v>50043</v>
          </cell>
        </row>
        <row r="1080">
          <cell r="D1080">
            <v>50043</v>
          </cell>
        </row>
        <row r="1081">
          <cell r="D1081">
            <v>50030</v>
          </cell>
        </row>
        <row r="1082">
          <cell r="D1082">
            <v>50030</v>
          </cell>
        </row>
        <row r="1083">
          <cell r="D1083">
            <v>50030</v>
          </cell>
        </row>
        <row r="1084">
          <cell r="D1084">
            <v>50030</v>
          </cell>
        </row>
        <row r="1085">
          <cell r="D1085">
            <v>50045</v>
          </cell>
        </row>
        <row r="1086">
          <cell r="D1086">
            <v>50045</v>
          </cell>
        </row>
        <row r="1087">
          <cell r="D1087">
            <v>50045</v>
          </cell>
        </row>
        <row r="1088">
          <cell r="D1088">
            <v>50044</v>
          </cell>
        </row>
        <row r="1089">
          <cell r="D1089">
            <v>50044</v>
          </cell>
        </row>
        <row r="1090">
          <cell r="D1090">
            <v>50044</v>
          </cell>
        </row>
        <row r="1091">
          <cell r="D1091">
            <v>50034</v>
          </cell>
        </row>
        <row r="1092">
          <cell r="D1092">
            <v>50034</v>
          </cell>
        </row>
        <row r="1093">
          <cell r="D1093">
            <v>50034</v>
          </cell>
        </row>
        <row r="1094">
          <cell r="D1094">
            <v>50034</v>
          </cell>
        </row>
        <row r="1095">
          <cell r="D1095">
            <v>50023</v>
          </cell>
        </row>
        <row r="1096">
          <cell r="D1096">
            <v>50023</v>
          </cell>
        </row>
        <row r="1097">
          <cell r="D1097">
            <v>50037</v>
          </cell>
        </row>
        <row r="1098">
          <cell r="D1098">
            <v>50037</v>
          </cell>
        </row>
        <row r="1099">
          <cell r="D1099">
            <v>50037</v>
          </cell>
        </row>
        <row r="1100">
          <cell r="D1100">
            <v>50033</v>
          </cell>
        </row>
        <row r="1101">
          <cell r="D1101">
            <v>50033</v>
          </cell>
        </row>
        <row r="1102">
          <cell r="D1102">
            <v>50033</v>
          </cell>
        </row>
        <row r="1103">
          <cell r="D1103">
            <v>50033</v>
          </cell>
        </row>
        <row r="1104">
          <cell r="D1104">
            <v>50035</v>
          </cell>
        </row>
        <row r="1105">
          <cell r="D1105">
            <v>50035</v>
          </cell>
        </row>
        <row r="1106">
          <cell r="D1106">
            <v>50041</v>
          </cell>
        </row>
        <row r="1107">
          <cell r="D1107">
            <v>50041</v>
          </cell>
        </row>
        <row r="1108">
          <cell r="D1108">
            <v>50041</v>
          </cell>
        </row>
        <row r="1109">
          <cell r="D1109">
            <v>50041</v>
          </cell>
        </row>
        <row r="1110">
          <cell r="D1110">
            <v>50110</v>
          </cell>
        </row>
        <row r="1111">
          <cell r="D1111">
            <v>50110</v>
          </cell>
        </row>
        <row r="1112">
          <cell r="D1112">
            <v>50110</v>
          </cell>
        </row>
        <row r="1113">
          <cell r="D1113">
            <v>50110</v>
          </cell>
        </row>
        <row r="1114">
          <cell r="D1114">
            <v>50110</v>
          </cell>
        </row>
        <row r="1115">
          <cell r="D1115">
            <v>50113</v>
          </cell>
        </row>
        <row r="1116">
          <cell r="D1116">
            <v>50113</v>
          </cell>
        </row>
        <row r="1117">
          <cell r="D1117">
            <v>50113</v>
          </cell>
        </row>
        <row r="1118">
          <cell r="D1118">
            <v>50113</v>
          </cell>
        </row>
        <row r="1119">
          <cell r="D1119">
            <v>50113</v>
          </cell>
        </row>
        <row r="1120">
          <cell r="D1120">
            <v>50121</v>
          </cell>
        </row>
        <row r="1121">
          <cell r="D1121">
            <v>50121</v>
          </cell>
        </row>
        <row r="1122">
          <cell r="D1122">
            <v>50121</v>
          </cell>
        </row>
        <row r="1123">
          <cell r="D1123">
            <v>50121</v>
          </cell>
        </row>
        <row r="1124">
          <cell r="D1124">
            <v>78001</v>
          </cell>
        </row>
        <row r="1125">
          <cell r="D1125">
            <v>78002</v>
          </cell>
        </row>
        <row r="1126">
          <cell r="D1126">
            <v>78003</v>
          </cell>
        </row>
        <row r="1127">
          <cell r="D1127">
            <v>78004</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Sheet4"/>
      <sheetName val="Sheet5"/>
    </sheetNames>
    <sheetDataSet>
      <sheetData sheetId="0"/>
      <sheetData sheetId="1"/>
      <sheetData sheetId="2">
        <row r="78">
          <cell r="D78">
            <v>30011</v>
          </cell>
          <cell r="E78" t="str">
            <v>skill_icons.ps_bite_bleeding</v>
          </cell>
        </row>
        <row r="79">
          <cell r="D79">
            <v>30021</v>
          </cell>
          <cell r="E79" t="str">
            <v>skill_icons.ps_spider_web</v>
          </cell>
        </row>
        <row r="80">
          <cell r="D80">
            <v>30020</v>
          </cell>
          <cell r="E80" t="str">
            <v>skill_icons.ps_mud_hand_skill_01</v>
          </cell>
        </row>
        <row r="81">
          <cell r="D81">
            <v>0</v>
          </cell>
          <cell r="E81" t="str">
            <v>skill_icons.ps_throw_attack</v>
          </cell>
        </row>
        <row r="82">
          <cell r="D82">
            <v>30029</v>
          </cell>
          <cell r="E82" t="str">
            <v>skill_icons.ps_ice_frostball</v>
          </cell>
        </row>
        <row r="83">
          <cell r="D83">
            <v>30031</v>
          </cell>
          <cell r="E83" t="str">
            <v>skill_icons.ps_mega_smash</v>
          </cell>
        </row>
        <row r="84">
          <cell r="D84">
            <v>30032</v>
          </cell>
          <cell r="E84" t="str">
            <v>skill_icons.ps_rage_hammer</v>
          </cell>
        </row>
        <row r="85">
          <cell r="D85">
            <v>30164</v>
          </cell>
          <cell r="E85" t="str">
            <v>skill_icons.ps_spider_web</v>
          </cell>
        </row>
        <row r="86">
          <cell r="D86">
            <v>30222</v>
          </cell>
          <cell r="E86" t="str">
            <v>skill_icons.ps_poison_claw</v>
          </cell>
        </row>
        <row r="87">
          <cell r="D87">
            <v>30155</v>
          </cell>
          <cell r="E87" t="str">
            <v>skill_icons.ps_rumbling_strike</v>
          </cell>
        </row>
        <row r="88">
          <cell r="D88">
            <v>30057</v>
          </cell>
          <cell r="E88" t="str">
            <v>skill_icons.ps_vomit_splash</v>
          </cell>
        </row>
        <row r="89">
          <cell r="D89">
            <v>30222</v>
          </cell>
          <cell r="E89" t="str">
            <v>skill_icons.ps_poison_claw</v>
          </cell>
        </row>
        <row r="90">
          <cell r="D90">
            <v>30138</v>
          </cell>
          <cell r="E90" t="str">
            <v>skill_icons.ps_binding_curse</v>
          </cell>
        </row>
        <row r="91">
          <cell r="D91">
            <v>30141</v>
          </cell>
          <cell r="E91" t="str">
            <v>skill_icons.ps_voice_wave</v>
          </cell>
        </row>
        <row r="92">
          <cell r="D92">
            <v>30146</v>
          </cell>
          <cell r="E92" t="str">
            <v>skill_icons.ps_electric_ball</v>
          </cell>
        </row>
        <row r="93">
          <cell r="D93">
            <v>30147</v>
          </cell>
          <cell r="E93" t="str">
            <v>skill_icons.ps_thunder_summon</v>
          </cell>
        </row>
        <row r="94">
          <cell r="D94">
            <v>30148</v>
          </cell>
          <cell r="E94" t="str">
            <v>skill_icons.ps_native_warrior_skill_01</v>
          </cell>
        </row>
        <row r="95">
          <cell r="D95">
            <v>30142</v>
          </cell>
          <cell r="E95" t="str">
            <v>skill_icons.ps_earth_smash</v>
          </cell>
        </row>
        <row r="96">
          <cell r="D96">
            <v>30050</v>
          </cell>
          <cell r="E96" t="str">
            <v>skill_icons.ps_self_boom</v>
          </cell>
        </row>
        <row r="97">
          <cell r="D97">
            <v>30049</v>
          </cell>
          <cell r="E97" t="str">
            <v>skill_icons.ps_scorching_smash</v>
          </cell>
        </row>
        <row r="98">
          <cell r="D98">
            <v>30048</v>
          </cell>
          <cell r="E98" t="str">
            <v>skill_icons.ps_melting_breath</v>
          </cell>
        </row>
        <row r="99">
          <cell r="D99">
            <v>30126</v>
          </cell>
          <cell r="E99" t="str">
            <v>skill_icons.ps_melting_breath</v>
          </cell>
        </row>
        <row r="100">
          <cell r="D100">
            <v>30069</v>
          </cell>
          <cell r="E100" t="str">
            <v>skill_icons.ps_summon_spell</v>
          </cell>
        </row>
        <row r="101">
          <cell r="D101">
            <v>30125</v>
          </cell>
          <cell r="E101" t="str">
            <v>skill_icons.ps_teleport_spell</v>
          </cell>
        </row>
        <row r="102">
          <cell r="D102">
            <v>40001</v>
          </cell>
          <cell r="E102" t="str">
            <v>skill_icons.ps_0</v>
          </cell>
        </row>
        <row r="103">
          <cell r="D103">
            <v>40000</v>
          </cell>
          <cell r="E103" t="str">
            <v>skill_icons.ps_demon_eye_skill_01</v>
          </cell>
        </row>
        <row r="104">
          <cell r="D104">
            <v>30043</v>
          </cell>
          <cell r="E104" t="str">
            <v>skill_icons.ps_summon_spell</v>
          </cell>
        </row>
        <row r="105">
          <cell r="D105">
            <v>30054</v>
          </cell>
          <cell r="E105" t="str">
            <v>skill_icons.ps_grief_soul_01</v>
          </cell>
        </row>
        <row r="106">
          <cell r="D106">
            <v>30044</v>
          </cell>
          <cell r="E106" t="str">
            <v>skill_icons.ps_small_demon_skill_01</v>
          </cell>
        </row>
        <row r="107">
          <cell r="D107">
            <v>30045</v>
          </cell>
          <cell r="E107" t="str">
            <v>skill_icons.ps_small_demon_skill_01</v>
          </cell>
        </row>
        <row r="108">
          <cell r="D108">
            <v>30233</v>
          </cell>
          <cell r="E108" t="str">
            <v>skill_icons.ps_silenter_fire</v>
          </cell>
        </row>
        <row r="109">
          <cell r="D109">
            <v>30232</v>
          </cell>
          <cell r="E109" t="str">
            <v>skill_icons.ps_small_demon_skill_01</v>
          </cell>
        </row>
        <row r="110">
          <cell r="D110">
            <v>30231</v>
          </cell>
          <cell r="E110" t="str">
            <v>skill_icons.ps_cycle_slash</v>
          </cell>
        </row>
        <row r="111">
          <cell r="D111">
            <v>30230</v>
          </cell>
          <cell r="E111" t="str">
            <v>skill_icons.ps_spirit_ball</v>
          </cell>
        </row>
        <row r="112">
          <cell r="D112">
            <v>30234</v>
          </cell>
          <cell r="E112" t="str">
            <v>skill_icons.ps_wood_spirit_skill_01</v>
          </cell>
        </row>
        <row r="113">
          <cell r="D113">
            <v>30167</v>
          </cell>
          <cell r="E113" t="str">
            <v>skill_icons.ps_cannibal_skill_01</v>
          </cell>
        </row>
        <row r="114">
          <cell r="D114">
            <v>40033</v>
          </cell>
          <cell r="E114" t="str">
            <v>skill_icons.ps_mushroom_head_skill_01</v>
          </cell>
        </row>
        <row r="115">
          <cell r="D115">
            <v>40035</v>
          </cell>
          <cell r="E115" t="str">
            <v>skill_icons.ps_mummy_skill_01</v>
          </cell>
        </row>
        <row r="116">
          <cell r="D116">
            <v>40034</v>
          </cell>
          <cell r="E116" t="str">
            <v>skill_icons.ps_mummy_skill_01</v>
          </cell>
        </row>
        <row r="117">
          <cell r="D117">
            <v>30178</v>
          </cell>
          <cell r="E117" t="str">
            <v>skill_icons.ps_throw_attack</v>
          </cell>
        </row>
        <row r="118">
          <cell r="D118">
            <v>30191</v>
          </cell>
          <cell r="E118" t="str">
            <v>skill_icons.ps_air_slash</v>
          </cell>
        </row>
        <row r="119">
          <cell r="D119">
            <v>109031</v>
          </cell>
          <cell r="E119" t="str">
            <v>skill_icons.ps_killer_bee_skill_01</v>
          </cell>
        </row>
        <row r="120">
          <cell r="D120">
            <v>30195</v>
          </cell>
          <cell r="E120" t="str">
            <v>skill_icons.ps_vomit_splash</v>
          </cell>
        </row>
        <row r="121">
          <cell r="D121">
            <v>30190</v>
          </cell>
          <cell r="E121" t="str">
            <v>skill_icons.ps_poison_curse</v>
          </cell>
        </row>
        <row r="122">
          <cell r="D122">
            <v>30186</v>
          </cell>
          <cell r="E122" t="str">
            <v>skill_icons.ps_electric_ball</v>
          </cell>
        </row>
        <row r="123">
          <cell r="D123">
            <v>30184</v>
          </cell>
          <cell r="E123" t="str">
            <v>skill_icons.ps_ice_frostball</v>
          </cell>
        </row>
        <row r="124">
          <cell r="D124">
            <v>31017</v>
          </cell>
          <cell r="E124" t="str">
            <v>skill_icons.ps_blowing_arrows</v>
          </cell>
        </row>
        <row r="125">
          <cell r="D125">
            <v>30198</v>
          </cell>
          <cell r="E125" t="str">
            <v>skill_icons.ps_heal_totem</v>
          </cell>
        </row>
        <row r="126">
          <cell r="D126">
            <v>30199</v>
          </cell>
          <cell r="E126" t="str">
            <v>skill_icons.ps_fire_totem</v>
          </cell>
        </row>
        <row r="127">
          <cell r="D127">
            <v>30220</v>
          </cell>
          <cell r="E127" t="str">
            <v>skill_icons.ps_small_demon_skill_01</v>
          </cell>
        </row>
        <row r="128">
          <cell r="D128">
            <v>31010</v>
          </cell>
          <cell r="E128" t="str">
            <v>skill_icons.ps_mummy_skill_01</v>
          </cell>
        </row>
        <row r="129">
          <cell r="D129">
            <v>30194</v>
          </cell>
          <cell r="E129" t="str">
            <v>skill_icons.ps_mummy_skill_01</v>
          </cell>
        </row>
        <row r="130">
          <cell r="D130">
            <v>30193</v>
          </cell>
          <cell r="E130" t="str">
            <v>skill_icons.ps_evil_arrows</v>
          </cell>
        </row>
        <row r="131">
          <cell r="D131">
            <v>30204</v>
          </cell>
          <cell r="E131" t="str">
            <v>skill_icons.ps_skill_block</v>
          </cell>
        </row>
        <row r="132">
          <cell r="D132">
            <v>30206</v>
          </cell>
          <cell r="E132" t="str">
            <v>skill_icons.ps_curse_spell</v>
          </cell>
        </row>
        <row r="133">
          <cell r="D133">
            <v>30208</v>
          </cell>
          <cell r="E133" t="str">
            <v>skill_icons.ps_teleport_spell</v>
          </cell>
        </row>
        <row r="134">
          <cell r="D134">
            <v>30221</v>
          </cell>
          <cell r="E134" t="str">
            <v>skill_icons.ps_blue_fireball</v>
          </cell>
        </row>
        <row r="135">
          <cell r="D135">
            <v>30225</v>
          </cell>
          <cell r="E135" t="str">
            <v>skill_icons.ps_separate_illusion</v>
          </cell>
        </row>
        <row r="136">
          <cell r="D136">
            <v>30036</v>
          </cell>
          <cell r="E136" t="str">
            <v>skill_icons.ps_throw_attack</v>
          </cell>
        </row>
      </sheetData>
      <sheetData sheetId="3"/>
      <sheetData sheetId="4">
        <row r="1">
          <cell r="D1" t="str">
            <v>宠物技能</v>
          </cell>
          <cell r="F1" t="str">
            <v>施展技能1</v>
          </cell>
        </row>
        <row r="2">
          <cell r="D2">
            <v>70101</v>
          </cell>
          <cell r="F2">
            <v>31001</v>
          </cell>
          <cell r="H2">
            <v>203</v>
          </cell>
          <cell r="J2">
            <v>1</v>
          </cell>
          <cell r="K2" t="str">
            <v>真实伤害。</v>
          </cell>
          <cell r="L2" t="str">
            <v>ui.cs_white</v>
          </cell>
        </row>
        <row r="3">
          <cell r="D3">
            <v>70201</v>
          </cell>
          <cell r="F3">
            <v>31002</v>
          </cell>
          <cell r="H3">
            <v>204</v>
          </cell>
          <cell r="J3">
            <v>2</v>
          </cell>
          <cell r="K3" t="str">
            <v>物理伤害。</v>
          </cell>
          <cell r="L3" t="str">
            <v>ui.cs_orange</v>
          </cell>
        </row>
        <row r="4">
          <cell r="D4">
            <v>70301</v>
          </cell>
          <cell r="F4">
            <v>110171</v>
          </cell>
          <cell r="H4">
            <v>1</v>
          </cell>
          <cell r="J4">
            <v>3</v>
          </cell>
          <cell r="K4" t="str">
            <v>火系伤害。</v>
          </cell>
          <cell r="L4" t="str">
            <v>ui.cs_blue</v>
          </cell>
        </row>
        <row r="5">
          <cell r="D5">
            <v>70401</v>
          </cell>
          <cell r="F5">
            <v>110221</v>
          </cell>
          <cell r="J5">
            <v>4</v>
          </cell>
          <cell r="K5" t="str">
            <v>寒系伤害。</v>
          </cell>
          <cell r="L5" t="str">
            <v>ui.cs_blue</v>
          </cell>
        </row>
        <row r="6">
          <cell r="D6">
            <v>70501</v>
          </cell>
          <cell r="F6">
            <v>10271</v>
          </cell>
          <cell r="J6">
            <v>5</v>
          </cell>
          <cell r="K6" t="str">
            <v>雷系伤害。</v>
          </cell>
          <cell r="L6" t="str">
            <v>ui.cs_blue</v>
          </cell>
        </row>
        <row r="7">
          <cell r="D7">
            <v>70601</v>
          </cell>
          <cell r="F7">
            <v>19002</v>
          </cell>
          <cell r="J7">
            <v>6</v>
          </cell>
          <cell r="K7" t="str">
            <v>土系伤害。</v>
          </cell>
          <cell r="L7" t="str">
            <v>ui.cs_blue</v>
          </cell>
        </row>
        <row r="8">
          <cell r="D8">
            <v>70701</v>
          </cell>
          <cell r="F8">
            <v>19002</v>
          </cell>
          <cell r="J8">
            <v>7</v>
          </cell>
          <cell r="K8" t="str">
            <v>毒系伤害。</v>
          </cell>
          <cell r="L8" t="str">
            <v>ui.cs_blue</v>
          </cell>
        </row>
        <row r="9">
          <cell r="D9">
            <v>70801</v>
          </cell>
          <cell r="F9">
            <v>19002</v>
          </cell>
          <cell r="J9">
            <v>8</v>
          </cell>
          <cell r="K9" t="str">
            <v>光系伤害。</v>
          </cell>
          <cell r="L9" t="str">
            <v>ui.cs_blue</v>
          </cell>
        </row>
        <row r="10">
          <cell r="D10">
            <v>70901</v>
          </cell>
          <cell r="F10">
            <v>19002</v>
          </cell>
          <cell r="J10">
            <v>9</v>
          </cell>
          <cell r="K10" t="str">
            <v>暗系伤害。</v>
          </cell>
          <cell r="L10" t="str">
            <v>ui.cs_blue</v>
          </cell>
        </row>
        <row r="11">
          <cell r="D11">
            <v>74201</v>
          </cell>
          <cell r="F11">
            <v>19002</v>
          </cell>
          <cell r="J11">
            <v>12</v>
          </cell>
          <cell r="K11" t="str">
            <v>治疗。</v>
          </cell>
          <cell r="L11" t="str">
            <v>ui.cs_green</v>
          </cell>
        </row>
        <row r="12">
          <cell r="D12">
            <v>71101</v>
          </cell>
          <cell r="F12">
            <v>19002</v>
          </cell>
        </row>
        <row r="13">
          <cell r="D13">
            <v>71201</v>
          </cell>
          <cell r="F13">
            <v>19002</v>
          </cell>
        </row>
        <row r="14">
          <cell r="D14">
            <v>71301</v>
          </cell>
          <cell r="F14">
            <v>19002</v>
          </cell>
        </row>
        <row r="15">
          <cell r="D15">
            <v>71401</v>
          </cell>
          <cell r="F15">
            <v>19002</v>
          </cell>
        </row>
        <row r="16">
          <cell r="D16">
            <v>71501</v>
          </cell>
          <cell r="F16">
            <v>19002</v>
          </cell>
        </row>
        <row r="17">
          <cell r="D17">
            <v>71601</v>
          </cell>
          <cell r="F17">
            <v>19002</v>
          </cell>
        </row>
        <row r="18">
          <cell r="D18">
            <v>71701</v>
          </cell>
          <cell r="F18">
            <v>19002</v>
          </cell>
        </row>
        <row r="19">
          <cell r="D19">
            <v>71801</v>
          </cell>
          <cell r="F19">
            <v>19002</v>
          </cell>
        </row>
        <row r="20">
          <cell r="D20">
            <v>71901</v>
          </cell>
          <cell r="F20">
            <v>19002</v>
          </cell>
        </row>
        <row r="21">
          <cell r="D21">
            <v>72001</v>
          </cell>
          <cell r="F21">
            <v>20171</v>
          </cell>
        </row>
        <row r="22">
          <cell r="D22">
            <v>72101</v>
          </cell>
          <cell r="F22">
            <v>19002</v>
          </cell>
        </row>
        <row r="23">
          <cell r="D23">
            <v>72201</v>
          </cell>
          <cell r="F23">
            <v>19002</v>
          </cell>
        </row>
        <row r="24">
          <cell r="D24">
            <v>72301</v>
          </cell>
          <cell r="F24">
            <v>19002</v>
          </cell>
        </row>
        <row r="25">
          <cell r="D25">
            <v>72401</v>
          </cell>
          <cell r="F25">
            <v>19002</v>
          </cell>
        </row>
        <row r="26">
          <cell r="D26">
            <v>72501</v>
          </cell>
          <cell r="F26">
            <v>19002</v>
          </cell>
        </row>
        <row r="27">
          <cell r="D27">
            <v>72601</v>
          </cell>
          <cell r="F27">
            <v>20202</v>
          </cell>
        </row>
        <row r="28">
          <cell r="D28">
            <v>72701</v>
          </cell>
          <cell r="F28">
            <v>50102</v>
          </cell>
        </row>
        <row r="29">
          <cell r="D29">
            <v>72801</v>
          </cell>
          <cell r="F29">
            <v>50109</v>
          </cell>
        </row>
        <row r="30">
          <cell r="D30">
            <v>72901</v>
          </cell>
          <cell r="F30">
            <v>10271</v>
          </cell>
        </row>
        <row r="31">
          <cell r="D31">
            <v>73001</v>
          </cell>
          <cell r="F31">
            <v>31002</v>
          </cell>
        </row>
        <row r="32">
          <cell r="D32">
            <v>73101</v>
          </cell>
          <cell r="F32">
            <v>10319</v>
          </cell>
        </row>
        <row r="33">
          <cell r="D33">
            <v>73201</v>
          </cell>
          <cell r="F33">
            <v>50001</v>
          </cell>
        </row>
        <row r="34">
          <cell r="D34">
            <v>73301</v>
          </cell>
          <cell r="F34">
            <v>20151</v>
          </cell>
        </row>
        <row r="35">
          <cell r="D35">
            <v>73401</v>
          </cell>
          <cell r="F35">
            <v>50007</v>
          </cell>
        </row>
        <row r="36">
          <cell r="D36">
            <v>73501</v>
          </cell>
          <cell r="F36">
            <v>50022</v>
          </cell>
        </row>
        <row r="37">
          <cell r="D37">
            <v>73601</v>
          </cell>
          <cell r="F37">
            <v>50009</v>
          </cell>
        </row>
        <row r="38">
          <cell r="D38">
            <v>73701</v>
          </cell>
          <cell r="F38">
            <v>20151</v>
          </cell>
        </row>
        <row r="39">
          <cell r="D39">
            <v>73801</v>
          </cell>
          <cell r="F39">
            <v>50011</v>
          </cell>
        </row>
        <row r="40">
          <cell r="D40">
            <v>73901</v>
          </cell>
          <cell r="F40">
            <v>50012</v>
          </cell>
        </row>
        <row r="41">
          <cell r="D41">
            <v>74001</v>
          </cell>
          <cell r="F41">
            <v>50001</v>
          </cell>
        </row>
        <row r="42">
          <cell r="D42">
            <v>74101</v>
          </cell>
          <cell r="F42">
            <v>20151</v>
          </cell>
        </row>
        <row r="43">
          <cell r="D43">
            <v>74301</v>
          </cell>
          <cell r="F43">
            <v>50007</v>
          </cell>
        </row>
        <row r="44">
          <cell r="D44">
            <v>74401</v>
          </cell>
          <cell r="F44">
            <v>50022</v>
          </cell>
        </row>
        <row r="45">
          <cell r="D45">
            <v>74501</v>
          </cell>
          <cell r="F45">
            <v>50009</v>
          </cell>
        </row>
        <row r="46">
          <cell r="D46">
            <v>74601</v>
          </cell>
          <cell r="F46">
            <v>20151</v>
          </cell>
        </row>
        <row r="47">
          <cell r="D47">
            <v>74701</v>
          </cell>
          <cell r="F47">
            <v>50011</v>
          </cell>
        </row>
        <row r="48">
          <cell r="D48">
            <v>70102</v>
          </cell>
          <cell r="F48">
            <v>50012</v>
          </cell>
        </row>
        <row r="49">
          <cell r="D49">
            <v>70202</v>
          </cell>
          <cell r="F49">
            <v>50001</v>
          </cell>
        </row>
        <row r="50">
          <cell r="D50">
            <v>70302</v>
          </cell>
          <cell r="F50">
            <v>20151</v>
          </cell>
        </row>
        <row r="51">
          <cell r="D51">
            <v>70402</v>
          </cell>
          <cell r="F51">
            <v>50007</v>
          </cell>
        </row>
        <row r="52">
          <cell r="D52">
            <v>70502</v>
          </cell>
          <cell r="F52">
            <v>50022</v>
          </cell>
        </row>
        <row r="53">
          <cell r="D53">
            <v>70602</v>
          </cell>
          <cell r="F53">
            <v>50009</v>
          </cell>
        </row>
        <row r="54">
          <cell r="D54">
            <v>70702</v>
          </cell>
          <cell r="F54">
            <v>20151</v>
          </cell>
        </row>
        <row r="55">
          <cell r="D55">
            <v>70802</v>
          </cell>
          <cell r="F55">
            <v>50011</v>
          </cell>
        </row>
        <row r="56">
          <cell r="D56">
            <v>70902</v>
          </cell>
          <cell r="F56">
            <v>50012</v>
          </cell>
        </row>
        <row r="57">
          <cell r="D57">
            <v>74202</v>
          </cell>
          <cell r="F57">
            <v>50001</v>
          </cell>
        </row>
        <row r="58">
          <cell r="D58">
            <v>71102</v>
          </cell>
          <cell r="F58">
            <v>20151</v>
          </cell>
        </row>
        <row r="59">
          <cell r="D59">
            <v>71202</v>
          </cell>
          <cell r="F59">
            <v>50007</v>
          </cell>
        </row>
        <row r="60">
          <cell r="D60">
            <v>71302</v>
          </cell>
          <cell r="F60">
            <v>50022</v>
          </cell>
        </row>
        <row r="61">
          <cell r="D61">
            <v>71402</v>
          </cell>
          <cell r="F61">
            <v>50009</v>
          </cell>
        </row>
        <row r="62">
          <cell r="D62">
            <v>71502</v>
          </cell>
          <cell r="F62">
            <v>20151</v>
          </cell>
        </row>
        <row r="63">
          <cell r="D63">
            <v>71602</v>
          </cell>
          <cell r="F63">
            <v>50011</v>
          </cell>
        </row>
        <row r="64">
          <cell r="D64">
            <v>71702</v>
          </cell>
          <cell r="F64">
            <v>50012</v>
          </cell>
        </row>
        <row r="65">
          <cell r="D65">
            <v>71802</v>
          </cell>
          <cell r="F65">
            <v>50001</v>
          </cell>
        </row>
        <row r="66">
          <cell r="D66">
            <v>71902</v>
          </cell>
          <cell r="F66">
            <v>20151</v>
          </cell>
        </row>
        <row r="67">
          <cell r="D67">
            <v>72002</v>
          </cell>
          <cell r="F67">
            <v>50007</v>
          </cell>
        </row>
        <row r="68">
          <cell r="D68">
            <v>72102</v>
          </cell>
          <cell r="F68">
            <v>50022</v>
          </cell>
        </row>
        <row r="69">
          <cell r="D69">
            <v>72202</v>
          </cell>
          <cell r="F69">
            <v>50009</v>
          </cell>
        </row>
        <row r="70">
          <cell r="D70">
            <v>72302</v>
          </cell>
          <cell r="F70">
            <v>20151</v>
          </cell>
        </row>
        <row r="71">
          <cell r="D71">
            <v>72402</v>
          </cell>
          <cell r="F71">
            <v>50011</v>
          </cell>
        </row>
        <row r="72">
          <cell r="D72">
            <v>72502</v>
          </cell>
          <cell r="F72">
            <v>50012</v>
          </cell>
        </row>
        <row r="73">
          <cell r="D73">
            <v>72602</v>
          </cell>
          <cell r="F73">
            <v>50001</v>
          </cell>
        </row>
        <row r="74">
          <cell r="D74">
            <v>72702</v>
          </cell>
          <cell r="F74">
            <v>20151</v>
          </cell>
        </row>
        <row r="75">
          <cell r="D75">
            <v>72802</v>
          </cell>
          <cell r="F75">
            <v>50007</v>
          </cell>
        </row>
        <row r="76">
          <cell r="D76">
            <v>72902</v>
          </cell>
          <cell r="F76">
            <v>50022</v>
          </cell>
        </row>
        <row r="77">
          <cell r="D77">
            <v>73002</v>
          </cell>
          <cell r="F77">
            <v>50009</v>
          </cell>
        </row>
        <row r="78">
          <cell r="D78">
            <v>73102</v>
          </cell>
          <cell r="F78">
            <v>20151</v>
          </cell>
        </row>
        <row r="79">
          <cell r="D79">
            <v>73202</v>
          </cell>
          <cell r="F79">
            <v>50011</v>
          </cell>
        </row>
        <row r="80">
          <cell r="D80">
            <v>73302</v>
          </cell>
          <cell r="F80">
            <v>50012</v>
          </cell>
        </row>
        <row r="81">
          <cell r="D81">
            <v>73402</v>
          </cell>
          <cell r="F81">
            <v>19002</v>
          </cell>
        </row>
        <row r="82">
          <cell r="D82">
            <v>73502</v>
          </cell>
          <cell r="F82">
            <v>19002</v>
          </cell>
        </row>
        <row r="83">
          <cell r="D83">
            <v>73602</v>
          </cell>
          <cell r="F83">
            <v>19002</v>
          </cell>
        </row>
        <row r="84">
          <cell r="D84">
            <v>73702</v>
          </cell>
          <cell r="F84">
            <v>19002</v>
          </cell>
        </row>
        <row r="85">
          <cell r="D85">
            <v>73802</v>
          </cell>
          <cell r="F85">
            <v>19002</v>
          </cell>
        </row>
        <row r="86">
          <cell r="D86">
            <v>73902</v>
          </cell>
          <cell r="F86">
            <v>19002</v>
          </cell>
        </row>
        <row r="87">
          <cell r="D87">
            <v>74002</v>
          </cell>
          <cell r="F87">
            <v>19002</v>
          </cell>
        </row>
        <row r="88">
          <cell r="D88">
            <v>74102</v>
          </cell>
          <cell r="F88">
            <v>19002</v>
          </cell>
        </row>
        <row r="89">
          <cell r="D89">
            <v>74302</v>
          </cell>
          <cell r="F89">
            <v>19002</v>
          </cell>
        </row>
        <row r="90">
          <cell r="D90">
            <v>74402</v>
          </cell>
        </row>
        <row r="91">
          <cell r="D91">
            <v>74502</v>
          </cell>
        </row>
        <row r="92">
          <cell r="D92">
            <v>74602</v>
          </cell>
        </row>
        <row r="93">
          <cell r="D93">
            <v>74702</v>
          </cell>
        </row>
        <row r="94">
          <cell r="D94">
            <v>70103</v>
          </cell>
        </row>
        <row r="95">
          <cell r="D95">
            <v>70203</v>
          </cell>
        </row>
        <row r="96">
          <cell r="D96">
            <v>70303</v>
          </cell>
        </row>
        <row r="97">
          <cell r="D97">
            <v>70403</v>
          </cell>
        </row>
        <row r="98">
          <cell r="D98">
            <v>70503</v>
          </cell>
        </row>
        <row r="99">
          <cell r="D99">
            <v>70603</v>
          </cell>
        </row>
        <row r="100">
          <cell r="D100">
            <v>70703</v>
          </cell>
        </row>
        <row r="101">
          <cell r="D101">
            <v>70803</v>
          </cell>
        </row>
        <row r="102">
          <cell r="D102">
            <v>70903</v>
          </cell>
        </row>
        <row r="103">
          <cell r="D103">
            <v>74203</v>
          </cell>
        </row>
        <row r="104">
          <cell r="D104">
            <v>71103</v>
          </cell>
        </row>
        <row r="105">
          <cell r="D105">
            <v>71203</v>
          </cell>
        </row>
        <row r="106">
          <cell r="D106">
            <v>71303</v>
          </cell>
        </row>
        <row r="107">
          <cell r="D107">
            <v>71403</v>
          </cell>
        </row>
        <row r="108">
          <cell r="D108">
            <v>71503</v>
          </cell>
        </row>
        <row r="109">
          <cell r="D109">
            <v>71603</v>
          </cell>
        </row>
        <row r="110">
          <cell r="D110">
            <v>71703</v>
          </cell>
        </row>
        <row r="111">
          <cell r="D111">
            <v>71803</v>
          </cell>
        </row>
        <row r="112">
          <cell r="D112">
            <v>71903</v>
          </cell>
        </row>
        <row r="113">
          <cell r="D113">
            <v>72003</v>
          </cell>
        </row>
        <row r="114">
          <cell r="D114">
            <v>72103</v>
          </cell>
        </row>
        <row r="115">
          <cell r="D115">
            <v>72203</v>
          </cell>
        </row>
        <row r="116">
          <cell r="D116">
            <v>72303</v>
          </cell>
        </row>
        <row r="117">
          <cell r="D117">
            <v>72403</v>
          </cell>
        </row>
        <row r="118">
          <cell r="D118">
            <v>72503</v>
          </cell>
        </row>
        <row r="119">
          <cell r="D119">
            <v>72603</v>
          </cell>
        </row>
        <row r="120">
          <cell r="D120">
            <v>72703</v>
          </cell>
        </row>
        <row r="121">
          <cell r="D121">
            <v>72803</v>
          </cell>
        </row>
        <row r="122">
          <cell r="D122">
            <v>72903</v>
          </cell>
        </row>
        <row r="123">
          <cell r="D123">
            <v>73003</v>
          </cell>
        </row>
        <row r="124">
          <cell r="D124">
            <v>73103</v>
          </cell>
        </row>
        <row r="125">
          <cell r="D125">
            <v>73203</v>
          </cell>
        </row>
        <row r="126">
          <cell r="D126">
            <v>73303</v>
          </cell>
        </row>
        <row r="127">
          <cell r="D127">
            <v>73403</v>
          </cell>
        </row>
        <row r="128">
          <cell r="D128">
            <v>73503</v>
          </cell>
        </row>
        <row r="129">
          <cell r="D129">
            <v>73603</v>
          </cell>
        </row>
        <row r="130">
          <cell r="D130">
            <v>73703</v>
          </cell>
        </row>
        <row r="131">
          <cell r="D131">
            <v>73803</v>
          </cell>
        </row>
        <row r="132">
          <cell r="D132">
            <v>73903</v>
          </cell>
        </row>
        <row r="133">
          <cell r="D133">
            <v>74003</v>
          </cell>
        </row>
        <row r="134">
          <cell r="D134">
            <v>74103</v>
          </cell>
        </row>
        <row r="135">
          <cell r="D135">
            <v>74303</v>
          </cell>
        </row>
        <row r="136">
          <cell r="D136">
            <v>74403</v>
          </cell>
        </row>
        <row r="137">
          <cell r="D137">
            <v>74503</v>
          </cell>
        </row>
        <row r="138">
          <cell r="D138">
            <v>74603</v>
          </cell>
        </row>
        <row r="139">
          <cell r="D139">
            <v>74703</v>
          </cell>
        </row>
        <row r="140">
          <cell r="D140">
            <v>70104</v>
          </cell>
        </row>
        <row r="141">
          <cell r="D141">
            <v>70204</v>
          </cell>
        </row>
        <row r="142">
          <cell r="D142">
            <v>70304</v>
          </cell>
        </row>
        <row r="143">
          <cell r="D143">
            <v>70404</v>
          </cell>
        </row>
        <row r="144">
          <cell r="D144">
            <v>70504</v>
          </cell>
        </row>
        <row r="145">
          <cell r="D145">
            <v>70604</v>
          </cell>
        </row>
        <row r="146">
          <cell r="D146">
            <v>70704</v>
          </cell>
        </row>
        <row r="147">
          <cell r="D147">
            <v>70804</v>
          </cell>
        </row>
        <row r="148">
          <cell r="D148">
            <v>70904</v>
          </cell>
        </row>
        <row r="149">
          <cell r="D149">
            <v>74204</v>
          </cell>
        </row>
        <row r="150">
          <cell r="D150">
            <v>71104</v>
          </cell>
        </row>
        <row r="151">
          <cell r="D151">
            <v>71204</v>
          </cell>
        </row>
        <row r="152">
          <cell r="D152">
            <v>71304</v>
          </cell>
        </row>
        <row r="153">
          <cell r="D153">
            <v>71404</v>
          </cell>
        </row>
        <row r="154">
          <cell r="D154">
            <v>71504</v>
          </cell>
        </row>
        <row r="155">
          <cell r="D155">
            <v>71604</v>
          </cell>
        </row>
        <row r="156">
          <cell r="D156">
            <v>71704</v>
          </cell>
        </row>
        <row r="157">
          <cell r="D157">
            <v>71804</v>
          </cell>
        </row>
        <row r="158">
          <cell r="D158">
            <v>71904</v>
          </cell>
        </row>
        <row r="159">
          <cell r="D159">
            <v>72004</v>
          </cell>
        </row>
        <row r="160">
          <cell r="D160">
            <v>72104</v>
          </cell>
        </row>
        <row r="161">
          <cell r="D161">
            <v>72204</v>
          </cell>
        </row>
        <row r="162">
          <cell r="D162">
            <v>72304</v>
          </cell>
        </row>
        <row r="163">
          <cell r="D163">
            <v>72404</v>
          </cell>
        </row>
        <row r="164">
          <cell r="D164">
            <v>72504</v>
          </cell>
        </row>
        <row r="165">
          <cell r="D165">
            <v>72604</v>
          </cell>
        </row>
        <row r="166">
          <cell r="D166">
            <v>72704</v>
          </cell>
        </row>
        <row r="167">
          <cell r="D167">
            <v>72804</v>
          </cell>
        </row>
        <row r="168">
          <cell r="D168">
            <v>72904</v>
          </cell>
        </row>
        <row r="169">
          <cell r="D169">
            <v>73004</v>
          </cell>
        </row>
        <row r="170">
          <cell r="D170">
            <v>73104</v>
          </cell>
        </row>
        <row r="171">
          <cell r="D171">
            <v>73204</v>
          </cell>
        </row>
        <row r="172">
          <cell r="D172">
            <v>73304</v>
          </cell>
        </row>
        <row r="173">
          <cell r="D173">
            <v>73404</v>
          </cell>
        </row>
        <row r="174">
          <cell r="D174">
            <v>73504</v>
          </cell>
        </row>
        <row r="175">
          <cell r="D175">
            <v>73604</v>
          </cell>
        </row>
        <row r="176">
          <cell r="D176">
            <v>73704</v>
          </cell>
        </row>
        <row r="177">
          <cell r="D177">
            <v>73804</v>
          </cell>
        </row>
        <row r="178">
          <cell r="D178">
            <v>73904</v>
          </cell>
        </row>
        <row r="179">
          <cell r="D179">
            <v>74004</v>
          </cell>
        </row>
        <row r="180">
          <cell r="D180">
            <v>74104</v>
          </cell>
        </row>
        <row r="181">
          <cell r="D181">
            <v>74304</v>
          </cell>
        </row>
        <row r="182">
          <cell r="D182">
            <v>74404</v>
          </cell>
        </row>
        <row r="183">
          <cell r="D183">
            <v>74504</v>
          </cell>
        </row>
        <row r="184">
          <cell r="D184">
            <v>74604</v>
          </cell>
        </row>
        <row r="185">
          <cell r="D185">
            <v>74704</v>
          </cell>
        </row>
        <row r="186">
          <cell r="D186">
            <v>75001</v>
          </cell>
        </row>
        <row r="187">
          <cell r="D187">
            <v>75002</v>
          </cell>
        </row>
        <row r="188">
          <cell r="D188">
            <v>75003</v>
          </cell>
        </row>
        <row r="189">
          <cell r="D189">
            <v>75004</v>
          </cell>
        </row>
        <row r="190">
          <cell r="D190">
            <v>75005</v>
          </cell>
        </row>
        <row r="191">
          <cell r="D191">
            <v>75006</v>
          </cell>
        </row>
        <row r="192">
          <cell r="D192">
            <v>75007</v>
          </cell>
        </row>
        <row r="193">
          <cell r="D193">
            <v>75008</v>
          </cell>
        </row>
        <row r="194">
          <cell r="D194">
            <v>75009</v>
          </cell>
        </row>
        <row r="195">
          <cell r="D195">
            <v>75010</v>
          </cell>
        </row>
        <row r="196">
          <cell r="D196">
            <v>75011</v>
          </cell>
        </row>
        <row r="197">
          <cell r="D197">
            <v>75012</v>
          </cell>
        </row>
        <row r="198">
          <cell r="D198">
            <v>75013</v>
          </cell>
        </row>
        <row r="199">
          <cell r="D199">
            <v>75014</v>
          </cell>
        </row>
        <row r="200">
          <cell r="D200">
            <v>75015</v>
          </cell>
        </row>
        <row r="201">
          <cell r="D201">
            <v>75016</v>
          </cell>
        </row>
        <row r="202">
          <cell r="D202">
            <v>75017</v>
          </cell>
        </row>
        <row r="203">
          <cell r="D203">
            <v>75018</v>
          </cell>
        </row>
        <row r="204">
          <cell r="D204">
            <v>75019</v>
          </cell>
        </row>
        <row r="205">
          <cell r="D205">
            <v>75020</v>
          </cell>
        </row>
        <row r="206">
          <cell r="D206" t="str">
            <v>怪物技能</v>
          </cell>
        </row>
        <row r="207">
          <cell r="D207">
            <v>30000</v>
          </cell>
        </row>
        <row r="208">
          <cell r="D208">
            <v>30177</v>
          </cell>
        </row>
        <row r="209">
          <cell r="D209">
            <v>30290</v>
          </cell>
        </row>
        <row r="210">
          <cell r="D210">
            <v>30006</v>
          </cell>
        </row>
        <row r="211">
          <cell r="D211">
            <v>30036</v>
          </cell>
        </row>
        <row r="212">
          <cell r="D212">
            <v>30030</v>
          </cell>
        </row>
        <row r="213">
          <cell r="D213">
            <v>0</v>
          </cell>
        </row>
        <row r="214">
          <cell r="D214">
            <v>30032</v>
          </cell>
        </row>
        <row r="215">
          <cell r="D215">
            <v>30223</v>
          </cell>
        </row>
        <row r="216">
          <cell r="D216">
            <v>0</v>
          </cell>
        </row>
        <row r="217">
          <cell r="D217">
            <v>0</v>
          </cell>
        </row>
        <row r="218">
          <cell r="D218">
            <v>30223</v>
          </cell>
        </row>
        <row r="219">
          <cell r="D219">
            <v>30148</v>
          </cell>
        </row>
        <row r="220">
          <cell r="D220">
            <v>30048</v>
          </cell>
        </row>
        <row r="221">
          <cell r="D221">
            <v>30125</v>
          </cell>
        </row>
        <row r="222">
          <cell r="D222">
            <v>0</v>
          </cell>
        </row>
        <row r="223">
          <cell r="D223">
            <v>40003</v>
          </cell>
        </row>
        <row r="224">
          <cell r="D224">
            <v>30044</v>
          </cell>
        </row>
        <row r="225">
          <cell r="D225">
            <v>30232</v>
          </cell>
        </row>
        <row r="226">
          <cell r="D226">
            <v>30231</v>
          </cell>
        </row>
        <row r="227">
          <cell r="D227">
            <v>40034</v>
          </cell>
        </row>
        <row r="228">
          <cell r="D228">
            <v>-1</v>
          </cell>
        </row>
        <row r="229">
          <cell r="D229">
            <v>0</v>
          </cell>
        </row>
        <row r="230">
          <cell r="D230">
            <v>40500</v>
          </cell>
        </row>
        <row r="231">
          <cell r="D231">
            <v>30011</v>
          </cell>
        </row>
        <row r="232">
          <cell r="D232">
            <v>30193</v>
          </cell>
        </row>
        <row r="233">
          <cell r="D233">
            <v>-1</v>
          </cell>
        </row>
        <row r="234">
          <cell r="D234">
            <v>-1</v>
          </cell>
        </row>
        <row r="235">
          <cell r="D235">
            <v>30208</v>
          </cell>
        </row>
        <row r="236">
          <cell r="D236">
            <v>0</v>
          </cell>
        </row>
        <row r="237">
          <cell r="D237">
            <v>-1</v>
          </cell>
        </row>
        <row r="238">
          <cell r="D238">
            <v>0</v>
          </cell>
        </row>
        <row r="239">
          <cell r="D239">
            <v>30145</v>
          </cell>
        </row>
        <row r="240">
          <cell r="D240">
            <v>30230</v>
          </cell>
        </row>
        <row r="241">
          <cell r="D241">
            <v>40501</v>
          </cell>
        </row>
        <row r="242">
          <cell r="D242">
            <v>40502</v>
          </cell>
        </row>
        <row r="243">
          <cell r="D243">
            <v>30221</v>
          </cell>
        </row>
        <row r="244">
          <cell r="D244">
            <v>40503</v>
          </cell>
        </row>
        <row r="245">
          <cell r="D245">
            <v>30154</v>
          </cell>
        </row>
        <row r="246">
          <cell r="D246">
            <v>30058</v>
          </cell>
        </row>
        <row r="247">
          <cell r="D247">
            <v>30226</v>
          </cell>
        </row>
        <row r="248">
          <cell r="D248">
            <v>30204</v>
          </cell>
        </row>
        <row r="249">
          <cell r="D249" t="str">
            <v>NPC技能</v>
          </cell>
        </row>
        <row r="250">
          <cell r="D250">
            <v>30267</v>
          </cell>
        </row>
        <row r="251">
          <cell r="D251">
            <v>19004</v>
          </cell>
        </row>
        <row r="252">
          <cell r="D252">
            <v>30256</v>
          </cell>
        </row>
        <row r="253">
          <cell r="D253">
            <v>30211</v>
          </cell>
        </row>
        <row r="254">
          <cell r="D254">
            <v>30229</v>
          </cell>
        </row>
        <row r="255">
          <cell r="D255">
            <v>30262</v>
          </cell>
        </row>
        <row r="256">
          <cell r="D256">
            <v>30269</v>
          </cell>
        </row>
        <row r="257">
          <cell r="D257">
            <v>30268</v>
          </cell>
        </row>
        <row r="258">
          <cell r="D258">
            <v>30279</v>
          </cell>
        </row>
        <row r="259">
          <cell r="D259">
            <v>30270</v>
          </cell>
        </row>
        <row r="260">
          <cell r="D260">
            <v>30275</v>
          </cell>
        </row>
        <row r="261">
          <cell r="D261">
            <v>30277</v>
          </cell>
        </row>
        <row r="262">
          <cell r="D262">
            <v>30293</v>
          </cell>
        </row>
        <row r="263">
          <cell r="D263">
            <v>30313</v>
          </cell>
        </row>
        <row r="264">
          <cell r="D264">
            <v>30314</v>
          </cell>
        </row>
        <row r="265">
          <cell r="D265">
            <v>30319</v>
          </cell>
        </row>
        <row r="266">
          <cell r="D266">
            <v>30316</v>
          </cell>
        </row>
        <row r="267">
          <cell r="D267">
            <v>30315</v>
          </cell>
        </row>
        <row r="268">
          <cell r="D268">
            <v>-1</v>
          </cell>
        </row>
        <row r="269">
          <cell r="D269">
            <v>-1</v>
          </cell>
        </row>
        <row r="270">
          <cell r="D270">
            <v>0</v>
          </cell>
        </row>
        <row r="271">
          <cell r="D271">
            <v>30210</v>
          </cell>
        </row>
        <row r="272">
          <cell r="D272">
            <v>0</v>
          </cell>
        </row>
        <row r="273">
          <cell r="D273">
            <v>0</v>
          </cell>
        </row>
        <row r="274">
          <cell r="D274">
            <v>0</v>
          </cell>
        </row>
        <row r="275">
          <cell r="D275">
            <v>0</v>
          </cell>
        </row>
        <row r="276">
          <cell r="D276">
            <v>30272</v>
          </cell>
        </row>
        <row r="277">
          <cell r="D277">
            <v>0</v>
          </cell>
        </row>
        <row r="278">
          <cell r="D278">
            <v>0</v>
          </cell>
        </row>
        <row r="279">
          <cell r="D279">
            <v>0</v>
          </cell>
        </row>
        <row r="280">
          <cell r="D280">
            <v>30294</v>
          </cell>
        </row>
        <row r="281">
          <cell r="D281">
            <v>-1</v>
          </cell>
        </row>
        <row r="282">
          <cell r="D282">
            <v>-1</v>
          </cell>
        </row>
        <row r="283">
          <cell r="D283">
            <v>0</v>
          </cell>
        </row>
        <row r="284">
          <cell r="D284">
            <v>30320</v>
          </cell>
        </row>
        <row r="285">
          <cell r="D285" t="str">
            <v>装备随机技能</v>
          </cell>
        </row>
        <row r="286">
          <cell r="D286">
            <v>60001</v>
          </cell>
        </row>
        <row r="287">
          <cell r="D287">
            <v>60002</v>
          </cell>
        </row>
        <row r="288">
          <cell r="D288">
            <v>60003</v>
          </cell>
        </row>
        <row r="289">
          <cell r="D289">
            <v>60004</v>
          </cell>
        </row>
        <row r="290">
          <cell r="D290">
            <v>60005</v>
          </cell>
        </row>
        <row r="291">
          <cell r="D291">
            <v>60006</v>
          </cell>
        </row>
        <row r="292">
          <cell r="D292">
            <v>60007</v>
          </cell>
        </row>
        <row r="293">
          <cell r="D293">
            <v>60008</v>
          </cell>
        </row>
        <row r="294">
          <cell r="D294">
            <v>60009</v>
          </cell>
        </row>
        <row r="295">
          <cell r="D295">
            <v>60010</v>
          </cell>
        </row>
        <row r="296">
          <cell r="D296">
            <v>60011</v>
          </cell>
        </row>
        <row r="297">
          <cell r="D297">
            <v>60012</v>
          </cell>
        </row>
        <row r="298">
          <cell r="D298">
            <v>60013</v>
          </cell>
        </row>
        <row r="299">
          <cell r="D299">
            <v>60501</v>
          </cell>
        </row>
        <row r="300">
          <cell r="D300">
            <v>60502</v>
          </cell>
        </row>
        <row r="301">
          <cell r="D301">
            <v>60503</v>
          </cell>
        </row>
        <row r="302">
          <cell r="D302">
            <v>60504</v>
          </cell>
        </row>
        <row r="303">
          <cell r="D303">
            <v>60505</v>
          </cell>
        </row>
        <row r="304">
          <cell r="D304">
            <v>60506</v>
          </cell>
        </row>
        <row r="305">
          <cell r="D305">
            <v>60507</v>
          </cell>
        </row>
        <row r="306">
          <cell r="D306">
            <v>60508</v>
          </cell>
        </row>
        <row r="307">
          <cell r="D307">
            <v>60509</v>
          </cell>
        </row>
        <row r="308">
          <cell r="D308">
            <v>60510</v>
          </cell>
        </row>
        <row r="309">
          <cell r="D309">
            <v>60511</v>
          </cell>
        </row>
        <row r="310">
          <cell r="D310">
            <v>60512</v>
          </cell>
        </row>
        <row r="311">
          <cell r="D311">
            <v>60513</v>
          </cell>
        </row>
        <row r="312">
          <cell r="D312">
            <v>61001</v>
          </cell>
        </row>
        <row r="313">
          <cell r="D313">
            <v>61002</v>
          </cell>
        </row>
        <row r="314">
          <cell r="D314">
            <v>61003</v>
          </cell>
        </row>
        <row r="315">
          <cell r="D315">
            <v>61004</v>
          </cell>
        </row>
        <row r="316">
          <cell r="D316">
            <v>61005</v>
          </cell>
        </row>
        <row r="317">
          <cell r="D317">
            <v>61006</v>
          </cell>
        </row>
        <row r="318">
          <cell r="D318">
            <v>61007</v>
          </cell>
        </row>
        <row r="319">
          <cell r="D319">
            <v>61008</v>
          </cell>
        </row>
        <row r="320">
          <cell r="D320">
            <v>61009</v>
          </cell>
        </row>
        <row r="321">
          <cell r="D321">
            <v>61010</v>
          </cell>
        </row>
        <row r="322">
          <cell r="D322">
            <v>61011</v>
          </cell>
        </row>
        <row r="323">
          <cell r="D323">
            <v>61012</v>
          </cell>
        </row>
        <row r="324">
          <cell r="D324">
            <v>61013</v>
          </cell>
        </row>
        <row r="325">
          <cell r="D325">
            <v>61501</v>
          </cell>
        </row>
        <row r="326">
          <cell r="D326">
            <v>61502</v>
          </cell>
        </row>
        <row r="327">
          <cell r="D327">
            <v>61503</v>
          </cell>
        </row>
        <row r="328">
          <cell r="D328">
            <v>61504</v>
          </cell>
        </row>
        <row r="329">
          <cell r="D329">
            <v>61505</v>
          </cell>
        </row>
        <row r="330">
          <cell r="D330">
            <v>61506</v>
          </cell>
        </row>
        <row r="331">
          <cell r="D331">
            <v>61507</v>
          </cell>
        </row>
        <row r="332">
          <cell r="D332">
            <v>61508</v>
          </cell>
        </row>
        <row r="333">
          <cell r="D333">
            <v>61509</v>
          </cell>
        </row>
        <row r="334">
          <cell r="D334">
            <v>61510</v>
          </cell>
        </row>
        <row r="335">
          <cell r="D335">
            <v>61511</v>
          </cell>
        </row>
        <row r="336">
          <cell r="D336">
            <v>61512</v>
          </cell>
        </row>
        <row r="337">
          <cell r="D337">
            <v>61513</v>
          </cell>
        </row>
        <row r="338">
          <cell r="D338">
            <v>62001</v>
          </cell>
        </row>
        <row r="339">
          <cell r="D339">
            <v>62002</v>
          </cell>
        </row>
        <row r="340">
          <cell r="D340">
            <v>62003</v>
          </cell>
        </row>
        <row r="341">
          <cell r="D341">
            <v>62004</v>
          </cell>
        </row>
        <row r="342">
          <cell r="D342">
            <v>62005</v>
          </cell>
        </row>
        <row r="343">
          <cell r="D343">
            <v>62006</v>
          </cell>
        </row>
        <row r="344">
          <cell r="D344">
            <v>62007</v>
          </cell>
        </row>
        <row r="345">
          <cell r="D345">
            <v>62008</v>
          </cell>
        </row>
        <row r="346">
          <cell r="D346">
            <v>62009</v>
          </cell>
        </row>
        <row r="347">
          <cell r="D347">
            <v>62010</v>
          </cell>
        </row>
        <row r="348">
          <cell r="D348">
            <v>62011</v>
          </cell>
        </row>
        <row r="349">
          <cell r="D349">
            <v>62012</v>
          </cell>
        </row>
        <row r="350">
          <cell r="D350">
            <v>62013</v>
          </cell>
        </row>
        <row r="351">
          <cell r="D351">
            <v>62501</v>
          </cell>
        </row>
        <row r="352">
          <cell r="D352">
            <v>62502</v>
          </cell>
        </row>
        <row r="353">
          <cell r="D353">
            <v>62503</v>
          </cell>
        </row>
        <row r="354">
          <cell r="D354">
            <v>62504</v>
          </cell>
        </row>
        <row r="355">
          <cell r="D355">
            <v>62505</v>
          </cell>
        </row>
        <row r="356">
          <cell r="D356">
            <v>62506</v>
          </cell>
        </row>
        <row r="357">
          <cell r="D357">
            <v>62507</v>
          </cell>
        </row>
        <row r="358">
          <cell r="D358">
            <v>62508</v>
          </cell>
        </row>
        <row r="359">
          <cell r="D359">
            <v>62509</v>
          </cell>
        </row>
        <row r="360">
          <cell r="D360">
            <v>62510</v>
          </cell>
        </row>
        <row r="361">
          <cell r="D361">
            <v>62511</v>
          </cell>
        </row>
        <row r="362">
          <cell r="D362">
            <v>62512</v>
          </cell>
        </row>
        <row r="363">
          <cell r="D363">
            <v>62513</v>
          </cell>
        </row>
        <row r="364">
          <cell r="D364">
            <v>63001</v>
          </cell>
        </row>
        <row r="365">
          <cell r="D365">
            <v>63002</v>
          </cell>
        </row>
        <row r="366">
          <cell r="D366">
            <v>63003</v>
          </cell>
        </row>
        <row r="367">
          <cell r="D367">
            <v>63004</v>
          </cell>
        </row>
        <row r="368">
          <cell r="D368">
            <v>63005</v>
          </cell>
        </row>
        <row r="369">
          <cell r="D369">
            <v>63006</v>
          </cell>
        </row>
        <row r="370">
          <cell r="D370">
            <v>63007</v>
          </cell>
        </row>
        <row r="371">
          <cell r="D371">
            <v>63008</v>
          </cell>
        </row>
        <row r="372">
          <cell r="D372">
            <v>63009</v>
          </cell>
        </row>
        <row r="373">
          <cell r="D373">
            <v>63010</v>
          </cell>
        </row>
        <row r="374">
          <cell r="D374">
            <v>63011</v>
          </cell>
        </row>
        <row r="375">
          <cell r="D375">
            <v>63012</v>
          </cell>
        </row>
        <row r="376">
          <cell r="D376">
            <v>63013</v>
          </cell>
        </row>
        <row r="377">
          <cell r="D377">
            <v>63501</v>
          </cell>
        </row>
        <row r="378">
          <cell r="D378">
            <v>63502</v>
          </cell>
        </row>
        <row r="379">
          <cell r="D379">
            <v>63503</v>
          </cell>
        </row>
        <row r="380">
          <cell r="D380">
            <v>63504</v>
          </cell>
        </row>
        <row r="381">
          <cell r="D381">
            <v>63505</v>
          </cell>
        </row>
        <row r="382">
          <cell r="D382">
            <v>63506</v>
          </cell>
        </row>
        <row r="383">
          <cell r="D383">
            <v>63507</v>
          </cell>
        </row>
        <row r="384">
          <cell r="D384">
            <v>63508</v>
          </cell>
        </row>
        <row r="385">
          <cell r="D385">
            <v>63509</v>
          </cell>
        </row>
        <row r="386">
          <cell r="D386">
            <v>63510</v>
          </cell>
        </row>
        <row r="387">
          <cell r="D387">
            <v>63511</v>
          </cell>
        </row>
        <row r="388">
          <cell r="D388">
            <v>63512</v>
          </cell>
        </row>
        <row r="389">
          <cell r="D389">
            <v>63513</v>
          </cell>
        </row>
        <row r="390">
          <cell r="D390">
            <v>64001</v>
          </cell>
        </row>
        <row r="391">
          <cell r="D391">
            <v>64002</v>
          </cell>
        </row>
        <row r="392">
          <cell r="D392">
            <v>64003</v>
          </cell>
        </row>
        <row r="393">
          <cell r="D393">
            <v>64004</v>
          </cell>
        </row>
        <row r="394">
          <cell r="D394">
            <v>64005</v>
          </cell>
        </row>
        <row r="395">
          <cell r="D395">
            <v>64006</v>
          </cell>
        </row>
        <row r="396">
          <cell r="D396">
            <v>64007</v>
          </cell>
        </row>
        <row r="397">
          <cell r="D397">
            <v>64008</v>
          </cell>
        </row>
        <row r="398">
          <cell r="D398">
            <v>64009</v>
          </cell>
        </row>
        <row r="399">
          <cell r="D399">
            <v>64010</v>
          </cell>
        </row>
        <row r="400">
          <cell r="D400">
            <v>64011</v>
          </cell>
        </row>
        <row r="401">
          <cell r="D401">
            <v>64012</v>
          </cell>
        </row>
        <row r="402">
          <cell r="D402">
            <v>64013</v>
          </cell>
        </row>
        <row r="403">
          <cell r="D403">
            <v>64501</v>
          </cell>
        </row>
        <row r="404">
          <cell r="D404">
            <v>64502</v>
          </cell>
        </row>
        <row r="405">
          <cell r="D405">
            <v>64503</v>
          </cell>
        </row>
        <row r="406">
          <cell r="D406">
            <v>64504</v>
          </cell>
        </row>
        <row r="407">
          <cell r="D407">
            <v>64505</v>
          </cell>
        </row>
        <row r="408">
          <cell r="D408">
            <v>64506</v>
          </cell>
        </row>
        <row r="409">
          <cell r="D409">
            <v>64507</v>
          </cell>
        </row>
        <row r="410">
          <cell r="D410">
            <v>64508</v>
          </cell>
        </row>
        <row r="411">
          <cell r="D411">
            <v>64509</v>
          </cell>
        </row>
        <row r="412">
          <cell r="D412">
            <v>64510</v>
          </cell>
        </row>
        <row r="413">
          <cell r="D413">
            <v>64511</v>
          </cell>
        </row>
        <row r="414">
          <cell r="D414">
            <v>64512</v>
          </cell>
        </row>
        <row r="415">
          <cell r="D415">
            <v>64513</v>
          </cell>
        </row>
        <row r="416">
          <cell r="D416">
            <v>65001</v>
          </cell>
        </row>
        <row r="417">
          <cell r="D417">
            <v>65002</v>
          </cell>
        </row>
        <row r="418">
          <cell r="D418">
            <v>65003</v>
          </cell>
        </row>
        <row r="419">
          <cell r="D419">
            <v>65004</v>
          </cell>
        </row>
        <row r="420">
          <cell r="D420">
            <v>65005</v>
          </cell>
        </row>
        <row r="421">
          <cell r="D421">
            <v>65006</v>
          </cell>
        </row>
        <row r="422">
          <cell r="D422">
            <v>65007</v>
          </cell>
        </row>
        <row r="423">
          <cell r="D423">
            <v>65008</v>
          </cell>
        </row>
        <row r="424">
          <cell r="D424">
            <v>65009</v>
          </cell>
        </row>
        <row r="425">
          <cell r="D425">
            <v>65010</v>
          </cell>
        </row>
        <row r="426">
          <cell r="D426">
            <v>65011</v>
          </cell>
        </row>
        <row r="427">
          <cell r="D427">
            <v>65012</v>
          </cell>
        </row>
        <row r="428">
          <cell r="D428">
            <v>65013</v>
          </cell>
        </row>
        <row r="429">
          <cell r="D429">
            <v>65501</v>
          </cell>
        </row>
        <row r="430">
          <cell r="D430">
            <v>65502</v>
          </cell>
        </row>
        <row r="431">
          <cell r="D431">
            <v>65503</v>
          </cell>
        </row>
        <row r="432">
          <cell r="D432">
            <v>65504</v>
          </cell>
        </row>
        <row r="433">
          <cell r="D433">
            <v>65505</v>
          </cell>
        </row>
        <row r="434">
          <cell r="D434">
            <v>65506</v>
          </cell>
        </row>
        <row r="435">
          <cell r="D435">
            <v>65507</v>
          </cell>
        </row>
        <row r="436">
          <cell r="D436">
            <v>65508</v>
          </cell>
        </row>
        <row r="437">
          <cell r="D437">
            <v>65509</v>
          </cell>
        </row>
        <row r="438">
          <cell r="D438">
            <v>65510</v>
          </cell>
        </row>
        <row r="439">
          <cell r="D439">
            <v>65511</v>
          </cell>
        </row>
        <row r="440">
          <cell r="D440">
            <v>65512</v>
          </cell>
        </row>
        <row r="441">
          <cell r="D441">
            <v>65513</v>
          </cell>
        </row>
        <row r="442">
          <cell r="D442">
            <v>66001</v>
          </cell>
        </row>
        <row r="443">
          <cell r="D443">
            <v>66002</v>
          </cell>
        </row>
        <row r="444">
          <cell r="D444">
            <v>66003</v>
          </cell>
        </row>
        <row r="445">
          <cell r="D445">
            <v>66004</v>
          </cell>
        </row>
        <row r="446">
          <cell r="D446">
            <v>66005</v>
          </cell>
        </row>
        <row r="447">
          <cell r="D447">
            <v>66006</v>
          </cell>
        </row>
        <row r="448">
          <cell r="D448">
            <v>66007</v>
          </cell>
        </row>
        <row r="449">
          <cell r="D449">
            <v>66008</v>
          </cell>
        </row>
        <row r="450">
          <cell r="D450">
            <v>66009</v>
          </cell>
        </row>
        <row r="451">
          <cell r="D451">
            <v>66010</v>
          </cell>
        </row>
        <row r="452">
          <cell r="D452">
            <v>66011</v>
          </cell>
        </row>
        <row r="453">
          <cell r="D453">
            <v>66012</v>
          </cell>
        </row>
        <row r="454">
          <cell r="D454">
            <v>66013</v>
          </cell>
        </row>
        <row r="455">
          <cell r="D455">
            <v>66501</v>
          </cell>
        </row>
        <row r="456">
          <cell r="D456">
            <v>66502</v>
          </cell>
        </row>
        <row r="457">
          <cell r="D457">
            <v>66503</v>
          </cell>
        </row>
        <row r="458">
          <cell r="D458">
            <v>66504</v>
          </cell>
        </row>
        <row r="459">
          <cell r="D459">
            <v>66505</v>
          </cell>
        </row>
        <row r="460">
          <cell r="D460">
            <v>66506</v>
          </cell>
        </row>
        <row r="461">
          <cell r="D461">
            <v>66507</v>
          </cell>
        </row>
        <row r="462">
          <cell r="D462">
            <v>66508</v>
          </cell>
        </row>
        <row r="463">
          <cell r="D463">
            <v>66509</v>
          </cell>
        </row>
        <row r="464">
          <cell r="D464">
            <v>66510</v>
          </cell>
        </row>
        <row r="465">
          <cell r="D465">
            <v>66511</v>
          </cell>
        </row>
        <row r="466">
          <cell r="D466">
            <v>66512</v>
          </cell>
        </row>
        <row r="467">
          <cell r="D467">
            <v>66513</v>
          </cell>
        </row>
        <row r="468">
          <cell r="D468">
            <v>67001</v>
          </cell>
        </row>
        <row r="469">
          <cell r="D469">
            <v>67002</v>
          </cell>
        </row>
        <row r="470">
          <cell r="D470">
            <v>67003</v>
          </cell>
        </row>
        <row r="471">
          <cell r="D471">
            <v>67004</v>
          </cell>
        </row>
        <row r="472">
          <cell r="D472">
            <v>67005</v>
          </cell>
        </row>
        <row r="473">
          <cell r="D473">
            <v>67006</v>
          </cell>
        </row>
        <row r="474">
          <cell r="D474">
            <v>67007</v>
          </cell>
        </row>
        <row r="475">
          <cell r="D475">
            <v>67008</v>
          </cell>
        </row>
        <row r="476">
          <cell r="D476">
            <v>67009</v>
          </cell>
        </row>
        <row r="477">
          <cell r="D477">
            <v>67010</v>
          </cell>
        </row>
        <row r="478">
          <cell r="D478">
            <v>67011</v>
          </cell>
        </row>
        <row r="479">
          <cell r="D479">
            <v>67012</v>
          </cell>
        </row>
        <row r="480">
          <cell r="D480">
            <v>67013</v>
          </cell>
        </row>
        <row r="481">
          <cell r="D481">
            <v>67501</v>
          </cell>
        </row>
        <row r="482">
          <cell r="D482">
            <v>67502</v>
          </cell>
        </row>
        <row r="483">
          <cell r="D483">
            <v>67503</v>
          </cell>
        </row>
        <row r="484">
          <cell r="D484">
            <v>67504</v>
          </cell>
        </row>
        <row r="485">
          <cell r="D485">
            <v>67505</v>
          </cell>
        </row>
        <row r="486">
          <cell r="D486">
            <v>67506</v>
          </cell>
        </row>
        <row r="487">
          <cell r="D487">
            <v>67507</v>
          </cell>
        </row>
        <row r="488">
          <cell r="D488">
            <v>67508</v>
          </cell>
        </row>
        <row r="489">
          <cell r="D489">
            <v>67509</v>
          </cell>
        </row>
        <row r="490">
          <cell r="D490">
            <v>67510</v>
          </cell>
        </row>
        <row r="491">
          <cell r="D491">
            <v>67511</v>
          </cell>
        </row>
        <row r="492">
          <cell r="D492">
            <v>67512</v>
          </cell>
        </row>
        <row r="493">
          <cell r="D493">
            <v>67513</v>
          </cell>
        </row>
        <row r="494">
          <cell r="D494">
            <v>68001</v>
          </cell>
        </row>
        <row r="495">
          <cell r="D495">
            <v>68002</v>
          </cell>
        </row>
        <row r="496">
          <cell r="D496">
            <v>68003</v>
          </cell>
        </row>
        <row r="497">
          <cell r="D497">
            <v>68004</v>
          </cell>
        </row>
        <row r="498">
          <cell r="D498">
            <v>68005</v>
          </cell>
        </row>
        <row r="499">
          <cell r="D499">
            <v>68006</v>
          </cell>
        </row>
        <row r="500">
          <cell r="D500">
            <v>68007</v>
          </cell>
        </row>
        <row r="501">
          <cell r="D501">
            <v>68008</v>
          </cell>
        </row>
        <row r="502">
          <cell r="D502">
            <v>68009</v>
          </cell>
        </row>
        <row r="503">
          <cell r="D503">
            <v>68010</v>
          </cell>
        </row>
        <row r="504">
          <cell r="D504">
            <v>68011</v>
          </cell>
        </row>
        <row r="505">
          <cell r="D505">
            <v>68012</v>
          </cell>
        </row>
        <row r="506">
          <cell r="D506">
            <v>68013</v>
          </cell>
        </row>
        <row r="507">
          <cell r="D507">
            <v>68501</v>
          </cell>
        </row>
        <row r="508">
          <cell r="D508">
            <v>68502</v>
          </cell>
        </row>
        <row r="509">
          <cell r="D509">
            <v>68503</v>
          </cell>
        </row>
        <row r="510">
          <cell r="D510">
            <v>68504</v>
          </cell>
        </row>
        <row r="511">
          <cell r="D511">
            <v>68505</v>
          </cell>
        </row>
        <row r="512">
          <cell r="D512">
            <v>68506</v>
          </cell>
        </row>
        <row r="513">
          <cell r="D513">
            <v>68507</v>
          </cell>
        </row>
        <row r="514">
          <cell r="D514">
            <v>68508</v>
          </cell>
        </row>
        <row r="515">
          <cell r="D515">
            <v>68509</v>
          </cell>
        </row>
        <row r="516">
          <cell r="D516">
            <v>68510</v>
          </cell>
        </row>
        <row r="517">
          <cell r="D517">
            <v>68511</v>
          </cell>
        </row>
        <row r="518">
          <cell r="D518">
            <v>68512</v>
          </cell>
        </row>
        <row r="519">
          <cell r="D519">
            <v>68513</v>
          </cell>
        </row>
        <row r="520">
          <cell r="D520">
            <v>69001</v>
          </cell>
        </row>
        <row r="521">
          <cell r="D521">
            <v>69002</v>
          </cell>
        </row>
        <row r="522">
          <cell r="D522">
            <v>69003</v>
          </cell>
        </row>
        <row r="523">
          <cell r="D523">
            <v>69004</v>
          </cell>
        </row>
        <row r="524">
          <cell r="D524">
            <v>69005</v>
          </cell>
        </row>
        <row r="525">
          <cell r="D525">
            <v>69006</v>
          </cell>
        </row>
        <row r="526">
          <cell r="D526">
            <v>69007</v>
          </cell>
        </row>
        <row r="527">
          <cell r="D527">
            <v>69008</v>
          </cell>
        </row>
        <row r="528">
          <cell r="D528">
            <v>69009</v>
          </cell>
        </row>
        <row r="529">
          <cell r="D529">
            <v>69010</v>
          </cell>
        </row>
        <row r="530">
          <cell r="D530">
            <v>69011</v>
          </cell>
        </row>
        <row r="531">
          <cell r="D531">
            <v>69012</v>
          </cell>
        </row>
        <row r="532">
          <cell r="D532">
            <v>69013</v>
          </cell>
        </row>
        <row r="533">
          <cell r="D533">
            <v>70001</v>
          </cell>
        </row>
        <row r="534">
          <cell r="D534">
            <v>70002</v>
          </cell>
        </row>
        <row r="535">
          <cell r="D535">
            <v>70003</v>
          </cell>
        </row>
        <row r="536">
          <cell r="D536">
            <v>70004</v>
          </cell>
        </row>
        <row r="537">
          <cell r="D537">
            <v>70005</v>
          </cell>
        </row>
        <row r="538">
          <cell r="D538">
            <v>71001</v>
          </cell>
        </row>
        <row r="539">
          <cell r="D539">
            <v>71002</v>
          </cell>
        </row>
        <row r="540">
          <cell r="D540" t="str">
            <v>装备主动技能</v>
          </cell>
        </row>
        <row r="541">
          <cell r="D541">
            <v>10111</v>
          </cell>
        </row>
        <row r="542">
          <cell r="D542">
            <v>10251</v>
          </cell>
        </row>
        <row r="543">
          <cell r="D543">
            <v>10261</v>
          </cell>
        </row>
        <row r="544">
          <cell r="D544">
            <v>101</v>
          </cell>
        </row>
        <row r="545">
          <cell r="D545">
            <v>0</v>
          </cell>
        </row>
        <row r="546">
          <cell r="D546">
            <v>31001</v>
          </cell>
        </row>
        <row r="547">
          <cell r="D547">
            <v>31002</v>
          </cell>
        </row>
        <row r="548">
          <cell r="D548">
            <v>0</v>
          </cell>
        </row>
        <row r="549">
          <cell r="D549">
            <v>110171</v>
          </cell>
        </row>
        <row r="550">
          <cell r="D550">
            <v>110221</v>
          </cell>
        </row>
        <row r="551">
          <cell r="D551">
            <v>0</v>
          </cell>
        </row>
        <row r="552">
          <cell r="D552">
            <v>0</v>
          </cell>
        </row>
        <row r="553">
          <cell r="D553">
            <v>0</v>
          </cell>
        </row>
        <row r="554">
          <cell r="D554">
            <v>10271</v>
          </cell>
        </row>
        <row r="555">
          <cell r="D555">
            <v>101</v>
          </cell>
        </row>
        <row r="556">
          <cell r="D556">
            <v>0</v>
          </cell>
        </row>
        <row r="557">
          <cell r="D557">
            <v>0</v>
          </cell>
        </row>
        <row r="558">
          <cell r="D558">
            <v>102</v>
          </cell>
        </row>
        <row r="559">
          <cell r="D559">
            <v>0</v>
          </cell>
        </row>
        <row r="560">
          <cell r="D560">
            <v>0</v>
          </cell>
        </row>
        <row r="561">
          <cell r="D561">
            <v>103</v>
          </cell>
        </row>
        <row r="562">
          <cell r="D562">
            <v>102</v>
          </cell>
        </row>
        <row r="563">
          <cell r="D563">
            <v>0</v>
          </cell>
        </row>
        <row r="564">
          <cell r="D564">
            <v>0</v>
          </cell>
        </row>
        <row r="565">
          <cell r="D565">
            <v>19002</v>
          </cell>
        </row>
        <row r="566">
          <cell r="D566">
            <v>20218</v>
          </cell>
        </row>
        <row r="567">
          <cell r="D567">
            <v>0</v>
          </cell>
        </row>
        <row r="568">
          <cell r="D568">
            <v>0</v>
          </cell>
        </row>
        <row r="569">
          <cell r="D569">
            <v>19002</v>
          </cell>
        </row>
        <row r="570">
          <cell r="D570">
            <v>20011</v>
          </cell>
        </row>
        <row r="571">
          <cell r="D571">
            <v>0</v>
          </cell>
        </row>
        <row r="572">
          <cell r="D572">
            <v>0</v>
          </cell>
        </row>
        <row r="573">
          <cell r="D573">
            <v>0</v>
          </cell>
        </row>
        <row r="574">
          <cell r="D574">
            <v>19002</v>
          </cell>
        </row>
        <row r="575">
          <cell r="D575">
            <v>20031</v>
          </cell>
        </row>
        <row r="576">
          <cell r="D576">
            <v>0</v>
          </cell>
        </row>
        <row r="577">
          <cell r="D577">
            <v>0</v>
          </cell>
        </row>
        <row r="578">
          <cell r="D578">
            <v>0</v>
          </cell>
        </row>
        <row r="579">
          <cell r="D579">
            <v>19002</v>
          </cell>
        </row>
        <row r="580">
          <cell r="D580">
            <v>20011</v>
          </cell>
        </row>
        <row r="581">
          <cell r="D581">
            <v>0</v>
          </cell>
        </row>
        <row r="582">
          <cell r="D582">
            <v>0</v>
          </cell>
        </row>
        <row r="583">
          <cell r="D583">
            <v>0</v>
          </cell>
        </row>
        <row r="584">
          <cell r="D584">
            <v>19002</v>
          </cell>
        </row>
        <row r="585">
          <cell r="D585">
            <v>20031</v>
          </cell>
        </row>
        <row r="586">
          <cell r="D586">
            <v>0</v>
          </cell>
        </row>
        <row r="587">
          <cell r="D587">
            <v>0</v>
          </cell>
        </row>
        <row r="588">
          <cell r="D588">
            <v>0</v>
          </cell>
        </row>
        <row r="589">
          <cell r="D589">
            <v>19002</v>
          </cell>
        </row>
        <row r="590">
          <cell r="D590">
            <v>20011</v>
          </cell>
        </row>
        <row r="591">
          <cell r="D591">
            <v>0</v>
          </cell>
        </row>
        <row r="592">
          <cell r="D592">
            <v>0</v>
          </cell>
        </row>
        <row r="593">
          <cell r="D593">
            <v>0</v>
          </cell>
        </row>
        <row r="594">
          <cell r="D594">
            <v>19002</v>
          </cell>
        </row>
        <row r="595">
          <cell r="D595">
            <v>20031</v>
          </cell>
        </row>
        <row r="596">
          <cell r="D596">
            <v>0</v>
          </cell>
        </row>
        <row r="597">
          <cell r="D597">
            <v>0</v>
          </cell>
        </row>
        <row r="598">
          <cell r="D598">
            <v>0</v>
          </cell>
        </row>
        <row r="599">
          <cell r="D599">
            <v>19002</v>
          </cell>
        </row>
        <row r="600">
          <cell r="D600">
            <v>20011</v>
          </cell>
        </row>
        <row r="601">
          <cell r="D601">
            <v>0</v>
          </cell>
        </row>
        <row r="602">
          <cell r="D602">
            <v>0</v>
          </cell>
        </row>
        <row r="603">
          <cell r="D603">
            <v>0</v>
          </cell>
        </row>
        <row r="604">
          <cell r="D604">
            <v>19002</v>
          </cell>
        </row>
        <row r="605">
          <cell r="D605">
            <v>20011</v>
          </cell>
        </row>
        <row r="606">
          <cell r="D606">
            <v>0</v>
          </cell>
        </row>
        <row r="607">
          <cell r="D607">
            <v>0</v>
          </cell>
        </row>
        <row r="608">
          <cell r="D608">
            <v>0</v>
          </cell>
        </row>
        <row r="609">
          <cell r="D609">
            <v>19002</v>
          </cell>
        </row>
        <row r="610">
          <cell r="D610">
            <v>20011</v>
          </cell>
        </row>
        <row r="611">
          <cell r="D611">
            <v>20219</v>
          </cell>
        </row>
        <row r="612">
          <cell r="D612">
            <v>19002</v>
          </cell>
        </row>
        <row r="613">
          <cell r="D613">
            <v>0</v>
          </cell>
        </row>
        <row r="614">
          <cell r="D614">
            <v>0</v>
          </cell>
        </row>
        <row r="615">
          <cell r="D615">
            <v>19003</v>
          </cell>
        </row>
        <row r="616">
          <cell r="D616">
            <v>20021</v>
          </cell>
        </row>
        <row r="617">
          <cell r="D617">
            <v>20011</v>
          </cell>
        </row>
        <row r="618">
          <cell r="D618">
            <v>0</v>
          </cell>
        </row>
        <row r="619">
          <cell r="D619">
            <v>19001</v>
          </cell>
        </row>
        <row r="620">
          <cell r="D620">
            <v>19002</v>
          </cell>
        </row>
        <row r="621">
          <cell r="D621">
            <v>0</v>
          </cell>
        </row>
        <row r="622">
          <cell r="D622">
            <v>19002</v>
          </cell>
        </row>
        <row r="623">
          <cell r="D623">
            <v>20041</v>
          </cell>
        </row>
        <row r="624">
          <cell r="D624">
            <v>0</v>
          </cell>
        </row>
        <row r="625">
          <cell r="D625">
            <v>20220</v>
          </cell>
        </row>
        <row r="626">
          <cell r="D626">
            <v>20091</v>
          </cell>
        </row>
        <row r="627">
          <cell r="D627">
            <v>0</v>
          </cell>
        </row>
        <row r="628">
          <cell r="D628">
            <v>20011</v>
          </cell>
        </row>
        <row r="629">
          <cell r="D629">
            <v>20071</v>
          </cell>
        </row>
        <row r="630">
          <cell r="D630">
            <v>19005</v>
          </cell>
        </row>
        <row r="631">
          <cell r="D631">
            <v>19002</v>
          </cell>
        </row>
        <row r="632">
          <cell r="D632">
            <v>0</v>
          </cell>
        </row>
        <row r="633">
          <cell r="D633">
            <v>19006</v>
          </cell>
        </row>
        <row r="634">
          <cell r="D634">
            <v>20091</v>
          </cell>
        </row>
        <row r="635">
          <cell r="D635">
            <v>20171</v>
          </cell>
        </row>
        <row r="636">
          <cell r="D636">
            <v>0</v>
          </cell>
        </row>
        <row r="637">
          <cell r="D637">
            <v>0</v>
          </cell>
        </row>
        <row r="638">
          <cell r="D638">
            <v>19002</v>
          </cell>
        </row>
        <row r="639">
          <cell r="D639">
            <v>19001</v>
          </cell>
        </row>
        <row r="640">
          <cell r="D640">
            <v>0</v>
          </cell>
        </row>
        <row r="641">
          <cell r="D641">
            <v>19002</v>
          </cell>
        </row>
        <row r="642">
          <cell r="D642">
            <v>20101</v>
          </cell>
        </row>
        <row r="643">
          <cell r="D643">
            <v>20111</v>
          </cell>
        </row>
        <row r="644">
          <cell r="D644">
            <v>0</v>
          </cell>
        </row>
        <row r="645">
          <cell r="D645">
            <v>0</v>
          </cell>
        </row>
        <row r="646">
          <cell r="D646">
            <v>19003</v>
          </cell>
        </row>
        <row r="647">
          <cell r="D647">
            <v>0</v>
          </cell>
        </row>
        <row r="648">
          <cell r="D648">
            <v>19002</v>
          </cell>
        </row>
        <row r="649">
          <cell r="D649">
            <v>20131</v>
          </cell>
        </row>
        <row r="650">
          <cell r="D650">
            <v>20141</v>
          </cell>
        </row>
        <row r="651">
          <cell r="D651">
            <v>19001</v>
          </cell>
        </row>
        <row r="652">
          <cell r="D652">
            <v>0</v>
          </cell>
        </row>
        <row r="653">
          <cell r="D653">
            <v>19002</v>
          </cell>
        </row>
        <row r="654">
          <cell r="D654">
            <v>20221</v>
          </cell>
        </row>
        <row r="655">
          <cell r="D655">
            <v>20081</v>
          </cell>
        </row>
        <row r="656">
          <cell r="D656">
            <v>0</v>
          </cell>
        </row>
        <row r="657">
          <cell r="D657">
            <v>0</v>
          </cell>
        </row>
        <row r="658">
          <cell r="D658">
            <v>20011</v>
          </cell>
        </row>
        <row r="659">
          <cell r="D659">
            <v>0</v>
          </cell>
        </row>
        <row r="660">
          <cell r="D660">
            <v>19001</v>
          </cell>
        </row>
        <row r="661">
          <cell r="D661">
            <v>20011</v>
          </cell>
        </row>
        <row r="662">
          <cell r="D662">
            <v>19002</v>
          </cell>
        </row>
        <row r="663">
          <cell r="D663">
            <v>20201</v>
          </cell>
        </row>
        <row r="664">
          <cell r="D664">
            <v>0</v>
          </cell>
        </row>
        <row r="665">
          <cell r="D665">
            <v>0</v>
          </cell>
        </row>
        <row r="666">
          <cell r="D666">
            <v>20202</v>
          </cell>
        </row>
        <row r="667">
          <cell r="D667">
            <v>20203</v>
          </cell>
        </row>
        <row r="668">
          <cell r="D668">
            <v>20204</v>
          </cell>
        </row>
        <row r="669">
          <cell r="D669">
            <v>20206</v>
          </cell>
        </row>
        <row r="670">
          <cell r="D670">
            <v>20205</v>
          </cell>
        </row>
        <row r="671">
          <cell r="D671">
            <v>20205</v>
          </cell>
        </row>
        <row r="672">
          <cell r="D672">
            <v>20205</v>
          </cell>
        </row>
        <row r="673">
          <cell r="D673">
            <v>20205</v>
          </cell>
        </row>
        <row r="674">
          <cell r="D674">
            <v>20205</v>
          </cell>
        </row>
        <row r="675">
          <cell r="D675">
            <v>20205</v>
          </cell>
        </row>
        <row r="676">
          <cell r="D676">
            <v>20205</v>
          </cell>
        </row>
        <row r="677">
          <cell r="D677">
            <v>20041</v>
          </cell>
        </row>
        <row r="678">
          <cell r="D678">
            <v>19003</v>
          </cell>
        </row>
        <row r="679">
          <cell r="D679">
            <v>20011</v>
          </cell>
        </row>
        <row r="680">
          <cell r="D680">
            <v>0</v>
          </cell>
        </row>
        <row r="681">
          <cell r="D681">
            <v>20204</v>
          </cell>
        </row>
        <row r="682">
          <cell r="D682">
            <v>0</v>
          </cell>
        </row>
        <row r="683">
          <cell r="D683">
            <v>0</v>
          </cell>
        </row>
        <row r="684">
          <cell r="D684">
            <v>0</v>
          </cell>
        </row>
        <row r="685">
          <cell r="D685">
            <v>20213</v>
          </cell>
        </row>
        <row r="686">
          <cell r="D686">
            <v>20215</v>
          </cell>
        </row>
        <row r="687">
          <cell r="D687">
            <v>20203</v>
          </cell>
        </row>
        <row r="688">
          <cell r="D688">
            <v>20216</v>
          </cell>
        </row>
        <row r="689">
          <cell r="D689">
            <v>0</v>
          </cell>
        </row>
        <row r="690">
          <cell r="D690">
            <v>0</v>
          </cell>
        </row>
        <row r="691">
          <cell r="D691">
            <v>0</v>
          </cell>
        </row>
        <row r="692">
          <cell r="D692">
            <v>0</v>
          </cell>
        </row>
        <row r="693">
          <cell r="D693">
            <v>0</v>
          </cell>
        </row>
        <row r="694">
          <cell r="D694">
            <v>20204</v>
          </cell>
        </row>
        <row r="695">
          <cell r="D695">
            <v>20204</v>
          </cell>
        </row>
        <row r="696">
          <cell r="D696">
            <v>20204</v>
          </cell>
        </row>
        <row r="697">
          <cell r="D697">
            <v>20204</v>
          </cell>
        </row>
        <row r="698">
          <cell r="D698">
            <v>20204</v>
          </cell>
        </row>
        <row r="699">
          <cell r="D699">
            <v>19007</v>
          </cell>
        </row>
        <row r="700">
          <cell r="D700">
            <v>0</v>
          </cell>
        </row>
        <row r="701">
          <cell r="D701">
            <v>0</v>
          </cell>
        </row>
        <row r="702">
          <cell r="D702">
            <v>20222</v>
          </cell>
        </row>
        <row r="703">
          <cell r="D703">
            <v>20223</v>
          </cell>
        </row>
        <row r="704">
          <cell r="D704">
            <v>20223</v>
          </cell>
        </row>
        <row r="705">
          <cell r="D705">
            <v>20223</v>
          </cell>
        </row>
        <row r="706">
          <cell r="D706">
            <v>20223</v>
          </cell>
        </row>
        <row r="707">
          <cell r="D707">
            <v>20223</v>
          </cell>
        </row>
        <row r="708">
          <cell r="D708">
            <v>20223</v>
          </cell>
        </row>
        <row r="709">
          <cell r="D709">
            <v>20223</v>
          </cell>
        </row>
        <row r="710">
          <cell r="D710">
            <v>20223</v>
          </cell>
        </row>
        <row r="711">
          <cell r="D711">
            <v>19008</v>
          </cell>
        </row>
        <row r="712">
          <cell r="D712">
            <v>20226</v>
          </cell>
        </row>
        <row r="713">
          <cell r="D713">
            <v>50122</v>
          </cell>
        </row>
        <row r="714">
          <cell r="D714">
            <v>19005</v>
          </cell>
        </row>
        <row r="715">
          <cell r="D715">
            <v>20224</v>
          </cell>
        </row>
        <row r="716">
          <cell r="D716">
            <v>19003</v>
          </cell>
        </row>
        <row r="717">
          <cell r="D717">
            <v>20225</v>
          </cell>
        </row>
        <row r="718">
          <cell r="D718">
            <v>50101</v>
          </cell>
        </row>
        <row r="719">
          <cell r="D719">
            <v>50102</v>
          </cell>
        </row>
        <row r="720">
          <cell r="D720">
            <v>50103</v>
          </cell>
        </row>
        <row r="721">
          <cell r="D721">
            <v>50103</v>
          </cell>
        </row>
        <row r="722">
          <cell r="D722">
            <v>50103</v>
          </cell>
        </row>
        <row r="723">
          <cell r="D723">
            <v>50103</v>
          </cell>
        </row>
        <row r="724">
          <cell r="D724">
            <v>50103</v>
          </cell>
        </row>
        <row r="725">
          <cell r="D725">
            <v>50104</v>
          </cell>
        </row>
        <row r="726">
          <cell r="D726">
            <v>50105</v>
          </cell>
        </row>
        <row r="727">
          <cell r="D727">
            <v>50105</v>
          </cell>
        </row>
        <row r="728">
          <cell r="D728">
            <v>50105</v>
          </cell>
        </row>
        <row r="729">
          <cell r="D729">
            <v>50105</v>
          </cell>
        </row>
        <row r="730">
          <cell r="D730">
            <v>50105</v>
          </cell>
        </row>
        <row r="731">
          <cell r="D731">
            <v>50106</v>
          </cell>
        </row>
        <row r="732">
          <cell r="D732">
            <v>50106</v>
          </cell>
        </row>
        <row r="733">
          <cell r="D733">
            <v>50106</v>
          </cell>
        </row>
        <row r="734">
          <cell r="D734">
            <v>50106</v>
          </cell>
        </row>
        <row r="735">
          <cell r="D735">
            <v>50106</v>
          </cell>
        </row>
        <row r="736">
          <cell r="D736">
            <v>50107</v>
          </cell>
        </row>
        <row r="737">
          <cell r="D737">
            <v>50107</v>
          </cell>
        </row>
        <row r="738">
          <cell r="D738">
            <v>50107</v>
          </cell>
        </row>
        <row r="739">
          <cell r="D739">
            <v>50107</v>
          </cell>
        </row>
        <row r="740">
          <cell r="D740">
            <v>50107</v>
          </cell>
        </row>
        <row r="741">
          <cell r="D741">
            <v>50108</v>
          </cell>
        </row>
        <row r="742">
          <cell r="D742">
            <v>50108</v>
          </cell>
        </row>
        <row r="743">
          <cell r="D743">
            <v>50108</v>
          </cell>
        </row>
        <row r="744">
          <cell r="D744">
            <v>50108</v>
          </cell>
        </row>
        <row r="745">
          <cell r="D745">
            <v>50109</v>
          </cell>
        </row>
        <row r="746">
          <cell r="D746">
            <v>0</v>
          </cell>
        </row>
        <row r="747">
          <cell r="D747">
            <v>0</v>
          </cell>
        </row>
        <row r="748">
          <cell r="D748">
            <v>0</v>
          </cell>
        </row>
        <row r="749">
          <cell r="D749">
            <v>0</v>
          </cell>
        </row>
        <row r="750">
          <cell r="D750">
            <v>0</v>
          </cell>
        </row>
        <row r="751">
          <cell r="D751">
            <v>50111</v>
          </cell>
        </row>
        <row r="752">
          <cell r="D752">
            <v>50111</v>
          </cell>
        </row>
        <row r="753">
          <cell r="D753">
            <v>50111</v>
          </cell>
        </row>
        <row r="754">
          <cell r="D754">
            <v>50111</v>
          </cell>
        </row>
        <row r="755">
          <cell r="D755">
            <v>50111</v>
          </cell>
        </row>
        <row r="756">
          <cell r="D756">
            <v>50112</v>
          </cell>
        </row>
        <row r="757">
          <cell r="D757">
            <v>0</v>
          </cell>
        </row>
        <row r="758">
          <cell r="D758">
            <v>0</v>
          </cell>
        </row>
        <row r="759">
          <cell r="D759">
            <v>0</v>
          </cell>
        </row>
        <row r="760">
          <cell r="D760">
            <v>0</v>
          </cell>
        </row>
        <row r="761">
          <cell r="D761">
            <v>0</v>
          </cell>
        </row>
        <row r="762">
          <cell r="D762">
            <v>50114</v>
          </cell>
        </row>
        <row r="763">
          <cell r="D763">
            <v>50115</v>
          </cell>
        </row>
        <row r="764">
          <cell r="D764">
            <v>50116</v>
          </cell>
        </row>
        <row r="765">
          <cell r="D765">
            <v>50116</v>
          </cell>
        </row>
        <row r="766">
          <cell r="D766">
            <v>50116</v>
          </cell>
        </row>
        <row r="767">
          <cell r="D767">
            <v>50116</v>
          </cell>
        </row>
        <row r="768">
          <cell r="D768">
            <v>50116</v>
          </cell>
        </row>
        <row r="769">
          <cell r="D769">
            <v>20228</v>
          </cell>
        </row>
        <row r="770">
          <cell r="D770">
            <v>20228</v>
          </cell>
        </row>
        <row r="771">
          <cell r="D771">
            <v>20228</v>
          </cell>
        </row>
        <row r="772">
          <cell r="D772">
            <v>20228</v>
          </cell>
        </row>
        <row r="773">
          <cell r="D773">
            <v>20229</v>
          </cell>
        </row>
        <row r="774">
          <cell r="D774">
            <v>20229</v>
          </cell>
        </row>
        <row r="775">
          <cell r="D775">
            <v>20229</v>
          </cell>
        </row>
        <row r="776">
          <cell r="D776">
            <v>20229</v>
          </cell>
        </row>
        <row r="777">
          <cell r="D777">
            <v>50118</v>
          </cell>
        </row>
        <row r="778">
          <cell r="D778">
            <v>50118</v>
          </cell>
        </row>
        <row r="779">
          <cell r="D779">
            <v>50118</v>
          </cell>
        </row>
        <row r="780">
          <cell r="D780">
            <v>50118</v>
          </cell>
        </row>
        <row r="781">
          <cell r="D781">
            <v>50119</v>
          </cell>
        </row>
        <row r="782">
          <cell r="D782">
            <v>50119</v>
          </cell>
        </row>
        <row r="783">
          <cell r="D783">
            <v>50119</v>
          </cell>
        </row>
        <row r="784">
          <cell r="D784">
            <v>50119</v>
          </cell>
        </row>
        <row r="785">
          <cell r="D785">
            <v>50120</v>
          </cell>
        </row>
        <row r="786">
          <cell r="D786">
            <v>50120</v>
          </cell>
        </row>
        <row r="787">
          <cell r="D787">
            <v>50120</v>
          </cell>
        </row>
        <row r="788">
          <cell r="D788">
            <v>50120</v>
          </cell>
        </row>
        <row r="789">
          <cell r="D789">
            <v>19009</v>
          </cell>
        </row>
        <row r="790">
          <cell r="D790">
            <v>0</v>
          </cell>
        </row>
        <row r="791">
          <cell r="D791">
            <v>0</v>
          </cell>
        </row>
        <row r="792">
          <cell r="D792">
            <v>0</v>
          </cell>
        </row>
        <row r="793">
          <cell r="D793">
            <v>130003</v>
          </cell>
        </row>
        <row r="794">
          <cell r="D794">
            <v>20191</v>
          </cell>
        </row>
        <row r="795">
          <cell r="D795">
            <v>20181</v>
          </cell>
        </row>
        <row r="796">
          <cell r="D796">
            <v>0</v>
          </cell>
        </row>
        <row r="797">
          <cell r="D797">
            <v>0</v>
          </cell>
        </row>
        <row r="798">
          <cell r="D798">
            <v>0</v>
          </cell>
        </row>
        <row r="799">
          <cell r="D799">
            <v>0</v>
          </cell>
        </row>
        <row r="800">
          <cell r="D800">
            <v>0</v>
          </cell>
        </row>
        <row r="801">
          <cell r="D801">
            <v>0</v>
          </cell>
        </row>
        <row r="802">
          <cell r="D802">
            <v>0</v>
          </cell>
        </row>
        <row r="803">
          <cell r="D803">
            <v>20208</v>
          </cell>
        </row>
        <row r="804">
          <cell r="D804">
            <v>0</v>
          </cell>
        </row>
        <row r="805">
          <cell r="D805">
            <v>0</v>
          </cell>
        </row>
        <row r="806">
          <cell r="D806">
            <v>0</v>
          </cell>
        </row>
        <row r="807">
          <cell r="D807">
            <v>0</v>
          </cell>
        </row>
        <row r="808">
          <cell r="D808">
            <v>0</v>
          </cell>
        </row>
        <row r="809">
          <cell r="D809">
            <v>10271</v>
          </cell>
        </row>
        <row r="810">
          <cell r="D810">
            <v>31002</v>
          </cell>
        </row>
        <row r="811">
          <cell r="D811">
            <v>10319</v>
          </cell>
        </row>
        <row r="812">
          <cell r="D812">
            <v>0</v>
          </cell>
        </row>
        <row r="813">
          <cell r="D813">
            <v>50001</v>
          </cell>
        </row>
        <row r="814">
          <cell r="D814">
            <v>50002</v>
          </cell>
        </row>
        <row r="815">
          <cell r="D815">
            <v>20151</v>
          </cell>
        </row>
        <row r="816">
          <cell r="D816">
            <v>50003</v>
          </cell>
        </row>
        <row r="817">
          <cell r="D817">
            <v>0</v>
          </cell>
        </row>
        <row r="818">
          <cell r="D818">
            <v>50004</v>
          </cell>
        </row>
        <row r="819">
          <cell r="D819">
            <v>50005</v>
          </cell>
        </row>
        <row r="820">
          <cell r="D820">
            <v>50020</v>
          </cell>
        </row>
        <row r="821">
          <cell r="D821">
            <v>50007</v>
          </cell>
        </row>
        <row r="822">
          <cell r="D822">
            <v>50008</v>
          </cell>
        </row>
        <row r="823">
          <cell r="D823">
            <v>50022</v>
          </cell>
        </row>
        <row r="824">
          <cell r="D824">
            <v>50009</v>
          </cell>
        </row>
        <row r="825">
          <cell r="D825">
            <v>0</v>
          </cell>
        </row>
        <row r="826">
          <cell r="D826">
            <v>20151</v>
          </cell>
        </row>
        <row r="827">
          <cell r="D827">
            <v>0</v>
          </cell>
        </row>
        <row r="828">
          <cell r="D828">
            <v>0</v>
          </cell>
        </row>
        <row r="829">
          <cell r="D829">
            <v>50010</v>
          </cell>
        </row>
        <row r="830">
          <cell r="D830">
            <v>50011</v>
          </cell>
        </row>
        <row r="831">
          <cell r="D831">
            <v>0</v>
          </cell>
        </row>
        <row r="832">
          <cell r="D832">
            <v>50012</v>
          </cell>
        </row>
        <row r="833">
          <cell r="D833">
            <v>0</v>
          </cell>
        </row>
        <row r="834">
          <cell r="D834">
            <v>50013</v>
          </cell>
        </row>
        <row r="835">
          <cell r="D835">
            <v>50014</v>
          </cell>
        </row>
        <row r="836">
          <cell r="D836">
            <v>0</v>
          </cell>
        </row>
        <row r="837">
          <cell r="D837">
            <v>50001</v>
          </cell>
        </row>
        <row r="838">
          <cell r="D838">
            <v>50002</v>
          </cell>
        </row>
        <row r="839">
          <cell r="D839">
            <v>20151</v>
          </cell>
        </row>
        <row r="840">
          <cell r="D840">
            <v>50003</v>
          </cell>
        </row>
        <row r="841">
          <cell r="D841">
            <v>0</v>
          </cell>
        </row>
        <row r="842">
          <cell r="D842">
            <v>50004</v>
          </cell>
        </row>
        <row r="843">
          <cell r="D843">
            <v>50005</v>
          </cell>
        </row>
        <row r="844">
          <cell r="D844">
            <v>50020</v>
          </cell>
        </row>
        <row r="845">
          <cell r="D845">
            <v>50007</v>
          </cell>
        </row>
        <row r="846">
          <cell r="D846">
            <v>50008</v>
          </cell>
        </row>
        <row r="847">
          <cell r="D847">
            <v>50022</v>
          </cell>
        </row>
        <row r="848">
          <cell r="D848">
            <v>50009</v>
          </cell>
        </row>
        <row r="849">
          <cell r="D849">
            <v>0</v>
          </cell>
        </row>
        <row r="850">
          <cell r="D850">
            <v>20151</v>
          </cell>
        </row>
        <row r="851">
          <cell r="D851">
            <v>0</v>
          </cell>
        </row>
        <row r="852">
          <cell r="D852">
            <v>0</v>
          </cell>
        </row>
        <row r="853">
          <cell r="D853">
            <v>50010</v>
          </cell>
        </row>
        <row r="854">
          <cell r="D854">
            <v>50011</v>
          </cell>
        </row>
        <row r="855">
          <cell r="D855">
            <v>0</v>
          </cell>
        </row>
        <row r="856">
          <cell r="D856">
            <v>50012</v>
          </cell>
        </row>
        <row r="857">
          <cell r="D857">
            <v>0</v>
          </cell>
        </row>
        <row r="858">
          <cell r="D858">
            <v>50013</v>
          </cell>
        </row>
        <row r="859">
          <cell r="D859">
            <v>50014</v>
          </cell>
        </row>
        <row r="860">
          <cell r="D860">
            <v>0</v>
          </cell>
        </row>
        <row r="861">
          <cell r="D861">
            <v>50001</v>
          </cell>
        </row>
        <row r="862">
          <cell r="D862">
            <v>50002</v>
          </cell>
        </row>
        <row r="863">
          <cell r="D863">
            <v>20151</v>
          </cell>
        </row>
        <row r="864">
          <cell r="D864">
            <v>50003</v>
          </cell>
        </row>
        <row r="865">
          <cell r="D865">
            <v>0</v>
          </cell>
        </row>
        <row r="866">
          <cell r="D866">
            <v>50004</v>
          </cell>
        </row>
        <row r="867">
          <cell r="D867">
            <v>50005</v>
          </cell>
        </row>
        <row r="868">
          <cell r="D868">
            <v>50020</v>
          </cell>
        </row>
        <row r="869">
          <cell r="D869">
            <v>50007</v>
          </cell>
        </row>
        <row r="870">
          <cell r="D870">
            <v>50008</v>
          </cell>
        </row>
        <row r="871">
          <cell r="D871">
            <v>50022</v>
          </cell>
        </row>
        <row r="872">
          <cell r="D872">
            <v>50009</v>
          </cell>
        </row>
        <row r="873">
          <cell r="D873">
            <v>0</v>
          </cell>
        </row>
        <row r="874">
          <cell r="D874">
            <v>20151</v>
          </cell>
        </row>
        <row r="875">
          <cell r="D875">
            <v>0</v>
          </cell>
        </row>
        <row r="876">
          <cell r="D876">
            <v>0</v>
          </cell>
        </row>
        <row r="877">
          <cell r="D877">
            <v>50010</v>
          </cell>
        </row>
        <row r="878">
          <cell r="D878">
            <v>50011</v>
          </cell>
        </row>
        <row r="879">
          <cell r="D879">
            <v>0</v>
          </cell>
        </row>
        <row r="880">
          <cell r="D880">
            <v>50012</v>
          </cell>
        </row>
        <row r="881">
          <cell r="D881">
            <v>0</v>
          </cell>
        </row>
        <row r="882">
          <cell r="D882">
            <v>50013</v>
          </cell>
        </row>
        <row r="883">
          <cell r="D883">
            <v>50014</v>
          </cell>
        </row>
        <row r="884">
          <cell r="D884">
            <v>0</v>
          </cell>
        </row>
        <row r="885">
          <cell r="D885">
            <v>50001</v>
          </cell>
        </row>
        <row r="886">
          <cell r="D886">
            <v>50002</v>
          </cell>
        </row>
        <row r="887">
          <cell r="D887">
            <v>20151</v>
          </cell>
        </row>
        <row r="888">
          <cell r="D888">
            <v>50003</v>
          </cell>
        </row>
        <row r="889">
          <cell r="D889">
            <v>0</v>
          </cell>
        </row>
        <row r="890">
          <cell r="D890">
            <v>50004</v>
          </cell>
        </row>
        <row r="891">
          <cell r="D891">
            <v>50005</v>
          </cell>
        </row>
        <row r="892">
          <cell r="D892">
            <v>50020</v>
          </cell>
        </row>
        <row r="893">
          <cell r="D893">
            <v>50007</v>
          </cell>
        </row>
        <row r="894">
          <cell r="D894">
            <v>50008</v>
          </cell>
        </row>
        <row r="895">
          <cell r="D895">
            <v>50022</v>
          </cell>
        </row>
        <row r="896">
          <cell r="D896">
            <v>50009</v>
          </cell>
        </row>
        <row r="897">
          <cell r="D897">
            <v>0</v>
          </cell>
        </row>
        <row r="898">
          <cell r="D898">
            <v>20151</v>
          </cell>
        </row>
        <row r="899">
          <cell r="D899">
            <v>0</v>
          </cell>
        </row>
        <row r="900">
          <cell r="D900">
            <v>0</v>
          </cell>
        </row>
        <row r="901">
          <cell r="D901">
            <v>50010</v>
          </cell>
        </row>
        <row r="902">
          <cell r="D902">
            <v>50011</v>
          </cell>
        </row>
        <row r="903">
          <cell r="D903">
            <v>0</v>
          </cell>
        </row>
        <row r="904">
          <cell r="D904">
            <v>50012</v>
          </cell>
        </row>
        <row r="905">
          <cell r="D905">
            <v>0</v>
          </cell>
        </row>
        <row r="906">
          <cell r="D906">
            <v>50013</v>
          </cell>
        </row>
        <row r="907">
          <cell r="D907">
            <v>50014</v>
          </cell>
        </row>
        <row r="908">
          <cell r="D908">
            <v>0</v>
          </cell>
        </row>
        <row r="909">
          <cell r="D909">
            <v>50001</v>
          </cell>
        </row>
        <row r="910">
          <cell r="D910">
            <v>50002</v>
          </cell>
        </row>
        <row r="911">
          <cell r="D911">
            <v>20151</v>
          </cell>
        </row>
        <row r="912">
          <cell r="D912">
            <v>50003</v>
          </cell>
        </row>
        <row r="913">
          <cell r="D913">
            <v>0</v>
          </cell>
        </row>
        <row r="914">
          <cell r="D914">
            <v>50004</v>
          </cell>
        </row>
        <row r="915">
          <cell r="D915">
            <v>50005</v>
          </cell>
        </row>
        <row r="916">
          <cell r="D916">
            <v>50020</v>
          </cell>
        </row>
        <row r="917">
          <cell r="D917">
            <v>50007</v>
          </cell>
        </row>
        <row r="918">
          <cell r="D918">
            <v>50008</v>
          </cell>
        </row>
        <row r="919">
          <cell r="D919">
            <v>50022</v>
          </cell>
        </row>
        <row r="920">
          <cell r="D920">
            <v>50009</v>
          </cell>
        </row>
        <row r="921">
          <cell r="D921">
            <v>0</v>
          </cell>
        </row>
        <row r="922">
          <cell r="D922">
            <v>20151</v>
          </cell>
        </row>
        <row r="923">
          <cell r="D923">
            <v>0</v>
          </cell>
        </row>
        <row r="924">
          <cell r="D924">
            <v>0</v>
          </cell>
        </row>
        <row r="925">
          <cell r="D925">
            <v>50010</v>
          </cell>
        </row>
        <row r="926">
          <cell r="D926">
            <v>50011</v>
          </cell>
        </row>
        <row r="927">
          <cell r="D927">
            <v>0</v>
          </cell>
        </row>
        <row r="928">
          <cell r="D928">
            <v>50012</v>
          </cell>
        </row>
        <row r="929">
          <cell r="D929">
            <v>0</v>
          </cell>
        </row>
        <row r="930">
          <cell r="D930">
            <v>50013</v>
          </cell>
        </row>
        <row r="931">
          <cell r="D931">
            <v>50014</v>
          </cell>
        </row>
        <row r="932">
          <cell r="D932">
            <v>0</v>
          </cell>
        </row>
        <row r="933">
          <cell r="D933">
            <v>50001</v>
          </cell>
        </row>
        <row r="934">
          <cell r="D934">
            <v>50002</v>
          </cell>
        </row>
        <row r="935">
          <cell r="D935">
            <v>20151</v>
          </cell>
        </row>
        <row r="936">
          <cell r="D936">
            <v>50003</v>
          </cell>
        </row>
        <row r="937">
          <cell r="D937">
            <v>0</v>
          </cell>
        </row>
        <row r="938">
          <cell r="D938">
            <v>50004</v>
          </cell>
        </row>
        <row r="939">
          <cell r="D939">
            <v>50005</v>
          </cell>
        </row>
        <row r="940">
          <cell r="D940">
            <v>50020</v>
          </cell>
        </row>
        <row r="941">
          <cell r="D941">
            <v>50007</v>
          </cell>
        </row>
        <row r="942">
          <cell r="D942">
            <v>50008</v>
          </cell>
        </row>
        <row r="943">
          <cell r="D943">
            <v>50022</v>
          </cell>
        </row>
        <row r="944">
          <cell r="D944">
            <v>50009</v>
          </cell>
        </row>
        <row r="945">
          <cell r="D945">
            <v>0</v>
          </cell>
        </row>
        <row r="946">
          <cell r="D946">
            <v>20151</v>
          </cell>
        </row>
        <row r="947">
          <cell r="D947">
            <v>0</v>
          </cell>
        </row>
        <row r="948">
          <cell r="D948">
            <v>0</v>
          </cell>
        </row>
        <row r="949">
          <cell r="D949">
            <v>50010</v>
          </cell>
        </row>
        <row r="950">
          <cell r="D950">
            <v>50011</v>
          </cell>
        </row>
        <row r="951">
          <cell r="D951">
            <v>0</v>
          </cell>
        </row>
        <row r="952">
          <cell r="D952">
            <v>50012</v>
          </cell>
        </row>
        <row r="953">
          <cell r="D953">
            <v>0</v>
          </cell>
        </row>
        <row r="954">
          <cell r="D954">
            <v>50013</v>
          </cell>
        </row>
        <row r="955">
          <cell r="D955">
            <v>50014</v>
          </cell>
        </row>
        <row r="956">
          <cell r="D956">
            <v>20161</v>
          </cell>
        </row>
        <row r="957">
          <cell r="D957">
            <v>19002</v>
          </cell>
        </row>
        <row r="958">
          <cell r="D958">
            <v>0</v>
          </cell>
        </row>
        <row r="959">
          <cell r="D959">
            <v>0</v>
          </cell>
        </row>
        <row r="960">
          <cell r="D960">
            <v>19003</v>
          </cell>
        </row>
        <row r="961">
          <cell r="D961">
            <v>20021</v>
          </cell>
        </row>
        <row r="962">
          <cell r="D962">
            <v>20011</v>
          </cell>
        </row>
        <row r="963">
          <cell r="D963">
            <v>0</v>
          </cell>
        </row>
        <row r="964">
          <cell r="D964">
            <v>19002</v>
          </cell>
        </row>
        <row r="965">
          <cell r="D965">
            <v>19002</v>
          </cell>
        </row>
        <row r="966">
          <cell r="D966">
            <v>0</v>
          </cell>
        </row>
        <row r="967">
          <cell r="D967">
            <v>19001</v>
          </cell>
        </row>
        <row r="968">
          <cell r="D968">
            <v>20041</v>
          </cell>
        </row>
        <row r="969">
          <cell r="D969">
            <v>20091</v>
          </cell>
        </row>
        <row r="970">
          <cell r="D970">
            <v>0</v>
          </cell>
        </row>
        <row r="971">
          <cell r="D971">
            <v>20011</v>
          </cell>
        </row>
        <row r="972">
          <cell r="D972">
            <v>19001</v>
          </cell>
        </row>
        <row r="973">
          <cell r="D973">
            <v>20217</v>
          </cell>
        </row>
        <row r="974">
          <cell r="D974">
            <v>20071</v>
          </cell>
        </row>
        <row r="975">
          <cell r="D975">
            <v>0</v>
          </cell>
        </row>
        <row r="976">
          <cell r="D976">
            <v>19002</v>
          </cell>
        </row>
        <row r="977">
          <cell r="D977">
            <v>0</v>
          </cell>
        </row>
        <row r="978">
          <cell r="D978">
            <v>19003</v>
          </cell>
        </row>
        <row r="979">
          <cell r="D979">
            <v>0</v>
          </cell>
        </row>
        <row r="980">
          <cell r="D980">
            <v>19002</v>
          </cell>
        </row>
        <row r="981">
          <cell r="D981">
            <v>19001</v>
          </cell>
        </row>
        <row r="982">
          <cell r="D982">
            <v>20091</v>
          </cell>
        </row>
        <row r="983">
          <cell r="D983">
            <v>0</v>
          </cell>
        </row>
        <row r="984">
          <cell r="D984">
            <v>19001</v>
          </cell>
        </row>
        <row r="985">
          <cell r="D985">
            <v>0</v>
          </cell>
        </row>
        <row r="986">
          <cell r="D986">
            <v>19002</v>
          </cell>
        </row>
        <row r="987">
          <cell r="D987">
            <v>20101</v>
          </cell>
        </row>
        <row r="988">
          <cell r="D988">
            <v>0</v>
          </cell>
        </row>
        <row r="989">
          <cell r="D989">
            <v>0</v>
          </cell>
        </row>
        <row r="990">
          <cell r="D990">
            <v>20111</v>
          </cell>
        </row>
        <row r="991">
          <cell r="D991">
            <v>19003</v>
          </cell>
        </row>
        <row r="992">
          <cell r="D992">
            <v>0</v>
          </cell>
        </row>
        <row r="993">
          <cell r="D993">
            <v>19002</v>
          </cell>
        </row>
        <row r="994">
          <cell r="D994">
            <v>19002</v>
          </cell>
        </row>
        <row r="995">
          <cell r="D995">
            <v>20141</v>
          </cell>
        </row>
        <row r="996">
          <cell r="D996">
            <v>0</v>
          </cell>
        </row>
        <row r="997">
          <cell r="D997">
            <v>20131</v>
          </cell>
        </row>
        <row r="998">
          <cell r="D998">
            <v>19001</v>
          </cell>
        </row>
        <row r="999">
          <cell r="D999">
            <v>20011</v>
          </cell>
        </row>
        <row r="1000">
          <cell r="D1000">
            <v>0</v>
          </cell>
        </row>
        <row r="1001">
          <cell r="D1001">
            <v>0</v>
          </cell>
        </row>
        <row r="1002">
          <cell r="D1002">
            <v>20151</v>
          </cell>
        </row>
        <row r="1003">
          <cell r="D1003">
            <v>20081</v>
          </cell>
        </row>
        <row r="1004">
          <cell r="D1004">
            <v>0</v>
          </cell>
        </row>
        <row r="1005">
          <cell r="D1005">
            <v>19001</v>
          </cell>
        </row>
        <row r="1006">
          <cell r="D1006">
            <v>20011</v>
          </cell>
        </row>
        <row r="1007">
          <cell r="D1007">
            <v>19002</v>
          </cell>
        </row>
        <row r="1008">
          <cell r="D1008" t="str">
            <v>装备被动技能</v>
          </cell>
        </row>
        <row r="1009">
          <cell r="D1009">
            <v>70003</v>
          </cell>
        </row>
        <row r="1010">
          <cell r="D1010">
            <v>20214</v>
          </cell>
        </row>
        <row r="1011">
          <cell r="D1011">
            <v>70001</v>
          </cell>
        </row>
        <row r="1012">
          <cell r="D1012">
            <v>0</v>
          </cell>
        </row>
        <row r="1013">
          <cell r="D1013">
            <v>0</v>
          </cell>
        </row>
        <row r="1014">
          <cell r="D1014">
            <v>70005</v>
          </cell>
        </row>
        <row r="1015">
          <cell r="D1015">
            <v>0</v>
          </cell>
        </row>
        <row r="1016">
          <cell r="D1016">
            <v>0</v>
          </cell>
        </row>
        <row r="1017">
          <cell r="D1017">
            <v>70004</v>
          </cell>
        </row>
        <row r="1018">
          <cell r="D1018">
            <v>70002</v>
          </cell>
        </row>
        <row r="1019">
          <cell r="D1019">
            <v>70002</v>
          </cell>
        </row>
        <row r="1020">
          <cell r="D1020">
            <v>50035</v>
          </cell>
        </row>
        <row r="1021">
          <cell r="D1021">
            <v>0</v>
          </cell>
        </row>
        <row r="1022">
          <cell r="D1022">
            <v>50040</v>
          </cell>
        </row>
        <row r="1023">
          <cell r="D1023">
            <v>0</v>
          </cell>
        </row>
        <row r="1024">
          <cell r="D1024">
            <v>50041</v>
          </cell>
        </row>
        <row r="1025">
          <cell r="D1025">
            <v>0</v>
          </cell>
        </row>
        <row r="1026">
          <cell r="D1026">
            <v>50024</v>
          </cell>
        </row>
        <row r="1027">
          <cell r="D1027">
            <v>50028</v>
          </cell>
        </row>
        <row r="1028">
          <cell r="D1028">
            <v>50042</v>
          </cell>
        </row>
        <row r="1029">
          <cell r="D1029">
            <v>50031</v>
          </cell>
        </row>
        <row r="1030">
          <cell r="D1030" t="str">
            <v>50031,50029</v>
          </cell>
        </row>
        <row r="1031">
          <cell r="D1031">
            <v>0</v>
          </cell>
        </row>
        <row r="1032">
          <cell r="D1032">
            <v>50025</v>
          </cell>
        </row>
        <row r="1033">
          <cell r="D1033">
            <v>50026</v>
          </cell>
        </row>
        <row r="1034">
          <cell r="D1034">
            <v>50038</v>
          </cell>
        </row>
        <row r="1035">
          <cell r="D1035">
            <v>50032</v>
          </cell>
        </row>
        <row r="1036">
          <cell r="D1036">
            <v>0</v>
          </cell>
        </row>
        <row r="1037">
          <cell r="D1037">
            <v>50027</v>
          </cell>
        </row>
        <row r="1038">
          <cell r="D1038">
            <v>0</v>
          </cell>
        </row>
        <row r="1039">
          <cell r="D1039">
            <v>50036</v>
          </cell>
        </row>
        <row r="1040">
          <cell r="D1040">
            <v>50043</v>
          </cell>
        </row>
        <row r="1041">
          <cell r="D1041">
            <v>50030</v>
          </cell>
        </row>
        <row r="1042">
          <cell r="D1042">
            <v>0</v>
          </cell>
        </row>
        <row r="1043">
          <cell r="D1043">
            <v>50039</v>
          </cell>
        </row>
        <row r="1044">
          <cell r="D1044">
            <v>50044</v>
          </cell>
        </row>
        <row r="1045">
          <cell r="D1045">
            <v>50034</v>
          </cell>
        </row>
        <row r="1046">
          <cell r="D1046">
            <v>0</v>
          </cell>
        </row>
        <row r="1047">
          <cell r="D1047">
            <v>0</v>
          </cell>
        </row>
        <row r="1048">
          <cell r="D1048">
            <v>50023</v>
          </cell>
        </row>
        <row r="1049">
          <cell r="D1049">
            <v>50037</v>
          </cell>
        </row>
        <row r="1050">
          <cell r="D1050">
            <v>50027</v>
          </cell>
        </row>
        <row r="1051">
          <cell r="D1051">
            <v>50027</v>
          </cell>
        </row>
        <row r="1052">
          <cell r="D1052">
            <v>50027</v>
          </cell>
        </row>
        <row r="1053">
          <cell r="D1053">
            <v>50039</v>
          </cell>
        </row>
        <row r="1054">
          <cell r="D1054">
            <v>50039</v>
          </cell>
        </row>
        <row r="1055">
          <cell r="D1055">
            <v>50038</v>
          </cell>
        </row>
        <row r="1056">
          <cell r="D1056">
            <v>50038</v>
          </cell>
        </row>
        <row r="1057">
          <cell r="D1057">
            <v>50038</v>
          </cell>
        </row>
        <row r="1058">
          <cell r="D1058">
            <v>50032</v>
          </cell>
        </row>
        <row r="1059">
          <cell r="D1059">
            <v>50032</v>
          </cell>
        </row>
        <row r="1060">
          <cell r="D1060">
            <v>50024</v>
          </cell>
        </row>
        <row r="1061">
          <cell r="D1061">
            <v>50024</v>
          </cell>
        </row>
        <row r="1062">
          <cell r="D1062">
            <v>50024</v>
          </cell>
        </row>
        <row r="1063">
          <cell r="D1063">
            <v>50024</v>
          </cell>
        </row>
        <row r="1064">
          <cell r="D1064">
            <v>50028</v>
          </cell>
        </row>
        <row r="1065">
          <cell r="D1065">
            <v>50028</v>
          </cell>
        </row>
        <row r="1066">
          <cell r="D1066">
            <v>50028</v>
          </cell>
        </row>
        <row r="1067">
          <cell r="D1067">
            <v>50028</v>
          </cell>
        </row>
        <row r="1068">
          <cell r="D1068">
            <v>50042</v>
          </cell>
        </row>
        <row r="1069">
          <cell r="D1069">
            <v>50042</v>
          </cell>
        </row>
        <row r="1070">
          <cell r="D1070">
            <v>50042</v>
          </cell>
        </row>
        <row r="1071">
          <cell r="D1071">
            <v>50025</v>
          </cell>
        </row>
        <row r="1072">
          <cell r="D1072">
            <v>50025</v>
          </cell>
        </row>
        <row r="1073">
          <cell r="D1073">
            <v>50025</v>
          </cell>
        </row>
        <row r="1074">
          <cell r="D1074">
            <v>50026</v>
          </cell>
        </row>
        <row r="1075">
          <cell r="D1075">
            <v>50026</v>
          </cell>
        </row>
        <row r="1076">
          <cell r="D1076">
            <v>50026</v>
          </cell>
        </row>
        <row r="1077">
          <cell r="D1077">
            <v>50043</v>
          </cell>
        </row>
        <row r="1078">
          <cell r="D1078">
            <v>50043</v>
          </cell>
        </row>
        <row r="1079">
          <cell r="D1079">
            <v>50043</v>
          </cell>
        </row>
        <row r="1080">
          <cell r="D1080">
            <v>50043</v>
          </cell>
        </row>
        <row r="1081">
          <cell r="D1081">
            <v>50030</v>
          </cell>
        </row>
        <row r="1082">
          <cell r="D1082">
            <v>50030</v>
          </cell>
        </row>
        <row r="1083">
          <cell r="D1083">
            <v>50030</v>
          </cell>
        </row>
        <row r="1084">
          <cell r="D1084">
            <v>50030</v>
          </cell>
        </row>
        <row r="1085">
          <cell r="D1085">
            <v>50045</v>
          </cell>
        </row>
        <row r="1086">
          <cell r="D1086">
            <v>50045</v>
          </cell>
        </row>
        <row r="1087">
          <cell r="D1087">
            <v>50045</v>
          </cell>
        </row>
        <row r="1088">
          <cell r="D1088">
            <v>50044</v>
          </cell>
        </row>
        <row r="1089">
          <cell r="D1089">
            <v>50044</v>
          </cell>
        </row>
        <row r="1090">
          <cell r="D1090">
            <v>50044</v>
          </cell>
        </row>
        <row r="1091">
          <cell r="D1091">
            <v>50034</v>
          </cell>
        </row>
        <row r="1092">
          <cell r="D1092">
            <v>50034</v>
          </cell>
        </row>
        <row r="1093">
          <cell r="D1093">
            <v>50034</v>
          </cell>
        </row>
        <row r="1094">
          <cell r="D1094">
            <v>50034</v>
          </cell>
        </row>
        <row r="1095">
          <cell r="D1095">
            <v>50023</v>
          </cell>
        </row>
        <row r="1096">
          <cell r="D1096">
            <v>50023</v>
          </cell>
        </row>
        <row r="1097">
          <cell r="D1097">
            <v>50037</v>
          </cell>
        </row>
        <row r="1098">
          <cell r="D1098">
            <v>50037</v>
          </cell>
        </row>
        <row r="1099">
          <cell r="D1099">
            <v>50037</v>
          </cell>
        </row>
        <row r="1100">
          <cell r="D1100">
            <v>50033</v>
          </cell>
        </row>
        <row r="1101">
          <cell r="D1101">
            <v>50033</v>
          </cell>
        </row>
        <row r="1102">
          <cell r="D1102">
            <v>50033</v>
          </cell>
        </row>
        <row r="1103">
          <cell r="D1103">
            <v>50033</v>
          </cell>
        </row>
        <row r="1104">
          <cell r="D1104">
            <v>50035</v>
          </cell>
        </row>
        <row r="1105">
          <cell r="D1105">
            <v>50035</v>
          </cell>
        </row>
        <row r="1106">
          <cell r="D1106">
            <v>50041</v>
          </cell>
        </row>
        <row r="1107">
          <cell r="D1107">
            <v>50041</v>
          </cell>
        </row>
        <row r="1108">
          <cell r="D1108">
            <v>50041</v>
          </cell>
        </row>
        <row r="1109">
          <cell r="D1109">
            <v>50041</v>
          </cell>
        </row>
        <row r="1110">
          <cell r="D1110">
            <v>50110</v>
          </cell>
        </row>
        <row r="1111">
          <cell r="D1111">
            <v>50110</v>
          </cell>
        </row>
        <row r="1112">
          <cell r="D1112">
            <v>50110</v>
          </cell>
        </row>
        <row r="1113">
          <cell r="D1113">
            <v>50110</v>
          </cell>
        </row>
        <row r="1114">
          <cell r="D1114">
            <v>50110</v>
          </cell>
        </row>
        <row r="1115">
          <cell r="D1115">
            <v>50113</v>
          </cell>
        </row>
        <row r="1116">
          <cell r="D1116">
            <v>50113</v>
          </cell>
        </row>
        <row r="1117">
          <cell r="D1117">
            <v>50113</v>
          </cell>
        </row>
        <row r="1118">
          <cell r="D1118">
            <v>50113</v>
          </cell>
        </row>
        <row r="1119">
          <cell r="D1119">
            <v>50113</v>
          </cell>
        </row>
        <row r="1120">
          <cell r="D1120">
            <v>50121</v>
          </cell>
        </row>
        <row r="1121">
          <cell r="D1121">
            <v>50121</v>
          </cell>
        </row>
        <row r="1122">
          <cell r="D1122">
            <v>50121</v>
          </cell>
        </row>
        <row r="1123">
          <cell r="D1123">
            <v>50121</v>
          </cell>
        </row>
        <row r="1124">
          <cell r="D1124">
            <v>78001</v>
          </cell>
        </row>
        <row r="1125">
          <cell r="D1125">
            <v>78002</v>
          </cell>
        </row>
        <row r="1126">
          <cell r="D1126">
            <v>78003</v>
          </cell>
        </row>
        <row r="1127">
          <cell r="D1127">
            <v>78004</v>
          </cell>
        </row>
      </sheetData>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Z1747"/>
  <sheetViews>
    <sheetView tabSelected="1" zoomScale="91" zoomScaleNormal="91" workbookViewId="0">
      <pane xSplit="4" ySplit="4" topLeftCell="DM301" activePane="bottomRight" state="frozen"/>
      <selection pane="topRight"/>
      <selection pane="bottomLeft"/>
      <selection pane="bottomRight" activeCell="B310" sqref="B310"/>
    </sheetView>
  </sheetViews>
  <sheetFormatPr defaultColWidth="9" defaultRowHeight="13.5"/>
  <cols>
    <col min="1" max="1" width="33" customWidth="1"/>
    <col min="2" max="2" width="13.875" customWidth="1"/>
    <col min="3" max="3" width="6.125" customWidth="1"/>
    <col min="4" max="4" width="23.875" customWidth="1"/>
    <col min="5" max="5" width="59.625" customWidth="1"/>
    <col min="6" max="6" width="37.375" customWidth="1"/>
    <col min="7" max="15" width="27.25" customWidth="1"/>
    <col min="16" max="17" width="15.375" customWidth="1"/>
    <col min="18" max="18" width="17.75" customWidth="1"/>
    <col min="19" max="19" width="15.375" customWidth="1"/>
    <col min="20" max="20" width="19.75" customWidth="1"/>
    <col min="21" max="22" width="17.75" customWidth="1"/>
    <col min="23" max="23" width="25.625" customWidth="1"/>
    <col min="24" max="26" width="15.375" customWidth="1"/>
    <col min="27" max="28" width="22.125" customWidth="1"/>
    <col min="29" max="29" width="17.125" customWidth="1"/>
    <col min="30" max="30" width="8.375" customWidth="1"/>
    <col min="31" max="31" width="12.875" customWidth="1"/>
    <col min="32" max="33" width="22.25" customWidth="1"/>
    <col min="34" max="36" width="23.75" customWidth="1"/>
    <col min="37" max="37" width="18" customWidth="1"/>
    <col min="38" max="38" width="13.375" customWidth="1"/>
    <col min="39" max="39" width="13.875" customWidth="1"/>
    <col min="40" max="40" width="13.75" customWidth="1"/>
    <col min="41" max="41" width="17.375" customWidth="1"/>
    <col min="42" max="42" width="15.25" customWidth="1"/>
    <col min="43" max="43" width="17" customWidth="1"/>
    <col min="44" max="45" width="21.25" customWidth="1"/>
    <col min="46" max="46" width="12.125" customWidth="1"/>
    <col min="47" max="47" width="12.5" customWidth="1"/>
    <col min="48" max="48" width="19.375" customWidth="1"/>
    <col min="49" max="49" width="16" customWidth="1"/>
    <col min="50" max="50" width="18.375" customWidth="1"/>
    <col min="51" max="51" width="20.375" customWidth="1"/>
    <col min="52" max="52" width="21" customWidth="1"/>
    <col min="53" max="53" width="16.625" customWidth="1"/>
    <col min="54" max="60" width="21" customWidth="1"/>
    <col min="61" max="61" width="24.25" customWidth="1"/>
    <col min="62" max="62" width="21" customWidth="1"/>
    <col min="63" max="63" width="13.375" customWidth="1"/>
    <col min="64" max="64" width="15.125" customWidth="1"/>
    <col min="65" max="65" width="16.75" customWidth="1"/>
    <col min="66" max="66" width="22.25" customWidth="1"/>
    <col min="67" max="67" width="33.25" customWidth="1"/>
    <col min="68" max="68" width="28.875" customWidth="1"/>
    <col min="69" max="69" width="29.875" customWidth="1"/>
    <col min="70" max="70" width="20.75" customWidth="1"/>
    <col min="71" max="71" width="18.125" customWidth="1"/>
    <col min="72" max="72" width="18.25" customWidth="1"/>
    <col min="73" max="74" width="20" customWidth="1"/>
    <col min="75" max="75" width="18.875" customWidth="1"/>
    <col min="76" max="76" width="20" customWidth="1"/>
    <col min="77" max="77" width="16.875" customWidth="1"/>
    <col min="78" max="80" width="21.625" customWidth="1"/>
    <col min="81" max="81" width="13" customWidth="1"/>
    <col min="82" max="82" width="17.875" customWidth="1"/>
    <col min="83" max="83" width="23.375" customWidth="1"/>
    <col min="84" max="84" width="18.75" customWidth="1"/>
    <col min="85" max="85" width="25.375" customWidth="1"/>
    <col min="86" max="89" width="19.25" customWidth="1"/>
    <col min="90" max="90" width="13.375" customWidth="1"/>
    <col min="91" max="92" width="20.875" customWidth="1"/>
    <col min="93" max="93" width="13" customWidth="1"/>
    <col min="94" max="94" width="14.125" customWidth="1"/>
    <col min="95" max="95" width="13.5" customWidth="1"/>
    <col min="96" max="96" width="24.375" customWidth="1"/>
    <col min="97" max="97" width="21" customWidth="1"/>
    <col min="98" max="98" width="22.875" customWidth="1"/>
    <col min="99" max="105" width="23.75" customWidth="1"/>
    <col min="106" max="106" width="10.75" customWidth="1"/>
    <col min="107" max="111" width="10.25" customWidth="1"/>
    <col min="112" max="112" width="9.5" customWidth="1"/>
    <col min="113" max="113" width="25.875" customWidth="1"/>
    <col min="114" max="114" width="28.875" customWidth="1"/>
    <col min="115" max="115" width="23.625" customWidth="1"/>
    <col min="116" max="116" width="74.75" customWidth="1"/>
    <col min="117" max="117" width="91.125" customWidth="1"/>
    <col min="118" max="118" width="40.5" customWidth="1"/>
    <col min="119" max="120" width="40.5" hidden="1" customWidth="1"/>
    <col min="121" max="121" width="73.875" customWidth="1"/>
  </cols>
  <sheetData>
    <row r="1" spans="1:129" ht="15">
      <c r="A1" s="67" t="s">
        <v>0</v>
      </c>
      <c r="B1" s="67"/>
      <c r="C1" s="67" t="s">
        <v>1</v>
      </c>
      <c r="D1" s="67"/>
      <c r="E1" s="68" t="s">
        <v>2</v>
      </c>
      <c r="F1" s="69"/>
      <c r="G1" s="69"/>
      <c r="H1" s="69"/>
      <c r="I1" s="69"/>
      <c r="J1" s="69"/>
      <c r="K1" s="69"/>
      <c r="L1" s="69"/>
      <c r="M1" s="69"/>
      <c r="N1" s="69"/>
      <c r="O1" s="69"/>
      <c r="AP1" s="72"/>
      <c r="AQ1" s="81"/>
      <c r="AR1" s="72"/>
      <c r="AS1" s="72"/>
      <c r="AT1" s="72"/>
      <c r="AU1" s="72"/>
      <c r="AV1" s="72"/>
      <c r="AW1" s="72"/>
      <c r="AX1" s="72"/>
      <c r="AY1" s="72"/>
      <c r="AZ1" s="72"/>
      <c r="BA1" s="72"/>
      <c r="BB1" s="72"/>
      <c r="BC1" s="72"/>
      <c r="BD1" s="72"/>
      <c r="BE1" s="72"/>
      <c r="BF1" s="72"/>
      <c r="BG1" s="72"/>
      <c r="BH1" s="72"/>
      <c r="BI1" s="69"/>
      <c r="BJ1" s="72"/>
      <c r="BK1" s="72"/>
      <c r="BL1" s="72"/>
      <c r="BR1" s="72"/>
    </row>
    <row r="2" spans="1:129" ht="15">
      <c r="A2" s="70" t="s">
        <v>3</v>
      </c>
      <c r="B2" s="70" t="s">
        <v>4</v>
      </c>
      <c r="C2" s="70"/>
      <c r="D2" s="70"/>
      <c r="E2" s="71"/>
      <c r="F2" s="72" t="s">
        <v>5</v>
      </c>
      <c r="G2" s="72"/>
      <c r="H2" s="72"/>
      <c r="I2" s="72"/>
      <c r="J2" s="72"/>
      <c r="K2" s="72"/>
      <c r="L2" s="72"/>
      <c r="M2" s="72"/>
      <c r="N2" s="72"/>
      <c r="O2" s="72"/>
      <c r="AP2" s="72"/>
      <c r="AQ2" s="81"/>
      <c r="AR2" s="72"/>
      <c r="AS2" s="72"/>
      <c r="AT2" s="72"/>
      <c r="AU2" s="72"/>
      <c r="AV2" s="72"/>
      <c r="AW2" s="72"/>
      <c r="AX2" s="72"/>
      <c r="AY2" s="72"/>
      <c r="AZ2" s="72"/>
      <c r="BA2" s="72"/>
      <c r="BB2" s="72"/>
      <c r="BC2" s="72"/>
      <c r="BD2" s="72"/>
      <c r="BE2" s="72"/>
      <c r="BF2" s="72"/>
      <c r="BG2" s="72"/>
      <c r="BH2" s="72"/>
      <c r="BI2" s="69"/>
      <c r="BJ2" s="72"/>
      <c r="BK2" s="72"/>
      <c r="BL2" s="72"/>
      <c r="BR2" s="72"/>
    </row>
    <row r="3" spans="1:129" ht="20.100000000000001" customHeight="1">
      <c r="A3" s="73" t="s">
        <v>6</v>
      </c>
      <c r="B3" s="74" t="s">
        <v>7</v>
      </c>
      <c r="C3" s="73" t="s">
        <v>8</v>
      </c>
      <c r="D3" s="73" t="s">
        <v>9</v>
      </c>
      <c r="E3" s="73" t="s">
        <v>10</v>
      </c>
      <c r="F3" s="73" t="s">
        <v>11</v>
      </c>
      <c r="G3" s="73" t="s">
        <v>12</v>
      </c>
      <c r="H3" s="73" t="s">
        <v>13</v>
      </c>
      <c r="I3" s="73" t="s">
        <v>14</v>
      </c>
      <c r="J3" s="73" t="s">
        <v>15</v>
      </c>
      <c r="K3" s="73" t="s">
        <v>16</v>
      </c>
      <c r="L3" s="73" t="s">
        <v>17</v>
      </c>
      <c r="M3" s="73" t="s">
        <v>18</v>
      </c>
      <c r="N3" s="73" t="s">
        <v>19</v>
      </c>
      <c r="O3" s="73" t="s">
        <v>20</v>
      </c>
      <c r="P3" s="73" t="s">
        <v>21</v>
      </c>
      <c r="Q3" s="73" t="s">
        <v>22</v>
      </c>
      <c r="R3" s="73" t="s">
        <v>23</v>
      </c>
      <c r="S3" s="73" t="s">
        <v>24</v>
      </c>
      <c r="T3" s="80" t="s">
        <v>25</v>
      </c>
      <c r="U3" s="80" t="s">
        <v>26</v>
      </c>
      <c r="V3" s="80" t="s">
        <v>27</v>
      </c>
      <c r="W3" s="73" t="s">
        <v>28</v>
      </c>
      <c r="X3" s="73" t="s">
        <v>29</v>
      </c>
      <c r="Y3" s="74" t="s">
        <v>30</v>
      </c>
      <c r="Z3" s="73" t="s">
        <v>31</v>
      </c>
      <c r="AA3" s="73" t="s">
        <v>32</v>
      </c>
      <c r="AB3" s="73" t="s">
        <v>33</v>
      </c>
      <c r="AC3" s="73" t="s">
        <v>34</v>
      </c>
      <c r="AD3" s="73" t="s">
        <v>35</v>
      </c>
      <c r="AE3" s="73" t="s">
        <v>36</v>
      </c>
      <c r="AF3" s="80" t="s">
        <v>37</v>
      </c>
      <c r="AG3" s="80" t="s">
        <v>38</v>
      </c>
      <c r="AH3" s="73" t="s">
        <v>39</v>
      </c>
      <c r="AI3" s="73" t="s">
        <v>40</v>
      </c>
      <c r="AJ3" s="73" t="s">
        <v>41</v>
      </c>
      <c r="AK3" s="73" t="s">
        <v>42</v>
      </c>
      <c r="AL3" s="73" t="s">
        <v>43</v>
      </c>
      <c r="AM3" s="73" t="s">
        <v>44</v>
      </c>
      <c r="AN3" s="73" t="s">
        <v>45</v>
      </c>
      <c r="AO3" s="73" t="s">
        <v>46</v>
      </c>
      <c r="AP3" s="73" t="s">
        <v>47</v>
      </c>
      <c r="AQ3" s="82" t="s">
        <v>48</v>
      </c>
      <c r="AR3" s="73" t="s">
        <v>49</v>
      </c>
      <c r="AS3" s="80" t="s">
        <v>50</v>
      </c>
      <c r="AT3" s="73" t="s">
        <v>51</v>
      </c>
      <c r="AU3" s="73" t="s">
        <v>52</v>
      </c>
      <c r="AV3" s="73" t="s">
        <v>53</v>
      </c>
      <c r="AW3" s="73" t="s">
        <v>54</v>
      </c>
      <c r="AX3" s="73" t="s">
        <v>55</v>
      </c>
      <c r="AY3" s="73" t="s">
        <v>56</v>
      </c>
      <c r="AZ3" s="73" t="s">
        <v>57</v>
      </c>
      <c r="BA3" s="73" t="s">
        <v>58</v>
      </c>
      <c r="BB3" s="80" t="s">
        <v>59</v>
      </c>
      <c r="BC3" s="73" t="s">
        <v>60</v>
      </c>
      <c r="BD3" s="74" t="s">
        <v>61</v>
      </c>
      <c r="BE3" s="74" t="s">
        <v>62</v>
      </c>
      <c r="BF3" s="74" t="s">
        <v>63</v>
      </c>
      <c r="BG3" s="73" t="s">
        <v>64</v>
      </c>
      <c r="BH3" s="73" t="s">
        <v>65</v>
      </c>
      <c r="BI3" s="73" t="s">
        <v>66</v>
      </c>
      <c r="BJ3" s="73" t="s">
        <v>67</v>
      </c>
      <c r="BK3" s="73" t="s">
        <v>68</v>
      </c>
      <c r="BL3" s="73" t="s">
        <v>69</v>
      </c>
      <c r="BM3" s="68" t="s">
        <v>70</v>
      </c>
      <c r="BN3" s="68" t="s">
        <v>71</v>
      </c>
      <c r="BO3" s="86" t="s">
        <v>72</v>
      </c>
      <c r="BP3" s="68" t="s">
        <v>73</v>
      </c>
      <c r="BQ3" s="68" t="s">
        <v>74</v>
      </c>
      <c r="BR3" s="73" t="s">
        <v>75</v>
      </c>
      <c r="BS3" s="73" t="s">
        <v>76</v>
      </c>
      <c r="BT3" s="73" t="s">
        <v>77</v>
      </c>
      <c r="BU3" s="73" t="s">
        <v>78</v>
      </c>
      <c r="BV3" s="73" t="s">
        <v>79</v>
      </c>
      <c r="BW3" s="73" t="s">
        <v>80</v>
      </c>
      <c r="BX3" s="73" t="s">
        <v>81</v>
      </c>
      <c r="BY3" s="73" t="s">
        <v>82</v>
      </c>
      <c r="BZ3" s="68" t="s">
        <v>83</v>
      </c>
      <c r="CA3" s="68" t="s">
        <v>84</v>
      </c>
      <c r="CB3" s="86" t="s">
        <v>85</v>
      </c>
      <c r="CC3" s="68" t="s">
        <v>86</v>
      </c>
      <c r="CD3" s="68" t="s">
        <v>87</v>
      </c>
      <c r="CE3" s="73" t="s">
        <v>88</v>
      </c>
      <c r="CF3" s="73" t="s">
        <v>89</v>
      </c>
      <c r="CG3" s="73" t="s">
        <v>90</v>
      </c>
      <c r="CH3" s="73" t="s">
        <v>91</v>
      </c>
      <c r="CI3" s="73" t="s">
        <v>92</v>
      </c>
      <c r="CJ3" s="73" t="s">
        <v>80</v>
      </c>
      <c r="CK3" s="73" t="s">
        <v>93</v>
      </c>
      <c r="CL3" s="73" t="s">
        <v>94</v>
      </c>
      <c r="CM3" s="68" t="s">
        <v>95</v>
      </c>
      <c r="CN3" s="68" t="s">
        <v>96</v>
      </c>
      <c r="CO3" s="86" t="s">
        <v>97</v>
      </c>
      <c r="CP3" s="68" t="s">
        <v>98</v>
      </c>
      <c r="CQ3" s="68" t="s">
        <v>99</v>
      </c>
      <c r="CR3" s="73" t="s">
        <v>100</v>
      </c>
      <c r="CS3" s="73" t="s">
        <v>101</v>
      </c>
      <c r="CT3" s="73" t="s">
        <v>102</v>
      </c>
      <c r="CU3" s="73" t="s">
        <v>103</v>
      </c>
      <c r="CV3" s="73" t="s">
        <v>92</v>
      </c>
      <c r="CW3" s="73" t="s">
        <v>80</v>
      </c>
      <c r="CX3" s="73" t="s">
        <v>104</v>
      </c>
      <c r="CY3" s="73" t="s">
        <v>105</v>
      </c>
      <c r="CZ3" s="73" t="s">
        <v>106</v>
      </c>
      <c r="DA3" s="73" t="s">
        <v>107</v>
      </c>
      <c r="DB3" s="73" t="s">
        <v>108</v>
      </c>
      <c r="DC3" s="73" t="s">
        <v>109</v>
      </c>
      <c r="DD3" s="74" t="s">
        <v>110</v>
      </c>
      <c r="DE3" s="74" t="s">
        <v>111</v>
      </c>
      <c r="DF3" s="74" t="s">
        <v>112</v>
      </c>
      <c r="DG3" s="91" t="s">
        <v>113</v>
      </c>
      <c r="DL3" s="92" t="s">
        <v>114</v>
      </c>
      <c r="DM3" s="90" t="s">
        <v>115</v>
      </c>
      <c r="DN3" s="90" t="s">
        <v>116</v>
      </c>
      <c r="DO3" s="90" t="s">
        <v>117</v>
      </c>
      <c r="DP3" s="90" t="s">
        <v>118</v>
      </c>
      <c r="DQ3" s="90" t="s">
        <v>119</v>
      </c>
      <c r="DS3" s="90" t="s">
        <v>120</v>
      </c>
      <c r="DU3" s="73" t="s">
        <v>121</v>
      </c>
      <c r="DV3" s="73" t="s">
        <v>122</v>
      </c>
      <c r="DW3" s="74" t="s">
        <v>123</v>
      </c>
      <c r="DX3" s="74" t="s">
        <v>124</v>
      </c>
      <c r="DY3" s="74" t="s">
        <v>125</v>
      </c>
    </row>
    <row r="4" spans="1:129" ht="28.5">
      <c r="A4" s="67" t="s">
        <v>126</v>
      </c>
      <c r="B4" s="67" t="s">
        <v>127</v>
      </c>
      <c r="C4" s="67" t="s">
        <v>128</v>
      </c>
      <c r="D4" s="75" t="s">
        <v>129</v>
      </c>
      <c r="E4" s="75" t="s">
        <v>130</v>
      </c>
      <c r="F4" s="76" t="s">
        <v>131</v>
      </c>
      <c r="G4" s="75" t="s">
        <v>132</v>
      </c>
      <c r="H4" s="75" t="s">
        <v>133</v>
      </c>
      <c r="I4" s="75" t="s">
        <v>134</v>
      </c>
      <c r="J4" s="75" t="s">
        <v>135</v>
      </c>
      <c r="K4" s="75" t="s">
        <v>136</v>
      </c>
      <c r="L4" s="75" t="s">
        <v>137</v>
      </c>
      <c r="M4" s="75" t="s">
        <v>138</v>
      </c>
      <c r="N4" s="75" t="s">
        <v>139</v>
      </c>
      <c r="O4" s="75" t="s">
        <v>140</v>
      </c>
      <c r="P4" s="67" t="s">
        <v>141</v>
      </c>
      <c r="Q4" s="67" t="s">
        <v>142</v>
      </c>
      <c r="R4" s="67" t="s">
        <v>143</v>
      </c>
      <c r="S4" s="67" t="s">
        <v>144</v>
      </c>
      <c r="T4" s="67" t="s">
        <v>145</v>
      </c>
      <c r="U4" s="67" t="s">
        <v>146</v>
      </c>
      <c r="V4" s="67" t="s">
        <v>147</v>
      </c>
      <c r="W4" s="67" t="s">
        <v>148</v>
      </c>
      <c r="X4" s="67" t="s">
        <v>149</v>
      </c>
      <c r="Y4" s="67" t="s">
        <v>150</v>
      </c>
      <c r="Z4" s="67" t="s">
        <v>151</v>
      </c>
      <c r="AA4" s="67" t="s">
        <v>152</v>
      </c>
      <c r="AB4" s="67" t="s">
        <v>153</v>
      </c>
      <c r="AC4" s="67" t="s">
        <v>154</v>
      </c>
      <c r="AD4" s="67" t="s">
        <v>155</v>
      </c>
      <c r="AE4" s="67" t="s">
        <v>156</v>
      </c>
      <c r="AF4" s="67" t="s">
        <v>157</v>
      </c>
      <c r="AG4" s="67" t="s">
        <v>158</v>
      </c>
      <c r="AH4" s="67" t="s">
        <v>159</v>
      </c>
      <c r="AI4" s="67" t="s">
        <v>160</v>
      </c>
      <c r="AJ4" s="67" t="s">
        <v>161</v>
      </c>
      <c r="AK4" s="67" t="s">
        <v>162</v>
      </c>
      <c r="AL4" s="67" t="s">
        <v>163</v>
      </c>
      <c r="AM4" s="67" t="s">
        <v>164</v>
      </c>
      <c r="AN4" s="67" t="s">
        <v>165</v>
      </c>
      <c r="AO4" s="67" t="s">
        <v>166</v>
      </c>
      <c r="AP4" s="67" t="s">
        <v>167</v>
      </c>
      <c r="AQ4" s="83" t="s">
        <v>168</v>
      </c>
      <c r="AR4" s="67" t="s">
        <v>169</v>
      </c>
      <c r="AS4" s="67" t="s">
        <v>170</v>
      </c>
      <c r="AT4" s="67" t="s">
        <v>171</v>
      </c>
      <c r="AU4" s="67" t="s">
        <v>172</v>
      </c>
      <c r="AV4" s="67" t="s">
        <v>173</v>
      </c>
      <c r="AW4" s="67" t="s">
        <v>174</v>
      </c>
      <c r="AX4" s="67" t="s">
        <v>175</v>
      </c>
      <c r="AY4" s="67" t="s">
        <v>176</v>
      </c>
      <c r="AZ4" s="67" t="s">
        <v>177</v>
      </c>
      <c r="BA4" s="67" t="s">
        <v>178</v>
      </c>
      <c r="BB4" s="67" t="s">
        <v>179</v>
      </c>
      <c r="BC4" s="67" t="s">
        <v>180</v>
      </c>
      <c r="BD4" s="67" t="s">
        <v>181</v>
      </c>
      <c r="BE4" s="67" t="s">
        <v>182</v>
      </c>
      <c r="BF4" s="67" t="s">
        <v>183</v>
      </c>
      <c r="BG4" s="67" t="s">
        <v>184</v>
      </c>
      <c r="BH4" s="85" t="s">
        <v>185</v>
      </c>
      <c r="BI4" s="68" t="s">
        <v>186</v>
      </c>
      <c r="BJ4" s="67" t="s">
        <v>187</v>
      </c>
      <c r="BK4" s="67" t="s">
        <v>188</v>
      </c>
      <c r="BL4" s="67" t="s">
        <v>189</v>
      </c>
      <c r="BM4" s="67" t="s">
        <v>190</v>
      </c>
      <c r="BN4" s="67" t="s">
        <v>191</v>
      </c>
      <c r="BO4" s="87" t="s">
        <v>192</v>
      </c>
      <c r="BP4" s="67" t="s">
        <v>193</v>
      </c>
      <c r="BQ4" s="67" t="s">
        <v>194</v>
      </c>
      <c r="BR4" s="67" t="s">
        <v>195</v>
      </c>
      <c r="BS4" s="67" t="s">
        <v>196</v>
      </c>
      <c r="BT4" s="67" t="s">
        <v>197</v>
      </c>
      <c r="BU4" s="67" t="s">
        <v>198</v>
      </c>
      <c r="BV4" s="67" t="s">
        <v>199</v>
      </c>
      <c r="BW4" s="67" t="s">
        <v>200</v>
      </c>
      <c r="BX4" s="67" t="s">
        <v>201</v>
      </c>
      <c r="BY4" s="67" t="s">
        <v>202</v>
      </c>
      <c r="BZ4" s="67" t="s">
        <v>203</v>
      </c>
      <c r="CA4" s="67" t="s">
        <v>204</v>
      </c>
      <c r="CB4" s="87" t="s">
        <v>205</v>
      </c>
      <c r="CC4" s="67" t="s">
        <v>206</v>
      </c>
      <c r="CD4" s="67" t="s">
        <v>207</v>
      </c>
      <c r="CE4" s="67" t="s">
        <v>208</v>
      </c>
      <c r="CF4" s="67" t="s">
        <v>209</v>
      </c>
      <c r="CG4" s="67" t="s">
        <v>210</v>
      </c>
      <c r="CH4" s="67" t="s">
        <v>211</v>
      </c>
      <c r="CI4" s="67" t="s">
        <v>212</v>
      </c>
      <c r="CJ4" s="67" t="s">
        <v>213</v>
      </c>
      <c r="CK4" s="67" t="s">
        <v>214</v>
      </c>
      <c r="CL4" s="67" t="s">
        <v>215</v>
      </c>
      <c r="CM4" s="67" t="s">
        <v>216</v>
      </c>
      <c r="CN4" s="67" t="s">
        <v>217</v>
      </c>
      <c r="CO4" s="87" t="s">
        <v>218</v>
      </c>
      <c r="CP4" s="67" t="s">
        <v>219</v>
      </c>
      <c r="CQ4" s="67" t="s">
        <v>220</v>
      </c>
      <c r="CR4" s="67" t="s">
        <v>221</v>
      </c>
      <c r="CS4" s="67" t="s">
        <v>222</v>
      </c>
      <c r="CT4" s="67" t="s">
        <v>223</v>
      </c>
      <c r="CU4" s="67" t="s">
        <v>224</v>
      </c>
      <c r="CV4" s="67" t="s">
        <v>225</v>
      </c>
      <c r="CW4" s="67" t="s">
        <v>226</v>
      </c>
      <c r="CX4" s="67" t="s">
        <v>227</v>
      </c>
      <c r="CY4" s="67" t="s">
        <v>228</v>
      </c>
      <c r="CZ4" s="67" t="s">
        <v>229</v>
      </c>
      <c r="DA4" s="67" t="s">
        <v>230</v>
      </c>
      <c r="DB4" s="67" t="s">
        <v>231</v>
      </c>
      <c r="DC4" s="67" t="s">
        <v>232</v>
      </c>
      <c r="DD4" s="67" t="s">
        <v>233</v>
      </c>
      <c r="DE4" s="67" t="s">
        <v>234</v>
      </c>
      <c r="DF4" s="67" t="s">
        <v>235</v>
      </c>
      <c r="DG4" s="67" t="s">
        <v>236</v>
      </c>
      <c r="DH4" s="68" t="s">
        <v>237</v>
      </c>
      <c r="DU4" s="67"/>
      <c r="DV4" s="67"/>
      <c r="DW4" s="67"/>
      <c r="DX4" s="67"/>
      <c r="DY4" s="67"/>
    </row>
    <row r="5" spans="1:129" ht="14.25">
      <c r="A5" s="69" t="s">
        <v>238</v>
      </c>
      <c r="B5" s="69">
        <v>0</v>
      </c>
      <c r="J5" s="69">
        <v>0</v>
      </c>
      <c r="AS5" s="69">
        <v>0</v>
      </c>
      <c r="BK5" s="69">
        <v>3</v>
      </c>
      <c r="DM5" s="69" t="s">
        <v>239</v>
      </c>
      <c r="DN5" s="69" t="e">
        <f>"造成["&amp;INDEX(Sheet5!$L$2:$L$11,MATCH(BL5,Sheet5!$J$2:$J$11,0))&amp;":"&amp;BR5&amp;"*"&amp;BS5/1000&amp;"]"&amp;INDEX(Sheet5!$I$2:$I$4,MATCH(BR5,Sheet5!$H$2:$H$4,0))&amp;"的"&amp;INDEX(Sheet5!$K$2:$K$11,MATCH(BL5,Sheet5!$J$2:$J$11,0))</f>
        <v>#N/A</v>
      </c>
      <c r="DO5" s="69"/>
      <c r="DP5" s="69"/>
      <c r="DQ5" s="69"/>
    </row>
    <row r="6" spans="1:129" ht="14.25">
      <c r="A6" s="77" t="s">
        <v>240</v>
      </c>
      <c r="B6" s="69">
        <v>0</v>
      </c>
      <c r="J6" s="69">
        <v>0</v>
      </c>
      <c r="P6" s="79" t="s">
        <v>241</v>
      </c>
      <c r="AA6" s="79" t="s">
        <v>242</v>
      </c>
      <c r="AB6" s="79"/>
      <c r="AS6" s="69">
        <v>0</v>
      </c>
      <c r="BK6" s="69">
        <v>3</v>
      </c>
      <c r="BL6" s="79" t="s">
        <v>243</v>
      </c>
      <c r="BM6" s="79" t="s">
        <v>242</v>
      </c>
      <c r="BN6" s="79"/>
      <c r="BO6" s="88"/>
      <c r="BR6" s="79" t="s">
        <v>244</v>
      </c>
      <c r="CB6" s="88"/>
      <c r="CO6" s="88"/>
      <c r="DM6" s="69" t="s">
        <v>239</v>
      </c>
      <c r="DN6" s="69" t="e">
        <f>"造成["&amp;INDEX(Sheet5!$L$2:$L$11,MATCH(BL6,Sheet5!$J$2:$J$11,0))&amp;":"&amp;BR6&amp;"*"&amp;BS6/1000&amp;"]"&amp;INDEX(Sheet5!$I$2:$I$4,MATCH(BR6,Sheet5!$H$2:$H$4,0))&amp;"的"&amp;INDEX(Sheet5!$K$2:$K$11,MATCH(BL6,Sheet5!$J$2:$J$11,0))</f>
        <v>#N/A</v>
      </c>
      <c r="DO6" s="69"/>
      <c r="DP6" s="69"/>
      <c r="DQ6" s="69"/>
    </row>
    <row r="7" spans="1:129" ht="14.25">
      <c r="A7" s="69">
        <v>11</v>
      </c>
      <c r="B7" s="69">
        <v>0</v>
      </c>
      <c r="C7" s="69">
        <v>1</v>
      </c>
      <c r="G7" s="69">
        <v>1</v>
      </c>
      <c r="H7" s="69">
        <v>0</v>
      </c>
      <c r="I7" s="69">
        <v>0</v>
      </c>
      <c r="J7" s="69">
        <v>0</v>
      </c>
      <c r="K7" s="69">
        <v>0</v>
      </c>
      <c r="M7" s="69">
        <v>0</v>
      </c>
      <c r="N7" s="69" t="s">
        <v>245</v>
      </c>
      <c r="O7" s="69">
        <v>0</v>
      </c>
      <c r="P7" s="69">
        <v>1</v>
      </c>
      <c r="Q7" s="69">
        <v>0</v>
      </c>
      <c r="R7" s="69">
        <v>0</v>
      </c>
      <c r="S7" s="69">
        <v>0</v>
      </c>
      <c r="T7" s="69">
        <v>0</v>
      </c>
      <c r="U7" s="69">
        <v>0</v>
      </c>
      <c r="V7" s="69">
        <v>0</v>
      </c>
      <c r="W7" s="69">
        <v>0</v>
      </c>
      <c r="X7" s="69">
        <v>0</v>
      </c>
      <c r="Y7" s="69">
        <v>0</v>
      </c>
      <c r="Z7" s="69">
        <v>0</v>
      </c>
      <c r="AA7" s="69">
        <v>2</v>
      </c>
      <c r="AB7" s="69">
        <v>31</v>
      </c>
      <c r="AC7" s="69">
        <v>0</v>
      </c>
      <c r="AD7" s="69">
        <v>0</v>
      </c>
      <c r="AE7" s="69">
        <v>0</v>
      </c>
      <c r="AF7" s="69">
        <v>1</v>
      </c>
      <c r="AG7" s="69">
        <v>0</v>
      </c>
      <c r="AH7" s="69">
        <v>5</v>
      </c>
      <c r="AI7" s="69">
        <v>0</v>
      </c>
      <c r="AJ7" s="69">
        <v>0</v>
      </c>
      <c r="AK7" s="69">
        <v>0</v>
      </c>
      <c r="AL7" s="69">
        <v>0</v>
      </c>
      <c r="AM7" s="69">
        <v>1</v>
      </c>
      <c r="AN7" s="69">
        <v>1</v>
      </c>
      <c r="AO7" s="69">
        <v>0</v>
      </c>
      <c r="AP7" s="69">
        <v>0</v>
      </c>
      <c r="AQ7" s="84">
        <v>0</v>
      </c>
      <c r="AR7" s="69">
        <v>0</v>
      </c>
      <c r="AS7" s="69">
        <v>0</v>
      </c>
      <c r="AT7" s="69">
        <v>0</v>
      </c>
      <c r="AU7" s="69">
        <v>0</v>
      </c>
      <c r="AV7" s="69">
        <v>0</v>
      </c>
      <c r="AW7" s="69">
        <v>0</v>
      </c>
      <c r="AX7" s="69">
        <v>0</v>
      </c>
      <c r="AY7" s="69">
        <v>0</v>
      </c>
      <c r="AZ7" s="69">
        <v>0</v>
      </c>
      <c r="BA7" s="69">
        <v>0</v>
      </c>
      <c r="BB7" s="69">
        <v>0</v>
      </c>
      <c r="BC7" s="69">
        <v>0</v>
      </c>
      <c r="BD7" s="69">
        <v>0</v>
      </c>
      <c r="BE7" s="69">
        <v>0</v>
      </c>
      <c r="BF7" s="69">
        <v>0</v>
      </c>
      <c r="BG7" s="69">
        <v>0</v>
      </c>
      <c r="BH7" s="69">
        <v>0</v>
      </c>
      <c r="BK7" s="69">
        <v>3</v>
      </c>
      <c r="BL7" s="69">
        <v>2</v>
      </c>
      <c r="BM7" s="69">
        <v>2</v>
      </c>
      <c r="BN7" s="69">
        <v>15</v>
      </c>
      <c r="BO7" s="89">
        <v>0</v>
      </c>
      <c r="BP7" s="69">
        <v>1</v>
      </c>
      <c r="BQ7" s="69">
        <v>1</v>
      </c>
      <c r="BR7" s="69">
        <v>203</v>
      </c>
      <c r="BS7" s="69">
        <v>1200</v>
      </c>
      <c r="BT7" s="69">
        <v>0</v>
      </c>
      <c r="BU7" s="69">
        <v>0</v>
      </c>
      <c r="BV7" s="69">
        <v>1000</v>
      </c>
      <c r="BW7" s="69">
        <v>0</v>
      </c>
      <c r="BY7" s="69">
        <v>0</v>
      </c>
      <c r="BZ7" s="69">
        <v>0</v>
      </c>
      <c r="CA7" s="69">
        <v>31</v>
      </c>
      <c r="CB7" s="89">
        <v>0</v>
      </c>
      <c r="CC7" s="69">
        <v>0</v>
      </c>
      <c r="CD7" s="69">
        <v>0</v>
      </c>
      <c r="CE7" s="69">
        <v>0</v>
      </c>
      <c r="CF7" s="69">
        <v>0</v>
      </c>
      <c r="CG7" s="69">
        <v>0</v>
      </c>
      <c r="CH7" s="69">
        <v>0</v>
      </c>
      <c r="CI7" s="69">
        <v>0</v>
      </c>
      <c r="CJ7" s="69">
        <v>0</v>
      </c>
      <c r="CL7" s="69">
        <v>0</v>
      </c>
      <c r="CM7" s="69">
        <v>0</v>
      </c>
      <c r="CN7" s="69">
        <v>0</v>
      </c>
      <c r="CO7" s="89">
        <v>0</v>
      </c>
      <c r="CP7" s="69">
        <v>0</v>
      </c>
      <c r="CQ7" s="69">
        <v>0</v>
      </c>
      <c r="CR7" s="69">
        <v>0</v>
      </c>
      <c r="CS7" s="69">
        <v>0</v>
      </c>
      <c r="CT7" s="69">
        <v>0</v>
      </c>
      <c r="CU7" s="69">
        <v>0</v>
      </c>
      <c r="CV7" s="69">
        <v>0</v>
      </c>
      <c r="CW7" s="69">
        <v>0</v>
      </c>
      <c r="CZ7" s="69">
        <v>0</v>
      </c>
      <c r="DA7" s="69">
        <v>0</v>
      </c>
      <c r="DB7" s="69">
        <v>0</v>
      </c>
      <c r="DC7" s="69">
        <v>0</v>
      </c>
      <c r="DD7" s="69">
        <v>0</v>
      </c>
      <c r="DE7" s="69">
        <v>0</v>
      </c>
      <c r="DF7" s="69">
        <v>0</v>
      </c>
      <c r="DG7" s="69">
        <v>1</v>
      </c>
      <c r="DM7" s="69" t="s">
        <v>239</v>
      </c>
      <c r="DN7" s="69" t="str">
        <f>"造成["&amp;INDEX(Sheet5!$L$2:$L$11,MATCH(BL7,Sheet5!$J$2:$J$11,0))&amp;":"&amp;BR7&amp;"*"&amp;BS7/1000&amp;"]"&amp;INDEX(Sheet5!$I$2:$I$4,MATCH(BR7,Sheet5!$H$2:$H$4,0))&amp;"的"&amp;INDEX(Sheet5!$K$2:$K$11,MATCH(BL7,Sheet5!$J$2:$J$11,0))</f>
        <v>造成[ui.cs_orange:203*1.2]的物理伤害。</v>
      </c>
      <c r="DO7" s="69"/>
      <c r="DP7" s="69"/>
      <c r="DQ7" s="69"/>
      <c r="DU7" s="69">
        <v>0</v>
      </c>
      <c r="DV7" s="69">
        <v>0</v>
      </c>
      <c r="DW7" s="69">
        <v>0</v>
      </c>
      <c r="DX7" s="69">
        <v>0</v>
      </c>
      <c r="DY7" s="69">
        <v>0</v>
      </c>
    </row>
    <row r="8" spans="1:129" ht="14.25">
      <c r="A8" s="77" t="s">
        <v>246</v>
      </c>
      <c r="B8" s="69">
        <v>0</v>
      </c>
      <c r="D8" s="69" t="s">
        <v>247</v>
      </c>
      <c r="J8" s="69">
        <v>0</v>
      </c>
      <c r="P8" s="79" t="s">
        <v>241</v>
      </c>
      <c r="AA8" s="79" t="s">
        <v>242</v>
      </c>
      <c r="AB8" s="79"/>
      <c r="AS8" s="69">
        <v>0</v>
      </c>
      <c r="BK8" s="69">
        <v>3</v>
      </c>
      <c r="BL8" s="79" t="s">
        <v>243</v>
      </c>
      <c r="BM8" s="79" t="s">
        <v>242</v>
      </c>
      <c r="BN8" s="79"/>
      <c r="BO8" s="88"/>
      <c r="BR8" s="79" t="s">
        <v>244</v>
      </c>
      <c r="BY8" s="79" t="s">
        <v>248</v>
      </c>
      <c r="BZ8" s="79" t="s">
        <v>249</v>
      </c>
      <c r="CB8" s="88"/>
      <c r="CE8" s="79" t="s">
        <v>250</v>
      </c>
      <c r="CO8" s="88"/>
      <c r="DM8" s="69" t="s">
        <v>239</v>
      </c>
      <c r="DN8" s="69" t="e">
        <f>"造成["&amp;INDEX(Sheet5!$L$2:$L$11,MATCH(BL8,Sheet5!$J$2:$J$11,0))&amp;":"&amp;BR8&amp;"*"&amp;BS8/1000&amp;"]"&amp;INDEX(Sheet5!$I$2:$I$4,MATCH(BR8,Sheet5!$H$2:$H$4,0))&amp;"的"&amp;INDEX(Sheet5!$K$2:$K$11,MATCH(BL8,Sheet5!$J$2:$J$11,0))</f>
        <v>#N/A</v>
      </c>
      <c r="DO8" s="69"/>
      <c r="DP8" s="69"/>
      <c r="DQ8" s="69"/>
    </row>
    <row r="9" spans="1:129" ht="14.25">
      <c r="A9" s="69">
        <v>12</v>
      </c>
      <c r="B9" s="69">
        <v>0</v>
      </c>
      <c r="C9" s="69">
        <v>1</v>
      </c>
      <c r="G9" s="69">
        <v>1</v>
      </c>
      <c r="H9" s="69">
        <v>0</v>
      </c>
      <c r="I9" s="69">
        <v>0</v>
      </c>
      <c r="J9" s="69">
        <v>0</v>
      </c>
      <c r="K9" s="69">
        <v>0</v>
      </c>
      <c r="M9" s="69">
        <v>0</v>
      </c>
      <c r="O9" s="69">
        <v>0</v>
      </c>
      <c r="P9" s="69">
        <v>1</v>
      </c>
      <c r="Q9" s="69">
        <v>0</v>
      </c>
      <c r="R9" s="69">
        <v>0</v>
      </c>
      <c r="S9" s="69">
        <v>0</v>
      </c>
      <c r="T9" s="69">
        <v>0</v>
      </c>
      <c r="U9" s="69">
        <v>0</v>
      </c>
      <c r="V9" s="69">
        <v>0</v>
      </c>
      <c r="W9" s="69">
        <v>0</v>
      </c>
      <c r="X9" s="69">
        <v>0</v>
      </c>
      <c r="Y9" s="69">
        <v>0</v>
      </c>
      <c r="Z9" s="69">
        <v>0</v>
      </c>
      <c r="AA9" s="69">
        <v>2</v>
      </c>
      <c r="AB9" s="69">
        <v>31</v>
      </c>
      <c r="AC9" s="69">
        <v>0</v>
      </c>
      <c r="AD9" s="69">
        <v>0</v>
      </c>
      <c r="AE9" s="69">
        <v>0</v>
      </c>
      <c r="AF9" s="69">
        <v>1</v>
      </c>
      <c r="AG9" s="69">
        <v>0</v>
      </c>
      <c r="AH9" s="69">
        <v>5</v>
      </c>
      <c r="AI9" s="69">
        <v>0</v>
      </c>
      <c r="AJ9" s="69">
        <v>0</v>
      </c>
      <c r="AK9" s="69">
        <v>0</v>
      </c>
      <c r="AL9" s="69">
        <v>0</v>
      </c>
      <c r="AM9" s="69">
        <v>1</v>
      </c>
      <c r="AN9" s="69">
        <v>1</v>
      </c>
      <c r="AO9" s="69">
        <v>0</v>
      </c>
      <c r="AP9" s="69">
        <v>0</v>
      </c>
      <c r="AQ9" s="84">
        <v>0</v>
      </c>
      <c r="AR9" s="69">
        <v>0</v>
      </c>
      <c r="AS9" s="69">
        <v>0</v>
      </c>
      <c r="AT9" s="69">
        <v>0</v>
      </c>
      <c r="AU9" s="69">
        <v>0</v>
      </c>
      <c r="AV9" s="69">
        <v>0</v>
      </c>
      <c r="AW9" s="69">
        <v>0</v>
      </c>
      <c r="AX9" s="69">
        <v>0</v>
      </c>
      <c r="AY9" s="69">
        <v>0</v>
      </c>
      <c r="AZ9" s="69">
        <v>0</v>
      </c>
      <c r="BA9" s="69">
        <v>0</v>
      </c>
      <c r="BB9" s="69">
        <v>0</v>
      </c>
      <c r="BC9" s="69">
        <v>0</v>
      </c>
      <c r="BD9" s="69">
        <v>0</v>
      </c>
      <c r="BE9" s="69">
        <v>0</v>
      </c>
      <c r="BF9" s="69">
        <v>0</v>
      </c>
      <c r="BG9" s="69">
        <v>0</v>
      </c>
      <c r="BH9" s="69">
        <v>0</v>
      </c>
      <c r="BK9" s="69">
        <v>3</v>
      </c>
      <c r="BL9" s="69">
        <v>2</v>
      </c>
      <c r="BM9" s="69">
        <v>2</v>
      </c>
      <c r="BN9" s="69">
        <v>15</v>
      </c>
      <c r="BO9" s="89">
        <v>0</v>
      </c>
      <c r="BP9" s="69">
        <v>1</v>
      </c>
      <c r="BQ9" s="69">
        <v>1</v>
      </c>
      <c r="BR9" s="69">
        <v>203</v>
      </c>
      <c r="BS9" s="69">
        <v>1200</v>
      </c>
      <c r="BT9" s="69">
        <v>0</v>
      </c>
      <c r="BU9" s="69">
        <v>0</v>
      </c>
      <c r="BV9" s="69">
        <v>1000</v>
      </c>
      <c r="BW9" s="69">
        <v>0</v>
      </c>
      <c r="BY9" s="69">
        <v>12</v>
      </c>
      <c r="BZ9" s="69">
        <v>1</v>
      </c>
      <c r="CA9" s="69">
        <v>31</v>
      </c>
      <c r="CB9" s="89">
        <v>0</v>
      </c>
      <c r="CC9" s="69">
        <v>1</v>
      </c>
      <c r="CD9" s="69">
        <v>1</v>
      </c>
      <c r="CE9" s="69">
        <v>201</v>
      </c>
      <c r="CF9" s="69">
        <v>80</v>
      </c>
      <c r="CG9" s="69">
        <v>0</v>
      </c>
      <c r="CH9" s="69">
        <v>0</v>
      </c>
      <c r="CI9" s="69">
        <v>0</v>
      </c>
      <c r="CJ9" s="69">
        <v>0</v>
      </c>
      <c r="CL9" s="69">
        <v>0</v>
      </c>
      <c r="CM9" s="69">
        <v>0</v>
      </c>
      <c r="CN9" s="69">
        <v>0</v>
      </c>
      <c r="CO9" s="89">
        <v>0</v>
      </c>
      <c r="CP9" s="69">
        <v>0</v>
      </c>
      <c r="CQ9" s="69">
        <v>0</v>
      </c>
      <c r="CR9" s="69">
        <v>0</v>
      </c>
      <c r="CS9" s="69">
        <v>0</v>
      </c>
      <c r="CT9" s="69">
        <v>0</v>
      </c>
      <c r="CU9" s="69">
        <v>0</v>
      </c>
      <c r="CV9" s="69">
        <v>0</v>
      </c>
      <c r="CW9" s="69">
        <v>0</v>
      </c>
      <c r="CZ9" s="69">
        <v>0</v>
      </c>
      <c r="DA9" s="69">
        <v>0</v>
      </c>
      <c r="DB9" s="69">
        <v>0</v>
      </c>
      <c r="DC9" s="69">
        <v>0</v>
      </c>
      <c r="DD9" s="69">
        <v>0</v>
      </c>
      <c r="DE9" s="69">
        <v>0</v>
      </c>
      <c r="DF9" s="69">
        <v>0</v>
      </c>
      <c r="DG9" s="69">
        <v>1</v>
      </c>
      <c r="DM9" s="69" t="s">
        <v>239</v>
      </c>
      <c r="DN9" s="69" t="str">
        <f>"造成["&amp;INDEX(Sheet5!$L$2:$L$11,MATCH(BL9,Sheet5!$J$2:$J$11,0))&amp;":"&amp;BR9&amp;"*"&amp;BS9/1000&amp;"]"&amp;INDEX(Sheet5!$I$2:$I$4,MATCH(BR9,Sheet5!$H$2:$H$4,0))&amp;"的"&amp;INDEX(Sheet5!$K$2:$K$11,MATCH(BL9,Sheet5!$J$2:$J$11,0))</f>
        <v>造成[ui.cs_orange:203*1.2]的物理伤害。</v>
      </c>
      <c r="DO9" s="69"/>
      <c r="DP9" s="69"/>
      <c r="DQ9" s="69"/>
      <c r="DU9" s="69">
        <v>0</v>
      </c>
      <c r="DV9" s="69">
        <v>0</v>
      </c>
      <c r="DW9" s="69">
        <v>0</v>
      </c>
      <c r="DX9" s="69">
        <v>0</v>
      </c>
      <c r="DY9" s="69">
        <v>0</v>
      </c>
    </row>
    <row r="10" spans="1:129" ht="14.25">
      <c r="A10" s="77" t="s">
        <v>251</v>
      </c>
      <c r="B10" s="69">
        <v>0</v>
      </c>
      <c r="D10" s="69" t="s">
        <v>252</v>
      </c>
      <c r="J10" s="69">
        <v>0</v>
      </c>
      <c r="P10" s="79" t="s">
        <v>241</v>
      </c>
      <c r="AA10" s="79" t="s">
        <v>242</v>
      </c>
      <c r="AB10" s="79"/>
      <c r="AS10" s="69">
        <v>0</v>
      </c>
      <c r="BK10" s="69">
        <v>3</v>
      </c>
      <c r="BL10" s="79" t="s">
        <v>243</v>
      </c>
      <c r="BM10" s="79" t="s">
        <v>242</v>
      </c>
      <c r="BN10" s="79"/>
      <c r="BO10" s="88"/>
      <c r="BR10" s="79" t="s">
        <v>244</v>
      </c>
      <c r="BY10" s="79" t="s">
        <v>253</v>
      </c>
      <c r="BZ10" s="79" t="s">
        <v>242</v>
      </c>
      <c r="CA10" s="79"/>
      <c r="CB10" s="88"/>
      <c r="CE10" s="79" t="s">
        <v>254</v>
      </c>
      <c r="CF10" s="79" t="s">
        <v>255</v>
      </c>
      <c r="CO10" s="88"/>
      <c r="DM10" s="69" t="s">
        <v>239</v>
      </c>
      <c r="DN10" s="69" t="e">
        <f>"造成["&amp;INDEX(Sheet5!$L$2:$L$11,MATCH(BL10,Sheet5!$J$2:$J$11,0))&amp;":"&amp;BR10&amp;"*"&amp;BS10/1000&amp;"]"&amp;INDEX(Sheet5!$I$2:$I$4,MATCH(BR10,Sheet5!$H$2:$H$4,0))&amp;"的"&amp;INDEX(Sheet5!$K$2:$K$11,MATCH(BL10,Sheet5!$J$2:$J$11,0))</f>
        <v>#N/A</v>
      </c>
      <c r="DO10" s="69"/>
      <c r="DP10" s="69"/>
      <c r="DQ10" s="69"/>
    </row>
    <row r="11" spans="1:129" ht="14.25">
      <c r="A11" s="69">
        <v>21</v>
      </c>
      <c r="B11" s="69">
        <v>0</v>
      </c>
      <c r="C11" s="69">
        <v>1</v>
      </c>
      <c r="G11" s="69">
        <v>1</v>
      </c>
      <c r="I11" s="69">
        <v>0</v>
      </c>
      <c r="J11" s="69">
        <v>0</v>
      </c>
      <c r="K11" s="69">
        <v>0</v>
      </c>
      <c r="M11" s="69">
        <v>0</v>
      </c>
      <c r="P11" s="69">
        <v>1</v>
      </c>
      <c r="Q11" s="69">
        <v>0</v>
      </c>
      <c r="R11" s="69">
        <v>0</v>
      </c>
      <c r="S11" s="69">
        <v>0</v>
      </c>
      <c r="T11" s="69">
        <v>0</v>
      </c>
      <c r="U11" s="69">
        <v>0</v>
      </c>
      <c r="V11" s="69">
        <v>0</v>
      </c>
      <c r="W11" s="69">
        <v>0</v>
      </c>
      <c r="X11" s="69">
        <v>0</v>
      </c>
      <c r="Y11" s="69">
        <v>0</v>
      </c>
      <c r="Z11" s="69">
        <v>0</v>
      </c>
      <c r="AA11" s="69">
        <v>2</v>
      </c>
      <c r="AB11" s="69">
        <v>31</v>
      </c>
      <c r="AC11" s="69">
        <v>0</v>
      </c>
      <c r="AD11" s="69">
        <v>0</v>
      </c>
      <c r="AE11" s="69">
        <v>0</v>
      </c>
      <c r="AF11" s="69">
        <v>1</v>
      </c>
      <c r="AG11" s="69">
        <v>0</v>
      </c>
      <c r="AH11" s="69">
        <v>5</v>
      </c>
      <c r="AI11" s="69">
        <v>0</v>
      </c>
      <c r="AJ11" s="69">
        <v>0</v>
      </c>
      <c r="AK11" s="69">
        <v>0</v>
      </c>
      <c r="AL11" s="69">
        <v>0</v>
      </c>
      <c r="AM11" s="69">
        <v>1</v>
      </c>
      <c r="AN11" s="69">
        <v>1</v>
      </c>
      <c r="AO11" s="69">
        <v>0</v>
      </c>
      <c r="AP11" s="69">
        <v>0</v>
      </c>
      <c r="AQ11" s="84">
        <v>0</v>
      </c>
      <c r="AR11" s="69">
        <v>0</v>
      </c>
      <c r="AS11" s="69">
        <v>0</v>
      </c>
      <c r="AT11" s="69">
        <v>0</v>
      </c>
      <c r="AU11" s="69">
        <v>0</v>
      </c>
      <c r="AV11" s="69">
        <v>0</v>
      </c>
      <c r="AW11" s="69">
        <v>0</v>
      </c>
      <c r="AX11" s="69">
        <v>0</v>
      </c>
      <c r="AY11" s="69">
        <v>0</v>
      </c>
      <c r="AZ11" s="69">
        <v>0</v>
      </c>
      <c r="BA11" s="69">
        <v>0</v>
      </c>
      <c r="BB11" s="69">
        <v>0</v>
      </c>
      <c r="BC11" s="69">
        <v>0</v>
      </c>
      <c r="BD11" s="69">
        <v>0</v>
      </c>
      <c r="BE11" s="69">
        <v>0</v>
      </c>
      <c r="BF11" s="69">
        <v>0</v>
      </c>
      <c r="BG11" s="69">
        <v>0</v>
      </c>
      <c r="BH11" s="69">
        <v>0</v>
      </c>
      <c r="BK11" s="69">
        <v>3</v>
      </c>
      <c r="BL11" s="69">
        <v>2</v>
      </c>
      <c r="BM11" s="69">
        <v>2</v>
      </c>
      <c r="BN11" s="69">
        <v>15</v>
      </c>
      <c r="BO11" s="89">
        <v>0</v>
      </c>
      <c r="BP11" s="69">
        <v>1</v>
      </c>
      <c r="BQ11" s="69">
        <v>1</v>
      </c>
      <c r="BR11" s="69">
        <v>203</v>
      </c>
      <c r="BS11" s="69">
        <v>1200</v>
      </c>
      <c r="BT11" s="69">
        <v>0</v>
      </c>
      <c r="BU11" s="69">
        <v>0</v>
      </c>
      <c r="BV11" s="69">
        <v>1000</v>
      </c>
      <c r="BW11" s="69">
        <v>0</v>
      </c>
      <c r="BY11" s="69">
        <v>10</v>
      </c>
      <c r="BZ11" s="69">
        <v>2</v>
      </c>
      <c r="CA11" s="69">
        <v>31</v>
      </c>
      <c r="CB11" s="89">
        <v>0</v>
      </c>
      <c r="CC11" s="69">
        <v>1</v>
      </c>
      <c r="CD11" s="69">
        <v>1</v>
      </c>
      <c r="CE11" s="69">
        <v>1</v>
      </c>
      <c r="CF11" s="69">
        <v>201</v>
      </c>
      <c r="CG11" s="69">
        <v>0</v>
      </c>
      <c r="CH11" s="69">
        <v>0</v>
      </c>
      <c r="CI11" s="69">
        <v>0</v>
      </c>
      <c r="CJ11" s="69">
        <v>0</v>
      </c>
      <c r="CL11" s="69">
        <v>0</v>
      </c>
      <c r="CM11" s="69">
        <v>0</v>
      </c>
      <c r="CN11" s="69">
        <v>0</v>
      </c>
      <c r="CO11" s="89">
        <v>0</v>
      </c>
      <c r="CP11" s="69">
        <v>0</v>
      </c>
      <c r="CQ11" s="69">
        <v>0</v>
      </c>
      <c r="CR11" s="69">
        <v>0</v>
      </c>
      <c r="CS11" s="69">
        <v>0</v>
      </c>
      <c r="CT11" s="69">
        <v>0</v>
      </c>
      <c r="CU11" s="69">
        <v>0</v>
      </c>
      <c r="CV11" s="69">
        <v>0</v>
      </c>
      <c r="CW11" s="69">
        <v>0</v>
      </c>
      <c r="CZ11" s="69">
        <v>0</v>
      </c>
      <c r="DA11" s="69">
        <v>0</v>
      </c>
      <c r="DB11" s="69">
        <v>0</v>
      </c>
      <c r="DC11" s="69">
        <v>0</v>
      </c>
      <c r="DD11" s="69">
        <v>0</v>
      </c>
      <c r="DE11" s="69">
        <v>0</v>
      </c>
      <c r="DF11" s="69">
        <v>0</v>
      </c>
      <c r="DG11" s="69">
        <v>1</v>
      </c>
      <c r="DM11" s="69" t="s">
        <v>239</v>
      </c>
      <c r="DN11" s="69" t="str">
        <f>"造成["&amp;INDEX(Sheet5!$L$2:$L$11,MATCH(BL11,Sheet5!$J$2:$J$11,0))&amp;":"&amp;BR11&amp;"*"&amp;BS11/1000&amp;"]"&amp;INDEX(Sheet5!$I$2:$I$4,MATCH(BR11,Sheet5!$H$2:$H$4,0))&amp;"的"&amp;INDEX(Sheet5!$K$2:$K$11,MATCH(BL11,Sheet5!$J$2:$J$11,0))</f>
        <v>造成[ui.cs_orange:203*1.2]的物理伤害。</v>
      </c>
      <c r="DO11" s="69"/>
      <c r="DP11" s="69"/>
      <c r="DQ11" s="69"/>
      <c r="DU11" s="69">
        <v>0</v>
      </c>
      <c r="DV11" s="69">
        <v>0</v>
      </c>
      <c r="DW11" s="69">
        <v>0</v>
      </c>
      <c r="DX11" s="69">
        <v>0</v>
      </c>
      <c r="DY11" s="69">
        <v>0</v>
      </c>
    </row>
    <row r="12" spans="1:129" ht="14.25">
      <c r="A12" s="77" t="s">
        <v>256</v>
      </c>
      <c r="B12" s="69">
        <v>0</v>
      </c>
      <c r="D12" s="69" t="s">
        <v>257</v>
      </c>
      <c r="J12" s="69">
        <v>0</v>
      </c>
      <c r="P12" s="79" t="s">
        <v>241</v>
      </c>
      <c r="AA12" s="79" t="s">
        <v>258</v>
      </c>
      <c r="AB12" s="79"/>
      <c r="AS12" s="69">
        <v>0</v>
      </c>
      <c r="BK12" s="69">
        <v>3</v>
      </c>
      <c r="BL12" s="79" t="s">
        <v>253</v>
      </c>
      <c r="BM12" s="79" t="s">
        <v>258</v>
      </c>
      <c r="BN12" s="79"/>
      <c r="BO12" s="88"/>
      <c r="BR12" s="79" t="s">
        <v>254</v>
      </c>
      <c r="BS12" s="79" t="s">
        <v>255</v>
      </c>
      <c r="CB12" s="88"/>
      <c r="CO12" s="88"/>
      <c r="DM12" s="69" t="s">
        <v>239</v>
      </c>
      <c r="DN12" s="69" t="e">
        <f>"造成["&amp;INDEX(Sheet5!$L$2:$L$11,MATCH(BL12,Sheet5!$J$2:$J$11,0))&amp;":"&amp;BR12&amp;"*"&amp;BS12/1000&amp;"]"&amp;INDEX(Sheet5!$I$2:$I$4,MATCH(BR12,Sheet5!$H$2:$H$4,0))&amp;"的"&amp;INDEX(Sheet5!$K$2:$K$11,MATCH(BL12,Sheet5!$J$2:$J$11,0))</f>
        <v>#N/A</v>
      </c>
      <c r="DO12" s="69"/>
      <c r="DP12" s="69"/>
      <c r="DQ12" s="69"/>
    </row>
    <row r="13" spans="1:129" ht="14.25">
      <c r="A13" s="69">
        <v>31</v>
      </c>
      <c r="B13" s="69">
        <v>0</v>
      </c>
      <c r="C13" s="69">
        <v>1</v>
      </c>
      <c r="G13" s="69">
        <v>1</v>
      </c>
      <c r="I13" s="69">
        <v>0</v>
      </c>
      <c r="J13" s="69">
        <v>0</v>
      </c>
      <c r="K13" s="69">
        <v>0</v>
      </c>
      <c r="M13" s="69">
        <v>0</v>
      </c>
      <c r="P13" s="69">
        <v>1</v>
      </c>
      <c r="Q13" s="69">
        <v>0</v>
      </c>
      <c r="R13" s="69">
        <v>0</v>
      </c>
      <c r="S13" s="69">
        <v>0</v>
      </c>
      <c r="T13" s="69">
        <v>0</v>
      </c>
      <c r="U13" s="69">
        <v>0</v>
      </c>
      <c r="V13" s="69">
        <v>0</v>
      </c>
      <c r="W13" s="69">
        <v>0</v>
      </c>
      <c r="X13" s="69">
        <v>0</v>
      </c>
      <c r="Y13" s="69">
        <v>0</v>
      </c>
      <c r="Z13" s="69">
        <v>0</v>
      </c>
      <c r="AA13" s="69">
        <v>4</v>
      </c>
      <c r="AB13" s="69">
        <v>31</v>
      </c>
      <c r="AC13" s="69">
        <v>0</v>
      </c>
      <c r="AD13" s="69">
        <v>0</v>
      </c>
      <c r="AE13" s="69">
        <v>0</v>
      </c>
      <c r="AF13" s="69">
        <v>1</v>
      </c>
      <c r="AG13" s="69">
        <v>0</v>
      </c>
      <c r="AH13" s="69">
        <v>5</v>
      </c>
      <c r="AI13" s="69">
        <v>0</v>
      </c>
      <c r="AJ13" s="69">
        <v>0</v>
      </c>
      <c r="AK13" s="69">
        <v>0</v>
      </c>
      <c r="AL13" s="69">
        <v>0</v>
      </c>
      <c r="AM13" s="69">
        <v>1</v>
      </c>
      <c r="AN13" s="69">
        <v>1</v>
      </c>
      <c r="AO13" s="69">
        <v>0</v>
      </c>
      <c r="AP13" s="69">
        <v>0</v>
      </c>
      <c r="AQ13" s="84">
        <v>0</v>
      </c>
      <c r="AR13" s="69">
        <v>0</v>
      </c>
      <c r="AS13" s="69">
        <v>0</v>
      </c>
      <c r="AT13" s="69">
        <v>0</v>
      </c>
      <c r="AU13" s="69">
        <v>0</v>
      </c>
      <c r="AV13" s="69">
        <v>0</v>
      </c>
      <c r="AW13" s="69">
        <v>0</v>
      </c>
      <c r="AX13" s="69">
        <v>0</v>
      </c>
      <c r="AY13" s="69">
        <v>0</v>
      </c>
      <c r="AZ13" s="69">
        <v>0</v>
      </c>
      <c r="BA13" s="69">
        <v>0</v>
      </c>
      <c r="BB13" s="69">
        <v>0</v>
      </c>
      <c r="BC13" s="69">
        <v>0</v>
      </c>
      <c r="BD13" s="69">
        <v>0</v>
      </c>
      <c r="BE13" s="69">
        <v>0</v>
      </c>
      <c r="BF13" s="69">
        <v>0</v>
      </c>
      <c r="BG13" s="69">
        <v>0</v>
      </c>
      <c r="BH13" s="69">
        <v>0</v>
      </c>
      <c r="BK13" s="69">
        <v>3</v>
      </c>
      <c r="BL13" s="69">
        <v>10</v>
      </c>
      <c r="BM13" s="69">
        <v>4</v>
      </c>
      <c r="BN13" s="69">
        <v>15</v>
      </c>
      <c r="BO13" s="89">
        <v>0</v>
      </c>
      <c r="BP13" s="69">
        <v>3</v>
      </c>
      <c r="BQ13" s="69">
        <v>5</v>
      </c>
      <c r="BR13" s="69">
        <v>1</v>
      </c>
      <c r="BS13" s="69">
        <v>301</v>
      </c>
      <c r="BT13" s="69">
        <v>0</v>
      </c>
      <c r="BU13" s="69">
        <v>0</v>
      </c>
      <c r="BV13" s="69">
        <v>1000</v>
      </c>
      <c r="BW13" s="69">
        <v>0</v>
      </c>
      <c r="BY13" s="69">
        <v>0</v>
      </c>
      <c r="BZ13" s="69">
        <v>0</v>
      </c>
      <c r="CA13" s="69">
        <v>31</v>
      </c>
      <c r="CB13" s="89">
        <v>0</v>
      </c>
      <c r="CC13" s="69">
        <v>0</v>
      </c>
      <c r="CD13" s="69">
        <v>0</v>
      </c>
      <c r="CE13" s="69">
        <v>0</v>
      </c>
      <c r="CF13" s="69">
        <v>0</v>
      </c>
      <c r="CG13" s="69">
        <v>0</v>
      </c>
      <c r="CH13" s="69">
        <v>0</v>
      </c>
      <c r="CI13" s="69">
        <v>0</v>
      </c>
      <c r="CJ13" s="69">
        <v>0</v>
      </c>
      <c r="CL13" s="69">
        <v>0</v>
      </c>
      <c r="CM13" s="69">
        <v>0</v>
      </c>
      <c r="CN13" s="69">
        <v>0</v>
      </c>
      <c r="CO13" s="89">
        <v>0</v>
      </c>
      <c r="CP13" s="69">
        <v>0</v>
      </c>
      <c r="CQ13" s="69">
        <v>0</v>
      </c>
      <c r="CR13" s="69">
        <v>0</v>
      </c>
      <c r="CS13" s="69">
        <v>0</v>
      </c>
      <c r="CT13" s="69">
        <v>0</v>
      </c>
      <c r="CU13" s="69">
        <v>0</v>
      </c>
      <c r="CV13" s="69">
        <v>0</v>
      </c>
      <c r="CW13" s="69">
        <v>0</v>
      </c>
      <c r="CZ13" s="69">
        <v>0</v>
      </c>
      <c r="DA13" s="69">
        <v>0</v>
      </c>
      <c r="DB13" s="69">
        <v>0</v>
      </c>
      <c r="DC13" s="69">
        <v>0</v>
      </c>
      <c r="DD13" s="69">
        <v>0</v>
      </c>
      <c r="DE13" s="69">
        <v>0</v>
      </c>
      <c r="DF13" s="69">
        <v>0</v>
      </c>
      <c r="DG13" s="69">
        <v>1</v>
      </c>
      <c r="DM13" s="69" t="s">
        <v>239</v>
      </c>
      <c r="DN13" s="69" t="e">
        <f>"造成["&amp;INDEX(Sheet5!$L$2:$L$11,MATCH(BL13,Sheet5!$J$2:$J$11,0))&amp;":"&amp;BR13&amp;"*"&amp;BS13/1000&amp;"]"&amp;INDEX(Sheet5!$I$2:$I$4,MATCH(BR13,Sheet5!$H$2:$H$4,0))&amp;"的"&amp;INDEX(Sheet5!$K$2:$K$11,MATCH(BL13,Sheet5!$J$2:$J$11,0))</f>
        <v>#N/A</v>
      </c>
      <c r="DO13" s="69"/>
      <c r="DP13" s="69"/>
      <c r="DQ13" s="69"/>
      <c r="DU13" s="69">
        <v>0</v>
      </c>
      <c r="DV13" s="69">
        <v>0</v>
      </c>
      <c r="DW13" s="69">
        <v>0</v>
      </c>
      <c r="DX13" s="69">
        <v>0</v>
      </c>
      <c r="DY13" s="69">
        <v>0</v>
      </c>
    </row>
    <row r="14" spans="1:129" ht="14.25">
      <c r="A14" s="77" t="s">
        <v>259</v>
      </c>
      <c r="B14" s="77">
        <v>0</v>
      </c>
      <c r="D14" s="69" t="s">
        <v>260</v>
      </c>
      <c r="J14" s="69">
        <v>0</v>
      </c>
      <c r="P14" s="79" t="s">
        <v>241</v>
      </c>
      <c r="AA14" s="79" t="s">
        <v>249</v>
      </c>
      <c r="AB14" s="79"/>
      <c r="AS14" s="69">
        <v>0</v>
      </c>
      <c r="BK14" s="69">
        <v>3</v>
      </c>
      <c r="BL14" s="79" t="s">
        <v>253</v>
      </c>
      <c r="BM14" s="79" t="s">
        <v>249</v>
      </c>
      <c r="BN14" s="79"/>
      <c r="BO14" s="88"/>
      <c r="BR14" s="79" t="s">
        <v>254</v>
      </c>
      <c r="BS14" s="79" t="s">
        <v>255</v>
      </c>
      <c r="CB14" s="88"/>
      <c r="CO14" s="88"/>
      <c r="DM14" s="69" t="s">
        <v>239</v>
      </c>
      <c r="DN14" s="69" t="e">
        <f>"造成["&amp;INDEX(Sheet5!$L$2:$L$11,MATCH(BL14,Sheet5!$J$2:$J$11,0))&amp;":"&amp;BR14&amp;"*"&amp;BS14/1000&amp;"]"&amp;INDEX(Sheet5!$I$2:$I$4,MATCH(BR14,Sheet5!$H$2:$H$4,0))&amp;"的"&amp;INDEX(Sheet5!$K$2:$K$11,MATCH(BL14,Sheet5!$J$2:$J$11,0))</f>
        <v>#N/A</v>
      </c>
      <c r="DO14" s="69"/>
      <c r="DP14" s="69"/>
      <c r="DQ14" s="69"/>
    </row>
    <row r="15" spans="1:129" ht="14.25">
      <c r="A15" s="69">
        <v>41</v>
      </c>
      <c r="B15" s="69">
        <v>0</v>
      </c>
      <c r="C15" s="69">
        <v>1</v>
      </c>
      <c r="G15" s="69">
        <v>1</v>
      </c>
      <c r="I15" s="69">
        <v>0</v>
      </c>
      <c r="J15" s="69">
        <v>0</v>
      </c>
      <c r="K15" s="69">
        <v>0</v>
      </c>
      <c r="M15" s="69">
        <v>0</v>
      </c>
      <c r="N15" s="69" t="s">
        <v>261</v>
      </c>
      <c r="P15" s="69">
        <v>1</v>
      </c>
      <c r="Q15" s="69">
        <v>0</v>
      </c>
      <c r="R15" s="69">
        <v>0</v>
      </c>
      <c r="S15" s="69">
        <v>0</v>
      </c>
      <c r="T15" s="69">
        <v>0</v>
      </c>
      <c r="U15" s="69">
        <v>0</v>
      </c>
      <c r="V15" s="69">
        <v>0</v>
      </c>
      <c r="W15" s="69">
        <v>0</v>
      </c>
      <c r="X15" s="69">
        <v>0</v>
      </c>
      <c r="Y15" s="69">
        <v>0</v>
      </c>
      <c r="Z15" s="69">
        <v>0</v>
      </c>
      <c r="AA15" s="69">
        <v>1</v>
      </c>
      <c r="AB15" s="69">
        <v>31</v>
      </c>
      <c r="AC15" s="69">
        <v>0</v>
      </c>
      <c r="AD15" s="69">
        <v>0</v>
      </c>
      <c r="AE15" s="69">
        <v>0</v>
      </c>
      <c r="AF15" s="69">
        <v>1</v>
      </c>
      <c r="AG15" s="69">
        <v>0</v>
      </c>
      <c r="AH15" s="69">
        <v>1</v>
      </c>
      <c r="AI15" s="69">
        <v>0</v>
      </c>
      <c r="AJ15" s="69">
        <v>0</v>
      </c>
      <c r="AK15" s="69">
        <v>0</v>
      </c>
      <c r="AL15" s="69">
        <v>0</v>
      </c>
      <c r="AM15" s="69">
        <v>1</v>
      </c>
      <c r="AN15" s="69">
        <v>1</v>
      </c>
      <c r="AO15" s="69">
        <v>0</v>
      </c>
      <c r="AP15" s="69">
        <v>0</v>
      </c>
      <c r="AQ15" s="84">
        <v>0</v>
      </c>
      <c r="AR15" s="69">
        <v>0</v>
      </c>
      <c r="AS15" s="69">
        <v>0</v>
      </c>
      <c r="AT15" s="69">
        <v>0</v>
      </c>
      <c r="AU15" s="69">
        <v>0</v>
      </c>
      <c r="AV15" s="69">
        <v>0</v>
      </c>
      <c r="AW15" s="69">
        <v>0</v>
      </c>
      <c r="AX15" s="69">
        <v>0</v>
      </c>
      <c r="AY15" s="69">
        <v>0</v>
      </c>
      <c r="AZ15" s="69">
        <v>0</v>
      </c>
      <c r="BA15" s="69">
        <v>0</v>
      </c>
      <c r="BB15" s="69">
        <v>0</v>
      </c>
      <c r="BC15" s="69">
        <v>0</v>
      </c>
      <c r="BD15" s="69">
        <v>0</v>
      </c>
      <c r="BE15" s="69">
        <v>0</v>
      </c>
      <c r="BF15" s="69">
        <v>0</v>
      </c>
      <c r="BG15" s="69">
        <v>0</v>
      </c>
      <c r="BH15" s="69">
        <v>0</v>
      </c>
      <c r="BK15" s="69">
        <v>3</v>
      </c>
      <c r="BL15" s="69">
        <v>10</v>
      </c>
      <c r="BM15" s="69">
        <v>1</v>
      </c>
      <c r="BN15" s="69">
        <v>15</v>
      </c>
      <c r="BO15" s="89">
        <v>0</v>
      </c>
      <c r="BP15" s="69">
        <v>1</v>
      </c>
      <c r="BQ15" s="69">
        <v>1</v>
      </c>
      <c r="BR15" s="69">
        <v>1</v>
      </c>
      <c r="BS15" s="69">
        <v>401</v>
      </c>
      <c r="BT15" s="69">
        <v>0</v>
      </c>
      <c r="BU15" s="69">
        <v>0</v>
      </c>
      <c r="BV15" s="69">
        <v>1000</v>
      </c>
      <c r="BW15" s="69">
        <v>0</v>
      </c>
      <c r="BY15" s="69">
        <v>0</v>
      </c>
      <c r="BZ15" s="69">
        <v>0</v>
      </c>
      <c r="CA15" s="69">
        <v>31</v>
      </c>
      <c r="CB15" s="89">
        <v>0</v>
      </c>
      <c r="CC15" s="69">
        <v>0</v>
      </c>
      <c r="CD15" s="69">
        <v>0</v>
      </c>
      <c r="CE15" s="69">
        <v>0</v>
      </c>
      <c r="CF15" s="69">
        <v>0</v>
      </c>
      <c r="CG15" s="69">
        <v>0</v>
      </c>
      <c r="CH15" s="69">
        <v>0</v>
      </c>
      <c r="CI15" s="69">
        <v>0</v>
      </c>
      <c r="CJ15" s="69">
        <v>0</v>
      </c>
      <c r="CL15" s="69">
        <v>0</v>
      </c>
      <c r="CM15" s="69">
        <v>0</v>
      </c>
      <c r="CN15" s="69">
        <v>0</v>
      </c>
      <c r="CO15" s="89">
        <v>0</v>
      </c>
      <c r="CP15" s="69">
        <v>0</v>
      </c>
      <c r="CQ15" s="69">
        <v>0</v>
      </c>
      <c r="CR15" s="69">
        <v>0</v>
      </c>
      <c r="CS15" s="69">
        <v>0</v>
      </c>
      <c r="CT15" s="69">
        <v>0</v>
      </c>
      <c r="CU15" s="69">
        <v>0</v>
      </c>
      <c r="CV15" s="69">
        <v>0</v>
      </c>
      <c r="CW15" s="69">
        <v>0</v>
      </c>
      <c r="CZ15" s="69">
        <v>0</v>
      </c>
      <c r="DA15" s="69">
        <v>0</v>
      </c>
      <c r="DB15" s="69">
        <v>0</v>
      </c>
      <c r="DC15" s="69">
        <v>0</v>
      </c>
      <c r="DD15" s="69">
        <v>0</v>
      </c>
      <c r="DE15" s="69">
        <v>0</v>
      </c>
      <c r="DF15" s="69">
        <v>0</v>
      </c>
      <c r="DG15" s="69">
        <v>1</v>
      </c>
      <c r="DM15" s="69" t="s">
        <v>239</v>
      </c>
      <c r="DN15" s="69" t="e">
        <f>"造成["&amp;INDEX(Sheet5!$L$2:$L$11,MATCH(BL15,Sheet5!$J$2:$J$11,0))&amp;":"&amp;BR15&amp;"*"&amp;BS15/1000&amp;"]"&amp;INDEX(Sheet5!$I$2:$I$4,MATCH(BR15,Sheet5!$H$2:$H$4,0))&amp;"的"&amp;INDEX(Sheet5!$K$2:$K$11,MATCH(BL15,Sheet5!$J$2:$J$11,0))</f>
        <v>#N/A</v>
      </c>
      <c r="DO15" s="69"/>
      <c r="DP15" s="69"/>
      <c r="DQ15" s="69"/>
      <c r="DU15" s="69">
        <v>0</v>
      </c>
      <c r="DV15" s="69">
        <v>0</v>
      </c>
      <c r="DW15" s="69">
        <v>0</v>
      </c>
      <c r="DX15" s="69">
        <v>0</v>
      </c>
      <c r="DY15" s="69">
        <v>0</v>
      </c>
    </row>
    <row r="16" spans="1:129" ht="14.25">
      <c r="A16" s="77" t="s">
        <v>262</v>
      </c>
      <c r="B16" s="77">
        <v>0</v>
      </c>
      <c r="D16" s="69" t="s">
        <v>263</v>
      </c>
      <c r="J16" s="69">
        <v>0</v>
      </c>
      <c r="P16" s="79" t="s">
        <v>241</v>
      </c>
      <c r="AA16" s="79" t="s">
        <v>249</v>
      </c>
      <c r="AB16" s="79"/>
      <c r="AS16" s="69">
        <v>0</v>
      </c>
      <c r="BK16" s="69">
        <v>3</v>
      </c>
      <c r="BL16" s="79" t="s">
        <v>243</v>
      </c>
      <c r="BM16" s="79" t="s">
        <v>242</v>
      </c>
      <c r="BN16" s="79"/>
      <c r="BO16" s="88"/>
      <c r="BR16" s="79" t="s">
        <v>254</v>
      </c>
      <c r="CA16" s="79"/>
      <c r="CB16" s="88"/>
      <c r="CO16" s="88"/>
      <c r="DM16" s="69" t="s">
        <v>239</v>
      </c>
      <c r="DN16" s="69" t="e">
        <f>"造成["&amp;INDEX(Sheet5!$L$2:$L$11,MATCH(BL16,Sheet5!$J$2:$J$11,0))&amp;":"&amp;BR16&amp;"*"&amp;BS16/1000&amp;"]"&amp;INDEX(Sheet5!$I$2:$I$4,MATCH(BR16,Sheet5!$H$2:$H$4,0))&amp;"的"&amp;INDEX(Sheet5!$K$2:$K$11,MATCH(BL16,Sheet5!$J$2:$J$11,0))</f>
        <v>#N/A</v>
      </c>
      <c r="DO16" s="69"/>
      <c r="DP16" s="69"/>
      <c r="DQ16" s="69"/>
    </row>
    <row r="17" spans="1:129" ht="14.25">
      <c r="A17" s="69">
        <v>51</v>
      </c>
      <c r="B17" s="69">
        <v>0</v>
      </c>
      <c r="C17" s="69">
        <v>1</v>
      </c>
      <c r="D17" s="69" t="s">
        <v>264</v>
      </c>
      <c r="G17" s="69">
        <v>1</v>
      </c>
      <c r="I17" s="69">
        <v>0</v>
      </c>
      <c r="J17" s="69">
        <v>0</v>
      </c>
      <c r="K17" s="69">
        <v>0</v>
      </c>
      <c r="M17" s="69">
        <v>0</v>
      </c>
      <c r="P17" s="69">
        <v>1</v>
      </c>
      <c r="Q17" s="69">
        <v>0</v>
      </c>
      <c r="R17" s="69">
        <v>0</v>
      </c>
      <c r="S17" s="69">
        <v>0</v>
      </c>
      <c r="T17" s="69">
        <v>0</v>
      </c>
      <c r="U17" s="69">
        <v>0</v>
      </c>
      <c r="V17" s="69">
        <v>0</v>
      </c>
      <c r="W17" s="69">
        <v>0</v>
      </c>
      <c r="X17" s="69">
        <v>0</v>
      </c>
      <c r="Y17" s="69">
        <v>0</v>
      </c>
      <c r="Z17" s="69">
        <v>0</v>
      </c>
      <c r="AA17" s="69">
        <v>1</v>
      </c>
      <c r="AB17" s="69">
        <v>31</v>
      </c>
      <c r="AC17" s="69">
        <v>0</v>
      </c>
      <c r="AD17" s="69">
        <v>0</v>
      </c>
      <c r="AE17" s="69">
        <v>0</v>
      </c>
      <c r="AF17" s="69">
        <v>1</v>
      </c>
      <c r="AG17" s="69">
        <v>0</v>
      </c>
      <c r="AH17" s="69">
        <v>0</v>
      </c>
      <c r="AI17" s="69">
        <v>0</v>
      </c>
      <c r="AJ17" s="69">
        <v>0</v>
      </c>
      <c r="AK17" s="69">
        <v>0</v>
      </c>
      <c r="AL17" s="69">
        <v>0</v>
      </c>
      <c r="AM17" s="69">
        <v>1</v>
      </c>
      <c r="AN17" s="69">
        <v>1</v>
      </c>
      <c r="AO17" s="69">
        <v>0</v>
      </c>
      <c r="AP17" s="69">
        <v>0</v>
      </c>
      <c r="AQ17" s="84">
        <v>0</v>
      </c>
      <c r="AR17" s="69">
        <v>0</v>
      </c>
      <c r="AS17" s="69">
        <v>0</v>
      </c>
      <c r="AT17" s="69">
        <v>0</v>
      </c>
      <c r="AU17" s="69">
        <v>0</v>
      </c>
      <c r="AV17" s="69">
        <v>0</v>
      </c>
      <c r="AW17" s="69">
        <v>0</v>
      </c>
      <c r="AX17" s="69">
        <v>0</v>
      </c>
      <c r="AY17" s="69">
        <v>0</v>
      </c>
      <c r="AZ17" s="69">
        <v>0</v>
      </c>
      <c r="BA17" s="69">
        <v>0</v>
      </c>
      <c r="BB17" s="69">
        <v>0</v>
      </c>
      <c r="BC17" s="69">
        <v>0</v>
      </c>
      <c r="BD17" s="69">
        <v>0</v>
      </c>
      <c r="BE17" s="69">
        <v>0</v>
      </c>
      <c r="BF17" s="69">
        <v>0</v>
      </c>
      <c r="BG17" s="69">
        <v>0</v>
      </c>
      <c r="BH17" s="69">
        <v>0</v>
      </c>
      <c r="BK17" s="69">
        <v>3</v>
      </c>
      <c r="BL17" s="69">
        <v>2</v>
      </c>
      <c r="BM17" s="69">
        <v>2</v>
      </c>
      <c r="BN17" s="69">
        <v>15</v>
      </c>
      <c r="BO17" s="89">
        <v>0</v>
      </c>
      <c r="BP17" s="69">
        <v>1</v>
      </c>
      <c r="BQ17" s="69">
        <v>2</v>
      </c>
      <c r="BR17" s="69">
        <v>1</v>
      </c>
      <c r="BS17" s="69">
        <v>100</v>
      </c>
      <c r="BT17" s="69">
        <v>0</v>
      </c>
      <c r="BU17" s="69">
        <v>0</v>
      </c>
      <c r="BV17" s="69">
        <v>1000</v>
      </c>
      <c r="BW17" s="69">
        <v>0</v>
      </c>
      <c r="BY17" s="69">
        <v>0</v>
      </c>
      <c r="BZ17" s="69">
        <v>0</v>
      </c>
      <c r="CA17" s="69">
        <v>31</v>
      </c>
      <c r="CB17" s="89">
        <v>0</v>
      </c>
      <c r="CC17" s="69">
        <v>0</v>
      </c>
      <c r="CD17" s="69">
        <v>0</v>
      </c>
      <c r="CE17" s="69">
        <v>0</v>
      </c>
      <c r="CF17" s="69">
        <v>0</v>
      </c>
      <c r="CG17" s="69">
        <v>0</v>
      </c>
      <c r="CH17" s="69">
        <v>0</v>
      </c>
      <c r="CI17" s="69">
        <v>0</v>
      </c>
      <c r="CJ17" s="69">
        <v>0</v>
      </c>
      <c r="CL17" s="69">
        <v>0</v>
      </c>
      <c r="CM17" s="69">
        <v>0</v>
      </c>
      <c r="CN17" s="69">
        <v>0</v>
      </c>
      <c r="CO17" s="89">
        <v>0</v>
      </c>
      <c r="CP17" s="69">
        <v>0</v>
      </c>
      <c r="CQ17" s="69">
        <v>0</v>
      </c>
      <c r="CR17" s="69">
        <v>0</v>
      </c>
      <c r="CS17" s="69">
        <v>0</v>
      </c>
      <c r="CT17" s="69">
        <v>0</v>
      </c>
      <c r="CU17" s="69">
        <v>0</v>
      </c>
      <c r="CV17" s="69">
        <v>0</v>
      </c>
      <c r="CW17" s="69">
        <v>0</v>
      </c>
      <c r="CZ17" s="69">
        <v>0</v>
      </c>
      <c r="DA17" s="69">
        <v>0</v>
      </c>
      <c r="DB17" s="69">
        <v>0</v>
      </c>
      <c r="DC17" s="69">
        <v>0</v>
      </c>
      <c r="DD17" s="69">
        <v>0</v>
      </c>
      <c r="DE17" s="69">
        <v>0</v>
      </c>
      <c r="DF17" s="69">
        <v>0</v>
      </c>
      <c r="DG17" s="69">
        <v>1</v>
      </c>
      <c r="DM17" s="69" t="s">
        <v>239</v>
      </c>
      <c r="DN17" s="69" t="str">
        <f>"造成["&amp;INDEX(Sheet5!$L$2:$L$11,MATCH(BL17,Sheet5!$J$2:$J$11,0))&amp;":"&amp;BR17&amp;"*"&amp;BS17/1000&amp;"]"&amp;INDEX(Sheet5!$I$2:$I$4,MATCH(BR17,Sheet5!$H$2:$H$4,0))&amp;"的"&amp;INDEX(Sheet5!$K$2:$K$11,MATCH(BL17,Sheet5!$J$2:$J$11,0))</f>
        <v>造成[ui.cs_orange:1*0.1]的物理伤害。</v>
      </c>
      <c r="DO17" s="69"/>
      <c r="DP17" s="69"/>
      <c r="DQ17" s="69"/>
      <c r="DU17" s="69">
        <v>0</v>
      </c>
      <c r="DV17" s="69">
        <v>0</v>
      </c>
      <c r="DW17" s="69">
        <v>0</v>
      </c>
      <c r="DX17" s="69">
        <v>0</v>
      </c>
      <c r="DY17" s="69">
        <v>0</v>
      </c>
    </row>
    <row r="18" spans="1:129" ht="14.25">
      <c r="A18" s="77" t="s">
        <v>265</v>
      </c>
      <c r="B18" s="77">
        <v>0</v>
      </c>
      <c r="J18" s="69">
        <v>0</v>
      </c>
      <c r="P18" s="79" t="s">
        <v>241</v>
      </c>
      <c r="AA18" s="79" t="s">
        <v>242</v>
      </c>
      <c r="AB18" s="79"/>
      <c r="AS18" s="69">
        <v>0</v>
      </c>
      <c r="BK18" s="69">
        <v>3</v>
      </c>
      <c r="BL18" s="79" t="s">
        <v>266</v>
      </c>
      <c r="BM18" s="79" t="s">
        <v>242</v>
      </c>
      <c r="BN18" s="79"/>
      <c r="BO18" s="88"/>
      <c r="BR18" s="79" t="s">
        <v>254</v>
      </c>
      <c r="CB18" s="88"/>
      <c r="CO18" s="88"/>
      <c r="DM18" s="69" t="s">
        <v>239</v>
      </c>
      <c r="DN18" s="69" t="e">
        <f>"造成["&amp;INDEX(Sheet5!$L$2:$L$11,MATCH(BL18,Sheet5!$J$2:$J$11,0))&amp;":"&amp;BR18&amp;"*"&amp;BS18/1000&amp;"]"&amp;INDEX(Sheet5!$I$2:$I$4,MATCH(BR18,Sheet5!$H$2:$H$4,0))&amp;"的"&amp;INDEX(Sheet5!$K$2:$K$11,MATCH(BL18,Sheet5!$J$2:$J$11,0))</f>
        <v>#N/A</v>
      </c>
      <c r="DO18" s="69"/>
      <c r="DP18" s="69"/>
      <c r="DQ18" s="69"/>
    </row>
    <row r="19" spans="1:129" ht="14.25">
      <c r="A19" s="69">
        <v>61</v>
      </c>
      <c r="B19" s="69">
        <v>0</v>
      </c>
      <c r="C19" s="69">
        <v>1</v>
      </c>
      <c r="D19" s="69" t="s">
        <v>267</v>
      </c>
      <c r="G19" s="69">
        <v>1</v>
      </c>
      <c r="I19" s="69">
        <v>0</v>
      </c>
      <c r="J19" s="69">
        <v>0</v>
      </c>
      <c r="K19" s="69">
        <v>0</v>
      </c>
      <c r="M19" s="69">
        <v>0</v>
      </c>
      <c r="N19" s="69" t="s">
        <v>268</v>
      </c>
      <c r="P19" s="69">
        <v>1</v>
      </c>
      <c r="Q19" s="69">
        <v>0</v>
      </c>
      <c r="R19" s="69">
        <v>0</v>
      </c>
      <c r="S19" s="69">
        <v>0</v>
      </c>
      <c r="T19" s="69">
        <v>0</v>
      </c>
      <c r="U19" s="69">
        <v>0</v>
      </c>
      <c r="V19" s="69">
        <v>0</v>
      </c>
      <c r="W19" s="69">
        <v>0</v>
      </c>
      <c r="X19" s="69">
        <v>0</v>
      </c>
      <c r="Y19" s="69">
        <v>0</v>
      </c>
      <c r="Z19" s="69">
        <v>2000</v>
      </c>
      <c r="AA19" s="69">
        <v>2</v>
      </c>
      <c r="AB19" s="69">
        <v>31</v>
      </c>
      <c r="AC19" s="69">
        <v>0</v>
      </c>
      <c r="AD19" s="69">
        <v>0</v>
      </c>
      <c r="AE19" s="69">
        <v>0</v>
      </c>
      <c r="AF19" s="69">
        <v>1</v>
      </c>
      <c r="AG19" s="69">
        <v>0</v>
      </c>
      <c r="AH19" s="69">
        <v>8</v>
      </c>
      <c r="AI19" s="69">
        <v>0</v>
      </c>
      <c r="AJ19" s="69">
        <v>0</v>
      </c>
      <c r="AK19" s="69">
        <v>0</v>
      </c>
      <c r="AL19" s="69">
        <v>0</v>
      </c>
      <c r="AM19" s="69">
        <v>1</v>
      </c>
      <c r="AN19" s="69">
        <v>1</v>
      </c>
      <c r="AO19" s="69">
        <v>1</v>
      </c>
      <c r="AP19" s="69">
        <v>0</v>
      </c>
      <c r="AQ19" s="84">
        <v>0</v>
      </c>
      <c r="AR19" s="69">
        <v>0</v>
      </c>
      <c r="AS19" s="69">
        <v>0</v>
      </c>
      <c r="AT19" s="69">
        <v>0</v>
      </c>
      <c r="AU19" s="69">
        <v>0</v>
      </c>
      <c r="AV19" s="69">
        <v>0</v>
      </c>
      <c r="AW19" s="69">
        <v>0</v>
      </c>
      <c r="AX19" s="69">
        <v>0</v>
      </c>
      <c r="AY19" s="69">
        <v>0</v>
      </c>
      <c r="AZ19" s="69">
        <v>0</v>
      </c>
      <c r="BA19" s="69">
        <v>0</v>
      </c>
      <c r="BB19" s="69">
        <v>0</v>
      </c>
      <c r="BC19" s="69">
        <v>0</v>
      </c>
      <c r="BD19" s="69">
        <v>0</v>
      </c>
      <c r="BE19" s="69">
        <v>0</v>
      </c>
      <c r="BF19" s="69">
        <v>0</v>
      </c>
      <c r="BG19" s="69">
        <v>0</v>
      </c>
      <c r="BH19" s="69">
        <v>0</v>
      </c>
      <c r="BK19" s="69">
        <v>3</v>
      </c>
      <c r="BL19" s="69">
        <v>3</v>
      </c>
      <c r="BM19" s="69">
        <v>2</v>
      </c>
      <c r="BN19" s="69">
        <v>15</v>
      </c>
      <c r="BO19" s="89">
        <v>0</v>
      </c>
      <c r="BP19" s="69">
        <v>1</v>
      </c>
      <c r="BQ19" s="69">
        <v>1</v>
      </c>
      <c r="BR19" s="69">
        <v>1</v>
      </c>
      <c r="BS19" s="69">
        <v>100</v>
      </c>
      <c r="BT19" s="69">
        <v>0</v>
      </c>
      <c r="BU19" s="69">
        <v>0</v>
      </c>
      <c r="BV19" s="69">
        <v>1000</v>
      </c>
      <c r="BW19" s="69">
        <v>0</v>
      </c>
      <c r="BX19" s="69" t="s">
        <v>269</v>
      </c>
      <c r="BY19" s="69">
        <v>0</v>
      </c>
      <c r="BZ19" s="69">
        <v>0</v>
      </c>
      <c r="CA19" s="69">
        <v>31</v>
      </c>
      <c r="CB19" s="89">
        <v>0</v>
      </c>
      <c r="CC19" s="69">
        <v>0</v>
      </c>
      <c r="CD19" s="69">
        <v>0</v>
      </c>
      <c r="CE19" s="69">
        <v>0</v>
      </c>
      <c r="CF19" s="69">
        <v>0</v>
      </c>
      <c r="CG19" s="69">
        <v>0</v>
      </c>
      <c r="CH19" s="69">
        <v>0</v>
      </c>
      <c r="CI19" s="69">
        <v>0</v>
      </c>
      <c r="CJ19" s="69">
        <v>0</v>
      </c>
      <c r="CL19" s="69">
        <v>0</v>
      </c>
      <c r="CM19" s="69">
        <v>0</v>
      </c>
      <c r="CN19" s="69">
        <v>0</v>
      </c>
      <c r="CO19" s="89">
        <v>0</v>
      </c>
      <c r="CP19" s="69">
        <v>0</v>
      </c>
      <c r="CQ19" s="69">
        <v>0</v>
      </c>
      <c r="CR19" s="69">
        <v>0</v>
      </c>
      <c r="CS19" s="69">
        <v>0</v>
      </c>
      <c r="CT19" s="69">
        <v>0</v>
      </c>
      <c r="CU19" s="69">
        <v>0</v>
      </c>
      <c r="CV19" s="69">
        <v>0</v>
      </c>
      <c r="CW19" s="69">
        <v>0</v>
      </c>
      <c r="CZ19" s="69">
        <v>0</v>
      </c>
      <c r="DA19" s="69">
        <v>0</v>
      </c>
      <c r="DB19" s="69">
        <v>0</v>
      </c>
      <c r="DC19" s="69">
        <v>0</v>
      </c>
      <c r="DD19" s="69">
        <v>0</v>
      </c>
      <c r="DE19" s="69">
        <v>0</v>
      </c>
      <c r="DF19" s="69">
        <v>0</v>
      </c>
      <c r="DG19" s="69">
        <v>1</v>
      </c>
      <c r="DM19" s="69" t="s">
        <v>239</v>
      </c>
      <c r="DN19" s="69" t="str">
        <f>"造成["&amp;INDEX(Sheet5!$L$2:$L$11,MATCH(BL19,Sheet5!$J$2:$J$11,0))&amp;":"&amp;BR19&amp;"*"&amp;BS19/1000&amp;"]"&amp;INDEX(Sheet5!$I$2:$I$4,MATCH(BR19,Sheet5!$H$2:$H$4,0))&amp;"的"&amp;INDEX(Sheet5!$K$2:$K$11,MATCH(BL19,Sheet5!$J$2:$J$11,0))</f>
        <v>造成[ui.cs_blue:1*0.1]的火系伤害。</v>
      </c>
      <c r="DO19" s="69"/>
      <c r="DP19" s="69"/>
      <c r="DQ19" s="69"/>
      <c r="DU19" s="69">
        <v>0</v>
      </c>
      <c r="DV19" s="69">
        <v>0</v>
      </c>
      <c r="DW19" s="69">
        <v>0</v>
      </c>
      <c r="DX19" s="69">
        <v>0</v>
      </c>
      <c r="DY19" s="69">
        <v>0</v>
      </c>
    </row>
    <row r="20" spans="1:129" ht="14.25">
      <c r="A20" s="77" t="s">
        <v>270</v>
      </c>
      <c r="B20" s="77">
        <v>0</v>
      </c>
      <c r="J20" s="69">
        <v>0</v>
      </c>
      <c r="P20" s="79" t="s">
        <v>271</v>
      </c>
      <c r="AA20" s="79" t="s">
        <v>242</v>
      </c>
      <c r="AB20" s="79"/>
      <c r="AS20" s="69">
        <v>0</v>
      </c>
      <c r="BK20" s="69">
        <v>3</v>
      </c>
      <c r="BL20" s="79" t="s">
        <v>266</v>
      </c>
      <c r="BM20" s="79" t="s">
        <v>242</v>
      </c>
      <c r="BN20" s="79"/>
      <c r="BO20" s="88"/>
      <c r="BR20" s="79" t="s">
        <v>254</v>
      </c>
      <c r="CA20" s="79"/>
      <c r="CB20" s="88"/>
      <c r="CO20" s="88"/>
      <c r="DM20" s="69" t="s">
        <v>239</v>
      </c>
      <c r="DN20" s="69" t="e">
        <f>"造成["&amp;INDEX(Sheet5!$L$2:$L$11,MATCH(BL20,Sheet5!$J$2:$J$11,0))&amp;":"&amp;BR20&amp;"*"&amp;BS20/1000&amp;"]"&amp;INDEX(Sheet5!$I$2:$I$4,MATCH(BR20,Sheet5!$H$2:$H$4,0))&amp;"的"&amp;INDEX(Sheet5!$K$2:$K$11,MATCH(BL20,Sheet5!$J$2:$J$11,0))</f>
        <v>#N/A</v>
      </c>
      <c r="DO20" s="69"/>
      <c r="DP20" s="69"/>
      <c r="DQ20" s="69"/>
    </row>
    <row r="21" spans="1:129" ht="14.25">
      <c r="A21" s="69">
        <v>62</v>
      </c>
      <c r="B21" s="69">
        <v>0</v>
      </c>
      <c r="C21" s="69">
        <v>1</v>
      </c>
      <c r="D21" s="69" t="s">
        <v>272</v>
      </c>
      <c r="G21" s="69">
        <v>1</v>
      </c>
      <c r="I21" s="69">
        <v>0</v>
      </c>
      <c r="J21" s="69">
        <v>0</v>
      </c>
      <c r="K21" s="69">
        <v>0</v>
      </c>
      <c r="M21" s="69">
        <v>0</v>
      </c>
      <c r="N21" s="69" t="s">
        <v>268</v>
      </c>
      <c r="P21" s="69">
        <v>2</v>
      </c>
      <c r="Q21" s="69">
        <v>0</v>
      </c>
      <c r="R21" s="69">
        <v>0</v>
      </c>
      <c r="S21" s="69">
        <v>0</v>
      </c>
      <c r="T21" s="69">
        <v>0</v>
      </c>
      <c r="U21" s="69">
        <v>0</v>
      </c>
      <c r="V21" s="69">
        <v>0</v>
      </c>
      <c r="W21" s="69">
        <v>0</v>
      </c>
      <c r="X21" s="69">
        <v>0</v>
      </c>
      <c r="Y21" s="69">
        <v>0</v>
      </c>
      <c r="Z21" s="69">
        <v>0</v>
      </c>
      <c r="AA21" s="69">
        <v>2</v>
      </c>
      <c r="AB21" s="69">
        <v>31</v>
      </c>
      <c r="AC21" s="69">
        <v>0</v>
      </c>
      <c r="AD21" s="69">
        <v>0</v>
      </c>
      <c r="AE21" s="69">
        <v>0</v>
      </c>
      <c r="AF21" s="69">
        <v>0</v>
      </c>
      <c r="AG21" s="69">
        <v>0</v>
      </c>
      <c r="AH21" s="69">
        <v>8</v>
      </c>
      <c r="AI21" s="69">
        <v>0</v>
      </c>
      <c r="AJ21" s="69">
        <v>0</v>
      </c>
      <c r="AK21" s="69">
        <v>0</v>
      </c>
      <c r="AL21" s="69">
        <v>0</v>
      </c>
      <c r="AM21" s="69">
        <v>1</v>
      </c>
      <c r="AN21" s="69">
        <v>1</v>
      </c>
      <c r="AO21" s="69">
        <v>1</v>
      </c>
      <c r="AP21" s="69">
        <v>0.5</v>
      </c>
      <c r="AQ21" s="84">
        <v>1</v>
      </c>
      <c r="AR21" s="69">
        <v>0</v>
      </c>
      <c r="AS21" s="69">
        <v>0</v>
      </c>
      <c r="AT21" s="69">
        <v>0</v>
      </c>
      <c r="AU21" s="69">
        <v>0</v>
      </c>
      <c r="AV21" s="69">
        <v>0</v>
      </c>
      <c r="AW21" s="69">
        <v>0</v>
      </c>
      <c r="AX21" s="69">
        <v>0</v>
      </c>
      <c r="AY21" s="69">
        <v>0</v>
      </c>
      <c r="AZ21" s="69">
        <v>0</v>
      </c>
      <c r="BA21" s="69">
        <v>0</v>
      </c>
      <c r="BB21" s="69">
        <v>0</v>
      </c>
      <c r="BC21" s="69">
        <v>0</v>
      </c>
      <c r="BD21" s="69">
        <v>0</v>
      </c>
      <c r="BE21" s="69">
        <v>0</v>
      </c>
      <c r="BF21" s="69">
        <v>0</v>
      </c>
      <c r="BG21" s="69">
        <v>0</v>
      </c>
      <c r="BH21" s="69">
        <v>0</v>
      </c>
      <c r="BK21" s="69">
        <v>3</v>
      </c>
      <c r="BL21" s="69">
        <v>3</v>
      </c>
      <c r="BM21" s="69">
        <v>2</v>
      </c>
      <c r="BN21" s="69">
        <v>15</v>
      </c>
      <c r="BO21" s="89">
        <v>0</v>
      </c>
      <c r="BP21" s="69">
        <v>1</v>
      </c>
      <c r="BQ21" s="69">
        <v>1</v>
      </c>
      <c r="BR21" s="69">
        <v>1</v>
      </c>
      <c r="BS21" s="69">
        <v>100</v>
      </c>
      <c r="BT21" s="69">
        <v>0</v>
      </c>
      <c r="BU21" s="69">
        <v>0</v>
      </c>
      <c r="BV21" s="69">
        <v>1000</v>
      </c>
      <c r="BW21" s="69">
        <v>0</v>
      </c>
      <c r="BX21" s="69" t="s">
        <v>269</v>
      </c>
      <c r="BY21" s="69">
        <v>0</v>
      </c>
      <c r="BZ21" s="69">
        <v>0</v>
      </c>
      <c r="CA21" s="69">
        <v>31</v>
      </c>
      <c r="CB21" s="89">
        <v>0</v>
      </c>
      <c r="CC21" s="69">
        <v>0</v>
      </c>
      <c r="CD21" s="69">
        <v>0</v>
      </c>
      <c r="CE21" s="69">
        <v>0</v>
      </c>
      <c r="CF21" s="69">
        <v>0</v>
      </c>
      <c r="CG21" s="69">
        <v>0</v>
      </c>
      <c r="CH21" s="69">
        <v>0</v>
      </c>
      <c r="CI21" s="69">
        <v>0</v>
      </c>
      <c r="CJ21" s="69">
        <v>0</v>
      </c>
      <c r="CL21" s="69">
        <v>0</v>
      </c>
      <c r="CM21" s="69">
        <v>0</v>
      </c>
      <c r="CN21" s="69">
        <v>0</v>
      </c>
      <c r="CO21" s="89">
        <v>0</v>
      </c>
      <c r="CP21" s="69">
        <v>0</v>
      </c>
      <c r="CQ21" s="69">
        <v>0</v>
      </c>
      <c r="CR21" s="69">
        <v>0</v>
      </c>
      <c r="CS21" s="69">
        <v>0</v>
      </c>
      <c r="CT21" s="69">
        <v>0</v>
      </c>
      <c r="CU21" s="69">
        <v>0</v>
      </c>
      <c r="CV21" s="69">
        <v>0</v>
      </c>
      <c r="CW21" s="69">
        <v>0</v>
      </c>
      <c r="CZ21" s="69">
        <v>0</v>
      </c>
      <c r="DA21" s="69">
        <v>0</v>
      </c>
      <c r="DB21" s="69">
        <v>0</v>
      </c>
      <c r="DC21" s="69">
        <v>0</v>
      </c>
      <c r="DD21" s="69">
        <v>0</v>
      </c>
      <c r="DE21" s="69">
        <v>0</v>
      </c>
      <c r="DF21" s="69">
        <v>0</v>
      </c>
      <c r="DG21" s="69">
        <v>1</v>
      </c>
      <c r="DM21" s="69" t="s">
        <v>239</v>
      </c>
      <c r="DN21" s="69" t="str">
        <f>"造成["&amp;INDEX(Sheet5!$L$2:$L$11,MATCH(BL21,Sheet5!$J$2:$J$11,0))&amp;":"&amp;BR21&amp;"*"&amp;BS21/1000&amp;"]"&amp;INDEX(Sheet5!$I$2:$I$4,MATCH(BR21,Sheet5!$H$2:$H$4,0))&amp;"的"&amp;INDEX(Sheet5!$K$2:$K$11,MATCH(BL21,Sheet5!$J$2:$J$11,0))</f>
        <v>造成[ui.cs_blue:1*0.1]的火系伤害。</v>
      </c>
      <c r="DO21" s="69"/>
      <c r="DP21" s="69"/>
      <c r="DQ21" s="69"/>
      <c r="DU21" s="69">
        <v>0</v>
      </c>
      <c r="DV21" s="69">
        <v>0</v>
      </c>
      <c r="DW21" s="69">
        <v>0</v>
      </c>
      <c r="DX21" s="69">
        <v>0</v>
      </c>
      <c r="DY21" s="69">
        <v>0</v>
      </c>
    </row>
    <row r="22" spans="1:129" ht="14.25">
      <c r="A22" s="77" t="s">
        <v>273</v>
      </c>
      <c r="B22" s="77">
        <v>0</v>
      </c>
      <c r="J22" s="69">
        <v>0</v>
      </c>
      <c r="P22" s="79" t="s">
        <v>241</v>
      </c>
      <c r="AA22" s="79" t="s">
        <v>242</v>
      </c>
      <c r="AB22" s="79"/>
      <c r="AS22" s="69">
        <v>0</v>
      </c>
      <c r="BK22" s="69">
        <v>3</v>
      </c>
      <c r="BL22" s="79" t="s">
        <v>266</v>
      </c>
      <c r="BM22" s="79" t="s">
        <v>242</v>
      </c>
      <c r="BN22" s="79"/>
      <c r="BO22" s="88"/>
      <c r="BR22" s="79" t="s">
        <v>254</v>
      </c>
      <c r="CB22" s="88"/>
      <c r="CO22" s="88"/>
      <c r="DM22" s="69" t="s">
        <v>239</v>
      </c>
      <c r="DN22" s="69" t="e">
        <f>"造成["&amp;INDEX(Sheet5!$L$2:$L$11,MATCH(BL22,Sheet5!$J$2:$J$11,0))&amp;":"&amp;BR22&amp;"*"&amp;BS22/1000&amp;"]"&amp;INDEX(Sheet5!$I$2:$I$4,MATCH(BR22,Sheet5!$H$2:$H$4,0))&amp;"的"&amp;INDEX(Sheet5!$K$2:$K$11,MATCH(BL22,Sheet5!$J$2:$J$11,0))</f>
        <v>#N/A</v>
      </c>
      <c r="DO22" s="69"/>
      <c r="DP22" s="69"/>
      <c r="DQ22" s="69"/>
    </row>
    <row r="23" spans="1:129" ht="14.25">
      <c r="A23" s="69">
        <v>71</v>
      </c>
      <c r="B23" s="69">
        <v>0</v>
      </c>
      <c r="C23" s="69">
        <v>1</v>
      </c>
      <c r="D23" s="69" t="s">
        <v>274</v>
      </c>
      <c r="G23" s="69">
        <v>1</v>
      </c>
      <c r="I23" s="69">
        <v>0</v>
      </c>
      <c r="J23" s="69">
        <v>0</v>
      </c>
      <c r="K23" s="69">
        <v>0</v>
      </c>
      <c r="M23" s="69">
        <v>0</v>
      </c>
      <c r="N23" s="69" t="s">
        <v>268</v>
      </c>
      <c r="P23" s="69">
        <v>1</v>
      </c>
      <c r="Q23" s="69">
        <v>0</v>
      </c>
      <c r="R23" s="69">
        <v>0</v>
      </c>
      <c r="S23" s="69">
        <v>0</v>
      </c>
      <c r="T23" s="69">
        <v>0</v>
      </c>
      <c r="U23" s="69">
        <v>0</v>
      </c>
      <c r="V23" s="69">
        <v>0</v>
      </c>
      <c r="W23" s="69">
        <v>0</v>
      </c>
      <c r="X23" s="69">
        <v>0</v>
      </c>
      <c r="Y23" s="69">
        <v>0</v>
      </c>
      <c r="Z23" s="69">
        <v>0</v>
      </c>
      <c r="AA23" s="69">
        <v>2</v>
      </c>
      <c r="AB23" s="69">
        <v>31</v>
      </c>
      <c r="AC23" s="69">
        <v>0</v>
      </c>
      <c r="AD23" s="69">
        <v>0</v>
      </c>
      <c r="AE23" s="69">
        <v>0</v>
      </c>
      <c r="AF23" s="69">
        <v>1</v>
      </c>
      <c r="AG23" s="69">
        <v>0</v>
      </c>
      <c r="AH23" s="69">
        <v>8</v>
      </c>
      <c r="AI23" s="69">
        <v>0</v>
      </c>
      <c r="AJ23" s="69">
        <v>0</v>
      </c>
      <c r="AK23" s="69">
        <v>0</v>
      </c>
      <c r="AL23" s="69">
        <v>0</v>
      </c>
      <c r="AM23" s="69">
        <v>1</v>
      </c>
      <c r="AN23" s="69">
        <v>1</v>
      </c>
      <c r="AO23" s="69">
        <v>0</v>
      </c>
      <c r="AP23" s="69">
        <v>0</v>
      </c>
      <c r="AQ23" s="84">
        <v>0</v>
      </c>
      <c r="AR23" s="69">
        <v>0</v>
      </c>
      <c r="AS23" s="69">
        <v>0</v>
      </c>
      <c r="AT23" s="69">
        <v>0</v>
      </c>
      <c r="AU23" s="69">
        <v>0</v>
      </c>
      <c r="AV23" s="69">
        <v>0</v>
      </c>
      <c r="AW23" s="69">
        <v>0</v>
      </c>
      <c r="AX23" s="69">
        <v>0</v>
      </c>
      <c r="AY23" s="69">
        <v>0</v>
      </c>
      <c r="AZ23" s="69">
        <v>0</v>
      </c>
      <c r="BA23" s="69">
        <v>0</v>
      </c>
      <c r="BB23" s="69">
        <v>0</v>
      </c>
      <c r="BC23" s="69">
        <v>0</v>
      </c>
      <c r="BD23" s="69">
        <v>0</v>
      </c>
      <c r="BE23" s="69">
        <v>0</v>
      </c>
      <c r="BF23" s="69">
        <v>0</v>
      </c>
      <c r="BG23" s="69">
        <v>0</v>
      </c>
      <c r="BH23" s="69">
        <v>0</v>
      </c>
      <c r="BK23" s="69">
        <v>3</v>
      </c>
      <c r="BL23" s="69">
        <v>3</v>
      </c>
      <c r="BM23" s="69">
        <v>2</v>
      </c>
      <c r="BN23" s="69">
        <v>15</v>
      </c>
      <c r="BO23" s="89">
        <v>0</v>
      </c>
      <c r="BP23" s="69">
        <v>2</v>
      </c>
      <c r="BQ23" s="69">
        <v>10</v>
      </c>
      <c r="BR23" s="69">
        <v>1</v>
      </c>
      <c r="BS23" s="69">
        <v>50</v>
      </c>
      <c r="BT23" s="69">
        <v>0</v>
      </c>
      <c r="BU23" s="69">
        <v>0</v>
      </c>
      <c r="BV23" s="69">
        <v>1000</v>
      </c>
      <c r="BW23" s="69">
        <v>0</v>
      </c>
      <c r="BX23" s="69" t="s">
        <v>269</v>
      </c>
      <c r="BY23" s="69">
        <v>0</v>
      </c>
      <c r="BZ23" s="69">
        <v>0</v>
      </c>
      <c r="CA23" s="69">
        <v>31</v>
      </c>
      <c r="CB23" s="89">
        <v>0</v>
      </c>
      <c r="CC23" s="69">
        <v>0</v>
      </c>
      <c r="CD23" s="69">
        <v>0</v>
      </c>
      <c r="CE23" s="69">
        <v>0</v>
      </c>
      <c r="CF23" s="69">
        <v>0</v>
      </c>
      <c r="CG23" s="69">
        <v>0</v>
      </c>
      <c r="CH23" s="69">
        <v>0</v>
      </c>
      <c r="CI23" s="69">
        <v>0</v>
      </c>
      <c r="CJ23" s="69">
        <v>0</v>
      </c>
      <c r="CL23" s="69">
        <v>0</v>
      </c>
      <c r="CM23" s="69">
        <v>0</v>
      </c>
      <c r="CN23" s="69">
        <v>0</v>
      </c>
      <c r="CO23" s="89">
        <v>0</v>
      </c>
      <c r="CP23" s="69">
        <v>0</v>
      </c>
      <c r="CQ23" s="69">
        <v>0</v>
      </c>
      <c r="CR23" s="69">
        <v>0</v>
      </c>
      <c r="CS23" s="69">
        <v>0</v>
      </c>
      <c r="CT23" s="69">
        <v>0</v>
      </c>
      <c r="CU23" s="69">
        <v>0</v>
      </c>
      <c r="CV23" s="69">
        <v>0</v>
      </c>
      <c r="CW23" s="69">
        <v>0</v>
      </c>
      <c r="CZ23" s="69">
        <v>0</v>
      </c>
      <c r="DA23" s="69">
        <v>0</v>
      </c>
      <c r="DB23" s="69">
        <v>0</v>
      </c>
      <c r="DC23" s="69">
        <v>0</v>
      </c>
      <c r="DD23" s="69">
        <v>0</v>
      </c>
      <c r="DE23" s="69">
        <v>0</v>
      </c>
      <c r="DF23" s="69">
        <v>0</v>
      </c>
      <c r="DG23" s="69">
        <v>1</v>
      </c>
      <c r="DM23" s="69" t="s">
        <v>239</v>
      </c>
      <c r="DN23" s="69" t="str">
        <f>"造成["&amp;INDEX(Sheet5!$L$2:$L$11,MATCH(BL23,Sheet5!$J$2:$J$11,0))&amp;":"&amp;BR23&amp;"*"&amp;BS23/1000&amp;"]"&amp;INDEX(Sheet5!$I$2:$I$4,MATCH(BR23,Sheet5!$H$2:$H$4,0))&amp;"的"&amp;INDEX(Sheet5!$K$2:$K$11,MATCH(BL23,Sheet5!$J$2:$J$11,0))</f>
        <v>造成[ui.cs_blue:1*0.05]的火系伤害。</v>
      </c>
      <c r="DO23" s="69"/>
      <c r="DP23" s="69"/>
      <c r="DQ23" s="69"/>
      <c r="DU23" s="69">
        <v>0</v>
      </c>
      <c r="DV23" s="69">
        <v>0</v>
      </c>
      <c r="DW23" s="69">
        <v>0</v>
      </c>
      <c r="DX23" s="69">
        <v>0</v>
      </c>
      <c r="DY23" s="69">
        <v>0</v>
      </c>
    </row>
    <row r="24" spans="1:129" ht="14.25">
      <c r="A24" s="77" t="s">
        <v>275</v>
      </c>
      <c r="B24" s="77">
        <v>0</v>
      </c>
      <c r="J24" s="69">
        <v>0</v>
      </c>
      <c r="P24" s="79" t="s">
        <v>271</v>
      </c>
      <c r="AA24" s="79" t="s">
        <v>242</v>
      </c>
      <c r="AB24" s="79"/>
      <c r="AS24" s="69">
        <v>0</v>
      </c>
      <c r="BK24" s="69">
        <v>3</v>
      </c>
      <c r="BL24" s="79" t="s">
        <v>266</v>
      </c>
      <c r="BM24" s="79" t="s">
        <v>242</v>
      </c>
      <c r="BN24" s="79"/>
      <c r="BO24" s="88"/>
      <c r="BR24" s="79" t="s">
        <v>254</v>
      </c>
      <c r="CB24" s="88"/>
      <c r="CO24" s="88"/>
      <c r="DM24" s="69" t="s">
        <v>239</v>
      </c>
      <c r="DN24" s="69" t="e">
        <f>"造成["&amp;INDEX(Sheet5!$L$2:$L$11,MATCH(BL24,Sheet5!$J$2:$J$11,0))&amp;":"&amp;BR24&amp;"*"&amp;BS24/1000&amp;"]"&amp;INDEX(Sheet5!$I$2:$I$4,MATCH(BR24,Sheet5!$H$2:$H$4,0))&amp;"的"&amp;INDEX(Sheet5!$K$2:$K$11,MATCH(BL24,Sheet5!$J$2:$J$11,0))</f>
        <v>#N/A</v>
      </c>
      <c r="DO24" s="69"/>
      <c r="DP24" s="69"/>
      <c r="DQ24" s="69"/>
    </row>
    <row r="25" spans="1:129" ht="14.25">
      <c r="A25" s="69">
        <v>72</v>
      </c>
      <c r="B25" s="69">
        <v>0</v>
      </c>
      <c r="C25" s="69">
        <v>1</v>
      </c>
      <c r="D25" s="69" t="s">
        <v>276</v>
      </c>
      <c r="G25" s="69">
        <v>1</v>
      </c>
      <c r="I25" s="69">
        <v>0</v>
      </c>
      <c r="J25" s="69">
        <v>0</v>
      </c>
      <c r="K25" s="69">
        <v>0</v>
      </c>
      <c r="M25" s="69">
        <v>0</v>
      </c>
      <c r="N25" s="69" t="s">
        <v>268</v>
      </c>
      <c r="P25" s="69">
        <v>2</v>
      </c>
      <c r="Q25" s="69">
        <v>0</v>
      </c>
      <c r="R25" s="69">
        <v>0</v>
      </c>
      <c r="S25" s="69">
        <v>0</v>
      </c>
      <c r="T25" s="69">
        <v>0</v>
      </c>
      <c r="U25" s="69">
        <v>0</v>
      </c>
      <c r="V25" s="69">
        <v>0</v>
      </c>
      <c r="W25" s="69">
        <v>0</v>
      </c>
      <c r="X25" s="69">
        <v>0</v>
      </c>
      <c r="Y25" s="69">
        <v>0</v>
      </c>
      <c r="Z25" s="69">
        <v>0</v>
      </c>
      <c r="AA25" s="69">
        <v>2</v>
      </c>
      <c r="AB25" s="69">
        <v>31</v>
      </c>
      <c r="AC25" s="69">
        <v>0</v>
      </c>
      <c r="AD25" s="69">
        <v>0</v>
      </c>
      <c r="AE25" s="69">
        <v>0</v>
      </c>
      <c r="AF25" s="69">
        <v>0</v>
      </c>
      <c r="AG25" s="69">
        <v>0</v>
      </c>
      <c r="AH25" s="69">
        <v>8</v>
      </c>
      <c r="AI25" s="69">
        <v>0</v>
      </c>
      <c r="AJ25" s="69">
        <v>0</v>
      </c>
      <c r="AK25" s="69">
        <v>0</v>
      </c>
      <c r="AL25" s="69">
        <v>0</v>
      </c>
      <c r="AM25" s="69">
        <v>1</v>
      </c>
      <c r="AN25" s="69">
        <v>1</v>
      </c>
      <c r="AO25" s="69">
        <v>0</v>
      </c>
      <c r="AP25" s="69">
        <v>0.5</v>
      </c>
      <c r="AQ25" s="84">
        <v>1</v>
      </c>
      <c r="AR25" s="69">
        <v>0</v>
      </c>
      <c r="AS25" s="69">
        <v>0</v>
      </c>
      <c r="AT25" s="69">
        <v>0</v>
      </c>
      <c r="AU25" s="69">
        <v>0</v>
      </c>
      <c r="AV25" s="69">
        <v>0</v>
      </c>
      <c r="AW25" s="69">
        <v>0</v>
      </c>
      <c r="AX25" s="69">
        <v>0</v>
      </c>
      <c r="AY25" s="69">
        <v>0</v>
      </c>
      <c r="AZ25" s="69">
        <v>0</v>
      </c>
      <c r="BA25" s="69">
        <v>0</v>
      </c>
      <c r="BB25" s="69">
        <v>0</v>
      </c>
      <c r="BC25" s="69">
        <v>0</v>
      </c>
      <c r="BD25" s="69">
        <v>0</v>
      </c>
      <c r="BE25" s="69">
        <v>0</v>
      </c>
      <c r="BF25" s="69">
        <v>0</v>
      </c>
      <c r="BG25" s="69">
        <v>0</v>
      </c>
      <c r="BH25" s="69">
        <v>0</v>
      </c>
      <c r="BK25" s="69">
        <v>3</v>
      </c>
      <c r="BL25" s="69">
        <v>3</v>
      </c>
      <c r="BM25" s="69">
        <v>2</v>
      </c>
      <c r="BN25" s="69">
        <v>15</v>
      </c>
      <c r="BO25" s="89">
        <v>0</v>
      </c>
      <c r="BP25" s="69">
        <v>2</v>
      </c>
      <c r="BQ25" s="69">
        <v>10</v>
      </c>
      <c r="BR25" s="69">
        <v>1</v>
      </c>
      <c r="BS25" s="69">
        <v>50</v>
      </c>
      <c r="BT25" s="69">
        <v>0</v>
      </c>
      <c r="BU25" s="69">
        <v>0</v>
      </c>
      <c r="BV25" s="69">
        <v>1000</v>
      </c>
      <c r="BW25" s="69">
        <v>0</v>
      </c>
      <c r="BX25" s="69" t="s">
        <v>269</v>
      </c>
      <c r="BY25" s="69">
        <v>0</v>
      </c>
      <c r="BZ25" s="69">
        <v>0</v>
      </c>
      <c r="CA25" s="69">
        <v>31</v>
      </c>
      <c r="CB25" s="89">
        <v>0</v>
      </c>
      <c r="CC25" s="69">
        <v>0</v>
      </c>
      <c r="CD25" s="69">
        <v>0</v>
      </c>
      <c r="CE25" s="69">
        <v>0</v>
      </c>
      <c r="CF25" s="69">
        <v>0</v>
      </c>
      <c r="CG25" s="69">
        <v>0</v>
      </c>
      <c r="CH25" s="69">
        <v>0</v>
      </c>
      <c r="CI25" s="69">
        <v>0</v>
      </c>
      <c r="CJ25" s="69">
        <v>0</v>
      </c>
      <c r="CL25" s="69">
        <v>0</v>
      </c>
      <c r="CM25" s="69">
        <v>0</v>
      </c>
      <c r="CN25" s="69">
        <v>0</v>
      </c>
      <c r="CO25" s="89">
        <v>0</v>
      </c>
      <c r="CP25" s="69">
        <v>0</v>
      </c>
      <c r="CQ25" s="69">
        <v>0</v>
      </c>
      <c r="CR25" s="69">
        <v>0</v>
      </c>
      <c r="CS25" s="69">
        <v>0</v>
      </c>
      <c r="CT25" s="69">
        <v>0</v>
      </c>
      <c r="CU25" s="69">
        <v>0</v>
      </c>
      <c r="CV25" s="69">
        <v>0</v>
      </c>
      <c r="CW25" s="69">
        <v>0</v>
      </c>
      <c r="CZ25" s="69">
        <v>0</v>
      </c>
      <c r="DA25" s="69">
        <v>0</v>
      </c>
      <c r="DB25" s="69">
        <v>0</v>
      </c>
      <c r="DC25" s="69">
        <v>0</v>
      </c>
      <c r="DD25" s="69">
        <v>0</v>
      </c>
      <c r="DE25" s="69">
        <v>0</v>
      </c>
      <c r="DF25" s="69">
        <v>0</v>
      </c>
      <c r="DG25" s="69">
        <v>1</v>
      </c>
      <c r="DM25" s="69" t="s">
        <v>239</v>
      </c>
      <c r="DN25" s="69" t="str">
        <f>"造成["&amp;INDEX(Sheet5!$L$2:$L$11,MATCH(BL25,Sheet5!$J$2:$J$11,0))&amp;":"&amp;BR25&amp;"*"&amp;BS25/1000&amp;"]"&amp;INDEX(Sheet5!$I$2:$I$4,MATCH(BR25,Sheet5!$H$2:$H$4,0))&amp;"的"&amp;INDEX(Sheet5!$K$2:$K$11,MATCH(BL25,Sheet5!$J$2:$J$11,0))</f>
        <v>造成[ui.cs_blue:1*0.05]的火系伤害。</v>
      </c>
      <c r="DO25" s="69"/>
      <c r="DP25" s="69"/>
      <c r="DQ25" s="69"/>
      <c r="DU25" s="69">
        <v>0</v>
      </c>
      <c r="DV25" s="69">
        <v>0</v>
      </c>
      <c r="DW25" s="69">
        <v>0</v>
      </c>
      <c r="DX25" s="69">
        <v>0</v>
      </c>
      <c r="DY25" s="69">
        <v>0</v>
      </c>
    </row>
    <row r="26" spans="1:129" ht="14.25">
      <c r="A26" s="77" t="s">
        <v>277</v>
      </c>
      <c r="B26" s="77">
        <v>0</v>
      </c>
      <c r="J26" s="69">
        <v>0</v>
      </c>
      <c r="P26" s="79" t="s">
        <v>241</v>
      </c>
      <c r="AA26" s="79" t="s">
        <v>242</v>
      </c>
      <c r="AB26" s="79"/>
      <c r="AS26" s="69">
        <v>0</v>
      </c>
      <c r="BK26" s="69">
        <v>3</v>
      </c>
      <c r="BL26" s="79" t="s">
        <v>278</v>
      </c>
      <c r="BM26" s="79" t="s">
        <v>242</v>
      </c>
      <c r="BN26" s="79"/>
      <c r="BO26" s="88"/>
      <c r="BR26" s="79" t="s">
        <v>254</v>
      </c>
      <c r="BY26" s="79" t="s">
        <v>253</v>
      </c>
      <c r="BZ26" s="79" t="s">
        <v>242</v>
      </c>
      <c r="CA26" s="79"/>
      <c r="CB26" s="88"/>
      <c r="CE26" s="79" t="s">
        <v>254</v>
      </c>
      <c r="CF26" s="79" t="s">
        <v>255</v>
      </c>
      <c r="CO26" s="88"/>
      <c r="DM26" s="69" t="s">
        <v>239</v>
      </c>
      <c r="DN26" s="69" t="e">
        <f>"造成["&amp;INDEX(Sheet5!$L$2:$L$11,MATCH(BL26,Sheet5!$J$2:$J$11,0))&amp;":"&amp;BR26&amp;"*"&amp;BS26/1000&amp;"]"&amp;INDEX(Sheet5!$I$2:$I$4,MATCH(BR26,Sheet5!$H$2:$H$4,0))&amp;"的"&amp;INDEX(Sheet5!$K$2:$K$11,MATCH(BL26,Sheet5!$J$2:$J$11,0))</f>
        <v>#N/A</v>
      </c>
      <c r="DO26" s="69"/>
      <c r="DP26" s="69"/>
      <c r="DQ26" s="69"/>
    </row>
    <row r="27" spans="1:129" ht="14.25">
      <c r="A27" s="69">
        <v>81</v>
      </c>
      <c r="B27" s="69">
        <v>0</v>
      </c>
      <c r="C27" s="69">
        <v>1</v>
      </c>
      <c r="D27" s="69" t="s">
        <v>279</v>
      </c>
      <c r="G27" s="69">
        <v>1</v>
      </c>
      <c r="I27" s="69">
        <v>0</v>
      </c>
      <c r="J27" s="69">
        <v>0</v>
      </c>
      <c r="K27" s="69">
        <v>0</v>
      </c>
      <c r="M27" s="69">
        <v>0</v>
      </c>
      <c r="N27" s="69" t="s">
        <v>280</v>
      </c>
      <c r="P27" s="69">
        <v>1</v>
      </c>
      <c r="Q27" s="69">
        <v>0</v>
      </c>
      <c r="R27" s="69">
        <v>0</v>
      </c>
      <c r="S27" s="69">
        <v>0</v>
      </c>
      <c r="T27" s="69">
        <v>0</v>
      </c>
      <c r="U27" s="69">
        <v>0</v>
      </c>
      <c r="V27" s="69">
        <v>0</v>
      </c>
      <c r="W27" s="69">
        <v>0</v>
      </c>
      <c r="X27" s="69">
        <v>0</v>
      </c>
      <c r="Y27" s="69">
        <v>0</v>
      </c>
      <c r="Z27" s="69">
        <v>0</v>
      </c>
      <c r="AA27" s="69">
        <v>2</v>
      </c>
      <c r="AB27" s="69">
        <v>31</v>
      </c>
      <c r="AC27" s="69">
        <v>0</v>
      </c>
      <c r="AD27" s="69">
        <v>0</v>
      </c>
      <c r="AE27" s="69">
        <v>0</v>
      </c>
      <c r="AF27" s="69">
        <v>1</v>
      </c>
      <c r="AG27" s="69">
        <v>0</v>
      </c>
      <c r="AH27" s="69">
        <v>5</v>
      </c>
      <c r="AI27" s="69">
        <v>0</v>
      </c>
      <c r="AJ27" s="69">
        <v>0</v>
      </c>
      <c r="AK27" s="69">
        <v>0</v>
      </c>
      <c r="AL27" s="69">
        <v>0</v>
      </c>
      <c r="AM27" s="69">
        <v>1</v>
      </c>
      <c r="AN27" s="69">
        <v>1</v>
      </c>
      <c r="AO27" s="69">
        <v>0</v>
      </c>
      <c r="AP27" s="69">
        <v>0</v>
      </c>
      <c r="AQ27" s="84">
        <v>0</v>
      </c>
      <c r="AR27" s="69">
        <v>0</v>
      </c>
      <c r="AS27" s="69">
        <v>0</v>
      </c>
      <c r="AT27" s="69">
        <v>0</v>
      </c>
      <c r="AU27" s="69">
        <v>0</v>
      </c>
      <c r="AV27" s="69">
        <v>0</v>
      </c>
      <c r="AW27" s="69">
        <v>0</v>
      </c>
      <c r="AX27" s="69">
        <v>0</v>
      </c>
      <c r="AY27" s="69">
        <v>0</v>
      </c>
      <c r="AZ27" s="69">
        <v>0</v>
      </c>
      <c r="BA27" s="69">
        <v>0</v>
      </c>
      <c r="BB27" s="69">
        <v>0</v>
      </c>
      <c r="BC27" s="69">
        <v>0</v>
      </c>
      <c r="BD27" s="69">
        <v>0</v>
      </c>
      <c r="BE27" s="69">
        <v>0</v>
      </c>
      <c r="BF27" s="69">
        <v>0</v>
      </c>
      <c r="BG27" s="69">
        <v>0</v>
      </c>
      <c r="BH27" s="69">
        <v>0</v>
      </c>
      <c r="BK27" s="69">
        <v>3</v>
      </c>
      <c r="BL27" s="69">
        <v>4</v>
      </c>
      <c r="BM27" s="69">
        <v>2</v>
      </c>
      <c r="BN27" s="69">
        <v>15</v>
      </c>
      <c r="BO27" s="89">
        <v>0</v>
      </c>
      <c r="BP27" s="69">
        <v>1</v>
      </c>
      <c r="BQ27" s="69">
        <v>1</v>
      </c>
      <c r="BR27" s="69">
        <v>1</v>
      </c>
      <c r="BS27" s="69">
        <v>30</v>
      </c>
      <c r="BT27" s="69">
        <v>0</v>
      </c>
      <c r="BU27" s="69">
        <v>0</v>
      </c>
      <c r="BV27" s="69">
        <v>1000</v>
      </c>
      <c r="BW27" s="69">
        <v>0</v>
      </c>
      <c r="BX27" s="69" t="s">
        <v>281</v>
      </c>
      <c r="BY27" s="69">
        <v>10</v>
      </c>
      <c r="BZ27" s="69">
        <v>2</v>
      </c>
      <c r="CA27" s="69">
        <v>31</v>
      </c>
      <c r="CB27" s="89">
        <v>0</v>
      </c>
      <c r="CC27" s="69">
        <v>1</v>
      </c>
      <c r="CD27" s="69">
        <v>1</v>
      </c>
      <c r="CE27" s="69">
        <v>1</v>
      </c>
      <c r="CF27" s="69">
        <v>801</v>
      </c>
      <c r="CG27" s="69">
        <v>0</v>
      </c>
      <c r="CH27" s="69">
        <v>0</v>
      </c>
      <c r="CI27" s="69">
        <v>0</v>
      </c>
      <c r="CJ27" s="69">
        <v>0</v>
      </c>
      <c r="CL27" s="69">
        <v>0</v>
      </c>
      <c r="CM27" s="69">
        <v>0</v>
      </c>
      <c r="CN27" s="69">
        <v>0</v>
      </c>
      <c r="CO27" s="89">
        <v>0</v>
      </c>
      <c r="CP27" s="69">
        <v>0</v>
      </c>
      <c r="CQ27" s="69">
        <v>0</v>
      </c>
      <c r="CR27" s="69">
        <v>0</v>
      </c>
      <c r="CS27" s="69">
        <v>0</v>
      </c>
      <c r="CT27" s="69">
        <v>0</v>
      </c>
      <c r="CU27" s="69">
        <v>0</v>
      </c>
      <c r="CV27" s="69">
        <v>0</v>
      </c>
      <c r="CW27" s="69">
        <v>0</v>
      </c>
      <c r="CZ27" s="69">
        <v>0</v>
      </c>
      <c r="DA27" s="69">
        <v>0</v>
      </c>
      <c r="DB27" s="69">
        <v>0</v>
      </c>
      <c r="DC27" s="69">
        <v>0</v>
      </c>
      <c r="DD27" s="69">
        <v>0</v>
      </c>
      <c r="DE27" s="69">
        <v>0</v>
      </c>
      <c r="DF27" s="69">
        <v>0</v>
      </c>
      <c r="DG27" s="69">
        <v>1</v>
      </c>
      <c r="DM27" s="69" t="s">
        <v>239</v>
      </c>
      <c r="DN27" s="69" t="str">
        <f>"造成["&amp;INDEX(Sheet5!$L$2:$L$11,MATCH(BL27,Sheet5!$J$2:$J$11,0))&amp;":"&amp;BR27&amp;"*"&amp;BS27/1000&amp;"]"&amp;INDEX(Sheet5!$I$2:$I$4,MATCH(BR27,Sheet5!$H$2:$H$4,0))&amp;"的"&amp;INDEX(Sheet5!$K$2:$K$11,MATCH(BL27,Sheet5!$J$2:$J$11,0))</f>
        <v>造成[ui.cs_blue:1*0.03]的寒系伤害。</v>
      </c>
      <c r="DO27" s="69"/>
      <c r="DP27" s="69"/>
      <c r="DQ27" s="69"/>
      <c r="DU27" s="69">
        <v>0</v>
      </c>
      <c r="DV27" s="69">
        <v>0</v>
      </c>
      <c r="DW27" s="69">
        <v>0</v>
      </c>
      <c r="DX27" s="69">
        <v>0</v>
      </c>
      <c r="DY27" s="69">
        <v>0</v>
      </c>
    </row>
    <row r="28" spans="1:129" ht="14.25">
      <c r="A28" s="77" t="s">
        <v>282</v>
      </c>
      <c r="B28" s="77">
        <v>0</v>
      </c>
      <c r="J28" s="69">
        <v>0</v>
      </c>
      <c r="P28" s="79" t="s">
        <v>271</v>
      </c>
      <c r="AA28" s="79" t="s">
        <v>242</v>
      </c>
      <c r="AB28" s="79"/>
      <c r="AS28" s="69">
        <v>0</v>
      </c>
      <c r="BK28" s="69">
        <v>3</v>
      </c>
      <c r="BL28" s="79" t="s">
        <v>278</v>
      </c>
      <c r="BM28" s="79" t="s">
        <v>242</v>
      </c>
      <c r="BN28" s="79"/>
      <c r="BO28" s="88"/>
      <c r="BR28" s="79" t="s">
        <v>254</v>
      </c>
      <c r="BY28" s="79" t="s">
        <v>253</v>
      </c>
      <c r="BZ28" s="79" t="s">
        <v>242</v>
      </c>
      <c r="CA28" s="79"/>
      <c r="CB28" s="88"/>
      <c r="CE28" s="79" t="s">
        <v>254</v>
      </c>
      <c r="CF28" s="79" t="s">
        <v>255</v>
      </c>
      <c r="CO28" s="88"/>
      <c r="DM28" s="69" t="s">
        <v>239</v>
      </c>
      <c r="DN28" s="69" t="e">
        <f>"造成["&amp;INDEX(Sheet5!$L$2:$L$11,MATCH(BL28,Sheet5!$J$2:$J$11,0))&amp;":"&amp;BR28&amp;"*"&amp;BS28/1000&amp;"]"&amp;INDEX(Sheet5!$I$2:$I$4,MATCH(BR28,Sheet5!$H$2:$H$4,0))&amp;"的"&amp;INDEX(Sheet5!$K$2:$K$11,MATCH(BL28,Sheet5!$J$2:$J$11,0))</f>
        <v>#N/A</v>
      </c>
      <c r="DO28" s="69"/>
      <c r="DP28" s="69"/>
      <c r="DQ28" s="69"/>
    </row>
    <row r="29" spans="1:129" ht="14.25">
      <c r="A29" s="69">
        <v>82</v>
      </c>
      <c r="B29" s="69">
        <v>0</v>
      </c>
      <c r="C29" s="69">
        <v>1</v>
      </c>
      <c r="D29" s="69" t="s">
        <v>279</v>
      </c>
      <c r="G29" s="69">
        <v>1</v>
      </c>
      <c r="I29" s="69">
        <v>0</v>
      </c>
      <c r="J29" s="69">
        <v>0</v>
      </c>
      <c r="K29" s="69">
        <v>0</v>
      </c>
      <c r="M29" s="69">
        <v>0</v>
      </c>
      <c r="N29" s="69" t="s">
        <v>280</v>
      </c>
      <c r="P29" s="69">
        <v>2</v>
      </c>
      <c r="Q29" s="69">
        <v>0</v>
      </c>
      <c r="R29" s="69">
        <v>0</v>
      </c>
      <c r="S29" s="69">
        <v>0</v>
      </c>
      <c r="T29" s="69">
        <v>0</v>
      </c>
      <c r="U29" s="69">
        <v>0</v>
      </c>
      <c r="V29" s="69">
        <v>0</v>
      </c>
      <c r="W29" s="69">
        <v>0</v>
      </c>
      <c r="X29" s="69">
        <v>0</v>
      </c>
      <c r="Y29" s="69">
        <v>0</v>
      </c>
      <c r="Z29" s="69">
        <v>0</v>
      </c>
      <c r="AA29" s="69">
        <v>2</v>
      </c>
      <c r="AB29" s="69">
        <v>31</v>
      </c>
      <c r="AC29" s="69">
        <v>0</v>
      </c>
      <c r="AD29" s="69">
        <v>0</v>
      </c>
      <c r="AE29" s="69">
        <v>0</v>
      </c>
      <c r="AF29" s="69">
        <v>0</v>
      </c>
      <c r="AG29" s="69">
        <v>0</v>
      </c>
      <c r="AH29" s="69">
        <v>8</v>
      </c>
      <c r="AI29" s="69">
        <v>0</v>
      </c>
      <c r="AJ29" s="69">
        <v>0</v>
      </c>
      <c r="AK29" s="69">
        <v>0</v>
      </c>
      <c r="AL29" s="69">
        <v>0</v>
      </c>
      <c r="AM29" s="69">
        <v>1</v>
      </c>
      <c r="AN29" s="69">
        <v>1</v>
      </c>
      <c r="AO29" s="69">
        <v>0</v>
      </c>
      <c r="AP29" s="69">
        <v>0.5</v>
      </c>
      <c r="AQ29" s="84">
        <v>1</v>
      </c>
      <c r="AR29" s="69">
        <v>0</v>
      </c>
      <c r="AS29" s="69">
        <v>0</v>
      </c>
      <c r="AT29" s="69">
        <v>0</v>
      </c>
      <c r="AU29" s="69">
        <v>0</v>
      </c>
      <c r="AV29" s="69">
        <v>0</v>
      </c>
      <c r="AW29" s="69">
        <v>0</v>
      </c>
      <c r="AX29" s="69">
        <v>0</v>
      </c>
      <c r="AY29" s="69">
        <v>0</v>
      </c>
      <c r="AZ29" s="69">
        <v>0</v>
      </c>
      <c r="BA29" s="69">
        <v>0</v>
      </c>
      <c r="BB29" s="69">
        <v>0</v>
      </c>
      <c r="BC29" s="69">
        <v>0</v>
      </c>
      <c r="BD29" s="69">
        <v>0</v>
      </c>
      <c r="BE29" s="69">
        <v>0</v>
      </c>
      <c r="BF29" s="69">
        <v>0</v>
      </c>
      <c r="BG29" s="69">
        <v>0</v>
      </c>
      <c r="BH29" s="69">
        <v>0</v>
      </c>
      <c r="BK29" s="69">
        <v>3</v>
      </c>
      <c r="BL29" s="69">
        <v>4</v>
      </c>
      <c r="BM29" s="69">
        <v>2</v>
      </c>
      <c r="BN29" s="69">
        <v>15</v>
      </c>
      <c r="BO29" s="89">
        <v>0</v>
      </c>
      <c r="BP29" s="69">
        <v>1</v>
      </c>
      <c r="BQ29" s="69">
        <v>1</v>
      </c>
      <c r="BR29" s="69">
        <v>1</v>
      </c>
      <c r="BS29" s="69">
        <v>30</v>
      </c>
      <c r="BT29" s="69">
        <v>0</v>
      </c>
      <c r="BU29" s="69">
        <v>0</v>
      </c>
      <c r="BV29" s="69">
        <v>1000</v>
      </c>
      <c r="BW29" s="69">
        <v>0</v>
      </c>
      <c r="BX29" s="69" t="s">
        <v>281</v>
      </c>
      <c r="BY29" s="69">
        <v>10</v>
      </c>
      <c r="BZ29" s="69">
        <v>2</v>
      </c>
      <c r="CA29" s="69">
        <v>31</v>
      </c>
      <c r="CB29" s="89">
        <v>0</v>
      </c>
      <c r="CC29" s="69">
        <v>1</v>
      </c>
      <c r="CD29" s="69">
        <v>1</v>
      </c>
      <c r="CE29" s="69">
        <v>1</v>
      </c>
      <c r="CF29" s="69">
        <v>801</v>
      </c>
      <c r="CG29" s="69">
        <v>0</v>
      </c>
      <c r="CH29" s="69">
        <v>0</v>
      </c>
      <c r="CI29" s="69">
        <v>0</v>
      </c>
      <c r="CJ29" s="69">
        <v>0</v>
      </c>
      <c r="CL29" s="69">
        <v>0</v>
      </c>
      <c r="CM29" s="69">
        <v>0</v>
      </c>
      <c r="CN29" s="69">
        <v>0</v>
      </c>
      <c r="CO29" s="89">
        <v>0</v>
      </c>
      <c r="CP29" s="69">
        <v>0</v>
      </c>
      <c r="CQ29" s="69">
        <v>0</v>
      </c>
      <c r="CR29" s="69">
        <v>0</v>
      </c>
      <c r="CS29" s="69">
        <v>0</v>
      </c>
      <c r="CT29" s="69">
        <v>0</v>
      </c>
      <c r="CU29" s="69">
        <v>0</v>
      </c>
      <c r="CV29" s="69">
        <v>0</v>
      </c>
      <c r="CW29" s="69">
        <v>0</v>
      </c>
      <c r="CZ29" s="69">
        <v>0</v>
      </c>
      <c r="DA29" s="69">
        <v>0</v>
      </c>
      <c r="DB29" s="69">
        <v>0</v>
      </c>
      <c r="DC29" s="69">
        <v>0</v>
      </c>
      <c r="DD29" s="69">
        <v>0</v>
      </c>
      <c r="DE29" s="69">
        <v>0</v>
      </c>
      <c r="DF29" s="69">
        <v>0</v>
      </c>
      <c r="DG29" s="69">
        <v>1</v>
      </c>
      <c r="DM29" s="69" t="s">
        <v>239</v>
      </c>
      <c r="DN29" s="69" t="str">
        <f>"造成["&amp;INDEX(Sheet5!$L$2:$L$11,MATCH(BL29,Sheet5!$J$2:$J$11,0))&amp;":"&amp;BR29&amp;"*"&amp;BS29/1000&amp;"]"&amp;INDEX(Sheet5!$I$2:$I$4,MATCH(BR29,Sheet5!$H$2:$H$4,0))&amp;"的"&amp;INDEX(Sheet5!$K$2:$K$11,MATCH(BL29,Sheet5!$J$2:$J$11,0))</f>
        <v>造成[ui.cs_blue:1*0.03]的寒系伤害。</v>
      </c>
      <c r="DO29" s="69"/>
      <c r="DP29" s="69"/>
      <c r="DQ29" s="69"/>
      <c r="DU29" s="69">
        <v>0</v>
      </c>
      <c r="DV29" s="69">
        <v>0</v>
      </c>
      <c r="DW29" s="69">
        <v>0</v>
      </c>
      <c r="DX29" s="69">
        <v>0</v>
      </c>
      <c r="DY29" s="69">
        <v>0</v>
      </c>
    </row>
    <row r="30" spans="1:129" ht="14.25">
      <c r="A30" s="77" t="s">
        <v>283</v>
      </c>
      <c r="B30" s="77">
        <v>0</v>
      </c>
      <c r="J30" s="69">
        <v>0</v>
      </c>
      <c r="P30" s="79" t="s">
        <v>284</v>
      </c>
      <c r="AA30" s="79" t="s">
        <v>242</v>
      </c>
      <c r="AB30" s="79"/>
      <c r="AS30" s="69">
        <v>0</v>
      </c>
      <c r="BK30" s="69">
        <v>3</v>
      </c>
      <c r="BL30" s="79" t="s">
        <v>285</v>
      </c>
      <c r="BM30" s="79" t="s">
        <v>242</v>
      </c>
      <c r="BN30" s="79"/>
      <c r="BO30" s="88"/>
      <c r="BR30" s="79" t="s">
        <v>254</v>
      </c>
      <c r="BY30" s="79" t="s">
        <v>253</v>
      </c>
      <c r="BZ30" s="79" t="s">
        <v>242</v>
      </c>
      <c r="CB30" s="88"/>
      <c r="CE30" s="79" t="s">
        <v>254</v>
      </c>
      <c r="CF30" s="79" t="s">
        <v>255</v>
      </c>
      <c r="CO30" s="88"/>
      <c r="DM30" s="69" t="s">
        <v>239</v>
      </c>
      <c r="DN30" s="69" t="e">
        <f>"造成["&amp;INDEX(Sheet5!$L$2:$L$11,MATCH(BL30,Sheet5!$J$2:$J$11,0))&amp;":"&amp;BR30&amp;"*"&amp;BS30/1000&amp;"]"&amp;INDEX(Sheet5!$I$2:$I$4,MATCH(BR30,Sheet5!$H$2:$H$4,0))&amp;"的"&amp;INDEX(Sheet5!$K$2:$K$11,MATCH(BL30,Sheet5!$J$2:$J$11,0))</f>
        <v>#N/A</v>
      </c>
      <c r="DO30" s="69"/>
      <c r="DP30" s="69"/>
      <c r="DQ30" s="69"/>
    </row>
    <row r="31" spans="1:129" ht="14.25">
      <c r="A31" s="69">
        <v>91</v>
      </c>
      <c r="B31" s="69">
        <v>0</v>
      </c>
      <c r="C31" s="69">
        <v>1</v>
      </c>
      <c r="D31" s="69" t="s">
        <v>286</v>
      </c>
      <c r="G31" s="69">
        <v>1</v>
      </c>
      <c r="I31" s="69">
        <v>0</v>
      </c>
      <c r="J31" s="69">
        <v>0</v>
      </c>
      <c r="K31" s="69">
        <v>0</v>
      </c>
      <c r="M31" s="69">
        <v>0</v>
      </c>
      <c r="N31" s="69" t="s">
        <v>287</v>
      </c>
      <c r="P31" s="69">
        <v>4</v>
      </c>
      <c r="Q31" s="69">
        <v>0</v>
      </c>
      <c r="R31" s="69">
        <v>0</v>
      </c>
      <c r="S31" s="69">
        <v>0</v>
      </c>
      <c r="T31" s="69">
        <v>0</v>
      </c>
      <c r="U31" s="69">
        <v>0</v>
      </c>
      <c r="V31" s="69">
        <v>0</v>
      </c>
      <c r="W31" s="69">
        <v>0</v>
      </c>
      <c r="X31" s="69">
        <v>0</v>
      </c>
      <c r="Y31" s="69">
        <v>0</v>
      </c>
      <c r="Z31" s="69">
        <v>0</v>
      </c>
      <c r="AA31" s="69">
        <v>2</v>
      </c>
      <c r="AB31" s="69">
        <v>31</v>
      </c>
      <c r="AC31" s="69">
        <v>0</v>
      </c>
      <c r="AD31" s="69">
        <v>0</v>
      </c>
      <c r="AE31" s="69">
        <v>0</v>
      </c>
      <c r="AF31" s="69">
        <v>0</v>
      </c>
      <c r="AG31" s="69">
        <v>0</v>
      </c>
      <c r="AH31" s="69">
        <v>5</v>
      </c>
      <c r="AI31" s="69">
        <v>0</v>
      </c>
      <c r="AJ31" s="69">
        <v>0</v>
      </c>
      <c r="AK31" s="69">
        <v>0</v>
      </c>
      <c r="AL31" s="69">
        <v>0</v>
      </c>
      <c r="AM31" s="69">
        <v>1</v>
      </c>
      <c r="AN31" s="69">
        <v>1</v>
      </c>
      <c r="AO31" s="69">
        <v>0</v>
      </c>
      <c r="AP31" s="69">
        <v>0</v>
      </c>
      <c r="AQ31" s="84">
        <v>0</v>
      </c>
      <c r="AR31" s="69">
        <v>0</v>
      </c>
      <c r="AS31" s="69">
        <v>0</v>
      </c>
      <c r="AT31" s="69">
        <v>0</v>
      </c>
      <c r="AU31" s="69">
        <v>0</v>
      </c>
      <c r="AV31" s="69">
        <v>1</v>
      </c>
      <c r="AW31" s="69">
        <v>4</v>
      </c>
      <c r="AX31" s="69">
        <v>1</v>
      </c>
      <c r="AY31" s="69">
        <v>5000</v>
      </c>
      <c r="AZ31" s="69">
        <v>1000</v>
      </c>
      <c r="BA31" s="69">
        <v>0</v>
      </c>
      <c r="BB31" s="69">
        <v>0</v>
      </c>
      <c r="BC31" s="69">
        <v>0</v>
      </c>
      <c r="BD31" s="69">
        <v>0</v>
      </c>
      <c r="BE31" s="69">
        <v>0</v>
      </c>
      <c r="BF31" s="69">
        <v>0</v>
      </c>
      <c r="BG31" s="69">
        <v>0</v>
      </c>
      <c r="BH31" s="69">
        <v>0</v>
      </c>
      <c r="BK31" s="69">
        <v>3</v>
      </c>
      <c r="BL31" s="69">
        <v>5</v>
      </c>
      <c r="BM31" s="69">
        <v>2</v>
      </c>
      <c r="BN31" s="69">
        <v>15</v>
      </c>
      <c r="BO31" s="89">
        <v>0</v>
      </c>
      <c r="BP31" s="69">
        <v>1</v>
      </c>
      <c r="BQ31" s="69">
        <v>1</v>
      </c>
      <c r="BR31" s="69">
        <v>1</v>
      </c>
      <c r="BS31" s="69">
        <v>20</v>
      </c>
      <c r="BT31" s="69">
        <v>0</v>
      </c>
      <c r="BU31" s="69">
        <v>0</v>
      </c>
      <c r="BV31" s="69">
        <v>1000</v>
      </c>
      <c r="BW31" s="69">
        <v>0</v>
      </c>
      <c r="BY31" s="69">
        <v>10</v>
      </c>
      <c r="BZ31" s="69">
        <v>2</v>
      </c>
      <c r="CA31" s="69">
        <v>31</v>
      </c>
      <c r="CB31" s="89">
        <v>0</v>
      </c>
      <c r="CC31" s="69">
        <v>1</v>
      </c>
      <c r="CD31" s="69">
        <v>1</v>
      </c>
      <c r="CE31" s="69">
        <v>1</v>
      </c>
      <c r="CF31" s="69">
        <v>901</v>
      </c>
      <c r="CG31" s="69">
        <v>0</v>
      </c>
      <c r="CH31" s="69">
        <v>0</v>
      </c>
      <c r="CI31" s="69">
        <v>0</v>
      </c>
      <c r="CJ31" s="69">
        <v>0</v>
      </c>
      <c r="CL31" s="69">
        <v>0</v>
      </c>
      <c r="CM31" s="69">
        <v>0</v>
      </c>
      <c r="CN31" s="69">
        <v>0</v>
      </c>
      <c r="CO31" s="89">
        <v>0</v>
      </c>
      <c r="CP31" s="69">
        <v>0</v>
      </c>
      <c r="CQ31" s="69">
        <v>0</v>
      </c>
      <c r="CR31" s="69">
        <v>0</v>
      </c>
      <c r="CS31" s="69">
        <v>0</v>
      </c>
      <c r="CT31" s="69">
        <v>0</v>
      </c>
      <c r="CU31" s="69">
        <v>0</v>
      </c>
      <c r="CV31" s="69">
        <v>0</v>
      </c>
      <c r="CW31" s="69">
        <v>0</v>
      </c>
      <c r="CZ31" s="69">
        <v>0</v>
      </c>
      <c r="DA31" s="69">
        <v>0</v>
      </c>
      <c r="DB31" s="69">
        <v>0</v>
      </c>
      <c r="DC31" s="69">
        <v>0</v>
      </c>
      <c r="DD31" s="69">
        <v>0</v>
      </c>
      <c r="DE31" s="69">
        <v>0</v>
      </c>
      <c r="DF31" s="69">
        <v>0</v>
      </c>
      <c r="DG31" s="69">
        <v>1</v>
      </c>
      <c r="DM31" s="69" t="s">
        <v>239</v>
      </c>
      <c r="DN31" s="69" t="str">
        <f>"造成["&amp;INDEX(Sheet5!$L$2:$L$11,MATCH(BL31,Sheet5!$J$2:$J$11,0))&amp;":"&amp;BR31&amp;"*"&amp;BS31/1000&amp;"]"&amp;INDEX(Sheet5!$I$2:$I$4,MATCH(BR31,Sheet5!$H$2:$H$4,0))&amp;"的"&amp;INDEX(Sheet5!$K$2:$K$11,MATCH(BL31,Sheet5!$J$2:$J$11,0))</f>
        <v>造成[ui.cs_blue:1*0.02]的雷系伤害。</v>
      </c>
      <c r="DO31" s="69"/>
      <c r="DP31" s="69"/>
      <c r="DQ31" s="69"/>
      <c r="DU31" s="69">
        <v>0</v>
      </c>
      <c r="DV31" s="69">
        <v>0</v>
      </c>
      <c r="DW31" s="69">
        <v>0</v>
      </c>
      <c r="DX31" s="69">
        <v>0</v>
      </c>
      <c r="DY31" s="69">
        <v>0</v>
      </c>
    </row>
    <row r="32" spans="1:129" ht="14.25">
      <c r="A32" s="77" t="s">
        <v>288</v>
      </c>
      <c r="B32" s="77">
        <v>0</v>
      </c>
      <c r="J32" s="69">
        <v>0</v>
      </c>
      <c r="P32" s="79" t="s">
        <v>289</v>
      </c>
      <c r="AA32" s="79" t="s">
        <v>249</v>
      </c>
      <c r="AB32" s="79"/>
      <c r="AS32" s="69">
        <v>0</v>
      </c>
      <c r="BK32" s="69">
        <v>3</v>
      </c>
      <c r="BL32" s="79" t="s">
        <v>290</v>
      </c>
      <c r="BM32" s="79" t="s">
        <v>249</v>
      </c>
      <c r="BN32" s="79"/>
      <c r="BO32" s="88"/>
      <c r="BR32" s="79" t="s">
        <v>254</v>
      </c>
      <c r="BY32" s="79" t="s">
        <v>253</v>
      </c>
      <c r="BZ32" s="79" t="s">
        <v>242</v>
      </c>
      <c r="CA32" s="79"/>
      <c r="CB32" s="88"/>
      <c r="CE32" s="79" t="s">
        <v>254</v>
      </c>
      <c r="CF32" s="79" t="s">
        <v>255</v>
      </c>
      <c r="CO32" s="88"/>
      <c r="DM32" s="69" t="s">
        <v>239</v>
      </c>
      <c r="DN32" s="69" t="e">
        <f>"造成["&amp;INDEX(Sheet5!$L$2:$L$11,MATCH(BL32,Sheet5!$J$2:$J$11,0))&amp;":"&amp;BR32&amp;"*"&amp;BS32/1000&amp;"]"&amp;INDEX(Sheet5!$I$2:$I$4,MATCH(BR32,Sheet5!$H$2:$H$4,0))&amp;"的"&amp;INDEX(Sheet5!$K$2:$K$11,MATCH(BL32,Sheet5!$J$2:$J$11,0))</f>
        <v>#N/A</v>
      </c>
      <c r="DO32" s="69"/>
      <c r="DP32" s="69"/>
      <c r="DQ32" s="69"/>
    </row>
    <row r="33" spans="1:129" ht="14.25">
      <c r="A33" s="69">
        <v>101</v>
      </c>
      <c r="B33" s="69">
        <v>0</v>
      </c>
      <c r="C33" s="69">
        <v>1</v>
      </c>
      <c r="D33" s="69" t="s">
        <v>291</v>
      </c>
      <c r="G33" s="69">
        <v>1</v>
      </c>
      <c r="I33" s="69">
        <v>0</v>
      </c>
      <c r="J33" s="69">
        <v>0</v>
      </c>
      <c r="K33" s="69">
        <v>0</v>
      </c>
      <c r="M33" s="69">
        <v>0</v>
      </c>
      <c r="P33" s="69">
        <v>1</v>
      </c>
      <c r="Q33" s="69">
        <v>0</v>
      </c>
      <c r="R33" s="69">
        <v>0</v>
      </c>
      <c r="S33" s="69">
        <v>0</v>
      </c>
      <c r="T33" s="69">
        <v>0</v>
      </c>
      <c r="U33" s="69">
        <v>0</v>
      </c>
      <c r="V33" s="69">
        <v>0</v>
      </c>
      <c r="W33" s="69">
        <v>0</v>
      </c>
      <c r="X33" s="69">
        <v>0</v>
      </c>
      <c r="Y33" s="69">
        <v>0</v>
      </c>
      <c r="Z33" s="69">
        <v>0</v>
      </c>
      <c r="AA33" s="69">
        <v>1</v>
      </c>
      <c r="AB33" s="69">
        <v>31</v>
      </c>
      <c r="AC33" s="69">
        <v>0</v>
      </c>
      <c r="AD33" s="69">
        <v>0</v>
      </c>
      <c r="AE33" s="69">
        <v>0</v>
      </c>
      <c r="AF33" s="69">
        <v>0</v>
      </c>
      <c r="AG33" s="69">
        <v>0</v>
      </c>
      <c r="AH33" s="69">
        <v>5</v>
      </c>
      <c r="AI33" s="69">
        <v>0</v>
      </c>
      <c r="AJ33" s="69">
        <v>0</v>
      </c>
      <c r="AK33" s="69">
        <v>0</v>
      </c>
      <c r="AL33" s="69">
        <v>0</v>
      </c>
      <c r="AM33" s="69">
        <v>1</v>
      </c>
      <c r="AN33" s="69">
        <v>1</v>
      </c>
      <c r="AO33" s="69">
        <v>0</v>
      </c>
      <c r="AP33" s="69">
        <v>0</v>
      </c>
      <c r="AQ33" s="84">
        <v>0</v>
      </c>
      <c r="AR33" s="69">
        <v>0</v>
      </c>
      <c r="AS33" s="69">
        <v>0</v>
      </c>
      <c r="AT33" s="69">
        <v>0</v>
      </c>
      <c r="AU33" s="69">
        <v>0</v>
      </c>
      <c r="AV33" s="69">
        <v>0</v>
      </c>
      <c r="AW33" s="69">
        <v>0</v>
      </c>
      <c r="AX33" s="69">
        <v>0</v>
      </c>
      <c r="AY33" s="69">
        <v>0</v>
      </c>
      <c r="AZ33" s="69">
        <v>0</v>
      </c>
      <c r="BA33" s="69">
        <v>0</v>
      </c>
      <c r="BB33" s="69">
        <v>0</v>
      </c>
      <c r="BC33" s="69">
        <v>0</v>
      </c>
      <c r="BD33" s="69">
        <v>0</v>
      </c>
      <c r="BE33" s="69">
        <v>0</v>
      </c>
      <c r="BF33" s="69">
        <v>0</v>
      </c>
      <c r="BG33" s="69">
        <v>0</v>
      </c>
      <c r="BH33" s="69">
        <v>0</v>
      </c>
      <c r="BK33" s="69">
        <v>3</v>
      </c>
      <c r="BL33" s="69">
        <v>11</v>
      </c>
      <c r="BM33" s="69">
        <v>1</v>
      </c>
      <c r="BN33" s="69">
        <v>15</v>
      </c>
      <c r="BO33" s="89">
        <v>0</v>
      </c>
      <c r="BP33" s="69">
        <v>1</v>
      </c>
      <c r="BQ33" s="69">
        <v>1</v>
      </c>
      <c r="BR33" s="69">
        <v>1</v>
      </c>
      <c r="BS33" s="69">
        <v>104</v>
      </c>
      <c r="BT33" s="69">
        <v>0</v>
      </c>
      <c r="BU33" s="69">
        <v>0</v>
      </c>
      <c r="BV33" s="69">
        <v>1000</v>
      </c>
      <c r="BW33" s="69">
        <v>0</v>
      </c>
      <c r="BY33" s="69">
        <v>10</v>
      </c>
      <c r="BZ33" s="69">
        <v>2</v>
      </c>
      <c r="CA33" s="69">
        <v>31</v>
      </c>
      <c r="CB33" s="89">
        <v>0</v>
      </c>
      <c r="CC33" s="69">
        <v>1</v>
      </c>
      <c r="CD33" s="69">
        <v>1</v>
      </c>
      <c r="CE33" s="69">
        <v>1</v>
      </c>
      <c r="CF33" s="69">
        <v>901</v>
      </c>
      <c r="CG33" s="69">
        <v>0</v>
      </c>
      <c r="CH33" s="69">
        <v>0</v>
      </c>
      <c r="CI33" s="69">
        <v>0</v>
      </c>
      <c r="CJ33" s="69">
        <v>0</v>
      </c>
      <c r="CL33" s="69">
        <v>0</v>
      </c>
      <c r="CM33" s="69">
        <v>0</v>
      </c>
      <c r="CN33" s="69">
        <v>0</v>
      </c>
      <c r="CO33" s="89">
        <v>0</v>
      </c>
      <c r="CP33" s="69">
        <v>0</v>
      </c>
      <c r="CQ33" s="69">
        <v>0</v>
      </c>
      <c r="CR33" s="69">
        <v>0</v>
      </c>
      <c r="CS33" s="69">
        <v>0</v>
      </c>
      <c r="CT33" s="69">
        <v>0</v>
      </c>
      <c r="CU33" s="69">
        <v>0</v>
      </c>
      <c r="CV33" s="69">
        <v>0</v>
      </c>
      <c r="CW33" s="69">
        <v>0</v>
      </c>
      <c r="CZ33" s="69">
        <v>0</v>
      </c>
      <c r="DA33" s="69">
        <v>0</v>
      </c>
      <c r="DB33" s="69">
        <v>0</v>
      </c>
      <c r="DC33" s="69">
        <v>0</v>
      </c>
      <c r="DD33" s="69">
        <v>0</v>
      </c>
      <c r="DE33" s="69">
        <v>0</v>
      </c>
      <c r="DF33" s="69">
        <v>0</v>
      </c>
      <c r="DG33" s="69">
        <v>1</v>
      </c>
      <c r="DM33" s="69" t="s">
        <v>239</v>
      </c>
      <c r="DN33" s="69" t="e">
        <f>"造成["&amp;INDEX(Sheet5!$L$2:$L$11,MATCH(BL33,Sheet5!$J$2:$J$11,0))&amp;":"&amp;BR33&amp;"*"&amp;BS33/1000&amp;"]"&amp;INDEX(Sheet5!$I$2:$I$4,MATCH(BR33,Sheet5!$H$2:$H$4,0))&amp;"的"&amp;INDEX(Sheet5!$K$2:$K$11,MATCH(BL33,Sheet5!$J$2:$J$11,0))</f>
        <v>#N/A</v>
      </c>
      <c r="DO33" s="69"/>
      <c r="DP33" s="69"/>
      <c r="DQ33" s="69"/>
      <c r="DU33" s="69">
        <v>0</v>
      </c>
      <c r="DV33" s="69">
        <v>0</v>
      </c>
      <c r="DW33" s="69">
        <v>0</v>
      </c>
      <c r="DX33" s="69">
        <v>0</v>
      </c>
      <c r="DY33" s="69">
        <v>0</v>
      </c>
    </row>
    <row r="34" spans="1:129" ht="14.25">
      <c r="A34" s="77" t="s">
        <v>292</v>
      </c>
      <c r="B34" s="77">
        <v>0</v>
      </c>
      <c r="J34" s="69">
        <v>0</v>
      </c>
      <c r="P34" s="79" t="s">
        <v>241</v>
      </c>
      <c r="AA34" s="79" t="s">
        <v>249</v>
      </c>
      <c r="AB34" s="79"/>
      <c r="AS34" s="69">
        <v>0</v>
      </c>
      <c r="BK34" s="69">
        <v>3</v>
      </c>
      <c r="BL34" s="79" t="s">
        <v>248</v>
      </c>
      <c r="BM34" s="79" t="s">
        <v>249</v>
      </c>
      <c r="BN34" s="79"/>
      <c r="BO34" s="88"/>
      <c r="BR34" s="79" t="s">
        <v>254</v>
      </c>
      <c r="BY34" s="79" t="s">
        <v>253</v>
      </c>
      <c r="BZ34" s="79" t="s">
        <v>249</v>
      </c>
      <c r="CA34" s="79"/>
      <c r="CB34" s="88"/>
      <c r="CE34" s="79" t="s">
        <v>254</v>
      </c>
      <c r="CF34" s="79" t="s">
        <v>255</v>
      </c>
      <c r="CO34" s="88"/>
      <c r="DM34" s="69" t="s">
        <v>239</v>
      </c>
      <c r="DN34" s="69" t="e">
        <f>"造成["&amp;INDEX(Sheet5!$L$2:$L$11,MATCH(BL34,Sheet5!$J$2:$J$11,0))&amp;":"&amp;BR34&amp;"*"&amp;BS34/1000&amp;"]"&amp;INDEX(Sheet5!$I$2:$I$4,MATCH(BR34,Sheet5!$H$2:$H$4,0))&amp;"的"&amp;INDEX(Sheet5!$K$2:$K$11,MATCH(BL34,Sheet5!$J$2:$J$11,0))</f>
        <v>#N/A</v>
      </c>
      <c r="DO34" s="69"/>
      <c r="DP34" s="69"/>
      <c r="DQ34" s="69"/>
    </row>
    <row r="35" spans="1:129" ht="14.25">
      <c r="A35" s="69">
        <v>131</v>
      </c>
      <c r="B35" s="69">
        <v>0</v>
      </c>
      <c r="C35" s="69">
        <v>1</v>
      </c>
      <c r="D35" s="69" t="s">
        <v>293</v>
      </c>
      <c r="G35" s="69">
        <v>1</v>
      </c>
      <c r="I35" s="69">
        <v>0</v>
      </c>
      <c r="J35" s="69">
        <v>0</v>
      </c>
      <c r="K35" s="69">
        <v>0</v>
      </c>
      <c r="M35" s="69">
        <v>0</v>
      </c>
      <c r="P35" s="69">
        <v>1</v>
      </c>
      <c r="Q35" s="69">
        <v>0</v>
      </c>
      <c r="R35" s="69">
        <v>0</v>
      </c>
      <c r="S35" s="69">
        <v>0</v>
      </c>
      <c r="T35" s="69">
        <v>0</v>
      </c>
      <c r="U35" s="69">
        <v>0</v>
      </c>
      <c r="V35" s="69">
        <v>0</v>
      </c>
      <c r="W35" s="69">
        <v>0</v>
      </c>
      <c r="X35" s="69">
        <v>0</v>
      </c>
      <c r="Y35" s="69">
        <v>0</v>
      </c>
      <c r="Z35" s="69">
        <v>0</v>
      </c>
      <c r="AA35" s="69">
        <v>1</v>
      </c>
      <c r="AB35" s="69">
        <v>31</v>
      </c>
      <c r="AC35" s="69">
        <v>0</v>
      </c>
      <c r="AD35" s="69">
        <v>0</v>
      </c>
      <c r="AE35" s="69">
        <v>0</v>
      </c>
      <c r="AF35" s="69">
        <v>1</v>
      </c>
      <c r="AG35" s="69">
        <v>0</v>
      </c>
      <c r="AH35" s="69">
        <v>0</v>
      </c>
      <c r="AI35" s="69">
        <v>0</v>
      </c>
      <c r="AJ35" s="69">
        <v>0</v>
      </c>
      <c r="AK35" s="69">
        <v>0</v>
      </c>
      <c r="AL35" s="69">
        <v>0</v>
      </c>
      <c r="AM35" s="69">
        <v>1</v>
      </c>
      <c r="AN35" s="69">
        <v>1</v>
      </c>
      <c r="AO35" s="69">
        <v>0</v>
      </c>
      <c r="AP35" s="69">
        <v>0</v>
      </c>
      <c r="AQ35" s="84">
        <v>0</v>
      </c>
      <c r="AR35" s="69">
        <v>0</v>
      </c>
      <c r="AS35" s="69">
        <v>0</v>
      </c>
      <c r="AT35" s="69">
        <v>0</v>
      </c>
      <c r="AU35" s="69">
        <v>0</v>
      </c>
      <c r="AV35" s="69">
        <v>0</v>
      </c>
      <c r="AW35" s="69">
        <v>0</v>
      </c>
      <c r="AX35" s="69">
        <v>0</v>
      </c>
      <c r="AY35" s="69">
        <v>0</v>
      </c>
      <c r="AZ35" s="69">
        <v>0</v>
      </c>
      <c r="BA35" s="69">
        <v>0</v>
      </c>
      <c r="BB35" s="69">
        <v>0</v>
      </c>
      <c r="BC35" s="69">
        <v>0</v>
      </c>
      <c r="BD35" s="69">
        <v>0</v>
      </c>
      <c r="BE35" s="69">
        <v>0</v>
      </c>
      <c r="BF35" s="69">
        <v>0</v>
      </c>
      <c r="BG35" s="69">
        <v>0</v>
      </c>
      <c r="BH35" s="69">
        <v>0</v>
      </c>
      <c r="BK35" s="69">
        <v>3</v>
      </c>
      <c r="BL35" s="69">
        <v>12</v>
      </c>
      <c r="BM35" s="69">
        <v>1</v>
      </c>
      <c r="BN35" s="69">
        <v>15</v>
      </c>
      <c r="BO35" s="89">
        <v>0</v>
      </c>
      <c r="BP35" s="69">
        <v>1</v>
      </c>
      <c r="BQ35" s="69">
        <v>1</v>
      </c>
      <c r="BR35" s="69">
        <v>1</v>
      </c>
      <c r="BS35" s="69">
        <v>100</v>
      </c>
      <c r="BT35" s="69">
        <v>0</v>
      </c>
      <c r="BU35" s="69">
        <v>0</v>
      </c>
      <c r="BV35" s="69">
        <v>1000</v>
      </c>
      <c r="BW35" s="69">
        <v>0</v>
      </c>
      <c r="BY35" s="69">
        <v>10</v>
      </c>
      <c r="BZ35" s="69">
        <v>1</v>
      </c>
      <c r="CA35" s="69">
        <v>31</v>
      </c>
      <c r="CB35" s="89">
        <v>0</v>
      </c>
      <c r="CC35" s="69">
        <v>1</v>
      </c>
      <c r="CD35" s="69">
        <v>1</v>
      </c>
      <c r="CE35" s="69">
        <v>1</v>
      </c>
      <c r="CF35" s="69">
        <v>1301</v>
      </c>
      <c r="CG35" s="69">
        <v>0</v>
      </c>
      <c r="CH35" s="69">
        <v>0</v>
      </c>
      <c r="CI35" s="69">
        <v>0</v>
      </c>
      <c r="CJ35" s="69">
        <v>0</v>
      </c>
      <c r="CL35" s="69">
        <v>0</v>
      </c>
      <c r="CM35" s="69">
        <v>0</v>
      </c>
      <c r="CN35" s="69">
        <v>0</v>
      </c>
      <c r="CO35" s="89">
        <v>0</v>
      </c>
      <c r="CP35" s="69">
        <v>0</v>
      </c>
      <c r="CQ35" s="69">
        <v>0</v>
      </c>
      <c r="CR35" s="69">
        <v>0</v>
      </c>
      <c r="CS35" s="69">
        <v>0</v>
      </c>
      <c r="CT35" s="69">
        <v>0</v>
      </c>
      <c r="CU35" s="69">
        <v>0</v>
      </c>
      <c r="CV35" s="69">
        <v>0</v>
      </c>
      <c r="CW35" s="69">
        <v>0</v>
      </c>
      <c r="CZ35" s="69">
        <v>0</v>
      </c>
      <c r="DA35" s="69">
        <v>0</v>
      </c>
      <c r="DB35" s="69">
        <v>0</v>
      </c>
      <c r="DC35" s="69">
        <v>0</v>
      </c>
      <c r="DD35" s="69">
        <v>0</v>
      </c>
      <c r="DE35" s="69">
        <v>0</v>
      </c>
      <c r="DF35" s="69">
        <v>0</v>
      </c>
      <c r="DG35" s="69">
        <v>1</v>
      </c>
      <c r="DM35" s="69" t="s">
        <v>239</v>
      </c>
      <c r="DN35" s="69" t="str">
        <f>"造成["&amp;INDEX(Sheet5!$L$2:$L$11,MATCH(BL35,Sheet5!$J$2:$J$11,0))&amp;":"&amp;BR35&amp;"*"&amp;BS35/1000&amp;"]"&amp;INDEX(Sheet5!$I$2:$I$4,MATCH(BR35,Sheet5!$H$2:$H$4,0))&amp;"的"&amp;INDEX(Sheet5!$K$2:$K$11,MATCH(BL35,Sheet5!$J$2:$J$11,0))</f>
        <v>造成[ui.cs_green:1*0.1]的治疗。</v>
      </c>
      <c r="DO35" s="69"/>
      <c r="DP35" s="69"/>
      <c r="DQ35" s="69"/>
      <c r="DU35" s="69">
        <v>0</v>
      </c>
      <c r="DV35" s="69">
        <v>0</v>
      </c>
      <c r="DW35" s="69">
        <v>0</v>
      </c>
      <c r="DX35" s="69">
        <v>0</v>
      </c>
      <c r="DY35" s="69">
        <v>0</v>
      </c>
    </row>
    <row r="36" spans="1:129" ht="14.25">
      <c r="A36" s="77" t="s">
        <v>294</v>
      </c>
      <c r="B36" s="77">
        <v>0</v>
      </c>
      <c r="J36" s="69">
        <v>0</v>
      </c>
      <c r="P36" s="79" t="s">
        <v>241</v>
      </c>
      <c r="AA36" s="79" t="s">
        <v>242</v>
      </c>
      <c r="AB36" s="79"/>
      <c r="AS36" s="69">
        <v>0</v>
      </c>
      <c r="BK36" s="69">
        <v>3</v>
      </c>
      <c r="BL36" s="79" t="s">
        <v>295</v>
      </c>
      <c r="BM36" s="79" t="s">
        <v>242</v>
      </c>
      <c r="BN36" s="79"/>
      <c r="BO36" s="88"/>
      <c r="BR36" s="79" t="s">
        <v>254</v>
      </c>
      <c r="BY36" s="79" t="s">
        <v>253</v>
      </c>
      <c r="BZ36" s="79" t="s">
        <v>242</v>
      </c>
      <c r="CB36" s="88"/>
      <c r="CE36" s="79" t="s">
        <v>254</v>
      </c>
      <c r="CF36" s="79" t="s">
        <v>255</v>
      </c>
      <c r="CO36" s="88"/>
      <c r="DM36" s="69" t="s">
        <v>239</v>
      </c>
      <c r="DN36" s="69" t="e">
        <f>"造成["&amp;INDEX(Sheet5!$L$2:$L$11,MATCH(BL36,Sheet5!$J$2:$J$11,0))&amp;":"&amp;BR36&amp;"*"&amp;BS36/1000&amp;"]"&amp;INDEX(Sheet5!$I$2:$I$4,MATCH(BR36,Sheet5!$H$2:$H$4,0))&amp;"的"&amp;INDEX(Sheet5!$K$2:$K$11,MATCH(BL36,Sheet5!$J$2:$J$11,0))</f>
        <v>#N/A</v>
      </c>
      <c r="DO36" s="69"/>
      <c r="DP36" s="69"/>
      <c r="DQ36" s="69"/>
    </row>
    <row r="37" spans="1:129" ht="14.25">
      <c r="A37" s="69">
        <v>181</v>
      </c>
      <c r="B37" s="69">
        <v>0</v>
      </c>
      <c r="C37" s="69">
        <v>1</v>
      </c>
      <c r="D37" s="69" t="s">
        <v>296</v>
      </c>
      <c r="G37" s="69">
        <v>1</v>
      </c>
      <c r="I37" s="69">
        <v>0</v>
      </c>
      <c r="J37" s="69">
        <v>0</v>
      </c>
      <c r="K37" s="69">
        <v>0</v>
      </c>
      <c r="M37" s="69">
        <v>0</v>
      </c>
      <c r="N37" s="67" t="s">
        <v>297</v>
      </c>
      <c r="P37" s="69">
        <v>1</v>
      </c>
      <c r="Q37" s="69">
        <v>0</v>
      </c>
      <c r="R37" s="69">
        <v>0</v>
      </c>
      <c r="S37" s="69">
        <v>0</v>
      </c>
      <c r="T37" s="69">
        <v>0</v>
      </c>
      <c r="U37" s="69">
        <v>0</v>
      </c>
      <c r="V37" s="69">
        <v>0</v>
      </c>
      <c r="W37" s="69">
        <v>0</v>
      </c>
      <c r="X37" s="69">
        <v>0</v>
      </c>
      <c r="Y37" s="69">
        <v>0</v>
      </c>
      <c r="Z37" s="69">
        <v>0</v>
      </c>
      <c r="AA37" s="69">
        <v>2</v>
      </c>
      <c r="AB37" s="69">
        <v>31</v>
      </c>
      <c r="AC37" s="69">
        <v>0</v>
      </c>
      <c r="AD37" s="69">
        <v>0</v>
      </c>
      <c r="AE37" s="69">
        <v>0</v>
      </c>
      <c r="AF37" s="69">
        <v>1</v>
      </c>
      <c r="AG37" s="69">
        <v>0</v>
      </c>
      <c r="AH37" s="69">
        <v>5</v>
      </c>
      <c r="AI37" s="69">
        <v>0</v>
      </c>
      <c r="AJ37" s="69">
        <v>0</v>
      </c>
      <c r="AK37" s="69">
        <v>0</v>
      </c>
      <c r="AL37" s="69">
        <v>0</v>
      </c>
      <c r="AM37" s="69">
        <v>1</v>
      </c>
      <c r="AN37" s="69">
        <v>1</v>
      </c>
      <c r="AO37" s="69">
        <v>0</v>
      </c>
      <c r="AP37" s="69">
        <v>0</v>
      </c>
      <c r="AQ37" s="84">
        <v>0</v>
      </c>
      <c r="AR37" s="69">
        <v>0</v>
      </c>
      <c r="AS37" s="69">
        <v>0</v>
      </c>
      <c r="AT37" s="69">
        <v>0</v>
      </c>
      <c r="AU37" s="69">
        <v>0</v>
      </c>
      <c r="AV37" s="69">
        <v>0</v>
      </c>
      <c r="AW37" s="69">
        <v>0</v>
      </c>
      <c r="AX37" s="69">
        <v>0</v>
      </c>
      <c r="AY37" s="69">
        <v>0</v>
      </c>
      <c r="AZ37" s="69">
        <v>0</v>
      </c>
      <c r="BA37" s="69">
        <v>0</v>
      </c>
      <c r="BB37" s="69">
        <v>0</v>
      </c>
      <c r="BC37" s="69">
        <v>0</v>
      </c>
      <c r="BD37" s="69">
        <v>0</v>
      </c>
      <c r="BE37" s="69">
        <v>0</v>
      </c>
      <c r="BF37" s="69">
        <v>0</v>
      </c>
      <c r="BG37" s="69">
        <v>0</v>
      </c>
      <c r="BH37" s="69">
        <v>0</v>
      </c>
      <c r="BK37" s="69">
        <v>3</v>
      </c>
      <c r="BL37" s="69">
        <v>7</v>
      </c>
      <c r="BM37" s="69">
        <v>2</v>
      </c>
      <c r="BN37" s="69">
        <v>15</v>
      </c>
      <c r="BO37" s="89">
        <v>0</v>
      </c>
      <c r="BP37" s="69">
        <v>1</v>
      </c>
      <c r="BQ37" s="69">
        <v>1</v>
      </c>
      <c r="BR37" s="69">
        <v>1</v>
      </c>
      <c r="BS37" s="69">
        <v>200</v>
      </c>
      <c r="BT37" s="69">
        <v>0</v>
      </c>
      <c r="BU37" s="69">
        <v>0</v>
      </c>
      <c r="BV37" s="69">
        <v>1000</v>
      </c>
      <c r="BW37" s="69">
        <v>0</v>
      </c>
      <c r="BY37" s="69">
        <v>10</v>
      </c>
      <c r="BZ37" s="69">
        <v>2</v>
      </c>
      <c r="CA37" s="69">
        <v>31</v>
      </c>
      <c r="CB37" s="89">
        <v>0</v>
      </c>
      <c r="CC37" s="69">
        <v>1</v>
      </c>
      <c r="CD37" s="69">
        <v>1</v>
      </c>
      <c r="CE37" s="69">
        <v>1</v>
      </c>
      <c r="CF37" s="69">
        <v>1801</v>
      </c>
      <c r="CG37" s="69">
        <v>0</v>
      </c>
      <c r="CH37" s="69">
        <v>0</v>
      </c>
      <c r="CI37" s="69">
        <v>0</v>
      </c>
      <c r="CJ37" s="69">
        <v>0</v>
      </c>
      <c r="CL37" s="69">
        <v>0</v>
      </c>
      <c r="CM37" s="69">
        <v>0</v>
      </c>
      <c r="CN37" s="69">
        <v>0</v>
      </c>
      <c r="CO37" s="89">
        <v>0</v>
      </c>
      <c r="CP37" s="69">
        <v>0</v>
      </c>
      <c r="CQ37" s="69">
        <v>0</v>
      </c>
      <c r="CR37" s="69">
        <v>0</v>
      </c>
      <c r="CS37" s="69">
        <v>0</v>
      </c>
      <c r="CT37" s="69">
        <v>0</v>
      </c>
      <c r="CU37" s="69">
        <v>0</v>
      </c>
      <c r="CV37" s="69">
        <v>0</v>
      </c>
      <c r="CW37" s="69">
        <v>0</v>
      </c>
      <c r="CZ37" s="69">
        <v>0</v>
      </c>
      <c r="DA37" s="69">
        <v>0</v>
      </c>
      <c r="DB37" s="69">
        <v>0</v>
      </c>
      <c r="DC37" s="69">
        <v>0</v>
      </c>
      <c r="DD37" s="69">
        <v>0</v>
      </c>
      <c r="DE37" s="69">
        <v>0</v>
      </c>
      <c r="DF37" s="69">
        <v>0</v>
      </c>
      <c r="DG37" s="69">
        <v>1</v>
      </c>
      <c r="DM37" s="69" t="s">
        <v>239</v>
      </c>
      <c r="DN37" s="69" t="str">
        <f>"造成["&amp;INDEX(Sheet5!$L$2:$L$11,MATCH(BL37,Sheet5!$J$2:$J$11,0))&amp;":"&amp;BR37&amp;"*"&amp;BS37/1000&amp;"]"&amp;INDEX(Sheet5!$I$2:$I$4,MATCH(BR37,Sheet5!$H$2:$H$4,0))&amp;"的"&amp;INDEX(Sheet5!$K$2:$K$11,MATCH(BL37,Sheet5!$J$2:$J$11,0))</f>
        <v>造成[ui.cs_blue:1*0.2]的毒系伤害。</v>
      </c>
      <c r="DO37" s="69"/>
      <c r="DP37" s="69"/>
      <c r="DQ37" s="69"/>
      <c r="DU37" s="69">
        <v>0</v>
      </c>
      <c r="DV37" s="69">
        <v>0</v>
      </c>
      <c r="DW37" s="69">
        <v>0</v>
      </c>
      <c r="DX37" s="69">
        <v>0</v>
      </c>
      <c r="DY37" s="69">
        <v>0</v>
      </c>
    </row>
    <row r="38" spans="1:129" ht="14.25">
      <c r="A38" s="77" t="s">
        <v>298</v>
      </c>
      <c r="B38" s="77">
        <v>0</v>
      </c>
      <c r="J38" s="69">
        <v>0</v>
      </c>
      <c r="P38" s="79" t="s">
        <v>241</v>
      </c>
      <c r="AA38" s="79" t="s">
        <v>242</v>
      </c>
      <c r="AB38" s="79"/>
      <c r="AS38" s="69">
        <v>0</v>
      </c>
      <c r="BK38" s="69">
        <v>3</v>
      </c>
      <c r="BL38" s="79" t="s">
        <v>253</v>
      </c>
      <c r="BM38" s="79" t="s">
        <v>242</v>
      </c>
      <c r="BN38" s="79"/>
      <c r="BO38" s="88"/>
      <c r="BR38" s="79" t="s">
        <v>254</v>
      </c>
      <c r="BS38" s="79" t="s">
        <v>255</v>
      </c>
      <c r="CA38" s="79"/>
      <c r="CB38" s="88"/>
      <c r="CO38" s="88"/>
      <c r="DM38" s="69" t="s">
        <v>239</v>
      </c>
      <c r="DN38" s="69" t="e">
        <f>"造成["&amp;INDEX(Sheet5!$L$2:$L$11,MATCH(BL38,Sheet5!$J$2:$J$11,0))&amp;":"&amp;BR38&amp;"*"&amp;BS38/1000&amp;"]"&amp;INDEX(Sheet5!$I$2:$I$4,MATCH(BR38,Sheet5!$H$2:$H$4,0))&amp;"的"&amp;INDEX(Sheet5!$K$2:$K$11,MATCH(BL38,Sheet5!$J$2:$J$11,0))</f>
        <v>#N/A</v>
      </c>
      <c r="DO38" s="69"/>
      <c r="DP38" s="69"/>
      <c r="DQ38" s="69"/>
    </row>
    <row r="39" spans="1:129" ht="14.25">
      <c r="A39" s="69">
        <v>241</v>
      </c>
      <c r="B39" s="69">
        <v>0</v>
      </c>
      <c r="C39" s="69">
        <v>1</v>
      </c>
      <c r="D39" s="69" t="s">
        <v>299</v>
      </c>
      <c r="G39" s="69">
        <v>1</v>
      </c>
      <c r="I39" s="69">
        <v>0</v>
      </c>
      <c r="J39" s="69">
        <v>0</v>
      </c>
      <c r="K39" s="69">
        <v>0</v>
      </c>
      <c r="M39" s="69">
        <v>0</v>
      </c>
      <c r="N39" s="69" t="s">
        <v>300</v>
      </c>
      <c r="P39" s="69">
        <v>1</v>
      </c>
      <c r="Q39" s="69">
        <v>0</v>
      </c>
      <c r="R39" s="69">
        <v>0</v>
      </c>
      <c r="S39" s="69">
        <v>0</v>
      </c>
      <c r="T39" s="69">
        <v>0</v>
      </c>
      <c r="U39" s="69">
        <v>0</v>
      </c>
      <c r="V39" s="69">
        <v>0</v>
      </c>
      <c r="W39" s="69">
        <v>0</v>
      </c>
      <c r="X39" s="69">
        <v>0</v>
      </c>
      <c r="Y39" s="69">
        <v>0</v>
      </c>
      <c r="Z39" s="69">
        <v>0</v>
      </c>
      <c r="AA39" s="69">
        <v>2</v>
      </c>
      <c r="AB39" s="69">
        <v>31</v>
      </c>
      <c r="AC39" s="69">
        <v>0</v>
      </c>
      <c r="AD39" s="69">
        <v>0</v>
      </c>
      <c r="AE39" s="69">
        <v>0</v>
      </c>
      <c r="AF39" s="69">
        <v>1</v>
      </c>
      <c r="AG39" s="69">
        <v>0</v>
      </c>
      <c r="AH39" s="69">
        <v>5</v>
      </c>
      <c r="AI39" s="69">
        <v>0</v>
      </c>
      <c r="AJ39" s="69">
        <v>0</v>
      </c>
      <c r="AK39" s="69">
        <v>0</v>
      </c>
      <c r="AL39" s="69">
        <v>0</v>
      </c>
      <c r="AM39" s="69">
        <v>1</v>
      </c>
      <c r="AN39" s="69">
        <v>1</v>
      </c>
      <c r="AO39" s="69">
        <v>0</v>
      </c>
      <c r="AP39" s="69">
        <v>0</v>
      </c>
      <c r="AQ39" s="84">
        <v>0</v>
      </c>
      <c r="AR39" s="69">
        <v>0</v>
      </c>
      <c r="AS39" s="69">
        <v>0</v>
      </c>
      <c r="AT39" s="69">
        <v>0</v>
      </c>
      <c r="AU39" s="69">
        <v>0</v>
      </c>
      <c r="AV39" s="69">
        <v>0</v>
      </c>
      <c r="AW39" s="69">
        <v>0</v>
      </c>
      <c r="AX39" s="69">
        <v>0</v>
      </c>
      <c r="AY39" s="69">
        <v>0</v>
      </c>
      <c r="AZ39" s="69">
        <v>0</v>
      </c>
      <c r="BA39" s="69">
        <v>0</v>
      </c>
      <c r="BB39" s="69">
        <v>0</v>
      </c>
      <c r="BC39" s="69">
        <v>0</v>
      </c>
      <c r="BD39" s="69">
        <v>0</v>
      </c>
      <c r="BE39" s="69">
        <v>0</v>
      </c>
      <c r="BF39" s="69">
        <v>0</v>
      </c>
      <c r="BG39" s="69">
        <v>0</v>
      </c>
      <c r="BH39" s="69">
        <v>0</v>
      </c>
      <c r="BK39" s="69">
        <v>3</v>
      </c>
      <c r="BL39" s="69">
        <v>10</v>
      </c>
      <c r="BM39" s="69">
        <v>2</v>
      </c>
      <c r="BN39" s="69">
        <v>15</v>
      </c>
      <c r="BO39" s="89">
        <v>0</v>
      </c>
      <c r="BP39" s="69">
        <v>1</v>
      </c>
      <c r="BQ39" s="69">
        <v>1</v>
      </c>
      <c r="BR39" s="69">
        <v>1</v>
      </c>
      <c r="BS39" s="69">
        <v>2401</v>
      </c>
      <c r="BT39" s="69">
        <v>0</v>
      </c>
      <c r="BU39" s="69">
        <v>0</v>
      </c>
      <c r="BV39" s="69">
        <v>1000</v>
      </c>
      <c r="BW39" s="69">
        <v>0</v>
      </c>
      <c r="BY39" s="69">
        <v>0</v>
      </c>
      <c r="BZ39" s="69">
        <v>0</v>
      </c>
      <c r="CA39" s="69">
        <v>31</v>
      </c>
      <c r="CB39" s="89">
        <v>0</v>
      </c>
      <c r="CC39" s="69">
        <v>0</v>
      </c>
      <c r="CD39" s="69">
        <v>0</v>
      </c>
      <c r="CE39" s="69">
        <v>0</v>
      </c>
      <c r="CF39" s="69">
        <v>0</v>
      </c>
      <c r="CG39" s="69">
        <v>0</v>
      </c>
      <c r="CH39" s="69">
        <v>0</v>
      </c>
      <c r="CI39" s="69">
        <v>0</v>
      </c>
      <c r="CJ39" s="69">
        <v>0</v>
      </c>
      <c r="CL39" s="69">
        <v>0</v>
      </c>
      <c r="CM39" s="69">
        <v>0</v>
      </c>
      <c r="CN39" s="69">
        <v>0</v>
      </c>
      <c r="CO39" s="89">
        <v>0</v>
      </c>
      <c r="CP39" s="69">
        <v>0</v>
      </c>
      <c r="CQ39" s="69">
        <v>0</v>
      </c>
      <c r="CR39" s="69">
        <v>0</v>
      </c>
      <c r="CS39" s="69">
        <v>0</v>
      </c>
      <c r="CT39" s="69">
        <v>0</v>
      </c>
      <c r="CU39" s="69">
        <v>0</v>
      </c>
      <c r="CV39" s="69">
        <v>0</v>
      </c>
      <c r="CW39" s="69">
        <v>0</v>
      </c>
      <c r="CZ39" s="69">
        <v>0</v>
      </c>
      <c r="DA39" s="69">
        <v>0</v>
      </c>
      <c r="DB39" s="69">
        <v>0</v>
      </c>
      <c r="DC39" s="69">
        <v>0</v>
      </c>
      <c r="DD39" s="69">
        <v>0</v>
      </c>
      <c r="DE39" s="69">
        <v>0</v>
      </c>
      <c r="DF39" s="69">
        <v>0</v>
      </c>
      <c r="DG39" s="69">
        <v>1</v>
      </c>
      <c r="DM39" s="69" t="s">
        <v>239</v>
      </c>
      <c r="DN39" s="69" t="e">
        <f>"造成["&amp;INDEX(Sheet5!$L$2:$L$11,MATCH(BL39,Sheet5!$J$2:$J$11,0))&amp;":"&amp;BR39&amp;"*"&amp;BS39/1000&amp;"]"&amp;INDEX(Sheet5!$I$2:$I$4,MATCH(BR39,Sheet5!$H$2:$H$4,0))&amp;"的"&amp;INDEX(Sheet5!$K$2:$K$11,MATCH(BL39,Sheet5!$J$2:$J$11,0))</f>
        <v>#N/A</v>
      </c>
      <c r="DO39" s="69"/>
      <c r="DP39" s="69"/>
      <c r="DQ39" s="69"/>
      <c r="DU39" s="69">
        <v>0</v>
      </c>
      <c r="DV39" s="69">
        <v>0</v>
      </c>
      <c r="DW39" s="69">
        <v>0</v>
      </c>
      <c r="DX39" s="69">
        <v>0</v>
      </c>
      <c r="DY39" s="69">
        <v>0</v>
      </c>
    </row>
    <row r="40" spans="1:129" ht="14.25">
      <c r="A40" s="77" t="s">
        <v>301</v>
      </c>
      <c r="B40" s="77">
        <v>0</v>
      </c>
      <c r="J40" s="69">
        <v>0</v>
      </c>
      <c r="P40" s="79" t="s">
        <v>302</v>
      </c>
      <c r="AA40" s="79" t="s">
        <v>242</v>
      </c>
      <c r="AB40" s="79"/>
      <c r="AS40" s="69">
        <v>0</v>
      </c>
      <c r="BK40" s="69">
        <v>3</v>
      </c>
      <c r="BL40" s="79" t="s">
        <v>303</v>
      </c>
      <c r="BM40" s="79" t="s">
        <v>242</v>
      </c>
      <c r="BN40" s="79"/>
      <c r="BO40" s="88"/>
      <c r="BR40" s="79" t="s">
        <v>254</v>
      </c>
      <c r="CB40" s="88"/>
      <c r="CO40" s="88"/>
      <c r="DM40" s="69" t="s">
        <v>239</v>
      </c>
      <c r="DN40" s="69" t="e">
        <f>"造成["&amp;INDEX(Sheet5!$L$2:$L$11,MATCH(BL40,Sheet5!$J$2:$J$11,0))&amp;":"&amp;BR40&amp;"*"&amp;BS40/1000&amp;"]"&amp;INDEX(Sheet5!$I$2:$I$4,MATCH(BR40,Sheet5!$H$2:$H$4,0))&amp;"的"&amp;INDEX(Sheet5!$K$2:$K$11,MATCH(BL40,Sheet5!$J$2:$J$11,0))</f>
        <v>#N/A</v>
      </c>
      <c r="DO40" s="69"/>
      <c r="DP40" s="69"/>
      <c r="DQ40" s="69"/>
    </row>
    <row r="41" spans="1:129" ht="14.25">
      <c r="A41" s="69">
        <v>250</v>
      </c>
      <c r="B41" s="69">
        <v>0</v>
      </c>
      <c r="C41" s="69">
        <v>1</v>
      </c>
      <c r="D41" s="69" t="s">
        <v>304</v>
      </c>
      <c r="G41" s="69">
        <v>1</v>
      </c>
      <c r="I41" s="69">
        <v>0</v>
      </c>
      <c r="J41" s="69">
        <v>0</v>
      </c>
      <c r="K41" s="69">
        <v>0</v>
      </c>
      <c r="M41" s="69">
        <v>0</v>
      </c>
      <c r="P41" s="69">
        <v>3</v>
      </c>
      <c r="Q41" s="69">
        <v>0</v>
      </c>
      <c r="R41" s="69">
        <v>0</v>
      </c>
      <c r="S41" s="69">
        <v>0</v>
      </c>
      <c r="T41" s="69">
        <v>0</v>
      </c>
      <c r="U41" s="69">
        <v>0</v>
      </c>
      <c r="V41" s="69">
        <v>0</v>
      </c>
      <c r="W41" s="69">
        <v>0</v>
      </c>
      <c r="X41" s="69">
        <v>0</v>
      </c>
      <c r="Y41" s="69">
        <v>0</v>
      </c>
      <c r="Z41" s="69">
        <v>0</v>
      </c>
      <c r="AA41" s="69">
        <v>2</v>
      </c>
      <c r="AB41" s="69">
        <v>31</v>
      </c>
      <c r="AC41" s="69">
        <v>0</v>
      </c>
      <c r="AD41" s="69">
        <v>0</v>
      </c>
      <c r="AE41" s="69">
        <v>0</v>
      </c>
      <c r="AF41" s="69">
        <v>0</v>
      </c>
      <c r="AG41" s="69">
        <v>0</v>
      </c>
      <c r="AH41" s="69">
        <v>8</v>
      </c>
      <c r="AI41" s="69">
        <v>0</v>
      </c>
      <c r="AJ41" s="69">
        <v>0</v>
      </c>
      <c r="AK41" s="69">
        <v>0</v>
      </c>
      <c r="AL41" s="69">
        <v>0</v>
      </c>
      <c r="AM41" s="69">
        <v>1</v>
      </c>
      <c r="AN41" s="69">
        <v>1</v>
      </c>
      <c r="AO41" s="69">
        <v>1</v>
      </c>
      <c r="AP41" s="69">
        <v>0.5</v>
      </c>
      <c r="AQ41" s="84">
        <v>0</v>
      </c>
      <c r="AR41" s="69">
        <v>1.33</v>
      </c>
      <c r="AS41" s="69">
        <v>0</v>
      </c>
      <c r="AT41" s="69">
        <v>0</v>
      </c>
      <c r="AU41" s="69">
        <v>0</v>
      </c>
      <c r="AV41" s="69">
        <v>0</v>
      </c>
      <c r="AW41" s="69">
        <v>0</v>
      </c>
      <c r="AX41" s="69">
        <v>0</v>
      </c>
      <c r="AY41" s="69">
        <v>0</v>
      </c>
      <c r="AZ41" s="69">
        <v>0</v>
      </c>
      <c r="BA41" s="69">
        <v>0</v>
      </c>
      <c r="BB41" s="69">
        <v>0</v>
      </c>
      <c r="BC41" s="69">
        <v>0</v>
      </c>
      <c r="BD41" s="69">
        <v>0</v>
      </c>
      <c r="BE41" s="69">
        <v>0</v>
      </c>
      <c r="BF41" s="69">
        <v>0</v>
      </c>
      <c r="BG41" s="69">
        <v>0</v>
      </c>
      <c r="BH41" s="69">
        <v>0</v>
      </c>
      <c r="BK41" s="69">
        <v>3</v>
      </c>
      <c r="BL41" s="69">
        <v>2</v>
      </c>
      <c r="BM41" s="69">
        <v>2</v>
      </c>
      <c r="BN41" s="69">
        <v>15</v>
      </c>
      <c r="BO41" s="89">
        <v>0</v>
      </c>
      <c r="BP41" s="69">
        <v>1</v>
      </c>
      <c r="BQ41" s="69">
        <v>1</v>
      </c>
      <c r="BR41" s="69">
        <v>1</v>
      </c>
      <c r="BS41" s="69">
        <v>100</v>
      </c>
      <c r="BT41" s="69">
        <v>0</v>
      </c>
      <c r="BU41" s="69">
        <v>0</v>
      </c>
      <c r="BV41" s="69">
        <v>1000</v>
      </c>
      <c r="BW41" s="69">
        <v>0</v>
      </c>
      <c r="BY41" s="69">
        <v>0</v>
      </c>
      <c r="BZ41" s="69">
        <v>0</v>
      </c>
      <c r="CA41" s="69">
        <v>31</v>
      </c>
      <c r="CB41" s="89">
        <v>0</v>
      </c>
      <c r="CC41" s="69">
        <v>0</v>
      </c>
      <c r="CD41" s="69">
        <v>0</v>
      </c>
      <c r="CE41" s="69">
        <v>0</v>
      </c>
      <c r="CF41" s="69">
        <v>0</v>
      </c>
      <c r="CG41" s="69">
        <v>0</v>
      </c>
      <c r="CH41" s="69">
        <v>0</v>
      </c>
      <c r="CI41" s="69">
        <v>0</v>
      </c>
      <c r="CJ41" s="69">
        <v>0</v>
      </c>
      <c r="CL41" s="69">
        <v>0</v>
      </c>
      <c r="CM41" s="69">
        <v>0</v>
      </c>
      <c r="CN41" s="69">
        <v>0</v>
      </c>
      <c r="CO41" s="89">
        <v>0</v>
      </c>
      <c r="CP41" s="69">
        <v>0</v>
      </c>
      <c r="CQ41" s="69">
        <v>0</v>
      </c>
      <c r="CR41" s="69">
        <v>0</v>
      </c>
      <c r="CS41" s="69">
        <v>0</v>
      </c>
      <c r="CT41" s="69">
        <v>0</v>
      </c>
      <c r="CU41" s="69">
        <v>0</v>
      </c>
      <c r="CV41" s="69">
        <v>0</v>
      </c>
      <c r="CW41" s="69">
        <v>0</v>
      </c>
      <c r="CZ41" s="69">
        <v>0</v>
      </c>
      <c r="DA41" s="69">
        <v>0</v>
      </c>
      <c r="DB41" s="69">
        <v>0</v>
      </c>
      <c r="DC41" s="69">
        <v>0</v>
      </c>
      <c r="DD41" s="69">
        <v>0</v>
      </c>
      <c r="DE41" s="69">
        <v>0</v>
      </c>
      <c r="DF41" s="69">
        <v>0</v>
      </c>
      <c r="DG41" s="69">
        <v>1</v>
      </c>
      <c r="DM41" s="69" t="s">
        <v>239</v>
      </c>
      <c r="DN41" s="69" t="str">
        <f>"造成["&amp;INDEX(Sheet5!$L$2:$L$11,MATCH(BL41,Sheet5!$J$2:$J$11,0))&amp;":"&amp;BR41&amp;"*"&amp;BS41/1000&amp;"]"&amp;INDEX(Sheet5!$I$2:$I$4,MATCH(BR41,Sheet5!$H$2:$H$4,0))&amp;"的"&amp;INDEX(Sheet5!$K$2:$K$11,MATCH(BL41,Sheet5!$J$2:$J$11,0))</f>
        <v>造成[ui.cs_orange:1*0.1]的物理伤害。</v>
      </c>
      <c r="DO41" s="69"/>
      <c r="DP41" s="69"/>
      <c r="DQ41" s="69"/>
      <c r="DU41" s="69">
        <v>0</v>
      </c>
      <c r="DV41" s="69">
        <v>0</v>
      </c>
      <c r="DW41" s="69">
        <v>0</v>
      </c>
      <c r="DX41" s="69">
        <v>0</v>
      </c>
      <c r="DY41" s="69">
        <v>0</v>
      </c>
    </row>
    <row r="42" spans="1:129" ht="14.25">
      <c r="A42" s="77" t="s">
        <v>305</v>
      </c>
      <c r="B42" s="77">
        <v>0</v>
      </c>
      <c r="J42" s="69">
        <v>0</v>
      </c>
      <c r="P42" s="79" t="s">
        <v>241</v>
      </c>
      <c r="AA42" s="79" t="s">
        <v>306</v>
      </c>
      <c r="AB42" s="79"/>
      <c r="AS42" s="69">
        <v>0</v>
      </c>
      <c r="BK42" s="69">
        <v>3</v>
      </c>
      <c r="BL42" s="79" t="s">
        <v>278</v>
      </c>
      <c r="BM42" s="79" t="s">
        <v>307</v>
      </c>
      <c r="BN42" s="79"/>
      <c r="BO42" s="88"/>
      <c r="BR42" s="79" t="s">
        <v>254</v>
      </c>
      <c r="BY42" s="79" t="s">
        <v>253</v>
      </c>
      <c r="BZ42" s="79" t="s">
        <v>307</v>
      </c>
      <c r="CA42" s="79"/>
      <c r="CB42" s="88"/>
      <c r="CE42" s="79" t="s">
        <v>254</v>
      </c>
      <c r="CF42" s="79" t="s">
        <v>255</v>
      </c>
      <c r="CO42" s="88"/>
      <c r="DM42" s="69" t="s">
        <v>239</v>
      </c>
      <c r="DN42" s="69" t="e">
        <f>"造成["&amp;INDEX(Sheet5!$L$2:$L$11,MATCH(BL42,Sheet5!$J$2:$J$11,0))&amp;":"&amp;BR42&amp;"*"&amp;BS42/1000&amp;"]"&amp;INDEX(Sheet5!$I$2:$I$4,MATCH(BR42,Sheet5!$H$2:$H$4,0))&amp;"的"&amp;INDEX(Sheet5!$K$2:$K$11,MATCH(BL42,Sheet5!$J$2:$J$11,0))</f>
        <v>#N/A</v>
      </c>
      <c r="DO42" s="69"/>
      <c r="DP42" s="69"/>
      <c r="DQ42" s="69"/>
    </row>
    <row r="43" spans="1:129" ht="14.25">
      <c r="A43" s="69">
        <v>300</v>
      </c>
      <c r="B43" s="69">
        <v>0</v>
      </c>
      <c r="C43" s="69">
        <v>1</v>
      </c>
      <c r="D43" s="69" t="s">
        <v>308</v>
      </c>
      <c r="G43" s="69">
        <v>1</v>
      </c>
      <c r="I43" s="69">
        <v>0</v>
      </c>
      <c r="J43" s="69">
        <v>0</v>
      </c>
      <c r="K43" s="69">
        <v>3000</v>
      </c>
      <c r="M43" s="69">
        <v>8</v>
      </c>
      <c r="P43" s="69">
        <v>1</v>
      </c>
      <c r="Q43" s="69">
        <v>0</v>
      </c>
      <c r="R43" s="69">
        <v>0</v>
      </c>
      <c r="S43" s="69">
        <v>0</v>
      </c>
      <c r="T43" s="69">
        <v>0</v>
      </c>
      <c r="U43" s="69">
        <v>0</v>
      </c>
      <c r="V43" s="69">
        <v>0</v>
      </c>
      <c r="W43" s="69">
        <v>0</v>
      </c>
      <c r="X43" s="69">
        <v>0</v>
      </c>
      <c r="Y43" s="69">
        <v>0</v>
      </c>
      <c r="Z43" s="69">
        <v>3000</v>
      </c>
      <c r="AA43" s="69">
        <v>0</v>
      </c>
      <c r="AB43" s="69">
        <v>31</v>
      </c>
      <c r="AC43" s="69">
        <v>0</v>
      </c>
      <c r="AD43" s="69">
        <v>0</v>
      </c>
      <c r="AE43" s="69">
        <v>0</v>
      </c>
      <c r="AF43" s="69">
        <v>10</v>
      </c>
      <c r="AG43" s="69">
        <v>0</v>
      </c>
      <c r="AH43" s="69">
        <v>5</v>
      </c>
      <c r="AI43" s="69">
        <v>0</v>
      </c>
      <c r="AJ43" s="69">
        <v>0</v>
      </c>
      <c r="AK43" s="69">
        <v>0</v>
      </c>
      <c r="AL43" s="69">
        <v>0</v>
      </c>
      <c r="AM43" s="69">
        <v>1</v>
      </c>
      <c r="AN43" s="69">
        <v>1</v>
      </c>
      <c r="AO43" s="69">
        <v>0</v>
      </c>
      <c r="AP43" s="69">
        <v>0</v>
      </c>
      <c r="AQ43" s="84">
        <v>0</v>
      </c>
      <c r="AR43" s="69">
        <v>0</v>
      </c>
      <c r="AS43" s="69">
        <v>0</v>
      </c>
      <c r="AT43" s="69">
        <v>0</v>
      </c>
      <c r="AU43" s="69">
        <v>0</v>
      </c>
      <c r="AV43" s="69">
        <v>0</v>
      </c>
      <c r="AW43" s="69">
        <v>4</v>
      </c>
      <c r="AX43" s="69">
        <v>1</v>
      </c>
      <c r="AY43" s="69">
        <v>5000</v>
      </c>
      <c r="AZ43" s="69">
        <v>1000</v>
      </c>
      <c r="BA43" s="69">
        <v>0</v>
      </c>
      <c r="BB43" s="69">
        <v>0</v>
      </c>
      <c r="BC43" s="69">
        <v>0</v>
      </c>
      <c r="BD43" s="69">
        <v>0</v>
      </c>
      <c r="BE43" s="69">
        <v>0</v>
      </c>
      <c r="BF43" s="69">
        <v>0</v>
      </c>
      <c r="BG43" s="69">
        <v>0</v>
      </c>
      <c r="BH43" s="69">
        <v>0</v>
      </c>
      <c r="BI43" s="69" t="s">
        <v>309</v>
      </c>
      <c r="BK43" s="69">
        <v>3</v>
      </c>
      <c r="BL43" s="69">
        <v>4</v>
      </c>
      <c r="BM43" s="69">
        <v>2</v>
      </c>
      <c r="BN43" s="69">
        <v>31</v>
      </c>
      <c r="BO43" s="89">
        <v>0</v>
      </c>
      <c r="BP43" s="69">
        <v>1</v>
      </c>
      <c r="BQ43" s="69">
        <v>10</v>
      </c>
      <c r="BR43" s="69">
        <v>1</v>
      </c>
      <c r="BS43" s="69">
        <v>20</v>
      </c>
      <c r="BT43" s="69">
        <v>0</v>
      </c>
      <c r="BU43" s="69">
        <v>0</v>
      </c>
      <c r="BV43" s="69">
        <v>1000</v>
      </c>
      <c r="BW43" s="69">
        <v>0</v>
      </c>
      <c r="BY43" s="69">
        <v>0</v>
      </c>
      <c r="BZ43" s="69">
        <v>0</v>
      </c>
      <c r="CA43" s="69">
        <v>31</v>
      </c>
      <c r="CB43" s="89">
        <v>0</v>
      </c>
      <c r="CC43" s="69">
        <v>0</v>
      </c>
      <c r="CD43" s="69">
        <v>0</v>
      </c>
      <c r="CE43" s="69">
        <v>0</v>
      </c>
      <c r="CF43" s="69">
        <v>0</v>
      </c>
      <c r="CG43" s="69">
        <v>0</v>
      </c>
      <c r="CH43" s="69">
        <v>0</v>
      </c>
      <c r="CI43" s="69">
        <v>0</v>
      </c>
      <c r="CJ43" s="69">
        <v>0</v>
      </c>
      <c r="CL43" s="69">
        <v>0</v>
      </c>
      <c r="CM43" s="69">
        <v>0</v>
      </c>
      <c r="CN43" s="69">
        <v>0</v>
      </c>
      <c r="CO43" s="89">
        <v>0</v>
      </c>
      <c r="CP43" s="69">
        <v>0</v>
      </c>
      <c r="CQ43" s="69">
        <v>0</v>
      </c>
      <c r="CR43" s="69">
        <v>0</v>
      </c>
      <c r="CS43" s="69">
        <v>0</v>
      </c>
      <c r="CT43" s="69">
        <v>0</v>
      </c>
      <c r="CU43" s="69">
        <v>0</v>
      </c>
      <c r="CV43" s="69">
        <v>0</v>
      </c>
      <c r="CW43" s="69">
        <v>0</v>
      </c>
      <c r="CZ43" s="69">
        <v>0</v>
      </c>
      <c r="DA43" s="69">
        <v>0</v>
      </c>
      <c r="DB43" s="69">
        <v>0</v>
      </c>
      <c r="DC43" s="69">
        <v>0</v>
      </c>
      <c r="DD43" s="69">
        <v>0</v>
      </c>
      <c r="DE43" s="69">
        <v>0</v>
      </c>
      <c r="DF43" s="69">
        <v>0</v>
      </c>
      <c r="DG43" s="69">
        <v>1</v>
      </c>
      <c r="DM43" s="69" t="s">
        <v>239</v>
      </c>
      <c r="DN43" s="69" t="str">
        <f>"造成["&amp;INDEX(Sheet5!$L$2:$L$11,MATCH(BL43,Sheet5!$J$2:$J$11,0))&amp;":"&amp;BR43&amp;"*"&amp;BS43/1000&amp;"]"&amp;INDEX(Sheet5!$I$2:$I$4,MATCH(BR43,Sheet5!$H$2:$H$4,0))&amp;"的"&amp;INDEX(Sheet5!$K$2:$K$11,MATCH(BL43,Sheet5!$J$2:$J$11,0))</f>
        <v>造成[ui.cs_blue:1*0.02]的寒系伤害。</v>
      </c>
      <c r="DO43" s="69"/>
      <c r="DP43" s="69"/>
      <c r="DQ43" s="69"/>
      <c r="DU43" s="69">
        <v>0</v>
      </c>
      <c r="DV43" s="69">
        <v>0</v>
      </c>
      <c r="DW43" s="69">
        <v>0</v>
      </c>
      <c r="DX43" s="69">
        <v>0</v>
      </c>
      <c r="DY43" s="69">
        <v>0</v>
      </c>
    </row>
    <row r="44" spans="1:129" ht="14.25">
      <c r="A44" s="69">
        <v>301</v>
      </c>
      <c r="B44" s="69">
        <v>0</v>
      </c>
      <c r="C44" s="69">
        <v>1</v>
      </c>
      <c r="D44" s="69" t="s">
        <v>308</v>
      </c>
      <c r="G44" s="69">
        <v>1</v>
      </c>
      <c r="I44" s="69">
        <v>0</v>
      </c>
      <c r="J44" s="69">
        <v>0</v>
      </c>
      <c r="K44" s="69">
        <v>3000</v>
      </c>
      <c r="M44" s="69">
        <v>0</v>
      </c>
      <c r="P44" s="69">
        <v>1</v>
      </c>
      <c r="Q44" s="69">
        <v>0</v>
      </c>
      <c r="R44" s="69">
        <v>0</v>
      </c>
      <c r="S44" s="69">
        <v>0</v>
      </c>
      <c r="T44" s="69">
        <v>0</v>
      </c>
      <c r="U44" s="69">
        <v>0</v>
      </c>
      <c r="V44" s="69">
        <v>0</v>
      </c>
      <c r="W44" s="69">
        <v>0</v>
      </c>
      <c r="X44" s="69">
        <v>0</v>
      </c>
      <c r="Y44" s="69">
        <v>0</v>
      </c>
      <c r="Z44" s="69">
        <v>3000</v>
      </c>
      <c r="AA44" s="69">
        <v>0</v>
      </c>
      <c r="AB44" s="69">
        <v>31</v>
      </c>
      <c r="AC44" s="69">
        <v>0</v>
      </c>
      <c r="AD44" s="69">
        <v>0</v>
      </c>
      <c r="AE44" s="69">
        <v>0</v>
      </c>
      <c r="AF44" s="69">
        <v>10</v>
      </c>
      <c r="AG44" s="69">
        <v>0</v>
      </c>
      <c r="AH44" s="69">
        <v>5</v>
      </c>
      <c r="AI44" s="69">
        <v>0</v>
      </c>
      <c r="AJ44" s="69">
        <v>0</v>
      </c>
      <c r="AK44" s="69">
        <v>0</v>
      </c>
      <c r="AL44" s="69">
        <v>0</v>
      </c>
      <c r="AM44" s="69">
        <v>1</v>
      </c>
      <c r="AN44" s="69">
        <v>1</v>
      </c>
      <c r="AO44" s="69">
        <v>0</v>
      </c>
      <c r="AP44" s="69">
        <v>0</v>
      </c>
      <c r="AQ44" s="84">
        <v>0</v>
      </c>
      <c r="AR44" s="69">
        <v>0</v>
      </c>
      <c r="AS44" s="69">
        <v>0</v>
      </c>
      <c r="AT44" s="69">
        <v>0</v>
      </c>
      <c r="AU44" s="69">
        <v>0</v>
      </c>
      <c r="AV44" s="69">
        <v>0</v>
      </c>
      <c r="AW44" s="69">
        <v>4</v>
      </c>
      <c r="AX44" s="69">
        <v>1</v>
      </c>
      <c r="AY44" s="69">
        <v>5000</v>
      </c>
      <c r="AZ44" s="69">
        <v>1000</v>
      </c>
      <c r="BA44" s="69">
        <v>0</v>
      </c>
      <c r="BB44" s="69">
        <v>0</v>
      </c>
      <c r="BC44" s="69">
        <v>0</v>
      </c>
      <c r="BD44" s="69">
        <v>0</v>
      </c>
      <c r="BE44" s="69">
        <v>0</v>
      </c>
      <c r="BF44" s="69">
        <v>0</v>
      </c>
      <c r="BG44" s="69">
        <v>0</v>
      </c>
      <c r="BH44" s="69">
        <v>0</v>
      </c>
      <c r="BK44" s="69">
        <v>3</v>
      </c>
      <c r="BL44" s="69">
        <v>1</v>
      </c>
      <c r="BM44" s="69">
        <v>2</v>
      </c>
      <c r="BN44" s="69">
        <v>31</v>
      </c>
      <c r="BO44" s="89">
        <v>0</v>
      </c>
      <c r="BP44" s="69">
        <v>1</v>
      </c>
      <c r="BQ44" s="69">
        <v>801</v>
      </c>
      <c r="BR44" s="69">
        <v>0</v>
      </c>
      <c r="BS44" s="69">
        <v>0</v>
      </c>
      <c r="BT44" s="69">
        <v>1000</v>
      </c>
      <c r="BU44" s="69">
        <v>0</v>
      </c>
      <c r="BV44" s="69">
        <v>0</v>
      </c>
      <c r="BW44" s="69">
        <v>0</v>
      </c>
      <c r="BY44" s="69">
        <v>0</v>
      </c>
      <c r="BZ44" s="69">
        <v>0</v>
      </c>
      <c r="CA44" s="69">
        <v>31</v>
      </c>
      <c r="CB44" s="89">
        <v>0</v>
      </c>
      <c r="CC44" s="69">
        <v>0</v>
      </c>
      <c r="CD44" s="69">
        <v>0</v>
      </c>
      <c r="CE44" s="69">
        <v>0</v>
      </c>
      <c r="CF44" s="69">
        <v>0</v>
      </c>
      <c r="CG44" s="69">
        <v>0</v>
      </c>
      <c r="CH44" s="69">
        <v>0</v>
      </c>
      <c r="CI44" s="69">
        <v>0</v>
      </c>
      <c r="CJ44" s="69">
        <v>0</v>
      </c>
      <c r="CL44" s="69">
        <v>0</v>
      </c>
      <c r="CM44" s="69">
        <v>0</v>
      </c>
      <c r="CN44" s="69">
        <v>0</v>
      </c>
      <c r="CO44" s="89">
        <v>0</v>
      </c>
      <c r="CP44" s="69">
        <v>0</v>
      </c>
      <c r="CQ44" s="69">
        <v>0</v>
      </c>
      <c r="CR44" s="69">
        <v>0</v>
      </c>
      <c r="CS44" s="69">
        <v>0</v>
      </c>
      <c r="CT44" s="69">
        <v>0</v>
      </c>
      <c r="CU44" s="69">
        <v>0</v>
      </c>
      <c r="CV44" s="69">
        <v>0</v>
      </c>
      <c r="CW44" s="69">
        <v>0</v>
      </c>
      <c r="CZ44" s="69">
        <v>0</v>
      </c>
      <c r="DA44" s="69">
        <v>0</v>
      </c>
      <c r="DB44" s="69">
        <v>0</v>
      </c>
      <c r="DC44" s="69">
        <v>0</v>
      </c>
      <c r="DD44" s="69">
        <v>0</v>
      </c>
      <c r="DE44" s="69">
        <v>0</v>
      </c>
      <c r="DF44" s="69">
        <v>0</v>
      </c>
      <c r="DG44" s="69">
        <v>1</v>
      </c>
      <c r="DM44" s="69" t="s">
        <v>239</v>
      </c>
      <c r="DN44" s="69" t="e">
        <f>"造成["&amp;INDEX(Sheet5!$L$2:$L$11,MATCH(BL44,Sheet5!$J$2:$J$11,0))&amp;":"&amp;BR44&amp;"*"&amp;BS44/1000&amp;"]"&amp;INDEX(Sheet5!$I$2:$I$4,MATCH(BR44,Sheet5!$H$2:$H$4,0))&amp;"的"&amp;INDEX(Sheet5!$K$2:$K$11,MATCH(BL44,Sheet5!$J$2:$J$11,0))</f>
        <v>#N/A</v>
      </c>
      <c r="DO44" s="69"/>
      <c r="DP44" s="69"/>
      <c r="DQ44" s="69"/>
      <c r="DU44" s="69">
        <v>0</v>
      </c>
      <c r="DV44" s="69">
        <v>0</v>
      </c>
      <c r="DW44" s="69">
        <v>0</v>
      </c>
      <c r="DX44" s="69">
        <v>0</v>
      </c>
      <c r="DY44" s="69">
        <v>0</v>
      </c>
    </row>
    <row r="45" spans="1:129" ht="14.25">
      <c r="A45" s="69">
        <v>302</v>
      </c>
      <c r="B45" s="69">
        <v>0</v>
      </c>
      <c r="C45" s="69">
        <v>1</v>
      </c>
      <c r="D45" s="69" t="s">
        <v>310</v>
      </c>
      <c r="G45" s="69">
        <v>1</v>
      </c>
      <c r="H45" s="69" t="s">
        <v>311</v>
      </c>
      <c r="I45" s="69">
        <v>0</v>
      </c>
      <c r="J45" s="69">
        <v>0</v>
      </c>
      <c r="K45" s="69">
        <v>2000</v>
      </c>
      <c r="M45" s="69">
        <v>8</v>
      </c>
      <c r="O45" s="69">
        <v>0</v>
      </c>
      <c r="P45" s="69">
        <v>1</v>
      </c>
      <c r="Q45" s="69">
        <v>0</v>
      </c>
      <c r="R45" s="69">
        <v>0</v>
      </c>
      <c r="S45" s="69">
        <v>0</v>
      </c>
      <c r="T45" s="69">
        <v>0</v>
      </c>
      <c r="U45" s="69">
        <v>0</v>
      </c>
      <c r="V45" s="69">
        <v>0</v>
      </c>
      <c r="W45" s="69">
        <v>0</v>
      </c>
      <c r="X45" s="69">
        <v>0</v>
      </c>
      <c r="Y45" s="69">
        <v>0</v>
      </c>
      <c r="Z45" s="69">
        <v>6000</v>
      </c>
      <c r="AA45" s="69">
        <v>7</v>
      </c>
      <c r="AB45" s="69">
        <v>1</v>
      </c>
      <c r="AC45" s="69">
        <v>0</v>
      </c>
      <c r="AD45" s="69">
        <v>0</v>
      </c>
      <c r="AE45" s="69">
        <v>0</v>
      </c>
      <c r="AF45" s="69">
        <v>1</v>
      </c>
      <c r="AG45" s="69">
        <v>0</v>
      </c>
      <c r="AH45" s="69">
        <v>0</v>
      </c>
      <c r="AI45" s="69">
        <v>0</v>
      </c>
      <c r="AJ45" s="69">
        <v>0</v>
      </c>
      <c r="AK45" s="69">
        <v>0</v>
      </c>
      <c r="AL45" s="69">
        <v>0</v>
      </c>
      <c r="AM45" s="69">
        <v>1</v>
      </c>
      <c r="AN45" s="69">
        <v>1</v>
      </c>
      <c r="AO45" s="69">
        <v>0</v>
      </c>
      <c r="AP45" s="69">
        <v>0</v>
      </c>
      <c r="AQ45" s="84">
        <v>0</v>
      </c>
      <c r="AR45" s="69">
        <v>0</v>
      </c>
      <c r="AS45" s="69">
        <v>0</v>
      </c>
      <c r="AT45" s="69">
        <v>0</v>
      </c>
      <c r="AU45" s="69">
        <v>0</v>
      </c>
      <c r="AV45" s="69">
        <v>0</v>
      </c>
      <c r="AW45" s="69">
        <v>0</v>
      </c>
      <c r="AX45" s="69">
        <v>0</v>
      </c>
      <c r="AY45" s="69">
        <v>0</v>
      </c>
      <c r="AZ45" s="69">
        <v>0</v>
      </c>
      <c r="BA45" s="69">
        <v>0</v>
      </c>
      <c r="BB45" s="69">
        <v>0</v>
      </c>
      <c r="BC45" s="69">
        <v>0</v>
      </c>
      <c r="BD45" s="69">
        <v>0</v>
      </c>
      <c r="BE45" s="69">
        <v>0</v>
      </c>
      <c r="BF45" s="69">
        <v>0</v>
      </c>
      <c r="BG45" s="69">
        <v>800</v>
      </c>
      <c r="BH45" s="69">
        <v>0</v>
      </c>
      <c r="BK45" s="69">
        <v>3</v>
      </c>
      <c r="BL45" s="69">
        <v>12</v>
      </c>
      <c r="BM45" s="69">
        <v>6</v>
      </c>
      <c r="BN45" s="69">
        <v>1</v>
      </c>
      <c r="BO45" s="89">
        <v>0</v>
      </c>
      <c r="BP45" s="69">
        <v>1</v>
      </c>
      <c r="BQ45" s="69">
        <v>1</v>
      </c>
      <c r="BR45" s="69">
        <v>1</v>
      </c>
      <c r="BS45" s="69">
        <v>100</v>
      </c>
      <c r="BT45" s="69">
        <v>0</v>
      </c>
      <c r="BU45" s="69">
        <v>0</v>
      </c>
      <c r="BV45" s="69">
        <v>1000</v>
      </c>
      <c r="BW45" s="69">
        <v>0</v>
      </c>
      <c r="BY45" s="69">
        <v>2</v>
      </c>
      <c r="BZ45" s="69">
        <v>6</v>
      </c>
      <c r="CA45" s="69">
        <v>31</v>
      </c>
      <c r="CB45" s="89">
        <v>0</v>
      </c>
      <c r="CC45" s="69">
        <v>1</v>
      </c>
      <c r="CD45" s="69">
        <v>1</v>
      </c>
      <c r="CE45" s="69">
        <v>1</v>
      </c>
      <c r="CF45" s="69">
        <v>1301</v>
      </c>
      <c r="CG45" s="69">
        <v>0</v>
      </c>
      <c r="CH45" s="69">
        <v>0</v>
      </c>
      <c r="CI45" s="69">
        <v>1000</v>
      </c>
      <c r="CJ45" s="69">
        <v>0</v>
      </c>
      <c r="CL45" s="69">
        <v>0</v>
      </c>
      <c r="CM45" s="69">
        <v>0</v>
      </c>
      <c r="CN45" s="69">
        <v>0</v>
      </c>
      <c r="CO45" s="89">
        <v>0</v>
      </c>
      <c r="CP45" s="69">
        <v>0</v>
      </c>
      <c r="CQ45" s="69">
        <v>0</v>
      </c>
      <c r="CR45" s="69">
        <v>0</v>
      </c>
      <c r="CS45" s="69">
        <v>0</v>
      </c>
      <c r="CT45" s="69">
        <v>0</v>
      </c>
      <c r="CU45" s="69">
        <v>0</v>
      </c>
      <c r="CV45" s="69">
        <v>0</v>
      </c>
      <c r="CW45" s="69">
        <v>0</v>
      </c>
      <c r="CZ45" s="69">
        <v>0</v>
      </c>
      <c r="DA45" s="69">
        <v>0</v>
      </c>
      <c r="DB45" s="69">
        <v>0</v>
      </c>
      <c r="DC45" s="69">
        <v>0</v>
      </c>
      <c r="DD45" s="69">
        <v>0</v>
      </c>
      <c r="DE45" s="69">
        <v>0</v>
      </c>
      <c r="DF45" s="69">
        <v>0</v>
      </c>
      <c r="DG45" s="69">
        <v>1</v>
      </c>
      <c r="DM45" s="69" t="s">
        <v>239</v>
      </c>
      <c r="DN45" s="69" t="str">
        <f>"造成["&amp;INDEX(Sheet5!$L$2:$L$11,MATCH(BL45,Sheet5!$J$2:$J$11,0))&amp;":"&amp;BR45&amp;"*"&amp;BS45/1000&amp;"]"&amp;INDEX(Sheet5!$I$2:$I$4,MATCH(BR45,Sheet5!$H$2:$H$4,0))&amp;"的"&amp;INDEX(Sheet5!$K$2:$K$11,MATCH(BL45,Sheet5!$J$2:$J$11,0))</f>
        <v>造成[ui.cs_green:1*0.1]的治疗。</v>
      </c>
      <c r="DO45" s="69"/>
      <c r="DP45" s="69"/>
      <c r="DQ45" s="69"/>
      <c r="DU45" s="69">
        <v>0</v>
      </c>
      <c r="DV45" s="69">
        <v>0</v>
      </c>
      <c r="DW45" s="69">
        <v>0</v>
      </c>
      <c r="DX45" s="69">
        <v>0</v>
      </c>
      <c r="DY45" s="69">
        <v>0</v>
      </c>
    </row>
    <row r="46" spans="1:129" ht="14.25">
      <c r="A46" s="69">
        <v>303</v>
      </c>
      <c r="B46" s="69">
        <v>0</v>
      </c>
      <c r="C46" s="69">
        <v>1</v>
      </c>
      <c r="D46" s="69" t="s">
        <v>312</v>
      </c>
      <c r="G46" s="69">
        <v>1</v>
      </c>
      <c r="H46" s="69"/>
      <c r="I46" s="69">
        <v>0</v>
      </c>
      <c r="J46" s="69">
        <v>0</v>
      </c>
      <c r="K46" s="69">
        <v>0</v>
      </c>
      <c r="M46" s="69">
        <v>0</v>
      </c>
      <c r="O46" s="69"/>
      <c r="P46" s="69">
        <v>1</v>
      </c>
      <c r="Q46" s="69">
        <v>0</v>
      </c>
      <c r="R46" s="69">
        <v>1</v>
      </c>
      <c r="S46" s="69">
        <v>0</v>
      </c>
      <c r="T46" s="69">
        <v>0</v>
      </c>
      <c r="U46" s="69">
        <v>0</v>
      </c>
      <c r="V46" s="69">
        <v>0</v>
      </c>
      <c r="W46" s="69">
        <v>0</v>
      </c>
      <c r="X46" s="69">
        <v>0</v>
      </c>
      <c r="Y46" s="69">
        <v>0</v>
      </c>
      <c r="Z46" s="69">
        <v>0</v>
      </c>
      <c r="AA46" s="69">
        <v>4</v>
      </c>
      <c r="AB46" s="69">
        <v>31</v>
      </c>
      <c r="AC46" s="69">
        <v>0</v>
      </c>
      <c r="AD46" s="69">
        <v>0</v>
      </c>
      <c r="AE46" s="69">
        <v>0</v>
      </c>
      <c r="AF46" s="69">
        <v>1</v>
      </c>
      <c r="AG46" s="69">
        <v>0</v>
      </c>
      <c r="AH46" s="69">
        <v>100</v>
      </c>
      <c r="AI46" s="69">
        <v>0</v>
      </c>
      <c r="AJ46" s="69">
        <v>0</v>
      </c>
      <c r="AK46" s="69">
        <v>0</v>
      </c>
      <c r="AL46" s="69">
        <v>0</v>
      </c>
      <c r="AM46" s="69">
        <v>0</v>
      </c>
      <c r="AN46" s="69">
        <v>0</v>
      </c>
      <c r="AO46" s="69">
        <v>0</v>
      </c>
      <c r="AP46" s="69">
        <v>0</v>
      </c>
      <c r="AQ46" s="84">
        <v>0</v>
      </c>
      <c r="AR46" s="69">
        <v>0</v>
      </c>
      <c r="AS46" s="69">
        <v>0</v>
      </c>
      <c r="AT46" s="69">
        <v>0</v>
      </c>
      <c r="AU46" s="69">
        <v>0</v>
      </c>
      <c r="AV46" s="69">
        <v>0</v>
      </c>
      <c r="AW46" s="69">
        <v>0</v>
      </c>
      <c r="AX46" s="69">
        <v>0</v>
      </c>
      <c r="AY46" s="69">
        <v>0</v>
      </c>
      <c r="AZ46" s="69">
        <v>0</v>
      </c>
      <c r="BA46" s="69">
        <v>0</v>
      </c>
      <c r="BB46" s="69">
        <v>0</v>
      </c>
      <c r="BC46" s="69">
        <v>0</v>
      </c>
      <c r="BD46" s="69">
        <v>0</v>
      </c>
      <c r="BE46" s="69">
        <v>0</v>
      </c>
      <c r="BF46" s="69">
        <v>0</v>
      </c>
      <c r="BG46" s="69">
        <v>0</v>
      </c>
      <c r="BH46" s="69">
        <v>0</v>
      </c>
      <c r="BK46" s="69">
        <v>3</v>
      </c>
      <c r="BL46" s="69">
        <v>40</v>
      </c>
      <c r="BM46" s="69">
        <v>4</v>
      </c>
      <c r="BN46" s="69">
        <v>31</v>
      </c>
      <c r="BO46" s="89" t="s">
        <v>313</v>
      </c>
      <c r="BP46" s="69">
        <v>1</v>
      </c>
      <c r="BQ46" s="69">
        <v>1</v>
      </c>
      <c r="BR46" s="69">
        <v>1</v>
      </c>
      <c r="BS46" s="69">
        <v>124901</v>
      </c>
      <c r="BT46" s="69">
        <v>0</v>
      </c>
      <c r="BU46" s="69">
        <v>0</v>
      </c>
      <c r="BV46" s="69">
        <v>1000</v>
      </c>
      <c r="BW46" s="69">
        <v>0</v>
      </c>
      <c r="BY46" s="69">
        <v>0</v>
      </c>
      <c r="BZ46" s="69">
        <v>0</v>
      </c>
      <c r="CA46" s="69">
        <v>0</v>
      </c>
      <c r="CB46" s="89" t="s">
        <v>313</v>
      </c>
      <c r="CC46" s="69">
        <v>0</v>
      </c>
      <c r="CD46" s="69">
        <v>0</v>
      </c>
      <c r="CE46" s="69">
        <v>0</v>
      </c>
      <c r="CF46" s="69">
        <v>0</v>
      </c>
      <c r="CG46" s="69">
        <v>0</v>
      </c>
      <c r="CH46" s="69">
        <v>0</v>
      </c>
      <c r="CI46" s="69">
        <v>0</v>
      </c>
      <c r="CJ46" s="69">
        <v>0</v>
      </c>
      <c r="CK46" s="90">
        <v>0</v>
      </c>
      <c r="CL46" s="69">
        <v>0</v>
      </c>
      <c r="CM46" s="69">
        <v>0</v>
      </c>
      <c r="CN46" s="69">
        <v>0</v>
      </c>
      <c r="CO46" s="89" t="s">
        <v>313</v>
      </c>
      <c r="CP46" s="69">
        <v>0</v>
      </c>
      <c r="CQ46" s="69">
        <v>0</v>
      </c>
      <c r="CR46" s="69">
        <v>0</v>
      </c>
      <c r="CS46" s="69">
        <v>0</v>
      </c>
      <c r="CT46" s="69">
        <v>0</v>
      </c>
      <c r="CU46" s="69">
        <v>0</v>
      </c>
      <c r="CV46" s="69">
        <v>0</v>
      </c>
      <c r="CW46" s="69">
        <v>0</v>
      </c>
      <c r="CZ46" s="69">
        <v>0</v>
      </c>
      <c r="DA46" s="69">
        <v>0</v>
      </c>
      <c r="DB46" s="69">
        <v>0</v>
      </c>
      <c r="DC46" s="69">
        <v>0</v>
      </c>
      <c r="DD46" s="69">
        <v>0</v>
      </c>
      <c r="DE46" s="69">
        <v>0</v>
      </c>
      <c r="DF46" s="69">
        <v>0</v>
      </c>
      <c r="DG46" s="69">
        <v>1</v>
      </c>
      <c r="DM46" s="69"/>
      <c r="DN46" s="69" t="e">
        <f>"造成["&amp;INDEX(Sheet5!$L$2:$L$11,MATCH(BL46,Sheet5!$J$2:$J$11,0))&amp;":"&amp;BR46&amp;"*"&amp;BS46/1000&amp;"]"&amp;INDEX(Sheet5!$I$2:$I$4,MATCH(BR46,Sheet5!$H$2:$H$4,0))&amp;"的"&amp;INDEX(Sheet5!$K$2:$K$11,MATCH(BL46,Sheet5!$J$2:$J$11,0))</f>
        <v>#N/A</v>
      </c>
      <c r="DO46" s="69"/>
      <c r="DP46" s="69"/>
      <c r="DQ46" s="69"/>
      <c r="DU46" s="69">
        <v>0</v>
      </c>
      <c r="DV46" s="69">
        <v>0</v>
      </c>
      <c r="DW46" s="69">
        <v>0</v>
      </c>
      <c r="DX46" s="69">
        <v>0</v>
      </c>
      <c r="DY46" s="69">
        <v>0</v>
      </c>
    </row>
    <row r="47" spans="1:129" ht="14.25">
      <c r="A47" s="69" t="s">
        <v>238</v>
      </c>
      <c r="B47" s="69">
        <v>0</v>
      </c>
      <c r="J47" s="69">
        <v>0</v>
      </c>
      <c r="AS47" s="69">
        <v>0</v>
      </c>
      <c r="BK47" s="69">
        <v>3</v>
      </c>
      <c r="DM47" s="69" t="s">
        <v>239</v>
      </c>
      <c r="DN47" s="69" t="e">
        <f>"造成["&amp;INDEX(Sheet5!$L$2:$L$11,MATCH(BL47,Sheet5!$J$2:$J$11,0))&amp;":"&amp;BR47&amp;"*"&amp;BS47/1000&amp;"]"&amp;INDEX(Sheet5!$I$2:$I$4,MATCH(BR47,Sheet5!$H$2:$H$4,0))&amp;"的"&amp;INDEX(Sheet5!$K$2:$K$11,MATCH(BL47,Sheet5!$J$2:$J$11,0))</f>
        <v>#N/A</v>
      </c>
      <c r="DO47" s="69"/>
      <c r="DP47" s="69"/>
      <c r="DQ47" s="69"/>
    </row>
    <row r="48" spans="1:129" ht="14.25">
      <c r="A48" s="69" t="s">
        <v>314</v>
      </c>
      <c r="B48" s="69">
        <v>0</v>
      </c>
      <c r="J48" s="69">
        <v>0</v>
      </c>
      <c r="AS48" s="69">
        <v>0</v>
      </c>
      <c r="BK48" s="69">
        <v>3</v>
      </c>
      <c r="DM48" s="69" t="s">
        <v>239</v>
      </c>
      <c r="DN48" s="69" t="e">
        <f>"造成["&amp;INDEX(Sheet5!$L$2:$L$11,MATCH(BL48,Sheet5!$J$2:$J$11,0))&amp;":"&amp;BR48&amp;"*"&amp;BS48/1000&amp;"]"&amp;INDEX(Sheet5!$I$2:$I$4,MATCH(BR48,Sheet5!$H$2:$H$4,0))&amp;"的"&amp;INDEX(Sheet5!$K$2:$K$11,MATCH(BL48,Sheet5!$J$2:$J$11,0))</f>
        <v>#N/A</v>
      </c>
      <c r="DO48" s="69"/>
      <c r="DP48" s="69"/>
      <c r="DQ48" s="69"/>
    </row>
    <row r="49" spans="1:130" ht="14.25">
      <c r="A49" s="69">
        <v>9900</v>
      </c>
      <c r="B49" s="69">
        <v>0</v>
      </c>
      <c r="C49" s="69">
        <v>1</v>
      </c>
      <c r="D49" s="69" t="s">
        <v>315</v>
      </c>
      <c r="E49" s="69" t="s">
        <v>315</v>
      </c>
      <c r="F49" s="69" t="s">
        <v>315</v>
      </c>
      <c r="G49" s="69">
        <v>1</v>
      </c>
      <c r="H49" s="69"/>
      <c r="I49" s="69">
        <v>0</v>
      </c>
      <c r="J49" s="69">
        <v>0</v>
      </c>
      <c r="K49" s="69">
        <v>0</v>
      </c>
      <c r="M49" s="69">
        <v>0</v>
      </c>
      <c r="O49" s="69">
        <v>0</v>
      </c>
      <c r="P49" s="69">
        <v>1</v>
      </c>
      <c r="Q49" s="69">
        <v>0</v>
      </c>
      <c r="R49" s="69">
        <v>0</v>
      </c>
      <c r="S49" s="69">
        <v>0</v>
      </c>
      <c r="T49" s="69">
        <v>0</v>
      </c>
      <c r="U49" s="69">
        <v>0</v>
      </c>
      <c r="V49" s="69">
        <v>0</v>
      </c>
      <c r="W49" s="69">
        <v>0</v>
      </c>
      <c r="X49" s="69">
        <v>0</v>
      </c>
      <c r="Y49" s="69">
        <v>0</v>
      </c>
      <c r="Z49" s="69">
        <v>0</v>
      </c>
      <c r="AA49" s="69">
        <v>0</v>
      </c>
      <c r="AB49" s="69">
        <v>0</v>
      </c>
      <c r="AC49" s="69">
        <v>0</v>
      </c>
      <c r="AD49" s="69">
        <v>0</v>
      </c>
      <c r="AE49" s="69">
        <v>0</v>
      </c>
      <c r="AF49" s="69">
        <v>1</v>
      </c>
      <c r="AG49" s="69">
        <v>0</v>
      </c>
      <c r="AH49" s="69">
        <v>1</v>
      </c>
      <c r="AI49" s="69">
        <v>0</v>
      </c>
      <c r="AJ49" s="69">
        <v>0</v>
      </c>
      <c r="AK49" s="69">
        <v>0</v>
      </c>
      <c r="AL49" s="69">
        <v>0</v>
      </c>
      <c r="AM49" s="69">
        <v>0</v>
      </c>
      <c r="AN49" s="69">
        <v>0</v>
      </c>
      <c r="AO49" s="69">
        <v>0</v>
      </c>
      <c r="AP49" s="69">
        <v>0</v>
      </c>
      <c r="AQ49" s="84">
        <v>0</v>
      </c>
      <c r="AR49" s="69">
        <v>0</v>
      </c>
      <c r="AS49" s="69">
        <v>0</v>
      </c>
      <c r="AT49" s="69">
        <v>0</v>
      </c>
      <c r="AU49" s="69">
        <v>0</v>
      </c>
      <c r="AV49" s="69">
        <v>0</v>
      </c>
      <c r="AW49" s="69">
        <v>0</v>
      </c>
      <c r="AX49" s="69">
        <v>0</v>
      </c>
      <c r="AY49" s="69">
        <v>0</v>
      </c>
      <c r="AZ49" s="69">
        <v>0</v>
      </c>
      <c r="BA49" s="69">
        <v>0</v>
      </c>
      <c r="BB49" s="69">
        <v>0</v>
      </c>
      <c r="BC49" s="69">
        <v>0</v>
      </c>
      <c r="BD49" s="69">
        <v>0</v>
      </c>
      <c r="BE49" s="69">
        <v>0</v>
      </c>
      <c r="BF49" s="69">
        <v>0</v>
      </c>
      <c r="BG49" s="69">
        <v>0</v>
      </c>
      <c r="BH49" s="69">
        <v>0</v>
      </c>
      <c r="BK49" s="69">
        <v>3</v>
      </c>
      <c r="BL49" s="69">
        <v>0</v>
      </c>
      <c r="BM49" s="69">
        <v>0</v>
      </c>
      <c r="BN49" s="69">
        <v>0</v>
      </c>
      <c r="BO49" s="69">
        <v>0</v>
      </c>
      <c r="BP49" s="69">
        <v>1</v>
      </c>
      <c r="BQ49" s="69">
        <v>0</v>
      </c>
      <c r="BR49" s="69">
        <v>0</v>
      </c>
      <c r="BS49" s="69">
        <v>0</v>
      </c>
      <c r="BT49" s="69">
        <v>0</v>
      </c>
      <c r="BU49" s="69">
        <v>0</v>
      </c>
      <c r="BV49" s="69">
        <v>1000</v>
      </c>
      <c r="BW49" s="69">
        <v>0</v>
      </c>
      <c r="BY49" s="69">
        <v>0</v>
      </c>
      <c r="BZ49" s="69">
        <v>0</v>
      </c>
      <c r="CA49" s="69">
        <v>31</v>
      </c>
      <c r="CB49" s="89">
        <v>0</v>
      </c>
      <c r="CC49" s="69">
        <v>0</v>
      </c>
      <c r="CD49" s="69">
        <v>0</v>
      </c>
      <c r="CE49" s="69">
        <v>0</v>
      </c>
      <c r="CF49" s="69">
        <v>0</v>
      </c>
      <c r="CG49" s="69">
        <v>0</v>
      </c>
      <c r="CH49" s="69">
        <v>0</v>
      </c>
      <c r="CI49" s="69">
        <v>0</v>
      </c>
      <c r="CJ49" s="69">
        <v>0</v>
      </c>
      <c r="CL49" s="69">
        <v>0</v>
      </c>
      <c r="CM49" s="69">
        <v>0</v>
      </c>
      <c r="CN49" s="69">
        <v>0</v>
      </c>
      <c r="CO49" s="89">
        <v>0</v>
      </c>
      <c r="CP49" s="69">
        <v>0</v>
      </c>
      <c r="CQ49" s="69">
        <v>0</v>
      </c>
      <c r="CR49" s="69">
        <v>0</v>
      </c>
      <c r="CS49" s="69">
        <v>0</v>
      </c>
      <c r="CT49" s="69">
        <v>0</v>
      </c>
      <c r="CU49" s="69">
        <v>0</v>
      </c>
      <c r="CV49" s="69">
        <v>0</v>
      </c>
      <c r="CW49" s="69">
        <v>0</v>
      </c>
      <c r="CZ49" s="69">
        <v>0</v>
      </c>
      <c r="DA49" s="69">
        <v>0</v>
      </c>
      <c r="DB49" s="69">
        <v>8</v>
      </c>
      <c r="DC49" s="69">
        <v>0</v>
      </c>
      <c r="DD49" s="69">
        <v>0</v>
      </c>
      <c r="DE49" s="69">
        <v>0</v>
      </c>
      <c r="DF49" s="69">
        <v>0</v>
      </c>
      <c r="DG49" s="69">
        <v>0</v>
      </c>
      <c r="DI49" s="69" t="e">
        <f>INDEX(Sheet3!$E$78:$E$1130,MATCH(A49,Sheet3!$D$78:$D$1130,0))</f>
        <v>#N/A</v>
      </c>
      <c r="DJ49" s="69" t="str">
        <f>IFERROR(DI49,F49)</f>
        <v>unlock skill</v>
      </c>
      <c r="DK49" s="69" t="s">
        <v>316</v>
      </c>
      <c r="DL49" s="93"/>
      <c r="DM49" s="94" t="s">
        <v>317</v>
      </c>
      <c r="DN49" s="69" t="e">
        <f>"造成["&amp;INDEX(Sheet5!$L$2:$L$11,MATCH(BL49,Sheet5!$J$2:$J$11,0))&amp;":"&amp;BR49&amp;"*"&amp;BS49/1000&amp;"]"&amp;INDEX(Sheet5!$I$2:$I$4,MATCH(BR49,Sheet5!$H$2:$H$4,0))&amp;"的"&amp;INDEX(Sheet5!$K$2:$K$11,MATCH(BL49,Sheet5!$J$2:$J$11,0))</f>
        <v>#N/A</v>
      </c>
      <c r="DO49" s="69" t="e">
        <f>"造成["&amp;INDEX(Sheet5!$L$2:$L$11,MATCH(BY49,Sheet5!$J$2:$J$11,0))&amp;":"&amp;CE49&amp;"*"&amp;CF49/1000&amp;"]"&amp;INDEX(Sheet5!$I$2:$I$4,MATCH(CE49,Sheet5!$H$2:$H$4,0))&amp;"的"&amp;INDEX(Sheet5!$K$2:$K$11,MATCH(BY49,Sheet5!$J$2:$J$11,0))</f>
        <v>#N/A</v>
      </c>
      <c r="DP49" s="69"/>
      <c r="DQ49" s="69"/>
      <c r="DR49" s="69" t="e">
        <f t="shared" ref="DR49:DR112" si="0">MATCH(A49,$DX$51:$DX$69,0)</f>
        <v>#N/A</v>
      </c>
      <c r="DS49" s="90" t="e">
        <f>MATCH(A49,Sheet5!D:D,0)</f>
        <v>#N/A</v>
      </c>
      <c r="DT49" s="94" t="e">
        <f>MATCH(A48,Sheet5!F:F,0)</f>
        <v>#N/A</v>
      </c>
      <c r="DU49" s="69">
        <v>8</v>
      </c>
      <c r="DV49" s="69">
        <v>0</v>
      </c>
      <c r="DW49" s="69">
        <v>0</v>
      </c>
      <c r="DX49" s="69">
        <v>0</v>
      </c>
      <c r="DY49" s="69">
        <v>0</v>
      </c>
    </row>
    <row r="50" spans="1:130" ht="14.25">
      <c r="A50" s="69">
        <v>9901</v>
      </c>
      <c r="B50" s="69">
        <v>0</v>
      </c>
      <c r="C50" s="69">
        <v>1</v>
      </c>
      <c r="D50" s="78" t="s">
        <v>318</v>
      </c>
      <c r="E50" s="78" t="s">
        <v>319</v>
      </c>
      <c r="F50" s="69" t="s">
        <v>320</v>
      </c>
      <c r="G50" s="69">
        <v>1</v>
      </c>
      <c r="H50" s="69" t="s">
        <v>321</v>
      </c>
      <c r="I50" s="69">
        <v>500</v>
      </c>
      <c r="J50" s="69">
        <v>957</v>
      </c>
      <c r="K50" s="69">
        <v>2508</v>
      </c>
      <c r="M50" s="69">
        <v>0</v>
      </c>
      <c r="N50" s="69" t="s">
        <v>322</v>
      </c>
      <c r="O50" s="69">
        <v>0</v>
      </c>
      <c r="P50" s="69">
        <v>1</v>
      </c>
      <c r="Q50" s="69">
        <v>0</v>
      </c>
      <c r="R50" s="69">
        <f>IF(S50&gt;0,2,1)</f>
        <v>1</v>
      </c>
      <c r="S50" s="69">
        <v>0</v>
      </c>
      <c r="T50" s="69">
        <v>0</v>
      </c>
      <c r="U50" s="69">
        <v>0</v>
      </c>
      <c r="V50" s="69">
        <v>0</v>
      </c>
      <c r="W50" s="69">
        <v>0</v>
      </c>
      <c r="X50" s="69">
        <v>0</v>
      </c>
      <c r="Y50" s="69">
        <v>0</v>
      </c>
      <c r="Z50" s="69">
        <v>1000</v>
      </c>
      <c r="AA50" s="69">
        <v>5</v>
      </c>
      <c r="AB50" s="69">
        <v>13</v>
      </c>
      <c r="AC50" s="69">
        <v>1</v>
      </c>
      <c r="AD50" s="69">
        <v>2</v>
      </c>
      <c r="AE50" s="69">
        <v>999</v>
      </c>
      <c r="AF50" s="69">
        <v>1</v>
      </c>
      <c r="AG50" s="69">
        <v>0</v>
      </c>
      <c r="AH50" s="69">
        <v>9</v>
      </c>
      <c r="AI50" s="69">
        <v>0</v>
      </c>
      <c r="AJ50" s="69">
        <v>0</v>
      </c>
      <c r="AK50" s="69">
        <v>0</v>
      </c>
      <c r="AL50" s="69">
        <v>0</v>
      </c>
      <c r="AM50" s="69">
        <v>1</v>
      </c>
      <c r="AN50" s="69">
        <v>1</v>
      </c>
      <c r="AO50" s="69">
        <v>0</v>
      </c>
      <c r="AP50" s="69">
        <v>0</v>
      </c>
      <c r="AQ50" s="84">
        <v>0</v>
      </c>
      <c r="AR50" s="69">
        <v>0</v>
      </c>
      <c r="AS50" s="69">
        <v>0</v>
      </c>
      <c r="AT50" s="69">
        <v>0</v>
      </c>
      <c r="AU50" s="69">
        <v>0</v>
      </c>
      <c r="AV50" s="69">
        <v>0</v>
      </c>
      <c r="AW50" s="69">
        <v>0</v>
      </c>
      <c r="AX50" s="69">
        <v>0</v>
      </c>
      <c r="AY50" s="69">
        <v>0</v>
      </c>
      <c r="AZ50" s="69">
        <v>0</v>
      </c>
      <c r="BA50" s="69">
        <v>0</v>
      </c>
      <c r="BB50" s="69">
        <v>0</v>
      </c>
      <c r="BC50" s="69">
        <v>0</v>
      </c>
      <c r="BD50" s="69">
        <v>0</v>
      </c>
      <c r="BE50" s="69">
        <v>0</v>
      </c>
      <c r="BF50" s="69">
        <v>0</v>
      </c>
      <c r="BG50" s="69">
        <v>0</v>
      </c>
      <c r="BH50" s="69">
        <v>0</v>
      </c>
      <c r="BI50" s="69" t="s">
        <v>323</v>
      </c>
      <c r="BK50" s="69">
        <v>3</v>
      </c>
      <c r="BL50" s="69">
        <v>12</v>
      </c>
      <c r="BM50" s="69">
        <v>5</v>
      </c>
      <c r="BN50" s="69">
        <v>13</v>
      </c>
      <c r="BO50" s="89">
        <v>0</v>
      </c>
      <c r="BP50" s="69">
        <v>1</v>
      </c>
      <c r="BQ50" s="69">
        <v>1</v>
      </c>
      <c r="BR50" s="69">
        <v>204</v>
      </c>
      <c r="BS50" s="69">
        <v>9999</v>
      </c>
      <c r="BT50" s="69">
        <v>201</v>
      </c>
      <c r="BU50" s="69">
        <v>999</v>
      </c>
      <c r="BV50" s="69">
        <v>1000</v>
      </c>
      <c r="BW50" s="69">
        <v>0</v>
      </c>
      <c r="BY50" s="69">
        <v>0</v>
      </c>
      <c r="BZ50" s="69">
        <v>0</v>
      </c>
      <c r="CA50" s="69">
        <v>0</v>
      </c>
      <c r="CB50" s="69">
        <v>0</v>
      </c>
      <c r="CC50" s="69">
        <v>0</v>
      </c>
      <c r="CD50" s="69">
        <v>1</v>
      </c>
      <c r="CE50" s="69">
        <v>204</v>
      </c>
      <c r="CF50" s="69">
        <v>600</v>
      </c>
      <c r="CG50" s="69">
        <v>0</v>
      </c>
      <c r="CH50" s="69">
        <v>0</v>
      </c>
      <c r="CI50" s="69">
        <v>1000</v>
      </c>
      <c r="CJ50" s="69">
        <v>577</v>
      </c>
      <c r="CL50" s="69">
        <v>0</v>
      </c>
      <c r="CM50" s="69">
        <v>0</v>
      </c>
      <c r="CN50" s="69">
        <v>0</v>
      </c>
      <c r="CO50" s="89">
        <v>0</v>
      </c>
      <c r="CP50" s="69">
        <v>0</v>
      </c>
      <c r="CQ50" s="69">
        <v>0</v>
      </c>
      <c r="CR50" s="69">
        <v>0</v>
      </c>
      <c r="CS50" s="69">
        <v>0</v>
      </c>
      <c r="CT50" s="69">
        <v>0</v>
      </c>
      <c r="CU50" s="69">
        <v>0</v>
      </c>
      <c r="CV50" s="69">
        <v>0</v>
      </c>
      <c r="CW50" s="69">
        <v>0</v>
      </c>
      <c r="CZ50" s="69">
        <v>0</v>
      </c>
      <c r="DA50" s="69">
        <v>0</v>
      </c>
      <c r="DB50" s="69">
        <v>0</v>
      </c>
      <c r="DC50" s="69">
        <v>0</v>
      </c>
      <c r="DD50" s="69">
        <v>0</v>
      </c>
      <c r="DE50" s="69">
        <v>0</v>
      </c>
      <c r="DF50" s="69">
        <v>0</v>
      </c>
      <c r="DG50" s="69">
        <v>1</v>
      </c>
      <c r="DI50" s="69" t="e">
        <f>INDEX([1]Sheet3!$E$78:$E$1130,MATCH(A50,[1]Sheet3!$D$78:$D$1130,0))</f>
        <v>#N/A</v>
      </c>
      <c r="DJ50" s="69" t="str">
        <f>IFERROR(DI50,F50)</f>
        <v>skill_icons.ps_force_of_nature</v>
      </c>
      <c r="DK50" s="69" t="s">
        <v>324</v>
      </c>
      <c r="DL50" s="69"/>
      <c r="DM50" s="73" t="s">
        <v>239</v>
      </c>
      <c r="DN50" s="69" t="str">
        <f>"造成["&amp;INDEX(Sheet5!$L$2:$L$11,MATCH(BL50,Sheet5!$J$2:$J$11,0))&amp;":"&amp;BR50&amp;"*"&amp;BS50/1000&amp;"]"&amp;INDEX(Sheet5!$I$2:$I$4,MATCH(BR50,Sheet5!$H$2:$H$4,0))&amp;"的"&amp;INDEX(Sheet5!$K$2:$K$11,MATCH(BL50,Sheet5!$J$2:$J$11,0))</f>
        <v>造成[ui.cs_green:204*9.999]的治疗。</v>
      </c>
      <c r="DO50" s="77"/>
      <c r="DP50" s="77"/>
      <c r="DQ50" s="77"/>
      <c r="DR50" s="69" t="e">
        <f t="shared" si="0"/>
        <v>#N/A</v>
      </c>
      <c r="DS50" s="90" t="e">
        <f>MATCH(A50,Sheet5!D:D,0)</f>
        <v>#N/A</v>
      </c>
      <c r="DT50" s="94" t="e">
        <f>MATCH(A50,Sheet5!F:F,0)</f>
        <v>#N/A</v>
      </c>
      <c r="DU50" s="69">
        <v>0</v>
      </c>
      <c r="DV50" s="69">
        <v>0</v>
      </c>
      <c r="DW50" s="69">
        <v>0</v>
      </c>
      <c r="DX50" s="69">
        <v>0</v>
      </c>
      <c r="DY50" s="69">
        <v>0</v>
      </c>
    </row>
    <row r="51" spans="1:130" ht="14.25">
      <c r="A51" s="69">
        <v>9998</v>
      </c>
      <c r="B51" s="69">
        <v>0</v>
      </c>
      <c r="C51" s="69">
        <v>1</v>
      </c>
      <c r="D51" s="78" t="s">
        <v>325</v>
      </c>
      <c r="E51" s="78" t="s">
        <v>325</v>
      </c>
      <c r="F51" s="69" t="s">
        <v>326</v>
      </c>
      <c r="G51" s="69">
        <v>0</v>
      </c>
      <c r="H51" s="69" t="s">
        <v>327</v>
      </c>
      <c r="I51" s="69">
        <v>0</v>
      </c>
      <c r="J51" s="69">
        <v>0</v>
      </c>
      <c r="K51" s="69">
        <v>0</v>
      </c>
      <c r="L51" s="69" t="s">
        <v>328</v>
      </c>
      <c r="M51" s="69">
        <v>0</v>
      </c>
      <c r="O51" s="69">
        <v>0</v>
      </c>
      <c r="P51" s="69">
        <v>6</v>
      </c>
      <c r="Q51" s="69">
        <v>0</v>
      </c>
      <c r="R51" s="69">
        <f>IF(S51&gt;0,2,1)</f>
        <v>1</v>
      </c>
      <c r="S51" s="69">
        <v>0</v>
      </c>
      <c r="T51" s="69">
        <v>0</v>
      </c>
      <c r="U51" s="69">
        <v>0</v>
      </c>
      <c r="V51" s="69">
        <v>0</v>
      </c>
      <c r="W51" s="69">
        <v>0</v>
      </c>
      <c r="X51" s="69">
        <v>0</v>
      </c>
      <c r="Y51" s="69">
        <v>0</v>
      </c>
      <c r="Z51" s="69">
        <v>0</v>
      </c>
      <c r="AA51" s="69">
        <v>2</v>
      </c>
      <c r="AB51" s="69">
        <v>64</v>
      </c>
      <c r="AC51" s="69">
        <v>0</v>
      </c>
      <c r="AD51" s="69">
        <v>0</v>
      </c>
      <c r="AE51" s="69">
        <v>0</v>
      </c>
      <c r="AF51" s="69">
        <v>257</v>
      </c>
      <c r="AG51" s="69">
        <v>0</v>
      </c>
      <c r="AH51" s="69">
        <v>8</v>
      </c>
      <c r="AI51" s="69">
        <v>93</v>
      </c>
      <c r="AJ51" s="69">
        <v>0</v>
      </c>
      <c r="AK51" s="69">
        <v>0</v>
      </c>
      <c r="AL51" s="69">
        <v>0</v>
      </c>
      <c r="AM51" s="69">
        <v>1</v>
      </c>
      <c r="AN51" s="69">
        <v>1</v>
      </c>
      <c r="AO51" s="69">
        <v>1</v>
      </c>
      <c r="AP51" s="69">
        <v>2</v>
      </c>
      <c r="AQ51" s="84">
        <v>15</v>
      </c>
      <c r="AR51" s="69">
        <v>5</v>
      </c>
      <c r="AS51" s="69">
        <v>0</v>
      </c>
      <c r="AT51" s="69">
        <v>0</v>
      </c>
      <c r="AU51" s="69">
        <v>0</v>
      </c>
      <c r="AV51" s="69">
        <v>0</v>
      </c>
      <c r="AW51" s="69">
        <v>0</v>
      </c>
      <c r="AX51" s="69">
        <v>0</v>
      </c>
      <c r="AY51" s="69">
        <v>0</v>
      </c>
      <c r="AZ51" s="69">
        <v>0</v>
      </c>
      <c r="BA51" s="69">
        <v>0</v>
      </c>
      <c r="BB51" s="69">
        <v>0</v>
      </c>
      <c r="BC51" s="69">
        <v>0</v>
      </c>
      <c r="BD51" s="69">
        <v>0</v>
      </c>
      <c r="BE51" s="69">
        <v>0</v>
      </c>
      <c r="BF51" s="69">
        <v>0</v>
      </c>
      <c r="BG51" s="69">
        <v>0</v>
      </c>
      <c r="BH51" s="69">
        <v>0</v>
      </c>
      <c r="BK51" s="69">
        <v>3</v>
      </c>
      <c r="BL51" s="69">
        <v>18</v>
      </c>
      <c r="BM51" s="69">
        <v>7</v>
      </c>
      <c r="BN51" s="69">
        <v>64</v>
      </c>
      <c r="BO51" s="89">
        <v>0</v>
      </c>
      <c r="BP51" s="69">
        <v>20</v>
      </c>
      <c r="BQ51" s="69">
        <v>0</v>
      </c>
      <c r="BR51" s="69">
        <v>1</v>
      </c>
      <c r="BS51" s="69">
        <v>100000</v>
      </c>
      <c r="BT51" s="69">
        <v>0</v>
      </c>
      <c r="BU51" s="69">
        <v>0</v>
      </c>
      <c r="BV51" s="69">
        <v>1000</v>
      </c>
      <c r="BW51" s="69">
        <v>0</v>
      </c>
      <c r="BX51" s="69" t="s">
        <v>329</v>
      </c>
      <c r="BY51" s="69">
        <v>0</v>
      </c>
      <c r="BZ51" s="69">
        <v>0</v>
      </c>
      <c r="CA51" s="69">
        <v>31</v>
      </c>
      <c r="CB51" s="89">
        <v>0</v>
      </c>
      <c r="CC51" s="69">
        <v>0</v>
      </c>
      <c r="CD51" s="69">
        <v>0</v>
      </c>
      <c r="CE51" s="69">
        <v>0</v>
      </c>
      <c r="CF51" s="69">
        <v>0</v>
      </c>
      <c r="CG51" s="69">
        <v>0</v>
      </c>
      <c r="CH51" s="69">
        <v>0</v>
      </c>
      <c r="CI51" s="69">
        <v>0</v>
      </c>
      <c r="CJ51" s="69">
        <v>0</v>
      </c>
      <c r="CL51" s="69">
        <v>1</v>
      </c>
      <c r="CM51" s="69">
        <v>2</v>
      </c>
      <c r="CN51" s="69">
        <v>1535</v>
      </c>
      <c r="CO51" s="89">
        <v>0</v>
      </c>
      <c r="CP51" s="69">
        <v>20</v>
      </c>
      <c r="CQ51" s="69">
        <v>10</v>
      </c>
      <c r="CR51" s="69">
        <v>1</v>
      </c>
      <c r="CS51" s="69">
        <v>10000</v>
      </c>
      <c r="CT51" s="69">
        <v>0</v>
      </c>
      <c r="CU51" s="69">
        <v>0</v>
      </c>
      <c r="CV51" s="69">
        <v>1000</v>
      </c>
      <c r="CW51" s="69">
        <v>22</v>
      </c>
      <c r="CZ51" s="69">
        <v>0</v>
      </c>
      <c r="DA51" s="69">
        <v>0</v>
      </c>
      <c r="DB51" s="69">
        <v>0</v>
      </c>
      <c r="DC51" s="69">
        <v>0</v>
      </c>
      <c r="DD51" s="69">
        <v>0</v>
      </c>
      <c r="DE51" s="69">
        <v>0</v>
      </c>
      <c r="DF51" s="69">
        <v>0</v>
      </c>
      <c r="DG51" s="69">
        <v>1</v>
      </c>
      <c r="DI51" s="69" t="e">
        <f>INDEX(Sheet3!$E$78:$E$1130,MATCH(A51,Sheet3!$D$78:$D$1130,0))</f>
        <v>#N/A</v>
      </c>
      <c r="DJ51" s="69" t="str">
        <f>IFERROR(DI51,F51)</f>
        <v>item.ps_skill_10061</v>
      </c>
      <c r="DK51" s="69" t="s">
        <v>330</v>
      </c>
      <c r="DL51" s="69"/>
      <c r="DM51" s="69" t="s">
        <v>331</v>
      </c>
      <c r="DN51" s="69" t="e">
        <f>"造成["&amp;INDEX(Sheet5!$L$2:$L$11,MATCH(BL51,Sheet5!$J$2:$J$11,0))&amp;":"&amp;BR51&amp;"*"&amp;BS51/1000&amp;"]"&amp;INDEX(Sheet5!$I$2:$I$4,MATCH(BR51,Sheet5!$H$2:$H$4,0))&amp;"的"&amp;INDEX(Sheet5!$K$2:$K$11,MATCH(BL51,Sheet5!$J$2:$J$11,0))</f>
        <v>#N/A</v>
      </c>
      <c r="DO51" s="69"/>
      <c r="DP51" s="69"/>
      <c r="DQ51" s="69"/>
      <c r="DR51" s="69" t="e">
        <f t="shared" si="0"/>
        <v>#N/A</v>
      </c>
      <c r="DS51" s="90" t="e">
        <f>MATCH(A51,Sheet5!D:D,0)</f>
        <v>#N/A</v>
      </c>
      <c r="DT51" s="94" t="e">
        <f>MATCH(A51,Sheet5!F:F,0)</f>
        <v>#N/A</v>
      </c>
      <c r="DU51" s="69">
        <v>0</v>
      </c>
      <c r="DV51" s="69">
        <v>0</v>
      </c>
      <c r="DW51" s="69">
        <v>0</v>
      </c>
      <c r="DX51" s="69">
        <v>0</v>
      </c>
      <c r="DY51" s="69">
        <v>0</v>
      </c>
      <c r="DZ51" s="94"/>
    </row>
    <row r="52" spans="1:130" ht="14.25">
      <c r="A52" s="69">
        <v>10001</v>
      </c>
      <c r="B52" s="69">
        <v>0</v>
      </c>
      <c r="C52" s="69">
        <v>1</v>
      </c>
      <c r="D52" s="78" t="s">
        <v>332</v>
      </c>
      <c r="E52" s="78" t="s">
        <v>333</v>
      </c>
      <c r="F52" s="69">
        <v>0</v>
      </c>
      <c r="G52" s="69">
        <v>1</v>
      </c>
      <c r="I52" s="69">
        <v>0</v>
      </c>
      <c r="J52" s="69">
        <v>0</v>
      </c>
      <c r="K52" s="69">
        <v>0</v>
      </c>
      <c r="M52" s="69">
        <v>92</v>
      </c>
      <c r="O52" s="69">
        <v>0</v>
      </c>
      <c r="P52" s="69">
        <v>6</v>
      </c>
      <c r="Q52" s="69">
        <v>0</v>
      </c>
      <c r="R52" s="69">
        <f t="shared" ref="R52" si="1">IF(S52&gt;0,2,1)</f>
        <v>1</v>
      </c>
      <c r="S52" s="69">
        <v>0</v>
      </c>
      <c r="T52" s="69">
        <v>0</v>
      </c>
      <c r="U52" s="69">
        <v>0</v>
      </c>
      <c r="V52" s="69">
        <v>0</v>
      </c>
      <c r="W52" s="69">
        <v>0</v>
      </c>
      <c r="X52" s="69">
        <v>0</v>
      </c>
      <c r="Y52" s="69">
        <v>0</v>
      </c>
      <c r="Z52" s="69">
        <v>3000</v>
      </c>
      <c r="AA52" s="69">
        <v>2</v>
      </c>
      <c r="AB52" s="69">
        <v>31</v>
      </c>
      <c r="AC52" s="69">
        <v>0</v>
      </c>
      <c r="AD52" s="69">
        <v>0</v>
      </c>
      <c r="AE52" s="69">
        <v>0</v>
      </c>
      <c r="AF52" s="69">
        <v>257</v>
      </c>
      <c r="AG52" s="69">
        <v>0</v>
      </c>
      <c r="AH52" s="69">
        <v>8</v>
      </c>
      <c r="AI52" s="69">
        <v>93</v>
      </c>
      <c r="AJ52" s="69">
        <v>0</v>
      </c>
      <c r="AK52" s="69">
        <v>0</v>
      </c>
      <c r="AL52" s="69">
        <v>0</v>
      </c>
      <c r="AM52" s="69">
        <v>1</v>
      </c>
      <c r="AN52" s="69">
        <v>1</v>
      </c>
      <c r="AO52" s="69">
        <v>0</v>
      </c>
      <c r="AP52" s="69">
        <v>3</v>
      </c>
      <c r="AQ52" s="84">
        <v>0</v>
      </c>
      <c r="AR52" s="69">
        <v>0</v>
      </c>
      <c r="AS52" s="69">
        <v>0</v>
      </c>
      <c r="AT52" s="69">
        <v>0</v>
      </c>
      <c r="AU52" s="69">
        <v>0</v>
      </c>
      <c r="AV52" s="69">
        <v>0</v>
      </c>
      <c r="AW52" s="69">
        <v>0</v>
      </c>
      <c r="AX52" s="69">
        <v>0</v>
      </c>
      <c r="AY52" s="69">
        <v>0</v>
      </c>
      <c r="AZ52" s="69">
        <v>0</v>
      </c>
      <c r="BA52" s="69">
        <v>0</v>
      </c>
      <c r="BB52" s="69">
        <v>0</v>
      </c>
      <c r="BC52" s="69">
        <v>0</v>
      </c>
      <c r="BD52" s="69">
        <v>0</v>
      </c>
      <c r="BE52" s="69">
        <v>0</v>
      </c>
      <c r="BF52" s="69">
        <v>0</v>
      </c>
      <c r="BG52" s="69">
        <v>0</v>
      </c>
      <c r="BH52" s="69">
        <v>0</v>
      </c>
      <c r="BK52" s="69">
        <v>3</v>
      </c>
      <c r="BL52" s="69">
        <v>1</v>
      </c>
      <c r="BM52" s="69">
        <v>2</v>
      </c>
      <c r="BN52" s="69">
        <v>31</v>
      </c>
      <c r="BO52" s="89">
        <v>0</v>
      </c>
      <c r="BP52" s="69">
        <v>3</v>
      </c>
      <c r="BQ52" s="69">
        <v>10</v>
      </c>
      <c r="BR52" s="69">
        <v>1</v>
      </c>
      <c r="BS52" s="69">
        <v>200</v>
      </c>
      <c r="BT52" s="69">
        <v>0</v>
      </c>
      <c r="BU52" s="69">
        <v>0</v>
      </c>
      <c r="BV52" s="69">
        <v>1000</v>
      </c>
      <c r="BW52" s="69">
        <v>22</v>
      </c>
      <c r="BY52" s="69">
        <v>0</v>
      </c>
      <c r="BZ52" s="69">
        <v>0</v>
      </c>
      <c r="CA52" s="69">
        <v>31</v>
      </c>
      <c r="CB52" s="89">
        <v>0</v>
      </c>
      <c r="CC52" s="69">
        <v>0</v>
      </c>
      <c r="CD52" s="69">
        <v>0</v>
      </c>
      <c r="CE52" s="69">
        <v>0</v>
      </c>
      <c r="CF52" s="69">
        <v>0</v>
      </c>
      <c r="CG52" s="69">
        <v>0</v>
      </c>
      <c r="CH52" s="69">
        <v>0</v>
      </c>
      <c r="CI52" s="69">
        <v>0</v>
      </c>
      <c r="CJ52" s="69">
        <v>0</v>
      </c>
      <c r="CL52" s="69">
        <v>0</v>
      </c>
      <c r="CM52" s="69">
        <v>0</v>
      </c>
      <c r="CN52" s="69">
        <v>0</v>
      </c>
      <c r="CO52" s="89">
        <v>0</v>
      </c>
      <c r="CP52" s="69">
        <v>0</v>
      </c>
      <c r="CQ52" s="69">
        <v>0</v>
      </c>
      <c r="CR52" s="69">
        <v>0</v>
      </c>
      <c r="CS52" s="69">
        <v>0</v>
      </c>
      <c r="CT52" s="89">
        <v>0</v>
      </c>
      <c r="CU52" s="69">
        <v>0</v>
      </c>
      <c r="CV52" s="69">
        <v>0</v>
      </c>
      <c r="CW52" s="69">
        <v>0</v>
      </c>
      <c r="CZ52" s="69">
        <v>0</v>
      </c>
      <c r="DA52" s="69">
        <v>0</v>
      </c>
      <c r="DB52" s="69">
        <v>0</v>
      </c>
      <c r="DC52" s="69">
        <v>0</v>
      </c>
      <c r="DD52" s="69">
        <v>0</v>
      </c>
      <c r="DE52" s="69">
        <v>0</v>
      </c>
      <c r="DF52" s="69">
        <v>0</v>
      </c>
      <c r="DG52" s="69">
        <v>1</v>
      </c>
      <c r="DI52" s="69" t="e">
        <f>INDEX(Sheet3!$E$78:$E$1130,MATCH(A52,Sheet3!$D$78:$D$1130,0))</f>
        <v>#N/A</v>
      </c>
      <c r="DJ52" s="69">
        <f t="shared" ref="DJ52:DJ124" si="2">IFERROR(DI52,F52)</f>
        <v>0</v>
      </c>
      <c r="DK52" s="69" t="s">
        <v>334</v>
      </c>
      <c r="DL52" s="69"/>
      <c r="DM52" s="69" t="s">
        <v>335</v>
      </c>
      <c r="DN52" s="69" t="str">
        <f>"造成["&amp;INDEX(Sheet5!$L$2:$L$11,MATCH(BL52,Sheet5!$J$2:$J$11,0))&amp;":"&amp;BR52&amp;"*"&amp;BS52/1000&amp;"]"&amp;INDEX(Sheet5!$I$2:$I$4,MATCH(BR52,Sheet5!$H$2:$H$4,0))&amp;"的"&amp;INDEX(Sheet5!$K$2:$K$11,MATCH(BL52,Sheet5!$J$2:$J$11,0))</f>
        <v>造成[ui.cs_white:1*0.2]的真实伤害。</v>
      </c>
      <c r="DO52" s="69"/>
      <c r="DP52" s="69"/>
      <c r="DQ52" s="69"/>
      <c r="DR52" s="69" t="e">
        <f t="shared" si="0"/>
        <v>#N/A</v>
      </c>
      <c r="DS52" s="90" t="e">
        <f>MATCH(A52,Sheet5!D:D,0)</f>
        <v>#N/A</v>
      </c>
      <c r="DT52" s="94" t="e">
        <f>MATCH(A52,Sheet5!F:F,0)</f>
        <v>#N/A</v>
      </c>
      <c r="DU52" s="69">
        <v>0</v>
      </c>
      <c r="DV52" s="69">
        <v>0</v>
      </c>
      <c r="DW52" s="69">
        <v>0</v>
      </c>
      <c r="DX52" s="69">
        <v>0</v>
      </c>
      <c r="DY52" s="69">
        <v>0</v>
      </c>
      <c r="DZ52" s="94"/>
    </row>
    <row r="53" spans="1:130" ht="14.25">
      <c r="A53" s="69">
        <v>10002</v>
      </c>
      <c r="B53" s="69">
        <v>0</v>
      </c>
      <c r="C53" s="69">
        <v>1</v>
      </c>
      <c r="D53" s="78" t="s">
        <v>332</v>
      </c>
      <c r="E53" s="78" t="s">
        <v>333</v>
      </c>
      <c r="F53" s="69">
        <v>0</v>
      </c>
      <c r="G53" s="69">
        <v>1</v>
      </c>
      <c r="I53" s="69">
        <v>0</v>
      </c>
      <c r="J53" s="69">
        <v>0</v>
      </c>
      <c r="K53" s="69">
        <v>0</v>
      </c>
      <c r="M53" s="69">
        <v>92</v>
      </c>
      <c r="O53" s="69">
        <v>0</v>
      </c>
      <c r="P53" s="69">
        <v>6</v>
      </c>
      <c r="Q53" s="69">
        <v>0</v>
      </c>
      <c r="R53" s="69">
        <f t="shared" ref="R53" si="3">IF(S53&gt;0,2,1)</f>
        <v>1</v>
      </c>
      <c r="S53" s="69">
        <v>0</v>
      </c>
      <c r="T53" s="69">
        <v>0</v>
      </c>
      <c r="U53" s="69">
        <v>0</v>
      </c>
      <c r="V53" s="69">
        <v>0</v>
      </c>
      <c r="W53" s="69">
        <v>0</v>
      </c>
      <c r="X53" s="69">
        <v>0</v>
      </c>
      <c r="Y53" s="69">
        <v>0</v>
      </c>
      <c r="Z53" s="69">
        <v>3000</v>
      </c>
      <c r="AA53" s="69">
        <v>2</v>
      </c>
      <c r="AB53" s="69">
        <v>31</v>
      </c>
      <c r="AC53" s="69">
        <v>0</v>
      </c>
      <c r="AD53" s="69">
        <v>0</v>
      </c>
      <c r="AE53" s="69">
        <v>0</v>
      </c>
      <c r="AF53" s="69">
        <v>257</v>
      </c>
      <c r="AG53" s="69">
        <v>0</v>
      </c>
      <c r="AH53" s="69">
        <v>8</v>
      </c>
      <c r="AI53" s="69">
        <v>93</v>
      </c>
      <c r="AJ53" s="69">
        <v>0</v>
      </c>
      <c r="AK53" s="69">
        <v>0</v>
      </c>
      <c r="AL53" s="69">
        <v>0</v>
      </c>
      <c r="AM53" s="69">
        <v>1</v>
      </c>
      <c r="AN53" s="69">
        <v>1</v>
      </c>
      <c r="AO53" s="69">
        <v>0</v>
      </c>
      <c r="AP53" s="69">
        <v>3</v>
      </c>
      <c r="AQ53" s="84">
        <v>0</v>
      </c>
      <c r="AR53" s="69">
        <v>0</v>
      </c>
      <c r="AS53" s="69">
        <v>0</v>
      </c>
      <c r="AT53" s="69">
        <v>0</v>
      </c>
      <c r="AU53" s="69">
        <v>0</v>
      </c>
      <c r="AV53" s="69">
        <v>0</v>
      </c>
      <c r="AW53" s="69">
        <v>0</v>
      </c>
      <c r="AX53" s="69">
        <v>0</v>
      </c>
      <c r="AY53" s="69">
        <v>0</v>
      </c>
      <c r="AZ53" s="69">
        <v>0</v>
      </c>
      <c r="BA53" s="69">
        <v>0</v>
      </c>
      <c r="BB53" s="69">
        <v>0</v>
      </c>
      <c r="BC53" s="69">
        <v>0</v>
      </c>
      <c r="BD53" s="69">
        <v>0</v>
      </c>
      <c r="BE53" s="69">
        <v>0</v>
      </c>
      <c r="BF53" s="69">
        <v>0</v>
      </c>
      <c r="BG53" s="69">
        <v>0</v>
      </c>
      <c r="BH53" s="69">
        <v>0</v>
      </c>
      <c r="BK53" s="69">
        <v>3</v>
      </c>
      <c r="BL53" s="69">
        <v>1</v>
      </c>
      <c r="BM53" s="69">
        <v>2</v>
      </c>
      <c r="BN53" s="69">
        <v>31</v>
      </c>
      <c r="BO53" s="89">
        <v>0</v>
      </c>
      <c r="BP53" s="69">
        <v>3</v>
      </c>
      <c r="BQ53" s="69">
        <v>10</v>
      </c>
      <c r="BR53" s="69">
        <v>1</v>
      </c>
      <c r="BS53" s="69">
        <v>500</v>
      </c>
      <c r="BT53" s="69">
        <v>0</v>
      </c>
      <c r="BU53" s="69">
        <v>0</v>
      </c>
      <c r="BV53" s="69">
        <v>1000</v>
      </c>
      <c r="BW53" s="69">
        <v>22</v>
      </c>
      <c r="BY53" s="69">
        <v>0</v>
      </c>
      <c r="BZ53" s="69">
        <v>0</v>
      </c>
      <c r="CA53" s="69">
        <v>31</v>
      </c>
      <c r="CB53" s="89">
        <v>0</v>
      </c>
      <c r="CC53" s="69">
        <v>0</v>
      </c>
      <c r="CD53" s="69">
        <v>0</v>
      </c>
      <c r="CE53" s="69">
        <v>0</v>
      </c>
      <c r="CF53" s="69">
        <v>0</v>
      </c>
      <c r="CG53" s="69">
        <v>0</v>
      </c>
      <c r="CH53" s="69">
        <v>0</v>
      </c>
      <c r="CI53" s="69">
        <v>0</v>
      </c>
      <c r="CJ53" s="69">
        <v>0</v>
      </c>
      <c r="CL53" s="69">
        <v>0</v>
      </c>
      <c r="CM53" s="69">
        <v>0</v>
      </c>
      <c r="CN53" s="69">
        <v>0</v>
      </c>
      <c r="CO53" s="89">
        <v>0</v>
      </c>
      <c r="CP53" s="69">
        <v>0</v>
      </c>
      <c r="CQ53" s="69">
        <v>0</v>
      </c>
      <c r="CR53" s="69">
        <v>0</v>
      </c>
      <c r="CS53" s="69">
        <v>0</v>
      </c>
      <c r="CT53" s="89">
        <v>0</v>
      </c>
      <c r="CU53" s="69">
        <v>0</v>
      </c>
      <c r="CV53" s="69">
        <v>0</v>
      </c>
      <c r="CW53" s="69">
        <v>0</v>
      </c>
      <c r="CZ53" s="69">
        <v>0</v>
      </c>
      <c r="DA53" s="69">
        <v>0</v>
      </c>
      <c r="DB53" s="69">
        <v>0</v>
      </c>
      <c r="DC53" s="69">
        <v>0</v>
      </c>
      <c r="DD53" s="69">
        <v>0</v>
      </c>
      <c r="DE53" s="69">
        <v>0</v>
      </c>
      <c r="DF53" s="69">
        <v>0</v>
      </c>
      <c r="DG53" s="69">
        <v>1</v>
      </c>
      <c r="DI53" s="69" t="e">
        <f>INDEX(Sheet3!$E$78:$E$1130,MATCH(A53,Sheet3!$D$78:$D$1130,0))</f>
        <v>#N/A</v>
      </c>
      <c r="DJ53" s="69">
        <f t="shared" si="2"/>
        <v>0</v>
      </c>
      <c r="DK53" s="69" t="s">
        <v>334</v>
      </c>
      <c r="DL53" s="69"/>
      <c r="DM53" s="69" t="s">
        <v>335</v>
      </c>
      <c r="DN53" s="69" t="str">
        <f>"造成["&amp;INDEX(Sheet5!$L$2:$L$11,MATCH(BL53,Sheet5!$J$2:$J$11,0))&amp;":"&amp;BR53&amp;"*"&amp;BS53/1000&amp;"]"&amp;INDEX(Sheet5!$I$2:$I$4,MATCH(BR53,Sheet5!$H$2:$H$4,0))&amp;"的"&amp;INDEX(Sheet5!$K$2:$K$11,MATCH(BL53,Sheet5!$J$2:$J$11,0))</f>
        <v>造成[ui.cs_white:1*0.5]的真实伤害。</v>
      </c>
      <c r="DO53" s="69"/>
      <c r="DP53" s="69"/>
      <c r="DQ53" s="69"/>
      <c r="DR53" s="69" t="e">
        <f t="shared" si="0"/>
        <v>#N/A</v>
      </c>
      <c r="DS53" s="90" t="e">
        <f>MATCH(A53,Sheet5!D:D,0)</f>
        <v>#N/A</v>
      </c>
      <c r="DT53" s="94" t="e">
        <f>MATCH(A53,Sheet5!F:F,0)</f>
        <v>#N/A</v>
      </c>
      <c r="DU53" s="69">
        <v>0</v>
      </c>
      <c r="DV53" s="69">
        <v>0</v>
      </c>
      <c r="DW53" s="69">
        <v>0</v>
      </c>
      <c r="DX53" s="69">
        <v>0</v>
      </c>
      <c r="DY53" s="69">
        <v>0</v>
      </c>
      <c r="DZ53" s="94"/>
    </row>
    <row r="54" spans="1:130" ht="28.5">
      <c r="A54" s="69">
        <v>11001</v>
      </c>
      <c r="B54" s="69">
        <v>0</v>
      </c>
      <c r="C54" s="69">
        <v>1</v>
      </c>
      <c r="D54" s="78" t="s">
        <v>336</v>
      </c>
      <c r="E54" s="78" t="s">
        <v>337</v>
      </c>
      <c r="F54" s="69">
        <v>0</v>
      </c>
      <c r="G54" s="69">
        <v>1</v>
      </c>
      <c r="I54" s="69">
        <v>3000</v>
      </c>
      <c r="J54" s="69">
        <v>0</v>
      </c>
      <c r="K54" s="69">
        <v>0</v>
      </c>
      <c r="M54" s="69">
        <v>0</v>
      </c>
      <c r="O54" s="69">
        <v>0</v>
      </c>
      <c r="P54" s="69">
        <v>1</v>
      </c>
      <c r="Q54" s="69">
        <v>0</v>
      </c>
      <c r="R54" s="69">
        <f t="shared" ref="R54:R84" si="4">IF(S54&gt;0,2,1)</f>
        <v>1</v>
      </c>
      <c r="S54" s="69">
        <v>0</v>
      </c>
      <c r="T54" s="69">
        <v>0</v>
      </c>
      <c r="U54" s="69">
        <v>0</v>
      </c>
      <c r="V54" s="69">
        <v>0</v>
      </c>
      <c r="W54" s="69">
        <v>0</v>
      </c>
      <c r="X54" s="69">
        <v>0</v>
      </c>
      <c r="Y54" s="69">
        <v>0</v>
      </c>
      <c r="Z54" s="69">
        <v>0</v>
      </c>
      <c r="AA54" s="69">
        <v>1</v>
      </c>
      <c r="AB54" s="69">
        <v>31</v>
      </c>
      <c r="AC54" s="69">
        <v>0</v>
      </c>
      <c r="AD54" s="69">
        <v>0</v>
      </c>
      <c r="AE54" s="69">
        <v>0</v>
      </c>
      <c r="AF54" s="69">
        <v>1</v>
      </c>
      <c r="AG54" s="69">
        <v>0</v>
      </c>
      <c r="AH54" s="69">
        <v>1</v>
      </c>
      <c r="AI54" s="69">
        <v>0</v>
      </c>
      <c r="AJ54" s="69">
        <v>0</v>
      </c>
      <c r="AK54" s="69">
        <v>0</v>
      </c>
      <c r="AL54" s="69">
        <v>0</v>
      </c>
      <c r="AM54" s="69">
        <v>0</v>
      </c>
      <c r="AN54" s="69">
        <v>0</v>
      </c>
      <c r="AO54" s="69">
        <v>0</v>
      </c>
      <c r="AP54" s="69">
        <v>0</v>
      </c>
      <c r="AQ54" s="84">
        <v>0</v>
      </c>
      <c r="AR54" s="69">
        <v>0</v>
      </c>
      <c r="AS54" s="69">
        <v>0</v>
      </c>
      <c r="AT54" s="69">
        <v>0</v>
      </c>
      <c r="AU54" s="69">
        <v>0</v>
      </c>
      <c r="AV54" s="69">
        <v>0</v>
      </c>
      <c r="AW54" s="69">
        <v>0</v>
      </c>
      <c r="AX54" s="69">
        <v>0</v>
      </c>
      <c r="AY54" s="69">
        <v>0</v>
      </c>
      <c r="AZ54" s="69">
        <v>0</v>
      </c>
      <c r="BA54" s="69">
        <v>0</v>
      </c>
      <c r="BB54" s="69">
        <v>0</v>
      </c>
      <c r="BC54" s="69">
        <v>0</v>
      </c>
      <c r="BD54" s="69">
        <v>0</v>
      </c>
      <c r="BE54" s="69">
        <v>0</v>
      </c>
      <c r="BF54" s="69">
        <v>0</v>
      </c>
      <c r="BG54" s="69">
        <v>0</v>
      </c>
      <c r="BH54" s="69">
        <v>0</v>
      </c>
      <c r="BK54" s="69">
        <v>3</v>
      </c>
      <c r="BL54" s="69">
        <v>14</v>
      </c>
      <c r="BM54" s="69">
        <v>1</v>
      </c>
      <c r="BN54" s="69">
        <v>15</v>
      </c>
      <c r="BO54" s="89">
        <v>0</v>
      </c>
      <c r="BP54" s="69">
        <v>1</v>
      </c>
      <c r="BQ54" s="69">
        <v>1</v>
      </c>
      <c r="BR54" s="69">
        <v>1</v>
      </c>
      <c r="BS54" s="69">
        <v>21</v>
      </c>
      <c r="BT54" s="69">
        <v>0</v>
      </c>
      <c r="BU54" s="69">
        <v>0</v>
      </c>
      <c r="BV54" s="69">
        <v>1000</v>
      </c>
      <c r="BW54" s="69">
        <v>0</v>
      </c>
      <c r="BY54" s="69">
        <v>0</v>
      </c>
      <c r="BZ54" s="69">
        <v>0</v>
      </c>
      <c r="CA54" s="69">
        <v>31</v>
      </c>
      <c r="CB54" s="89">
        <v>0</v>
      </c>
      <c r="CC54" s="69">
        <v>0</v>
      </c>
      <c r="CD54" s="69">
        <v>0</v>
      </c>
      <c r="CE54" s="69">
        <v>0</v>
      </c>
      <c r="CF54" s="69">
        <v>0</v>
      </c>
      <c r="CG54" s="69">
        <v>0</v>
      </c>
      <c r="CH54" s="69">
        <v>0</v>
      </c>
      <c r="CI54" s="69">
        <v>0</v>
      </c>
      <c r="CJ54" s="69">
        <v>0</v>
      </c>
      <c r="CL54" s="69">
        <v>0</v>
      </c>
      <c r="CM54" s="69">
        <v>0</v>
      </c>
      <c r="CN54" s="69">
        <v>0</v>
      </c>
      <c r="CO54" s="89">
        <v>0</v>
      </c>
      <c r="CP54" s="69">
        <v>0</v>
      </c>
      <c r="CQ54" s="69">
        <v>0</v>
      </c>
      <c r="CR54" s="69">
        <v>0</v>
      </c>
      <c r="CS54" s="69">
        <v>0</v>
      </c>
      <c r="CT54" s="89">
        <v>0</v>
      </c>
      <c r="CU54" s="69">
        <v>0</v>
      </c>
      <c r="CV54" s="69">
        <v>0</v>
      </c>
      <c r="CW54" s="69">
        <v>0</v>
      </c>
      <c r="CZ54" s="69">
        <v>0</v>
      </c>
      <c r="DA54" s="69">
        <v>0</v>
      </c>
      <c r="DB54" s="69">
        <v>21</v>
      </c>
      <c r="DC54" s="69">
        <v>3</v>
      </c>
      <c r="DD54" s="69">
        <v>0</v>
      </c>
      <c r="DE54" s="69">
        <v>0</v>
      </c>
      <c r="DF54" s="69">
        <v>0</v>
      </c>
      <c r="DG54" s="69">
        <v>1</v>
      </c>
      <c r="DI54" s="69" t="e">
        <f>INDEX(Sheet3!$E$78:$E$1130,MATCH(A54,Sheet3!$D$78:$D$1130,0))</f>
        <v>#N/A</v>
      </c>
      <c r="DJ54" s="69">
        <f t="shared" si="2"/>
        <v>0</v>
      </c>
      <c r="DK54" s="69" t="s">
        <v>338</v>
      </c>
      <c r="DL54" s="69"/>
      <c r="DM54" s="94" t="s">
        <v>339</v>
      </c>
      <c r="DN54" s="69" t="e">
        <f>"造成["&amp;INDEX(Sheet5!$L$2:$L$11,MATCH(BL54,Sheet5!$J$2:$J$11,0))&amp;":"&amp;BR54&amp;"*"&amp;BS54/1000&amp;"]"&amp;INDEX(Sheet5!$I$2:$I$4,MATCH(BR54,Sheet5!$H$2:$H$4,0))&amp;"的"&amp;INDEX(Sheet5!$K$2:$K$11,MATCH(BL54,Sheet5!$J$2:$J$11,0))</f>
        <v>#N/A</v>
      </c>
      <c r="DO54" s="94"/>
      <c r="DP54" s="94"/>
      <c r="DQ54" s="94"/>
      <c r="DR54" s="69" t="e">
        <f t="shared" si="0"/>
        <v>#N/A</v>
      </c>
      <c r="DS54" s="90" t="e">
        <f>MATCH(A54,Sheet5!D:D,0)</f>
        <v>#N/A</v>
      </c>
      <c r="DT54" s="94" t="e">
        <f>MATCH(A54,Sheet5!F:F,0)</f>
        <v>#N/A</v>
      </c>
      <c r="DU54" s="69">
        <v>21</v>
      </c>
      <c r="DV54" s="69">
        <v>3</v>
      </c>
      <c r="DW54" s="69">
        <v>0</v>
      </c>
      <c r="DX54" s="69">
        <v>0</v>
      </c>
      <c r="DY54" s="69">
        <v>0</v>
      </c>
      <c r="DZ54" s="94"/>
    </row>
    <row r="55" spans="1:130" ht="28.5">
      <c r="A55" s="69">
        <v>11002</v>
      </c>
      <c r="B55" s="69">
        <v>0</v>
      </c>
      <c r="C55" s="69">
        <v>2</v>
      </c>
      <c r="D55" s="78" t="s">
        <v>336</v>
      </c>
      <c r="E55" s="78" t="s">
        <v>337</v>
      </c>
      <c r="F55" s="69">
        <v>0</v>
      </c>
      <c r="G55" s="69">
        <v>1</v>
      </c>
      <c r="I55" s="69">
        <v>3000</v>
      </c>
      <c r="J55" s="69">
        <v>0</v>
      </c>
      <c r="K55" s="69">
        <v>0</v>
      </c>
      <c r="M55" s="69">
        <v>0</v>
      </c>
      <c r="O55" s="69">
        <v>0</v>
      </c>
      <c r="P55" s="69">
        <v>1</v>
      </c>
      <c r="Q55" s="69">
        <v>0</v>
      </c>
      <c r="R55" s="69">
        <f t="shared" si="4"/>
        <v>1</v>
      </c>
      <c r="S55" s="69">
        <v>0</v>
      </c>
      <c r="T55" s="69">
        <v>0</v>
      </c>
      <c r="U55" s="69">
        <v>0</v>
      </c>
      <c r="V55" s="69">
        <v>0</v>
      </c>
      <c r="W55" s="69">
        <v>0</v>
      </c>
      <c r="X55" s="69">
        <v>0</v>
      </c>
      <c r="Y55" s="69">
        <v>0</v>
      </c>
      <c r="Z55" s="69">
        <v>0</v>
      </c>
      <c r="AA55" s="69">
        <v>1</v>
      </c>
      <c r="AB55" s="69">
        <v>31</v>
      </c>
      <c r="AC55" s="69">
        <v>0</v>
      </c>
      <c r="AD55" s="69">
        <v>0</v>
      </c>
      <c r="AE55" s="69">
        <v>0</v>
      </c>
      <c r="AF55" s="69">
        <v>1</v>
      </c>
      <c r="AG55" s="69">
        <v>0</v>
      </c>
      <c r="AH55" s="69">
        <v>1</v>
      </c>
      <c r="AI55" s="69">
        <v>0</v>
      </c>
      <c r="AJ55" s="69">
        <v>0</v>
      </c>
      <c r="AK55" s="69">
        <v>0</v>
      </c>
      <c r="AL55" s="69">
        <v>0</v>
      </c>
      <c r="AM55" s="69">
        <v>0</v>
      </c>
      <c r="AN55" s="69">
        <v>0</v>
      </c>
      <c r="AO55" s="69">
        <v>0</v>
      </c>
      <c r="AP55" s="69">
        <v>0</v>
      </c>
      <c r="AQ55" s="84">
        <v>0</v>
      </c>
      <c r="AR55" s="69">
        <v>0</v>
      </c>
      <c r="AS55" s="69">
        <v>0</v>
      </c>
      <c r="AT55" s="69">
        <v>0</v>
      </c>
      <c r="AU55" s="69">
        <v>0</v>
      </c>
      <c r="AV55" s="69">
        <v>0</v>
      </c>
      <c r="AW55" s="69">
        <v>0</v>
      </c>
      <c r="AX55" s="69">
        <v>0</v>
      </c>
      <c r="AY55" s="69">
        <v>0</v>
      </c>
      <c r="AZ55" s="69">
        <v>0</v>
      </c>
      <c r="BA55" s="69">
        <v>0</v>
      </c>
      <c r="BB55" s="69">
        <v>0</v>
      </c>
      <c r="BC55" s="69">
        <v>0</v>
      </c>
      <c r="BD55" s="69">
        <v>0</v>
      </c>
      <c r="BE55" s="69">
        <v>0</v>
      </c>
      <c r="BF55" s="69">
        <v>0</v>
      </c>
      <c r="BG55" s="69">
        <v>0</v>
      </c>
      <c r="BH55" s="69">
        <v>0</v>
      </c>
      <c r="BK55" s="69">
        <v>3</v>
      </c>
      <c r="BL55" s="69">
        <v>14</v>
      </c>
      <c r="BM55" s="69">
        <v>1</v>
      </c>
      <c r="BN55" s="69">
        <v>15</v>
      </c>
      <c r="BO55" s="89">
        <v>0</v>
      </c>
      <c r="BP55" s="69">
        <v>1</v>
      </c>
      <c r="BQ55" s="69">
        <v>1</v>
      </c>
      <c r="BR55" s="69">
        <v>1</v>
      </c>
      <c r="BS55" s="69">
        <v>36</v>
      </c>
      <c r="BT55" s="69">
        <v>0</v>
      </c>
      <c r="BU55" s="69">
        <v>0</v>
      </c>
      <c r="BV55" s="69">
        <v>1000</v>
      </c>
      <c r="BW55" s="69">
        <v>0</v>
      </c>
      <c r="BY55" s="69">
        <v>0</v>
      </c>
      <c r="BZ55" s="69">
        <v>0</v>
      </c>
      <c r="CA55" s="69">
        <v>31</v>
      </c>
      <c r="CB55" s="89">
        <v>0</v>
      </c>
      <c r="CC55" s="69">
        <v>0</v>
      </c>
      <c r="CD55" s="69">
        <v>0</v>
      </c>
      <c r="CE55" s="69">
        <v>0</v>
      </c>
      <c r="CF55" s="69">
        <v>0</v>
      </c>
      <c r="CG55" s="69">
        <v>0</v>
      </c>
      <c r="CH55" s="69">
        <v>0</v>
      </c>
      <c r="CI55" s="69">
        <v>0</v>
      </c>
      <c r="CJ55" s="69">
        <v>0</v>
      </c>
      <c r="CL55" s="69">
        <v>0</v>
      </c>
      <c r="CM55" s="69">
        <v>0</v>
      </c>
      <c r="CN55" s="69">
        <v>0</v>
      </c>
      <c r="CO55" s="89">
        <v>0</v>
      </c>
      <c r="CP55" s="69">
        <v>0</v>
      </c>
      <c r="CQ55" s="69">
        <v>0</v>
      </c>
      <c r="CR55" s="69">
        <v>0</v>
      </c>
      <c r="CS55" s="69">
        <v>0</v>
      </c>
      <c r="CT55" s="89">
        <v>0</v>
      </c>
      <c r="CU55" s="69">
        <v>0</v>
      </c>
      <c r="CV55" s="69">
        <v>0</v>
      </c>
      <c r="CW55" s="69">
        <v>0</v>
      </c>
      <c r="CZ55" s="69">
        <v>0</v>
      </c>
      <c r="DA55" s="69">
        <v>0</v>
      </c>
      <c r="DB55" s="69">
        <v>36</v>
      </c>
      <c r="DC55" s="69">
        <v>3</v>
      </c>
      <c r="DD55" s="69">
        <v>0</v>
      </c>
      <c r="DE55" s="69">
        <v>0</v>
      </c>
      <c r="DF55" s="69">
        <v>0</v>
      </c>
      <c r="DG55" s="69">
        <v>1</v>
      </c>
      <c r="DI55" s="69" t="e">
        <f>INDEX(Sheet3!$E$78:$E$1130,MATCH(A55,Sheet3!$D$78:$D$1130,0))</f>
        <v>#N/A</v>
      </c>
      <c r="DJ55" s="69">
        <f t="shared" si="2"/>
        <v>0</v>
      </c>
      <c r="DK55" s="69" t="s">
        <v>338</v>
      </c>
      <c r="DL55" s="69"/>
      <c r="DM55" s="94" t="s">
        <v>340</v>
      </c>
      <c r="DN55" s="69" t="e">
        <f>"造成["&amp;INDEX(Sheet5!$L$2:$L$11,MATCH(BL55,Sheet5!$J$2:$J$11,0))&amp;":"&amp;BR55&amp;"*"&amp;BS55/1000&amp;"]"&amp;INDEX(Sheet5!$I$2:$I$4,MATCH(BR55,Sheet5!$H$2:$H$4,0))&amp;"的"&amp;INDEX(Sheet5!$K$2:$K$11,MATCH(BL55,Sheet5!$J$2:$J$11,0))</f>
        <v>#N/A</v>
      </c>
      <c r="DO55" s="94"/>
      <c r="DP55" s="94"/>
      <c r="DQ55" s="94"/>
      <c r="DR55" s="69" t="e">
        <f t="shared" si="0"/>
        <v>#N/A</v>
      </c>
      <c r="DS55" s="90" t="e">
        <f>MATCH(A55,Sheet5!D:D,0)</f>
        <v>#N/A</v>
      </c>
      <c r="DT55" s="94" t="e">
        <f>MATCH(A55,Sheet5!F:F,0)</f>
        <v>#N/A</v>
      </c>
      <c r="DU55" s="69">
        <v>36</v>
      </c>
      <c r="DV55" s="69">
        <v>3</v>
      </c>
      <c r="DW55" s="69">
        <v>0</v>
      </c>
      <c r="DX55" s="69">
        <v>0</v>
      </c>
      <c r="DY55" s="69">
        <v>0</v>
      </c>
      <c r="DZ55" s="94"/>
    </row>
    <row r="56" spans="1:130" ht="28.5">
      <c r="A56" s="69">
        <v>11003</v>
      </c>
      <c r="B56" s="69">
        <v>0</v>
      </c>
      <c r="C56" s="69">
        <v>3</v>
      </c>
      <c r="D56" s="78" t="s">
        <v>336</v>
      </c>
      <c r="E56" s="78" t="s">
        <v>337</v>
      </c>
      <c r="F56" s="69">
        <v>0</v>
      </c>
      <c r="G56" s="69">
        <v>1</v>
      </c>
      <c r="I56" s="69">
        <v>3000</v>
      </c>
      <c r="J56" s="69">
        <v>0</v>
      </c>
      <c r="K56" s="69">
        <v>0</v>
      </c>
      <c r="M56" s="69">
        <v>0</v>
      </c>
      <c r="O56" s="69">
        <v>0</v>
      </c>
      <c r="P56" s="69">
        <v>1</v>
      </c>
      <c r="Q56" s="69">
        <v>0</v>
      </c>
      <c r="R56" s="69">
        <f t="shared" si="4"/>
        <v>1</v>
      </c>
      <c r="S56" s="69">
        <v>0</v>
      </c>
      <c r="T56" s="69">
        <v>0</v>
      </c>
      <c r="U56" s="69">
        <v>0</v>
      </c>
      <c r="V56" s="69">
        <v>0</v>
      </c>
      <c r="W56" s="69">
        <v>0</v>
      </c>
      <c r="X56" s="69">
        <v>0</v>
      </c>
      <c r="Y56" s="69">
        <v>0</v>
      </c>
      <c r="Z56" s="69">
        <v>0</v>
      </c>
      <c r="AA56" s="69">
        <v>1</v>
      </c>
      <c r="AB56" s="69">
        <v>31</v>
      </c>
      <c r="AC56" s="69">
        <v>0</v>
      </c>
      <c r="AD56" s="69">
        <v>0</v>
      </c>
      <c r="AE56" s="69">
        <v>0</v>
      </c>
      <c r="AF56" s="69">
        <v>1</v>
      </c>
      <c r="AG56" s="69">
        <v>0</v>
      </c>
      <c r="AH56" s="69">
        <v>1</v>
      </c>
      <c r="AI56" s="69">
        <v>0</v>
      </c>
      <c r="AJ56" s="69">
        <v>0</v>
      </c>
      <c r="AK56" s="69">
        <v>0</v>
      </c>
      <c r="AL56" s="69">
        <v>0</v>
      </c>
      <c r="AM56" s="69">
        <v>0</v>
      </c>
      <c r="AN56" s="69">
        <v>0</v>
      </c>
      <c r="AO56" s="69">
        <v>0</v>
      </c>
      <c r="AP56" s="69">
        <v>0</v>
      </c>
      <c r="AQ56" s="84">
        <v>0</v>
      </c>
      <c r="AR56" s="69">
        <v>0</v>
      </c>
      <c r="AS56" s="69">
        <v>0</v>
      </c>
      <c r="AT56" s="69">
        <v>0</v>
      </c>
      <c r="AU56" s="69">
        <v>0</v>
      </c>
      <c r="AV56" s="69">
        <v>0</v>
      </c>
      <c r="AW56" s="69">
        <v>0</v>
      </c>
      <c r="AX56" s="69">
        <v>0</v>
      </c>
      <c r="AY56" s="69">
        <v>0</v>
      </c>
      <c r="AZ56" s="69">
        <v>0</v>
      </c>
      <c r="BA56" s="69">
        <v>0</v>
      </c>
      <c r="BB56" s="69">
        <v>0</v>
      </c>
      <c r="BC56" s="69">
        <v>0</v>
      </c>
      <c r="BD56" s="69">
        <v>0</v>
      </c>
      <c r="BE56" s="69">
        <v>0</v>
      </c>
      <c r="BF56" s="69">
        <v>0</v>
      </c>
      <c r="BG56" s="69">
        <v>0</v>
      </c>
      <c r="BH56" s="69">
        <v>0</v>
      </c>
      <c r="BK56" s="69">
        <v>3</v>
      </c>
      <c r="BL56" s="69">
        <v>14</v>
      </c>
      <c r="BM56" s="69">
        <v>1</v>
      </c>
      <c r="BN56" s="69">
        <v>15</v>
      </c>
      <c r="BO56" s="89">
        <v>0</v>
      </c>
      <c r="BP56" s="69">
        <v>1</v>
      </c>
      <c r="BQ56" s="69">
        <v>1</v>
      </c>
      <c r="BR56" s="69">
        <v>1</v>
      </c>
      <c r="BS56" s="69">
        <v>51</v>
      </c>
      <c r="BT56" s="69">
        <v>0</v>
      </c>
      <c r="BU56" s="69">
        <v>0</v>
      </c>
      <c r="BV56" s="69">
        <v>1000</v>
      </c>
      <c r="BW56" s="69">
        <v>0</v>
      </c>
      <c r="BY56" s="69">
        <v>0</v>
      </c>
      <c r="BZ56" s="69">
        <v>0</v>
      </c>
      <c r="CA56" s="69">
        <v>31</v>
      </c>
      <c r="CB56" s="89">
        <v>0</v>
      </c>
      <c r="CC56" s="69">
        <v>0</v>
      </c>
      <c r="CD56" s="69">
        <v>0</v>
      </c>
      <c r="CE56" s="69">
        <v>0</v>
      </c>
      <c r="CF56" s="69">
        <v>0</v>
      </c>
      <c r="CG56" s="69">
        <v>0</v>
      </c>
      <c r="CH56" s="69">
        <v>0</v>
      </c>
      <c r="CI56" s="69">
        <v>0</v>
      </c>
      <c r="CJ56" s="69">
        <v>0</v>
      </c>
      <c r="CL56" s="69">
        <v>0</v>
      </c>
      <c r="CM56" s="69">
        <v>0</v>
      </c>
      <c r="CN56" s="69">
        <v>0</v>
      </c>
      <c r="CO56" s="89">
        <v>0</v>
      </c>
      <c r="CP56" s="69">
        <v>0</v>
      </c>
      <c r="CQ56" s="69">
        <v>0</v>
      </c>
      <c r="CR56" s="69">
        <v>0</v>
      </c>
      <c r="CS56" s="69">
        <v>0</v>
      </c>
      <c r="CT56" s="89">
        <v>0</v>
      </c>
      <c r="CU56" s="69">
        <v>0</v>
      </c>
      <c r="CV56" s="69">
        <v>0</v>
      </c>
      <c r="CW56" s="69">
        <v>0</v>
      </c>
      <c r="CZ56" s="69">
        <v>0</v>
      </c>
      <c r="DA56" s="69">
        <v>0</v>
      </c>
      <c r="DB56" s="69">
        <v>51</v>
      </c>
      <c r="DC56" s="69">
        <v>3</v>
      </c>
      <c r="DD56" s="69">
        <v>0</v>
      </c>
      <c r="DE56" s="69">
        <v>0</v>
      </c>
      <c r="DF56" s="69">
        <v>0</v>
      </c>
      <c r="DG56" s="69">
        <v>1</v>
      </c>
      <c r="DI56" s="69" t="e">
        <f>INDEX(Sheet3!$E$78:$E$1130,MATCH(A56,Sheet3!$D$78:$D$1130,0))</f>
        <v>#N/A</v>
      </c>
      <c r="DJ56" s="69">
        <f t="shared" si="2"/>
        <v>0</v>
      </c>
      <c r="DK56" s="69" t="s">
        <v>338</v>
      </c>
      <c r="DL56" s="69"/>
      <c r="DM56" s="94" t="s">
        <v>341</v>
      </c>
      <c r="DN56" s="69" t="e">
        <f>"造成["&amp;INDEX(Sheet5!$L$2:$L$11,MATCH(BL56,Sheet5!$J$2:$J$11,0))&amp;":"&amp;BR56&amp;"*"&amp;BS56/1000&amp;"]"&amp;INDEX(Sheet5!$I$2:$I$4,MATCH(BR56,Sheet5!$H$2:$H$4,0))&amp;"的"&amp;INDEX(Sheet5!$K$2:$K$11,MATCH(BL56,Sheet5!$J$2:$J$11,0))</f>
        <v>#N/A</v>
      </c>
      <c r="DO56" s="94"/>
      <c r="DP56" s="94"/>
      <c r="DQ56" s="94"/>
      <c r="DR56" s="69" t="e">
        <f t="shared" si="0"/>
        <v>#N/A</v>
      </c>
      <c r="DS56" s="90" t="e">
        <f>MATCH(A56,Sheet5!D:D,0)</f>
        <v>#N/A</v>
      </c>
      <c r="DT56" s="94" t="e">
        <f>MATCH(A56,Sheet5!F:F,0)</f>
        <v>#N/A</v>
      </c>
      <c r="DU56" s="69">
        <v>51</v>
      </c>
      <c r="DV56" s="69">
        <v>3</v>
      </c>
      <c r="DW56" s="69">
        <v>0</v>
      </c>
      <c r="DX56" s="69">
        <v>0</v>
      </c>
      <c r="DY56" s="69">
        <v>0</v>
      </c>
      <c r="DZ56" s="94"/>
    </row>
    <row r="57" spans="1:130" ht="28.5">
      <c r="A57" s="69">
        <v>11004</v>
      </c>
      <c r="B57" s="69">
        <v>0</v>
      </c>
      <c r="C57" s="69">
        <v>4</v>
      </c>
      <c r="D57" s="78" t="s">
        <v>336</v>
      </c>
      <c r="E57" s="78" t="s">
        <v>337</v>
      </c>
      <c r="F57" s="69">
        <v>0</v>
      </c>
      <c r="G57" s="69">
        <v>1</v>
      </c>
      <c r="I57" s="69">
        <v>3000</v>
      </c>
      <c r="J57" s="69">
        <v>0</v>
      </c>
      <c r="K57" s="69">
        <v>0</v>
      </c>
      <c r="M57" s="69">
        <v>0</v>
      </c>
      <c r="O57" s="69">
        <v>0</v>
      </c>
      <c r="P57" s="69">
        <v>1</v>
      </c>
      <c r="Q57" s="69">
        <v>0</v>
      </c>
      <c r="R57" s="69">
        <f t="shared" si="4"/>
        <v>1</v>
      </c>
      <c r="S57" s="69">
        <v>0</v>
      </c>
      <c r="T57" s="69">
        <v>0</v>
      </c>
      <c r="U57" s="69">
        <v>0</v>
      </c>
      <c r="V57" s="69">
        <v>0</v>
      </c>
      <c r="W57" s="69">
        <v>0</v>
      </c>
      <c r="X57" s="69">
        <v>0</v>
      </c>
      <c r="Y57" s="69">
        <v>0</v>
      </c>
      <c r="Z57" s="69">
        <v>0</v>
      </c>
      <c r="AA57" s="69">
        <v>1</v>
      </c>
      <c r="AB57" s="69">
        <v>31</v>
      </c>
      <c r="AC57" s="69">
        <v>0</v>
      </c>
      <c r="AD57" s="69">
        <v>0</v>
      </c>
      <c r="AE57" s="69">
        <v>0</v>
      </c>
      <c r="AF57" s="69">
        <v>1</v>
      </c>
      <c r="AG57" s="69">
        <v>0</v>
      </c>
      <c r="AH57" s="69">
        <v>1</v>
      </c>
      <c r="AI57" s="69">
        <v>0</v>
      </c>
      <c r="AJ57" s="69">
        <v>0</v>
      </c>
      <c r="AK57" s="69">
        <v>0</v>
      </c>
      <c r="AL57" s="69">
        <v>0</v>
      </c>
      <c r="AM57" s="69">
        <v>0</v>
      </c>
      <c r="AN57" s="69">
        <v>0</v>
      </c>
      <c r="AO57" s="69">
        <v>0</v>
      </c>
      <c r="AP57" s="69">
        <v>0</v>
      </c>
      <c r="AQ57" s="84">
        <v>0</v>
      </c>
      <c r="AR57" s="69">
        <v>0</v>
      </c>
      <c r="AS57" s="69">
        <v>0</v>
      </c>
      <c r="AT57" s="69">
        <v>0</v>
      </c>
      <c r="AU57" s="69">
        <v>0</v>
      </c>
      <c r="AV57" s="69">
        <v>0</v>
      </c>
      <c r="AW57" s="69">
        <v>0</v>
      </c>
      <c r="AX57" s="69">
        <v>0</v>
      </c>
      <c r="AY57" s="69">
        <v>0</v>
      </c>
      <c r="AZ57" s="69">
        <v>0</v>
      </c>
      <c r="BA57" s="69">
        <v>0</v>
      </c>
      <c r="BB57" s="69">
        <v>0</v>
      </c>
      <c r="BC57" s="69">
        <v>0</v>
      </c>
      <c r="BD57" s="69">
        <v>0</v>
      </c>
      <c r="BE57" s="69">
        <v>0</v>
      </c>
      <c r="BF57" s="69">
        <v>0</v>
      </c>
      <c r="BG57" s="69">
        <v>0</v>
      </c>
      <c r="BH57" s="69">
        <v>0</v>
      </c>
      <c r="BK57" s="69">
        <v>3</v>
      </c>
      <c r="BL57" s="69">
        <v>14</v>
      </c>
      <c r="BM57" s="69">
        <v>1</v>
      </c>
      <c r="BN57" s="69">
        <v>15</v>
      </c>
      <c r="BO57" s="89">
        <v>0</v>
      </c>
      <c r="BP57" s="69">
        <v>1</v>
      </c>
      <c r="BQ57" s="69">
        <v>1</v>
      </c>
      <c r="BR57" s="69">
        <v>1</v>
      </c>
      <c r="BS57" s="69">
        <v>66</v>
      </c>
      <c r="BT57" s="69">
        <v>0</v>
      </c>
      <c r="BU57" s="69">
        <v>0</v>
      </c>
      <c r="BV57" s="69">
        <v>1000</v>
      </c>
      <c r="BW57" s="69">
        <v>0</v>
      </c>
      <c r="BY57" s="69">
        <v>0</v>
      </c>
      <c r="BZ57" s="69">
        <v>0</v>
      </c>
      <c r="CA57" s="69">
        <v>31</v>
      </c>
      <c r="CB57" s="89">
        <v>0</v>
      </c>
      <c r="CC57" s="69">
        <v>0</v>
      </c>
      <c r="CD57" s="69">
        <v>0</v>
      </c>
      <c r="CE57" s="69">
        <v>0</v>
      </c>
      <c r="CF57" s="69">
        <v>0</v>
      </c>
      <c r="CG57" s="69">
        <v>0</v>
      </c>
      <c r="CH57" s="69">
        <v>0</v>
      </c>
      <c r="CI57" s="69">
        <v>0</v>
      </c>
      <c r="CJ57" s="69">
        <v>0</v>
      </c>
      <c r="CL57" s="69">
        <v>0</v>
      </c>
      <c r="CM57" s="69">
        <v>0</v>
      </c>
      <c r="CN57" s="69">
        <v>0</v>
      </c>
      <c r="CO57" s="89">
        <v>0</v>
      </c>
      <c r="CP57" s="69">
        <v>0</v>
      </c>
      <c r="CQ57" s="69">
        <v>0</v>
      </c>
      <c r="CR57" s="69">
        <v>0</v>
      </c>
      <c r="CS57" s="69">
        <v>0</v>
      </c>
      <c r="CT57" s="89">
        <v>0</v>
      </c>
      <c r="CU57" s="69">
        <v>0</v>
      </c>
      <c r="CV57" s="69">
        <v>0</v>
      </c>
      <c r="CW57" s="69">
        <v>0</v>
      </c>
      <c r="CZ57" s="69">
        <v>0</v>
      </c>
      <c r="DA57" s="69">
        <v>0</v>
      </c>
      <c r="DB57" s="69">
        <v>66</v>
      </c>
      <c r="DC57" s="69">
        <v>3</v>
      </c>
      <c r="DD57" s="69">
        <v>0</v>
      </c>
      <c r="DE57" s="69">
        <v>0</v>
      </c>
      <c r="DF57" s="69">
        <v>0</v>
      </c>
      <c r="DG57" s="69">
        <v>1</v>
      </c>
      <c r="DI57" s="69" t="e">
        <f>INDEX(Sheet3!$E$78:$E$1130,MATCH(A57,Sheet3!$D$78:$D$1130,0))</f>
        <v>#N/A</v>
      </c>
      <c r="DJ57" s="69">
        <f t="shared" si="2"/>
        <v>0</v>
      </c>
      <c r="DK57" s="69" t="s">
        <v>338</v>
      </c>
      <c r="DL57" s="69"/>
      <c r="DM57" s="94" t="s">
        <v>342</v>
      </c>
      <c r="DN57" s="69" t="e">
        <f>"造成["&amp;INDEX(Sheet5!$L$2:$L$11,MATCH(BL57,Sheet5!$J$2:$J$11,0))&amp;":"&amp;BR57&amp;"*"&amp;BS57/1000&amp;"]"&amp;INDEX(Sheet5!$I$2:$I$4,MATCH(BR57,Sheet5!$H$2:$H$4,0))&amp;"的"&amp;INDEX(Sheet5!$K$2:$K$11,MATCH(BL57,Sheet5!$J$2:$J$11,0))</f>
        <v>#N/A</v>
      </c>
      <c r="DO57" s="94"/>
      <c r="DP57" s="94"/>
      <c r="DQ57" s="94"/>
      <c r="DR57" s="69" t="e">
        <f t="shared" si="0"/>
        <v>#N/A</v>
      </c>
      <c r="DS57" s="90" t="e">
        <f>MATCH(A57,Sheet5!D:D,0)</f>
        <v>#N/A</v>
      </c>
      <c r="DT57" s="94" t="e">
        <f>MATCH(A57,Sheet5!F:F,0)</f>
        <v>#N/A</v>
      </c>
      <c r="DU57" s="69">
        <v>66</v>
      </c>
      <c r="DV57" s="69">
        <v>3</v>
      </c>
      <c r="DW57" s="69">
        <v>0</v>
      </c>
      <c r="DX57" s="69">
        <v>0</v>
      </c>
      <c r="DY57" s="69">
        <v>0</v>
      </c>
      <c r="DZ57" s="94"/>
    </row>
    <row r="58" spans="1:130" ht="28.5">
      <c r="A58" s="69">
        <v>11005</v>
      </c>
      <c r="B58" s="69">
        <v>0</v>
      </c>
      <c r="C58" s="69">
        <v>5</v>
      </c>
      <c r="D58" s="78" t="s">
        <v>336</v>
      </c>
      <c r="E58" s="78" t="s">
        <v>337</v>
      </c>
      <c r="F58" s="69">
        <v>0</v>
      </c>
      <c r="G58" s="69">
        <v>1</v>
      </c>
      <c r="I58" s="69">
        <v>3000</v>
      </c>
      <c r="J58" s="69">
        <v>0</v>
      </c>
      <c r="K58" s="69">
        <v>0</v>
      </c>
      <c r="M58" s="69">
        <v>0</v>
      </c>
      <c r="O58" s="69">
        <v>0</v>
      </c>
      <c r="P58" s="69">
        <v>1</v>
      </c>
      <c r="Q58" s="69">
        <v>0</v>
      </c>
      <c r="R58" s="69">
        <f t="shared" si="4"/>
        <v>1</v>
      </c>
      <c r="S58" s="69">
        <v>0</v>
      </c>
      <c r="T58" s="69">
        <v>0</v>
      </c>
      <c r="U58" s="69">
        <v>0</v>
      </c>
      <c r="V58" s="69">
        <v>0</v>
      </c>
      <c r="W58" s="69">
        <v>0</v>
      </c>
      <c r="X58" s="69">
        <v>0</v>
      </c>
      <c r="Y58" s="69">
        <v>0</v>
      </c>
      <c r="Z58" s="69">
        <v>0</v>
      </c>
      <c r="AA58" s="69">
        <v>1</v>
      </c>
      <c r="AB58" s="69">
        <v>31</v>
      </c>
      <c r="AC58" s="69">
        <v>0</v>
      </c>
      <c r="AD58" s="69">
        <v>0</v>
      </c>
      <c r="AE58" s="69">
        <v>0</v>
      </c>
      <c r="AF58" s="69">
        <v>1</v>
      </c>
      <c r="AG58" s="69">
        <v>0</v>
      </c>
      <c r="AH58" s="69">
        <v>1</v>
      </c>
      <c r="AI58" s="69">
        <v>0</v>
      </c>
      <c r="AJ58" s="69">
        <v>0</v>
      </c>
      <c r="AK58" s="69">
        <v>0</v>
      </c>
      <c r="AL58" s="69">
        <v>0</v>
      </c>
      <c r="AM58" s="69">
        <v>0</v>
      </c>
      <c r="AN58" s="69">
        <v>0</v>
      </c>
      <c r="AO58" s="69">
        <v>0</v>
      </c>
      <c r="AP58" s="69">
        <v>0</v>
      </c>
      <c r="AQ58" s="84">
        <v>0</v>
      </c>
      <c r="AR58" s="69">
        <v>0</v>
      </c>
      <c r="AS58" s="69">
        <v>0</v>
      </c>
      <c r="AT58" s="69">
        <v>0</v>
      </c>
      <c r="AU58" s="69">
        <v>0</v>
      </c>
      <c r="AV58" s="69">
        <v>0</v>
      </c>
      <c r="AW58" s="69">
        <v>0</v>
      </c>
      <c r="AX58" s="69">
        <v>0</v>
      </c>
      <c r="AY58" s="69">
        <v>0</v>
      </c>
      <c r="AZ58" s="69">
        <v>0</v>
      </c>
      <c r="BA58" s="69">
        <v>0</v>
      </c>
      <c r="BB58" s="69">
        <v>0</v>
      </c>
      <c r="BC58" s="69">
        <v>0</v>
      </c>
      <c r="BD58" s="69">
        <v>0</v>
      </c>
      <c r="BE58" s="69">
        <v>0</v>
      </c>
      <c r="BF58" s="69">
        <v>0</v>
      </c>
      <c r="BG58" s="69">
        <v>0</v>
      </c>
      <c r="BH58" s="69">
        <v>0</v>
      </c>
      <c r="BK58" s="69">
        <v>3</v>
      </c>
      <c r="BL58" s="69">
        <v>14</v>
      </c>
      <c r="BM58" s="69">
        <v>1</v>
      </c>
      <c r="BN58" s="69">
        <v>15</v>
      </c>
      <c r="BO58" s="89">
        <v>0</v>
      </c>
      <c r="BP58" s="69">
        <v>1</v>
      </c>
      <c r="BQ58" s="69">
        <v>1</v>
      </c>
      <c r="BR58" s="69">
        <v>1</v>
      </c>
      <c r="BS58" s="69">
        <v>54</v>
      </c>
      <c r="BT58" s="69">
        <v>0</v>
      </c>
      <c r="BU58" s="69">
        <v>0</v>
      </c>
      <c r="BV58" s="69">
        <v>1000</v>
      </c>
      <c r="BW58" s="69">
        <v>0</v>
      </c>
      <c r="BY58" s="69">
        <v>0</v>
      </c>
      <c r="BZ58" s="69">
        <v>0</v>
      </c>
      <c r="CA58" s="69">
        <v>31</v>
      </c>
      <c r="CB58" s="89">
        <v>0</v>
      </c>
      <c r="CC58" s="69">
        <v>0</v>
      </c>
      <c r="CD58" s="69">
        <v>0</v>
      </c>
      <c r="CE58" s="69">
        <v>0</v>
      </c>
      <c r="CF58" s="69">
        <v>0</v>
      </c>
      <c r="CG58" s="69">
        <v>0</v>
      </c>
      <c r="CH58" s="69">
        <v>0</v>
      </c>
      <c r="CI58" s="69">
        <v>0</v>
      </c>
      <c r="CJ58" s="69">
        <v>0</v>
      </c>
      <c r="CL58" s="69">
        <v>0</v>
      </c>
      <c r="CM58" s="69">
        <v>0</v>
      </c>
      <c r="CN58" s="69">
        <v>0</v>
      </c>
      <c r="CO58" s="89">
        <v>0</v>
      </c>
      <c r="CP58" s="69">
        <v>0</v>
      </c>
      <c r="CQ58" s="69">
        <v>0</v>
      </c>
      <c r="CR58" s="69">
        <v>0</v>
      </c>
      <c r="CS58" s="69">
        <v>0</v>
      </c>
      <c r="CT58" s="89">
        <v>0</v>
      </c>
      <c r="CU58" s="69">
        <v>0</v>
      </c>
      <c r="CV58" s="69">
        <v>0</v>
      </c>
      <c r="CW58" s="69">
        <v>0</v>
      </c>
      <c r="CZ58" s="69">
        <v>0</v>
      </c>
      <c r="DA58" s="69">
        <v>0</v>
      </c>
      <c r="DB58" s="69">
        <v>54</v>
      </c>
      <c r="DC58" s="69">
        <v>2</v>
      </c>
      <c r="DD58" s="69">
        <v>0</v>
      </c>
      <c r="DE58" s="69">
        <v>0</v>
      </c>
      <c r="DF58" s="69">
        <v>0</v>
      </c>
      <c r="DG58" s="69">
        <v>1</v>
      </c>
      <c r="DI58" s="69" t="e">
        <f>INDEX(Sheet3!$E$78:$E$1130,MATCH(A58,Sheet3!$D$78:$D$1130,0))</f>
        <v>#N/A</v>
      </c>
      <c r="DJ58" s="69">
        <f t="shared" si="2"/>
        <v>0</v>
      </c>
      <c r="DK58" s="69" t="s">
        <v>338</v>
      </c>
      <c r="DL58" s="69"/>
      <c r="DM58" s="94" t="s">
        <v>343</v>
      </c>
      <c r="DN58" s="69" t="e">
        <f>"造成["&amp;INDEX(Sheet5!$L$2:$L$11,MATCH(BL58,Sheet5!$J$2:$J$11,0))&amp;":"&amp;BR58&amp;"*"&amp;BS58/1000&amp;"]"&amp;INDEX(Sheet5!$I$2:$I$4,MATCH(BR58,Sheet5!$H$2:$H$4,0))&amp;"的"&amp;INDEX(Sheet5!$K$2:$K$11,MATCH(BL58,Sheet5!$J$2:$J$11,0))</f>
        <v>#N/A</v>
      </c>
      <c r="DO58" s="94"/>
      <c r="DP58" s="94"/>
      <c r="DQ58" s="94"/>
      <c r="DR58" s="69" t="e">
        <f t="shared" si="0"/>
        <v>#N/A</v>
      </c>
      <c r="DS58" s="90" t="e">
        <f>MATCH(A58,Sheet5!D:D,0)</f>
        <v>#N/A</v>
      </c>
      <c r="DT58" s="94" t="e">
        <f>MATCH(A58,Sheet5!F:F,0)</f>
        <v>#N/A</v>
      </c>
      <c r="DU58" s="69">
        <v>54</v>
      </c>
      <c r="DV58" s="69">
        <v>2</v>
      </c>
      <c r="DW58" s="69">
        <v>0</v>
      </c>
      <c r="DX58" s="69">
        <v>0</v>
      </c>
      <c r="DY58" s="69">
        <v>0</v>
      </c>
      <c r="DZ58" s="94"/>
    </row>
    <row r="59" spans="1:130" ht="28.5">
      <c r="A59" s="69">
        <v>11006</v>
      </c>
      <c r="B59" s="69">
        <v>0</v>
      </c>
      <c r="C59" s="69">
        <v>6</v>
      </c>
      <c r="D59" s="78" t="s">
        <v>336</v>
      </c>
      <c r="E59" s="78" t="s">
        <v>337</v>
      </c>
      <c r="F59" s="69">
        <v>0</v>
      </c>
      <c r="G59" s="69">
        <v>1</v>
      </c>
      <c r="I59" s="69">
        <v>3000</v>
      </c>
      <c r="J59" s="69">
        <v>0</v>
      </c>
      <c r="K59" s="69">
        <v>0</v>
      </c>
      <c r="M59" s="69">
        <v>0</v>
      </c>
      <c r="O59" s="69">
        <v>0</v>
      </c>
      <c r="P59" s="69">
        <v>1</v>
      </c>
      <c r="Q59" s="69">
        <v>0</v>
      </c>
      <c r="R59" s="69">
        <f t="shared" si="4"/>
        <v>1</v>
      </c>
      <c r="S59" s="69">
        <v>0</v>
      </c>
      <c r="T59" s="69">
        <v>0</v>
      </c>
      <c r="U59" s="69">
        <v>0</v>
      </c>
      <c r="V59" s="69">
        <v>0</v>
      </c>
      <c r="W59" s="69">
        <v>0</v>
      </c>
      <c r="X59" s="69">
        <v>0</v>
      </c>
      <c r="Y59" s="69">
        <v>0</v>
      </c>
      <c r="Z59" s="69">
        <v>0</v>
      </c>
      <c r="AA59" s="69">
        <v>1</v>
      </c>
      <c r="AB59" s="69">
        <v>31</v>
      </c>
      <c r="AC59" s="69">
        <v>0</v>
      </c>
      <c r="AD59" s="69">
        <v>0</v>
      </c>
      <c r="AE59" s="69">
        <v>0</v>
      </c>
      <c r="AF59" s="69">
        <v>1</v>
      </c>
      <c r="AG59" s="69">
        <v>0</v>
      </c>
      <c r="AH59" s="69">
        <v>1</v>
      </c>
      <c r="AI59" s="69">
        <v>0</v>
      </c>
      <c r="AJ59" s="69">
        <v>0</v>
      </c>
      <c r="AK59" s="69">
        <v>0</v>
      </c>
      <c r="AL59" s="69">
        <v>0</v>
      </c>
      <c r="AM59" s="69">
        <v>0</v>
      </c>
      <c r="AN59" s="69">
        <v>0</v>
      </c>
      <c r="AO59" s="69">
        <v>0</v>
      </c>
      <c r="AP59" s="69">
        <v>0</v>
      </c>
      <c r="AQ59" s="84">
        <v>0</v>
      </c>
      <c r="AR59" s="69">
        <v>0</v>
      </c>
      <c r="AS59" s="69">
        <v>0</v>
      </c>
      <c r="AT59" s="69">
        <v>0</v>
      </c>
      <c r="AU59" s="69">
        <v>0</v>
      </c>
      <c r="AV59" s="69">
        <v>0</v>
      </c>
      <c r="AW59" s="69">
        <v>0</v>
      </c>
      <c r="AX59" s="69">
        <v>0</v>
      </c>
      <c r="AY59" s="69">
        <v>0</v>
      </c>
      <c r="AZ59" s="69">
        <v>0</v>
      </c>
      <c r="BA59" s="69">
        <v>0</v>
      </c>
      <c r="BB59" s="69">
        <v>0</v>
      </c>
      <c r="BC59" s="69">
        <v>0</v>
      </c>
      <c r="BD59" s="69">
        <v>0</v>
      </c>
      <c r="BE59" s="69">
        <v>0</v>
      </c>
      <c r="BF59" s="69">
        <v>0</v>
      </c>
      <c r="BG59" s="69">
        <v>0</v>
      </c>
      <c r="BH59" s="69">
        <v>0</v>
      </c>
      <c r="BK59" s="69">
        <v>3</v>
      </c>
      <c r="BL59" s="69">
        <v>14</v>
      </c>
      <c r="BM59" s="69">
        <v>1</v>
      </c>
      <c r="BN59" s="69">
        <v>15</v>
      </c>
      <c r="BO59" s="89">
        <v>0</v>
      </c>
      <c r="BP59" s="69">
        <v>1</v>
      </c>
      <c r="BQ59" s="69">
        <v>1</v>
      </c>
      <c r="BR59" s="69">
        <v>1</v>
      </c>
      <c r="BS59" s="69">
        <v>64</v>
      </c>
      <c r="BT59" s="69">
        <v>0</v>
      </c>
      <c r="BU59" s="69">
        <v>0</v>
      </c>
      <c r="BV59" s="69">
        <v>1000</v>
      </c>
      <c r="BW59" s="69">
        <v>0</v>
      </c>
      <c r="BY59" s="69">
        <v>0</v>
      </c>
      <c r="BZ59" s="69">
        <v>0</v>
      </c>
      <c r="CA59" s="69">
        <v>31</v>
      </c>
      <c r="CB59" s="89">
        <v>0</v>
      </c>
      <c r="CC59" s="69">
        <v>0</v>
      </c>
      <c r="CD59" s="69">
        <v>0</v>
      </c>
      <c r="CE59" s="69">
        <v>0</v>
      </c>
      <c r="CF59" s="69">
        <v>0</v>
      </c>
      <c r="CG59" s="69">
        <v>0</v>
      </c>
      <c r="CH59" s="69">
        <v>0</v>
      </c>
      <c r="CI59" s="69">
        <v>0</v>
      </c>
      <c r="CJ59" s="69">
        <v>0</v>
      </c>
      <c r="CL59" s="69">
        <v>0</v>
      </c>
      <c r="CM59" s="69">
        <v>0</v>
      </c>
      <c r="CN59" s="69">
        <v>0</v>
      </c>
      <c r="CO59" s="89">
        <v>0</v>
      </c>
      <c r="CP59" s="69">
        <v>0</v>
      </c>
      <c r="CQ59" s="69">
        <v>0</v>
      </c>
      <c r="CR59" s="69">
        <v>0</v>
      </c>
      <c r="CS59" s="69">
        <v>0</v>
      </c>
      <c r="CT59" s="89">
        <v>0</v>
      </c>
      <c r="CU59" s="69">
        <v>0</v>
      </c>
      <c r="CV59" s="69">
        <v>0</v>
      </c>
      <c r="CW59" s="69">
        <v>0</v>
      </c>
      <c r="CZ59" s="69">
        <v>0</v>
      </c>
      <c r="DA59" s="69">
        <v>0</v>
      </c>
      <c r="DB59" s="69">
        <v>64</v>
      </c>
      <c r="DC59" s="69">
        <v>2</v>
      </c>
      <c r="DD59" s="69">
        <v>0</v>
      </c>
      <c r="DE59" s="69">
        <v>0</v>
      </c>
      <c r="DF59" s="69">
        <v>0</v>
      </c>
      <c r="DG59" s="69">
        <v>1</v>
      </c>
      <c r="DI59" s="69" t="e">
        <f>INDEX(Sheet3!$E$78:$E$1130,MATCH(A59,Sheet3!$D$78:$D$1130,0))</f>
        <v>#N/A</v>
      </c>
      <c r="DJ59" s="69">
        <f t="shared" si="2"/>
        <v>0</v>
      </c>
      <c r="DK59" s="69" t="s">
        <v>338</v>
      </c>
      <c r="DL59" s="69"/>
      <c r="DM59" s="94" t="s">
        <v>344</v>
      </c>
      <c r="DN59" s="69" t="e">
        <f>"造成["&amp;INDEX(Sheet5!$L$2:$L$11,MATCH(BL59,Sheet5!$J$2:$J$11,0))&amp;":"&amp;BR59&amp;"*"&amp;BS59/1000&amp;"]"&amp;INDEX(Sheet5!$I$2:$I$4,MATCH(BR59,Sheet5!$H$2:$H$4,0))&amp;"的"&amp;INDEX(Sheet5!$K$2:$K$11,MATCH(BL59,Sheet5!$J$2:$J$11,0))</f>
        <v>#N/A</v>
      </c>
      <c r="DO59" s="94"/>
      <c r="DP59" s="94"/>
      <c r="DQ59" s="94"/>
      <c r="DR59" s="69" t="e">
        <f t="shared" si="0"/>
        <v>#N/A</v>
      </c>
      <c r="DS59" s="90" t="e">
        <f>MATCH(A59,Sheet5!D:D,0)</f>
        <v>#N/A</v>
      </c>
      <c r="DT59" s="94" t="e">
        <f>MATCH(A59,Sheet5!F:F,0)</f>
        <v>#N/A</v>
      </c>
      <c r="DU59" s="69">
        <v>64</v>
      </c>
      <c r="DV59" s="69">
        <v>2</v>
      </c>
      <c r="DW59" s="69">
        <v>0</v>
      </c>
      <c r="DX59" s="69">
        <v>0</v>
      </c>
      <c r="DY59" s="69">
        <v>0</v>
      </c>
      <c r="DZ59" s="94"/>
    </row>
    <row r="60" spans="1:130" ht="28.5">
      <c r="A60" s="69">
        <v>11007</v>
      </c>
      <c r="B60" s="69">
        <v>0</v>
      </c>
      <c r="C60" s="69">
        <v>7</v>
      </c>
      <c r="D60" s="78" t="s">
        <v>336</v>
      </c>
      <c r="E60" s="78" t="s">
        <v>337</v>
      </c>
      <c r="F60" s="69">
        <v>0</v>
      </c>
      <c r="G60" s="69">
        <v>1</v>
      </c>
      <c r="I60" s="69">
        <v>3000</v>
      </c>
      <c r="J60" s="69">
        <v>0</v>
      </c>
      <c r="K60" s="69">
        <v>0</v>
      </c>
      <c r="M60" s="69">
        <v>0</v>
      </c>
      <c r="O60" s="69">
        <v>0</v>
      </c>
      <c r="P60" s="69">
        <v>1</v>
      </c>
      <c r="Q60" s="69">
        <v>0</v>
      </c>
      <c r="R60" s="69">
        <f t="shared" si="4"/>
        <v>1</v>
      </c>
      <c r="S60" s="69">
        <v>0</v>
      </c>
      <c r="T60" s="69">
        <v>0</v>
      </c>
      <c r="U60" s="69">
        <v>0</v>
      </c>
      <c r="V60" s="69">
        <v>0</v>
      </c>
      <c r="W60" s="69">
        <v>0</v>
      </c>
      <c r="X60" s="69">
        <v>0</v>
      </c>
      <c r="Y60" s="69">
        <v>0</v>
      </c>
      <c r="Z60" s="69">
        <v>0</v>
      </c>
      <c r="AA60" s="69">
        <v>1</v>
      </c>
      <c r="AB60" s="69">
        <v>31</v>
      </c>
      <c r="AC60" s="69">
        <v>0</v>
      </c>
      <c r="AD60" s="69">
        <v>0</v>
      </c>
      <c r="AE60" s="69">
        <v>0</v>
      </c>
      <c r="AF60" s="69">
        <v>1</v>
      </c>
      <c r="AG60" s="69">
        <v>0</v>
      </c>
      <c r="AH60" s="69">
        <v>1</v>
      </c>
      <c r="AI60" s="69">
        <v>0</v>
      </c>
      <c r="AJ60" s="69">
        <v>0</v>
      </c>
      <c r="AK60" s="69">
        <v>0</v>
      </c>
      <c r="AL60" s="69">
        <v>0</v>
      </c>
      <c r="AM60" s="69">
        <v>0</v>
      </c>
      <c r="AN60" s="69">
        <v>0</v>
      </c>
      <c r="AO60" s="69">
        <v>0</v>
      </c>
      <c r="AP60" s="69">
        <v>0</v>
      </c>
      <c r="AQ60" s="84">
        <v>0</v>
      </c>
      <c r="AR60" s="69">
        <v>0</v>
      </c>
      <c r="AS60" s="69">
        <v>0</v>
      </c>
      <c r="AT60" s="69">
        <v>0</v>
      </c>
      <c r="AU60" s="69">
        <v>0</v>
      </c>
      <c r="AV60" s="69">
        <v>0</v>
      </c>
      <c r="AW60" s="69">
        <v>0</v>
      </c>
      <c r="AX60" s="69">
        <v>0</v>
      </c>
      <c r="AY60" s="69">
        <v>0</v>
      </c>
      <c r="AZ60" s="69">
        <v>0</v>
      </c>
      <c r="BA60" s="69">
        <v>0</v>
      </c>
      <c r="BB60" s="69">
        <v>0</v>
      </c>
      <c r="BC60" s="69">
        <v>0</v>
      </c>
      <c r="BD60" s="69">
        <v>0</v>
      </c>
      <c r="BE60" s="69">
        <v>0</v>
      </c>
      <c r="BF60" s="69">
        <v>0</v>
      </c>
      <c r="BG60" s="69">
        <v>0</v>
      </c>
      <c r="BH60" s="69">
        <v>0</v>
      </c>
      <c r="BK60" s="69">
        <v>3</v>
      </c>
      <c r="BL60" s="69">
        <v>14</v>
      </c>
      <c r="BM60" s="69">
        <v>1</v>
      </c>
      <c r="BN60" s="69">
        <v>15</v>
      </c>
      <c r="BO60" s="89">
        <v>0</v>
      </c>
      <c r="BP60" s="69">
        <v>1</v>
      </c>
      <c r="BQ60" s="69">
        <v>1</v>
      </c>
      <c r="BR60" s="69">
        <v>1</v>
      </c>
      <c r="BS60" s="69">
        <v>74</v>
      </c>
      <c r="BT60" s="69">
        <v>0</v>
      </c>
      <c r="BU60" s="69">
        <v>0</v>
      </c>
      <c r="BV60" s="69">
        <v>1000</v>
      </c>
      <c r="BW60" s="69">
        <v>0</v>
      </c>
      <c r="BY60" s="69">
        <v>0</v>
      </c>
      <c r="BZ60" s="69">
        <v>0</v>
      </c>
      <c r="CA60" s="69">
        <v>31</v>
      </c>
      <c r="CB60" s="89">
        <v>0</v>
      </c>
      <c r="CC60" s="69">
        <v>0</v>
      </c>
      <c r="CD60" s="69">
        <v>0</v>
      </c>
      <c r="CE60" s="69">
        <v>0</v>
      </c>
      <c r="CF60" s="69">
        <v>0</v>
      </c>
      <c r="CG60" s="69">
        <v>0</v>
      </c>
      <c r="CH60" s="69">
        <v>0</v>
      </c>
      <c r="CI60" s="69">
        <v>0</v>
      </c>
      <c r="CJ60" s="69">
        <v>0</v>
      </c>
      <c r="CL60" s="69">
        <v>0</v>
      </c>
      <c r="CM60" s="69">
        <v>0</v>
      </c>
      <c r="CN60" s="69">
        <v>0</v>
      </c>
      <c r="CO60" s="89">
        <v>0</v>
      </c>
      <c r="CP60" s="69">
        <v>0</v>
      </c>
      <c r="CQ60" s="69">
        <v>0</v>
      </c>
      <c r="CR60" s="69">
        <v>0</v>
      </c>
      <c r="CS60" s="69">
        <v>0</v>
      </c>
      <c r="CT60" s="89">
        <v>0</v>
      </c>
      <c r="CU60" s="69">
        <v>0</v>
      </c>
      <c r="CV60" s="69">
        <v>0</v>
      </c>
      <c r="CW60" s="69">
        <v>0</v>
      </c>
      <c r="CZ60" s="69">
        <v>0</v>
      </c>
      <c r="DA60" s="69">
        <v>0</v>
      </c>
      <c r="DB60" s="69">
        <v>74</v>
      </c>
      <c r="DC60" s="69">
        <v>2</v>
      </c>
      <c r="DD60" s="69">
        <v>0</v>
      </c>
      <c r="DE60" s="69">
        <v>0</v>
      </c>
      <c r="DF60" s="69">
        <v>0</v>
      </c>
      <c r="DG60" s="69">
        <v>1</v>
      </c>
      <c r="DI60" s="69" t="e">
        <f>INDEX(Sheet3!$E$78:$E$1130,MATCH(A60,Sheet3!$D$78:$D$1130,0))</f>
        <v>#N/A</v>
      </c>
      <c r="DJ60" s="69">
        <f t="shared" si="2"/>
        <v>0</v>
      </c>
      <c r="DK60" s="69" t="s">
        <v>338</v>
      </c>
      <c r="DL60" s="69"/>
      <c r="DM60" s="94" t="s">
        <v>345</v>
      </c>
      <c r="DN60" s="69" t="e">
        <f>"造成["&amp;INDEX(Sheet5!$L$2:$L$11,MATCH(BL60,Sheet5!$J$2:$J$11,0))&amp;":"&amp;BR60&amp;"*"&amp;BS60/1000&amp;"]"&amp;INDEX(Sheet5!$I$2:$I$4,MATCH(BR60,Sheet5!$H$2:$H$4,0))&amp;"的"&amp;INDEX(Sheet5!$K$2:$K$11,MATCH(BL60,Sheet5!$J$2:$J$11,0))</f>
        <v>#N/A</v>
      </c>
      <c r="DO60" s="94"/>
      <c r="DP60" s="94"/>
      <c r="DQ60" s="94"/>
      <c r="DR60" s="69" t="e">
        <f t="shared" si="0"/>
        <v>#N/A</v>
      </c>
      <c r="DS60" s="90" t="e">
        <f>MATCH(A60,Sheet5!D:D,0)</f>
        <v>#N/A</v>
      </c>
      <c r="DT60" s="94" t="e">
        <f>MATCH(A60,Sheet5!F:F,0)</f>
        <v>#N/A</v>
      </c>
      <c r="DU60" s="69">
        <v>74</v>
      </c>
      <c r="DV60" s="69">
        <v>2</v>
      </c>
      <c r="DW60" s="69">
        <v>0</v>
      </c>
      <c r="DX60" s="69">
        <v>0</v>
      </c>
      <c r="DY60" s="69">
        <v>0</v>
      </c>
      <c r="DZ60" s="94"/>
    </row>
    <row r="61" spans="1:130" ht="28.5">
      <c r="A61" s="69">
        <v>11008</v>
      </c>
      <c r="B61" s="69">
        <v>0</v>
      </c>
      <c r="C61" s="69">
        <v>8</v>
      </c>
      <c r="D61" s="78" t="s">
        <v>336</v>
      </c>
      <c r="E61" s="78" t="s">
        <v>337</v>
      </c>
      <c r="F61" s="69">
        <v>0</v>
      </c>
      <c r="G61" s="69">
        <v>1</v>
      </c>
      <c r="I61" s="69">
        <v>3000</v>
      </c>
      <c r="J61" s="69">
        <v>0</v>
      </c>
      <c r="K61" s="69">
        <v>0</v>
      </c>
      <c r="M61" s="69">
        <v>0</v>
      </c>
      <c r="O61" s="69">
        <v>0</v>
      </c>
      <c r="P61" s="69">
        <v>1</v>
      </c>
      <c r="Q61" s="69">
        <v>0</v>
      </c>
      <c r="R61" s="69">
        <f t="shared" si="4"/>
        <v>1</v>
      </c>
      <c r="S61" s="69">
        <v>0</v>
      </c>
      <c r="T61" s="69">
        <v>0</v>
      </c>
      <c r="U61" s="69">
        <v>0</v>
      </c>
      <c r="V61" s="69">
        <v>0</v>
      </c>
      <c r="W61" s="69">
        <v>0</v>
      </c>
      <c r="X61" s="69">
        <v>0</v>
      </c>
      <c r="Y61" s="69">
        <v>0</v>
      </c>
      <c r="Z61" s="69">
        <v>0</v>
      </c>
      <c r="AA61" s="69">
        <v>1</v>
      </c>
      <c r="AB61" s="69">
        <v>31</v>
      </c>
      <c r="AC61" s="69">
        <v>0</v>
      </c>
      <c r="AD61" s="69">
        <v>0</v>
      </c>
      <c r="AE61" s="69">
        <v>0</v>
      </c>
      <c r="AF61" s="69">
        <v>1</v>
      </c>
      <c r="AG61" s="69">
        <v>0</v>
      </c>
      <c r="AH61" s="69">
        <v>1</v>
      </c>
      <c r="AI61" s="69">
        <v>0</v>
      </c>
      <c r="AJ61" s="69">
        <v>0</v>
      </c>
      <c r="AK61" s="69">
        <v>0</v>
      </c>
      <c r="AL61" s="69">
        <v>0</v>
      </c>
      <c r="AM61" s="69">
        <v>0</v>
      </c>
      <c r="AN61" s="69">
        <v>0</v>
      </c>
      <c r="AO61" s="69">
        <v>0</v>
      </c>
      <c r="AP61" s="69">
        <v>0</v>
      </c>
      <c r="AQ61" s="84">
        <v>0</v>
      </c>
      <c r="AR61" s="69">
        <v>0</v>
      </c>
      <c r="AS61" s="69">
        <v>0</v>
      </c>
      <c r="AT61" s="69">
        <v>0</v>
      </c>
      <c r="AU61" s="69">
        <v>0</v>
      </c>
      <c r="AV61" s="69">
        <v>0</v>
      </c>
      <c r="AW61" s="69">
        <v>0</v>
      </c>
      <c r="AX61" s="69">
        <v>0</v>
      </c>
      <c r="AY61" s="69">
        <v>0</v>
      </c>
      <c r="AZ61" s="69">
        <v>0</v>
      </c>
      <c r="BA61" s="69">
        <v>0</v>
      </c>
      <c r="BB61" s="69">
        <v>0</v>
      </c>
      <c r="BC61" s="69">
        <v>0</v>
      </c>
      <c r="BD61" s="69">
        <v>0</v>
      </c>
      <c r="BE61" s="69">
        <v>0</v>
      </c>
      <c r="BF61" s="69">
        <v>0</v>
      </c>
      <c r="BG61" s="69">
        <v>0</v>
      </c>
      <c r="BH61" s="69">
        <v>0</v>
      </c>
      <c r="BK61" s="69">
        <v>3</v>
      </c>
      <c r="BL61" s="69">
        <v>14</v>
      </c>
      <c r="BM61" s="69">
        <v>1</v>
      </c>
      <c r="BN61" s="69">
        <v>15</v>
      </c>
      <c r="BO61" s="89">
        <v>0</v>
      </c>
      <c r="BP61" s="69">
        <v>1</v>
      </c>
      <c r="BQ61" s="69">
        <v>1</v>
      </c>
      <c r="BR61" s="69">
        <v>1</v>
      </c>
      <c r="BS61" s="69">
        <v>84</v>
      </c>
      <c r="BT61" s="69">
        <v>0</v>
      </c>
      <c r="BU61" s="69">
        <v>0</v>
      </c>
      <c r="BV61" s="69">
        <v>1000</v>
      </c>
      <c r="BW61" s="69">
        <v>0</v>
      </c>
      <c r="BY61" s="69">
        <v>0</v>
      </c>
      <c r="BZ61" s="69">
        <v>0</v>
      </c>
      <c r="CA61" s="69">
        <v>31</v>
      </c>
      <c r="CB61" s="89">
        <v>0</v>
      </c>
      <c r="CC61" s="69">
        <v>0</v>
      </c>
      <c r="CD61" s="69">
        <v>0</v>
      </c>
      <c r="CE61" s="69">
        <v>0</v>
      </c>
      <c r="CF61" s="69">
        <v>0</v>
      </c>
      <c r="CG61" s="69">
        <v>0</v>
      </c>
      <c r="CH61" s="69">
        <v>0</v>
      </c>
      <c r="CI61" s="69">
        <v>0</v>
      </c>
      <c r="CJ61" s="69">
        <v>0</v>
      </c>
      <c r="CL61" s="69">
        <v>0</v>
      </c>
      <c r="CM61" s="69">
        <v>0</v>
      </c>
      <c r="CN61" s="69">
        <v>0</v>
      </c>
      <c r="CO61" s="89">
        <v>0</v>
      </c>
      <c r="CP61" s="69">
        <v>0</v>
      </c>
      <c r="CQ61" s="69">
        <v>0</v>
      </c>
      <c r="CR61" s="69">
        <v>0</v>
      </c>
      <c r="CS61" s="69">
        <v>0</v>
      </c>
      <c r="CT61" s="89">
        <v>0</v>
      </c>
      <c r="CU61" s="69">
        <v>0</v>
      </c>
      <c r="CV61" s="69">
        <v>0</v>
      </c>
      <c r="CW61" s="69">
        <v>0</v>
      </c>
      <c r="CZ61" s="69">
        <v>0</v>
      </c>
      <c r="DA61" s="69">
        <v>0</v>
      </c>
      <c r="DB61" s="69">
        <v>84</v>
      </c>
      <c r="DC61" s="69">
        <v>2</v>
      </c>
      <c r="DD61" s="69">
        <v>0</v>
      </c>
      <c r="DE61" s="69">
        <v>0</v>
      </c>
      <c r="DF61" s="69">
        <v>0</v>
      </c>
      <c r="DG61" s="69">
        <v>1</v>
      </c>
      <c r="DI61" s="69" t="e">
        <f>INDEX(Sheet3!$E$78:$E$1130,MATCH(A61,Sheet3!$D$78:$D$1130,0))</f>
        <v>#N/A</v>
      </c>
      <c r="DJ61" s="69">
        <f t="shared" si="2"/>
        <v>0</v>
      </c>
      <c r="DK61" s="69" t="s">
        <v>338</v>
      </c>
      <c r="DL61" s="69"/>
      <c r="DM61" s="94" t="s">
        <v>346</v>
      </c>
      <c r="DN61" s="69" t="e">
        <f>"造成["&amp;INDEX(Sheet5!$L$2:$L$11,MATCH(BL61,Sheet5!$J$2:$J$11,0))&amp;":"&amp;BR61&amp;"*"&amp;BS61/1000&amp;"]"&amp;INDEX(Sheet5!$I$2:$I$4,MATCH(BR61,Sheet5!$H$2:$H$4,0))&amp;"的"&amp;INDEX(Sheet5!$K$2:$K$11,MATCH(BL61,Sheet5!$J$2:$J$11,0))</f>
        <v>#N/A</v>
      </c>
      <c r="DO61" s="94"/>
      <c r="DP61" s="94"/>
      <c r="DQ61" s="94"/>
      <c r="DR61" s="69" t="e">
        <f t="shared" si="0"/>
        <v>#N/A</v>
      </c>
      <c r="DS61" s="90" t="e">
        <f>MATCH(A61,Sheet5!D:D,0)</f>
        <v>#N/A</v>
      </c>
      <c r="DT61" s="94" t="e">
        <f>MATCH(A61,Sheet5!F:F,0)</f>
        <v>#N/A</v>
      </c>
      <c r="DU61" s="69">
        <v>84</v>
      </c>
      <c r="DV61" s="69">
        <v>2</v>
      </c>
      <c r="DW61" s="69">
        <v>0</v>
      </c>
      <c r="DX61" s="69">
        <v>0</v>
      </c>
      <c r="DY61" s="69">
        <v>0</v>
      </c>
      <c r="DZ61" s="94"/>
    </row>
    <row r="62" spans="1:130" ht="28.5">
      <c r="A62" s="69">
        <v>11009</v>
      </c>
      <c r="B62" s="69">
        <v>0</v>
      </c>
      <c r="C62" s="69">
        <v>9</v>
      </c>
      <c r="D62" s="78" t="s">
        <v>336</v>
      </c>
      <c r="E62" s="78" t="s">
        <v>337</v>
      </c>
      <c r="F62" s="69">
        <v>0</v>
      </c>
      <c r="G62" s="69">
        <v>1</v>
      </c>
      <c r="I62" s="69">
        <v>3000</v>
      </c>
      <c r="J62" s="69">
        <v>0</v>
      </c>
      <c r="K62" s="69">
        <v>0</v>
      </c>
      <c r="M62" s="69">
        <v>0</v>
      </c>
      <c r="O62" s="69">
        <v>0</v>
      </c>
      <c r="P62" s="69">
        <v>1</v>
      </c>
      <c r="Q62" s="69">
        <v>0</v>
      </c>
      <c r="R62" s="69">
        <f t="shared" si="4"/>
        <v>1</v>
      </c>
      <c r="S62" s="69">
        <v>0</v>
      </c>
      <c r="T62" s="69">
        <v>0</v>
      </c>
      <c r="U62" s="69">
        <v>0</v>
      </c>
      <c r="V62" s="69">
        <v>0</v>
      </c>
      <c r="W62" s="69">
        <v>0</v>
      </c>
      <c r="X62" s="69">
        <v>0</v>
      </c>
      <c r="Y62" s="69">
        <v>0</v>
      </c>
      <c r="Z62" s="69">
        <v>0</v>
      </c>
      <c r="AA62" s="69">
        <v>1</v>
      </c>
      <c r="AB62" s="69">
        <v>31</v>
      </c>
      <c r="AC62" s="69">
        <v>0</v>
      </c>
      <c r="AD62" s="69">
        <v>0</v>
      </c>
      <c r="AE62" s="69">
        <v>0</v>
      </c>
      <c r="AF62" s="69">
        <v>1</v>
      </c>
      <c r="AG62" s="69">
        <v>0</v>
      </c>
      <c r="AH62" s="69">
        <v>1</v>
      </c>
      <c r="AI62" s="69">
        <v>0</v>
      </c>
      <c r="AJ62" s="69">
        <v>0</v>
      </c>
      <c r="AK62" s="69">
        <v>0</v>
      </c>
      <c r="AL62" s="69">
        <v>0</v>
      </c>
      <c r="AM62" s="69">
        <v>0</v>
      </c>
      <c r="AN62" s="69">
        <v>0</v>
      </c>
      <c r="AO62" s="69">
        <v>0</v>
      </c>
      <c r="AP62" s="69">
        <v>0</v>
      </c>
      <c r="AQ62" s="84">
        <v>0</v>
      </c>
      <c r="AR62" s="69">
        <v>0</v>
      </c>
      <c r="AS62" s="69">
        <v>0</v>
      </c>
      <c r="AT62" s="69">
        <v>0</v>
      </c>
      <c r="AU62" s="69">
        <v>0</v>
      </c>
      <c r="AV62" s="69">
        <v>0</v>
      </c>
      <c r="AW62" s="69">
        <v>0</v>
      </c>
      <c r="AX62" s="69">
        <v>0</v>
      </c>
      <c r="AY62" s="69">
        <v>0</v>
      </c>
      <c r="AZ62" s="69">
        <v>0</v>
      </c>
      <c r="BA62" s="69">
        <v>0</v>
      </c>
      <c r="BB62" s="69">
        <v>0</v>
      </c>
      <c r="BC62" s="69">
        <v>0</v>
      </c>
      <c r="BD62" s="69">
        <v>0</v>
      </c>
      <c r="BE62" s="69">
        <v>0</v>
      </c>
      <c r="BF62" s="69">
        <v>0</v>
      </c>
      <c r="BG62" s="69">
        <v>0</v>
      </c>
      <c r="BH62" s="69">
        <v>0</v>
      </c>
      <c r="BK62" s="69">
        <v>3</v>
      </c>
      <c r="BL62" s="69">
        <v>14</v>
      </c>
      <c r="BM62" s="69">
        <v>1</v>
      </c>
      <c r="BN62" s="69">
        <v>15</v>
      </c>
      <c r="BO62" s="89">
        <v>0</v>
      </c>
      <c r="BP62" s="69">
        <v>1</v>
      </c>
      <c r="BQ62" s="69">
        <v>1</v>
      </c>
      <c r="BR62" s="69">
        <v>1</v>
      </c>
      <c r="BS62" s="69">
        <v>94</v>
      </c>
      <c r="BT62" s="69">
        <v>0</v>
      </c>
      <c r="BU62" s="69">
        <v>0</v>
      </c>
      <c r="BV62" s="69">
        <v>1000</v>
      </c>
      <c r="BW62" s="69">
        <v>0</v>
      </c>
      <c r="BY62" s="69">
        <v>0</v>
      </c>
      <c r="BZ62" s="69">
        <v>0</v>
      </c>
      <c r="CA62" s="69">
        <v>31</v>
      </c>
      <c r="CB62" s="89">
        <v>0</v>
      </c>
      <c r="CC62" s="69">
        <v>0</v>
      </c>
      <c r="CD62" s="69">
        <v>0</v>
      </c>
      <c r="CE62" s="69">
        <v>0</v>
      </c>
      <c r="CF62" s="69">
        <v>0</v>
      </c>
      <c r="CG62" s="69">
        <v>0</v>
      </c>
      <c r="CH62" s="69">
        <v>0</v>
      </c>
      <c r="CI62" s="69">
        <v>0</v>
      </c>
      <c r="CJ62" s="69">
        <v>0</v>
      </c>
      <c r="CL62" s="69">
        <v>0</v>
      </c>
      <c r="CM62" s="69">
        <v>0</v>
      </c>
      <c r="CN62" s="69">
        <v>0</v>
      </c>
      <c r="CO62" s="89">
        <v>0</v>
      </c>
      <c r="CP62" s="69">
        <v>0</v>
      </c>
      <c r="CQ62" s="69">
        <v>0</v>
      </c>
      <c r="CR62" s="69">
        <v>0</v>
      </c>
      <c r="CS62" s="69">
        <v>0</v>
      </c>
      <c r="CT62" s="89">
        <v>0</v>
      </c>
      <c r="CU62" s="69">
        <v>0</v>
      </c>
      <c r="CV62" s="69">
        <v>0</v>
      </c>
      <c r="CW62" s="69">
        <v>0</v>
      </c>
      <c r="CZ62" s="69">
        <v>0</v>
      </c>
      <c r="DA62" s="69">
        <v>0</v>
      </c>
      <c r="DB62" s="69">
        <v>94</v>
      </c>
      <c r="DC62" s="69">
        <v>2</v>
      </c>
      <c r="DD62" s="69">
        <v>0</v>
      </c>
      <c r="DE62" s="69">
        <v>0</v>
      </c>
      <c r="DF62" s="69">
        <v>0</v>
      </c>
      <c r="DG62" s="69">
        <v>1</v>
      </c>
      <c r="DI62" s="69" t="e">
        <f>INDEX(Sheet3!$E$78:$E$1130,MATCH(A62,Sheet3!$D$78:$D$1130,0))</f>
        <v>#N/A</v>
      </c>
      <c r="DJ62" s="69">
        <f t="shared" si="2"/>
        <v>0</v>
      </c>
      <c r="DK62" s="69" t="s">
        <v>338</v>
      </c>
      <c r="DL62" s="69"/>
      <c r="DM62" s="94" t="s">
        <v>347</v>
      </c>
      <c r="DN62" s="69" t="e">
        <f>"造成["&amp;INDEX(Sheet5!$L$2:$L$11,MATCH(BL62,Sheet5!$J$2:$J$11,0))&amp;":"&amp;BR62&amp;"*"&amp;BS62/1000&amp;"]"&amp;INDEX(Sheet5!$I$2:$I$4,MATCH(BR62,Sheet5!$H$2:$H$4,0))&amp;"的"&amp;INDEX(Sheet5!$K$2:$K$11,MATCH(BL62,Sheet5!$J$2:$J$11,0))</f>
        <v>#N/A</v>
      </c>
      <c r="DO62" s="94"/>
      <c r="DP62" s="94"/>
      <c r="DQ62" s="94"/>
      <c r="DR62" s="69" t="e">
        <f t="shared" si="0"/>
        <v>#N/A</v>
      </c>
      <c r="DS62" s="90" t="e">
        <f>MATCH(A62,Sheet5!D:D,0)</f>
        <v>#N/A</v>
      </c>
      <c r="DT62" s="94" t="e">
        <f>MATCH(A62,Sheet5!F:F,0)</f>
        <v>#N/A</v>
      </c>
      <c r="DU62" s="69">
        <v>94</v>
      </c>
      <c r="DV62" s="69">
        <v>2</v>
      </c>
      <c r="DW62" s="69">
        <v>0</v>
      </c>
      <c r="DX62" s="69">
        <v>0</v>
      </c>
      <c r="DY62" s="69">
        <v>0</v>
      </c>
      <c r="DZ62" s="94"/>
    </row>
    <row r="63" spans="1:130" ht="28.5">
      <c r="A63" s="69">
        <v>11010</v>
      </c>
      <c r="B63" s="69">
        <v>0</v>
      </c>
      <c r="C63" s="69">
        <v>10</v>
      </c>
      <c r="D63" s="78" t="s">
        <v>336</v>
      </c>
      <c r="E63" s="78" t="s">
        <v>337</v>
      </c>
      <c r="F63" s="69">
        <v>0</v>
      </c>
      <c r="G63" s="69">
        <v>1</v>
      </c>
      <c r="I63" s="69">
        <v>3000</v>
      </c>
      <c r="J63" s="69">
        <v>0</v>
      </c>
      <c r="K63" s="69">
        <v>0</v>
      </c>
      <c r="M63" s="69">
        <v>0</v>
      </c>
      <c r="O63" s="69">
        <v>0</v>
      </c>
      <c r="P63" s="69">
        <v>1</v>
      </c>
      <c r="Q63" s="69">
        <v>0</v>
      </c>
      <c r="R63" s="69">
        <f t="shared" si="4"/>
        <v>1</v>
      </c>
      <c r="S63" s="69">
        <v>0</v>
      </c>
      <c r="T63" s="69">
        <v>0</v>
      </c>
      <c r="U63" s="69">
        <v>0</v>
      </c>
      <c r="V63" s="69">
        <v>0</v>
      </c>
      <c r="W63" s="69">
        <v>0</v>
      </c>
      <c r="X63" s="69">
        <v>0</v>
      </c>
      <c r="Y63" s="69">
        <v>0</v>
      </c>
      <c r="Z63" s="69">
        <v>0</v>
      </c>
      <c r="AA63" s="69">
        <v>1</v>
      </c>
      <c r="AB63" s="69">
        <v>31</v>
      </c>
      <c r="AC63" s="69">
        <v>0</v>
      </c>
      <c r="AD63" s="69">
        <v>0</v>
      </c>
      <c r="AE63" s="69">
        <v>0</v>
      </c>
      <c r="AF63" s="69">
        <v>1</v>
      </c>
      <c r="AG63" s="69">
        <v>0</v>
      </c>
      <c r="AH63" s="69">
        <v>1</v>
      </c>
      <c r="AI63" s="69">
        <v>0</v>
      </c>
      <c r="AJ63" s="69">
        <v>0</v>
      </c>
      <c r="AK63" s="69">
        <v>0</v>
      </c>
      <c r="AL63" s="69">
        <v>0</v>
      </c>
      <c r="AM63" s="69">
        <v>0</v>
      </c>
      <c r="AN63" s="69">
        <v>0</v>
      </c>
      <c r="AO63" s="69">
        <v>0</v>
      </c>
      <c r="AP63" s="69">
        <v>0</v>
      </c>
      <c r="AQ63" s="84">
        <v>0</v>
      </c>
      <c r="AR63" s="69">
        <v>0</v>
      </c>
      <c r="AS63" s="69">
        <v>0</v>
      </c>
      <c r="AT63" s="69">
        <v>0</v>
      </c>
      <c r="AU63" s="69">
        <v>0</v>
      </c>
      <c r="AV63" s="69">
        <v>0</v>
      </c>
      <c r="AW63" s="69">
        <v>0</v>
      </c>
      <c r="AX63" s="69">
        <v>0</v>
      </c>
      <c r="AY63" s="69">
        <v>0</v>
      </c>
      <c r="AZ63" s="69">
        <v>0</v>
      </c>
      <c r="BA63" s="69">
        <v>0</v>
      </c>
      <c r="BB63" s="69">
        <v>0</v>
      </c>
      <c r="BC63" s="69">
        <v>0</v>
      </c>
      <c r="BD63" s="69">
        <v>0</v>
      </c>
      <c r="BE63" s="69">
        <v>0</v>
      </c>
      <c r="BF63" s="69">
        <v>0</v>
      </c>
      <c r="BG63" s="69">
        <v>0</v>
      </c>
      <c r="BH63" s="69">
        <v>0</v>
      </c>
      <c r="BK63" s="69">
        <v>3</v>
      </c>
      <c r="BL63" s="69">
        <v>14</v>
      </c>
      <c r="BM63" s="69">
        <v>1</v>
      </c>
      <c r="BN63" s="69">
        <v>15</v>
      </c>
      <c r="BO63" s="89">
        <v>0</v>
      </c>
      <c r="BP63" s="69">
        <v>1</v>
      </c>
      <c r="BQ63" s="69">
        <v>1</v>
      </c>
      <c r="BR63" s="69">
        <v>1</v>
      </c>
      <c r="BS63" s="69">
        <v>52</v>
      </c>
      <c r="BT63" s="69">
        <v>0</v>
      </c>
      <c r="BU63" s="69">
        <v>0</v>
      </c>
      <c r="BV63" s="69">
        <v>1000</v>
      </c>
      <c r="BW63" s="69">
        <v>0</v>
      </c>
      <c r="BY63" s="69">
        <v>0</v>
      </c>
      <c r="BZ63" s="69">
        <v>0</v>
      </c>
      <c r="CA63" s="69">
        <v>31</v>
      </c>
      <c r="CB63" s="89">
        <v>0</v>
      </c>
      <c r="CC63" s="69">
        <v>0</v>
      </c>
      <c r="CD63" s="69">
        <v>0</v>
      </c>
      <c r="CE63" s="69">
        <v>0</v>
      </c>
      <c r="CF63" s="69">
        <v>0</v>
      </c>
      <c r="CG63" s="69">
        <v>0</v>
      </c>
      <c r="CH63" s="69">
        <v>0</v>
      </c>
      <c r="CI63" s="69">
        <v>0</v>
      </c>
      <c r="CJ63" s="69">
        <v>0</v>
      </c>
      <c r="CL63" s="69">
        <v>0</v>
      </c>
      <c r="CM63" s="69">
        <v>0</v>
      </c>
      <c r="CN63" s="69">
        <v>0</v>
      </c>
      <c r="CO63" s="89">
        <v>0</v>
      </c>
      <c r="CP63" s="69">
        <v>0</v>
      </c>
      <c r="CQ63" s="69">
        <v>0</v>
      </c>
      <c r="CR63" s="69">
        <v>0</v>
      </c>
      <c r="CS63" s="69">
        <v>0</v>
      </c>
      <c r="CT63" s="89">
        <v>0</v>
      </c>
      <c r="CU63" s="69">
        <v>0</v>
      </c>
      <c r="CV63" s="69">
        <v>0</v>
      </c>
      <c r="CW63" s="69">
        <v>0</v>
      </c>
      <c r="CZ63" s="69">
        <v>0</v>
      </c>
      <c r="DA63" s="69">
        <v>0</v>
      </c>
      <c r="DB63" s="69">
        <v>52</v>
      </c>
      <c r="DC63" s="69">
        <v>1</v>
      </c>
      <c r="DD63" s="69">
        <v>0</v>
      </c>
      <c r="DE63" s="69">
        <v>0</v>
      </c>
      <c r="DF63" s="69">
        <v>0</v>
      </c>
      <c r="DG63" s="69">
        <v>1</v>
      </c>
      <c r="DI63" s="69" t="e">
        <f>INDEX(Sheet3!$E$78:$E$1130,MATCH(A63,Sheet3!$D$78:$D$1130,0))</f>
        <v>#N/A</v>
      </c>
      <c r="DJ63" s="69">
        <f t="shared" si="2"/>
        <v>0</v>
      </c>
      <c r="DK63" s="69" t="s">
        <v>338</v>
      </c>
      <c r="DL63" s="69"/>
      <c r="DM63" s="94" t="s">
        <v>348</v>
      </c>
      <c r="DN63" s="69" t="e">
        <f>"造成["&amp;INDEX(Sheet5!$L$2:$L$11,MATCH(BL63,Sheet5!$J$2:$J$11,0))&amp;":"&amp;BR63&amp;"*"&amp;BS63/1000&amp;"]"&amp;INDEX(Sheet5!$I$2:$I$4,MATCH(BR63,Sheet5!$H$2:$H$4,0))&amp;"的"&amp;INDEX(Sheet5!$K$2:$K$11,MATCH(BL63,Sheet5!$J$2:$J$11,0))</f>
        <v>#N/A</v>
      </c>
      <c r="DO63" s="94"/>
      <c r="DP63" s="94"/>
      <c r="DQ63" s="94"/>
      <c r="DR63" s="69" t="e">
        <f t="shared" si="0"/>
        <v>#N/A</v>
      </c>
      <c r="DS63" s="90" t="e">
        <f>MATCH(A63,Sheet5!D:D,0)</f>
        <v>#N/A</v>
      </c>
      <c r="DT63" s="94" t="e">
        <f>MATCH(A63,Sheet5!F:F,0)</f>
        <v>#N/A</v>
      </c>
      <c r="DU63" s="69">
        <v>52</v>
      </c>
      <c r="DV63" s="69">
        <v>1</v>
      </c>
      <c r="DW63" s="69">
        <v>0</v>
      </c>
      <c r="DX63" s="69">
        <v>0</v>
      </c>
      <c r="DY63" s="69">
        <v>0</v>
      </c>
      <c r="DZ63" s="94"/>
    </row>
    <row r="64" spans="1:130" ht="28.5">
      <c r="A64" s="69">
        <v>11011</v>
      </c>
      <c r="B64" s="69">
        <v>0</v>
      </c>
      <c r="C64" s="69">
        <v>11</v>
      </c>
      <c r="D64" s="78" t="s">
        <v>336</v>
      </c>
      <c r="E64" s="78" t="s">
        <v>337</v>
      </c>
      <c r="F64" s="69">
        <v>0</v>
      </c>
      <c r="G64" s="69">
        <v>1</v>
      </c>
      <c r="I64" s="69">
        <v>3000</v>
      </c>
      <c r="J64" s="69">
        <v>0</v>
      </c>
      <c r="K64" s="69">
        <v>0</v>
      </c>
      <c r="M64" s="69">
        <v>0</v>
      </c>
      <c r="O64" s="69">
        <v>0</v>
      </c>
      <c r="P64" s="69">
        <v>1</v>
      </c>
      <c r="Q64" s="69">
        <v>0</v>
      </c>
      <c r="R64" s="69">
        <f t="shared" si="4"/>
        <v>1</v>
      </c>
      <c r="S64" s="69">
        <v>0</v>
      </c>
      <c r="T64" s="69">
        <v>0</v>
      </c>
      <c r="U64" s="69">
        <v>0</v>
      </c>
      <c r="V64" s="69">
        <v>0</v>
      </c>
      <c r="W64" s="69">
        <v>0</v>
      </c>
      <c r="X64" s="69">
        <v>0</v>
      </c>
      <c r="Y64" s="69">
        <v>0</v>
      </c>
      <c r="Z64" s="69">
        <v>0</v>
      </c>
      <c r="AA64" s="69">
        <v>1</v>
      </c>
      <c r="AB64" s="69">
        <v>31</v>
      </c>
      <c r="AC64" s="69">
        <v>0</v>
      </c>
      <c r="AD64" s="69">
        <v>0</v>
      </c>
      <c r="AE64" s="69">
        <v>0</v>
      </c>
      <c r="AF64" s="69">
        <v>1</v>
      </c>
      <c r="AG64" s="69">
        <v>0</v>
      </c>
      <c r="AH64" s="69">
        <v>1</v>
      </c>
      <c r="AI64" s="69">
        <v>0</v>
      </c>
      <c r="AJ64" s="69">
        <v>0</v>
      </c>
      <c r="AK64" s="69">
        <v>0</v>
      </c>
      <c r="AL64" s="69">
        <v>0</v>
      </c>
      <c r="AM64" s="69">
        <v>0</v>
      </c>
      <c r="AN64" s="69">
        <v>0</v>
      </c>
      <c r="AO64" s="69">
        <v>0</v>
      </c>
      <c r="AP64" s="69">
        <v>0</v>
      </c>
      <c r="AQ64" s="84">
        <v>0</v>
      </c>
      <c r="AR64" s="69">
        <v>0</v>
      </c>
      <c r="AS64" s="69">
        <v>0</v>
      </c>
      <c r="AT64" s="69">
        <v>0</v>
      </c>
      <c r="AU64" s="69">
        <v>0</v>
      </c>
      <c r="AV64" s="69">
        <v>0</v>
      </c>
      <c r="AW64" s="69">
        <v>0</v>
      </c>
      <c r="AX64" s="69">
        <v>0</v>
      </c>
      <c r="AY64" s="69">
        <v>0</v>
      </c>
      <c r="AZ64" s="69">
        <v>0</v>
      </c>
      <c r="BA64" s="69">
        <v>0</v>
      </c>
      <c r="BB64" s="69">
        <v>0</v>
      </c>
      <c r="BC64" s="69">
        <v>0</v>
      </c>
      <c r="BD64" s="69">
        <v>0</v>
      </c>
      <c r="BE64" s="69">
        <v>0</v>
      </c>
      <c r="BF64" s="69">
        <v>0</v>
      </c>
      <c r="BG64" s="69">
        <v>0</v>
      </c>
      <c r="BH64" s="69">
        <v>0</v>
      </c>
      <c r="BK64" s="69">
        <v>3</v>
      </c>
      <c r="BL64" s="69">
        <v>14</v>
      </c>
      <c r="BM64" s="69">
        <v>1</v>
      </c>
      <c r="BN64" s="69">
        <v>15</v>
      </c>
      <c r="BO64" s="89">
        <v>0</v>
      </c>
      <c r="BP64" s="69">
        <v>1</v>
      </c>
      <c r="BQ64" s="69">
        <v>1</v>
      </c>
      <c r="BR64" s="69">
        <v>1</v>
      </c>
      <c r="BS64" s="69">
        <v>57</v>
      </c>
      <c r="BT64" s="69">
        <v>0</v>
      </c>
      <c r="BU64" s="69">
        <v>0</v>
      </c>
      <c r="BV64" s="69">
        <v>1000</v>
      </c>
      <c r="BW64" s="69">
        <v>0</v>
      </c>
      <c r="BY64" s="69">
        <v>0</v>
      </c>
      <c r="BZ64" s="69">
        <v>0</v>
      </c>
      <c r="CA64" s="69">
        <v>31</v>
      </c>
      <c r="CB64" s="89">
        <v>0</v>
      </c>
      <c r="CC64" s="69">
        <v>0</v>
      </c>
      <c r="CD64" s="69">
        <v>0</v>
      </c>
      <c r="CE64" s="69">
        <v>0</v>
      </c>
      <c r="CF64" s="69">
        <v>0</v>
      </c>
      <c r="CG64" s="69">
        <v>0</v>
      </c>
      <c r="CH64" s="69">
        <v>0</v>
      </c>
      <c r="CI64" s="69">
        <v>0</v>
      </c>
      <c r="CJ64" s="69">
        <v>0</v>
      </c>
      <c r="CL64" s="69">
        <v>0</v>
      </c>
      <c r="CM64" s="69">
        <v>0</v>
      </c>
      <c r="CN64" s="69">
        <v>0</v>
      </c>
      <c r="CO64" s="89">
        <v>0</v>
      </c>
      <c r="CP64" s="69">
        <v>0</v>
      </c>
      <c r="CQ64" s="69">
        <v>0</v>
      </c>
      <c r="CR64" s="69">
        <v>0</v>
      </c>
      <c r="CS64" s="69">
        <v>0</v>
      </c>
      <c r="CT64" s="89">
        <v>0</v>
      </c>
      <c r="CU64" s="69">
        <v>0</v>
      </c>
      <c r="CV64" s="69">
        <v>0</v>
      </c>
      <c r="CW64" s="69">
        <v>0</v>
      </c>
      <c r="CZ64" s="69">
        <v>0</v>
      </c>
      <c r="DA64" s="69">
        <v>0</v>
      </c>
      <c r="DB64" s="69">
        <v>57</v>
      </c>
      <c r="DC64" s="69">
        <v>1</v>
      </c>
      <c r="DD64" s="69">
        <v>0</v>
      </c>
      <c r="DE64" s="69">
        <v>0</v>
      </c>
      <c r="DF64" s="69">
        <v>0</v>
      </c>
      <c r="DG64" s="69">
        <v>1</v>
      </c>
      <c r="DI64" s="69" t="e">
        <f>INDEX(Sheet3!$E$78:$E$1130,MATCH(A64,Sheet3!$D$78:$D$1130,0))</f>
        <v>#N/A</v>
      </c>
      <c r="DJ64" s="69">
        <f t="shared" si="2"/>
        <v>0</v>
      </c>
      <c r="DK64" s="69" t="s">
        <v>338</v>
      </c>
      <c r="DL64" s="69"/>
      <c r="DM64" s="94" t="s">
        <v>349</v>
      </c>
      <c r="DN64" s="69" t="e">
        <f>"造成["&amp;INDEX(Sheet5!$L$2:$L$11,MATCH(BL64,Sheet5!$J$2:$J$11,0))&amp;":"&amp;BR64&amp;"*"&amp;BS64/1000&amp;"]"&amp;INDEX(Sheet5!$I$2:$I$4,MATCH(BR64,Sheet5!$H$2:$H$4,0))&amp;"的"&amp;INDEX(Sheet5!$K$2:$K$11,MATCH(BL64,Sheet5!$J$2:$J$11,0))</f>
        <v>#N/A</v>
      </c>
      <c r="DO64" s="94"/>
      <c r="DP64" s="94"/>
      <c r="DQ64" s="94"/>
      <c r="DR64" s="69" t="e">
        <f t="shared" si="0"/>
        <v>#N/A</v>
      </c>
      <c r="DS64" s="90" t="e">
        <f>MATCH(A64,Sheet5!D:D,0)</f>
        <v>#N/A</v>
      </c>
      <c r="DT64" s="94" t="e">
        <f>MATCH(A64,Sheet5!F:F,0)</f>
        <v>#N/A</v>
      </c>
      <c r="DU64" s="69">
        <v>57</v>
      </c>
      <c r="DV64" s="69">
        <v>1</v>
      </c>
      <c r="DW64" s="69">
        <v>0</v>
      </c>
      <c r="DX64" s="69">
        <v>0</v>
      </c>
      <c r="DY64" s="69">
        <v>0</v>
      </c>
      <c r="DZ64" s="94"/>
    </row>
    <row r="65" spans="1:130" ht="28.5">
      <c r="A65" s="69">
        <v>11012</v>
      </c>
      <c r="B65" s="69">
        <v>0</v>
      </c>
      <c r="C65" s="69">
        <v>12</v>
      </c>
      <c r="D65" s="78" t="s">
        <v>336</v>
      </c>
      <c r="E65" s="78" t="s">
        <v>337</v>
      </c>
      <c r="F65" s="69">
        <v>0</v>
      </c>
      <c r="G65" s="69">
        <v>1</v>
      </c>
      <c r="I65" s="69">
        <v>3000</v>
      </c>
      <c r="J65" s="69">
        <v>0</v>
      </c>
      <c r="K65" s="69">
        <v>0</v>
      </c>
      <c r="M65" s="69">
        <v>0</v>
      </c>
      <c r="O65" s="69">
        <v>0</v>
      </c>
      <c r="P65" s="69">
        <v>1</v>
      </c>
      <c r="Q65" s="69">
        <v>0</v>
      </c>
      <c r="R65" s="69">
        <f t="shared" si="4"/>
        <v>1</v>
      </c>
      <c r="S65" s="69">
        <v>0</v>
      </c>
      <c r="T65" s="69">
        <v>0</v>
      </c>
      <c r="U65" s="69">
        <v>0</v>
      </c>
      <c r="V65" s="69">
        <v>0</v>
      </c>
      <c r="W65" s="69">
        <v>0</v>
      </c>
      <c r="X65" s="69">
        <v>0</v>
      </c>
      <c r="Y65" s="69">
        <v>0</v>
      </c>
      <c r="Z65" s="69">
        <v>0</v>
      </c>
      <c r="AA65" s="69">
        <v>1</v>
      </c>
      <c r="AB65" s="69">
        <v>31</v>
      </c>
      <c r="AC65" s="69">
        <v>0</v>
      </c>
      <c r="AD65" s="69">
        <v>0</v>
      </c>
      <c r="AE65" s="69">
        <v>0</v>
      </c>
      <c r="AF65" s="69">
        <v>1</v>
      </c>
      <c r="AG65" s="69">
        <v>0</v>
      </c>
      <c r="AH65" s="69">
        <v>1</v>
      </c>
      <c r="AI65" s="69">
        <v>0</v>
      </c>
      <c r="AJ65" s="69">
        <v>0</v>
      </c>
      <c r="AK65" s="69">
        <v>0</v>
      </c>
      <c r="AL65" s="69">
        <v>0</v>
      </c>
      <c r="AM65" s="69">
        <v>0</v>
      </c>
      <c r="AN65" s="69">
        <v>0</v>
      </c>
      <c r="AO65" s="69">
        <v>0</v>
      </c>
      <c r="AP65" s="69">
        <v>0</v>
      </c>
      <c r="AQ65" s="84">
        <v>0</v>
      </c>
      <c r="AR65" s="69">
        <v>0</v>
      </c>
      <c r="AS65" s="69">
        <v>0</v>
      </c>
      <c r="AT65" s="69">
        <v>0</v>
      </c>
      <c r="AU65" s="69">
        <v>0</v>
      </c>
      <c r="AV65" s="69">
        <v>0</v>
      </c>
      <c r="AW65" s="69">
        <v>0</v>
      </c>
      <c r="AX65" s="69">
        <v>0</v>
      </c>
      <c r="AY65" s="69">
        <v>0</v>
      </c>
      <c r="AZ65" s="69">
        <v>0</v>
      </c>
      <c r="BA65" s="69">
        <v>0</v>
      </c>
      <c r="BB65" s="69">
        <v>0</v>
      </c>
      <c r="BC65" s="69">
        <v>0</v>
      </c>
      <c r="BD65" s="69">
        <v>0</v>
      </c>
      <c r="BE65" s="69">
        <v>0</v>
      </c>
      <c r="BF65" s="69">
        <v>0</v>
      </c>
      <c r="BG65" s="69">
        <v>0</v>
      </c>
      <c r="BH65" s="69">
        <v>0</v>
      </c>
      <c r="BK65" s="69">
        <v>3</v>
      </c>
      <c r="BL65" s="69">
        <v>14</v>
      </c>
      <c r="BM65" s="69">
        <v>1</v>
      </c>
      <c r="BN65" s="69">
        <v>15</v>
      </c>
      <c r="BO65" s="89">
        <v>0</v>
      </c>
      <c r="BP65" s="69">
        <v>1</v>
      </c>
      <c r="BQ65" s="69">
        <v>1</v>
      </c>
      <c r="BR65" s="69">
        <v>1</v>
      </c>
      <c r="BS65" s="69">
        <v>62</v>
      </c>
      <c r="BT65" s="69">
        <v>0</v>
      </c>
      <c r="BU65" s="69">
        <v>0</v>
      </c>
      <c r="BV65" s="69">
        <v>1000</v>
      </c>
      <c r="BW65" s="69">
        <v>0</v>
      </c>
      <c r="BY65" s="69">
        <v>0</v>
      </c>
      <c r="BZ65" s="69">
        <v>0</v>
      </c>
      <c r="CA65" s="69">
        <v>31</v>
      </c>
      <c r="CB65" s="89">
        <v>0</v>
      </c>
      <c r="CC65" s="69">
        <v>0</v>
      </c>
      <c r="CD65" s="69">
        <v>0</v>
      </c>
      <c r="CE65" s="69">
        <v>0</v>
      </c>
      <c r="CF65" s="69">
        <v>0</v>
      </c>
      <c r="CG65" s="69">
        <v>0</v>
      </c>
      <c r="CH65" s="69">
        <v>0</v>
      </c>
      <c r="CI65" s="69">
        <v>0</v>
      </c>
      <c r="CJ65" s="69">
        <v>0</v>
      </c>
      <c r="CL65" s="69">
        <v>0</v>
      </c>
      <c r="CM65" s="69">
        <v>0</v>
      </c>
      <c r="CN65" s="69">
        <v>0</v>
      </c>
      <c r="CO65" s="89">
        <v>0</v>
      </c>
      <c r="CP65" s="69">
        <v>0</v>
      </c>
      <c r="CQ65" s="69">
        <v>0</v>
      </c>
      <c r="CR65" s="69">
        <v>0</v>
      </c>
      <c r="CS65" s="69">
        <v>0</v>
      </c>
      <c r="CT65" s="89">
        <v>0</v>
      </c>
      <c r="CU65" s="69">
        <v>0</v>
      </c>
      <c r="CV65" s="69">
        <v>0</v>
      </c>
      <c r="CW65" s="69">
        <v>0</v>
      </c>
      <c r="CZ65" s="69">
        <v>0</v>
      </c>
      <c r="DA65" s="69">
        <v>0</v>
      </c>
      <c r="DB65" s="69">
        <v>62</v>
      </c>
      <c r="DC65" s="69">
        <v>1</v>
      </c>
      <c r="DD65" s="69">
        <v>0</v>
      </c>
      <c r="DE65" s="69">
        <v>0</v>
      </c>
      <c r="DF65" s="69">
        <v>0</v>
      </c>
      <c r="DG65" s="69">
        <v>1</v>
      </c>
      <c r="DI65" s="69" t="e">
        <f>INDEX(Sheet3!$E$78:$E$1130,MATCH(A65,Sheet3!$D$78:$D$1130,0))</f>
        <v>#N/A</v>
      </c>
      <c r="DJ65" s="69">
        <f t="shared" si="2"/>
        <v>0</v>
      </c>
      <c r="DK65" s="69" t="s">
        <v>338</v>
      </c>
      <c r="DL65" s="69"/>
      <c r="DM65" s="94" t="s">
        <v>350</v>
      </c>
      <c r="DN65" s="69" t="e">
        <f>"造成["&amp;INDEX(Sheet5!$L$2:$L$11,MATCH(BL65,Sheet5!$J$2:$J$11,0))&amp;":"&amp;BR65&amp;"*"&amp;BS65/1000&amp;"]"&amp;INDEX(Sheet5!$I$2:$I$4,MATCH(BR65,Sheet5!$H$2:$H$4,0))&amp;"的"&amp;INDEX(Sheet5!$K$2:$K$11,MATCH(BL65,Sheet5!$J$2:$J$11,0))</f>
        <v>#N/A</v>
      </c>
      <c r="DO65" s="94"/>
      <c r="DP65" s="94"/>
      <c r="DQ65" s="94"/>
      <c r="DR65" s="69" t="e">
        <f t="shared" si="0"/>
        <v>#N/A</v>
      </c>
      <c r="DS65" s="90" t="e">
        <f>MATCH(A65,Sheet5!D:D,0)</f>
        <v>#N/A</v>
      </c>
      <c r="DT65" s="94" t="e">
        <f>MATCH(A65,Sheet5!F:F,0)</f>
        <v>#N/A</v>
      </c>
      <c r="DU65" s="69">
        <v>62</v>
      </c>
      <c r="DV65" s="69">
        <v>1</v>
      </c>
      <c r="DW65" s="69">
        <v>0</v>
      </c>
      <c r="DX65" s="69">
        <v>0</v>
      </c>
      <c r="DY65" s="69">
        <v>0</v>
      </c>
    </row>
    <row r="66" spans="1:130" ht="28.5">
      <c r="A66" s="69">
        <v>11013</v>
      </c>
      <c r="B66" s="69">
        <v>0</v>
      </c>
      <c r="C66" s="69">
        <v>13</v>
      </c>
      <c r="D66" s="78" t="s">
        <v>336</v>
      </c>
      <c r="E66" s="78" t="s">
        <v>337</v>
      </c>
      <c r="F66" s="69">
        <v>0</v>
      </c>
      <c r="G66" s="69">
        <v>1</v>
      </c>
      <c r="I66" s="69">
        <v>3000</v>
      </c>
      <c r="J66" s="69">
        <v>0</v>
      </c>
      <c r="K66" s="69">
        <v>0</v>
      </c>
      <c r="M66" s="69">
        <v>0</v>
      </c>
      <c r="O66" s="69">
        <v>0</v>
      </c>
      <c r="P66" s="69">
        <v>1</v>
      </c>
      <c r="Q66" s="69">
        <v>0</v>
      </c>
      <c r="R66" s="69">
        <f t="shared" si="4"/>
        <v>1</v>
      </c>
      <c r="S66" s="69">
        <v>0</v>
      </c>
      <c r="T66" s="69">
        <v>0</v>
      </c>
      <c r="U66" s="69">
        <v>0</v>
      </c>
      <c r="V66" s="69">
        <v>0</v>
      </c>
      <c r="W66" s="69">
        <v>0</v>
      </c>
      <c r="X66" s="69">
        <v>0</v>
      </c>
      <c r="Y66" s="69">
        <v>0</v>
      </c>
      <c r="Z66" s="69">
        <v>0</v>
      </c>
      <c r="AA66" s="69">
        <v>1</v>
      </c>
      <c r="AB66" s="69">
        <v>31</v>
      </c>
      <c r="AC66" s="69">
        <v>0</v>
      </c>
      <c r="AD66" s="69">
        <v>0</v>
      </c>
      <c r="AE66" s="69">
        <v>0</v>
      </c>
      <c r="AF66" s="69">
        <v>1</v>
      </c>
      <c r="AG66" s="69">
        <v>0</v>
      </c>
      <c r="AH66" s="69">
        <v>1</v>
      </c>
      <c r="AI66" s="69">
        <v>0</v>
      </c>
      <c r="AJ66" s="69">
        <v>0</v>
      </c>
      <c r="AK66" s="69">
        <v>0</v>
      </c>
      <c r="AL66" s="69">
        <v>0</v>
      </c>
      <c r="AM66" s="69">
        <v>0</v>
      </c>
      <c r="AN66" s="69">
        <v>0</v>
      </c>
      <c r="AO66" s="69">
        <v>0</v>
      </c>
      <c r="AP66" s="69">
        <v>0</v>
      </c>
      <c r="AQ66" s="84">
        <v>0</v>
      </c>
      <c r="AR66" s="69">
        <v>0</v>
      </c>
      <c r="AS66" s="69">
        <v>0</v>
      </c>
      <c r="AT66" s="69">
        <v>0</v>
      </c>
      <c r="AU66" s="69">
        <v>0</v>
      </c>
      <c r="AV66" s="69">
        <v>0</v>
      </c>
      <c r="AW66" s="69">
        <v>0</v>
      </c>
      <c r="AX66" s="69">
        <v>0</v>
      </c>
      <c r="AY66" s="69">
        <v>0</v>
      </c>
      <c r="AZ66" s="69">
        <v>0</v>
      </c>
      <c r="BA66" s="69">
        <v>0</v>
      </c>
      <c r="BB66" s="69">
        <v>0</v>
      </c>
      <c r="BC66" s="69">
        <v>0</v>
      </c>
      <c r="BD66" s="69">
        <v>0</v>
      </c>
      <c r="BE66" s="69">
        <v>0</v>
      </c>
      <c r="BF66" s="69">
        <v>0</v>
      </c>
      <c r="BG66" s="69">
        <v>0</v>
      </c>
      <c r="BH66" s="69">
        <v>0</v>
      </c>
      <c r="BK66" s="69">
        <v>3</v>
      </c>
      <c r="BL66" s="69">
        <v>14</v>
      </c>
      <c r="BM66" s="69">
        <v>1</v>
      </c>
      <c r="BN66" s="69">
        <v>15</v>
      </c>
      <c r="BO66" s="89">
        <v>0</v>
      </c>
      <c r="BP66" s="69">
        <v>1</v>
      </c>
      <c r="BQ66" s="69">
        <v>1</v>
      </c>
      <c r="BR66" s="69">
        <v>1</v>
      </c>
      <c r="BS66" s="69">
        <v>67</v>
      </c>
      <c r="BT66" s="69">
        <v>0</v>
      </c>
      <c r="BU66" s="69">
        <v>0</v>
      </c>
      <c r="BV66" s="69">
        <v>1000</v>
      </c>
      <c r="BW66" s="69">
        <v>0</v>
      </c>
      <c r="BY66" s="69">
        <v>0</v>
      </c>
      <c r="BZ66" s="69">
        <v>0</v>
      </c>
      <c r="CA66" s="69">
        <v>31</v>
      </c>
      <c r="CB66" s="89">
        <v>0</v>
      </c>
      <c r="CC66" s="69">
        <v>0</v>
      </c>
      <c r="CD66" s="69">
        <v>0</v>
      </c>
      <c r="CE66" s="69">
        <v>0</v>
      </c>
      <c r="CF66" s="69">
        <v>0</v>
      </c>
      <c r="CG66" s="69">
        <v>0</v>
      </c>
      <c r="CH66" s="69">
        <v>0</v>
      </c>
      <c r="CI66" s="69">
        <v>0</v>
      </c>
      <c r="CJ66" s="69">
        <v>0</v>
      </c>
      <c r="CL66" s="69">
        <v>0</v>
      </c>
      <c r="CM66" s="69">
        <v>0</v>
      </c>
      <c r="CN66" s="69">
        <v>0</v>
      </c>
      <c r="CO66" s="89">
        <v>0</v>
      </c>
      <c r="CP66" s="69">
        <v>0</v>
      </c>
      <c r="CQ66" s="69">
        <v>0</v>
      </c>
      <c r="CR66" s="69">
        <v>0</v>
      </c>
      <c r="CS66" s="69">
        <v>0</v>
      </c>
      <c r="CT66" s="89">
        <v>0</v>
      </c>
      <c r="CU66" s="69">
        <v>0</v>
      </c>
      <c r="CV66" s="69">
        <v>0</v>
      </c>
      <c r="CW66" s="69">
        <v>0</v>
      </c>
      <c r="CZ66" s="69">
        <v>0</v>
      </c>
      <c r="DA66" s="69">
        <v>0</v>
      </c>
      <c r="DB66" s="69">
        <v>67</v>
      </c>
      <c r="DC66" s="69">
        <v>1</v>
      </c>
      <c r="DD66" s="69">
        <v>0</v>
      </c>
      <c r="DE66" s="69">
        <v>0</v>
      </c>
      <c r="DF66" s="69">
        <v>0</v>
      </c>
      <c r="DG66" s="69">
        <v>1</v>
      </c>
      <c r="DI66" s="69" t="e">
        <f>INDEX(Sheet3!$E$78:$E$1130,MATCH(A66,Sheet3!$D$78:$D$1130,0))</f>
        <v>#N/A</v>
      </c>
      <c r="DJ66" s="69">
        <f t="shared" si="2"/>
        <v>0</v>
      </c>
      <c r="DK66" s="69" t="s">
        <v>338</v>
      </c>
      <c r="DL66" s="69"/>
      <c r="DM66" s="94" t="s">
        <v>351</v>
      </c>
      <c r="DN66" s="69" t="e">
        <f>"造成["&amp;INDEX(Sheet5!$L$2:$L$11,MATCH(BL66,Sheet5!$J$2:$J$11,0))&amp;":"&amp;BR66&amp;"*"&amp;BS66/1000&amp;"]"&amp;INDEX(Sheet5!$I$2:$I$4,MATCH(BR66,Sheet5!$H$2:$H$4,0))&amp;"的"&amp;INDEX(Sheet5!$K$2:$K$11,MATCH(BL66,Sheet5!$J$2:$J$11,0))</f>
        <v>#N/A</v>
      </c>
      <c r="DO66" s="94"/>
      <c r="DP66" s="94"/>
      <c r="DQ66" s="94"/>
      <c r="DR66" s="69" t="e">
        <f t="shared" si="0"/>
        <v>#N/A</v>
      </c>
      <c r="DS66" s="90" t="e">
        <f>MATCH(A66,Sheet5!D:D,0)</f>
        <v>#N/A</v>
      </c>
      <c r="DT66" s="94" t="e">
        <f>MATCH(A66,Sheet5!F:F,0)</f>
        <v>#N/A</v>
      </c>
      <c r="DU66" s="69">
        <v>67</v>
      </c>
      <c r="DV66" s="69">
        <v>1</v>
      </c>
      <c r="DW66" s="69">
        <v>0</v>
      </c>
      <c r="DX66" s="69">
        <v>0</v>
      </c>
      <c r="DY66" s="69">
        <v>0</v>
      </c>
    </row>
    <row r="67" spans="1:130" ht="28.5">
      <c r="A67" s="69">
        <v>11014</v>
      </c>
      <c r="B67" s="69">
        <v>0</v>
      </c>
      <c r="C67" s="69">
        <v>14</v>
      </c>
      <c r="D67" s="78" t="s">
        <v>336</v>
      </c>
      <c r="E67" s="78" t="s">
        <v>337</v>
      </c>
      <c r="F67" s="69">
        <v>0</v>
      </c>
      <c r="G67" s="69">
        <v>1</v>
      </c>
      <c r="I67" s="69">
        <v>3000</v>
      </c>
      <c r="J67" s="69">
        <v>0</v>
      </c>
      <c r="K67" s="69">
        <v>0</v>
      </c>
      <c r="M67" s="69">
        <v>0</v>
      </c>
      <c r="O67" s="69">
        <v>0</v>
      </c>
      <c r="P67" s="69">
        <v>1</v>
      </c>
      <c r="Q67" s="69">
        <v>0</v>
      </c>
      <c r="R67" s="69">
        <f t="shared" si="4"/>
        <v>1</v>
      </c>
      <c r="S67" s="69">
        <v>0</v>
      </c>
      <c r="T67" s="69">
        <v>0</v>
      </c>
      <c r="U67" s="69">
        <v>0</v>
      </c>
      <c r="V67" s="69">
        <v>0</v>
      </c>
      <c r="W67" s="69">
        <v>0</v>
      </c>
      <c r="X67" s="69">
        <v>0</v>
      </c>
      <c r="Y67" s="69">
        <v>0</v>
      </c>
      <c r="Z67" s="69">
        <v>0</v>
      </c>
      <c r="AA67" s="69">
        <v>1</v>
      </c>
      <c r="AB67" s="69">
        <v>31</v>
      </c>
      <c r="AC67" s="69">
        <v>0</v>
      </c>
      <c r="AD67" s="69">
        <v>0</v>
      </c>
      <c r="AE67" s="69">
        <v>0</v>
      </c>
      <c r="AF67" s="69">
        <v>1</v>
      </c>
      <c r="AG67" s="69">
        <v>0</v>
      </c>
      <c r="AH67" s="69">
        <v>1</v>
      </c>
      <c r="AI67" s="69">
        <v>0</v>
      </c>
      <c r="AJ67" s="69">
        <v>0</v>
      </c>
      <c r="AK67" s="69">
        <v>0</v>
      </c>
      <c r="AL67" s="69">
        <v>0</v>
      </c>
      <c r="AM67" s="69">
        <v>0</v>
      </c>
      <c r="AN67" s="69">
        <v>0</v>
      </c>
      <c r="AO67" s="69">
        <v>0</v>
      </c>
      <c r="AP67" s="69">
        <v>0</v>
      </c>
      <c r="AQ67" s="84">
        <v>0</v>
      </c>
      <c r="AR67" s="69">
        <v>0</v>
      </c>
      <c r="AS67" s="69">
        <v>0</v>
      </c>
      <c r="AT67" s="69">
        <v>0</v>
      </c>
      <c r="AU67" s="69">
        <v>0</v>
      </c>
      <c r="AV67" s="69">
        <v>0</v>
      </c>
      <c r="AW67" s="69">
        <v>0</v>
      </c>
      <c r="AX67" s="69">
        <v>0</v>
      </c>
      <c r="AY67" s="69">
        <v>0</v>
      </c>
      <c r="AZ67" s="69">
        <v>0</v>
      </c>
      <c r="BA67" s="69">
        <v>0</v>
      </c>
      <c r="BB67" s="69">
        <v>0</v>
      </c>
      <c r="BC67" s="69">
        <v>0</v>
      </c>
      <c r="BD67" s="69">
        <v>0</v>
      </c>
      <c r="BE67" s="69">
        <v>0</v>
      </c>
      <c r="BF67" s="69">
        <v>0</v>
      </c>
      <c r="BG67" s="69">
        <v>0</v>
      </c>
      <c r="BH67" s="69">
        <v>0</v>
      </c>
      <c r="BK67" s="69">
        <v>3</v>
      </c>
      <c r="BL67" s="69">
        <v>14</v>
      </c>
      <c r="BM67" s="69">
        <v>1</v>
      </c>
      <c r="BN67" s="69">
        <v>15</v>
      </c>
      <c r="BO67" s="89">
        <v>0</v>
      </c>
      <c r="BP67" s="69">
        <v>1</v>
      </c>
      <c r="BQ67" s="69">
        <v>1</v>
      </c>
      <c r="BR67" s="69">
        <v>1</v>
      </c>
      <c r="BS67" s="69">
        <v>72</v>
      </c>
      <c r="BT67" s="69">
        <v>0</v>
      </c>
      <c r="BU67" s="69">
        <v>0</v>
      </c>
      <c r="BV67" s="69">
        <v>1000</v>
      </c>
      <c r="BW67" s="69">
        <v>0</v>
      </c>
      <c r="BY67" s="69">
        <v>0</v>
      </c>
      <c r="BZ67" s="69">
        <v>0</v>
      </c>
      <c r="CA67" s="69">
        <v>31</v>
      </c>
      <c r="CB67" s="89">
        <v>0</v>
      </c>
      <c r="CC67" s="69">
        <v>0</v>
      </c>
      <c r="CD67" s="69">
        <v>0</v>
      </c>
      <c r="CE67" s="69">
        <v>0</v>
      </c>
      <c r="CF67" s="69">
        <v>0</v>
      </c>
      <c r="CG67" s="69">
        <v>0</v>
      </c>
      <c r="CH67" s="69">
        <v>0</v>
      </c>
      <c r="CI67" s="69">
        <v>0</v>
      </c>
      <c r="CJ67" s="69">
        <v>0</v>
      </c>
      <c r="CL67" s="69">
        <v>0</v>
      </c>
      <c r="CM67" s="69">
        <v>0</v>
      </c>
      <c r="CN67" s="69">
        <v>0</v>
      </c>
      <c r="CO67" s="89">
        <v>0</v>
      </c>
      <c r="CP67" s="69">
        <v>0</v>
      </c>
      <c r="CQ67" s="69">
        <v>0</v>
      </c>
      <c r="CR67" s="69">
        <v>0</v>
      </c>
      <c r="CS67" s="69">
        <v>0</v>
      </c>
      <c r="CT67" s="89">
        <v>0</v>
      </c>
      <c r="CU67" s="69">
        <v>0</v>
      </c>
      <c r="CV67" s="69">
        <v>0</v>
      </c>
      <c r="CW67" s="69">
        <v>0</v>
      </c>
      <c r="CZ67" s="69">
        <v>0</v>
      </c>
      <c r="DA67" s="69">
        <v>0</v>
      </c>
      <c r="DB67" s="69">
        <v>72</v>
      </c>
      <c r="DC67" s="69">
        <v>1</v>
      </c>
      <c r="DD67" s="69">
        <v>0</v>
      </c>
      <c r="DE67" s="69">
        <v>0</v>
      </c>
      <c r="DF67" s="69">
        <v>0</v>
      </c>
      <c r="DG67" s="69">
        <v>1</v>
      </c>
      <c r="DI67" s="69" t="e">
        <f>INDEX(Sheet3!$E$78:$E$1130,MATCH(A67,Sheet3!$D$78:$D$1130,0))</f>
        <v>#N/A</v>
      </c>
      <c r="DJ67" s="69">
        <f t="shared" si="2"/>
        <v>0</v>
      </c>
      <c r="DK67" s="69" t="s">
        <v>338</v>
      </c>
      <c r="DL67" s="69"/>
      <c r="DM67" s="94" t="s">
        <v>352</v>
      </c>
      <c r="DN67" s="69" t="e">
        <f>"造成["&amp;INDEX(Sheet5!$L$2:$L$11,MATCH(BL67,Sheet5!$J$2:$J$11,0))&amp;":"&amp;BR67&amp;"*"&amp;BS67/1000&amp;"]"&amp;INDEX(Sheet5!$I$2:$I$4,MATCH(BR67,Sheet5!$H$2:$H$4,0))&amp;"的"&amp;INDEX(Sheet5!$K$2:$K$11,MATCH(BL67,Sheet5!$J$2:$J$11,0))</f>
        <v>#N/A</v>
      </c>
      <c r="DO67" s="94"/>
      <c r="DP67" s="94"/>
      <c r="DQ67" s="94"/>
      <c r="DR67" s="69" t="e">
        <f t="shared" si="0"/>
        <v>#N/A</v>
      </c>
      <c r="DS67" s="90" t="e">
        <f>MATCH(A67,Sheet5!D:D,0)</f>
        <v>#N/A</v>
      </c>
      <c r="DT67" s="94" t="e">
        <f>MATCH(A67,Sheet5!F:F,0)</f>
        <v>#N/A</v>
      </c>
      <c r="DU67" s="69">
        <v>72</v>
      </c>
      <c r="DV67" s="69">
        <v>1</v>
      </c>
      <c r="DW67" s="69">
        <v>0</v>
      </c>
      <c r="DX67" s="69">
        <v>0</v>
      </c>
      <c r="DY67" s="69">
        <v>0</v>
      </c>
      <c r="DZ67" s="94"/>
    </row>
    <row r="68" spans="1:130" ht="28.5">
      <c r="A68" s="69">
        <v>11015</v>
      </c>
      <c r="B68" s="69">
        <v>0</v>
      </c>
      <c r="C68" s="69">
        <v>15</v>
      </c>
      <c r="D68" s="78" t="s">
        <v>336</v>
      </c>
      <c r="E68" s="78" t="s">
        <v>337</v>
      </c>
      <c r="F68" s="69">
        <v>0</v>
      </c>
      <c r="G68" s="69">
        <v>1</v>
      </c>
      <c r="I68" s="69">
        <v>3000</v>
      </c>
      <c r="J68" s="69">
        <v>0</v>
      </c>
      <c r="K68" s="69">
        <v>0</v>
      </c>
      <c r="M68" s="69">
        <v>0</v>
      </c>
      <c r="O68" s="69">
        <v>0</v>
      </c>
      <c r="P68" s="69">
        <v>1</v>
      </c>
      <c r="Q68" s="69">
        <v>0</v>
      </c>
      <c r="R68" s="69">
        <f t="shared" si="4"/>
        <v>1</v>
      </c>
      <c r="S68" s="69">
        <v>0</v>
      </c>
      <c r="T68" s="69">
        <v>0</v>
      </c>
      <c r="U68" s="69">
        <v>0</v>
      </c>
      <c r="V68" s="69">
        <v>0</v>
      </c>
      <c r="W68" s="69">
        <v>0</v>
      </c>
      <c r="X68" s="69">
        <v>0</v>
      </c>
      <c r="Y68" s="69">
        <v>0</v>
      </c>
      <c r="Z68" s="69">
        <v>0</v>
      </c>
      <c r="AA68" s="69">
        <v>1</v>
      </c>
      <c r="AB68" s="69">
        <v>31</v>
      </c>
      <c r="AC68" s="69">
        <v>0</v>
      </c>
      <c r="AD68" s="69">
        <v>0</v>
      </c>
      <c r="AE68" s="69">
        <v>0</v>
      </c>
      <c r="AF68" s="69">
        <v>1</v>
      </c>
      <c r="AG68" s="69">
        <v>0</v>
      </c>
      <c r="AH68" s="69">
        <v>1</v>
      </c>
      <c r="AI68" s="69">
        <v>0</v>
      </c>
      <c r="AJ68" s="69">
        <v>0</v>
      </c>
      <c r="AK68" s="69">
        <v>0</v>
      </c>
      <c r="AL68" s="69">
        <v>0</v>
      </c>
      <c r="AM68" s="69">
        <v>0</v>
      </c>
      <c r="AN68" s="69">
        <v>0</v>
      </c>
      <c r="AO68" s="69">
        <v>0</v>
      </c>
      <c r="AP68" s="69">
        <v>0</v>
      </c>
      <c r="AQ68" s="84">
        <v>0</v>
      </c>
      <c r="AR68" s="69">
        <v>0</v>
      </c>
      <c r="AS68" s="69">
        <v>0</v>
      </c>
      <c r="AT68" s="69">
        <v>0</v>
      </c>
      <c r="AU68" s="69">
        <v>0</v>
      </c>
      <c r="AV68" s="69">
        <v>0</v>
      </c>
      <c r="AW68" s="69">
        <v>0</v>
      </c>
      <c r="AX68" s="69">
        <v>0</v>
      </c>
      <c r="AY68" s="69">
        <v>0</v>
      </c>
      <c r="AZ68" s="69">
        <v>0</v>
      </c>
      <c r="BA68" s="69">
        <v>0</v>
      </c>
      <c r="BB68" s="69">
        <v>0</v>
      </c>
      <c r="BC68" s="69">
        <v>0</v>
      </c>
      <c r="BD68" s="69">
        <v>0</v>
      </c>
      <c r="BE68" s="69">
        <v>0</v>
      </c>
      <c r="BF68" s="69">
        <v>0</v>
      </c>
      <c r="BG68" s="69">
        <v>0</v>
      </c>
      <c r="BH68" s="69">
        <v>0</v>
      </c>
      <c r="BK68" s="69">
        <v>3</v>
      </c>
      <c r="BL68" s="69">
        <v>14</v>
      </c>
      <c r="BM68" s="69">
        <v>1</v>
      </c>
      <c r="BN68" s="69">
        <v>15</v>
      </c>
      <c r="BO68" s="89">
        <v>0</v>
      </c>
      <c r="BP68" s="69">
        <v>1</v>
      </c>
      <c r="BQ68" s="69">
        <v>1</v>
      </c>
      <c r="BR68" s="69">
        <v>1</v>
      </c>
      <c r="BS68" s="69">
        <v>77</v>
      </c>
      <c r="BT68" s="69">
        <v>0</v>
      </c>
      <c r="BU68" s="69">
        <v>0</v>
      </c>
      <c r="BV68" s="69">
        <v>1000</v>
      </c>
      <c r="BW68" s="69">
        <v>0</v>
      </c>
      <c r="BY68" s="69">
        <v>0</v>
      </c>
      <c r="BZ68" s="69">
        <v>0</v>
      </c>
      <c r="CA68" s="69">
        <v>31</v>
      </c>
      <c r="CB68" s="89">
        <v>0</v>
      </c>
      <c r="CC68" s="69">
        <v>0</v>
      </c>
      <c r="CD68" s="69">
        <v>0</v>
      </c>
      <c r="CE68" s="69">
        <v>0</v>
      </c>
      <c r="CF68" s="69">
        <v>0</v>
      </c>
      <c r="CG68" s="69">
        <v>0</v>
      </c>
      <c r="CH68" s="69">
        <v>0</v>
      </c>
      <c r="CI68" s="69">
        <v>0</v>
      </c>
      <c r="CJ68" s="69">
        <v>0</v>
      </c>
      <c r="CL68" s="69">
        <v>0</v>
      </c>
      <c r="CM68" s="69">
        <v>0</v>
      </c>
      <c r="CN68" s="69">
        <v>0</v>
      </c>
      <c r="CO68" s="89">
        <v>0</v>
      </c>
      <c r="CP68" s="69">
        <v>0</v>
      </c>
      <c r="CQ68" s="69">
        <v>0</v>
      </c>
      <c r="CR68" s="69">
        <v>0</v>
      </c>
      <c r="CS68" s="69">
        <v>0</v>
      </c>
      <c r="CT68" s="89">
        <v>0</v>
      </c>
      <c r="CU68" s="69">
        <v>0</v>
      </c>
      <c r="CV68" s="69">
        <v>0</v>
      </c>
      <c r="CW68" s="69">
        <v>0</v>
      </c>
      <c r="CZ68" s="69">
        <v>0</v>
      </c>
      <c r="DA68" s="69">
        <v>0</v>
      </c>
      <c r="DB68" s="69">
        <v>77</v>
      </c>
      <c r="DC68" s="69">
        <v>1</v>
      </c>
      <c r="DD68" s="69">
        <v>0</v>
      </c>
      <c r="DE68" s="69">
        <v>0</v>
      </c>
      <c r="DF68" s="69">
        <v>0</v>
      </c>
      <c r="DG68" s="69">
        <v>1</v>
      </c>
      <c r="DI68" s="69" t="e">
        <f>INDEX(Sheet3!$E$78:$E$1130,MATCH(A68,Sheet3!$D$78:$D$1130,0))</f>
        <v>#N/A</v>
      </c>
      <c r="DJ68" s="69">
        <f t="shared" si="2"/>
        <v>0</v>
      </c>
      <c r="DK68" s="69" t="s">
        <v>338</v>
      </c>
      <c r="DL68" s="69"/>
      <c r="DM68" s="94" t="s">
        <v>353</v>
      </c>
      <c r="DN68" s="69" t="e">
        <f>"造成["&amp;INDEX(Sheet5!$L$2:$L$11,MATCH(BL68,Sheet5!$J$2:$J$11,0))&amp;":"&amp;BR68&amp;"*"&amp;BS68/1000&amp;"]"&amp;INDEX(Sheet5!$I$2:$I$4,MATCH(BR68,Sheet5!$H$2:$H$4,0))&amp;"的"&amp;INDEX(Sheet5!$K$2:$K$11,MATCH(BL68,Sheet5!$J$2:$J$11,0))</f>
        <v>#N/A</v>
      </c>
      <c r="DO68" s="94"/>
      <c r="DP68" s="94"/>
      <c r="DQ68" s="94"/>
      <c r="DR68" s="69" t="e">
        <f t="shared" si="0"/>
        <v>#N/A</v>
      </c>
      <c r="DS68" s="90" t="e">
        <f>MATCH(A68,Sheet5!D:D,0)</f>
        <v>#N/A</v>
      </c>
      <c r="DT68" s="94" t="e">
        <f>MATCH(A68,Sheet5!F:F,0)</f>
        <v>#N/A</v>
      </c>
      <c r="DU68" s="69">
        <v>77</v>
      </c>
      <c r="DV68" s="69">
        <v>1</v>
      </c>
      <c r="DW68" s="69">
        <v>0</v>
      </c>
      <c r="DX68" s="69">
        <v>0</v>
      </c>
      <c r="DY68" s="69">
        <v>0</v>
      </c>
      <c r="DZ68" s="94"/>
    </row>
    <row r="69" spans="1:130" ht="14.25">
      <c r="A69" s="69">
        <v>10011</v>
      </c>
      <c r="B69" s="69">
        <v>0</v>
      </c>
      <c r="C69" s="69">
        <v>1</v>
      </c>
      <c r="D69" s="78" t="s">
        <v>354</v>
      </c>
      <c r="E69" s="78" t="s">
        <v>355</v>
      </c>
      <c r="F69" s="69" t="s">
        <v>356</v>
      </c>
      <c r="G69" s="69">
        <v>1</v>
      </c>
      <c r="H69" s="69" t="s">
        <v>321</v>
      </c>
      <c r="I69" s="69">
        <v>0</v>
      </c>
      <c r="J69" s="69">
        <v>0</v>
      </c>
      <c r="K69" s="69">
        <v>2000</v>
      </c>
      <c r="M69" s="69">
        <v>0</v>
      </c>
      <c r="N69" s="69" t="s">
        <v>245</v>
      </c>
      <c r="O69" s="69">
        <v>0</v>
      </c>
      <c r="P69" s="69">
        <v>1</v>
      </c>
      <c r="Q69" s="69">
        <v>0</v>
      </c>
      <c r="R69" s="69">
        <f t="shared" si="4"/>
        <v>1</v>
      </c>
      <c r="S69" s="69">
        <v>0</v>
      </c>
      <c r="T69" s="69">
        <v>0</v>
      </c>
      <c r="U69" s="69">
        <v>0</v>
      </c>
      <c r="V69" s="69">
        <v>0</v>
      </c>
      <c r="W69" s="69">
        <v>0</v>
      </c>
      <c r="X69" s="69">
        <v>0</v>
      </c>
      <c r="Y69" s="69">
        <v>0</v>
      </c>
      <c r="Z69" s="69">
        <v>10000</v>
      </c>
      <c r="AA69" s="69">
        <v>2</v>
      </c>
      <c r="AB69" s="69">
        <v>31</v>
      </c>
      <c r="AC69" s="69">
        <v>0</v>
      </c>
      <c r="AD69" s="69">
        <v>0</v>
      </c>
      <c r="AE69" s="69">
        <v>0</v>
      </c>
      <c r="AF69" s="69">
        <v>1</v>
      </c>
      <c r="AG69" s="69">
        <v>0</v>
      </c>
      <c r="AH69" s="69">
        <v>2</v>
      </c>
      <c r="AI69" s="69">
        <v>0</v>
      </c>
      <c r="AJ69" s="69">
        <v>0</v>
      </c>
      <c r="AK69" s="69">
        <v>0</v>
      </c>
      <c r="AL69" s="69">
        <v>0</v>
      </c>
      <c r="AM69" s="69">
        <v>1</v>
      </c>
      <c r="AN69" s="69">
        <v>1</v>
      </c>
      <c r="AO69" s="69">
        <v>0</v>
      </c>
      <c r="AP69" s="69">
        <v>0</v>
      </c>
      <c r="AQ69" s="84">
        <v>0</v>
      </c>
      <c r="AR69" s="69">
        <v>0</v>
      </c>
      <c r="AS69" s="69">
        <v>0</v>
      </c>
      <c r="AT69" s="69">
        <v>0</v>
      </c>
      <c r="AU69" s="69">
        <v>0</v>
      </c>
      <c r="AV69" s="69">
        <v>0</v>
      </c>
      <c r="AW69" s="69">
        <v>0</v>
      </c>
      <c r="AX69" s="69">
        <v>0</v>
      </c>
      <c r="AY69" s="69">
        <v>0</v>
      </c>
      <c r="AZ69" s="69">
        <v>0</v>
      </c>
      <c r="BA69" s="69">
        <v>0</v>
      </c>
      <c r="BB69" s="69">
        <v>0</v>
      </c>
      <c r="BC69" s="69">
        <v>0</v>
      </c>
      <c r="BD69" s="69">
        <v>0</v>
      </c>
      <c r="BE69" s="69">
        <v>0</v>
      </c>
      <c r="BF69" s="69">
        <v>0</v>
      </c>
      <c r="BG69" s="69">
        <v>0</v>
      </c>
      <c r="BH69" s="69">
        <v>0</v>
      </c>
      <c r="BK69" s="69">
        <v>3</v>
      </c>
      <c r="BL69" s="69">
        <v>2</v>
      </c>
      <c r="BM69" s="69">
        <v>2</v>
      </c>
      <c r="BN69" s="69">
        <v>31</v>
      </c>
      <c r="BO69" s="89">
        <v>0</v>
      </c>
      <c r="BP69" s="69">
        <v>1</v>
      </c>
      <c r="BQ69" s="69">
        <v>1</v>
      </c>
      <c r="BR69" s="69">
        <v>203</v>
      </c>
      <c r="BS69" s="69">
        <v>1600</v>
      </c>
      <c r="BT69" s="69">
        <v>0</v>
      </c>
      <c r="BU69" s="69">
        <v>0</v>
      </c>
      <c r="BV69" s="69">
        <v>1000</v>
      </c>
      <c r="BW69" s="69">
        <v>18</v>
      </c>
      <c r="BX69" s="69" t="s">
        <v>357</v>
      </c>
      <c r="BY69" s="69">
        <v>0</v>
      </c>
      <c r="BZ69" s="69">
        <v>0</v>
      </c>
      <c r="CA69" s="69">
        <v>31</v>
      </c>
      <c r="CB69" s="89">
        <v>0</v>
      </c>
      <c r="CC69" s="69">
        <v>0</v>
      </c>
      <c r="CD69" s="69">
        <v>0</v>
      </c>
      <c r="CE69" s="69">
        <v>0</v>
      </c>
      <c r="CF69" s="69">
        <v>0</v>
      </c>
      <c r="CG69" s="69">
        <v>0</v>
      </c>
      <c r="CH69" s="69">
        <v>0</v>
      </c>
      <c r="CI69" s="69">
        <v>0</v>
      </c>
      <c r="CJ69" s="69">
        <v>0</v>
      </c>
      <c r="CL69" s="69">
        <v>0</v>
      </c>
      <c r="CM69" s="69">
        <v>0</v>
      </c>
      <c r="CN69" s="69">
        <v>0</v>
      </c>
      <c r="CO69" s="89">
        <v>0</v>
      </c>
      <c r="CP69" s="69">
        <v>0</v>
      </c>
      <c r="CQ69" s="69">
        <v>0</v>
      </c>
      <c r="CR69" s="69">
        <v>0</v>
      </c>
      <c r="CS69" s="69">
        <v>0</v>
      </c>
      <c r="CT69" s="69">
        <v>0</v>
      </c>
      <c r="CU69" s="69">
        <v>0</v>
      </c>
      <c r="CV69" s="69">
        <v>0</v>
      </c>
      <c r="CW69" s="69">
        <v>0</v>
      </c>
      <c r="CZ69" s="69">
        <v>0</v>
      </c>
      <c r="DA69" s="69">
        <v>0</v>
      </c>
      <c r="DB69" s="69">
        <v>0</v>
      </c>
      <c r="DC69" s="69">
        <v>0</v>
      </c>
      <c r="DD69" s="69">
        <v>0</v>
      </c>
      <c r="DE69" s="69">
        <v>0</v>
      </c>
      <c r="DF69" s="69">
        <v>0</v>
      </c>
      <c r="DG69" s="69">
        <v>1</v>
      </c>
      <c r="DI69" s="69" t="e">
        <f>INDEX(Sheet3!$E$78:$E$1130,MATCH(A69,Sheet3!$D$78:$D$1130,0))</f>
        <v>#N/A</v>
      </c>
      <c r="DJ69" s="69" t="str">
        <f t="shared" si="2"/>
        <v>skill_icons.ps_bash</v>
      </c>
      <c r="DK69" s="69" t="s">
        <v>358</v>
      </c>
      <c r="DL69" s="69"/>
      <c r="DM69" s="69" t="s">
        <v>359</v>
      </c>
      <c r="DN69" s="69" t="str">
        <f>"造成["&amp;INDEX(Sheet5!$L$2:$L$11,MATCH(BL69,Sheet5!$J$2:$J$11,0))&amp;":"&amp;BR69&amp;"*"&amp;BS69/1000&amp;"]"&amp;INDEX(Sheet5!$I$2:$I$4,MATCH(BR69,Sheet5!$H$2:$H$4,0))&amp;"的"&amp;INDEX(Sheet5!$K$2:$K$11,MATCH(BL69,Sheet5!$J$2:$J$11,0))</f>
        <v>造成[ui.cs_orange:203*1.6]的物理伤害。</v>
      </c>
      <c r="DO69" s="69"/>
      <c r="DP69" s="69"/>
      <c r="DQ69" s="69"/>
      <c r="DR69" s="69" t="e">
        <f t="shared" si="0"/>
        <v>#N/A</v>
      </c>
      <c r="DS69" s="90" t="e">
        <f>MATCH(A69,Sheet5!D:D,0)</f>
        <v>#N/A</v>
      </c>
      <c r="DT69" s="94" t="e">
        <f>MATCH(A69,Sheet5!F:F,0)</f>
        <v>#N/A</v>
      </c>
      <c r="DU69" s="69">
        <v>0</v>
      </c>
      <c r="DV69" s="69">
        <v>0</v>
      </c>
      <c r="DW69" s="69">
        <v>0</v>
      </c>
      <c r="DX69" s="69">
        <v>0</v>
      </c>
      <c r="DY69" s="69">
        <v>0</v>
      </c>
      <c r="DZ69" s="94"/>
    </row>
    <row r="70" spans="1:130" ht="14.25">
      <c r="A70" s="69">
        <v>10021</v>
      </c>
      <c r="B70" s="69">
        <v>0</v>
      </c>
      <c r="C70" s="69">
        <v>1</v>
      </c>
      <c r="D70" s="78" t="s">
        <v>360</v>
      </c>
      <c r="E70" s="78"/>
      <c r="F70" s="69" t="s">
        <v>361</v>
      </c>
      <c r="G70" s="69">
        <v>1</v>
      </c>
      <c r="I70" s="69">
        <v>0</v>
      </c>
      <c r="J70" s="69">
        <v>0</v>
      </c>
      <c r="K70" s="69">
        <v>2000</v>
      </c>
      <c r="M70" s="69">
        <v>0</v>
      </c>
      <c r="N70" s="69" t="s">
        <v>362</v>
      </c>
      <c r="O70" s="69">
        <v>0</v>
      </c>
      <c r="P70" s="69">
        <v>1</v>
      </c>
      <c r="Q70" s="69">
        <v>0</v>
      </c>
      <c r="R70" s="69">
        <f t="shared" si="4"/>
        <v>1</v>
      </c>
      <c r="S70" s="69">
        <v>0</v>
      </c>
      <c r="T70" s="69">
        <v>0</v>
      </c>
      <c r="U70" s="69">
        <v>0</v>
      </c>
      <c r="V70" s="69">
        <v>0</v>
      </c>
      <c r="W70" s="69">
        <v>0</v>
      </c>
      <c r="X70" s="69">
        <v>0</v>
      </c>
      <c r="Y70" s="69">
        <v>0</v>
      </c>
      <c r="Z70" s="69">
        <v>10000</v>
      </c>
      <c r="AA70" s="69">
        <v>2</v>
      </c>
      <c r="AB70" s="69">
        <v>31</v>
      </c>
      <c r="AC70" s="69">
        <v>0</v>
      </c>
      <c r="AD70" s="69">
        <v>0</v>
      </c>
      <c r="AE70" s="69">
        <v>0</v>
      </c>
      <c r="AF70" s="69">
        <v>1</v>
      </c>
      <c r="AG70" s="69">
        <v>0</v>
      </c>
      <c r="AH70" s="69">
        <v>2</v>
      </c>
      <c r="AI70" s="69">
        <v>0</v>
      </c>
      <c r="AJ70" s="69">
        <v>0</v>
      </c>
      <c r="AK70" s="69">
        <v>0</v>
      </c>
      <c r="AL70" s="69">
        <v>0</v>
      </c>
      <c r="AM70" s="69">
        <v>1</v>
      </c>
      <c r="AN70" s="69">
        <v>1</v>
      </c>
      <c r="AO70" s="69">
        <v>0</v>
      </c>
      <c r="AP70" s="69">
        <v>0</v>
      </c>
      <c r="AQ70" s="84">
        <v>0</v>
      </c>
      <c r="AR70" s="69">
        <v>0</v>
      </c>
      <c r="AS70" s="69">
        <v>0</v>
      </c>
      <c r="AT70" s="69">
        <v>0</v>
      </c>
      <c r="AU70" s="69">
        <v>0</v>
      </c>
      <c r="AV70" s="69">
        <v>0</v>
      </c>
      <c r="AW70" s="69">
        <v>0</v>
      </c>
      <c r="AX70" s="69">
        <v>0</v>
      </c>
      <c r="AY70" s="69">
        <v>0</v>
      </c>
      <c r="AZ70" s="69">
        <v>0</v>
      </c>
      <c r="BA70" s="69">
        <v>0</v>
      </c>
      <c r="BB70" s="69">
        <v>0</v>
      </c>
      <c r="BC70" s="69">
        <v>0</v>
      </c>
      <c r="BD70" s="69">
        <v>0</v>
      </c>
      <c r="BE70" s="69">
        <v>0</v>
      </c>
      <c r="BF70" s="69">
        <v>0</v>
      </c>
      <c r="BG70" s="69">
        <v>0</v>
      </c>
      <c r="BH70" s="69">
        <v>0</v>
      </c>
      <c r="BK70" s="69">
        <v>3</v>
      </c>
      <c r="BL70" s="69">
        <v>2</v>
      </c>
      <c r="BM70" s="69">
        <v>2</v>
      </c>
      <c r="BN70" s="69">
        <v>31</v>
      </c>
      <c r="BO70" s="89">
        <v>0</v>
      </c>
      <c r="BP70" s="69">
        <v>1</v>
      </c>
      <c r="BQ70" s="69">
        <v>1</v>
      </c>
      <c r="BR70" s="69">
        <v>203</v>
      </c>
      <c r="BS70" s="69">
        <v>1200</v>
      </c>
      <c r="BT70" s="69">
        <v>0</v>
      </c>
      <c r="BU70" s="69">
        <v>0</v>
      </c>
      <c r="BV70" s="69">
        <v>1000</v>
      </c>
      <c r="BW70" s="69">
        <v>0</v>
      </c>
      <c r="BX70" s="69" t="s">
        <v>363</v>
      </c>
      <c r="BY70" s="69">
        <v>10</v>
      </c>
      <c r="BZ70" s="69">
        <v>2</v>
      </c>
      <c r="CA70" s="69">
        <v>31</v>
      </c>
      <c r="CB70" s="89">
        <v>0</v>
      </c>
      <c r="CC70" s="69">
        <v>1</v>
      </c>
      <c r="CD70" s="69">
        <v>1</v>
      </c>
      <c r="CE70" s="69">
        <v>1</v>
      </c>
      <c r="CF70" s="69">
        <v>201</v>
      </c>
      <c r="CG70" s="69">
        <v>0</v>
      </c>
      <c r="CH70" s="69">
        <v>0</v>
      </c>
      <c r="CI70" s="69">
        <v>1000</v>
      </c>
      <c r="CJ70" s="69">
        <v>0</v>
      </c>
      <c r="CL70" s="69">
        <v>0</v>
      </c>
      <c r="CM70" s="69">
        <v>0</v>
      </c>
      <c r="CN70" s="69">
        <v>0</v>
      </c>
      <c r="CO70" s="89">
        <v>0</v>
      </c>
      <c r="CP70" s="69">
        <v>0</v>
      </c>
      <c r="CQ70" s="69">
        <v>0</v>
      </c>
      <c r="CR70" s="69">
        <v>0</v>
      </c>
      <c r="CS70" s="69">
        <v>0</v>
      </c>
      <c r="CT70" s="69">
        <v>0</v>
      </c>
      <c r="CU70" s="69">
        <v>0</v>
      </c>
      <c r="CV70" s="69">
        <v>0</v>
      </c>
      <c r="CW70" s="69">
        <v>0</v>
      </c>
      <c r="CZ70" s="69">
        <v>0</v>
      </c>
      <c r="DA70" s="69">
        <v>0</v>
      </c>
      <c r="DB70" s="69">
        <v>0</v>
      </c>
      <c r="DC70" s="69">
        <v>0</v>
      </c>
      <c r="DD70" s="69">
        <v>0</v>
      </c>
      <c r="DE70" s="69">
        <v>0</v>
      </c>
      <c r="DF70" s="69">
        <v>0</v>
      </c>
      <c r="DG70" s="69">
        <v>1</v>
      </c>
      <c r="DI70" s="69" t="e">
        <f>INDEX(Sheet3!$E$78:$E$1130,MATCH(A70,Sheet3!$D$78:$D$1130,0))</f>
        <v>#N/A</v>
      </c>
      <c r="DJ70" s="69" t="str">
        <f t="shared" si="2"/>
        <v>skill_icons.ps_bite</v>
      </c>
      <c r="DK70" s="69" t="s">
        <v>364</v>
      </c>
      <c r="DL70" s="69"/>
      <c r="DM70" s="69" t="s">
        <v>239</v>
      </c>
      <c r="DN70" s="69" t="str">
        <f>"造成["&amp;INDEX(Sheet5!$L$2:$L$11,MATCH(BL70,Sheet5!$J$2:$J$11,0))&amp;":"&amp;BR70&amp;"*"&amp;BS70/1000&amp;"]"&amp;INDEX(Sheet5!$I$2:$I$4,MATCH(BR70,Sheet5!$H$2:$H$4,0))&amp;"的"&amp;INDEX(Sheet5!$K$2:$K$11,MATCH(BL70,Sheet5!$J$2:$J$11,0))</f>
        <v>造成[ui.cs_orange:203*1.2]的物理伤害。</v>
      </c>
      <c r="DO70" s="69"/>
      <c r="DP70" s="69"/>
      <c r="DQ70" s="69"/>
      <c r="DR70" s="69" t="e">
        <f t="shared" si="0"/>
        <v>#N/A</v>
      </c>
      <c r="DS70" s="90" t="e">
        <f>MATCH(A70,Sheet5!D:D,0)</f>
        <v>#N/A</v>
      </c>
      <c r="DT70" s="94" t="e">
        <f>MATCH(A70,Sheet5!F:F,0)</f>
        <v>#N/A</v>
      </c>
      <c r="DU70" s="69">
        <v>0</v>
      </c>
      <c r="DV70" s="69">
        <v>0</v>
      </c>
      <c r="DW70" s="69">
        <v>0</v>
      </c>
      <c r="DX70" s="69">
        <v>0</v>
      </c>
      <c r="DY70" s="69">
        <v>0</v>
      </c>
    </row>
    <row r="71" spans="1:130" ht="14.25">
      <c r="A71" s="69">
        <v>10031</v>
      </c>
      <c r="B71" s="69">
        <v>0</v>
      </c>
      <c r="C71" s="69">
        <v>1</v>
      </c>
      <c r="D71" s="78" t="s">
        <v>260</v>
      </c>
      <c r="E71" s="78"/>
      <c r="F71" s="69" t="s">
        <v>365</v>
      </c>
      <c r="G71" s="69">
        <v>1</v>
      </c>
      <c r="H71" s="69" t="s">
        <v>321</v>
      </c>
      <c r="I71" s="69">
        <v>0</v>
      </c>
      <c r="J71" s="69">
        <v>0</v>
      </c>
      <c r="K71" s="69">
        <v>2000</v>
      </c>
      <c r="M71" s="69">
        <v>4</v>
      </c>
      <c r="N71" s="69" t="s">
        <v>260</v>
      </c>
      <c r="O71" s="69">
        <v>0</v>
      </c>
      <c r="P71" s="69">
        <v>1</v>
      </c>
      <c r="Q71" s="69">
        <v>0</v>
      </c>
      <c r="R71" s="69">
        <f t="shared" si="4"/>
        <v>1</v>
      </c>
      <c r="S71" s="69">
        <v>0</v>
      </c>
      <c r="T71" s="69">
        <v>0</v>
      </c>
      <c r="U71" s="69">
        <v>0</v>
      </c>
      <c r="V71" s="69">
        <v>0</v>
      </c>
      <c r="W71" s="69">
        <v>0</v>
      </c>
      <c r="X71" s="69">
        <v>0</v>
      </c>
      <c r="Y71" s="69">
        <v>0</v>
      </c>
      <c r="Z71" s="69">
        <v>15000</v>
      </c>
      <c r="AA71" s="69">
        <v>1</v>
      </c>
      <c r="AB71" s="69">
        <v>31</v>
      </c>
      <c r="AC71" s="69">
        <v>0</v>
      </c>
      <c r="AD71" s="69">
        <v>0</v>
      </c>
      <c r="AE71" s="69">
        <v>0</v>
      </c>
      <c r="AF71" s="69">
        <v>1</v>
      </c>
      <c r="AG71" s="69">
        <v>0</v>
      </c>
      <c r="AH71" s="69">
        <v>0</v>
      </c>
      <c r="AI71" s="69">
        <v>0</v>
      </c>
      <c r="AJ71" s="69">
        <v>0</v>
      </c>
      <c r="AK71" s="69">
        <v>0</v>
      </c>
      <c r="AL71" s="69">
        <v>0</v>
      </c>
      <c r="AM71" s="69">
        <v>1</v>
      </c>
      <c r="AN71" s="69">
        <v>1</v>
      </c>
      <c r="AO71" s="69">
        <v>0</v>
      </c>
      <c r="AP71" s="69">
        <v>0</v>
      </c>
      <c r="AQ71" s="84">
        <v>0</v>
      </c>
      <c r="AR71" s="69">
        <v>0</v>
      </c>
      <c r="AS71" s="69">
        <v>0</v>
      </c>
      <c r="AT71" s="69">
        <v>0</v>
      </c>
      <c r="AU71" s="69">
        <v>0</v>
      </c>
      <c r="AV71" s="69">
        <v>0</v>
      </c>
      <c r="AW71" s="69">
        <v>0</v>
      </c>
      <c r="AX71" s="69">
        <v>0</v>
      </c>
      <c r="AY71" s="69">
        <v>0</v>
      </c>
      <c r="AZ71" s="69">
        <v>0</v>
      </c>
      <c r="BA71" s="69">
        <v>0</v>
      </c>
      <c r="BB71" s="69">
        <v>0</v>
      </c>
      <c r="BC71" s="69">
        <v>0</v>
      </c>
      <c r="BD71" s="69">
        <v>670</v>
      </c>
      <c r="BE71" s="69">
        <v>670</v>
      </c>
      <c r="BF71" s="69">
        <v>670</v>
      </c>
      <c r="BG71" s="69">
        <v>670</v>
      </c>
      <c r="BH71" s="69">
        <v>0</v>
      </c>
      <c r="BK71" s="69">
        <v>3</v>
      </c>
      <c r="BL71" s="69">
        <v>10</v>
      </c>
      <c r="BM71" s="69">
        <v>5</v>
      </c>
      <c r="BN71" s="69">
        <v>31</v>
      </c>
      <c r="BO71" s="89">
        <v>0</v>
      </c>
      <c r="BP71" s="69">
        <v>3</v>
      </c>
      <c r="BQ71" s="69">
        <v>5</v>
      </c>
      <c r="BR71" s="69">
        <v>1</v>
      </c>
      <c r="BS71" s="69">
        <v>1031</v>
      </c>
      <c r="BT71" s="69">
        <v>0</v>
      </c>
      <c r="BU71" s="69">
        <v>0</v>
      </c>
      <c r="BV71" s="69">
        <v>1000</v>
      </c>
      <c r="BW71" s="69">
        <v>0</v>
      </c>
      <c r="BY71" s="69">
        <v>0</v>
      </c>
      <c r="BZ71" s="69">
        <v>0</v>
      </c>
      <c r="CA71" s="69">
        <v>31</v>
      </c>
      <c r="CB71" s="89">
        <v>0</v>
      </c>
      <c r="CC71" s="69">
        <v>0</v>
      </c>
      <c r="CD71" s="69">
        <v>0</v>
      </c>
      <c r="CE71" s="69">
        <v>0</v>
      </c>
      <c r="CF71" s="69">
        <v>0</v>
      </c>
      <c r="CG71" s="69">
        <v>0</v>
      </c>
      <c r="CH71" s="69">
        <v>0</v>
      </c>
      <c r="CI71" s="69">
        <v>0</v>
      </c>
      <c r="CJ71" s="69">
        <v>0</v>
      </c>
      <c r="CL71" s="69">
        <v>0</v>
      </c>
      <c r="CM71" s="69">
        <v>0</v>
      </c>
      <c r="CN71" s="69">
        <v>0</v>
      </c>
      <c r="CO71" s="89">
        <v>0</v>
      </c>
      <c r="CP71" s="69">
        <v>0</v>
      </c>
      <c r="CQ71" s="69">
        <v>0</v>
      </c>
      <c r="CR71" s="69">
        <v>0</v>
      </c>
      <c r="CS71" s="69">
        <v>0</v>
      </c>
      <c r="CT71" s="69">
        <v>0</v>
      </c>
      <c r="CU71" s="69">
        <v>0</v>
      </c>
      <c r="CV71" s="69">
        <v>0</v>
      </c>
      <c r="CW71" s="69">
        <v>0</v>
      </c>
      <c r="CZ71" s="69">
        <v>0</v>
      </c>
      <c r="DA71" s="69">
        <v>0</v>
      </c>
      <c r="DB71" s="69">
        <v>0</v>
      </c>
      <c r="DC71" s="69">
        <v>0</v>
      </c>
      <c r="DD71" s="69">
        <v>0</v>
      </c>
      <c r="DE71" s="69">
        <v>0</v>
      </c>
      <c r="DF71" s="69">
        <v>0</v>
      </c>
      <c r="DG71" s="69">
        <v>1</v>
      </c>
      <c r="DI71" s="69" t="e">
        <f>INDEX(Sheet3!$E$78:$E$1130,MATCH(A71,Sheet3!$D$78:$D$1130,0))</f>
        <v>#N/A</v>
      </c>
      <c r="DJ71" s="69" t="str">
        <f t="shared" si="2"/>
        <v>skill_icons.ps_roar</v>
      </c>
      <c r="DK71" s="69" t="s">
        <v>366</v>
      </c>
      <c r="DL71" s="69"/>
      <c r="DM71" s="69" t="s">
        <v>239</v>
      </c>
      <c r="DN71" s="69" t="e">
        <f>"造成["&amp;INDEX(Sheet5!$L$2:$L$11,MATCH(BL71,Sheet5!$J$2:$J$11,0))&amp;":"&amp;BR71&amp;"*"&amp;BS71/1000&amp;"]"&amp;INDEX(Sheet5!$I$2:$I$4,MATCH(BR71,Sheet5!$H$2:$H$4,0))&amp;"的"&amp;INDEX(Sheet5!$K$2:$K$11,MATCH(BL71,Sheet5!$J$2:$J$11,0))</f>
        <v>#N/A</v>
      </c>
      <c r="DO71" s="69"/>
      <c r="DP71" s="69"/>
      <c r="DQ71" s="69"/>
      <c r="DR71" s="69" t="e">
        <f t="shared" si="0"/>
        <v>#N/A</v>
      </c>
      <c r="DS71" s="90" t="e">
        <f>MATCH(A71,Sheet5!D:D,0)</f>
        <v>#N/A</v>
      </c>
      <c r="DT71" s="94" t="e">
        <f>MATCH(A71,Sheet5!F:F,0)</f>
        <v>#N/A</v>
      </c>
      <c r="DU71" s="69">
        <v>0</v>
      </c>
      <c r="DV71" s="69">
        <v>0</v>
      </c>
      <c r="DW71" s="69">
        <v>0</v>
      </c>
      <c r="DX71" s="69">
        <v>0</v>
      </c>
      <c r="DY71" s="69">
        <v>0</v>
      </c>
    </row>
    <row r="72" spans="1:130" ht="14.25">
      <c r="A72" s="69">
        <v>10032</v>
      </c>
      <c r="B72" s="69">
        <v>0</v>
      </c>
      <c r="C72" s="69">
        <v>1</v>
      </c>
      <c r="D72" s="78" t="s">
        <v>260</v>
      </c>
      <c r="E72" s="78"/>
      <c r="F72" s="69" t="s">
        <v>365</v>
      </c>
      <c r="G72" s="69">
        <v>1</v>
      </c>
      <c r="H72" s="69" t="s">
        <v>321</v>
      </c>
      <c r="I72" s="69">
        <v>0</v>
      </c>
      <c r="J72" s="69">
        <v>0</v>
      </c>
      <c r="K72" s="69">
        <v>1000</v>
      </c>
      <c r="M72" s="69">
        <v>4</v>
      </c>
      <c r="N72" s="69" t="s">
        <v>260</v>
      </c>
      <c r="O72" s="69">
        <v>0</v>
      </c>
      <c r="P72" s="69">
        <v>1</v>
      </c>
      <c r="Q72" s="69">
        <v>0</v>
      </c>
      <c r="R72" s="69">
        <f t="shared" si="4"/>
        <v>1</v>
      </c>
      <c r="S72" s="69">
        <v>0</v>
      </c>
      <c r="T72" s="69">
        <v>0</v>
      </c>
      <c r="U72" s="69">
        <v>0</v>
      </c>
      <c r="V72" s="69">
        <v>0</v>
      </c>
      <c r="W72" s="69">
        <v>0</v>
      </c>
      <c r="X72" s="69">
        <v>0</v>
      </c>
      <c r="Y72" s="69">
        <v>0</v>
      </c>
      <c r="Z72" s="69">
        <v>0</v>
      </c>
      <c r="AA72" s="69">
        <v>1</v>
      </c>
      <c r="AB72" s="69">
        <v>31</v>
      </c>
      <c r="AC72" s="69">
        <v>0</v>
      </c>
      <c r="AD72" s="69">
        <v>0</v>
      </c>
      <c r="AE72" s="69">
        <v>0</v>
      </c>
      <c r="AF72" s="69">
        <v>1</v>
      </c>
      <c r="AG72" s="69">
        <v>0</v>
      </c>
      <c r="AH72" s="69">
        <v>0</v>
      </c>
      <c r="AI72" s="69">
        <v>0</v>
      </c>
      <c r="AJ72" s="69">
        <v>0</v>
      </c>
      <c r="AK72" s="69">
        <v>0</v>
      </c>
      <c r="AL72" s="69">
        <v>0</v>
      </c>
      <c r="AM72" s="69">
        <v>1</v>
      </c>
      <c r="AN72" s="69">
        <v>1</v>
      </c>
      <c r="AO72" s="69">
        <v>0</v>
      </c>
      <c r="AP72" s="69">
        <v>0</v>
      </c>
      <c r="AQ72" s="84">
        <v>0</v>
      </c>
      <c r="AR72" s="69">
        <v>0</v>
      </c>
      <c r="AS72" s="69">
        <v>0</v>
      </c>
      <c r="AT72" s="69">
        <v>0</v>
      </c>
      <c r="AU72" s="69">
        <v>0</v>
      </c>
      <c r="AV72" s="69">
        <v>0</v>
      </c>
      <c r="AW72" s="69">
        <v>0</v>
      </c>
      <c r="AX72" s="69">
        <v>0</v>
      </c>
      <c r="AY72" s="69">
        <v>0</v>
      </c>
      <c r="AZ72" s="69">
        <v>0</v>
      </c>
      <c r="BA72" s="69">
        <v>0</v>
      </c>
      <c r="BB72" s="69">
        <v>0</v>
      </c>
      <c r="BC72" s="69">
        <v>0</v>
      </c>
      <c r="BD72" s="69">
        <v>670</v>
      </c>
      <c r="BE72" s="69">
        <v>670</v>
      </c>
      <c r="BF72" s="69">
        <v>670</v>
      </c>
      <c r="BG72" s="69">
        <v>670</v>
      </c>
      <c r="BH72" s="69">
        <v>0</v>
      </c>
      <c r="BK72" s="69">
        <v>3</v>
      </c>
      <c r="BL72" s="69">
        <v>10</v>
      </c>
      <c r="BM72" s="69">
        <v>5</v>
      </c>
      <c r="BN72" s="69">
        <v>31</v>
      </c>
      <c r="BO72" s="89">
        <v>0</v>
      </c>
      <c r="BP72" s="69">
        <v>3</v>
      </c>
      <c r="BQ72" s="69">
        <v>5</v>
      </c>
      <c r="BR72" s="69">
        <v>1</v>
      </c>
      <c r="BS72" s="69">
        <v>1032</v>
      </c>
      <c r="BT72" s="69">
        <v>0</v>
      </c>
      <c r="BU72" s="69">
        <v>0</v>
      </c>
      <c r="BV72" s="69">
        <v>1000</v>
      </c>
      <c r="BW72" s="69">
        <v>0</v>
      </c>
      <c r="BY72" s="69">
        <v>0</v>
      </c>
      <c r="BZ72" s="69">
        <v>0</v>
      </c>
      <c r="CA72" s="69">
        <v>31</v>
      </c>
      <c r="CB72" s="89">
        <v>0</v>
      </c>
      <c r="CC72" s="69">
        <v>0</v>
      </c>
      <c r="CD72" s="69">
        <v>0</v>
      </c>
      <c r="CE72" s="69">
        <v>0</v>
      </c>
      <c r="CF72" s="69">
        <v>0</v>
      </c>
      <c r="CG72" s="69">
        <v>0</v>
      </c>
      <c r="CH72" s="69">
        <v>0</v>
      </c>
      <c r="CI72" s="69">
        <v>0</v>
      </c>
      <c r="CJ72" s="69">
        <v>0</v>
      </c>
      <c r="CL72" s="69">
        <v>0</v>
      </c>
      <c r="CM72" s="69">
        <v>0</v>
      </c>
      <c r="CN72" s="69">
        <v>0</v>
      </c>
      <c r="CO72" s="89">
        <v>0</v>
      </c>
      <c r="CP72" s="69">
        <v>0</v>
      </c>
      <c r="CQ72" s="69">
        <v>0</v>
      </c>
      <c r="CR72" s="69">
        <v>0</v>
      </c>
      <c r="CS72" s="69">
        <v>0</v>
      </c>
      <c r="CT72" s="69">
        <v>0</v>
      </c>
      <c r="CU72" s="69">
        <v>0</v>
      </c>
      <c r="CV72" s="69">
        <v>0</v>
      </c>
      <c r="CW72" s="69">
        <v>0</v>
      </c>
      <c r="CZ72" s="69">
        <v>0</v>
      </c>
      <c r="DA72" s="69">
        <v>0</v>
      </c>
      <c r="DB72" s="69">
        <v>0</v>
      </c>
      <c r="DC72" s="69">
        <v>0</v>
      </c>
      <c r="DD72" s="69">
        <v>0</v>
      </c>
      <c r="DE72" s="69">
        <v>0</v>
      </c>
      <c r="DF72" s="69">
        <v>0</v>
      </c>
      <c r="DG72" s="69">
        <v>1</v>
      </c>
      <c r="DI72" s="69" t="e">
        <f>INDEX(Sheet3!$E$78:$E$1130,MATCH(A72,Sheet3!$D$78:$D$1130,0))</f>
        <v>#N/A</v>
      </c>
      <c r="DJ72" s="69" t="str">
        <f t="shared" si="2"/>
        <v>skill_icons.ps_roar</v>
      </c>
      <c r="DK72" s="69" t="s">
        <v>366</v>
      </c>
      <c r="DL72" s="69"/>
      <c r="DM72" s="69" t="s">
        <v>239</v>
      </c>
      <c r="DN72" s="69" t="e">
        <f>"造成["&amp;INDEX(Sheet5!$L$2:$L$11,MATCH(BL72,Sheet5!$J$2:$J$11,0))&amp;":"&amp;BR72&amp;"*"&amp;BS72/1000&amp;"]"&amp;INDEX(Sheet5!$I$2:$I$4,MATCH(BR72,Sheet5!$H$2:$H$4,0))&amp;"的"&amp;INDEX(Sheet5!$K$2:$K$11,MATCH(BL72,Sheet5!$J$2:$J$11,0))</f>
        <v>#N/A</v>
      </c>
      <c r="DO72" s="69"/>
      <c r="DP72" s="69"/>
      <c r="DQ72" s="69"/>
      <c r="DR72" s="69" t="e">
        <f t="shared" si="0"/>
        <v>#N/A</v>
      </c>
      <c r="DS72" s="90" t="e">
        <f>MATCH(A72,Sheet5!D:D,0)</f>
        <v>#N/A</v>
      </c>
      <c r="DT72" s="94" t="e">
        <f>MATCH(A72,Sheet5!F:F,0)</f>
        <v>#N/A</v>
      </c>
      <c r="DU72" s="69">
        <v>0</v>
      </c>
      <c r="DV72" s="69">
        <v>0</v>
      </c>
      <c r="DW72" s="69">
        <v>0</v>
      </c>
      <c r="DX72" s="69">
        <v>0</v>
      </c>
      <c r="DY72" s="69">
        <v>0</v>
      </c>
    </row>
    <row r="73" spans="1:130" ht="28.5">
      <c r="A73" s="69">
        <v>10041</v>
      </c>
      <c r="B73" s="69">
        <v>1006</v>
      </c>
      <c r="C73" s="69">
        <v>1</v>
      </c>
      <c r="D73" s="78" t="s">
        <v>261</v>
      </c>
      <c r="E73" s="78" t="s">
        <v>367</v>
      </c>
      <c r="F73" s="69" t="s">
        <v>368</v>
      </c>
      <c r="G73" s="69">
        <v>1</v>
      </c>
      <c r="H73" s="69" t="s">
        <v>321</v>
      </c>
      <c r="I73" s="69">
        <v>0</v>
      </c>
      <c r="J73" s="69">
        <v>400</v>
      </c>
      <c r="K73" s="69">
        <v>2000</v>
      </c>
      <c r="M73" s="69">
        <v>6</v>
      </c>
      <c r="N73" s="69" t="s">
        <v>261</v>
      </c>
      <c r="O73" s="69">
        <v>0</v>
      </c>
      <c r="P73" s="69">
        <v>1</v>
      </c>
      <c r="Q73" s="69">
        <v>0</v>
      </c>
      <c r="R73" s="69">
        <f t="shared" si="4"/>
        <v>1</v>
      </c>
      <c r="S73" s="69">
        <v>0</v>
      </c>
      <c r="T73" s="69">
        <v>0</v>
      </c>
      <c r="U73" s="69">
        <v>0</v>
      </c>
      <c r="V73" s="69">
        <v>0</v>
      </c>
      <c r="W73" s="69">
        <v>0</v>
      </c>
      <c r="X73" s="69">
        <v>0</v>
      </c>
      <c r="Y73" s="69">
        <v>0</v>
      </c>
      <c r="Z73" s="69">
        <v>15000</v>
      </c>
      <c r="AA73" s="69">
        <v>1</v>
      </c>
      <c r="AB73" s="69">
        <v>31</v>
      </c>
      <c r="AC73" s="69">
        <v>0</v>
      </c>
      <c r="AD73" s="69">
        <v>0</v>
      </c>
      <c r="AE73" s="69">
        <v>0</v>
      </c>
      <c r="AF73" s="69">
        <v>1</v>
      </c>
      <c r="AG73" s="69">
        <v>0</v>
      </c>
      <c r="AH73" s="69">
        <v>0</v>
      </c>
      <c r="AI73" s="69">
        <v>0</v>
      </c>
      <c r="AJ73" s="69">
        <v>0</v>
      </c>
      <c r="AK73" s="69">
        <v>0</v>
      </c>
      <c r="AL73" s="69">
        <v>0</v>
      </c>
      <c r="AM73" s="69">
        <v>1</v>
      </c>
      <c r="AN73" s="69">
        <v>1</v>
      </c>
      <c r="AO73" s="69">
        <v>0</v>
      </c>
      <c r="AP73" s="69">
        <v>0</v>
      </c>
      <c r="AQ73" s="84">
        <v>0</v>
      </c>
      <c r="AR73" s="69">
        <v>0</v>
      </c>
      <c r="AS73" s="69">
        <v>0</v>
      </c>
      <c r="AT73" s="69">
        <v>0</v>
      </c>
      <c r="AU73" s="69">
        <v>0</v>
      </c>
      <c r="AV73" s="69">
        <v>0</v>
      </c>
      <c r="AW73" s="69">
        <v>0</v>
      </c>
      <c r="AX73" s="69">
        <v>0</v>
      </c>
      <c r="AY73" s="69">
        <v>0</v>
      </c>
      <c r="AZ73" s="69">
        <v>0</v>
      </c>
      <c r="BA73" s="69">
        <v>0</v>
      </c>
      <c r="BB73" s="69">
        <v>0</v>
      </c>
      <c r="BC73" s="69">
        <v>0</v>
      </c>
      <c r="BD73" s="69">
        <v>1400</v>
      </c>
      <c r="BE73" s="69">
        <v>1400</v>
      </c>
      <c r="BF73" s="69">
        <v>1400</v>
      </c>
      <c r="BG73" s="69">
        <v>1400</v>
      </c>
      <c r="BH73" s="69">
        <v>0</v>
      </c>
      <c r="BK73" s="69">
        <v>3</v>
      </c>
      <c r="BL73" s="69">
        <v>10</v>
      </c>
      <c r="BM73" s="69">
        <v>1</v>
      </c>
      <c r="BN73" s="69">
        <v>15</v>
      </c>
      <c r="BO73" s="89">
        <v>0</v>
      </c>
      <c r="BP73" s="69">
        <v>1</v>
      </c>
      <c r="BQ73" s="69">
        <v>1</v>
      </c>
      <c r="BR73" s="69">
        <v>1</v>
      </c>
      <c r="BS73" s="69">
        <v>11012</v>
      </c>
      <c r="BT73" s="69">
        <v>0</v>
      </c>
      <c r="BU73" s="69">
        <v>0</v>
      </c>
      <c r="BV73" s="69">
        <v>1000</v>
      </c>
      <c r="BW73" s="69">
        <v>0</v>
      </c>
      <c r="BY73" s="69">
        <v>0</v>
      </c>
      <c r="BZ73" s="69">
        <v>0</v>
      </c>
      <c r="CA73" s="69">
        <v>31</v>
      </c>
      <c r="CB73" s="89">
        <v>0</v>
      </c>
      <c r="CC73" s="69">
        <v>0</v>
      </c>
      <c r="CD73" s="69">
        <v>0</v>
      </c>
      <c r="CE73" s="69">
        <v>0</v>
      </c>
      <c r="CF73" s="69">
        <v>0</v>
      </c>
      <c r="CG73" s="69">
        <v>0</v>
      </c>
      <c r="CH73" s="69">
        <v>0</v>
      </c>
      <c r="CI73" s="69">
        <v>0</v>
      </c>
      <c r="CJ73" s="69">
        <v>0</v>
      </c>
      <c r="CL73" s="69">
        <v>0</v>
      </c>
      <c r="CM73" s="69">
        <v>0</v>
      </c>
      <c r="CN73" s="69">
        <v>0</v>
      </c>
      <c r="CO73" s="89">
        <v>0</v>
      </c>
      <c r="CP73" s="69">
        <v>0</v>
      </c>
      <c r="CQ73" s="69">
        <v>0</v>
      </c>
      <c r="CR73" s="69">
        <v>0</v>
      </c>
      <c r="CS73" s="69">
        <v>0</v>
      </c>
      <c r="CT73" s="69">
        <v>0</v>
      </c>
      <c r="CU73" s="69">
        <v>0</v>
      </c>
      <c r="CV73" s="69">
        <v>0</v>
      </c>
      <c r="CW73" s="69">
        <v>0</v>
      </c>
      <c r="CZ73" s="69">
        <v>0</v>
      </c>
      <c r="DA73" s="69">
        <v>0</v>
      </c>
      <c r="DB73" s="69">
        <v>0</v>
      </c>
      <c r="DC73" s="69">
        <v>0</v>
      </c>
      <c r="DD73" s="69">
        <v>0</v>
      </c>
      <c r="DE73" s="69">
        <v>0</v>
      </c>
      <c r="DF73" s="69">
        <v>0</v>
      </c>
      <c r="DG73" s="69">
        <v>1</v>
      </c>
      <c r="DI73" s="69" t="e">
        <f>INDEX(Sheet3!$E$78:$E$1130,MATCH(A73,Sheet3!$D$78:$D$1130,0))</f>
        <v>#N/A</v>
      </c>
      <c r="DJ73" s="69" t="str">
        <f t="shared" si="2"/>
        <v>skill_icons.ps_block</v>
      </c>
      <c r="DK73" s="69" t="s">
        <v>369</v>
      </c>
      <c r="DL73" s="69"/>
      <c r="DM73" s="90" t="s">
        <v>370</v>
      </c>
      <c r="DN73" s="69" t="e">
        <f>"造成["&amp;INDEX(Sheet5!$L$2:$L$11,MATCH(BL73,Sheet5!$J$2:$J$11,0))&amp;":"&amp;BR73&amp;"*"&amp;BS73/1000&amp;"]"&amp;INDEX(Sheet5!$I$2:$I$4,MATCH(BR73,Sheet5!$H$2:$H$4,0))&amp;"的"&amp;INDEX(Sheet5!$K$2:$K$11,MATCH(BL73,Sheet5!$J$2:$J$11,0))</f>
        <v>#N/A</v>
      </c>
      <c r="DO73" s="69"/>
      <c r="DP73" s="69"/>
      <c r="DQ73" s="69"/>
      <c r="DR73" s="69" t="e">
        <f t="shared" si="0"/>
        <v>#N/A</v>
      </c>
      <c r="DS73" s="90" t="e">
        <f>MATCH(A73,Sheet5!D:D,0)</f>
        <v>#N/A</v>
      </c>
      <c r="DT73" s="94" t="e">
        <f>MATCH(A73,Sheet5!F:F,0)</f>
        <v>#N/A</v>
      </c>
      <c r="DU73" s="69">
        <v>0</v>
      </c>
      <c r="DV73" s="69">
        <v>0</v>
      </c>
      <c r="DW73" s="69">
        <v>0</v>
      </c>
      <c r="DX73" s="69">
        <v>0</v>
      </c>
      <c r="DY73" s="69">
        <v>0</v>
      </c>
    </row>
    <row r="74" spans="1:130" ht="14.25">
      <c r="A74" s="69">
        <v>10051</v>
      </c>
      <c r="B74" s="69">
        <v>1000</v>
      </c>
      <c r="C74" s="69">
        <v>1</v>
      </c>
      <c r="D74" s="78" t="s">
        <v>371</v>
      </c>
      <c r="E74" s="78"/>
      <c r="F74" s="69" t="s">
        <v>372</v>
      </c>
      <c r="G74" s="69">
        <v>1</v>
      </c>
      <c r="H74" s="69" t="s">
        <v>321</v>
      </c>
      <c r="I74" s="69">
        <v>0</v>
      </c>
      <c r="J74" s="69">
        <v>0</v>
      </c>
      <c r="K74" s="69">
        <v>1000</v>
      </c>
      <c r="M74" s="69">
        <v>7</v>
      </c>
      <c r="N74" s="69" t="s">
        <v>264</v>
      </c>
      <c r="O74" s="69">
        <v>0</v>
      </c>
      <c r="P74" s="69">
        <v>1</v>
      </c>
      <c r="Q74" s="69">
        <v>0</v>
      </c>
      <c r="R74" s="69">
        <f t="shared" si="4"/>
        <v>1</v>
      </c>
      <c r="S74" s="69">
        <v>0</v>
      </c>
      <c r="T74" s="69">
        <v>0</v>
      </c>
      <c r="U74" s="69">
        <v>0</v>
      </c>
      <c r="V74" s="69">
        <v>0</v>
      </c>
      <c r="W74" s="69">
        <v>0</v>
      </c>
      <c r="X74" s="69">
        <v>0</v>
      </c>
      <c r="Y74" s="69">
        <v>0</v>
      </c>
      <c r="Z74" s="69">
        <v>15000</v>
      </c>
      <c r="AA74" s="69">
        <v>1</v>
      </c>
      <c r="AB74" s="69">
        <v>31</v>
      </c>
      <c r="AC74" s="69">
        <v>0</v>
      </c>
      <c r="AD74" s="69">
        <v>0</v>
      </c>
      <c r="AE74" s="69">
        <v>0</v>
      </c>
      <c r="AF74" s="69">
        <v>1</v>
      </c>
      <c r="AG74" s="69">
        <v>0</v>
      </c>
      <c r="AH74" s="69">
        <v>0</v>
      </c>
      <c r="AI74" s="69">
        <v>0</v>
      </c>
      <c r="AJ74" s="69">
        <v>0</v>
      </c>
      <c r="AK74" s="69">
        <v>0</v>
      </c>
      <c r="AL74" s="69">
        <v>0</v>
      </c>
      <c r="AM74" s="69">
        <v>1</v>
      </c>
      <c r="AN74" s="69">
        <v>1</v>
      </c>
      <c r="AO74" s="69">
        <v>0</v>
      </c>
      <c r="AP74" s="69">
        <v>0</v>
      </c>
      <c r="AQ74" s="84">
        <v>0</v>
      </c>
      <c r="AR74" s="69">
        <v>0</v>
      </c>
      <c r="AS74" s="69">
        <v>0</v>
      </c>
      <c r="AT74" s="69">
        <v>0</v>
      </c>
      <c r="AU74" s="69">
        <v>0</v>
      </c>
      <c r="AV74" s="69">
        <v>0</v>
      </c>
      <c r="AW74" s="69">
        <v>0</v>
      </c>
      <c r="AX74" s="69">
        <v>0</v>
      </c>
      <c r="AY74" s="69">
        <v>0</v>
      </c>
      <c r="AZ74" s="69">
        <v>0</v>
      </c>
      <c r="BA74" s="69">
        <v>0</v>
      </c>
      <c r="BB74" s="69">
        <v>0</v>
      </c>
      <c r="BC74" s="69">
        <v>0</v>
      </c>
      <c r="BD74" s="69">
        <v>0</v>
      </c>
      <c r="BE74" s="69">
        <v>0</v>
      </c>
      <c r="BF74" s="69">
        <v>0</v>
      </c>
      <c r="BG74" s="69">
        <v>0</v>
      </c>
      <c r="BH74" s="69">
        <v>0</v>
      </c>
      <c r="BK74" s="69">
        <v>3</v>
      </c>
      <c r="BL74" s="69">
        <v>2</v>
      </c>
      <c r="BM74" s="69">
        <v>2</v>
      </c>
      <c r="BN74" s="69">
        <v>31</v>
      </c>
      <c r="BO74" s="89">
        <v>0</v>
      </c>
      <c r="BP74" s="69">
        <v>2</v>
      </c>
      <c r="BQ74" s="69">
        <v>1</v>
      </c>
      <c r="BR74" s="69">
        <v>100</v>
      </c>
      <c r="BS74" s="69">
        <v>1100</v>
      </c>
      <c r="BT74" s="69">
        <v>0</v>
      </c>
      <c r="BU74" s="69">
        <v>0</v>
      </c>
      <c r="BV74" s="69">
        <v>1000</v>
      </c>
      <c r="BW74" s="69">
        <v>0</v>
      </c>
      <c r="BY74" s="69">
        <v>0</v>
      </c>
      <c r="BZ74" s="69">
        <v>0</v>
      </c>
      <c r="CA74" s="69">
        <v>31</v>
      </c>
      <c r="CB74" s="89">
        <v>0</v>
      </c>
      <c r="CC74" s="69">
        <v>0</v>
      </c>
      <c r="CD74" s="69">
        <v>0</v>
      </c>
      <c r="CE74" s="69">
        <v>0</v>
      </c>
      <c r="CF74" s="69">
        <v>0</v>
      </c>
      <c r="CG74" s="69">
        <v>0</v>
      </c>
      <c r="CH74" s="69">
        <v>0</v>
      </c>
      <c r="CI74" s="69">
        <v>0</v>
      </c>
      <c r="CJ74" s="69">
        <v>0</v>
      </c>
      <c r="CL74" s="69">
        <v>0</v>
      </c>
      <c r="CM74" s="69">
        <v>0</v>
      </c>
      <c r="CN74" s="69">
        <v>0</v>
      </c>
      <c r="CO74" s="89">
        <v>0</v>
      </c>
      <c r="CP74" s="69">
        <v>0</v>
      </c>
      <c r="CQ74" s="69">
        <v>0</v>
      </c>
      <c r="CR74" s="69">
        <v>0</v>
      </c>
      <c r="CS74" s="69">
        <v>0</v>
      </c>
      <c r="CT74" s="69">
        <v>0</v>
      </c>
      <c r="CU74" s="69">
        <v>0</v>
      </c>
      <c r="CV74" s="69">
        <v>0</v>
      </c>
      <c r="CW74" s="69">
        <v>0</v>
      </c>
      <c r="CZ74" s="69">
        <v>0</v>
      </c>
      <c r="DA74" s="69">
        <v>0</v>
      </c>
      <c r="DB74" s="69">
        <v>0</v>
      </c>
      <c r="DC74" s="69">
        <v>0</v>
      </c>
      <c r="DD74" s="69">
        <v>0</v>
      </c>
      <c r="DE74" s="69">
        <v>0</v>
      </c>
      <c r="DF74" s="69">
        <v>0</v>
      </c>
      <c r="DG74" s="69">
        <v>1</v>
      </c>
      <c r="DI74" s="69" t="e">
        <f>INDEX(Sheet3!$E$78:$E$1130,MATCH(A74,Sheet3!$D$78:$D$1130,0))</f>
        <v>#N/A</v>
      </c>
      <c r="DJ74" s="69" t="str">
        <f t="shared" si="2"/>
        <v>skill_icons.ps_trample</v>
      </c>
      <c r="DK74" s="69" t="s">
        <v>373</v>
      </c>
      <c r="DL74" s="69"/>
      <c r="DM74" s="69" t="s">
        <v>239</v>
      </c>
      <c r="DN74" s="69" t="e">
        <f>"造成["&amp;INDEX(Sheet5!$L$2:$L$11,MATCH(BL74,Sheet5!$J$2:$J$11,0))&amp;":"&amp;BR74&amp;"*"&amp;BS74/1000&amp;"]"&amp;INDEX(Sheet5!$I$2:$I$4,MATCH(BR74,Sheet5!$H$2:$H$4,0))&amp;"的"&amp;INDEX(Sheet5!$K$2:$K$11,MATCH(BL74,Sheet5!$J$2:$J$11,0))</f>
        <v>#N/A</v>
      </c>
      <c r="DO74" s="69"/>
      <c r="DP74" s="69"/>
      <c r="DQ74" s="69"/>
      <c r="DR74" s="69" t="e">
        <f t="shared" si="0"/>
        <v>#N/A</v>
      </c>
      <c r="DS74" s="90" t="e">
        <f>MATCH(A74,Sheet5!D:D,0)</f>
        <v>#N/A</v>
      </c>
      <c r="DT74" s="94" t="e">
        <f>MATCH(A74,Sheet5!F:F,0)</f>
        <v>#N/A</v>
      </c>
      <c r="DU74" s="69">
        <v>0</v>
      </c>
      <c r="DV74" s="69">
        <v>0</v>
      </c>
      <c r="DW74" s="69">
        <v>0</v>
      </c>
      <c r="DX74" s="69">
        <v>0</v>
      </c>
      <c r="DY74" s="69">
        <v>0</v>
      </c>
    </row>
    <row r="75" spans="1:130" ht="14.25">
      <c r="A75" s="69">
        <v>10061</v>
      </c>
      <c r="B75" s="69">
        <v>0</v>
      </c>
      <c r="C75" s="69">
        <v>1</v>
      </c>
      <c r="D75" s="78" t="s">
        <v>374</v>
      </c>
      <c r="E75" s="78" t="s">
        <v>375</v>
      </c>
      <c r="F75" s="69" t="s">
        <v>376</v>
      </c>
      <c r="G75" s="69">
        <v>1</v>
      </c>
      <c r="H75" s="69" t="s">
        <v>377</v>
      </c>
      <c r="I75" s="69">
        <v>0</v>
      </c>
      <c r="J75" s="69">
        <v>0</v>
      </c>
      <c r="K75" s="69">
        <v>1000</v>
      </c>
      <c r="L75" s="69" t="s">
        <v>378</v>
      </c>
      <c r="M75" s="69">
        <v>0</v>
      </c>
      <c r="N75" s="69" t="s">
        <v>268</v>
      </c>
      <c r="O75" s="69">
        <v>0</v>
      </c>
      <c r="P75" s="69">
        <v>1</v>
      </c>
      <c r="Q75" s="69">
        <v>0</v>
      </c>
      <c r="R75" s="69">
        <f t="shared" si="4"/>
        <v>1</v>
      </c>
      <c r="S75" s="69">
        <v>0</v>
      </c>
      <c r="T75" s="69">
        <v>0</v>
      </c>
      <c r="U75" s="69">
        <v>0</v>
      </c>
      <c r="V75" s="69">
        <v>0</v>
      </c>
      <c r="W75" s="69">
        <v>0</v>
      </c>
      <c r="X75" s="69">
        <v>20</v>
      </c>
      <c r="Y75" s="69">
        <v>20</v>
      </c>
      <c r="Z75" s="69">
        <v>0</v>
      </c>
      <c r="AA75" s="69">
        <v>2</v>
      </c>
      <c r="AB75" s="69">
        <v>31</v>
      </c>
      <c r="AC75" s="69">
        <v>0</v>
      </c>
      <c r="AD75" s="69">
        <v>0</v>
      </c>
      <c r="AE75" s="69">
        <v>0</v>
      </c>
      <c r="AF75" s="69">
        <v>1</v>
      </c>
      <c r="AG75" s="69">
        <v>0</v>
      </c>
      <c r="AH75" s="69">
        <v>9</v>
      </c>
      <c r="AI75" s="69">
        <v>12</v>
      </c>
      <c r="AJ75" s="69">
        <v>0</v>
      </c>
      <c r="AK75" s="69">
        <v>0</v>
      </c>
      <c r="AL75" s="69">
        <v>0</v>
      </c>
      <c r="AM75" s="69">
        <v>1</v>
      </c>
      <c r="AN75" s="69">
        <v>1</v>
      </c>
      <c r="AO75" s="69">
        <v>1</v>
      </c>
      <c r="AP75" s="69">
        <v>3</v>
      </c>
      <c r="AQ75" s="84">
        <v>15</v>
      </c>
      <c r="AR75" s="69">
        <v>2</v>
      </c>
      <c r="AS75" s="69">
        <v>0</v>
      </c>
      <c r="AT75" s="69">
        <v>0</v>
      </c>
      <c r="AU75" s="69">
        <v>0</v>
      </c>
      <c r="AV75" s="69">
        <v>0</v>
      </c>
      <c r="AW75" s="69">
        <v>0</v>
      </c>
      <c r="AX75" s="69">
        <v>0</v>
      </c>
      <c r="AY75" s="69">
        <v>0</v>
      </c>
      <c r="AZ75" s="69">
        <v>0</v>
      </c>
      <c r="BA75" s="69">
        <v>0</v>
      </c>
      <c r="BB75" s="69">
        <v>0</v>
      </c>
      <c r="BC75" s="69">
        <v>0</v>
      </c>
      <c r="BD75" s="69">
        <v>0</v>
      </c>
      <c r="BE75" s="69">
        <v>0</v>
      </c>
      <c r="BF75" s="69">
        <v>0</v>
      </c>
      <c r="BG75" s="69">
        <v>0</v>
      </c>
      <c r="BH75" s="69">
        <v>0</v>
      </c>
      <c r="BK75" s="69">
        <v>3</v>
      </c>
      <c r="BL75" s="69">
        <v>3</v>
      </c>
      <c r="BM75" s="69">
        <v>2</v>
      </c>
      <c r="BN75" s="69">
        <v>31</v>
      </c>
      <c r="BO75" s="89">
        <v>0</v>
      </c>
      <c r="BP75" s="69">
        <v>1</v>
      </c>
      <c r="BQ75" s="69">
        <v>1</v>
      </c>
      <c r="BR75" s="69">
        <v>204</v>
      </c>
      <c r="BS75" s="69">
        <v>1000</v>
      </c>
      <c r="BT75" s="69">
        <v>0</v>
      </c>
      <c r="BU75" s="69">
        <v>0</v>
      </c>
      <c r="BV75" s="69">
        <v>1000</v>
      </c>
      <c r="BW75" s="69">
        <v>19</v>
      </c>
      <c r="BX75" s="69" t="s">
        <v>269</v>
      </c>
      <c r="BY75" s="69">
        <v>0</v>
      </c>
      <c r="BZ75" s="69">
        <v>0</v>
      </c>
      <c r="CA75" s="69">
        <v>31</v>
      </c>
      <c r="CB75" s="89">
        <v>0</v>
      </c>
      <c r="CC75" s="69">
        <v>0</v>
      </c>
      <c r="CD75" s="69">
        <v>0</v>
      </c>
      <c r="CE75" s="69">
        <v>0</v>
      </c>
      <c r="CF75" s="69">
        <v>0</v>
      </c>
      <c r="CG75" s="69">
        <v>0</v>
      </c>
      <c r="CH75" s="69">
        <v>0</v>
      </c>
      <c r="CI75" s="69">
        <v>0</v>
      </c>
      <c r="CJ75" s="69">
        <v>0</v>
      </c>
      <c r="CL75" s="69">
        <v>0</v>
      </c>
      <c r="CM75" s="69">
        <v>0</v>
      </c>
      <c r="CN75" s="69">
        <v>0</v>
      </c>
      <c r="CO75" s="89">
        <v>0</v>
      </c>
      <c r="CP75" s="69">
        <v>0</v>
      </c>
      <c r="CQ75" s="69">
        <v>0</v>
      </c>
      <c r="CR75" s="69">
        <v>0</v>
      </c>
      <c r="CS75" s="69">
        <v>0</v>
      </c>
      <c r="CT75" s="69">
        <v>0</v>
      </c>
      <c r="CU75" s="69">
        <v>0</v>
      </c>
      <c r="CV75" s="69">
        <v>0</v>
      </c>
      <c r="CW75" s="69">
        <v>0</v>
      </c>
      <c r="CZ75" s="69">
        <v>0</v>
      </c>
      <c r="DA75" s="69">
        <v>0</v>
      </c>
      <c r="DB75" s="69">
        <v>0</v>
      </c>
      <c r="DC75" s="69">
        <v>0</v>
      </c>
      <c r="DD75" s="69">
        <v>0</v>
      </c>
      <c r="DE75" s="69">
        <v>0</v>
      </c>
      <c r="DF75" s="69">
        <v>0</v>
      </c>
      <c r="DG75" s="69">
        <v>1</v>
      </c>
      <c r="DI75" s="69" t="e">
        <f>INDEX(Sheet3!$E$78:$E$1130,MATCH(A75,Sheet3!$D$78:$D$1130,0))</f>
        <v>#N/A</v>
      </c>
      <c r="DJ75" s="69" t="str">
        <f t="shared" si="2"/>
        <v>skill_icons.ps_fireball</v>
      </c>
      <c r="DK75" s="69" t="s">
        <v>379</v>
      </c>
      <c r="DL75" s="69"/>
      <c r="DM75" s="69" t="s">
        <v>380</v>
      </c>
      <c r="DN75" s="69" t="str">
        <f>"造成["&amp;INDEX(Sheet5!$L$2:$L$11,MATCH(BL75,Sheet5!$J$2:$J$11,0))&amp;":"&amp;BR75&amp;"*"&amp;BS75/1000&amp;"]"&amp;INDEX(Sheet5!$I$2:$I$4,MATCH(BR75,Sheet5!$H$2:$H$4,0))&amp;"的"&amp;INDEX(Sheet5!$K$2:$K$11,MATCH(BL75,Sheet5!$J$2:$J$11,0))</f>
        <v>造成[ui.cs_blue:204*1]的火系伤害。</v>
      </c>
      <c r="DO75" s="69"/>
      <c r="DP75" s="69"/>
      <c r="DQ75" s="69"/>
      <c r="DR75" s="69" t="e">
        <f t="shared" si="0"/>
        <v>#N/A</v>
      </c>
      <c r="DS75" s="90" t="e">
        <f>MATCH(A75,Sheet5!D:D,0)</f>
        <v>#N/A</v>
      </c>
      <c r="DT75" s="94" t="e">
        <f>MATCH(A75,Sheet5!F:F,0)</f>
        <v>#N/A</v>
      </c>
      <c r="DU75" s="69">
        <v>0</v>
      </c>
      <c r="DV75" s="69">
        <v>0</v>
      </c>
      <c r="DW75" s="69">
        <v>0</v>
      </c>
      <c r="DX75" s="69">
        <v>0</v>
      </c>
      <c r="DY75" s="69">
        <v>0</v>
      </c>
    </row>
    <row r="76" spans="1:130" ht="28.5">
      <c r="A76" s="69">
        <v>10071</v>
      </c>
      <c r="B76" s="69">
        <v>0</v>
      </c>
      <c r="C76" s="69">
        <v>1</v>
      </c>
      <c r="D76" s="78" t="s">
        <v>381</v>
      </c>
      <c r="E76" s="78" t="s">
        <v>382</v>
      </c>
      <c r="F76" s="69" t="s">
        <v>383</v>
      </c>
      <c r="G76" s="69">
        <v>1</v>
      </c>
      <c r="H76" s="69" t="s">
        <v>377</v>
      </c>
      <c r="I76" s="69">
        <v>0</v>
      </c>
      <c r="J76" s="69">
        <v>0</v>
      </c>
      <c r="K76" s="69">
        <v>1000</v>
      </c>
      <c r="L76" s="69" t="s">
        <v>378</v>
      </c>
      <c r="M76" s="69">
        <v>0</v>
      </c>
      <c r="N76" s="69" t="s">
        <v>268</v>
      </c>
      <c r="O76" s="69">
        <v>0</v>
      </c>
      <c r="P76" s="69">
        <v>1</v>
      </c>
      <c r="Q76" s="69">
        <v>0</v>
      </c>
      <c r="R76" s="69">
        <f t="shared" si="4"/>
        <v>1</v>
      </c>
      <c r="S76" s="69">
        <v>0</v>
      </c>
      <c r="T76" s="69">
        <v>0</v>
      </c>
      <c r="U76" s="69">
        <v>0</v>
      </c>
      <c r="V76" s="69">
        <v>0</v>
      </c>
      <c r="W76" s="69">
        <v>0</v>
      </c>
      <c r="X76" s="69">
        <v>40</v>
      </c>
      <c r="Y76" s="69">
        <v>40</v>
      </c>
      <c r="Z76" s="69">
        <v>0</v>
      </c>
      <c r="AA76" s="69">
        <v>2</v>
      </c>
      <c r="AB76" s="69">
        <v>31</v>
      </c>
      <c r="AC76" s="69">
        <v>0</v>
      </c>
      <c r="AD76" s="69">
        <v>0</v>
      </c>
      <c r="AE76" s="69">
        <v>0</v>
      </c>
      <c r="AF76" s="69">
        <v>1</v>
      </c>
      <c r="AG76" s="69">
        <v>0</v>
      </c>
      <c r="AH76" s="69">
        <v>9</v>
      </c>
      <c r="AI76" s="69">
        <v>13</v>
      </c>
      <c r="AJ76" s="69">
        <v>1</v>
      </c>
      <c r="AK76" s="69">
        <v>0</v>
      </c>
      <c r="AL76" s="69">
        <v>0</v>
      </c>
      <c r="AM76" s="69">
        <v>1</v>
      </c>
      <c r="AN76" s="69">
        <v>1</v>
      </c>
      <c r="AO76" s="69">
        <v>1</v>
      </c>
      <c r="AP76" s="69">
        <v>3</v>
      </c>
      <c r="AQ76" s="84">
        <v>15</v>
      </c>
      <c r="AR76" s="69">
        <v>2</v>
      </c>
      <c r="AS76" s="69">
        <v>0</v>
      </c>
      <c r="AT76" s="69">
        <v>0</v>
      </c>
      <c r="AU76" s="69">
        <v>0</v>
      </c>
      <c r="AV76" s="69">
        <v>0</v>
      </c>
      <c r="AW76" s="69">
        <v>0</v>
      </c>
      <c r="AX76" s="69">
        <v>0</v>
      </c>
      <c r="AY76" s="69">
        <v>0</v>
      </c>
      <c r="AZ76" s="69">
        <v>0</v>
      </c>
      <c r="BA76" s="69">
        <v>0</v>
      </c>
      <c r="BB76" s="69">
        <v>0</v>
      </c>
      <c r="BC76" s="69">
        <v>0</v>
      </c>
      <c r="BD76" s="69">
        <v>0</v>
      </c>
      <c r="BE76" s="69">
        <v>0</v>
      </c>
      <c r="BF76" s="69">
        <v>0</v>
      </c>
      <c r="BG76" s="69">
        <v>0</v>
      </c>
      <c r="BH76" s="69">
        <v>0</v>
      </c>
      <c r="BK76" s="69">
        <v>3</v>
      </c>
      <c r="BL76" s="69">
        <v>3</v>
      </c>
      <c r="BM76" s="69">
        <v>2</v>
      </c>
      <c r="BN76" s="69">
        <v>31</v>
      </c>
      <c r="BO76" s="89">
        <v>0</v>
      </c>
      <c r="BP76" s="69">
        <v>2</v>
      </c>
      <c r="BQ76" s="69">
        <v>10</v>
      </c>
      <c r="BR76" s="69">
        <v>204</v>
      </c>
      <c r="BS76" s="69">
        <v>750</v>
      </c>
      <c r="BT76" s="69">
        <v>0</v>
      </c>
      <c r="BU76" s="69">
        <v>0</v>
      </c>
      <c r="BV76" s="69">
        <v>1000</v>
      </c>
      <c r="BW76" s="69">
        <v>20</v>
      </c>
      <c r="BX76" s="69" t="s">
        <v>269</v>
      </c>
      <c r="BY76" s="69">
        <v>0</v>
      </c>
      <c r="BZ76" s="69">
        <v>0</v>
      </c>
      <c r="CA76" s="69">
        <v>31</v>
      </c>
      <c r="CB76" s="89">
        <v>0</v>
      </c>
      <c r="CC76" s="69">
        <v>0</v>
      </c>
      <c r="CD76" s="69">
        <v>0</v>
      </c>
      <c r="CE76" s="69">
        <v>0</v>
      </c>
      <c r="CF76" s="69">
        <v>0</v>
      </c>
      <c r="CG76" s="69">
        <v>0</v>
      </c>
      <c r="CH76" s="69">
        <v>0</v>
      </c>
      <c r="CI76" s="69">
        <v>0</v>
      </c>
      <c r="CJ76" s="69">
        <v>0</v>
      </c>
      <c r="CL76" s="69">
        <v>0</v>
      </c>
      <c r="CM76" s="69">
        <v>0</v>
      </c>
      <c r="CN76" s="69">
        <v>0</v>
      </c>
      <c r="CO76" s="89">
        <v>0</v>
      </c>
      <c r="CP76" s="69">
        <v>0</v>
      </c>
      <c r="CQ76" s="69">
        <v>0</v>
      </c>
      <c r="CR76" s="69">
        <v>0</v>
      </c>
      <c r="CS76" s="69">
        <v>0</v>
      </c>
      <c r="CT76" s="69">
        <v>0</v>
      </c>
      <c r="CU76" s="69">
        <v>0</v>
      </c>
      <c r="CV76" s="69">
        <v>0</v>
      </c>
      <c r="CW76" s="69">
        <v>0</v>
      </c>
      <c r="CZ76" s="69">
        <v>0</v>
      </c>
      <c r="DA76" s="69">
        <v>0</v>
      </c>
      <c r="DB76" s="69">
        <v>0</v>
      </c>
      <c r="DC76" s="69">
        <v>0</v>
      </c>
      <c r="DD76" s="69">
        <v>0</v>
      </c>
      <c r="DE76" s="69">
        <v>0</v>
      </c>
      <c r="DF76" s="69">
        <v>0</v>
      </c>
      <c r="DG76" s="69">
        <v>1</v>
      </c>
      <c r="DI76" s="69" t="e">
        <f>INDEX(Sheet3!$E$78:$E$1130,MATCH(A76,Sheet3!$D$78:$D$1130,0))</f>
        <v>#N/A</v>
      </c>
      <c r="DJ76" s="69" t="str">
        <f t="shared" si="2"/>
        <v>skill_icons.ps_pyrobloop</v>
      </c>
      <c r="DK76" s="69" t="s">
        <v>384</v>
      </c>
      <c r="DL76" s="69"/>
      <c r="DM76" s="69" t="s">
        <v>385</v>
      </c>
      <c r="DN76" s="69" t="str">
        <f>"造成["&amp;INDEX(Sheet5!$L$2:$L$11,MATCH(BL76,Sheet5!$J$2:$J$11,0))&amp;":"&amp;BR76&amp;"*"&amp;BS76/1000&amp;"]"&amp;INDEX(Sheet5!$I$2:$I$4,MATCH(BR76,Sheet5!$H$2:$H$4,0))&amp;"的"&amp;INDEX(Sheet5!$K$2:$K$11,MATCH(BL76,Sheet5!$J$2:$J$11,0))</f>
        <v>造成[ui.cs_blue:204*0.75]的火系伤害。</v>
      </c>
      <c r="DO76" s="69"/>
      <c r="DP76" s="69"/>
      <c r="DQ76" s="69"/>
      <c r="DR76" s="69" t="e">
        <f t="shared" si="0"/>
        <v>#N/A</v>
      </c>
      <c r="DS76" s="90" t="e">
        <f>MATCH(A76,Sheet5!D:D,0)</f>
        <v>#N/A</v>
      </c>
      <c r="DT76" s="94" t="e">
        <f>MATCH(A76,Sheet5!F:F,0)</f>
        <v>#N/A</v>
      </c>
      <c r="DU76" s="69">
        <v>0</v>
      </c>
      <c r="DV76" s="69">
        <v>0</v>
      </c>
      <c r="DW76" s="69">
        <v>0</v>
      </c>
      <c r="DX76" s="69">
        <v>0</v>
      </c>
      <c r="DY76" s="69">
        <v>0</v>
      </c>
    </row>
    <row r="77" spans="1:130" ht="14.25">
      <c r="A77" s="69">
        <v>10091</v>
      </c>
      <c r="B77" s="69">
        <v>0</v>
      </c>
      <c r="C77" s="69">
        <v>1</v>
      </c>
      <c r="D77" s="78" t="s">
        <v>386</v>
      </c>
      <c r="E77" s="78"/>
      <c r="F77" s="69" t="s">
        <v>387</v>
      </c>
      <c r="G77" s="69">
        <v>0</v>
      </c>
      <c r="H77" s="69" t="s">
        <v>388</v>
      </c>
      <c r="I77" s="69">
        <v>462</v>
      </c>
      <c r="J77" s="69">
        <v>462</v>
      </c>
      <c r="K77" s="69">
        <v>1500</v>
      </c>
      <c r="L77" s="69" t="s">
        <v>389</v>
      </c>
      <c r="M77" s="69">
        <v>0</v>
      </c>
      <c r="N77" s="69" t="s">
        <v>390</v>
      </c>
      <c r="O77" s="69">
        <v>0</v>
      </c>
      <c r="P77" s="69">
        <v>3</v>
      </c>
      <c r="Q77" s="69">
        <v>1</v>
      </c>
      <c r="R77" s="69">
        <f t="shared" si="4"/>
        <v>1</v>
      </c>
      <c r="S77" s="69">
        <v>0</v>
      </c>
      <c r="T77" s="69">
        <v>0</v>
      </c>
      <c r="U77" s="69">
        <v>0</v>
      </c>
      <c r="V77" s="69">
        <v>0</v>
      </c>
      <c r="W77" s="69">
        <v>0</v>
      </c>
      <c r="X77" s="69">
        <v>0</v>
      </c>
      <c r="Y77" s="69">
        <v>0</v>
      </c>
      <c r="Z77" s="69">
        <v>2500</v>
      </c>
      <c r="AA77" s="69">
        <v>2</v>
      </c>
      <c r="AB77" s="69">
        <v>31</v>
      </c>
      <c r="AC77" s="69">
        <v>0</v>
      </c>
      <c r="AD77" s="69">
        <v>0</v>
      </c>
      <c r="AE77" s="69">
        <v>0</v>
      </c>
      <c r="AF77" s="69">
        <v>1</v>
      </c>
      <c r="AG77" s="69">
        <v>0</v>
      </c>
      <c r="AH77" s="69">
        <v>9</v>
      </c>
      <c r="AI77" s="69">
        <v>11</v>
      </c>
      <c r="AJ77" s="69">
        <v>3</v>
      </c>
      <c r="AK77" s="69">
        <v>0</v>
      </c>
      <c r="AL77" s="69">
        <v>0</v>
      </c>
      <c r="AM77" s="69">
        <v>1</v>
      </c>
      <c r="AN77" s="69">
        <v>1</v>
      </c>
      <c r="AO77" s="69">
        <v>1</v>
      </c>
      <c r="AP77" s="69">
        <v>0.5</v>
      </c>
      <c r="AQ77" s="84">
        <v>15</v>
      </c>
      <c r="AR77" s="69">
        <v>0.85</v>
      </c>
      <c r="AS77" s="69">
        <v>0</v>
      </c>
      <c r="AT77" s="69">
        <v>0</v>
      </c>
      <c r="AU77" s="69">
        <v>0</v>
      </c>
      <c r="AV77" s="69">
        <v>0</v>
      </c>
      <c r="AW77" s="69">
        <v>0</v>
      </c>
      <c r="AX77" s="69">
        <v>0</v>
      </c>
      <c r="AY77" s="69">
        <v>0</v>
      </c>
      <c r="AZ77" s="69">
        <v>0</v>
      </c>
      <c r="BA77" s="69">
        <v>0</v>
      </c>
      <c r="BB77" s="69">
        <v>0</v>
      </c>
      <c r="BC77" s="69">
        <v>0</v>
      </c>
      <c r="BD77" s="69">
        <v>0</v>
      </c>
      <c r="BE77" s="69">
        <v>0</v>
      </c>
      <c r="BF77" s="69">
        <v>0</v>
      </c>
      <c r="BG77" s="69">
        <v>0</v>
      </c>
      <c r="BH77" s="69">
        <v>0</v>
      </c>
      <c r="BK77" s="69">
        <v>3</v>
      </c>
      <c r="BL77" s="69">
        <v>3</v>
      </c>
      <c r="BM77" s="69">
        <v>2</v>
      </c>
      <c r="BN77" s="69">
        <v>31</v>
      </c>
      <c r="BO77" s="89">
        <v>0</v>
      </c>
      <c r="BP77" s="69">
        <v>1</v>
      </c>
      <c r="BQ77" s="69">
        <v>1</v>
      </c>
      <c r="BR77" s="69">
        <v>204</v>
      </c>
      <c r="BS77" s="69">
        <v>1000</v>
      </c>
      <c r="BT77" s="69">
        <v>0</v>
      </c>
      <c r="BU77" s="69">
        <v>0</v>
      </c>
      <c r="BV77" s="69">
        <v>1000</v>
      </c>
      <c r="BW77" s="69">
        <v>28</v>
      </c>
      <c r="BX77" s="69" t="s">
        <v>391</v>
      </c>
      <c r="BY77" s="69">
        <v>0</v>
      </c>
      <c r="BZ77" s="69">
        <v>0</v>
      </c>
      <c r="CA77" s="69">
        <v>31</v>
      </c>
      <c r="CB77" s="89">
        <v>0</v>
      </c>
      <c r="CC77" s="69">
        <v>0</v>
      </c>
      <c r="CD77" s="69">
        <v>0</v>
      </c>
      <c r="CE77" s="69">
        <v>0</v>
      </c>
      <c r="CF77" s="69">
        <v>0</v>
      </c>
      <c r="CG77" s="69">
        <v>0</v>
      </c>
      <c r="CH77" s="69">
        <v>0</v>
      </c>
      <c r="CI77" s="69">
        <v>0</v>
      </c>
      <c r="CJ77" s="69">
        <v>0</v>
      </c>
      <c r="CL77" s="69">
        <v>0</v>
      </c>
      <c r="CM77" s="69">
        <v>0</v>
      </c>
      <c r="CN77" s="69">
        <v>0</v>
      </c>
      <c r="CO77" s="89">
        <v>0</v>
      </c>
      <c r="CP77" s="69">
        <v>0</v>
      </c>
      <c r="CQ77" s="69">
        <v>0</v>
      </c>
      <c r="CR77" s="69">
        <v>0</v>
      </c>
      <c r="CS77" s="69">
        <v>0</v>
      </c>
      <c r="CT77" s="69">
        <v>0</v>
      </c>
      <c r="CU77" s="69">
        <v>0</v>
      </c>
      <c r="CV77" s="69">
        <v>0</v>
      </c>
      <c r="CW77" s="69">
        <v>0</v>
      </c>
      <c r="CZ77" s="69">
        <v>0</v>
      </c>
      <c r="DA77" s="69">
        <v>0</v>
      </c>
      <c r="DB77" s="69">
        <v>0</v>
      </c>
      <c r="DC77" s="69">
        <v>0</v>
      </c>
      <c r="DD77" s="69">
        <v>0</v>
      </c>
      <c r="DE77" s="69">
        <v>0</v>
      </c>
      <c r="DF77" s="69">
        <v>0</v>
      </c>
      <c r="DG77" s="69">
        <v>1</v>
      </c>
      <c r="DI77" s="69" t="e">
        <f>INDEX(Sheet3!$E$78:$E$1130,MATCH(A77,Sheet3!$D$78:$D$1130,0))</f>
        <v>#N/A</v>
      </c>
      <c r="DJ77" s="69" t="str">
        <f t="shared" si="2"/>
        <v>skill_icons.ps_magic_boomerang</v>
      </c>
      <c r="DK77" s="69" t="s">
        <v>392</v>
      </c>
      <c r="DL77" s="69"/>
      <c r="DM77" s="69" t="s">
        <v>239</v>
      </c>
      <c r="DN77" s="69" t="str">
        <f>"造成["&amp;INDEX(Sheet5!$L$2:$L$11,MATCH(BL77,Sheet5!$J$2:$J$11,0))&amp;":"&amp;BR77&amp;"*"&amp;BS77/1000&amp;"]"&amp;INDEX(Sheet5!$I$2:$I$4,MATCH(BR77,Sheet5!$H$2:$H$4,0))&amp;"的"&amp;INDEX(Sheet5!$K$2:$K$11,MATCH(BL77,Sheet5!$J$2:$J$11,0))</f>
        <v>造成[ui.cs_blue:204*1]的火系伤害。</v>
      </c>
      <c r="DO77" s="69"/>
      <c r="DP77" s="69"/>
      <c r="DQ77" s="69"/>
      <c r="DR77" s="69" t="e">
        <f t="shared" si="0"/>
        <v>#N/A</v>
      </c>
      <c r="DS77" s="90" t="e">
        <f>MATCH(A77,Sheet5!D:D,0)</f>
        <v>#N/A</v>
      </c>
      <c r="DT77" s="94" t="e">
        <f>MATCH(A77,Sheet5!F:F,0)</f>
        <v>#N/A</v>
      </c>
      <c r="DU77" s="69">
        <v>0</v>
      </c>
      <c r="DV77" s="69">
        <v>0</v>
      </c>
      <c r="DW77" s="69">
        <v>0</v>
      </c>
      <c r="DX77" s="69">
        <v>0</v>
      </c>
      <c r="DY77" s="69">
        <v>0</v>
      </c>
    </row>
    <row r="78" spans="1:130" ht="14.25">
      <c r="A78" s="69">
        <v>10101</v>
      </c>
      <c r="B78" s="69">
        <v>0</v>
      </c>
      <c r="C78" s="69">
        <v>1</v>
      </c>
      <c r="D78" s="78" t="s">
        <v>393</v>
      </c>
      <c r="E78" s="78"/>
      <c r="F78" s="69" t="s">
        <v>394</v>
      </c>
      <c r="G78" s="69">
        <v>1</v>
      </c>
      <c r="H78" s="69" t="s">
        <v>395</v>
      </c>
      <c r="I78" s="69">
        <v>0</v>
      </c>
      <c r="J78" s="69">
        <v>0</v>
      </c>
      <c r="K78" s="69">
        <v>1000</v>
      </c>
      <c r="M78" s="69">
        <v>24</v>
      </c>
      <c r="N78" s="69" t="s">
        <v>396</v>
      </c>
      <c r="O78" s="69">
        <v>0</v>
      </c>
      <c r="P78" s="69">
        <v>1</v>
      </c>
      <c r="Q78" s="69">
        <v>0</v>
      </c>
      <c r="R78" s="69">
        <f t="shared" si="4"/>
        <v>1</v>
      </c>
      <c r="S78" s="69">
        <v>0</v>
      </c>
      <c r="T78" s="69">
        <v>0</v>
      </c>
      <c r="U78" s="69">
        <v>0</v>
      </c>
      <c r="V78" s="69">
        <v>0</v>
      </c>
      <c r="W78" s="69">
        <v>0</v>
      </c>
      <c r="X78" s="69">
        <v>20</v>
      </c>
      <c r="Y78" s="69">
        <v>20</v>
      </c>
      <c r="Z78" s="69">
        <v>0</v>
      </c>
      <c r="AA78" s="69">
        <v>2</v>
      </c>
      <c r="AB78" s="69">
        <v>31</v>
      </c>
      <c r="AC78" s="69">
        <v>0</v>
      </c>
      <c r="AD78" s="69">
        <v>0</v>
      </c>
      <c r="AE78" s="69">
        <v>0</v>
      </c>
      <c r="AF78" s="69">
        <v>10</v>
      </c>
      <c r="AG78" s="69">
        <v>0</v>
      </c>
      <c r="AH78" s="69">
        <v>9</v>
      </c>
      <c r="AI78" s="69">
        <v>0</v>
      </c>
      <c r="AJ78" s="69">
        <v>1</v>
      </c>
      <c r="AK78" s="69">
        <v>0</v>
      </c>
      <c r="AL78" s="69">
        <v>0</v>
      </c>
      <c r="AM78" s="69">
        <v>1</v>
      </c>
      <c r="AN78" s="69">
        <v>1</v>
      </c>
      <c r="AO78" s="69">
        <v>0</v>
      </c>
      <c r="AP78" s="69">
        <v>3</v>
      </c>
      <c r="AQ78" s="84">
        <v>15</v>
      </c>
      <c r="AR78" s="69">
        <v>2</v>
      </c>
      <c r="AS78" s="69">
        <v>0</v>
      </c>
      <c r="AT78" s="69">
        <v>0</v>
      </c>
      <c r="AU78" s="69">
        <v>0</v>
      </c>
      <c r="AV78" s="69">
        <v>0</v>
      </c>
      <c r="AW78" s="69">
        <v>0</v>
      </c>
      <c r="AX78" s="69">
        <v>0</v>
      </c>
      <c r="AY78" s="69">
        <v>0</v>
      </c>
      <c r="AZ78" s="69">
        <v>0</v>
      </c>
      <c r="BA78" s="69">
        <v>0</v>
      </c>
      <c r="BB78" s="69">
        <v>0</v>
      </c>
      <c r="BC78" s="69">
        <v>0</v>
      </c>
      <c r="BD78" s="69">
        <v>0</v>
      </c>
      <c r="BE78" s="69">
        <v>0</v>
      </c>
      <c r="BF78" s="69">
        <v>0</v>
      </c>
      <c r="BG78" s="69">
        <v>0</v>
      </c>
      <c r="BH78" s="69">
        <v>0</v>
      </c>
      <c r="BK78" s="69">
        <v>3</v>
      </c>
      <c r="BL78" s="69">
        <v>3</v>
      </c>
      <c r="BM78" s="69">
        <v>2</v>
      </c>
      <c r="BN78" s="69">
        <v>31</v>
      </c>
      <c r="BO78" s="89">
        <v>0</v>
      </c>
      <c r="BP78" s="69">
        <v>1</v>
      </c>
      <c r="BQ78" s="69">
        <v>1</v>
      </c>
      <c r="BR78" s="69">
        <v>204</v>
      </c>
      <c r="BS78" s="69">
        <v>1000</v>
      </c>
      <c r="BT78" s="69">
        <v>0</v>
      </c>
      <c r="BU78" s="69">
        <v>0</v>
      </c>
      <c r="BV78" s="69">
        <v>1000</v>
      </c>
      <c r="BW78" s="69">
        <v>0</v>
      </c>
      <c r="BY78" s="69">
        <v>0</v>
      </c>
      <c r="BZ78" s="69">
        <v>0</v>
      </c>
      <c r="CA78" s="69">
        <v>31</v>
      </c>
      <c r="CB78" s="89">
        <v>0</v>
      </c>
      <c r="CC78" s="69">
        <v>0</v>
      </c>
      <c r="CD78" s="69">
        <v>0</v>
      </c>
      <c r="CE78" s="69">
        <v>0</v>
      </c>
      <c r="CF78" s="69">
        <v>0</v>
      </c>
      <c r="CG78" s="69">
        <v>0</v>
      </c>
      <c r="CH78" s="69">
        <v>0</v>
      </c>
      <c r="CI78" s="69">
        <v>0</v>
      </c>
      <c r="CJ78" s="69">
        <v>0</v>
      </c>
      <c r="CL78" s="69">
        <v>0</v>
      </c>
      <c r="CM78" s="69">
        <v>0</v>
      </c>
      <c r="CN78" s="69">
        <v>0</v>
      </c>
      <c r="CO78" s="89">
        <v>0</v>
      </c>
      <c r="CP78" s="69">
        <v>0</v>
      </c>
      <c r="CQ78" s="69">
        <v>0</v>
      </c>
      <c r="CR78" s="69">
        <v>0</v>
      </c>
      <c r="CS78" s="69">
        <v>0</v>
      </c>
      <c r="CT78" s="89">
        <v>0</v>
      </c>
      <c r="CU78" s="69">
        <v>0</v>
      </c>
      <c r="CV78" s="69">
        <v>0</v>
      </c>
      <c r="CW78" s="69">
        <v>0</v>
      </c>
      <c r="CZ78" s="69">
        <v>0</v>
      </c>
      <c r="DA78" s="69">
        <v>0</v>
      </c>
      <c r="DB78" s="69">
        <v>0</v>
      </c>
      <c r="DC78" s="69">
        <v>0</v>
      </c>
      <c r="DD78" s="69">
        <v>0</v>
      </c>
      <c r="DE78" s="69">
        <v>0</v>
      </c>
      <c r="DF78" s="69">
        <v>0</v>
      </c>
      <c r="DG78" s="69">
        <v>1</v>
      </c>
      <c r="DI78" s="69" t="e">
        <f>INDEX(Sheet3!$E$78:$E$1130,MATCH(A78,Sheet3!$D$78:$D$1130,0))</f>
        <v>#N/A</v>
      </c>
      <c r="DJ78" s="69" t="str">
        <f t="shared" si="2"/>
        <v>skill_icons.ps_lightning</v>
      </c>
      <c r="DK78" s="69" t="s">
        <v>397</v>
      </c>
      <c r="DL78" s="69"/>
      <c r="DM78" s="69" t="s">
        <v>239</v>
      </c>
      <c r="DN78" s="69" t="str">
        <f>"造成["&amp;INDEX(Sheet5!$L$2:$L$11,MATCH(BL78,Sheet5!$J$2:$J$11,0))&amp;":"&amp;BR78&amp;"*"&amp;BS78/1000&amp;"]"&amp;INDEX(Sheet5!$I$2:$I$4,MATCH(BR78,Sheet5!$H$2:$H$4,0))&amp;"的"&amp;INDEX(Sheet5!$K$2:$K$11,MATCH(BL78,Sheet5!$J$2:$J$11,0))</f>
        <v>造成[ui.cs_blue:204*1]的火系伤害。</v>
      </c>
      <c r="DO78" s="69"/>
      <c r="DP78" s="69"/>
      <c r="DQ78" s="69"/>
      <c r="DR78" s="69" t="e">
        <f t="shared" si="0"/>
        <v>#N/A</v>
      </c>
      <c r="DS78" s="90" t="e">
        <f>MATCH(A78,Sheet5!D:D,0)</f>
        <v>#N/A</v>
      </c>
      <c r="DT78" s="94" t="e">
        <f>MATCH(A78,Sheet5!F:F,0)</f>
        <v>#N/A</v>
      </c>
      <c r="DU78" s="69">
        <v>0</v>
      </c>
      <c r="DV78" s="69">
        <v>0</v>
      </c>
      <c r="DW78" s="69">
        <v>0</v>
      </c>
      <c r="DX78" s="69">
        <v>0</v>
      </c>
      <c r="DY78" s="69">
        <v>0</v>
      </c>
    </row>
    <row r="79" spans="1:130" ht="14.25">
      <c r="A79" s="69">
        <v>10111</v>
      </c>
      <c r="B79" s="69">
        <v>20006</v>
      </c>
      <c r="C79" s="69">
        <v>1</v>
      </c>
      <c r="D79" s="78" t="s">
        <v>398</v>
      </c>
      <c r="E79" s="78"/>
      <c r="F79" s="69" t="s">
        <v>399</v>
      </c>
      <c r="G79" s="69">
        <v>1</v>
      </c>
      <c r="H79" s="69" t="s">
        <v>400</v>
      </c>
      <c r="I79" s="69">
        <v>180</v>
      </c>
      <c r="J79" s="69">
        <v>0</v>
      </c>
      <c r="K79" s="69">
        <v>1000</v>
      </c>
      <c r="M79" s="69">
        <v>548</v>
      </c>
      <c r="N79" s="69" t="s">
        <v>287</v>
      </c>
      <c r="O79" s="69">
        <v>0</v>
      </c>
      <c r="P79" s="69">
        <v>4</v>
      </c>
      <c r="Q79" s="69">
        <v>0</v>
      </c>
      <c r="R79" s="69">
        <f t="shared" si="4"/>
        <v>1</v>
      </c>
      <c r="S79" s="69">
        <v>0</v>
      </c>
      <c r="T79" s="69">
        <v>0</v>
      </c>
      <c r="U79" s="69">
        <v>0</v>
      </c>
      <c r="V79" s="69">
        <v>0</v>
      </c>
      <c r="W79" s="69">
        <v>0</v>
      </c>
      <c r="X79" s="69">
        <v>70</v>
      </c>
      <c r="Y79" s="69">
        <v>70</v>
      </c>
      <c r="Z79" s="69">
        <v>0</v>
      </c>
      <c r="AA79" s="69">
        <v>2</v>
      </c>
      <c r="AB79" s="69">
        <v>31</v>
      </c>
      <c r="AC79" s="69">
        <v>0</v>
      </c>
      <c r="AD79" s="69">
        <v>0</v>
      </c>
      <c r="AE79" s="69">
        <v>0</v>
      </c>
      <c r="AF79" s="69">
        <v>0</v>
      </c>
      <c r="AG79" s="69">
        <v>0</v>
      </c>
      <c r="AH79" s="69">
        <v>7</v>
      </c>
      <c r="AI79" s="69">
        <v>0</v>
      </c>
      <c r="AJ79" s="69">
        <v>0</v>
      </c>
      <c r="AK79" s="69">
        <v>0</v>
      </c>
      <c r="AL79" s="69">
        <v>0</v>
      </c>
      <c r="AM79" s="69">
        <v>1</v>
      </c>
      <c r="AN79" s="69">
        <v>1</v>
      </c>
      <c r="AO79" s="69">
        <v>0</v>
      </c>
      <c r="AP79" s="69">
        <v>0</v>
      </c>
      <c r="AQ79" s="84">
        <v>0</v>
      </c>
      <c r="AR79" s="69">
        <v>0</v>
      </c>
      <c r="AS79" s="69">
        <v>0</v>
      </c>
      <c r="AT79" s="69">
        <v>0</v>
      </c>
      <c r="AU79" s="69">
        <v>0</v>
      </c>
      <c r="AV79" s="69">
        <v>1</v>
      </c>
      <c r="AW79" s="69">
        <v>2</v>
      </c>
      <c r="AX79" s="69">
        <v>2</v>
      </c>
      <c r="AY79" s="69">
        <v>5000</v>
      </c>
      <c r="AZ79" s="69">
        <v>1000</v>
      </c>
      <c r="BA79" s="69">
        <v>0</v>
      </c>
      <c r="BB79" s="69">
        <v>0</v>
      </c>
      <c r="BC79" s="69">
        <v>0</v>
      </c>
      <c r="BD79" s="69">
        <v>0</v>
      </c>
      <c r="BE79" s="69">
        <v>0</v>
      </c>
      <c r="BF79" s="69">
        <v>0</v>
      </c>
      <c r="BG79" s="69">
        <v>0</v>
      </c>
      <c r="BH79" s="69">
        <v>0</v>
      </c>
      <c r="BK79" s="69">
        <v>3</v>
      </c>
      <c r="BL79" s="69">
        <v>5</v>
      </c>
      <c r="BM79" s="69">
        <v>2</v>
      </c>
      <c r="BN79" s="69">
        <v>31</v>
      </c>
      <c r="BO79" s="89">
        <v>0</v>
      </c>
      <c r="BP79" s="69">
        <v>1</v>
      </c>
      <c r="BQ79" s="69">
        <v>1</v>
      </c>
      <c r="BR79" s="69">
        <v>1</v>
      </c>
      <c r="BS79" s="69">
        <v>20</v>
      </c>
      <c r="BT79" s="69">
        <v>0</v>
      </c>
      <c r="BU79" s="69">
        <v>0</v>
      </c>
      <c r="BV79" s="69">
        <v>1000</v>
      </c>
      <c r="BW79" s="69">
        <v>549</v>
      </c>
      <c r="BY79" s="69">
        <v>10</v>
      </c>
      <c r="BZ79" s="69">
        <v>2</v>
      </c>
      <c r="CA79" s="69">
        <v>31</v>
      </c>
      <c r="CB79" s="89">
        <v>0</v>
      </c>
      <c r="CC79" s="69">
        <v>1</v>
      </c>
      <c r="CD79" s="69">
        <v>1</v>
      </c>
      <c r="CE79" s="69">
        <v>1</v>
      </c>
      <c r="CF79" s="69">
        <v>11000</v>
      </c>
      <c r="CG79" s="69">
        <v>0</v>
      </c>
      <c r="CH79" s="69">
        <v>0</v>
      </c>
      <c r="CI79" s="69">
        <v>1000</v>
      </c>
      <c r="CJ79" s="69">
        <v>0</v>
      </c>
      <c r="CL79" s="69">
        <v>0</v>
      </c>
      <c r="CM79" s="69">
        <v>0</v>
      </c>
      <c r="CN79" s="69">
        <v>0</v>
      </c>
      <c r="CO79" s="89">
        <v>0</v>
      </c>
      <c r="CP79" s="69">
        <v>0</v>
      </c>
      <c r="CQ79" s="69">
        <v>0</v>
      </c>
      <c r="CR79" s="69">
        <v>0</v>
      </c>
      <c r="CS79" s="69">
        <v>0</v>
      </c>
      <c r="CT79" s="69">
        <v>0</v>
      </c>
      <c r="CU79" s="69">
        <v>0</v>
      </c>
      <c r="CV79" s="69">
        <v>0</v>
      </c>
      <c r="CW79" s="69">
        <v>0</v>
      </c>
      <c r="CZ79" s="69">
        <v>0</v>
      </c>
      <c r="DA79" s="69">
        <v>0</v>
      </c>
      <c r="DB79" s="69">
        <v>0</v>
      </c>
      <c r="DC79" s="69">
        <v>0</v>
      </c>
      <c r="DD79" s="69">
        <v>0</v>
      </c>
      <c r="DE79" s="69">
        <v>0</v>
      </c>
      <c r="DF79" s="69">
        <v>0</v>
      </c>
      <c r="DG79" s="69">
        <v>1</v>
      </c>
      <c r="DI79" s="69" t="e">
        <f>INDEX(Sheet3!$E$78:$E$1130,MATCH(A79,Sheet3!$D$78:$D$1130,0))</f>
        <v>#N/A</v>
      </c>
      <c r="DJ79" s="69" t="str">
        <f t="shared" si="2"/>
        <v>skill_icons.ps_thunder</v>
      </c>
      <c r="DK79" s="69" t="s">
        <v>401</v>
      </c>
      <c r="DL79" s="93" t="str">
        <f>DM79&amp;DN79&amp;DQ79</f>
        <v>发射光炮弹，造成[ui.cs_blue:1*0.02]的雷系伤害。</v>
      </c>
      <c r="DM79" s="90" t="s">
        <v>402</v>
      </c>
      <c r="DN79" s="69" t="str">
        <f>"造成["&amp;INDEX(Sheet5!$L$2:$L$11,MATCH(BL79,Sheet5!$J$2:$J$11,0))&amp;":"&amp;BR79&amp;"*"&amp;BS79/1000&amp;"]"&amp;INDEX(Sheet5!$I$2:$I$4,MATCH(BR79,Sheet5!$H$2:$H$4,0))&amp;"的"&amp;INDEX(Sheet5!$K$2:$K$11,MATCH(BL79,Sheet5!$J$2:$J$11,0))</f>
        <v>造成[ui.cs_blue:1*0.02]的雷系伤害。</v>
      </c>
      <c r="DO79" s="69" t="e">
        <f>"造成["&amp;INDEX(Sheet5!$L$2:$L$11,MATCH(BY79,Sheet5!$J$2:$J$11,0))&amp;":"&amp;CE79&amp;"*"&amp;CF79/1000&amp;"]"&amp;INDEX(Sheet5!$I$2:$I$4,MATCH(CE79,Sheet5!$H$2:$H$4,0))&amp;"的"&amp;INDEX(Sheet5!$K$2:$K$11,MATCH(BY79,Sheet5!$J$2:$J$11,0))</f>
        <v>#N/A</v>
      </c>
      <c r="DP79" s="69"/>
      <c r="DQ79" s="69"/>
      <c r="DR79" s="69" t="e">
        <f t="shared" si="0"/>
        <v>#N/A</v>
      </c>
      <c r="DS79" s="90">
        <f>MATCH(A79,Sheet5!D:D,0)</f>
        <v>541</v>
      </c>
      <c r="DT79" s="94" t="e">
        <f>MATCH(A79,Sheet5!F:F,0)</f>
        <v>#N/A</v>
      </c>
      <c r="DU79" s="69">
        <v>0</v>
      </c>
      <c r="DV79" s="69">
        <v>0</v>
      </c>
      <c r="DW79" s="69">
        <v>0</v>
      </c>
      <c r="DX79" s="69">
        <v>0</v>
      </c>
      <c r="DY79" s="69">
        <v>0</v>
      </c>
    </row>
    <row r="80" spans="1:130" ht="14.25">
      <c r="A80" s="69">
        <v>10131</v>
      </c>
      <c r="B80" s="69">
        <v>0</v>
      </c>
      <c r="C80" s="69">
        <v>1</v>
      </c>
      <c r="D80" s="78" t="s">
        <v>403</v>
      </c>
      <c r="E80" s="78"/>
      <c r="F80" s="69" t="s">
        <v>404</v>
      </c>
      <c r="G80" s="69">
        <v>1</v>
      </c>
      <c r="H80" s="69" t="s">
        <v>405</v>
      </c>
      <c r="I80" s="69">
        <v>0</v>
      </c>
      <c r="J80" s="69">
        <v>0</v>
      </c>
      <c r="K80" s="69">
        <v>1000</v>
      </c>
      <c r="M80" s="69">
        <v>8</v>
      </c>
      <c r="N80" s="69" t="s">
        <v>406</v>
      </c>
      <c r="O80" s="69">
        <v>0</v>
      </c>
      <c r="P80" s="69">
        <v>1</v>
      </c>
      <c r="Q80" s="69">
        <v>0</v>
      </c>
      <c r="R80" s="69">
        <f t="shared" si="4"/>
        <v>1</v>
      </c>
      <c r="S80" s="69">
        <v>0</v>
      </c>
      <c r="T80" s="69">
        <v>0</v>
      </c>
      <c r="U80" s="69">
        <v>0</v>
      </c>
      <c r="V80" s="69">
        <v>0</v>
      </c>
      <c r="W80" s="69">
        <v>0</v>
      </c>
      <c r="X80" s="69">
        <v>0</v>
      </c>
      <c r="Y80" s="69">
        <v>0</v>
      </c>
      <c r="Z80" s="69">
        <v>0</v>
      </c>
      <c r="AA80" s="69">
        <v>1</v>
      </c>
      <c r="AB80" s="69">
        <v>31</v>
      </c>
      <c r="AC80" s="69">
        <v>0</v>
      </c>
      <c r="AD80" s="69">
        <v>0</v>
      </c>
      <c r="AE80" s="69">
        <v>0</v>
      </c>
      <c r="AF80" s="69">
        <v>1</v>
      </c>
      <c r="AG80" s="69">
        <v>0</v>
      </c>
      <c r="AH80" s="69">
        <v>0</v>
      </c>
      <c r="AI80" s="69">
        <v>0</v>
      </c>
      <c r="AJ80" s="69">
        <v>0</v>
      </c>
      <c r="AK80" s="69">
        <v>0</v>
      </c>
      <c r="AL80" s="69">
        <v>0</v>
      </c>
      <c r="AM80" s="69">
        <v>1</v>
      </c>
      <c r="AN80" s="69">
        <v>1</v>
      </c>
      <c r="AO80" s="69">
        <v>0</v>
      </c>
      <c r="AP80" s="69">
        <v>0</v>
      </c>
      <c r="AQ80" s="84">
        <v>0</v>
      </c>
      <c r="AR80" s="69">
        <v>0</v>
      </c>
      <c r="AS80" s="69">
        <v>0</v>
      </c>
      <c r="AT80" s="69">
        <v>0</v>
      </c>
      <c r="AU80" s="69">
        <v>0</v>
      </c>
      <c r="AV80" s="69">
        <v>0</v>
      </c>
      <c r="AW80" s="69">
        <v>0</v>
      </c>
      <c r="AX80" s="69">
        <v>0</v>
      </c>
      <c r="AY80" s="69">
        <v>0</v>
      </c>
      <c r="AZ80" s="69">
        <v>0</v>
      </c>
      <c r="BA80" s="69">
        <v>0</v>
      </c>
      <c r="BB80" s="69">
        <v>0</v>
      </c>
      <c r="BC80" s="69">
        <v>0</v>
      </c>
      <c r="BD80" s="69">
        <v>800</v>
      </c>
      <c r="BE80" s="69">
        <v>800</v>
      </c>
      <c r="BF80" s="69">
        <v>800</v>
      </c>
      <c r="BG80" s="69">
        <v>800</v>
      </c>
      <c r="BH80" s="69">
        <v>0</v>
      </c>
      <c r="BK80" s="69">
        <v>3</v>
      </c>
      <c r="BL80" s="69">
        <v>12</v>
      </c>
      <c r="BM80" s="69">
        <v>1</v>
      </c>
      <c r="BN80" s="69">
        <v>15</v>
      </c>
      <c r="BO80" s="89">
        <v>0</v>
      </c>
      <c r="BP80" s="69">
        <v>1</v>
      </c>
      <c r="BQ80" s="69">
        <v>1</v>
      </c>
      <c r="BR80" s="69">
        <v>1</v>
      </c>
      <c r="BS80" s="69">
        <v>100</v>
      </c>
      <c r="BT80" s="69">
        <v>0</v>
      </c>
      <c r="BU80" s="69">
        <v>0</v>
      </c>
      <c r="BV80" s="69">
        <v>1000</v>
      </c>
      <c r="BW80" s="69">
        <v>0</v>
      </c>
      <c r="BY80" s="69">
        <v>10</v>
      </c>
      <c r="BZ80" s="69">
        <v>1</v>
      </c>
      <c r="CA80" s="69">
        <v>31</v>
      </c>
      <c r="CB80" s="89">
        <v>0</v>
      </c>
      <c r="CC80" s="69">
        <v>1</v>
      </c>
      <c r="CD80" s="69">
        <v>1</v>
      </c>
      <c r="CE80" s="69">
        <v>1</v>
      </c>
      <c r="CF80" s="69">
        <v>1301</v>
      </c>
      <c r="CG80" s="69">
        <v>0</v>
      </c>
      <c r="CH80" s="69">
        <v>0</v>
      </c>
      <c r="CI80" s="69">
        <v>1000</v>
      </c>
      <c r="CJ80" s="69">
        <v>0</v>
      </c>
      <c r="CL80" s="69">
        <v>0</v>
      </c>
      <c r="CM80" s="69">
        <v>0</v>
      </c>
      <c r="CN80" s="69">
        <v>0</v>
      </c>
      <c r="CO80" s="89">
        <v>0</v>
      </c>
      <c r="CP80" s="69">
        <v>0</v>
      </c>
      <c r="CQ80" s="69">
        <v>0</v>
      </c>
      <c r="CR80" s="69">
        <v>0</v>
      </c>
      <c r="CS80" s="69">
        <v>0</v>
      </c>
      <c r="CT80" s="69">
        <v>0</v>
      </c>
      <c r="CU80" s="69">
        <v>0</v>
      </c>
      <c r="CV80" s="69">
        <v>0</v>
      </c>
      <c r="CW80" s="69">
        <v>0</v>
      </c>
      <c r="CZ80" s="69">
        <v>0</v>
      </c>
      <c r="DA80" s="69">
        <v>0</v>
      </c>
      <c r="DB80" s="69">
        <v>0</v>
      </c>
      <c r="DC80" s="69">
        <v>0</v>
      </c>
      <c r="DD80" s="69">
        <v>0</v>
      </c>
      <c r="DE80" s="69">
        <v>0</v>
      </c>
      <c r="DF80" s="69">
        <v>0</v>
      </c>
      <c r="DG80" s="69">
        <v>1</v>
      </c>
      <c r="DI80" s="69" t="e">
        <f>INDEX(Sheet3!$E$78:$E$1130,MATCH(A80,Sheet3!$D$78:$D$1130,0))</f>
        <v>#N/A</v>
      </c>
      <c r="DJ80" s="69" t="str">
        <f t="shared" si="2"/>
        <v>skill_icons.ps_cure</v>
      </c>
      <c r="DK80" s="69" t="s">
        <v>407</v>
      </c>
      <c r="DL80" s="69"/>
      <c r="DM80" s="69" t="s">
        <v>239</v>
      </c>
      <c r="DN80" s="69" t="str">
        <f>"造成["&amp;INDEX(Sheet5!$L$2:$L$11,MATCH(BL80,Sheet5!$J$2:$J$11,0))&amp;":"&amp;BR80&amp;"*"&amp;BS80/1000&amp;"]"&amp;INDEX(Sheet5!$I$2:$I$4,MATCH(BR80,Sheet5!$H$2:$H$4,0))&amp;"的"&amp;INDEX(Sheet5!$K$2:$K$11,MATCH(BL80,Sheet5!$J$2:$J$11,0))</f>
        <v>造成[ui.cs_green:1*0.1]的治疗。</v>
      </c>
      <c r="DO80" s="69"/>
      <c r="DP80" s="69"/>
      <c r="DQ80" s="69"/>
      <c r="DR80" s="69" t="e">
        <f t="shared" si="0"/>
        <v>#N/A</v>
      </c>
      <c r="DS80" s="90" t="e">
        <f>MATCH(A80,Sheet5!D:D,0)</f>
        <v>#N/A</v>
      </c>
      <c r="DT80" s="94" t="e">
        <f>MATCH(A80,Sheet5!F:F,0)</f>
        <v>#N/A</v>
      </c>
      <c r="DU80" s="69">
        <v>0</v>
      </c>
      <c r="DV80" s="69">
        <v>0</v>
      </c>
      <c r="DW80" s="69">
        <v>0</v>
      </c>
      <c r="DX80" s="69">
        <v>0</v>
      </c>
      <c r="DY80" s="69">
        <v>0</v>
      </c>
    </row>
    <row r="81" spans="1:129" ht="14.25">
      <c r="A81" s="69">
        <v>10141</v>
      </c>
      <c r="B81" s="69">
        <v>0</v>
      </c>
      <c r="C81" s="69">
        <v>1</v>
      </c>
      <c r="D81" s="78" t="s">
        <v>408</v>
      </c>
      <c r="E81" s="78"/>
      <c r="F81" s="69" t="s">
        <v>409</v>
      </c>
      <c r="G81" s="69">
        <v>1</v>
      </c>
      <c r="H81" s="69" t="s">
        <v>395</v>
      </c>
      <c r="I81" s="69">
        <v>0</v>
      </c>
      <c r="J81" s="69">
        <v>450</v>
      </c>
      <c r="K81" s="69">
        <v>1000</v>
      </c>
      <c r="M81" s="69">
        <v>26</v>
      </c>
      <c r="N81" s="69" t="s">
        <v>410</v>
      </c>
      <c r="O81" s="69">
        <v>0</v>
      </c>
      <c r="P81" s="69">
        <v>1</v>
      </c>
      <c r="Q81" s="69">
        <v>1</v>
      </c>
      <c r="R81" s="69">
        <f t="shared" si="4"/>
        <v>1</v>
      </c>
      <c r="S81" s="69">
        <v>0</v>
      </c>
      <c r="T81" s="69">
        <v>0</v>
      </c>
      <c r="U81" s="69">
        <v>0</v>
      </c>
      <c r="V81" s="69">
        <v>0</v>
      </c>
      <c r="W81" s="69">
        <v>0</v>
      </c>
      <c r="X81" s="69">
        <v>20</v>
      </c>
      <c r="Y81" s="69">
        <v>20</v>
      </c>
      <c r="Z81" s="69">
        <v>0</v>
      </c>
      <c r="AA81" s="69">
        <v>2</v>
      </c>
      <c r="AB81" s="69">
        <v>31</v>
      </c>
      <c r="AC81" s="69">
        <v>0</v>
      </c>
      <c r="AD81" s="69">
        <v>0</v>
      </c>
      <c r="AE81" s="69">
        <v>0</v>
      </c>
      <c r="AF81" s="69">
        <v>10</v>
      </c>
      <c r="AG81" s="69">
        <v>0</v>
      </c>
      <c r="AH81" s="69">
        <v>9</v>
      </c>
      <c r="AI81" s="69">
        <v>0</v>
      </c>
      <c r="AJ81" s="69">
        <v>3</v>
      </c>
      <c r="AK81" s="69">
        <v>0</v>
      </c>
      <c r="AL81" s="69">
        <v>0</v>
      </c>
      <c r="AM81" s="69">
        <v>1</v>
      </c>
      <c r="AN81" s="69">
        <v>1</v>
      </c>
      <c r="AO81" s="69">
        <v>0</v>
      </c>
      <c r="AP81" s="69">
        <v>0</v>
      </c>
      <c r="AQ81" s="84">
        <v>0</v>
      </c>
      <c r="AR81" s="69">
        <v>0</v>
      </c>
      <c r="AS81" s="69">
        <v>0</v>
      </c>
      <c r="AT81" s="69">
        <v>0</v>
      </c>
      <c r="AU81" s="69">
        <v>0</v>
      </c>
      <c r="AV81" s="69">
        <v>0</v>
      </c>
      <c r="AW81" s="69">
        <v>0</v>
      </c>
      <c r="AX81" s="69">
        <v>0</v>
      </c>
      <c r="AY81" s="69">
        <v>0</v>
      </c>
      <c r="AZ81" s="69">
        <v>0</v>
      </c>
      <c r="BA81" s="69">
        <v>1</v>
      </c>
      <c r="BB81" s="69">
        <v>-1</v>
      </c>
      <c r="BC81" s="69">
        <v>0</v>
      </c>
      <c r="BD81" s="69">
        <v>0</v>
      </c>
      <c r="BE81" s="69">
        <v>0</v>
      </c>
      <c r="BF81" s="69">
        <v>0</v>
      </c>
      <c r="BG81" s="69">
        <v>0</v>
      </c>
      <c r="BH81" s="69">
        <v>0</v>
      </c>
      <c r="BI81" s="69" t="s">
        <v>411</v>
      </c>
      <c r="BK81" s="69">
        <v>3</v>
      </c>
      <c r="BL81" s="69">
        <v>3</v>
      </c>
      <c r="BM81" s="69">
        <v>2</v>
      </c>
      <c r="BN81" s="69">
        <v>31</v>
      </c>
      <c r="BO81" s="89">
        <v>0</v>
      </c>
      <c r="BP81" s="69">
        <v>1</v>
      </c>
      <c r="BQ81" s="69">
        <v>1</v>
      </c>
      <c r="BR81" s="69">
        <v>204</v>
      </c>
      <c r="BS81" s="69">
        <v>1000</v>
      </c>
      <c r="BT81" s="69">
        <v>0</v>
      </c>
      <c r="BU81" s="69">
        <v>0</v>
      </c>
      <c r="BV81" s="69">
        <v>1000</v>
      </c>
      <c r="BW81" s="69">
        <v>27</v>
      </c>
      <c r="BY81" s="69">
        <v>0</v>
      </c>
      <c r="BZ81" s="69">
        <v>0</v>
      </c>
      <c r="CA81" s="69">
        <v>31</v>
      </c>
      <c r="CB81" s="89">
        <v>0</v>
      </c>
      <c r="CC81" s="69">
        <v>0</v>
      </c>
      <c r="CD81" s="69">
        <v>0</v>
      </c>
      <c r="CE81" s="69">
        <v>0</v>
      </c>
      <c r="CF81" s="69">
        <v>0</v>
      </c>
      <c r="CG81" s="69">
        <v>0</v>
      </c>
      <c r="CH81" s="69">
        <v>0</v>
      </c>
      <c r="CI81" s="69">
        <v>0</v>
      </c>
      <c r="CJ81" s="69">
        <v>0</v>
      </c>
      <c r="CL81" s="69">
        <v>0</v>
      </c>
      <c r="CM81" s="69">
        <v>0</v>
      </c>
      <c r="CN81" s="69">
        <v>0</v>
      </c>
      <c r="CO81" s="89">
        <v>0</v>
      </c>
      <c r="CP81" s="69">
        <v>0</v>
      </c>
      <c r="CQ81" s="69">
        <v>0</v>
      </c>
      <c r="CR81" s="69">
        <v>0</v>
      </c>
      <c r="CS81" s="69">
        <v>0</v>
      </c>
      <c r="CT81" s="89">
        <v>0</v>
      </c>
      <c r="CU81" s="69">
        <v>0</v>
      </c>
      <c r="CV81" s="69">
        <v>0</v>
      </c>
      <c r="CW81" s="69">
        <v>0</v>
      </c>
      <c r="CZ81" s="69">
        <v>0</v>
      </c>
      <c r="DA81" s="69">
        <v>0</v>
      </c>
      <c r="DB81" s="69">
        <v>0</v>
      </c>
      <c r="DC81" s="69">
        <v>0</v>
      </c>
      <c r="DD81" s="69">
        <v>0</v>
      </c>
      <c r="DE81" s="69">
        <v>0</v>
      </c>
      <c r="DF81" s="69">
        <v>0</v>
      </c>
      <c r="DG81" s="69">
        <v>1</v>
      </c>
      <c r="DI81" s="69" t="e">
        <f>INDEX(Sheet3!$E$78:$E$1130,MATCH(A81,Sheet3!$D$78:$D$1130,0))</f>
        <v>#N/A</v>
      </c>
      <c r="DJ81" s="69" t="str">
        <f t="shared" si="2"/>
        <v>skill_icons.ps_hot_ray</v>
      </c>
      <c r="DK81" s="69" t="s">
        <v>412</v>
      </c>
      <c r="DL81" s="69"/>
      <c r="DM81" s="69" t="s">
        <v>239</v>
      </c>
      <c r="DN81" s="69" t="str">
        <f>"造成["&amp;INDEX(Sheet5!$L$2:$L$11,MATCH(BL81,Sheet5!$J$2:$J$11,0))&amp;":"&amp;BR81&amp;"*"&amp;BS81/1000&amp;"]"&amp;INDEX(Sheet5!$I$2:$I$4,MATCH(BR81,Sheet5!$H$2:$H$4,0))&amp;"的"&amp;INDEX(Sheet5!$K$2:$K$11,MATCH(BL81,Sheet5!$J$2:$J$11,0))</f>
        <v>造成[ui.cs_blue:204*1]的火系伤害。</v>
      </c>
      <c r="DO81" s="69"/>
      <c r="DP81" s="69"/>
      <c r="DQ81" s="69"/>
      <c r="DR81" s="69" t="e">
        <f t="shared" si="0"/>
        <v>#N/A</v>
      </c>
      <c r="DS81" s="90" t="e">
        <f>MATCH(A81,Sheet5!D:D,0)</f>
        <v>#N/A</v>
      </c>
      <c r="DT81" s="94" t="e">
        <f>MATCH(A81,Sheet5!F:F,0)</f>
        <v>#N/A</v>
      </c>
      <c r="DU81" s="69">
        <v>0</v>
      </c>
      <c r="DV81" s="69">
        <v>0</v>
      </c>
      <c r="DW81" s="69">
        <v>0</v>
      </c>
      <c r="DX81" s="69">
        <v>0</v>
      </c>
      <c r="DY81" s="69">
        <v>0</v>
      </c>
    </row>
    <row r="82" spans="1:129" ht="14.25">
      <c r="A82" s="69">
        <v>10151</v>
      </c>
      <c r="B82" s="69">
        <v>0</v>
      </c>
      <c r="C82" s="69">
        <v>1</v>
      </c>
      <c r="D82" s="78" t="s">
        <v>413</v>
      </c>
      <c r="E82" s="78"/>
      <c r="F82" s="69" t="s">
        <v>414</v>
      </c>
      <c r="G82" s="69">
        <v>1</v>
      </c>
      <c r="H82" s="69" t="s">
        <v>415</v>
      </c>
      <c r="I82" s="69">
        <v>0</v>
      </c>
      <c r="J82" s="69">
        <v>450</v>
      </c>
      <c r="K82" s="69">
        <v>1000</v>
      </c>
      <c r="L82" s="69" t="s">
        <v>416</v>
      </c>
      <c r="M82" s="69">
        <v>60</v>
      </c>
      <c r="N82" s="69" t="s">
        <v>417</v>
      </c>
      <c r="O82" s="69">
        <v>0</v>
      </c>
      <c r="P82" s="69">
        <v>1</v>
      </c>
      <c r="Q82" s="69">
        <v>1</v>
      </c>
      <c r="R82" s="69">
        <f t="shared" si="4"/>
        <v>1</v>
      </c>
      <c r="S82" s="69">
        <v>0</v>
      </c>
      <c r="T82" s="69">
        <v>0</v>
      </c>
      <c r="U82" s="69">
        <v>0</v>
      </c>
      <c r="V82" s="69">
        <v>0</v>
      </c>
      <c r="W82" s="69">
        <v>0</v>
      </c>
      <c r="X82" s="69">
        <v>20</v>
      </c>
      <c r="Y82" s="69">
        <v>20</v>
      </c>
      <c r="Z82" s="69">
        <v>0</v>
      </c>
      <c r="AA82" s="69">
        <v>2</v>
      </c>
      <c r="AB82" s="69">
        <v>31</v>
      </c>
      <c r="AC82" s="69">
        <v>0</v>
      </c>
      <c r="AD82" s="69">
        <v>0</v>
      </c>
      <c r="AE82" s="69">
        <v>0</v>
      </c>
      <c r="AF82" s="69">
        <v>10</v>
      </c>
      <c r="AG82" s="69">
        <v>0</v>
      </c>
      <c r="AH82" s="69">
        <v>9</v>
      </c>
      <c r="AI82" s="69">
        <v>0</v>
      </c>
      <c r="AJ82" s="69">
        <v>3</v>
      </c>
      <c r="AK82" s="69">
        <v>0</v>
      </c>
      <c r="AL82" s="69">
        <v>0</v>
      </c>
      <c r="AM82" s="69">
        <v>1</v>
      </c>
      <c r="AN82" s="69">
        <v>1</v>
      </c>
      <c r="AO82" s="69">
        <v>0</v>
      </c>
      <c r="AP82" s="69">
        <v>0</v>
      </c>
      <c r="AQ82" s="84">
        <v>0</v>
      </c>
      <c r="AR82" s="69">
        <v>0</v>
      </c>
      <c r="AS82" s="69">
        <v>0</v>
      </c>
      <c r="AT82" s="69">
        <v>0</v>
      </c>
      <c r="AU82" s="69">
        <v>0</v>
      </c>
      <c r="AV82" s="69">
        <v>0</v>
      </c>
      <c r="AW82" s="69">
        <v>0</v>
      </c>
      <c r="AX82" s="69">
        <v>0</v>
      </c>
      <c r="AY82" s="69">
        <v>0</v>
      </c>
      <c r="AZ82" s="69">
        <v>0</v>
      </c>
      <c r="BA82" s="69">
        <v>1</v>
      </c>
      <c r="BB82" s="69">
        <v>-1</v>
      </c>
      <c r="BC82" s="69">
        <v>0</v>
      </c>
      <c r="BD82" s="69">
        <v>0</v>
      </c>
      <c r="BE82" s="69">
        <v>0</v>
      </c>
      <c r="BF82" s="69">
        <v>0</v>
      </c>
      <c r="BG82" s="69">
        <v>0</v>
      </c>
      <c r="BH82" s="69">
        <v>0</v>
      </c>
      <c r="BI82" s="69" t="s">
        <v>411</v>
      </c>
      <c r="BK82" s="69">
        <v>3</v>
      </c>
      <c r="BL82" s="69">
        <v>3</v>
      </c>
      <c r="BM82" s="69">
        <v>2</v>
      </c>
      <c r="BN82" s="69">
        <v>31</v>
      </c>
      <c r="BO82" s="89">
        <v>0</v>
      </c>
      <c r="BP82" s="69">
        <v>1</v>
      </c>
      <c r="BQ82" s="69">
        <v>1</v>
      </c>
      <c r="BR82" s="69">
        <v>204</v>
      </c>
      <c r="BS82" s="69">
        <v>1000</v>
      </c>
      <c r="BT82" s="69">
        <v>0</v>
      </c>
      <c r="BU82" s="69">
        <v>0</v>
      </c>
      <c r="BV82" s="69">
        <v>1000</v>
      </c>
      <c r="BW82" s="69">
        <v>27</v>
      </c>
      <c r="BY82" s="69">
        <v>0</v>
      </c>
      <c r="BZ82" s="69">
        <v>0</v>
      </c>
      <c r="CA82" s="69">
        <v>31</v>
      </c>
      <c r="CB82" s="89">
        <v>0</v>
      </c>
      <c r="CC82" s="69">
        <v>0</v>
      </c>
      <c r="CD82" s="69">
        <v>0</v>
      </c>
      <c r="CE82" s="69">
        <v>0</v>
      </c>
      <c r="CF82" s="69">
        <v>0</v>
      </c>
      <c r="CG82" s="69">
        <v>0</v>
      </c>
      <c r="CH82" s="69">
        <v>0</v>
      </c>
      <c r="CI82" s="69">
        <v>0</v>
      </c>
      <c r="CJ82" s="69">
        <v>0</v>
      </c>
      <c r="CL82" s="69">
        <v>0</v>
      </c>
      <c r="CM82" s="69">
        <v>0</v>
      </c>
      <c r="CN82" s="69">
        <v>0</v>
      </c>
      <c r="CO82" s="89">
        <v>0</v>
      </c>
      <c r="CP82" s="69">
        <v>0</v>
      </c>
      <c r="CQ82" s="69">
        <v>0</v>
      </c>
      <c r="CR82" s="69">
        <v>0</v>
      </c>
      <c r="CS82" s="69">
        <v>0</v>
      </c>
      <c r="CT82" s="89">
        <v>0</v>
      </c>
      <c r="CU82" s="69">
        <v>0</v>
      </c>
      <c r="CV82" s="69">
        <v>0</v>
      </c>
      <c r="CW82" s="69">
        <v>0</v>
      </c>
      <c r="CZ82" s="69">
        <v>0</v>
      </c>
      <c r="DA82" s="69">
        <v>0</v>
      </c>
      <c r="DB82" s="69">
        <v>0</v>
      </c>
      <c r="DC82" s="69">
        <v>0</v>
      </c>
      <c r="DD82" s="69">
        <v>0</v>
      </c>
      <c r="DE82" s="69">
        <v>0</v>
      </c>
      <c r="DF82" s="69">
        <v>0</v>
      </c>
      <c r="DG82" s="69">
        <v>1</v>
      </c>
      <c r="DI82" s="69" t="e">
        <f>INDEX(Sheet3!$E$78:$E$1130,MATCH(A82,Sheet3!$D$78:$D$1130,0))</f>
        <v>#N/A</v>
      </c>
      <c r="DJ82" s="69" t="str">
        <f t="shared" si="2"/>
        <v>skill_icons.ps_summon</v>
      </c>
      <c r="DK82" s="69" t="s">
        <v>418</v>
      </c>
      <c r="DL82" s="69"/>
      <c r="DM82" s="69" t="s">
        <v>239</v>
      </c>
      <c r="DN82" s="69" t="str">
        <f>"造成["&amp;INDEX(Sheet5!$L$2:$L$11,MATCH(BL82,Sheet5!$J$2:$J$11,0))&amp;":"&amp;BR82&amp;"*"&amp;BS82/1000&amp;"]"&amp;INDEX(Sheet5!$I$2:$I$4,MATCH(BR82,Sheet5!$H$2:$H$4,0))&amp;"的"&amp;INDEX(Sheet5!$K$2:$K$11,MATCH(BL82,Sheet5!$J$2:$J$11,0))</f>
        <v>造成[ui.cs_blue:204*1]的火系伤害。</v>
      </c>
      <c r="DO82" s="69"/>
      <c r="DP82" s="69"/>
      <c r="DQ82" s="69"/>
      <c r="DR82" s="69" t="e">
        <f t="shared" si="0"/>
        <v>#N/A</v>
      </c>
      <c r="DS82" s="90" t="e">
        <f>MATCH(A82,Sheet5!D:D,0)</f>
        <v>#N/A</v>
      </c>
      <c r="DT82" s="94" t="e">
        <f>MATCH(A82,Sheet5!F:F,0)</f>
        <v>#N/A</v>
      </c>
      <c r="DU82" s="69">
        <v>0</v>
      </c>
      <c r="DV82" s="69">
        <v>0</v>
      </c>
      <c r="DW82" s="69">
        <v>0</v>
      </c>
      <c r="DX82" s="69">
        <v>0</v>
      </c>
      <c r="DY82" s="69">
        <v>0</v>
      </c>
    </row>
    <row r="83" spans="1:129" ht="14.25">
      <c r="A83" s="69">
        <v>10161</v>
      </c>
      <c r="B83" s="69">
        <v>0</v>
      </c>
      <c r="C83" s="69">
        <v>1</v>
      </c>
      <c r="D83" s="78" t="s">
        <v>419</v>
      </c>
      <c r="E83" s="78"/>
      <c r="F83" s="69" t="s">
        <v>414</v>
      </c>
      <c r="G83" s="69">
        <v>1</v>
      </c>
      <c r="H83" s="69" t="s">
        <v>415</v>
      </c>
      <c r="I83" s="69">
        <v>0</v>
      </c>
      <c r="J83" s="69">
        <v>450</v>
      </c>
      <c r="K83" s="69">
        <v>1000</v>
      </c>
      <c r="L83" s="69" t="s">
        <v>416</v>
      </c>
      <c r="M83" s="69">
        <v>60</v>
      </c>
      <c r="N83" s="69" t="s">
        <v>417</v>
      </c>
      <c r="O83" s="69">
        <v>0</v>
      </c>
      <c r="P83" s="69">
        <v>1</v>
      </c>
      <c r="Q83" s="69">
        <v>1</v>
      </c>
      <c r="R83" s="69">
        <f t="shared" si="4"/>
        <v>1</v>
      </c>
      <c r="S83" s="69">
        <v>0</v>
      </c>
      <c r="T83" s="69">
        <v>0</v>
      </c>
      <c r="U83" s="69">
        <v>0</v>
      </c>
      <c r="V83" s="69">
        <v>0</v>
      </c>
      <c r="W83" s="69">
        <v>0</v>
      </c>
      <c r="X83" s="69">
        <v>20</v>
      </c>
      <c r="Y83" s="69">
        <v>20</v>
      </c>
      <c r="Z83" s="69">
        <v>0</v>
      </c>
      <c r="AA83" s="69">
        <v>2</v>
      </c>
      <c r="AB83" s="69">
        <v>31</v>
      </c>
      <c r="AC83" s="69">
        <v>0</v>
      </c>
      <c r="AD83" s="69">
        <v>0</v>
      </c>
      <c r="AE83" s="69">
        <v>0</v>
      </c>
      <c r="AF83" s="69">
        <v>10</v>
      </c>
      <c r="AG83" s="69">
        <v>0</v>
      </c>
      <c r="AH83" s="69">
        <v>9</v>
      </c>
      <c r="AI83" s="69">
        <v>0</v>
      </c>
      <c r="AJ83" s="69">
        <v>3</v>
      </c>
      <c r="AK83" s="69">
        <v>0</v>
      </c>
      <c r="AL83" s="69">
        <v>0</v>
      </c>
      <c r="AM83" s="69">
        <v>1</v>
      </c>
      <c r="AN83" s="69">
        <v>1</v>
      </c>
      <c r="AO83" s="69">
        <v>0</v>
      </c>
      <c r="AP83" s="69">
        <v>0</v>
      </c>
      <c r="AQ83" s="84">
        <v>0</v>
      </c>
      <c r="AR83" s="69">
        <v>0</v>
      </c>
      <c r="AS83" s="69">
        <v>0</v>
      </c>
      <c r="AT83" s="69">
        <v>0</v>
      </c>
      <c r="AU83" s="69">
        <v>0</v>
      </c>
      <c r="AV83" s="69">
        <v>0</v>
      </c>
      <c r="AW83" s="69">
        <v>0</v>
      </c>
      <c r="AX83" s="69">
        <v>0</v>
      </c>
      <c r="AY83" s="69">
        <v>0</v>
      </c>
      <c r="AZ83" s="69">
        <v>0</v>
      </c>
      <c r="BA83" s="69">
        <v>1</v>
      </c>
      <c r="BB83" s="69">
        <v>-1</v>
      </c>
      <c r="BC83" s="69">
        <v>0</v>
      </c>
      <c r="BD83" s="69">
        <v>0</v>
      </c>
      <c r="BE83" s="69">
        <v>0</v>
      </c>
      <c r="BF83" s="69">
        <v>0</v>
      </c>
      <c r="BG83" s="69">
        <v>0</v>
      </c>
      <c r="BH83" s="69">
        <v>0</v>
      </c>
      <c r="BI83" s="69" t="s">
        <v>411</v>
      </c>
      <c r="BK83" s="69">
        <v>3</v>
      </c>
      <c r="BL83" s="69">
        <v>3</v>
      </c>
      <c r="BM83" s="69">
        <v>2</v>
      </c>
      <c r="BN83" s="69">
        <v>31</v>
      </c>
      <c r="BO83" s="89">
        <v>0</v>
      </c>
      <c r="BP83" s="69">
        <v>1</v>
      </c>
      <c r="BQ83" s="69">
        <v>1</v>
      </c>
      <c r="BR83" s="69">
        <v>204</v>
      </c>
      <c r="BS83" s="69">
        <v>1000</v>
      </c>
      <c r="BT83" s="69">
        <v>0</v>
      </c>
      <c r="BU83" s="69">
        <v>0</v>
      </c>
      <c r="BV83" s="69">
        <v>1000</v>
      </c>
      <c r="BW83" s="69">
        <v>27</v>
      </c>
      <c r="BY83" s="69">
        <v>0</v>
      </c>
      <c r="BZ83" s="69">
        <v>0</v>
      </c>
      <c r="CA83" s="69">
        <v>31</v>
      </c>
      <c r="CB83" s="89">
        <v>0</v>
      </c>
      <c r="CC83" s="69">
        <v>0</v>
      </c>
      <c r="CD83" s="69">
        <v>0</v>
      </c>
      <c r="CE83" s="69">
        <v>0</v>
      </c>
      <c r="CF83" s="69">
        <v>0</v>
      </c>
      <c r="CG83" s="69">
        <v>0</v>
      </c>
      <c r="CH83" s="69">
        <v>0</v>
      </c>
      <c r="CI83" s="69">
        <v>0</v>
      </c>
      <c r="CJ83" s="69">
        <v>0</v>
      </c>
      <c r="CL83" s="69">
        <v>0</v>
      </c>
      <c r="CM83" s="69">
        <v>0</v>
      </c>
      <c r="CN83" s="69">
        <v>0</v>
      </c>
      <c r="CO83" s="89">
        <v>0</v>
      </c>
      <c r="CP83" s="69">
        <v>0</v>
      </c>
      <c r="CQ83" s="69">
        <v>0</v>
      </c>
      <c r="CR83" s="69">
        <v>0</v>
      </c>
      <c r="CS83" s="69">
        <v>0</v>
      </c>
      <c r="CT83" s="89">
        <v>0</v>
      </c>
      <c r="CU83" s="69">
        <v>0</v>
      </c>
      <c r="CV83" s="69">
        <v>0</v>
      </c>
      <c r="CW83" s="69">
        <v>0</v>
      </c>
      <c r="CZ83" s="69">
        <v>0</v>
      </c>
      <c r="DA83" s="69">
        <v>0</v>
      </c>
      <c r="DB83" s="69">
        <v>0</v>
      </c>
      <c r="DC83" s="69">
        <v>0</v>
      </c>
      <c r="DD83" s="69">
        <v>0</v>
      </c>
      <c r="DE83" s="69">
        <v>0</v>
      </c>
      <c r="DF83" s="69">
        <v>0</v>
      </c>
      <c r="DG83" s="69">
        <v>1</v>
      </c>
      <c r="DI83" s="69" t="e">
        <f>INDEX(Sheet3!$E$78:$E$1130,MATCH(A83,Sheet3!$D$78:$D$1130,0))</f>
        <v>#N/A</v>
      </c>
      <c r="DJ83" s="69" t="str">
        <f t="shared" si="2"/>
        <v>skill_icons.ps_summon</v>
      </c>
      <c r="DK83" s="69" t="s">
        <v>420</v>
      </c>
      <c r="DL83" s="69"/>
      <c r="DM83" s="69" t="s">
        <v>239</v>
      </c>
      <c r="DN83" s="69" t="str">
        <f>"造成["&amp;INDEX(Sheet5!$L$2:$L$11,MATCH(BL83,Sheet5!$J$2:$J$11,0))&amp;":"&amp;BR83&amp;"*"&amp;BS83/1000&amp;"]"&amp;INDEX(Sheet5!$I$2:$I$4,MATCH(BR83,Sheet5!$H$2:$H$4,0))&amp;"的"&amp;INDEX(Sheet5!$K$2:$K$11,MATCH(BL83,Sheet5!$J$2:$J$11,0))</f>
        <v>造成[ui.cs_blue:204*1]的火系伤害。</v>
      </c>
      <c r="DO83" s="69"/>
      <c r="DP83" s="69"/>
      <c r="DQ83" s="69"/>
      <c r="DR83" s="69" t="e">
        <f t="shared" si="0"/>
        <v>#N/A</v>
      </c>
      <c r="DS83" s="90" t="e">
        <f>MATCH(A83,Sheet5!D:D,0)</f>
        <v>#N/A</v>
      </c>
      <c r="DT83" s="94" t="e">
        <f>MATCH(A83,Sheet5!F:F,0)</f>
        <v>#N/A</v>
      </c>
      <c r="DU83" s="69">
        <v>0</v>
      </c>
      <c r="DV83" s="69">
        <v>0</v>
      </c>
      <c r="DW83" s="69">
        <v>0</v>
      </c>
      <c r="DX83" s="69">
        <v>0</v>
      </c>
      <c r="DY83" s="69">
        <v>0</v>
      </c>
    </row>
    <row r="84" spans="1:129" ht="14.25">
      <c r="A84" s="69">
        <v>10171</v>
      </c>
      <c r="B84" s="69">
        <v>0</v>
      </c>
      <c r="C84" s="69">
        <v>1</v>
      </c>
      <c r="D84" s="78" t="s">
        <v>421</v>
      </c>
      <c r="E84" s="78" t="s">
        <v>422</v>
      </c>
      <c r="F84" s="69" t="s">
        <v>423</v>
      </c>
      <c r="G84" s="69">
        <v>1</v>
      </c>
      <c r="H84" s="69" t="s">
        <v>424</v>
      </c>
      <c r="I84" s="69">
        <v>0</v>
      </c>
      <c r="J84" s="69">
        <v>0</v>
      </c>
      <c r="K84" s="69">
        <v>1000</v>
      </c>
      <c r="L84" s="69" t="s">
        <v>416</v>
      </c>
      <c r="M84" s="69">
        <v>0</v>
      </c>
      <c r="N84" s="69" t="s">
        <v>297</v>
      </c>
      <c r="O84" s="69">
        <v>0</v>
      </c>
      <c r="P84" s="69">
        <v>1</v>
      </c>
      <c r="Q84" s="69">
        <v>0</v>
      </c>
      <c r="R84" s="69">
        <f t="shared" si="4"/>
        <v>1</v>
      </c>
      <c r="S84" s="69">
        <v>0</v>
      </c>
      <c r="T84" s="69">
        <v>0</v>
      </c>
      <c r="U84" s="69">
        <v>0</v>
      </c>
      <c r="V84" s="69">
        <v>0</v>
      </c>
      <c r="W84" s="69">
        <v>0</v>
      </c>
      <c r="X84" s="69">
        <v>80</v>
      </c>
      <c r="Y84" s="69">
        <v>80</v>
      </c>
      <c r="Z84" s="69">
        <v>5000</v>
      </c>
      <c r="AA84" s="69">
        <v>2</v>
      </c>
      <c r="AB84" s="69">
        <v>31</v>
      </c>
      <c r="AC84" s="69">
        <v>0</v>
      </c>
      <c r="AD84" s="69">
        <v>0</v>
      </c>
      <c r="AE84" s="69">
        <v>0</v>
      </c>
      <c r="AF84" s="69">
        <v>1</v>
      </c>
      <c r="AG84" s="69">
        <v>0</v>
      </c>
      <c r="AH84" s="69">
        <v>9</v>
      </c>
      <c r="AI84" s="69">
        <v>58</v>
      </c>
      <c r="AJ84" s="69">
        <v>0</v>
      </c>
      <c r="AK84" s="69">
        <v>0</v>
      </c>
      <c r="AL84" s="69">
        <v>0</v>
      </c>
      <c r="AM84" s="69">
        <v>1</v>
      </c>
      <c r="AN84" s="69">
        <v>1</v>
      </c>
      <c r="AO84" s="69">
        <v>1</v>
      </c>
      <c r="AP84" s="69">
        <v>3</v>
      </c>
      <c r="AQ84" s="84">
        <v>15</v>
      </c>
      <c r="AR84" s="69">
        <v>2</v>
      </c>
      <c r="AS84" s="69">
        <v>0</v>
      </c>
      <c r="AT84" s="69">
        <v>0</v>
      </c>
      <c r="AU84" s="69">
        <v>0</v>
      </c>
      <c r="AV84" s="69">
        <v>0</v>
      </c>
      <c r="AW84" s="69">
        <v>0</v>
      </c>
      <c r="AX84" s="69">
        <v>0</v>
      </c>
      <c r="AY84" s="69">
        <v>0</v>
      </c>
      <c r="AZ84" s="69">
        <v>0</v>
      </c>
      <c r="BA84" s="69">
        <v>0</v>
      </c>
      <c r="BB84" s="69">
        <v>0</v>
      </c>
      <c r="BC84" s="69">
        <v>0</v>
      </c>
      <c r="BD84" s="69">
        <v>0</v>
      </c>
      <c r="BE84" s="69">
        <v>0</v>
      </c>
      <c r="BF84" s="69">
        <v>0</v>
      </c>
      <c r="BG84" s="69">
        <v>500</v>
      </c>
      <c r="BH84" s="69">
        <v>0</v>
      </c>
      <c r="BK84" s="69">
        <v>3</v>
      </c>
      <c r="BL84" s="69">
        <v>10</v>
      </c>
      <c r="BM84" s="69">
        <v>2</v>
      </c>
      <c r="BN84" s="69">
        <v>31</v>
      </c>
      <c r="BO84" s="89">
        <v>0</v>
      </c>
      <c r="BP84" s="69">
        <v>1</v>
      </c>
      <c r="BQ84" s="69">
        <v>1</v>
      </c>
      <c r="BR84" s="69">
        <v>1</v>
      </c>
      <c r="BS84" s="69">
        <v>2401</v>
      </c>
      <c r="BT84" s="69">
        <v>0</v>
      </c>
      <c r="BU84" s="69">
        <v>0</v>
      </c>
      <c r="BV84" s="69">
        <v>1000</v>
      </c>
      <c r="BW84" s="69">
        <v>21</v>
      </c>
      <c r="BY84" s="69">
        <v>3</v>
      </c>
      <c r="BZ84" s="69">
        <v>2</v>
      </c>
      <c r="CA84" s="69">
        <v>31</v>
      </c>
      <c r="CB84" s="89">
        <v>0</v>
      </c>
      <c r="CC84" s="69">
        <v>1</v>
      </c>
      <c r="CD84" s="69">
        <v>1</v>
      </c>
      <c r="CE84" s="69">
        <v>204</v>
      </c>
      <c r="CF84" s="69">
        <v>800</v>
      </c>
      <c r="CG84" s="69">
        <v>0</v>
      </c>
      <c r="CH84" s="69">
        <v>0</v>
      </c>
      <c r="CI84" s="69">
        <v>1000</v>
      </c>
      <c r="CJ84" s="69">
        <v>0</v>
      </c>
      <c r="CL84" s="69">
        <v>0</v>
      </c>
      <c r="CM84" s="69">
        <v>0</v>
      </c>
      <c r="CN84" s="69">
        <v>0</v>
      </c>
      <c r="CO84" s="89">
        <v>0</v>
      </c>
      <c r="CP84" s="69">
        <v>0</v>
      </c>
      <c r="CQ84" s="69">
        <v>0</v>
      </c>
      <c r="CR84" s="69">
        <v>0</v>
      </c>
      <c r="CS84" s="69">
        <v>0</v>
      </c>
      <c r="CT84" s="89">
        <v>0</v>
      </c>
      <c r="CU84" s="69">
        <v>0</v>
      </c>
      <c r="CV84" s="69">
        <v>0</v>
      </c>
      <c r="CW84" s="69">
        <v>0</v>
      </c>
      <c r="CZ84" s="69">
        <v>0</v>
      </c>
      <c r="DA84" s="69">
        <v>0</v>
      </c>
      <c r="DB84" s="69">
        <v>0</v>
      </c>
      <c r="DC84" s="69">
        <v>0</v>
      </c>
      <c r="DD84" s="69">
        <v>0</v>
      </c>
      <c r="DE84" s="69">
        <v>0</v>
      </c>
      <c r="DF84" s="69">
        <v>0</v>
      </c>
      <c r="DG84" s="69">
        <v>1</v>
      </c>
      <c r="DI84" s="69" t="e">
        <f>INDEX(Sheet3!$E$78:$E$1130,MATCH(A84,Sheet3!$D$78:$D$1130,0))</f>
        <v>#N/A</v>
      </c>
      <c r="DJ84" s="69" t="str">
        <f t="shared" si="2"/>
        <v>item.ps_voodoo</v>
      </c>
      <c r="DK84" s="69" t="s">
        <v>425</v>
      </c>
      <c r="DL84" s="69"/>
      <c r="DM84" s="69" t="s">
        <v>426</v>
      </c>
      <c r="DN84" s="69" t="e">
        <f>"造成["&amp;INDEX(Sheet5!$L$2:$L$11,MATCH(BL84,Sheet5!$J$2:$J$11,0))&amp;":"&amp;BR84&amp;"*"&amp;BS84/1000&amp;"]"&amp;INDEX(Sheet5!$I$2:$I$4,MATCH(BR84,Sheet5!$H$2:$H$4,0))&amp;"的"&amp;INDEX(Sheet5!$K$2:$K$11,MATCH(BL84,Sheet5!$J$2:$J$11,0))</f>
        <v>#N/A</v>
      </c>
      <c r="DO84" s="69"/>
      <c r="DP84" s="69"/>
      <c r="DQ84" s="69"/>
      <c r="DR84" s="69" t="e">
        <f t="shared" si="0"/>
        <v>#N/A</v>
      </c>
      <c r="DS84" s="90" t="e">
        <f>MATCH(A84,Sheet5!D:D,0)</f>
        <v>#N/A</v>
      </c>
      <c r="DT84" s="94" t="e">
        <f>MATCH(A84,Sheet5!F:F,0)</f>
        <v>#N/A</v>
      </c>
      <c r="DU84" s="69">
        <v>0</v>
      </c>
      <c r="DV84" s="69">
        <v>0</v>
      </c>
      <c r="DW84" s="69">
        <v>0</v>
      </c>
      <c r="DX84" s="69">
        <v>0</v>
      </c>
      <c r="DY84" s="69">
        <v>0</v>
      </c>
    </row>
    <row r="85" spans="1:129" ht="14.25">
      <c r="A85" s="69">
        <v>10181</v>
      </c>
      <c r="B85" s="69">
        <v>0</v>
      </c>
      <c r="C85" s="69">
        <v>1</v>
      </c>
      <c r="D85" s="78" t="s">
        <v>427</v>
      </c>
      <c r="E85" s="78"/>
      <c r="F85" s="69" t="s">
        <v>428</v>
      </c>
      <c r="G85" s="69">
        <v>1</v>
      </c>
      <c r="H85" s="69" t="s">
        <v>429</v>
      </c>
      <c r="I85" s="69">
        <v>0</v>
      </c>
      <c r="J85" s="69">
        <v>0</v>
      </c>
      <c r="K85" s="69">
        <v>1000</v>
      </c>
      <c r="M85" s="69">
        <v>34</v>
      </c>
      <c r="O85" s="69">
        <v>0</v>
      </c>
      <c r="P85" s="69">
        <v>1</v>
      </c>
      <c r="Q85" s="69">
        <v>0</v>
      </c>
      <c r="R85" s="69">
        <f t="shared" ref="R85" si="5">IF(S85&gt;0,2,1)</f>
        <v>1</v>
      </c>
      <c r="S85" s="69">
        <v>0</v>
      </c>
      <c r="T85" s="69">
        <v>0</v>
      </c>
      <c r="U85" s="69">
        <v>0</v>
      </c>
      <c r="V85" s="69">
        <v>0</v>
      </c>
      <c r="W85" s="69">
        <v>0</v>
      </c>
      <c r="X85" s="69">
        <v>70</v>
      </c>
      <c r="Y85" s="69">
        <v>70</v>
      </c>
      <c r="Z85" s="69">
        <v>0</v>
      </c>
      <c r="AA85" s="69">
        <v>1</v>
      </c>
      <c r="AB85" s="69">
        <v>31</v>
      </c>
      <c r="AC85" s="69">
        <v>0</v>
      </c>
      <c r="AD85" s="69">
        <v>0</v>
      </c>
      <c r="AE85" s="69">
        <v>0</v>
      </c>
      <c r="AF85" s="69">
        <v>1</v>
      </c>
      <c r="AG85" s="69">
        <v>0</v>
      </c>
      <c r="AH85" s="69">
        <v>0</v>
      </c>
      <c r="AI85" s="69">
        <v>0</v>
      </c>
      <c r="AJ85" s="69">
        <v>0</v>
      </c>
      <c r="AK85" s="69">
        <v>0</v>
      </c>
      <c r="AL85" s="69">
        <v>0</v>
      </c>
      <c r="AM85" s="69">
        <v>1</v>
      </c>
      <c r="AN85" s="69">
        <v>1</v>
      </c>
      <c r="AO85" s="69">
        <v>0</v>
      </c>
      <c r="AP85" s="69">
        <v>0</v>
      </c>
      <c r="AQ85" s="84">
        <v>0</v>
      </c>
      <c r="AR85" s="69">
        <v>0</v>
      </c>
      <c r="AS85" s="69">
        <v>0</v>
      </c>
      <c r="AT85" s="69">
        <v>0</v>
      </c>
      <c r="AU85" s="69">
        <v>0</v>
      </c>
      <c r="AV85" s="69">
        <v>0</v>
      </c>
      <c r="AW85" s="69">
        <v>4</v>
      </c>
      <c r="AX85" s="69">
        <v>1</v>
      </c>
      <c r="AY85" s="69">
        <v>5000</v>
      </c>
      <c r="AZ85" s="69">
        <v>1000</v>
      </c>
      <c r="BA85" s="69">
        <v>0</v>
      </c>
      <c r="BB85" s="69">
        <v>0</v>
      </c>
      <c r="BC85" s="69">
        <v>0</v>
      </c>
      <c r="BD85" s="69">
        <v>0</v>
      </c>
      <c r="BE85" s="69">
        <v>0</v>
      </c>
      <c r="BF85" s="69">
        <v>0</v>
      </c>
      <c r="BG85" s="69">
        <v>0</v>
      </c>
      <c r="BH85" s="69">
        <v>0</v>
      </c>
      <c r="BK85" s="69">
        <v>3</v>
      </c>
      <c r="BL85" s="69">
        <v>5</v>
      </c>
      <c r="BM85" s="69">
        <v>2</v>
      </c>
      <c r="BN85" s="69">
        <v>31</v>
      </c>
      <c r="BO85" s="89">
        <v>0</v>
      </c>
      <c r="BP85" s="69">
        <v>2</v>
      </c>
      <c r="BQ85" s="69">
        <v>5</v>
      </c>
      <c r="BR85" s="69">
        <v>1</v>
      </c>
      <c r="BS85" s="69">
        <v>20</v>
      </c>
      <c r="BT85" s="69">
        <v>0</v>
      </c>
      <c r="BU85" s="69">
        <v>0</v>
      </c>
      <c r="BV85" s="69">
        <v>1000</v>
      </c>
      <c r="BW85" s="69">
        <v>0</v>
      </c>
      <c r="BY85" s="69">
        <v>10</v>
      </c>
      <c r="BZ85" s="69">
        <v>2</v>
      </c>
      <c r="CA85" s="69">
        <v>31</v>
      </c>
      <c r="CB85" s="89">
        <v>0</v>
      </c>
      <c r="CC85" s="69">
        <v>1</v>
      </c>
      <c r="CD85" s="69">
        <v>1</v>
      </c>
      <c r="CE85" s="69">
        <v>1</v>
      </c>
      <c r="CF85" s="69">
        <v>901</v>
      </c>
      <c r="CG85" s="69">
        <v>0</v>
      </c>
      <c r="CH85" s="69">
        <v>0</v>
      </c>
      <c r="CI85" s="69">
        <v>1000</v>
      </c>
      <c r="CJ85" s="69">
        <v>0</v>
      </c>
      <c r="CL85" s="69">
        <v>0</v>
      </c>
      <c r="CM85" s="69">
        <v>0</v>
      </c>
      <c r="CN85" s="69">
        <v>0</v>
      </c>
      <c r="CO85" s="89">
        <v>0</v>
      </c>
      <c r="CP85" s="69">
        <v>0</v>
      </c>
      <c r="CQ85" s="69">
        <v>0</v>
      </c>
      <c r="CR85" s="69">
        <v>0</v>
      </c>
      <c r="CS85" s="69">
        <v>0</v>
      </c>
      <c r="CT85" s="89">
        <v>0</v>
      </c>
      <c r="CU85" s="69">
        <v>0</v>
      </c>
      <c r="CV85" s="69">
        <v>0</v>
      </c>
      <c r="CW85" s="69">
        <v>0</v>
      </c>
      <c r="CZ85" s="69">
        <v>0</v>
      </c>
      <c r="DA85" s="69">
        <v>0</v>
      </c>
      <c r="DB85" s="69">
        <v>0</v>
      </c>
      <c r="DC85" s="69">
        <v>0</v>
      </c>
      <c r="DD85" s="69">
        <v>0</v>
      </c>
      <c r="DE85" s="69">
        <v>0</v>
      </c>
      <c r="DF85" s="69">
        <v>0</v>
      </c>
      <c r="DG85" s="69">
        <v>1</v>
      </c>
      <c r="DI85" s="69" t="e">
        <f>INDEX(Sheet3!$E$78:$E$1130,MATCH(A85,Sheet3!$D$78:$D$1130,0))</f>
        <v>#N/A</v>
      </c>
      <c r="DJ85" s="69" t="str">
        <f t="shared" si="2"/>
        <v>skill_icons.ps_earthquake</v>
      </c>
      <c r="DK85" s="69" t="s">
        <v>430</v>
      </c>
      <c r="DL85" s="69"/>
      <c r="DM85" s="69" t="s">
        <v>239</v>
      </c>
      <c r="DN85" s="69" t="str">
        <f>"造成["&amp;INDEX(Sheet5!$L$2:$L$11,MATCH(BL85,Sheet5!$J$2:$J$11,0))&amp;":"&amp;BR85&amp;"*"&amp;BS85/1000&amp;"]"&amp;INDEX(Sheet5!$I$2:$I$4,MATCH(BR85,Sheet5!$H$2:$H$4,0))&amp;"的"&amp;INDEX(Sheet5!$K$2:$K$11,MATCH(BL85,Sheet5!$J$2:$J$11,0))</f>
        <v>造成[ui.cs_blue:1*0.02]的雷系伤害。</v>
      </c>
      <c r="DO85" s="69"/>
      <c r="DP85" s="69"/>
      <c r="DQ85" s="69"/>
      <c r="DR85" s="69" t="e">
        <f t="shared" si="0"/>
        <v>#N/A</v>
      </c>
      <c r="DS85" s="90" t="e">
        <f>MATCH(A85,Sheet5!D:D,0)</f>
        <v>#N/A</v>
      </c>
      <c r="DT85" s="94" t="e">
        <f>MATCH(A85,Sheet5!F:F,0)</f>
        <v>#N/A</v>
      </c>
      <c r="DU85" s="69">
        <v>0</v>
      </c>
      <c r="DV85" s="69">
        <v>0</v>
      </c>
      <c r="DW85" s="69">
        <v>0</v>
      </c>
      <c r="DX85" s="69">
        <v>0</v>
      </c>
      <c r="DY85" s="69">
        <v>0</v>
      </c>
    </row>
    <row r="86" spans="1:129" ht="14.25">
      <c r="A86" s="69">
        <v>10191</v>
      </c>
      <c r="B86" s="69">
        <v>0</v>
      </c>
      <c r="C86" s="69">
        <v>1</v>
      </c>
      <c r="D86" s="78" t="s">
        <v>431</v>
      </c>
      <c r="E86" s="78"/>
      <c r="F86" s="69" t="s">
        <v>432</v>
      </c>
      <c r="G86" s="69">
        <v>1</v>
      </c>
      <c r="H86" s="69" t="s">
        <v>377</v>
      </c>
      <c r="I86" s="69">
        <v>0</v>
      </c>
      <c r="J86" s="69">
        <v>0</v>
      </c>
      <c r="K86" s="69">
        <v>1000</v>
      </c>
      <c r="L86" s="69" t="s">
        <v>378</v>
      </c>
      <c r="M86" s="69">
        <v>36</v>
      </c>
      <c r="N86" s="69" t="s">
        <v>433</v>
      </c>
      <c r="O86" s="69">
        <v>0</v>
      </c>
      <c r="P86" s="69">
        <v>2</v>
      </c>
      <c r="Q86" s="69">
        <v>0</v>
      </c>
      <c r="R86" s="69">
        <f t="shared" ref="R86:R119" si="6">IF(S86&gt;0,2,1)</f>
        <v>1</v>
      </c>
      <c r="S86" s="69">
        <v>0</v>
      </c>
      <c r="T86" s="69">
        <v>0</v>
      </c>
      <c r="U86" s="69">
        <v>0</v>
      </c>
      <c r="V86" s="69">
        <v>0</v>
      </c>
      <c r="W86" s="69">
        <v>0</v>
      </c>
      <c r="X86" s="69">
        <v>70</v>
      </c>
      <c r="Y86" s="69">
        <v>70</v>
      </c>
      <c r="Z86" s="69">
        <v>0</v>
      </c>
      <c r="AA86" s="69">
        <v>2</v>
      </c>
      <c r="AB86" s="69">
        <v>31</v>
      </c>
      <c r="AC86" s="69">
        <v>0</v>
      </c>
      <c r="AD86" s="69">
        <v>0</v>
      </c>
      <c r="AE86" s="69">
        <v>0</v>
      </c>
      <c r="AF86" s="69">
        <v>10</v>
      </c>
      <c r="AG86" s="69">
        <v>0</v>
      </c>
      <c r="AH86" s="69">
        <v>5</v>
      </c>
      <c r="AI86" s="69">
        <v>37</v>
      </c>
      <c r="AJ86" s="69">
        <v>3</v>
      </c>
      <c r="AK86" s="69">
        <v>0</v>
      </c>
      <c r="AL86" s="69">
        <v>0</v>
      </c>
      <c r="AM86" s="69">
        <v>1</v>
      </c>
      <c r="AN86" s="69">
        <v>1</v>
      </c>
      <c r="AO86" s="69">
        <v>1</v>
      </c>
      <c r="AP86" s="69">
        <v>3</v>
      </c>
      <c r="AQ86" s="84">
        <v>0.5</v>
      </c>
      <c r="AR86" s="69">
        <v>5</v>
      </c>
      <c r="AS86" s="69">
        <v>0</v>
      </c>
      <c r="AT86" s="69">
        <v>0</v>
      </c>
      <c r="AU86" s="69">
        <v>0</v>
      </c>
      <c r="AV86" s="69">
        <v>0</v>
      </c>
      <c r="AW86" s="69">
        <v>0</v>
      </c>
      <c r="AX86" s="69">
        <v>0</v>
      </c>
      <c r="AY86" s="69">
        <v>0</v>
      </c>
      <c r="AZ86" s="69">
        <v>0</v>
      </c>
      <c r="BA86" s="69">
        <v>0</v>
      </c>
      <c r="BB86" s="69">
        <v>0</v>
      </c>
      <c r="BC86" s="69">
        <v>500</v>
      </c>
      <c r="BD86" s="69">
        <v>0</v>
      </c>
      <c r="BE86" s="69">
        <v>0</v>
      </c>
      <c r="BF86" s="69">
        <v>0</v>
      </c>
      <c r="BG86" s="69">
        <v>0</v>
      </c>
      <c r="BH86" s="69">
        <v>0</v>
      </c>
      <c r="BK86" s="69">
        <v>3</v>
      </c>
      <c r="BL86" s="69">
        <v>5</v>
      </c>
      <c r="BM86" s="69">
        <v>2</v>
      </c>
      <c r="BN86" s="69">
        <v>31</v>
      </c>
      <c r="BO86" s="89">
        <v>0</v>
      </c>
      <c r="BP86" s="69">
        <v>1</v>
      </c>
      <c r="BQ86" s="69">
        <v>1</v>
      </c>
      <c r="BR86" s="69">
        <v>1</v>
      </c>
      <c r="BS86" s="69">
        <v>20</v>
      </c>
      <c r="BT86" s="69">
        <v>0</v>
      </c>
      <c r="BU86" s="69">
        <v>0</v>
      </c>
      <c r="BV86" s="69">
        <v>1000</v>
      </c>
      <c r="BW86" s="69">
        <v>38</v>
      </c>
      <c r="BY86" s="69">
        <v>10</v>
      </c>
      <c r="BZ86" s="69">
        <v>2</v>
      </c>
      <c r="CA86" s="69">
        <v>31</v>
      </c>
      <c r="CB86" s="89">
        <v>0</v>
      </c>
      <c r="CC86" s="69">
        <v>5</v>
      </c>
      <c r="CD86" s="69">
        <v>1</v>
      </c>
      <c r="CE86" s="69">
        <v>1</v>
      </c>
      <c r="CF86" s="69">
        <v>1033</v>
      </c>
      <c r="CG86" s="69">
        <v>0</v>
      </c>
      <c r="CH86" s="69">
        <v>0</v>
      </c>
      <c r="CI86" s="69">
        <v>1000</v>
      </c>
      <c r="CJ86" s="69">
        <v>39</v>
      </c>
      <c r="CL86" s="69">
        <v>0</v>
      </c>
      <c r="CM86" s="69">
        <v>0</v>
      </c>
      <c r="CN86" s="69">
        <v>0</v>
      </c>
      <c r="CO86" s="89">
        <v>0</v>
      </c>
      <c r="CP86" s="69">
        <v>0</v>
      </c>
      <c r="CQ86" s="69">
        <v>0</v>
      </c>
      <c r="CR86" s="69">
        <v>0</v>
      </c>
      <c r="CS86" s="69">
        <v>0</v>
      </c>
      <c r="CT86" s="89">
        <v>0</v>
      </c>
      <c r="CU86" s="69">
        <v>0</v>
      </c>
      <c r="CV86" s="69">
        <v>0</v>
      </c>
      <c r="CW86" s="69">
        <v>40</v>
      </c>
      <c r="CZ86" s="69">
        <v>0</v>
      </c>
      <c r="DA86" s="69">
        <v>0</v>
      </c>
      <c r="DB86" s="69">
        <v>0</v>
      </c>
      <c r="DC86" s="69">
        <v>0</v>
      </c>
      <c r="DD86" s="69">
        <v>0</v>
      </c>
      <c r="DE86" s="69">
        <v>0</v>
      </c>
      <c r="DF86" s="69">
        <v>0</v>
      </c>
      <c r="DG86" s="69">
        <v>1</v>
      </c>
      <c r="DI86" s="69" t="e">
        <f>INDEX(Sheet3!$E$78:$E$1130,MATCH(A86,Sheet3!$D$78:$D$1130,0))</f>
        <v>#N/A</v>
      </c>
      <c r="DJ86" s="69" t="str">
        <f t="shared" si="2"/>
        <v>item.ps_balck_hole</v>
      </c>
      <c r="DK86" s="69" t="s">
        <v>434</v>
      </c>
      <c r="DL86" s="69"/>
      <c r="DM86" s="69" t="s">
        <v>239</v>
      </c>
      <c r="DN86" s="69" t="str">
        <f>"造成["&amp;INDEX(Sheet5!$L$2:$L$11,MATCH(BL86,Sheet5!$J$2:$J$11,0))&amp;":"&amp;BR86&amp;"*"&amp;BS86/1000&amp;"]"&amp;INDEX(Sheet5!$I$2:$I$4,MATCH(BR86,Sheet5!$H$2:$H$4,0))&amp;"的"&amp;INDEX(Sheet5!$K$2:$K$11,MATCH(BL86,Sheet5!$J$2:$J$11,0))</f>
        <v>造成[ui.cs_blue:1*0.02]的雷系伤害。</v>
      </c>
      <c r="DO86" s="69"/>
      <c r="DP86" s="69"/>
      <c r="DQ86" s="69"/>
      <c r="DR86" s="69" t="e">
        <f t="shared" si="0"/>
        <v>#N/A</v>
      </c>
      <c r="DS86" s="90" t="e">
        <f>MATCH(A86,Sheet5!D:D,0)</f>
        <v>#N/A</v>
      </c>
      <c r="DT86" s="94" t="e">
        <f>MATCH(A86,Sheet5!F:F,0)</f>
        <v>#N/A</v>
      </c>
      <c r="DU86" s="69">
        <v>0</v>
      </c>
      <c r="DV86" s="69">
        <v>0</v>
      </c>
      <c r="DW86" s="69">
        <v>0</v>
      </c>
      <c r="DX86" s="69">
        <v>0</v>
      </c>
      <c r="DY86" s="69">
        <v>0</v>
      </c>
    </row>
    <row r="87" spans="1:129" ht="14.25">
      <c r="A87" s="69">
        <v>10201</v>
      </c>
      <c r="B87" s="69">
        <v>0</v>
      </c>
      <c r="C87" s="69">
        <v>1</v>
      </c>
      <c r="D87" s="78" t="s">
        <v>360</v>
      </c>
      <c r="E87" s="78"/>
      <c r="F87" s="69" t="s">
        <v>361</v>
      </c>
      <c r="G87" s="69">
        <v>1</v>
      </c>
      <c r="H87" s="69" t="s">
        <v>321</v>
      </c>
      <c r="I87" s="69">
        <v>0</v>
      </c>
      <c r="J87" s="69">
        <v>0</v>
      </c>
      <c r="K87" s="69">
        <v>1000</v>
      </c>
      <c r="M87" s="69">
        <v>0</v>
      </c>
      <c r="N87" s="69" t="s">
        <v>362</v>
      </c>
      <c r="O87" s="69">
        <v>0</v>
      </c>
      <c r="P87" s="69">
        <v>1</v>
      </c>
      <c r="Q87" s="69">
        <v>0</v>
      </c>
      <c r="R87" s="69">
        <f t="shared" si="6"/>
        <v>1</v>
      </c>
      <c r="S87" s="69">
        <v>0</v>
      </c>
      <c r="T87" s="69">
        <v>0</v>
      </c>
      <c r="U87" s="69">
        <v>0</v>
      </c>
      <c r="V87" s="69">
        <v>0</v>
      </c>
      <c r="W87" s="69">
        <v>0</v>
      </c>
      <c r="X87" s="69">
        <v>0</v>
      </c>
      <c r="Y87" s="69">
        <v>0</v>
      </c>
      <c r="Z87" s="69">
        <v>0</v>
      </c>
      <c r="AA87" s="69">
        <v>2</v>
      </c>
      <c r="AB87" s="69">
        <v>31</v>
      </c>
      <c r="AC87" s="69">
        <v>0</v>
      </c>
      <c r="AD87" s="69">
        <v>0</v>
      </c>
      <c r="AE87" s="69">
        <v>0</v>
      </c>
      <c r="AF87" s="69">
        <v>1</v>
      </c>
      <c r="AG87" s="69">
        <v>0</v>
      </c>
      <c r="AH87" s="69">
        <v>2</v>
      </c>
      <c r="AI87" s="69">
        <v>0</v>
      </c>
      <c r="AJ87" s="69">
        <v>0</v>
      </c>
      <c r="AK87" s="69">
        <v>0</v>
      </c>
      <c r="AL87" s="69">
        <v>0</v>
      </c>
      <c r="AM87" s="69">
        <v>1</v>
      </c>
      <c r="AN87" s="69">
        <v>1</v>
      </c>
      <c r="AO87" s="69">
        <v>0</v>
      </c>
      <c r="AP87" s="69">
        <v>0</v>
      </c>
      <c r="AQ87" s="84">
        <v>0</v>
      </c>
      <c r="AR87" s="69">
        <v>0</v>
      </c>
      <c r="AS87" s="69">
        <v>0</v>
      </c>
      <c r="AT87" s="69">
        <v>0</v>
      </c>
      <c r="AU87" s="69">
        <v>0</v>
      </c>
      <c r="AV87" s="69">
        <v>0</v>
      </c>
      <c r="AW87" s="69">
        <v>0</v>
      </c>
      <c r="AX87" s="69">
        <v>0</v>
      </c>
      <c r="AY87" s="69">
        <v>0</v>
      </c>
      <c r="AZ87" s="69">
        <v>0</v>
      </c>
      <c r="BA87" s="69">
        <v>0</v>
      </c>
      <c r="BB87" s="69">
        <v>0</v>
      </c>
      <c r="BC87" s="69">
        <v>0</v>
      </c>
      <c r="BD87" s="69">
        <v>0</v>
      </c>
      <c r="BE87" s="69">
        <v>0</v>
      </c>
      <c r="BF87" s="69">
        <v>0</v>
      </c>
      <c r="BG87" s="69">
        <v>0</v>
      </c>
      <c r="BH87" s="69">
        <v>0</v>
      </c>
      <c r="BK87" s="69">
        <v>3</v>
      </c>
      <c r="BL87" s="69">
        <v>2</v>
      </c>
      <c r="BM87" s="69">
        <v>2</v>
      </c>
      <c r="BN87" s="69">
        <v>31</v>
      </c>
      <c r="BO87" s="89">
        <v>0</v>
      </c>
      <c r="BP87" s="69">
        <v>1</v>
      </c>
      <c r="BQ87" s="69">
        <v>1</v>
      </c>
      <c r="BR87" s="69">
        <v>203</v>
      </c>
      <c r="BS87" s="69">
        <v>1200</v>
      </c>
      <c r="BT87" s="69">
        <v>0</v>
      </c>
      <c r="BU87" s="69">
        <v>0</v>
      </c>
      <c r="BV87" s="69">
        <v>1000</v>
      </c>
      <c r="BW87" s="69">
        <v>18</v>
      </c>
      <c r="BY87" s="69">
        <v>0</v>
      </c>
      <c r="BZ87" s="69">
        <v>0</v>
      </c>
      <c r="CA87" s="69">
        <v>31</v>
      </c>
      <c r="CB87" s="89">
        <v>0</v>
      </c>
      <c r="CC87" s="69">
        <v>0</v>
      </c>
      <c r="CD87" s="69">
        <v>0</v>
      </c>
      <c r="CE87" s="69">
        <v>0</v>
      </c>
      <c r="CF87" s="69">
        <v>0</v>
      </c>
      <c r="CG87" s="69">
        <v>0</v>
      </c>
      <c r="CH87" s="69">
        <v>0</v>
      </c>
      <c r="CI87" s="69">
        <v>0</v>
      </c>
      <c r="CJ87" s="69">
        <v>0</v>
      </c>
      <c r="CL87" s="69">
        <v>0</v>
      </c>
      <c r="CM87" s="69">
        <v>0</v>
      </c>
      <c r="CN87" s="69">
        <v>0</v>
      </c>
      <c r="CO87" s="89">
        <v>0</v>
      </c>
      <c r="CP87" s="69">
        <v>0</v>
      </c>
      <c r="CQ87" s="69">
        <v>0</v>
      </c>
      <c r="CR87" s="69">
        <v>0</v>
      </c>
      <c r="CS87" s="69">
        <v>0</v>
      </c>
      <c r="CT87" s="89">
        <v>0</v>
      </c>
      <c r="CU87" s="69">
        <v>0</v>
      </c>
      <c r="CV87" s="69">
        <v>0</v>
      </c>
      <c r="CW87" s="69">
        <v>0</v>
      </c>
      <c r="CZ87" s="69">
        <v>0</v>
      </c>
      <c r="DA87" s="69">
        <v>0</v>
      </c>
      <c r="DB87" s="69">
        <v>0</v>
      </c>
      <c r="DC87" s="69">
        <v>0</v>
      </c>
      <c r="DD87" s="69">
        <v>0</v>
      </c>
      <c r="DE87" s="69">
        <v>0</v>
      </c>
      <c r="DF87" s="69">
        <v>0</v>
      </c>
      <c r="DG87" s="69">
        <v>1</v>
      </c>
      <c r="DI87" s="69" t="e">
        <f>INDEX(Sheet3!$E$78:$E$1130,MATCH(A87,Sheet3!$D$78:$D$1130,0))</f>
        <v>#N/A</v>
      </c>
      <c r="DJ87" s="69" t="str">
        <f t="shared" si="2"/>
        <v>skill_icons.ps_bite</v>
      </c>
      <c r="DK87" s="69" t="s">
        <v>364</v>
      </c>
      <c r="DL87" s="69"/>
      <c r="DM87" s="69" t="s">
        <v>239</v>
      </c>
      <c r="DN87" s="69" t="str">
        <f>"造成["&amp;INDEX(Sheet5!$L$2:$L$11,MATCH(BL87,Sheet5!$J$2:$J$11,0))&amp;":"&amp;BR87&amp;"*"&amp;BS87/1000&amp;"]"&amp;INDEX(Sheet5!$I$2:$I$4,MATCH(BR87,Sheet5!$H$2:$H$4,0))&amp;"的"&amp;INDEX(Sheet5!$K$2:$K$11,MATCH(BL87,Sheet5!$J$2:$J$11,0))</f>
        <v>造成[ui.cs_orange:203*1.2]的物理伤害。</v>
      </c>
      <c r="DO87" s="69"/>
      <c r="DP87" s="69"/>
      <c r="DQ87" s="69"/>
      <c r="DR87" s="69" t="e">
        <f t="shared" si="0"/>
        <v>#N/A</v>
      </c>
      <c r="DS87" s="90" t="e">
        <f>MATCH(A87,Sheet5!D:D,0)</f>
        <v>#N/A</v>
      </c>
      <c r="DT87" s="94" t="e">
        <f>MATCH(A87,Sheet5!F:F,0)</f>
        <v>#N/A</v>
      </c>
      <c r="DU87" s="69">
        <v>0</v>
      </c>
      <c r="DV87" s="69">
        <v>0</v>
      </c>
      <c r="DW87" s="69">
        <v>0</v>
      </c>
      <c r="DX87" s="69">
        <v>0</v>
      </c>
      <c r="DY87" s="69">
        <v>0</v>
      </c>
    </row>
    <row r="88" spans="1:129" ht="14.25">
      <c r="A88" s="69">
        <v>10211</v>
      </c>
      <c r="B88" s="69">
        <v>0</v>
      </c>
      <c r="C88" s="69">
        <v>1</v>
      </c>
      <c r="D88" s="78" t="s">
        <v>435</v>
      </c>
      <c r="E88" s="78"/>
      <c r="F88" s="69" t="s">
        <v>436</v>
      </c>
      <c r="G88" s="69">
        <v>1</v>
      </c>
      <c r="H88" s="69" t="s">
        <v>424</v>
      </c>
      <c r="I88" s="69">
        <v>0</v>
      </c>
      <c r="J88" s="69">
        <v>0</v>
      </c>
      <c r="K88" s="69">
        <v>1000</v>
      </c>
      <c r="L88" s="69" t="s">
        <v>416</v>
      </c>
      <c r="M88" s="69">
        <v>0</v>
      </c>
      <c r="N88" s="69" t="s">
        <v>437</v>
      </c>
      <c r="O88" s="69">
        <v>0</v>
      </c>
      <c r="P88" s="69">
        <v>1</v>
      </c>
      <c r="Q88" s="69">
        <v>0</v>
      </c>
      <c r="R88" s="69">
        <f t="shared" si="6"/>
        <v>1</v>
      </c>
      <c r="S88" s="69">
        <v>0</v>
      </c>
      <c r="T88" s="69">
        <v>0</v>
      </c>
      <c r="U88" s="69">
        <v>0</v>
      </c>
      <c r="V88" s="69">
        <v>0</v>
      </c>
      <c r="W88" s="69">
        <v>0</v>
      </c>
      <c r="X88" s="69">
        <v>20</v>
      </c>
      <c r="Y88" s="69">
        <v>20</v>
      </c>
      <c r="Z88" s="69">
        <v>5000</v>
      </c>
      <c r="AA88" s="69">
        <v>2</v>
      </c>
      <c r="AB88" s="69">
        <v>31</v>
      </c>
      <c r="AC88" s="69">
        <v>0</v>
      </c>
      <c r="AD88" s="69">
        <v>0</v>
      </c>
      <c r="AE88" s="69">
        <v>0</v>
      </c>
      <c r="AF88" s="69">
        <v>1</v>
      </c>
      <c r="AG88" s="69">
        <v>0</v>
      </c>
      <c r="AH88" s="69">
        <v>9</v>
      </c>
      <c r="AI88" s="69">
        <v>61</v>
      </c>
      <c r="AJ88" s="69">
        <v>0</v>
      </c>
      <c r="AK88" s="69">
        <v>0</v>
      </c>
      <c r="AL88" s="69">
        <v>0</v>
      </c>
      <c r="AM88" s="69">
        <v>1</v>
      </c>
      <c r="AN88" s="69">
        <v>1</v>
      </c>
      <c r="AO88" s="69">
        <v>1</v>
      </c>
      <c r="AP88" s="69">
        <v>3</v>
      </c>
      <c r="AQ88" s="84">
        <v>15</v>
      </c>
      <c r="AR88" s="69">
        <v>2</v>
      </c>
      <c r="AS88" s="69">
        <v>0</v>
      </c>
      <c r="AT88" s="69">
        <v>0</v>
      </c>
      <c r="AU88" s="69">
        <v>0</v>
      </c>
      <c r="AV88" s="69">
        <v>0</v>
      </c>
      <c r="AW88" s="69">
        <v>0</v>
      </c>
      <c r="AX88" s="69">
        <v>0</v>
      </c>
      <c r="AY88" s="69">
        <v>0</v>
      </c>
      <c r="AZ88" s="69">
        <v>0</v>
      </c>
      <c r="BA88" s="69">
        <v>0</v>
      </c>
      <c r="BB88" s="69">
        <v>0</v>
      </c>
      <c r="BC88" s="69">
        <v>0</v>
      </c>
      <c r="BD88" s="69">
        <v>0</v>
      </c>
      <c r="BE88" s="69">
        <v>0</v>
      </c>
      <c r="BF88" s="69">
        <v>0</v>
      </c>
      <c r="BG88" s="69">
        <v>0</v>
      </c>
      <c r="BH88" s="69">
        <v>0</v>
      </c>
      <c r="BK88" s="69">
        <v>3</v>
      </c>
      <c r="BL88" s="69">
        <v>3</v>
      </c>
      <c r="BM88" s="69">
        <v>2</v>
      </c>
      <c r="BN88" s="69">
        <v>31</v>
      </c>
      <c r="BO88" s="89">
        <v>0</v>
      </c>
      <c r="BP88" s="69">
        <v>1</v>
      </c>
      <c r="BQ88" s="69">
        <v>1</v>
      </c>
      <c r="BR88" s="69">
        <v>204</v>
      </c>
      <c r="BS88" s="69">
        <v>1000</v>
      </c>
      <c r="BT88" s="69">
        <v>0</v>
      </c>
      <c r="BU88" s="69">
        <v>0</v>
      </c>
      <c r="BV88" s="69">
        <v>1000</v>
      </c>
      <c r="BW88" s="69">
        <v>19</v>
      </c>
      <c r="BX88" s="69" t="s">
        <v>438</v>
      </c>
      <c r="BY88" s="69">
        <v>0</v>
      </c>
      <c r="BZ88" s="69">
        <v>0</v>
      </c>
      <c r="CA88" s="69">
        <v>31</v>
      </c>
      <c r="CB88" s="89">
        <v>0</v>
      </c>
      <c r="CC88" s="69">
        <v>0</v>
      </c>
      <c r="CD88" s="69">
        <v>0</v>
      </c>
      <c r="CE88" s="69">
        <v>0</v>
      </c>
      <c r="CF88" s="69">
        <v>0</v>
      </c>
      <c r="CG88" s="69">
        <v>0</v>
      </c>
      <c r="CH88" s="69">
        <v>0</v>
      </c>
      <c r="CI88" s="69">
        <v>0</v>
      </c>
      <c r="CJ88" s="69">
        <v>0</v>
      </c>
      <c r="CL88" s="69">
        <v>0</v>
      </c>
      <c r="CM88" s="69">
        <v>0</v>
      </c>
      <c r="CN88" s="69">
        <v>0</v>
      </c>
      <c r="CO88" s="89">
        <v>0</v>
      </c>
      <c r="CP88" s="69">
        <v>0</v>
      </c>
      <c r="CQ88" s="69">
        <v>0</v>
      </c>
      <c r="CR88" s="69">
        <v>0</v>
      </c>
      <c r="CS88" s="69">
        <v>0</v>
      </c>
      <c r="CT88" s="89">
        <v>0</v>
      </c>
      <c r="CU88" s="69">
        <v>0</v>
      </c>
      <c r="CV88" s="69">
        <v>0</v>
      </c>
      <c r="CW88" s="69">
        <v>0</v>
      </c>
      <c r="CZ88" s="69">
        <v>0</v>
      </c>
      <c r="DA88" s="69">
        <v>0</v>
      </c>
      <c r="DB88" s="69">
        <v>0</v>
      </c>
      <c r="DC88" s="69">
        <v>0</v>
      </c>
      <c r="DD88" s="69">
        <v>0</v>
      </c>
      <c r="DE88" s="69">
        <v>0</v>
      </c>
      <c r="DF88" s="69">
        <v>0</v>
      </c>
      <c r="DG88" s="69">
        <v>1</v>
      </c>
      <c r="DI88" s="69" t="e">
        <f>INDEX(Sheet3!$E$78:$E$1130,MATCH(A88,Sheet3!$D$78:$D$1130,0))</f>
        <v>#N/A</v>
      </c>
      <c r="DJ88" s="69" t="str">
        <f t="shared" si="2"/>
        <v>item.ps_bright</v>
      </c>
      <c r="DK88" s="69" t="s">
        <v>439</v>
      </c>
      <c r="DL88" s="69"/>
      <c r="DM88" s="69" t="s">
        <v>239</v>
      </c>
      <c r="DN88" s="69" t="str">
        <f>"造成["&amp;INDEX(Sheet5!$L$2:$L$11,MATCH(BL88,Sheet5!$J$2:$J$11,0))&amp;":"&amp;BR88&amp;"*"&amp;BS88/1000&amp;"]"&amp;INDEX(Sheet5!$I$2:$I$4,MATCH(BR88,Sheet5!$H$2:$H$4,0))&amp;"的"&amp;INDEX(Sheet5!$K$2:$K$11,MATCH(BL88,Sheet5!$J$2:$J$11,0))</f>
        <v>造成[ui.cs_blue:204*1]的火系伤害。</v>
      </c>
      <c r="DO88" s="69"/>
      <c r="DP88" s="69"/>
      <c r="DQ88" s="69"/>
      <c r="DR88" s="69" t="e">
        <f t="shared" si="0"/>
        <v>#N/A</v>
      </c>
      <c r="DS88" s="90" t="e">
        <f>MATCH(A88,Sheet5!D:D,0)</f>
        <v>#N/A</v>
      </c>
      <c r="DT88" s="94" t="e">
        <f>MATCH(A88,Sheet5!F:F,0)</f>
        <v>#N/A</v>
      </c>
      <c r="DU88" s="69">
        <v>0</v>
      </c>
      <c r="DV88" s="69">
        <v>0</v>
      </c>
      <c r="DW88" s="69">
        <v>0</v>
      </c>
      <c r="DX88" s="69">
        <v>0</v>
      </c>
      <c r="DY88" s="69">
        <v>0</v>
      </c>
    </row>
    <row r="89" spans="1:129" ht="14.25">
      <c r="A89" s="69">
        <v>10221</v>
      </c>
      <c r="B89" s="69">
        <v>0</v>
      </c>
      <c r="C89" s="69">
        <v>1</v>
      </c>
      <c r="D89" s="78" t="s">
        <v>440</v>
      </c>
      <c r="E89" s="78" t="s">
        <v>441</v>
      </c>
      <c r="F89" s="69" t="s">
        <v>442</v>
      </c>
      <c r="G89" s="69">
        <v>1</v>
      </c>
      <c r="H89" s="69" t="s">
        <v>377</v>
      </c>
      <c r="I89" s="69">
        <v>0</v>
      </c>
      <c r="J89" s="69">
        <v>0</v>
      </c>
      <c r="K89" s="69">
        <v>1000</v>
      </c>
      <c r="L89" s="69" t="s">
        <v>378</v>
      </c>
      <c r="M89" s="69">
        <v>0</v>
      </c>
      <c r="N89" s="69" t="s">
        <v>297</v>
      </c>
      <c r="O89" s="69">
        <v>0</v>
      </c>
      <c r="P89" s="69">
        <v>1</v>
      </c>
      <c r="Q89" s="69">
        <v>0</v>
      </c>
      <c r="R89" s="69">
        <f t="shared" si="6"/>
        <v>1</v>
      </c>
      <c r="S89" s="69">
        <v>0</v>
      </c>
      <c r="T89" s="69">
        <v>0</v>
      </c>
      <c r="U89" s="69">
        <v>0</v>
      </c>
      <c r="V89" s="69">
        <v>0</v>
      </c>
      <c r="W89" s="69">
        <v>0</v>
      </c>
      <c r="X89" s="69">
        <v>36</v>
      </c>
      <c r="Y89" s="69">
        <v>36</v>
      </c>
      <c r="Z89" s="69">
        <v>0</v>
      </c>
      <c r="AA89" s="69">
        <v>2</v>
      </c>
      <c r="AB89" s="69">
        <v>31</v>
      </c>
      <c r="AC89" s="69">
        <v>0</v>
      </c>
      <c r="AD89" s="69">
        <v>0</v>
      </c>
      <c r="AE89" s="69">
        <v>0</v>
      </c>
      <c r="AF89" s="69">
        <v>1</v>
      </c>
      <c r="AG89" s="69">
        <v>0</v>
      </c>
      <c r="AH89" s="69">
        <v>9</v>
      </c>
      <c r="AI89" s="69">
        <v>30</v>
      </c>
      <c r="AJ89" s="69">
        <v>0</v>
      </c>
      <c r="AK89" s="69">
        <v>0</v>
      </c>
      <c r="AL89" s="69">
        <v>0</v>
      </c>
      <c r="AM89" s="69">
        <v>1</v>
      </c>
      <c r="AN89" s="69">
        <v>1</v>
      </c>
      <c r="AO89" s="69">
        <v>1</v>
      </c>
      <c r="AP89" s="69">
        <v>3</v>
      </c>
      <c r="AQ89" s="84">
        <v>15</v>
      </c>
      <c r="AR89" s="69">
        <v>2</v>
      </c>
      <c r="AS89" s="69">
        <v>0</v>
      </c>
      <c r="AT89" s="69">
        <v>0</v>
      </c>
      <c r="AU89" s="69">
        <v>0</v>
      </c>
      <c r="AV89" s="69">
        <v>0</v>
      </c>
      <c r="AW89" s="69">
        <v>0</v>
      </c>
      <c r="AX89" s="69">
        <v>0</v>
      </c>
      <c r="AY89" s="69">
        <v>0</v>
      </c>
      <c r="AZ89" s="69">
        <v>0</v>
      </c>
      <c r="BA89" s="69">
        <v>0</v>
      </c>
      <c r="BB89" s="69">
        <v>0</v>
      </c>
      <c r="BC89" s="69">
        <v>0</v>
      </c>
      <c r="BD89" s="69">
        <v>0</v>
      </c>
      <c r="BE89" s="69">
        <v>0</v>
      </c>
      <c r="BF89" s="69">
        <v>0</v>
      </c>
      <c r="BG89" s="69">
        <v>0</v>
      </c>
      <c r="BH89" s="69">
        <v>0</v>
      </c>
      <c r="BK89" s="69">
        <v>3</v>
      </c>
      <c r="BL89" s="69">
        <v>7</v>
      </c>
      <c r="BM89" s="69">
        <v>2</v>
      </c>
      <c r="BN89" s="69">
        <v>31</v>
      </c>
      <c r="BO89" s="89">
        <v>0</v>
      </c>
      <c r="BP89" s="69">
        <v>1</v>
      </c>
      <c r="BQ89" s="69">
        <v>1</v>
      </c>
      <c r="BR89" s="69">
        <v>1</v>
      </c>
      <c r="BS89" s="69">
        <v>200</v>
      </c>
      <c r="BT89" s="69">
        <v>0</v>
      </c>
      <c r="BU89" s="69">
        <v>0</v>
      </c>
      <c r="BV89" s="69">
        <v>1000</v>
      </c>
      <c r="BW89" s="69">
        <v>31</v>
      </c>
      <c r="BX89" s="69" t="s">
        <v>443</v>
      </c>
      <c r="BY89" s="69">
        <v>10</v>
      </c>
      <c r="BZ89" s="69">
        <v>2</v>
      </c>
      <c r="CA89" s="69">
        <v>31</v>
      </c>
      <c r="CB89" s="89">
        <v>0</v>
      </c>
      <c r="CC89" s="69">
        <v>1</v>
      </c>
      <c r="CD89" s="69">
        <v>1</v>
      </c>
      <c r="CE89" s="69">
        <v>1</v>
      </c>
      <c r="CF89" s="69">
        <v>1801</v>
      </c>
      <c r="CG89" s="69">
        <v>0</v>
      </c>
      <c r="CH89" s="69">
        <v>0</v>
      </c>
      <c r="CI89" s="69">
        <v>1000</v>
      </c>
      <c r="CJ89" s="69">
        <v>0</v>
      </c>
      <c r="CL89" s="69">
        <v>0</v>
      </c>
      <c r="CM89" s="69">
        <v>0</v>
      </c>
      <c r="CN89" s="69">
        <v>0</v>
      </c>
      <c r="CO89" s="89">
        <v>0</v>
      </c>
      <c r="CP89" s="69">
        <v>0</v>
      </c>
      <c r="CQ89" s="69">
        <v>0</v>
      </c>
      <c r="CR89" s="69">
        <v>0</v>
      </c>
      <c r="CS89" s="69">
        <v>0</v>
      </c>
      <c r="CT89" s="69">
        <v>0</v>
      </c>
      <c r="CU89" s="69">
        <v>0</v>
      </c>
      <c r="CV89" s="69">
        <v>0</v>
      </c>
      <c r="CW89" s="69">
        <v>0</v>
      </c>
      <c r="CZ89" s="69">
        <v>0</v>
      </c>
      <c r="DA89" s="69">
        <v>0</v>
      </c>
      <c r="DB89" s="69">
        <v>0</v>
      </c>
      <c r="DC89" s="69">
        <v>0</v>
      </c>
      <c r="DD89" s="69">
        <v>0</v>
      </c>
      <c r="DE89" s="69">
        <v>0</v>
      </c>
      <c r="DF89" s="69">
        <v>0</v>
      </c>
      <c r="DG89" s="69">
        <v>1</v>
      </c>
      <c r="DI89" s="69" t="e">
        <f>INDEX(Sheet3!$E$78:$E$1130,MATCH(A89,Sheet3!$D$78:$D$1130,0))</f>
        <v>#N/A</v>
      </c>
      <c r="DJ89" s="69" t="str">
        <f t="shared" si="2"/>
        <v>skill_icons.ps_poison</v>
      </c>
      <c r="DK89" s="69" t="s">
        <v>444</v>
      </c>
      <c r="DL89" s="69"/>
      <c r="DM89" s="69" t="s">
        <v>445</v>
      </c>
      <c r="DN89" s="69" t="str">
        <f>"造成["&amp;INDEX(Sheet5!$L$2:$L$11,MATCH(BL89,Sheet5!$J$2:$J$11,0))&amp;":"&amp;BR89&amp;"*"&amp;BS89/1000&amp;"]"&amp;INDEX(Sheet5!$I$2:$I$4,MATCH(BR89,Sheet5!$H$2:$H$4,0))&amp;"的"&amp;INDEX(Sheet5!$K$2:$K$11,MATCH(BL89,Sheet5!$J$2:$J$11,0))</f>
        <v>造成[ui.cs_blue:1*0.2]的毒系伤害。</v>
      </c>
      <c r="DO89" s="69"/>
      <c r="DP89" s="69"/>
      <c r="DQ89" s="69"/>
      <c r="DR89" s="69" t="e">
        <f t="shared" si="0"/>
        <v>#N/A</v>
      </c>
      <c r="DS89" s="90" t="e">
        <f>MATCH(A89,Sheet5!D:D,0)</f>
        <v>#N/A</v>
      </c>
      <c r="DT89" s="94" t="e">
        <f>MATCH(A89,Sheet5!F:F,0)</f>
        <v>#N/A</v>
      </c>
      <c r="DU89" s="69">
        <v>0</v>
      </c>
      <c r="DV89" s="69">
        <v>0</v>
      </c>
      <c r="DW89" s="69">
        <v>0</v>
      </c>
      <c r="DX89" s="69">
        <v>0</v>
      </c>
      <c r="DY89" s="69">
        <v>0</v>
      </c>
    </row>
    <row r="90" spans="1:129" ht="14.25">
      <c r="A90" s="69">
        <v>10231</v>
      </c>
      <c r="B90" s="69">
        <v>13009</v>
      </c>
      <c r="C90" s="69">
        <v>1</v>
      </c>
      <c r="D90" s="78" t="s">
        <v>279</v>
      </c>
      <c r="E90" s="78"/>
      <c r="F90" s="69" t="s">
        <v>446</v>
      </c>
      <c r="G90" s="69">
        <v>1</v>
      </c>
      <c r="H90" s="69">
        <v>0</v>
      </c>
      <c r="I90" s="69">
        <v>0</v>
      </c>
      <c r="J90" s="69">
        <v>0</v>
      </c>
      <c r="K90" s="69">
        <v>1000</v>
      </c>
      <c r="M90" s="69">
        <v>0</v>
      </c>
      <c r="N90" s="69" t="s">
        <v>280</v>
      </c>
      <c r="O90" s="69">
        <v>0</v>
      </c>
      <c r="P90" s="69">
        <v>1</v>
      </c>
      <c r="Q90" s="69">
        <v>0</v>
      </c>
      <c r="R90" s="69">
        <f t="shared" si="6"/>
        <v>1</v>
      </c>
      <c r="S90" s="69">
        <v>0</v>
      </c>
      <c r="T90" s="69">
        <v>0</v>
      </c>
      <c r="U90" s="69">
        <v>0</v>
      </c>
      <c r="V90" s="69">
        <v>0</v>
      </c>
      <c r="W90" s="69">
        <v>0</v>
      </c>
      <c r="X90" s="69">
        <v>24</v>
      </c>
      <c r="Y90" s="69">
        <v>24</v>
      </c>
      <c r="Z90" s="69">
        <v>0</v>
      </c>
      <c r="AA90" s="69">
        <v>2</v>
      </c>
      <c r="AB90" s="69">
        <v>31</v>
      </c>
      <c r="AC90" s="69">
        <v>0</v>
      </c>
      <c r="AD90" s="69">
        <v>0</v>
      </c>
      <c r="AE90" s="69">
        <v>0</v>
      </c>
      <c r="AF90" s="69">
        <v>1</v>
      </c>
      <c r="AG90" s="69">
        <v>0</v>
      </c>
      <c r="AH90" s="69">
        <v>9</v>
      </c>
      <c r="AI90" s="69">
        <v>0</v>
      </c>
      <c r="AJ90" s="69">
        <v>0</v>
      </c>
      <c r="AK90" s="69">
        <v>0</v>
      </c>
      <c r="AL90" s="69">
        <v>0</v>
      </c>
      <c r="AM90" s="69">
        <v>1</v>
      </c>
      <c r="AN90" s="69">
        <v>1</v>
      </c>
      <c r="AO90" s="69">
        <v>0</v>
      </c>
      <c r="AP90" s="69">
        <v>0</v>
      </c>
      <c r="AQ90" s="84">
        <v>0</v>
      </c>
      <c r="AR90" s="69">
        <v>0</v>
      </c>
      <c r="AS90" s="69">
        <v>0</v>
      </c>
      <c r="AT90" s="69">
        <v>0</v>
      </c>
      <c r="AU90" s="69">
        <v>0</v>
      </c>
      <c r="AV90" s="69">
        <v>0</v>
      </c>
      <c r="AW90" s="69">
        <v>0</v>
      </c>
      <c r="AX90" s="69">
        <v>0</v>
      </c>
      <c r="AY90" s="69">
        <v>0</v>
      </c>
      <c r="AZ90" s="69">
        <v>0</v>
      </c>
      <c r="BA90" s="69">
        <v>0</v>
      </c>
      <c r="BB90" s="69">
        <v>0</v>
      </c>
      <c r="BC90" s="69">
        <v>0</v>
      </c>
      <c r="BD90" s="69">
        <v>0</v>
      </c>
      <c r="BE90" s="69">
        <v>0</v>
      </c>
      <c r="BF90" s="69">
        <v>0</v>
      </c>
      <c r="BG90" s="69">
        <v>0</v>
      </c>
      <c r="BH90" s="69">
        <v>0</v>
      </c>
      <c r="BK90" s="69">
        <v>3</v>
      </c>
      <c r="BL90" s="69">
        <v>4</v>
      </c>
      <c r="BM90" s="69">
        <v>2</v>
      </c>
      <c r="BN90" s="69">
        <v>31</v>
      </c>
      <c r="BO90" s="89">
        <v>0</v>
      </c>
      <c r="BP90" s="69">
        <v>1</v>
      </c>
      <c r="BQ90" s="69">
        <v>1</v>
      </c>
      <c r="BR90" s="69">
        <v>1</v>
      </c>
      <c r="BS90" s="69">
        <v>30</v>
      </c>
      <c r="BT90" s="69">
        <v>0</v>
      </c>
      <c r="BU90" s="69">
        <v>0</v>
      </c>
      <c r="BV90" s="69">
        <v>1000</v>
      </c>
      <c r="BW90" s="69">
        <v>0</v>
      </c>
      <c r="BX90" s="69" t="s">
        <v>281</v>
      </c>
      <c r="BY90" s="69">
        <v>10</v>
      </c>
      <c r="BZ90" s="69">
        <v>2</v>
      </c>
      <c r="CA90" s="69">
        <v>31</v>
      </c>
      <c r="CB90" s="89">
        <v>0</v>
      </c>
      <c r="CC90" s="69">
        <v>1</v>
      </c>
      <c r="CD90" s="69">
        <v>1</v>
      </c>
      <c r="CE90" s="69">
        <v>1</v>
      </c>
      <c r="CF90" s="69">
        <v>801</v>
      </c>
      <c r="CG90" s="69">
        <v>0</v>
      </c>
      <c r="CH90" s="69">
        <v>0</v>
      </c>
      <c r="CI90" s="69">
        <v>1000</v>
      </c>
      <c r="CJ90" s="69">
        <v>0</v>
      </c>
      <c r="CL90" s="69">
        <v>0</v>
      </c>
      <c r="CM90" s="69">
        <v>0</v>
      </c>
      <c r="CN90" s="69">
        <v>0</v>
      </c>
      <c r="CO90" s="89">
        <v>0</v>
      </c>
      <c r="CP90" s="69">
        <v>0</v>
      </c>
      <c r="CQ90" s="69">
        <v>0</v>
      </c>
      <c r="CR90" s="69">
        <v>0</v>
      </c>
      <c r="CS90" s="69">
        <v>0</v>
      </c>
      <c r="CT90" s="69">
        <v>0</v>
      </c>
      <c r="CU90" s="69">
        <v>0</v>
      </c>
      <c r="CV90" s="69">
        <v>0</v>
      </c>
      <c r="CW90" s="69">
        <v>0</v>
      </c>
      <c r="CZ90" s="69">
        <v>0</v>
      </c>
      <c r="DA90" s="69">
        <v>0</v>
      </c>
      <c r="DB90" s="69">
        <v>0</v>
      </c>
      <c r="DC90" s="69">
        <v>0</v>
      </c>
      <c r="DD90" s="69">
        <v>0</v>
      </c>
      <c r="DE90" s="69">
        <v>0</v>
      </c>
      <c r="DF90" s="69">
        <v>0</v>
      </c>
      <c r="DG90" s="69">
        <v>1</v>
      </c>
      <c r="DI90" s="69" t="e">
        <f>INDEX(Sheet3!$E$78:$E$1130,MATCH(A90,Sheet3!$D$78:$D$1130,0))</f>
        <v>#N/A</v>
      </c>
      <c r="DJ90" s="69" t="str">
        <f t="shared" si="2"/>
        <v>skill_icons.ps_frostbolt</v>
      </c>
      <c r="DK90" s="69" t="s">
        <v>447</v>
      </c>
      <c r="DL90" s="93" t="str">
        <f>DM90&amp;DN90&amp;DQ90</f>
        <v>射出一支冰箭，击中地面后爆炸造成[ui.cs_blue:1*0.03]的寒系伤害。</v>
      </c>
      <c r="DM90" s="90" t="s">
        <v>448</v>
      </c>
      <c r="DN90" s="69" t="str">
        <f>"造成["&amp;INDEX(Sheet5!$L$2:$L$11,MATCH(BL90,Sheet5!$J$2:$J$11,0))&amp;":"&amp;BR90&amp;"*"&amp;BS90/1000&amp;"]"&amp;INDEX(Sheet5!$I$2:$I$4,MATCH(BR90,Sheet5!$H$2:$H$4,0))&amp;"的"&amp;INDEX(Sheet5!$K$2:$K$11,MATCH(BL90,Sheet5!$J$2:$J$11,0))</f>
        <v>造成[ui.cs_blue:1*0.03]的寒系伤害。</v>
      </c>
      <c r="DO90" s="69"/>
      <c r="DP90" s="69"/>
      <c r="DQ90" s="69"/>
      <c r="DR90" s="69" t="e">
        <f t="shared" si="0"/>
        <v>#N/A</v>
      </c>
      <c r="DS90" s="90" t="e">
        <f>MATCH(A90,Sheet5!D:D,0)</f>
        <v>#N/A</v>
      </c>
      <c r="DT90" s="94" t="e">
        <f>MATCH(A90,Sheet5!F:F,0)</f>
        <v>#N/A</v>
      </c>
      <c r="DU90" s="69">
        <v>0</v>
      </c>
      <c r="DV90" s="69">
        <v>0</v>
      </c>
      <c r="DW90" s="69">
        <v>0</v>
      </c>
      <c r="DX90" s="69">
        <v>0</v>
      </c>
      <c r="DY90" s="69">
        <v>0</v>
      </c>
    </row>
    <row r="91" spans="1:129" ht="14.25">
      <c r="A91" s="69">
        <v>10241</v>
      </c>
      <c r="B91" s="69">
        <v>0</v>
      </c>
      <c r="C91" s="69">
        <v>1</v>
      </c>
      <c r="D91" s="78" t="s">
        <v>449</v>
      </c>
      <c r="E91" s="78" t="s">
        <v>450</v>
      </c>
      <c r="F91" s="69" t="s">
        <v>451</v>
      </c>
      <c r="G91" s="69">
        <v>1</v>
      </c>
      <c r="H91" s="69" t="s">
        <v>377</v>
      </c>
      <c r="I91" s="69">
        <v>0</v>
      </c>
      <c r="J91" s="69">
        <v>0</v>
      </c>
      <c r="K91" s="69">
        <v>1000</v>
      </c>
      <c r="L91" s="69" t="s">
        <v>378</v>
      </c>
      <c r="M91" s="69">
        <v>0</v>
      </c>
      <c r="N91" s="69" t="s">
        <v>300</v>
      </c>
      <c r="O91" s="69">
        <v>0</v>
      </c>
      <c r="P91" s="69">
        <v>1</v>
      </c>
      <c r="Q91" s="69">
        <v>0</v>
      </c>
      <c r="R91" s="69">
        <f t="shared" si="6"/>
        <v>1</v>
      </c>
      <c r="S91" s="69">
        <v>0</v>
      </c>
      <c r="T91" s="69">
        <v>0</v>
      </c>
      <c r="U91" s="69">
        <v>0</v>
      </c>
      <c r="V91" s="69">
        <v>0</v>
      </c>
      <c r="W91" s="69">
        <v>0</v>
      </c>
      <c r="X91" s="69">
        <v>80</v>
      </c>
      <c r="Y91" s="69">
        <v>80</v>
      </c>
      <c r="Z91" s="69">
        <v>0</v>
      </c>
      <c r="AA91" s="69">
        <v>2</v>
      </c>
      <c r="AB91" s="69">
        <v>31</v>
      </c>
      <c r="AC91" s="69">
        <v>0</v>
      </c>
      <c r="AD91" s="69">
        <v>0</v>
      </c>
      <c r="AE91" s="69">
        <v>0</v>
      </c>
      <c r="AF91" s="69">
        <v>1</v>
      </c>
      <c r="AG91" s="69">
        <v>0</v>
      </c>
      <c r="AH91" s="69">
        <v>9</v>
      </c>
      <c r="AI91" s="69">
        <v>14</v>
      </c>
      <c r="AJ91" s="69">
        <v>0</v>
      </c>
      <c r="AK91" s="69">
        <v>0</v>
      </c>
      <c r="AL91" s="69">
        <v>0</v>
      </c>
      <c r="AM91" s="69">
        <v>1</v>
      </c>
      <c r="AN91" s="69">
        <v>1</v>
      </c>
      <c r="AO91" s="69">
        <v>1</v>
      </c>
      <c r="AP91" s="69">
        <v>3</v>
      </c>
      <c r="AQ91" s="84">
        <v>15</v>
      </c>
      <c r="AR91" s="69">
        <v>2</v>
      </c>
      <c r="AS91" s="69">
        <v>0</v>
      </c>
      <c r="AT91" s="69">
        <v>0</v>
      </c>
      <c r="AU91" s="69">
        <v>0</v>
      </c>
      <c r="AV91" s="69">
        <v>0</v>
      </c>
      <c r="AW91" s="69">
        <v>0</v>
      </c>
      <c r="AX91" s="69">
        <v>0</v>
      </c>
      <c r="AY91" s="69">
        <v>0</v>
      </c>
      <c r="AZ91" s="69">
        <v>0</v>
      </c>
      <c r="BA91" s="69">
        <v>0</v>
      </c>
      <c r="BB91" s="69">
        <v>0</v>
      </c>
      <c r="BC91" s="69">
        <v>0</v>
      </c>
      <c r="BD91" s="69">
        <v>0</v>
      </c>
      <c r="BE91" s="69">
        <v>0</v>
      </c>
      <c r="BF91" s="69">
        <v>0</v>
      </c>
      <c r="BG91" s="69">
        <v>500</v>
      </c>
      <c r="BH91" s="69">
        <v>0</v>
      </c>
      <c r="BK91" s="69">
        <v>3</v>
      </c>
      <c r="BL91" s="69">
        <v>10</v>
      </c>
      <c r="BM91" s="69">
        <v>2</v>
      </c>
      <c r="BN91" s="69">
        <v>31</v>
      </c>
      <c r="BO91" s="89">
        <v>0</v>
      </c>
      <c r="BP91" s="69">
        <v>1</v>
      </c>
      <c r="BQ91" s="69">
        <v>1</v>
      </c>
      <c r="BR91" s="69">
        <v>1</v>
      </c>
      <c r="BS91" s="69">
        <v>2401</v>
      </c>
      <c r="BT91" s="69">
        <v>0</v>
      </c>
      <c r="BU91" s="69">
        <v>0</v>
      </c>
      <c r="BV91" s="69">
        <v>1000</v>
      </c>
      <c r="BW91" s="69">
        <v>21</v>
      </c>
      <c r="BY91" s="69">
        <v>3</v>
      </c>
      <c r="BZ91" s="69">
        <v>2</v>
      </c>
      <c r="CA91" s="69">
        <v>31</v>
      </c>
      <c r="CB91" s="89">
        <v>0</v>
      </c>
      <c r="CC91" s="69">
        <v>1</v>
      </c>
      <c r="CD91" s="69">
        <v>1</v>
      </c>
      <c r="CE91" s="69">
        <v>204</v>
      </c>
      <c r="CF91" s="69">
        <v>800</v>
      </c>
      <c r="CG91" s="69">
        <v>0</v>
      </c>
      <c r="CH91" s="69">
        <v>0</v>
      </c>
      <c r="CI91" s="69">
        <v>1000</v>
      </c>
      <c r="CJ91" s="69">
        <v>0</v>
      </c>
      <c r="CL91" s="69">
        <v>0</v>
      </c>
      <c r="CM91" s="69">
        <v>0</v>
      </c>
      <c r="CN91" s="69">
        <v>0</v>
      </c>
      <c r="CO91" s="89">
        <v>0</v>
      </c>
      <c r="CP91" s="69">
        <v>0</v>
      </c>
      <c r="CQ91" s="69">
        <v>0</v>
      </c>
      <c r="CR91" s="69">
        <v>0</v>
      </c>
      <c r="CS91" s="69">
        <v>0</v>
      </c>
      <c r="CT91" s="69">
        <v>0</v>
      </c>
      <c r="CU91" s="69">
        <v>0</v>
      </c>
      <c r="CV91" s="69">
        <v>0</v>
      </c>
      <c r="CW91" s="69">
        <v>0</v>
      </c>
      <c r="CZ91" s="69">
        <v>0</v>
      </c>
      <c r="DA91" s="69">
        <v>0</v>
      </c>
      <c r="DB91" s="69">
        <v>0</v>
      </c>
      <c r="DC91" s="69">
        <v>0</v>
      </c>
      <c r="DD91" s="69">
        <v>0</v>
      </c>
      <c r="DE91" s="69">
        <v>0</v>
      </c>
      <c r="DF91" s="69">
        <v>0</v>
      </c>
      <c r="DG91" s="69">
        <v>1</v>
      </c>
      <c r="DI91" s="69" t="e">
        <f>INDEX(Sheet3!$E$78:$E$1130,MATCH(A91,Sheet3!$D$78:$D$1130,0))</f>
        <v>#N/A</v>
      </c>
      <c r="DJ91" s="69" t="str">
        <f t="shared" si="2"/>
        <v>skill_icons.ps_force_suck</v>
      </c>
      <c r="DK91" s="69" t="s">
        <v>452</v>
      </c>
      <c r="DL91" s="69"/>
      <c r="DM91" s="69" t="s">
        <v>453</v>
      </c>
      <c r="DN91" s="69" t="e">
        <f>"造成["&amp;INDEX(Sheet5!$L$2:$L$11,MATCH(BL91,Sheet5!$J$2:$J$11,0))&amp;":"&amp;BR91&amp;"*"&amp;BS91/1000&amp;"]"&amp;INDEX(Sheet5!$I$2:$I$4,MATCH(BR91,Sheet5!$H$2:$H$4,0))&amp;"的"&amp;INDEX(Sheet5!$K$2:$K$11,MATCH(BL91,Sheet5!$J$2:$J$11,0))</f>
        <v>#N/A</v>
      </c>
      <c r="DO91" s="69"/>
      <c r="DP91" s="69"/>
      <c r="DQ91" s="69"/>
      <c r="DR91" s="69" t="e">
        <f t="shared" si="0"/>
        <v>#N/A</v>
      </c>
      <c r="DS91" s="90" t="e">
        <f>MATCH(A91,Sheet5!D:D,0)</f>
        <v>#N/A</v>
      </c>
      <c r="DT91" s="94" t="e">
        <f>MATCH(A91,Sheet5!F:F,0)</f>
        <v>#N/A</v>
      </c>
      <c r="DU91" s="69">
        <v>0</v>
      </c>
      <c r="DV91" s="69">
        <v>0</v>
      </c>
      <c r="DW91" s="69">
        <v>0</v>
      </c>
      <c r="DX91" s="69">
        <v>0</v>
      </c>
      <c r="DY91" s="69">
        <v>0</v>
      </c>
    </row>
    <row r="92" spans="1:129" ht="28.5">
      <c r="A92" s="69">
        <v>10251</v>
      </c>
      <c r="B92" s="69">
        <v>12005</v>
      </c>
      <c r="C92" s="69">
        <v>1</v>
      </c>
      <c r="D92" s="78" t="s">
        <v>454</v>
      </c>
      <c r="E92" s="78" t="s">
        <v>455</v>
      </c>
      <c r="F92" s="69" t="s">
        <v>456</v>
      </c>
      <c r="G92" s="69">
        <v>1</v>
      </c>
      <c r="H92" s="69" t="s">
        <v>395</v>
      </c>
      <c r="I92" s="69">
        <v>0</v>
      </c>
      <c r="J92" s="69">
        <v>0</v>
      </c>
      <c r="K92" s="69">
        <v>1500</v>
      </c>
      <c r="M92" s="69">
        <v>35</v>
      </c>
      <c r="N92" s="69" t="s">
        <v>457</v>
      </c>
      <c r="O92" s="69">
        <v>0</v>
      </c>
      <c r="P92" s="69">
        <v>1</v>
      </c>
      <c r="Q92" s="69">
        <v>0</v>
      </c>
      <c r="R92" s="69">
        <f t="shared" si="6"/>
        <v>1</v>
      </c>
      <c r="S92" s="69">
        <v>0</v>
      </c>
      <c r="T92" s="69">
        <v>0</v>
      </c>
      <c r="U92" s="69">
        <v>0</v>
      </c>
      <c r="V92" s="69">
        <v>0</v>
      </c>
      <c r="W92" s="69">
        <v>0</v>
      </c>
      <c r="X92" s="69">
        <v>70</v>
      </c>
      <c r="Y92" s="69">
        <v>70</v>
      </c>
      <c r="Z92" s="69">
        <v>0</v>
      </c>
      <c r="AA92" s="69">
        <v>2</v>
      </c>
      <c r="AB92" s="69">
        <v>31</v>
      </c>
      <c r="AC92" s="69">
        <v>0</v>
      </c>
      <c r="AD92" s="69">
        <v>0</v>
      </c>
      <c r="AE92" s="69">
        <v>0</v>
      </c>
      <c r="AF92" s="69">
        <v>1</v>
      </c>
      <c r="AG92" s="69">
        <v>0</v>
      </c>
      <c r="AH92" s="69">
        <v>9</v>
      </c>
      <c r="AI92" s="69">
        <v>0</v>
      </c>
      <c r="AJ92" s="69">
        <v>0</v>
      </c>
      <c r="AK92" s="69">
        <v>0</v>
      </c>
      <c r="AL92" s="69">
        <v>0</v>
      </c>
      <c r="AM92" s="69">
        <v>1</v>
      </c>
      <c r="AN92" s="69">
        <v>1</v>
      </c>
      <c r="AO92" s="69">
        <v>0</v>
      </c>
      <c r="AP92" s="69">
        <v>0</v>
      </c>
      <c r="AQ92" s="84">
        <v>0</v>
      </c>
      <c r="AR92" s="69">
        <v>0</v>
      </c>
      <c r="AS92" s="69">
        <v>0</v>
      </c>
      <c r="AT92" s="69">
        <v>0</v>
      </c>
      <c r="AU92" s="69">
        <v>0</v>
      </c>
      <c r="AV92" s="69">
        <v>0</v>
      </c>
      <c r="AW92" s="69">
        <v>4</v>
      </c>
      <c r="AX92" s="69">
        <v>1</v>
      </c>
      <c r="AY92" s="69">
        <v>5000</v>
      </c>
      <c r="AZ92" s="69">
        <v>1000</v>
      </c>
      <c r="BA92" s="69">
        <v>0</v>
      </c>
      <c r="BB92" s="69">
        <v>0</v>
      </c>
      <c r="BC92" s="69">
        <v>0</v>
      </c>
      <c r="BD92" s="69">
        <v>0</v>
      </c>
      <c r="BE92" s="69">
        <v>0</v>
      </c>
      <c r="BF92" s="69">
        <v>0</v>
      </c>
      <c r="BG92" s="69">
        <v>0</v>
      </c>
      <c r="BH92" s="69">
        <v>0</v>
      </c>
      <c r="BK92" s="69">
        <v>3</v>
      </c>
      <c r="BL92" s="69">
        <v>5</v>
      </c>
      <c r="BM92" s="69">
        <v>2</v>
      </c>
      <c r="BN92" s="69">
        <v>31</v>
      </c>
      <c r="BO92" s="89">
        <v>0</v>
      </c>
      <c r="BP92" s="69">
        <v>2</v>
      </c>
      <c r="BQ92" s="69">
        <v>5</v>
      </c>
      <c r="BR92" s="69">
        <v>1</v>
      </c>
      <c r="BS92" s="69">
        <v>20</v>
      </c>
      <c r="BT92" s="69">
        <v>0</v>
      </c>
      <c r="BU92" s="69">
        <v>0</v>
      </c>
      <c r="BV92" s="69">
        <v>1000</v>
      </c>
      <c r="BW92" s="69">
        <v>0</v>
      </c>
      <c r="BY92" s="69">
        <v>10</v>
      </c>
      <c r="BZ92" s="69">
        <v>2</v>
      </c>
      <c r="CA92" s="69">
        <v>31</v>
      </c>
      <c r="CB92" s="89">
        <v>0</v>
      </c>
      <c r="CC92" s="69">
        <v>1</v>
      </c>
      <c r="CD92" s="69">
        <v>1</v>
      </c>
      <c r="CE92" s="69">
        <v>1</v>
      </c>
      <c r="CF92" s="69">
        <v>901</v>
      </c>
      <c r="CG92" s="69">
        <v>0</v>
      </c>
      <c r="CH92" s="69">
        <v>0</v>
      </c>
      <c r="CI92" s="69">
        <v>1000</v>
      </c>
      <c r="CJ92" s="69">
        <v>0</v>
      </c>
      <c r="CL92" s="69">
        <v>0</v>
      </c>
      <c r="CM92" s="69">
        <v>0</v>
      </c>
      <c r="CN92" s="69">
        <v>0</v>
      </c>
      <c r="CO92" s="89">
        <v>0</v>
      </c>
      <c r="CP92" s="69">
        <v>0</v>
      </c>
      <c r="CQ92" s="69">
        <v>0</v>
      </c>
      <c r="CR92" s="69">
        <v>0</v>
      </c>
      <c r="CS92" s="69">
        <v>0</v>
      </c>
      <c r="CT92" s="89">
        <v>0</v>
      </c>
      <c r="CU92" s="69">
        <v>0</v>
      </c>
      <c r="CV92" s="69">
        <v>0</v>
      </c>
      <c r="CW92" s="69">
        <v>0</v>
      </c>
      <c r="CZ92" s="69">
        <v>0</v>
      </c>
      <c r="DA92" s="69">
        <v>0</v>
      </c>
      <c r="DB92" s="69">
        <v>0</v>
      </c>
      <c r="DC92" s="69">
        <v>0</v>
      </c>
      <c r="DD92" s="69">
        <v>0</v>
      </c>
      <c r="DE92" s="69">
        <v>0</v>
      </c>
      <c r="DF92" s="69">
        <v>0</v>
      </c>
      <c r="DG92" s="69">
        <v>1</v>
      </c>
      <c r="DI92" s="69" t="e">
        <f>INDEX(Sheet3!$E$78:$E$1130,MATCH(A92,Sheet3!$D$78:$D$1130,0))</f>
        <v>#N/A</v>
      </c>
      <c r="DJ92" s="69" t="str">
        <f t="shared" si="2"/>
        <v>item.ps_forost_breath</v>
      </c>
      <c r="DK92" s="69" t="s">
        <v>458</v>
      </c>
      <c r="DL92" s="93" t="str">
        <f>DM92&amp;DN92&amp;DQ92</f>
        <v>射出一个带有追踪的光，到达后爆炸，让敌人冻伤并缓速。造成[ui.cs_blue:1*0.02]的雷系伤害。</v>
      </c>
      <c r="DM92" s="90" t="s">
        <v>459</v>
      </c>
      <c r="DN92" s="69" t="str">
        <f>"造成["&amp;INDEX(Sheet5!$L$2:$L$11,MATCH(BL92,Sheet5!$J$2:$J$11,0))&amp;":"&amp;BR92&amp;"*"&amp;BS92/1000&amp;"]"&amp;INDEX(Sheet5!$I$2:$I$4,MATCH(BR92,Sheet5!$H$2:$H$4,0))&amp;"的"&amp;INDEX(Sheet5!$K$2:$K$11,MATCH(BL92,Sheet5!$J$2:$J$11,0))</f>
        <v>造成[ui.cs_blue:1*0.02]的雷系伤害。</v>
      </c>
      <c r="DO92" s="69" t="e">
        <f>"造成["&amp;INDEX(Sheet5!$L$2:$L$11,MATCH(BY92,Sheet5!$J$2:$J$11,0))&amp;":"&amp;CE92&amp;"*"&amp;CF92/1000&amp;"]"&amp;INDEX(Sheet5!$I$2:$I$4,MATCH(CE92,Sheet5!$H$2:$H$4,0))&amp;"的"&amp;INDEX(Sheet5!$K$2:$K$11,MATCH(BY92,Sheet5!$J$2:$J$11,0))</f>
        <v>#N/A</v>
      </c>
      <c r="DP92" s="69"/>
      <c r="DQ92" s="69"/>
      <c r="DR92" s="69" t="e">
        <f t="shared" si="0"/>
        <v>#N/A</v>
      </c>
      <c r="DS92" s="90">
        <f>MATCH(A92,Sheet5!D:D,0)</f>
        <v>542</v>
      </c>
      <c r="DT92" s="94" t="e">
        <f>MATCH(A92,Sheet5!F:F,0)</f>
        <v>#N/A</v>
      </c>
      <c r="DU92" s="69">
        <v>0</v>
      </c>
      <c r="DV92" s="69">
        <v>0</v>
      </c>
      <c r="DW92" s="69">
        <v>0</v>
      </c>
      <c r="DX92" s="69">
        <v>0</v>
      </c>
      <c r="DY92" s="69">
        <v>0</v>
      </c>
    </row>
    <row r="93" spans="1:129" ht="14.25">
      <c r="A93" s="69">
        <v>10261</v>
      </c>
      <c r="B93" s="69">
        <v>0</v>
      </c>
      <c r="C93" s="69">
        <v>1</v>
      </c>
      <c r="D93" s="78" t="s">
        <v>460</v>
      </c>
      <c r="E93" s="78"/>
      <c r="F93" s="69" t="s">
        <v>326</v>
      </c>
      <c r="G93" s="69">
        <v>1</v>
      </c>
      <c r="H93" s="69" t="s">
        <v>461</v>
      </c>
      <c r="I93" s="69">
        <v>0</v>
      </c>
      <c r="J93" s="69">
        <v>0</v>
      </c>
      <c r="K93" s="69">
        <v>2000</v>
      </c>
      <c r="M93" s="69">
        <v>26</v>
      </c>
      <c r="O93" s="69">
        <v>0</v>
      </c>
      <c r="P93" s="69">
        <v>1</v>
      </c>
      <c r="Q93" s="69">
        <v>0</v>
      </c>
      <c r="R93" s="69">
        <f t="shared" si="6"/>
        <v>1</v>
      </c>
      <c r="S93" s="69">
        <v>0</v>
      </c>
      <c r="T93" s="69">
        <v>0</v>
      </c>
      <c r="U93" s="69">
        <v>0</v>
      </c>
      <c r="V93" s="69">
        <v>0</v>
      </c>
      <c r="W93" s="69">
        <v>0</v>
      </c>
      <c r="X93" s="69">
        <v>50</v>
      </c>
      <c r="Y93" s="69">
        <v>50</v>
      </c>
      <c r="Z93" s="69">
        <v>0</v>
      </c>
      <c r="AA93" s="69">
        <v>2</v>
      </c>
      <c r="AB93" s="69">
        <v>31</v>
      </c>
      <c r="AC93" s="69">
        <v>0</v>
      </c>
      <c r="AD93" s="69">
        <v>0</v>
      </c>
      <c r="AE93" s="69">
        <v>0</v>
      </c>
      <c r="AF93" s="69">
        <v>10</v>
      </c>
      <c r="AG93" s="69">
        <v>0</v>
      </c>
      <c r="AH93" s="69">
        <v>9</v>
      </c>
      <c r="AI93" s="69">
        <v>0</v>
      </c>
      <c r="AJ93" s="69">
        <v>1</v>
      </c>
      <c r="AK93" s="69">
        <v>0</v>
      </c>
      <c r="AL93" s="69">
        <v>0</v>
      </c>
      <c r="AM93" s="69">
        <v>1</v>
      </c>
      <c r="AN93" s="69">
        <v>1</v>
      </c>
      <c r="AO93" s="69">
        <v>0</v>
      </c>
      <c r="AP93" s="69">
        <v>0</v>
      </c>
      <c r="AQ93" s="84">
        <v>0</v>
      </c>
      <c r="AR93" s="69">
        <v>0</v>
      </c>
      <c r="AS93" s="69">
        <v>0</v>
      </c>
      <c r="AT93" s="69">
        <v>0</v>
      </c>
      <c r="AU93" s="69">
        <v>0</v>
      </c>
      <c r="AV93" s="69">
        <v>0</v>
      </c>
      <c r="AW93" s="69">
        <v>0</v>
      </c>
      <c r="AX93" s="69">
        <v>0</v>
      </c>
      <c r="AY93" s="69">
        <v>0</v>
      </c>
      <c r="AZ93" s="69">
        <v>0</v>
      </c>
      <c r="BA93" s="69">
        <v>1</v>
      </c>
      <c r="BB93" s="69">
        <v>-1</v>
      </c>
      <c r="BC93" s="69">
        <v>0</v>
      </c>
      <c r="BD93" s="69">
        <v>0</v>
      </c>
      <c r="BE93" s="69">
        <v>0</v>
      </c>
      <c r="BF93" s="69">
        <v>0</v>
      </c>
      <c r="BG93" s="69">
        <v>0</v>
      </c>
      <c r="BH93" s="69">
        <v>0</v>
      </c>
      <c r="BK93" s="69">
        <v>3</v>
      </c>
      <c r="BL93" s="69">
        <v>3</v>
      </c>
      <c r="BM93" s="69">
        <v>2</v>
      </c>
      <c r="BN93" s="69">
        <v>31</v>
      </c>
      <c r="BO93" s="89">
        <v>0</v>
      </c>
      <c r="BP93" s="69">
        <v>1</v>
      </c>
      <c r="BQ93" s="69">
        <v>1</v>
      </c>
      <c r="BR93" s="69">
        <v>204</v>
      </c>
      <c r="BS93" s="69">
        <v>1000</v>
      </c>
      <c r="BT93" s="69">
        <v>0</v>
      </c>
      <c r="BU93" s="69">
        <v>0</v>
      </c>
      <c r="BV93" s="69">
        <v>1000</v>
      </c>
      <c r="BW93" s="69">
        <v>27</v>
      </c>
      <c r="BY93" s="69">
        <v>0</v>
      </c>
      <c r="BZ93" s="69">
        <v>0</v>
      </c>
      <c r="CA93" s="69">
        <v>31</v>
      </c>
      <c r="CB93" s="89">
        <v>0</v>
      </c>
      <c r="CC93" s="69">
        <v>0</v>
      </c>
      <c r="CD93" s="69">
        <v>0</v>
      </c>
      <c r="CE93" s="69">
        <v>0</v>
      </c>
      <c r="CF93" s="69">
        <v>0</v>
      </c>
      <c r="CG93" s="69">
        <v>0</v>
      </c>
      <c r="CH93" s="69">
        <v>0</v>
      </c>
      <c r="CI93" s="69">
        <v>0</v>
      </c>
      <c r="CJ93" s="69">
        <v>0</v>
      </c>
      <c r="CL93" s="69">
        <v>0</v>
      </c>
      <c r="CM93" s="69">
        <v>0</v>
      </c>
      <c r="CN93" s="69">
        <v>0</v>
      </c>
      <c r="CO93" s="89">
        <v>0</v>
      </c>
      <c r="CP93" s="69">
        <v>0</v>
      </c>
      <c r="CQ93" s="69">
        <v>0</v>
      </c>
      <c r="CR93" s="69">
        <v>0</v>
      </c>
      <c r="CS93" s="69">
        <v>0</v>
      </c>
      <c r="CT93" s="89">
        <v>0</v>
      </c>
      <c r="CU93" s="69">
        <v>0</v>
      </c>
      <c r="CV93" s="69">
        <v>0</v>
      </c>
      <c r="CW93" s="69">
        <v>0</v>
      </c>
      <c r="CZ93" s="69">
        <v>0</v>
      </c>
      <c r="DA93" s="69">
        <v>0</v>
      </c>
      <c r="DB93" s="69">
        <v>0</v>
      </c>
      <c r="DC93" s="69">
        <v>0</v>
      </c>
      <c r="DD93" s="69">
        <v>0</v>
      </c>
      <c r="DE93" s="69">
        <v>0</v>
      </c>
      <c r="DF93" s="69">
        <v>0</v>
      </c>
      <c r="DG93" s="69">
        <v>1</v>
      </c>
      <c r="DI93" s="69" t="e">
        <f>INDEX(Sheet3!$E$78:$E$1130,MATCH(A93,Sheet3!$D$78:$D$1130,0))</f>
        <v>#N/A</v>
      </c>
      <c r="DJ93" s="69" t="str">
        <f t="shared" si="2"/>
        <v>item.ps_skill_10061</v>
      </c>
      <c r="DK93" s="69" t="s">
        <v>462</v>
      </c>
      <c r="DL93" s="93"/>
      <c r="DM93" s="69" t="s">
        <v>239</v>
      </c>
      <c r="DN93" s="69" t="str">
        <f>"造成["&amp;INDEX(Sheet5!$L$2:$L$11,MATCH(BL93,Sheet5!$J$2:$J$11,0))&amp;":"&amp;BR93&amp;"*"&amp;BS93/1000&amp;"]"&amp;INDEX(Sheet5!$I$2:$I$4,MATCH(BR93,Sheet5!$H$2:$H$4,0))&amp;"的"&amp;INDEX(Sheet5!$K$2:$K$11,MATCH(BL93,Sheet5!$J$2:$J$11,0))</f>
        <v>造成[ui.cs_blue:204*1]的火系伤害。</v>
      </c>
      <c r="DO93" s="69" t="e">
        <f>"造成["&amp;INDEX(Sheet5!$L$2:$L$11,MATCH(BY93,Sheet5!$J$2:$J$11,0))&amp;":"&amp;CE93&amp;"*"&amp;CF93/1000&amp;"]"&amp;INDEX(Sheet5!$I$2:$I$4,MATCH(CE93,Sheet5!$H$2:$H$4,0))&amp;"的"&amp;INDEX(Sheet5!$K$2:$K$11,MATCH(BY93,Sheet5!$J$2:$J$11,0))</f>
        <v>#N/A</v>
      </c>
      <c r="DP93" s="69"/>
      <c r="DQ93" s="69"/>
      <c r="DR93" s="69" t="e">
        <f t="shared" si="0"/>
        <v>#N/A</v>
      </c>
      <c r="DS93" s="90">
        <f>MATCH(A93,Sheet5!D:D,0)</f>
        <v>543</v>
      </c>
      <c r="DT93" s="94" t="e">
        <f>MATCH(A93,Sheet5!F:F,0)</f>
        <v>#N/A</v>
      </c>
      <c r="DU93" s="69">
        <v>0</v>
      </c>
      <c r="DV93" s="69">
        <v>0</v>
      </c>
      <c r="DW93" s="69">
        <v>0</v>
      </c>
      <c r="DX93" s="69">
        <v>0</v>
      </c>
      <c r="DY93" s="69">
        <v>0</v>
      </c>
    </row>
    <row r="94" spans="1:129" ht="14.25">
      <c r="A94" s="69">
        <v>10271</v>
      </c>
      <c r="B94" s="69">
        <v>0</v>
      </c>
      <c r="C94" s="69">
        <v>1</v>
      </c>
      <c r="D94" s="78" t="s">
        <v>325</v>
      </c>
      <c r="E94" s="78"/>
      <c r="F94" s="69" t="s">
        <v>326</v>
      </c>
      <c r="G94" s="69">
        <v>0</v>
      </c>
      <c r="H94" s="69" t="s">
        <v>327</v>
      </c>
      <c r="I94" s="69">
        <v>0</v>
      </c>
      <c r="J94" s="69">
        <v>429</v>
      </c>
      <c r="K94" s="69">
        <v>1500</v>
      </c>
      <c r="L94" s="69" t="s">
        <v>328</v>
      </c>
      <c r="M94" s="69">
        <v>0</v>
      </c>
      <c r="O94" s="69">
        <v>0</v>
      </c>
      <c r="P94" s="69">
        <v>6</v>
      </c>
      <c r="Q94" s="69">
        <v>1</v>
      </c>
      <c r="R94" s="69">
        <f t="shared" si="6"/>
        <v>1</v>
      </c>
      <c r="S94" s="69">
        <v>0</v>
      </c>
      <c r="T94" s="69">
        <v>0</v>
      </c>
      <c r="U94" s="69">
        <v>0</v>
      </c>
      <c r="V94" s="69">
        <v>0</v>
      </c>
      <c r="W94" s="69">
        <v>1341001</v>
      </c>
      <c r="X94" s="69">
        <v>0</v>
      </c>
      <c r="Y94" s="69">
        <v>0</v>
      </c>
      <c r="Z94" s="69">
        <v>2000</v>
      </c>
      <c r="AA94" s="69">
        <v>2</v>
      </c>
      <c r="AB94" s="69">
        <v>64</v>
      </c>
      <c r="AC94" s="69">
        <v>0</v>
      </c>
      <c r="AD94" s="69">
        <v>0</v>
      </c>
      <c r="AE94" s="69">
        <v>0</v>
      </c>
      <c r="AF94" s="69">
        <v>257</v>
      </c>
      <c r="AG94" s="69">
        <v>0</v>
      </c>
      <c r="AH94" s="69">
        <v>8</v>
      </c>
      <c r="AI94" s="69">
        <v>93</v>
      </c>
      <c r="AJ94" s="69">
        <v>0</v>
      </c>
      <c r="AK94" s="69">
        <v>0</v>
      </c>
      <c r="AL94" s="69">
        <v>0</v>
      </c>
      <c r="AM94" s="69">
        <v>1</v>
      </c>
      <c r="AN94" s="69">
        <v>1</v>
      </c>
      <c r="AO94" s="69">
        <v>1</v>
      </c>
      <c r="AP94" s="69">
        <v>3</v>
      </c>
      <c r="AQ94" s="84">
        <v>15</v>
      </c>
      <c r="AR94" s="69">
        <v>4</v>
      </c>
      <c r="AS94" s="69">
        <v>0</v>
      </c>
      <c r="AT94" s="69">
        <v>0</v>
      </c>
      <c r="AU94" s="69">
        <v>0</v>
      </c>
      <c r="AV94" s="69">
        <v>0</v>
      </c>
      <c r="AW94" s="69">
        <v>0</v>
      </c>
      <c r="AX94" s="69">
        <v>0</v>
      </c>
      <c r="AY94" s="69">
        <v>0</v>
      </c>
      <c r="AZ94" s="69">
        <v>0</v>
      </c>
      <c r="BA94" s="69">
        <v>0</v>
      </c>
      <c r="BB94" s="69">
        <v>0</v>
      </c>
      <c r="BC94" s="69">
        <v>0</v>
      </c>
      <c r="BD94" s="69">
        <v>0</v>
      </c>
      <c r="BE94" s="69">
        <v>0</v>
      </c>
      <c r="BF94" s="69">
        <v>0</v>
      </c>
      <c r="BG94" s="69">
        <v>0</v>
      </c>
      <c r="BH94" s="69">
        <v>0</v>
      </c>
      <c r="BI94" s="69" t="s">
        <v>463</v>
      </c>
      <c r="BK94" s="69">
        <v>3</v>
      </c>
      <c r="BL94" s="69">
        <v>1</v>
      </c>
      <c r="BM94" s="69">
        <v>2</v>
      </c>
      <c r="BN94" s="69">
        <v>31</v>
      </c>
      <c r="BO94" s="89">
        <v>0</v>
      </c>
      <c r="BP94" s="69">
        <v>3</v>
      </c>
      <c r="BQ94" s="69">
        <v>10</v>
      </c>
      <c r="BR94" s="69">
        <v>401</v>
      </c>
      <c r="BS94" s="69">
        <v>2</v>
      </c>
      <c r="BT94" s="69">
        <v>1</v>
      </c>
      <c r="BU94" s="69">
        <v>150</v>
      </c>
      <c r="BV94" s="69">
        <v>1000</v>
      </c>
      <c r="BW94" s="69">
        <v>98</v>
      </c>
      <c r="BX94" s="69" t="s">
        <v>329</v>
      </c>
      <c r="BY94" s="69">
        <v>18</v>
      </c>
      <c r="BZ94" s="69">
        <v>7</v>
      </c>
      <c r="CA94" s="69">
        <v>64</v>
      </c>
      <c r="CB94" s="89">
        <v>0</v>
      </c>
      <c r="CC94" s="69">
        <v>3</v>
      </c>
      <c r="CD94" s="69">
        <v>15</v>
      </c>
      <c r="CE94" s="69">
        <v>1</v>
      </c>
      <c r="CF94" s="69">
        <v>5000</v>
      </c>
      <c r="CG94" s="69">
        <v>0</v>
      </c>
      <c r="CH94" s="69">
        <v>0</v>
      </c>
      <c r="CI94" s="69">
        <v>1000</v>
      </c>
      <c r="CJ94" s="69">
        <v>0</v>
      </c>
      <c r="CL94" s="69">
        <v>0</v>
      </c>
      <c r="CM94" s="69">
        <v>0</v>
      </c>
      <c r="CN94" s="69">
        <v>0</v>
      </c>
      <c r="CO94" s="89">
        <v>0</v>
      </c>
      <c r="CP94" s="69">
        <v>0</v>
      </c>
      <c r="CQ94" s="69">
        <v>0</v>
      </c>
      <c r="CR94" s="69">
        <v>0</v>
      </c>
      <c r="CS94" s="69">
        <v>0</v>
      </c>
      <c r="CT94" s="89">
        <v>0</v>
      </c>
      <c r="CU94" s="69">
        <v>0</v>
      </c>
      <c r="CV94" s="69">
        <v>0</v>
      </c>
      <c r="CW94" s="69">
        <v>0</v>
      </c>
      <c r="CZ94" s="69">
        <v>0</v>
      </c>
      <c r="DA94" s="69">
        <v>0</v>
      </c>
      <c r="DB94" s="69">
        <v>0</v>
      </c>
      <c r="DC94" s="69">
        <v>0</v>
      </c>
      <c r="DD94" s="69">
        <v>0</v>
      </c>
      <c r="DE94" s="69">
        <v>0</v>
      </c>
      <c r="DF94" s="69">
        <v>0</v>
      </c>
      <c r="DG94" s="69">
        <v>1</v>
      </c>
      <c r="DI94" s="69" t="e">
        <f>INDEX(Sheet3!$E$78:$E$1130,MATCH(A94,Sheet3!$D$78:$D$1130,0))</f>
        <v>#N/A</v>
      </c>
      <c r="DJ94" s="69" t="str">
        <f t="shared" si="2"/>
        <v>item.ps_skill_10061</v>
      </c>
      <c r="DK94" s="69" t="s">
        <v>330</v>
      </c>
      <c r="DL94" s="69"/>
      <c r="DM94" s="69" t="s">
        <v>239</v>
      </c>
      <c r="DN94" s="69" t="e">
        <f>"造成["&amp;INDEX(Sheet5!$L$2:$L$11,MATCH(BL94,Sheet5!$J$2:$J$11,0))&amp;":"&amp;BR94&amp;"*"&amp;BS94/1000&amp;"]"&amp;INDEX(Sheet5!$I$2:$I$4,MATCH(BR94,Sheet5!$H$2:$H$4,0))&amp;"的"&amp;INDEX(Sheet5!$K$2:$K$11,MATCH(BL94,Sheet5!$J$2:$J$11,0))</f>
        <v>#N/A</v>
      </c>
      <c r="DO94" s="69"/>
      <c r="DP94" s="69"/>
      <c r="DQ94" s="69"/>
      <c r="DR94" s="69" t="e">
        <f t="shared" si="0"/>
        <v>#N/A</v>
      </c>
      <c r="DS94" s="90">
        <f>MATCH(A94,Sheet5!D:D,0)</f>
        <v>554</v>
      </c>
      <c r="DT94" s="94">
        <f>MATCH(A94,Sheet5!F:F,0)</f>
        <v>6</v>
      </c>
      <c r="DU94" s="69">
        <v>0</v>
      </c>
      <c r="DV94" s="69">
        <v>0</v>
      </c>
      <c r="DW94" s="69">
        <v>0</v>
      </c>
      <c r="DX94" s="69">
        <v>0</v>
      </c>
      <c r="DY94" s="69">
        <v>0</v>
      </c>
    </row>
    <row r="95" spans="1:129" ht="14.25">
      <c r="A95" s="69">
        <v>10281</v>
      </c>
      <c r="B95" s="69">
        <v>0</v>
      </c>
      <c r="C95" s="69">
        <v>1</v>
      </c>
      <c r="D95" s="78" t="s">
        <v>464</v>
      </c>
      <c r="E95" s="78"/>
      <c r="F95" s="69">
        <v>0</v>
      </c>
      <c r="G95" s="69">
        <v>1</v>
      </c>
      <c r="I95" s="69">
        <v>0</v>
      </c>
      <c r="J95" s="69">
        <v>0</v>
      </c>
      <c r="K95" s="69">
        <v>1000</v>
      </c>
      <c r="M95" s="69">
        <v>92</v>
      </c>
      <c r="N95" s="69" t="s">
        <v>269</v>
      </c>
      <c r="O95" s="69">
        <v>0</v>
      </c>
      <c r="P95" s="69">
        <v>6</v>
      </c>
      <c r="Q95" s="69">
        <v>0</v>
      </c>
      <c r="R95" s="69">
        <f t="shared" si="6"/>
        <v>1</v>
      </c>
      <c r="S95" s="69">
        <v>0</v>
      </c>
      <c r="T95" s="69">
        <v>0</v>
      </c>
      <c r="U95" s="69">
        <v>0</v>
      </c>
      <c r="V95" s="69">
        <v>0</v>
      </c>
      <c r="W95" s="69">
        <v>0</v>
      </c>
      <c r="X95" s="69">
        <v>0</v>
      </c>
      <c r="Y95" s="69">
        <v>0</v>
      </c>
      <c r="Z95" s="69">
        <v>0</v>
      </c>
      <c r="AA95" s="69">
        <v>6</v>
      </c>
      <c r="AB95" s="69">
        <v>1535</v>
      </c>
      <c r="AC95" s="69">
        <v>0</v>
      </c>
      <c r="AD95" s="69">
        <v>0</v>
      </c>
      <c r="AE95" s="69">
        <v>0</v>
      </c>
      <c r="AF95" s="69">
        <v>50</v>
      </c>
      <c r="AG95" s="69">
        <v>0</v>
      </c>
      <c r="AH95" s="69">
        <v>3</v>
      </c>
      <c r="AI95" s="69">
        <v>0</v>
      </c>
      <c r="AJ95" s="69">
        <v>0</v>
      </c>
      <c r="AK95" s="69">
        <v>0</v>
      </c>
      <c r="AL95" s="69">
        <v>0</v>
      </c>
      <c r="AM95" s="69">
        <v>1</v>
      </c>
      <c r="AN95" s="69">
        <v>1</v>
      </c>
      <c r="AO95" s="69">
        <v>0</v>
      </c>
      <c r="AP95" s="69">
        <v>3</v>
      </c>
      <c r="AQ95" s="84">
        <v>0</v>
      </c>
      <c r="AR95" s="69">
        <v>0</v>
      </c>
      <c r="AS95" s="69">
        <v>0</v>
      </c>
      <c r="AT95" s="69">
        <v>0</v>
      </c>
      <c r="AU95" s="69">
        <v>0</v>
      </c>
      <c r="AV95" s="69">
        <v>0</v>
      </c>
      <c r="AW95" s="69">
        <v>0</v>
      </c>
      <c r="AX95" s="69">
        <v>0</v>
      </c>
      <c r="AY95" s="69">
        <v>0</v>
      </c>
      <c r="AZ95" s="69">
        <v>0</v>
      </c>
      <c r="BA95" s="69">
        <v>0</v>
      </c>
      <c r="BB95" s="69">
        <v>0</v>
      </c>
      <c r="BC95" s="69">
        <v>0</v>
      </c>
      <c r="BD95" s="69">
        <v>0</v>
      </c>
      <c r="BE95" s="69">
        <v>0</v>
      </c>
      <c r="BF95" s="69">
        <v>0</v>
      </c>
      <c r="BG95" s="69">
        <v>0</v>
      </c>
      <c r="BH95" s="69">
        <v>0</v>
      </c>
      <c r="BI95" s="69" t="s">
        <v>309</v>
      </c>
      <c r="BK95" s="69">
        <v>3</v>
      </c>
      <c r="BL95" s="69">
        <v>1</v>
      </c>
      <c r="BM95" s="69">
        <v>6</v>
      </c>
      <c r="BN95" s="69">
        <v>1535</v>
      </c>
      <c r="BO95" s="89">
        <v>0</v>
      </c>
      <c r="BP95" s="69">
        <v>3</v>
      </c>
      <c r="BQ95" s="69">
        <v>10</v>
      </c>
      <c r="BR95" s="69">
        <v>401</v>
      </c>
      <c r="BS95" s="69">
        <v>4</v>
      </c>
      <c r="BT95" s="69">
        <v>1</v>
      </c>
      <c r="BU95" s="69">
        <v>500</v>
      </c>
      <c r="BV95" s="69">
        <v>1000</v>
      </c>
      <c r="BW95" s="69">
        <v>0</v>
      </c>
      <c r="BY95" s="69">
        <v>18</v>
      </c>
      <c r="BZ95" s="69">
        <v>7</v>
      </c>
      <c r="CA95" s="69">
        <v>64</v>
      </c>
      <c r="CB95" s="89">
        <v>0</v>
      </c>
      <c r="CC95" s="69">
        <v>3</v>
      </c>
      <c r="CD95" s="69">
        <v>50</v>
      </c>
      <c r="CE95" s="69">
        <v>1</v>
      </c>
      <c r="CF95" s="69">
        <v>5000</v>
      </c>
      <c r="CG95" s="69">
        <v>0</v>
      </c>
      <c r="CH95" s="69">
        <v>0</v>
      </c>
      <c r="CI95" s="69">
        <v>1000</v>
      </c>
      <c r="CJ95" s="69">
        <v>0</v>
      </c>
      <c r="CL95" s="69">
        <v>0</v>
      </c>
      <c r="CM95" s="69">
        <v>0</v>
      </c>
      <c r="CN95" s="69">
        <v>0</v>
      </c>
      <c r="CO95" s="89">
        <v>0</v>
      </c>
      <c r="CP95" s="69">
        <v>0</v>
      </c>
      <c r="CQ95" s="69">
        <v>0</v>
      </c>
      <c r="CR95" s="69">
        <v>0</v>
      </c>
      <c r="CS95" s="69">
        <v>0</v>
      </c>
      <c r="CT95" s="69">
        <v>0</v>
      </c>
      <c r="CU95" s="69">
        <v>0</v>
      </c>
      <c r="CV95" s="69">
        <v>0</v>
      </c>
      <c r="CW95" s="69">
        <v>0</v>
      </c>
      <c r="CZ95" s="69">
        <v>0</v>
      </c>
      <c r="DA95" s="69">
        <v>0</v>
      </c>
      <c r="DB95" s="69">
        <v>0</v>
      </c>
      <c r="DC95" s="69">
        <v>0</v>
      </c>
      <c r="DD95" s="69">
        <v>0</v>
      </c>
      <c r="DE95" s="69">
        <v>0</v>
      </c>
      <c r="DF95" s="69">
        <v>0</v>
      </c>
      <c r="DG95" s="69">
        <v>1</v>
      </c>
      <c r="DI95" s="69" t="e">
        <f>INDEX(Sheet3!$E$78:$E$1130,MATCH(A95,Sheet3!$D$78:$D$1130,0))</f>
        <v>#N/A</v>
      </c>
      <c r="DJ95" s="69">
        <f t="shared" si="2"/>
        <v>0</v>
      </c>
      <c r="DK95" s="69" t="s">
        <v>465</v>
      </c>
      <c r="DL95" s="69"/>
      <c r="DM95" s="69" t="s">
        <v>239</v>
      </c>
      <c r="DN95" s="69" t="e">
        <f>"造成["&amp;INDEX(Sheet5!$L$2:$L$11,MATCH(BL95,Sheet5!$J$2:$J$11,0))&amp;":"&amp;BR95&amp;"*"&amp;BS95/1000&amp;"]"&amp;INDEX(Sheet5!$I$2:$I$4,MATCH(BR95,Sheet5!$H$2:$H$4,0))&amp;"的"&amp;INDEX(Sheet5!$K$2:$K$11,MATCH(BL95,Sheet5!$J$2:$J$11,0))</f>
        <v>#N/A</v>
      </c>
      <c r="DO95" s="69"/>
      <c r="DP95" s="69"/>
      <c r="DQ95" s="69"/>
      <c r="DR95" s="69" t="e">
        <f t="shared" si="0"/>
        <v>#N/A</v>
      </c>
      <c r="DS95" s="90" t="e">
        <f>MATCH(A95,Sheet5!D:D,0)</f>
        <v>#N/A</v>
      </c>
      <c r="DT95" s="94" t="e">
        <f>MATCH(A95,Sheet5!F:F,0)</f>
        <v>#N/A</v>
      </c>
      <c r="DU95" s="69">
        <v>0</v>
      </c>
      <c r="DV95" s="69">
        <v>0</v>
      </c>
      <c r="DW95" s="69">
        <v>0</v>
      </c>
      <c r="DX95" s="69">
        <v>0</v>
      </c>
      <c r="DY95" s="69">
        <v>0</v>
      </c>
    </row>
    <row r="96" spans="1:129" ht="14.25">
      <c r="A96" s="69">
        <v>10291</v>
      </c>
      <c r="B96" s="69">
        <v>0</v>
      </c>
      <c r="C96" s="69">
        <v>1</v>
      </c>
      <c r="D96" s="78" t="s">
        <v>466</v>
      </c>
      <c r="E96" s="78"/>
      <c r="F96" s="69">
        <v>0</v>
      </c>
      <c r="G96" s="69">
        <v>1</v>
      </c>
      <c r="I96" s="69">
        <v>0</v>
      </c>
      <c r="J96" s="69">
        <v>0</v>
      </c>
      <c r="K96" s="69">
        <v>1000</v>
      </c>
      <c r="M96" s="69">
        <v>92</v>
      </c>
      <c r="N96" s="69" t="s">
        <v>269</v>
      </c>
      <c r="O96" s="69">
        <v>0</v>
      </c>
      <c r="P96" s="69">
        <v>6</v>
      </c>
      <c r="Q96" s="69">
        <v>0</v>
      </c>
      <c r="R96" s="69">
        <f t="shared" si="6"/>
        <v>1</v>
      </c>
      <c r="S96" s="69">
        <v>0</v>
      </c>
      <c r="T96" s="69">
        <v>0</v>
      </c>
      <c r="U96" s="69">
        <v>0</v>
      </c>
      <c r="V96" s="69">
        <v>0</v>
      </c>
      <c r="W96" s="69">
        <v>0</v>
      </c>
      <c r="X96" s="69">
        <v>0</v>
      </c>
      <c r="Y96" s="69">
        <v>0</v>
      </c>
      <c r="Z96" s="69">
        <v>0</v>
      </c>
      <c r="AA96" s="69">
        <v>7</v>
      </c>
      <c r="AB96" s="69">
        <v>1535</v>
      </c>
      <c r="AC96" s="69">
        <v>0</v>
      </c>
      <c r="AD96" s="69">
        <v>0</v>
      </c>
      <c r="AE96" s="69">
        <v>0</v>
      </c>
      <c r="AF96" s="69">
        <v>10</v>
      </c>
      <c r="AG96" s="69">
        <v>0</v>
      </c>
      <c r="AH96" s="69">
        <v>1</v>
      </c>
      <c r="AI96" s="69">
        <v>0</v>
      </c>
      <c r="AJ96" s="69">
        <v>0</v>
      </c>
      <c r="AK96" s="69">
        <v>0</v>
      </c>
      <c r="AL96" s="69">
        <v>0</v>
      </c>
      <c r="AM96" s="69">
        <v>1</v>
      </c>
      <c r="AN96" s="69">
        <v>1</v>
      </c>
      <c r="AO96" s="69">
        <v>0</v>
      </c>
      <c r="AP96" s="69">
        <v>3</v>
      </c>
      <c r="AQ96" s="84">
        <v>0</v>
      </c>
      <c r="AR96" s="69">
        <v>0</v>
      </c>
      <c r="AS96" s="69">
        <v>0</v>
      </c>
      <c r="AT96" s="69">
        <v>0</v>
      </c>
      <c r="AU96" s="69">
        <v>0</v>
      </c>
      <c r="AV96" s="69">
        <v>0</v>
      </c>
      <c r="AW96" s="69">
        <v>0</v>
      </c>
      <c r="AX96" s="69">
        <v>0</v>
      </c>
      <c r="AY96" s="69">
        <v>0</v>
      </c>
      <c r="AZ96" s="69">
        <v>0</v>
      </c>
      <c r="BA96" s="69">
        <v>0</v>
      </c>
      <c r="BB96" s="69">
        <v>0</v>
      </c>
      <c r="BC96" s="69">
        <v>0</v>
      </c>
      <c r="BD96" s="69">
        <v>0</v>
      </c>
      <c r="BE96" s="69">
        <v>0</v>
      </c>
      <c r="BF96" s="69">
        <v>0</v>
      </c>
      <c r="BG96" s="69">
        <v>0</v>
      </c>
      <c r="BH96" s="69">
        <v>0</v>
      </c>
      <c r="BI96" s="69" t="s">
        <v>309</v>
      </c>
      <c r="BK96" s="69">
        <v>3</v>
      </c>
      <c r="BL96" s="69">
        <v>1</v>
      </c>
      <c r="BM96" s="69">
        <v>7</v>
      </c>
      <c r="BN96" s="69">
        <v>1535</v>
      </c>
      <c r="BO96" s="89">
        <v>0</v>
      </c>
      <c r="BP96" s="69">
        <v>2</v>
      </c>
      <c r="BQ96" s="69">
        <v>10</v>
      </c>
      <c r="BR96" s="69">
        <v>401</v>
      </c>
      <c r="BS96" s="69">
        <v>6</v>
      </c>
      <c r="BT96" s="69">
        <v>1</v>
      </c>
      <c r="BU96" s="69">
        <v>1000</v>
      </c>
      <c r="BV96" s="69">
        <v>1000</v>
      </c>
      <c r="BW96" s="69">
        <v>0</v>
      </c>
      <c r="BY96" s="69">
        <v>18</v>
      </c>
      <c r="BZ96" s="69">
        <v>7</v>
      </c>
      <c r="CA96" s="69">
        <v>64</v>
      </c>
      <c r="CB96" s="89">
        <v>0</v>
      </c>
      <c r="CC96" s="69">
        <v>3</v>
      </c>
      <c r="CD96" s="69">
        <v>50</v>
      </c>
      <c r="CE96" s="69">
        <v>1</v>
      </c>
      <c r="CF96" s="69">
        <v>5000</v>
      </c>
      <c r="CG96" s="69">
        <v>0</v>
      </c>
      <c r="CH96" s="69">
        <v>0</v>
      </c>
      <c r="CI96" s="69">
        <v>1000</v>
      </c>
      <c r="CJ96" s="69">
        <v>0</v>
      </c>
      <c r="CL96" s="69">
        <v>0</v>
      </c>
      <c r="CM96" s="69">
        <v>0</v>
      </c>
      <c r="CN96" s="69">
        <v>0</v>
      </c>
      <c r="CO96" s="89">
        <v>0</v>
      </c>
      <c r="CP96" s="69">
        <v>0</v>
      </c>
      <c r="CQ96" s="69">
        <v>0</v>
      </c>
      <c r="CR96" s="69">
        <v>0</v>
      </c>
      <c r="CS96" s="69">
        <v>0</v>
      </c>
      <c r="CT96" s="69">
        <v>0</v>
      </c>
      <c r="CU96" s="69">
        <v>0</v>
      </c>
      <c r="CV96" s="69">
        <v>0</v>
      </c>
      <c r="CW96" s="69">
        <v>0</v>
      </c>
      <c r="CZ96" s="69">
        <v>0</v>
      </c>
      <c r="DA96" s="69">
        <v>0</v>
      </c>
      <c r="DB96" s="69">
        <v>0</v>
      </c>
      <c r="DC96" s="69">
        <v>0</v>
      </c>
      <c r="DD96" s="69">
        <v>0</v>
      </c>
      <c r="DE96" s="69">
        <v>0</v>
      </c>
      <c r="DF96" s="69">
        <v>0</v>
      </c>
      <c r="DG96" s="69">
        <v>1</v>
      </c>
      <c r="DI96" s="69" t="e">
        <f>INDEX(Sheet3!$E$78:$E$1130,MATCH(A96,Sheet3!$D$78:$D$1130,0))</f>
        <v>#N/A</v>
      </c>
      <c r="DJ96" s="69">
        <f t="shared" si="2"/>
        <v>0</v>
      </c>
      <c r="DK96" s="69" t="s">
        <v>467</v>
      </c>
      <c r="DL96" s="69"/>
      <c r="DM96" s="69" t="s">
        <v>239</v>
      </c>
      <c r="DN96" s="69" t="e">
        <f>"造成["&amp;INDEX(Sheet5!$L$2:$L$11,MATCH(BL96,Sheet5!$J$2:$J$11,0))&amp;":"&amp;BR96&amp;"*"&amp;BS96/1000&amp;"]"&amp;INDEX(Sheet5!$I$2:$I$4,MATCH(BR96,Sheet5!$H$2:$H$4,0))&amp;"的"&amp;INDEX(Sheet5!$K$2:$K$11,MATCH(BL96,Sheet5!$J$2:$J$11,0))</f>
        <v>#N/A</v>
      </c>
      <c r="DO96" s="69"/>
      <c r="DP96" s="69"/>
      <c r="DQ96" s="69"/>
      <c r="DR96" s="69" t="e">
        <f t="shared" si="0"/>
        <v>#N/A</v>
      </c>
      <c r="DS96" s="90" t="e">
        <f>MATCH(A96,Sheet5!D:D,0)</f>
        <v>#N/A</v>
      </c>
      <c r="DT96" s="94" t="e">
        <f>MATCH(A96,Sheet5!F:F,0)</f>
        <v>#N/A</v>
      </c>
      <c r="DU96" s="69">
        <v>0</v>
      </c>
      <c r="DV96" s="69">
        <v>0</v>
      </c>
      <c r="DW96" s="69">
        <v>0</v>
      </c>
      <c r="DX96" s="69">
        <v>0</v>
      </c>
      <c r="DY96" s="69">
        <v>0</v>
      </c>
    </row>
    <row r="97" spans="1:129" ht="14.25">
      <c r="A97" s="69">
        <v>10300</v>
      </c>
      <c r="B97" s="69">
        <v>0</v>
      </c>
      <c r="C97" s="69">
        <v>1</v>
      </c>
      <c r="D97" s="78" t="s">
        <v>468</v>
      </c>
      <c r="E97" s="78"/>
      <c r="F97" s="69">
        <v>0</v>
      </c>
      <c r="G97" s="69">
        <v>1</v>
      </c>
      <c r="I97" s="69">
        <v>0</v>
      </c>
      <c r="J97" s="69">
        <v>0</v>
      </c>
      <c r="K97" s="69">
        <v>0</v>
      </c>
      <c r="M97" s="69">
        <v>0</v>
      </c>
      <c r="N97" s="69" t="s">
        <v>469</v>
      </c>
      <c r="O97" s="69">
        <v>0</v>
      </c>
      <c r="P97" s="69">
        <v>4</v>
      </c>
      <c r="Q97" s="69">
        <v>0</v>
      </c>
      <c r="R97" s="69">
        <v>1</v>
      </c>
      <c r="S97" s="69">
        <v>0</v>
      </c>
      <c r="T97" s="69">
        <v>0</v>
      </c>
      <c r="U97" s="69">
        <v>0</v>
      </c>
      <c r="V97" s="69">
        <v>0</v>
      </c>
      <c r="W97" s="69">
        <v>0</v>
      </c>
      <c r="X97" s="69">
        <v>0</v>
      </c>
      <c r="Y97" s="69">
        <v>0</v>
      </c>
      <c r="Z97" s="69">
        <v>4000</v>
      </c>
      <c r="AA97" s="69">
        <v>1</v>
      </c>
      <c r="AB97" s="69">
        <v>31</v>
      </c>
      <c r="AC97" s="69">
        <v>0</v>
      </c>
      <c r="AD97" s="69">
        <v>0</v>
      </c>
      <c r="AE97" s="69">
        <v>0</v>
      </c>
      <c r="AF97" s="69">
        <v>10</v>
      </c>
      <c r="AG97" s="69">
        <v>0</v>
      </c>
      <c r="AH97" s="69">
        <v>2</v>
      </c>
      <c r="AI97" s="69">
        <v>0</v>
      </c>
      <c r="AJ97" s="69">
        <v>3</v>
      </c>
      <c r="AK97" s="69">
        <v>0</v>
      </c>
      <c r="AL97" s="69">
        <v>0.5</v>
      </c>
      <c r="AM97" s="69">
        <v>1</v>
      </c>
      <c r="AN97" s="69">
        <v>1</v>
      </c>
      <c r="AO97" s="69">
        <v>0</v>
      </c>
      <c r="AP97" s="69">
        <v>0</v>
      </c>
      <c r="AQ97" s="84">
        <v>0</v>
      </c>
      <c r="AR97" s="69">
        <v>0</v>
      </c>
      <c r="AS97" s="69">
        <v>0</v>
      </c>
      <c r="AT97" s="69">
        <v>0</v>
      </c>
      <c r="AU97" s="69">
        <v>0</v>
      </c>
      <c r="AV97" s="69">
        <v>1</v>
      </c>
      <c r="AW97" s="69">
        <v>1</v>
      </c>
      <c r="AX97" s="69">
        <v>1</v>
      </c>
      <c r="AY97" s="69">
        <v>3000</v>
      </c>
      <c r="AZ97" s="69">
        <v>500</v>
      </c>
      <c r="BA97" s="69">
        <v>0</v>
      </c>
      <c r="BB97" s="69">
        <v>0</v>
      </c>
      <c r="BC97" s="69">
        <v>0</v>
      </c>
      <c r="BD97" s="69">
        <v>0</v>
      </c>
      <c r="BE97" s="69">
        <v>0</v>
      </c>
      <c r="BF97" s="69">
        <v>0</v>
      </c>
      <c r="BG97" s="69">
        <v>0</v>
      </c>
      <c r="BH97" s="69">
        <v>0</v>
      </c>
      <c r="BI97" s="69" t="s">
        <v>470</v>
      </c>
      <c r="BK97" s="69">
        <v>3</v>
      </c>
      <c r="BL97" s="69">
        <v>1</v>
      </c>
      <c r="BM97" s="69">
        <v>2</v>
      </c>
      <c r="BN97" s="69">
        <v>31</v>
      </c>
      <c r="BO97" s="89">
        <v>0</v>
      </c>
      <c r="BP97" s="69">
        <v>1</v>
      </c>
      <c r="BQ97" s="69">
        <v>10</v>
      </c>
      <c r="BR97" s="69">
        <v>401</v>
      </c>
      <c r="BS97" s="69">
        <v>8</v>
      </c>
      <c r="BT97" s="69">
        <v>0</v>
      </c>
      <c r="BU97" s="69">
        <v>0</v>
      </c>
      <c r="BV97" s="69">
        <v>1000</v>
      </c>
      <c r="BW97" s="69">
        <v>0</v>
      </c>
      <c r="BY97" s="69">
        <v>0</v>
      </c>
      <c r="BZ97" s="69">
        <v>0</v>
      </c>
      <c r="CA97" s="69">
        <v>31</v>
      </c>
      <c r="CB97" s="89">
        <v>0</v>
      </c>
      <c r="CC97" s="69">
        <v>0</v>
      </c>
      <c r="CD97" s="69">
        <v>0</v>
      </c>
      <c r="CE97" s="69">
        <v>0</v>
      </c>
      <c r="CF97" s="69">
        <v>0</v>
      </c>
      <c r="CG97" s="69">
        <v>0</v>
      </c>
      <c r="CH97" s="69">
        <v>0</v>
      </c>
      <c r="CI97" s="69">
        <v>0</v>
      </c>
      <c r="CJ97" s="69">
        <v>0</v>
      </c>
      <c r="CL97" s="69">
        <v>0</v>
      </c>
      <c r="CM97" s="69">
        <v>0</v>
      </c>
      <c r="CN97" s="69">
        <v>0</v>
      </c>
      <c r="CO97" s="89">
        <v>0</v>
      </c>
      <c r="CP97" s="69">
        <v>0</v>
      </c>
      <c r="CQ97" s="69">
        <v>0</v>
      </c>
      <c r="CR97" s="69">
        <v>0</v>
      </c>
      <c r="CS97" s="69">
        <v>0</v>
      </c>
      <c r="CT97" s="69">
        <v>0</v>
      </c>
      <c r="CU97" s="69">
        <v>0</v>
      </c>
      <c r="CV97" s="69">
        <v>0</v>
      </c>
      <c r="CW97" s="69">
        <v>0</v>
      </c>
      <c r="CZ97" s="69">
        <v>0</v>
      </c>
      <c r="DA97" s="69">
        <v>0</v>
      </c>
      <c r="DB97" s="69">
        <v>0</v>
      </c>
      <c r="DC97" s="69">
        <v>0</v>
      </c>
      <c r="DD97" s="69">
        <v>0</v>
      </c>
      <c r="DE97" s="69">
        <v>0</v>
      </c>
      <c r="DF97" s="69">
        <v>0</v>
      </c>
      <c r="DG97" s="69">
        <v>1</v>
      </c>
      <c r="DI97" s="69" t="e">
        <v>#N/A</v>
      </c>
      <c r="DJ97" s="69">
        <v>0</v>
      </c>
      <c r="DK97" s="69" t="s">
        <v>471</v>
      </c>
      <c r="DL97" s="69"/>
      <c r="DM97" s="69" t="s">
        <v>239</v>
      </c>
      <c r="DN97" s="69" t="e">
        <f>"造成["&amp;INDEX(Sheet5!$L$2:$L$11,MATCH(BL97,Sheet5!$J$2:$J$11,0))&amp;":"&amp;BR97&amp;"*"&amp;BS97/1000&amp;"]"&amp;INDEX(Sheet5!$I$2:$I$4,MATCH(BR97,Sheet5!$H$2:$H$4,0))&amp;"的"&amp;INDEX(Sheet5!$K$2:$K$11,MATCH(BL97,Sheet5!$J$2:$J$11,0))</f>
        <v>#N/A</v>
      </c>
      <c r="DO97" s="69"/>
      <c r="DP97" s="69"/>
      <c r="DQ97" s="69"/>
      <c r="DR97" s="69" t="e">
        <f t="shared" si="0"/>
        <v>#N/A</v>
      </c>
      <c r="DS97" s="90" t="e">
        <f>MATCH(A97,Sheet5!D:D,0)</f>
        <v>#N/A</v>
      </c>
      <c r="DT97" s="94" t="e">
        <f>MATCH(A97,Sheet5!F:F,0)</f>
        <v>#N/A</v>
      </c>
      <c r="DU97" s="69">
        <v>0</v>
      </c>
      <c r="DV97" s="69">
        <v>0</v>
      </c>
      <c r="DW97" s="69">
        <v>0</v>
      </c>
      <c r="DX97" s="69">
        <v>0</v>
      </c>
      <c r="DY97" s="69">
        <v>0</v>
      </c>
    </row>
    <row r="98" spans="1:129" ht="14.25">
      <c r="A98" s="95">
        <v>10301</v>
      </c>
      <c r="B98" s="95">
        <v>0</v>
      </c>
      <c r="C98" s="95">
        <v>1</v>
      </c>
      <c r="D98" s="78" t="s">
        <v>472</v>
      </c>
      <c r="E98" s="78"/>
      <c r="F98" s="95">
        <v>0</v>
      </c>
      <c r="G98" s="69">
        <v>1</v>
      </c>
      <c r="I98" s="95">
        <v>0</v>
      </c>
      <c r="J98" s="69">
        <v>0</v>
      </c>
      <c r="K98" s="95">
        <v>0</v>
      </c>
      <c r="M98" s="95">
        <v>0</v>
      </c>
      <c r="N98" s="69" t="s">
        <v>473</v>
      </c>
      <c r="O98" s="95">
        <v>0</v>
      </c>
      <c r="P98" s="95">
        <v>4</v>
      </c>
      <c r="Q98" s="95">
        <v>0</v>
      </c>
      <c r="R98" s="69">
        <v>1</v>
      </c>
      <c r="S98" s="95">
        <v>0</v>
      </c>
      <c r="T98" s="95">
        <v>0</v>
      </c>
      <c r="U98" s="95">
        <v>0</v>
      </c>
      <c r="V98" s="95">
        <v>0</v>
      </c>
      <c r="W98" s="95">
        <v>0</v>
      </c>
      <c r="X98" s="95">
        <v>0</v>
      </c>
      <c r="Y98" s="95">
        <v>0</v>
      </c>
      <c r="Z98" s="69">
        <v>4000</v>
      </c>
      <c r="AA98" s="95">
        <v>1</v>
      </c>
      <c r="AB98" s="69">
        <v>31</v>
      </c>
      <c r="AC98" s="69">
        <v>0</v>
      </c>
      <c r="AD98" s="69">
        <v>0</v>
      </c>
      <c r="AE98" s="69">
        <v>0</v>
      </c>
      <c r="AF98" s="95">
        <v>10</v>
      </c>
      <c r="AG98" s="69">
        <v>0</v>
      </c>
      <c r="AH98" s="95">
        <v>3</v>
      </c>
      <c r="AI98" s="95">
        <v>0</v>
      </c>
      <c r="AJ98" s="95">
        <v>3</v>
      </c>
      <c r="AK98" s="95">
        <v>0</v>
      </c>
      <c r="AL98" s="95">
        <v>1</v>
      </c>
      <c r="AM98" s="95">
        <v>1</v>
      </c>
      <c r="AN98" s="95">
        <v>1</v>
      </c>
      <c r="AO98" s="95">
        <v>0</v>
      </c>
      <c r="AP98" s="95">
        <v>0</v>
      </c>
      <c r="AQ98" s="100">
        <v>0</v>
      </c>
      <c r="AR98" s="95">
        <v>0</v>
      </c>
      <c r="AS98" s="69">
        <v>0</v>
      </c>
      <c r="AT98" s="95">
        <v>0</v>
      </c>
      <c r="AU98" s="95">
        <v>0</v>
      </c>
      <c r="AV98" s="69">
        <v>1</v>
      </c>
      <c r="AW98" s="95">
        <v>1</v>
      </c>
      <c r="AX98" s="95">
        <v>2</v>
      </c>
      <c r="AY98" s="95">
        <v>2000</v>
      </c>
      <c r="AZ98" s="95">
        <v>500</v>
      </c>
      <c r="BA98" s="95">
        <v>0</v>
      </c>
      <c r="BB98" s="95">
        <v>0</v>
      </c>
      <c r="BC98" s="95">
        <v>0</v>
      </c>
      <c r="BD98" s="95">
        <v>0</v>
      </c>
      <c r="BE98" s="95">
        <v>0</v>
      </c>
      <c r="BF98" s="95">
        <v>0</v>
      </c>
      <c r="BG98" s="95">
        <v>0</v>
      </c>
      <c r="BH98" s="69">
        <v>0</v>
      </c>
      <c r="BI98" s="69" t="s">
        <v>470</v>
      </c>
      <c r="BK98" s="69">
        <v>3</v>
      </c>
      <c r="BL98" s="95">
        <v>10</v>
      </c>
      <c r="BM98" s="69">
        <v>2</v>
      </c>
      <c r="BN98" s="69">
        <v>31</v>
      </c>
      <c r="BO98" s="101">
        <v>0</v>
      </c>
      <c r="BP98" s="95">
        <v>1</v>
      </c>
      <c r="BQ98" s="95">
        <v>10</v>
      </c>
      <c r="BR98" s="95">
        <v>1</v>
      </c>
      <c r="BS98" s="95">
        <v>11015</v>
      </c>
      <c r="BT98" s="95">
        <v>0</v>
      </c>
      <c r="BU98" s="95">
        <v>0</v>
      </c>
      <c r="BV98" s="95">
        <v>1000</v>
      </c>
      <c r="BW98" s="95">
        <v>0</v>
      </c>
      <c r="BY98" s="95">
        <v>1</v>
      </c>
      <c r="BZ98" s="95">
        <v>2</v>
      </c>
      <c r="CA98" s="69">
        <v>31</v>
      </c>
      <c r="CB98" s="101">
        <v>0</v>
      </c>
      <c r="CC98" s="95">
        <v>1</v>
      </c>
      <c r="CD98" s="95">
        <v>10</v>
      </c>
      <c r="CE98" s="95">
        <v>401</v>
      </c>
      <c r="CF98" s="95">
        <v>8</v>
      </c>
      <c r="CG98" s="95">
        <v>0</v>
      </c>
      <c r="CH98" s="95">
        <v>0</v>
      </c>
      <c r="CI98" s="95">
        <v>1000</v>
      </c>
      <c r="CJ98" s="95">
        <v>0</v>
      </c>
      <c r="CL98" s="95">
        <v>0</v>
      </c>
      <c r="CM98" s="95">
        <v>0</v>
      </c>
      <c r="CN98" s="69">
        <v>0</v>
      </c>
      <c r="CO98" s="101">
        <v>0</v>
      </c>
      <c r="CP98" s="95">
        <v>0</v>
      </c>
      <c r="CQ98" s="95">
        <v>0</v>
      </c>
      <c r="CR98" s="95">
        <v>0</v>
      </c>
      <c r="CS98" s="95">
        <v>0</v>
      </c>
      <c r="CT98" s="95">
        <v>0</v>
      </c>
      <c r="CU98" s="95">
        <v>0</v>
      </c>
      <c r="CV98" s="95">
        <v>0</v>
      </c>
      <c r="CW98" s="95">
        <v>0</v>
      </c>
      <c r="CZ98" s="69">
        <v>0</v>
      </c>
      <c r="DA98" s="69">
        <v>0</v>
      </c>
      <c r="DB98" s="69">
        <v>0</v>
      </c>
      <c r="DC98" s="69">
        <v>0</v>
      </c>
      <c r="DD98" s="69">
        <v>0</v>
      </c>
      <c r="DE98" s="69">
        <v>0</v>
      </c>
      <c r="DF98" s="69">
        <v>0</v>
      </c>
      <c r="DG98" s="69">
        <v>1</v>
      </c>
      <c r="DI98" s="69" t="e">
        <v>#N/A</v>
      </c>
      <c r="DJ98" s="69">
        <v>0</v>
      </c>
      <c r="DK98" s="95" t="s">
        <v>474</v>
      </c>
      <c r="DL98" s="95"/>
      <c r="DM98" s="95" t="s">
        <v>239</v>
      </c>
      <c r="DN98" s="69" t="e">
        <f>"造成["&amp;INDEX(Sheet5!$L$2:$L$11,MATCH(BL98,Sheet5!$J$2:$J$11,0))&amp;":"&amp;BR98&amp;"*"&amp;BS98/1000&amp;"]"&amp;INDEX(Sheet5!$I$2:$I$4,MATCH(BR98,Sheet5!$H$2:$H$4,0))&amp;"的"&amp;INDEX(Sheet5!$K$2:$K$11,MATCH(BL98,Sheet5!$J$2:$J$11,0))</f>
        <v>#N/A</v>
      </c>
      <c r="DO98" s="95"/>
      <c r="DP98" s="95"/>
      <c r="DQ98" s="95"/>
      <c r="DR98" s="69" t="e">
        <f t="shared" si="0"/>
        <v>#N/A</v>
      </c>
      <c r="DS98" s="90" t="e">
        <f>MATCH(A98,Sheet5!D:D,0)</f>
        <v>#N/A</v>
      </c>
      <c r="DT98" s="94" t="e">
        <f>MATCH(A98,Sheet5!F:F,0)</f>
        <v>#N/A</v>
      </c>
      <c r="DU98" s="95">
        <v>0</v>
      </c>
      <c r="DV98" s="95">
        <v>0</v>
      </c>
      <c r="DW98" s="95">
        <v>0</v>
      </c>
      <c r="DX98" s="95">
        <v>0</v>
      </c>
      <c r="DY98" s="95">
        <v>0</v>
      </c>
    </row>
    <row r="99" spans="1:129" ht="14.25">
      <c r="A99" s="69">
        <v>10302</v>
      </c>
      <c r="B99" s="69">
        <v>0</v>
      </c>
      <c r="C99" s="69">
        <v>1</v>
      </c>
      <c r="D99" s="78" t="s">
        <v>475</v>
      </c>
      <c r="E99" s="78"/>
      <c r="F99" s="69">
        <v>0</v>
      </c>
      <c r="G99" s="69">
        <v>1</v>
      </c>
      <c r="I99" s="69">
        <v>0</v>
      </c>
      <c r="J99" s="69">
        <v>0</v>
      </c>
      <c r="K99" s="69">
        <v>0</v>
      </c>
      <c r="M99" s="69">
        <v>0</v>
      </c>
      <c r="N99" s="69" t="s">
        <v>473</v>
      </c>
      <c r="O99" s="69">
        <v>0</v>
      </c>
      <c r="P99" s="69">
        <v>1</v>
      </c>
      <c r="Q99" s="69">
        <v>0</v>
      </c>
      <c r="R99" s="69">
        <v>1</v>
      </c>
      <c r="S99" s="69">
        <v>0</v>
      </c>
      <c r="T99" s="69">
        <v>0</v>
      </c>
      <c r="U99" s="69">
        <v>0</v>
      </c>
      <c r="V99" s="69">
        <v>0</v>
      </c>
      <c r="W99" s="69">
        <v>0</v>
      </c>
      <c r="X99" s="69">
        <v>0</v>
      </c>
      <c r="Y99" s="69">
        <v>0</v>
      </c>
      <c r="Z99" s="69">
        <v>4000</v>
      </c>
      <c r="AA99" s="69">
        <v>2</v>
      </c>
      <c r="AB99" s="69">
        <v>31</v>
      </c>
      <c r="AC99" s="69">
        <v>0</v>
      </c>
      <c r="AD99" s="69">
        <v>0</v>
      </c>
      <c r="AE99" s="69">
        <v>0</v>
      </c>
      <c r="AF99" s="69">
        <v>10</v>
      </c>
      <c r="AG99" s="69">
        <v>0</v>
      </c>
      <c r="AH99" s="69">
        <v>5</v>
      </c>
      <c r="AI99" s="69">
        <v>0</v>
      </c>
      <c r="AJ99" s="69">
        <v>0</v>
      </c>
      <c r="AK99" s="69">
        <v>0</v>
      </c>
      <c r="AL99" s="69">
        <v>0</v>
      </c>
      <c r="AM99" s="69">
        <v>1</v>
      </c>
      <c r="AN99" s="69">
        <v>1</v>
      </c>
      <c r="AO99" s="69">
        <v>0</v>
      </c>
      <c r="AP99" s="69">
        <v>1</v>
      </c>
      <c r="AQ99" s="84">
        <v>15</v>
      </c>
      <c r="AR99" s="69">
        <v>2</v>
      </c>
      <c r="AS99" s="69">
        <v>0</v>
      </c>
      <c r="AT99" s="69">
        <v>0</v>
      </c>
      <c r="AU99" s="69">
        <v>0</v>
      </c>
      <c r="AV99" s="69">
        <v>0</v>
      </c>
      <c r="AW99" s="69">
        <v>0</v>
      </c>
      <c r="AX99" s="69">
        <v>0</v>
      </c>
      <c r="AY99" s="69">
        <v>0</v>
      </c>
      <c r="AZ99" s="69">
        <v>0</v>
      </c>
      <c r="BA99" s="69">
        <v>0</v>
      </c>
      <c r="BB99" s="69">
        <v>0</v>
      </c>
      <c r="BC99" s="69">
        <v>0</v>
      </c>
      <c r="BD99" s="69">
        <v>0</v>
      </c>
      <c r="BE99" s="69">
        <v>0</v>
      </c>
      <c r="BF99" s="69">
        <v>0</v>
      </c>
      <c r="BG99" s="69">
        <v>0</v>
      </c>
      <c r="BH99" s="69">
        <v>0</v>
      </c>
      <c r="BK99" s="69">
        <v>3</v>
      </c>
      <c r="BL99" s="69">
        <v>1</v>
      </c>
      <c r="BM99" s="69">
        <v>2</v>
      </c>
      <c r="BN99" s="69">
        <v>31</v>
      </c>
      <c r="BO99" s="89">
        <v>0</v>
      </c>
      <c r="BP99" s="69">
        <v>1</v>
      </c>
      <c r="BQ99" s="69">
        <v>1</v>
      </c>
      <c r="BR99" s="69">
        <v>401</v>
      </c>
      <c r="BS99" s="69">
        <v>45</v>
      </c>
      <c r="BT99" s="69">
        <v>0</v>
      </c>
      <c r="BU99" s="69">
        <v>0</v>
      </c>
      <c r="BV99" s="69">
        <v>1000</v>
      </c>
      <c r="BW99" s="69">
        <v>0</v>
      </c>
      <c r="BY99" s="69">
        <v>10</v>
      </c>
      <c r="BZ99" s="69">
        <v>2</v>
      </c>
      <c r="CA99" s="69">
        <v>31</v>
      </c>
      <c r="CB99" s="89">
        <v>0</v>
      </c>
      <c r="CC99" s="69">
        <v>1</v>
      </c>
      <c r="CD99" s="69">
        <v>1</v>
      </c>
      <c r="CE99" s="69">
        <v>1</v>
      </c>
      <c r="CF99" s="69">
        <v>11022</v>
      </c>
      <c r="CG99" s="69">
        <v>0</v>
      </c>
      <c r="CH99" s="69">
        <v>0</v>
      </c>
      <c r="CI99" s="69">
        <v>1000</v>
      </c>
      <c r="CJ99" s="69">
        <v>0</v>
      </c>
      <c r="CL99" s="69">
        <v>0</v>
      </c>
      <c r="CM99" s="69">
        <v>0</v>
      </c>
      <c r="CN99" s="69">
        <v>0</v>
      </c>
      <c r="CO99" s="89">
        <v>0</v>
      </c>
      <c r="CP99" s="69">
        <v>0</v>
      </c>
      <c r="CQ99" s="69">
        <v>0</v>
      </c>
      <c r="CR99" s="69">
        <v>0</v>
      </c>
      <c r="CS99" s="69">
        <v>0</v>
      </c>
      <c r="CT99" s="69">
        <v>0</v>
      </c>
      <c r="CU99" s="69">
        <v>0</v>
      </c>
      <c r="CV99" s="69">
        <v>0</v>
      </c>
      <c r="CW99" s="69">
        <v>0</v>
      </c>
      <c r="CZ99" s="69">
        <v>0</v>
      </c>
      <c r="DA99" s="69">
        <v>0</v>
      </c>
      <c r="DB99" s="69">
        <v>0</v>
      </c>
      <c r="DC99" s="69">
        <v>0</v>
      </c>
      <c r="DD99" s="69">
        <v>0</v>
      </c>
      <c r="DE99" s="69">
        <v>0</v>
      </c>
      <c r="DF99" s="69">
        <v>0</v>
      </c>
      <c r="DG99" s="69">
        <v>1</v>
      </c>
      <c r="DI99" s="69" t="e">
        <v>#N/A</v>
      </c>
      <c r="DJ99" s="69">
        <v>0</v>
      </c>
      <c r="DK99" s="69" t="s">
        <v>476</v>
      </c>
      <c r="DL99" s="69"/>
      <c r="DM99" s="69" t="s">
        <v>239</v>
      </c>
      <c r="DN99" s="69" t="e">
        <f>"造成["&amp;INDEX(Sheet5!$L$2:$L$11,MATCH(BL99,Sheet5!$J$2:$J$11,0))&amp;":"&amp;BR99&amp;"*"&amp;BS99/1000&amp;"]"&amp;INDEX(Sheet5!$I$2:$I$4,MATCH(BR99,Sheet5!$H$2:$H$4,0))&amp;"的"&amp;INDEX(Sheet5!$K$2:$K$11,MATCH(BL99,Sheet5!$J$2:$J$11,0))</f>
        <v>#N/A</v>
      </c>
      <c r="DO99" s="69"/>
      <c r="DP99" s="69"/>
      <c r="DQ99" s="69"/>
      <c r="DR99" s="69" t="e">
        <f t="shared" si="0"/>
        <v>#N/A</v>
      </c>
      <c r="DS99" s="90" t="e">
        <f>MATCH(A99,Sheet5!D:D,0)</f>
        <v>#N/A</v>
      </c>
      <c r="DT99" s="94" t="e">
        <f>MATCH(A99,Sheet5!F:F,0)</f>
        <v>#N/A</v>
      </c>
      <c r="DU99" s="69">
        <v>0</v>
      </c>
      <c r="DV99" s="69">
        <v>0</v>
      </c>
      <c r="DW99" s="69">
        <v>0</v>
      </c>
      <c r="DX99" s="69">
        <v>0</v>
      </c>
      <c r="DY99" s="69">
        <v>0</v>
      </c>
    </row>
    <row r="100" spans="1:129" ht="14.25">
      <c r="A100" s="96">
        <v>10303</v>
      </c>
      <c r="B100" s="96">
        <v>0</v>
      </c>
      <c r="C100" s="96">
        <v>1</v>
      </c>
      <c r="D100" s="78" t="s">
        <v>477</v>
      </c>
      <c r="E100" s="78"/>
      <c r="F100" s="69">
        <v>0</v>
      </c>
      <c r="G100" s="69">
        <v>1</v>
      </c>
      <c r="I100" s="69">
        <v>0</v>
      </c>
      <c r="J100" s="69">
        <v>0</v>
      </c>
      <c r="K100" s="69">
        <v>0</v>
      </c>
      <c r="M100" s="69">
        <v>0</v>
      </c>
      <c r="N100" s="69" t="s">
        <v>268</v>
      </c>
      <c r="O100" s="69">
        <v>0</v>
      </c>
      <c r="P100" s="69">
        <v>8</v>
      </c>
      <c r="Q100" s="69">
        <v>0</v>
      </c>
      <c r="R100" s="69">
        <v>1</v>
      </c>
      <c r="S100" s="69">
        <v>0</v>
      </c>
      <c r="T100" s="69">
        <v>0</v>
      </c>
      <c r="U100" s="69">
        <v>0</v>
      </c>
      <c r="V100" s="69">
        <v>0</v>
      </c>
      <c r="W100" s="69">
        <v>0</v>
      </c>
      <c r="X100" s="69">
        <v>0</v>
      </c>
      <c r="Y100" s="69">
        <v>0</v>
      </c>
      <c r="Z100" s="69">
        <v>4000</v>
      </c>
      <c r="AA100" s="69">
        <v>2</v>
      </c>
      <c r="AB100" s="69">
        <v>31</v>
      </c>
      <c r="AC100" s="69">
        <v>0</v>
      </c>
      <c r="AD100" s="69">
        <v>0</v>
      </c>
      <c r="AE100" s="69">
        <v>0</v>
      </c>
      <c r="AF100" s="69">
        <v>1</v>
      </c>
      <c r="AG100" s="69">
        <v>0</v>
      </c>
      <c r="AH100" s="69">
        <v>5</v>
      </c>
      <c r="AI100" s="69">
        <v>204</v>
      </c>
      <c r="AJ100" s="69">
        <v>0</v>
      </c>
      <c r="AK100" s="69">
        <v>0</v>
      </c>
      <c r="AL100" s="69">
        <v>0</v>
      </c>
      <c r="AM100" s="69">
        <v>1</v>
      </c>
      <c r="AN100" s="69">
        <v>1</v>
      </c>
      <c r="AO100" s="69">
        <v>1</v>
      </c>
      <c r="AP100" s="69">
        <v>0.3</v>
      </c>
      <c r="AQ100" s="84">
        <v>8</v>
      </c>
      <c r="AR100" s="69">
        <v>4</v>
      </c>
      <c r="AS100" s="69">
        <v>0</v>
      </c>
      <c r="AT100" s="69">
        <v>0</v>
      </c>
      <c r="AU100" s="69">
        <v>0</v>
      </c>
      <c r="AV100" s="69">
        <v>0</v>
      </c>
      <c r="AW100" s="69">
        <v>0</v>
      </c>
      <c r="AX100" s="69">
        <v>0</v>
      </c>
      <c r="AY100" s="69">
        <v>0</v>
      </c>
      <c r="AZ100" s="69">
        <v>0</v>
      </c>
      <c r="BA100" s="69">
        <v>0</v>
      </c>
      <c r="BB100" s="69">
        <v>0</v>
      </c>
      <c r="BC100" s="69">
        <v>0</v>
      </c>
      <c r="BD100" s="69">
        <v>0</v>
      </c>
      <c r="BE100" s="69">
        <v>0</v>
      </c>
      <c r="BF100" s="69">
        <v>0</v>
      </c>
      <c r="BG100" s="69">
        <v>0</v>
      </c>
      <c r="BH100" s="69">
        <v>0</v>
      </c>
      <c r="BK100" s="69">
        <v>3</v>
      </c>
      <c r="BL100" s="69">
        <v>1</v>
      </c>
      <c r="BM100" s="69">
        <v>2</v>
      </c>
      <c r="BN100" s="69">
        <v>31</v>
      </c>
      <c r="BO100" s="89">
        <v>0</v>
      </c>
      <c r="BP100" s="69">
        <v>1</v>
      </c>
      <c r="BQ100" s="69">
        <v>1</v>
      </c>
      <c r="BR100" s="69">
        <v>401</v>
      </c>
      <c r="BS100" s="69">
        <v>60</v>
      </c>
      <c r="BT100" s="69">
        <v>0</v>
      </c>
      <c r="BU100" s="69">
        <v>0</v>
      </c>
      <c r="BV100" s="69">
        <v>1000</v>
      </c>
      <c r="BW100" s="69">
        <v>0</v>
      </c>
      <c r="BX100" s="69" t="s">
        <v>269</v>
      </c>
      <c r="BY100" s="69">
        <v>0</v>
      </c>
      <c r="BZ100" s="69">
        <v>0</v>
      </c>
      <c r="CA100" s="69">
        <v>31</v>
      </c>
      <c r="CB100" s="89">
        <v>0</v>
      </c>
      <c r="CC100" s="69">
        <v>0</v>
      </c>
      <c r="CD100" s="69">
        <v>0</v>
      </c>
      <c r="CE100" s="69">
        <v>0</v>
      </c>
      <c r="CF100" s="69">
        <v>0</v>
      </c>
      <c r="CG100" s="69">
        <v>0</v>
      </c>
      <c r="CH100" s="69">
        <v>0</v>
      </c>
      <c r="CI100" s="69">
        <v>0</v>
      </c>
      <c r="CJ100" s="69">
        <v>0</v>
      </c>
      <c r="CL100" s="69">
        <v>0</v>
      </c>
      <c r="CM100" s="69">
        <v>0</v>
      </c>
      <c r="CN100" s="69">
        <v>0</v>
      </c>
      <c r="CO100" s="89">
        <v>0</v>
      </c>
      <c r="CP100" s="69">
        <v>0</v>
      </c>
      <c r="CQ100" s="69">
        <v>0</v>
      </c>
      <c r="CR100" s="69">
        <v>0</v>
      </c>
      <c r="CS100" s="69">
        <v>0</v>
      </c>
      <c r="CT100" s="69">
        <v>0</v>
      </c>
      <c r="CU100" s="69">
        <v>0</v>
      </c>
      <c r="CV100" s="69">
        <v>0</v>
      </c>
      <c r="CW100" s="69">
        <v>0</v>
      </c>
      <c r="CZ100" s="69">
        <v>0</v>
      </c>
      <c r="DA100" s="69">
        <v>0</v>
      </c>
      <c r="DB100" s="69">
        <v>0</v>
      </c>
      <c r="DC100" s="69">
        <v>0</v>
      </c>
      <c r="DD100" s="69">
        <v>0</v>
      </c>
      <c r="DE100" s="69">
        <v>0</v>
      </c>
      <c r="DF100" s="69">
        <v>0</v>
      </c>
      <c r="DG100" s="69">
        <v>1</v>
      </c>
      <c r="DI100" s="69" t="e">
        <v>#N/A</v>
      </c>
      <c r="DJ100" s="69">
        <v>0</v>
      </c>
      <c r="DK100" s="69" t="s">
        <v>478</v>
      </c>
      <c r="DL100" s="69"/>
      <c r="DM100" s="69" t="s">
        <v>239</v>
      </c>
      <c r="DN100" s="69" t="e">
        <f>"造成["&amp;INDEX(Sheet5!$L$2:$L$11,MATCH(BL100,Sheet5!$J$2:$J$11,0))&amp;":"&amp;BR100&amp;"*"&amp;BS100/1000&amp;"]"&amp;INDEX(Sheet5!$I$2:$I$4,MATCH(BR100,Sheet5!$H$2:$H$4,0))&amp;"的"&amp;INDEX(Sheet5!$K$2:$K$11,MATCH(BL100,Sheet5!$J$2:$J$11,0))</f>
        <v>#N/A</v>
      </c>
      <c r="DO100" s="69"/>
      <c r="DP100" s="69"/>
      <c r="DQ100" s="69"/>
      <c r="DR100" s="69" t="e">
        <f t="shared" si="0"/>
        <v>#N/A</v>
      </c>
      <c r="DS100" s="90" t="e">
        <f>MATCH(A100,Sheet5!D:D,0)</f>
        <v>#N/A</v>
      </c>
      <c r="DT100" s="94" t="e">
        <f>MATCH(A100,Sheet5!F:F,0)</f>
        <v>#N/A</v>
      </c>
      <c r="DU100" s="69">
        <v>0</v>
      </c>
      <c r="DV100" s="69">
        <v>0</v>
      </c>
      <c r="DW100" s="69">
        <v>0</v>
      </c>
      <c r="DX100" s="69">
        <v>0</v>
      </c>
      <c r="DY100" s="69">
        <v>0</v>
      </c>
    </row>
    <row r="101" spans="1:129" ht="14.25">
      <c r="A101" s="96">
        <v>10304</v>
      </c>
      <c r="B101" s="96">
        <v>0</v>
      </c>
      <c r="C101" s="96">
        <v>1</v>
      </c>
      <c r="D101" s="78" t="s">
        <v>479</v>
      </c>
      <c r="E101" s="78"/>
      <c r="F101" s="69">
        <v>0</v>
      </c>
      <c r="G101" s="69">
        <v>1</v>
      </c>
      <c r="I101" s="69">
        <v>0</v>
      </c>
      <c r="J101" s="69">
        <v>0</v>
      </c>
      <c r="K101" s="69">
        <v>0</v>
      </c>
      <c r="M101" s="69">
        <v>0</v>
      </c>
      <c r="N101" s="69" t="s">
        <v>480</v>
      </c>
      <c r="O101" s="69">
        <v>0</v>
      </c>
      <c r="P101" s="69">
        <v>8</v>
      </c>
      <c r="Q101" s="69">
        <v>0</v>
      </c>
      <c r="R101" s="69">
        <v>1</v>
      </c>
      <c r="S101" s="69">
        <v>0</v>
      </c>
      <c r="T101" s="69">
        <v>0</v>
      </c>
      <c r="U101" s="69">
        <v>0</v>
      </c>
      <c r="V101" s="69">
        <v>0</v>
      </c>
      <c r="W101" s="69">
        <v>0</v>
      </c>
      <c r="X101" s="69">
        <v>0</v>
      </c>
      <c r="Y101" s="69">
        <v>0</v>
      </c>
      <c r="Z101" s="69">
        <v>4000</v>
      </c>
      <c r="AA101" s="69">
        <v>2</v>
      </c>
      <c r="AB101" s="69">
        <v>31</v>
      </c>
      <c r="AC101" s="69">
        <v>0</v>
      </c>
      <c r="AD101" s="69">
        <v>0</v>
      </c>
      <c r="AE101" s="69">
        <v>0</v>
      </c>
      <c r="AF101" s="69">
        <v>1</v>
      </c>
      <c r="AG101" s="69">
        <v>0</v>
      </c>
      <c r="AH101" s="69">
        <v>7</v>
      </c>
      <c r="AI101" s="69">
        <v>312</v>
      </c>
      <c r="AJ101" s="69">
        <v>0</v>
      </c>
      <c r="AK101" s="69">
        <v>0</v>
      </c>
      <c r="AL101" s="69">
        <v>0</v>
      </c>
      <c r="AM101" s="69">
        <v>1</v>
      </c>
      <c r="AN101" s="69">
        <v>1</v>
      </c>
      <c r="AO101" s="69">
        <v>1</v>
      </c>
      <c r="AP101" s="69">
        <v>0.2</v>
      </c>
      <c r="AQ101" s="84">
        <v>8</v>
      </c>
      <c r="AR101" s="69">
        <v>4</v>
      </c>
      <c r="AS101" s="69">
        <v>0</v>
      </c>
      <c r="AT101" s="69">
        <v>0</v>
      </c>
      <c r="AU101" s="69">
        <v>0</v>
      </c>
      <c r="AV101" s="69">
        <v>0</v>
      </c>
      <c r="AW101" s="69">
        <v>0</v>
      </c>
      <c r="AX101" s="69">
        <v>0</v>
      </c>
      <c r="AY101" s="69">
        <v>0</v>
      </c>
      <c r="AZ101" s="69">
        <v>0</v>
      </c>
      <c r="BA101" s="69">
        <v>0</v>
      </c>
      <c r="BB101" s="69">
        <v>0</v>
      </c>
      <c r="BC101" s="69">
        <v>0</v>
      </c>
      <c r="BD101" s="69">
        <v>0</v>
      </c>
      <c r="BE101" s="69">
        <v>0</v>
      </c>
      <c r="BF101" s="69">
        <v>0</v>
      </c>
      <c r="BG101" s="69">
        <v>0</v>
      </c>
      <c r="BH101" s="69">
        <v>0</v>
      </c>
      <c r="BK101" s="69">
        <v>3</v>
      </c>
      <c r="BL101" s="69">
        <v>1</v>
      </c>
      <c r="BM101" s="69">
        <v>2</v>
      </c>
      <c r="BN101" s="69">
        <v>31</v>
      </c>
      <c r="BO101" s="89">
        <v>0</v>
      </c>
      <c r="BP101" s="69">
        <v>1</v>
      </c>
      <c r="BQ101" s="69">
        <v>1</v>
      </c>
      <c r="BR101" s="69">
        <v>401</v>
      </c>
      <c r="BS101" s="69">
        <v>60</v>
      </c>
      <c r="BT101" s="69">
        <v>0</v>
      </c>
      <c r="BU101" s="69">
        <v>0</v>
      </c>
      <c r="BV101" s="69">
        <v>1000</v>
      </c>
      <c r="BW101" s="69">
        <v>0</v>
      </c>
      <c r="BY101" s="69">
        <v>0</v>
      </c>
      <c r="BZ101" s="69">
        <v>0</v>
      </c>
      <c r="CA101" s="69">
        <v>31</v>
      </c>
      <c r="CB101" s="89">
        <v>0</v>
      </c>
      <c r="CC101" s="69">
        <v>0</v>
      </c>
      <c r="CD101" s="69">
        <v>0</v>
      </c>
      <c r="CE101" s="69">
        <v>0</v>
      </c>
      <c r="CF101" s="69">
        <v>0</v>
      </c>
      <c r="CG101" s="69">
        <v>0</v>
      </c>
      <c r="CH101" s="69">
        <v>0</v>
      </c>
      <c r="CI101" s="69">
        <v>0</v>
      </c>
      <c r="CJ101" s="69">
        <v>0</v>
      </c>
      <c r="CL101" s="69">
        <v>0</v>
      </c>
      <c r="CM101" s="69">
        <v>0</v>
      </c>
      <c r="CN101" s="69">
        <v>0</v>
      </c>
      <c r="CO101" s="89">
        <v>0</v>
      </c>
      <c r="CP101" s="69">
        <v>0</v>
      </c>
      <c r="CQ101" s="69">
        <v>0</v>
      </c>
      <c r="CR101" s="69">
        <v>0</v>
      </c>
      <c r="CS101" s="69">
        <v>0</v>
      </c>
      <c r="CT101" s="69">
        <v>0</v>
      </c>
      <c r="CU101" s="69">
        <v>0</v>
      </c>
      <c r="CV101" s="69">
        <v>0</v>
      </c>
      <c r="CW101" s="69">
        <v>0</v>
      </c>
      <c r="CZ101" s="69">
        <v>0</v>
      </c>
      <c r="DA101" s="69">
        <v>0</v>
      </c>
      <c r="DB101" s="69">
        <v>0</v>
      </c>
      <c r="DC101" s="69">
        <v>0</v>
      </c>
      <c r="DD101" s="69">
        <v>0</v>
      </c>
      <c r="DE101" s="69">
        <v>0</v>
      </c>
      <c r="DF101" s="69">
        <v>0</v>
      </c>
      <c r="DG101" s="69">
        <v>1</v>
      </c>
      <c r="DI101" s="69" t="e">
        <v>#N/A</v>
      </c>
      <c r="DJ101" s="69">
        <v>0</v>
      </c>
      <c r="DK101" s="96" t="s">
        <v>481</v>
      </c>
      <c r="DL101" s="96"/>
      <c r="DM101" s="69" t="s">
        <v>239</v>
      </c>
      <c r="DN101" s="69" t="e">
        <f>"造成["&amp;INDEX(Sheet5!$L$2:$L$11,MATCH(BL101,Sheet5!$J$2:$J$11,0))&amp;":"&amp;BR101&amp;"*"&amp;BS101/1000&amp;"]"&amp;INDEX(Sheet5!$I$2:$I$4,MATCH(BR101,Sheet5!$H$2:$H$4,0))&amp;"的"&amp;INDEX(Sheet5!$K$2:$K$11,MATCH(BL101,Sheet5!$J$2:$J$11,0))</f>
        <v>#N/A</v>
      </c>
      <c r="DO101" s="69"/>
      <c r="DP101" s="69"/>
      <c r="DQ101" s="69"/>
      <c r="DR101" s="69" t="e">
        <f t="shared" si="0"/>
        <v>#N/A</v>
      </c>
      <c r="DS101" s="90" t="e">
        <f>MATCH(A101,Sheet5!D:D,0)</f>
        <v>#N/A</v>
      </c>
      <c r="DT101" s="94" t="e">
        <f>MATCH(A101,Sheet5!F:F,0)</f>
        <v>#N/A</v>
      </c>
      <c r="DU101" s="69">
        <v>0</v>
      </c>
      <c r="DV101" s="69">
        <v>0</v>
      </c>
      <c r="DW101" s="69">
        <v>0</v>
      </c>
      <c r="DX101" s="69">
        <v>0</v>
      </c>
      <c r="DY101" s="69">
        <v>0</v>
      </c>
    </row>
    <row r="102" spans="1:129" ht="14.25">
      <c r="A102" s="96">
        <v>10305</v>
      </c>
      <c r="B102" s="96">
        <v>0</v>
      </c>
      <c r="C102" s="69">
        <v>1</v>
      </c>
      <c r="D102" s="78" t="s">
        <v>482</v>
      </c>
      <c r="E102" s="78"/>
      <c r="F102" s="69">
        <v>0</v>
      </c>
      <c r="G102" s="69">
        <v>1</v>
      </c>
      <c r="I102" s="69">
        <v>0</v>
      </c>
      <c r="J102" s="69">
        <v>0</v>
      </c>
      <c r="K102" s="69">
        <v>0</v>
      </c>
      <c r="M102" s="69">
        <v>0</v>
      </c>
      <c r="N102" s="69" t="s">
        <v>457</v>
      </c>
      <c r="O102" s="69">
        <v>0</v>
      </c>
      <c r="P102" s="69">
        <v>4</v>
      </c>
      <c r="Q102" s="69">
        <v>0</v>
      </c>
      <c r="R102" s="69">
        <v>1</v>
      </c>
      <c r="S102" s="69">
        <v>0</v>
      </c>
      <c r="T102" s="69">
        <v>0</v>
      </c>
      <c r="U102" s="69">
        <v>0</v>
      </c>
      <c r="V102" s="69">
        <v>0</v>
      </c>
      <c r="W102" s="69">
        <v>0</v>
      </c>
      <c r="X102" s="69">
        <v>0</v>
      </c>
      <c r="Y102" s="69">
        <v>0</v>
      </c>
      <c r="Z102" s="69">
        <v>4000</v>
      </c>
      <c r="AA102" s="69">
        <v>1</v>
      </c>
      <c r="AB102" s="69">
        <v>31</v>
      </c>
      <c r="AC102" s="69">
        <v>0</v>
      </c>
      <c r="AD102" s="69">
        <v>0</v>
      </c>
      <c r="AE102" s="69">
        <v>0</v>
      </c>
      <c r="AF102" s="69">
        <v>10</v>
      </c>
      <c r="AG102" s="69">
        <v>0</v>
      </c>
      <c r="AH102" s="69">
        <v>3</v>
      </c>
      <c r="AI102" s="69">
        <v>0</v>
      </c>
      <c r="AJ102" s="69">
        <v>3</v>
      </c>
      <c r="AK102" s="69">
        <v>0</v>
      </c>
      <c r="AL102" s="69">
        <v>1</v>
      </c>
      <c r="AM102" s="69">
        <v>1</v>
      </c>
      <c r="AN102" s="69">
        <v>1</v>
      </c>
      <c r="AO102" s="95">
        <v>0</v>
      </c>
      <c r="AP102" s="95">
        <v>0</v>
      </c>
      <c r="AQ102" s="100">
        <v>0</v>
      </c>
      <c r="AR102" s="69">
        <v>0</v>
      </c>
      <c r="AS102" s="69">
        <v>0</v>
      </c>
      <c r="AT102" s="69">
        <v>0</v>
      </c>
      <c r="AU102" s="69">
        <v>0</v>
      </c>
      <c r="AV102" s="69">
        <v>1</v>
      </c>
      <c r="AW102" s="69">
        <v>1</v>
      </c>
      <c r="AX102" s="69">
        <v>2</v>
      </c>
      <c r="AY102" s="95">
        <v>2000</v>
      </c>
      <c r="AZ102" s="95">
        <v>500</v>
      </c>
      <c r="BA102" s="69">
        <v>0</v>
      </c>
      <c r="BB102" s="69">
        <v>0</v>
      </c>
      <c r="BC102" s="69">
        <v>0</v>
      </c>
      <c r="BD102" s="69">
        <v>0</v>
      </c>
      <c r="BE102" s="69">
        <v>0</v>
      </c>
      <c r="BF102" s="69">
        <v>0</v>
      </c>
      <c r="BG102" s="69">
        <v>0</v>
      </c>
      <c r="BH102" s="69">
        <v>0</v>
      </c>
      <c r="BI102" s="69" t="s">
        <v>470</v>
      </c>
      <c r="BK102" s="69">
        <v>3</v>
      </c>
      <c r="BL102" s="69">
        <v>1</v>
      </c>
      <c r="BM102" s="69">
        <v>2</v>
      </c>
      <c r="BN102" s="69">
        <v>31</v>
      </c>
      <c r="BO102" s="89">
        <v>0</v>
      </c>
      <c r="BP102" s="69">
        <v>1</v>
      </c>
      <c r="BQ102" s="69">
        <v>10</v>
      </c>
      <c r="BR102" s="69">
        <v>401</v>
      </c>
      <c r="BS102" s="69">
        <v>10</v>
      </c>
      <c r="BT102" s="69">
        <v>0</v>
      </c>
      <c r="BU102" s="69">
        <v>0</v>
      </c>
      <c r="BV102" s="69">
        <v>1000</v>
      </c>
      <c r="BW102" s="69">
        <v>0</v>
      </c>
      <c r="BY102" s="69">
        <v>10</v>
      </c>
      <c r="BZ102" s="69">
        <v>2</v>
      </c>
      <c r="CA102" s="69">
        <v>31</v>
      </c>
      <c r="CB102" s="89">
        <v>0</v>
      </c>
      <c r="CC102" s="69">
        <v>1</v>
      </c>
      <c r="CD102" s="69">
        <v>1</v>
      </c>
      <c r="CE102" s="69">
        <v>1</v>
      </c>
      <c r="CF102" s="69">
        <v>11022</v>
      </c>
      <c r="CG102" s="69">
        <v>0</v>
      </c>
      <c r="CH102" s="69">
        <v>0</v>
      </c>
      <c r="CI102" s="69">
        <v>1000</v>
      </c>
      <c r="CJ102" s="69">
        <v>0</v>
      </c>
      <c r="CL102" s="69">
        <v>0</v>
      </c>
      <c r="CM102" s="69">
        <v>0</v>
      </c>
      <c r="CN102" s="69">
        <v>0</v>
      </c>
      <c r="CO102" s="89">
        <v>0</v>
      </c>
      <c r="CP102" s="69">
        <v>0</v>
      </c>
      <c r="CQ102" s="69">
        <v>0</v>
      </c>
      <c r="CR102" s="69">
        <v>0</v>
      </c>
      <c r="CS102" s="69">
        <v>0</v>
      </c>
      <c r="CT102" s="69">
        <v>0</v>
      </c>
      <c r="CU102" s="69">
        <v>0</v>
      </c>
      <c r="CV102" s="69">
        <v>0</v>
      </c>
      <c r="CW102" s="69">
        <v>0</v>
      </c>
      <c r="CZ102" s="69">
        <v>0</v>
      </c>
      <c r="DA102" s="69">
        <v>0</v>
      </c>
      <c r="DB102" s="69">
        <v>0</v>
      </c>
      <c r="DC102" s="69">
        <v>0</v>
      </c>
      <c r="DD102" s="69">
        <v>0</v>
      </c>
      <c r="DE102" s="69">
        <v>0</v>
      </c>
      <c r="DF102" s="69">
        <v>0</v>
      </c>
      <c r="DG102" s="69">
        <v>1</v>
      </c>
      <c r="DI102" s="69" t="e">
        <v>#N/A</v>
      </c>
      <c r="DJ102" s="69">
        <v>0</v>
      </c>
      <c r="DK102" s="69" t="s">
        <v>483</v>
      </c>
      <c r="DL102" s="69"/>
      <c r="DM102" s="69" t="s">
        <v>239</v>
      </c>
      <c r="DN102" s="69" t="e">
        <f>"造成["&amp;INDEX(Sheet5!$L$2:$L$11,MATCH(BL102,Sheet5!$J$2:$J$11,0))&amp;":"&amp;BR102&amp;"*"&amp;BS102/1000&amp;"]"&amp;INDEX(Sheet5!$I$2:$I$4,MATCH(BR102,Sheet5!$H$2:$H$4,0))&amp;"的"&amp;INDEX(Sheet5!$K$2:$K$11,MATCH(BL102,Sheet5!$J$2:$J$11,0))</f>
        <v>#N/A</v>
      </c>
      <c r="DO102" s="69"/>
      <c r="DP102" s="69"/>
      <c r="DQ102" s="69"/>
      <c r="DR102" s="69" t="e">
        <f t="shared" si="0"/>
        <v>#N/A</v>
      </c>
      <c r="DS102" s="90" t="e">
        <f>MATCH(A102,Sheet5!D:D,0)</f>
        <v>#N/A</v>
      </c>
      <c r="DT102" s="94" t="e">
        <f>MATCH(A102,Sheet5!F:F,0)</f>
        <v>#N/A</v>
      </c>
      <c r="DU102" s="69">
        <v>0</v>
      </c>
      <c r="DV102" s="69">
        <v>0</v>
      </c>
      <c r="DW102" s="69">
        <v>0</v>
      </c>
      <c r="DX102" s="69">
        <v>0</v>
      </c>
      <c r="DY102" s="69">
        <v>0</v>
      </c>
    </row>
    <row r="103" spans="1:129" ht="14.25">
      <c r="A103" s="95">
        <v>10306</v>
      </c>
      <c r="B103" s="95">
        <v>0</v>
      </c>
      <c r="C103" s="95">
        <v>1</v>
      </c>
      <c r="D103" s="78" t="s">
        <v>484</v>
      </c>
      <c r="E103" s="78"/>
      <c r="F103" s="95">
        <v>0</v>
      </c>
      <c r="G103" s="69">
        <v>1</v>
      </c>
      <c r="I103" s="95">
        <v>0</v>
      </c>
      <c r="J103" s="69">
        <v>0</v>
      </c>
      <c r="K103" s="95">
        <v>0</v>
      </c>
      <c r="M103" s="95">
        <v>0</v>
      </c>
      <c r="N103" s="69" t="s">
        <v>268</v>
      </c>
      <c r="O103" s="95">
        <v>0</v>
      </c>
      <c r="P103" s="95">
        <v>4</v>
      </c>
      <c r="Q103" s="95">
        <v>0</v>
      </c>
      <c r="R103" s="69">
        <v>1</v>
      </c>
      <c r="S103" s="95">
        <v>0</v>
      </c>
      <c r="T103" s="95">
        <v>0</v>
      </c>
      <c r="U103" s="95">
        <v>0</v>
      </c>
      <c r="V103" s="95">
        <v>0</v>
      </c>
      <c r="W103" s="95">
        <v>0</v>
      </c>
      <c r="X103" s="95">
        <v>0</v>
      </c>
      <c r="Y103" s="95">
        <v>0</v>
      </c>
      <c r="Z103" s="69">
        <v>4000</v>
      </c>
      <c r="AA103" s="95">
        <v>1</v>
      </c>
      <c r="AB103" s="69">
        <v>31</v>
      </c>
      <c r="AC103" s="69">
        <v>0</v>
      </c>
      <c r="AD103" s="69">
        <v>0</v>
      </c>
      <c r="AE103" s="69">
        <v>0</v>
      </c>
      <c r="AF103" s="95">
        <v>10</v>
      </c>
      <c r="AG103" s="69">
        <v>0</v>
      </c>
      <c r="AH103" s="95">
        <v>3</v>
      </c>
      <c r="AI103" s="95">
        <v>0</v>
      </c>
      <c r="AJ103" s="95">
        <v>3</v>
      </c>
      <c r="AK103" s="95">
        <v>0</v>
      </c>
      <c r="AL103" s="95">
        <v>-1</v>
      </c>
      <c r="AM103" s="95">
        <v>1</v>
      </c>
      <c r="AN103" s="95">
        <v>1</v>
      </c>
      <c r="AO103" s="95">
        <v>0</v>
      </c>
      <c r="AP103" s="95">
        <v>0</v>
      </c>
      <c r="AQ103" s="100">
        <v>0</v>
      </c>
      <c r="AR103" s="95">
        <v>0</v>
      </c>
      <c r="AS103" s="69">
        <v>0</v>
      </c>
      <c r="AT103" s="95">
        <v>0</v>
      </c>
      <c r="AU103" s="95">
        <v>0</v>
      </c>
      <c r="AV103" s="69">
        <v>1</v>
      </c>
      <c r="AW103" s="95">
        <v>1</v>
      </c>
      <c r="AX103" s="95">
        <v>2</v>
      </c>
      <c r="AY103" s="95">
        <v>2000</v>
      </c>
      <c r="AZ103" s="95">
        <v>500</v>
      </c>
      <c r="BA103" s="95">
        <v>0</v>
      </c>
      <c r="BB103" s="95">
        <v>0</v>
      </c>
      <c r="BC103" s="95">
        <v>0</v>
      </c>
      <c r="BD103" s="95">
        <v>0</v>
      </c>
      <c r="BE103" s="95">
        <v>0</v>
      </c>
      <c r="BF103" s="95">
        <v>0</v>
      </c>
      <c r="BG103" s="95">
        <v>0</v>
      </c>
      <c r="BH103" s="69">
        <v>0</v>
      </c>
      <c r="BI103" s="69" t="s">
        <v>470</v>
      </c>
      <c r="BK103" s="69">
        <v>3</v>
      </c>
      <c r="BL103" s="95">
        <v>1</v>
      </c>
      <c r="BM103" s="69">
        <v>2</v>
      </c>
      <c r="BN103" s="69">
        <v>31</v>
      </c>
      <c r="BO103" s="101">
        <v>0</v>
      </c>
      <c r="BP103" s="95">
        <v>1</v>
      </c>
      <c r="BQ103" s="95">
        <v>10</v>
      </c>
      <c r="BR103" s="69">
        <v>401</v>
      </c>
      <c r="BS103" s="95">
        <v>10</v>
      </c>
      <c r="BT103" s="95">
        <v>0</v>
      </c>
      <c r="BU103" s="95">
        <v>0</v>
      </c>
      <c r="BV103" s="95">
        <v>1000</v>
      </c>
      <c r="BW103" s="95">
        <v>0</v>
      </c>
      <c r="BY103" s="95">
        <v>10</v>
      </c>
      <c r="BZ103" s="95">
        <v>2</v>
      </c>
      <c r="CA103" s="69">
        <v>31</v>
      </c>
      <c r="CB103" s="101">
        <v>0</v>
      </c>
      <c r="CC103" s="95">
        <v>1</v>
      </c>
      <c r="CD103" s="95">
        <v>10</v>
      </c>
      <c r="CE103" s="95">
        <v>1</v>
      </c>
      <c r="CF103" s="95">
        <v>70105</v>
      </c>
      <c r="CG103" s="95">
        <v>0</v>
      </c>
      <c r="CH103" s="95">
        <v>0</v>
      </c>
      <c r="CI103" s="95">
        <v>1000</v>
      </c>
      <c r="CJ103" s="95">
        <v>0</v>
      </c>
      <c r="CL103" s="95">
        <v>0</v>
      </c>
      <c r="CM103" s="95">
        <v>0</v>
      </c>
      <c r="CN103" s="69">
        <v>0</v>
      </c>
      <c r="CO103" s="101">
        <v>0</v>
      </c>
      <c r="CP103" s="95">
        <v>0</v>
      </c>
      <c r="CQ103" s="95">
        <v>0</v>
      </c>
      <c r="CR103" s="95">
        <v>0</v>
      </c>
      <c r="CS103" s="95">
        <v>0</v>
      </c>
      <c r="CT103" s="95">
        <v>0</v>
      </c>
      <c r="CU103" s="95">
        <v>0</v>
      </c>
      <c r="CV103" s="95">
        <v>0</v>
      </c>
      <c r="CW103" s="95">
        <v>0</v>
      </c>
      <c r="CZ103" s="69">
        <v>0</v>
      </c>
      <c r="DA103" s="69">
        <v>0</v>
      </c>
      <c r="DB103" s="69">
        <v>0</v>
      </c>
      <c r="DC103" s="69">
        <v>0</v>
      </c>
      <c r="DD103" s="69">
        <v>0</v>
      </c>
      <c r="DE103" s="69">
        <v>0</v>
      </c>
      <c r="DF103" s="69">
        <v>0</v>
      </c>
      <c r="DG103" s="69">
        <v>1</v>
      </c>
      <c r="DI103" s="69" t="e">
        <v>#N/A</v>
      </c>
      <c r="DJ103" s="69">
        <v>0</v>
      </c>
      <c r="DK103" s="95" t="s">
        <v>485</v>
      </c>
      <c r="DL103" s="95"/>
      <c r="DM103" s="95" t="s">
        <v>239</v>
      </c>
      <c r="DN103" s="69" t="e">
        <f>"造成["&amp;INDEX(Sheet5!$L$2:$L$11,MATCH(BL103,Sheet5!$J$2:$J$11,0))&amp;":"&amp;BR103&amp;"*"&amp;BS103/1000&amp;"]"&amp;INDEX(Sheet5!$I$2:$I$4,MATCH(BR103,Sheet5!$H$2:$H$4,0))&amp;"的"&amp;INDEX(Sheet5!$K$2:$K$11,MATCH(BL103,Sheet5!$J$2:$J$11,0))</f>
        <v>#N/A</v>
      </c>
      <c r="DO103" s="95"/>
      <c r="DP103" s="95"/>
      <c r="DQ103" s="95"/>
      <c r="DR103" s="69" t="e">
        <f t="shared" si="0"/>
        <v>#N/A</v>
      </c>
      <c r="DS103" s="90" t="e">
        <f>MATCH(A103,Sheet5!D:D,0)</f>
        <v>#N/A</v>
      </c>
      <c r="DT103" s="94" t="e">
        <f>MATCH(A103,Sheet5!F:F,0)</f>
        <v>#N/A</v>
      </c>
      <c r="DU103" s="95">
        <v>0</v>
      </c>
      <c r="DV103" s="95">
        <v>0</v>
      </c>
      <c r="DW103" s="95">
        <v>0</v>
      </c>
      <c r="DX103" s="95">
        <v>0</v>
      </c>
      <c r="DY103" s="95">
        <v>0</v>
      </c>
    </row>
    <row r="104" spans="1:129" ht="14.25">
      <c r="A104" s="96">
        <v>10313</v>
      </c>
      <c r="B104" s="96">
        <v>0</v>
      </c>
      <c r="C104" s="69">
        <v>1</v>
      </c>
      <c r="D104" s="78" t="s">
        <v>486</v>
      </c>
      <c r="E104" s="78"/>
      <c r="F104" s="69">
        <v>0</v>
      </c>
      <c r="G104" s="69">
        <v>1</v>
      </c>
      <c r="I104" s="69">
        <v>0</v>
      </c>
      <c r="J104" s="69">
        <v>0</v>
      </c>
      <c r="K104" s="69">
        <v>0</v>
      </c>
      <c r="M104" s="69">
        <v>0</v>
      </c>
      <c r="N104" s="69" t="s">
        <v>457</v>
      </c>
      <c r="O104" s="69">
        <v>0</v>
      </c>
      <c r="P104" s="69">
        <v>1</v>
      </c>
      <c r="Q104" s="69">
        <v>0</v>
      </c>
      <c r="R104" s="69">
        <v>1</v>
      </c>
      <c r="S104" s="69">
        <v>0</v>
      </c>
      <c r="T104" s="69">
        <v>0</v>
      </c>
      <c r="U104" s="69">
        <v>0</v>
      </c>
      <c r="V104" s="69">
        <v>0</v>
      </c>
      <c r="W104" s="69">
        <v>0</v>
      </c>
      <c r="X104" s="69">
        <v>0</v>
      </c>
      <c r="Y104" s="69">
        <v>0</v>
      </c>
      <c r="Z104" s="69">
        <v>4000</v>
      </c>
      <c r="AA104" s="69">
        <v>2</v>
      </c>
      <c r="AB104" s="69">
        <v>31</v>
      </c>
      <c r="AC104" s="69">
        <v>0</v>
      </c>
      <c r="AD104" s="69">
        <v>0</v>
      </c>
      <c r="AE104" s="69">
        <v>0</v>
      </c>
      <c r="AF104" s="69">
        <v>10</v>
      </c>
      <c r="AG104" s="69">
        <v>0</v>
      </c>
      <c r="AH104" s="69">
        <v>5</v>
      </c>
      <c r="AI104" s="69">
        <v>0</v>
      </c>
      <c r="AJ104" s="69">
        <v>3</v>
      </c>
      <c r="AK104" s="69">
        <v>0</v>
      </c>
      <c r="AL104" s="69">
        <v>0</v>
      </c>
      <c r="AM104" s="69">
        <v>1</v>
      </c>
      <c r="AN104" s="69">
        <v>1</v>
      </c>
      <c r="AO104" s="69">
        <v>0</v>
      </c>
      <c r="AP104" s="69">
        <v>1</v>
      </c>
      <c r="AQ104" s="84">
        <v>15</v>
      </c>
      <c r="AR104" s="69">
        <v>2</v>
      </c>
      <c r="AS104" s="69">
        <v>0</v>
      </c>
      <c r="AT104" s="69">
        <v>0</v>
      </c>
      <c r="AU104" s="69">
        <v>0</v>
      </c>
      <c r="AV104" s="69">
        <v>0</v>
      </c>
      <c r="AW104" s="69">
        <v>0</v>
      </c>
      <c r="AX104" s="69">
        <v>0</v>
      </c>
      <c r="AY104" s="69">
        <v>0</v>
      </c>
      <c r="AZ104" s="69">
        <v>0</v>
      </c>
      <c r="BA104" s="69">
        <v>0</v>
      </c>
      <c r="BB104" s="69">
        <v>0</v>
      </c>
      <c r="BC104" s="69">
        <v>0</v>
      </c>
      <c r="BD104" s="69">
        <v>0</v>
      </c>
      <c r="BE104" s="69">
        <v>0</v>
      </c>
      <c r="BF104" s="69">
        <v>0</v>
      </c>
      <c r="BG104" s="69">
        <v>0</v>
      </c>
      <c r="BH104" s="69">
        <v>0</v>
      </c>
      <c r="BK104" s="69">
        <v>3</v>
      </c>
      <c r="BL104" s="69">
        <v>1</v>
      </c>
      <c r="BM104" s="69">
        <v>2</v>
      </c>
      <c r="BN104" s="69">
        <v>31</v>
      </c>
      <c r="BO104" s="89">
        <v>0</v>
      </c>
      <c r="BP104" s="69">
        <v>1</v>
      </c>
      <c r="BQ104" s="69">
        <v>10</v>
      </c>
      <c r="BR104" s="69">
        <v>401</v>
      </c>
      <c r="BS104" s="69">
        <v>50</v>
      </c>
      <c r="BT104" s="69">
        <v>0</v>
      </c>
      <c r="BU104" s="69">
        <v>0</v>
      </c>
      <c r="BV104" s="69">
        <v>1000</v>
      </c>
      <c r="BW104" s="69">
        <v>0</v>
      </c>
      <c r="BY104" s="69">
        <v>0</v>
      </c>
      <c r="BZ104" s="69">
        <v>0</v>
      </c>
      <c r="CA104" s="69">
        <v>0</v>
      </c>
      <c r="CB104" s="89">
        <v>0</v>
      </c>
      <c r="CC104" s="69">
        <v>0</v>
      </c>
      <c r="CD104" s="69">
        <v>0</v>
      </c>
      <c r="CE104" s="69">
        <v>0</v>
      </c>
      <c r="CF104" s="69">
        <v>0</v>
      </c>
      <c r="CG104" s="69">
        <v>0</v>
      </c>
      <c r="CH104" s="69">
        <v>0</v>
      </c>
      <c r="CI104" s="69">
        <v>0</v>
      </c>
      <c r="CJ104" s="69">
        <v>0</v>
      </c>
      <c r="CL104" s="69">
        <v>0</v>
      </c>
      <c r="CM104" s="69">
        <v>0</v>
      </c>
      <c r="CN104" s="69">
        <v>0</v>
      </c>
      <c r="CO104" s="89">
        <v>0</v>
      </c>
      <c r="CP104" s="69">
        <v>0</v>
      </c>
      <c r="CQ104" s="69">
        <v>0</v>
      </c>
      <c r="CR104" s="69">
        <v>0</v>
      </c>
      <c r="CS104" s="69">
        <v>0</v>
      </c>
      <c r="CT104" s="69">
        <v>0</v>
      </c>
      <c r="CU104" s="69">
        <v>0</v>
      </c>
      <c r="CV104" s="69">
        <v>0</v>
      </c>
      <c r="CW104" s="69">
        <v>0</v>
      </c>
      <c r="CZ104" s="69">
        <v>0</v>
      </c>
      <c r="DA104" s="69">
        <v>0</v>
      </c>
      <c r="DB104" s="69">
        <v>0</v>
      </c>
      <c r="DC104" s="69">
        <v>0</v>
      </c>
      <c r="DD104" s="69">
        <v>0</v>
      </c>
      <c r="DE104" s="69">
        <v>0</v>
      </c>
      <c r="DF104" s="69">
        <v>0</v>
      </c>
      <c r="DG104" s="69">
        <v>1</v>
      </c>
      <c r="DI104" s="69" t="e">
        <v>#N/A</v>
      </c>
      <c r="DJ104" s="69">
        <v>0</v>
      </c>
      <c r="DK104" s="103" t="s">
        <v>487</v>
      </c>
      <c r="DL104" s="103"/>
      <c r="DM104" s="69" t="s">
        <v>239</v>
      </c>
      <c r="DN104" s="69" t="e">
        <f>"造成["&amp;INDEX(Sheet5!$L$2:$L$11,MATCH(BL104,Sheet5!$J$2:$J$11,0))&amp;":"&amp;BR104&amp;"*"&amp;BS104/1000&amp;"]"&amp;INDEX(Sheet5!$I$2:$I$4,MATCH(BR104,Sheet5!$H$2:$H$4,0))&amp;"的"&amp;INDEX(Sheet5!$K$2:$K$11,MATCH(BL104,Sheet5!$J$2:$J$11,0))</f>
        <v>#N/A</v>
      </c>
      <c r="DO104" s="69"/>
      <c r="DP104" s="69"/>
      <c r="DQ104" s="69"/>
      <c r="DR104" s="69" t="e">
        <f t="shared" si="0"/>
        <v>#N/A</v>
      </c>
      <c r="DS104" s="90" t="e">
        <f>MATCH(A104,Sheet5!D:D,0)</f>
        <v>#N/A</v>
      </c>
      <c r="DT104" s="94" t="e">
        <f>MATCH(A104,Sheet5!F:F,0)</f>
        <v>#N/A</v>
      </c>
      <c r="DU104" s="69">
        <v>0</v>
      </c>
      <c r="DV104" s="69">
        <v>0</v>
      </c>
      <c r="DW104" s="69">
        <v>0</v>
      </c>
      <c r="DX104" s="69">
        <v>0</v>
      </c>
      <c r="DY104" s="69">
        <v>0</v>
      </c>
    </row>
    <row r="105" spans="1:129" ht="14.25">
      <c r="A105" s="96">
        <v>10314</v>
      </c>
      <c r="B105" s="96">
        <v>0</v>
      </c>
      <c r="C105" s="95">
        <v>1</v>
      </c>
      <c r="D105" s="78" t="s">
        <v>488</v>
      </c>
      <c r="E105" s="78"/>
      <c r="F105" s="95">
        <v>0</v>
      </c>
      <c r="G105" s="69">
        <v>1</v>
      </c>
      <c r="I105" s="95">
        <v>0</v>
      </c>
      <c r="J105" s="69">
        <v>0</v>
      </c>
      <c r="K105" s="95">
        <v>0</v>
      </c>
      <c r="M105" s="95">
        <v>0</v>
      </c>
      <c r="N105" s="69" t="s">
        <v>457</v>
      </c>
      <c r="O105" s="95">
        <v>0</v>
      </c>
      <c r="P105" s="95">
        <v>4</v>
      </c>
      <c r="Q105" s="95">
        <v>0</v>
      </c>
      <c r="R105" s="69">
        <v>1</v>
      </c>
      <c r="S105" s="95">
        <v>0</v>
      </c>
      <c r="T105" s="95">
        <v>0</v>
      </c>
      <c r="U105" s="95">
        <v>0</v>
      </c>
      <c r="V105" s="95">
        <v>0</v>
      </c>
      <c r="W105" s="95">
        <v>0</v>
      </c>
      <c r="X105" s="95">
        <v>0</v>
      </c>
      <c r="Y105" s="95">
        <v>0</v>
      </c>
      <c r="Z105" s="69">
        <v>4000</v>
      </c>
      <c r="AA105" s="95">
        <v>1</v>
      </c>
      <c r="AB105" s="69">
        <v>31</v>
      </c>
      <c r="AC105" s="69">
        <v>0</v>
      </c>
      <c r="AD105" s="69">
        <v>0</v>
      </c>
      <c r="AE105" s="69">
        <v>0</v>
      </c>
      <c r="AF105" s="95">
        <v>10</v>
      </c>
      <c r="AG105" s="69">
        <v>0</v>
      </c>
      <c r="AH105" s="95">
        <v>5</v>
      </c>
      <c r="AI105" s="95">
        <v>0</v>
      </c>
      <c r="AJ105" s="95">
        <v>3</v>
      </c>
      <c r="AK105" s="95">
        <v>0</v>
      </c>
      <c r="AL105" s="95">
        <v>2</v>
      </c>
      <c r="AM105" s="95">
        <v>1</v>
      </c>
      <c r="AN105" s="95">
        <v>1</v>
      </c>
      <c r="AO105" s="95">
        <v>0</v>
      </c>
      <c r="AP105" s="95">
        <v>0</v>
      </c>
      <c r="AQ105" s="100">
        <v>0</v>
      </c>
      <c r="AR105" s="95">
        <v>0</v>
      </c>
      <c r="AS105" s="69">
        <v>0</v>
      </c>
      <c r="AT105" s="95">
        <v>0</v>
      </c>
      <c r="AU105" s="95">
        <v>0</v>
      </c>
      <c r="AV105" s="69">
        <v>1</v>
      </c>
      <c r="AW105" s="95">
        <v>1.5</v>
      </c>
      <c r="AX105" s="95">
        <v>4</v>
      </c>
      <c r="AY105" s="95">
        <v>3000</v>
      </c>
      <c r="AZ105" s="95">
        <v>500</v>
      </c>
      <c r="BA105" s="95">
        <v>0</v>
      </c>
      <c r="BB105" s="95">
        <v>0</v>
      </c>
      <c r="BC105" s="95">
        <v>0</v>
      </c>
      <c r="BD105" s="95">
        <v>0</v>
      </c>
      <c r="BE105" s="95">
        <v>0</v>
      </c>
      <c r="BF105" s="95">
        <v>0</v>
      </c>
      <c r="BG105" s="95">
        <v>0</v>
      </c>
      <c r="BH105" s="69">
        <v>0</v>
      </c>
      <c r="BI105" s="69" t="s">
        <v>470</v>
      </c>
      <c r="BK105" s="69">
        <v>3</v>
      </c>
      <c r="BL105" s="69">
        <v>1</v>
      </c>
      <c r="BM105" s="69">
        <v>2</v>
      </c>
      <c r="BN105" s="69">
        <v>31</v>
      </c>
      <c r="BO105" s="89">
        <v>0</v>
      </c>
      <c r="BP105" s="69">
        <v>1</v>
      </c>
      <c r="BQ105" s="69">
        <v>10</v>
      </c>
      <c r="BR105" s="69">
        <v>401</v>
      </c>
      <c r="BS105" s="69">
        <v>8</v>
      </c>
      <c r="BT105" s="69">
        <v>0</v>
      </c>
      <c r="BU105" s="69">
        <v>0</v>
      </c>
      <c r="BV105" s="69">
        <v>1000</v>
      </c>
      <c r="BW105" s="69">
        <v>0</v>
      </c>
      <c r="BY105" s="69">
        <v>0</v>
      </c>
      <c r="BZ105" s="69">
        <v>0</v>
      </c>
      <c r="CA105" s="69">
        <v>0</v>
      </c>
      <c r="CB105" s="89">
        <v>0</v>
      </c>
      <c r="CC105" s="69">
        <v>0</v>
      </c>
      <c r="CD105" s="69">
        <v>0</v>
      </c>
      <c r="CE105" s="69">
        <v>0</v>
      </c>
      <c r="CF105" s="69">
        <v>0</v>
      </c>
      <c r="CG105" s="69">
        <v>0</v>
      </c>
      <c r="CH105" s="69">
        <v>0</v>
      </c>
      <c r="CI105" s="69">
        <v>0</v>
      </c>
      <c r="CJ105" s="95">
        <v>0</v>
      </c>
      <c r="CL105" s="95">
        <v>0</v>
      </c>
      <c r="CM105" s="95">
        <v>0</v>
      </c>
      <c r="CN105" s="69">
        <v>0</v>
      </c>
      <c r="CO105" s="101">
        <v>0</v>
      </c>
      <c r="CP105" s="95">
        <v>0</v>
      </c>
      <c r="CQ105" s="95">
        <v>0</v>
      </c>
      <c r="CR105" s="95">
        <v>0</v>
      </c>
      <c r="CS105" s="95">
        <v>0</v>
      </c>
      <c r="CT105" s="95">
        <v>0</v>
      </c>
      <c r="CU105" s="95">
        <v>0</v>
      </c>
      <c r="CV105" s="95">
        <v>0</v>
      </c>
      <c r="CW105" s="95">
        <v>0</v>
      </c>
      <c r="CZ105" s="69">
        <v>0</v>
      </c>
      <c r="DA105" s="69">
        <v>0</v>
      </c>
      <c r="DB105" s="69">
        <v>0</v>
      </c>
      <c r="DC105" s="69">
        <v>0</v>
      </c>
      <c r="DD105" s="69">
        <v>0</v>
      </c>
      <c r="DE105" s="69">
        <v>0</v>
      </c>
      <c r="DF105" s="69">
        <v>0</v>
      </c>
      <c r="DG105" s="69">
        <v>1</v>
      </c>
      <c r="DI105" s="69" t="e">
        <v>#N/A</v>
      </c>
      <c r="DJ105" s="69">
        <v>0</v>
      </c>
      <c r="DK105" s="103" t="s">
        <v>489</v>
      </c>
      <c r="DL105" s="103"/>
      <c r="DM105" s="95" t="s">
        <v>239</v>
      </c>
      <c r="DN105" s="69" t="e">
        <f>"造成["&amp;INDEX(Sheet5!$L$2:$L$11,MATCH(BL105,Sheet5!$J$2:$J$11,0))&amp;":"&amp;BR105&amp;"*"&amp;BS105/1000&amp;"]"&amp;INDEX(Sheet5!$I$2:$I$4,MATCH(BR105,Sheet5!$H$2:$H$4,0))&amp;"的"&amp;INDEX(Sheet5!$K$2:$K$11,MATCH(BL105,Sheet5!$J$2:$J$11,0))</f>
        <v>#N/A</v>
      </c>
      <c r="DO105" s="95"/>
      <c r="DP105" s="95"/>
      <c r="DQ105" s="95"/>
      <c r="DR105" s="69" t="e">
        <f t="shared" si="0"/>
        <v>#N/A</v>
      </c>
      <c r="DS105" s="90" t="e">
        <f>MATCH(A105,Sheet5!D:D,0)</f>
        <v>#N/A</v>
      </c>
      <c r="DT105" s="94" t="e">
        <f>MATCH(A105,Sheet5!F:F,0)</f>
        <v>#N/A</v>
      </c>
      <c r="DU105" s="95">
        <v>0</v>
      </c>
      <c r="DV105" s="95">
        <v>0</v>
      </c>
      <c r="DW105" s="95">
        <v>0</v>
      </c>
      <c r="DX105" s="95">
        <v>0</v>
      </c>
      <c r="DY105" s="95">
        <v>0</v>
      </c>
    </row>
    <row r="106" spans="1:129" ht="28.5">
      <c r="A106" s="96">
        <v>10315</v>
      </c>
      <c r="B106" s="96">
        <v>0</v>
      </c>
      <c r="C106" s="95">
        <v>1</v>
      </c>
      <c r="D106" s="78" t="s">
        <v>490</v>
      </c>
      <c r="E106" s="78"/>
      <c r="F106" s="95">
        <v>0</v>
      </c>
      <c r="G106" s="69">
        <v>1</v>
      </c>
      <c r="I106" s="95">
        <v>0</v>
      </c>
      <c r="J106" s="69">
        <v>0</v>
      </c>
      <c r="K106" s="95">
        <v>0</v>
      </c>
      <c r="M106" s="95">
        <v>0</v>
      </c>
      <c r="N106" s="69" t="s">
        <v>457</v>
      </c>
      <c r="O106" s="95">
        <v>0</v>
      </c>
      <c r="P106" s="95">
        <v>4</v>
      </c>
      <c r="Q106" s="95">
        <v>0</v>
      </c>
      <c r="R106" s="69">
        <v>1</v>
      </c>
      <c r="S106" s="95">
        <v>0</v>
      </c>
      <c r="T106" s="95">
        <v>0</v>
      </c>
      <c r="U106" s="95">
        <v>0</v>
      </c>
      <c r="V106" s="95">
        <v>0</v>
      </c>
      <c r="W106" s="95">
        <v>0</v>
      </c>
      <c r="X106" s="95">
        <v>0</v>
      </c>
      <c r="Y106" s="95">
        <v>0</v>
      </c>
      <c r="Z106" s="69">
        <v>4000</v>
      </c>
      <c r="AA106" s="95">
        <v>1</v>
      </c>
      <c r="AB106" s="69">
        <v>31</v>
      </c>
      <c r="AC106" s="69">
        <v>0</v>
      </c>
      <c r="AD106" s="69">
        <v>0</v>
      </c>
      <c r="AE106" s="69">
        <v>0</v>
      </c>
      <c r="AF106" s="95">
        <v>10</v>
      </c>
      <c r="AG106" s="69">
        <v>0</v>
      </c>
      <c r="AH106" s="95">
        <v>5</v>
      </c>
      <c r="AI106" s="95">
        <v>0</v>
      </c>
      <c r="AJ106" s="95">
        <v>3</v>
      </c>
      <c r="AK106" s="95">
        <v>0</v>
      </c>
      <c r="AL106" s="95">
        <v>-2</v>
      </c>
      <c r="AM106" s="95">
        <v>1</v>
      </c>
      <c r="AN106" s="95">
        <v>1</v>
      </c>
      <c r="AO106" s="95">
        <v>0</v>
      </c>
      <c r="AP106" s="95">
        <v>0</v>
      </c>
      <c r="AQ106" s="100">
        <v>0</v>
      </c>
      <c r="AR106" s="95">
        <v>0</v>
      </c>
      <c r="AS106" s="69">
        <v>0</v>
      </c>
      <c r="AT106" s="95">
        <v>0</v>
      </c>
      <c r="AU106" s="95">
        <v>0</v>
      </c>
      <c r="AV106" s="69">
        <v>1</v>
      </c>
      <c r="AW106" s="95">
        <v>1.5</v>
      </c>
      <c r="AX106" s="95">
        <v>4</v>
      </c>
      <c r="AY106" s="95">
        <v>3000</v>
      </c>
      <c r="AZ106" s="95">
        <v>500</v>
      </c>
      <c r="BA106" s="95">
        <v>0</v>
      </c>
      <c r="BB106" s="95">
        <v>0</v>
      </c>
      <c r="BC106" s="95">
        <v>0</v>
      </c>
      <c r="BD106" s="95">
        <v>0</v>
      </c>
      <c r="BE106" s="95">
        <v>0</v>
      </c>
      <c r="BF106" s="95">
        <v>0</v>
      </c>
      <c r="BG106" s="95">
        <v>0</v>
      </c>
      <c r="BH106" s="69">
        <v>0</v>
      </c>
      <c r="BI106" s="69" t="s">
        <v>470</v>
      </c>
      <c r="BK106" s="69">
        <v>3</v>
      </c>
      <c r="BL106" s="69">
        <v>1</v>
      </c>
      <c r="BM106" s="69">
        <v>2</v>
      </c>
      <c r="BN106" s="69">
        <v>31</v>
      </c>
      <c r="BO106" s="89">
        <v>0</v>
      </c>
      <c r="BP106" s="69">
        <v>1</v>
      </c>
      <c r="BQ106" s="69">
        <v>10</v>
      </c>
      <c r="BR106" s="69">
        <v>401</v>
      </c>
      <c r="BS106" s="69">
        <v>8</v>
      </c>
      <c r="BT106" s="69">
        <v>0</v>
      </c>
      <c r="BU106" s="69">
        <v>0</v>
      </c>
      <c r="BV106" s="69">
        <v>1000</v>
      </c>
      <c r="BW106" s="69">
        <v>0</v>
      </c>
      <c r="BY106" s="69">
        <v>0</v>
      </c>
      <c r="BZ106" s="69">
        <v>0</v>
      </c>
      <c r="CA106" s="69">
        <v>0</v>
      </c>
      <c r="CB106" s="89">
        <v>0</v>
      </c>
      <c r="CC106" s="69">
        <v>0</v>
      </c>
      <c r="CD106" s="69">
        <v>0</v>
      </c>
      <c r="CE106" s="69">
        <v>0</v>
      </c>
      <c r="CF106" s="69">
        <v>0</v>
      </c>
      <c r="CG106" s="69">
        <v>0</v>
      </c>
      <c r="CH106" s="69">
        <v>0</v>
      </c>
      <c r="CI106" s="69">
        <v>0</v>
      </c>
      <c r="CJ106" s="95">
        <v>0</v>
      </c>
      <c r="CL106" s="95">
        <v>0</v>
      </c>
      <c r="CM106" s="95">
        <v>0</v>
      </c>
      <c r="CN106" s="69">
        <v>0</v>
      </c>
      <c r="CO106" s="101">
        <v>0</v>
      </c>
      <c r="CP106" s="95">
        <v>0</v>
      </c>
      <c r="CQ106" s="95">
        <v>0</v>
      </c>
      <c r="CR106" s="95">
        <v>0</v>
      </c>
      <c r="CS106" s="95">
        <v>0</v>
      </c>
      <c r="CT106" s="95">
        <v>0</v>
      </c>
      <c r="CU106" s="95">
        <v>0</v>
      </c>
      <c r="CV106" s="95">
        <v>0</v>
      </c>
      <c r="CW106" s="95">
        <v>0</v>
      </c>
      <c r="CZ106" s="69">
        <v>0</v>
      </c>
      <c r="DA106" s="69">
        <v>0</v>
      </c>
      <c r="DB106" s="69">
        <v>0</v>
      </c>
      <c r="DC106" s="69">
        <v>0</v>
      </c>
      <c r="DD106" s="69">
        <v>0</v>
      </c>
      <c r="DE106" s="69">
        <v>0</v>
      </c>
      <c r="DF106" s="69">
        <v>0</v>
      </c>
      <c r="DG106" s="69">
        <v>1</v>
      </c>
      <c r="DI106" s="69" t="e">
        <v>#N/A</v>
      </c>
      <c r="DJ106" s="69">
        <v>0</v>
      </c>
      <c r="DK106" s="103" t="s">
        <v>491</v>
      </c>
      <c r="DL106" s="103"/>
      <c r="DM106" s="95" t="s">
        <v>239</v>
      </c>
      <c r="DN106" s="69" t="e">
        <f>"造成["&amp;INDEX(Sheet5!$L$2:$L$11,MATCH(BL106,Sheet5!$J$2:$J$11,0))&amp;":"&amp;BR106&amp;"*"&amp;BS106/1000&amp;"]"&amp;INDEX(Sheet5!$I$2:$I$4,MATCH(BR106,Sheet5!$H$2:$H$4,0))&amp;"的"&amp;INDEX(Sheet5!$K$2:$K$11,MATCH(BL106,Sheet5!$J$2:$J$11,0))</f>
        <v>#N/A</v>
      </c>
      <c r="DO106" s="95"/>
      <c r="DP106" s="95"/>
      <c r="DQ106" s="95"/>
      <c r="DR106" s="69" t="e">
        <f t="shared" si="0"/>
        <v>#N/A</v>
      </c>
      <c r="DS106" s="90" t="e">
        <f>MATCH(A106,Sheet5!D:D,0)</f>
        <v>#N/A</v>
      </c>
      <c r="DT106" s="94" t="e">
        <f>MATCH(A106,Sheet5!F:F,0)</f>
        <v>#N/A</v>
      </c>
      <c r="DU106" s="95">
        <v>0</v>
      </c>
      <c r="DV106" s="95">
        <v>0</v>
      </c>
      <c r="DW106" s="95">
        <v>0</v>
      </c>
      <c r="DX106" s="95">
        <v>0</v>
      </c>
      <c r="DY106" s="95">
        <v>0</v>
      </c>
    </row>
    <row r="107" spans="1:129" ht="14.25">
      <c r="A107" s="96">
        <v>10316</v>
      </c>
      <c r="B107" s="96">
        <v>0</v>
      </c>
      <c r="C107" s="69">
        <v>1</v>
      </c>
      <c r="D107" s="78" t="s">
        <v>492</v>
      </c>
      <c r="E107" s="78"/>
      <c r="F107" s="69">
        <v>0</v>
      </c>
      <c r="G107" s="69">
        <v>1</v>
      </c>
      <c r="I107" s="69">
        <v>0</v>
      </c>
      <c r="J107" s="69">
        <v>0</v>
      </c>
      <c r="K107" s="69">
        <v>0</v>
      </c>
      <c r="M107" s="69">
        <v>0</v>
      </c>
      <c r="N107" s="69" t="s">
        <v>268</v>
      </c>
      <c r="O107" s="69">
        <v>0</v>
      </c>
      <c r="P107" s="69">
        <v>1</v>
      </c>
      <c r="Q107" s="69">
        <v>0</v>
      </c>
      <c r="R107" s="69">
        <v>1</v>
      </c>
      <c r="S107" s="69">
        <v>0</v>
      </c>
      <c r="T107" s="69">
        <v>0</v>
      </c>
      <c r="U107" s="69">
        <v>0</v>
      </c>
      <c r="V107" s="69">
        <v>0</v>
      </c>
      <c r="W107" s="69">
        <v>0</v>
      </c>
      <c r="X107" s="69">
        <v>0</v>
      </c>
      <c r="Y107" s="69">
        <v>0</v>
      </c>
      <c r="Z107" s="69">
        <v>4000</v>
      </c>
      <c r="AA107" s="69">
        <v>2</v>
      </c>
      <c r="AB107" s="69">
        <v>31</v>
      </c>
      <c r="AC107" s="69">
        <v>0</v>
      </c>
      <c r="AD107" s="69">
        <v>0</v>
      </c>
      <c r="AE107" s="69">
        <v>0</v>
      </c>
      <c r="AF107" s="69">
        <v>10</v>
      </c>
      <c r="AG107" s="69">
        <v>0</v>
      </c>
      <c r="AH107" s="69">
        <v>5</v>
      </c>
      <c r="AI107" s="69">
        <v>0</v>
      </c>
      <c r="AJ107" s="69">
        <v>3</v>
      </c>
      <c r="AK107" s="69">
        <v>0</v>
      </c>
      <c r="AL107" s="69">
        <v>0</v>
      </c>
      <c r="AM107" s="69">
        <v>1</v>
      </c>
      <c r="AN107" s="69">
        <v>1</v>
      </c>
      <c r="AO107" s="69">
        <v>0</v>
      </c>
      <c r="AP107" s="69">
        <v>1</v>
      </c>
      <c r="AQ107" s="84">
        <v>15</v>
      </c>
      <c r="AR107" s="69">
        <v>2</v>
      </c>
      <c r="AS107" s="69">
        <v>0</v>
      </c>
      <c r="AT107" s="69">
        <v>0</v>
      </c>
      <c r="AU107" s="69">
        <v>0</v>
      </c>
      <c r="AV107" s="69">
        <v>0</v>
      </c>
      <c r="AW107" s="69">
        <v>0</v>
      </c>
      <c r="AX107" s="69">
        <v>0</v>
      </c>
      <c r="AY107" s="69">
        <v>0</v>
      </c>
      <c r="AZ107" s="69">
        <v>0</v>
      </c>
      <c r="BA107" s="69">
        <v>0</v>
      </c>
      <c r="BB107" s="69">
        <v>0</v>
      </c>
      <c r="BC107" s="69">
        <v>0</v>
      </c>
      <c r="BD107" s="69">
        <v>0</v>
      </c>
      <c r="BE107" s="69">
        <v>0</v>
      </c>
      <c r="BF107" s="69">
        <v>0</v>
      </c>
      <c r="BG107" s="69">
        <v>0</v>
      </c>
      <c r="BH107" s="69">
        <v>0</v>
      </c>
      <c r="BK107" s="69">
        <v>3</v>
      </c>
      <c r="BL107" s="95">
        <v>1</v>
      </c>
      <c r="BM107" s="69">
        <v>2</v>
      </c>
      <c r="BN107" s="69">
        <v>31</v>
      </c>
      <c r="BO107" s="101">
        <v>0</v>
      </c>
      <c r="BP107" s="95">
        <v>1</v>
      </c>
      <c r="BQ107" s="95">
        <v>10</v>
      </c>
      <c r="BR107" s="69">
        <v>401</v>
      </c>
      <c r="BS107" s="95">
        <v>45</v>
      </c>
      <c r="BT107" s="95">
        <v>0</v>
      </c>
      <c r="BU107" s="95">
        <v>0</v>
      </c>
      <c r="BV107" s="95">
        <v>1000</v>
      </c>
      <c r="BW107" s="95">
        <v>0</v>
      </c>
      <c r="BY107" s="69">
        <v>10</v>
      </c>
      <c r="BZ107" s="69">
        <v>2</v>
      </c>
      <c r="CA107" s="69">
        <v>31</v>
      </c>
      <c r="CB107" s="89">
        <v>0</v>
      </c>
      <c r="CC107" s="69">
        <v>1</v>
      </c>
      <c r="CD107" s="69">
        <v>10</v>
      </c>
      <c r="CE107" s="69">
        <v>1</v>
      </c>
      <c r="CF107" s="69">
        <v>70105</v>
      </c>
      <c r="CG107" s="69">
        <v>0</v>
      </c>
      <c r="CH107" s="69">
        <v>0</v>
      </c>
      <c r="CI107" s="69">
        <v>1000</v>
      </c>
      <c r="CJ107" s="69">
        <v>0</v>
      </c>
      <c r="CL107" s="69">
        <v>0</v>
      </c>
      <c r="CM107" s="69">
        <v>0</v>
      </c>
      <c r="CN107" s="69">
        <v>0</v>
      </c>
      <c r="CO107" s="89">
        <v>0</v>
      </c>
      <c r="CP107" s="69">
        <v>0</v>
      </c>
      <c r="CQ107" s="69">
        <v>0</v>
      </c>
      <c r="CR107" s="69">
        <v>0</v>
      </c>
      <c r="CS107" s="69">
        <v>0</v>
      </c>
      <c r="CT107" s="69">
        <v>0</v>
      </c>
      <c r="CU107" s="69">
        <v>0</v>
      </c>
      <c r="CV107" s="69">
        <v>0</v>
      </c>
      <c r="CW107" s="69">
        <v>0</v>
      </c>
      <c r="CZ107" s="69">
        <v>0</v>
      </c>
      <c r="DA107" s="69">
        <v>0</v>
      </c>
      <c r="DB107" s="69">
        <v>0</v>
      </c>
      <c r="DC107" s="69">
        <v>0</v>
      </c>
      <c r="DD107" s="69">
        <v>0</v>
      </c>
      <c r="DE107" s="69">
        <v>0</v>
      </c>
      <c r="DF107" s="69">
        <v>0</v>
      </c>
      <c r="DG107" s="69">
        <v>1</v>
      </c>
      <c r="DI107" s="69" t="e">
        <v>#N/A</v>
      </c>
      <c r="DJ107" s="69">
        <v>0</v>
      </c>
      <c r="DK107" s="103" t="s">
        <v>493</v>
      </c>
      <c r="DL107" s="103"/>
      <c r="DM107" s="69" t="s">
        <v>239</v>
      </c>
      <c r="DN107" s="69" t="e">
        <f>"造成["&amp;INDEX(Sheet5!$L$2:$L$11,MATCH(BL107,Sheet5!$J$2:$J$11,0))&amp;":"&amp;BR107&amp;"*"&amp;BS107/1000&amp;"]"&amp;INDEX(Sheet5!$I$2:$I$4,MATCH(BR107,Sheet5!$H$2:$H$4,0))&amp;"的"&amp;INDEX(Sheet5!$K$2:$K$11,MATCH(BL107,Sheet5!$J$2:$J$11,0))</f>
        <v>#N/A</v>
      </c>
      <c r="DO107" s="69"/>
      <c r="DP107" s="69"/>
      <c r="DQ107" s="69"/>
      <c r="DR107" s="69" t="e">
        <f t="shared" si="0"/>
        <v>#N/A</v>
      </c>
      <c r="DS107" s="90" t="e">
        <f>MATCH(A107,Sheet5!D:D,0)</f>
        <v>#N/A</v>
      </c>
      <c r="DT107" s="94" t="e">
        <f>MATCH(A107,Sheet5!F:F,0)</f>
        <v>#N/A</v>
      </c>
      <c r="DU107" s="69">
        <v>0</v>
      </c>
      <c r="DV107" s="69">
        <v>0</v>
      </c>
      <c r="DW107" s="69">
        <v>0</v>
      </c>
      <c r="DX107" s="69">
        <v>0</v>
      </c>
      <c r="DY107" s="69">
        <v>0</v>
      </c>
    </row>
    <row r="108" spans="1:129" ht="14.25">
      <c r="A108" s="96">
        <v>10317</v>
      </c>
      <c r="B108" s="96">
        <v>0</v>
      </c>
      <c r="C108" s="95">
        <v>1</v>
      </c>
      <c r="D108" s="78" t="s">
        <v>494</v>
      </c>
      <c r="E108" s="78"/>
      <c r="F108" s="95">
        <v>0</v>
      </c>
      <c r="G108" s="69">
        <v>1</v>
      </c>
      <c r="I108" s="95">
        <v>0</v>
      </c>
      <c r="J108" s="69">
        <v>0</v>
      </c>
      <c r="K108" s="95">
        <v>0</v>
      </c>
      <c r="M108" s="95">
        <v>0</v>
      </c>
      <c r="N108" s="69" t="s">
        <v>268</v>
      </c>
      <c r="O108" s="95">
        <v>0</v>
      </c>
      <c r="P108" s="95">
        <v>4</v>
      </c>
      <c r="Q108" s="95">
        <v>0</v>
      </c>
      <c r="R108" s="69">
        <v>1</v>
      </c>
      <c r="S108" s="95">
        <v>0</v>
      </c>
      <c r="T108" s="95">
        <v>0</v>
      </c>
      <c r="U108" s="95">
        <v>0</v>
      </c>
      <c r="V108" s="95">
        <v>0</v>
      </c>
      <c r="W108" s="95">
        <v>0</v>
      </c>
      <c r="X108" s="95">
        <v>0</v>
      </c>
      <c r="Y108" s="95">
        <v>0</v>
      </c>
      <c r="Z108" s="69">
        <v>4000</v>
      </c>
      <c r="AA108" s="95">
        <v>1</v>
      </c>
      <c r="AB108" s="69">
        <v>31</v>
      </c>
      <c r="AC108" s="69">
        <v>0</v>
      </c>
      <c r="AD108" s="69">
        <v>0</v>
      </c>
      <c r="AE108" s="69">
        <v>0</v>
      </c>
      <c r="AF108" s="95">
        <v>10</v>
      </c>
      <c r="AG108" s="69">
        <v>0</v>
      </c>
      <c r="AH108" s="95">
        <v>5</v>
      </c>
      <c r="AI108" s="95">
        <v>0</v>
      </c>
      <c r="AJ108" s="95">
        <v>3</v>
      </c>
      <c r="AK108" s="95">
        <v>0</v>
      </c>
      <c r="AL108" s="95">
        <v>2</v>
      </c>
      <c r="AM108" s="95">
        <v>1</v>
      </c>
      <c r="AN108" s="95">
        <v>1</v>
      </c>
      <c r="AO108" s="95">
        <v>0</v>
      </c>
      <c r="AP108" s="95">
        <v>0</v>
      </c>
      <c r="AQ108" s="100">
        <v>0</v>
      </c>
      <c r="AR108" s="95">
        <v>0</v>
      </c>
      <c r="AS108" s="69">
        <v>0</v>
      </c>
      <c r="AT108" s="95">
        <v>0</v>
      </c>
      <c r="AU108" s="95">
        <v>0</v>
      </c>
      <c r="AV108" s="69">
        <v>1</v>
      </c>
      <c r="AW108" s="95">
        <v>1.5</v>
      </c>
      <c r="AX108" s="95">
        <v>4</v>
      </c>
      <c r="AY108" s="95">
        <v>3000</v>
      </c>
      <c r="AZ108" s="95">
        <v>500</v>
      </c>
      <c r="BA108" s="95">
        <v>0</v>
      </c>
      <c r="BB108" s="95">
        <v>0</v>
      </c>
      <c r="BC108" s="95">
        <v>0</v>
      </c>
      <c r="BD108" s="95">
        <v>0</v>
      </c>
      <c r="BE108" s="95">
        <v>0</v>
      </c>
      <c r="BF108" s="95">
        <v>0</v>
      </c>
      <c r="BG108" s="95">
        <v>0</v>
      </c>
      <c r="BH108" s="69">
        <v>0</v>
      </c>
      <c r="BI108" s="69" t="s">
        <v>470</v>
      </c>
      <c r="BK108" s="69">
        <v>3</v>
      </c>
      <c r="BL108" s="95">
        <v>1</v>
      </c>
      <c r="BM108" s="69">
        <v>2</v>
      </c>
      <c r="BN108" s="69">
        <v>31</v>
      </c>
      <c r="BO108" s="101">
        <v>0</v>
      </c>
      <c r="BP108" s="95">
        <v>1</v>
      </c>
      <c r="BQ108" s="95">
        <v>10</v>
      </c>
      <c r="BR108" s="69">
        <v>401</v>
      </c>
      <c r="BS108" s="95">
        <v>8</v>
      </c>
      <c r="BT108" s="69">
        <v>0</v>
      </c>
      <c r="BU108" s="95">
        <v>0</v>
      </c>
      <c r="BV108" s="95">
        <v>1000</v>
      </c>
      <c r="BW108" s="95">
        <v>0</v>
      </c>
      <c r="BY108" s="95">
        <v>10</v>
      </c>
      <c r="BZ108" s="95">
        <v>2</v>
      </c>
      <c r="CA108" s="69">
        <v>31</v>
      </c>
      <c r="CB108" s="101">
        <v>0</v>
      </c>
      <c r="CC108" s="95">
        <v>1</v>
      </c>
      <c r="CD108" s="95">
        <v>10</v>
      </c>
      <c r="CE108" s="95">
        <v>1</v>
      </c>
      <c r="CF108" s="95">
        <v>70105</v>
      </c>
      <c r="CG108" s="95">
        <v>0</v>
      </c>
      <c r="CH108" s="95">
        <v>0</v>
      </c>
      <c r="CI108" s="95">
        <v>1000</v>
      </c>
      <c r="CJ108" s="95">
        <v>0</v>
      </c>
      <c r="CL108" s="95">
        <v>0</v>
      </c>
      <c r="CM108" s="95">
        <v>0</v>
      </c>
      <c r="CN108" s="69">
        <v>0</v>
      </c>
      <c r="CO108" s="101">
        <v>0</v>
      </c>
      <c r="CP108" s="95">
        <v>0</v>
      </c>
      <c r="CQ108" s="95">
        <v>0</v>
      </c>
      <c r="CR108" s="95">
        <v>0</v>
      </c>
      <c r="CS108" s="95">
        <v>0</v>
      </c>
      <c r="CT108" s="95">
        <v>0</v>
      </c>
      <c r="CU108" s="95">
        <v>0</v>
      </c>
      <c r="CV108" s="95">
        <v>0</v>
      </c>
      <c r="CW108" s="95">
        <v>0</v>
      </c>
      <c r="CZ108" s="69">
        <v>0</v>
      </c>
      <c r="DA108" s="69">
        <v>0</v>
      </c>
      <c r="DB108" s="69">
        <v>0</v>
      </c>
      <c r="DC108" s="69">
        <v>0</v>
      </c>
      <c r="DD108" s="69">
        <v>0</v>
      </c>
      <c r="DE108" s="69">
        <v>0</v>
      </c>
      <c r="DF108" s="69">
        <v>0</v>
      </c>
      <c r="DG108" s="69">
        <v>1</v>
      </c>
      <c r="DI108" s="69" t="e">
        <v>#N/A</v>
      </c>
      <c r="DJ108" s="69">
        <v>0</v>
      </c>
      <c r="DK108" s="103" t="s">
        <v>495</v>
      </c>
      <c r="DL108" s="103"/>
      <c r="DM108" s="95" t="s">
        <v>239</v>
      </c>
      <c r="DN108" s="69" t="e">
        <f>"造成["&amp;INDEX(Sheet5!$L$2:$L$11,MATCH(BL108,Sheet5!$J$2:$J$11,0))&amp;":"&amp;BR108&amp;"*"&amp;BS108/1000&amp;"]"&amp;INDEX(Sheet5!$I$2:$I$4,MATCH(BR108,Sheet5!$H$2:$H$4,0))&amp;"的"&amp;INDEX(Sheet5!$K$2:$K$11,MATCH(BL108,Sheet5!$J$2:$J$11,0))</f>
        <v>#N/A</v>
      </c>
      <c r="DO108" s="95"/>
      <c r="DP108" s="95"/>
      <c r="DQ108" s="95"/>
      <c r="DR108" s="69" t="e">
        <f t="shared" si="0"/>
        <v>#N/A</v>
      </c>
      <c r="DS108" s="90" t="e">
        <f>MATCH(A108,Sheet5!D:D,0)</f>
        <v>#N/A</v>
      </c>
      <c r="DT108" s="94" t="e">
        <f>MATCH(A108,Sheet5!F:F,0)</f>
        <v>#N/A</v>
      </c>
      <c r="DU108" s="95">
        <v>0</v>
      </c>
      <c r="DV108" s="95">
        <v>0</v>
      </c>
      <c r="DW108" s="95">
        <v>0</v>
      </c>
      <c r="DX108" s="95">
        <v>0</v>
      </c>
      <c r="DY108" s="95">
        <v>0</v>
      </c>
    </row>
    <row r="109" spans="1:129" ht="14.25">
      <c r="A109" s="96">
        <v>10318</v>
      </c>
      <c r="B109" s="96">
        <v>0</v>
      </c>
      <c r="C109" s="95">
        <v>1</v>
      </c>
      <c r="D109" s="78" t="s">
        <v>496</v>
      </c>
      <c r="E109" s="78"/>
      <c r="F109" s="95">
        <v>0</v>
      </c>
      <c r="G109" s="69">
        <v>1</v>
      </c>
      <c r="I109" s="95">
        <v>0</v>
      </c>
      <c r="J109" s="69">
        <v>0</v>
      </c>
      <c r="K109" s="95">
        <v>0</v>
      </c>
      <c r="M109" s="95">
        <v>0</v>
      </c>
      <c r="N109" s="69" t="s">
        <v>268</v>
      </c>
      <c r="O109" s="95">
        <v>0</v>
      </c>
      <c r="P109" s="95">
        <v>4</v>
      </c>
      <c r="Q109" s="95">
        <v>0</v>
      </c>
      <c r="R109" s="69">
        <v>1</v>
      </c>
      <c r="S109" s="95">
        <v>0</v>
      </c>
      <c r="T109" s="95">
        <v>0</v>
      </c>
      <c r="U109" s="95">
        <v>0</v>
      </c>
      <c r="V109" s="95">
        <v>0</v>
      </c>
      <c r="W109" s="95">
        <v>0</v>
      </c>
      <c r="X109" s="95">
        <v>0</v>
      </c>
      <c r="Y109" s="95">
        <v>0</v>
      </c>
      <c r="Z109" s="69">
        <v>4000</v>
      </c>
      <c r="AA109" s="95">
        <v>1</v>
      </c>
      <c r="AB109" s="69">
        <v>31</v>
      </c>
      <c r="AC109" s="69">
        <v>0</v>
      </c>
      <c r="AD109" s="69">
        <v>0</v>
      </c>
      <c r="AE109" s="69">
        <v>0</v>
      </c>
      <c r="AF109" s="95">
        <v>10</v>
      </c>
      <c r="AG109" s="69">
        <v>0</v>
      </c>
      <c r="AH109" s="95">
        <v>5</v>
      </c>
      <c r="AI109" s="95">
        <v>0</v>
      </c>
      <c r="AJ109" s="95">
        <v>3</v>
      </c>
      <c r="AK109" s="95">
        <v>0</v>
      </c>
      <c r="AL109" s="95">
        <v>-2</v>
      </c>
      <c r="AM109" s="95">
        <v>1</v>
      </c>
      <c r="AN109" s="95">
        <v>1</v>
      </c>
      <c r="AO109" s="95">
        <v>0</v>
      </c>
      <c r="AP109" s="95">
        <v>0</v>
      </c>
      <c r="AQ109" s="100">
        <v>0</v>
      </c>
      <c r="AR109" s="95">
        <v>0</v>
      </c>
      <c r="AS109" s="69">
        <v>0</v>
      </c>
      <c r="AT109" s="95">
        <v>0</v>
      </c>
      <c r="AU109" s="95">
        <v>0</v>
      </c>
      <c r="AV109" s="69">
        <v>1</v>
      </c>
      <c r="AW109" s="95">
        <v>1.5</v>
      </c>
      <c r="AX109" s="95">
        <v>4</v>
      </c>
      <c r="AY109" s="95">
        <v>3000</v>
      </c>
      <c r="AZ109" s="95">
        <v>500</v>
      </c>
      <c r="BA109" s="95">
        <v>0</v>
      </c>
      <c r="BB109" s="95">
        <v>0</v>
      </c>
      <c r="BC109" s="95">
        <v>0</v>
      </c>
      <c r="BD109" s="95">
        <v>0</v>
      </c>
      <c r="BE109" s="95">
        <v>0</v>
      </c>
      <c r="BF109" s="95">
        <v>0</v>
      </c>
      <c r="BG109" s="95">
        <v>0</v>
      </c>
      <c r="BH109" s="69">
        <v>0</v>
      </c>
      <c r="BI109" s="69" t="s">
        <v>470</v>
      </c>
      <c r="BK109" s="69">
        <v>3</v>
      </c>
      <c r="BL109" s="95">
        <v>1</v>
      </c>
      <c r="BM109" s="69">
        <v>2</v>
      </c>
      <c r="BN109" s="69">
        <v>31</v>
      </c>
      <c r="BO109" s="101">
        <v>0</v>
      </c>
      <c r="BP109" s="95">
        <v>1</v>
      </c>
      <c r="BQ109" s="95">
        <v>10</v>
      </c>
      <c r="BR109" s="69">
        <v>401</v>
      </c>
      <c r="BS109" s="95">
        <v>8</v>
      </c>
      <c r="BT109" s="69">
        <v>0</v>
      </c>
      <c r="BU109" s="95">
        <v>0</v>
      </c>
      <c r="BV109" s="95">
        <v>1000</v>
      </c>
      <c r="BW109" s="95">
        <v>0</v>
      </c>
      <c r="BY109" s="95">
        <v>10</v>
      </c>
      <c r="BZ109" s="95">
        <v>2</v>
      </c>
      <c r="CA109" s="69">
        <v>31</v>
      </c>
      <c r="CB109" s="101">
        <v>0</v>
      </c>
      <c r="CC109" s="95">
        <v>1</v>
      </c>
      <c r="CD109" s="95">
        <v>10</v>
      </c>
      <c r="CE109" s="95">
        <v>1</v>
      </c>
      <c r="CF109" s="95">
        <v>70105</v>
      </c>
      <c r="CG109" s="95">
        <v>0</v>
      </c>
      <c r="CH109" s="95">
        <v>0</v>
      </c>
      <c r="CI109" s="95">
        <v>1000</v>
      </c>
      <c r="CJ109" s="95">
        <v>0</v>
      </c>
      <c r="CL109" s="95">
        <v>0</v>
      </c>
      <c r="CM109" s="95">
        <v>0</v>
      </c>
      <c r="CN109" s="69">
        <v>0</v>
      </c>
      <c r="CO109" s="101">
        <v>0</v>
      </c>
      <c r="CP109" s="95">
        <v>0</v>
      </c>
      <c r="CQ109" s="95">
        <v>0</v>
      </c>
      <c r="CR109" s="95">
        <v>0</v>
      </c>
      <c r="CS109" s="95">
        <v>0</v>
      </c>
      <c r="CT109" s="95">
        <v>0</v>
      </c>
      <c r="CU109" s="95">
        <v>0</v>
      </c>
      <c r="CV109" s="95">
        <v>0</v>
      </c>
      <c r="CW109" s="95">
        <v>0</v>
      </c>
      <c r="CZ109" s="69">
        <v>0</v>
      </c>
      <c r="DA109" s="69">
        <v>0</v>
      </c>
      <c r="DB109" s="69">
        <v>0</v>
      </c>
      <c r="DC109" s="69">
        <v>0</v>
      </c>
      <c r="DD109" s="69">
        <v>0</v>
      </c>
      <c r="DE109" s="69">
        <v>0</v>
      </c>
      <c r="DF109" s="69">
        <v>0</v>
      </c>
      <c r="DG109" s="69">
        <v>1</v>
      </c>
      <c r="DI109" s="69" t="e">
        <v>#N/A</v>
      </c>
      <c r="DJ109" s="69">
        <v>0</v>
      </c>
      <c r="DK109" s="103" t="s">
        <v>497</v>
      </c>
      <c r="DL109" s="103"/>
      <c r="DM109" s="95" t="s">
        <v>239</v>
      </c>
      <c r="DN109" s="69" t="e">
        <f>"造成["&amp;INDEX(Sheet5!$L$2:$L$11,MATCH(BL109,Sheet5!$J$2:$J$11,0))&amp;":"&amp;BR109&amp;"*"&amp;BS109/1000&amp;"]"&amp;INDEX(Sheet5!$I$2:$I$4,MATCH(BR109,Sheet5!$H$2:$H$4,0))&amp;"的"&amp;INDEX(Sheet5!$K$2:$K$11,MATCH(BL109,Sheet5!$J$2:$J$11,0))</f>
        <v>#N/A</v>
      </c>
      <c r="DO109" s="95"/>
      <c r="DP109" s="95"/>
      <c r="DQ109" s="95"/>
      <c r="DR109" s="69" t="e">
        <f t="shared" si="0"/>
        <v>#N/A</v>
      </c>
      <c r="DS109" s="90" t="e">
        <f>MATCH(A109,Sheet5!D:D,0)</f>
        <v>#N/A</v>
      </c>
      <c r="DT109" s="94" t="e">
        <f>MATCH(A109,Sheet5!F:F,0)</f>
        <v>#N/A</v>
      </c>
      <c r="DU109" s="95">
        <v>0</v>
      </c>
      <c r="DV109" s="95">
        <v>0</v>
      </c>
      <c r="DW109" s="95">
        <v>0</v>
      </c>
      <c r="DX109" s="95">
        <v>0</v>
      </c>
      <c r="DY109" s="95">
        <v>0</v>
      </c>
    </row>
    <row r="110" spans="1:129" ht="14.25">
      <c r="A110" s="96">
        <v>10319</v>
      </c>
      <c r="B110" s="96">
        <v>0</v>
      </c>
      <c r="C110" s="69">
        <v>1</v>
      </c>
      <c r="D110" s="78" t="s">
        <v>498</v>
      </c>
      <c r="E110" s="78"/>
      <c r="F110" s="69" t="s">
        <v>326</v>
      </c>
      <c r="G110" s="69">
        <v>0</v>
      </c>
      <c r="H110" s="69" t="s">
        <v>327</v>
      </c>
      <c r="I110" s="69">
        <v>0</v>
      </c>
      <c r="J110" s="69">
        <v>429</v>
      </c>
      <c r="K110" s="69">
        <v>1500</v>
      </c>
      <c r="L110" s="69" t="s">
        <v>328</v>
      </c>
      <c r="M110" s="69">
        <v>0</v>
      </c>
      <c r="N110" s="69" t="s">
        <v>499</v>
      </c>
      <c r="O110" s="69">
        <v>0</v>
      </c>
      <c r="P110" s="69">
        <v>6</v>
      </c>
      <c r="Q110" s="69">
        <v>1</v>
      </c>
      <c r="R110" s="69">
        <f t="shared" ref="R110" si="7">IF(S110&gt;0,2,1)</f>
        <v>1</v>
      </c>
      <c r="S110" s="69">
        <v>0</v>
      </c>
      <c r="T110" s="69">
        <v>0</v>
      </c>
      <c r="U110" s="69">
        <v>0</v>
      </c>
      <c r="V110" s="69">
        <v>0</v>
      </c>
      <c r="W110" s="69">
        <v>1341003</v>
      </c>
      <c r="X110" s="69">
        <v>0</v>
      </c>
      <c r="Y110" s="69">
        <v>0</v>
      </c>
      <c r="Z110" s="69">
        <v>2000</v>
      </c>
      <c r="AA110" s="69">
        <v>2</v>
      </c>
      <c r="AB110" s="69">
        <v>31</v>
      </c>
      <c r="AC110" s="69">
        <v>0</v>
      </c>
      <c r="AD110" s="69">
        <v>0</v>
      </c>
      <c r="AE110" s="69">
        <v>0</v>
      </c>
      <c r="AF110" s="69">
        <v>257</v>
      </c>
      <c r="AG110" s="69">
        <v>0</v>
      </c>
      <c r="AH110" s="69">
        <v>8</v>
      </c>
      <c r="AI110" s="69">
        <v>379</v>
      </c>
      <c r="AJ110" s="69">
        <v>0</v>
      </c>
      <c r="AK110" s="69">
        <v>0</v>
      </c>
      <c r="AL110" s="69">
        <v>0</v>
      </c>
      <c r="AM110" s="69">
        <v>1</v>
      </c>
      <c r="AN110" s="69">
        <v>1</v>
      </c>
      <c r="AO110" s="69">
        <v>1</v>
      </c>
      <c r="AP110" s="69">
        <v>2</v>
      </c>
      <c r="AQ110" s="84">
        <v>15</v>
      </c>
      <c r="AR110" s="69">
        <v>4</v>
      </c>
      <c r="AS110" s="69">
        <v>0</v>
      </c>
      <c r="AT110" s="69">
        <v>0</v>
      </c>
      <c r="AU110" s="69">
        <v>0</v>
      </c>
      <c r="AV110" s="69">
        <v>0</v>
      </c>
      <c r="AW110" s="69">
        <v>0</v>
      </c>
      <c r="AX110" s="69">
        <v>0</v>
      </c>
      <c r="AY110" s="69">
        <v>0</v>
      </c>
      <c r="AZ110" s="69">
        <v>0</v>
      </c>
      <c r="BA110" s="69">
        <v>0</v>
      </c>
      <c r="BB110" s="69">
        <v>0</v>
      </c>
      <c r="BC110" s="69">
        <v>0</v>
      </c>
      <c r="BD110" s="69">
        <v>0</v>
      </c>
      <c r="BE110" s="69">
        <v>0</v>
      </c>
      <c r="BF110" s="69">
        <v>0</v>
      </c>
      <c r="BG110" s="69">
        <v>0</v>
      </c>
      <c r="BH110" s="69">
        <v>0</v>
      </c>
      <c r="BK110" s="69">
        <v>3</v>
      </c>
      <c r="BL110" s="69">
        <v>3</v>
      </c>
      <c r="BM110" s="69">
        <v>2</v>
      </c>
      <c r="BN110" s="69">
        <v>31</v>
      </c>
      <c r="BO110" s="89">
        <v>0</v>
      </c>
      <c r="BP110" s="69">
        <v>3</v>
      </c>
      <c r="BQ110" s="69">
        <v>10</v>
      </c>
      <c r="BR110" s="69">
        <v>401</v>
      </c>
      <c r="BS110" s="69">
        <v>100</v>
      </c>
      <c r="BT110" s="69">
        <v>1</v>
      </c>
      <c r="BU110" s="69">
        <v>30</v>
      </c>
      <c r="BV110" s="69">
        <v>1000</v>
      </c>
      <c r="BW110" s="69">
        <v>98</v>
      </c>
      <c r="BX110" s="69" t="s">
        <v>500</v>
      </c>
      <c r="BY110" s="69">
        <v>0</v>
      </c>
      <c r="BZ110" s="69">
        <v>0</v>
      </c>
      <c r="CA110" s="69">
        <v>31</v>
      </c>
      <c r="CB110" s="69">
        <v>0</v>
      </c>
      <c r="CC110" s="69">
        <v>0</v>
      </c>
      <c r="CD110" s="69">
        <v>0</v>
      </c>
      <c r="CE110" s="69">
        <v>0</v>
      </c>
      <c r="CF110" s="69">
        <v>0</v>
      </c>
      <c r="CG110" s="69">
        <v>0</v>
      </c>
      <c r="CH110" s="69">
        <v>0</v>
      </c>
      <c r="CI110" s="69">
        <v>0</v>
      </c>
      <c r="CJ110" s="69">
        <v>0</v>
      </c>
      <c r="CL110" s="69">
        <v>0</v>
      </c>
      <c r="CM110" s="69">
        <v>0</v>
      </c>
      <c r="CN110" s="69">
        <v>0</v>
      </c>
      <c r="CO110" s="89">
        <v>0</v>
      </c>
      <c r="CP110" s="69">
        <v>0</v>
      </c>
      <c r="CQ110" s="69">
        <v>0</v>
      </c>
      <c r="CR110" s="69">
        <v>0</v>
      </c>
      <c r="CS110" s="69">
        <v>0</v>
      </c>
      <c r="CT110" s="89">
        <v>0</v>
      </c>
      <c r="CU110" s="69">
        <v>0</v>
      </c>
      <c r="CV110" s="69">
        <v>0</v>
      </c>
      <c r="CW110" s="69">
        <v>0</v>
      </c>
      <c r="CZ110" s="69">
        <v>0</v>
      </c>
      <c r="DA110" s="69">
        <v>0</v>
      </c>
      <c r="DB110" s="69">
        <v>0</v>
      </c>
      <c r="DC110" s="69">
        <v>0</v>
      </c>
      <c r="DD110" s="69">
        <v>0</v>
      </c>
      <c r="DE110" s="69">
        <v>0</v>
      </c>
      <c r="DF110" s="69">
        <v>0</v>
      </c>
      <c r="DG110" s="69">
        <v>1</v>
      </c>
      <c r="DI110" s="69" t="e">
        <f>INDEX(Sheet3!$E$78:$E$1130,MATCH(A110,Sheet3!$D$78:$D$1130,0))</f>
        <v>#N/A</v>
      </c>
      <c r="DJ110" s="69" t="str">
        <f t="shared" si="2"/>
        <v>item.ps_skill_10061</v>
      </c>
      <c r="DK110" s="69" t="s">
        <v>501</v>
      </c>
      <c r="DL110" s="69"/>
      <c r="DM110" s="69" t="s">
        <v>239</v>
      </c>
      <c r="DN110" s="69" t="e">
        <f>"造成["&amp;INDEX(Sheet5!$L$2:$L$11,MATCH(BL110,Sheet5!$J$2:$J$11,0))&amp;":"&amp;BR110&amp;"*"&amp;BS110/1000&amp;"]"&amp;INDEX(Sheet5!$I$2:$I$4,MATCH(BR110,Sheet5!$H$2:$H$4,0))&amp;"的"&amp;INDEX(Sheet5!$K$2:$K$11,MATCH(BL110,Sheet5!$J$2:$J$11,0))</f>
        <v>#N/A</v>
      </c>
      <c r="DO110" s="69"/>
      <c r="DP110" s="69"/>
      <c r="DQ110" s="69"/>
      <c r="DR110" s="69" t="e">
        <f t="shared" si="0"/>
        <v>#N/A</v>
      </c>
      <c r="DS110" s="90">
        <f>MATCH(A110,Sheet5!D:D,0)</f>
        <v>811</v>
      </c>
      <c r="DT110" s="94">
        <f>MATCH(A110,Sheet5!F:F,0)</f>
        <v>32</v>
      </c>
      <c r="DU110" s="69">
        <v>0</v>
      </c>
      <c r="DV110" s="69">
        <v>0</v>
      </c>
      <c r="DW110" s="69">
        <v>0</v>
      </c>
      <c r="DX110" s="69">
        <v>0</v>
      </c>
      <c r="DY110" s="69">
        <v>0</v>
      </c>
    </row>
    <row r="111" spans="1:129" ht="14.25">
      <c r="A111" s="96">
        <v>10320</v>
      </c>
      <c r="B111" s="96">
        <v>0</v>
      </c>
      <c r="C111" s="95">
        <v>1</v>
      </c>
      <c r="D111" s="78" t="s">
        <v>502</v>
      </c>
      <c r="E111" s="78"/>
      <c r="F111" s="95">
        <v>0</v>
      </c>
      <c r="G111" s="69">
        <v>1</v>
      </c>
      <c r="I111" s="95">
        <v>0</v>
      </c>
      <c r="J111" s="69">
        <v>0</v>
      </c>
      <c r="K111" s="95">
        <v>0</v>
      </c>
      <c r="M111" s="95">
        <v>0</v>
      </c>
      <c r="O111" s="95">
        <v>0</v>
      </c>
      <c r="P111" s="95">
        <v>4</v>
      </c>
      <c r="Q111" s="95">
        <v>0</v>
      </c>
      <c r="R111" s="69">
        <v>1</v>
      </c>
      <c r="S111" s="95">
        <v>0</v>
      </c>
      <c r="T111" s="95">
        <v>0</v>
      </c>
      <c r="U111" s="95">
        <v>0</v>
      </c>
      <c r="V111" s="95">
        <v>0</v>
      </c>
      <c r="W111" s="95">
        <v>0</v>
      </c>
      <c r="X111" s="95">
        <v>0</v>
      </c>
      <c r="Y111" s="95">
        <v>0</v>
      </c>
      <c r="Z111" s="95">
        <v>2500</v>
      </c>
      <c r="AA111" s="95">
        <v>2</v>
      </c>
      <c r="AB111" s="69">
        <v>31</v>
      </c>
      <c r="AC111" s="69">
        <v>0</v>
      </c>
      <c r="AD111" s="69">
        <v>0</v>
      </c>
      <c r="AE111" s="69">
        <v>0</v>
      </c>
      <c r="AF111" s="95">
        <v>10</v>
      </c>
      <c r="AG111" s="69">
        <v>0</v>
      </c>
      <c r="AH111" s="95">
        <v>6</v>
      </c>
      <c r="AI111" s="95">
        <v>0</v>
      </c>
      <c r="AJ111" s="95">
        <v>3</v>
      </c>
      <c r="AK111" s="95">
        <v>0</v>
      </c>
      <c r="AL111" s="95">
        <v>0</v>
      </c>
      <c r="AM111" s="95">
        <v>1</v>
      </c>
      <c r="AN111" s="95">
        <v>1</v>
      </c>
      <c r="AO111" s="95">
        <v>0</v>
      </c>
      <c r="AP111" s="95">
        <v>0</v>
      </c>
      <c r="AQ111" s="100">
        <v>0</v>
      </c>
      <c r="AR111" s="95">
        <v>0</v>
      </c>
      <c r="AS111" s="69">
        <v>0</v>
      </c>
      <c r="AT111" s="95">
        <v>0</v>
      </c>
      <c r="AU111" s="95">
        <v>0</v>
      </c>
      <c r="AV111" s="69">
        <v>1</v>
      </c>
      <c r="AW111" s="95">
        <v>10</v>
      </c>
      <c r="AX111" s="95">
        <v>6</v>
      </c>
      <c r="AY111" s="95">
        <v>1000</v>
      </c>
      <c r="AZ111" s="95">
        <v>1000</v>
      </c>
      <c r="BA111" s="95">
        <v>0</v>
      </c>
      <c r="BB111" s="95">
        <v>0</v>
      </c>
      <c r="BC111" s="95">
        <v>0</v>
      </c>
      <c r="BD111" s="95">
        <v>0</v>
      </c>
      <c r="BE111" s="95">
        <v>0</v>
      </c>
      <c r="BF111" s="95">
        <v>0</v>
      </c>
      <c r="BG111" s="95">
        <v>0</v>
      </c>
      <c r="BH111" s="69">
        <v>0</v>
      </c>
      <c r="BK111" s="69">
        <v>3</v>
      </c>
      <c r="BL111" s="69">
        <v>1</v>
      </c>
      <c r="BM111" s="69">
        <v>6</v>
      </c>
      <c r="BN111" s="69">
        <v>31</v>
      </c>
      <c r="BO111" s="89">
        <v>0</v>
      </c>
      <c r="BP111" s="69">
        <v>1</v>
      </c>
      <c r="BQ111" s="69">
        <v>1</v>
      </c>
      <c r="BR111" s="69">
        <v>401</v>
      </c>
      <c r="BS111" s="69">
        <v>100</v>
      </c>
      <c r="BT111" s="69">
        <v>0</v>
      </c>
      <c r="BU111" s="69">
        <v>0</v>
      </c>
      <c r="BV111" s="69">
        <v>1000</v>
      </c>
      <c r="BW111" s="69">
        <v>0</v>
      </c>
      <c r="BY111" s="69">
        <v>0</v>
      </c>
      <c r="BZ111" s="69">
        <v>0</v>
      </c>
      <c r="CA111" s="69">
        <v>31</v>
      </c>
      <c r="CB111" s="89">
        <v>0</v>
      </c>
      <c r="CC111" s="69">
        <v>0</v>
      </c>
      <c r="CD111" s="69">
        <v>0</v>
      </c>
      <c r="CE111" s="69">
        <v>0</v>
      </c>
      <c r="CF111" s="69">
        <v>0</v>
      </c>
      <c r="CG111" s="69">
        <v>0</v>
      </c>
      <c r="CH111" s="69">
        <v>0</v>
      </c>
      <c r="CI111" s="69">
        <v>0</v>
      </c>
      <c r="CJ111" s="95">
        <v>0</v>
      </c>
      <c r="CL111" s="95">
        <v>0</v>
      </c>
      <c r="CM111" s="95">
        <v>0</v>
      </c>
      <c r="CN111" s="69">
        <v>0</v>
      </c>
      <c r="CO111" s="101">
        <v>0</v>
      </c>
      <c r="CP111" s="95">
        <v>0</v>
      </c>
      <c r="CQ111" s="95">
        <v>0</v>
      </c>
      <c r="CR111" s="95">
        <v>0</v>
      </c>
      <c r="CS111" s="95">
        <v>0</v>
      </c>
      <c r="CT111" s="95">
        <v>0</v>
      </c>
      <c r="CU111" s="95">
        <v>0</v>
      </c>
      <c r="CV111" s="95">
        <v>0</v>
      </c>
      <c r="CW111" s="95">
        <v>0</v>
      </c>
      <c r="CZ111" s="69">
        <v>0</v>
      </c>
      <c r="DA111" s="69">
        <v>0</v>
      </c>
      <c r="DB111" s="69">
        <v>0</v>
      </c>
      <c r="DC111" s="69">
        <v>0</v>
      </c>
      <c r="DD111" s="69">
        <v>0</v>
      </c>
      <c r="DE111" s="69">
        <v>0</v>
      </c>
      <c r="DF111" s="69">
        <v>0</v>
      </c>
      <c r="DG111" s="69">
        <v>1</v>
      </c>
      <c r="DI111" s="69" t="e">
        <f>INDEX(Sheet3!$E$78:$E$1130,MATCH(A111,Sheet3!$D$78:$D$1130,0))</f>
        <v>#N/A</v>
      </c>
      <c r="DJ111" s="69">
        <f t="shared" si="2"/>
        <v>0</v>
      </c>
      <c r="DK111" s="103" t="s">
        <v>503</v>
      </c>
      <c r="DL111" s="103"/>
      <c r="DM111" s="95" t="s">
        <v>239</v>
      </c>
      <c r="DN111" s="69" t="e">
        <f>"造成["&amp;INDEX(Sheet5!$L$2:$L$11,MATCH(BL111,Sheet5!$J$2:$J$11,0))&amp;":"&amp;BR111&amp;"*"&amp;BS111/1000&amp;"]"&amp;INDEX(Sheet5!$I$2:$I$4,MATCH(BR111,Sheet5!$H$2:$H$4,0))&amp;"的"&amp;INDEX(Sheet5!$K$2:$K$11,MATCH(BL111,Sheet5!$J$2:$J$11,0))</f>
        <v>#N/A</v>
      </c>
      <c r="DO111" s="95"/>
      <c r="DP111" s="95"/>
      <c r="DQ111" s="95"/>
      <c r="DR111" s="69" t="e">
        <f t="shared" si="0"/>
        <v>#N/A</v>
      </c>
      <c r="DS111" s="90" t="e">
        <f>MATCH(A111,Sheet5!D:D,0)</f>
        <v>#N/A</v>
      </c>
      <c r="DT111" s="94" t="e">
        <f>MATCH(A111,Sheet5!F:F,0)</f>
        <v>#N/A</v>
      </c>
      <c r="DU111" s="95">
        <v>0</v>
      </c>
      <c r="DV111" s="95">
        <v>0</v>
      </c>
      <c r="DW111" s="95">
        <v>0</v>
      </c>
      <c r="DX111" s="95">
        <v>0</v>
      </c>
      <c r="DY111" s="95">
        <v>0</v>
      </c>
    </row>
    <row r="112" spans="1:129" ht="14.25">
      <c r="A112" s="97">
        <v>10321</v>
      </c>
      <c r="B112" s="97">
        <v>0</v>
      </c>
      <c r="C112" s="84">
        <v>1</v>
      </c>
      <c r="D112" s="98" t="s">
        <v>466</v>
      </c>
      <c r="E112" s="98"/>
      <c r="F112" s="84">
        <v>0</v>
      </c>
      <c r="G112" s="84">
        <v>1</v>
      </c>
      <c r="I112" s="84">
        <v>0</v>
      </c>
      <c r="J112" s="84">
        <v>0</v>
      </c>
      <c r="K112" s="84">
        <v>1000</v>
      </c>
      <c r="M112" s="84">
        <v>1292</v>
      </c>
      <c r="N112" s="84" t="s">
        <v>269</v>
      </c>
      <c r="O112" s="84">
        <v>0</v>
      </c>
      <c r="P112" s="84">
        <v>17</v>
      </c>
      <c r="Q112" s="84">
        <v>0</v>
      </c>
      <c r="R112" s="84">
        <f t="shared" ref="R112" si="8">IF(S112&gt;0,2,1)</f>
        <v>1</v>
      </c>
      <c r="S112" s="84">
        <v>0</v>
      </c>
      <c r="T112" s="84">
        <v>0</v>
      </c>
      <c r="U112" s="84">
        <v>0</v>
      </c>
      <c r="V112" s="84">
        <v>0</v>
      </c>
      <c r="W112" s="84">
        <v>0</v>
      </c>
      <c r="X112" s="84">
        <v>0</v>
      </c>
      <c r="Y112" s="84">
        <v>0</v>
      </c>
      <c r="Z112" s="84">
        <v>0</v>
      </c>
      <c r="AA112" s="84">
        <v>7</v>
      </c>
      <c r="AB112" s="84">
        <v>1535</v>
      </c>
      <c r="AC112" s="84">
        <v>0</v>
      </c>
      <c r="AD112" s="84">
        <v>0</v>
      </c>
      <c r="AE112" s="84">
        <v>0</v>
      </c>
      <c r="AF112" s="84">
        <v>10</v>
      </c>
      <c r="AG112" s="84">
        <v>0</v>
      </c>
      <c r="AH112" s="84">
        <v>6</v>
      </c>
      <c r="AI112" s="84">
        <v>1293</v>
      </c>
      <c r="AJ112" s="84">
        <v>0</v>
      </c>
      <c r="AK112" s="84">
        <v>0</v>
      </c>
      <c r="AL112" s="84">
        <v>0</v>
      </c>
      <c r="AM112" s="84">
        <v>1</v>
      </c>
      <c r="AN112" s="84">
        <v>1</v>
      </c>
      <c r="AO112" s="84">
        <v>0</v>
      </c>
      <c r="AP112" s="84">
        <v>0.5</v>
      </c>
      <c r="AQ112" s="84">
        <v>0.5</v>
      </c>
      <c r="AR112" s="84">
        <v>60</v>
      </c>
      <c r="AS112" s="84">
        <v>0</v>
      </c>
      <c r="AT112" s="84">
        <v>0</v>
      </c>
      <c r="AU112" s="84">
        <v>0</v>
      </c>
      <c r="AV112" s="84">
        <v>0</v>
      </c>
      <c r="AW112" s="84">
        <v>3</v>
      </c>
      <c r="AX112" s="84">
        <v>2</v>
      </c>
      <c r="AY112" s="84">
        <v>500</v>
      </c>
      <c r="AZ112" s="84">
        <v>0</v>
      </c>
      <c r="BA112" s="84">
        <v>0</v>
      </c>
      <c r="BB112" s="84">
        <v>0</v>
      </c>
      <c r="BC112" s="84">
        <v>800</v>
      </c>
      <c r="BD112" s="84">
        <v>0</v>
      </c>
      <c r="BE112" s="84">
        <v>0</v>
      </c>
      <c r="BF112" s="84">
        <v>0</v>
      </c>
      <c r="BG112" s="84">
        <v>0</v>
      </c>
      <c r="BH112" s="84">
        <v>0</v>
      </c>
      <c r="BI112" s="84" t="s">
        <v>504</v>
      </c>
      <c r="BK112" s="84">
        <v>3</v>
      </c>
      <c r="BL112" s="84">
        <v>1</v>
      </c>
      <c r="BM112" s="84">
        <v>7</v>
      </c>
      <c r="BN112" s="84">
        <v>1535</v>
      </c>
      <c r="BO112" s="102">
        <v>0</v>
      </c>
      <c r="BP112" s="84">
        <v>1</v>
      </c>
      <c r="BQ112" s="84">
        <v>1</v>
      </c>
      <c r="BR112" s="84">
        <v>401</v>
      </c>
      <c r="BS112" s="84">
        <v>2</v>
      </c>
      <c r="BT112" s="84">
        <v>1</v>
      </c>
      <c r="BU112" s="84">
        <v>20</v>
      </c>
      <c r="BV112" s="84">
        <v>1000</v>
      </c>
      <c r="BW112" s="84">
        <v>0</v>
      </c>
      <c r="BY112" s="84">
        <v>18</v>
      </c>
      <c r="BZ112" s="84">
        <v>7</v>
      </c>
      <c r="CA112" s="84">
        <v>64</v>
      </c>
      <c r="CB112" s="102">
        <v>0</v>
      </c>
      <c r="CC112" s="84">
        <v>3</v>
      </c>
      <c r="CD112" s="84">
        <v>50</v>
      </c>
      <c r="CE112" s="84">
        <v>1</v>
      </c>
      <c r="CF112" s="84">
        <v>5000</v>
      </c>
      <c r="CG112" s="84">
        <v>0</v>
      </c>
      <c r="CH112" s="84">
        <v>0</v>
      </c>
      <c r="CI112" s="84">
        <v>1000</v>
      </c>
      <c r="CJ112" s="84">
        <v>0</v>
      </c>
      <c r="CL112" s="84">
        <v>0</v>
      </c>
      <c r="CM112" s="84">
        <v>0</v>
      </c>
      <c r="CN112" s="84">
        <v>0</v>
      </c>
      <c r="CO112" s="102">
        <v>0</v>
      </c>
      <c r="CP112" s="84">
        <v>0</v>
      </c>
      <c r="CQ112" s="84">
        <v>0</v>
      </c>
      <c r="CR112" s="84">
        <v>0</v>
      </c>
      <c r="CS112" s="84">
        <v>0</v>
      </c>
      <c r="CT112" s="84">
        <v>0</v>
      </c>
      <c r="CU112" s="84">
        <v>0</v>
      </c>
      <c r="CV112" s="84">
        <v>0</v>
      </c>
      <c r="CW112" s="84">
        <v>0</v>
      </c>
      <c r="CZ112" s="84">
        <v>0</v>
      </c>
      <c r="DA112" s="84">
        <v>0</v>
      </c>
      <c r="DB112" s="84">
        <v>0</v>
      </c>
      <c r="DC112" s="84">
        <v>0</v>
      </c>
      <c r="DD112" s="84">
        <v>0</v>
      </c>
      <c r="DE112" s="84">
        <v>0</v>
      </c>
      <c r="DF112" s="84">
        <v>0</v>
      </c>
      <c r="DG112" s="84">
        <v>1</v>
      </c>
      <c r="DI112" s="84" t="e">
        <f>INDEX(Sheet3!$E$78:$E$1130,MATCH(A112,Sheet3!$D$78:$D$1130,0))</f>
        <v>#N/A</v>
      </c>
      <c r="DJ112" s="84">
        <f t="shared" ref="DJ112" si="9">IFERROR(DI112,F112)</f>
        <v>0</v>
      </c>
      <c r="DK112" s="84" t="s">
        <v>467</v>
      </c>
      <c r="DL112" s="84"/>
      <c r="DM112" s="84" t="s">
        <v>239</v>
      </c>
      <c r="DN112" s="69" t="e">
        <f>"造成["&amp;INDEX(Sheet5!$L$2:$L$11,MATCH(BL112,Sheet5!$J$2:$J$11,0))&amp;":"&amp;BR112&amp;"*"&amp;BS112/1000&amp;"]"&amp;INDEX(Sheet5!$I$2:$I$4,MATCH(BR112,Sheet5!$H$2:$H$4,0))&amp;"的"&amp;INDEX(Sheet5!$K$2:$K$11,MATCH(BL112,Sheet5!$J$2:$J$11,0))</f>
        <v>#N/A</v>
      </c>
      <c r="DO112" s="84"/>
      <c r="DP112" s="84"/>
      <c r="DQ112" s="84"/>
      <c r="DR112" s="84" t="e">
        <f t="shared" si="0"/>
        <v>#N/A</v>
      </c>
      <c r="DS112" s="56" t="e">
        <f>MATCH(A112,Sheet5!D:D,0)</f>
        <v>#N/A</v>
      </c>
      <c r="DT112" s="104" t="e">
        <f>MATCH(A112,Sheet5!F:F,0)</f>
        <v>#N/A</v>
      </c>
      <c r="DU112" s="84">
        <v>0</v>
      </c>
      <c r="DV112" s="84">
        <v>0</v>
      </c>
      <c r="DW112" s="84">
        <v>0</v>
      </c>
      <c r="DX112" s="84">
        <v>0</v>
      </c>
      <c r="DY112" s="84">
        <v>0</v>
      </c>
    </row>
    <row r="113" spans="1:129" ht="14.25">
      <c r="A113" s="69">
        <v>18001</v>
      </c>
      <c r="B113" s="69">
        <v>0</v>
      </c>
      <c r="C113" s="69">
        <v>1</v>
      </c>
      <c r="D113" s="78" t="s">
        <v>505</v>
      </c>
      <c r="E113" s="78"/>
      <c r="F113" s="69" t="s">
        <v>506</v>
      </c>
      <c r="G113" s="69">
        <v>1</v>
      </c>
      <c r="H113" s="69" t="s">
        <v>507</v>
      </c>
      <c r="I113" s="69">
        <v>1300</v>
      </c>
      <c r="J113" s="69">
        <v>0</v>
      </c>
      <c r="K113" s="69">
        <v>4000</v>
      </c>
      <c r="M113" s="69">
        <v>0</v>
      </c>
      <c r="O113" s="69">
        <v>0</v>
      </c>
      <c r="P113" s="69">
        <v>2</v>
      </c>
      <c r="Q113" s="69">
        <v>0</v>
      </c>
      <c r="R113" s="69">
        <f t="shared" si="6"/>
        <v>1</v>
      </c>
      <c r="S113" s="69">
        <v>0</v>
      </c>
      <c r="T113" s="69">
        <v>0</v>
      </c>
      <c r="U113" s="69">
        <v>0</v>
      </c>
      <c r="V113" s="69">
        <v>0</v>
      </c>
      <c r="W113" s="69">
        <v>0</v>
      </c>
      <c r="X113" s="69">
        <v>70</v>
      </c>
      <c r="Y113" s="69">
        <v>70</v>
      </c>
      <c r="Z113" s="69">
        <v>13000</v>
      </c>
      <c r="AA113" s="69">
        <v>2</v>
      </c>
      <c r="AB113" s="69">
        <v>31</v>
      </c>
      <c r="AC113" s="69">
        <v>0</v>
      </c>
      <c r="AD113" s="69">
        <v>0</v>
      </c>
      <c r="AE113" s="69">
        <v>0</v>
      </c>
      <c r="AF113" s="69">
        <v>10</v>
      </c>
      <c r="AG113" s="69">
        <v>0</v>
      </c>
      <c r="AH113" s="69">
        <v>10</v>
      </c>
      <c r="AI113" s="69">
        <v>41</v>
      </c>
      <c r="AJ113" s="69">
        <v>3</v>
      </c>
      <c r="AK113" s="69">
        <v>0</v>
      </c>
      <c r="AL113" s="69">
        <v>0</v>
      </c>
      <c r="AM113" s="69">
        <v>1</v>
      </c>
      <c r="AN113" s="69">
        <v>1</v>
      </c>
      <c r="AO113" s="69">
        <v>1</v>
      </c>
      <c r="AP113" s="69">
        <v>3</v>
      </c>
      <c r="AQ113" s="84">
        <v>3</v>
      </c>
      <c r="AR113" s="69">
        <v>1.8</v>
      </c>
      <c r="AS113" s="69">
        <v>0</v>
      </c>
      <c r="AT113" s="69">
        <v>0</v>
      </c>
      <c r="AU113" s="69">
        <v>0</v>
      </c>
      <c r="AV113" s="69">
        <v>0</v>
      </c>
      <c r="AW113" s="69">
        <v>0</v>
      </c>
      <c r="AX113" s="69">
        <v>0</v>
      </c>
      <c r="AY113" s="69">
        <v>0</v>
      </c>
      <c r="AZ113" s="69">
        <v>0</v>
      </c>
      <c r="BA113" s="69">
        <v>0</v>
      </c>
      <c r="BB113" s="69">
        <v>0</v>
      </c>
      <c r="BC113" s="69">
        <v>500</v>
      </c>
      <c r="BD113" s="69">
        <v>0</v>
      </c>
      <c r="BE113" s="69">
        <v>0</v>
      </c>
      <c r="BF113" s="69">
        <v>0</v>
      </c>
      <c r="BG113" s="69">
        <v>0</v>
      </c>
      <c r="BH113" s="69">
        <v>0</v>
      </c>
      <c r="BK113" s="69">
        <v>3</v>
      </c>
      <c r="BL113" s="69">
        <v>1</v>
      </c>
      <c r="BM113" s="69">
        <v>2</v>
      </c>
      <c r="BN113" s="69">
        <v>31</v>
      </c>
      <c r="BO113" s="89">
        <v>0</v>
      </c>
      <c r="BP113" s="69">
        <v>1</v>
      </c>
      <c r="BQ113" s="69">
        <v>1</v>
      </c>
      <c r="BR113" s="69">
        <v>1</v>
      </c>
      <c r="BS113" s="69">
        <v>50</v>
      </c>
      <c r="BT113" s="69">
        <v>0</v>
      </c>
      <c r="BU113" s="69">
        <v>0</v>
      </c>
      <c r="BV113" s="69">
        <v>1000</v>
      </c>
      <c r="BW113" s="69">
        <v>0</v>
      </c>
      <c r="BY113" s="69">
        <v>10</v>
      </c>
      <c r="BZ113" s="69">
        <v>2</v>
      </c>
      <c r="CA113" s="69">
        <v>31</v>
      </c>
      <c r="CB113" s="89">
        <v>0</v>
      </c>
      <c r="CC113" s="69">
        <v>1</v>
      </c>
      <c r="CD113" s="69">
        <v>1</v>
      </c>
      <c r="CE113" s="69">
        <v>1</v>
      </c>
      <c r="CF113" s="69">
        <v>18002</v>
      </c>
      <c r="CG113" s="69">
        <v>0</v>
      </c>
      <c r="CH113" s="69">
        <v>0</v>
      </c>
      <c r="CI113" s="69">
        <v>1000</v>
      </c>
      <c r="CJ113" s="69">
        <v>0</v>
      </c>
      <c r="CL113" s="69">
        <v>0</v>
      </c>
      <c r="CM113" s="69">
        <v>0</v>
      </c>
      <c r="CN113" s="69">
        <v>0</v>
      </c>
      <c r="CO113" s="89">
        <v>0</v>
      </c>
      <c r="CP113" s="69">
        <v>0</v>
      </c>
      <c r="CQ113" s="69">
        <v>0</v>
      </c>
      <c r="CR113" s="69">
        <v>0</v>
      </c>
      <c r="CS113" s="69">
        <v>0</v>
      </c>
      <c r="CT113" s="69">
        <v>0</v>
      </c>
      <c r="CU113" s="69">
        <v>0</v>
      </c>
      <c r="CV113" s="69">
        <v>0</v>
      </c>
      <c r="CW113" s="69">
        <v>0</v>
      </c>
      <c r="CZ113" s="69">
        <v>0</v>
      </c>
      <c r="DA113" s="69">
        <v>0</v>
      </c>
      <c r="DB113" s="69">
        <v>0</v>
      </c>
      <c r="DC113" s="69">
        <v>0</v>
      </c>
      <c r="DD113" s="69">
        <v>0</v>
      </c>
      <c r="DE113" s="69">
        <v>0</v>
      </c>
      <c r="DF113" s="69">
        <v>0</v>
      </c>
      <c r="DG113" s="69">
        <v>1</v>
      </c>
      <c r="DI113" s="69" t="e">
        <f>INDEX(Sheet3!$E$78:$E$1130,MATCH(A113,Sheet3!$D$78:$D$1130,0))</f>
        <v>#N/A</v>
      </c>
      <c r="DJ113" s="69" t="str">
        <f t="shared" si="2"/>
        <v>item.ps_skill_10111</v>
      </c>
      <c r="DK113" s="69" t="s">
        <v>508</v>
      </c>
      <c r="DL113" s="69"/>
      <c r="DM113" s="69" t="s">
        <v>239</v>
      </c>
      <c r="DN113" s="69" t="str">
        <f>"造成["&amp;INDEX(Sheet5!$L$2:$L$11,MATCH(BL113,Sheet5!$J$2:$J$11,0))&amp;":"&amp;BR113&amp;"*"&amp;BS113/1000&amp;"]"&amp;INDEX(Sheet5!$I$2:$I$4,MATCH(BR113,Sheet5!$H$2:$H$4,0))&amp;"的"&amp;INDEX(Sheet5!$K$2:$K$11,MATCH(BL113,Sheet5!$J$2:$J$11,0))</f>
        <v>造成[ui.cs_white:1*0.05]的真实伤害。</v>
      </c>
      <c r="DO113" s="69"/>
      <c r="DP113" s="69"/>
      <c r="DQ113" s="69"/>
      <c r="DR113" s="69" t="e">
        <f t="shared" ref="DR113:DR176" si="10">MATCH(A113,$DX$51:$DX$69,0)</f>
        <v>#N/A</v>
      </c>
      <c r="DS113" s="90" t="e">
        <f>MATCH(A113,Sheet5!D:D,0)</f>
        <v>#N/A</v>
      </c>
      <c r="DT113" s="94" t="e">
        <f>MATCH(A113,Sheet5!F:F,0)</f>
        <v>#N/A</v>
      </c>
      <c r="DU113" s="69">
        <v>0</v>
      </c>
      <c r="DV113" s="69">
        <v>0</v>
      </c>
      <c r="DW113" s="69">
        <v>0</v>
      </c>
      <c r="DX113" s="69">
        <v>0</v>
      </c>
      <c r="DY113" s="69">
        <v>0</v>
      </c>
    </row>
    <row r="114" spans="1:129" ht="14.25">
      <c r="A114" s="69">
        <v>18002</v>
      </c>
      <c r="B114" s="69">
        <v>0</v>
      </c>
      <c r="C114" s="69">
        <v>1</v>
      </c>
      <c r="D114" s="78" t="s">
        <v>509</v>
      </c>
      <c r="E114" s="78"/>
      <c r="F114" s="69" t="s">
        <v>506</v>
      </c>
      <c r="G114" s="69">
        <v>1</v>
      </c>
      <c r="H114" s="69" t="s">
        <v>321</v>
      </c>
      <c r="I114" s="69">
        <v>2500</v>
      </c>
      <c r="J114" s="69">
        <v>0</v>
      </c>
      <c r="K114" s="69">
        <v>4000</v>
      </c>
      <c r="M114" s="69">
        <v>42</v>
      </c>
      <c r="O114" s="69">
        <v>0</v>
      </c>
      <c r="P114" s="69">
        <v>1</v>
      </c>
      <c r="Q114" s="69">
        <v>0</v>
      </c>
      <c r="R114" s="69">
        <f t="shared" si="6"/>
        <v>1</v>
      </c>
      <c r="S114" s="69">
        <v>0</v>
      </c>
      <c r="T114" s="69">
        <v>0</v>
      </c>
      <c r="U114" s="69">
        <v>0</v>
      </c>
      <c r="V114" s="69">
        <v>0</v>
      </c>
      <c r="W114" s="69">
        <v>0</v>
      </c>
      <c r="X114" s="69">
        <v>70</v>
      </c>
      <c r="Y114" s="69">
        <v>70</v>
      </c>
      <c r="Z114" s="69">
        <v>19500</v>
      </c>
      <c r="AA114" s="69">
        <v>2</v>
      </c>
      <c r="AB114" s="69">
        <v>31</v>
      </c>
      <c r="AC114" s="69">
        <v>0</v>
      </c>
      <c r="AD114" s="69">
        <v>0</v>
      </c>
      <c r="AE114" s="69">
        <v>0</v>
      </c>
      <c r="AF114" s="69">
        <v>10</v>
      </c>
      <c r="AG114" s="69">
        <v>0</v>
      </c>
      <c r="AH114" s="69">
        <v>6</v>
      </c>
      <c r="AI114" s="69">
        <v>43</v>
      </c>
      <c r="AJ114" s="69">
        <v>0</v>
      </c>
      <c r="AK114" s="69">
        <v>0</v>
      </c>
      <c r="AL114" s="69">
        <v>0</v>
      </c>
      <c r="AM114" s="69">
        <v>1</v>
      </c>
      <c r="AN114" s="69">
        <v>1</v>
      </c>
      <c r="AO114" s="69">
        <v>0</v>
      </c>
      <c r="AP114" s="69">
        <v>0</v>
      </c>
      <c r="AQ114" s="84">
        <v>0</v>
      </c>
      <c r="AR114" s="69">
        <v>0</v>
      </c>
      <c r="AS114" s="69">
        <v>0</v>
      </c>
      <c r="AT114" s="69">
        <v>0</v>
      </c>
      <c r="AU114" s="69" t="s">
        <v>510</v>
      </c>
      <c r="AV114" s="69">
        <v>0</v>
      </c>
      <c r="AW114" s="69">
        <v>0</v>
      </c>
      <c r="AX114" s="69">
        <v>0</v>
      </c>
      <c r="AY114" s="69">
        <v>0</v>
      </c>
      <c r="AZ114" s="69">
        <v>0</v>
      </c>
      <c r="BA114" s="69">
        <v>0</v>
      </c>
      <c r="BB114" s="69">
        <v>0</v>
      </c>
      <c r="BC114" s="69">
        <v>0</v>
      </c>
      <c r="BD114" s="69">
        <v>0</v>
      </c>
      <c r="BE114" s="69">
        <v>0</v>
      </c>
      <c r="BF114" s="69">
        <v>0</v>
      </c>
      <c r="BG114" s="69">
        <v>0</v>
      </c>
      <c r="BH114" s="69">
        <v>0</v>
      </c>
      <c r="BI114" s="69" t="s">
        <v>511</v>
      </c>
      <c r="BK114" s="69">
        <v>3</v>
      </c>
      <c r="BL114" s="69">
        <v>1</v>
      </c>
      <c r="BM114" s="69">
        <v>2</v>
      </c>
      <c r="BN114" s="69">
        <v>31</v>
      </c>
      <c r="BO114" s="89">
        <v>0</v>
      </c>
      <c r="BP114" s="69">
        <v>1</v>
      </c>
      <c r="BQ114" s="69">
        <v>1</v>
      </c>
      <c r="BR114" s="69">
        <v>1</v>
      </c>
      <c r="BS114" s="69">
        <v>50</v>
      </c>
      <c r="BT114" s="69">
        <v>0</v>
      </c>
      <c r="BU114" s="69">
        <v>0</v>
      </c>
      <c r="BV114" s="69">
        <v>1000</v>
      </c>
      <c r="BW114" s="69">
        <v>0</v>
      </c>
      <c r="BX114" s="69" t="s">
        <v>512</v>
      </c>
      <c r="BY114" s="69">
        <v>10</v>
      </c>
      <c r="BZ114" s="69">
        <v>2</v>
      </c>
      <c r="CA114" s="69">
        <v>31</v>
      </c>
      <c r="CB114" s="89">
        <v>0</v>
      </c>
      <c r="CC114" s="69">
        <v>1</v>
      </c>
      <c r="CD114" s="69">
        <v>1</v>
      </c>
      <c r="CE114" s="69">
        <v>1</v>
      </c>
      <c r="CF114" s="69">
        <v>18002</v>
      </c>
      <c r="CG114" s="69">
        <v>0</v>
      </c>
      <c r="CH114" s="69">
        <v>0</v>
      </c>
      <c r="CI114" s="69">
        <v>1000</v>
      </c>
      <c r="CJ114" s="69">
        <v>0</v>
      </c>
      <c r="CL114" s="69">
        <v>0</v>
      </c>
      <c r="CM114" s="69">
        <v>0</v>
      </c>
      <c r="CN114" s="69">
        <v>0</v>
      </c>
      <c r="CO114" s="89">
        <v>0</v>
      </c>
      <c r="CP114" s="69">
        <v>0</v>
      </c>
      <c r="CQ114" s="69">
        <v>0</v>
      </c>
      <c r="CR114" s="69">
        <v>0</v>
      </c>
      <c r="CS114" s="69">
        <v>0</v>
      </c>
      <c r="CT114" s="89">
        <v>0</v>
      </c>
      <c r="CU114" s="69">
        <v>0</v>
      </c>
      <c r="CV114" s="69">
        <v>0</v>
      </c>
      <c r="CW114" s="69">
        <v>0</v>
      </c>
      <c r="CZ114" s="69">
        <v>0</v>
      </c>
      <c r="DA114" s="69">
        <v>0</v>
      </c>
      <c r="DB114" s="69">
        <v>0</v>
      </c>
      <c r="DC114" s="69">
        <v>0</v>
      </c>
      <c r="DD114" s="69">
        <v>0</v>
      </c>
      <c r="DE114" s="69">
        <v>0</v>
      </c>
      <c r="DF114" s="69">
        <v>0</v>
      </c>
      <c r="DG114" s="69">
        <v>1</v>
      </c>
      <c r="DI114" s="69" t="e">
        <f>INDEX(Sheet3!$E$78:$E$1130,MATCH(A114,Sheet3!$D$78:$D$1130,0))</f>
        <v>#N/A</v>
      </c>
      <c r="DJ114" s="69" t="str">
        <f t="shared" si="2"/>
        <v>item.ps_skill_10111</v>
      </c>
      <c r="DK114" s="69" t="s">
        <v>513</v>
      </c>
      <c r="DL114" s="69"/>
      <c r="DM114" s="69" t="s">
        <v>239</v>
      </c>
      <c r="DN114" s="69" t="str">
        <f>"造成["&amp;INDEX(Sheet5!$L$2:$L$11,MATCH(BL114,Sheet5!$J$2:$J$11,0))&amp;":"&amp;BR114&amp;"*"&amp;BS114/1000&amp;"]"&amp;INDEX(Sheet5!$I$2:$I$4,MATCH(BR114,Sheet5!$H$2:$H$4,0))&amp;"的"&amp;INDEX(Sheet5!$K$2:$K$11,MATCH(BL114,Sheet5!$J$2:$J$11,0))</f>
        <v>造成[ui.cs_white:1*0.05]的真实伤害。</v>
      </c>
      <c r="DO114" s="69"/>
      <c r="DP114" s="69"/>
      <c r="DQ114" s="69"/>
      <c r="DR114" s="69" t="e">
        <f t="shared" si="10"/>
        <v>#N/A</v>
      </c>
      <c r="DS114" s="90" t="e">
        <f>MATCH(A114,Sheet5!D:D,0)</f>
        <v>#N/A</v>
      </c>
      <c r="DT114" s="94" t="e">
        <f>MATCH(A114,Sheet5!F:F,0)</f>
        <v>#N/A</v>
      </c>
      <c r="DU114" s="69">
        <v>0</v>
      </c>
      <c r="DV114" s="69">
        <v>0</v>
      </c>
      <c r="DW114" s="69">
        <v>0</v>
      </c>
      <c r="DX114" s="69">
        <v>0</v>
      </c>
      <c r="DY114" s="69">
        <v>0</v>
      </c>
    </row>
    <row r="115" spans="1:129" ht="14.25">
      <c r="A115" s="69">
        <v>18003</v>
      </c>
      <c r="B115" s="69">
        <v>0</v>
      </c>
      <c r="C115" s="69">
        <v>1</v>
      </c>
      <c r="D115" s="78" t="s">
        <v>514</v>
      </c>
      <c r="E115" s="78"/>
      <c r="F115" s="69">
        <v>0</v>
      </c>
      <c r="G115" s="69">
        <v>1</v>
      </c>
      <c r="I115" s="69">
        <v>0</v>
      </c>
      <c r="J115" s="69">
        <v>0</v>
      </c>
      <c r="K115" s="69">
        <v>0</v>
      </c>
      <c r="M115" s="69">
        <v>0</v>
      </c>
      <c r="O115" s="69">
        <v>0</v>
      </c>
      <c r="P115" s="69">
        <v>2</v>
      </c>
      <c r="Q115" s="69">
        <v>0</v>
      </c>
      <c r="R115" s="69">
        <f t="shared" si="6"/>
        <v>1</v>
      </c>
      <c r="S115" s="69">
        <v>0</v>
      </c>
      <c r="T115" s="69">
        <v>0</v>
      </c>
      <c r="U115" s="69">
        <v>0</v>
      </c>
      <c r="V115" s="69">
        <v>0</v>
      </c>
      <c r="W115" s="69">
        <v>0</v>
      </c>
      <c r="X115" s="69">
        <v>0</v>
      </c>
      <c r="Y115" s="69">
        <v>0</v>
      </c>
      <c r="Z115" s="69">
        <v>0</v>
      </c>
      <c r="AA115" s="69">
        <v>2</v>
      </c>
      <c r="AB115" s="69">
        <v>31</v>
      </c>
      <c r="AC115" s="69">
        <v>0</v>
      </c>
      <c r="AD115" s="69">
        <v>0</v>
      </c>
      <c r="AE115" s="69">
        <v>0</v>
      </c>
      <c r="AF115" s="69">
        <v>10</v>
      </c>
      <c r="AG115" s="69">
        <v>0</v>
      </c>
      <c r="AH115" s="69">
        <v>6</v>
      </c>
      <c r="AI115" s="69">
        <v>0</v>
      </c>
      <c r="AJ115" s="69">
        <v>0</v>
      </c>
      <c r="AK115" s="69">
        <v>0</v>
      </c>
      <c r="AL115" s="69">
        <v>0</v>
      </c>
      <c r="AM115" s="69">
        <v>1</v>
      </c>
      <c r="AN115" s="69">
        <v>1</v>
      </c>
      <c r="AO115" s="69">
        <v>1</v>
      </c>
      <c r="AP115" s="69">
        <v>1</v>
      </c>
      <c r="AQ115" s="84">
        <v>5</v>
      </c>
      <c r="AR115" s="69">
        <v>1</v>
      </c>
      <c r="AS115" s="69">
        <v>0</v>
      </c>
      <c r="AT115" s="69">
        <v>0</v>
      </c>
      <c r="AU115" s="69">
        <v>0</v>
      </c>
      <c r="AV115" s="69">
        <v>0</v>
      </c>
      <c r="AW115" s="69">
        <v>0</v>
      </c>
      <c r="AX115" s="69">
        <v>0</v>
      </c>
      <c r="AY115" s="69">
        <v>0</v>
      </c>
      <c r="AZ115" s="69">
        <v>0</v>
      </c>
      <c r="BA115" s="69">
        <v>0</v>
      </c>
      <c r="BB115" s="69">
        <v>0</v>
      </c>
      <c r="BC115" s="69">
        <v>0</v>
      </c>
      <c r="BD115" s="69">
        <v>0</v>
      </c>
      <c r="BE115" s="69">
        <v>0</v>
      </c>
      <c r="BF115" s="69">
        <v>0</v>
      </c>
      <c r="BG115" s="69">
        <v>0</v>
      </c>
      <c r="BH115" s="69">
        <v>0</v>
      </c>
      <c r="BK115" s="69">
        <v>3</v>
      </c>
      <c r="BL115" s="69">
        <v>3</v>
      </c>
      <c r="BM115" s="69">
        <v>2</v>
      </c>
      <c r="BN115" s="69">
        <v>31</v>
      </c>
      <c r="BO115" s="89">
        <v>0</v>
      </c>
      <c r="BP115" s="69">
        <v>1</v>
      </c>
      <c r="BQ115" s="69">
        <v>1</v>
      </c>
      <c r="BR115" s="69">
        <v>204</v>
      </c>
      <c r="BS115" s="69">
        <v>600</v>
      </c>
      <c r="BT115" s="69">
        <v>0</v>
      </c>
      <c r="BU115" s="69">
        <v>0</v>
      </c>
      <c r="BV115" s="69">
        <v>1000</v>
      </c>
      <c r="BW115" s="69">
        <v>0</v>
      </c>
      <c r="BY115" s="69">
        <v>0</v>
      </c>
      <c r="BZ115" s="69">
        <v>0</v>
      </c>
      <c r="CA115" s="69">
        <v>31</v>
      </c>
      <c r="CB115" s="89">
        <v>0</v>
      </c>
      <c r="CC115" s="69">
        <v>0</v>
      </c>
      <c r="CD115" s="69">
        <v>0</v>
      </c>
      <c r="CE115" s="69">
        <v>0</v>
      </c>
      <c r="CF115" s="69">
        <v>0</v>
      </c>
      <c r="CG115" s="69">
        <v>0</v>
      </c>
      <c r="CH115" s="69">
        <v>0</v>
      </c>
      <c r="CI115" s="69">
        <v>0</v>
      </c>
      <c r="CJ115" s="69">
        <v>0</v>
      </c>
      <c r="CL115" s="69">
        <v>0</v>
      </c>
      <c r="CM115" s="69">
        <v>0</v>
      </c>
      <c r="CN115" s="69">
        <v>0</v>
      </c>
      <c r="CO115" s="89">
        <v>0</v>
      </c>
      <c r="CP115" s="69">
        <v>0</v>
      </c>
      <c r="CQ115" s="69">
        <v>0</v>
      </c>
      <c r="CR115" s="69">
        <v>0</v>
      </c>
      <c r="CS115" s="69">
        <v>0</v>
      </c>
      <c r="CT115" s="69">
        <v>0</v>
      </c>
      <c r="CU115" s="69">
        <v>0</v>
      </c>
      <c r="CV115" s="69">
        <v>0</v>
      </c>
      <c r="CW115" s="69">
        <v>0</v>
      </c>
      <c r="CZ115" s="69">
        <v>0</v>
      </c>
      <c r="DA115" s="69">
        <v>0</v>
      </c>
      <c r="DB115" s="69">
        <v>0</v>
      </c>
      <c r="DC115" s="69">
        <v>0</v>
      </c>
      <c r="DD115" s="69">
        <v>0</v>
      </c>
      <c r="DE115" s="69">
        <v>0</v>
      </c>
      <c r="DF115" s="69">
        <v>0</v>
      </c>
      <c r="DG115" s="69">
        <v>1</v>
      </c>
      <c r="DI115" s="69" t="e">
        <f>INDEX(Sheet3!$E$78:$E$1130,MATCH(A115,Sheet3!$D$78:$D$1130,0))</f>
        <v>#N/A</v>
      </c>
      <c r="DJ115" s="69">
        <f t="shared" si="2"/>
        <v>0</v>
      </c>
      <c r="DK115" s="69" t="s">
        <v>515</v>
      </c>
      <c r="DL115" s="69"/>
      <c r="DM115" s="69" t="s">
        <v>239</v>
      </c>
      <c r="DN115" s="69" t="str">
        <f>"造成["&amp;INDEX(Sheet5!$L$2:$L$11,MATCH(BL115,Sheet5!$J$2:$J$11,0))&amp;":"&amp;BR115&amp;"*"&amp;BS115/1000&amp;"]"&amp;INDEX(Sheet5!$I$2:$I$4,MATCH(BR115,Sheet5!$H$2:$H$4,0))&amp;"的"&amp;INDEX(Sheet5!$K$2:$K$11,MATCH(BL115,Sheet5!$J$2:$J$11,0))</f>
        <v>造成[ui.cs_blue:204*0.6]的火系伤害。</v>
      </c>
      <c r="DO115" s="69"/>
      <c r="DP115" s="69"/>
      <c r="DQ115" s="69"/>
      <c r="DR115" s="69" t="e">
        <f t="shared" si="10"/>
        <v>#N/A</v>
      </c>
      <c r="DS115" s="90" t="e">
        <f>MATCH(A115,Sheet5!D:D,0)</f>
        <v>#N/A</v>
      </c>
      <c r="DT115" s="94" t="e">
        <f>MATCH(A115,Sheet5!F:F,0)</f>
        <v>#N/A</v>
      </c>
      <c r="DU115" s="69">
        <v>0</v>
      </c>
      <c r="DV115" s="69">
        <v>0</v>
      </c>
      <c r="DW115" s="69">
        <v>0</v>
      </c>
      <c r="DX115" s="69">
        <v>0</v>
      </c>
      <c r="DY115" s="69">
        <v>0</v>
      </c>
    </row>
    <row r="116" spans="1:129" ht="14.25">
      <c r="A116" s="69">
        <v>18004</v>
      </c>
      <c r="B116" s="69">
        <v>0</v>
      </c>
      <c r="C116" s="69">
        <v>1</v>
      </c>
      <c r="D116" s="78" t="s">
        <v>516</v>
      </c>
      <c r="E116" s="78"/>
      <c r="F116" s="69">
        <v>0</v>
      </c>
      <c r="G116" s="69">
        <v>1</v>
      </c>
      <c r="I116" s="69">
        <v>0</v>
      </c>
      <c r="J116" s="69">
        <v>0</v>
      </c>
      <c r="K116" s="69">
        <v>0</v>
      </c>
      <c r="M116" s="69">
        <v>0</v>
      </c>
      <c r="O116" s="69">
        <v>0</v>
      </c>
      <c r="P116" s="69">
        <v>5</v>
      </c>
      <c r="Q116" s="69">
        <v>0</v>
      </c>
      <c r="R116" s="69">
        <f t="shared" si="6"/>
        <v>1</v>
      </c>
      <c r="S116" s="69">
        <v>0</v>
      </c>
      <c r="T116" s="69">
        <v>0</v>
      </c>
      <c r="U116" s="69">
        <v>0</v>
      </c>
      <c r="V116" s="69">
        <v>0</v>
      </c>
      <c r="W116" s="69">
        <v>0</v>
      </c>
      <c r="X116" s="69">
        <v>0</v>
      </c>
      <c r="Y116" s="69">
        <v>0</v>
      </c>
      <c r="Z116" s="69">
        <v>0</v>
      </c>
      <c r="AA116" s="69">
        <v>2</v>
      </c>
      <c r="AB116" s="69">
        <v>31</v>
      </c>
      <c r="AC116" s="69">
        <v>0</v>
      </c>
      <c r="AD116" s="69">
        <v>0</v>
      </c>
      <c r="AE116" s="69">
        <v>0</v>
      </c>
      <c r="AF116" s="69">
        <v>10</v>
      </c>
      <c r="AG116" s="69">
        <v>0</v>
      </c>
      <c r="AH116" s="69">
        <v>6</v>
      </c>
      <c r="AI116" s="69">
        <v>0</v>
      </c>
      <c r="AJ116" s="69">
        <v>0</v>
      </c>
      <c r="AK116" s="69">
        <v>0</v>
      </c>
      <c r="AL116" s="69">
        <v>0</v>
      </c>
      <c r="AM116" s="69">
        <v>1</v>
      </c>
      <c r="AN116" s="69">
        <v>1</v>
      </c>
      <c r="AO116" s="69">
        <v>0</v>
      </c>
      <c r="AP116" s="69">
        <v>0</v>
      </c>
      <c r="AQ116" s="84">
        <v>0</v>
      </c>
      <c r="AR116" s="69">
        <v>0</v>
      </c>
      <c r="AS116" s="69">
        <v>0</v>
      </c>
      <c r="AT116" s="69">
        <v>0</v>
      </c>
      <c r="AU116" s="69">
        <v>0</v>
      </c>
      <c r="AV116" s="69">
        <v>0</v>
      </c>
      <c r="AW116" s="69">
        <v>5</v>
      </c>
      <c r="AX116" s="69">
        <v>1</v>
      </c>
      <c r="AY116" s="69">
        <v>5000</v>
      </c>
      <c r="AZ116" s="69">
        <v>1000</v>
      </c>
      <c r="BA116" s="69">
        <v>0</v>
      </c>
      <c r="BB116" s="69">
        <v>0</v>
      </c>
      <c r="BC116" s="69">
        <v>0</v>
      </c>
      <c r="BD116" s="69">
        <v>0</v>
      </c>
      <c r="BE116" s="69">
        <v>0</v>
      </c>
      <c r="BF116" s="69">
        <v>0</v>
      </c>
      <c r="BG116" s="69">
        <v>0</v>
      </c>
      <c r="BH116" s="69">
        <v>0</v>
      </c>
      <c r="BK116" s="69">
        <v>3</v>
      </c>
      <c r="BL116" s="69">
        <v>3</v>
      </c>
      <c r="BM116" s="69">
        <v>2</v>
      </c>
      <c r="BN116" s="69">
        <v>31</v>
      </c>
      <c r="BO116" s="89">
        <v>0</v>
      </c>
      <c r="BP116" s="69">
        <v>1</v>
      </c>
      <c r="BQ116" s="69">
        <v>1</v>
      </c>
      <c r="BR116" s="69">
        <v>204</v>
      </c>
      <c r="BS116" s="69">
        <v>600</v>
      </c>
      <c r="BT116" s="69">
        <v>0</v>
      </c>
      <c r="BU116" s="69">
        <v>0</v>
      </c>
      <c r="BV116" s="69">
        <v>1000</v>
      </c>
      <c r="BW116" s="69">
        <v>0</v>
      </c>
      <c r="BY116" s="69">
        <v>0</v>
      </c>
      <c r="BZ116" s="69">
        <v>0</v>
      </c>
      <c r="CA116" s="69">
        <v>31</v>
      </c>
      <c r="CB116" s="89">
        <v>0</v>
      </c>
      <c r="CC116" s="69">
        <v>0</v>
      </c>
      <c r="CD116" s="69">
        <v>0</v>
      </c>
      <c r="CE116" s="69">
        <v>0</v>
      </c>
      <c r="CF116" s="69">
        <v>0</v>
      </c>
      <c r="CG116" s="69">
        <v>0</v>
      </c>
      <c r="CH116" s="69">
        <v>0</v>
      </c>
      <c r="CI116" s="69">
        <v>0</v>
      </c>
      <c r="CJ116" s="69">
        <v>0</v>
      </c>
      <c r="CL116" s="69">
        <v>0</v>
      </c>
      <c r="CM116" s="69">
        <v>0</v>
      </c>
      <c r="CN116" s="69">
        <v>0</v>
      </c>
      <c r="CO116" s="89">
        <v>0</v>
      </c>
      <c r="CP116" s="69">
        <v>0</v>
      </c>
      <c r="CQ116" s="69">
        <v>0</v>
      </c>
      <c r="CR116" s="69">
        <v>0</v>
      </c>
      <c r="CS116" s="69">
        <v>0</v>
      </c>
      <c r="CT116" s="69">
        <v>0</v>
      </c>
      <c r="CU116" s="69">
        <v>0</v>
      </c>
      <c r="CV116" s="69">
        <v>0</v>
      </c>
      <c r="CW116" s="69">
        <v>0</v>
      </c>
      <c r="CZ116" s="69">
        <v>0</v>
      </c>
      <c r="DA116" s="69">
        <v>0</v>
      </c>
      <c r="DB116" s="69">
        <v>0</v>
      </c>
      <c r="DC116" s="69">
        <v>0</v>
      </c>
      <c r="DD116" s="69">
        <v>0</v>
      </c>
      <c r="DE116" s="69">
        <v>0</v>
      </c>
      <c r="DF116" s="69">
        <v>0</v>
      </c>
      <c r="DG116" s="69">
        <v>1</v>
      </c>
      <c r="DI116" s="69" t="e">
        <f>INDEX(Sheet3!$E$78:$E$1130,MATCH(A116,Sheet3!$D$78:$D$1130,0))</f>
        <v>#N/A</v>
      </c>
      <c r="DJ116" s="69">
        <f t="shared" si="2"/>
        <v>0</v>
      </c>
      <c r="DK116" s="69" t="s">
        <v>517</v>
      </c>
      <c r="DL116" s="69"/>
      <c r="DM116" s="69" t="s">
        <v>239</v>
      </c>
      <c r="DN116" s="69" t="str">
        <f>"造成["&amp;INDEX(Sheet5!$L$2:$L$11,MATCH(BL116,Sheet5!$J$2:$J$11,0))&amp;":"&amp;BR116&amp;"*"&amp;BS116/1000&amp;"]"&amp;INDEX(Sheet5!$I$2:$I$4,MATCH(BR116,Sheet5!$H$2:$H$4,0))&amp;"的"&amp;INDEX(Sheet5!$K$2:$K$11,MATCH(BL116,Sheet5!$J$2:$J$11,0))</f>
        <v>造成[ui.cs_blue:204*0.6]的火系伤害。</v>
      </c>
      <c r="DO116" s="69"/>
      <c r="DP116" s="69"/>
      <c r="DQ116" s="69"/>
      <c r="DR116" s="69" t="e">
        <f t="shared" si="10"/>
        <v>#N/A</v>
      </c>
      <c r="DS116" s="90" t="e">
        <f>MATCH(A116,Sheet5!D:D,0)</f>
        <v>#N/A</v>
      </c>
      <c r="DT116" s="94" t="e">
        <f>MATCH(A116,Sheet5!F:F,0)</f>
        <v>#N/A</v>
      </c>
      <c r="DU116" s="69">
        <v>0</v>
      </c>
      <c r="DV116" s="69">
        <v>0</v>
      </c>
      <c r="DW116" s="69">
        <v>0</v>
      </c>
      <c r="DX116" s="69">
        <v>0</v>
      </c>
      <c r="DY116" s="69">
        <v>0</v>
      </c>
    </row>
    <row r="117" spans="1:129" ht="14.25">
      <c r="A117" s="69">
        <v>18101</v>
      </c>
      <c r="B117" s="69">
        <v>0</v>
      </c>
      <c r="C117" s="69">
        <v>1</v>
      </c>
      <c r="D117" s="78" t="s">
        <v>518</v>
      </c>
      <c r="E117" s="78" t="s">
        <v>519</v>
      </c>
      <c r="F117" s="69">
        <v>0</v>
      </c>
      <c r="G117" s="69">
        <v>1</v>
      </c>
      <c r="H117" s="69" t="s">
        <v>520</v>
      </c>
      <c r="I117" s="69">
        <v>0</v>
      </c>
      <c r="J117" s="69">
        <v>0</v>
      </c>
      <c r="K117" s="69">
        <v>2000</v>
      </c>
      <c r="M117" s="69">
        <v>26</v>
      </c>
      <c r="N117" s="69" t="s">
        <v>518</v>
      </c>
      <c r="O117" s="69">
        <v>0</v>
      </c>
      <c r="P117" s="69">
        <v>6</v>
      </c>
      <c r="Q117" s="69">
        <v>0</v>
      </c>
      <c r="R117" s="69">
        <f t="shared" si="6"/>
        <v>1</v>
      </c>
      <c r="S117" s="69">
        <v>0</v>
      </c>
      <c r="T117" s="69">
        <v>0</v>
      </c>
      <c r="U117" s="69">
        <v>0</v>
      </c>
      <c r="V117" s="69">
        <v>0</v>
      </c>
      <c r="W117" s="69">
        <v>0</v>
      </c>
      <c r="X117" s="69">
        <v>10</v>
      </c>
      <c r="Y117" s="69">
        <v>10</v>
      </c>
      <c r="Z117" s="69">
        <v>0</v>
      </c>
      <c r="AA117" s="69">
        <v>2</v>
      </c>
      <c r="AB117" s="69">
        <v>31</v>
      </c>
      <c r="AC117" s="69">
        <v>0</v>
      </c>
      <c r="AD117" s="69">
        <v>0</v>
      </c>
      <c r="AE117" s="69">
        <v>0</v>
      </c>
      <c r="AF117" s="69">
        <v>5</v>
      </c>
      <c r="AG117" s="69">
        <v>0</v>
      </c>
      <c r="AH117" s="69">
        <v>5</v>
      </c>
      <c r="AI117" s="69">
        <v>0</v>
      </c>
      <c r="AJ117" s="69">
        <v>0</v>
      </c>
      <c r="AK117" s="69">
        <v>0</v>
      </c>
      <c r="AL117" s="69">
        <v>0</v>
      </c>
      <c r="AM117" s="69">
        <v>1</v>
      </c>
      <c r="AN117" s="69">
        <v>1</v>
      </c>
      <c r="AO117" s="69">
        <v>0</v>
      </c>
      <c r="AP117" s="69">
        <v>0</v>
      </c>
      <c r="AQ117" s="84">
        <v>0</v>
      </c>
      <c r="AR117" s="69">
        <v>0</v>
      </c>
      <c r="AS117" s="69">
        <v>0</v>
      </c>
      <c r="AT117" s="69">
        <v>0</v>
      </c>
      <c r="AU117" s="69">
        <v>0</v>
      </c>
      <c r="AV117" s="69">
        <v>0</v>
      </c>
      <c r="AW117" s="69">
        <v>0</v>
      </c>
      <c r="AX117" s="69">
        <v>0</v>
      </c>
      <c r="AY117" s="69">
        <v>0</v>
      </c>
      <c r="AZ117" s="69">
        <v>0</v>
      </c>
      <c r="BA117" s="69">
        <v>1</v>
      </c>
      <c r="BB117" s="69">
        <v>-1</v>
      </c>
      <c r="BC117" s="69">
        <v>0</v>
      </c>
      <c r="BD117" s="69">
        <v>0</v>
      </c>
      <c r="BE117" s="69">
        <v>0</v>
      </c>
      <c r="BF117" s="69">
        <v>0</v>
      </c>
      <c r="BG117" s="69">
        <v>0</v>
      </c>
      <c r="BH117" s="69">
        <v>0</v>
      </c>
      <c r="BK117" s="69">
        <v>3</v>
      </c>
      <c r="BL117" s="69">
        <v>11</v>
      </c>
      <c r="BM117" s="69">
        <v>1</v>
      </c>
      <c r="BN117" s="69">
        <v>15</v>
      </c>
      <c r="BO117" s="89">
        <v>0</v>
      </c>
      <c r="BP117" s="69">
        <v>1</v>
      </c>
      <c r="BQ117" s="69">
        <v>1</v>
      </c>
      <c r="BR117" s="69">
        <v>1</v>
      </c>
      <c r="BS117" s="69">
        <v>101</v>
      </c>
      <c r="BT117" s="69">
        <v>0</v>
      </c>
      <c r="BU117" s="69">
        <v>0</v>
      </c>
      <c r="BV117" s="69">
        <v>1000</v>
      </c>
      <c r="BW117" s="69">
        <v>0</v>
      </c>
      <c r="BY117" s="69">
        <v>0</v>
      </c>
      <c r="BZ117" s="69">
        <v>0</v>
      </c>
      <c r="CA117" s="69">
        <v>31</v>
      </c>
      <c r="CB117" s="89">
        <v>0</v>
      </c>
      <c r="CC117" s="69">
        <v>0</v>
      </c>
      <c r="CD117" s="69">
        <v>0</v>
      </c>
      <c r="CE117" s="69">
        <v>0</v>
      </c>
      <c r="CF117" s="69">
        <v>0</v>
      </c>
      <c r="CG117" s="69">
        <v>0</v>
      </c>
      <c r="CH117" s="69">
        <v>0</v>
      </c>
      <c r="CI117" s="69">
        <v>0</v>
      </c>
      <c r="CJ117" s="69">
        <v>0</v>
      </c>
      <c r="CL117" s="69">
        <v>0</v>
      </c>
      <c r="CM117" s="69">
        <v>0</v>
      </c>
      <c r="CN117" s="69">
        <v>0</v>
      </c>
      <c r="CO117" s="89">
        <v>0</v>
      </c>
      <c r="CP117" s="69">
        <v>0</v>
      </c>
      <c r="CQ117" s="69">
        <v>0</v>
      </c>
      <c r="CR117" s="69">
        <v>0</v>
      </c>
      <c r="CS117" s="69">
        <v>0</v>
      </c>
      <c r="CT117" s="89">
        <v>0</v>
      </c>
      <c r="CU117" s="69">
        <v>0</v>
      </c>
      <c r="CV117" s="69">
        <v>0</v>
      </c>
      <c r="CW117" s="69">
        <v>0</v>
      </c>
      <c r="CZ117" s="69">
        <v>0</v>
      </c>
      <c r="DA117" s="69">
        <v>0</v>
      </c>
      <c r="DB117" s="69">
        <v>0</v>
      </c>
      <c r="DC117" s="69">
        <v>0</v>
      </c>
      <c r="DD117" s="69">
        <v>0</v>
      </c>
      <c r="DE117" s="69">
        <v>0</v>
      </c>
      <c r="DF117" s="69">
        <v>0</v>
      </c>
      <c r="DG117" s="69">
        <v>1</v>
      </c>
      <c r="DI117" s="69" t="e">
        <f>INDEX(Sheet3!$E$78:$E$1130,MATCH(A117,Sheet3!$D$78:$D$1130,0))</f>
        <v>#N/A</v>
      </c>
      <c r="DJ117" s="69">
        <f t="shared" si="2"/>
        <v>0</v>
      </c>
      <c r="DK117" s="69" t="s">
        <v>521</v>
      </c>
      <c r="DL117" s="69"/>
      <c r="DM117" s="69" t="s">
        <v>522</v>
      </c>
      <c r="DN117" s="69" t="e">
        <f>"造成["&amp;INDEX(Sheet5!$L$2:$L$11,MATCH(BL117,Sheet5!$J$2:$J$11,0))&amp;":"&amp;BR117&amp;"*"&amp;BS117/1000&amp;"]"&amp;INDEX(Sheet5!$I$2:$I$4,MATCH(BR117,Sheet5!$H$2:$H$4,0))&amp;"的"&amp;INDEX(Sheet5!$K$2:$K$11,MATCH(BL117,Sheet5!$J$2:$J$11,0))</f>
        <v>#N/A</v>
      </c>
      <c r="DO117" s="69"/>
      <c r="DP117" s="69"/>
      <c r="DQ117" s="69"/>
      <c r="DR117" s="69" t="e">
        <f t="shared" si="10"/>
        <v>#N/A</v>
      </c>
      <c r="DS117" s="90" t="e">
        <f>MATCH(A117,Sheet5!D:D,0)</f>
        <v>#N/A</v>
      </c>
      <c r="DT117" s="94" t="e">
        <f>MATCH(A117,Sheet5!F:F,0)</f>
        <v>#N/A</v>
      </c>
      <c r="DU117" s="69">
        <v>0</v>
      </c>
      <c r="DV117" s="69">
        <v>0</v>
      </c>
      <c r="DW117" s="69">
        <v>0</v>
      </c>
      <c r="DX117" s="69">
        <v>0</v>
      </c>
      <c r="DY117" s="69">
        <v>0</v>
      </c>
    </row>
    <row r="118" spans="1:129" ht="14.25">
      <c r="A118" s="69">
        <v>18102</v>
      </c>
      <c r="B118" s="69">
        <v>0</v>
      </c>
      <c r="C118" s="69">
        <v>1</v>
      </c>
      <c r="D118" s="78" t="s">
        <v>518</v>
      </c>
      <c r="E118" s="78" t="s">
        <v>519</v>
      </c>
      <c r="F118" s="69" t="s">
        <v>414</v>
      </c>
      <c r="G118" s="69">
        <v>1</v>
      </c>
      <c r="H118" s="69" t="s">
        <v>400</v>
      </c>
      <c r="I118" s="69">
        <v>0</v>
      </c>
      <c r="J118" s="69">
        <v>0</v>
      </c>
      <c r="K118" s="69">
        <v>2000</v>
      </c>
      <c r="M118" s="69">
        <v>0</v>
      </c>
      <c r="N118" s="69" t="s">
        <v>518</v>
      </c>
      <c r="O118" s="69">
        <v>0</v>
      </c>
      <c r="P118" s="69">
        <v>6</v>
      </c>
      <c r="Q118" s="69">
        <v>0</v>
      </c>
      <c r="R118" s="69">
        <v>3</v>
      </c>
      <c r="S118" s="69">
        <v>0</v>
      </c>
      <c r="T118" s="69">
        <v>0</v>
      </c>
      <c r="U118" s="69">
        <v>0</v>
      </c>
      <c r="V118" s="69">
        <v>0</v>
      </c>
      <c r="W118" s="69">
        <v>0</v>
      </c>
      <c r="X118" s="69">
        <v>300</v>
      </c>
      <c r="Y118" s="69">
        <v>300</v>
      </c>
      <c r="Z118" s="69">
        <v>5000</v>
      </c>
      <c r="AA118" s="69">
        <v>1</v>
      </c>
      <c r="AB118" s="69">
        <v>31</v>
      </c>
      <c r="AC118" s="69">
        <v>0</v>
      </c>
      <c r="AD118" s="69">
        <v>0</v>
      </c>
      <c r="AE118" s="69">
        <v>0</v>
      </c>
      <c r="AF118" s="69">
        <v>2</v>
      </c>
      <c r="AG118" s="69">
        <v>0</v>
      </c>
      <c r="AH118" s="69">
        <v>5</v>
      </c>
      <c r="AI118" s="69">
        <v>0</v>
      </c>
      <c r="AJ118" s="69">
        <v>0</v>
      </c>
      <c r="AK118" s="69">
        <v>0</v>
      </c>
      <c r="AL118" s="69">
        <v>0</v>
      </c>
      <c r="AM118" s="69">
        <v>1</v>
      </c>
      <c r="AN118" s="69">
        <v>1</v>
      </c>
      <c r="AO118" s="69">
        <v>0</v>
      </c>
      <c r="AP118" s="69">
        <v>0</v>
      </c>
      <c r="AQ118" s="84">
        <v>0</v>
      </c>
      <c r="AR118" s="69">
        <v>0</v>
      </c>
      <c r="AS118" s="69">
        <v>0</v>
      </c>
      <c r="AT118" s="69">
        <v>0</v>
      </c>
      <c r="AU118" s="69">
        <v>0</v>
      </c>
      <c r="AV118" s="69">
        <v>0</v>
      </c>
      <c r="AW118" s="69">
        <v>0</v>
      </c>
      <c r="AX118" s="69">
        <v>0</v>
      </c>
      <c r="AY118" s="69">
        <v>0</v>
      </c>
      <c r="AZ118" s="69">
        <v>0</v>
      </c>
      <c r="BA118" s="69">
        <v>0</v>
      </c>
      <c r="BB118" s="69">
        <v>0</v>
      </c>
      <c r="BC118" s="69">
        <v>0</v>
      </c>
      <c r="BD118" s="69">
        <v>0</v>
      </c>
      <c r="BE118" s="69">
        <v>0</v>
      </c>
      <c r="BF118" s="69">
        <v>0</v>
      </c>
      <c r="BG118" s="69">
        <v>0</v>
      </c>
      <c r="BH118" s="69">
        <v>0</v>
      </c>
      <c r="BK118" s="69">
        <v>3</v>
      </c>
      <c r="BL118" s="69">
        <v>11</v>
      </c>
      <c r="BM118" s="69">
        <v>1</v>
      </c>
      <c r="BN118" s="69">
        <v>31</v>
      </c>
      <c r="BO118" s="89">
        <v>0</v>
      </c>
      <c r="BP118" s="69">
        <v>1</v>
      </c>
      <c r="BQ118" s="69">
        <v>1</v>
      </c>
      <c r="BR118" s="69">
        <v>1</v>
      </c>
      <c r="BS118" s="69">
        <v>101</v>
      </c>
      <c r="BT118" s="69">
        <v>0</v>
      </c>
      <c r="BU118" s="69">
        <v>0</v>
      </c>
      <c r="BV118" s="69">
        <v>1000</v>
      </c>
      <c r="BW118" s="69">
        <v>0</v>
      </c>
      <c r="BY118" s="69">
        <v>0</v>
      </c>
      <c r="BZ118" s="69">
        <v>0</v>
      </c>
      <c r="CA118" s="69">
        <v>31</v>
      </c>
      <c r="CB118" s="89">
        <v>0</v>
      </c>
      <c r="CC118" s="69">
        <v>0</v>
      </c>
      <c r="CD118" s="69">
        <v>0</v>
      </c>
      <c r="CE118" s="69">
        <v>0</v>
      </c>
      <c r="CF118" s="69">
        <v>0</v>
      </c>
      <c r="CG118" s="69">
        <v>0</v>
      </c>
      <c r="CH118" s="69">
        <v>0</v>
      </c>
      <c r="CI118" s="69">
        <v>0</v>
      </c>
      <c r="CJ118" s="69">
        <v>0</v>
      </c>
      <c r="CL118" s="69">
        <v>0</v>
      </c>
      <c r="CM118" s="69">
        <v>0</v>
      </c>
      <c r="CN118" s="69">
        <v>0</v>
      </c>
      <c r="CO118" s="89">
        <v>0</v>
      </c>
      <c r="CP118" s="69">
        <v>0</v>
      </c>
      <c r="CQ118" s="69">
        <v>0</v>
      </c>
      <c r="CR118" s="69">
        <v>0</v>
      </c>
      <c r="CS118" s="69">
        <v>0</v>
      </c>
      <c r="CT118" s="89">
        <v>0</v>
      </c>
      <c r="CU118" s="69">
        <v>0</v>
      </c>
      <c r="CV118" s="69">
        <v>0</v>
      </c>
      <c r="CW118" s="69">
        <v>0</v>
      </c>
      <c r="CZ118" s="69">
        <v>0</v>
      </c>
      <c r="DA118" s="69">
        <v>0</v>
      </c>
      <c r="DB118" s="69">
        <v>0</v>
      </c>
      <c r="DC118" s="69">
        <v>0</v>
      </c>
      <c r="DD118" s="69">
        <v>0</v>
      </c>
      <c r="DE118" s="69">
        <v>0</v>
      </c>
      <c r="DF118" s="69">
        <v>0</v>
      </c>
      <c r="DG118" s="69">
        <v>1</v>
      </c>
      <c r="DI118" s="69" t="e">
        <f>INDEX(Sheet3!$E$78:$E$1130,MATCH(A118,Sheet3!$D$78:$D$1130,0))</f>
        <v>#N/A</v>
      </c>
      <c r="DJ118" s="69" t="str">
        <f t="shared" si="2"/>
        <v>skill_icons.ps_summon</v>
      </c>
      <c r="DK118" s="69" t="s">
        <v>523</v>
      </c>
      <c r="DL118" s="69"/>
      <c r="DM118" s="69" t="s">
        <v>239</v>
      </c>
      <c r="DN118" s="69" t="e">
        <f>"造成["&amp;INDEX(Sheet5!$L$2:$L$11,MATCH(BL118,Sheet5!$J$2:$J$11,0))&amp;":"&amp;BR118&amp;"*"&amp;BS118/1000&amp;"]"&amp;INDEX(Sheet5!$I$2:$I$4,MATCH(BR118,Sheet5!$H$2:$H$4,0))&amp;"的"&amp;INDEX(Sheet5!$K$2:$K$11,MATCH(BL118,Sheet5!$J$2:$J$11,0))</f>
        <v>#N/A</v>
      </c>
      <c r="DO118" s="69"/>
      <c r="DP118" s="69"/>
      <c r="DQ118" s="69"/>
      <c r="DR118" s="69" t="e">
        <f t="shared" si="10"/>
        <v>#N/A</v>
      </c>
      <c r="DS118" s="90" t="e">
        <f>MATCH(A118,Sheet5!D:D,0)</f>
        <v>#N/A</v>
      </c>
      <c r="DT118" s="94" t="e">
        <f>MATCH(A118,Sheet5!F:F,0)</f>
        <v>#N/A</v>
      </c>
      <c r="DU118" s="69">
        <v>0</v>
      </c>
      <c r="DV118" s="69">
        <v>0</v>
      </c>
      <c r="DW118" s="69">
        <v>0</v>
      </c>
      <c r="DX118" s="69">
        <v>0</v>
      </c>
      <c r="DY118" s="69">
        <v>0</v>
      </c>
    </row>
    <row r="119" spans="1:129" ht="14.25">
      <c r="A119" s="69">
        <v>19001</v>
      </c>
      <c r="B119" s="69">
        <v>0</v>
      </c>
      <c r="C119" s="69">
        <v>1</v>
      </c>
      <c r="D119" s="78" t="s">
        <v>524</v>
      </c>
      <c r="E119" s="78"/>
      <c r="F119" s="69" t="s">
        <v>326</v>
      </c>
      <c r="G119" s="69">
        <v>0</v>
      </c>
      <c r="H119" s="69" t="s">
        <v>525</v>
      </c>
      <c r="I119" s="69">
        <v>0</v>
      </c>
      <c r="J119" s="69">
        <v>333</v>
      </c>
      <c r="K119" s="69">
        <v>500</v>
      </c>
      <c r="L119" s="69" t="s">
        <v>526</v>
      </c>
      <c r="M119" s="69">
        <v>9</v>
      </c>
      <c r="N119" s="69" t="s">
        <v>527</v>
      </c>
      <c r="O119" s="69">
        <v>0</v>
      </c>
      <c r="P119" s="69">
        <v>1</v>
      </c>
      <c r="Q119" s="69">
        <v>0</v>
      </c>
      <c r="R119" s="69">
        <f t="shared" si="6"/>
        <v>1</v>
      </c>
      <c r="S119" s="69">
        <v>0</v>
      </c>
      <c r="T119" s="69">
        <v>0</v>
      </c>
      <c r="U119" s="69">
        <v>0</v>
      </c>
      <c r="V119" s="69">
        <v>0</v>
      </c>
      <c r="W119" s="69">
        <v>0</v>
      </c>
      <c r="X119" s="69">
        <v>0</v>
      </c>
      <c r="Y119" s="69">
        <v>0</v>
      </c>
      <c r="Z119" s="69">
        <v>2000</v>
      </c>
      <c r="AA119" s="69">
        <v>2</v>
      </c>
      <c r="AB119" s="69">
        <v>31</v>
      </c>
      <c r="AC119" s="69">
        <v>0</v>
      </c>
      <c r="AD119" s="69">
        <v>0</v>
      </c>
      <c r="AE119" s="69">
        <v>0</v>
      </c>
      <c r="AF119" s="69">
        <v>1</v>
      </c>
      <c r="AG119" s="69">
        <v>0</v>
      </c>
      <c r="AH119" s="69">
        <v>10</v>
      </c>
      <c r="AI119" s="69">
        <v>15</v>
      </c>
      <c r="AJ119" s="69">
        <v>1</v>
      </c>
      <c r="AK119" s="69">
        <v>0</v>
      </c>
      <c r="AL119" s="69">
        <v>0</v>
      </c>
      <c r="AM119" s="69">
        <v>1</v>
      </c>
      <c r="AN119" s="69">
        <v>1</v>
      </c>
      <c r="AO119" s="69">
        <v>1</v>
      </c>
      <c r="AP119" s="69">
        <v>1</v>
      </c>
      <c r="AQ119" s="84">
        <v>20</v>
      </c>
      <c r="AR119" s="69">
        <v>2</v>
      </c>
      <c r="AS119" s="69">
        <v>0</v>
      </c>
      <c r="AT119" s="69">
        <v>0</v>
      </c>
      <c r="AU119" s="69" t="s">
        <v>528</v>
      </c>
      <c r="AV119" s="69">
        <v>0</v>
      </c>
      <c r="AW119" s="69">
        <v>0</v>
      </c>
      <c r="AX119" s="69">
        <v>0</v>
      </c>
      <c r="AY119" s="69">
        <v>0</v>
      </c>
      <c r="AZ119" s="69">
        <v>0</v>
      </c>
      <c r="BA119" s="69">
        <v>0</v>
      </c>
      <c r="BB119" s="69">
        <v>0</v>
      </c>
      <c r="BC119" s="69">
        <v>0</v>
      </c>
      <c r="BD119" s="69">
        <v>0</v>
      </c>
      <c r="BE119" s="69">
        <v>0</v>
      </c>
      <c r="BF119" s="69">
        <v>0</v>
      </c>
      <c r="BG119" s="69">
        <v>0</v>
      </c>
      <c r="BH119" s="69">
        <v>0</v>
      </c>
      <c r="BI119" s="69" t="s">
        <v>529</v>
      </c>
      <c r="BK119" s="69">
        <v>3</v>
      </c>
      <c r="BL119" s="69">
        <v>2</v>
      </c>
      <c r="BM119" s="69">
        <v>2</v>
      </c>
      <c r="BN119" s="69">
        <v>31</v>
      </c>
      <c r="BO119" s="89">
        <v>0</v>
      </c>
      <c r="BP119" s="69">
        <v>2</v>
      </c>
      <c r="BQ119" s="69">
        <v>5</v>
      </c>
      <c r="BR119" s="69">
        <v>203</v>
      </c>
      <c r="BS119" s="69">
        <v>1000</v>
      </c>
      <c r="BT119" s="69">
        <v>0</v>
      </c>
      <c r="BU119" s="69">
        <v>0</v>
      </c>
      <c r="BV119" s="69">
        <v>1000</v>
      </c>
      <c r="BW119" s="69">
        <v>23</v>
      </c>
      <c r="BX119" s="69" t="s">
        <v>530</v>
      </c>
      <c r="BY119" s="69">
        <v>0</v>
      </c>
      <c r="BZ119" s="69">
        <v>0</v>
      </c>
      <c r="CA119" s="69">
        <v>31</v>
      </c>
      <c r="CB119" s="89">
        <v>0</v>
      </c>
      <c r="CC119" s="69">
        <v>0</v>
      </c>
      <c r="CD119" s="69">
        <v>0</v>
      </c>
      <c r="CE119" s="69">
        <v>0</v>
      </c>
      <c r="CF119" s="69">
        <v>0</v>
      </c>
      <c r="CG119" s="69">
        <v>0</v>
      </c>
      <c r="CH119" s="69">
        <v>0</v>
      </c>
      <c r="CI119" s="69">
        <v>0</v>
      </c>
      <c r="CJ119" s="69">
        <v>0</v>
      </c>
      <c r="CL119" s="69">
        <v>0</v>
      </c>
      <c r="CM119" s="69">
        <v>0</v>
      </c>
      <c r="CN119" s="69">
        <v>0</v>
      </c>
      <c r="CO119" s="89">
        <v>0</v>
      </c>
      <c r="CP119" s="69">
        <v>0</v>
      </c>
      <c r="CQ119" s="69">
        <v>0</v>
      </c>
      <c r="CR119" s="69">
        <v>0</v>
      </c>
      <c r="CS119" s="69">
        <v>0</v>
      </c>
      <c r="CT119" s="69">
        <v>0</v>
      </c>
      <c r="CU119" s="69">
        <v>0</v>
      </c>
      <c r="CV119" s="69">
        <v>0</v>
      </c>
      <c r="CW119" s="69">
        <v>0</v>
      </c>
      <c r="CZ119" s="69">
        <v>0</v>
      </c>
      <c r="DA119" s="69">
        <v>0</v>
      </c>
      <c r="DB119" s="69">
        <v>0</v>
      </c>
      <c r="DC119" s="69">
        <v>0</v>
      </c>
      <c r="DD119" s="69">
        <v>0</v>
      </c>
      <c r="DE119" s="69">
        <v>0</v>
      </c>
      <c r="DF119" s="69">
        <v>0</v>
      </c>
      <c r="DG119" s="69">
        <v>1</v>
      </c>
      <c r="DI119" s="69" t="e">
        <f>INDEX(Sheet3!$E$78:$E$1130,MATCH(A119,Sheet3!$D$78:$D$1130,0))</f>
        <v>#N/A</v>
      </c>
      <c r="DJ119" s="69" t="str">
        <f t="shared" si="2"/>
        <v>item.ps_skill_10061</v>
      </c>
      <c r="DK119" s="69" t="s">
        <v>531</v>
      </c>
      <c r="DL119" s="69"/>
      <c r="DM119" s="69" t="s">
        <v>239</v>
      </c>
      <c r="DN119" s="69" t="str">
        <f>"造成["&amp;INDEX(Sheet5!$L$2:$L$11,MATCH(BL119,Sheet5!$J$2:$J$11,0))&amp;":"&amp;BR119&amp;"*"&amp;BS119/1000&amp;"]"&amp;INDEX(Sheet5!$I$2:$I$4,MATCH(BR119,Sheet5!$H$2:$H$4,0))&amp;"的"&amp;INDEX(Sheet5!$K$2:$K$11,MATCH(BL119,Sheet5!$J$2:$J$11,0))</f>
        <v>造成[ui.cs_orange:203*1]的物理伤害。</v>
      </c>
      <c r="DO119" s="69"/>
      <c r="DP119" s="69"/>
      <c r="DQ119" s="69"/>
      <c r="DR119" s="69" t="e">
        <f t="shared" si="10"/>
        <v>#N/A</v>
      </c>
      <c r="DS119" s="90">
        <f>MATCH(A119,Sheet5!D:D,0)</f>
        <v>619</v>
      </c>
      <c r="DT119" s="94" t="e">
        <f>MATCH(A119,Sheet5!F:F,0)</f>
        <v>#N/A</v>
      </c>
      <c r="DU119" s="69">
        <v>0</v>
      </c>
      <c r="DV119" s="69">
        <v>0</v>
      </c>
      <c r="DW119" s="69">
        <v>0</v>
      </c>
      <c r="DX119" s="69">
        <v>0</v>
      </c>
      <c r="DY119" s="69">
        <v>0</v>
      </c>
    </row>
    <row r="120" spans="1:129" ht="14.25">
      <c r="A120" s="69">
        <v>19002</v>
      </c>
      <c r="B120" s="69">
        <v>13001</v>
      </c>
      <c r="C120" s="69">
        <v>1</v>
      </c>
      <c r="D120" s="78" t="s">
        <v>532</v>
      </c>
      <c r="E120" s="78" t="s">
        <v>533</v>
      </c>
      <c r="F120" s="69" t="s">
        <v>326</v>
      </c>
      <c r="G120" s="69">
        <v>0</v>
      </c>
      <c r="H120" s="69" t="s">
        <v>534</v>
      </c>
      <c r="I120" s="69">
        <v>0</v>
      </c>
      <c r="J120" s="69">
        <v>333</v>
      </c>
      <c r="K120" s="69">
        <v>1000</v>
      </c>
      <c r="L120" s="69" t="s">
        <v>535</v>
      </c>
      <c r="M120" s="99">
        <v>447</v>
      </c>
      <c r="N120" s="69" t="s">
        <v>480</v>
      </c>
      <c r="O120" s="69">
        <v>0</v>
      </c>
      <c r="P120" s="69">
        <v>2</v>
      </c>
      <c r="Q120" s="69">
        <v>0</v>
      </c>
      <c r="R120" s="69">
        <v>1</v>
      </c>
      <c r="S120" s="69">
        <v>0</v>
      </c>
      <c r="T120" s="69">
        <v>0</v>
      </c>
      <c r="U120" s="69">
        <v>0</v>
      </c>
      <c r="V120" s="69">
        <v>0</v>
      </c>
      <c r="W120" s="69">
        <v>0</v>
      </c>
      <c r="X120" s="69">
        <v>0</v>
      </c>
      <c r="Y120" s="69">
        <v>0</v>
      </c>
      <c r="Z120" s="69">
        <v>1500</v>
      </c>
      <c r="AA120" s="69">
        <v>2</v>
      </c>
      <c r="AB120" s="69">
        <v>31</v>
      </c>
      <c r="AC120" s="69">
        <v>0</v>
      </c>
      <c r="AD120" s="69">
        <v>0</v>
      </c>
      <c r="AE120" s="69">
        <v>0</v>
      </c>
      <c r="AF120" s="69">
        <v>1</v>
      </c>
      <c r="AG120" s="69">
        <v>0</v>
      </c>
      <c r="AH120" s="69">
        <v>10</v>
      </c>
      <c r="AI120" s="99">
        <v>448</v>
      </c>
      <c r="AJ120" s="69">
        <v>2</v>
      </c>
      <c r="AK120" s="69">
        <v>0</v>
      </c>
      <c r="AL120" s="69">
        <v>0</v>
      </c>
      <c r="AM120" s="69">
        <v>1</v>
      </c>
      <c r="AN120" s="69">
        <v>1</v>
      </c>
      <c r="AO120" s="69">
        <v>1</v>
      </c>
      <c r="AP120" s="69">
        <v>0.5</v>
      </c>
      <c r="AQ120" s="84">
        <v>15</v>
      </c>
      <c r="AR120" s="69">
        <v>2</v>
      </c>
      <c r="AS120" s="69">
        <v>0</v>
      </c>
      <c r="AT120" s="69">
        <v>0</v>
      </c>
      <c r="AU120" s="69">
        <v>0</v>
      </c>
      <c r="AV120" s="69">
        <v>0</v>
      </c>
      <c r="AW120" s="69">
        <v>0</v>
      </c>
      <c r="AX120" s="69">
        <v>0</v>
      </c>
      <c r="AY120" s="69">
        <v>0</v>
      </c>
      <c r="AZ120" s="69">
        <v>0</v>
      </c>
      <c r="BA120" s="69">
        <v>0</v>
      </c>
      <c r="BB120" s="69">
        <v>0</v>
      </c>
      <c r="BC120" s="69">
        <v>0</v>
      </c>
      <c r="BD120" s="69">
        <v>0</v>
      </c>
      <c r="BE120" s="69">
        <v>0</v>
      </c>
      <c r="BF120" s="69">
        <v>0</v>
      </c>
      <c r="BG120" s="69">
        <v>0</v>
      </c>
      <c r="BH120" s="69">
        <v>0</v>
      </c>
      <c r="BI120" s="69" t="s">
        <v>536</v>
      </c>
      <c r="BK120" s="69">
        <v>3</v>
      </c>
      <c r="BL120" s="69">
        <v>2</v>
      </c>
      <c r="BM120" s="69">
        <v>2</v>
      </c>
      <c r="BN120" s="69">
        <v>31</v>
      </c>
      <c r="BO120" s="89">
        <v>0</v>
      </c>
      <c r="BP120" s="69">
        <v>1</v>
      </c>
      <c r="BQ120" s="69">
        <v>1</v>
      </c>
      <c r="BR120" s="69">
        <v>203</v>
      </c>
      <c r="BS120" s="69">
        <v>1000</v>
      </c>
      <c r="BT120" s="69">
        <v>0</v>
      </c>
      <c r="BU120" s="69">
        <v>0</v>
      </c>
      <c r="BV120" s="69">
        <v>1000</v>
      </c>
      <c r="BW120" s="99">
        <v>449</v>
      </c>
      <c r="BX120" s="69" t="s">
        <v>537</v>
      </c>
      <c r="BY120" s="69">
        <v>0</v>
      </c>
      <c r="BZ120" s="69">
        <v>0</v>
      </c>
      <c r="CA120" s="69">
        <v>31</v>
      </c>
      <c r="CB120" s="89">
        <v>0</v>
      </c>
      <c r="CC120" s="69">
        <v>0</v>
      </c>
      <c r="CD120" s="69">
        <v>0</v>
      </c>
      <c r="CE120" s="69">
        <v>0</v>
      </c>
      <c r="CF120" s="69">
        <v>0</v>
      </c>
      <c r="CG120" s="69">
        <v>0</v>
      </c>
      <c r="CH120" s="69">
        <v>0</v>
      </c>
      <c r="CI120" s="69">
        <v>0</v>
      </c>
      <c r="CJ120" s="69">
        <v>0</v>
      </c>
      <c r="CL120" s="69">
        <v>0</v>
      </c>
      <c r="CM120" s="69">
        <v>0</v>
      </c>
      <c r="CN120" s="69">
        <v>0</v>
      </c>
      <c r="CO120" s="89">
        <v>0</v>
      </c>
      <c r="CP120" s="69">
        <v>0</v>
      </c>
      <c r="CQ120" s="69">
        <v>0</v>
      </c>
      <c r="CR120" s="69">
        <v>0</v>
      </c>
      <c r="CS120" s="69">
        <v>0</v>
      </c>
      <c r="CT120" s="69">
        <v>0</v>
      </c>
      <c r="CU120" s="69">
        <v>0</v>
      </c>
      <c r="CV120" s="69">
        <v>0</v>
      </c>
      <c r="CW120" s="69">
        <v>0</v>
      </c>
      <c r="CZ120" s="69">
        <v>0</v>
      </c>
      <c r="DA120" s="69">
        <v>0</v>
      </c>
      <c r="DB120" s="69">
        <v>0</v>
      </c>
      <c r="DC120" s="69">
        <v>0</v>
      </c>
      <c r="DD120" s="69">
        <v>0</v>
      </c>
      <c r="DE120" s="69">
        <v>0</v>
      </c>
      <c r="DF120" s="69">
        <v>0</v>
      </c>
      <c r="DG120" s="69">
        <v>1</v>
      </c>
      <c r="DI120" s="69" t="e">
        <f>INDEX(Sheet3!$E$78:$E$1130,MATCH(A120,Sheet3!$D$78:$D$1130,0))</f>
        <v>#N/A</v>
      </c>
      <c r="DJ120" s="69" t="str">
        <f t="shared" si="2"/>
        <v>item.ps_skill_10061</v>
      </c>
      <c r="DK120" s="69" t="s">
        <v>538</v>
      </c>
      <c r="DL120" s="93" t="str">
        <f>DM120&amp;DN120&amp;DQ120</f>
        <v>射出一支冰封箭矢攻击敌人。造成[ui.cs_orange:203*1]的物理伤害。</v>
      </c>
      <c r="DM120" s="90" t="s">
        <v>539</v>
      </c>
      <c r="DN120" s="69" t="str">
        <f>"造成["&amp;INDEX(Sheet5!$L$2:$L$11,MATCH(BL120,Sheet5!$J$2:$J$11,0))&amp;":"&amp;BR120&amp;"*"&amp;BS120/1000&amp;"]"&amp;INDEX(Sheet5!$I$2:$I$4,MATCH(BR120,Sheet5!$H$2:$H$4,0))&amp;"的"&amp;INDEX(Sheet5!$K$2:$K$11,MATCH(BL120,Sheet5!$J$2:$J$11,0))</f>
        <v>造成[ui.cs_orange:203*1]的物理伤害。</v>
      </c>
      <c r="DO120" s="69"/>
      <c r="DP120" s="69"/>
      <c r="DQ120" s="69"/>
      <c r="DR120" s="69" t="e">
        <f t="shared" si="10"/>
        <v>#N/A</v>
      </c>
      <c r="DS120" s="90">
        <f>MATCH(A120,Sheet5!D:D,0)</f>
        <v>565</v>
      </c>
      <c r="DT120" s="94">
        <f>MATCH(A120,Sheet5!F:F,0)</f>
        <v>7</v>
      </c>
      <c r="DU120" s="69">
        <v>0</v>
      </c>
      <c r="DV120" s="69">
        <v>0</v>
      </c>
      <c r="DW120" s="69">
        <v>0</v>
      </c>
      <c r="DX120" s="69">
        <v>0</v>
      </c>
      <c r="DY120" s="69">
        <v>0</v>
      </c>
    </row>
    <row r="121" spans="1:129" ht="14.25">
      <c r="A121" s="69">
        <v>19003</v>
      </c>
      <c r="B121" s="69">
        <v>0</v>
      </c>
      <c r="C121" s="69">
        <v>1</v>
      </c>
      <c r="D121" s="78" t="s">
        <v>540</v>
      </c>
      <c r="E121" s="78" t="s">
        <v>541</v>
      </c>
      <c r="F121" s="69" t="s">
        <v>542</v>
      </c>
      <c r="G121" s="69">
        <v>0</v>
      </c>
      <c r="H121" s="69" t="s">
        <v>543</v>
      </c>
      <c r="I121" s="69">
        <v>0</v>
      </c>
      <c r="J121" s="69">
        <v>396</v>
      </c>
      <c r="K121" s="69">
        <v>500</v>
      </c>
      <c r="L121" s="69" t="s">
        <v>544</v>
      </c>
      <c r="M121" s="69">
        <v>68</v>
      </c>
      <c r="N121" s="69" t="s">
        <v>545</v>
      </c>
      <c r="O121" s="69">
        <v>0</v>
      </c>
      <c r="P121" s="69">
        <v>1</v>
      </c>
      <c r="Q121" s="69">
        <v>0</v>
      </c>
      <c r="R121" s="69">
        <f t="shared" ref="R121" si="11">IF(S121&gt;0,2,1)</f>
        <v>1</v>
      </c>
      <c r="S121" s="69">
        <v>0</v>
      </c>
      <c r="T121" s="69">
        <v>0</v>
      </c>
      <c r="U121" s="69">
        <v>0</v>
      </c>
      <c r="V121" s="69">
        <v>0</v>
      </c>
      <c r="W121" s="69">
        <v>0</v>
      </c>
      <c r="X121" s="69">
        <v>0</v>
      </c>
      <c r="Y121" s="69">
        <v>0</v>
      </c>
      <c r="Z121" s="69">
        <v>760</v>
      </c>
      <c r="AA121" s="69">
        <v>2</v>
      </c>
      <c r="AB121" s="69">
        <v>31</v>
      </c>
      <c r="AC121" s="69">
        <v>0</v>
      </c>
      <c r="AD121" s="69">
        <v>0</v>
      </c>
      <c r="AE121" s="69">
        <v>0</v>
      </c>
      <c r="AF121" s="69">
        <v>1</v>
      </c>
      <c r="AG121" s="69">
        <v>0</v>
      </c>
      <c r="AH121" s="69">
        <v>10</v>
      </c>
      <c r="AI121" s="69">
        <v>0</v>
      </c>
      <c r="AJ121" s="69">
        <v>1</v>
      </c>
      <c r="AK121" s="69">
        <v>0</v>
      </c>
      <c r="AL121" s="69">
        <v>0</v>
      </c>
      <c r="AM121" s="69">
        <v>1</v>
      </c>
      <c r="AN121" s="69">
        <v>1</v>
      </c>
      <c r="AO121" s="69">
        <v>0</v>
      </c>
      <c r="AP121" s="69">
        <v>0.5</v>
      </c>
      <c r="AQ121" s="84">
        <v>25</v>
      </c>
      <c r="AR121" s="69">
        <v>2</v>
      </c>
      <c r="AS121" s="69">
        <v>0</v>
      </c>
      <c r="AT121" s="69">
        <v>0</v>
      </c>
      <c r="AU121" s="69">
        <v>0</v>
      </c>
      <c r="AV121" s="69">
        <v>0</v>
      </c>
      <c r="AW121" s="69">
        <v>0</v>
      </c>
      <c r="AX121" s="69">
        <v>0</v>
      </c>
      <c r="AY121" s="69">
        <v>0</v>
      </c>
      <c r="AZ121" s="69">
        <v>0</v>
      </c>
      <c r="BA121" s="69">
        <v>0</v>
      </c>
      <c r="BB121" s="69">
        <v>0</v>
      </c>
      <c r="BC121" s="69">
        <v>0</v>
      </c>
      <c r="BD121" s="69">
        <v>0</v>
      </c>
      <c r="BE121" s="69">
        <v>0</v>
      </c>
      <c r="BF121" s="69">
        <v>0</v>
      </c>
      <c r="BG121" s="69">
        <v>0</v>
      </c>
      <c r="BH121" s="69">
        <v>0</v>
      </c>
      <c r="BI121" s="69" t="s">
        <v>546</v>
      </c>
      <c r="BK121" s="69">
        <v>3</v>
      </c>
      <c r="BL121" s="69">
        <v>2</v>
      </c>
      <c r="BM121" s="69">
        <v>2</v>
      </c>
      <c r="BN121" s="69">
        <v>31</v>
      </c>
      <c r="BO121" s="89">
        <v>0</v>
      </c>
      <c r="BP121" s="69">
        <v>1</v>
      </c>
      <c r="BQ121" s="69">
        <v>1</v>
      </c>
      <c r="BR121" s="69">
        <v>203</v>
      </c>
      <c r="BS121" s="69">
        <v>1200</v>
      </c>
      <c r="BT121" s="69">
        <v>0</v>
      </c>
      <c r="BU121" s="69">
        <v>0</v>
      </c>
      <c r="BV121" s="69">
        <v>1000</v>
      </c>
      <c r="BW121" s="69">
        <v>69</v>
      </c>
      <c r="BX121" s="69" t="s">
        <v>547</v>
      </c>
      <c r="BY121" s="69">
        <v>0</v>
      </c>
      <c r="BZ121" s="69">
        <v>0</v>
      </c>
      <c r="CA121" s="69">
        <v>31</v>
      </c>
      <c r="CB121" s="89">
        <v>0</v>
      </c>
      <c r="CC121" s="69">
        <v>0</v>
      </c>
      <c r="CD121" s="69">
        <v>0</v>
      </c>
      <c r="CE121" s="69">
        <v>0</v>
      </c>
      <c r="CF121" s="69">
        <v>0</v>
      </c>
      <c r="CG121" s="69">
        <v>0</v>
      </c>
      <c r="CH121" s="69">
        <v>0</v>
      </c>
      <c r="CI121" s="69">
        <v>0</v>
      </c>
      <c r="CJ121" s="69">
        <v>0</v>
      </c>
      <c r="CL121" s="69">
        <v>0</v>
      </c>
      <c r="CM121" s="69">
        <v>0</v>
      </c>
      <c r="CN121" s="69">
        <v>0</v>
      </c>
      <c r="CO121" s="89">
        <v>0</v>
      </c>
      <c r="CP121" s="69">
        <v>0</v>
      </c>
      <c r="CQ121" s="69">
        <v>0</v>
      </c>
      <c r="CR121" s="69">
        <v>0</v>
      </c>
      <c r="CS121" s="69">
        <v>0</v>
      </c>
      <c r="CT121" s="69">
        <v>0</v>
      </c>
      <c r="CU121" s="69">
        <v>0</v>
      </c>
      <c r="CV121" s="69">
        <v>0</v>
      </c>
      <c r="CW121" s="69">
        <v>0</v>
      </c>
      <c r="CZ121" s="69">
        <v>0</v>
      </c>
      <c r="DA121" s="69">
        <v>0</v>
      </c>
      <c r="DB121" s="69">
        <v>0</v>
      </c>
      <c r="DC121" s="69">
        <v>0</v>
      </c>
      <c r="DD121" s="69">
        <v>0</v>
      </c>
      <c r="DE121" s="69">
        <v>0</v>
      </c>
      <c r="DF121" s="69">
        <v>0</v>
      </c>
      <c r="DG121" s="69">
        <v>1</v>
      </c>
      <c r="DI121" s="69" t="e">
        <f>INDEX(Sheet3!$E$78:$E$1130,MATCH(A121,Sheet3!$D$78:$D$1130,0))</f>
        <v>#N/A</v>
      </c>
      <c r="DJ121" s="69" t="str">
        <f t="shared" si="2"/>
        <v>skill_icons.ps_firearm</v>
      </c>
      <c r="DK121" s="69" t="s">
        <v>548</v>
      </c>
      <c r="DL121" s="69"/>
      <c r="DM121" s="69" t="s">
        <v>549</v>
      </c>
      <c r="DN121" s="69" t="str">
        <f>"造成["&amp;INDEX(Sheet5!$L$2:$L$11,MATCH(BL121,Sheet5!$J$2:$J$11,0))&amp;":"&amp;BR121&amp;"*"&amp;BS121/1000&amp;"]"&amp;INDEX(Sheet5!$I$2:$I$4,MATCH(BR121,Sheet5!$H$2:$H$4,0))&amp;"的"&amp;INDEX(Sheet5!$K$2:$K$11,MATCH(BL121,Sheet5!$J$2:$J$11,0))</f>
        <v>造成[ui.cs_orange:203*1.2]的物理伤害。</v>
      </c>
      <c r="DO121" s="69"/>
      <c r="DP121" s="69"/>
      <c r="DQ121" s="69"/>
      <c r="DR121" s="69" t="e">
        <f t="shared" si="10"/>
        <v>#N/A</v>
      </c>
      <c r="DS121" s="90">
        <f>MATCH(A121,Sheet5!D:D,0)</f>
        <v>615</v>
      </c>
      <c r="DT121" s="94" t="e">
        <f>MATCH(A121,Sheet5!F:F,0)</f>
        <v>#N/A</v>
      </c>
      <c r="DU121" s="69">
        <v>0</v>
      </c>
      <c r="DV121" s="69">
        <v>0</v>
      </c>
      <c r="DW121" s="69">
        <v>0</v>
      </c>
      <c r="DX121" s="69">
        <v>0</v>
      </c>
      <c r="DY121" s="69">
        <v>0</v>
      </c>
    </row>
    <row r="122" spans="1:129" ht="14.25">
      <c r="A122" s="69">
        <v>19004</v>
      </c>
      <c r="B122" s="69">
        <v>21003</v>
      </c>
      <c r="C122" s="69">
        <v>1</v>
      </c>
      <c r="D122" s="78" t="s">
        <v>540</v>
      </c>
      <c r="E122" s="78" t="s">
        <v>541</v>
      </c>
      <c r="F122" s="69" t="s">
        <v>542</v>
      </c>
      <c r="G122" s="69">
        <v>0</v>
      </c>
      <c r="H122" s="69" t="s">
        <v>550</v>
      </c>
      <c r="I122" s="69">
        <v>0</v>
      </c>
      <c r="J122" s="69">
        <v>396</v>
      </c>
      <c r="K122" s="69">
        <v>500</v>
      </c>
      <c r="M122" s="69">
        <v>0</v>
      </c>
      <c r="N122" s="69" t="s">
        <v>545</v>
      </c>
      <c r="O122" s="69">
        <v>0</v>
      </c>
      <c r="P122" s="69">
        <v>1</v>
      </c>
      <c r="Q122" s="69">
        <v>0</v>
      </c>
      <c r="R122" s="69">
        <v>1</v>
      </c>
      <c r="S122" s="69">
        <v>0</v>
      </c>
      <c r="T122" s="69">
        <v>0</v>
      </c>
      <c r="U122" s="69">
        <v>0</v>
      </c>
      <c r="V122" s="69">
        <v>0</v>
      </c>
      <c r="W122" s="69">
        <v>0</v>
      </c>
      <c r="X122" s="69">
        <v>0</v>
      </c>
      <c r="Y122" s="69">
        <v>0</v>
      </c>
      <c r="Z122" s="69">
        <v>2500</v>
      </c>
      <c r="AA122" s="69">
        <v>2</v>
      </c>
      <c r="AB122" s="69">
        <v>31</v>
      </c>
      <c r="AC122" s="69">
        <v>0</v>
      </c>
      <c r="AD122" s="69">
        <v>0</v>
      </c>
      <c r="AE122" s="69">
        <v>0</v>
      </c>
      <c r="AF122" s="69">
        <v>1</v>
      </c>
      <c r="AG122" s="69">
        <v>0</v>
      </c>
      <c r="AH122" s="69">
        <v>10</v>
      </c>
      <c r="AI122" s="69">
        <v>0</v>
      </c>
      <c r="AJ122" s="69">
        <v>1</v>
      </c>
      <c r="AK122" s="69">
        <v>0</v>
      </c>
      <c r="AL122" s="69">
        <v>0</v>
      </c>
      <c r="AM122" s="69">
        <v>1</v>
      </c>
      <c r="AN122" s="69">
        <v>1</v>
      </c>
      <c r="AO122" s="69">
        <v>0</v>
      </c>
      <c r="AP122" s="69">
        <v>0</v>
      </c>
      <c r="AQ122" s="84">
        <v>0</v>
      </c>
      <c r="AR122" s="69">
        <v>0</v>
      </c>
      <c r="AS122" s="69">
        <v>0</v>
      </c>
      <c r="AT122" s="69">
        <v>0</v>
      </c>
      <c r="AU122" s="69">
        <v>0</v>
      </c>
      <c r="AV122" s="69">
        <v>0</v>
      </c>
      <c r="AW122" s="69">
        <v>0</v>
      </c>
      <c r="AX122" s="69">
        <v>0</v>
      </c>
      <c r="AY122" s="69">
        <v>0</v>
      </c>
      <c r="AZ122" s="69">
        <v>0</v>
      </c>
      <c r="BA122" s="69">
        <v>0</v>
      </c>
      <c r="BB122" s="69">
        <v>0</v>
      </c>
      <c r="BC122" s="69">
        <v>0</v>
      </c>
      <c r="BD122" s="69">
        <v>0</v>
      </c>
      <c r="BE122" s="69">
        <v>0</v>
      </c>
      <c r="BF122" s="69">
        <v>0</v>
      </c>
      <c r="BG122" s="69">
        <v>0</v>
      </c>
      <c r="BH122" s="69">
        <v>0</v>
      </c>
      <c r="BI122" s="69" t="s">
        <v>551</v>
      </c>
      <c r="BK122" s="69">
        <v>3</v>
      </c>
      <c r="BL122" s="69">
        <v>2</v>
      </c>
      <c r="BM122" s="69">
        <v>2</v>
      </c>
      <c r="BN122" s="69">
        <v>31</v>
      </c>
      <c r="BO122" s="89">
        <v>0</v>
      </c>
      <c r="BP122" s="69">
        <v>1</v>
      </c>
      <c r="BQ122" s="69">
        <v>1</v>
      </c>
      <c r="BR122" s="69">
        <v>203</v>
      </c>
      <c r="BS122" s="69">
        <v>1200</v>
      </c>
      <c r="BT122" s="69">
        <v>0</v>
      </c>
      <c r="BU122" s="69">
        <v>0</v>
      </c>
      <c r="BV122" s="69">
        <v>1000</v>
      </c>
      <c r="BW122" s="69">
        <v>0</v>
      </c>
      <c r="BX122" s="69" t="s">
        <v>547</v>
      </c>
      <c r="BY122" s="69">
        <v>0</v>
      </c>
      <c r="BZ122" s="69">
        <v>0</v>
      </c>
      <c r="CA122" s="69">
        <v>31</v>
      </c>
      <c r="CB122" s="89">
        <v>0</v>
      </c>
      <c r="CC122" s="69">
        <v>0</v>
      </c>
      <c r="CD122" s="69">
        <v>0</v>
      </c>
      <c r="CE122" s="69">
        <v>0</v>
      </c>
      <c r="CF122" s="69">
        <v>0</v>
      </c>
      <c r="CG122" s="69">
        <v>0</v>
      </c>
      <c r="CH122" s="69">
        <v>0</v>
      </c>
      <c r="CI122" s="69">
        <v>0</v>
      </c>
      <c r="CJ122" s="69">
        <v>0</v>
      </c>
      <c r="CL122" s="69">
        <v>0</v>
      </c>
      <c r="CM122" s="69">
        <v>0</v>
      </c>
      <c r="CN122" s="69">
        <v>0</v>
      </c>
      <c r="CO122" s="89">
        <v>0</v>
      </c>
      <c r="CP122" s="69">
        <v>0</v>
      </c>
      <c r="CQ122" s="69">
        <v>0</v>
      </c>
      <c r="CR122" s="69">
        <v>0</v>
      </c>
      <c r="CS122" s="69">
        <v>0</v>
      </c>
      <c r="CT122" s="69">
        <v>0</v>
      </c>
      <c r="CU122" s="69">
        <v>0</v>
      </c>
      <c r="CV122" s="69">
        <v>0</v>
      </c>
      <c r="CW122" s="69">
        <v>0</v>
      </c>
      <c r="CZ122" s="69">
        <v>0</v>
      </c>
      <c r="DA122" s="69">
        <v>0</v>
      </c>
      <c r="DB122" s="69">
        <v>0</v>
      </c>
      <c r="DC122" s="69">
        <v>0</v>
      </c>
      <c r="DD122" s="69">
        <v>0</v>
      </c>
      <c r="DE122" s="69">
        <v>0</v>
      </c>
      <c r="DF122" s="69">
        <v>0</v>
      </c>
      <c r="DG122" s="69">
        <v>1</v>
      </c>
      <c r="DI122" s="69" t="e">
        <f>INDEX(Sheet3!$E$78:$E$1130,MATCH(A122,Sheet3!$D$78:$D$1130,0))</f>
        <v>#N/A</v>
      </c>
      <c r="DJ122" s="69" t="str">
        <f t="shared" si="2"/>
        <v>skill_icons.ps_firearm</v>
      </c>
      <c r="DK122" s="69" t="s">
        <v>548</v>
      </c>
      <c r="DL122" s="69"/>
      <c r="DM122" s="94" t="s">
        <v>552</v>
      </c>
      <c r="DN122" s="69" t="str">
        <f>"造成["&amp;INDEX(Sheet5!$L$2:$L$11,MATCH(BL122,Sheet5!$J$2:$J$11,0))&amp;":"&amp;BR122&amp;"*"&amp;BS122/1000&amp;"]"&amp;INDEX(Sheet5!$I$2:$I$4,MATCH(BR122,Sheet5!$H$2:$H$4,0))&amp;"的"&amp;INDEX(Sheet5!$K$2:$K$11,MATCH(BL122,Sheet5!$J$2:$J$11,0))</f>
        <v>造成[ui.cs_orange:203*1.2]的物理伤害。</v>
      </c>
      <c r="DO122" s="94"/>
      <c r="DP122" s="94"/>
      <c r="DQ122" s="94"/>
      <c r="DR122" s="69" t="e">
        <f t="shared" si="10"/>
        <v>#N/A</v>
      </c>
      <c r="DS122" s="90">
        <f>MATCH(A122,Sheet5!D:D,0)</f>
        <v>251</v>
      </c>
      <c r="DT122" s="94" t="e">
        <f>MATCH(A122,Sheet5!F:F,0)</f>
        <v>#N/A</v>
      </c>
      <c r="DU122" s="69">
        <v>0</v>
      </c>
      <c r="DV122" s="69">
        <v>0</v>
      </c>
      <c r="DW122" s="69">
        <v>0</v>
      </c>
      <c r="DX122" s="69">
        <v>0</v>
      </c>
      <c r="DY122" s="69">
        <v>0</v>
      </c>
    </row>
    <row r="123" spans="1:129" ht="14.25">
      <c r="A123" s="69">
        <v>19005</v>
      </c>
      <c r="B123" s="69">
        <v>0</v>
      </c>
      <c r="C123" s="69">
        <v>1</v>
      </c>
      <c r="D123" s="78" t="s">
        <v>553</v>
      </c>
      <c r="E123" s="78"/>
      <c r="F123" s="69" t="s">
        <v>326</v>
      </c>
      <c r="G123" s="69">
        <v>0</v>
      </c>
      <c r="H123" s="69" t="s">
        <v>525</v>
      </c>
      <c r="I123" s="69">
        <v>0</v>
      </c>
      <c r="J123" s="69">
        <v>333</v>
      </c>
      <c r="K123" s="69">
        <v>500</v>
      </c>
      <c r="L123" s="69" t="s">
        <v>526</v>
      </c>
      <c r="M123" s="69">
        <v>394</v>
      </c>
      <c r="N123" s="69" t="s">
        <v>437</v>
      </c>
      <c r="O123" s="69">
        <v>0</v>
      </c>
      <c r="P123" s="69">
        <v>1</v>
      </c>
      <c r="Q123" s="69">
        <v>0</v>
      </c>
      <c r="R123" s="69">
        <f t="shared" ref="R123:R131" si="12">IF(S123&gt;0,2,1)</f>
        <v>1</v>
      </c>
      <c r="S123" s="69">
        <v>0</v>
      </c>
      <c r="T123" s="69">
        <v>0</v>
      </c>
      <c r="U123" s="69">
        <v>0</v>
      </c>
      <c r="V123" s="69">
        <v>0</v>
      </c>
      <c r="W123" s="69">
        <v>0</v>
      </c>
      <c r="X123" s="69">
        <v>0</v>
      </c>
      <c r="Y123" s="69">
        <v>0</v>
      </c>
      <c r="Z123" s="69">
        <v>2000</v>
      </c>
      <c r="AA123" s="69">
        <v>2</v>
      </c>
      <c r="AB123" s="69">
        <v>31</v>
      </c>
      <c r="AC123" s="69">
        <v>0</v>
      </c>
      <c r="AD123" s="69">
        <v>0</v>
      </c>
      <c r="AE123" s="69">
        <v>0</v>
      </c>
      <c r="AF123" s="69">
        <v>1</v>
      </c>
      <c r="AG123" s="69">
        <v>0</v>
      </c>
      <c r="AH123" s="69">
        <v>10</v>
      </c>
      <c r="AI123" s="69">
        <v>395</v>
      </c>
      <c r="AJ123" s="69">
        <v>1</v>
      </c>
      <c r="AK123" s="69">
        <v>0</v>
      </c>
      <c r="AL123" s="69">
        <v>0</v>
      </c>
      <c r="AM123" s="69">
        <v>1</v>
      </c>
      <c r="AN123" s="69">
        <v>1</v>
      </c>
      <c r="AO123" s="69">
        <v>1</v>
      </c>
      <c r="AP123" s="69">
        <v>1</v>
      </c>
      <c r="AQ123" s="84">
        <v>20</v>
      </c>
      <c r="AR123" s="69">
        <v>2</v>
      </c>
      <c r="AS123" s="69">
        <v>0</v>
      </c>
      <c r="AT123" s="69">
        <v>0</v>
      </c>
      <c r="AU123" s="69" t="s">
        <v>528</v>
      </c>
      <c r="AV123" s="69">
        <v>0</v>
      </c>
      <c r="AW123" s="69">
        <v>0</v>
      </c>
      <c r="AX123" s="69">
        <v>0</v>
      </c>
      <c r="AY123" s="69">
        <v>0</v>
      </c>
      <c r="AZ123" s="69">
        <v>0</v>
      </c>
      <c r="BA123" s="69">
        <v>0</v>
      </c>
      <c r="BB123" s="69">
        <v>0</v>
      </c>
      <c r="BC123" s="69">
        <v>0</v>
      </c>
      <c r="BD123" s="69">
        <v>0</v>
      </c>
      <c r="BE123" s="69">
        <v>0</v>
      </c>
      <c r="BF123" s="69">
        <v>0</v>
      </c>
      <c r="BG123" s="69">
        <v>0</v>
      </c>
      <c r="BH123" s="69">
        <v>0</v>
      </c>
      <c r="BI123" s="69" t="s">
        <v>529</v>
      </c>
      <c r="BK123" s="69">
        <v>3</v>
      </c>
      <c r="BL123" s="69">
        <v>2</v>
      </c>
      <c r="BM123" s="69">
        <v>2</v>
      </c>
      <c r="BN123" s="69">
        <v>31</v>
      </c>
      <c r="BO123" s="89">
        <v>0</v>
      </c>
      <c r="BP123" s="69">
        <v>2</v>
      </c>
      <c r="BQ123" s="69">
        <v>5</v>
      </c>
      <c r="BR123" s="69">
        <v>203</v>
      </c>
      <c r="BS123" s="69">
        <v>1000</v>
      </c>
      <c r="BT123" s="69">
        <v>0</v>
      </c>
      <c r="BU123" s="69">
        <v>0</v>
      </c>
      <c r="BV123" s="69">
        <v>1000</v>
      </c>
      <c r="BW123" s="69">
        <v>396</v>
      </c>
      <c r="BX123" s="69" t="s">
        <v>438</v>
      </c>
      <c r="BY123" s="69">
        <v>0</v>
      </c>
      <c r="BZ123" s="69">
        <v>0</v>
      </c>
      <c r="CA123" s="69">
        <v>31</v>
      </c>
      <c r="CB123" s="89">
        <v>0</v>
      </c>
      <c r="CC123" s="69">
        <v>0</v>
      </c>
      <c r="CD123" s="69">
        <v>0</v>
      </c>
      <c r="CE123" s="69">
        <v>0</v>
      </c>
      <c r="CF123" s="69">
        <v>0</v>
      </c>
      <c r="CG123" s="69">
        <v>0</v>
      </c>
      <c r="CH123" s="69">
        <v>0</v>
      </c>
      <c r="CI123" s="69">
        <v>0</v>
      </c>
      <c r="CJ123" s="69">
        <v>0</v>
      </c>
      <c r="CL123" s="69">
        <v>0</v>
      </c>
      <c r="CM123" s="69">
        <v>0</v>
      </c>
      <c r="CN123" s="69">
        <v>0</v>
      </c>
      <c r="CO123" s="89">
        <v>0</v>
      </c>
      <c r="CP123" s="69">
        <v>0</v>
      </c>
      <c r="CQ123" s="69">
        <v>0</v>
      </c>
      <c r="CR123" s="69">
        <v>0</v>
      </c>
      <c r="CS123" s="69">
        <v>0</v>
      </c>
      <c r="CT123" s="69">
        <v>0</v>
      </c>
      <c r="CU123" s="69">
        <v>0</v>
      </c>
      <c r="CV123" s="69">
        <v>0</v>
      </c>
      <c r="CW123" s="69">
        <v>0</v>
      </c>
      <c r="CZ123" s="69">
        <v>0</v>
      </c>
      <c r="DA123" s="69">
        <v>0</v>
      </c>
      <c r="DB123" s="69">
        <v>0</v>
      </c>
      <c r="DC123" s="69">
        <v>0</v>
      </c>
      <c r="DD123" s="69">
        <v>0</v>
      </c>
      <c r="DE123" s="69">
        <v>0</v>
      </c>
      <c r="DF123" s="69">
        <v>0</v>
      </c>
      <c r="DG123" s="69">
        <v>1</v>
      </c>
      <c r="DI123" s="69" t="e">
        <f>INDEX(Sheet3!$E$78:$E$1130,MATCH(A123,Sheet3!$D$78:$D$1130,0))</f>
        <v>#N/A</v>
      </c>
      <c r="DJ123" s="69" t="str">
        <f t="shared" si="2"/>
        <v>item.ps_skill_10061</v>
      </c>
      <c r="DK123" s="69" t="s">
        <v>554</v>
      </c>
      <c r="DL123" s="69"/>
      <c r="DM123" s="69" t="s">
        <v>239</v>
      </c>
      <c r="DN123" s="69" t="str">
        <f>"造成["&amp;INDEX(Sheet5!$L$2:$L$11,MATCH(BL123,Sheet5!$J$2:$J$11,0))&amp;":"&amp;BR123&amp;"*"&amp;BS123/1000&amp;"]"&amp;INDEX(Sheet5!$I$2:$I$4,MATCH(BR123,Sheet5!$H$2:$H$4,0))&amp;"的"&amp;INDEX(Sheet5!$K$2:$K$11,MATCH(BL123,Sheet5!$J$2:$J$11,0))</f>
        <v>造成[ui.cs_orange:203*1]的物理伤害。</v>
      </c>
      <c r="DO123" s="69"/>
      <c r="DP123" s="69"/>
      <c r="DQ123" s="69"/>
      <c r="DR123" s="69" t="e">
        <f t="shared" si="10"/>
        <v>#N/A</v>
      </c>
      <c r="DS123" s="90">
        <f>MATCH(A123,Sheet5!D:D,0)</f>
        <v>630</v>
      </c>
      <c r="DT123" s="94" t="e">
        <f>MATCH(A123,Sheet5!F:F,0)</f>
        <v>#N/A</v>
      </c>
      <c r="DU123" s="69">
        <v>0</v>
      </c>
      <c r="DV123" s="69">
        <v>0</v>
      </c>
      <c r="DW123" s="69">
        <v>0</v>
      </c>
      <c r="DX123" s="69">
        <v>0</v>
      </c>
      <c r="DY123" s="69">
        <v>0</v>
      </c>
    </row>
    <row r="124" spans="1:129" ht="14.25">
      <c r="A124" s="69">
        <v>19006</v>
      </c>
      <c r="B124" s="69">
        <v>0</v>
      </c>
      <c r="C124" s="69">
        <v>1</v>
      </c>
      <c r="D124" s="78" t="s">
        <v>555</v>
      </c>
      <c r="E124" s="78" t="s">
        <v>541</v>
      </c>
      <c r="F124" s="69" t="s">
        <v>326</v>
      </c>
      <c r="G124" s="69">
        <v>0</v>
      </c>
      <c r="H124" s="69" t="s">
        <v>543</v>
      </c>
      <c r="I124" s="69">
        <v>0</v>
      </c>
      <c r="J124" s="69">
        <v>396</v>
      </c>
      <c r="K124" s="69">
        <v>500</v>
      </c>
      <c r="L124" s="69" t="s">
        <v>544</v>
      </c>
      <c r="M124" s="69">
        <v>0</v>
      </c>
      <c r="N124" s="69" t="s">
        <v>556</v>
      </c>
      <c r="O124" s="69">
        <v>0</v>
      </c>
      <c r="P124" s="69">
        <v>2</v>
      </c>
      <c r="Q124" s="69">
        <v>0</v>
      </c>
      <c r="R124" s="69">
        <f t="shared" si="12"/>
        <v>1</v>
      </c>
      <c r="S124" s="69">
        <v>0</v>
      </c>
      <c r="T124" s="69">
        <v>0</v>
      </c>
      <c r="U124" s="69">
        <v>0</v>
      </c>
      <c r="V124" s="69">
        <v>0</v>
      </c>
      <c r="W124" s="69">
        <v>0</v>
      </c>
      <c r="X124" s="69">
        <v>0</v>
      </c>
      <c r="Y124" s="69">
        <v>0</v>
      </c>
      <c r="Z124" s="69">
        <v>760</v>
      </c>
      <c r="AA124" s="69">
        <v>2</v>
      </c>
      <c r="AB124" s="69">
        <v>31</v>
      </c>
      <c r="AC124" s="69">
        <v>0</v>
      </c>
      <c r="AD124" s="69">
        <v>0</v>
      </c>
      <c r="AE124" s="69">
        <v>0</v>
      </c>
      <c r="AF124" s="69">
        <v>1</v>
      </c>
      <c r="AG124" s="69">
        <v>0</v>
      </c>
      <c r="AH124" s="69">
        <v>10</v>
      </c>
      <c r="AI124" s="69">
        <v>459</v>
      </c>
      <c r="AJ124" s="69">
        <v>1</v>
      </c>
      <c r="AK124" s="69">
        <v>0</v>
      </c>
      <c r="AL124" s="69">
        <v>0</v>
      </c>
      <c r="AM124" s="69">
        <v>1</v>
      </c>
      <c r="AN124" s="69">
        <v>1</v>
      </c>
      <c r="AO124" s="69">
        <v>1</v>
      </c>
      <c r="AP124" s="69">
        <v>0.5</v>
      </c>
      <c r="AQ124" s="84">
        <v>17</v>
      </c>
      <c r="AR124" s="69">
        <v>2</v>
      </c>
      <c r="AS124" s="69">
        <v>0</v>
      </c>
      <c r="AT124" s="69">
        <v>0</v>
      </c>
      <c r="AU124" s="69">
        <v>0</v>
      </c>
      <c r="AV124" s="69">
        <v>0</v>
      </c>
      <c r="AW124" s="69">
        <v>0</v>
      </c>
      <c r="AX124" s="69">
        <v>0</v>
      </c>
      <c r="AY124" s="69">
        <v>0</v>
      </c>
      <c r="AZ124" s="69">
        <v>0</v>
      </c>
      <c r="BA124" s="69">
        <v>0</v>
      </c>
      <c r="BB124" s="69">
        <v>0</v>
      </c>
      <c r="BC124" s="69">
        <v>0</v>
      </c>
      <c r="BD124" s="69">
        <v>0</v>
      </c>
      <c r="BE124" s="69">
        <v>0</v>
      </c>
      <c r="BF124" s="69">
        <v>0</v>
      </c>
      <c r="BG124" s="69">
        <v>0</v>
      </c>
      <c r="BH124" s="69">
        <v>0</v>
      </c>
      <c r="BK124" s="69">
        <v>3</v>
      </c>
      <c r="BL124" s="69">
        <v>2</v>
      </c>
      <c r="BM124" s="69">
        <v>2</v>
      </c>
      <c r="BN124" s="69">
        <v>31</v>
      </c>
      <c r="BO124" s="89">
        <v>0</v>
      </c>
      <c r="BP124" s="69">
        <v>1</v>
      </c>
      <c r="BQ124" s="69">
        <v>1</v>
      </c>
      <c r="BR124" s="69">
        <v>203</v>
      </c>
      <c r="BS124" s="69">
        <v>1200</v>
      </c>
      <c r="BT124" s="69">
        <v>0</v>
      </c>
      <c r="BU124" s="69">
        <v>0</v>
      </c>
      <c r="BV124" s="69">
        <v>1000</v>
      </c>
      <c r="BW124" s="69">
        <v>460</v>
      </c>
      <c r="BX124" s="69" t="s">
        <v>557</v>
      </c>
      <c r="BY124" s="69">
        <v>0</v>
      </c>
      <c r="BZ124" s="69">
        <v>0</v>
      </c>
      <c r="CA124" s="69">
        <v>31</v>
      </c>
      <c r="CB124" s="89">
        <v>0</v>
      </c>
      <c r="CC124" s="69">
        <v>0</v>
      </c>
      <c r="CD124" s="69">
        <v>0</v>
      </c>
      <c r="CE124" s="69">
        <v>0</v>
      </c>
      <c r="CF124" s="69">
        <v>0</v>
      </c>
      <c r="CG124" s="69">
        <v>0</v>
      </c>
      <c r="CH124" s="69">
        <v>0</v>
      </c>
      <c r="CI124" s="69">
        <v>0</v>
      </c>
      <c r="CJ124" s="69">
        <v>0</v>
      </c>
      <c r="CL124" s="69">
        <v>0</v>
      </c>
      <c r="CM124" s="69">
        <v>0</v>
      </c>
      <c r="CN124" s="69">
        <v>0</v>
      </c>
      <c r="CO124" s="89">
        <v>0</v>
      </c>
      <c r="CP124" s="69">
        <v>0</v>
      </c>
      <c r="CQ124" s="69">
        <v>0</v>
      </c>
      <c r="CR124" s="69">
        <v>0</v>
      </c>
      <c r="CS124" s="69">
        <v>0</v>
      </c>
      <c r="CT124" s="69">
        <v>0</v>
      </c>
      <c r="CU124" s="69">
        <v>0</v>
      </c>
      <c r="CV124" s="69">
        <v>0</v>
      </c>
      <c r="CW124" s="69">
        <v>0</v>
      </c>
      <c r="CZ124" s="69">
        <v>0</v>
      </c>
      <c r="DA124" s="69">
        <v>0</v>
      </c>
      <c r="DB124" s="69">
        <v>0</v>
      </c>
      <c r="DC124" s="69">
        <v>0</v>
      </c>
      <c r="DD124" s="69">
        <v>0</v>
      </c>
      <c r="DE124" s="69">
        <v>0</v>
      </c>
      <c r="DF124" s="69">
        <v>0</v>
      </c>
      <c r="DG124" s="69">
        <v>1</v>
      </c>
      <c r="DI124" s="69" t="e">
        <f>INDEX(Sheet3!$E$78:$E$1130,MATCH(A124,Sheet3!$D$78:$D$1130,0))</f>
        <v>#N/A</v>
      </c>
      <c r="DJ124" s="69" t="str">
        <f t="shared" si="2"/>
        <v>item.ps_skill_10061</v>
      </c>
      <c r="DK124" s="69" t="s">
        <v>558</v>
      </c>
      <c r="DL124" s="69"/>
      <c r="DM124" s="69" t="s">
        <v>549</v>
      </c>
      <c r="DN124" s="69" t="str">
        <f>"造成["&amp;INDEX(Sheet5!$L$2:$L$11,MATCH(BL124,Sheet5!$J$2:$J$11,0))&amp;":"&amp;BR124&amp;"*"&amp;BS124/1000&amp;"]"&amp;INDEX(Sheet5!$I$2:$I$4,MATCH(BR124,Sheet5!$H$2:$H$4,0))&amp;"的"&amp;INDEX(Sheet5!$K$2:$K$11,MATCH(BL124,Sheet5!$J$2:$J$11,0))</f>
        <v>造成[ui.cs_orange:203*1.2]的物理伤害。</v>
      </c>
      <c r="DO124" s="69"/>
      <c r="DP124" s="69"/>
      <c r="DQ124" s="69"/>
      <c r="DR124" s="69" t="e">
        <f t="shared" si="10"/>
        <v>#N/A</v>
      </c>
      <c r="DS124" s="90">
        <f>MATCH(A124,Sheet5!D:D,0)</f>
        <v>633</v>
      </c>
      <c r="DT124" s="94" t="e">
        <f>MATCH(A124,Sheet5!F:F,0)</f>
        <v>#N/A</v>
      </c>
      <c r="DU124" s="69">
        <v>0</v>
      </c>
      <c r="DV124" s="69">
        <v>0</v>
      </c>
      <c r="DW124" s="69">
        <v>0</v>
      </c>
      <c r="DX124" s="69">
        <v>0</v>
      </c>
      <c r="DY124" s="69">
        <v>0</v>
      </c>
    </row>
    <row r="125" spans="1:129" ht="14.25">
      <c r="A125" s="69">
        <v>19008</v>
      </c>
      <c r="B125" s="69">
        <v>0</v>
      </c>
      <c r="C125" s="69">
        <v>1</v>
      </c>
      <c r="D125" s="78" t="s">
        <v>559</v>
      </c>
      <c r="E125" s="78"/>
      <c r="F125" s="69" t="s">
        <v>326</v>
      </c>
      <c r="G125" s="69">
        <v>0</v>
      </c>
      <c r="H125" s="69" t="s">
        <v>543</v>
      </c>
      <c r="I125" s="69">
        <v>0</v>
      </c>
      <c r="J125" s="69">
        <v>396</v>
      </c>
      <c r="K125" s="69">
        <v>500</v>
      </c>
      <c r="L125" s="69" t="s">
        <v>544</v>
      </c>
      <c r="M125" s="69">
        <v>541</v>
      </c>
      <c r="N125" s="69" t="s">
        <v>556</v>
      </c>
      <c r="O125" s="69">
        <v>0</v>
      </c>
      <c r="P125" s="69">
        <v>1</v>
      </c>
      <c r="Q125" s="69">
        <v>0</v>
      </c>
      <c r="R125" s="69">
        <f t="shared" ref="R125" si="13">IF(S125&gt;0,2,1)</f>
        <v>1</v>
      </c>
      <c r="S125" s="69">
        <v>0</v>
      </c>
      <c r="T125" s="69">
        <v>0</v>
      </c>
      <c r="U125" s="69">
        <v>0</v>
      </c>
      <c r="V125" s="69">
        <v>0</v>
      </c>
      <c r="W125" s="69">
        <v>0</v>
      </c>
      <c r="X125" s="69">
        <v>0</v>
      </c>
      <c r="Y125" s="69">
        <v>0</v>
      </c>
      <c r="Z125" s="69">
        <v>1500</v>
      </c>
      <c r="AA125" s="69">
        <v>2</v>
      </c>
      <c r="AB125" s="69">
        <v>31</v>
      </c>
      <c r="AC125" s="69">
        <v>0</v>
      </c>
      <c r="AD125" s="69">
        <v>0</v>
      </c>
      <c r="AE125" s="69">
        <v>0</v>
      </c>
      <c r="AF125" s="69">
        <v>1</v>
      </c>
      <c r="AG125" s="69">
        <v>0</v>
      </c>
      <c r="AH125" s="69">
        <v>10</v>
      </c>
      <c r="AI125" s="69">
        <v>542</v>
      </c>
      <c r="AJ125" s="69">
        <v>1</v>
      </c>
      <c r="AK125" s="69">
        <v>0</v>
      </c>
      <c r="AL125" s="69">
        <v>0</v>
      </c>
      <c r="AM125" s="69">
        <v>1</v>
      </c>
      <c r="AN125" s="69">
        <v>1</v>
      </c>
      <c r="AO125" s="69">
        <v>1</v>
      </c>
      <c r="AP125" s="69">
        <v>0.5</v>
      </c>
      <c r="AQ125" s="84">
        <v>20</v>
      </c>
      <c r="AR125" s="69">
        <v>2</v>
      </c>
      <c r="AS125" s="69">
        <v>0</v>
      </c>
      <c r="AT125" s="69">
        <v>0</v>
      </c>
      <c r="AU125" s="69" t="s">
        <v>528</v>
      </c>
      <c r="AV125" s="69">
        <v>0</v>
      </c>
      <c r="AW125" s="69">
        <v>0</v>
      </c>
      <c r="AX125" s="69">
        <v>0</v>
      </c>
      <c r="AY125" s="69">
        <v>0</v>
      </c>
      <c r="AZ125" s="69">
        <v>0</v>
      </c>
      <c r="BA125" s="69">
        <v>0</v>
      </c>
      <c r="BB125" s="69">
        <v>0</v>
      </c>
      <c r="BC125" s="69">
        <v>0</v>
      </c>
      <c r="BD125" s="69">
        <v>0</v>
      </c>
      <c r="BE125" s="69">
        <v>0</v>
      </c>
      <c r="BF125" s="69">
        <v>0</v>
      </c>
      <c r="BG125" s="69">
        <v>0</v>
      </c>
      <c r="BH125" s="69">
        <v>0</v>
      </c>
      <c r="BI125" s="69" t="s">
        <v>529</v>
      </c>
      <c r="BK125" s="69">
        <v>3</v>
      </c>
      <c r="BL125" s="69">
        <v>2</v>
      </c>
      <c r="BM125" s="69">
        <v>2</v>
      </c>
      <c r="BN125" s="69">
        <v>31</v>
      </c>
      <c r="BO125" s="89">
        <v>0</v>
      </c>
      <c r="BP125" s="69">
        <v>2</v>
      </c>
      <c r="BQ125" s="69">
        <v>5</v>
      </c>
      <c r="BR125" s="69">
        <v>203</v>
      </c>
      <c r="BS125" s="69">
        <v>1000</v>
      </c>
      <c r="BT125" s="69">
        <v>0</v>
      </c>
      <c r="BU125" s="69">
        <v>0</v>
      </c>
      <c r="BV125" s="69">
        <v>1000</v>
      </c>
      <c r="BW125" s="69">
        <v>543</v>
      </c>
      <c r="BX125" s="69" t="s">
        <v>438</v>
      </c>
      <c r="BY125" s="69">
        <v>0</v>
      </c>
      <c r="BZ125" s="69">
        <v>0</v>
      </c>
      <c r="CA125" s="69">
        <v>31</v>
      </c>
      <c r="CB125" s="89">
        <v>0</v>
      </c>
      <c r="CC125" s="69">
        <v>0</v>
      </c>
      <c r="CD125" s="69">
        <v>0</v>
      </c>
      <c r="CE125" s="69">
        <v>0</v>
      </c>
      <c r="CF125" s="69">
        <v>0</v>
      </c>
      <c r="CG125" s="69">
        <v>0</v>
      </c>
      <c r="CH125" s="69">
        <v>0</v>
      </c>
      <c r="CI125" s="69">
        <v>0</v>
      </c>
      <c r="CJ125" s="69">
        <v>0</v>
      </c>
      <c r="CL125" s="69">
        <v>0</v>
      </c>
      <c r="CM125" s="69">
        <v>0</v>
      </c>
      <c r="CN125" s="69">
        <v>0</v>
      </c>
      <c r="CO125" s="89">
        <v>0</v>
      </c>
      <c r="CP125" s="69">
        <v>0</v>
      </c>
      <c r="CQ125" s="69">
        <v>0</v>
      </c>
      <c r="CR125" s="69">
        <v>0</v>
      </c>
      <c r="CS125" s="69">
        <v>0</v>
      </c>
      <c r="CT125" s="69">
        <v>0</v>
      </c>
      <c r="CU125" s="69">
        <v>0</v>
      </c>
      <c r="CV125" s="69">
        <v>0</v>
      </c>
      <c r="CW125" s="69">
        <v>0</v>
      </c>
      <c r="CZ125" s="69">
        <v>0</v>
      </c>
      <c r="DA125" s="69">
        <v>0</v>
      </c>
      <c r="DB125" s="69">
        <v>0</v>
      </c>
      <c r="DC125" s="69">
        <v>0</v>
      </c>
      <c r="DD125" s="69">
        <v>0</v>
      </c>
      <c r="DE125" s="69">
        <v>0</v>
      </c>
      <c r="DF125" s="69">
        <v>0</v>
      </c>
      <c r="DG125" s="69">
        <v>1</v>
      </c>
      <c r="DI125" s="69" t="e">
        <f>INDEX(Sheet3!$E$78:$E$1130,MATCH(A125,Sheet3!$D$78:$D$1130,0))</f>
        <v>#N/A</v>
      </c>
      <c r="DJ125" s="69" t="str">
        <f t="shared" ref="DJ125" si="14">IFERROR(DI125,F125)</f>
        <v>item.ps_skill_10061</v>
      </c>
      <c r="DK125" s="69" t="s">
        <v>560</v>
      </c>
      <c r="DL125" s="69"/>
      <c r="DM125" s="69" t="s">
        <v>239</v>
      </c>
      <c r="DN125" s="69" t="str">
        <f>"造成["&amp;INDEX(Sheet5!$L$2:$L$11,MATCH(BL125,Sheet5!$J$2:$J$11,0))&amp;":"&amp;BR125&amp;"*"&amp;BS125/1000&amp;"]"&amp;INDEX(Sheet5!$I$2:$I$4,MATCH(BR125,Sheet5!$H$2:$H$4,0))&amp;"的"&amp;INDEX(Sheet5!$K$2:$K$11,MATCH(BL125,Sheet5!$J$2:$J$11,0))</f>
        <v>造成[ui.cs_orange:203*1]的物理伤害。</v>
      </c>
      <c r="DO125" s="69"/>
      <c r="DP125" s="69"/>
      <c r="DQ125" s="69"/>
      <c r="DR125" s="69" t="e">
        <f t="shared" si="10"/>
        <v>#N/A</v>
      </c>
      <c r="DS125" s="90">
        <f>MATCH(A125,Sheet5!D:D,0)</f>
        <v>711</v>
      </c>
      <c r="DT125" s="94" t="e">
        <f>MATCH(A125,Sheet5!F:F,0)</f>
        <v>#N/A</v>
      </c>
      <c r="DU125" s="69">
        <v>0</v>
      </c>
      <c r="DV125" s="69">
        <v>0</v>
      </c>
      <c r="DW125" s="69">
        <v>0</v>
      </c>
      <c r="DX125" s="69">
        <v>0</v>
      </c>
      <c r="DY125" s="69">
        <v>0</v>
      </c>
    </row>
    <row r="126" spans="1:129" ht="14.25">
      <c r="A126" s="69">
        <v>19007</v>
      </c>
      <c r="B126" s="69">
        <v>0</v>
      </c>
      <c r="C126" s="69">
        <v>1</v>
      </c>
      <c r="D126" s="78" t="s">
        <v>561</v>
      </c>
      <c r="E126" s="78" t="s">
        <v>541</v>
      </c>
      <c r="F126" s="69" t="s">
        <v>326</v>
      </c>
      <c r="G126" s="69">
        <v>0</v>
      </c>
      <c r="H126" s="69" t="s">
        <v>543</v>
      </c>
      <c r="I126" s="69">
        <v>0</v>
      </c>
      <c r="J126" s="69">
        <v>396</v>
      </c>
      <c r="K126" s="69">
        <v>500</v>
      </c>
      <c r="L126" s="69" t="s">
        <v>544</v>
      </c>
      <c r="M126" s="69">
        <v>545</v>
      </c>
      <c r="N126" s="69" t="s">
        <v>556</v>
      </c>
      <c r="O126" s="69">
        <v>0</v>
      </c>
      <c r="P126" s="69">
        <v>2</v>
      </c>
      <c r="Q126" s="69">
        <v>0</v>
      </c>
      <c r="R126" s="69">
        <v>1</v>
      </c>
      <c r="S126" s="69">
        <v>0</v>
      </c>
      <c r="T126" s="69">
        <v>0</v>
      </c>
      <c r="U126" s="69">
        <v>0</v>
      </c>
      <c r="V126" s="69">
        <v>0</v>
      </c>
      <c r="W126" s="69">
        <v>0</v>
      </c>
      <c r="X126" s="69">
        <v>0</v>
      </c>
      <c r="Y126" s="69">
        <v>0</v>
      </c>
      <c r="Z126" s="69">
        <v>1300</v>
      </c>
      <c r="AA126" s="69">
        <v>2</v>
      </c>
      <c r="AB126" s="69">
        <v>31</v>
      </c>
      <c r="AC126" s="69">
        <v>0</v>
      </c>
      <c r="AD126" s="69">
        <v>0</v>
      </c>
      <c r="AE126" s="69">
        <v>0</v>
      </c>
      <c r="AF126" s="69">
        <v>1</v>
      </c>
      <c r="AG126" s="69">
        <v>0</v>
      </c>
      <c r="AH126" s="69">
        <v>10</v>
      </c>
      <c r="AI126" s="69">
        <v>546</v>
      </c>
      <c r="AJ126" s="69">
        <v>1</v>
      </c>
      <c r="AK126" s="69">
        <v>0</v>
      </c>
      <c r="AL126" s="69">
        <v>0</v>
      </c>
      <c r="AM126" s="69">
        <v>1</v>
      </c>
      <c r="AN126" s="69">
        <v>1</v>
      </c>
      <c r="AO126" s="69">
        <v>1</v>
      </c>
      <c r="AP126" s="69">
        <v>0.5</v>
      </c>
      <c r="AQ126" s="84">
        <v>15</v>
      </c>
      <c r="AR126" s="69">
        <v>2</v>
      </c>
      <c r="AS126" s="69">
        <v>0</v>
      </c>
      <c r="AT126" s="69">
        <v>0</v>
      </c>
      <c r="AU126" s="69">
        <v>0</v>
      </c>
      <c r="AV126" s="69">
        <v>0</v>
      </c>
      <c r="AW126" s="69">
        <v>0</v>
      </c>
      <c r="AX126" s="69">
        <v>0</v>
      </c>
      <c r="AY126" s="69">
        <v>0</v>
      </c>
      <c r="AZ126" s="69">
        <v>0</v>
      </c>
      <c r="BA126" s="69">
        <v>0</v>
      </c>
      <c r="BB126" s="69">
        <v>0</v>
      </c>
      <c r="BC126" s="69">
        <v>0</v>
      </c>
      <c r="BD126" s="69">
        <v>0</v>
      </c>
      <c r="BE126" s="69">
        <v>0</v>
      </c>
      <c r="BF126" s="69">
        <v>0</v>
      </c>
      <c r="BG126" s="69">
        <v>0</v>
      </c>
      <c r="BH126" s="69">
        <v>0</v>
      </c>
      <c r="BK126" s="69">
        <v>3</v>
      </c>
      <c r="BL126" s="69">
        <v>2</v>
      </c>
      <c r="BM126" s="69">
        <v>2</v>
      </c>
      <c r="BN126" s="69">
        <v>31</v>
      </c>
      <c r="BO126" s="89" t="s">
        <v>313</v>
      </c>
      <c r="BP126" s="69">
        <v>1</v>
      </c>
      <c r="BQ126" s="69">
        <v>1</v>
      </c>
      <c r="BR126" s="69">
        <v>203</v>
      </c>
      <c r="BS126" s="69">
        <v>800</v>
      </c>
      <c r="BT126" s="69">
        <v>0</v>
      </c>
      <c r="BU126" s="69">
        <v>0</v>
      </c>
      <c r="BV126" s="69">
        <v>1000</v>
      </c>
      <c r="BW126" s="69">
        <v>547</v>
      </c>
      <c r="BX126" s="69" t="s">
        <v>557</v>
      </c>
      <c r="BY126" s="69">
        <v>10</v>
      </c>
      <c r="BZ126" s="69">
        <v>2</v>
      </c>
      <c r="CA126" s="69">
        <v>31</v>
      </c>
      <c r="CB126" s="89" t="s">
        <v>313</v>
      </c>
      <c r="CC126" s="69">
        <v>1</v>
      </c>
      <c r="CD126" s="69">
        <v>1</v>
      </c>
      <c r="CE126" s="69">
        <v>1</v>
      </c>
      <c r="CF126" s="69">
        <v>11066</v>
      </c>
      <c r="CG126" s="69">
        <v>0</v>
      </c>
      <c r="CH126" s="69">
        <v>0</v>
      </c>
      <c r="CI126" s="69">
        <v>1000</v>
      </c>
      <c r="CJ126" s="69">
        <v>0</v>
      </c>
      <c r="CL126" s="69">
        <v>0</v>
      </c>
      <c r="CM126" s="69">
        <v>0</v>
      </c>
      <c r="CN126" s="69">
        <v>0</v>
      </c>
      <c r="CO126" s="89" t="s">
        <v>313</v>
      </c>
      <c r="CP126" s="69">
        <v>0</v>
      </c>
      <c r="CQ126" s="69">
        <v>0</v>
      </c>
      <c r="CR126" s="69">
        <v>0</v>
      </c>
      <c r="CS126" s="69">
        <v>0</v>
      </c>
      <c r="CT126" s="69">
        <v>0</v>
      </c>
      <c r="CU126" s="69">
        <v>0</v>
      </c>
      <c r="CV126" s="69">
        <v>0</v>
      </c>
      <c r="CW126" s="69">
        <v>0</v>
      </c>
      <c r="CZ126" s="69">
        <v>0</v>
      </c>
      <c r="DA126" s="69">
        <v>0</v>
      </c>
      <c r="DB126" s="69">
        <v>0</v>
      </c>
      <c r="DC126" s="69">
        <v>0</v>
      </c>
      <c r="DD126" s="69">
        <v>0</v>
      </c>
      <c r="DE126" s="69">
        <v>0</v>
      </c>
      <c r="DF126" s="69">
        <v>0</v>
      </c>
      <c r="DG126" s="69">
        <v>1</v>
      </c>
      <c r="DI126" s="69" t="e">
        <v>#N/A</v>
      </c>
      <c r="DJ126" s="69" t="s">
        <v>326</v>
      </c>
      <c r="DK126" s="69" t="s">
        <v>562</v>
      </c>
      <c r="DL126" s="69"/>
      <c r="DM126" s="69" t="s">
        <v>549</v>
      </c>
      <c r="DN126" s="69" t="str">
        <f>"造成["&amp;INDEX(Sheet5!$L$2:$L$11,MATCH(BL126,Sheet5!$J$2:$J$11,0))&amp;":"&amp;BR126&amp;"*"&amp;BS126/1000&amp;"]"&amp;INDEX(Sheet5!$I$2:$I$4,MATCH(BR126,Sheet5!$H$2:$H$4,0))&amp;"的"&amp;INDEX(Sheet5!$K$2:$K$11,MATCH(BL126,Sheet5!$J$2:$J$11,0))</f>
        <v>造成[ui.cs_orange:203*0.8]的物理伤害。</v>
      </c>
      <c r="DO126" s="69"/>
      <c r="DP126" s="69"/>
      <c r="DQ126" s="69"/>
      <c r="DR126" s="69" t="e">
        <f t="shared" si="10"/>
        <v>#N/A</v>
      </c>
      <c r="DS126" s="90">
        <f>MATCH(A126,Sheet5!D:D,0)</f>
        <v>699</v>
      </c>
      <c r="DT126" s="94" t="e">
        <f>MATCH(A126,Sheet5!F:F,0)</f>
        <v>#N/A</v>
      </c>
      <c r="DU126" s="69">
        <v>0</v>
      </c>
      <c r="DV126" s="69">
        <v>0</v>
      </c>
      <c r="DW126" s="69">
        <v>0</v>
      </c>
      <c r="DX126" s="69">
        <v>0</v>
      </c>
      <c r="DY126" s="69">
        <v>0</v>
      </c>
    </row>
    <row r="127" spans="1:129" ht="14.25">
      <c r="A127" s="69">
        <v>19009</v>
      </c>
      <c r="B127" s="69">
        <v>0</v>
      </c>
      <c r="C127" s="69">
        <v>1</v>
      </c>
      <c r="D127" s="78" t="s">
        <v>524</v>
      </c>
      <c r="E127" s="78"/>
      <c r="F127" s="69" t="s">
        <v>326</v>
      </c>
      <c r="G127" s="69">
        <v>0</v>
      </c>
      <c r="H127" s="69" t="s">
        <v>525</v>
      </c>
      <c r="I127" s="69">
        <v>0</v>
      </c>
      <c r="J127" s="69">
        <v>333</v>
      </c>
      <c r="K127" s="69">
        <v>500</v>
      </c>
      <c r="L127" s="69" t="s">
        <v>526</v>
      </c>
      <c r="M127" s="69">
        <v>1185</v>
      </c>
      <c r="N127" s="69" t="s">
        <v>527</v>
      </c>
      <c r="O127" s="69">
        <v>0</v>
      </c>
      <c r="P127" s="69">
        <v>1</v>
      </c>
      <c r="Q127" s="69">
        <v>0</v>
      </c>
      <c r="R127" s="69">
        <f t="shared" ref="R127" si="15">IF(S127&gt;0,2,1)</f>
        <v>1</v>
      </c>
      <c r="S127" s="69">
        <v>0</v>
      </c>
      <c r="T127" s="69">
        <v>0</v>
      </c>
      <c r="U127" s="69">
        <v>0</v>
      </c>
      <c r="V127" s="69">
        <v>0</v>
      </c>
      <c r="W127" s="69">
        <v>0</v>
      </c>
      <c r="X127" s="69">
        <v>0</v>
      </c>
      <c r="Y127" s="69">
        <v>0</v>
      </c>
      <c r="Z127" s="69">
        <v>2000</v>
      </c>
      <c r="AA127" s="69">
        <v>2</v>
      </c>
      <c r="AB127" s="69">
        <v>31</v>
      </c>
      <c r="AC127" s="69">
        <v>0</v>
      </c>
      <c r="AD127" s="69">
        <v>0</v>
      </c>
      <c r="AE127" s="69">
        <v>0</v>
      </c>
      <c r="AF127" s="69">
        <v>1</v>
      </c>
      <c r="AG127" s="69">
        <v>0</v>
      </c>
      <c r="AH127" s="69">
        <v>10</v>
      </c>
      <c r="AI127" s="69">
        <v>1186</v>
      </c>
      <c r="AJ127" s="69">
        <v>1</v>
      </c>
      <c r="AK127" s="69">
        <v>0</v>
      </c>
      <c r="AL127" s="69">
        <v>0</v>
      </c>
      <c r="AM127" s="69">
        <v>1</v>
      </c>
      <c r="AN127" s="69">
        <v>1</v>
      </c>
      <c r="AO127" s="69">
        <v>1</v>
      </c>
      <c r="AP127" s="69">
        <v>1</v>
      </c>
      <c r="AQ127" s="84">
        <v>20</v>
      </c>
      <c r="AR127" s="69">
        <v>2</v>
      </c>
      <c r="AS127" s="69">
        <v>0</v>
      </c>
      <c r="AT127" s="69">
        <v>0</v>
      </c>
      <c r="AU127" s="69" t="s">
        <v>528</v>
      </c>
      <c r="AV127" s="69">
        <v>0</v>
      </c>
      <c r="AW127" s="69">
        <v>0</v>
      </c>
      <c r="AX127" s="69">
        <v>0</v>
      </c>
      <c r="AY127" s="69">
        <v>0</v>
      </c>
      <c r="AZ127" s="69">
        <v>0</v>
      </c>
      <c r="BA127" s="69">
        <v>0</v>
      </c>
      <c r="BB127" s="69">
        <v>0</v>
      </c>
      <c r="BC127" s="69">
        <v>0</v>
      </c>
      <c r="BD127" s="69">
        <v>0</v>
      </c>
      <c r="BE127" s="69">
        <v>0</v>
      </c>
      <c r="BF127" s="69">
        <v>0</v>
      </c>
      <c r="BG127" s="69">
        <v>0</v>
      </c>
      <c r="BH127" s="69">
        <v>0</v>
      </c>
      <c r="BI127" s="69" t="s">
        <v>563</v>
      </c>
      <c r="BK127" s="69">
        <v>3</v>
      </c>
      <c r="BL127" s="69">
        <v>2</v>
      </c>
      <c r="BM127" s="69">
        <v>2</v>
      </c>
      <c r="BN127" s="69">
        <v>31</v>
      </c>
      <c r="BO127" s="89">
        <v>0</v>
      </c>
      <c r="BP127" s="69">
        <v>2</v>
      </c>
      <c r="BQ127" s="69">
        <v>5</v>
      </c>
      <c r="BR127" s="69">
        <v>203</v>
      </c>
      <c r="BS127" s="69">
        <v>1000</v>
      </c>
      <c r="BT127" s="69">
        <v>0</v>
      </c>
      <c r="BU127" s="69">
        <v>0</v>
      </c>
      <c r="BV127" s="69">
        <v>1000</v>
      </c>
      <c r="BW127" s="69">
        <v>1187</v>
      </c>
      <c r="BX127" s="69" t="s">
        <v>530</v>
      </c>
      <c r="BY127" s="69">
        <v>0</v>
      </c>
      <c r="BZ127" s="69">
        <v>0</v>
      </c>
      <c r="CA127" s="69">
        <v>31</v>
      </c>
      <c r="CB127" s="89">
        <v>0</v>
      </c>
      <c r="CC127" s="69">
        <v>0</v>
      </c>
      <c r="CD127" s="69">
        <v>0</v>
      </c>
      <c r="CE127" s="69">
        <v>0</v>
      </c>
      <c r="CF127" s="69">
        <v>0</v>
      </c>
      <c r="CG127" s="69">
        <v>0</v>
      </c>
      <c r="CH127" s="69">
        <v>0</v>
      </c>
      <c r="CI127" s="69">
        <v>0</v>
      </c>
      <c r="CJ127" s="69">
        <v>0</v>
      </c>
      <c r="CL127" s="69">
        <v>0</v>
      </c>
      <c r="CM127" s="69">
        <v>0</v>
      </c>
      <c r="CN127" s="69">
        <v>0</v>
      </c>
      <c r="CO127" s="89">
        <v>0</v>
      </c>
      <c r="CP127" s="69">
        <v>0</v>
      </c>
      <c r="CQ127" s="69">
        <v>0</v>
      </c>
      <c r="CR127" s="69">
        <v>0</v>
      </c>
      <c r="CS127" s="69">
        <v>0</v>
      </c>
      <c r="CT127" s="69">
        <v>0</v>
      </c>
      <c r="CU127" s="69">
        <v>0</v>
      </c>
      <c r="CV127" s="69">
        <v>0</v>
      </c>
      <c r="CW127" s="69">
        <v>0</v>
      </c>
      <c r="CZ127" s="69">
        <v>0</v>
      </c>
      <c r="DA127" s="69">
        <v>0</v>
      </c>
      <c r="DB127" s="69">
        <v>0</v>
      </c>
      <c r="DC127" s="69">
        <v>0</v>
      </c>
      <c r="DD127" s="69">
        <v>0</v>
      </c>
      <c r="DE127" s="69">
        <v>0</v>
      </c>
      <c r="DF127" s="69">
        <v>0</v>
      </c>
      <c r="DG127" s="69">
        <v>1</v>
      </c>
      <c r="DI127" s="69" t="e">
        <f>INDEX(Sheet3!$E$78:$E$1130,MATCH(A127,Sheet3!$D$78:$D$1130,0))</f>
        <v>#N/A</v>
      </c>
      <c r="DJ127" s="69" t="str">
        <f t="shared" ref="DJ127" si="16">IFERROR(DI127,F127)</f>
        <v>item.ps_skill_10061</v>
      </c>
      <c r="DK127" s="69" t="s">
        <v>531</v>
      </c>
      <c r="DL127" s="69"/>
      <c r="DM127" s="69" t="s">
        <v>239</v>
      </c>
      <c r="DN127" s="69" t="str">
        <f>"造成["&amp;INDEX(Sheet5!$L$2:$L$11,MATCH(BL127,Sheet5!$J$2:$J$11,0))&amp;":"&amp;BR127&amp;"*"&amp;BS127/1000&amp;"]"&amp;INDEX(Sheet5!$I$2:$I$4,MATCH(BR127,Sheet5!$H$2:$H$4,0))&amp;"的"&amp;INDEX(Sheet5!$K$2:$K$11,MATCH(BL127,Sheet5!$J$2:$J$11,0))</f>
        <v>造成[ui.cs_orange:203*1]的物理伤害。</v>
      </c>
      <c r="DO127" s="69"/>
      <c r="DP127" s="69"/>
      <c r="DQ127" s="69"/>
      <c r="DR127" s="69" t="e">
        <f t="shared" si="10"/>
        <v>#N/A</v>
      </c>
      <c r="DS127" s="90">
        <f>MATCH(A127,Sheet5!D:D,0)</f>
        <v>789</v>
      </c>
      <c r="DT127" s="94" t="e">
        <f>MATCH(A127,Sheet5!F:F,0)</f>
        <v>#N/A</v>
      </c>
      <c r="DU127" s="69">
        <v>0</v>
      </c>
      <c r="DV127" s="69">
        <v>0</v>
      </c>
      <c r="DW127" s="69">
        <v>0</v>
      </c>
      <c r="DX127" s="69">
        <v>0</v>
      </c>
      <c r="DY127" s="69">
        <v>0</v>
      </c>
    </row>
    <row r="128" spans="1:129" ht="28.5">
      <c r="A128" s="69">
        <v>20001</v>
      </c>
      <c r="B128" s="69">
        <v>0</v>
      </c>
      <c r="C128" s="69">
        <v>1</v>
      </c>
      <c r="D128" s="78" t="s">
        <v>403</v>
      </c>
      <c r="E128" s="78" t="s">
        <v>564</v>
      </c>
      <c r="F128" s="69" t="s">
        <v>404</v>
      </c>
      <c r="G128" s="69">
        <v>1</v>
      </c>
      <c r="H128" s="69" t="s">
        <v>311</v>
      </c>
      <c r="I128" s="69">
        <v>0</v>
      </c>
      <c r="J128" s="69">
        <v>0</v>
      </c>
      <c r="K128" s="69">
        <v>2000</v>
      </c>
      <c r="M128" s="69">
        <v>8</v>
      </c>
      <c r="N128" s="69" t="s">
        <v>406</v>
      </c>
      <c r="O128" s="69">
        <v>0</v>
      </c>
      <c r="P128" s="69">
        <v>1</v>
      </c>
      <c r="Q128" s="69">
        <v>0</v>
      </c>
      <c r="R128" s="69">
        <f t="shared" si="12"/>
        <v>1</v>
      </c>
      <c r="S128" s="69">
        <v>0</v>
      </c>
      <c r="T128" s="69">
        <v>0</v>
      </c>
      <c r="U128" s="69">
        <v>0</v>
      </c>
      <c r="V128" s="69">
        <v>0</v>
      </c>
      <c r="W128" s="69">
        <v>0</v>
      </c>
      <c r="X128" s="69">
        <v>0</v>
      </c>
      <c r="Y128" s="69">
        <v>0</v>
      </c>
      <c r="Z128" s="69">
        <v>6000</v>
      </c>
      <c r="AA128" s="69">
        <v>1</v>
      </c>
      <c r="AB128" s="69">
        <v>31</v>
      </c>
      <c r="AC128" s="69">
        <v>0</v>
      </c>
      <c r="AD128" s="69">
        <v>0</v>
      </c>
      <c r="AE128" s="69">
        <v>0</v>
      </c>
      <c r="AF128" s="69">
        <v>1</v>
      </c>
      <c r="AG128" s="69">
        <v>0</v>
      </c>
      <c r="AH128" s="69">
        <v>0</v>
      </c>
      <c r="AI128" s="69">
        <v>0</v>
      </c>
      <c r="AJ128" s="69">
        <v>0</v>
      </c>
      <c r="AK128" s="69">
        <v>0</v>
      </c>
      <c r="AL128" s="69">
        <v>0</v>
      </c>
      <c r="AM128" s="69">
        <v>1</v>
      </c>
      <c r="AN128" s="69">
        <v>1</v>
      </c>
      <c r="AO128" s="69">
        <v>0</v>
      </c>
      <c r="AP128" s="69">
        <v>0</v>
      </c>
      <c r="AQ128" s="84">
        <v>0</v>
      </c>
      <c r="AR128" s="69">
        <v>0</v>
      </c>
      <c r="AS128" s="69">
        <v>0</v>
      </c>
      <c r="AT128" s="69">
        <v>0</v>
      </c>
      <c r="AU128" s="69">
        <v>0</v>
      </c>
      <c r="AV128" s="69">
        <v>0</v>
      </c>
      <c r="AW128" s="69">
        <v>0</v>
      </c>
      <c r="AX128" s="69">
        <v>0</v>
      </c>
      <c r="AY128" s="69">
        <v>0</v>
      </c>
      <c r="AZ128" s="69">
        <v>0</v>
      </c>
      <c r="BA128" s="69">
        <v>0</v>
      </c>
      <c r="BB128" s="69">
        <v>0</v>
      </c>
      <c r="BC128" s="69">
        <v>0</v>
      </c>
      <c r="BD128" s="69">
        <v>800</v>
      </c>
      <c r="BE128" s="69">
        <v>800</v>
      </c>
      <c r="BF128" s="69">
        <v>800</v>
      </c>
      <c r="BG128" s="69">
        <v>800</v>
      </c>
      <c r="BH128" s="69">
        <v>0</v>
      </c>
      <c r="BK128" s="69">
        <v>3</v>
      </c>
      <c r="BL128" s="69">
        <v>12</v>
      </c>
      <c r="BM128" s="69">
        <v>1</v>
      </c>
      <c r="BN128" s="69">
        <v>15</v>
      </c>
      <c r="BO128" s="89">
        <v>0</v>
      </c>
      <c r="BP128" s="69">
        <v>1</v>
      </c>
      <c r="BQ128" s="69">
        <v>1</v>
      </c>
      <c r="BR128" s="69">
        <v>1</v>
      </c>
      <c r="BS128" s="69">
        <v>100</v>
      </c>
      <c r="BT128" s="69">
        <v>0</v>
      </c>
      <c r="BU128" s="69">
        <v>0</v>
      </c>
      <c r="BV128" s="69">
        <v>1000</v>
      </c>
      <c r="BW128" s="69">
        <v>0</v>
      </c>
      <c r="BY128" s="69">
        <v>10</v>
      </c>
      <c r="BZ128" s="69">
        <v>1</v>
      </c>
      <c r="CA128" s="69">
        <v>31</v>
      </c>
      <c r="CB128" s="89">
        <v>0</v>
      </c>
      <c r="CC128" s="69">
        <v>1</v>
      </c>
      <c r="CD128" s="69">
        <v>1</v>
      </c>
      <c r="CE128" s="69">
        <v>1</v>
      </c>
      <c r="CF128" s="69">
        <v>1301</v>
      </c>
      <c r="CG128" s="69">
        <v>0</v>
      </c>
      <c r="CH128" s="69">
        <v>0</v>
      </c>
      <c r="CI128" s="69">
        <v>1000</v>
      </c>
      <c r="CJ128" s="69">
        <v>0</v>
      </c>
      <c r="CL128" s="69">
        <v>0</v>
      </c>
      <c r="CM128" s="69">
        <v>0</v>
      </c>
      <c r="CN128" s="69">
        <v>0</v>
      </c>
      <c r="CO128" s="89">
        <v>0</v>
      </c>
      <c r="CP128" s="69">
        <v>0</v>
      </c>
      <c r="CQ128" s="69">
        <v>0</v>
      </c>
      <c r="CR128" s="69">
        <v>0</v>
      </c>
      <c r="CS128" s="69">
        <v>0</v>
      </c>
      <c r="CT128" s="69">
        <v>0</v>
      </c>
      <c r="CU128" s="69">
        <v>0</v>
      </c>
      <c r="CV128" s="69">
        <v>0</v>
      </c>
      <c r="CW128" s="69">
        <v>0</v>
      </c>
      <c r="CZ128" s="69">
        <v>0</v>
      </c>
      <c r="DA128" s="69">
        <v>0</v>
      </c>
      <c r="DB128" s="69">
        <v>0</v>
      </c>
      <c r="DC128" s="69">
        <v>0</v>
      </c>
      <c r="DD128" s="69">
        <v>0</v>
      </c>
      <c r="DE128" s="69">
        <v>0</v>
      </c>
      <c r="DF128" s="69">
        <v>0</v>
      </c>
      <c r="DG128" s="69">
        <v>1</v>
      </c>
      <c r="DI128" s="69" t="e">
        <f>INDEX(Sheet3!$E$78:$E$1130,MATCH(A128,Sheet3!$D$78:$D$1130,0))</f>
        <v>#N/A</v>
      </c>
      <c r="DJ128" s="69" t="str">
        <f t="shared" ref="DJ128:DJ164" si="17">IFERROR(DI128,F128)</f>
        <v>skill_icons.ps_cure</v>
      </c>
      <c r="DK128" s="69" t="s">
        <v>407</v>
      </c>
      <c r="DL128" s="69"/>
      <c r="DM128" s="94" t="s">
        <v>565</v>
      </c>
      <c r="DN128" s="69" t="str">
        <f>"造成["&amp;INDEX(Sheet5!$L$2:$L$11,MATCH(BL128,Sheet5!$J$2:$J$11,0))&amp;":"&amp;BR128&amp;"*"&amp;BS128/1000&amp;"]"&amp;INDEX(Sheet5!$I$2:$I$4,MATCH(BR128,Sheet5!$H$2:$H$4,0))&amp;"的"&amp;INDEX(Sheet5!$K$2:$K$11,MATCH(BL128,Sheet5!$J$2:$J$11,0))</f>
        <v>造成[ui.cs_green:1*0.1]的治疗。</v>
      </c>
      <c r="DO128" s="94"/>
      <c r="DP128" s="94"/>
      <c r="DQ128" s="94"/>
      <c r="DR128" s="69" t="e">
        <f t="shared" si="10"/>
        <v>#N/A</v>
      </c>
      <c r="DS128" s="90" t="e">
        <f>MATCH(A128,Sheet5!D:D,0)</f>
        <v>#N/A</v>
      </c>
      <c r="DT128" s="94" t="e">
        <f>MATCH(A128,Sheet5!F:F,0)</f>
        <v>#N/A</v>
      </c>
      <c r="DU128" s="69">
        <v>0</v>
      </c>
      <c r="DV128" s="69">
        <v>0</v>
      </c>
      <c r="DW128" s="69">
        <v>0</v>
      </c>
      <c r="DX128" s="69">
        <v>0</v>
      </c>
      <c r="DY128" s="69">
        <v>0</v>
      </c>
    </row>
    <row r="129" spans="1:129" ht="28.5">
      <c r="A129" s="69">
        <v>20011</v>
      </c>
      <c r="B129" s="69">
        <v>8003</v>
      </c>
      <c r="C129" s="69">
        <v>1</v>
      </c>
      <c r="D129" s="78" t="s">
        <v>374</v>
      </c>
      <c r="E129" s="78" t="s">
        <v>566</v>
      </c>
      <c r="F129" s="69" t="s">
        <v>376</v>
      </c>
      <c r="G129" s="69">
        <v>1</v>
      </c>
      <c r="H129" s="69" t="s">
        <v>377</v>
      </c>
      <c r="I129" s="69">
        <v>0</v>
      </c>
      <c r="J129" s="69">
        <v>0</v>
      </c>
      <c r="K129" s="69">
        <v>1000</v>
      </c>
      <c r="L129" s="69" t="s">
        <v>378</v>
      </c>
      <c r="M129" s="69">
        <v>0</v>
      </c>
      <c r="N129" s="69" t="s">
        <v>268</v>
      </c>
      <c r="O129" s="69">
        <v>0</v>
      </c>
      <c r="P129" s="69">
        <v>1</v>
      </c>
      <c r="Q129" s="69">
        <v>0</v>
      </c>
      <c r="R129" s="69">
        <f t="shared" si="12"/>
        <v>1</v>
      </c>
      <c r="S129" s="69">
        <v>0</v>
      </c>
      <c r="T129" s="69">
        <v>0</v>
      </c>
      <c r="U129" s="69">
        <v>0</v>
      </c>
      <c r="V129" s="69">
        <v>0</v>
      </c>
      <c r="W129" s="69">
        <v>0</v>
      </c>
      <c r="X129" s="69">
        <v>20</v>
      </c>
      <c r="Y129" s="69">
        <v>20</v>
      </c>
      <c r="Z129" s="69">
        <v>1000</v>
      </c>
      <c r="AA129" s="69">
        <v>2</v>
      </c>
      <c r="AB129" s="69">
        <v>31</v>
      </c>
      <c r="AC129" s="69">
        <v>0</v>
      </c>
      <c r="AD129" s="69">
        <v>0</v>
      </c>
      <c r="AE129" s="69">
        <v>0</v>
      </c>
      <c r="AF129" s="69">
        <v>1</v>
      </c>
      <c r="AG129" s="69">
        <v>0</v>
      </c>
      <c r="AH129" s="69">
        <v>10</v>
      </c>
      <c r="AI129" s="69">
        <v>12</v>
      </c>
      <c r="AJ129" s="69">
        <v>0</v>
      </c>
      <c r="AK129" s="69">
        <v>0</v>
      </c>
      <c r="AL129" s="69">
        <v>0</v>
      </c>
      <c r="AM129" s="69">
        <v>1</v>
      </c>
      <c r="AN129" s="69">
        <v>1</v>
      </c>
      <c r="AO129" s="69">
        <v>1</v>
      </c>
      <c r="AP129" s="69">
        <v>0.5</v>
      </c>
      <c r="AQ129" s="84">
        <v>15</v>
      </c>
      <c r="AR129" s="69">
        <v>2</v>
      </c>
      <c r="AS129" s="69">
        <v>0</v>
      </c>
      <c r="AT129" s="69">
        <v>0</v>
      </c>
      <c r="AU129" s="69">
        <v>0</v>
      </c>
      <c r="AV129" s="69">
        <v>0</v>
      </c>
      <c r="AW129" s="69">
        <v>0</v>
      </c>
      <c r="AX129" s="69">
        <v>0</v>
      </c>
      <c r="AY129" s="69">
        <v>0</v>
      </c>
      <c r="AZ129" s="69">
        <v>0</v>
      </c>
      <c r="BA129" s="69">
        <v>0</v>
      </c>
      <c r="BB129" s="69">
        <v>0</v>
      </c>
      <c r="BC129" s="69">
        <v>0</v>
      </c>
      <c r="BD129" s="69">
        <v>0</v>
      </c>
      <c r="BE129" s="69">
        <v>0</v>
      </c>
      <c r="BF129" s="69">
        <v>0</v>
      </c>
      <c r="BG129" s="69">
        <v>0</v>
      </c>
      <c r="BH129" s="69">
        <v>0</v>
      </c>
      <c r="BK129" s="69">
        <v>3</v>
      </c>
      <c r="BL129" s="69">
        <v>3</v>
      </c>
      <c r="BM129" s="69">
        <v>2</v>
      </c>
      <c r="BN129" s="69">
        <v>31</v>
      </c>
      <c r="BO129" s="89">
        <v>0</v>
      </c>
      <c r="BP129" s="69">
        <v>1</v>
      </c>
      <c r="BQ129" s="69">
        <v>1</v>
      </c>
      <c r="BR129" s="69">
        <v>204</v>
      </c>
      <c r="BS129" s="69">
        <v>1000</v>
      </c>
      <c r="BT129" s="69">
        <v>0</v>
      </c>
      <c r="BU129" s="69">
        <v>0</v>
      </c>
      <c r="BV129" s="69">
        <v>1000</v>
      </c>
      <c r="BW129" s="69">
        <v>19</v>
      </c>
      <c r="BX129" s="69" t="s">
        <v>269</v>
      </c>
      <c r="BY129" s="69">
        <v>0</v>
      </c>
      <c r="BZ129" s="69">
        <v>0</v>
      </c>
      <c r="CA129" s="69">
        <v>31</v>
      </c>
      <c r="CB129" s="89">
        <v>0</v>
      </c>
      <c r="CC129" s="69">
        <v>0</v>
      </c>
      <c r="CD129" s="69">
        <v>0</v>
      </c>
      <c r="CE129" s="69">
        <v>0</v>
      </c>
      <c r="CF129" s="69">
        <v>0</v>
      </c>
      <c r="CG129" s="69">
        <v>0</v>
      </c>
      <c r="CH129" s="69">
        <v>0</v>
      </c>
      <c r="CI129" s="69">
        <v>0</v>
      </c>
      <c r="CJ129" s="69">
        <v>0</v>
      </c>
      <c r="CL129" s="69">
        <v>0</v>
      </c>
      <c r="CM129" s="69">
        <v>0</v>
      </c>
      <c r="CN129" s="69">
        <v>0</v>
      </c>
      <c r="CO129" s="89">
        <v>0</v>
      </c>
      <c r="CP129" s="69">
        <v>0</v>
      </c>
      <c r="CQ129" s="69">
        <v>0</v>
      </c>
      <c r="CR129" s="69">
        <v>0</v>
      </c>
      <c r="CS129" s="69">
        <v>0</v>
      </c>
      <c r="CT129" s="69">
        <v>0</v>
      </c>
      <c r="CU129" s="69">
        <v>0</v>
      </c>
      <c r="CV129" s="69">
        <v>0</v>
      </c>
      <c r="CW129" s="69">
        <v>0</v>
      </c>
      <c r="CZ129" s="69">
        <v>0</v>
      </c>
      <c r="DA129" s="69">
        <v>0</v>
      </c>
      <c r="DB129" s="69">
        <v>100</v>
      </c>
      <c r="DC129" s="69">
        <v>0</v>
      </c>
      <c r="DD129" s="69">
        <v>0</v>
      </c>
      <c r="DE129" s="69">
        <v>0</v>
      </c>
      <c r="DF129" s="69">
        <v>0</v>
      </c>
      <c r="DG129" s="69">
        <v>1</v>
      </c>
      <c r="DI129" s="69" t="e">
        <f>INDEX(Sheet3!$E$78:$E$1130,MATCH(A129,Sheet3!$D$78:$D$1130,0))</f>
        <v>#N/A</v>
      </c>
      <c r="DJ129" s="69" t="str">
        <f t="shared" si="17"/>
        <v>skill_icons.ps_fireball</v>
      </c>
      <c r="DK129" s="69" t="s">
        <v>379</v>
      </c>
      <c r="DL129" s="93" t="str">
        <f>DM129&amp;DN129&amp;DQ129</f>
        <v>在周围形成5个火球团，碰撞到敌方目标后造成[skill:20011:ui.cs_blue:100*4]%火系伤害造成[ui.cs_blue:204*1]的火系伤害。</v>
      </c>
      <c r="DM129" s="94" t="s">
        <v>567</v>
      </c>
      <c r="DN129" s="69" t="str">
        <f>"造成["&amp;INDEX(Sheet5!$L$2:$L$11,MATCH(BL129,Sheet5!$J$2:$J$11,0))&amp;":"&amp;BR129&amp;"*"&amp;BS129/1000&amp;"]"&amp;INDEX(Sheet5!$I$2:$I$4,MATCH(BR129,Sheet5!$H$2:$H$4,0))&amp;"的"&amp;INDEX(Sheet5!$K$2:$K$11,MATCH(BL129,Sheet5!$J$2:$J$11,0))</f>
        <v>造成[ui.cs_blue:204*1]的火系伤害。</v>
      </c>
      <c r="DO129" s="69" t="e">
        <f>"造成["&amp;INDEX(Sheet5!$L$2:$L$11,MATCH(BY129,Sheet5!$J$2:$J$11,0))&amp;":"&amp;CE129&amp;"*"&amp;CF129/1000&amp;"]"&amp;INDEX(Sheet5!$I$2:$I$4,MATCH(CE129,Sheet5!$H$2:$H$4,0))&amp;"的"&amp;INDEX(Sheet5!$K$2:$K$11,MATCH(BY129,Sheet5!$J$2:$J$11,0))</f>
        <v>#N/A</v>
      </c>
      <c r="DP129" s="69"/>
      <c r="DQ129" s="69"/>
      <c r="DR129" s="69" t="e">
        <f t="shared" si="10"/>
        <v>#N/A</v>
      </c>
      <c r="DS129" s="90">
        <f>MATCH(A129,Sheet5!D:D,0)</f>
        <v>570</v>
      </c>
      <c r="DT129" s="94" t="e">
        <f>MATCH(A129,Sheet5!F:F,0)</f>
        <v>#N/A</v>
      </c>
      <c r="DU129" s="69">
        <v>100</v>
      </c>
      <c r="DV129" s="69">
        <v>0</v>
      </c>
      <c r="DW129" s="69">
        <v>0</v>
      </c>
      <c r="DX129" s="69">
        <v>0</v>
      </c>
      <c r="DY129" s="69">
        <v>0</v>
      </c>
    </row>
    <row r="130" spans="1:129" ht="28.5">
      <c r="A130" s="69">
        <v>20021</v>
      </c>
      <c r="B130" s="69">
        <v>10003</v>
      </c>
      <c r="C130" s="69">
        <v>1</v>
      </c>
      <c r="D130" s="78" t="s">
        <v>381</v>
      </c>
      <c r="E130" s="78" t="s">
        <v>568</v>
      </c>
      <c r="F130" s="69" t="s">
        <v>383</v>
      </c>
      <c r="G130" s="69">
        <v>1</v>
      </c>
      <c r="H130" s="69" t="s">
        <v>377</v>
      </c>
      <c r="I130" s="69">
        <v>0</v>
      </c>
      <c r="J130" s="69">
        <v>0</v>
      </c>
      <c r="K130" s="69">
        <v>1000</v>
      </c>
      <c r="L130" s="69" t="s">
        <v>416</v>
      </c>
      <c r="M130" s="69">
        <v>0</v>
      </c>
      <c r="N130" s="69" t="s">
        <v>268</v>
      </c>
      <c r="O130" s="69">
        <v>0</v>
      </c>
      <c r="P130" s="69">
        <v>1</v>
      </c>
      <c r="Q130" s="69">
        <v>0</v>
      </c>
      <c r="R130" s="69">
        <f t="shared" si="12"/>
        <v>1</v>
      </c>
      <c r="S130" s="69">
        <v>0</v>
      </c>
      <c r="T130" s="69">
        <v>0</v>
      </c>
      <c r="U130" s="69">
        <v>0</v>
      </c>
      <c r="V130" s="69">
        <v>0</v>
      </c>
      <c r="W130" s="69">
        <v>0</v>
      </c>
      <c r="X130" s="69">
        <v>50</v>
      </c>
      <c r="Y130" s="69">
        <v>50</v>
      </c>
      <c r="Z130" s="69">
        <v>1000</v>
      </c>
      <c r="AA130" s="69">
        <v>2</v>
      </c>
      <c r="AB130" s="69">
        <v>31</v>
      </c>
      <c r="AC130" s="69">
        <v>0</v>
      </c>
      <c r="AD130" s="69">
        <v>0</v>
      </c>
      <c r="AE130" s="69">
        <v>0</v>
      </c>
      <c r="AF130" s="69">
        <v>1</v>
      </c>
      <c r="AG130" s="69">
        <v>0</v>
      </c>
      <c r="AH130" s="69">
        <v>10</v>
      </c>
      <c r="AI130" s="69">
        <v>13</v>
      </c>
      <c r="AJ130" s="69">
        <v>0</v>
      </c>
      <c r="AK130" s="69">
        <v>0</v>
      </c>
      <c r="AL130" s="69">
        <v>0</v>
      </c>
      <c r="AM130" s="69">
        <v>1</v>
      </c>
      <c r="AN130" s="69">
        <v>1</v>
      </c>
      <c r="AO130" s="69">
        <v>1</v>
      </c>
      <c r="AP130" s="69">
        <v>1</v>
      </c>
      <c r="AQ130" s="84">
        <v>15</v>
      </c>
      <c r="AR130" s="69">
        <v>2</v>
      </c>
      <c r="AS130" s="69">
        <v>0</v>
      </c>
      <c r="AT130" s="69">
        <v>0</v>
      </c>
      <c r="AU130" s="69">
        <v>0</v>
      </c>
      <c r="AV130" s="69">
        <v>0</v>
      </c>
      <c r="AW130" s="69">
        <v>0</v>
      </c>
      <c r="AX130" s="69">
        <v>0</v>
      </c>
      <c r="AY130" s="69">
        <v>0</v>
      </c>
      <c r="AZ130" s="69">
        <v>0</v>
      </c>
      <c r="BA130" s="69">
        <v>0</v>
      </c>
      <c r="BB130" s="69">
        <v>0</v>
      </c>
      <c r="BC130" s="69">
        <v>0</v>
      </c>
      <c r="BD130" s="69">
        <v>0</v>
      </c>
      <c r="BE130" s="69">
        <v>0</v>
      </c>
      <c r="BF130" s="69">
        <v>0</v>
      </c>
      <c r="BG130" s="69">
        <v>0</v>
      </c>
      <c r="BH130" s="69">
        <v>0</v>
      </c>
      <c r="BK130" s="69">
        <v>3</v>
      </c>
      <c r="BL130" s="69">
        <v>3</v>
      </c>
      <c r="BM130" s="69">
        <v>2</v>
      </c>
      <c r="BN130" s="69">
        <v>31</v>
      </c>
      <c r="BO130" s="89">
        <v>0</v>
      </c>
      <c r="BP130" s="69">
        <v>2</v>
      </c>
      <c r="BQ130" s="69">
        <v>10</v>
      </c>
      <c r="BR130" s="69">
        <v>204</v>
      </c>
      <c r="BS130" s="69">
        <v>800</v>
      </c>
      <c r="BT130" s="69">
        <v>0</v>
      </c>
      <c r="BU130" s="69">
        <v>0</v>
      </c>
      <c r="BV130" s="69">
        <v>1000</v>
      </c>
      <c r="BW130" s="69">
        <v>20</v>
      </c>
      <c r="BX130" s="69" t="s">
        <v>269</v>
      </c>
      <c r="BY130" s="69">
        <v>0</v>
      </c>
      <c r="BZ130" s="69">
        <v>0</v>
      </c>
      <c r="CA130" s="69">
        <v>31</v>
      </c>
      <c r="CB130" s="89">
        <v>0</v>
      </c>
      <c r="CC130" s="69">
        <v>0</v>
      </c>
      <c r="CD130" s="69">
        <v>0</v>
      </c>
      <c r="CE130" s="69">
        <v>0</v>
      </c>
      <c r="CF130" s="69">
        <v>0</v>
      </c>
      <c r="CG130" s="69">
        <v>0</v>
      </c>
      <c r="CH130" s="69">
        <v>0</v>
      </c>
      <c r="CI130" s="69">
        <v>0</v>
      </c>
      <c r="CJ130" s="69">
        <v>0</v>
      </c>
      <c r="CL130" s="69">
        <v>0</v>
      </c>
      <c r="CM130" s="69">
        <v>0</v>
      </c>
      <c r="CN130" s="69">
        <v>0</v>
      </c>
      <c r="CO130" s="89">
        <v>0</v>
      </c>
      <c r="CP130" s="69">
        <v>0</v>
      </c>
      <c r="CQ130" s="69">
        <v>0</v>
      </c>
      <c r="CR130" s="69">
        <v>0</v>
      </c>
      <c r="CS130" s="69">
        <v>0</v>
      </c>
      <c r="CT130" s="69">
        <v>0</v>
      </c>
      <c r="CU130" s="69">
        <v>0</v>
      </c>
      <c r="CV130" s="69">
        <v>0</v>
      </c>
      <c r="CW130" s="69">
        <v>0</v>
      </c>
      <c r="CZ130" s="69">
        <v>0</v>
      </c>
      <c r="DA130" s="69">
        <v>0</v>
      </c>
      <c r="DB130" s="69">
        <v>80</v>
      </c>
      <c r="DC130" s="69">
        <v>0</v>
      </c>
      <c r="DD130" s="69">
        <v>0</v>
      </c>
      <c r="DE130" s="69">
        <v>0</v>
      </c>
      <c r="DF130" s="69">
        <v>0</v>
      </c>
      <c r="DG130" s="69">
        <v>1</v>
      </c>
      <c r="DI130" s="69" t="e">
        <f>INDEX(Sheet3!$E$78:$E$1130,MATCH(A130,Sheet3!$D$78:$D$1130,0))</f>
        <v>#N/A</v>
      </c>
      <c r="DJ130" s="69" t="str">
        <f t="shared" si="17"/>
        <v>skill_icons.ps_pyrobloop</v>
      </c>
      <c r="DK130" s="69" t="s">
        <v>384</v>
      </c>
      <c r="DL130" s="93"/>
      <c r="DM130" s="94" t="s">
        <v>569</v>
      </c>
      <c r="DN130" s="69" t="str">
        <f>"造成["&amp;INDEX(Sheet5!$L$2:$L$11,MATCH(BL130,Sheet5!$J$2:$J$11,0))&amp;":"&amp;BR130&amp;"*"&amp;BS130/1000&amp;"]"&amp;INDEX(Sheet5!$I$2:$I$4,MATCH(BR130,Sheet5!$H$2:$H$4,0))&amp;"的"&amp;INDEX(Sheet5!$K$2:$K$11,MATCH(BL130,Sheet5!$J$2:$J$11,0))</f>
        <v>造成[ui.cs_blue:204*0.8]的火系伤害。</v>
      </c>
      <c r="DO130" s="69" t="e">
        <f>"造成["&amp;INDEX(Sheet5!$L$2:$L$11,MATCH(BY130,Sheet5!$J$2:$J$11,0))&amp;":"&amp;CE130&amp;"*"&amp;CF130/1000&amp;"]"&amp;INDEX(Sheet5!$I$2:$I$4,MATCH(CE130,Sheet5!$H$2:$H$4,0))&amp;"的"&amp;INDEX(Sheet5!$K$2:$K$11,MATCH(BY130,Sheet5!$J$2:$J$11,0))</f>
        <v>#N/A</v>
      </c>
      <c r="DP130" s="69"/>
      <c r="DQ130" s="69"/>
      <c r="DR130" s="69" t="e">
        <f t="shared" si="10"/>
        <v>#N/A</v>
      </c>
      <c r="DS130" s="90">
        <f>MATCH(A130,Sheet5!D:D,0)</f>
        <v>616</v>
      </c>
      <c r="DT130" s="94" t="e">
        <f>MATCH(A130,Sheet5!F:F,0)</f>
        <v>#N/A</v>
      </c>
      <c r="DU130" s="69">
        <v>80</v>
      </c>
      <c r="DV130" s="69">
        <v>0</v>
      </c>
      <c r="DW130" s="69">
        <v>0</v>
      </c>
      <c r="DX130" s="69">
        <v>0</v>
      </c>
      <c r="DY130" s="69">
        <v>0</v>
      </c>
    </row>
    <row r="131" spans="1:129" ht="28.5">
      <c r="A131" s="69">
        <v>20031</v>
      </c>
      <c r="B131" s="69">
        <v>13002</v>
      </c>
      <c r="C131" s="69">
        <v>1</v>
      </c>
      <c r="D131" s="78" t="s">
        <v>279</v>
      </c>
      <c r="E131" s="78" t="s">
        <v>570</v>
      </c>
      <c r="F131" s="69" t="s">
        <v>446</v>
      </c>
      <c r="G131" s="69">
        <v>1</v>
      </c>
      <c r="H131" s="69" t="s">
        <v>377</v>
      </c>
      <c r="I131" s="69">
        <v>0</v>
      </c>
      <c r="J131" s="69">
        <v>0</v>
      </c>
      <c r="K131" s="69">
        <v>1000</v>
      </c>
      <c r="L131" s="69" t="s">
        <v>378</v>
      </c>
      <c r="M131" s="69">
        <v>0</v>
      </c>
      <c r="N131" s="69" t="s">
        <v>280</v>
      </c>
      <c r="O131" s="69">
        <v>0</v>
      </c>
      <c r="P131" s="69">
        <v>1</v>
      </c>
      <c r="Q131" s="69">
        <v>0</v>
      </c>
      <c r="R131" s="69">
        <f t="shared" si="12"/>
        <v>1</v>
      </c>
      <c r="S131" s="69">
        <v>0</v>
      </c>
      <c r="T131" s="69">
        <v>0</v>
      </c>
      <c r="U131" s="69">
        <v>0</v>
      </c>
      <c r="V131" s="69">
        <v>0</v>
      </c>
      <c r="W131" s="69">
        <v>0</v>
      </c>
      <c r="X131" s="69">
        <v>50</v>
      </c>
      <c r="Y131" s="69">
        <v>50</v>
      </c>
      <c r="Z131" s="69">
        <v>1000</v>
      </c>
      <c r="AA131" s="69">
        <v>2</v>
      </c>
      <c r="AB131" s="69">
        <v>31</v>
      </c>
      <c r="AC131" s="69">
        <v>0</v>
      </c>
      <c r="AD131" s="69">
        <v>0</v>
      </c>
      <c r="AE131" s="69">
        <v>0</v>
      </c>
      <c r="AF131" s="69">
        <v>1</v>
      </c>
      <c r="AG131" s="69">
        <v>0</v>
      </c>
      <c r="AH131" s="69">
        <v>10</v>
      </c>
      <c r="AI131" s="69">
        <v>225</v>
      </c>
      <c r="AJ131" s="69">
        <v>0</v>
      </c>
      <c r="AK131" s="69">
        <v>0</v>
      </c>
      <c r="AL131" s="69">
        <v>0</v>
      </c>
      <c r="AM131" s="69">
        <v>1</v>
      </c>
      <c r="AN131" s="69">
        <v>1</v>
      </c>
      <c r="AO131" s="69">
        <v>1</v>
      </c>
      <c r="AP131" s="69">
        <v>0.5</v>
      </c>
      <c r="AQ131" s="84">
        <v>15</v>
      </c>
      <c r="AR131" s="69">
        <v>2</v>
      </c>
      <c r="AS131" s="69">
        <v>0</v>
      </c>
      <c r="AT131" s="69">
        <v>0</v>
      </c>
      <c r="AU131" s="69">
        <v>0</v>
      </c>
      <c r="AV131" s="69">
        <v>0</v>
      </c>
      <c r="AW131" s="69">
        <v>0</v>
      </c>
      <c r="AX131" s="69">
        <v>0</v>
      </c>
      <c r="AY131" s="69">
        <v>0</v>
      </c>
      <c r="AZ131" s="69">
        <v>0</v>
      </c>
      <c r="BA131" s="69">
        <v>0</v>
      </c>
      <c r="BB131" s="69">
        <v>0</v>
      </c>
      <c r="BC131" s="69">
        <v>0</v>
      </c>
      <c r="BD131" s="69">
        <v>0</v>
      </c>
      <c r="BE131" s="69">
        <v>0</v>
      </c>
      <c r="BF131" s="69">
        <v>0</v>
      </c>
      <c r="BG131" s="69">
        <v>0</v>
      </c>
      <c r="BH131" s="69">
        <v>0</v>
      </c>
      <c r="BK131" s="69">
        <v>3</v>
      </c>
      <c r="BL131" s="69">
        <v>4</v>
      </c>
      <c r="BM131" s="69">
        <v>2</v>
      </c>
      <c r="BN131" s="69">
        <v>31</v>
      </c>
      <c r="BO131" s="89">
        <v>0</v>
      </c>
      <c r="BP131" s="69">
        <v>1</v>
      </c>
      <c r="BQ131" s="69">
        <v>1</v>
      </c>
      <c r="BR131" s="69">
        <v>204</v>
      </c>
      <c r="BS131" s="69">
        <v>900</v>
      </c>
      <c r="BT131" s="69">
        <v>0</v>
      </c>
      <c r="BU131" s="69">
        <v>0</v>
      </c>
      <c r="BV131" s="69">
        <v>1000</v>
      </c>
      <c r="BW131" s="69">
        <v>539</v>
      </c>
      <c r="BX131" s="69" t="s">
        <v>281</v>
      </c>
      <c r="BY131" s="69">
        <v>10</v>
      </c>
      <c r="BZ131" s="69">
        <v>2</v>
      </c>
      <c r="CA131" s="69">
        <v>31</v>
      </c>
      <c r="CB131" s="89">
        <v>0</v>
      </c>
      <c r="CC131" s="69">
        <v>1</v>
      </c>
      <c r="CD131" s="69">
        <v>1</v>
      </c>
      <c r="CE131" s="69">
        <v>1</v>
      </c>
      <c r="CF131" s="69">
        <v>11044</v>
      </c>
      <c r="CG131" s="69">
        <v>0</v>
      </c>
      <c r="CH131" s="69">
        <v>0</v>
      </c>
      <c r="CI131" s="69">
        <v>1000</v>
      </c>
      <c r="CJ131" s="69">
        <v>0</v>
      </c>
      <c r="CL131" s="69">
        <v>0</v>
      </c>
      <c r="CM131" s="69">
        <v>0</v>
      </c>
      <c r="CN131" s="69">
        <v>0</v>
      </c>
      <c r="CO131" s="89">
        <v>0</v>
      </c>
      <c r="CP131" s="69">
        <v>0</v>
      </c>
      <c r="CQ131" s="69">
        <v>0</v>
      </c>
      <c r="CR131" s="69">
        <v>0</v>
      </c>
      <c r="CS131" s="69">
        <v>0</v>
      </c>
      <c r="CT131" s="69">
        <v>0</v>
      </c>
      <c r="CU131" s="69">
        <v>0</v>
      </c>
      <c r="CV131" s="69">
        <v>0</v>
      </c>
      <c r="CW131" s="69">
        <v>0</v>
      </c>
      <c r="CZ131" s="69">
        <v>0</v>
      </c>
      <c r="DA131" s="69">
        <v>0</v>
      </c>
      <c r="DB131" s="69">
        <v>90</v>
      </c>
      <c r="DC131" s="69">
        <v>30</v>
      </c>
      <c r="DD131" s="69">
        <v>3</v>
      </c>
      <c r="DE131" s="69">
        <v>0</v>
      </c>
      <c r="DF131" s="69">
        <v>0</v>
      </c>
      <c r="DG131" s="69">
        <v>1</v>
      </c>
      <c r="DI131" s="69" t="e">
        <f>INDEX(Sheet3!$E$78:$E$1130,MATCH(A131,Sheet3!$D$78:$D$1130,0))</f>
        <v>#N/A</v>
      </c>
      <c r="DJ131" s="69" t="str">
        <f t="shared" si="17"/>
        <v>skill_icons.ps_frostbolt</v>
      </c>
      <c r="DK131" s="69" t="s">
        <v>447</v>
      </c>
      <c r="DL131" s="93" t="str">
        <f>DM131&amp;DN131&amp;DQ131</f>
        <v>朝一个方向发射一只凤凰，碰撞到敌方目标后造成[ui.cs_blue:204*0.9]的寒系伤害。同时减慢该目标30%移动速度，持续3秒。</v>
      </c>
      <c r="DM131" s="25" t="s">
        <v>571</v>
      </c>
      <c r="DN131" s="69" t="str">
        <f>"造成["&amp;INDEX(Sheet5!$L$2:$L$11,MATCH(BL131,Sheet5!$J$2:$J$11,0))&amp;":"&amp;BR131&amp;"*"&amp;BS131/1000&amp;"]"&amp;INDEX(Sheet5!$I$2:$I$4,MATCH(BR131,Sheet5!$H$2:$H$4,0))&amp;"的"&amp;INDEX(Sheet5!$K$2:$K$11,MATCH(BL131,Sheet5!$J$2:$J$11,0))</f>
        <v>造成[ui.cs_blue:204*0.9]的寒系伤害。</v>
      </c>
      <c r="DO131" s="69" t="e">
        <f>"造成["&amp;INDEX(Sheet5!$L$2:$L$11,MATCH(BY131,Sheet5!$J$2:$J$11,0))&amp;":"&amp;CE131&amp;"*"&amp;CF131/1000&amp;"]"&amp;INDEX(Sheet5!$I$2:$I$4,MATCH(CE131,Sheet5!$H$2:$H$4,0))&amp;"的"&amp;INDEX(Sheet5!$K$2:$K$11,MATCH(BY131,Sheet5!$J$2:$J$11,0))</f>
        <v>#N/A</v>
      </c>
      <c r="DP131" s="69"/>
      <c r="DQ131" s="90" t="s">
        <v>572</v>
      </c>
      <c r="DR131" s="69" t="e">
        <f t="shared" si="10"/>
        <v>#N/A</v>
      </c>
      <c r="DS131" s="90">
        <f>MATCH(A131,Sheet5!D:D,0)</f>
        <v>575</v>
      </c>
      <c r="DT131" s="94" t="e">
        <f>MATCH(A131,Sheet5!F:F,0)</f>
        <v>#N/A</v>
      </c>
      <c r="DU131" s="69" t="e">
        <f>"["&amp;INDEX(Sheet5!$L$2:$L$11,MATCH(CD131,Sheet5!$J$2:$J$11,0))&amp;":"&amp;CJ131&amp;"*"&amp;CK131/1000&amp;"]"&amp;INDEX(Sheet5!$I$2:$I$4,MATCH(CJ131,Sheet5!$H$2:$H$4,0))</f>
        <v>#N/A</v>
      </c>
      <c r="DV131" s="69">
        <v>30</v>
      </c>
      <c r="DW131" s="69">
        <v>3</v>
      </c>
      <c r="DX131" s="69">
        <v>0</v>
      </c>
      <c r="DY131" s="69">
        <v>0</v>
      </c>
    </row>
    <row r="132" spans="1:129" ht="42.75">
      <c r="A132" s="69">
        <v>20041</v>
      </c>
      <c r="B132" s="69">
        <v>8004</v>
      </c>
      <c r="C132" s="69">
        <v>1</v>
      </c>
      <c r="D132" s="78" t="s">
        <v>398</v>
      </c>
      <c r="E132" s="78" t="s">
        <v>573</v>
      </c>
      <c r="F132" s="69" t="s">
        <v>399</v>
      </c>
      <c r="G132" s="69">
        <v>1</v>
      </c>
      <c r="H132" s="69" t="s">
        <v>377</v>
      </c>
      <c r="I132" s="69">
        <v>270</v>
      </c>
      <c r="J132" s="69">
        <v>330</v>
      </c>
      <c r="K132" s="69">
        <v>500</v>
      </c>
      <c r="L132" s="69" t="s">
        <v>416</v>
      </c>
      <c r="M132" s="69">
        <v>548</v>
      </c>
      <c r="N132" s="69" t="s">
        <v>287</v>
      </c>
      <c r="O132" s="69">
        <v>0</v>
      </c>
      <c r="P132" s="69">
        <v>4</v>
      </c>
      <c r="Q132" s="69">
        <v>0</v>
      </c>
      <c r="R132" s="69">
        <f t="shared" ref="R132" si="18">IF(S132&gt;0,2,1)</f>
        <v>1</v>
      </c>
      <c r="S132" s="69">
        <v>0</v>
      </c>
      <c r="T132" s="69">
        <v>0</v>
      </c>
      <c r="U132" s="69">
        <v>0</v>
      </c>
      <c r="V132" s="69">
        <v>0</v>
      </c>
      <c r="W132" s="69">
        <v>0</v>
      </c>
      <c r="X132" s="69">
        <v>70</v>
      </c>
      <c r="Y132" s="69">
        <v>70</v>
      </c>
      <c r="Z132" s="69">
        <v>1500</v>
      </c>
      <c r="AA132" s="69">
        <v>2</v>
      </c>
      <c r="AB132" s="69">
        <v>31</v>
      </c>
      <c r="AC132" s="69">
        <v>0</v>
      </c>
      <c r="AD132" s="69">
        <v>0</v>
      </c>
      <c r="AE132" s="69">
        <v>0</v>
      </c>
      <c r="AF132" s="69">
        <v>0</v>
      </c>
      <c r="AG132" s="69">
        <v>0</v>
      </c>
      <c r="AH132" s="69">
        <v>8</v>
      </c>
      <c r="AI132" s="69">
        <v>0</v>
      </c>
      <c r="AJ132" s="69">
        <v>3</v>
      </c>
      <c r="AK132" s="69">
        <v>0</v>
      </c>
      <c r="AL132" s="69">
        <v>0</v>
      </c>
      <c r="AM132" s="69">
        <v>1</v>
      </c>
      <c r="AN132" s="69">
        <v>1</v>
      </c>
      <c r="AO132" s="69">
        <v>0</v>
      </c>
      <c r="AP132" s="69">
        <v>0</v>
      </c>
      <c r="AQ132" s="84">
        <v>0</v>
      </c>
      <c r="AR132" s="69">
        <v>0</v>
      </c>
      <c r="AS132" s="69">
        <v>0</v>
      </c>
      <c r="AT132" s="69">
        <v>0</v>
      </c>
      <c r="AU132" s="69">
        <v>0</v>
      </c>
      <c r="AV132" s="69">
        <v>1</v>
      </c>
      <c r="AW132" s="69">
        <v>2</v>
      </c>
      <c r="AX132" s="69">
        <v>2</v>
      </c>
      <c r="AY132" s="69">
        <v>3000</v>
      </c>
      <c r="AZ132" s="69">
        <v>1000</v>
      </c>
      <c r="BA132" s="69">
        <v>0</v>
      </c>
      <c r="BB132" s="69">
        <v>0</v>
      </c>
      <c r="BC132" s="69">
        <v>0</v>
      </c>
      <c r="BD132" s="69">
        <v>0</v>
      </c>
      <c r="BE132" s="69">
        <v>0</v>
      </c>
      <c r="BF132" s="69">
        <v>0</v>
      </c>
      <c r="BG132" s="69">
        <v>0</v>
      </c>
      <c r="BH132" s="69">
        <v>0</v>
      </c>
      <c r="BI132" s="69" t="s">
        <v>574</v>
      </c>
      <c r="BK132" s="69">
        <v>3</v>
      </c>
      <c r="BL132" s="69">
        <v>5</v>
      </c>
      <c r="BM132" s="69">
        <v>2</v>
      </c>
      <c r="BN132" s="69">
        <v>31</v>
      </c>
      <c r="BO132" s="89">
        <v>0</v>
      </c>
      <c r="BP132" s="69">
        <v>1</v>
      </c>
      <c r="BQ132" s="69">
        <v>1</v>
      </c>
      <c r="BR132" s="69">
        <v>204</v>
      </c>
      <c r="BS132" s="69">
        <v>500</v>
      </c>
      <c r="BT132" s="69">
        <v>0</v>
      </c>
      <c r="BU132" s="69">
        <v>0</v>
      </c>
      <c r="BV132" s="69">
        <v>1000</v>
      </c>
      <c r="BW132" s="69">
        <v>549</v>
      </c>
      <c r="BY132" s="69">
        <v>10</v>
      </c>
      <c r="BZ132" s="69">
        <v>2</v>
      </c>
      <c r="CA132" s="69">
        <v>31</v>
      </c>
      <c r="CB132" s="89">
        <v>0</v>
      </c>
      <c r="CC132" s="69">
        <v>1</v>
      </c>
      <c r="CD132" s="69">
        <v>1</v>
      </c>
      <c r="CE132" s="69">
        <v>1</v>
      </c>
      <c r="CF132" s="69">
        <v>11000</v>
      </c>
      <c r="CG132" s="69">
        <v>0</v>
      </c>
      <c r="CH132" s="69">
        <v>0</v>
      </c>
      <c r="CI132" s="69">
        <v>500</v>
      </c>
      <c r="CJ132" s="69">
        <v>0</v>
      </c>
      <c r="CL132" s="69">
        <v>0</v>
      </c>
      <c r="CM132" s="69">
        <v>0</v>
      </c>
      <c r="CN132" s="69">
        <v>0</v>
      </c>
      <c r="CO132" s="89">
        <v>0</v>
      </c>
      <c r="CP132" s="69">
        <v>0</v>
      </c>
      <c r="CQ132" s="69">
        <v>0</v>
      </c>
      <c r="CR132" s="69">
        <v>0</v>
      </c>
      <c r="CS132" s="69">
        <v>0</v>
      </c>
      <c r="CT132" s="69">
        <v>0</v>
      </c>
      <c r="CU132" s="69">
        <v>0</v>
      </c>
      <c r="CV132" s="69">
        <v>0</v>
      </c>
      <c r="CW132" s="69">
        <v>0</v>
      </c>
      <c r="CZ132" s="69">
        <v>0</v>
      </c>
      <c r="DA132" s="69">
        <v>0</v>
      </c>
      <c r="DB132" s="69">
        <v>3</v>
      </c>
      <c r="DC132" s="69">
        <v>50</v>
      </c>
      <c r="DD132" s="69">
        <v>50</v>
      </c>
      <c r="DE132" s="69">
        <v>1</v>
      </c>
      <c r="DF132" s="69">
        <v>0</v>
      </c>
      <c r="DG132" s="69">
        <v>1</v>
      </c>
      <c r="DI132" s="69" t="e">
        <f>INDEX(Sheet3!$E$78:$E$1130,MATCH(A132,Sheet3!$D$78:$D$1130,0))</f>
        <v>#N/A</v>
      </c>
      <c r="DJ132" s="69" t="str">
        <f t="shared" si="17"/>
        <v>skill_icons.ps_thunder</v>
      </c>
      <c r="DK132" s="69" t="s">
        <v>401</v>
      </c>
      <c r="DL132" s="93" t="str">
        <f t="shared" ref="DL132" si="19">DM132&amp;DN132&amp;DQ132</f>
        <v>朝对方释放一个持续[skill:20041:3]秒的雷球，碰撞到的敌方单位有[skill:20041:50]%概率麻痹无法行动，并每秒受到[skill:20041:ui.cs_blue:50*4]%雷系伤害,麻痹持续[skill:20041:1]秒造成[ui.cs_blue:204*0.5]的雷系伤害。</v>
      </c>
      <c r="DM132" s="94" t="s">
        <v>575</v>
      </c>
      <c r="DN132" s="69" t="str">
        <f>"造成["&amp;INDEX(Sheet5!$L$2:$L$11,MATCH(BL132,Sheet5!$J$2:$J$11,0))&amp;":"&amp;BR132&amp;"*"&amp;BS132/1000&amp;"]"&amp;INDEX(Sheet5!$I$2:$I$4,MATCH(BR132,Sheet5!$H$2:$H$4,0))&amp;"的"&amp;INDEX(Sheet5!$K$2:$K$11,MATCH(BL132,Sheet5!$J$2:$J$11,0))</f>
        <v>造成[ui.cs_blue:204*0.5]的雷系伤害。</v>
      </c>
      <c r="DO132" s="69" t="e">
        <f>"造成["&amp;INDEX(Sheet5!$L$2:$L$11,MATCH(BY132,Sheet5!$J$2:$J$11,0))&amp;":"&amp;CE132&amp;"*"&amp;CF132/1000&amp;"]"&amp;INDEX(Sheet5!$I$2:$I$4,MATCH(CE132,Sheet5!$H$2:$H$4,0))&amp;"的"&amp;INDEX(Sheet5!$K$2:$K$11,MATCH(BY132,Sheet5!$J$2:$J$11,0))</f>
        <v>#N/A</v>
      </c>
      <c r="DP132" s="69"/>
      <c r="DQ132" s="69"/>
      <c r="DR132" s="69" t="e">
        <f t="shared" si="10"/>
        <v>#N/A</v>
      </c>
      <c r="DS132" s="90">
        <f>MATCH(A132,Sheet5!D:D,0)</f>
        <v>623</v>
      </c>
      <c r="DT132" s="94" t="e">
        <f>MATCH(A132,Sheet5!F:F,0)</f>
        <v>#N/A</v>
      </c>
      <c r="DU132" s="69">
        <v>3</v>
      </c>
      <c r="DV132" s="69">
        <v>50</v>
      </c>
      <c r="DW132" s="69">
        <v>50</v>
      </c>
      <c r="DX132" s="69">
        <v>1</v>
      </c>
      <c r="DY132" s="69">
        <v>0</v>
      </c>
    </row>
    <row r="133" spans="1:129" ht="28.5">
      <c r="A133" s="69">
        <v>20051</v>
      </c>
      <c r="B133" s="69">
        <v>0</v>
      </c>
      <c r="C133" s="69">
        <v>1</v>
      </c>
      <c r="D133" s="78" t="s">
        <v>427</v>
      </c>
      <c r="E133" s="78" t="s">
        <v>576</v>
      </c>
      <c r="F133" s="69" t="s">
        <v>428</v>
      </c>
      <c r="G133" s="69">
        <v>1</v>
      </c>
      <c r="H133" s="69" t="s">
        <v>429</v>
      </c>
      <c r="I133" s="69">
        <v>0</v>
      </c>
      <c r="J133" s="69">
        <v>0</v>
      </c>
      <c r="K133" s="69">
        <v>1000</v>
      </c>
      <c r="M133" s="69">
        <v>34</v>
      </c>
      <c r="O133" s="69">
        <v>0</v>
      </c>
      <c r="P133" s="69">
        <v>1</v>
      </c>
      <c r="Q133" s="69">
        <v>0</v>
      </c>
      <c r="R133" s="69">
        <f t="shared" ref="R133:R134" si="20">IF(S133&gt;0,2,1)</f>
        <v>1</v>
      </c>
      <c r="S133" s="69">
        <v>0</v>
      </c>
      <c r="T133" s="69">
        <v>0</v>
      </c>
      <c r="U133" s="69">
        <v>0</v>
      </c>
      <c r="V133" s="69">
        <v>0</v>
      </c>
      <c r="W133" s="69">
        <v>0</v>
      </c>
      <c r="X133" s="69">
        <v>70</v>
      </c>
      <c r="Y133" s="69">
        <v>70</v>
      </c>
      <c r="Z133" s="69">
        <v>2000</v>
      </c>
      <c r="AA133" s="69">
        <v>1</v>
      </c>
      <c r="AB133" s="69">
        <v>31</v>
      </c>
      <c r="AC133" s="69">
        <v>0</v>
      </c>
      <c r="AD133" s="69">
        <v>0</v>
      </c>
      <c r="AE133" s="69">
        <v>0</v>
      </c>
      <c r="AF133" s="69">
        <v>1</v>
      </c>
      <c r="AG133" s="69">
        <v>0</v>
      </c>
      <c r="AH133" s="69">
        <v>0</v>
      </c>
      <c r="AI133" s="69">
        <v>0</v>
      </c>
      <c r="AJ133" s="69">
        <v>0</v>
      </c>
      <c r="AK133" s="69">
        <v>0</v>
      </c>
      <c r="AL133" s="69">
        <v>0</v>
      </c>
      <c r="AM133" s="69">
        <v>1</v>
      </c>
      <c r="AN133" s="69">
        <v>1</v>
      </c>
      <c r="AO133" s="69">
        <v>0</v>
      </c>
      <c r="AP133" s="69">
        <v>0</v>
      </c>
      <c r="AQ133" s="84">
        <v>0</v>
      </c>
      <c r="AR133" s="69">
        <v>0</v>
      </c>
      <c r="AS133" s="69">
        <v>0</v>
      </c>
      <c r="AT133" s="69">
        <v>0</v>
      </c>
      <c r="AU133" s="69">
        <v>0</v>
      </c>
      <c r="AV133" s="69">
        <v>0</v>
      </c>
      <c r="AW133" s="69">
        <v>4</v>
      </c>
      <c r="AX133" s="69">
        <v>1</v>
      </c>
      <c r="AY133" s="69">
        <v>5000</v>
      </c>
      <c r="AZ133" s="69">
        <v>1000</v>
      </c>
      <c r="BA133" s="69">
        <v>0</v>
      </c>
      <c r="BB133" s="69">
        <v>0</v>
      </c>
      <c r="BC133" s="69">
        <v>0</v>
      </c>
      <c r="BD133" s="69">
        <v>0</v>
      </c>
      <c r="BE133" s="69">
        <v>0</v>
      </c>
      <c r="BF133" s="69">
        <v>0</v>
      </c>
      <c r="BG133" s="69">
        <v>0</v>
      </c>
      <c r="BH133" s="69">
        <v>0</v>
      </c>
      <c r="BK133" s="69">
        <v>3</v>
      </c>
      <c r="BL133" s="69">
        <v>6</v>
      </c>
      <c r="BM133" s="69">
        <v>2</v>
      </c>
      <c r="BN133" s="69">
        <v>31</v>
      </c>
      <c r="BO133" s="89">
        <v>0</v>
      </c>
      <c r="BP133" s="69">
        <v>2</v>
      </c>
      <c r="BQ133" s="69">
        <v>5</v>
      </c>
      <c r="BR133" s="69">
        <v>204</v>
      </c>
      <c r="BS133" s="69">
        <v>850</v>
      </c>
      <c r="BT133" s="69">
        <v>0</v>
      </c>
      <c r="BU133" s="69">
        <v>0</v>
      </c>
      <c r="BV133" s="69">
        <v>1000</v>
      </c>
      <c r="BW133" s="69">
        <v>0</v>
      </c>
      <c r="BY133" s="69">
        <v>18</v>
      </c>
      <c r="BZ133" s="69">
        <v>7</v>
      </c>
      <c r="CA133" s="69">
        <v>64</v>
      </c>
      <c r="CB133" s="89">
        <v>0</v>
      </c>
      <c r="CC133" s="69">
        <v>1</v>
      </c>
      <c r="CD133" s="69">
        <v>1</v>
      </c>
      <c r="CE133" s="69">
        <v>1</v>
      </c>
      <c r="CF133" s="69">
        <v>500</v>
      </c>
      <c r="CG133" s="69">
        <v>0</v>
      </c>
      <c r="CH133" s="69">
        <v>0</v>
      </c>
      <c r="CI133" s="69">
        <v>1000</v>
      </c>
      <c r="CJ133" s="69">
        <v>0</v>
      </c>
      <c r="CL133" s="69">
        <v>0</v>
      </c>
      <c r="CM133" s="69">
        <v>0</v>
      </c>
      <c r="CN133" s="69">
        <v>0</v>
      </c>
      <c r="CO133" s="89">
        <v>0</v>
      </c>
      <c r="CP133" s="69">
        <v>0</v>
      </c>
      <c r="CQ133" s="69">
        <v>0</v>
      </c>
      <c r="CR133" s="69">
        <v>0</v>
      </c>
      <c r="CS133" s="69">
        <v>0</v>
      </c>
      <c r="CT133" s="69">
        <v>0</v>
      </c>
      <c r="CU133" s="69">
        <v>0</v>
      </c>
      <c r="CV133" s="69">
        <v>0</v>
      </c>
      <c r="CW133" s="69">
        <v>0</v>
      </c>
      <c r="CZ133" s="69">
        <v>0</v>
      </c>
      <c r="DA133" s="69">
        <v>0</v>
      </c>
      <c r="DB133" s="69">
        <v>85</v>
      </c>
      <c r="DC133" s="69">
        <v>50</v>
      </c>
      <c r="DD133" s="69">
        <v>0</v>
      </c>
      <c r="DE133" s="69">
        <v>0</v>
      </c>
      <c r="DF133" s="69">
        <v>0</v>
      </c>
      <c r="DG133" s="69">
        <v>1</v>
      </c>
      <c r="DI133" s="69" t="e">
        <f>INDEX(Sheet3!$E$78:$E$1130,MATCH(A133,Sheet3!$D$78:$D$1130,0))</f>
        <v>#N/A</v>
      </c>
      <c r="DJ133" s="69" t="str">
        <f t="shared" si="17"/>
        <v>skill_icons.ps_earthquake</v>
      </c>
      <c r="DK133" s="69" t="s">
        <v>430</v>
      </c>
      <c r="DL133" s="69"/>
      <c r="DM133" s="94" t="s">
        <v>577</v>
      </c>
      <c r="DN133" s="69" t="str">
        <f>"造成["&amp;INDEX(Sheet5!$L$2:$L$11,MATCH(BL133,Sheet5!$J$2:$J$11,0))&amp;":"&amp;BR133&amp;"*"&amp;BS133/1000&amp;"]"&amp;INDEX(Sheet5!$I$2:$I$4,MATCH(BR133,Sheet5!$H$2:$H$4,0))&amp;"的"&amp;INDEX(Sheet5!$K$2:$K$11,MATCH(BL133,Sheet5!$J$2:$J$11,0))</f>
        <v>造成[ui.cs_blue:204*0.85]的土系伤害。</v>
      </c>
      <c r="DO133" s="94"/>
      <c r="DP133" s="94"/>
      <c r="DQ133" s="94"/>
      <c r="DR133" s="69" t="e">
        <f t="shared" si="10"/>
        <v>#N/A</v>
      </c>
      <c r="DS133" s="90" t="e">
        <f>MATCH(A133,Sheet5!D:D,0)</f>
        <v>#N/A</v>
      </c>
      <c r="DT133" s="94" t="e">
        <f>MATCH(A133,Sheet5!F:F,0)</f>
        <v>#N/A</v>
      </c>
      <c r="DU133" s="69">
        <v>85</v>
      </c>
      <c r="DV133" s="69">
        <v>50</v>
      </c>
      <c r="DW133" s="69">
        <v>0</v>
      </c>
      <c r="DX133" s="69">
        <v>0</v>
      </c>
      <c r="DY133" s="69">
        <v>0</v>
      </c>
    </row>
    <row r="134" spans="1:129" ht="28.5">
      <c r="A134" s="69">
        <v>20061</v>
      </c>
      <c r="B134" s="69">
        <v>5001</v>
      </c>
      <c r="C134" s="69">
        <v>1</v>
      </c>
      <c r="D134" s="78" t="s">
        <v>386</v>
      </c>
      <c r="E134" s="78" t="s">
        <v>578</v>
      </c>
      <c r="F134" s="69" t="s">
        <v>387</v>
      </c>
      <c r="G134" s="69">
        <v>1</v>
      </c>
      <c r="H134" s="69" t="s">
        <v>388</v>
      </c>
      <c r="I134" s="69">
        <v>462</v>
      </c>
      <c r="J134" s="69">
        <v>462</v>
      </c>
      <c r="K134" s="69">
        <v>1500</v>
      </c>
      <c r="L134" s="69" t="s">
        <v>389</v>
      </c>
      <c r="M134" s="69">
        <v>0</v>
      </c>
      <c r="N134" s="69" t="s">
        <v>390</v>
      </c>
      <c r="O134" s="69">
        <v>0</v>
      </c>
      <c r="P134" s="69">
        <v>3</v>
      </c>
      <c r="Q134" s="69">
        <v>1</v>
      </c>
      <c r="R134" s="69">
        <f t="shared" si="20"/>
        <v>1</v>
      </c>
      <c r="S134" s="69">
        <v>0</v>
      </c>
      <c r="T134" s="69">
        <v>0</v>
      </c>
      <c r="U134" s="69">
        <v>0</v>
      </c>
      <c r="V134" s="69">
        <v>0</v>
      </c>
      <c r="W134" s="69">
        <v>0</v>
      </c>
      <c r="X134" s="69">
        <v>30</v>
      </c>
      <c r="Y134" s="69">
        <v>30</v>
      </c>
      <c r="Z134" s="69">
        <v>2500</v>
      </c>
      <c r="AA134" s="69">
        <v>2</v>
      </c>
      <c r="AB134" s="69">
        <v>31</v>
      </c>
      <c r="AC134" s="69">
        <v>0</v>
      </c>
      <c r="AD134" s="69">
        <v>0</v>
      </c>
      <c r="AE134" s="69">
        <v>0</v>
      </c>
      <c r="AF134" s="69">
        <v>1</v>
      </c>
      <c r="AG134" s="69">
        <v>0</v>
      </c>
      <c r="AH134" s="69">
        <v>9</v>
      </c>
      <c r="AI134" s="69">
        <v>11</v>
      </c>
      <c r="AJ134" s="69">
        <v>3</v>
      </c>
      <c r="AK134" s="69">
        <v>0</v>
      </c>
      <c r="AL134" s="69">
        <v>0</v>
      </c>
      <c r="AM134" s="69">
        <v>1</v>
      </c>
      <c r="AN134" s="69">
        <v>1</v>
      </c>
      <c r="AO134" s="69">
        <v>1</v>
      </c>
      <c r="AP134" s="69">
        <v>0.5</v>
      </c>
      <c r="AQ134" s="84">
        <v>15</v>
      </c>
      <c r="AR134" s="69">
        <v>0.85</v>
      </c>
      <c r="AS134" s="69">
        <v>0</v>
      </c>
      <c r="AT134" s="69">
        <v>0</v>
      </c>
      <c r="AU134" s="69">
        <v>0</v>
      </c>
      <c r="AV134" s="69">
        <v>0</v>
      </c>
      <c r="AW134" s="69">
        <v>0</v>
      </c>
      <c r="AX134" s="69">
        <v>0</v>
      </c>
      <c r="AY134" s="69">
        <v>0</v>
      </c>
      <c r="AZ134" s="69">
        <v>0</v>
      </c>
      <c r="BA134" s="69">
        <v>0</v>
      </c>
      <c r="BB134" s="69">
        <v>0</v>
      </c>
      <c r="BC134" s="69">
        <v>0</v>
      </c>
      <c r="BD134" s="69">
        <v>0</v>
      </c>
      <c r="BE134" s="69">
        <v>0</v>
      </c>
      <c r="BF134" s="69">
        <v>0</v>
      </c>
      <c r="BG134" s="69">
        <v>0</v>
      </c>
      <c r="BH134" s="69">
        <v>0</v>
      </c>
      <c r="BK134" s="69">
        <v>3</v>
      </c>
      <c r="BL134" s="69">
        <v>4</v>
      </c>
      <c r="BM134" s="69">
        <v>2</v>
      </c>
      <c r="BN134" s="69">
        <v>31</v>
      </c>
      <c r="BO134" s="89">
        <v>0</v>
      </c>
      <c r="BP134" s="69">
        <v>1</v>
      </c>
      <c r="BQ134" s="69">
        <v>1</v>
      </c>
      <c r="BR134" s="69">
        <v>204</v>
      </c>
      <c r="BS134" s="69">
        <v>1000</v>
      </c>
      <c r="BT134" s="69">
        <v>0</v>
      </c>
      <c r="BU134" s="69">
        <v>0</v>
      </c>
      <c r="BV134" s="69">
        <v>1000</v>
      </c>
      <c r="BW134" s="69">
        <v>28</v>
      </c>
      <c r="BX134" s="69" t="s">
        <v>391</v>
      </c>
      <c r="BY134" s="69">
        <v>0</v>
      </c>
      <c r="BZ134" s="69">
        <v>0</v>
      </c>
      <c r="CA134" s="69">
        <v>31</v>
      </c>
      <c r="CB134" s="89">
        <v>0</v>
      </c>
      <c r="CC134" s="69">
        <v>0</v>
      </c>
      <c r="CD134" s="69">
        <v>0</v>
      </c>
      <c r="CE134" s="69">
        <v>0</v>
      </c>
      <c r="CF134" s="69">
        <v>0</v>
      </c>
      <c r="CG134" s="69">
        <v>0</v>
      </c>
      <c r="CH134" s="69">
        <v>0</v>
      </c>
      <c r="CI134" s="69">
        <v>0</v>
      </c>
      <c r="CJ134" s="69">
        <v>0</v>
      </c>
      <c r="CL134" s="69">
        <v>0</v>
      </c>
      <c r="CM134" s="69">
        <v>0</v>
      </c>
      <c r="CN134" s="69">
        <v>0</v>
      </c>
      <c r="CO134" s="89">
        <v>0</v>
      </c>
      <c r="CP134" s="69">
        <v>0</v>
      </c>
      <c r="CQ134" s="69">
        <v>0</v>
      </c>
      <c r="CR134" s="69">
        <v>0</v>
      </c>
      <c r="CS134" s="69">
        <v>0</v>
      </c>
      <c r="CT134" s="69">
        <v>0</v>
      </c>
      <c r="CU134" s="69">
        <v>0</v>
      </c>
      <c r="CV134" s="69">
        <v>0</v>
      </c>
      <c r="CW134" s="69">
        <v>0</v>
      </c>
      <c r="CZ134" s="69">
        <v>0</v>
      </c>
      <c r="DA134" s="69">
        <v>0</v>
      </c>
      <c r="DB134" s="69">
        <v>100</v>
      </c>
      <c r="DC134" s="69">
        <v>0</v>
      </c>
      <c r="DD134" s="69">
        <v>0</v>
      </c>
      <c r="DE134" s="69">
        <v>0</v>
      </c>
      <c r="DF134" s="69">
        <v>0</v>
      </c>
      <c r="DG134" s="69">
        <v>1</v>
      </c>
      <c r="DI134" s="69" t="e">
        <f>INDEX(Sheet3!$E$78:$E$1130,MATCH(A134,Sheet3!$D$78:$D$1130,0))</f>
        <v>#N/A</v>
      </c>
      <c r="DJ134" s="69" t="str">
        <f t="shared" si="17"/>
        <v>skill_icons.ps_magic_boomerang</v>
      </c>
      <c r="DK134" s="69" t="s">
        <v>392</v>
      </c>
      <c r="DL134" s="69"/>
      <c r="DM134" s="94" t="s">
        <v>579</v>
      </c>
      <c r="DN134" s="69" t="str">
        <f>"造成["&amp;INDEX(Sheet5!$L$2:$L$11,MATCH(BL134,Sheet5!$J$2:$J$11,0))&amp;":"&amp;BR134&amp;"*"&amp;BS134/1000&amp;"]"&amp;INDEX(Sheet5!$I$2:$I$4,MATCH(BR134,Sheet5!$H$2:$H$4,0))&amp;"的"&amp;INDEX(Sheet5!$K$2:$K$11,MATCH(BL134,Sheet5!$J$2:$J$11,0))</f>
        <v>造成[ui.cs_blue:204*1]的寒系伤害。</v>
      </c>
      <c r="DO134" s="94"/>
      <c r="DP134" s="94"/>
      <c r="DQ134" s="94"/>
      <c r="DR134" s="69" t="e">
        <f t="shared" si="10"/>
        <v>#N/A</v>
      </c>
      <c r="DS134" s="90" t="e">
        <f>MATCH(A134,Sheet5!D:D,0)</f>
        <v>#N/A</v>
      </c>
      <c r="DT134" s="94" t="e">
        <f>MATCH(A134,Sheet5!F:F,0)</f>
        <v>#N/A</v>
      </c>
      <c r="DU134" s="69">
        <v>100</v>
      </c>
      <c r="DV134" s="69">
        <v>0</v>
      </c>
      <c r="DW134" s="69">
        <v>0</v>
      </c>
      <c r="DX134" s="69">
        <v>0</v>
      </c>
      <c r="DY134" s="69">
        <v>0</v>
      </c>
    </row>
    <row r="135" spans="1:129" ht="28.5">
      <c r="A135" s="69">
        <v>20071</v>
      </c>
      <c r="B135" s="69">
        <v>20008</v>
      </c>
      <c r="C135" s="69">
        <v>1</v>
      </c>
      <c r="D135" s="78" t="s">
        <v>454</v>
      </c>
      <c r="E135" s="78" t="s">
        <v>580</v>
      </c>
      <c r="F135" s="69" t="s">
        <v>581</v>
      </c>
      <c r="G135" s="69">
        <v>1</v>
      </c>
      <c r="H135" s="69" t="s">
        <v>582</v>
      </c>
      <c r="I135" s="69">
        <v>150</v>
      </c>
      <c r="J135" s="69">
        <v>450</v>
      </c>
      <c r="K135" s="69">
        <v>0</v>
      </c>
      <c r="M135" s="69">
        <v>35</v>
      </c>
      <c r="N135" s="69" t="s">
        <v>583</v>
      </c>
      <c r="O135" s="69">
        <v>0</v>
      </c>
      <c r="P135" s="69">
        <v>1</v>
      </c>
      <c r="Q135" s="69">
        <v>1</v>
      </c>
      <c r="R135" s="69">
        <v>1</v>
      </c>
      <c r="S135" s="69">
        <v>0</v>
      </c>
      <c r="T135" s="69">
        <v>0</v>
      </c>
      <c r="U135" s="69">
        <v>0</v>
      </c>
      <c r="V135" s="69">
        <v>0</v>
      </c>
      <c r="W135" s="69">
        <v>0</v>
      </c>
      <c r="X135" s="69">
        <v>0</v>
      </c>
      <c r="Y135" s="69">
        <v>0</v>
      </c>
      <c r="Z135" s="69">
        <v>500</v>
      </c>
      <c r="AA135" s="69">
        <v>2</v>
      </c>
      <c r="AB135" s="69">
        <v>31</v>
      </c>
      <c r="AC135" s="69">
        <v>0</v>
      </c>
      <c r="AD135" s="69">
        <v>0</v>
      </c>
      <c r="AE135" s="69">
        <v>0</v>
      </c>
      <c r="AF135" s="69">
        <v>20</v>
      </c>
      <c r="AG135" s="69">
        <v>0</v>
      </c>
      <c r="AH135" s="69">
        <v>7</v>
      </c>
      <c r="AI135" s="69">
        <v>0</v>
      </c>
      <c r="AJ135" s="69">
        <v>3</v>
      </c>
      <c r="AK135" s="69">
        <v>0</v>
      </c>
      <c r="AL135" s="69">
        <v>0</v>
      </c>
      <c r="AM135" s="69">
        <v>1</v>
      </c>
      <c r="AN135" s="69">
        <v>1</v>
      </c>
      <c r="AO135" s="69">
        <v>0</v>
      </c>
      <c r="AP135" s="69">
        <v>0</v>
      </c>
      <c r="AQ135" s="84">
        <v>0</v>
      </c>
      <c r="AR135" s="69">
        <v>0</v>
      </c>
      <c r="AS135" s="69">
        <v>0</v>
      </c>
      <c r="AT135" s="69">
        <v>0</v>
      </c>
      <c r="AU135" s="69">
        <v>0</v>
      </c>
      <c r="AV135" s="69">
        <v>0</v>
      </c>
      <c r="AW135" s="69">
        <v>0</v>
      </c>
      <c r="AX135" s="69">
        <v>0</v>
      </c>
      <c r="AY135" s="69">
        <v>0</v>
      </c>
      <c r="AZ135" s="69">
        <v>0</v>
      </c>
      <c r="BA135" s="69">
        <v>1</v>
      </c>
      <c r="BB135" s="69">
        <v>-1</v>
      </c>
      <c r="BC135" s="69">
        <v>0</v>
      </c>
      <c r="BD135" s="69">
        <v>0</v>
      </c>
      <c r="BE135" s="69">
        <v>0</v>
      </c>
      <c r="BF135" s="69">
        <v>0</v>
      </c>
      <c r="BG135" s="69">
        <v>0</v>
      </c>
      <c r="BH135" s="69">
        <v>0</v>
      </c>
      <c r="BI135" s="69" t="s">
        <v>584</v>
      </c>
      <c r="BK135" s="69">
        <v>3</v>
      </c>
      <c r="BL135" s="69">
        <v>4</v>
      </c>
      <c r="BM135" s="69">
        <v>2</v>
      </c>
      <c r="BN135" s="69">
        <v>31</v>
      </c>
      <c r="BO135" s="89">
        <v>0</v>
      </c>
      <c r="BP135" s="69">
        <v>1</v>
      </c>
      <c r="BQ135" s="69">
        <v>1</v>
      </c>
      <c r="BR135" s="69">
        <v>204</v>
      </c>
      <c r="BS135" s="69">
        <v>640</v>
      </c>
      <c r="BT135" s="69">
        <v>0</v>
      </c>
      <c r="BU135" s="69">
        <v>0</v>
      </c>
      <c r="BV135" s="69">
        <v>1000</v>
      </c>
      <c r="BW135" s="69">
        <v>0</v>
      </c>
      <c r="BY135" s="69">
        <v>10</v>
      </c>
      <c r="BZ135" s="69">
        <v>2</v>
      </c>
      <c r="CA135" s="69">
        <v>31</v>
      </c>
      <c r="CB135" s="89">
        <v>0</v>
      </c>
      <c r="CC135" s="69">
        <v>1</v>
      </c>
      <c r="CD135" s="69">
        <v>1</v>
      </c>
      <c r="CE135" s="69">
        <v>1</v>
      </c>
      <c r="CF135" s="69">
        <v>801</v>
      </c>
      <c r="CG135" s="69">
        <v>0</v>
      </c>
      <c r="CH135" s="69">
        <v>0</v>
      </c>
      <c r="CI135" s="69">
        <v>1000</v>
      </c>
      <c r="CJ135" s="69">
        <v>0</v>
      </c>
      <c r="CL135" s="69">
        <v>0</v>
      </c>
      <c r="CM135" s="69">
        <v>0</v>
      </c>
      <c r="CN135" s="69">
        <v>0</v>
      </c>
      <c r="CO135" s="89">
        <v>0</v>
      </c>
      <c r="CP135" s="69">
        <v>0</v>
      </c>
      <c r="CQ135" s="69">
        <v>0</v>
      </c>
      <c r="CR135" s="69">
        <v>0</v>
      </c>
      <c r="CS135" s="69">
        <v>0</v>
      </c>
      <c r="CT135" s="69">
        <v>0</v>
      </c>
      <c r="CU135" s="69">
        <v>0</v>
      </c>
      <c r="CV135" s="69">
        <v>0</v>
      </c>
      <c r="CW135" s="69">
        <v>0</v>
      </c>
      <c r="CZ135" s="69">
        <v>0</v>
      </c>
      <c r="DA135" s="69">
        <v>0</v>
      </c>
      <c r="DB135" s="69">
        <v>64</v>
      </c>
      <c r="DC135" s="69">
        <v>30</v>
      </c>
      <c r="DD135" s="69">
        <v>3</v>
      </c>
      <c r="DE135" s="69">
        <v>0</v>
      </c>
      <c r="DF135" s="69">
        <v>0</v>
      </c>
      <c r="DG135" s="69">
        <v>1</v>
      </c>
      <c r="DI135" s="69" t="e">
        <f>INDEX(Sheet3!$E$78:$E$1130,MATCH(A135,Sheet3!$D$78:$D$1130,0))</f>
        <v>#N/A</v>
      </c>
      <c r="DJ135" s="69" t="str">
        <f t="shared" si="17"/>
        <v>skill_icons.ps_grief_soul_01</v>
      </c>
      <c r="DK135" s="69" t="s">
        <v>585</v>
      </c>
      <c r="DL135" s="93" t="str">
        <f t="shared" ref="DL135:DL139" si="21">DM135&amp;DN135&amp;DQ135</f>
        <v>对指定方向发出空气波造成[ui.cs_blue:204*0.64]的寒系伤害。同时减慢该目标30%移动速度，持续3秒。</v>
      </c>
      <c r="DM135" s="74" t="s">
        <v>586</v>
      </c>
      <c r="DN135" s="69" t="str">
        <f>"造成["&amp;INDEX(Sheet5!$L$2:$L$11,MATCH(BL135,Sheet5!$J$2:$J$11,0))&amp;":"&amp;BR135&amp;"*"&amp;BS135/1000&amp;"]"&amp;INDEX(Sheet5!$I$2:$I$4,MATCH(BR135,Sheet5!$H$2:$H$4,0))&amp;"的"&amp;INDEX(Sheet5!$K$2:$K$11,MATCH(BL135,Sheet5!$J$2:$J$11,0))</f>
        <v>造成[ui.cs_blue:204*0.64]的寒系伤害。</v>
      </c>
      <c r="DO135" s="69" t="e">
        <f>"造成["&amp;INDEX(Sheet5!$L$2:$L$11,MATCH(BY135,Sheet5!$J$2:$J$11,0))&amp;":"&amp;CE135&amp;"*"&amp;CF135/1000&amp;"]"&amp;INDEX(Sheet5!$I$2:$I$4,MATCH(CE135,Sheet5!$H$2:$H$4,0))&amp;"的"&amp;INDEX(Sheet5!$K$2:$K$11,MATCH(BY135,Sheet5!$J$2:$J$11,0))</f>
        <v>#N/A</v>
      </c>
      <c r="DP135" s="69"/>
      <c r="DQ135" s="90" t="s">
        <v>572</v>
      </c>
      <c r="DR135" s="69" t="e">
        <f t="shared" si="10"/>
        <v>#N/A</v>
      </c>
      <c r="DS135" s="90">
        <f>MATCH(A135,Sheet5!D:D,0)</f>
        <v>629</v>
      </c>
      <c r="DT135" s="94" t="e">
        <f>MATCH(A135,Sheet5!F:F,0)</f>
        <v>#N/A</v>
      </c>
      <c r="DU135" s="69" t="e">
        <f>"["&amp;INDEX(Sheet5!$L$2:$L$11,MATCH(CD135,Sheet5!$J$2:$J$11,0))&amp;":"&amp;CJ135&amp;"*"&amp;CK135/1000&amp;"]"&amp;INDEX(Sheet5!$I$2:$I$4,MATCH(CJ135,Sheet5!$H$2:$H$4,0))</f>
        <v>#N/A</v>
      </c>
      <c r="DV135" s="69">
        <v>30</v>
      </c>
      <c r="DW135" s="69">
        <v>3</v>
      </c>
      <c r="DX135" s="69">
        <v>0</v>
      </c>
      <c r="DY135" s="69">
        <v>0</v>
      </c>
    </row>
    <row r="136" spans="1:129" ht="42.75">
      <c r="A136" s="69">
        <v>20081</v>
      </c>
      <c r="B136" s="69">
        <v>12004</v>
      </c>
      <c r="C136" s="69">
        <v>1</v>
      </c>
      <c r="D136" s="78" t="s">
        <v>408</v>
      </c>
      <c r="E136" s="78" t="s">
        <v>587</v>
      </c>
      <c r="F136" s="69" t="s">
        <v>409</v>
      </c>
      <c r="G136" s="69">
        <v>1</v>
      </c>
      <c r="H136" s="69" t="s">
        <v>395</v>
      </c>
      <c r="I136" s="69">
        <v>0</v>
      </c>
      <c r="J136" s="69">
        <v>495</v>
      </c>
      <c r="K136" s="69">
        <v>1000</v>
      </c>
      <c r="M136" s="69">
        <v>26</v>
      </c>
      <c r="N136" s="69" t="s">
        <v>417</v>
      </c>
      <c r="O136" s="69">
        <v>0</v>
      </c>
      <c r="P136" s="69">
        <v>1</v>
      </c>
      <c r="Q136" s="69">
        <v>1</v>
      </c>
      <c r="R136" s="69">
        <f>IF(S136&gt;0,2,1)</f>
        <v>1</v>
      </c>
      <c r="S136" s="69">
        <v>0</v>
      </c>
      <c r="T136" s="69">
        <v>0</v>
      </c>
      <c r="U136" s="69">
        <v>0</v>
      </c>
      <c r="V136" s="69">
        <v>0</v>
      </c>
      <c r="W136" s="69">
        <v>0</v>
      </c>
      <c r="X136" s="69">
        <v>20</v>
      </c>
      <c r="Y136" s="69">
        <v>20</v>
      </c>
      <c r="Z136" s="69">
        <v>1000</v>
      </c>
      <c r="AA136" s="69">
        <v>2</v>
      </c>
      <c r="AB136" s="69">
        <v>31</v>
      </c>
      <c r="AC136" s="69">
        <v>0</v>
      </c>
      <c r="AD136" s="69">
        <v>0</v>
      </c>
      <c r="AE136" s="69">
        <v>0</v>
      </c>
      <c r="AF136" s="69">
        <v>10</v>
      </c>
      <c r="AG136" s="69">
        <v>0</v>
      </c>
      <c r="AH136" s="69">
        <v>9</v>
      </c>
      <c r="AI136" s="69">
        <v>0</v>
      </c>
      <c r="AJ136" s="69">
        <v>3</v>
      </c>
      <c r="AK136" s="69">
        <v>0</v>
      </c>
      <c r="AL136" s="69">
        <v>0</v>
      </c>
      <c r="AM136" s="69">
        <v>1</v>
      </c>
      <c r="AN136" s="69">
        <v>1</v>
      </c>
      <c r="AO136" s="69">
        <v>0</v>
      </c>
      <c r="AP136" s="69">
        <v>0</v>
      </c>
      <c r="AQ136" s="84">
        <v>0</v>
      </c>
      <c r="AR136" s="69">
        <v>0</v>
      </c>
      <c r="AS136" s="69">
        <v>0</v>
      </c>
      <c r="AT136" s="69">
        <v>0</v>
      </c>
      <c r="AU136" s="69">
        <v>0</v>
      </c>
      <c r="AV136" s="69">
        <v>0</v>
      </c>
      <c r="AW136" s="69">
        <v>0</v>
      </c>
      <c r="AX136" s="69">
        <v>0</v>
      </c>
      <c r="AY136" s="69">
        <v>0</v>
      </c>
      <c r="AZ136" s="69">
        <v>0</v>
      </c>
      <c r="BA136" s="69">
        <v>1</v>
      </c>
      <c r="BB136" s="69">
        <v>-1</v>
      </c>
      <c r="BC136" s="69">
        <v>0</v>
      </c>
      <c r="BD136" s="69">
        <v>0</v>
      </c>
      <c r="BE136" s="69">
        <v>0</v>
      </c>
      <c r="BF136" s="69">
        <v>0</v>
      </c>
      <c r="BG136" s="69">
        <v>0</v>
      </c>
      <c r="BH136" s="69">
        <v>0</v>
      </c>
      <c r="BI136" s="69" t="s">
        <v>411</v>
      </c>
      <c r="BK136" s="69">
        <v>3</v>
      </c>
      <c r="BL136" s="69">
        <v>3</v>
      </c>
      <c r="BM136" s="69">
        <v>2</v>
      </c>
      <c r="BN136" s="69">
        <v>31</v>
      </c>
      <c r="BO136" s="89">
        <v>0</v>
      </c>
      <c r="BP136" s="69">
        <v>1</v>
      </c>
      <c r="BQ136" s="69">
        <v>1</v>
      </c>
      <c r="BR136" s="69">
        <v>204</v>
      </c>
      <c r="BS136" s="69">
        <v>850</v>
      </c>
      <c r="BT136" s="69">
        <v>0</v>
      </c>
      <c r="BU136" s="69">
        <v>0</v>
      </c>
      <c r="BV136" s="69">
        <v>1000</v>
      </c>
      <c r="BW136" s="69">
        <v>27</v>
      </c>
      <c r="BY136" s="69">
        <v>0</v>
      </c>
      <c r="BZ136" s="69">
        <v>0</v>
      </c>
      <c r="CA136" s="69">
        <v>31</v>
      </c>
      <c r="CB136" s="89">
        <v>0</v>
      </c>
      <c r="CC136" s="69">
        <v>0</v>
      </c>
      <c r="CD136" s="69">
        <v>0</v>
      </c>
      <c r="CE136" s="69">
        <v>0</v>
      </c>
      <c r="CF136" s="69">
        <v>0</v>
      </c>
      <c r="CG136" s="69">
        <v>0</v>
      </c>
      <c r="CH136" s="69">
        <v>0</v>
      </c>
      <c r="CI136" s="69">
        <v>0</v>
      </c>
      <c r="CJ136" s="69">
        <v>0</v>
      </c>
      <c r="CL136" s="69">
        <v>0</v>
      </c>
      <c r="CM136" s="69">
        <v>0</v>
      </c>
      <c r="CN136" s="69">
        <v>0</v>
      </c>
      <c r="CO136" s="89">
        <v>0</v>
      </c>
      <c r="CP136" s="69">
        <v>0</v>
      </c>
      <c r="CQ136" s="69">
        <v>0</v>
      </c>
      <c r="CR136" s="69">
        <v>0</v>
      </c>
      <c r="CS136" s="69">
        <v>0</v>
      </c>
      <c r="CT136" s="69">
        <v>0</v>
      </c>
      <c r="CU136" s="69">
        <v>0</v>
      </c>
      <c r="CV136" s="69">
        <v>0</v>
      </c>
      <c r="CW136" s="69">
        <v>0</v>
      </c>
      <c r="CZ136" s="69">
        <v>0</v>
      </c>
      <c r="DA136" s="69">
        <v>0</v>
      </c>
      <c r="DB136" s="69">
        <v>80</v>
      </c>
      <c r="DC136" s="69">
        <v>0</v>
      </c>
      <c r="DD136" s="69">
        <v>0</v>
      </c>
      <c r="DE136" s="69">
        <v>0</v>
      </c>
      <c r="DF136" s="69">
        <v>0</v>
      </c>
      <c r="DG136" s="69">
        <v>1</v>
      </c>
      <c r="DI136" s="69" t="e">
        <f>INDEX(Sheet3!$E$78:$E$1130,MATCH(A136,Sheet3!$D$78:$D$1130,0))</f>
        <v>#N/A</v>
      </c>
      <c r="DJ136" s="69" t="str">
        <f t="shared" si="17"/>
        <v>skill_icons.ps_hot_ray</v>
      </c>
      <c r="DK136" s="69" t="s">
        <v>412</v>
      </c>
      <c r="DL136" s="93"/>
      <c r="DM136" s="106" t="s">
        <v>588</v>
      </c>
      <c r="DN136" s="69" t="str">
        <f>"造成["&amp;INDEX(Sheet5!$L$2:$L$11,MATCH(BL136,Sheet5!$J$2:$J$11,0))&amp;":"&amp;BR136&amp;"*"&amp;BS136/1000&amp;"]"&amp;INDEX(Sheet5!$I$2:$I$4,MATCH(BR136,Sheet5!$H$2:$H$4,0))&amp;"的"&amp;INDEX(Sheet5!$K$2:$K$11,MATCH(BL136,Sheet5!$J$2:$J$11,0))</f>
        <v>造成[ui.cs_blue:204*0.85]的火系伤害。</v>
      </c>
      <c r="DO136" s="69" t="e">
        <f>"造成["&amp;INDEX(Sheet5!$L$2:$L$11,MATCH(BY136,Sheet5!$J$2:$J$11,0))&amp;":"&amp;CE136&amp;"*"&amp;CF136/1000&amp;"]"&amp;INDEX(Sheet5!$I$2:$I$4,MATCH(CE136,Sheet5!$H$2:$H$4,0))&amp;"的"&amp;INDEX(Sheet5!$K$2:$K$11,MATCH(BY136,Sheet5!$J$2:$J$11,0))</f>
        <v>#N/A</v>
      </c>
      <c r="DP136" s="69"/>
      <c r="DQ136" s="69"/>
      <c r="DR136" s="69" t="e">
        <f t="shared" si="10"/>
        <v>#N/A</v>
      </c>
      <c r="DS136" s="90">
        <f>MATCH(A136,Sheet5!D:D,0)</f>
        <v>655</v>
      </c>
      <c r="DT136" s="94" t="e">
        <f>MATCH(A136,Sheet5!F:F,0)</f>
        <v>#N/A</v>
      </c>
      <c r="DU136" s="69">
        <v>80</v>
      </c>
      <c r="DV136" s="69">
        <v>0</v>
      </c>
      <c r="DW136" s="69">
        <v>0</v>
      </c>
      <c r="DX136" s="69">
        <v>0</v>
      </c>
      <c r="DY136" s="69">
        <v>0</v>
      </c>
    </row>
    <row r="137" spans="1:129" ht="28.5">
      <c r="A137" s="69">
        <v>20091</v>
      </c>
      <c r="B137" s="69">
        <v>12003</v>
      </c>
      <c r="C137" s="69">
        <v>1</v>
      </c>
      <c r="D137" s="78" t="s">
        <v>393</v>
      </c>
      <c r="E137" s="78" t="s">
        <v>589</v>
      </c>
      <c r="F137" s="69" t="s">
        <v>394</v>
      </c>
      <c r="G137" s="69">
        <v>1</v>
      </c>
      <c r="H137" s="69" t="s">
        <v>395</v>
      </c>
      <c r="I137" s="69">
        <v>150</v>
      </c>
      <c r="J137" s="69">
        <v>450</v>
      </c>
      <c r="K137" s="69">
        <v>0</v>
      </c>
      <c r="M137" s="69">
        <v>24</v>
      </c>
      <c r="N137" s="69" t="s">
        <v>396</v>
      </c>
      <c r="O137" s="69">
        <v>0</v>
      </c>
      <c r="P137" s="69">
        <v>1</v>
      </c>
      <c r="Q137" s="69">
        <v>0</v>
      </c>
      <c r="R137" s="69">
        <f>IF(S137&gt;0,2,1)</f>
        <v>1</v>
      </c>
      <c r="S137" s="69">
        <v>0</v>
      </c>
      <c r="T137" s="69">
        <v>0</v>
      </c>
      <c r="U137" s="69">
        <v>0</v>
      </c>
      <c r="V137" s="69">
        <v>0</v>
      </c>
      <c r="W137" s="69">
        <v>0</v>
      </c>
      <c r="X137" s="69">
        <v>20</v>
      </c>
      <c r="Y137" s="69">
        <v>20</v>
      </c>
      <c r="Z137" s="69">
        <v>500</v>
      </c>
      <c r="AA137" s="69">
        <v>2</v>
      </c>
      <c r="AB137" s="69">
        <v>31</v>
      </c>
      <c r="AC137" s="69">
        <v>0</v>
      </c>
      <c r="AD137" s="69">
        <v>0</v>
      </c>
      <c r="AE137" s="69">
        <v>0</v>
      </c>
      <c r="AF137" s="69">
        <v>20</v>
      </c>
      <c r="AG137" s="69">
        <v>0</v>
      </c>
      <c r="AH137" s="69">
        <v>7</v>
      </c>
      <c r="AI137" s="69">
        <v>0</v>
      </c>
      <c r="AJ137" s="69">
        <v>3</v>
      </c>
      <c r="AK137" s="69">
        <v>0</v>
      </c>
      <c r="AL137" s="69">
        <v>0</v>
      </c>
      <c r="AM137" s="69">
        <v>1</v>
      </c>
      <c r="AN137" s="69">
        <v>1</v>
      </c>
      <c r="AO137" s="69">
        <v>0</v>
      </c>
      <c r="AP137" s="69">
        <v>0</v>
      </c>
      <c r="AQ137" s="84">
        <v>0</v>
      </c>
      <c r="AR137" s="69">
        <v>0</v>
      </c>
      <c r="AS137" s="69">
        <v>0</v>
      </c>
      <c r="AT137" s="69">
        <v>0</v>
      </c>
      <c r="AU137" s="69">
        <v>0</v>
      </c>
      <c r="AV137" s="69">
        <v>0</v>
      </c>
      <c r="AW137" s="69">
        <v>0</v>
      </c>
      <c r="AX137" s="69">
        <v>0</v>
      </c>
      <c r="AY137" s="69">
        <v>0</v>
      </c>
      <c r="AZ137" s="69">
        <v>0</v>
      </c>
      <c r="BA137" s="69">
        <v>0</v>
      </c>
      <c r="BB137" s="69">
        <v>0</v>
      </c>
      <c r="BC137" s="69">
        <v>0</v>
      </c>
      <c r="BD137" s="69">
        <v>0</v>
      </c>
      <c r="BE137" s="69">
        <v>0</v>
      </c>
      <c r="BF137" s="69">
        <v>0</v>
      </c>
      <c r="BG137" s="69">
        <v>0</v>
      </c>
      <c r="BH137" s="69">
        <v>0</v>
      </c>
      <c r="BI137" s="69" t="s">
        <v>584</v>
      </c>
      <c r="BK137" s="69">
        <v>3</v>
      </c>
      <c r="BL137" s="69">
        <v>5</v>
      </c>
      <c r="BM137" s="69">
        <v>2</v>
      </c>
      <c r="BN137" s="69">
        <v>31</v>
      </c>
      <c r="BO137" s="89">
        <v>0</v>
      </c>
      <c r="BP137" s="69">
        <v>1</v>
      </c>
      <c r="BQ137" s="69">
        <v>1</v>
      </c>
      <c r="BR137" s="69">
        <v>204</v>
      </c>
      <c r="BS137" s="69">
        <v>500</v>
      </c>
      <c r="BT137" s="69">
        <v>0</v>
      </c>
      <c r="BU137" s="69">
        <v>0</v>
      </c>
      <c r="BV137" s="69">
        <v>1000</v>
      </c>
      <c r="BW137" s="69">
        <v>0</v>
      </c>
      <c r="BY137" s="69">
        <v>0</v>
      </c>
      <c r="BZ137" s="69">
        <v>0</v>
      </c>
      <c r="CA137" s="69">
        <v>31</v>
      </c>
      <c r="CB137" s="89">
        <v>0</v>
      </c>
      <c r="CC137" s="69">
        <v>0</v>
      </c>
      <c r="CD137" s="69">
        <v>0</v>
      </c>
      <c r="CE137" s="69">
        <v>0</v>
      </c>
      <c r="CF137" s="69">
        <v>0</v>
      </c>
      <c r="CG137" s="69">
        <v>0</v>
      </c>
      <c r="CH137" s="69">
        <v>0</v>
      </c>
      <c r="CI137" s="69">
        <v>0</v>
      </c>
      <c r="CJ137" s="69">
        <v>0</v>
      </c>
      <c r="CL137" s="69">
        <v>0</v>
      </c>
      <c r="CM137" s="69">
        <v>0</v>
      </c>
      <c r="CN137" s="69">
        <v>0</v>
      </c>
      <c r="CO137" s="89">
        <v>0</v>
      </c>
      <c r="CP137" s="69">
        <v>0</v>
      </c>
      <c r="CQ137" s="69">
        <v>0</v>
      </c>
      <c r="CR137" s="69">
        <v>0</v>
      </c>
      <c r="CS137" s="69">
        <v>0</v>
      </c>
      <c r="CT137" s="69">
        <v>0</v>
      </c>
      <c r="CU137" s="69">
        <v>0</v>
      </c>
      <c r="CV137" s="69">
        <v>0</v>
      </c>
      <c r="CW137" s="69">
        <v>0</v>
      </c>
      <c r="CZ137" s="69">
        <v>0</v>
      </c>
      <c r="DA137" s="69">
        <v>0</v>
      </c>
      <c r="DB137" s="69">
        <v>110</v>
      </c>
      <c r="DC137" s="69">
        <v>0</v>
      </c>
      <c r="DD137" s="69">
        <v>0</v>
      </c>
      <c r="DE137" s="69">
        <v>0</v>
      </c>
      <c r="DF137" s="69">
        <v>0</v>
      </c>
      <c r="DG137" s="69">
        <v>1</v>
      </c>
      <c r="DI137" s="69" t="e">
        <f>INDEX(Sheet3!$E$78:$E$1130,MATCH(A137,Sheet3!$D$78:$D$1130,0))</f>
        <v>#N/A</v>
      </c>
      <c r="DJ137" s="69" t="str">
        <f t="shared" si="17"/>
        <v>skill_icons.ps_lightning</v>
      </c>
      <c r="DK137" s="69" t="s">
        <v>397</v>
      </c>
      <c r="DL137" s="93"/>
      <c r="DM137" s="106" t="s">
        <v>590</v>
      </c>
      <c r="DN137" s="69" t="str">
        <f>"造成["&amp;INDEX(Sheet5!$L$2:$L$11,MATCH(BL137,Sheet5!$J$2:$J$11,0))&amp;":"&amp;BR137&amp;"*"&amp;BS137/1000&amp;"]"&amp;INDEX(Sheet5!$I$2:$I$4,MATCH(BR137,Sheet5!$H$2:$H$4,0))&amp;"的"&amp;INDEX(Sheet5!$K$2:$K$11,MATCH(BL137,Sheet5!$J$2:$J$11,0))</f>
        <v>造成[ui.cs_blue:204*0.5]的雷系伤害。</v>
      </c>
      <c r="DO137" s="69" t="e">
        <f>"造成["&amp;INDEX(Sheet5!$L$2:$L$11,MATCH(BY137,Sheet5!$J$2:$J$11,0))&amp;":"&amp;CE137&amp;"*"&amp;CF137/1000&amp;"]"&amp;INDEX(Sheet5!$I$2:$I$4,MATCH(CE137,Sheet5!$H$2:$H$4,0))&amp;"的"&amp;INDEX(Sheet5!$K$2:$K$11,MATCH(BY137,Sheet5!$J$2:$J$11,0))</f>
        <v>#N/A</v>
      </c>
      <c r="DP137" s="69"/>
      <c r="DQ137" s="69"/>
      <c r="DR137" s="69" t="e">
        <f t="shared" si="10"/>
        <v>#N/A</v>
      </c>
      <c r="DS137" s="90">
        <f>MATCH(A137,Sheet5!D:D,0)</f>
        <v>626</v>
      </c>
      <c r="DT137" s="94" t="e">
        <f>MATCH(A137,Sheet5!F:F,0)</f>
        <v>#N/A</v>
      </c>
      <c r="DU137" s="69">
        <v>110</v>
      </c>
      <c r="DV137" s="69">
        <v>0</v>
      </c>
      <c r="DW137" s="69">
        <v>0</v>
      </c>
      <c r="DX137" s="69">
        <v>0</v>
      </c>
      <c r="DY137" s="69">
        <v>0</v>
      </c>
    </row>
    <row r="138" spans="1:129" ht="42.75">
      <c r="A138" s="69">
        <v>20101</v>
      </c>
      <c r="B138" s="69">
        <v>0</v>
      </c>
      <c r="C138" s="69">
        <v>1</v>
      </c>
      <c r="D138" s="78" t="s">
        <v>440</v>
      </c>
      <c r="E138" s="78" t="s">
        <v>591</v>
      </c>
      <c r="F138" s="69" t="s">
        <v>442</v>
      </c>
      <c r="G138" s="69">
        <v>1</v>
      </c>
      <c r="H138" s="69" t="s">
        <v>377</v>
      </c>
      <c r="I138" s="69">
        <v>0</v>
      </c>
      <c r="J138" s="69">
        <v>0</v>
      </c>
      <c r="K138" s="69">
        <v>1000</v>
      </c>
      <c r="L138" s="69" t="s">
        <v>416</v>
      </c>
      <c r="M138" s="69">
        <v>0</v>
      </c>
      <c r="N138" s="69" t="s">
        <v>297</v>
      </c>
      <c r="O138" s="69">
        <v>0</v>
      </c>
      <c r="P138" s="69">
        <v>1</v>
      </c>
      <c r="Q138" s="69">
        <v>0</v>
      </c>
      <c r="R138" s="69">
        <f t="shared" ref="R138:R145" si="22">IF(S138&gt;0,2,1)</f>
        <v>1</v>
      </c>
      <c r="S138" s="69">
        <v>0</v>
      </c>
      <c r="T138" s="69">
        <v>0</v>
      </c>
      <c r="U138" s="69">
        <v>0</v>
      </c>
      <c r="V138" s="69">
        <v>0</v>
      </c>
      <c r="W138" s="69">
        <v>0</v>
      </c>
      <c r="X138" s="69">
        <v>150</v>
      </c>
      <c r="Y138" s="69">
        <v>150</v>
      </c>
      <c r="Z138" s="69">
        <v>1000</v>
      </c>
      <c r="AA138" s="69">
        <v>2</v>
      </c>
      <c r="AB138" s="69">
        <v>31</v>
      </c>
      <c r="AC138" s="69">
        <v>0</v>
      </c>
      <c r="AD138" s="69">
        <v>0</v>
      </c>
      <c r="AE138" s="69">
        <v>0</v>
      </c>
      <c r="AF138" s="69">
        <v>1</v>
      </c>
      <c r="AG138" s="69">
        <v>0</v>
      </c>
      <c r="AH138" s="69">
        <v>9</v>
      </c>
      <c r="AI138" s="69">
        <v>30</v>
      </c>
      <c r="AJ138" s="69">
        <v>0</v>
      </c>
      <c r="AK138" s="69">
        <v>0</v>
      </c>
      <c r="AL138" s="69">
        <v>0</v>
      </c>
      <c r="AM138" s="69">
        <v>1</v>
      </c>
      <c r="AN138" s="69">
        <v>1</v>
      </c>
      <c r="AO138" s="69">
        <v>1</v>
      </c>
      <c r="AP138" s="69">
        <v>0.5</v>
      </c>
      <c r="AQ138" s="84">
        <v>15</v>
      </c>
      <c r="AR138" s="69">
        <v>2</v>
      </c>
      <c r="AS138" s="69">
        <v>0</v>
      </c>
      <c r="AT138" s="69">
        <v>0</v>
      </c>
      <c r="AU138" s="69">
        <v>0</v>
      </c>
      <c r="AV138" s="69">
        <v>0</v>
      </c>
      <c r="AW138" s="69">
        <v>0</v>
      </c>
      <c r="AX138" s="69">
        <v>0</v>
      </c>
      <c r="AY138" s="69">
        <v>0</v>
      </c>
      <c r="AZ138" s="69">
        <v>0</v>
      </c>
      <c r="BA138" s="69">
        <v>0</v>
      </c>
      <c r="BB138" s="69">
        <v>0</v>
      </c>
      <c r="BC138" s="69">
        <v>0</v>
      </c>
      <c r="BD138" s="69">
        <v>0</v>
      </c>
      <c r="BE138" s="69">
        <v>0</v>
      </c>
      <c r="BF138" s="69">
        <v>0</v>
      </c>
      <c r="BG138" s="69">
        <v>0</v>
      </c>
      <c r="BH138" s="69">
        <v>0</v>
      </c>
      <c r="BK138" s="69">
        <v>3</v>
      </c>
      <c r="BL138" s="69">
        <v>7</v>
      </c>
      <c r="BM138" s="69">
        <v>2</v>
      </c>
      <c r="BN138" s="69">
        <v>31</v>
      </c>
      <c r="BO138" s="89">
        <v>0</v>
      </c>
      <c r="BP138" s="69">
        <v>1</v>
      </c>
      <c r="BQ138" s="69">
        <v>1</v>
      </c>
      <c r="BR138" s="69">
        <v>204</v>
      </c>
      <c r="BS138" s="69">
        <v>800</v>
      </c>
      <c r="BT138" s="69">
        <v>0</v>
      </c>
      <c r="BU138" s="69">
        <v>0</v>
      </c>
      <c r="BV138" s="69">
        <v>1000</v>
      </c>
      <c r="BW138" s="69">
        <v>31</v>
      </c>
      <c r="BX138" s="69" t="s">
        <v>443</v>
      </c>
      <c r="BY138" s="69">
        <v>10</v>
      </c>
      <c r="BZ138" s="69">
        <v>2</v>
      </c>
      <c r="CA138" s="69">
        <v>31</v>
      </c>
      <c r="CB138" s="89">
        <v>0</v>
      </c>
      <c r="CC138" s="69">
        <v>1</v>
      </c>
      <c r="CD138" s="69">
        <v>1</v>
      </c>
      <c r="CE138" s="69">
        <v>1</v>
      </c>
      <c r="CF138" s="69">
        <v>11025</v>
      </c>
      <c r="CG138" s="69">
        <v>0</v>
      </c>
      <c r="CH138" s="69">
        <v>0</v>
      </c>
      <c r="CI138" s="69">
        <v>1000</v>
      </c>
      <c r="CJ138" s="69">
        <v>0</v>
      </c>
      <c r="CL138" s="69">
        <v>0</v>
      </c>
      <c r="CM138" s="69">
        <v>0</v>
      </c>
      <c r="CN138" s="69">
        <v>0</v>
      </c>
      <c r="CO138" s="89">
        <v>0</v>
      </c>
      <c r="CP138" s="69">
        <v>0</v>
      </c>
      <c r="CQ138" s="69">
        <v>0</v>
      </c>
      <c r="CR138" s="69">
        <v>0</v>
      </c>
      <c r="CS138" s="69">
        <v>0</v>
      </c>
      <c r="CT138" s="69">
        <v>0</v>
      </c>
      <c r="CU138" s="69">
        <v>0</v>
      </c>
      <c r="CV138" s="69">
        <v>0</v>
      </c>
      <c r="CW138" s="69">
        <v>0</v>
      </c>
      <c r="CZ138" s="69">
        <v>0</v>
      </c>
      <c r="DA138" s="69">
        <v>0</v>
      </c>
      <c r="DB138" s="69">
        <v>80</v>
      </c>
      <c r="DC138" s="69">
        <v>12</v>
      </c>
      <c r="DD138" s="69">
        <v>3</v>
      </c>
      <c r="DE138" s="69">
        <v>30</v>
      </c>
      <c r="DF138" s="69">
        <v>0</v>
      </c>
      <c r="DG138" s="69">
        <v>1</v>
      </c>
      <c r="DI138" s="69" t="e">
        <f>INDEX(Sheet3!$E$78:$E$1130,MATCH(A138,Sheet3!$D$78:$D$1130,0))</f>
        <v>#N/A</v>
      </c>
      <c r="DJ138" s="69" t="str">
        <f t="shared" si="17"/>
        <v>skill_icons.ps_poison</v>
      </c>
      <c r="DK138" s="69" t="s">
        <v>444</v>
      </c>
      <c r="DL138" s="93" t="str">
        <f t="shared" si="21"/>
        <v>对一个敌方目标投掷一个毒液瓶，对被击中的目标造成[ui.cs_blue:204*0.8]的毒系伤害。并使其在12秒内每3秒受到30点毒系伤害</v>
      </c>
      <c r="DM138" s="25" t="s">
        <v>592</v>
      </c>
      <c r="DN138" s="69" t="str">
        <f>"造成["&amp;INDEX(Sheet5!$L$2:$L$11,MATCH(BL138,Sheet5!$J$2:$J$11,0))&amp;":"&amp;BR138&amp;"*"&amp;BS138/1000&amp;"]"&amp;INDEX(Sheet5!$I$2:$I$4,MATCH(BR138,Sheet5!$H$2:$H$4,0))&amp;"的"&amp;INDEX(Sheet5!$K$2:$K$11,MATCH(BL138,Sheet5!$J$2:$J$11,0))</f>
        <v>造成[ui.cs_blue:204*0.8]的毒系伤害。</v>
      </c>
      <c r="DO138" s="69" t="e">
        <f>"造成["&amp;INDEX(Sheet5!$L$2:$L$11,MATCH(BY138,Sheet5!$J$2:$J$11,0))&amp;":"&amp;CE138&amp;"*"&amp;CF138/1000&amp;"]"&amp;INDEX(Sheet5!$I$2:$I$4,MATCH(CE138,Sheet5!$H$2:$H$4,0))&amp;"的"&amp;INDEX(Sheet5!$K$2:$K$11,MATCH(BY138,Sheet5!$J$2:$J$11,0))</f>
        <v>#N/A</v>
      </c>
      <c r="DP138" s="69"/>
      <c r="DQ138" s="90" t="s">
        <v>593</v>
      </c>
      <c r="DR138" s="69" t="e">
        <f t="shared" si="10"/>
        <v>#N/A</v>
      </c>
      <c r="DS138" s="90">
        <f>MATCH(A138,Sheet5!D:D,0)</f>
        <v>642</v>
      </c>
      <c r="DT138" s="94" t="e">
        <f>MATCH(A138,Sheet5!F:F,0)</f>
        <v>#N/A</v>
      </c>
      <c r="DU138" s="69" t="e">
        <f>"["&amp;INDEX(Sheet5!$L$2:$L$11,MATCH(CD138,Sheet5!$J$2:$J$11,0))&amp;":"&amp;CJ138&amp;"*"&amp;CK138/1000&amp;"]"&amp;INDEX(Sheet5!$I$2:$I$4,MATCH(CJ138,Sheet5!$H$2:$H$4,0))</f>
        <v>#N/A</v>
      </c>
      <c r="DV138" s="69">
        <v>12</v>
      </c>
      <c r="DW138" s="69">
        <v>3</v>
      </c>
      <c r="DX138" s="69">
        <v>30</v>
      </c>
      <c r="DY138" s="69">
        <v>0</v>
      </c>
    </row>
    <row r="139" spans="1:129" ht="28.5">
      <c r="A139" s="69">
        <v>20111</v>
      </c>
      <c r="B139" s="69">
        <v>8011</v>
      </c>
      <c r="C139" s="69">
        <v>1</v>
      </c>
      <c r="D139" s="78" t="s">
        <v>449</v>
      </c>
      <c r="E139" s="78" t="s">
        <v>594</v>
      </c>
      <c r="F139" s="69" t="s">
        <v>451</v>
      </c>
      <c r="G139" s="69">
        <v>1</v>
      </c>
      <c r="H139" s="69" t="s">
        <v>321</v>
      </c>
      <c r="I139" s="69">
        <v>0</v>
      </c>
      <c r="J139" s="69">
        <v>0</v>
      </c>
      <c r="K139" s="69">
        <v>1000</v>
      </c>
      <c r="L139" s="69" t="s">
        <v>378</v>
      </c>
      <c r="M139" s="69">
        <v>0</v>
      </c>
      <c r="N139" s="69" t="s">
        <v>300</v>
      </c>
      <c r="O139" s="69">
        <v>0</v>
      </c>
      <c r="P139" s="69">
        <v>1</v>
      </c>
      <c r="Q139" s="69">
        <v>0</v>
      </c>
      <c r="R139" s="69">
        <f t="shared" si="22"/>
        <v>1</v>
      </c>
      <c r="S139" s="69">
        <v>0</v>
      </c>
      <c r="T139" s="69">
        <v>0</v>
      </c>
      <c r="U139" s="69">
        <v>0</v>
      </c>
      <c r="V139" s="69">
        <v>0</v>
      </c>
      <c r="W139" s="69">
        <v>0</v>
      </c>
      <c r="X139" s="69">
        <v>150</v>
      </c>
      <c r="Y139" s="69">
        <v>150</v>
      </c>
      <c r="Z139" s="69">
        <v>3000</v>
      </c>
      <c r="AA139" s="69">
        <v>2</v>
      </c>
      <c r="AB139" s="69">
        <v>31</v>
      </c>
      <c r="AC139" s="69">
        <v>0</v>
      </c>
      <c r="AD139" s="69">
        <v>0</v>
      </c>
      <c r="AE139" s="69">
        <v>0</v>
      </c>
      <c r="AF139" s="69">
        <v>1</v>
      </c>
      <c r="AG139" s="69">
        <v>0</v>
      </c>
      <c r="AH139" s="69">
        <v>9</v>
      </c>
      <c r="AI139" s="69">
        <v>96</v>
      </c>
      <c r="AJ139" s="69">
        <v>0</v>
      </c>
      <c r="AK139" s="69">
        <v>0</v>
      </c>
      <c r="AL139" s="69">
        <v>0</v>
      </c>
      <c r="AM139" s="69">
        <v>1</v>
      </c>
      <c r="AN139" s="69">
        <v>1</v>
      </c>
      <c r="AO139" s="69">
        <v>1</v>
      </c>
      <c r="AP139" s="69">
        <v>0.5</v>
      </c>
      <c r="AQ139" s="84">
        <v>15</v>
      </c>
      <c r="AR139" s="69">
        <v>2</v>
      </c>
      <c r="AS139" s="69">
        <v>0</v>
      </c>
      <c r="AT139" s="69">
        <v>0</v>
      </c>
      <c r="AU139" s="69">
        <v>0</v>
      </c>
      <c r="AV139" s="69">
        <v>0</v>
      </c>
      <c r="AW139" s="69">
        <v>0</v>
      </c>
      <c r="AX139" s="69">
        <v>0</v>
      </c>
      <c r="AY139" s="69">
        <v>0</v>
      </c>
      <c r="AZ139" s="69">
        <v>0</v>
      </c>
      <c r="BA139" s="69">
        <v>0</v>
      </c>
      <c r="BB139" s="69">
        <v>0</v>
      </c>
      <c r="BC139" s="69">
        <v>0</v>
      </c>
      <c r="BD139" s="69">
        <v>0</v>
      </c>
      <c r="BE139" s="69">
        <v>0</v>
      </c>
      <c r="BF139" s="69">
        <v>0</v>
      </c>
      <c r="BG139" s="69">
        <v>500</v>
      </c>
      <c r="BH139" s="69">
        <v>0</v>
      </c>
      <c r="BK139" s="69">
        <v>3</v>
      </c>
      <c r="BL139" s="69">
        <v>9</v>
      </c>
      <c r="BM139" s="69">
        <v>2</v>
      </c>
      <c r="BN139" s="69">
        <v>31</v>
      </c>
      <c r="BO139" s="89">
        <v>0</v>
      </c>
      <c r="BP139" s="69">
        <v>1</v>
      </c>
      <c r="BQ139" s="69">
        <v>1</v>
      </c>
      <c r="BR139" s="69">
        <v>204</v>
      </c>
      <c r="BS139" s="69">
        <v>1000</v>
      </c>
      <c r="BT139" s="69">
        <v>0</v>
      </c>
      <c r="BU139" s="69">
        <v>0</v>
      </c>
      <c r="BV139" s="69">
        <v>1000</v>
      </c>
      <c r="BW139" s="69">
        <v>21</v>
      </c>
      <c r="BY139" s="69">
        <v>0</v>
      </c>
      <c r="BZ139" s="69">
        <v>0</v>
      </c>
      <c r="CA139" s="69">
        <v>31</v>
      </c>
      <c r="CB139" s="89">
        <v>0</v>
      </c>
      <c r="CC139" s="69">
        <v>0</v>
      </c>
      <c r="CD139" s="69">
        <v>0</v>
      </c>
      <c r="CE139" s="69">
        <v>0</v>
      </c>
      <c r="CF139" s="69">
        <v>0</v>
      </c>
      <c r="CG139" s="69">
        <v>0</v>
      </c>
      <c r="CH139" s="69">
        <v>0</v>
      </c>
      <c r="CI139" s="69">
        <v>0</v>
      </c>
      <c r="CJ139" s="69">
        <v>0</v>
      </c>
      <c r="CL139" s="69">
        <v>0</v>
      </c>
      <c r="CM139" s="69">
        <v>0</v>
      </c>
      <c r="CN139" s="69">
        <v>0</v>
      </c>
      <c r="CO139" s="89">
        <v>0</v>
      </c>
      <c r="CP139" s="69">
        <v>0</v>
      </c>
      <c r="CQ139" s="69">
        <v>0</v>
      </c>
      <c r="CR139" s="69">
        <v>0</v>
      </c>
      <c r="CS139" s="69">
        <v>0</v>
      </c>
      <c r="CT139" s="69">
        <v>0</v>
      </c>
      <c r="CU139" s="69">
        <v>0</v>
      </c>
      <c r="CV139" s="69">
        <v>0</v>
      </c>
      <c r="CW139" s="69">
        <v>0</v>
      </c>
      <c r="CZ139" s="69">
        <v>0</v>
      </c>
      <c r="DA139" s="69">
        <v>0</v>
      </c>
      <c r="DB139" s="69">
        <v>100</v>
      </c>
      <c r="DC139" s="69">
        <v>0</v>
      </c>
      <c r="DD139" s="69">
        <v>0</v>
      </c>
      <c r="DE139" s="69">
        <v>0</v>
      </c>
      <c r="DF139" s="69">
        <v>0</v>
      </c>
      <c r="DG139" s="69">
        <v>1</v>
      </c>
      <c r="DI139" s="69" t="e">
        <f>INDEX(Sheet3!$E$78:$E$1130,MATCH(A139,Sheet3!$D$78:$D$1130,0))</f>
        <v>#N/A</v>
      </c>
      <c r="DJ139" s="69" t="str">
        <f t="shared" si="17"/>
        <v>skill_icons.ps_force_suck</v>
      </c>
      <c r="DK139" s="69" t="s">
        <v>452</v>
      </c>
      <c r="DL139" s="93" t="str">
        <f t="shared" si="21"/>
        <v>吸收周围的暗影力量，幻化成光的法球，被碰撞到的敌方目标造成[ui.cs_blue:204*1]的暗系伤害。</v>
      </c>
      <c r="DM139" s="25" t="s">
        <v>595</v>
      </c>
      <c r="DN139" s="69" t="str">
        <f>"造成["&amp;INDEX(Sheet5!$L$2:$L$11,MATCH(BL139,Sheet5!$J$2:$J$11,0))&amp;":"&amp;BR139&amp;"*"&amp;BS139/1000&amp;"]"&amp;INDEX(Sheet5!$I$2:$I$4,MATCH(BR139,Sheet5!$H$2:$H$4,0))&amp;"的"&amp;INDEX(Sheet5!$K$2:$K$11,MATCH(BL139,Sheet5!$J$2:$J$11,0))</f>
        <v>造成[ui.cs_blue:204*1]的暗系伤害。</v>
      </c>
      <c r="DO139" s="69" t="e">
        <f>"造成["&amp;INDEX(Sheet5!$L$2:$L$11,MATCH(BY139,Sheet5!$J$2:$J$11,0))&amp;":"&amp;CE139&amp;"*"&amp;CF139/1000&amp;"]"&amp;INDEX(Sheet5!$I$2:$I$4,MATCH(CE139,Sheet5!$H$2:$H$4,0))&amp;"的"&amp;INDEX(Sheet5!$K$2:$K$11,MATCH(BY139,Sheet5!$J$2:$J$11,0))</f>
        <v>#N/A</v>
      </c>
      <c r="DP139" s="69"/>
      <c r="DQ139" s="69"/>
      <c r="DR139" s="69" t="e">
        <f t="shared" si="10"/>
        <v>#N/A</v>
      </c>
      <c r="DS139" s="90">
        <f>MATCH(A139,Sheet5!D:D,0)</f>
        <v>643</v>
      </c>
      <c r="DT139" s="94" t="e">
        <f>MATCH(A139,Sheet5!F:F,0)</f>
        <v>#N/A</v>
      </c>
      <c r="DU139" s="69" t="e">
        <f>"["&amp;INDEX(Sheet5!$L$2:$L$11,MATCH(CD139,Sheet5!$J$2:$J$11,0))&amp;":"&amp;CJ139&amp;"*"&amp;CK139/1000&amp;"]"&amp;INDEX(Sheet5!$I$2:$I$4,MATCH(CJ139,Sheet5!$H$2:$H$4,0))</f>
        <v>#N/A</v>
      </c>
      <c r="DV139" s="69">
        <v>0</v>
      </c>
      <c r="DW139" s="69">
        <v>0</v>
      </c>
      <c r="DX139" s="69">
        <v>0</v>
      </c>
      <c r="DY139" s="69">
        <v>0</v>
      </c>
    </row>
    <row r="140" spans="1:129" ht="42.75">
      <c r="A140" s="69">
        <v>20121</v>
      </c>
      <c r="B140" s="69">
        <v>0</v>
      </c>
      <c r="C140" s="69">
        <v>1</v>
      </c>
      <c r="D140" s="78" t="s">
        <v>435</v>
      </c>
      <c r="E140" s="78" t="s">
        <v>596</v>
      </c>
      <c r="F140" s="69" t="s">
        <v>436</v>
      </c>
      <c r="G140" s="69">
        <v>1</v>
      </c>
      <c r="H140" s="69" t="s">
        <v>424</v>
      </c>
      <c r="I140" s="69">
        <v>0</v>
      </c>
      <c r="J140" s="69">
        <v>0</v>
      </c>
      <c r="K140" s="69">
        <v>1000</v>
      </c>
      <c r="L140" s="69" t="s">
        <v>416</v>
      </c>
      <c r="M140" s="69">
        <v>0</v>
      </c>
      <c r="N140" s="69" t="s">
        <v>437</v>
      </c>
      <c r="O140" s="69">
        <v>0</v>
      </c>
      <c r="P140" s="69">
        <v>1</v>
      </c>
      <c r="Q140" s="69">
        <v>0</v>
      </c>
      <c r="R140" s="69">
        <f t="shared" si="22"/>
        <v>1</v>
      </c>
      <c r="S140" s="69">
        <v>0</v>
      </c>
      <c r="T140" s="69">
        <v>0</v>
      </c>
      <c r="U140" s="69">
        <v>0</v>
      </c>
      <c r="V140" s="69">
        <v>0</v>
      </c>
      <c r="W140" s="69">
        <v>0</v>
      </c>
      <c r="X140" s="69">
        <v>20</v>
      </c>
      <c r="Y140" s="69">
        <v>20</v>
      </c>
      <c r="Z140" s="69">
        <v>5000</v>
      </c>
      <c r="AA140" s="69">
        <v>2</v>
      </c>
      <c r="AB140" s="69">
        <v>31</v>
      </c>
      <c r="AC140" s="69">
        <v>0</v>
      </c>
      <c r="AD140" s="69">
        <v>0</v>
      </c>
      <c r="AE140" s="69">
        <v>0</v>
      </c>
      <c r="AF140" s="69">
        <v>1</v>
      </c>
      <c r="AG140" s="69">
        <v>0</v>
      </c>
      <c r="AH140" s="69">
        <v>9</v>
      </c>
      <c r="AI140" s="69">
        <v>61</v>
      </c>
      <c r="AJ140" s="69">
        <v>0</v>
      </c>
      <c r="AK140" s="69">
        <v>0</v>
      </c>
      <c r="AL140" s="69">
        <v>0</v>
      </c>
      <c r="AM140" s="69">
        <v>1</v>
      </c>
      <c r="AN140" s="69">
        <v>1</v>
      </c>
      <c r="AO140" s="69">
        <v>1</v>
      </c>
      <c r="AP140" s="69">
        <v>0.5</v>
      </c>
      <c r="AQ140" s="84">
        <v>8</v>
      </c>
      <c r="AR140" s="69">
        <v>2</v>
      </c>
      <c r="AS140" s="69">
        <v>0</v>
      </c>
      <c r="AT140" s="69">
        <v>0</v>
      </c>
      <c r="AU140" s="69">
        <v>0</v>
      </c>
      <c r="AV140" s="69">
        <v>0</v>
      </c>
      <c r="AW140" s="69">
        <v>0</v>
      </c>
      <c r="AX140" s="69">
        <v>0</v>
      </c>
      <c r="AY140" s="69">
        <v>0</v>
      </c>
      <c r="AZ140" s="69">
        <v>0</v>
      </c>
      <c r="BA140" s="69">
        <v>0</v>
      </c>
      <c r="BB140" s="69">
        <v>0</v>
      </c>
      <c r="BC140" s="69">
        <v>0</v>
      </c>
      <c r="BD140" s="69">
        <v>0</v>
      </c>
      <c r="BE140" s="69">
        <v>0</v>
      </c>
      <c r="BF140" s="69">
        <v>0</v>
      </c>
      <c r="BG140" s="69">
        <v>0</v>
      </c>
      <c r="BH140" s="69">
        <v>0</v>
      </c>
      <c r="BK140" s="69">
        <v>3</v>
      </c>
      <c r="BL140" s="69">
        <v>8</v>
      </c>
      <c r="BM140" s="69">
        <v>2</v>
      </c>
      <c r="BN140" s="69">
        <v>31</v>
      </c>
      <c r="BO140" s="89">
        <v>0</v>
      </c>
      <c r="BP140" s="69">
        <v>1</v>
      </c>
      <c r="BQ140" s="69">
        <v>1</v>
      </c>
      <c r="BR140" s="69">
        <v>204</v>
      </c>
      <c r="BS140" s="69">
        <v>1000</v>
      </c>
      <c r="BT140" s="69">
        <v>0</v>
      </c>
      <c r="BU140" s="69">
        <v>0</v>
      </c>
      <c r="BV140" s="69">
        <v>1000</v>
      </c>
      <c r="BW140" s="69">
        <v>19</v>
      </c>
      <c r="BX140" s="69" t="s">
        <v>438</v>
      </c>
      <c r="BY140" s="69">
        <v>0</v>
      </c>
      <c r="BZ140" s="69">
        <v>0</v>
      </c>
      <c r="CA140" s="69">
        <v>31</v>
      </c>
      <c r="CB140" s="89">
        <v>0</v>
      </c>
      <c r="CC140" s="69">
        <v>0</v>
      </c>
      <c r="CD140" s="69">
        <v>0</v>
      </c>
      <c r="CE140" s="69">
        <v>0</v>
      </c>
      <c r="CF140" s="69">
        <v>0</v>
      </c>
      <c r="CG140" s="69">
        <v>0</v>
      </c>
      <c r="CH140" s="69">
        <v>0</v>
      </c>
      <c r="CI140" s="69">
        <v>0</v>
      </c>
      <c r="CJ140" s="69">
        <v>0</v>
      </c>
      <c r="CL140" s="69">
        <v>0</v>
      </c>
      <c r="CM140" s="69">
        <v>0</v>
      </c>
      <c r="CN140" s="69">
        <v>0</v>
      </c>
      <c r="CO140" s="89">
        <v>0</v>
      </c>
      <c r="CP140" s="69">
        <v>0</v>
      </c>
      <c r="CQ140" s="69">
        <v>0</v>
      </c>
      <c r="CR140" s="69">
        <v>0</v>
      </c>
      <c r="CS140" s="69">
        <v>0</v>
      </c>
      <c r="CT140" s="69">
        <v>0</v>
      </c>
      <c r="CU140" s="69">
        <v>0</v>
      </c>
      <c r="CV140" s="69">
        <v>0</v>
      </c>
      <c r="CW140" s="69">
        <v>0</v>
      </c>
      <c r="CZ140" s="69">
        <v>0</v>
      </c>
      <c r="DA140" s="69">
        <v>0</v>
      </c>
      <c r="DB140" s="69">
        <v>100</v>
      </c>
      <c r="DC140" s="69">
        <v>0</v>
      </c>
      <c r="DD140" s="69">
        <v>0</v>
      </c>
      <c r="DE140" s="69">
        <v>0</v>
      </c>
      <c r="DF140" s="69">
        <v>0</v>
      </c>
      <c r="DG140" s="69">
        <v>1</v>
      </c>
      <c r="DI140" s="69" t="e">
        <f>INDEX(Sheet3!$E$78:$E$1130,MATCH(A140,Sheet3!$D$78:$D$1130,0))</f>
        <v>#N/A</v>
      </c>
      <c r="DJ140" s="69" t="str">
        <f t="shared" si="17"/>
        <v>item.ps_bright</v>
      </c>
      <c r="DK140" s="69" t="s">
        <v>439</v>
      </c>
      <c r="DL140" s="69"/>
      <c r="DM140" s="94" t="s">
        <v>597</v>
      </c>
      <c r="DN140" s="69" t="str">
        <f>"造成["&amp;INDEX(Sheet5!$L$2:$L$11,MATCH(BL140,Sheet5!$J$2:$J$11,0))&amp;":"&amp;BR140&amp;"*"&amp;BS140/1000&amp;"]"&amp;INDEX(Sheet5!$I$2:$I$4,MATCH(BR140,Sheet5!$H$2:$H$4,0))&amp;"的"&amp;INDEX(Sheet5!$K$2:$K$11,MATCH(BL140,Sheet5!$J$2:$J$11,0))</f>
        <v>造成[ui.cs_blue:204*1]的光系伤害。</v>
      </c>
      <c r="DO140" s="94"/>
      <c r="DP140" s="94"/>
      <c r="DQ140" s="94"/>
      <c r="DR140" s="69" t="e">
        <f t="shared" si="10"/>
        <v>#N/A</v>
      </c>
      <c r="DS140" s="90" t="e">
        <f>MATCH(A140,Sheet5!D:D,0)</f>
        <v>#N/A</v>
      </c>
      <c r="DT140" s="94" t="e">
        <f>MATCH(A140,Sheet5!F:F,0)</f>
        <v>#N/A</v>
      </c>
      <c r="DU140" s="69">
        <v>100</v>
      </c>
      <c r="DV140" s="69">
        <v>0</v>
      </c>
      <c r="DW140" s="69">
        <v>0</v>
      </c>
      <c r="DX140" s="69">
        <v>0</v>
      </c>
      <c r="DY140" s="69">
        <v>0</v>
      </c>
    </row>
    <row r="141" spans="1:129" ht="28.5">
      <c r="A141" s="69">
        <v>20131</v>
      </c>
      <c r="B141" s="69">
        <v>0</v>
      </c>
      <c r="C141" s="69">
        <v>1</v>
      </c>
      <c r="D141" s="78" t="s">
        <v>598</v>
      </c>
      <c r="E141" s="78" t="s">
        <v>599</v>
      </c>
      <c r="F141" s="69" t="s">
        <v>600</v>
      </c>
      <c r="G141" s="69">
        <v>1</v>
      </c>
      <c r="H141" s="69" t="s">
        <v>582</v>
      </c>
      <c r="I141" s="69">
        <v>150</v>
      </c>
      <c r="J141" s="69">
        <v>150</v>
      </c>
      <c r="K141" s="69">
        <v>0</v>
      </c>
      <c r="M141" s="69">
        <v>12</v>
      </c>
      <c r="N141" s="69" t="s">
        <v>545</v>
      </c>
      <c r="O141" s="69">
        <v>0</v>
      </c>
      <c r="P141" s="69">
        <v>2</v>
      </c>
      <c r="Q141" s="69">
        <v>1</v>
      </c>
      <c r="R141" s="69">
        <v>1</v>
      </c>
      <c r="S141" s="69">
        <v>0</v>
      </c>
      <c r="T141" s="69">
        <v>0</v>
      </c>
      <c r="U141" s="69">
        <v>0</v>
      </c>
      <c r="V141" s="69">
        <v>0</v>
      </c>
      <c r="W141" s="69">
        <v>0</v>
      </c>
      <c r="X141" s="69">
        <v>50</v>
      </c>
      <c r="Y141" s="69">
        <v>50</v>
      </c>
      <c r="Z141" s="69">
        <v>500</v>
      </c>
      <c r="AA141" s="69">
        <v>2</v>
      </c>
      <c r="AB141" s="69">
        <v>31</v>
      </c>
      <c r="AC141" s="69">
        <v>0</v>
      </c>
      <c r="AD141" s="69">
        <v>0</v>
      </c>
      <c r="AE141" s="69">
        <v>0</v>
      </c>
      <c r="AF141" s="69">
        <v>1</v>
      </c>
      <c r="AG141" s="69">
        <v>0</v>
      </c>
      <c r="AH141" s="69">
        <v>7</v>
      </c>
      <c r="AI141" s="69">
        <v>0</v>
      </c>
      <c r="AJ141" s="69">
        <v>0</v>
      </c>
      <c r="AK141" s="69">
        <v>0</v>
      </c>
      <c r="AL141" s="69">
        <v>0</v>
      </c>
      <c r="AM141" s="69">
        <v>1</v>
      </c>
      <c r="AN141" s="69">
        <v>1</v>
      </c>
      <c r="AO141" s="69">
        <v>0</v>
      </c>
      <c r="AP141" s="69">
        <v>0.5</v>
      </c>
      <c r="AQ141" s="84">
        <v>8</v>
      </c>
      <c r="AR141" s="69">
        <v>1</v>
      </c>
      <c r="AS141" s="69">
        <v>0</v>
      </c>
      <c r="AT141" s="69">
        <v>0</v>
      </c>
      <c r="AU141" s="69">
        <v>0</v>
      </c>
      <c r="AV141" s="69">
        <v>0</v>
      </c>
      <c r="AW141" s="69">
        <v>0</v>
      </c>
      <c r="AX141" s="69">
        <v>0</v>
      </c>
      <c r="AY141" s="69">
        <v>0</v>
      </c>
      <c r="AZ141" s="69">
        <v>0</v>
      </c>
      <c r="BA141" s="69">
        <v>1</v>
      </c>
      <c r="BB141" s="69">
        <v>-1</v>
      </c>
      <c r="BC141" s="69">
        <v>0</v>
      </c>
      <c r="BD141" s="69">
        <v>0</v>
      </c>
      <c r="BE141" s="69">
        <v>0</v>
      </c>
      <c r="BF141" s="69">
        <v>0</v>
      </c>
      <c r="BG141" s="69">
        <v>0</v>
      </c>
      <c r="BH141" s="69">
        <v>0</v>
      </c>
      <c r="BI141" s="69" t="s">
        <v>601</v>
      </c>
      <c r="BK141" s="69">
        <v>3</v>
      </c>
      <c r="BL141" s="69">
        <v>3</v>
      </c>
      <c r="BM141" s="69">
        <v>2</v>
      </c>
      <c r="BN141" s="69">
        <v>31</v>
      </c>
      <c r="BO141" s="89">
        <v>0</v>
      </c>
      <c r="BP141" s="69">
        <v>1</v>
      </c>
      <c r="BQ141" s="69">
        <v>1</v>
      </c>
      <c r="BR141" s="69">
        <v>204</v>
      </c>
      <c r="BS141" s="69">
        <v>640</v>
      </c>
      <c r="BT141" s="69">
        <v>0</v>
      </c>
      <c r="BU141" s="69">
        <v>0</v>
      </c>
      <c r="BV141" s="69">
        <v>1000</v>
      </c>
      <c r="BW141" s="69">
        <v>450</v>
      </c>
      <c r="BY141" s="69">
        <v>10</v>
      </c>
      <c r="BZ141" s="69">
        <v>2</v>
      </c>
      <c r="CA141" s="69">
        <v>31</v>
      </c>
      <c r="CB141" s="89">
        <v>0</v>
      </c>
      <c r="CC141" s="69">
        <v>0</v>
      </c>
      <c r="CD141" s="69">
        <v>1</v>
      </c>
      <c r="CE141" s="69">
        <v>1</v>
      </c>
      <c r="CF141" s="69">
        <v>0</v>
      </c>
      <c r="CG141" s="69">
        <v>0</v>
      </c>
      <c r="CH141" s="69">
        <v>0</v>
      </c>
      <c r="CI141" s="69">
        <v>1000</v>
      </c>
      <c r="CJ141" s="69">
        <v>0</v>
      </c>
      <c r="CL141" s="69">
        <v>0</v>
      </c>
      <c r="CM141" s="69">
        <v>0</v>
      </c>
      <c r="CN141" s="69">
        <v>0</v>
      </c>
      <c r="CO141" s="89">
        <v>0</v>
      </c>
      <c r="CP141" s="69">
        <v>0</v>
      </c>
      <c r="CQ141" s="69">
        <v>0</v>
      </c>
      <c r="CR141" s="69">
        <v>0</v>
      </c>
      <c r="CS141" s="69">
        <v>0</v>
      </c>
      <c r="CT141" s="69">
        <v>0</v>
      </c>
      <c r="CU141" s="69">
        <v>0</v>
      </c>
      <c r="CV141" s="69">
        <v>0</v>
      </c>
      <c r="CW141" s="69">
        <v>0</v>
      </c>
      <c r="CZ141" s="69">
        <v>0</v>
      </c>
      <c r="DA141" s="69">
        <v>0</v>
      </c>
      <c r="DB141" s="69">
        <v>64</v>
      </c>
      <c r="DC141" s="69">
        <v>0</v>
      </c>
      <c r="DD141" s="69">
        <v>0</v>
      </c>
      <c r="DE141" s="69">
        <v>0</v>
      </c>
      <c r="DF141" s="69">
        <v>0</v>
      </c>
      <c r="DG141" s="69">
        <v>1</v>
      </c>
      <c r="DI141" s="69" t="e">
        <f>INDEX(Sheet3!$E$78:$E$1130,MATCH(A141,Sheet3!$D$78:$D$1130,0))</f>
        <v>#N/A</v>
      </c>
      <c r="DJ141" s="69" t="str">
        <f t="shared" si="17"/>
        <v>skill_icons.ps_small_demon_skill_01</v>
      </c>
      <c r="DK141" s="69" t="s">
        <v>602</v>
      </c>
      <c r="DL141" s="93" t="str">
        <f>DM141&amp;DN141&amp;DQ141</f>
        <v>朝自身面前不断喷出攻击法球，每个法球造成[ui.cs_blue:204*0.64]的火系伤害。</v>
      </c>
      <c r="DM141" s="25" t="s">
        <v>603</v>
      </c>
      <c r="DN141" s="69" t="str">
        <f>"造成["&amp;INDEX(Sheet5!$L$2:$L$11,MATCH(BL141,Sheet5!$J$2:$J$11,0))&amp;":"&amp;BR141&amp;"*"&amp;BS141/1000&amp;"]"&amp;INDEX(Sheet5!$I$2:$I$4,MATCH(BR141,Sheet5!$H$2:$H$4,0))&amp;"的"&amp;INDEX(Sheet5!$K$2:$K$11,MATCH(BL141,Sheet5!$J$2:$J$11,0))</f>
        <v>造成[ui.cs_blue:204*0.64]的火系伤害。</v>
      </c>
      <c r="DO141" s="69" t="e">
        <f>"造成["&amp;INDEX(Sheet5!$L$2:$L$11,MATCH(BY141,Sheet5!$J$2:$J$11,0))&amp;":"&amp;CE141&amp;"*"&amp;CF141/1000&amp;"]"&amp;INDEX(Sheet5!$I$2:$I$4,MATCH(CE141,Sheet5!$H$2:$H$4,0))&amp;"的"&amp;INDEX(Sheet5!$K$2:$K$11,MATCH(BY141,Sheet5!$J$2:$J$11,0))</f>
        <v>#N/A</v>
      </c>
      <c r="DP141" s="69"/>
      <c r="DQ141" s="90"/>
      <c r="DR141" s="69" t="e">
        <f t="shared" si="10"/>
        <v>#N/A</v>
      </c>
      <c r="DS141" s="90">
        <f>MATCH(A141,Sheet5!D:D,0)</f>
        <v>649</v>
      </c>
      <c r="DT141" s="94" t="e">
        <f>MATCH(A141,Sheet5!F:F,0)</f>
        <v>#N/A</v>
      </c>
      <c r="DU141" s="69" t="e">
        <f>"["&amp;INDEX(Sheet5!$L$2:$L$11,MATCH(CD141,Sheet5!$J$2:$J$11,0))&amp;":"&amp;CJ141&amp;"*"&amp;CK141/1000&amp;"]"&amp;INDEX(Sheet5!$I$2:$I$4,MATCH(CJ141,Sheet5!$H$2:$H$4,0))</f>
        <v>#N/A</v>
      </c>
      <c r="DV141" s="69">
        <v>0</v>
      </c>
      <c r="DW141" s="69">
        <v>0</v>
      </c>
      <c r="DX141" s="69">
        <v>0</v>
      </c>
      <c r="DY141" s="69">
        <v>0</v>
      </c>
    </row>
    <row r="142" spans="1:129" ht="42.75">
      <c r="A142" s="69">
        <v>20141</v>
      </c>
      <c r="B142" s="69">
        <v>12006</v>
      </c>
      <c r="C142" s="69">
        <v>1</v>
      </c>
      <c r="D142" s="78" t="s">
        <v>431</v>
      </c>
      <c r="E142" s="78" t="s">
        <v>604</v>
      </c>
      <c r="F142" s="69" t="s">
        <v>605</v>
      </c>
      <c r="G142" s="69">
        <v>1</v>
      </c>
      <c r="H142" s="69" t="s">
        <v>377</v>
      </c>
      <c r="I142" s="69">
        <v>0</v>
      </c>
      <c r="J142" s="69">
        <v>330</v>
      </c>
      <c r="K142" s="69">
        <v>1000</v>
      </c>
      <c r="L142" s="69" t="s">
        <v>378</v>
      </c>
      <c r="M142" s="69">
        <v>36</v>
      </c>
      <c r="N142" s="69" t="s">
        <v>433</v>
      </c>
      <c r="O142" s="69">
        <v>0</v>
      </c>
      <c r="P142" s="69">
        <v>2</v>
      </c>
      <c r="Q142" s="69">
        <v>1</v>
      </c>
      <c r="R142" s="69">
        <v>1</v>
      </c>
      <c r="S142" s="69">
        <v>0</v>
      </c>
      <c r="T142" s="69">
        <v>0</v>
      </c>
      <c r="U142" s="69">
        <v>0</v>
      </c>
      <c r="V142" s="69">
        <v>0</v>
      </c>
      <c r="W142" s="69">
        <v>0</v>
      </c>
      <c r="X142" s="69">
        <v>375</v>
      </c>
      <c r="Y142" s="69">
        <v>375</v>
      </c>
      <c r="Z142" s="69">
        <v>10000</v>
      </c>
      <c r="AA142" s="69">
        <v>2</v>
      </c>
      <c r="AB142" s="69">
        <v>31</v>
      </c>
      <c r="AC142" s="69">
        <v>0</v>
      </c>
      <c r="AD142" s="69">
        <v>0</v>
      </c>
      <c r="AE142" s="69">
        <v>0</v>
      </c>
      <c r="AF142" s="69">
        <v>10</v>
      </c>
      <c r="AG142" s="69">
        <v>0</v>
      </c>
      <c r="AH142" s="69">
        <v>5</v>
      </c>
      <c r="AI142" s="69">
        <v>37</v>
      </c>
      <c r="AJ142" s="69">
        <v>3</v>
      </c>
      <c r="AK142" s="69">
        <v>0</v>
      </c>
      <c r="AL142" s="69">
        <v>0</v>
      </c>
      <c r="AM142" s="69">
        <v>1</v>
      </c>
      <c r="AN142" s="69">
        <v>1</v>
      </c>
      <c r="AO142" s="69">
        <v>1</v>
      </c>
      <c r="AP142" s="69">
        <v>5</v>
      </c>
      <c r="AQ142" s="84">
        <v>0.5</v>
      </c>
      <c r="AR142" s="69">
        <v>5</v>
      </c>
      <c r="AS142" s="69">
        <v>0</v>
      </c>
      <c r="AT142" s="69">
        <v>0</v>
      </c>
      <c r="AU142" s="69">
        <v>0</v>
      </c>
      <c r="AV142" s="69">
        <v>0</v>
      </c>
      <c r="AW142" s="69">
        <v>0</v>
      </c>
      <c r="AX142" s="69">
        <v>0</v>
      </c>
      <c r="AY142" s="69">
        <v>0</v>
      </c>
      <c r="AZ142" s="69">
        <v>0</v>
      </c>
      <c r="BA142" s="69">
        <v>0</v>
      </c>
      <c r="BB142" s="69">
        <v>0</v>
      </c>
      <c r="BC142" s="69">
        <v>500</v>
      </c>
      <c r="BD142" s="69">
        <v>0</v>
      </c>
      <c r="BE142" s="69">
        <v>0</v>
      </c>
      <c r="BF142" s="69">
        <v>0</v>
      </c>
      <c r="BG142" s="69">
        <v>0</v>
      </c>
      <c r="BH142" s="69">
        <v>0</v>
      </c>
      <c r="BI142" s="69" t="s">
        <v>606</v>
      </c>
      <c r="BK142" s="69">
        <v>3</v>
      </c>
      <c r="BL142" s="69">
        <v>9</v>
      </c>
      <c r="BM142" s="69">
        <v>2</v>
      </c>
      <c r="BN142" s="69">
        <v>31</v>
      </c>
      <c r="BO142" s="89">
        <v>0</v>
      </c>
      <c r="BP142" s="69">
        <v>1</v>
      </c>
      <c r="BQ142" s="69">
        <v>1</v>
      </c>
      <c r="BR142" s="69">
        <v>204</v>
      </c>
      <c r="BS142" s="69">
        <v>1000</v>
      </c>
      <c r="BT142" s="69">
        <v>0</v>
      </c>
      <c r="BU142" s="69">
        <v>0</v>
      </c>
      <c r="BV142" s="69">
        <v>1000</v>
      </c>
      <c r="BW142" s="69">
        <v>38</v>
      </c>
      <c r="BY142" s="69">
        <v>10</v>
      </c>
      <c r="BZ142" s="69">
        <v>2</v>
      </c>
      <c r="CA142" s="69">
        <v>31</v>
      </c>
      <c r="CB142" s="89">
        <v>0</v>
      </c>
      <c r="CC142" s="69">
        <v>5</v>
      </c>
      <c r="CD142" s="69">
        <v>1</v>
      </c>
      <c r="CE142" s="69">
        <v>1</v>
      </c>
      <c r="CF142" s="69">
        <v>70131</v>
      </c>
      <c r="CG142" s="69">
        <v>0</v>
      </c>
      <c r="CH142" s="69">
        <v>0</v>
      </c>
      <c r="CI142" s="69">
        <v>1000</v>
      </c>
      <c r="CJ142" s="69">
        <v>39</v>
      </c>
      <c r="CL142" s="69">
        <v>0</v>
      </c>
      <c r="CM142" s="69">
        <v>0</v>
      </c>
      <c r="CN142" s="69">
        <v>0</v>
      </c>
      <c r="CO142" s="89">
        <v>0</v>
      </c>
      <c r="CP142" s="69">
        <v>0</v>
      </c>
      <c r="CQ142" s="69">
        <v>0</v>
      </c>
      <c r="CR142" s="69">
        <v>0</v>
      </c>
      <c r="CS142" s="69">
        <v>0</v>
      </c>
      <c r="CT142" s="69">
        <v>0</v>
      </c>
      <c r="CU142" s="69">
        <v>0</v>
      </c>
      <c r="CV142" s="69">
        <v>0</v>
      </c>
      <c r="CW142" s="69">
        <v>40</v>
      </c>
      <c r="CZ142" s="69">
        <v>0</v>
      </c>
      <c r="DA142" s="69">
        <v>0</v>
      </c>
      <c r="DB142" s="69">
        <v>100</v>
      </c>
      <c r="DC142" s="69">
        <v>0</v>
      </c>
      <c r="DD142" s="69">
        <v>0</v>
      </c>
      <c r="DE142" s="69">
        <v>0</v>
      </c>
      <c r="DF142" s="69">
        <v>0</v>
      </c>
      <c r="DG142" s="69">
        <v>1</v>
      </c>
      <c r="DI142" s="69" t="e">
        <v>#N/A</v>
      </c>
      <c r="DJ142" s="69" t="str">
        <f t="shared" si="17"/>
        <v>skill_icons.ps_spirit_ball</v>
      </c>
      <c r="DK142" s="69" t="s">
        <v>434</v>
      </c>
      <c r="DL142" s="93" t="str">
        <f>DM142&amp;DN142&amp;DQ142</f>
        <v>朝一个方向持续施放一个暗物质，将碰撞到的敌人吸住无法移动，并每秒造成[skill:20141:ui.cs_blue:100*4]%暗系伤害直到黑洞消失造成[ui.cs_blue:204*1]的暗系伤害。</v>
      </c>
      <c r="DM142" s="94" t="s">
        <v>607</v>
      </c>
      <c r="DN142" s="69" t="str">
        <f>"造成["&amp;INDEX(Sheet5!$L$2:$L$11,MATCH(BL142,Sheet5!$J$2:$J$11,0))&amp;":"&amp;BR142&amp;"*"&amp;BS142/1000&amp;"]"&amp;INDEX(Sheet5!$I$2:$I$4,MATCH(BR142,Sheet5!$H$2:$H$4,0))&amp;"的"&amp;INDEX(Sheet5!$K$2:$K$11,MATCH(BL142,Sheet5!$J$2:$J$11,0))</f>
        <v>造成[ui.cs_blue:204*1]的暗系伤害。</v>
      </c>
      <c r="DO142" s="69" t="e">
        <f>"造成["&amp;INDEX(Sheet5!$L$2:$L$11,MATCH(BY142,Sheet5!$J$2:$J$11,0))&amp;":"&amp;CE142&amp;"*"&amp;CF142/1000&amp;"]"&amp;INDEX(Sheet5!$I$2:$I$4,MATCH(CE142,Sheet5!$H$2:$H$4,0))&amp;"的"&amp;INDEX(Sheet5!$K$2:$K$11,MATCH(BY142,Sheet5!$J$2:$J$11,0))</f>
        <v>#N/A</v>
      </c>
      <c r="DP142" s="69"/>
      <c r="DQ142" s="69"/>
      <c r="DR142" s="69" t="e">
        <f t="shared" si="10"/>
        <v>#N/A</v>
      </c>
      <c r="DS142" s="90">
        <f>MATCH(A142,Sheet5!D:D,0)</f>
        <v>650</v>
      </c>
      <c r="DT142" s="94" t="e">
        <f>MATCH(A142,Sheet5!F:F,0)</f>
        <v>#N/A</v>
      </c>
      <c r="DU142" s="69">
        <v>100</v>
      </c>
      <c r="DV142" s="69">
        <v>0</v>
      </c>
      <c r="DW142" s="69">
        <v>0</v>
      </c>
      <c r="DX142" s="69">
        <v>0</v>
      </c>
      <c r="DY142" s="69">
        <v>0</v>
      </c>
    </row>
    <row r="143" spans="1:129" ht="14.25">
      <c r="A143" s="69">
        <v>20151</v>
      </c>
      <c r="B143" s="69">
        <v>0</v>
      </c>
      <c r="C143" s="69">
        <v>1</v>
      </c>
      <c r="D143" s="78" t="s">
        <v>608</v>
      </c>
      <c r="E143" s="78"/>
      <c r="F143" s="69" t="s">
        <v>387</v>
      </c>
      <c r="G143" s="69">
        <v>0</v>
      </c>
      <c r="H143" s="69" t="s">
        <v>388</v>
      </c>
      <c r="I143" s="69">
        <v>462</v>
      </c>
      <c r="J143" s="69">
        <v>462</v>
      </c>
      <c r="K143" s="69">
        <v>1500</v>
      </c>
      <c r="L143" s="69" t="s">
        <v>389</v>
      </c>
      <c r="M143" s="69">
        <v>0</v>
      </c>
      <c r="N143" s="69" t="s">
        <v>390</v>
      </c>
      <c r="O143" s="69">
        <v>0</v>
      </c>
      <c r="P143" s="69">
        <v>3</v>
      </c>
      <c r="Q143" s="69">
        <v>1</v>
      </c>
      <c r="R143" s="69">
        <f t="shared" si="22"/>
        <v>1</v>
      </c>
      <c r="S143" s="69">
        <v>0</v>
      </c>
      <c r="T143" s="69">
        <v>0</v>
      </c>
      <c r="U143" s="69">
        <v>0</v>
      </c>
      <c r="V143" s="69">
        <v>0</v>
      </c>
      <c r="W143" s="69">
        <v>0</v>
      </c>
      <c r="X143" s="69">
        <v>0</v>
      </c>
      <c r="Y143" s="69">
        <v>0</v>
      </c>
      <c r="Z143" s="69">
        <v>1000</v>
      </c>
      <c r="AA143" s="69">
        <v>2</v>
      </c>
      <c r="AB143" s="69">
        <v>31</v>
      </c>
      <c r="AC143" s="69">
        <v>0</v>
      </c>
      <c r="AD143" s="69">
        <v>0</v>
      </c>
      <c r="AE143" s="69">
        <v>0</v>
      </c>
      <c r="AF143" s="69">
        <v>1</v>
      </c>
      <c r="AG143" s="69">
        <v>0</v>
      </c>
      <c r="AH143" s="69">
        <v>9</v>
      </c>
      <c r="AI143" s="69">
        <v>153</v>
      </c>
      <c r="AJ143" s="69">
        <v>3</v>
      </c>
      <c r="AK143" s="69">
        <v>0</v>
      </c>
      <c r="AL143" s="69">
        <v>0</v>
      </c>
      <c r="AM143" s="69">
        <v>1</v>
      </c>
      <c r="AN143" s="69">
        <v>1</v>
      </c>
      <c r="AO143" s="69">
        <v>1</v>
      </c>
      <c r="AP143" s="69">
        <v>0.5</v>
      </c>
      <c r="AQ143" s="84">
        <v>15</v>
      </c>
      <c r="AR143" s="69">
        <v>1.05</v>
      </c>
      <c r="AS143" s="69">
        <v>0</v>
      </c>
      <c r="AT143" s="69">
        <v>0</v>
      </c>
      <c r="AU143" s="69">
        <v>0</v>
      </c>
      <c r="AV143" s="69">
        <v>0</v>
      </c>
      <c r="AW143" s="69">
        <v>0</v>
      </c>
      <c r="AX143" s="69">
        <v>0</v>
      </c>
      <c r="AY143" s="69">
        <v>0</v>
      </c>
      <c r="AZ143" s="69">
        <v>0</v>
      </c>
      <c r="BA143" s="69">
        <v>0</v>
      </c>
      <c r="BB143" s="69">
        <v>0</v>
      </c>
      <c r="BC143" s="69">
        <v>0</v>
      </c>
      <c r="BD143" s="69">
        <v>0</v>
      </c>
      <c r="BE143" s="69">
        <v>0</v>
      </c>
      <c r="BF143" s="69">
        <v>0</v>
      </c>
      <c r="BG143" s="69">
        <v>0</v>
      </c>
      <c r="BH143" s="69">
        <v>0</v>
      </c>
      <c r="BK143" s="69">
        <v>3</v>
      </c>
      <c r="BL143" s="69">
        <v>2</v>
      </c>
      <c r="BM143" s="69">
        <v>2</v>
      </c>
      <c r="BN143" s="69">
        <v>31</v>
      </c>
      <c r="BO143" s="89">
        <v>0</v>
      </c>
      <c r="BP143" s="69">
        <v>1</v>
      </c>
      <c r="BQ143" s="69">
        <v>1</v>
      </c>
      <c r="BR143" s="69">
        <v>203</v>
      </c>
      <c r="BS143" s="69">
        <v>600</v>
      </c>
      <c r="BT143" s="69">
        <v>0</v>
      </c>
      <c r="BU143" s="69">
        <v>0</v>
      </c>
      <c r="BV143" s="69">
        <v>1000</v>
      </c>
      <c r="BW143" s="69">
        <v>28</v>
      </c>
      <c r="BX143" s="69" t="s">
        <v>391</v>
      </c>
      <c r="BY143" s="69">
        <v>0</v>
      </c>
      <c r="BZ143" s="69">
        <v>0</v>
      </c>
      <c r="CA143" s="69">
        <v>31</v>
      </c>
      <c r="CB143" s="89">
        <v>0</v>
      </c>
      <c r="CC143" s="69">
        <v>0</v>
      </c>
      <c r="CD143" s="69">
        <v>0</v>
      </c>
      <c r="CE143" s="69">
        <v>0</v>
      </c>
      <c r="CF143" s="69">
        <v>0</v>
      </c>
      <c r="CG143" s="69">
        <v>0</v>
      </c>
      <c r="CH143" s="69">
        <v>0</v>
      </c>
      <c r="CI143" s="69">
        <v>0</v>
      </c>
      <c r="CJ143" s="69">
        <v>0</v>
      </c>
      <c r="CL143" s="69">
        <v>0</v>
      </c>
      <c r="CM143" s="69">
        <v>0</v>
      </c>
      <c r="CN143" s="69">
        <v>0</v>
      </c>
      <c r="CO143" s="89">
        <v>0</v>
      </c>
      <c r="CP143" s="69">
        <v>0</v>
      </c>
      <c r="CQ143" s="69">
        <v>0</v>
      </c>
      <c r="CR143" s="69">
        <v>0</v>
      </c>
      <c r="CS143" s="69">
        <v>0</v>
      </c>
      <c r="CT143" s="69">
        <v>0</v>
      </c>
      <c r="CU143" s="69">
        <v>0</v>
      </c>
      <c r="CV143" s="69">
        <v>0</v>
      </c>
      <c r="CW143" s="69">
        <v>0</v>
      </c>
      <c r="CZ143" s="69">
        <v>0</v>
      </c>
      <c r="DA143" s="69">
        <v>0</v>
      </c>
      <c r="DB143" s="69">
        <v>0</v>
      </c>
      <c r="DC143" s="69">
        <v>0</v>
      </c>
      <c r="DD143" s="69">
        <v>0</v>
      </c>
      <c r="DE143" s="69">
        <v>0</v>
      </c>
      <c r="DF143" s="69">
        <v>0</v>
      </c>
      <c r="DG143" s="69">
        <v>1</v>
      </c>
      <c r="DI143" s="69" t="e">
        <f>INDEX(Sheet3!$E$78:$E$1130,MATCH(A143,Sheet3!$D$78:$D$1130,0))</f>
        <v>#N/A</v>
      </c>
      <c r="DJ143" s="69" t="str">
        <f t="shared" si="17"/>
        <v>skill_icons.ps_magic_boomerang</v>
      </c>
      <c r="DK143" s="69" t="s">
        <v>609</v>
      </c>
      <c r="DL143" s="69"/>
      <c r="DM143" s="69" t="s">
        <v>239</v>
      </c>
      <c r="DN143" s="69" t="str">
        <f>"造成["&amp;INDEX(Sheet5!$L$2:$L$11,MATCH(BL143,Sheet5!$J$2:$J$11,0))&amp;":"&amp;BR143&amp;"*"&amp;BS143/1000&amp;"]"&amp;INDEX(Sheet5!$I$2:$I$4,MATCH(BR143,Sheet5!$H$2:$H$4,0))&amp;"的"&amp;INDEX(Sheet5!$K$2:$K$11,MATCH(BL143,Sheet5!$J$2:$J$11,0))</f>
        <v>造成[ui.cs_orange:203*0.6]的物理伤害。</v>
      </c>
      <c r="DO143" s="69"/>
      <c r="DP143" s="69"/>
      <c r="DQ143" s="69"/>
      <c r="DR143" s="69" t="e">
        <f t="shared" si="10"/>
        <v>#N/A</v>
      </c>
      <c r="DS143" s="90">
        <f>MATCH(A143,Sheet5!D:D,0)</f>
        <v>815</v>
      </c>
      <c r="DT143" s="94">
        <f>MATCH(A143,Sheet5!F:F,0)</f>
        <v>34</v>
      </c>
      <c r="DU143" s="69">
        <v>0</v>
      </c>
      <c r="DV143" s="69">
        <v>0</v>
      </c>
      <c r="DW143" s="69">
        <v>0</v>
      </c>
      <c r="DX143" s="69">
        <v>0</v>
      </c>
      <c r="DY143" s="69">
        <v>0</v>
      </c>
    </row>
    <row r="144" spans="1:129" ht="14.25">
      <c r="A144" s="69">
        <v>20161</v>
      </c>
      <c r="B144" s="69">
        <v>0</v>
      </c>
      <c r="C144" s="69">
        <v>1</v>
      </c>
      <c r="D144" s="78" t="s">
        <v>386</v>
      </c>
      <c r="E144" s="78"/>
      <c r="F144" s="69" t="s">
        <v>387</v>
      </c>
      <c r="G144" s="69">
        <v>0</v>
      </c>
      <c r="H144" s="69" t="s">
        <v>388</v>
      </c>
      <c r="I144" s="69">
        <v>462</v>
      </c>
      <c r="J144" s="69">
        <v>462</v>
      </c>
      <c r="K144" s="69">
        <v>1500</v>
      </c>
      <c r="L144" s="69" t="s">
        <v>389</v>
      </c>
      <c r="M144" s="69">
        <v>0</v>
      </c>
      <c r="N144" s="69" t="s">
        <v>390</v>
      </c>
      <c r="O144" s="69">
        <v>0</v>
      </c>
      <c r="P144" s="69">
        <v>3</v>
      </c>
      <c r="Q144" s="69">
        <v>1</v>
      </c>
      <c r="R144" s="69">
        <f t="shared" si="22"/>
        <v>1</v>
      </c>
      <c r="S144" s="69">
        <v>0</v>
      </c>
      <c r="T144" s="69">
        <v>0</v>
      </c>
      <c r="U144" s="69">
        <v>0</v>
      </c>
      <c r="V144" s="69">
        <v>0</v>
      </c>
      <c r="W144" s="69">
        <v>0</v>
      </c>
      <c r="X144" s="69">
        <v>0</v>
      </c>
      <c r="Y144" s="69">
        <v>0</v>
      </c>
      <c r="Z144" s="69">
        <v>1000</v>
      </c>
      <c r="AA144" s="69">
        <v>2</v>
      </c>
      <c r="AB144" s="69">
        <v>31</v>
      </c>
      <c r="AC144" s="69">
        <v>0</v>
      </c>
      <c r="AD144" s="69">
        <v>0</v>
      </c>
      <c r="AE144" s="69">
        <v>0</v>
      </c>
      <c r="AF144" s="69">
        <v>1</v>
      </c>
      <c r="AG144" s="69">
        <v>0</v>
      </c>
      <c r="AH144" s="69">
        <v>9</v>
      </c>
      <c r="AI144" s="69">
        <v>246</v>
      </c>
      <c r="AJ144" s="69">
        <v>3</v>
      </c>
      <c r="AK144" s="69">
        <v>0</v>
      </c>
      <c r="AL144" s="69">
        <v>0</v>
      </c>
      <c r="AM144" s="69">
        <v>1</v>
      </c>
      <c r="AN144" s="69">
        <v>1</v>
      </c>
      <c r="AO144" s="69">
        <v>1</v>
      </c>
      <c r="AP144" s="69">
        <v>0.5</v>
      </c>
      <c r="AQ144" s="84">
        <v>15</v>
      </c>
      <c r="AR144" s="69">
        <v>0.85</v>
      </c>
      <c r="AS144" s="69">
        <v>0</v>
      </c>
      <c r="AT144" s="69">
        <v>0</v>
      </c>
      <c r="AU144" s="69">
        <v>0</v>
      </c>
      <c r="AV144" s="69">
        <v>0</v>
      </c>
      <c r="AW144" s="69">
        <v>0</v>
      </c>
      <c r="AX144" s="69">
        <v>0</v>
      </c>
      <c r="AY144" s="69">
        <v>0</v>
      </c>
      <c r="AZ144" s="69">
        <v>0</v>
      </c>
      <c r="BA144" s="69">
        <v>0</v>
      </c>
      <c r="BB144" s="69">
        <v>0</v>
      </c>
      <c r="BC144" s="69">
        <v>0</v>
      </c>
      <c r="BD144" s="69">
        <v>0</v>
      </c>
      <c r="BE144" s="69">
        <v>0</v>
      </c>
      <c r="BF144" s="69">
        <v>0</v>
      </c>
      <c r="BG144" s="69">
        <v>0</v>
      </c>
      <c r="BH144" s="69">
        <v>0</v>
      </c>
      <c r="BK144" s="69">
        <v>3</v>
      </c>
      <c r="BL144" s="69">
        <v>4</v>
      </c>
      <c r="BM144" s="69">
        <v>2</v>
      </c>
      <c r="BN144" s="69">
        <v>31</v>
      </c>
      <c r="BO144" s="89">
        <v>0</v>
      </c>
      <c r="BP144" s="69">
        <v>1</v>
      </c>
      <c r="BQ144" s="69">
        <v>1</v>
      </c>
      <c r="BR144" s="69">
        <v>204</v>
      </c>
      <c r="BS144" s="69">
        <v>1000</v>
      </c>
      <c r="BT144" s="69">
        <v>0</v>
      </c>
      <c r="BU144" s="69">
        <v>0</v>
      </c>
      <c r="BV144" s="69">
        <v>1000</v>
      </c>
      <c r="BW144" s="69">
        <v>28</v>
      </c>
      <c r="BX144" s="69" t="s">
        <v>391</v>
      </c>
      <c r="BY144" s="69">
        <v>0</v>
      </c>
      <c r="BZ144" s="69">
        <v>0</v>
      </c>
      <c r="CA144" s="69">
        <v>31</v>
      </c>
      <c r="CB144" s="89">
        <v>0</v>
      </c>
      <c r="CC144" s="69">
        <v>0</v>
      </c>
      <c r="CD144" s="69">
        <v>0</v>
      </c>
      <c r="CE144" s="69">
        <v>0</v>
      </c>
      <c r="CF144" s="69">
        <v>0</v>
      </c>
      <c r="CG144" s="69">
        <v>0</v>
      </c>
      <c r="CH144" s="69">
        <v>0</v>
      </c>
      <c r="CI144" s="69">
        <v>0</v>
      </c>
      <c r="CJ144" s="69">
        <v>0</v>
      </c>
      <c r="CL144" s="69">
        <v>0</v>
      </c>
      <c r="CM144" s="69">
        <v>0</v>
      </c>
      <c r="CN144" s="69">
        <v>0</v>
      </c>
      <c r="CO144" s="89">
        <v>0</v>
      </c>
      <c r="CP144" s="69">
        <v>0</v>
      </c>
      <c r="CQ144" s="69">
        <v>0</v>
      </c>
      <c r="CR144" s="69">
        <v>0</v>
      </c>
      <c r="CS144" s="69">
        <v>0</v>
      </c>
      <c r="CT144" s="69">
        <v>0</v>
      </c>
      <c r="CU144" s="69">
        <v>0</v>
      </c>
      <c r="CV144" s="69">
        <v>0</v>
      </c>
      <c r="CW144" s="69">
        <v>0</v>
      </c>
      <c r="CZ144" s="69">
        <v>0</v>
      </c>
      <c r="DA144" s="69">
        <v>0</v>
      </c>
      <c r="DB144" s="69">
        <v>0</v>
      </c>
      <c r="DC144" s="69">
        <v>0</v>
      </c>
      <c r="DD144" s="69">
        <v>0</v>
      </c>
      <c r="DE144" s="69">
        <v>0</v>
      </c>
      <c r="DF144" s="69">
        <v>0</v>
      </c>
      <c r="DG144" s="69">
        <v>1</v>
      </c>
      <c r="DI144" s="69" t="e">
        <f>INDEX(Sheet3!$E$78:$E$1130,MATCH(A144,Sheet3!$D$78:$D$1130,0))</f>
        <v>#N/A</v>
      </c>
      <c r="DJ144" s="69" t="str">
        <f t="shared" si="17"/>
        <v>skill_icons.ps_magic_boomerang</v>
      </c>
      <c r="DK144" s="69" t="s">
        <v>392</v>
      </c>
      <c r="DL144" s="69"/>
      <c r="DM144" s="69" t="s">
        <v>239</v>
      </c>
      <c r="DN144" s="69" t="str">
        <f>"造成["&amp;INDEX(Sheet5!$L$2:$L$11,MATCH(BL144,Sheet5!$J$2:$J$11,0))&amp;":"&amp;BR144&amp;"*"&amp;BS144/1000&amp;"]"&amp;INDEX(Sheet5!$I$2:$I$4,MATCH(BR144,Sheet5!$H$2:$H$4,0))&amp;"的"&amp;INDEX(Sheet5!$K$2:$K$11,MATCH(BL144,Sheet5!$J$2:$J$11,0))</f>
        <v>造成[ui.cs_blue:204*1]的寒系伤害。</v>
      </c>
      <c r="DO144" s="69"/>
      <c r="DP144" s="69"/>
      <c r="DQ144" s="69"/>
      <c r="DR144" s="69" t="e">
        <f t="shared" si="10"/>
        <v>#N/A</v>
      </c>
      <c r="DS144" s="90">
        <f>MATCH(A144,Sheet5!D:D,0)</f>
        <v>956</v>
      </c>
      <c r="DT144" s="94" t="e">
        <f>MATCH(A144,Sheet5!F:F,0)</f>
        <v>#N/A</v>
      </c>
      <c r="DU144" s="69">
        <v>0</v>
      </c>
      <c r="DV144" s="69">
        <v>0</v>
      </c>
      <c r="DW144" s="69">
        <v>0</v>
      </c>
      <c r="DX144" s="69">
        <v>0</v>
      </c>
      <c r="DY144" s="69">
        <v>0</v>
      </c>
    </row>
    <row r="145" spans="1:129" ht="14.25">
      <c r="A145" s="69">
        <v>20171</v>
      </c>
      <c r="B145" s="69">
        <v>0</v>
      </c>
      <c r="C145" s="69">
        <v>1</v>
      </c>
      <c r="D145" s="78" t="s">
        <v>610</v>
      </c>
      <c r="E145" s="78"/>
      <c r="F145" s="69" t="s">
        <v>326</v>
      </c>
      <c r="G145" s="69">
        <v>0</v>
      </c>
      <c r="H145" s="69" t="s">
        <v>327</v>
      </c>
      <c r="I145" s="69">
        <v>0</v>
      </c>
      <c r="J145" s="69">
        <v>429</v>
      </c>
      <c r="K145" s="69">
        <v>1500</v>
      </c>
      <c r="L145" s="69" t="s">
        <v>328</v>
      </c>
      <c r="M145" s="69">
        <v>0</v>
      </c>
      <c r="O145" s="69">
        <v>0</v>
      </c>
      <c r="P145" s="69">
        <v>9</v>
      </c>
      <c r="Q145" s="69">
        <v>1</v>
      </c>
      <c r="R145" s="69">
        <f t="shared" si="22"/>
        <v>1</v>
      </c>
      <c r="S145" s="69">
        <v>0</v>
      </c>
      <c r="T145" s="69">
        <v>0</v>
      </c>
      <c r="U145" s="69">
        <v>0</v>
      </c>
      <c r="V145" s="69">
        <v>0</v>
      </c>
      <c r="W145" s="69">
        <v>0</v>
      </c>
      <c r="X145" s="69">
        <v>20</v>
      </c>
      <c r="Y145" s="69">
        <v>20</v>
      </c>
      <c r="Z145" s="69">
        <v>4000</v>
      </c>
      <c r="AA145" s="69">
        <v>2</v>
      </c>
      <c r="AB145" s="69">
        <v>31</v>
      </c>
      <c r="AC145" s="69">
        <v>0</v>
      </c>
      <c r="AD145" s="69">
        <v>0</v>
      </c>
      <c r="AE145" s="69">
        <v>0</v>
      </c>
      <c r="AF145" s="69">
        <v>257</v>
      </c>
      <c r="AG145" s="69">
        <v>0</v>
      </c>
      <c r="AH145" s="69">
        <v>8</v>
      </c>
      <c r="AI145" s="69">
        <v>137</v>
      </c>
      <c r="AJ145" s="69">
        <v>0</v>
      </c>
      <c r="AK145" s="69">
        <v>0</v>
      </c>
      <c r="AL145" s="69">
        <v>0</v>
      </c>
      <c r="AM145" s="69">
        <v>1</v>
      </c>
      <c r="AN145" s="69">
        <v>1</v>
      </c>
      <c r="AO145" s="69">
        <v>1</v>
      </c>
      <c r="AP145" s="69">
        <v>2</v>
      </c>
      <c r="AQ145" s="84">
        <v>15</v>
      </c>
      <c r="AR145" s="69">
        <v>4</v>
      </c>
      <c r="AS145" s="69">
        <v>0</v>
      </c>
      <c r="AT145" s="69">
        <v>0</v>
      </c>
      <c r="AU145" s="69">
        <v>0</v>
      </c>
      <c r="AV145" s="69">
        <v>0</v>
      </c>
      <c r="AW145" s="69">
        <v>0</v>
      </c>
      <c r="AX145" s="69">
        <v>0</v>
      </c>
      <c r="AY145" s="69">
        <v>0</v>
      </c>
      <c r="AZ145" s="69">
        <v>0</v>
      </c>
      <c r="BA145" s="69">
        <v>0</v>
      </c>
      <c r="BB145" s="69">
        <v>0</v>
      </c>
      <c r="BC145" s="69">
        <v>0</v>
      </c>
      <c r="BD145" s="69">
        <v>0</v>
      </c>
      <c r="BE145" s="69">
        <v>0</v>
      </c>
      <c r="BF145" s="69">
        <v>0</v>
      </c>
      <c r="BG145" s="69">
        <v>0</v>
      </c>
      <c r="BH145" s="69">
        <v>0</v>
      </c>
      <c r="BK145" s="69">
        <v>3</v>
      </c>
      <c r="BL145" s="69">
        <v>7</v>
      </c>
      <c r="BM145" s="69">
        <v>2</v>
      </c>
      <c r="BN145" s="69">
        <v>31</v>
      </c>
      <c r="BO145" s="89">
        <v>0</v>
      </c>
      <c r="BP145" s="69">
        <v>3</v>
      </c>
      <c r="BQ145" s="69">
        <v>10</v>
      </c>
      <c r="BR145" s="69">
        <v>204</v>
      </c>
      <c r="BS145" s="69">
        <v>1100</v>
      </c>
      <c r="BT145" s="69">
        <v>0</v>
      </c>
      <c r="BU145" s="69">
        <v>0</v>
      </c>
      <c r="BV145" s="69">
        <v>1000</v>
      </c>
      <c r="BW145" s="69">
        <v>101</v>
      </c>
      <c r="BX145" s="69" t="s">
        <v>611</v>
      </c>
      <c r="BY145" s="69">
        <v>0</v>
      </c>
      <c r="BZ145" s="69">
        <v>0</v>
      </c>
      <c r="CA145" s="69">
        <v>31</v>
      </c>
      <c r="CB145" s="89">
        <v>0</v>
      </c>
      <c r="CC145" s="69">
        <v>0</v>
      </c>
      <c r="CD145" s="69">
        <v>0</v>
      </c>
      <c r="CE145" s="69">
        <v>0</v>
      </c>
      <c r="CF145" s="69">
        <v>0</v>
      </c>
      <c r="CG145" s="69">
        <v>0</v>
      </c>
      <c r="CH145" s="69">
        <v>0</v>
      </c>
      <c r="CI145" s="69">
        <v>0</v>
      </c>
      <c r="CJ145" s="69">
        <v>0</v>
      </c>
      <c r="CL145" s="69">
        <v>0</v>
      </c>
      <c r="CM145" s="69">
        <v>0</v>
      </c>
      <c r="CN145" s="69">
        <v>0</v>
      </c>
      <c r="CO145" s="89">
        <v>0</v>
      </c>
      <c r="CP145" s="69">
        <v>0</v>
      </c>
      <c r="CQ145" s="69">
        <v>0</v>
      </c>
      <c r="CR145" s="69">
        <v>0</v>
      </c>
      <c r="CS145" s="69">
        <v>0</v>
      </c>
      <c r="CT145" s="89">
        <v>0</v>
      </c>
      <c r="CU145" s="69">
        <v>0</v>
      </c>
      <c r="CV145" s="69">
        <v>0</v>
      </c>
      <c r="CW145" s="69">
        <v>0</v>
      </c>
      <c r="CZ145" s="69">
        <v>0</v>
      </c>
      <c r="DA145" s="69">
        <v>0</v>
      </c>
      <c r="DB145" s="69">
        <v>0</v>
      </c>
      <c r="DC145" s="69">
        <v>0</v>
      </c>
      <c r="DD145" s="69">
        <v>0</v>
      </c>
      <c r="DE145" s="69">
        <v>0</v>
      </c>
      <c r="DF145" s="69">
        <v>0</v>
      </c>
      <c r="DG145" s="69">
        <v>1</v>
      </c>
      <c r="DI145" s="69" t="e">
        <f>INDEX(Sheet3!$E$78:$E$1130,MATCH(A145,Sheet3!$D$78:$D$1130,0))</f>
        <v>#N/A</v>
      </c>
      <c r="DJ145" s="69" t="str">
        <f t="shared" si="17"/>
        <v>item.ps_skill_10061</v>
      </c>
      <c r="DK145" s="69" t="s">
        <v>612</v>
      </c>
      <c r="DL145" s="69"/>
      <c r="DM145" s="69" t="s">
        <v>239</v>
      </c>
      <c r="DN145" s="69" t="str">
        <f>"造成["&amp;INDEX(Sheet5!$L$2:$L$11,MATCH(BL145,Sheet5!$J$2:$J$11,0))&amp;":"&amp;BR145&amp;"*"&amp;BS145/1000&amp;"]"&amp;INDEX(Sheet5!$I$2:$I$4,MATCH(BR145,Sheet5!$H$2:$H$4,0))&amp;"的"&amp;INDEX(Sheet5!$K$2:$K$11,MATCH(BL145,Sheet5!$J$2:$J$11,0))</f>
        <v>造成[ui.cs_blue:204*1.1]的毒系伤害。</v>
      </c>
      <c r="DO145" s="69"/>
      <c r="DP145" s="69"/>
      <c r="DQ145" s="69"/>
      <c r="DR145" s="69" t="e">
        <f t="shared" si="10"/>
        <v>#N/A</v>
      </c>
      <c r="DS145" s="90">
        <f>MATCH(A145,Sheet5!D:D,0)</f>
        <v>635</v>
      </c>
      <c r="DT145" s="94">
        <f>MATCH(A145,Sheet5!F:F,0)</f>
        <v>21</v>
      </c>
      <c r="DU145" s="69">
        <v>0</v>
      </c>
      <c r="DV145" s="69">
        <v>0</v>
      </c>
      <c r="DW145" s="69">
        <v>0</v>
      </c>
      <c r="DX145" s="69">
        <v>0</v>
      </c>
      <c r="DY145" s="69">
        <v>0</v>
      </c>
    </row>
    <row r="146" spans="1:129" ht="14.25">
      <c r="A146" s="69">
        <v>20181</v>
      </c>
      <c r="B146" s="69">
        <v>0</v>
      </c>
      <c r="C146" s="69">
        <v>1</v>
      </c>
      <c r="D146" s="78" t="s">
        <v>613</v>
      </c>
      <c r="E146" s="78"/>
      <c r="F146" s="69" t="s">
        <v>326</v>
      </c>
      <c r="G146" s="69">
        <v>1</v>
      </c>
      <c r="H146" s="69" t="s">
        <v>388</v>
      </c>
      <c r="I146" s="69">
        <v>462</v>
      </c>
      <c r="J146" s="69">
        <v>462</v>
      </c>
      <c r="K146" s="69">
        <v>300</v>
      </c>
      <c r="L146" s="69" t="s">
        <v>389</v>
      </c>
      <c r="M146" s="69">
        <v>0</v>
      </c>
      <c r="O146" s="69">
        <v>0</v>
      </c>
      <c r="P146" s="69">
        <v>3</v>
      </c>
      <c r="Q146" s="69">
        <v>1</v>
      </c>
      <c r="R146" s="69">
        <v>1</v>
      </c>
      <c r="S146" s="69">
        <v>0</v>
      </c>
      <c r="T146" s="69">
        <v>0</v>
      </c>
      <c r="U146" s="69">
        <v>0</v>
      </c>
      <c r="V146" s="69">
        <v>0</v>
      </c>
      <c r="W146" s="69">
        <v>0</v>
      </c>
      <c r="X146" s="69">
        <v>10</v>
      </c>
      <c r="Y146" s="69">
        <v>10</v>
      </c>
      <c r="Z146" s="69">
        <v>3000</v>
      </c>
      <c r="AA146" s="69">
        <v>2</v>
      </c>
      <c r="AB146" s="69">
        <v>31</v>
      </c>
      <c r="AC146" s="69">
        <v>0</v>
      </c>
      <c r="AD146" s="69">
        <v>0</v>
      </c>
      <c r="AE146" s="69">
        <v>0</v>
      </c>
      <c r="AF146" s="69">
        <v>1</v>
      </c>
      <c r="AG146" s="69">
        <v>0</v>
      </c>
      <c r="AH146" s="69">
        <v>9</v>
      </c>
      <c r="AI146" s="69">
        <v>291</v>
      </c>
      <c r="AJ146" s="69">
        <v>3</v>
      </c>
      <c r="AK146" s="69">
        <v>0</v>
      </c>
      <c r="AL146" s="69">
        <v>0</v>
      </c>
      <c r="AM146" s="69">
        <v>1</v>
      </c>
      <c r="AN146" s="69">
        <v>1</v>
      </c>
      <c r="AO146" s="69">
        <v>1</v>
      </c>
      <c r="AP146" s="69">
        <v>2</v>
      </c>
      <c r="AQ146" s="84">
        <v>15</v>
      </c>
      <c r="AR146" s="69">
        <v>1.05</v>
      </c>
      <c r="AS146" s="69">
        <v>0</v>
      </c>
      <c r="AT146" s="69">
        <v>0</v>
      </c>
      <c r="AU146" s="69">
        <v>0</v>
      </c>
      <c r="AV146" s="69">
        <v>0</v>
      </c>
      <c r="AW146" s="69">
        <v>0</v>
      </c>
      <c r="AX146" s="69">
        <v>0</v>
      </c>
      <c r="AY146" s="69">
        <v>0</v>
      </c>
      <c r="AZ146" s="69">
        <v>0</v>
      </c>
      <c r="BA146" s="69">
        <v>0</v>
      </c>
      <c r="BB146" s="69">
        <v>0</v>
      </c>
      <c r="BC146" s="69">
        <v>0</v>
      </c>
      <c r="BD146" s="69">
        <v>0</v>
      </c>
      <c r="BE146" s="69">
        <v>0</v>
      </c>
      <c r="BF146" s="69">
        <v>0</v>
      </c>
      <c r="BG146" s="69">
        <v>0</v>
      </c>
      <c r="BH146" s="69">
        <v>0</v>
      </c>
      <c r="BK146" s="69">
        <v>3</v>
      </c>
      <c r="BL146" s="69">
        <v>2</v>
      </c>
      <c r="BM146" s="69">
        <v>2</v>
      </c>
      <c r="BN146" s="69">
        <v>31</v>
      </c>
      <c r="BO146" s="89">
        <v>0</v>
      </c>
      <c r="BP146" s="69">
        <v>1</v>
      </c>
      <c r="BQ146" s="69">
        <v>1</v>
      </c>
      <c r="BR146" s="69">
        <v>203</v>
      </c>
      <c r="BS146" s="69">
        <v>1000</v>
      </c>
      <c r="BT146" s="69">
        <v>0</v>
      </c>
      <c r="BU146" s="69">
        <v>0</v>
      </c>
      <c r="BV146" s="69">
        <v>1000</v>
      </c>
      <c r="BW146" s="69">
        <v>28</v>
      </c>
      <c r="BY146" s="69">
        <v>0</v>
      </c>
      <c r="BZ146" s="69">
        <v>0</v>
      </c>
      <c r="CA146" s="69">
        <v>31</v>
      </c>
      <c r="CB146" s="89">
        <v>0</v>
      </c>
      <c r="CC146" s="69">
        <v>0</v>
      </c>
      <c r="CD146" s="69">
        <v>0</v>
      </c>
      <c r="CE146" s="69">
        <v>0</v>
      </c>
      <c r="CF146" s="69">
        <v>0</v>
      </c>
      <c r="CG146" s="69">
        <v>0</v>
      </c>
      <c r="CH146" s="69">
        <v>0</v>
      </c>
      <c r="CI146" s="69">
        <v>0</v>
      </c>
      <c r="CJ146" s="69">
        <v>0</v>
      </c>
      <c r="CL146" s="69">
        <v>0</v>
      </c>
      <c r="CM146" s="69">
        <v>0</v>
      </c>
      <c r="CN146" s="69">
        <v>0</v>
      </c>
      <c r="CO146" s="89">
        <v>0</v>
      </c>
      <c r="CP146" s="69">
        <v>0</v>
      </c>
      <c r="CQ146" s="69">
        <v>0</v>
      </c>
      <c r="CR146" s="69">
        <v>0</v>
      </c>
      <c r="CS146" s="69">
        <v>0</v>
      </c>
      <c r="CT146" s="69">
        <v>0</v>
      </c>
      <c r="CU146" s="69">
        <v>0</v>
      </c>
      <c r="CV146" s="69">
        <v>0</v>
      </c>
      <c r="CW146" s="69">
        <v>0</v>
      </c>
      <c r="CZ146" s="69">
        <v>0</v>
      </c>
      <c r="DA146" s="69">
        <v>0</v>
      </c>
      <c r="DB146" s="69">
        <v>0</v>
      </c>
      <c r="DC146" s="69">
        <v>0</v>
      </c>
      <c r="DD146" s="69">
        <v>0</v>
      </c>
      <c r="DE146" s="69">
        <v>0</v>
      </c>
      <c r="DF146" s="69">
        <v>0</v>
      </c>
      <c r="DG146" s="69">
        <v>1</v>
      </c>
      <c r="DI146" s="69" t="e">
        <f>INDEX(Sheet3!$E$78:$E$1130,MATCH(A146,Sheet3!$D$78:$D$1130,0))</f>
        <v>#N/A</v>
      </c>
      <c r="DJ146" s="69" t="str">
        <f t="shared" si="17"/>
        <v>item.ps_skill_10061</v>
      </c>
      <c r="DK146" s="69" t="s">
        <v>614</v>
      </c>
      <c r="DL146" s="93" t="str">
        <f t="shared" ref="DL146:DL153" si="23">DM146&amp;DN146&amp;DQ146</f>
        <v>造成[ui.cs_orange:203*1]的物理伤害。</v>
      </c>
      <c r="DM146" s="69" t="s">
        <v>239</v>
      </c>
      <c r="DN146" s="69" t="str">
        <f>"造成["&amp;INDEX(Sheet5!$L$2:$L$11,MATCH(BL146,Sheet5!$J$2:$J$11,0))&amp;":"&amp;BR146&amp;"*"&amp;BS146/1000&amp;"]"&amp;INDEX(Sheet5!$I$2:$I$4,MATCH(BR146,Sheet5!$H$2:$H$4,0))&amp;"的"&amp;INDEX(Sheet5!$K$2:$K$11,MATCH(BL146,Sheet5!$J$2:$J$11,0))</f>
        <v>造成[ui.cs_orange:203*1]的物理伤害。</v>
      </c>
      <c r="DO146" s="69" t="e">
        <f>"造成["&amp;INDEX(Sheet5!$L$2:$L$11,MATCH(BY146,Sheet5!$J$2:$J$11,0))&amp;":"&amp;CE146&amp;"*"&amp;CF146/1000&amp;"]"&amp;INDEX(Sheet5!$I$2:$I$4,MATCH(CE146,Sheet5!$H$2:$H$4,0))&amp;"的"&amp;INDEX(Sheet5!$K$2:$K$11,MATCH(BY146,Sheet5!$J$2:$J$11,0))</f>
        <v>#N/A</v>
      </c>
      <c r="DP146" s="69"/>
      <c r="DQ146" s="69"/>
      <c r="DR146" s="69" t="e">
        <f t="shared" si="10"/>
        <v>#N/A</v>
      </c>
      <c r="DS146" s="90">
        <f>MATCH(A146,Sheet5!D:D,0)</f>
        <v>795</v>
      </c>
      <c r="DT146" s="94" t="e">
        <f>MATCH(A146,Sheet5!F:F,0)</f>
        <v>#N/A</v>
      </c>
      <c r="DU146" s="69" t="e">
        <f>"["&amp;INDEX(Sheet5!$L$2:$L$11,MATCH(CD146,Sheet5!$J$2:$J$11,0))&amp;":"&amp;CJ146&amp;"*"&amp;CK146/1000&amp;"]"&amp;INDEX(Sheet5!$I$2:$I$4,MATCH(CJ146,Sheet5!$H$2:$H$4,0))</f>
        <v>#N/A</v>
      </c>
      <c r="DV146" s="69">
        <v>0</v>
      </c>
      <c r="DW146" s="69">
        <v>0</v>
      </c>
      <c r="DX146" s="69">
        <v>0</v>
      </c>
      <c r="DY146" s="69">
        <v>0</v>
      </c>
    </row>
    <row r="147" spans="1:129" ht="14.25">
      <c r="A147" s="69">
        <v>20191</v>
      </c>
      <c r="B147" s="69">
        <v>0</v>
      </c>
      <c r="C147" s="69">
        <v>1</v>
      </c>
      <c r="D147" s="78" t="s">
        <v>615</v>
      </c>
      <c r="E147" s="78" t="s">
        <v>498</v>
      </c>
      <c r="F147" s="69" t="s">
        <v>326</v>
      </c>
      <c r="G147" s="69">
        <v>1</v>
      </c>
      <c r="H147" s="69" t="s">
        <v>327</v>
      </c>
      <c r="I147" s="69">
        <v>0</v>
      </c>
      <c r="J147" s="69">
        <v>0</v>
      </c>
      <c r="K147" s="69">
        <v>300</v>
      </c>
      <c r="L147" s="69" t="s">
        <v>328</v>
      </c>
      <c r="M147" s="69">
        <v>0</v>
      </c>
      <c r="N147" s="69" t="s">
        <v>499</v>
      </c>
      <c r="O147" s="69">
        <v>0</v>
      </c>
      <c r="P147" s="69">
        <v>9</v>
      </c>
      <c r="Q147" s="69">
        <v>1</v>
      </c>
      <c r="R147" s="69">
        <v>1</v>
      </c>
      <c r="S147" s="69">
        <v>0</v>
      </c>
      <c r="T147" s="69">
        <v>0</v>
      </c>
      <c r="U147" s="69">
        <v>0</v>
      </c>
      <c r="V147" s="69">
        <v>0</v>
      </c>
      <c r="W147" s="69">
        <v>0</v>
      </c>
      <c r="X147" s="69">
        <v>10</v>
      </c>
      <c r="Y147" s="69">
        <v>10</v>
      </c>
      <c r="Z147" s="69">
        <v>2000</v>
      </c>
      <c r="AA147" s="69">
        <v>2</v>
      </c>
      <c r="AB147" s="69">
        <v>31</v>
      </c>
      <c r="AC147" s="69">
        <v>0</v>
      </c>
      <c r="AD147" s="69">
        <v>0</v>
      </c>
      <c r="AE147" s="69">
        <v>0</v>
      </c>
      <c r="AF147" s="69">
        <v>257</v>
      </c>
      <c r="AG147" s="69">
        <v>0</v>
      </c>
      <c r="AH147" s="69">
        <v>8</v>
      </c>
      <c r="AI147" s="69">
        <v>292</v>
      </c>
      <c r="AJ147" s="69">
        <v>0</v>
      </c>
      <c r="AK147" s="69">
        <v>0</v>
      </c>
      <c r="AL147" s="69">
        <v>0</v>
      </c>
      <c r="AM147" s="69">
        <v>1</v>
      </c>
      <c r="AN147" s="69">
        <v>1</v>
      </c>
      <c r="AO147" s="69">
        <v>1</v>
      </c>
      <c r="AP147" s="69">
        <v>2</v>
      </c>
      <c r="AQ147" s="84">
        <v>15</v>
      </c>
      <c r="AR147" s="69">
        <v>4</v>
      </c>
      <c r="AS147" s="69">
        <v>0</v>
      </c>
      <c r="AT147" s="69">
        <v>0</v>
      </c>
      <c r="AU147" s="69">
        <v>0</v>
      </c>
      <c r="AV147" s="69">
        <v>0</v>
      </c>
      <c r="AW147" s="69">
        <v>0</v>
      </c>
      <c r="AX147" s="69">
        <v>0</v>
      </c>
      <c r="AY147" s="69">
        <v>0</v>
      </c>
      <c r="AZ147" s="69">
        <v>0</v>
      </c>
      <c r="BA147" s="69">
        <v>0</v>
      </c>
      <c r="BB147" s="69">
        <v>0</v>
      </c>
      <c r="BC147" s="69">
        <v>0</v>
      </c>
      <c r="BD147" s="69">
        <v>0</v>
      </c>
      <c r="BE147" s="69">
        <v>0</v>
      </c>
      <c r="BF147" s="69">
        <v>0</v>
      </c>
      <c r="BG147" s="69">
        <v>0</v>
      </c>
      <c r="BH147" s="69">
        <v>0</v>
      </c>
      <c r="BK147" s="69">
        <v>3</v>
      </c>
      <c r="BL147" s="69">
        <v>2</v>
      </c>
      <c r="BM147" s="69">
        <v>2</v>
      </c>
      <c r="BN147" s="69">
        <v>31</v>
      </c>
      <c r="BO147" s="89">
        <v>0</v>
      </c>
      <c r="BP147" s="69">
        <v>3</v>
      </c>
      <c r="BQ147" s="69">
        <v>10</v>
      </c>
      <c r="BR147" s="69">
        <v>203</v>
      </c>
      <c r="BS147" s="69">
        <v>1000</v>
      </c>
      <c r="BT147" s="69">
        <v>0</v>
      </c>
      <c r="BU147" s="69">
        <v>0</v>
      </c>
      <c r="BV147" s="69">
        <v>1000</v>
      </c>
      <c r="BW147" s="69">
        <v>92</v>
      </c>
      <c r="BX147" s="69" t="s">
        <v>500</v>
      </c>
      <c r="BY147" s="69">
        <v>0</v>
      </c>
      <c r="BZ147" s="69">
        <v>0</v>
      </c>
      <c r="CA147" s="69">
        <v>31</v>
      </c>
      <c r="CB147" s="89">
        <v>0</v>
      </c>
      <c r="CC147" s="69">
        <v>0</v>
      </c>
      <c r="CD147" s="69">
        <v>0</v>
      </c>
      <c r="CE147" s="69">
        <v>0</v>
      </c>
      <c r="CF147" s="69">
        <v>0</v>
      </c>
      <c r="CG147" s="69">
        <v>0</v>
      </c>
      <c r="CH147" s="69">
        <v>0</v>
      </c>
      <c r="CI147" s="69">
        <v>0</v>
      </c>
      <c r="CJ147" s="69">
        <v>0</v>
      </c>
      <c r="CL147" s="69">
        <v>0</v>
      </c>
      <c r="CM147" s="69">
        <v>0</v>
      </c>
      <c r="CN147" s="69">
        <v>0</v>
      </c>
      <c r="CO147" s="89">
        <v>0</v>
      </c>
      <c r="CP147" s="69">
        <v>0</v>
      </c>
      <c r="CQ147" s="69">
        <v>0</v>
      </c>
      <c r="CR147" s="69">
        <v>0</v>
      </c>
      <c r="CS147" s="69">
        <v>0</v>
      </c>
      <c r="CT147" s="89">
        <v>0</v>
      </c>
      <c r="CU147" s="69">
        <v>0</v>
      </c>
      <c r="CV147" s="69">
        <v>0</v>
      </c>
      <c r="CW147" s="69">
        <v>0</v>
      </c>
      <c r="CZ147" s="69">
        <v>0</v>
      </c>
      <c r="DA147" s="69">
        <v>0</v>
      </c>
      <c r="DB147" s="69">
        <v>0</v>
      </c>
      <c r="DC147" s="69">
        <v>0</v>
      </c>
      <c r="DD147" s="69">
        <v>0</v>
      </c>
      <c r="DE147" s="69">
        <v>0</v>
      </c>
      <c r="DF147" s="69">
        <v>0</v>
      </c>
      <c r="DG147" s="69">
        <v>1</v>
      </c>
      <c r="DI147" s="69" t="e">
        <f>INDEX(Sheet3!$E$78:$E$1130,MATCH(A147,Sheet3!$D$78:$D$1130,0))</f>
        <v>#N/A</v>
      </c>
      <c r="DJ147" s="69" t="str">
        <f t="shared" si="17"/>
        <v>item.ps_skill_10061</v>
      </c>
      <c r="DK147" s="69" t="s">
        <v>616</v>
      </c>
      <c r="DL147" s="93" t="str">
        <f t="shared" si="23"/>
        <v>投掷鸡尾酒造成[ui.cs_orange:203*1]的物理伤害。</v>
      </c>
      <c r="DM147" s="69" t="s">
        <v>617</v>
      </c>
      <c r="DN147" s="69" t="str">
        <f>"造成["&amp;INDEX(Sheet5!$L$2:$L$11,MATCH(BL147,Sheet5!$J$2:$J$11,0))&amp;":"&amp;BR147&amp;"*"&amp;BS147/1000&amp;"]"&amp;INDEX(Sheet5!$I$2:$I$4,MATCH(BR147,Sheet5!$H$2:$H$4,0))&amp;"的"&amp;INDEX(Sheet5!$K$2:$K$11,MATCH(BL147,Sheet5!$J$2:$J$11,0))</f>
        <v>造成[ui.cs_orange:203*1]的物理伤害。</v>
      </c>
      <c r="DO147" s="69" t="e">
        <f>"造成["&amp;INDEX(Sheet5!$L$2:$L$11,MATCH(BY147,Sheet5!$J$2:$J$11,0))&amp;":"&amp;CE147&amp;"*"&amp;CF147/1000&amp;"]"&amp;INDEX(Sheet5!$I$2:$I$4,MATCH(CE147,Sheet5!$H$2:$H$4,0))&amp;"的"&amp;INDEX(Sheet5!$K$2:$K$11,MATCH(BY147,Sheet5!$J$2:$J$11,0))</f>
        <v>#N/A</v>
      </c>
      <c r="DP147" s="69"/>
      <c r="DQ147" s="69"/>
      <c r="DR147" s="69" t="e">
        <f t="shared" si="10"/>
        <v>#N/A</v>
      </c>
      <c r="DS147" s="90">
        <f>MATCH(A147,Sheet5!D:D,0)</f>
        <v>794</v>
      </c>
      <c r="DT147" s="94" t="e">
        <f>MATCH(A147,Sheet5!F:F,0)</f>
        <v>#N/A</v>
      </c>
      <c r="DU147" s="69" t="e">
        <f>"["&amp;INDEX(Sheet5!$L$2:$L$11,MATCH(CD147,Sheet5!$J$2:$J$11,0))&amp;":"&amp;CJ147&amp;"*"&amp;CK147/1000&amp;"]"&amp;INDEX(Sheet5!$I$2:$I$4,MATCH(CJ147,Sheet5!$H$2:$H$4,0))</f>
        <v>#N/A</v>
      </c>
      <c r="DV147" s="69">
        <v>0</v>
      </c>
      <c r="DW147" s="69">
        <v>0</v>
      </c>
      <c r="DX147" s="69">
        <v>0</v>
      </c>
      <c r="DY147" s="69">
        <v>0</v>
      </c>
    </row>
    <row r="148" spans="1:129" ht="14.25">
      <c r="A148" s="69">
        <v>20201</v>
      </c>
      <c r="B148" s="69">
        <v>0</v>
      </c>
      <c r="C148" s="69">
        <v>1</v>
      </c>
      <c r="D148" s="78" t="s">
        <v>518</v>
      </c>
      <c r="E148" s="78" t="s">
        <v>519</v>
      </c>
      <c r="F148" s="69" t="s">
        <v>414</v>
      </c>
      <c r="G148" s="69">
        <v>1</v>
      </c>
      <c r="H148" s="69" t="s">
        <v>400</v>
      </c>
      <c r="I148" s="69">
        <v>0</v>
      </c>
      <c r="J148" s="69">
        <v>0</v>
      </c>
      <c r="K148" s="69">
        <v>2000</v>
      </c>
      <c r="M148" s="69">
        <v>0</v>
      </c>
      <c r="N148" s="69" t="s">
        <v>518</v>
      </c>
      <c r="O148" s="69">
        <v>0</v>
      </c>
      <c r="P148" s="69">
        <v>6</v>
      </c>
      <c r="Q148" s="69">
        <v>0</v>
      </c>
      <c r="R148" s="69">
        <f t="shared" ref="R148" si="24">IF(S148&gt;0,2,1)</f>
        <v>1</v>
      </c>
      <c r="S148" s="69">
        <v>0</v>
      </c>
      <c r="T148" s="69">
        <v>0</v>
      </c>
      <c r="U148" s="69">
        <v>0</v>
      </c>
      <c r="V148" s="69">
        <v>0</v>
      </c>
      <c r="W148" s="69">
        <v>0</v>
      </c>
      <c r="X148" s="69">
        <v>300</v>
      </c>
      <c r="Y148" s="69">
        <v>300</v>
      </c>
      <c r="Z148" s="69">
        <v>5000</v>
      </c>
      <c r="AA148" s="69">
        <v>1</v>
      </c>
      <c r="AB148" s="69">
        <v>31</v>
      </c>
      <c r="AC148" s="69">
        <v>0</v>
      </c>
      <c r="AD148" s="69">
        <v>0</v>
      </c>
      <c r="AE148" s="69">
        <v>0</v>
      </c>
      <c r="AF148" s="69">
        <v>2</v>
      </c>
      <c r="AG148" s="69">
        <v>0</v>
      </c>
      <c r="AH148" s="69">
        <v>5</v>
      </c>
      <c r="AI148" s="69">
        <v>0</v>
      </c>
      <c r="AJ148" s="69">
        <v>0</v>
      </c>
      <c r="AK148" s="69">
        <v>0</v>
      </c>
      <c r="AL148" s="69">
        <v>0</v>
      </c>
      <c r="AM148" s="69">
        <v>1</v>
      </c>
      <c r="AN148" s="69">
        <v>1</v>
      </c>
      <c r="AO148" s="69">
        <v>0</v>
      </c>
      <c r="AP148" s="69">
        <v>0</v>
      </c>
      <c r="AQ148" s="84">
        <v>0</v>
      </c>
      <c r="AR148" s="69">
        <v>0</v>
      </c>
      <c r="AS148" s="69">
        <v>0</v>
      </c>
      <c r="AT148" s="69">
        <v>0</v>
      </c>
      <c r="AU148" s="69">
        <v>0</v>
      </c>
      <c r="AV148" s="69">
        <v>0</v>
      </c>
      <c r="AW148" s="69">
        <v>0</v>
      </c>
      <c r="AX148" s="69">
        <v>0</v>
      </c>
      <c r="AY148" s="69">
        <v>0</v>
      </c>
      <c r="AZ148" s="69">
        <v>0</v>
      </c>
      <c r="BA148" s="69">
        <v>0</v>
      </c>
      <c r="BB148" s="69">
        <v>0</v>
      </c>
      <c r="BC148" s="69">
        <v>0</v>
      </c>
      <c r="BD148" s="69">
        <v>0</v>
      </c>
      <c r="BE148" s="69">
        <v>0</v>
      </c>
      <c r="BF148" s="69">
        <v>0</v>
      </c>
      <c r="BG148" s="69">
        <v>0</v>
      </c>
      <c r="BH148" s="69">
        <v>0</v>
      </c>
      <c r="BK148" s="69">
        <v>3</v>
      </c>
      <c r="BL148" s="69">
        <v>11</v>
      </c>
      <c r="BM148" s="69">
        <v>1</v>
      </c>
      <c r="BN148" s="69">
        <v>31</v>
      </c>
      <c r="BO148" s="89">
        <v>0</v>
      </c>
      <c r="BP148" s="69">
        <v>1</v>
      </c>
      <c r="BQ148" s="69">
        <v>1</v>
      </c>
      <c r="BR148" s="69">
        <v>1</v>
      </c>
      <c r="BS148" s="69">
        <v>50148</v>
      </c>
      <c r="BT148" s="69">
        <v>0</v>
      </c>
      <c r="BU148" s="69">
        <v>0</v>
      </c>
      <c r="BV148" s="69">
        <v>1000</v>
      </c>
      <c r="BW148" s="69">
        <v>0</v>
      </c>
      <c r="BY148" s="69">
        <v>0</v>
      </c>
      <c r="BZ148" s="69">
        <v>0</v>
      </c>
      <c r="CA148" s="69">
        <v>31</v>
      </c>
      <c r="CB148" s="89">
        <v>0</v>
      </c>
      <c r="CC148" s="69">
        <v>0</v>
      </c>
      <c r="CD148" s="69">
        <v>0</v>
      </c>
      <c r="CE148" s="69">
        <v>0</v>
      </c>
      <c r="CF148" s="69">
        <v>0</v>
      </c>
      <c r="CG148" s="69">
        <v>0</v>
      </c>
      <c r="CH148" s="69">
        <v>0</v>
      </c>
      <c r="CI148" s="69">
        <v>0</v>
      </c>
      <c r="CJ148" s="69">
        <v>0</v>
      </c>
      <c r="CL148" s="69">
        <v>0</v>
      </c>
      <c r="CM148" s="69">
        <v>0</v>
      </c>
      <c r="CN148" s="69">
        <v>0</v>
      </c>
      <c r="CO148" s="89">
        <v>0</v>
      </c>
      <c r="CP148" s="69">
        <v>0</v>
      </c>
      <c r="CQ148" s="69">
        <v>0</v>
      </c>
      <c r="CR148" s="69">
        <v>0</v>
      </c>
      <c r="CS148" s="69">
        <v>0</v>
      </c>
      <c r="CT148" s="89">
        <v>0</v>
      </c>
      <c r="CU148" s="69">
        <v>0</v>
      </c>
      <c r="CV148" s="69">
        <v>0</v>
      </c>
      <c r="CW148" s="69">
        <v>0</v>
      </c>
      <c r="CZ148" s="69">
        <v>0</v>
      </c>
      <c r="DA148" s="69">
        <v>0</v>
      </c>
      <c r="DB148" s="69">
        <v>0</v>
      </c>
      <c r="DC148" s="69">
        <v>0</v>
      </c>
      <c r="DD148" s="69">
        <v>0</v>
      </c>
      <c r="DE148" s="69">
        <v>0</v>
      </c>
      <c r="DF148" s="69">
        <v>0</v>
      </c>
      <c r="DG148" s="69">
        <v>1</v>
      </c>
      <c r="DI148" s="69" t="e">
        <f>INDEX(Sheet3!$E$78:$E$1130,MATCH(A148,Sheet3!$D$78:$D$1130,0))</f>
        <v>#N/A</v>
      </c>
      <c r="DJ148" s="69" t="str">
        <f t="shared" si="17"/>
        <v>skill_icons.ps_summon</v>
      </c>
      <c r="DK148" s="69" t="s">
        <v>521</v>
      </c>
      <c r="DL148" s="93"/>
      <c r="DM148" s="69" t="s">
        <v>618</v>
      </c>
      <c r="DN148" s="69" t="e">
        <f>"造成["&amp;INDEX(Sheet5!$L$2:$L$11,MATCH(BL148,Sheet5!$J$2:$J$11,0))&amp;":"&amp;BR148&amp;"*"&amp;BS148/1000&amp;"]"&amp;INDEX(Sheet5!$I$2:$I$4,MATCH(BR148,Sheet5!$H$2:$H$4,0))&amp;"的"&amp;INDEX(Sheet5!$K$2:$K$11,MATCH(BL148,Sheet5!$J$2:$J$11,0))</f>
        <v>#N/A</v>
      </c>
      <c r="DO148" s="69" t="e">
        <f>"造成["&amp;INDEX(Sheet5!$L$2:$L$11,MATCH(BY148,Sheet5!$J$2:$J$11,0))&amp;":"&amp;CE148&amp;"*"&amp;CF148/1000&amp;"]"&amp;INDEX(Sheet5!$I$2:$I$4,MATCH(CE148,Sheet5!$H$2:$H$4,0))&amp;"的"&amp;INDEX(Sheet5!$K$2:$K$11,MATCH(BY148,Sheet5!$J$2:$J$11,0))</f>
        <v>#N/A</v>
      </c>
      <c r="DP148" s="69"/>
      <c r="DQ148" s="69"/>
      <c r="DR148" s="69" t="e">
        <f t="shared" si="10"/>
        <v>#N/A</v>
      </c>
      <c r="DS148" s="90">
        <f>MATCH(A148,Sheet5!D:D,0)</f>
        <v>663</v>
      </c>
      <c r="DT148" s="94" t="e">
        <f>MATCH(A148,Sheet5!F:F,0)</f>
        <v>#N/A</v>
      </c>
      <c r="DU148" s="69">
        <v>0</v>
      </c>
      <c r="DV148" s="69">
        <v>0</v>
      </c>
      <c r="DW148" s="69">
        <v>0</v>
      </c>
      <c r="DX148" s="69">
        <v>0</v>
      </c>
      <c r="DY148" s="69">
        <v>0</v>
      </c>
    </row>
    <row r="149" spans="1:129" ht="14.25">
      <c r="A149" s="69">
        <v>20202</v>
      </c>
      <c r="B149" s="69">
        <v>21004</v>
      </c>
      <c r="C149" s="69">
        <v>1</v>
      </c>
      <c r="D149" s="78" t="s">
        <v>619</v>
      </c>
      <c r="E149" s="78" t="s">
        <v>498</v>
      </c>
      <c r="F149" s="69" t="s">
        <v>326</v>
      </c>
      <c r="G149" s="69">
        <v>0</v>
      </c>
      <c r="H149" s="69" t="s">
        <v>327</v>
      </c>
      <c r="I149" s="69">
        <v>0</v>
      </c>
      <c r="J149" s="69">
        <v>429</v>
      </c>
      <c r="K149" s="69">
        <v>1500</v>
      </c>
      <c r="L149" s="69" t="s">
        <v>328</v>
      </c>
      <c r="M149" s="69">
        <v>0</v>
      </c>
      <c r="N149" s="69" t="s">
        <v>499</v>
      </c>
      <c r="O149" s="69">
        <v>0</v>
      </c>
      <c r="P149" s="69">
        <v>9</v>
      </c>
      <c r="Q149" s="69">
        <v>1</v>
      </c>
      <c r="R149" s="69">
        <f t="shared" ref="R149" si="25">IF(S149&gt;0,2,1)</f>
        <v>1</v>
      </c>
      <c r="S149" s="69">
        <v>0</v>
      </c>
      <c r="T149" s="69">
        <v>0</v>
      </c>
      <c r="U149" s="69">
        <v>0</v>
      </c>
      <c r="V149" s="69">
        <v>0</v>
      </c>
      <c r="W149" s="69">
        <v>0</v>
      </c>
      <c r="X149" s="69">
        <v>0</v>
      </c>
      <c r="Y149" s="69">
        <v>0</v>
      </c>
      <c r="Z149" s="69">
        <v>2000</v>
      </c>
      <c r="AA149" s="69">
        <v>2</v>
      </c>
      <c r="AB149" s="69">
        <v>31</v>
      </c>
      <c r="AC149" s="69">
        <v>0</v>
      </c>
      <c r="AD149" s="69">
        <v>0</v>
      </c>
      <c r="AE149" s="69">
        <v>0</v>
      </c>
      <c r="AF149" s="69">
        <v>10</v>
      </c>
      <c r="AG149" s="69">
        <v>0</v>
      </c>
      <c r="AH149" s="69">
        <v>8</v>
      </c>
      <c r="AI149" s="69">
        <v>136</v>
      </c>
      <c r="AJ149" s="69">
        <v>0</v>
      </c>
      <c r="AK149" s="69">
        <v>0</v>
      </c>
      <c r="AL149" s="69">
        <v>0</v>
      </c>
      <c r="AM149" s="69">
        <v>1</v>
      </c>
      <c r="AN149" s="69">
        <v>1</v>
      </c>
      <c r="AO149" s="69">
        <v>1</v>
      </c>
      <c r="AP149" s="69">
        <v>2</v>
      </c>
      <c r="AQ149" s="84">
        <v>15</v>
      </c>
      <c r="AR149" s="69">
        <v>4</v>
      </c>
      <c r="AS149" s="69">
        <v>0</v>
      </c>
      <c r="AT149" s="69">
        <v>0</v>
      </c>
      <c r="AU149" s="69">
        <v>0</v>
      </c>
      <c r="AV149" s="69">
        <v>0</v>
      </c>
      <c r="AW149" s="69">
        <v>0</v>
      </c>
      <c r="AX149" s="69">
        <v>0</v>
      </c>
      <c r="AY149" s="69">
        <v>0</v>
      </c>
      <c r="AZ149" s="69">
        <v>0</v>
      </c>
      <c r="BA149" s="69">
        <v>0</v>
      </c>
      <c r="BB149" s="69">
        <v>0</v>
      </c>
      <c r="BC149" s="69">
        <v>0</v>
      </c>
      <c r="BD149" s="69">
        <v>0</v>
      </c>
      <c r="BE149" s="69">
        <v>0</v>
      </c>
      <c r="BF149" s="69">
        <v>0</v>
      </c>
      <c r="BG149" s="69">
        <v>0</v>
      </c>
      <c r="BH149" s="69">
        <v>0</v>
      </c>
      <c r="BK149" s="69">
        <v>3</v>
      </c>
      <c r="BL149" s="69">
        <v>3</v>
      </c>
      <c r="BM149" s="69">
        <v>2</v>
      </c>
      <c r="BN149" s="69">
        <v>31</v>
      </c>
      <c r="BO149" s="89">
        <v>0</v>
      </c>
      <c r="BP149" s="69">
        <v>3</v>
      </c>
      <c r="BQ149" s="69">
        <v>10</v>
      </c>
      <c r="BR149" s="69">
        <v>204</v>
      </c>
      <c r="BS149" s="69">
        <v>1100</v>
      </c>
      <c r="BT149" s="69">
        <v>0</v>
      </c>
      <c r="BU149" s="69">
        <v>0</v>
      </c>
      <c r="BV149" s="69">
        <v>1000</v>
      </c>
      <c r="BW149" s="69">
        <v>92</v>
      </c>
      <c r="BX149" s="69" t="s">
        <v>500</v>
      </c>
      <c r="BY149" s="69">
        <v>0</v>
      </c>
      <c r="BZ149" s="69">
        <v>0</v>
      </c>
      <c r="CA149" s="69">
        <v>31</v>
      </c>
      <c r="CB149" s="89">
        <v>0</v>
      </c>
      <c r="CC149" s="69">
        <v>0</v>
      </c>
      <c r="CD149" s="69">
        <v>0</v>
      </c>
      <c r="CE149" s="69">
        <v>0</v>
      </c>
      <c r="CF149" s="69">
        <v>0</v>
      </c>
      <c r="CG149" s="69">
        <v>0</v>
      </c>
      <c r="CH149" s="69">
        <v>0</v>
      </c>
      <c r="CI149" s="69">
        <v>0</v>
      </c>
      <c r="CJ149" s="69">
        <v>0</v>
      </c>
      <c r="CL149" s="69">
        <v>0</v>
      </c>
      <c r="CM149" s="69">
        <v>0</v>
      </c>
      <c r="CN149" s="69">
        <v>0</v>
      </c>
      <c r="CO149" s="89">
        <v>0</v>
      </c>
      <c r="CP149" s="69">
        <v>0</v>
      </c>
      <c r="CQ149" s="69">
        <v>0</v>
      </c>
      <c r="CR149" s="69">
        <v>0</v>
      </c>
      <c r="CS149" s="69">
        <v>0</v>
      </c>
      <c r="CT149" s="89">
        <v>0</v>
      </c>
      <c r="CU149" s="69">
        <v>0</v>
      </c>
      <c r="CV149" s="69">
        <v>0</v>
      </c>
      <c r="CW149" s="69">
        <v>0</v>
      </c>
      <c r="CZ149" s="69">
        <v>0</v>
      </c>
      <c r="DA149" s="69">
        <v>0</v>
      </c>
      <c r="DB149" s="69">
        <v>0</v>
      </c>
      <c r="DC149" s="69">
        <v>0</v>
      </c>
      <c r="DD149" s="69">
        <v>0</v>
      </c>
      <c r="DE149" s="69">
        <v>0</v>
      </c>
      <c r="DF149" s="69">
        <v>0</v>
      </c>
      <c r="DG149" s="69">
        <v>1</v>
      </c>
      <c r="DI149" s="69" t="e">
        <f>INDEX(Sheet3!$E$78:$E$1130,MATCH(A149,Sheet3!$D$78:$D$1130,0))</f>
        <v>#N/A</v>
      </c>
      <c r="DJ149" s="69" t="str">
        <f t="shared" si="17"/>
        <v>item.ps_skill_10061</v>
      </c>
      <c r="DK149" s="69" t="s">
        <v>620</v>
      </c>
      <c r="DL149" s="93" t="str">
        <f t="shared" si="23"/>
        <v>投掷鸡尾酒造成[ui.cs_blue:204*1.1]的火系伤害。</v>
      </c>
      <c r="DM149" s="69" t="s">
        <v>617</v>
      </c>
      <c r="DN149" s="69" t="str">
        <f>"造成["&amp;INDEX(Sheet5!$L$2:$L$11,MATCH(BL149,Sheet5!$J$2:$J$11,0))&amp;":"&amp;BR149&amp;"*"&amp;BS149/1000&amp;"]"&amp;INDEX(Sheet5!$I$2:$I$4,MATCH(BR149,Sheet5!$H$2:$H$4,0))&amp;"的"&amp;INDEX(Sheet5!$K$2:$K$11,MATCH(BL149,Sheet5!$J$2:$J$11,0))</f>
        <v>造成[ui.cs_blue:204*1.1]的火系伤害。</v>
      </c>
      <c r="DO149" s="69" t="e">
        <f>"造成["&amp;INDEX(Sheet5!$L$2:$L$11,MATCH(BY149,Sheet5!$J$2:$J$11,0))&amp;":"&amp;CE149&amp;"*"&amp;CF149/1000&amp;"]"&amp;INDEX(Sheet5!$I$2:$I$4,MATCH(CE149,Sheet5!$H$2:$H$4,0))&amp;"的"&amp;INDEX(Sheet5!$K$2:$K$11,MATCH(BY149,Sheet5!$J$2:$J$11,0))</f>
        <v>#N/A</v>
      </c>
      <c r="DP149" s="69"/>
      <c r="DQ149" s="69"/>
      <c r="DR149" s="69" t="e">
        <f t="shared" si="10"/>
        <v>#N/A</v>
      </c>
      <c r="DS149" s="90">
        <f>MATCH(A149,Sheet5!D:D,0)</f>
        <v>666</v>
      </c>
      <c r="DT149" s="94">
        <f>MATCH(A149,Sheet5!F:F,0)</f>
        <v>27</v>
      </c>
      <c r="DU149" s="69" t="e">
        <f>"["&amp;INDEX(Sheet5!$L$2:$L$11,MATCH(CD149,Sheet5!$J$2:$J$11,0))&amp;":"&amp;CJ149&amp;"*"&amp;CK149/1000&amp;"]"&amp;INDEX(Sheet5!$I$2:$I$4,MATCH(CJ149,Sheet5!$H$2:$H$4,0))</f>
        <v>#N/A</v>
      </c>
      <c r="DV149" s="69">
        <v>0</v>
      </c>
      <c r="DW149" s="69">
        <v>0</v>
      </c>
      <c r="DX149" s="69">
        <v>0</v>
      </c>
      <c r="DY149" s="69">
        <v>0</v>
      </c>
    </row>
    <row r="150" spans="1:129" ht="12.75" customHeight="1">
      <c r="A150" s="69">
        <v>20203</v>
      </c>
      <c r="B150" s="69">
        <v>0</v>
      </c>
      <c r="C150" s="69">
        <v>1</v>
      </c>
      <c r="D150" s="78" t="s">
        <v>621</v>
      </c>
      <c r="E150" s="78"/>
      <c r="F150" s="69" t="s">
        <v>326</v>
      </c>
      <c r="G150" s="69">
        <v>0</v>
      </c>
      <c r="H150" s="69" t="s">
        <v>525</v>
      </c>
      <c r="I150" s="69">
        <v>0</v>
      </c>
      <c r="J150" s="69">
        <v>0</v>
      </c>
      <c r="K150" s="69">
        <v>300</v>
      </c>
      <c r="L150" s="69" t="s">
        <v>526</v>
      </c>
      <c r="M150" s="69">
        <v>0</v>
      </c>
      <c r="N150" s="69" t="s">
        <v>437</v>
      </c>
      <c r="O150" s="69">
        <v>0</v>
      </c>
      <c r="P150" s="69">
        <v>1</v>
      </c>
      <c r="Q150" s="69">
        <v>0</v>
      </c>
      <c r="R150" s="69">
        <f t="shared" ref="R150:R157" si="26">IF(S150&gt;0,2,1)</f>
        <v>1</v>
      </c>
      <c r="S150" s="69">
        <v>0</v>
      </c>
      <c r="T150" s="69">
        <v>0</v>
      </c>
      <c r="U150" s="69">
        <v>0</v>
      </c>
      <c r="V150" s="69">
        <v>0</v>
      </c>
      <c r="W150" s="69">
        <v>0</v>
      </c>
      <c r="X150" s="69">
        <v>0</v>
      </c>
      <c r="Y150" s="69">
        <v>0</v>
      </c>
      <c r="Z150" s="69">
        <v>1500</v>
      </c>
      <c r="AA150" s="69">
        <v>2</v>
      </c>
      <c r="AB150" s="69">
        <v>31</v>
      </c>
      <c r="AC150" s="69">
        <v>0</v>
      </c>
      <c r="AD150" s="69">
        <v>0</v>
      </c>
      <c r="AE150" s="69">
        <v>0</v>
      </c>
      <c r="AF150" s="69">
        <v>1</v>
      </c>
      <c r="AG150" s="69">
        <v>0</v>
      </c>
      <c r="AH150" s="69">
        <v>9</v>
      </c>
      <c r="AI150" s="69">
        <v>166</v>
      </c>
      <c r="AJ150" s="69">
        <v>0</v>
      </c>
      <c r="AK150" s="69">
        <v>0</v>
      </c>
      <c r="AL150" s="69">
        <v>0</v>
      </c>
      <c r="AM150" s="69">
        <v>1</v>
      </c>
      <c r="AN150" s="69">
        <v>1</v>
      </c>
      <c r="AO150" s="69">
        <v>1</v>
      </c>
      <c r="AP150" s="69">
        <v>2</v>
      </c>
      <c r="AQ150" s="84">
        <v>15</v>
      </c>
      <c r="AR150" s="69">
        <v>3</v>
      </c>
      <c r="AS150" s="69">
        <v>0</v>
      </c>
      <c r="AT150" s="69">
        <v>0</v>
      </c>
      <c r="AU150" s="69" t="s">
        <v>528</v>
      </c>
      <c r="AV150" s="69">
        <v>0</v>
      </c>
      <c r="AW150" s="69">
        <v>0</v>
      </c>
      <c r="AX150" s="69">
        <v>0</v>
      </c>
      <c r="AY150" s="69">
        <v>0</v>
      </c>
      <c r="AZ150" s="69">
        <v>0</v>
      </c>
      <c r="BA150" s="69">
        <v>0</v>
      </c>
      <c r="BB150" s="69">
        <v>0</v>
      </c>
      <c r="BC150" s="69">
        <v>0</v>
      </c>
      <c r="BD150" s="69">
        <v>0</v>
      </c>
      <c r="BE150" s="69">
        <v>0</v>
      </c>
      <c r="BF150" s="69">
        <v>0</v>
      </c>
      <c r="BG150" s="69">
        <v>0</v>
      </c>
      <c r="BH150" s="69">
        <v>0</v>
      </c>
      <c r="BK150" s="69">
        <v>3</v>
      </c>
      <c r="BL150" s="69">
        <v>2</v>
      </c>
      <c r="BM150" s="69">
        <v>2</v>
      </c>
      <c r="BN150" s="69">
        <v>31</v>
      </c>
      <c r="BO150" s="89">
        <v>0</v>
      </c>
      <c r="BP150" s="69">
        <v>1</v>
      </c>
      <c r="BQ150" s="69">
        <v>1</v>
      </c>
      <c r="BR150" s="69">
        <v>203</v>
      </c>
      <c r="BS150" s="69">
        <v>1200</v>
      </c>
      <c r="BT150" s="69">
        <v>0</v>
      </c>
      <c r="BU150" s="69">
        <v>0</v>
      </c>
      <c r="BV150" s="69">
        <v>1000</v>
      </c>
      <c r="BW150" s="69">
        <v>167</v>
      </c>
      <c r="BX150" s="69" t="s">
        <v>438</v>
      </c>
      <c r="BY150" s="69">
        <v>0</v>
      </c>
      <c r="BZ150" s="69">
        <v>0</v>
      </c>
      <c r="CA150" s="69">
        <v>31</v>
      </c>
      <c r="CB150" s="89">
        <v>0</v>
      </c>
      <c r="CC150" s="69">
        <v>0</v>
      </c>
      <c r="CD150" s="69">
        <v>0</v>
      </c>
      <c r="CE150" s="69">
        <v>0</v>
      </c>
      <c r="CF150" s="69">
        <v>0</v>
      </c>
      <c r="CG150" s="69">
        <v>0</v>
      </c>
      <c r="CH150" s="69">
        <v>0</v>
      </c>
      <c r="CI150" s="69">
        <v>0</v>
      </c>
      <c r="CJ150" s="69">
        <v>0</v>
      </c>
      <c r="CL150" s="69">
        <v>0</v>
      </c>
      <c r="CM150" s="69">
        <v>0</v>
      </c>
      <c r="CN150" s="69">
        <v>0</v>
      </c>
      <c r="CO150" s="89">
        <v>0</v>
      </c>
      <c r="CP150" s="69">
        <v>0</v>
      </c>
      <c r="CQ150" s="69">
        <v>0</v>
      </c>
      <c r="CR150" s="69">
        <v>0</v>
      </c>
      <c r="CS150" s="69">
        <v>0</v>
      </c>
      <c r="CT150" s="69">
        <v>0</v>
      </c>
      <c r="CU150" s="69">
        <v>0</v>
      </c>
      <c r="CV150" s="69">
        <v>0</v>
      </c>
      <c r="CW150" s="69">
        <v>0</v>
      </c>
      <c r="CZ150" s="69">
        <v>0</v>
      </c>
      <c r="DA150" s="69">
        <v>0</v>
      </c>
      <c r="DB150" s="69">
        <v>0</v>
      </c>
      <c r="DC150" s="69">
        <v>0</v>
      </c>
      <c r="DD150" s="69">
        <v>0</v>
      </c>
      <c r="DE150" s="69">
        <v>0</v>
      </c>
      <c r="DF150" s="69">
        <v>0</v>
      </c>
      <c r="DG150" s="69">
        <v>1</v>
      </c>
      <c r="DI150" s="69" t="e">
        <f>INDEX(Sheet3!$E$78:$E$1130,MATCH(A150,Sheet3!$D$78:$D$1130,0))</f>
        <v>#N/A</v>
      </c>
      <c r="DJ150" s="69" t="str">
        <f t="shared" si="17"/>
        <v>item.ps_skill_10061</v>
      </c>
      <c r="DK150" s="69" t="s">
        <v>622</v>
      </c>
      <c r="DL150" s="93" t="str">
        <f t="shared" si="23"/>
        <v>造成[ui.cs_orange:203*1.2]的物理伤害。</v>
      </c>
      <c r="DM150" s="69" t="s">
        <v>239</v>
      </c>
      <c r="DN150" s="69" t="str">
        <f>"造成["&amp;INDEX(Sheet5!$L$2:$L$11,MATCH(BL150,Sheet5!$J$2:$J$11,0))&amp;":"&amp;BR150&amp;"*"&amp;BS150/1000&amp;"]"&amp;INDEX(Sheet5!$I$2:$I$4,MATCH(BR150,Sheet5!$H$2:$H$4,0))&amp;"的"&amp;INDEX(Sheet5!$K$2:$K$11,MATCH(BL150,Sheet5!$J$2:$J$11,0))</f>
        <v>造成[ui.cs_orange:203*1.2]的物理伤害。</v>
      </c>
      <c r="DO150" s="69" t="e">
        <f>"造成["&amp;INDEX(Sheet5!$L$2:$L$11,MATCH(BY150,Sheet5!$J$2:$J$11,0))&amp;":"&amp;CE150&amp;"*"&amp;CF150/1000&amp;"]"&amp;INDEX(Sheet5!$I$2:$I$4,MATCH(CE150,Sheet5!$H$2:$H$4,0))&amp;"的"&amp;INDEX(Sheet5!$K$2:$K$11,MATCH(BY150,Sheet5!$J$2:$J$11,0))</f>
        <v>#N/A</v>
      </c>
      <c r="DP150" s="69"/>
      <c r="DQ150" s="69"/>
      <c r="DR150" s="69" t="e">
        <f t="shared" si="10"/>
        <v>#N/A</v>
      </c>
      <c r="DS150" s="90">
        <f>MATCH(A150,Sheet5!D:D,0)</f>
        <v>667</v>
      </c>
      <c r="DT150" s="94" t="e">
        <f>MATCH(A150,Sheet5!F:F,0)</f>
        <v>#N/A</v>
      </c>
      <c r="DU150" s="69" t="e">
        <f>"["&amp;INDEX(Sheet5!$L$2:$L$11,MATCH(CD150,Sheet5!$J$2:$J$11,0))&amp;":"&amp;CJ150&amp;"*"&amp;CK150/1000&amp;"]"&amp;INDEX(Sheet5!$I$2:$I$4,MATCH(CJ150,Sheet5!$H$2:$H$4,0))</f>
        <v>#N/A</v>
      </c>
      <c r="DV150" s="69">
        <v>0</v>
      </c>
      <c r="DW150" s="69">
        <v>0</v>
      </c>
      <c r="DX150" s="69">
        <v>0</v>
      </c>
      <c r="DY150" s="69">
        <v>0</v>
      </c>
    </row>
    <row r="151" spans="1:129" ht="42.75">
      <c r="A151" s="69">
        <v>20204</v>
      </c>
      <c r="B151" s="69">
        <v>0</v>
      </c>
      <c r="C151" s="69">
        <v>1</v>
      </c>
      <c r="D151" s="78" t="s">
        <v>623</v>
      </c>
      <c r="E151" s="78" t="s">
        <v>624</v>
      </c>
      <c r="F151" s="69" t="s">
        <v>625</v>
      </c>
      <c r="G151" s="69">
        <v>1</v>
      </c>
      <c r="H151" s="69" t="s">
        <v>543</v>
      </c>
      <c r="I151" s="69">
        <v>0</v>
      </c>
      <c r="J151" s="69">
        <v>360</v>
      </c>
      <c r="K151" s="69">
        <v>1500</v>
      </c>
      <c r="M151" s="69">
        <v>0</v>
      </c>
      <c r="N151" s="69" t="s">
        <v>556</v>
      </c>
      <c r="O151" s="69">
        <v>0</v>
      </c>
      <c r="P151" s="69">
        <v>9</v>
      </c>
      <c r="Q151" s="69">
        <v>1</v>
      </c>
      <c r="R151" s="69">
        <f t="shared" si="26"/>
        <v>1</v>
      </c>
      <c r="S151" s="69">
        <v>0</v>
      </c>
      <c r="T151" s="69">
        <v>0</v>
      </c>
      <c r="U151" s="69">
        <v>0</v>
      </c>
      <c r="V151" s="69">
        <v>0</v>
      </c>
      <c r="W151" s="69">
        <v>0</v>
      </c>
      <c r="X151" s="69">
        <v>75</v>
      </c>
      <c r="Y151" s="69">
        <v>75</v>
      </c>
      <c r="Z151" s="69">
        <v>1200</v>
      </c>
      <c r="AA151" s="69">
        <v>2</v>
      </c>
      <c r="AB151" s="69">
        <v>31</v>
      </c>
      <c r="AC151" s="69">
        <v>0</v>
      </c>
      <c r="AD151" s="69">
        <v>0</v>
      </c>
      <c r="AE151" s="69">
        <v>0</v>
      </c>
      <c r="AF151" s="69">
        <v>1</v>
      </c>
      <c r="AG151" s="69">
        <v>0</v>
      </c>
      <c r="AH151" s="69">
        <v>7</v>
      </c>
      <c r="AI151" s="69">
        <v>203</v>
      </c>
      <c r="AJ151" s="69">
        <v>2</v>
      </c>
      <c r="AK151" s="69">
        <v>0</v>
      </c>
      <c r="AL151" s="69">
        <v>0</v>
      </c>
      <c r="AM151" s="69">
        <v>1</v>
      </c>
      <c r="AN151" s="69">
        <v>1</v>
      </c>
      <c r="AO151" s="69">
        <v>1</v>
      </c>
      <c r="AP151" s="69">
        <v>1</v>
      </c>
      <c r="AQ151" s="84">
        <v>15</v>
      </c>
      <c r="AR151" s="69">
        <v>0</v>
      </c>
      <c r="AS151" s="69">
        <v>0</v>
      </c>
      <c r="AT151" s="69">
        <v>0</v>
      </c>
      <c r="AU151" s="69">
        <v>0</v>
      </c>
      <c r="AV151" s="69">
        <v>0</v>
      </c>
      <c r="AW151" s="69">
        <v>0</v>
      </c>
      <c r="AX151" s="69">
        <v>0</v>
      </c>
      <c r="AY151" s="69">
        <v>0</v>
      </c>
      <c r="AZ151" s="69">
        <v>0</v>
      </c>
      <c r="BA151" s="69">
        <v>0</v>
      </c>
      <c r="BB151" s="69">
        <v>0</v>
      </c>
      <c r="BC151" s="69">
        <v>0</v>
      </c>
      <c r="BD151" s="69">
        <v>0</v>
      </c>
      <c r="BE151" s="69">
        <v>0</v>
      </c>
      <c r="BF151" s="69">
        <v>0</v>
      </c>
      <c r="BG151" s="69">
        <v>0</v>
      </c>
      <c r="BH151" s="69">
        <v>0</v>
      </c>
      <c r="BI151" s="69" t="s">
        <v>626</v>
      </c>
      <c r="BK151" s="69">
        <v>3</v>
      </c>
      <c r="BL151" s="69">
        <v>2</v>
      </c>
      <c r="BM151" s="69">
        <v>2</v>
      </c>
      <c r="BN151" s="69">
        <v>31</v>
      </c>
      <c r="BO151" s="89">
        <v>0</v>
      </c>
      <c r="BP151" s="69">
        <v>1</v>
      </c>
      <c r="BQ151" s="69">
        <v>10</v>
      </c>
      <c r="BR151" s="69">
        <v>203</v>
      </c>
      <c r="BS151" s="69">
        <v>1000</v>
      </c>
      <c r="BT151" s="69">
        <v>0</v>
      </c>
      <c r="BU151" s="69">
        <v>0</v>
      </c>
      <c r="BV151" s="69">
        <v>1000</v>
      </c>
      <c r="BW151" s="69">
        <v>78</v>
      </c>
      <c r="BX151" s="69" t="s">
        <v>557</v>
      </c>
      <c r="BY151" s="69">
        <v>10</v>
      </c>
      <c r="BZ151" s="69">
        <v>2</v>
      </c>
      <c r="CA151" s="69">
        <v>31</v>
      </c>
      <c r="CB151" s="89">
        <v>0</v>
      </c>
      <c r="CC151" s="69">
        <v>1</v>
      </c>
      <c r="CD151" s="69">
        <v>1</v>
      </c>
      <c r="CE151" s="69">
        <v>1</v>
      </c>
      <c r="CF151" s="69">
        <v>11029</v>
      </c>
      <c r="CG151" s="69">
        <v>0</v>
      </c>
      <c r="CH151" s="69">
        <v>0</v>
      </c>
      <c r="CI151" s="69">
        <v>1000</v>
      </c>
      <c r="CJ151" s="69">
        <v>0</v>
      </c>
      <c r="CL151" s="69">
        <v>0</v>
      </c>
      <c r="CM151" s="69">
        <v>0</v>
      </c>
      <c r="CN151" s="69">
        <v>0</v>
      </c>
      <c r="CO151" s="89">
        <v>0</v>
      </c>
      <c r="CP151" s="69">
        <v>0</v>
      </c>
      <c r="CQ151" s="69">
        <v>0</v>
      </c>
      <c r="CR151" s="69">
        <v>0</v>
      </c>
      <c r="CS151" s="69">
        <v>0</v>
      </c>
      <c r="CT151" s="69">
        <v>0</v>
      </c>
      <c r="CU151" s="69">
        <v>0</v>
      </c>
      <c r="CV151" s="69">
        <v>0</v>
      </c>
      <c r="CW151" s="69">
        <v>0</v>
      </c>
      <c r="CZ151" s="69">
        <v>0</v>
      </c>
      <c r="DA151" s="69">
        <v>0</v>
      </c>
      <c r="DB151" s="69">
        <v>0</v>
      </c>
      <c r="DC151" s="69">
        <v>0</v>
      </c>
      <c r="DD151" s="69">
        <v>0</v>
      </c>
      <c r="DE151" s="69">
        <v>0</v>
      </c>
      <c r="DF151" s="69">
        <v>0</v>
      </c>
      <c r="DG151" s="69">
        <v>1</v>
      </c>
      <c r="DI151" s="69" t="e">
        <f>INDEX(Sheet3!$E$78:$E$1130,MATCH(A151,Sheet3!$D$78:$D$1130,0))</f>
        <v>#N/A</v>
      </c>
      <c r="DJ151" s="69" t="str">
        <f t="shared" si="17"/>
        <v>skill_icons.ps_scorpions_skill_01</v>
      </c>
      <c r="DK151" s="69" t="s">
        <v>627</v>
      </c>
      <c r="DL151" s="93" t="str">
        <f t="shared" si="23"/>
        <v>射出一张呈抛物线轨迹移动的蛛网，落地后扔会存在数秒。对期间触碰到蛛网的敌方单位造成[ui.cs_orange:203*1]的物理伤害。并且在4秒内使目标中毒，共计造成[ui.cs_blue:204*0.32]的毒系伤害。</v>
      </c>
      <c r="DM151" s="90" t="s">
        <v>628</v>
      </c>
      <c r="DN151" s="69" t="str">
        <f>"造成["&amp;INDEX(Sheet5!$L$2:$L$11,MATCH(BL151,Sheet5!$J$2:$J$11,0))&amp;":"&amp;BR151&amp;"*"&amp;BS151/1000&amp;"]"&amp;INDEX(Sheet5!$I$2:$I$4,MATCH(BR151,Sheet5!$H$2:$H$4,0))&amp;"的"&amp;INDEX(Sheet5!$K$2:$K$11,MATCH(BL151,Sheet5!$J$2:$J$11,0))</f>
        <v>造成[ui.cs_orange:203*1]的物理伤害。</v>
      </c>
      <c r="DO151" s="69" t="e">
        <f>"造成["&amp;INDEX(Sheet5!$L$2:$L$11,MATCH(BY151,Sheet5!$J$2:$J$11,0))&amp;":"&amp;CE151&amp;"*"&amp;CF151/1000&amp;"]"&amp;INDEX(Sheet5!$I$2:$I$4,MATCH(CE151,Sheet5!$H$2:$H$4,0))&amp;"的"&amp;INDEX(Sheet5!$K$2:$K$11,MATCH(BY151,Sheet5!$J$2:$J$11,0))</f>
        <v>#N/A</v>
      </c>
      <c r="DP151" s="69"/>
      <c r="DQ151" s="90" t="s">
        <v>629</v>
      </c>
      <c r="DR151" s="69" t="e">
        <f t="shared" si="10"/>
        <v>#N/A</v>
      </c>
      <c r="DS151" s="90">
        <f>MATCH(A151,Sheet5!D:D,0)</f>
        <v>668</v>
      </c>
      <c r="DT151" s="94" t="e">
        <f>MATCH(A151,Sheet5!F:F,0)</f>
        <v>#N/A</v>
      </c>
      <c r="DU151" s="69" t="e">
        <f>"["&amp;INDEX(Sheet5!$L$2:$L$11,MATCH(CD151,Sheet5!$J$2:$J$11,0))&amp;":"&amp;CJ151&amp;"*"&amp;CK151/1000&amp;"]"&amp;INDEX(Sheet5!$I$2:$I$4,MATCH(CJ151,Sheet5!$H$2:$H$4,0))</f>
        <v>#N/A</v>
      </c>
      <c r="DV151" s="69" t="s">
        <v>630</v>
      </c>
      <c r="DW151" s="69">
        <v>0</v>
      </c>
      <c r="DX151" s="69">
        <v>0</v>
      </c>
      <c r="DY151" s="69">
        <v>0</v>
      </c>
    </row>
    <row r="152" spans="1:129" ht="14.25">
      <c r="A152" s="69">
        <v>20205</v>
      </c>
      <c r="B152" s="69">
        <v>0</v>
      </c>
      <c r="C152" s="69">
        <v>1</v>
      </c>
      <c r="D152" s="78" t="s">
        <v>631</v>
      </c>
      <c r="E152" s="78"/>
      <c r="F152" s="69" t="s">
        <v>632</v>
      </c>
      <c r="G152" s="69">
        <v>1</v>
      </c>
      <c r="H152" s="69" t="s">
        <v>400</v>
      </c>
      <c r="I152" s="69">
        <v>0</v>
      </c>
      <c r="J152" s="69">
        <v>0</v>
      </c>
      <c r="K152" s="69">
        <v>300</v>
      </c>
      <c r="L152" s="69" t="s">
        <v>378</v>
      </c>
      <c r="M152" s="69">
        <v>0</v>
      </c>
      <c r="O152" s="69">
        <v>0</v>
      </c>
      <c r="P152" s="69">
        <v>1</v>
      </c>
      <c r="Q152" s="69">
        <v>0</v>
      </c>
      <c r="R152" s="69">
        <f t="shared" si="26"/>
        <v>1</v>
      </c>
      <c r="S152" s="69">
        <v>0</v>
      </c>
      <c r="T152" s="69">
        <v>0</v>
      </c>
      <c r="U152" s="69">
        <v>0</v>
      </c>
      <c r="V152" s="69">
        <v>0</v>
      </c>
      <c r="W152" s="69">
        <v>0</v>
      </c>
      <c r="X152" s="69">
        <v>20</v>
      </c>
      <c r="Y152" s="69">
        <v>20</v>
      </c>
      <c r="Z152" s="69">
        <v>1500</v>
      </c>
      <c r="AA152" s="69">
        <v>2</v>
      </c>
      <c r="AB152" s="69">
        <v>31</v>
      </c>
      <c r="AC152" s="69">
        <v>0</v>
      </c>
      <c r="AD152" s="69">
        <v>0</v>
      </c>
      <c r="AE152" s="69">
        <v>0</v>
      </c>
      <c r="AF152" s="69">
        <v>1</v>
      </c>
      <c r="AG152" s="69">
        <v>0</v>
      </c>
      <c r="AH152" s="69">
        <v>9</v>
      </c>
      <c r="AI152" s="69">
        <v>0</v>
      </c>
      <c r="AJ152" s="69">
        <v>0</v>
      </c>
      <c r="AK152" s="69">
        <v>0</v>
      </c>
      <c r="AL152" s="69">
        <v>0</v>
      </c>
      <c r="AM152" s="69">
        <v>0</v>
      </c>
      <c r="AN152" s="69">
        <v>0</v>
      </c>
      <c r="AO152" s="69">
        <v>0</v>
      </c>
      <c r="AP152" s="69">
        <v>0</v>
      </c>
      <c r="AQ152" s="84">
        <v>0</v>
      </c>
      <c r="AR152" s="69">
        <v>0</v>
      </c>
      <c r="AS152" s="69">
        <v>0</v>
      </c>
      <c r="AT152" s="69">
        <v>0</v>
      </c>
      <c r="AU152" s="69">
        <v>0</v>
      </c>
      <c r="AV152" s="69">
        <v>0</v>
      </c>
      <c r="AW152" s="69">
        <v>0</v>
      </c>
      <c r="AX152" s="69">
        <v>0</v>
      </c>
      <c r="AY152" s="69">
        <v>0</v>
      </c>
      <c r="AZ152" s="69">
        <v>0</v>
      </c>
      <c r="BA152" s="69">
        <v>0</v>
      </c>
      <c r="BB152" s="69">
        <v>0</v>
      </c>
      <c r="BC152" s="69">
        <v>0</v>
      </c>
      <c r="BD152" s="69">
        <v>0</v>
      </c>
      <c r="BE152" s="69">
        <v>0</v>
      </c>
      <c r="BF152" s="69">
        <v>0</v>
      </c>
      <c r="BG152" s="69">
        <v>0</v>
      </c>
      <c r="BH152" s="69">
        <v>0</v>
      </c>
      <c r="BK152" s="69">
        <v>3</v>
      </c>
      <c r="BL152" s="69">
        <v>4</v>
      </c>
      <c r="BM152" s="69">
        <v>2</v>
      </c>
      <c r="BN152" s="69">
        <v>31</v>
      </c>
      <c r="BO152" s="89">
        <v>0</v>
      </c>
      <c r="BP152" s="69">
        <v>1</v>
      </c>
      <c r="BQ152" s="69">
        <v>1</v>
      </c>
      <c r="BR152" s="69">
        <v>204</v>
      </c>
      <c r="BS152" s="69">
        <v>1200</v>
      </c>
      <c r="BT152" s="69">
        <v>0</v>
      </c>
      <c r="BU152" s="69">
        <v>0</v>
      </c>
      <c r="BV152" s="69">
        <v>1000</v>
      </c>
      <c r="BW152" s="69">
        <v>178</v>
      </c>
      <c r="BY152" s="69">
        <v>0</v>
      </c>
      <c r="BZ152" s="69">
        <v>0</v>
      </c>
      <c r="CA152" s="69">
        <v>31</v>
      </c>
      <c r="CB152" s="89">
        <v>0</v>
      </c>
      <c r="CC152" s="69">
        <v>0</v>
      </c>
      <c r="CD152" s="69">
        <v>0</v>
      </c>
      <c r="CE152" s="69">
        <v>0</v>
      </c>
      <c r="CF152" s="69">
        <v>0</v>
      </c>
      <c r="CG152" s="69">
        <v>0</v>
      </c>
      <c r="CH152" s="69">
        <v>0</v>
      </c>
      <c r="CI152" s="69">
        <v>1000</v>
      </c>
      <c r="CJ152" s="69">
        <v>179</v>
      </c>
      <c r="CL152" s="69">
        <v>0</v>
      </c>
      <c r="CM152" s="69">
        <v>0</v>
      </c>
      <c r="CN152" s="69">
        <v>0</v>
      </c>
      <c r="CO152" s="89">
        <v>0</v>
      </c>
      <c r="CP152" s="69">
        <v>0</v>
      </c>
      <c r="CQ152" s="69">
        <v>0</v>
      </c>
      <c r="CR152" s="69">
        <v>0</v>
      </c>
      <c r="CS152" s="69">
        <v>0</v>
      </c>
      <c r="CT152" s="69">
        <v>0</v>
      </c>
      <c r="CU152" s="69">
        <v>0</v>
      </c>
      <c r="CV152" s="69">
        <v>0</v>
      </c>
      <c r="CW152" s="69">
        <v>0</v>
      </c>
      <c r="CZ152" s="69">
        <v>0</v>
      </c>
      <c r="DA152" s="69">
        <v>0</v>
      </c>
      <c r="DB152" s="69">
        <v>120</v>
      </c>
      <c r="DC152" s="69">
        <v>0</v>
      </c>
      <c r="DD152" s="69">
        <v>0</v>
      </c>
      <c r="DE152" s="69">
        <v>0</v>
      </c>
      <c r="DF152" s="69">
        <v>0</v>
      </c>
      <c r="DG152" s="69">
        <v>1</v>
      </c>
      <c r="DI152" s="69" t="e">
        <f>INDEX(Sheet3!$E$78:$E$1130,MATCH(A152,Sheet3!$D$78:$D$1130,0))</f>
        <v>#N/A</v>
      </c>
      <c r="DJ152" s="69" t="str">
        <f t="shared" si="17"/>
        <v>skill_icons.ps_shock_wave</v>
      </c>
      <c r="DK152" s="69" t="s">
        <v>633</v>
      </c>
      <c r="DL152" s="93" t="str">
        <f t="shared" si="23"/>
        <v>造成[ui.cs_blue:204*1.2]的寒系伤害。</v>
      </c>
      <c r="DM152" s="69" t="s">
        <v>239</v>
      </c>
      <c r="DN152" s="69" t="str">
        <f>"造成["&amp;INDEX(Sheet5!$L$2:$L$11,MATCH(BL152,Sheet5!$J$2:$J$11,0))&amp;":"&amp;BR152&amp;"*"&amp;BS152/1000&amp;"]"&amp;INDEX(Sheet5!$I$2:$I$4,MATCH(BR152,Sheet5!$H$2:$H$4,0))&amp;"的"&amp;INDEX(Sheet5!$K$2:$K$11,MATCH(BL152,Sheet5!$J$2:$J$11,0))</f>
        <v>造成[ui.cs_blue:204*1.2]的寒系伤害。</v>
      </c>
      <c r="DO152" s="69" t="e">
        <f>"造成["&amp;INDEX(Sheet5!$L$2:$L$11,MATCH(BY152,Sheet5!$J$2:$J$11,0))&amp;":"&amp;CE152&amp;"*"&amp;CF152/1000&amp;"]"&amp;INDEX(Sheet5!$I$2:$I$4,MATCH(CE152,Sheet5!$H$2:$H$4,0))&amp;"的"&amp;INDEX(Sheet5!$K$2:$K$11,MATCH(BY152,Sheet5!$J$2:$J$11,0))</f>
        <v>#N/A</v>
      </c>
      <c r="DP152" s="69"/>
      <c r="DQ152" s="69"/>
      <c r="DR152" s="69" t="e">
        <f t="shared" si="10"/>
        <v>#N/A</v>
      </c>
      <c r="DS152" s="90">
        <f>MATCH(A152,Sheet5!D:D,0)</f>
        <v>670</v>
      </c>
      <c r="DT152" s="94" t="e">
        <f>MATCH(A152,Sheet5!F:F,0)</f>
        <v>#N/A</v>
      </c>
      <c r="DU152" s="69" t="e">
        <f>"["&amp;INDEX(Sheet5!$L$2:$L$11,MATCH(CD152,Sheet5!$J$2:$J$11,0))&amp;":"&amp;CJ152&amp;"*"&amp;CK152/1000&amp;"]"&amp;INDEX(Sheet5!$I$2:$I$4,MATCH(CJ152,Sheet5!$H$2:$H$4,0))</f>
        <v>#N/A</v>
      </c>
      <c r="DV152" s="69">
        <v>0</v>
      </c>
      <c r="DW152" s="69">
        <v>0</v>
      </c>
      <c r="DX152" s="69">
        <v>0</v>
      </c>
      <c r="DY152" s="69">
        <v>0</v>
      </c>
    </row>
    <row r="153" spans="1:129" ht="12.75" customHeight="1">
      <c r="A153" s="69">
        <v>20206</v>
      </c>
      <c r="B153" s="69">
        <v>1001</v>
      </c>
      <c r="C153" s="69">
        <v>1</v>
      </c>
      <c r="D153" s="78" t="s">
        <v>634</v>
      </c>
      <c r="E153" s="78" t="s">
        <v>635</v>
      </c>
      <c r="F153" s="69" t="s">
        <v>636</v>
      </c>
      <c r="G153" s="69">
        <v>1</v>
      </c>
      <c r="H153" s="69" t="s">
        <v>377</v>
      </c>
      <c r="I153" s="69">
        <v>0</v>
      </c>
      <c r="J153" s="69">
        <v>330</v>
      </c>
      <c r="K153" s="69">
        <v>300</v>
      </c>
      <c r="L153" s="69" t="s">
        <v>416</v>
      </c>
      <c r="M153" s="69">
        <v>0</v>
      </c>
      <c r="N153" s="69" t="s">
        <v>637</v>
      </c>
      <c r="O153" s="69">
        <v>0</v>
      </c>
      <c r="P153" s="69">
        <v>2</v>
      </c>
      <c r="Q153" s="69">
        <v>1</v>
      </c>
      <c r="R153" s="69">
        <f t="shared" si="26"/>
        <v>1</v>
      </c>
      <c r="S153" s="69">
        <v>0</v>
      </c>
      <c r="T153" s="69">
        <v>0</v>
      </c>
      <c r="U153" s="69">
        <v>0</v>
      </c>
      <c r="V153" s="69">
        <v>0</v>
      </c>
      <c r="W153" s="69">
        <v>0</v>
      </c>
      <c r="X153" s="69">
        <v>32</v>
      </c>
      <c r="Y153" s="69">
        <v>32</v>
      </c>
      <c r="Z153" s="69">
        <v>1200</v>
      </c>
      <c r="AA153" s="69">
        <v>2</v>
      </c>
      <c r="AB153" s="69">
        <v>31</v>
      </c>
      <c r="AC153" s="69">
        <v>0</v>
      </c>
      <c r="AD153" s="69">
        <v>0</v>
      </c>
      <c r="AE153" s="69">
        <v>0</v>
      </c>
      <c r="AF153" s="69">
        <v>10</v>
      </c>
      <c r="AG153" s="69">
        <v>0</v>
      </c>
      <c r="AH153" s="69">
        <v>10</v>
      </c>
      <c r="AI153" s="69">
        <v>161</v>
      </c>
      <c r="AJ153" s="69">
        <v>0</v>
      </c>
      <c r="AK153" s="69">
        <v>0</v>
      </c>
      <c r="AL153" s="69">
        <v>0</v>
      </c>
      <c r="AM153" s="69">
        <v>1</v>
      </c>
      <c r="AN153" s="69">
        <v>1</v>
      </c>
      <c r="AO153" s="69">
        <v>1</v>
      </c>
      <c r="AP153" s="69">
        <v>0.3</v>
      </c>
      <c r="AQ153" s="84">
        <v>15</v>
      </c>
      <c r="AR153" s="69">
        <v>10</v>
      </c>
      <c r="AS153" s="69">
        <v>0</v>
      </c>
      <c r="AT153" s="69">
        <v>0</v>
      </c>
      <c r="AU153" s="69">
        <v>0</v>
      </c>
      <c r="AV153" s="69">
        <v>0</v>
      </c>
      <c r="AW153" s="69">
        <v>0</v>
      </c>
      <c r="AX153" s="69">
        <v>0</v>
      </c>
      <c r="AY153" s="69">
        <v>0</v>
      </c>
      <c r="AZ153" s="69">
        <v>0</v>
      </c>
      <c r="BA153" s="69">
        <v>0</v>
      </c>
      <c r="BB153" s="69">
        <v>0</v>
      </c>
      <c r="BC153" s="69">
        <v>0</v>
      </c>
      <c r="BD153" s="69">
        <v>0</v>
      </c>
      <c r="BE153" s="69">
        <v>0</v>
      </c>
      <c r="BF153" s="69">
        <v>0</v>
      </c>
      <c r="BG153" s="69">
        <v>0</v>
      </c>
      <c r="BH153" s="69">
        <v>0</v>
      </c>
      <c r="BI153" s="69" t="s">
        <v>638</v>
      </c>
      <c r="BK153" s="69">
        <v>3</v>
      </c>
      <c r="BL153" s="69">
        <v>4</v>
      </c>
      <c r="BM153" s="69">
        <v>2</v>
      </c>
      <c r="BN153" s="69">
        <v>31</v>
      </c>
      <c r="BO153" s="89">
        <v>0</v>
      </c>
      <c r="BP153" s="69">
        <v>2</v>
      </c>
      <c r="BQ153" s="69">
        <v>1</v>
      </c>
      <c r="BR153" s="69">
        <v>204</v>
      </c>
      <c r="BS153" s="69">
        <v>1200</v>
      </c>
      <c r="BT153" s="69">
        <v>0</v>
      </c>
      <c r="BU153" s="69">
        <v>0</v>
      </c>
      <c r="BV153" s="69">
        <v>1000</v>
      </c>
      <c r="BW153" s="69">
        <v>162</v>
      </c>
      <c r="BX153" s="69" t="s">
        <v>639</v>
      </c>
      <c r="BY153" s="69">
        <v>10</v>
      </c>
      <c r="BZ153" s="69">
        <v>2</v>
      </c>
      <c r="CA153" s="69">
        <v>31</v>
      </c>
      <c r="CB153" s="89">
        <v>0</v>
      </c>
      <c r="CC153" s="69">
        <v>2</v>
      </c>
      <c r="CD153" s="69">
        <v>1</v>
      </c>
      <c r="CE153" s="69">
        <v>1</v>
      </c>
      <c r="CF153" s="69">
        <v>11022</v>
      </c>
      <c r="CG153" s="69">
        <v>0</v>
      </c>
      <c r="CH153" s="69">
        <v>0</v>
      </c>
      <c r="CI153" s="69">
        <v>1000</v>
      </c>
      <c r="CJ153" s="69">
        <v>0</v>
      </c>
      <c r="CL153" s="69">
        <v>0</v>
      </c>
      <c r="CM153" s="69">
        <v>0</v>
      </c>
      <c r="CN153" s="69">
        <v>0</v>
      </c>
      <c r="CO153" s="89">
        <v>0</v>
      </c>
      <c r="CP153" s="69">
        <v>0</v>
      </c>
      <c r="CQ153" s="69">
        <v>0</v>
      </c>
      <c r="CR153" s="69">
        <v>0</v>
      </c>
      <c r="CS153" s="69">
        <v>0</v>
      </c>
      <c r="CT153" s="69">
        <v>0</v>
      </c>
      <c r="CU153" s="69">
        <v>0</v>
      </c>
      <c r="CV153" s="69">
        <v>0</v>
      </c>
      <c r="CW153" s="69">
        <v>0</v>
      </c>
      <c r="CZ153" s="69">
        <v>0</v>
      </c>
      <c r="DA153" s="69">
        <v>0</v>
      </c>
      <c r="DB153" s="69">
        <v>120</v>
      </c>
      <c r="DC153" s="69">
        <v>0</v>
      </c>
      <c r="DD153" s="69">
        <v>0</v>
      </c>
      <c r="DE153" s="69">
        <v>0</v>
      </c>
      <c r="DF153" s="69">
        <v>0</v>
      </c>
      <c r="DG153" s="69">
        <v>1</v>
      </c>
      <c r="DI153" s="69" t="e">
        <f>INDEX(Sheet3!$E$78:$E$1130,MATCH(A153,Sheet3!$D$78:$D$1130,0))</f>
        <v>#N/A</v>
      </c>
      <c r="DJ153" s="69" t="str">
        <f t="shared" si="17"/>
        <v>skill_icons.ps_pet_skill_042</v>
      </c>
      <c r="DK153" s="69" t="s">
        <v>640</v>
      </c>
      <c r="DL153" s="93" t="str">
        <f t="shared" si="23"/>
        <v>释放一个向前飞行的魔法球，对碰到的敌方单位造成[ui.cs_blue:204*1.2]的寒系伤害。</v>
      </c>
      <c r="DM153" s="25" t="s">
        <v>641</v>
      </c>
      <c r="DN153" s="69" t="str">
        <f>"造成["&amp;INDEX(Sheet5!$L$2:$L$11,MATCH(BL153,Sheet5!$J$2:$J$11,0))&amp;":"&amp;BR153&amp;"*"&amp;BS153/1000&amp;"]"&amp;INDEX(Sheet5!$I$2:$I$4,MATCH(BR153,Sheet5!$H$2:$H$4,0))&amp;"的"&amp;INDEX(Sheet5!$K$2:$K$11,MATCH(BL153,Sheet5!$J$2:$J$11,0))</f>
        <v>造成[ui.cs_blue:204*1.2]的寒系伤害。</v>
      </c>
      <c r="DO153" s="69" t="e">
        <f>"造成["&amp;INDEX(Sheet5!$L$2:$L$11,MATCH(BY153,Sheet5!$J$2:$J$11,0))&amp;":"&amp;CE153&amp;"*"&amp;CF153/1000&amp;"]"&amp;INDEX(Sheet5!$I$2:$I$4,MATCH(CE153,Sheet5!$H$2:$H$4,0))&amp;"的"&amp;INDEX(Sheet5!$K$2:$K$11,MATCH(BY153,Sheet5!$J$2:$J$11,0))</f>
        <v>#N/A</v>
      </c>
      <c r="DP153" s="69"/>
      <c r="DQ153" s="69"/>
      <c r="DR153" s="69" t="e">
        <f t="shared" si="10"/>
        <v>#N/A</v>
      </c>
      <c r="DS153" s="90">
        <f>MATCH(A153,Sheet5!D:D,0)</f>
        <v>669</v>
      </c>
      <c r="DT153" s="94" t="e">
        <f>MATCH(A153,Sheet5!F:F,0)</f>
        <v>#N/A</v>
      </c>
      <c r="DU153" s="69" t="e">
        <f>"["&amp;INDEX(Sheet5!$L$2:$L$11,MATCH(CD153,Sheet5!$J$2:$J$11,0))&amp;":"&amp;CJ153&amp;"*"&amp;CK153/1000&amp;"]"&amp;INDEX(Sheet5!$I$2:$I$4,MATCH(CJ153,Sheet5!$H$2:$H$4,0))</f>
        <v>#N/A</v>
      </c>
      <c r="DV153" s="69">
        <v>0</v>
      </c>
      <c r="DW153" s="69">
        <v>0</v>
      </c>
      <c r="DX153" s="69">
        <v>0</v>
      </c>
      <c r="DY153" s="69">
        <v>0</v>
      </c>
    </row>
    <row r="154" spans="1:129" ht="14.25">
      <c r="A154" s="69">
        <v>20207</v>
      </c>
      <c r="B154" s="69">
        <v>0</v>
      </c>
      <c r="C154" s="69">
        <v>1</v>
      </c>
      <c r="D154" s="78" t="s">
        <v>642</v>
      </c>
      <c r="E154" s="78"/>
      <c r="F154" s="69" t="s">
        <v>326</v>
      </c>
      <c r="G154" s="69">
        <v>1</v>
      </c>
      <c r="H154" s="69" t="s">
        <v>543</v>
      </c>
      <c r="I154" s="69">
        <v>0</v>
      </c>
      <c r="J154" s="69">
        <v>0</v>
      </c>
      <c r="K154" s="69">
        <v>300</v>
      </c>
      <c r="L154" s="69" t="s">
        <v>544</v>
      </c>
      <c r="M154" s="69">
        <v>338</v>
      </c>
      <c r="N154" s="69" t="s">
        <v>437</v>
      </c>
      <c r="O154" s="69">
        <v>0</v>
      </c>
      <c r="P154" s="69">
        <v>1</v>
      </c>
      <c r="Q154" s="69">
        <v>0</v>
      </c>
      <c r="R154" s="69">
        <f t="shared" si="26"/>
        <v>1</v>
      </c>
      <c r="S154" s="69">
        <v>0</v>
      </c>
      <c r="T154" s="69">
        <v>0</v>
      </c>
      <c r="U154" s="69">
        <v>0</v>
      </c>
      <c r="V154" s="69">
        <v>0</v>
      </c>
      <c r="W154" s="69">
        <v>0</v>
      </c>
      <c r="X154" s="69">
        <v>20</v>
      </c>
      <c r="Y154" s="69">
        <v>20</v>
      </c>
      <c r="Z154" s="69">
        <v>1200</v>
      </c>
      <c r="AA154" s="69">
        <v>2</v>
      </c>
      <c r="AB154" s="69">
        <v>31</v>
      </c>
      <c r="AC154" s="69">
        <v>0</v>
      </c>
      <c r="AD154" s="69">
        <v>0</v>
      </c>
      <c r="AE154" s="69">
        <v>0</v>
      </c>
      <c r="AF154" s="69">
        <v>1</v>
      </c>
      <c r="AG154" s="69">
        <v>0</v>
      </c>
      <c r="AH154" s="69">
        <v>9</v>
      </c>
      <c r="AI154" s="69">
        <v>339</v>
      </c>
      <c r="AJ154" s="69">
        <v>0</v>
      </c>
      <c r="AK154" s="69">
        <v>0</v>
      </c>
      <c r="AL154" s="69">
        <v>0</v>
      </c>
      <c r="AM154" s="69">
        <v>1</v>
      </c>
      <c r="AN154" s="69">
        <v>1</v>
      </c>
      <c r="AO154" s="69">
        <v>1</v>
      </c>
      <c r="AP154" s="69">
        <v>2</v>
      </c>
      <c r="AQ154" s="84">
        <v>15</v>
      </c>
      <c r="AR154" s="69">
        <v>3</v>
      </c>
      <c r="AS154" s="69">
        <v>0</v>
      </c>
      <c r="AT154" s="69">
        <v>0</v>
      </c>
      <c r="AU154" s="69">
        <v>0</v>
      </c>
      <c r="AV154" s="69">
        <v>0</v>
      </c>
      <c r="AW154" s="69">
        <v>0</v>
      </c>
      <c r="AX154" s="69">
        <v>0</v>
      </c>
      <c r="AY154" s="69">
        <v>0</v>
      </c>
      <c r="AZ154" s="69">
        <v>0</v>
      </c>
      <c r="BA154" s="69">
        <v>0</v>
      </c>
      <c r="BB154" s="69">
        <v>0</v>
      </c>
      <c r="BC154" s="69">
        <v>0</v>
      </c>
      <c r="BD154" s="69">
        <v>0</v>
      </c>
      <c r="BE154" s="69">
        <v>0</v>
      </c>
      <c r="BF154" s="69">
        <v>0</v>
      </c>
      <c r="BG154" s="69">
        <v>0</v>
      </c>
      <c r="BH154" s="69">
        <v>0</v>
      </c>
      <c r="BK154" s="69">
        <v>3</v>
      </c>
      <c r="BL154" s="69">
        <v>2</v>
      </c>
      <c r="BM154" s="69">
        <v>2</v>
      </c>
      <c r="BN154" s="69">
        <v>31</v>
      </c>
      <c r="BO154" s="89">
        <v>0</v>
      </c>
      <c r="BP154" s="69">
        <v>1</v>
      </c>
      <c r="BQ154" s="69">
        <v>1</v>
      </c>
      <c r="BR154" s="69">
        <v>203</v>
      </c>
      <c r="BS154" s="69">
        <v>1100</v>
      </c>
      <c r="BT154" s="69">
        <v>0</v>
      </c>
      <c r="BU154" s="69">
        <v>0</v>
      </c>
      <c r="BV154" s="69">
        <v>1000</v>
      </c>
      <c r="BW154" s="69">
        <v>170</v>
      </c>
      <c r="BX154" s="69" t="s">
        <v>438</v>
      </c>
      <c r="BY154" s="69">
        <v>0</v>
      </c>
      <c r="BZ154" s="69">
        <v>0</v>
      </c>
      <c r="CA154" s="69">
        <v>31</v>
      </c>
      <c r="CB154" s="89">
        <v>0</v>
      </c>
      <c r="CC154" s="69">
        <v>0</v>
      </c>
      <c r="CD154" s="69">
        <v>0</v>
      </c>
      <c r="CE154" s="69">
        <v>0</v>
      </c>
      <c r="CF154" s="69">
        <v>0</v>
      </c>
      <c r="CG154" s="69">
        <v>0</v>
      </c>
      <c r="CH154" s="69">
        <v>0</v>
      </c>
      <c r="CI154" s="69">
        <v>0</v>
      </c>
      <c r="CJ154" s="69">
        <v>0</v>
      </c>
      <c r="CL154" s="69">
        <v>0</v>
      </c>
      <c r="CM154" s="69">
        <v>0</v>
      </c>
      <c r="CN154" s="69">
        <v>0</v>
      </c>
      <c r="CO154" s="89">
        <v>0</v>
      </c>
      <c r="CP154" s="69">
        <v>0</v>
      </c>
      <c r="CQ154" s="69">
        <v>0</v>
      </c>
      <c r="CR154" s="69">
        <v>0</v>
      </c>
      <c r="CS154" s="69">
        <v>0</v>
      </c>
      <c r="CT154" s="69">
        <v>0</v>
      </c>
      <c r="CU154" s="69">
        <v>0</v>
      </c>
      <c r="CV154" s="69">
        <v>0</v>
      </c>
      <c r="CW154" s="69">
        <v>0</v>
      </c>
      <c r="CZ154" s="69">
        <v>0</v>
      </c>
      <c r="DA154" s="69">
        <v>0</v>
      </c>
      <c r="DB154" s="69">
        <v>0</v>
      </c>
      <c r="DC154" s="69">
        <v>0</v>
      </c>
      <c r="DD154" s="69">
        <v>0</v>
      </c>
      <c r="DE154" s="69">
        <v>0</v>
      </c>
      <c r="DF154" s="69">
        <v>0</v>
      </c>
      <c r="DG154" s="69">
        <v>1</v>
      </c>
      <c r="DI154" s="69" t="e">
        <f>INDEX(Sheet3!$E$78:$E$1130,MATCH(A154,Sheet3!$D$78:$D$1130,0))</f>
        <v>#N/A</v>
      </c>
      <c r="DJ154" s="69" t="str">
        <f t="shared" si="17"/>
        <v>item.ps_skill_10061</v>
      </c>
      <c r="DK154" s="69" t="s">
        <v>643</v>
      </c>
      <c r="DL154" s="69"/>
      <c r="DM154" s="69" t="s">
        <v>239</v>
      </c>
      <c r="DN154" s="69" t="str">
        <f>"造成["&amp;INDEX(Sheet5!$L$2:$L$11,MATCH(BL154,Sheet5!$J$2:$J$11,0))&amp;":"&amp;BR154&amp;"*"&amp;BS154/1000&amp;"]"&amp;INDEX(Sheet5!$I$2:$I$4,MATCH(BR154,Sheet5!$H$2:$H$4,0))&amp;"的"&amp;INDEX(Sheet5!$K$2:$K$11,MATCH(BL154,Sheet5!$J$2:$J$11,0))</f>
        <v>造成[ui.cs_orange:203*1.1]的物理伤害。</v>
      </c>
      <c r="DO154" s="69"/>
      <c r="DP154" s="69"/>
      <c r="DQ154" s="69"/>
      <c r="DR154" s="69" t="e">
        <f t="shared" si="10"/>
        <v>#N/A</v>
      </c>
      <c r="DS154" s="90" t="e">
        <f>MATCH(A154,Sheet5!D:D,0)</f>
        <v>#N/A</v>
      </c>
      <c r="DT154" s="94" t="e">
        <f>MATCH(A154,Sheet5!F:F,0)</f>
        <v>#N/A</v>
      </c>
      <c r="DU154" s="69">
        <v>0</v>
      </c>
      <c r="DV154" s="69">
        <v>0</v>
      </c>
      <c r="DW154" s="69">
        <v>0</v>
      </c>
      <c r="DX154" s="69">
        <v>0</v>
      </c>
      <c r="DY154" s="69">
        <v>0</v>
      </c>
    </row>
    <row r="155" spans="1:129" ht="14.25">
      <c r="A155" s="69">
        <v>20208</v>
      </c>
      <c r="B155" s="69">
        <v>0</v>
      </c>
      <c r="C155" s="69">
        <v>1</v>
      </c>
      <c r="D155" s="78" t="s">
        <v>644</v>
      </c>
      <c r="E155" s="78"/>
      <c r="F155" s="69" t="s">
        <v>326</v>
      </c>
      <c r="G155" s="69">
        <v>1</v>
      </c>
      <c r="H155" s="69" t="s">
        <v>388</v>
      </c>
      <c r="I155" s="69">
        <v>462</v>
      </c>
      <c r="J155" s="69">
        <v>462</v>
      </c>
      <c r="K155" s="69">
        <v>300</v>
      </c>
      <c r="L155" s="69" t="s">
        <v>389</v>
      </c>
      <c r="M155" s="69">
        <v>0</v>
      </c>
      <c r="O155" s="69">
        <v>0</v>
      </c>
      <c r="P155" s="69">
        <v>3</v>
      </c>
      <c r="Q155" s="69">
        <v>1</v>
      </c>
      <c r="R155" s="69">
        <f t="shared" si="26"/>
        <v>1</v>
      </c>
      <c r="S155" s="69">
        <v>0</v>
      </c>
      <c r="T155" s="69">
        <v>0</v>
      </c>
      <c r="U155" s="69">
        <v>0</v>
      </c>
      <c r="V155" s="69">
        <v>0</v>
      </c>
      <c r="W155" s="69">
        <v>0</v>
      </c>
      <c r="X155" s="69">
        <v>10</v>
      </c>
      <c r="Y155" s="69">
        <v>10</v>
      </c>
      <c r="Z155" s="69">
        <v>1000</v>
      </c>
      <c r="AA155" s="69">
        <v>2</v>
      </c>
      <c r="AB155" s="69">
        <v>31</v>
      </c>
      <c r="AC155" s="69">
        <v>0</v>
      </c>
      <c r="AD155" s="69">
        <v>0</v>
      </c>
      <c r="AE155" s="69">
        <v>0</v>
      </c>
      <c r="AF155" s="69">
        <v>10</v>
      </c>
      <c r="AG155" s="69">
        <v>0</v>
      </c>
      <c r="AH155" s="69">
        <v>9</v>
      </c>
      <c r="AI155" s="69">
        <v>133</v>
      </c>
      <c r="AJ155" s="69">
        <v>3</v>
      </c>
      <c r="AK155" s="69">
        <v>0</v>
      </c>
      <c r="AL155" s="69">
        <v>0</v>
      </c>
      <c r="AM155" s="69">
        <v>1</v>
      </c>
      <c r="AN155" s="69">
        <v>1</v>
      </c>
      <c r="AO155" s="69">
        <v>1</v>
      </c>
      <c r="AP155" s="69">
        <v>2</v>
      </c>
      <c r="AQ155" s="84">
        <v>15</v>
      </c>
      <c r="AR155" s="69">
        <v>1.05</v>
      </c>
      <c r="AS155" s="69">
        <v>0</v>
      </c>
      <c r="AT155" s="69">
        <v>0</v>
      </c>
      <c r="AU155" s="69">
        <v>0</v>
      </c>
      <c r="AV155" s="69">
        <v>0</v>
      </c>
      <c r="AW155" s="69">
        <v>0</v>
      </c>
      <c r="AX155" s="69">
        <v>0</v>
      </c>
      <c r="AY155" s="69">
        <v>0</v>
      </c>
      <c r="AZ155" s="69">
        <v>0</v>
      </c>
      <c r="BA155" s="69">
        <v>0</v>
      </c>
      <c r="BB155" s="69">
        <v>0</v>
      </c>
      <c r="BC155" s="69">
        <v>0</v>
      </c>
      <c r="BD155" s="69">
        <v>0</v>
      </c>
      <c r="BE155" s="69">
        <v>0</v>
      </c>
      <c r="BF155" s="69">
        <v>0</v>
      </c>
      <c r="BG155" s="69">
        <v>0</v>
      </c>
      <c r="BH155" s="69">
        <v>0</v>
      </c>
      <c r="BK155" s="69">
        <v>3</v>
      </c>
      <c r="BL155" s="69">
        <v>2</v>
      </c>
      <c r="BM155" s="69">
        <v>2</v>
      </c>
      <c r="BN155" s="69">
        <v>31</v>
      </c>
      <c r="BO155" s="89">
        <v>0</v>
      </c>
      <c r="BP155" s="69">
        <v>1</v>
      </c>
      <c r="BQ155" s="69">
        <v>1</v>
      </c>
      <c r="BR155" s="69">
        <v>203</v>
      </c>
      <c r="BS155" s="69">
        <v>1100</v>
      </c>
      <c r="BT155" s="69">
        <v>0</v>
      </c>
      <c r="BU155" s="69">
        <v>0</v>
      </c>
      <c r="BV155" s="69">
        <v>1000</v>
      </c>
      <c r="BW155" s="69">
        <v>28</v>
      </c>
      <c r="BY155" s="69">
        <v>0</v>
      </c>
      <c r="BZ155" s="69">
        <v>0</v>
      </c>
      <c r="CA155" s="69">
        <v>31</v>
      </c>
      <c r="CB155" s="89">
        <v>0</v>
      </c>
      <c r="CC155" s="69">
        <v>0</v>
      </c>
      <c r="CD155" s="69">
        <v>0</v>
      </c>
      <c r="CE155" s="69">
        <v>0</v>
      </c>
      <c r="CF155" s="69">
        <v>0</v>
      </c>
      <c r="CG155" s="69">
        <v>0</v>
      </c>
      <c r="CH155" s="69">
        <v>0</v>
      </c>
      <c r="CI155" s="69">
        <v>0</v>
      </c>
      <c r="CJ155" s="69">
        <v>0</v>
      </c>
      <c r="CL155" s="69">
        <v>0</v>
      </c>
      <c r="CM155" s="69">
        <v>0</v>
      </c>
      <c r="CN155" s="69">
        <v>0</v>
      </c>
      <c r="CO155" s="89">
        <v>0</v>
      </c>
      <c r="CP155" s="69">
        <v>0</v>
      </c>
      <c r="CQ155" s="69">
        <v>0</v>
      </c>
      <c r="CR155" s="69">
        <v>0</v>
      </c>
      <c r="CS155" s="69">
        <v>0</v>
      </c>
      <c r="CT155" s="69">
        <v>0</v>
      </c>
      <c r="CU155" s="69">
        <v>0</v>
      </c>
      <c r="CV155" s="69">
        <v>0</v>
      </c>
      <c r="CW155" s="69">
        <v>0</v>
      </c>
      <c r="CZ155" s="69">
        <v>0</v>
      </c>
      <c r="DA155" s="69">
        <v>0</v>
      </c>
      <c r="DB155" s="69">
        <v>0</v>
      </c>
      <c r="DC155" s="69">
        <v>0</v>
      </c>
      <c r="DD155" s="69">
        <v>0</v>
      </c>
      <c r="DE155" s="69">
        <v>0</v>
      </c>
      <c r="DF155" s="69">
        <v>0</v>
      </c>
      <c r="DG155" s="69">
        <v>1</v>
      </c>
      <c r="DI155" s="69" t="e">
        <f>INDEX(Sheet3!$E$78:$E$1130,MATCH(A155,Sheet3!$D$78:$D$1130,0))</f>
        <v>#N/A</v>
      </c>
      <c r="DJ155" s="69" t="str">
        <f t="shared" si="17"/>
        <v>item.ps_skill_10061</v>
      </c>
      <c r="DK155" s="69" t="s">
        <v>645</v>
      </c>
      <c r="DL155" s="93" t="str">
        <f>DM155&amp;DN155&amp;DQ155</f>
        <v>造成[ui.cs_orange:203*1.1]的物理伤害。</v>
      </c>
      <c r="DM155" s="69" t="s">
        <v>239</v>
      </c>
      <c r="DN155" s="69" t="str">
        <f>"造成["&amp;INDEX(Sheet5!$L$2:$L$11,MATCH(BL155,Sheet5!$J$2:$J$11,0))&amp;":"&amp;BR155&amp;"*"&amp;BS155/1000&amp;"]"&amp;INDEX(Sheet5!$I$2:$I$4,MATCH(BR155,Sheet5!$H$2:$H$4,0))&amp;"的"&amp;INDEX(Sheet5!$K$2:$K$11,MATCH(BL155,Sheet5!$J$2:$J$11,0))</f>
        <v>造成[ui.cs_orange:203*1.1]的物理伤害。</v>
      </c>
      <c r="DO155" s="69" t="e">
        <f>"造成["&amp;INDEX(Sheet5!$L$2:$L$11,MATCH(BY155,Sheet5!$J$2:$J$11,0))&amp;":"&amp;CE155&amp;"*"&amp;CF155/1000&amp;"]"&amp;INDEX(Sheet5!$I$2:$I$4,MATCH(CE155,Sheet5!$H$2:$H$4,0))&amp;"的"&amp;INDEX(Sheet5!$K$2:$K$11,MATCH(BY155,Sheet5!$J$2:$J$11,0))</f>
        <v>#N/A</v>
      </c>
      <c r="DP155" s="69"/>
      <c r="DQ155" s="69"/>
      <c r="DR155" s="69" t="e">
        <f t="shared" si="10"/>
        <v>#N/A</v>
      </c>
      <c r="DS155" s="90">
        <f>MATCH(A155,Sheet5!D:D,0)</f>
        <v>803</v>
      </c>
      <c r="DT155" s="94" t="e">
        <f>MATCH(A155,Sheet5!F:F,0)</f>
        <v>#N/A</v>
      </c>
      <c r="DU155" s="69" t="e">
        <f>"["&amp;INDEX(Sheet5!$L$2:$L$11,MATCH(CD155,Sheet5!$J$2:$J$11,0))&amp;":"&amp;CJ155&amp;"*"&amp;CK155/1000&amp;"]"&amp;INDEX(Sheet5!$I$2:$I$4,MATCH(CJ155,Sheet5!$H$2:$H$4,0))</f>
        <v>#N/A</v>
      </c>
      <c r="DV155" s="69">
        <v>0</v>
      </c>
      <c r="DW155" s="69">
        <v>0</v>
      </c>
      <c r="DX155" s="69">
        <v>0</v>
      </c>
      <c r="DY155" s="69">
        <v>0</v>
      </c>
    </row>
    <row r="156" spans="1:129" ht="14.25">
      <c r="A156" s="69">
        <v>20209</v>
      </c>
      <c r="B156" s="69">
        <v>0</v>
      </c>
      <c r="C156" s="69">
        <v>1</v>
      </c>
      <c r="D156" s="78" t="s">
        <v>646</v>
      </c>
      <c r="E156" s="78"/>
      <c r="F156" s="69" t="s">
        <v>326</v>
      </c>
      <c r="G156" s="69">
        <v>1</v>
      </c>
      <c r="H156" s="69" t="s">
        <v>525</v>
      </c>
      <c r="I156" s="69">
        <v>0</v>
      </c>
      <c r="J156" s="69">
        <v>0</v>
      </c>
      <c r="K156" s="69">
        <v>300</v>
      </c>
      <c r="L156" s="69" t="s">
        <v>526</v>
      </c>
      <c r="M156" s="69">
        <v>336</v>
      </c>
      <c r="N156" s="69" t="s">
        <v>527</v>
      </c>
      <c r="O156" s="69">
        <v>0</v>
      </c>
      <c r="P156" s="69">
        <v>1</v>
      </c>
      <c r="Q156" s="69">
        <v>0</v>
      </c>
      <c r="R156" s="69">
        <f t="shared" si="26"/>
        <v>1</v>
      </c>
      <c r="S156" s="69">
        <v>0</v>
      </c>
      <c r="T156" s="69">
        <v>0</v>
      </c>
      <c r="U156" s="69">
        <v>0</v>
      </c>
      <c r="V156" s="69">
        <v>0</v>
      </c>
      <c r="W156" s="69">
        <v>0</v>
      </c>
      <c r="X156" s="69">
        <v>10</v>
      </c>
      <c r="Y156" s="69">
        <v>10</v>
      </c>
      <c r="Z156" s="69">
        <v>1500</v>
      </c>
      <c r="AA156" s="69">
        <v>2</v>
      </c>
      <c r="AB156" s="69">
        <v>31</v>
      </c>
      <c r="AC156" s="69">
        <v>0</v>
      </c>
      <c r="AD156" s="69">
        <v>0</v>
      </c>
      <c r="AE156" s="69">
        <v>0</v>
      </c>
      <c r="AF156" s="69">
        <v>1</v>
      </c>
      <c r="AG156" s="69">
        <v>0</v>
      </c>
      <c r="AH156" s="69">
        <v>9</v>
      </c>
      <c r="AI156" s="69">
        <v>337</v>
      </c>
      <c r="AJ156" s="69">
        <v>0</v>
      </c>
      <c r="AK156" s="69">
        <v>0</v>
      </c>
      <c r="AL156" s="69">
        <v>0</v>
      </c>
      <c r="AM156" s="69">
        <v>1</v>
      </c>
      <c r="AN156" s="69">
        <v>1</v>
      </c>
      <c r="AO156" s="69">
        <v>1</v>
      </c>
      <c r="AP156" s="69">
        <v>2</v>
      </c>
      <c r="AQ156" s="84">
        <v>15</v>
      </c>
      <c r="AR156" s="69">
        <v>3</v>
      </c>
      <c r="AS156" s="69">
        <v>0</v>
      </c>
      <c r="AT156" s="69">
        <v>0</v>
      </c>
      <c r="AU156" s="69" t="s">
        <v>528</v>
      </c>
      <c r="AV156" s="69">
        <v>0</v>
      </c>
      <c r="AW156" s="69">
        <v>0</v>
      </c>
      <c r="AX156" s="69">
        <v>0</v>
      </c>
      <c r="AY156" s="69">
        <v>0</v>
      </c>
      <c r="AZ156" s="69">
        <v>0</v>
      </c>
      <c r="BA156" s="69">
        <v>0</v>
      </c>
      <c r="BB156" s="69">
        <v>0</v>
      </c>
      <c r="BC156" s="69">
        <v>0</v>
      </c>
      <c r="BD156" s="69">
        <v>0</v>
      </c>
      <c r="BE156" s="69">
        <v>0</v>
      </c>
      <c r="BF156" s="69">
        <v>0</v>
      </c>
      <c r="BG156" s="69">
        <v>0</v>
      </c>
      <c r="BH156" s="69">
        <v>0</v>
      </c>
      <c r="BK156" s="69">
        <v>3</v>
      </c>
      <c r="BL156" s="69">
        <v>2</v>
      </c>
      <c r="BM156" s="69">
        <v>2</v>
      </c>
      <c r="BN156" s="69">
        <v>31</v>
      </c>
      <c r="BO156" s="89">
        <v>0</v>
      </c>
      <c r="BP156" s="69">
        <v>1</v>
      </c>
      <c r="BQ156" s="69">
        <v>1</v>
      </c>
      <c r="BR156" s="69">
        <v>203</v>
      </c>
      <c r="BS156" s="69">
        <v>1200</v>
      </c>
      <c r="BT156" s="69">
        <v>0</v>
      </c>
      <c r="BU156" s="69">
        <v>0</v>
      </c>
      <c r="BV156" s="69">
        <v>1000</v>
      </c>
      <c r="BW156" s="69">
        <v>173</v>
      </c>
      <c r="BX156" s="69" t="s">
        <v>647</v>
      </c>
      <c r="BY156" s="69">
        <v>0</v>
      </c>
      <c r="BZ156" s="69">
        <v>0</v>
      </c>
      <c r="CA156" s="69">
        <v>31</v>
      </c>
      <c r="CB156" s="89">
        <v>0</v>
      </c>
      <c r="CC156" s="69">
        <v>0</v>
      </c>
      <c r="CD156" s="69">
        <v>0</v>
      </c>
      <c r="CE156" s="69">
        <v>0</v>
      </c>
      <c r="CF156" s="69">
        <v>0</v>
      </c>
      <c r="CG156" s="69">
        <v>0</v>
      </c>
      <c r="CH156" s="69">
        <v>0</v>
      </c>
      <c r="CI156" s="69">
        <v>0</v>
      </c>
      <c r="CJ156" s="69">
        <v>0</v>
      </c>
      <c r="CL156" s="69">
        <v>0</v>
      </c>
      <c r="CM156" s="69">
        <v>0</v>
      </c>
      <c r="CN156" s="69">
        <v>0</v>
      </c>
      <c r="CO156" s="89">
        <v>0</v>
      </c>
      <c r="CP156" s="69">
        <v>0</v>
      </c>
      <c r="CQ156" s="69">
        <v>0</v>
      </c>
      <c r="CR156" s="69">
        <v>0</v>
      </c>
      <c r="CS156" s="69">
        <v>0</v>
      </c>
      <c r="CT156" s="69">
        <v>0</v>
      </c>
      <c r="CU156" s="69">
        <v>0</v>
      </c>
      <c r="CV156" s="69">
        <v>0</v>
      </c>
      <c r="CW156" s="69">
        <v>0</v>
      </c>
      <c r="CZ156" s="69">
        <v>0</v>
      </c>
      <c r="DA156" s="69">
        <v>0</v>
      </c>
      <c r="DB156" s="69">
        <v>0</v>
      </c>
      <c r="DC156" s="69">
        <v>0</v>
      </c>
      <c r="DD156" s="69">
        <v>0</v>
      </c>
      <c r="DE156" s="69">
        <v>0</v>
      </c>
      <c r="DF156" s="69">
        <v>0</v>
      </c>
      <c r="DG156" s="69">
        <v>1</v>
      </c>
      <c r="DI156" s="69" t="e">
        <f>INDEX(Sheet3!$E$78:$E$1130,MATCH(A156,Sheet3!$D$78:$D$1130,0))</f>
        <v>#N/A</v>
      </c>
      <c r="DJ156" s="69" t="str">
        <f t="shared" si="17"/>
        <v>item.ps_skill_10061</v>
      </c>
      <c r="DK156" s="69" t="s">
        <v>648</v>
      </c>
      <c r="DL156" s="69"/>
      <c r="DM156" s="69" t="s">
        <v>239</v>
      </c>
      <c r="DN156" s="69" t="str">
        <f>"造成["&amp;INDEX(Sheet5!$L$2:$L$11,MATCH(BL156,Sheet5!$J$2:$J$11,0))&amp;":"&amp;BR156&amp;"*"&amp;BS156/1000&amp;"]"&amp;INDEX(Sheet5!$I$2:$I$4,MATCH(BR156,Sheet5!$H$2:$H$4,0))&amp;"的"&amp;INDEX(Sheet5!$K$2:$K$11,MATCH(BL156,Sheet5!$J$2:$J$11,0))</f>
        <v>造成[ui.cs_orange:203*1.2]的物理伤害。</v>
      </c>
      <c r="DO156" s="69"/>
      <c r="DP156" s="69"/>
      <c r="DQ156" s="69"/>
      <c r="DR156" s="69" t="e">
        <f t="shared" si="10"/>
        <v>#N/A</v>
      </c>
      <c r="DS156" s="90" t="e">
        <f>MATCH(A156,Sheet5!D:D,0)</f>
        <v>#N/A</v>
      </c>
      <c r="DT156" s="94" t="e">
        <f>MATCH(A156,Sheet5!F:F,0)</f>
        <v>#N/A</v>
      </c>
      <c r="DU156" s="69">
        <v>0</v>
      </c>
      <c r="DV156" s="69">
        <v>0</v>
      </c>
      <c r="DW156" s="69">
        <v>0</v>
      </c>
      <c r="DX156" s="69">
        <v>0</v>
      </c>
      <c r="DY156" s="69">
        <v>0</v>
      </c>
    </row>
    <row r="157" spans="1:129" ht="42.75">
      <c r="A157" s="69">
        <v>20210</v>
      </c>
      <c r="B157" s="69">
        <v>13005</v>
      </c>
      <c r="C157" s="69">
        <v>1</v>
      </c>
      <c r="D157" s="78" t="s">
        <v>440</v>
      </c>
      <c r="E157" s="78" t="s">
        <v>591</v>
      </c>
      <c r="F157" s="69" t="s">
        <v>442</v>
      </c>
      <c r="G157" s="69">
        <v>1</v>
      </c>
      <c r="H157" s="69" t="s">
        <v>377</v>
      </c>
      <c r="I157" s="69">
        <v>0</v>
      </c>
      <c r="J157" s="69">
        <v>0</v>
      </c>
      <c r="K157" s="69">
        <v>1000</v>
      </c>
      <c r="L157" s="69" t="s">
        <v>416</v>
      </c>
      <c r="M157" s="69">
        <v>0</v>
      </c>
      <c r="N157" s="69" t="s">
        <v>297</v>
      </c>
      <c r="O157" s="69">
        <v>0</v>
      </c>
      <c r="P157" s="69">
        <v>1</v>
      </c>
      <c r="Q157" s="69">
        <v>0</v>
      </c>
      <c r="R157" s="69">
        <f t="shared" si="26"/>
        <v>1</v>
      </c>
      <c r="S157" s="69">
        <v>0</v>
      </c>
      <c r="T157" s="69">
        <v>0</v>
      </c>
      <c r="U157" s="69">
        <v>0</v>
      </c>
      <c r="V157" s="69">
        <v>0</v>
      </c>
      <c r="W157" s="69">
        <v>0</v>
      </c>
      <c r="X157" s="69">
        <v>36</v>
      </c>
      <c r="Y157" s="69">
        <v>36</v>
      </c>
      <c r="Z157" s="69">
        <v>1000</v>
      </c>
      <c r="AA157" s="69">
        <v>2</v>
      </c>
      <c r="AB157" s="69">
        <v>31</v>
      </c>
      <c r="AC157" s="69">
        <v>0</v>
      </c>
      <c r="AD157" s="69">
        <v>0</v>
      </c>
      <c r="AE157" s="69">
        <v>0</v>
      </c>
      <c r="AF157" s="69">
        <v>1</v>
      </c>
      <c r="AG157" s="69">
        <v>0</v>
      </c>
      <c r="AH157" s="69">
        <v>9</v>
      </c>
      <c r="AI157" s="69">
        <v>30</v>
      </c>
      <c r="AJ157" s="69">
        <v>0</v>
      </c>
      <c r="AK157" s="69">
        <v>0</v>
      </c>
      <c r="AL157" s="69">
        <v>0</v>
      </c>
      <c r="AM157" s="69">
        <v>1</v>
      </c>
      <c r="AN157" s="69">
        <v>1</v>
      </c>
      <c r="AO157" s="69">
        <v>1</v>
      </c>
      <c r="AP157" s="69">
        <v>0.5</v>
      </c>
      <c r="AQ157" s="84">
        <v>15</v>
      </c>
      <c r="AR157" s="69">
        <v>2</v>
      </c>
      <c r="AS157" s="69">
        <v>0</v>
      </c>
      <c r="AT157" s="69">
        <v>0</v>
      </c>
      <c r="AU157" s="69">
        <v>0</v>
      </c>
      <c r="AV157" s="69">
        <v>0</v>
      </c>
      <c r="AW157" s="69">
        <v>0</v>
      </c>
      <c r="AX157" s="69">
        <v>0</v>
      </c>
      <c r="AY157" s="69">
        <v>0</v>
      </c>
      <c r="AZ157" s="69">
        <v>0</v>
      </c>
      <c r="BA157" s="69">
        <v>0</v>
      </c>
      <c r="BB157" s="69">
        <v>0</v>
      </c>
      <c r="BC157" s="69">
        <v>0</v>
      </c>
      <c r="BD157" s="69">
        <v>0</v>
      </c>
      <c r="BE157" s="69">
        <v>0</v>
      </c>
      <c r="BF157" s="69">
        <v>0</v>
      </c>
      <c r="BG157" s="69">
        <v>0</v>
      </c>
      <c r="BH157" s="69">
        <v>0</v>
      </c>
      <c r="BK157" s="69">
        <v>3</v>
      </c>
      <c r="BL157" s="69">
        <v>7</v>
      </c>
      <c r="BM157" s="69">
        <v>2</v>
      </c>
      <c r="BN157" s="69">
        <v>31</v>
      </c>
      <c r="BO157" s="89">
        <v>0</v>
      </c>
      <c r="BP157" s="69">
        <v>1</v>
      </c>
      <c r="BQ157" s="69">
        <v>1</v>
      </c>
      <c r="BR157" s="69">
        <v>204</v>
      </c>
      <c r="BS157" s="69">
        <v>800</v>
      </c>
      <c r="BT157" s="69">
        <v>0</v>
      </c>
      <c r="BU157" s="69">
        <v>0</v>
      </c>
      <c r="BV157" s="69">
        <v>1000</v>
      </c>
      <c r="BW157" s="69">
        <v>31</v>
      </c>
      <c r="BX157" s="69" t="s">
        <v>443</v>
      </c>
      <c r="BY157" s="69">
        <v>10</v>
      </c>
      <c r="BZ157" s="69">
        <v>2</v>
      </c>
      <c r="CA157" s="69">
        <v>31</v>
      </c>
      <c r="CB157" s="89">
        <v>0</v>
      </c>
      <c r="CC157" s="69">
        <v>1</v>
      </c>
      <c r="CD157" s="69">
        <v>1</v>
      </c>
      <c r="CE157" s="69">
        <v>1</v>
      </c>
      <c r="CF157" s="69">
        <v>11025</v>
      </c>
      <c r="CG157" s="69">
        <v>0</v>
      </c>
      <c r="CH157" s="69">
        <v>0</v>
      </c>
      <c r="CI157" s="69">
        <v>1000</v>
      </c>
      <c r="CJ157" s="69">
        <v>0</v>
      </c>
      <c r="CL157" s="69">
        <v>0</v>
      </c>
      <c r="CM157" s="69">
        <v>0</v>
      </c>
      <c r="CN157" s="69">
        <v>0</v>
      </c>
      <c r="CO157" s="89">
        <v>0</v>
      </c>
      <c r="CP157" s="69">
        <v>0</v>
      </c>
      <c r="CQ157" s="69">
        <v>0</v>
      </c>
      <c r="CR157" s="69">
        <v>0</v>
      </c>
      <c r="CS157" s="69">
        <v>0</v>
      </c>
      <c r="CT157" s="69">
        <v>0</v>
      </c>
      <c r="CU157" s="69">
        <v>0</v>
      </c>
      <c r="CV157" s="69">
        <v>0</v>
      </c>
      <c r="CW157" s="69">
        <v>0</v>
      </c>
      <c r="CZ157" s="69">
        <v>0</v>
      </c>
      <c r="DA157" s="69">
        <v>0</v>
      </c>
      <c r="DB157" s="69">
        <v>80</v>
      </c>
      <c r="DC157" s="69">
        <v>12</v>
      </c>
      <c r="DD157" s="69">
        <v>3</v>
      </c>
      <c r="DE157" s="69">
        <v>30</v>
      </c>
      <c r="DF157" s="69">
        <v>0</v>
      </c>
      <c r="DG157" s="69">
        <v>1</v>
      </c>
      <c r="DI157" s="69" t="e">
        <f>INDEX(Sheet3!$E$78:$E$1130,MATCH(A157,Sheet3!$D$78:$D$1130,0))</f>
        <v>#N/A</v>
      </c>
      <c r="DJ157" s="69" t="str">
        <f t="shared" si="17"/>
        <v>skill_icons.ps_poison</v>
      </c>
      <c r="DK157" s="69" t="s">
        <v>444</v>
      </c>
      <c r="DL157" s="69"/>
      <c r="DM157" s="94" t="s">
        <v>649</v>
      </c>
      <c r="DN157" s="69" t="str">
        <f>"造成["&amp;INDEX(Sheet5!$L$2:$L$11,MATCH(BL157,Sheet5!$J$2:$J$11,0))&amp;":"&amp;BR157&amp;"*"&amp;BS157/1000&amp;"]"&amp;INDEX(Sheet5!$I$2:$I$4,MATCH(BR157,Sheet5!$H$2:$H$4,0))&amp;"的"&amp;INDEX(Sheet5!$K$2:$K$11,MATCH(BL157,Sheet5!$J$2:$J$11,0))</f>
        <v>造成[ui.cs_blue:204*0.8]的毒系伤害。</v>
      </c>
      <c r="DO157" s="94"/>
      <c r="DP157" s="94"/>
      <c r="DQ157" s="94"/>
      <c r="DR157" s="69" t="e">
        <f t="shared" si="10"/>
        <v>#N/A</v>
      </c>
      <c r="DS157" s="90" t="e">
        <f>MATCH(A157,Sheet5!D:D,0)</f>
        <v>#N/A</v>
      </c>
      <c r="DT157" s="94" t="e">
        <f>MATCH(A157,Sheet5!F:F,0)</f>
        <v>#N/A</v>
      </c>
      <c r="DU157" s="69">
        <v>80</v>
      </c>
      <c r="DV157" s="69">
        <v>12</v>
      </c>
      <c r="DW157" s="69">
        <v>3</v>
      </c>
      <c r="DX157" s="69">
        <v>30</v>
      </c>
      <c r="DY157" s="69">
        <v>0</v>
      </c>
    </row>
    <row r="158" spans="1:129" ht="28.5">
      <c r="A158" s="69">
        <v>20211</v>
      </c>
      <c r="B158" s="69">
        <v>1002</v>
      </c>
      <c r="C158" s="69">
        <v>1</v>
      </c>
      <c r="D158" s="78" t="s">
        <v>386</v>
      </c>
      <c r="E158" s="78" t="s">
        <v>578</v>
      </c>
      <c r="F158" s="69" t="s">
        <v>387</v>
      </c>
      <c r="G158" s="69">
        <v>1</v>
      </c>
      <c r="H158" s="69" t="s">
        <v>388</v>
      </c>
      <c r="I158" s="69">
        <v>462</v>
      </c>
      <c r="J158" s="69">
        <v>462</v>
      </c>
      <c r="K158" s="69">
        <v>1500</v>
      </c>
      <c r="L158" s="69" t="s">
        <v>389</v>
      </c>
      <c r="M158" s="69">
        <v>0</v>
      </c>
      <c r="N158" s="69" t="s">
        <v>390</v>
      </c>
      <c r="O158" s="69">
        <v>0</v>
      </c>
      <c r="P158" s="69">
        <v>3</v>
      </c>
      <c r="Q158" s="69">
        <v>1</v>
      </c>
      <c r="R158" s="69">
        <v>1</v>
      </c>
      <c r="S158" s="69">
        <v>0</v>
      </c>
      <c r="T158" s="69">
        <v>0</v>
      </c>
      <c r="U158" s="69">
        <v>0</v>
      </c>
      <c r="V158" s="69">
        <v>0</v>
      </c>
      <c r="W158" s="69">
        <v>0</v>
      </c>
      <c r="X158" s="69">
        <v>0</v>
      </c>
      <c r="Y158" s="69">
        <v>0</v>
      </c>
      <c r="Z158" s="69">
        <v>1000</v>
      </c>
      <c r="AA158" s="69">
        <v>2</v>
      </c>
      <c r="AB158" s="69">
        <v>31</v>
      </c>
      <c r="AC158" s="69">
        <v>0</v>
      </c>
      <c r="AD158" s="69">
        <v>0</v>
      </c>
      <c r="AE158" s="69">
        <v>0</v>
      </c>
      <c r="AF158" s="69">
        <v>1</v>
      </c>
      <c r="AG158" s="69">
        <v>0</v>
      </c>
      <c r="AH158" s="69">
        <v>9</v>
      </c>
      <c r="AI158" s="69">
        <v>390</v>
      </c>
      <c r="AJ158" s="69">
        <v>3</v>
      </c>
      <c r="AK158" s="69">
        <v>0</v>
      </c>
      <c r="AL158" s="69">
        <v>0</v>
      </c>
      <c r="AM158" s="69">
        <v>1</v>
      </c>
      <c r="AN158" s="69">
        <v>1</v>
      </c>
      <c r="AO158" s="69">
        <v>1</v>
      </c>
      <c r="AP158" s="69">
        <v>0.5</v>
      </c>
      <c r="AQ158" s="84">
        <v>15</v>
      </c>
      <c r="AR158" s="69">
        <v>0.85</v>
      </c>
      <c r="AS158" s="69">
        <v>0</v>
      </c>
      <c r="AT158" s="69">
        <v>0</v>
      </c>
      <c r="AU158" s="69">
        <v>0</v>
      </c>
      <c r="AV158" s="69">
        <v>0</v>
      </c>
      <c r="AW158" s="69">
        <v>0</v>
      </c>
      <c r="AX158" s="69">
        <v>0</v>
      </c>
      <c r="AY158" s="69">
        <v>0</v>
      </c>
      <c r="AZ158" s="69">
        <v>0</v>
      </c>
      <c r="BA158" s="69">
        <v>0</v>
      </c>
      <c r="BB158" s="69">
        <v>0</v>
      </c>
      <c r="BC158" s="69">
        <v>0</v>
      </c>
      <c r="BD158" s="69">
        <v>0</v>
      </c>
      <c r="BE158" s="69">
        <v>0</v>
      </c>
      <c r="BF158" s="69">
        <v>0</v>
      </c>
      <c r="BG158" s="69">
        <v>0</v>
      </c>
      <c r="BH158" s="69">
        <v>0</v>
      </c>
      <c r="BK158" s="69">
        <v>3</v>
      </c>
      <c r="BL158" s="69">
        <v>4</v>
      </c>
      <c r="BM158" s="69">
        <v>2</v>
      </c>
      <c r="BN158" s="69">
        <v>31</v>
      </c>
      <c r="BO158" s="89">
        <v>0</v>
      </c>
      <c r="BP158" s="69">
        <v>1</v>
      </c>
      <c r="BQ158" s="69">
        <v>1</v>
      </c>
      <c r="BR158" s="69">
        <v>204</v>
      </c>
      <c r="BS158" s="69">
        <v>1000</v>
      </c>
      <c r="BT158" s="69">
        <v>0</v>
      </c>
      <c r="BU158" s="69">
        <v>0</v>
      </c>
      <c r="BV158" s="69">
        <v>1000</v>
      </c>
      <c r="BW158" s="69">
        <v>28</v>
      </c>
      <c r="BX158" s="69" t="s">
        <v>391</v>
      </c>
      <c r="BY158" s="69">
        <v>0</v>
      </c>
      <c r="BZ158" s="69">
        <v>0</v>
      </c>
      <c r="CA158" s="69">
        <v>31</v>
      </c>
      <c r="CB158" s="89">
        <v>0</v>
      </c>
      <c r="CC158" s="69">
        <v>0</v>
      </c>
      <c r="CD158" s="69">
        <v>0</v>
      </c>
      <c r="CE158" s="69">
        <v>0</v>
      </c>
      <c r="CF158" s="69">
        <v>0</v>
      </c>
      <c r="CG158" s="69">
        <v>0</v>
      </c>
      <c r="CH158" s="69">
        <v>0</v>
      </c>
      <c r="CI158" s="69">
        <v>0</v>
      </c>
      <c r="CJ158" s="69">
        <v>0</v>
      </c>
      <c r="CL158" s="69">
        <v>0</v>
      </c>
      <c r="CM158" s="69">
        <v>0</v>
      </c>
      <c r="CN158" s="69">
        <v>0</v>
      </c>
      <c r="CO158" s="89">
        <v>0</v>
      </c>
      <c r="CP158" s="69">
        <v>0</v>
      </c>
      <c r="CQ158" s="69">
        <v>0</v>
      </c>
      <c r="CR158" s="69">
        <v>0</v>
      </c>
      <c r="CS158" s="69">
        <v>0</v>
      </c>
      <c r="CT158" s="69">
        <v>0</v>
      </c>
      <c r="CU158" s="69">
        <v>0</v>
      </c>
      <c r="CV158" s="69">
        <v>0</v>
      </c>
      <c r="CW158" s="69">
        <v>0</v>
      </c>
      <c r="CZ158" s="69">
        <v>0</v>
      </c>
      <c r="DA158" s="69">
        <v>0</v>
      </c>
      <c r="DB158" s="69">
        <v>100</v>
      </c>
      <c r="DC158" s="69">
        <v>0</v>
      </c>
      <c r="DD158" s="69">
        <v>0</v>
      </c>
      <c r="DE158" s="69">
        <v>0</v>
      </c>
      <c r="DF158" s="69">
        <v>0</v>
      </c>
      <c r="DG158" s="69">
        <v>1</v>
      </c>
      <c r="DI158" s="69" t="e">
        <f>INDEX(Sheet3!$E$78:$E$1130,MATCH(A158,Sheet3!$D$78:$D$1130,0))</f>
        <v>#N/A</v>
      </c>
      <c r="DJ158" s="69" t="str">
        <f t="shared" si="17"/>
        <v>skill_icons.ps_magic_boomerang</v>
      </c>
      <c r="DK158" s="69" t="s">
        <v>392</v>
      </c>
      <c r="DL158" s="69"/>
      <c r="DM158" s="94" t="s">
        <v>650</v>
      </c>
      <c r="DN158" s="69" t="str">
        <f>"造成["&amp;INDEX(Sheet5!$L$2:$L$11,MATCH(BL158,Sheet5!$J$2:$J$11,0))&amp;":"&amp;BR158&amp;"*"&amp;BS158/1000&amp;"]"&amp;INDEX(Sheet5!$I$2:$I$4,MATCH(BR158,Sheet5!$H$2:$H$4,0))&amp;"的"&amp;INDEX(Sheet5!$K$2:$K$11,MATCH(BL158,Sheet5!$J$2:$J$11,0))</f>
        <v>造成[ui.cs_blue:204*1]的寒系伤害。</v>
      </c>
      <c r="DO158" s="94"/>
      <c r="DP158" s="94"/>
      <c r="DQ158" s="94"/>
      <c r="DR158" s="69" t="e">
        <f t="shared" si="10"/>
        <v>#N/A</v>
      </c>
      <c r="DS158" s="90" t="e">
        <f>MATCH(A158,Sheet5!D:D,0)</f>
        <v>#N/A</v>
      </c>
      <c r="DT158" s="94" t="e">
        <f>MATCH(A158,Sheet5!F:F,0)</f>
        <v>#N/A</v>
      </c>
      <c r="DU158" s="69">
        <v>100</v>
      </c>
      <c r="DV158" s="69">
        <v>0</v>
      </c>
      <c r="DW158" s="69">
        <v>0</v>
      </c>
      <c r="DX158" s="69">
        <v>0</v>
      </c>
      <c r="DY158" s="69">
        <v>0</v>
      </c>
    </row>
    <row r="159" spans="1:129" ht="14.25">
      <c r="A159" s="69">
        <v>20212</v>
      </c>
      <c r="B159" s="69">
        <v>0</v>
      </c>
      <c r="C159" s="69">
        <v>1</v>
      </c>
      <c r="D159" s="78" t="s">
        <v>651</v>
      </c>
      <c r="E159" s="78"/>
      <c r="F159" s="69" t="s">
        <v>326</v>
      </c>
      <c r="G159" s="69">
        <v>0</v>
      </c>
      <c r="H159" s="69" t="s">
        <v>543</v>
      </c>
      <c r="I159" s="69">
        <v>0</v>
      </c>
      <c r="J159" s="69">
        <v>0</v>
      </c>
      <c r="K159" s="69">
        <v>300</v>
      </c>
      <c r="L159" s="69" t="s">
        <v>544</v>
      </c>
      <c r="M159" s="69">
        <v>391</v>
      </c>
      <c r="N159" s="69" t="s">
        <v>545</v>
      </c>
      <c r="O159" s="69">
        <v>0</v>
      </c>
      <c r="P159" s="69">
        <v>1</v>
      </c>
      <c r="Q159" s="69">
        <v>0</v>
      </c>
      <c r="R159" s="69">
        <f t="shared" ref="R159" si="27">IF(S159&gt;0,2,1)</f>
        <v>1</v>
      </c>
      <c r="S159" s="69">
        <v>0</v>
      </c>
      <c r="T159" s="69">
        <v>0</v>
      </c>
      <c r="U159" s="69">
        <v>0</v>
      </c>
      <c r="V159" s="69">
        <v>0</v>
      </c>
      <c r="W159" s="69">
        <v>0</v>
      </c>
      <c r="X159" s="69">
        <v>0</v>
      </c>
      <c r="Y159" s="69">
        <v>0</v>
      </c>
      <c r="Z159" s="69">
        <f>Z121</f>
        <v>760</v>
      </c>
      <c r="AA159" s="69">
        <v>2</v>
      </c>
      <c r="AB159" s="69">
        <v>31</v>
      </c>
      <c r="AC159" s="69">
        <v>0</v>
      </c>
      <c r="AD159" s="69">
        <v>0</v>
      </c>
      <c r="AE159" s="69">
        <v>0</v>
      </c>
      <c r="AF159" s="69">
        <v>1</v>
      </c>
      <c r="AG159" s="69">
        <v>0</v>
      </c>
      <c r="AH159" s="69">
        <v>10</v>
      </c>
      <c r="AI159" s="69">
        <v>392</v>
      </c>
      <c r="AJ159" s="69">
        <v>1</v>
      </c>
      <c r="AK159" s="69">
        <v>0</v>
      </c>
      <c r="AL159" s="69">
        <v>0</v>
      </c>
      <c r="AM159" s="69">
        <v>1</v>
      </c>
      <c r="AN159" s="69">
        <v>1</v>
      </c>
      <c r="AO159" s="69">
        <v>1</v>
      </c>
      <c r="AP159" s="69">
        <v>0.5</v>
      </c>
      <c r="AQ159" s="84">
        <v>15</v>
      </c>
      <c r="AR159" s="69">
        <v>3</v>
      </c>
      <c r="AS159" s="69">
        <v>0</v>
      </c>
      <c r="AT159" s="69">
        <v>0</v>
      </c>
      <c r="AU159" s="69">
        <v>0</v>
      </c>
      <c r="AV159" s="69">
        <v>0</v>
      </c>
      <c r="AW159" s="69">
        <v>0</v>
      </c>
      <c r="AX159" s="69">
        <v>0</v>
      </c>
      <c r="AY159" s="69">
        <v>0</v>
      </c>
      <c r="AZ159" s="69">
        <v>0</v>
      </c>
      <c r="BA159" s="69">
        <v>0</v>
      </c>
      <c r="BB159" s="69">
        <v>0</v>
      </c>
      <c r="BC159" s="69">
        <v>0</v>
      </c>
      <c r="BD159" s="69">
        <v>0</v>
      </c>
      <c r="BE159" s="69">
        <v>0</v>
      </c>
      <c r="BF159" s="69">
        <v>0</v>
      </c>
      <c r="BG159" s="69">
        <v>0</v>
      </c>
      <c r="BH159" s="69">
        <v>0</v>
      </c>
      <c r="BK159" s="69">
        <v>3</v>
      </c>
      <c r="BL159" s="69">
        <v>2</v>
      </c>
      <c r="BM159" s="69">
        <v>2</v>
      </c>
      <c r="BN159" s="69">
        <v>31</v>
      </c>
      <c r="BO159" s="89">
        <v>0</v>
      </c>
      <c r="BP159" s="69">
        <v>1</v>
      </c>
      <c r="BQ159" s="69">
        <v>1</v>
      </c>
      <c r="BR159" s="69">
        <v>203</v>
      </c>
      <c r="BS159" s="69">
        <v>1200</v>
      </c>
      <c r="BT159" s="69">
        <v>0</v>
      </c>
      <c r="BU159" s="69">
        <v>0</v>
      </c>
      <c r="BV159" s="69">
        <v>1000</v>
      </c>
      <c r="BW159" s="69">
        <v>393</v>
      </c>
      <c r="BX159" s="69" t="s">
        <v>547</v>
      </c>
      <c r="BY159" s="69">
        <v>0</v>
      </c>
      <c r="BZ159" s="69">
        <v>0</v>
      </c>
      <c r="CA159" s="69">
        <v>31</v>
      </c>
      <c r="CB159" s="89">
        <v>0</v>
      </c>
      <c r="CC159" s="69">
        <v>0</v>
      </c>
      <c r="CD159" s="69">
        <v>0</v>
      </c>
      <c r="CE159" s="69">
        <v>0</v>
      </c>
      <c r="CF159" s="69">
        <v>0</v>
      </c>
      <c r="CG159" s="69">
        <v>0</v>
      </c>
      <c r="CH159" s="69">
        <v>0</v>
      </c>
      <c r="CI159" s="69">
        <v>0</v>
      </c>
      <c r="CJ159" s="69">
        <v>0</v>
      </c>
      <c r="CL159" s="69">
        <v>0</v>
      </c>
      <c r="CM159" s="69">
        <v>0</v>
      </c>
      <c r="CN159" s="69">
        <v>0</v>
      </c>
      <c r="CO159" s="89">
        <v>0</v>
      </c>
      <c r="CP159" s="69">
        <v>0</v>
      </c>
      <c r="CQ159" s="69">
        <v>0</v>
      </c>
      <c r="CR159" s="69">
        <v>0</v>
      </c>
      <c r="CS159" s="69">
        <v>0</v>
      </c>
      <c r="CT159" s="69">
        <v>0</v>
      </c>
      <c r="CU159" s="69">
        <v>0</v>
      </c>
      <c r="CV159" s="69">
        <v>0</v>
      </c>
      <c r="CW159" s="69">
        <v>0</v>
      </c>
      <c r="CZ159" s="69">
        <v>0</v>
      </c>
      <c r="DA159" s="69">
        <v>0</v>
      </c>
      <c r="DB159" s="69">
        <v>0</v>
      </c>
      <c r="DC159" s="69">
        <v>0</v>
      </c>
      <c r="DD159" s="69">
        <v>0</v>
      </c>
      <c r="DE159" s="69">
        <v>0</v>
      </c>
      <c r="DF159" s="69">
        <v>0</v>
      </c>
      <c r="DG159" s="69">
        <v>1</v>
      </c>
      <c r="DI159" s="69" t="e">
        <f>INDEX(Sheet3!$E$78:$E$1130,MATCH(A159,Sheet3!$D$78:$D$1130,0))</f>
        <v>#N/A</v>
      </c>
      <c r="DJ159" s="69" t="str">
        <f t="shared" si="17"/>
        <v>item.ps_skill_10061</v>
      </c>
      <c r="DK159" s="69" t="s">
        <v>652</v>
      </c>
      <c r="DL159" s="69"/>
      <c r="DM159" s="69" t="s">
        <v>239</v>
      </c>
      <c r="DN159" s="69" t="str">
        <f>"造成["&amp;INDEX(Sheet5!$L$2:$L$11,MATCH(BL159,Sheet5!$J$2:$J$11,0))&amp;":"&amp;BR159&amp;"*"&amp;BS159/1000&amp;"]"&amp;INDEX(Sheet5!$I$2:$I$4,MATCH(BR159,Sheet5!$H$2:$H$4,0))&amp;"的"&amp;INDEX(Sheet5!$K$2:$K$11,MATCH(BL159,Sheet5!$J$2:$J$11,0))</f>
        <v>造成[ui.cs_orange:203*1.2]的物理伤害。</v>
      </c>
      <c r="DO159" s="69"/>
      <c r="DP159" s="69"/>
      <c r="DQ159" s="69"/>
      <c r="DR159" s="69" t="e">
        <f t="shared" si="10"/>
        <v>#N/A</v>
      </c>
      <c r="DS159" s="90" t="e">
        <f>MATCH(A159,Sheet5!D:D,0)</f>
        <v>#N/A</v>
      </c>
      <c r="DT159" s="94" t="e">
        <f>MATCH(A159,Sheet5!F:F,0)</f>
        <v>#N/A</v>
      </c>
      <c r="DU159" s="69">
        <v>0</v>
      </c>
      <c r="DV159" s="69">
        <v>0</v>
      </c>
      <c r="DW159" s="69">
        <v>0</v>
      </c>
      <c r="DX159" s="69">
        <v>0</v>
      </c>
      <c r="DY159" s="69">
        <v>0</v>
      </c>
    </row>
    <row r="160" spans="1:129" ht="14.25">
      <c r="A160" s="69">
        <v>20213</v>
      </c>
      <c r="B160" s="69">
        <v>0</v>
      </c>
      <c r="C160" s="69">
        <v>1</v>
      </c>
      <c r="D160" s="78" t="s">
        <v>653</v>
      </c>
      <c r="E160" s="78"/>
      <c r="F160" s="69">
        <v>0</v>
      </c>
      <c r="G160" s="69">
        <v>1</v>
      </c>
      <c r="H160" s="69" t="s">
        <v>654</v>
      </c>
      <c r="I160" s="69">
        <v>500</v>
      </c>
      <c r="J160" s="69">
        <v>150</v>
      </c>
      <c r="K160" s="69">
        <v>3000</v>
      </c>
      <c r="M160" s="69">
        <v>398</v>
      </c>
      <c r="N160" s="69" t="s">
        <v>655</v>
      </c>
      <c r="O160" s="69">
        <v>0</v>
      </c>
      <c r="P160" s="69">
        <v>1</v>
      </c>
      <c r="Q160" s="69">
        <v>0</v>
      </c>
      <c r="R160" s="69">
        <v>1</v>
      </c>
      <c r="S160" s="69">
        <v>0</v>
      </c>
      <c r="T160" s="69">
        <v>0</v>
      </c>
      <c r="U160" s="69">
        <v>0</v>
      </c>
      <c r="V160" s="69">
        <v>0</v>
      </c>
      <c r="W160" s="69">
        <v>0</v>
      </c>
      <c r="X160" s="69">
        <v>0</v>
      </c>
      <c r="Y160" s="69">
        <v>0</v>
      </c>
      <c r="Z160" s="69">
        <v>4000</v>
      </c>
      <c r="AA160" s="69">
        <v>2</v>
      </c>
      <c r="AB160" s="69">
        <v>31</v>
      </c>
      <c r="AC160" s="69">
        <v>0</v>
      </c>
      <c r="AD160" s="69">
        <v>0</v>
      </c>
      <c r="AE160" s="69">
        <v>0</v>
      </c>
      <c r="AF160" s="69">
        <v>1</v>
      </c>
      <c r="AG160" s="69">
        <v>0</v>
      </c>
      <c r="AH160" s="69">
        <v>7</v>
      </c>
      <c r="AI160" s="69">
        <v>0</v>
      </c>
      <c r="AJ160" s="69">
        <v>1</v>
      </c>
      <c r="AK160" s="69">
        <v>0</v>
      </c>
      <c r="AL160" s="69">
        <v>0</v>
      </c>
      <c r="AM160" s="69">
        <v>1</v>
      </c>
      <c r="AN160" s="69">
        <v>1</v>
      </c>
      <c r="AO160" s="69">
        <v>0</v>
      </c>
      <c r="AP160" s="69">
        <v>0</v>
      </c>
      <c r="AQ160" s="84">
        <v>0</v>
      </c>
      <c r="AR160" s="69">
        <v>0</v>
      </c>
      <c r="AS160" s="69">
        <v>0</v>
      </c>
      <c r="AT160" s="69">
        <v>0</v>
      </c>
      <c r="AU160" s="69">
        <v>0</v>
      </c>
      <c r="AV160" s="69">
        <v>0</v>
      </c>
      <c r="AW160" s="69">
        <v>0</v>
      </c>
      <c r="AX160" s="69">
        <v>0</v>
      </c>
      <c r="AY160" s="69">
        <v>0</v>
      </c>
      <c r="AZ160" s="69">
        <v>0</v>
      </c>
      <c r="BA160" s="69">
        <v>1</v>
      </c>
      <c r="BB160" s="69">
        <v>0</v>
      </c>
      <c r="BC160" s="69">
        <v>0</v>
      </c>
      <c r="BD160" s="69">
        <v>0</v>
      </c>
      <c r="BE160" s="69">
        <v>0</v>
      </c>
      <c r="BF160" s="69">
        <v>0</v>
      </c>
      <c r="BG160" s="69">
        <v>0</v>
      </c>
      <c r="BH160" s="69">
        <v>0</v>
      </c>
      <c r="BI160" s="69" t="s">
        <v>656</v>
      </c>
      <c r="BK160" s="69">
        <v>3</v>
      </c>
      <c r="BL160" s="69">
        <v>2</v>
      </c>
      <c r="BM160" s="69">
        <v>2</v>
      </c>
      <c r="BN160" s="69">
        <v>31</v>
      </c>
      <c r="BO160" s="89">
        <v>0</v>
      </c>
      <c r="BP160" s="69">
        <v>1</v>
      </c>
      <c r="BQ160" s="69">
        <v>1</v>
      </c>
      <c r="BR160" s="69">
        <v>203</v>
      </c>
      <c r="BS160" s="69">
        <v>540</v>
      </c>
      <c r="BT160" s="69">
        <v>0</v>
      </c>
      <c r="BU160" s="69">
        <v>0</v>
      </c>
      <c r="BV160" s="69">
        <v>1000</v>
      </c>
      <c r="BW160" s="69">
        <v>399</v>
      </c>
      <c r="BY160" s="69">
        <v>0</v>
      </c>
      <c r="BZ160" s="69">
        <v>0</v>
      </c>
      <c r="CA160" s="69">
        <v>31</v>
      </c>
      <c r="CB160" s="69">
        <v>0</v>
      </c>
      <c r="CC160" s="69">
        <v>0</v>
      </c>
      <c r="CD160" s="69">
        <v>0</v>
      </c>
      <c r="CE160" s="69">
        <v>0</v>
      </c>
      <c r="CF160" s="69">
        <v>0</v>
      </c>
      <c r="CG160" s="69">
        <v>0</v>
      </c>
      <c r="CH160" s="69">
        <v>0</v>
      </c>
      <c r="CI160" s="69">
        <v>0</v>
      </c>
      <c r="CJ160" s="69">
        <v>0</v>
      </c>
      <c r="CL160" s="69">
        <v>0</v>
      </c>
      <c r="CM160" s="69">
        <v>0</v>
      </c>
      <c r="CN160" s="69">
        <v>0</v>
      </c>
      <c r="CO160" s="69">
        <v>0</v>
      </c>
      <c r="CP160" s="69">
        <v>0</v>
      </c>
      <c r="CQ160" s="69">
        <v>0</v>
      </c>
      <c r="CR160" s="69">
        <v>0</v>
      </c>
      <c r="CS160" s="69">
        <v>0</v>
      </c>
      <c r="CT160" s="69">
        <v>0</v>
      </c>
      <c r="CU160" s="69">
        <v>0</v>
      </c>
      <c r="CV160" s="69">
        <v>0</v>
      </c>
      <c r="CW160" s="69">
        <v>0</v>
      </c>
      <c r="CZ160" s="69">
        <v>0</v>
      </c>
      <c r="DA160" s="69">
        <v>0</v>
      </c>
      <c r="DB160" s="69">
        <v>0</v>
      </c>
      <c r="DC160" s="69">
        <v>0</v>
      </c>
      <c r="DD160" s="69">
        <v>0</v>
      </c>
      <c r="DE160" s="69">
        <v>0</v>
      </c>
      <c r="DF160" s="69">
        <v>0</v>
      </c>
      <c r="DG160" s="69">
        <v>1</v>
      </c>
      <c r="DI160" s="69" t="e">
        <f>INDEX(Sheet3!$E$78:$E$1130,MATCH(A160,Sheet3!$D$78:$D$1130,0))</f>
        <v>#N/A</v>
      </c>
      <c r="DJ160" s="69">
        <f t="shared" si="17"/>
        <v>0</v>
      </c>
      <c r="DK160" s="69" t="s">
        <v>657</v>
      </c>
      <c r="DL160" s="93" t="str">
        <f t="shared" ref="DL160:DL163" si="28">DM160&amp;DN160&amp;DQ160</f>
        <v>造成[ui.cs_orange:203*0.54]的物理伤害。</v>
      </c>
      <c r="DM160" s="69" t="s">
        <v>239</v>
      </c>
      <c r="DN160" s="69" t="str">
        <f>"造成["&amp;INDEX(Sheet5!$L$2:$L$11,MATCH(BL160,Sheet5!$J$2:$J$11,0))&amp;":"&amp;BR160&amp;"*"&amp;BS160/1000&amp;"]"&amp;INDEX(Sheet5!$I$2:$I$4,MATCH(BR160,Sheet5!$H$2:$H$4,0))&amp;"的"&amp;INDEX(Sheet5!$K$2:$K$11,MATCH(BL160,Sheet5!$J$2:$J$11,0))</f>
        <v>造成[ui.cs_orange:203*0.54]的物理伤害。</v>
      </c>
      <c r="DO160" s="69" t="e">
        <f>"造成["&amp;INDEX(Sheet5!$L$2:$L$11,MATCH(BY160,Sheet5!$J$2:$J$11,0))&amp;":"&amp;CE160&amp;"*"&amp;CF160/1000&amp;"]"&amp;INDEX(Sheet5!$I$2:$I$4,MATCH(CE160,Sheet5!$H$2:$H$4,0))&amp;"的"&amp;INDEX(Sheet5!$K$2:$K$11,MATCH(BY160,Sheet5!$J$2:$J$11,0))</f>
        <v>#N/A</v>
      </c>
      <c r="DP160" s="69"/>
      <c r="DQ160" s="69"/>
      <c r="DR160" s="69" t="e">
        <f t="shared" si="10"/>
        <v>#N/A</v>
      </c>
      <c r="DS160" s="90">
        <f>MATCH(A160,Sheet5!D:D,0)</f>
        <v>685</v>
      </c>
      <c r="DT160" s="94" t="e">
        <f>MATCH(A160,Sheet5!F:F,0)</f>
        <v>#N/A</v>
      </c>
      <c r="DU160" s="69" t="e">
        <f>"["&amp;INDEX(Sheet5!$L$2:$L$11,MATCH(CD160,Sheet5!$J$2:$J$11,0))&amp;":"&amp;CJ160&amp;"*"&amp;CK160/1000&amp;"]"&amp;INDEX(Sheet5!$I$2:$I$4,MATCH(CJ160,Sheet5!$H$2:$H$4,0))</f>
        <v>#N/A</v>
      </c>
      <c r="DV160" s="69">
        <v>0</v>
      </c>
      <c r="DW160" s="69">
        <v>0</v>
      </c>
      <c r="DX160" s="69">
        <v>0</v>
      </c>
      <c r="DY160" s="69">
        <v>0</v>
      </c>
    </row>
    <row r="161" spans="1:129" ht="14.25">
      <c r="A161" s="69">
        <v>20214</v>
      </c>
      <c r="B161" s="69">
        <v>1004</v>
      </c>
      <c r="C161" s="69">
        <v>1</v>
      </c>
      <c r="D161" s="78" t="s">
        <v>658</v>
      </c>
      <c r="E161" s="78" t="s">
        <v>659</v>
      </c>
      <c r="F161" s="69">
        <v>0</v>
      </c>
      <c r="G161" s="69">
        <v>1</v>
      </c>
      <c r="I161" s="69">
        <v>1200</v>
      </c>
      <c r="J161" s="69">
        <v>0</v>
      </c>
      <c r="K161" s="69">
        <v>0</v>
      </c>
      <c r="M161" s="69">
        <v>0</v>
      </c>
      <c r="N161" s="69" t="s">
        <v>660</v>
      </c>
      <c r="O161" s="69">
        <v>0</v>
      </c>
      <c r="P161" s="69">
        <v>2</v>
      </c>
      <c r="Q161" s="69">
        <v>0</v>
      </c>
      <c r="R161" s="69">
        <v>2</v>
      </c>
      <c r="S161" s="69">
        <v>512</v>
      </c>
      <c r="T161" s="69">
        <v>40</v>
      </c>
      <c r="U161" s="69">
        <v>0</v>
      </c>
      <c r="V161" s="69">
        <v>0</v>
      </c>
      <c r="W161" s="69">
        <v>0</v>
      </c>
      <c r="X161" s="69">
        <v>0</v>
      </c>
      <c r="Y161" s="69">
        <v>0</v>
      </c>
      <c r="Z161" s="69">
        <v>6000</v>
      </c>
      <c r="AA161" s="69">
        <v>2</v>
      </c>
      <c r="AB161" s="69">
        <v>31</v>
      </c>
      <c r="AC161" s="69">
        <v>0</v>
      </c>
      <c r="AD161" s="69">
        <v>0</v>
      </c>
      <c r="AE161" s="69">
        <v>0</v>
      </c>
      <c r="AF161" s="69">
        <v>50</v>
      </c>
      <c r="AG161" s="69">
        <v>0</v>
      </c>
      <c r="AH161" s="69">
        <v>3</v>
      </c>
      <c r="AI161" s="69">
        <v>427</v>
      </c>
      <c r="AJ161" s="69">
        <v>0</v>
      </c>
      <c r="AK161" s="69">
        <v>0</v>
      </c>
      <c r="AL161" s="69">
        <v>0</v>
      </c>
      <c r="AM161" s="69">
        <v>1</v>
      </c>
      <c r="AN161" s="69">
        <v>1</v>
      </c>
      <c r="AO161" s="69">
        <v>1</v>
      </c>
      <c r="AP161" s="69">
        <v>1</v>
      </c>
      <c r="AQ161" s="84">
        <v>5</v>
      </c>
      <c r="AR161" s="69">
        <v>8</v>
      </c>
      <c r="AS161" s="69">
        <v>0</v>
      </c>
      <c r="AT161" s="69">
        <v>0</v>
      </c>
      <c r="AU161" s="69">
        <v>0</v>
      </c>
      <c r="AV161" s="69">
        <v>0</v>
      </c>
      <c r="AW161" s="69">
        <v>0</v>
      </c>
      <c r="AX161" s="69">
        <v>0</v>
      </c>
      <c r="AY161" s="69">
        <v>1200</v>
      </c>
      <c r="AZ161" s="69">
        <v>200</v>
      </c>
      <c r="BA161" s="69">
        <v>0</v>
      </c>
      <c r="BB161" s="69">
        <v>0</v>
      </c>
      <c r="BC161" s="69">
        <v>0</v>
      </c>
      <c r="BD161" s="69">
        <v>0</v>
      </c>
      <c r="BE161" s="69">
        <v>0</v>
      </c>
      <c r="BF161" s="69">
        <v>0</v>
      </c>
      <c r="BG161" s="69">
        <v>0</v>
      </c>
      <c r="BH161" s="69">
        <v>0</v>
      </c>
      <c r="BI161" s="69" t="s">
        <v>661</v>
      </c>
      <c r="BK161" s="69">
        <v>3</v>
      </c>
      <c r="BL161" s="69">
        <v>2</v>
      </c>
      <c r="BM161" s="69">
        <v>2</v>
      </c>
      <c r="BN161" s="69">
        <v>31</v>
      </c>
      <c r="BO161" s="89">
        <v>0</v>
      </c>
      <c r="BP161" s="69">
        <v>1</v>
      </c>
      <c r="BQ161" s="69">
        <v>1</v>
      </c>
      <c r="BR161" s="69">
        <v>203</v>
      </c>
      <c r="BS161" s="69">
        <v>350</v>
      </c>
      <c r="BT161" s="69">
        <v>0</v>
      </c>
      <c r="BU161" s="69">
        <v>0</v>
      </c>
      <c r="BV161" s="69">
        <v>1000</v>
      </c>
      <c r="BW161" s="69">
        <v>540</v>
      </c>
      <c r="BY161" s="69">
        <v>0</v>
      </c>
      <c r="BZ161" s="69">
        <v>0</v>
      </c>
      <c r="CA161" s="69">
        <v>31</v>
      </c>
      <c r="CB161" s="69">
        <v>0</v>
      </c>
      <c r="CC161" s="69">
        <v>0</v>
      </c>
      <c r="CD161" s="69">
        <v>0</v>
      </c>
      <c r="CE161" s="69">
        <v>0</v>
      </c>
      <c r="CF161" s="69">
        <v>0</v>
      </c>
      <c r="CG161" s="69">
        <v>0</v>
      </c>
      <c r="CH161" s="69">
        <v>0</v>
      </c>
      <c r="CI161" s="69">
        <v>0</v>
      </c>
      <c r="CJ161" s="69">
        <v>0</v>
      </c>
      <c r="CL161" s="69">
        <v>0</v>
      </c>
      <c r="CM161" s="69">
        <v>0</v>
      </c>
      <c r="CN161" s="69">
        <v>0</v>
      </c>
      <c r="CO161" s="89">
        <v>0</v>
      </c>
      <c r="CP161" s="69">
        <v>0</v>
      </c>
      <c r="CQ161" s="69">
        <v>0</v>
      </c>
      <c r="CR161" s="69">
        <v>0</v>
      </c>
      <c r="CS161" s="69">
        <v>0</v>
      </c>
      <c r="CT161" s="69">
        <v>0</v>
      </c>
      <c r="CU161" s="69">
        <v>0</v>
      </c>
      <c r="CV161" s="69">
        <v>0</v>
      </c>
      <c r="CW161" s="69">
        <v>0</v>
      </c>
      <c r="CZ161" s="69">
        <v>0</v>
      </c>
      <c r="DA161" s="69">
        <v>0</v>
      </c>
      <c r="DB161" s="69">
        <v>0</v>
      </c>
      <c r="DC161" s="69">
        <v>0</v>
      </c>
      <c r="DD161" s="69">
        <v>0</v>
      </c>
      <c r="DE161" s="69">
        <v>0</v>
      </c>
      <c r="DF161" s="69">
        <v>0</v>
      </c>
      <c r="DG161" s="69">
        <v>1</v>
      </c>
      <c r="DI161" s="69" t="e">
        <f>INDEX(Sheet3!$E$78:$E$1130,MATCH(A161,Sheet3!$D$78:$D$1130,0))</f>
        <v>#N/A</v>
      </c>
      <c r="DJ161" s="69">
        <f t="shared" si="17"/>
        <v>0</v>
      </c>
      <c r="DK161" s="69" t="s">
        <v>662</v>
      </c>
      <c r="DL161" s="93"/>
      <c r="DM161" s="94" t="s">
        <v>663</v>
      </c>
      <c r="DN161" s="69" t="str">
        <f>"造成["&amp;INDEX(Sheet5!$L$2:$L$11,MATCH(BL161,Sheet5!$J$2:$J$11,0))&amp;":"&amp;BR161&amp;"*"&amp;BS161/1000&amp;"]"&amp;INDEX(Sheet5!$I$2:$I$4,MATCH(BR161,Sheet5!$H$2:$H$4,0))&amp;"的"&amp;INDEX(Sheet5!$K$2:$K$11,MATCH(BL161,Sheet5!$J$2:$J$11,0))</f>
        <v>造成[ui.cs_orange:203*0.35]的物理伤害。</v>
      </c>
      <c r="DO161" s="69" t="e">
        <f>"造成["&amp;INDEX(Sheet5!$L$2:$L$11,MATCH(BY161,Sheet5!$J$2:$J$11,0))&amp;":"&amp;CE161&amp;"*"&amp;CF161/1000&amp;"]"&amp;INDEX(Sheet5!$I$2:$I$4,MATCH(CE161,Sheet5!$H$2:$H$4,0))&amp;"的"&amp;INDEX(Sheet5!$K$2:$K$11,MATCH(BY161,Sheet5!$J$2:$J$11,0))</f>
        <v>#N/A</v>
      </c>
      <c r="DP161" s="69"/>
      <c r="DQ161" s="69"/>
      <c r="DR161" s="69" t="e">
        <f t="shared" si="10"/>
        <v>#N/A</v>
      </c>
      <c r="DS161" s="90">
        <f>MATCH(A161,Sheet5!D:D,0)</f>
        <v>1010</v>
      </c>
      <c r="DT161" s="94" t="e">
        <f>MATCH(A161,Sheet5!F:F,0)</f>
        <v>#N/A</v>
      </c>
      <c r="DU161" s="69">
        <v>0</v>
      </c>
      <c r="DV161" s="69">
        <v>0</v>
      </c>
      <c r="DW161" s="69">
        <v>0</v>
      </c>
      <c r="DX161" s="69">
        <v>0</v>
      </c>
      <c r="DY161" s="69">
        <v>0</v>
      </c>
    </row>
    <row r="162" spans="1:129" ht="14.25">
      <c r="A162" s="69">
        <v>20215</v>
      </c>
      <c r="B162" s="69">
        <v>0</v>
      </c>
      <c r="C162" s="69">
        <v>1</v>
      </c>
      <c r="D162" s="78" t="s">
        <v>664</v>
      </c>
      <c r="E162" s="78"/>
      <c r="F162" s="69">
        <v>0</v>
      </c>
      <c r="G162" s="69">
        <v>1</v>
      </c>
      <c r="H162" s="69" t="s">
        <v>377</v>
      </c>
      <c r="I162" s="69">
        <v>3000</v>
      </c>
      <c r="J162" s="69">
        <v>330</v>
      </c>
      <c r="K162" s="69">
        <v>500</v>
      </c>
      <c r="L162" s="69" t="s">
        <v>378</v>
      </c>
      <c r="M162" s="69">
        <v>42</v>
      </c>
      <c r="N162" s="69" t="s">
        <v>665</v>
      </c>
      <c r="O162" s="69">
        <v>0</v>
      </c>
      <c r="P162" s="69">
        <v>8</v>
      </c>
      <c r="Q162" s="69">
        <v>0</v>
      </c>
      <c r="R162" s="69">
        <f t="shared" ref="R162" si="29">IF(S162&gt;0,2,1)</f>
        <v>1</v>
      </c>
      <c r="S162" s="69">
        <v>0</v>
      </c>
      <c r="T162" s="69">
        <v>0</v>
      </c>
      <c r="U162" s="69">
        <v>0</v>
      </c>
      <c r="V162" s="69">
        <v>0</v>
      </c>
      <c r="W162" s="69">
        <v>0</v>
      </c>
      <c r="X162" s="69">
        <v>550</v>
      </c>
      <c r="Y162" s="69">
        <v>550</v>
      </c>
      <c r="Z162" s="69">
        <v>6500</v>
      </c>
      <c r="AA162" s="69">
        <v>2</v>
      </c>
      <c r="AB162" s="69">
        <v>31</v>
      </c>
      <c r="AC162" s="69">
        <v>0</v>
      </c>
      <c r="AD162" s="69">
        <v>0</v>
      </c>
      <c r="AE162" s="69">
        <v>0</v>
      </c>
      <c r="AF162" s="69">
        <v>10</v>
      </c>
      <c r="AG162" s="69">
        <v>0</v>
      </c>
      <c r="AH162" s="69">
        <v>10</v>
      </c>
      <c r="AI162" s="69">
        <v>400</v>
      </c>
      <c r="AJ162" s="69">
        <v>2</v>
      </c>
      <c r="AK162" s="69">
        <v>0</v>
      </c>
      <c r="AL162" s="69">
        <v>0</v>
      </c>
      <c r="AM162" s="69">
        <v>1</v>
      </c>
      <c r="AN162" s="69">
        <v>1</v>
      </c>
      <c r="AO162" s="69">
        <v>1</v>
      </c>
      <c r="AP162" s="69">
        <v>3</v>
      </c>
      <c r="AQ162" s="84">
        <v>3</v>
      </c>
      <c r="AR162" s="69">
        <v>1.8</v>
      </c>
      <c r="AS162" s="69">
        <v>0</v>
      </c>
      <c r="AT162" s="69">
        <v>0</v>
      </c>
      <c r="AU162" s="69">
        <v>0</v>
      </c>
      <c r="AV162" s="69">
        <v>0</v>
      </c>
      <c r="AW162" s="69">
        <v>0</v>
      </c>
      <c r="AX162" s="69">
        <v>0</v>
      </c>
      <c r="AY162" s="69">
        <v>0</v>
      </c>
      <c r="AZ162" s="69">
        <v>0</v>
      </c>
      <c r="BA162" s="69">
        <v>0</v>
      </c>
      <c r="BB162" s="69">
        <v>0</v>
      </c>
      <c r="BC162" s="69">
        <v>500</v>
      </c>
      <c r="BD162" s="69">
        <v>0</v>
      </c>
      <c r="BE162" s="69">
        <v>0</v>
      </c>
      <c r="BF162" s="69">
        <v>0</v>
      </c>
      <c r="BG162" s="69">
        <v>0</v>
      </c>
      <c r="BH162" s="69">
        <v>0</v>
      </c>
      <c r="BI162" s="69" t="s">
        <v>666</v>
      </c>
      <c r="BK162" s="69">
        <v>3</v>
      </c>
      <c r="BL162" s="69">
        <v>6</v>
      </c>
      <c r="BM162" s="69">
        <v>2</v>
      </c>
      <c r="BN162" s="69">
        <v>31</v>
      </c>
      <c r="BO162" s="89">
        <v>0</v>
      </c>
      <c r="BP162" s="69">
        <v>1</v>
      </c>
      <c r="BQ162" s="69">
        <v>1</v>
      </c>
      <c r="BR162" s="69">
        <v>204</v>
      </c>
      <c r="BS162" s="69">
        <v>1500</v>
      </c>
      <c r="BT162" s="69">
        <v>0</v>
      </c>
      <c r="BU162" s="69">
        <v>0</v>
      </c>
      <c r="BV162" s="69">
        <v>1000</v>
      </c>
      <c r="BW162" s="69">
        <v>0</v>
      </c>
      <c r="BX162" s="69" t="s">
        <v>667</v>
      </c>
      <c r="BY162" s="69">
        <v>10</v>
      </c>
      <c r="BZ162" s="69">
        <v>2</v>
      </c>
      <c r="CA162" s="69">
        <v>31</v>
      </c>
      <c r="CB162" s="89">
        <v>0</v>
      </c>
      <c r="CC162" s="69">
        <v>1</v>
      </c>
      <c r="CD162" s="69">
        <v>10</v>
      </c>
      <c r="CE162" s="69">
        <v>1</v>
      </c>
      <c r="CF162" s="69">
        <v>70116</v>
      </c>
      <c r="CG162" s="69">
        <v>0</v>
      </c>
      <c r="CH162" s="69">
        <v>0</v>
      </c>
      <c r="CI162" s="69">
        <v>1000</v>
      </c>
      <c r="CJ162" s="69">
        <v>0</v>
      </c>
      <c r="CL162" s="69">
        <v>0</v>
      </c>
      <c r="CM162" s="69">
        <v>0</v>
      </c>
      <c r="CN162" s="69">
        <v>0</v>
      </c>
      <c r="CO162" s="89">
        <v>0</v>
      </c>
      <c r="CP162" s="69">
        <v>0</v>
      </c>
      <c r="CQ162" s="69">
        <v>0</v>
      </c>
      <c r="CR162" s="69">
        <v>0</v>
      </c>
      <c r="CS162" s="69">
        <v>0</v>
      </c>
      <c r="CT162" s="69">
        <v>0</v>
      </c>
      <c r="CU162" s="69">
        <v>0</v>
      </c>
      <c r="CV162" s="69">
        <v>0</v>
      </c>
      <c r="CW162" s="69">
        <v>0</v>
      </c>
      <c r="CZ162" s="69">
        <v>0</v>
      </c>
      <c r="DA162" s="69">
        <v>0</v>
      </c>
      <c r="DB162" s="69">
        <v>150</v>
      </c>
      <c r="DC162" s="69">
        <v>0</v>
      </c>
      <c r="DD162" s="69">
        <v>0</v>
      </c>
      <c r="DE162" s="69">
        <v>0</v>
      </c>
      <c r="DF162" s="69">
        <v>0</v>
      </c>
      <c r="DG162" s="69">
        <v>1</v>
      </c>
      <c r="DI162" s="69" t="e">
        <f>INDEX(Sheet3!$E$78:$E$1130,MATCH(A162,Sheet3!$D$78:$D$1130,0))</f>
        <v>#N/A</v>
      </c>
      <c r="DJ162" s="69">
        <f t="shared" si="17"/>
        <v>0</v>
      </c>
      <c r="DK162" s="69" t="s">
        <v>668</v>
      </c>
      <c r="DL162" s="93" t="str">
        <f t="shared" si="28"/>
        <v>造成[ui.cs_blue:204*1.5]的土系伤害。</v>
      </c>
      <c r="DM162" s="69" t="s">
        <v>239</v>
      </c>
      <c r="DN162" s="69" t="str">
        <f>"造成["&amp;INDEX(Sheet5!$L$2:$L$11,MATCH(BL162,Sheet5!$J$2:$J$11,0))&amp;":"&amp;BR162&amp;"*"&amp;BS162/1000&amp;"]"&amp;INDEX(Sheet5!$I$2:$I$4,MATCH(BR162,Sheet5!$H$2:$H$4,0))&amp;"的"&amp;INDEX(Sheet5!$K$2:$K$11,MATCH(BL162,Sheet5!$J$2:$J$11,0))</f>
        <v>造成[ui.cs_blue:204*1.5]的土系伤害。</v>
      </c>
      <c r="DO162" s="69" t="e">
        <f>"造成["&amp;INDEX(Sheet5!$L$2:$L$11,MATCH(BY162,Sheet5!$J$2:$J$11,0))&amp;":"&amp;CE162&amp;"*"&amp;CF162/1000&amp;"]"&amp;INDEX(Sheet5!$I$2:$I$4,MATCH(CE162,Sheet5!$H$2:$H$4,0))&amp;"的"&amp;INDEX(Sheet5!$K$2:$K$11,MATCH(BY162,Sheet5!$J$2:$J$11,0))</f>
        <v>#N/A</v>
      </c>
      <c r="DP162" s="69"/>
      <c r="DQ162" s="69"/>
      <c r="DR162" s="69" t="e">
        <f t="shared" si="10"/>
        <v>#N/A</v>
      </c>
      <c r="DS162" s="90">
        <f>MATCH(A162,Sheet5!D:D,0)</f>
        <v>686</v>
      </c>
      <c r="DT162" s="94" t="e">
        <f>MATCH(A162,Sheet5!F:F,0)</f>
        <v>#N/A</v>
      </c>
      <c r="DU162" s="69" t="e">
        <f>"["&amp;INDEX(Sheet5!$L$2:$L$11,MATCH(CD162,Sheet5!$J$2:$J$11,0))&amp;":"&amp;CJ162&amp;"*"&amp;CK162/1000&amp;"]"&amp;INDEX(Sheet5!$I$2:$I$4,MATCH(CJ162,Sheet5!$H$2:$H$4,0))</f>
        <v>#N/A</v>
      </c>
      <c r="DV162" s="69">
        <v>0</v>
      </c>
      <c r="DW162" s="69">
        <v>0</v>
      </c>
      <c r="DX162" s="69">
        <v>0</v>
      </c>
      <c r="DY162" s="69">
        <v>0</v>
      </c>
    </row>
    <row r="163" spans="1:129" ht="28.5">
      <c r="A163" s="69">
        <v>20216</v>
      </c>
      <c r="B163" s="69">
        <v>19010</v>
      </c>
      <c r="C163" s="69">
        <v>1</v>
      </c>
      <c r="D163" s="78" t="s">
        <v>669</v>
      </c>
      <c r="E163" s="78" t="s">
        <v>670</v>
      </c>
      <c r="F163" s="69">
        <v>0</v>
      </c>
      <c r="G163" s="69">
        <v>1</v>
      </c>
      <c r="H163" s="69" t="s">
        <v>582</v>
      </c>
      <c r="I163" s="69">
        <v>150</v>
      </c>
      <c r="J163" s="69">
        <v>450</v>
      </c>
      <c r="K163" s="69">
        <v>0</v>
      </c>
      <c r="M163" s="69">
        <v>457</v>
      </c>
      <c r="N163" s="69" t="s">
        <v>583</v>
      </c>
      <c r="O163" s="69">
        <v>0</v>
      </c>
      <c r="P163" s="69">
        <v>1</v>
      </c>
      <c r="Q163" s="69">
        <v>1</v>
      </c>
      <c r="R163" s="69">
        <v>1</v>
      </c>
      <c r="S163" s="69">
        <v>0</v>
      </c>
      <c r="T163" s="69">
        <v>0</v>
      </c>
      <c r="U163" s="69">
        <v>0</v>
      </c>
      <c r="V163" s="69">
        <v>0</v>
      </c>
      <c r="W163" s="69">
        <v>0</v>
      </c>
      <c r="X163" s="69">
        <v>0</v>
      </c>
      <c r="Y163" s="69">
        <v>0</v>
      </c>
      <c r="Z163" s="69">
        <v>500</v>
      </c>
      <c r="AA163" s="69">
        <v>2</v>
      </c>
      <c r="AB163" s="69">
        <v>31</v>
      </c>
      <c r="AC163" s="69">
        <v>0</v>
      </c>
      <c r="AD163" s="69">
        <v>0</v>
      </c>
      <c r="AE163" s="69">
        <v>0</v>
      </c>
      <c r="AF163" s="69">
        <v>20</v>
      </c>
      <c r="AG163" s="69">
        <v>0</v>
      </c>
      <c r="AH163" s="69">
        <v>7</v>
      </c>
      <c r="AI163" s="69">
        <v>0</v>
      </c>
      <c r="AJ163" s="69">
        <v>3</v>
      </c>
      <c r="AK163" s="69">
        <v>0</v>
      </c>
      <c r="AL163" s="69">
        <v>0</v>
      </c>
      <c r="AM163" s="69">
        <v>1</v>
      </c>
      <c r="AN163" s="69">
        <v>1</v>
      </c>
      <c r="AO163" s="69">
        <v>0</v>
      </c>
      <c r="AP163" s="69">
        <v>0</v>
      </c>
      <c r="AQ163" s="84">
        <v>0</v>
      </c>
      <c r="AR163" s="69">
        <v>0</v>
      </c>
      <c r="AS163" s="69">
        <v>0</v>
      </c>
      <c r="AT163" s="69">
        <v>0</v>
      </c>
      <c r="AU163" s="69">
        <v>0</v>
      </c>
      <c r="AV163" s="69">
        <v>0</v>
      </c>
      <c r="AW163" s="69">
        <v>0</v>
      </c>
      <c r="AX163" s="69">
        <v>0</v>
      </c>
      <c r="AY163" s="69">
        <v>0</v>
      </c>
      <c r="AZ163" s="69">
        <v>0</v>
      </c>
      <c r="BA163" s="69">
        <v>1</v>
      </c>
      <c r="BB163" s="69">
        <v>-1</v>
      </c>
      <c r="BC163" s="69">
        <v>0</v>
      </c>
      <c r="BD163" s="69">
        <v>0</v>
      </c>
      <c r="BE163" s="69">
        <v>0</v>
      </c>
      <c r="BF163" s="69">
        <v>0</v>
      </c>
      <c r="BG163" s="69">
        <v>0</v>
      </c>
      <c r="BH163" s="69">
        <v>0</v>
      </c>
      <c r="BI163" s="69" t="s">
        <v>584</v>
      </c>
      <c r="BK163" s="69">
        <v>3</v>
      </c>
      <c r="BL163" s="69">
        <v>3</v>
      </c>
      <c r="BM163" s="69">
        <v>2</v>
      </c>
      <c r="BN163" s="69">
        <v>31</v>
      </c>
      <c r="BO163" s="89">
        <v>0</v>
      </c>
      <c r="BP163" s="69">
        <v>1</v>
      </c>
      <c r="BQ163" s="69">
        <v>1</v>
      </c>
      <c r="BR163" s="69">
        <v>204</v>
      </c>
      <c r="BS163" s="69">
        <v>640</v>
      </c>
      <c r="BT163" s="69">
        <v>0</v>
      </c>
      <c r="BU163" s="69">
        <v>0</v>
      </c>
      <c r="BV163" s="69">
        <v>1000</v>
      </c>
      <c r="BW163" s="69">
        <v>450</v>
      </c>
      <c r="BY163" s="69">
        <v>10</v>
      </c>
      <c r="BZ163" s="69">
        <v>2</v>
      </c>
      <c r="CA163" s="69">
        <v>31</v>
      </c>
      <c r="CB163" s="89">
        <v>0</v>
      </c>
      <c r="CC163" s="69">
        <v>0</v>
      </c>
      <c r="CD163" s="69">
        <v>1</v>
      </c>
      <c r="CE163" s="69">
        <v>1</v>
      </c>
      <c r="CF163" s="69">
        <v>70116</v>
      </c>
      <c r="CG163" s="69">
        <v>0</v>
      </c>
      <c r="CH163" s="69">
        <v>0</v>
      </c>
      <c r="CI163" s="69">
        <v>1000</v>
      </c>
      <c r="CJ163" s="69">
        <v>0</v>
      </c>
      <c r="CL163" s="69">
        <v>0</v>
      </c>
      <c r="CM163" s="69">
        <v>0</v>
      </c>
      <c r="CN163" s="69">
        <v>0</v>
      </c>
      <c r="CO163" s="89">
        <v>0</v>
      </c>
      <c r="CP163" s="69">
        <v>0</v>
      </c>
      <c r="CQ163" s="69">
        <v>0</v>
      </c>
      <c r="CR163" s="69">
        <v>0</v>
      </c>
      <c r="CS163" s="69">
        <v>0</v>
      </c>
      <c r="CT163" s="69">
        <v>0</v>
      </c>
      <c r="CU163" s="69">
        <v>0</v>
      </c>
      <c r="CV163" s="69">
        <v>0</v>
      </c>
      <c r="CW163" s="69">
        <v>0</v>
      </c>
      <c r="CZ163" s="69">
        <v>0</v>
      </c>
      <c r="DA163" s="69">
        <v>0</v>
      </c>
      <c r="DB163" s="69">
        <v>0</v>
      </c>
      <c r="DC163" s="69">
        <v>0</v>
      </c>
      <c r="DD163" s="69">
        <v>0</v>
      </c>
      <c r="DE163" s="69">
        <v>0</v>
      </c>
      <c r="DF163" s="69">
        <v>0</v>
      </c>
      <c r="DG163" s="69">
        <v>1</v>
      </c>
      <c r="DI163" s="69" t="e">
        <f>INDEX(Sheet3!$E$78:$E$1130,MATCH(A163,Sheet3!$D$78:$D$1130,0))</f>
        <v>#N/A</v>
      </c>
      <c r="DJ163" s="69">
        <f t="shared" si="17"/>
        <v>0</v>
      </c>
      <c r="DK163" s="69" t="s">
        <v>585</v>
      </c>
      <c r="DL163" s="93" t="str">
        <f t="shared" si="28"/>
        <v>对周围目标造成[ui.cs_blue:204*0.64]的火系伤害。</v>
      </c>
      <c r="DM163" s="74" t="s">
        <v>671</v>
      </c>
      <c r="DN163" s="69" t="str">
        <f>"造成["&amp;INDEX(Sheet5!$L$2:$L$11,MATCH(BL163,Sheet5!$J$2:$J$11,0))&amp;":"&amp;BR163&amp;"*"&amp;BS163/1000&amp;"]"&amp;INDEX(Sheet5!$I$2:$I$4,MATCH(BR163,Sheet5!$H$2:$H$4,0))&amp;"的"&amp;INDEX(Sheet5!$K$2:$K$11,MATCH(BL163,Sheet5!$J$2:$J$11,0))</f>
        <v>造成[ui.cs_blue:204*0.64]的火系伤害。</v>
      </c>
      <c r="DO163" s="69" t="e">
        <f>"造成["&amp;INDEX(Sheet5!$L$2:$L$11,MATCH(BY163,Sheet5!$J$2:$J$11,0))&amp;":"&amp;CE163&amp;"*"&amp;CF163/1000&amp;"]"&amp;INDEX(Sheet5!$I$2:$I$4,MATCH(CE163,Sheet5!$H$2:$H$4,0))&amp;"的"&amp;INDEX(Sheet5!$K$2:$K$11,MATCH(BY163,Sheet5!$J$2:$J$11,0))</f>
        <v>#N/A</v>
      </c>
      <c r="DP163" s="69"/>
      <c r="DQ163" s="69"/>
      <c r="DR163" s="69" t="e">
        <f t="shared" si="10"/>
        <v>#N/A</v>
      </c>
      <c r="DS163" s="90">
        <f>MATCH(A163,Sheet5!D:D,0)</f>
        <v>688</v>
      </c>
      <c r="DT163" s="94" t="e">
        <f>MATCH(A163,Sheet5!F:F,0)</f>
        <v>#N/A</v>
      </c>
      <c r="DU163" s="69" t="e">
        <f>"["&amp;INDEX(Sheet5!$L$2:$L$11,MATCH(CD163,Sheet5!$J$2:$J$11,0))&amp;":"&amp;CJ163&amp;"*"&amp;CK163/1000&amp;"]"&amp;INDEX(Sheet5!$I$2:$I$4,MATCH(CJ163,Sheet5!$H$2:$H$4,0))</f>
        <v>#N/A</v>
      </c>
      <c r="DV163" s="69">
        <v>0</v>
      </c>
      <c r="DW163" s="69">
        <v>0</v>
      </c>
      <c r="DX163" s="69">
        <v>0</v>
      </c>
      <c r="DY163" s="69">
        <v>0</v>
      </c>
    </row>
    <row r="164" spans="1:129" ht="14.25">
      <c r="A164" s="69">
        <v>20217</v>
      </c>
      <c r="B164" s="69">
        <v>0</v>
      </c>
      <c r="C164" s="69">
        <v>1</v>
      </c>
      <c r="D164" s="78" t="s">
        <v>672</v>
      </c>
      <c r="E164" s="78"/>
      <c r="F164" s="69" t="s">
        <v>387</v>
      </c>
      <c r="G164" s="69">
        <v>0</v>
      </c>
      <c r="H164" s="69" t="s">
        <v>388</v>
      </c>
      <c r="I164" s="69">
        <v>462</v>
      </c>
      <c r="J164" s="69">
        <v>462</v>
      </c>
      <c r="K164" s="69">
        <v>1000</v>
      </c>
      <c r="L164" s="69" t="s">
        <v>389</v>
      </c>
      <c r="M164" s="69">
        <v>0</v>
      </c>
      <c r="N164" s="69" t="s">
        <v>390</v>
      </c>
      <c r="O164" s="69">
        <v>0</v>
      </c>
      <c r="P164" s="69">
        <v>3</v>
      </c>
      <c r="Q164" s="69">
        <v>1</v>
      </c>
      <c r="R164" s="69">
        <v>1</v>
      </c>
      <c r="S164" s="69">
        <v>0</v>
      </c>
      <c r="T164" s="69">
        <v>0</v>
      </c>
      <c r="U164" s="69">
        <v>0</v>
      </c>
      <c r="V164" s="69">
        <v>0</v>
      </c>
      <c r="W164" s="69">
        <v>0</v>
      </c>
      <c r="X164" s="69">
        <v>0</v>
      </c>
      <c r="Y164" s="69">
        <v>0</v>
      </c>
      <c r="Z164" s="69">
        <v>1000</v>
      </c>
      <c r="AA164" s="69">
        <v>2</v>
      </c>
      <c r="AB164" s="69">
        <v>31</v>
      </c>
      <c r="AC164" s="69">
        <v>0</v>
      </c>
      <c r="AD164" s="69">
        <v>0</v>
      </c>
      <c r="AE164" s="69">
        <v>0</v>
      </c>
      <c r="AF164" s="69">
        <v>1</v>
      </c>
      <c r="AG164" s="69">
        <v>0</v>
      </c>
      <c r="AH164" s="69">
        <v>9</v>
      </c>
      <c r="AI164" s="69">
        <v>415</v>
      </c>
      <c r="AJ164" s="69">
        <v>3</v>
      </c>
      <c r="AK164" s="69">
        <v>0</v>
      </c>
      <c r="AL164" s="69">
        <v>0</v>
      </c>
      <c r="AM164" s="69">
        <v>1</v>
      </c>
      <c r="AN164" s="69">
        <v>1</v>
      </c>
      <c r="AO164" s="69">
        <v>1</v>
      </c>
      <c r="AP164" s="69">
        <v>0.5</v>
      </c>
      <c r="AQ164" s="84">
        <v>15</v>
      </c>
      <c r="AR164" s="69">
        <v>0.85</v>
      </c>
      <c r="AS164" s="69">
        <v>0</v>
      </c>
      <c r="AT164" s="69">
        <v>0</v>
      </c>
      <c r="AU164" s="69">
        <v>0</v>
      </c>
      <c r="AV164" s="69">
        <v>0</v>
      </c>
      <c r="AW164" s="69">
        <v>0</v>
      </c>
      <c r="AX164" s="69">
        <v>0</v>
      </c>
      <c r="AY164" s="69">
        <v>0</v>
      </c>
      <c r="AZ164" s="69">
        <v>0</v>
      </c>
      <c r="BA164" s="69">
        <v>0</v>
      </c>
      <c r="BB164" s="69">
        <v>0</v>
      </c>
      <c r="BC164" s="69">
        <v>0</v>
      </c>
      <c r="BD164" s="69">
        <v>0</v>
      </c>
      <c r="BE164" s="69">
        <v>0</v>
      </c>
      <c r="BF164" s="69">
        <v>0</v>
      </c>
      <c r="BG164" s="69">
        <v>0</v>
      </c>
      <c r="BH164" s="69">
        <v>0</v>
      </c>
      <c r="BK164" s="69">
        <v>3</v>
      </c>
      <c r="BL164" s="69">
        <v>2</v>
      </c>
      <c r="BM164" s="69">
        <v>2</v>
      </c>
      <c r="BN164" s="69">
        <v>31</v>
      </c>
      <c r="BO164" s="89">
        <v>0</v>
      </c>
      <c r="BP164" s="69">
        <v>1</v>
      </c>
      <c r="BQ164" s="69">
        <v>1</v>
      </c>
      <c r="BR164" s="69">
        <v>203</v>
      </c>
      <c r="BS164" s="69">
        <v>600</v>
      </c>
      <c r="BT164" s="69">
        <v>0</v>
      </c>
      <c r="BU164" s="69">
        <v>0</v>
      </c>
      <c r="BV164" s="69">
        <v>1000</v>
      </c>
      <c r="BW164" s="69">
        <v>28</v>
      </c>
      <c r="BX164" s="69" t="s">
        <v>391</v>
      </c>
      <c r="BY164" s="69">
        <v>0</v>
      </c>
      <c r="BZ164" s="69">
        <v>0</v>
      </c>
      <c r="CA164" s="69">
        <v>31</v>
      </c>
      <c r="CB164" s="89">
        <v>0</v>
      </c>
      <c r="CC164" s="69">
        <v>0</v>
      </c>
      <c r="CD164" s="69">
        <v>0</v>
      </c>
      <c r="CE164" s="69">
        <v>0</v>
      </c>
      <c r="CF164" s="69">
        <v>0</v>
      </c>
      <c r="CG164" s="69">
        <v>0</v>
      </c>
      <c r="CH164" s="69">
        <v>0</v>
      </c>
      <c r="CI164" s="69">
        <v>0</v>
      </c>
      <c r="CJ164" s="69">
        <v>0</v>
      </c>
      <c r="CL164" s="69">
        <v>0</v>
      </c>
      <c r="CM164" s="69">
        <v>0</v>
      </c>
      <c r="CN164" s="69">
        <v>0</v>
      </c>
      <c r="CO164" s="89">
        <v>0</v>
      </c>
      <c r="CP164" s="69">
        <v>0</v>
      </c>
      <c r="CQ164" s="69">
        <v>0</v>
      </c>
      <c r="CR164" s="69">
        <v>0</v>
      </c>
      <c r="CS164" s="69">
        <v>0</v>
      </c>
      <c r="CT164" s="69">
        <v>0</v>
      </c>
      <c r="CU164" s="69">
        <v>0</v>
      </c>
      <c r="CV164" s="69">
        <v>0</v>
      </c>
      <c r="CW164" s="69">
        <v>0</v>
      </c>
      <c r="CZ164" s="69">
        <v>0</v>
      </c>
      <c r="DA164" s="69">
        <v>0</v>
      </c>
      <c r="DB164" s="69">
        <v>0</v>
      </c>
      <c r="DC164" s="69">
        <v>0</v>
      </c>
      <c r="DD164" s="69">
        <v>0</v>
      </c>
      <c r="DE164" s="69">
        <v>0</v>
      </c>
      <c r="DF164" s="69">
        <v>0</v>
      </c>
      <c r="DG164" s="69">
        <v>1</v>
      </c>
      <c r="DI164" s="69" t="e">
        <f>INDEX(Sheet3!$E$78:$E$1130,MATCH(A164,Sheet3!$D$78:$D$1130,0))</f>
        <v>#N/A</v>
      </c>
      <c r="DJ164" s="69" t="str">
        <f t="shared" si="17"/>
        <v>skill_icons.ps_magic_boomerang</v>
      </c>
      <c r="DK164" s="69" t="s">
        <v>673</v>
      </c>
      <c r="DL164" s="69"/>
      <c r="DM164" s="69" t="s">
        <v>239</v>
      </c>
      <c r="DN164" s="69" t="str">
        <f>"造成["&amp;INDEX(Sheet5!$L$2:$L$11,MATCH(BL164,Sheet5!$J$2:$J$11,0))&amp;":"&amp;BR164&amp;"*"&amp;BS164/1000&amp;"]"&amp;INDEX(Sheet5!$I$2:$I$4,MATCH(BR164,Sheet5!$H$2:$H$4,0))&amp;"的"&amp;INDEX(Sheet5!$K$2:$K$11,MATCH(BL164,Sheet5!$J$2:$J$11,0))</f>
        <v>造成[ui.cs_orange:203*0.6]的物理伤害。</v>
      </c>
      <c r="DO164" s="69"/>
      <c r="DP164" s="69"/>
      <c r="DQ164" s="69"/>
      <c r="DR164" s="69" t="e">
        <f t="shared" si="10"/>
        <v>#N/A</v>
      </c>
      <c r="DS164" s="90">
        <f>MATCH(A164,Sheet5!D:D,0)</f>
        <v>973</v>
      </c>
      <c r="DT164" s="94" t="e">
        <f>MATCH(A164,Sheet5!F:F,0)</f>
        <v>#N/A</v>
      </c>
      <c r="DU164" s="69">
        <v>0</v>
      </c>
      <c r="DV164" s="69">
        <v>0</v>
      </c>
      <c r="DW164" s="69">
        <v>0</v>
      </c>
      <c r="DX164" s="69">
        <v>0</v>
      </c>
      <c r="DY164" s="69">
        <v>0</v>
      </c>
    </row>
    <row r="165" spans="1:129" ht="14.25">
      <c r="A165" s="69">
        <v>20218</v>
      </c>
      <c r="B165" s="69">
        <v>0</v>
      </c>
      <c r="C165" s="69">
        <v>1</v>
      </c>
      <c r="D165" s="78" t="s">
        <v>674</v>
      </c>
      <c r="E165" s="78"/>
      <c r="F165" s="69" t="s">
        <v>387</v>
      </c>
      <c r="G165" s="69">
        <v>0</v>
      </c>
      <c r="H165" s="69" t="s">
        <v>388</v>
      </c>
      <c r="I165" s="69">
        <v>462</v>
      </c>
      <c r="J165" s="69">
        <v>462</v>
      </c>
      <c r="K165" s="69">
        <v>1000</v>
      </c>
      <c r="L165" s="69" t="s">
        <v>389</v>
      </c>
      <c r="M165" s="69">
        <v>0</v>
      </c>
      <c r="O165" s="69">
        <v>0</v>
      </c>
      <c r="P165" s="69">
        <v>3</v>
      </c>
      <c r="Q165" s="69">
        <v>1</v>
      </c>
      <c r="R165" s="69">
        <f t="shared" ref="R165:R171" si="30">IF(S165&gt;0,2,1)</f>
        <v>1</v>
      </c>
      <c r="S165" s="69">
        <v>0</v>
      </c>
      <c r="T165" s="69">
        <v>0</v>
      </c>
      <c r="U165" s="69">
        <v>0</v>
      </c>
      <c r="V165" s="69">
        <v>0</v>
      </c>
      <c r="W165" s="69">
        <v>0</v>
      </c>
      <c r="X165" s="69">
        <v>0</v>
      </c>
      <c r="Y165" s="69">
        <v>0</v>
      </c>
      <c r="Z165" s="69">
        <v>1000</v>
      </c>
      <c r="AA165" s="69">
        <v>2</v>
      </c>
      <c r="AB165" s="69">
        <v>31</v>
      </c>
      <c r="AC165" s="69">
        <v>0</v>
      </c>
      <c r="AD165" s="69">
        <v>0</v>
      </c>
      <c r="AE165" s="69">
        <v>0</v>
      </c>
      <c r="AF165" s="69">
        <v>1</v>
      </c>
      <c r="AG165" s="69">
        <v>0</v>
      </c>
      <c r="AH165" s="69">
        <v>9</v>
      </c>
      <c r="AI165" s="69">
        <v>416</v>
      </c>
      <c r="AJ165" s="69">
        <v>3</v>
      </c>
      <c r="AK165" s="69">
        <v>0</v>
      </c>
      <c r="AL165" s="69">
        <v>0</v>
      </c>
      <c r="AM165" s="69">
        <v>1</v>
      </c>
      <c r="AN165" s="69">
        <v>1</v>
      </c>
      <c r="AO165" s="69">
        <v>1</v>
      </c>
      <c r="AP165" s="69">
        <v>0.5</v>
      </c>
      <c r="AQ165" s="84">
        <v>15</v>
      </c>
      <c r="AR165" s="69">
        <v>0.85</v>
      </c>
      <c r="AS165" s="69">
        <v>0</v>
      </c>
      <c r="AT165" s="69">
        <v>0</v>
      </c>
      <c r="AU165" s="69">
        <v>0</v>
      </c>
      <c r="AV165" s="69">
        <v>0</v>
      </c>
      <c r="AW165" s="69">
        <v>0</v>
      </c>
      <c r="AX165" s="69">
        <v>0</v>
      </c>
      <c r="AY165" s="69">
        <v>0</v>
      </c>
      <c r="AZ165" s="69">
        <v>0</v>
      </c>
      <c r="BA165" s="69">
        <v>0</v>
      </c>
      <c r="BB165" s="69">
        <v>0</v>
      </c>
      <c r="BC165" s="69">
        <v>0</v>
      </c>
      <c r="BD165" s="69">
        <v>0</v>
      </c>
      <c r="BE165" s="69">
        <v>0</v>
      </c>
      <c r="BF165" s="69">
        <v>0</v>
      </c>
      <c r="BG165" s="69">
        <v>0</v>
      </c>
      <c r="BH165" s="69">
        <v>0</v>
      </c>
      <c r="BK165" s="69">
        <v>3</v>
      </c>
      <c r="BL165" s="69">
        <v>2</v>
      </c>
      <c r="BM165" s="69">
        <v>2</v>
      </c>
      <c r="BN165" s="69">
        <v>31</v>
      </c>
      <c r="BO165" s="89">
        <v>0</v>
      </c>
      <c r="BP165" s="69">
        <v>1</v>
      </c>
      <c r="BQ165" s="69">
        <v>1</v>
      </c>
      <c r="BR165" s="69">
        <v>203</v>
      </c>
      <c r="BS165" s="69">
        <v>600</v>
      </c>
      <c r="BT165" s="69">
        <v>0</v>
      </c>
      <c r="BU165" s="69">
        <v>0</v>
      </c>
      <c r="BV165" s="69">
        <v>1000</v>
      </c>
      <c r="BW165" s="69">
        <v>28</v>
      </c>
      <c r="BY165" s="69">
        <v>0</v>
      </c>
      <c r="BZ165" s="69">
        <v>0</v>
      </c>
      <c r="CA165" s="69">
        <v>31</v>
      </c>
      <c r="CB165" s="89">
        <v>0</v>
      </c>
      <c r="CC165" s="69">
        <v>0</v>
      </c>
      <c r="CD165" s="69">
        <v>0</v>
      </c>
      <c r="CE165" s="69">
        <v>0</v>
      </c>
      <c r="CF165" s="69">
        <v>0</v>
      </c>
      <c r="CG165" s="69">
        <v>0</v>
      </c>
      <c r="CH165" s="69">
        <v>0</v>
      </c>
      <c r="CI165" s="69">
        <v>0</v>
      </c>
      <c r="CJ165" s="69">
        <v>0</v>
      </c>
      <c r="CL165" s="69">
        <v>0</v>
      </c>
      <c r="CM165" s="69">
        <v>0</v>
      </c>
      <c r="CN165" s="69">
        <v>0</v>
      </c>
      <c r="CO165" s="89">
        <v>0</v>
      </c>
      <c r="CP165" s="69">
        <v>0</v>
      </c>
      <c r="CQ165" s="69">
        <v>0</v>
      </c>
      <c r="CR165" s="69">
        <v>0</v>
      </c>
      <c r="CS165" s="69">
        <v>0</v>
      </c>
      <c r="CT165" s="69">
        <v>0</v>
      </c>
      <c r="CU165" s="69">
        <v>0</v>
      </c>
      <c r="CV165" s="69">
        <v>0</v>
      </c>
      <c r="CW165" s="69">
        <v>0</v>
      </c>
      <c r="CZ165" s="69">
        <v>0</v>
      </c>
      <c r="DA165" s="69">
        <v>0</v>
      </c>
      <c r="DB165" s="69">
        <v>0</v>
      </c>
      <c r="DC165" s="69">
        <v>0</v>
      </c>
      <c r="DD165" s="69">
        <v>0</v>
      </c>
      <c r="DE165" s="69">
        <v>0</v>
      </c>
      <c r="DF165" s="69">
        <v>0</v>
      </c>
      <c r="DG165" s="69">
        <v>1</v>
      </c>
      <c r="DI165" s="69" t="e">
        <f>INDEX(Sheet3!$E$78:$E$1130,MATCH(A165,Sheet3!$D$78:$D$1130,0))</f>
        <v>#N/A</v>
      </c>
      <c r="DJ165" s="69" t="str">
        <f t="shared" ref="DJ165:DJ170" si="31">IFERROR(DI165,F165)</f>
        <v>skill_icons.ps_magic_boomerang</v>
      </c>
      <c r="DK165" s="69" t="s">
        <v>675</v>
      </c>
      <c r="DL165" s="69"/>
      <c r="DM165" s="80" t="s">
        <v>239</v>
      </c>
      <c r="DN165" s="69" t="str">
        <f>"造成["&amp;INDEX(Sheet5!$L$2:$L$11,MATCH(BL165,Sheet5!$J$2:$J$11,0))&amp;":"&amp;BR165&amp;"*"&amp;BS165/1000&amp;"]"&amp;INDEX(Sheet5!$I$2:$I$4,MATCH(BR165,Sheet5!$H$2:$H$4,0))&amp;"的"&amp;INDEX(Sheet5!$K$2:$K$11,MATCH(BL165,Sheet5!$J$2:$J$11,0))</f>
        <v>造成[ui.cs_orange:203*0.6]的物理伤害。</v>
      </c>
      <c r="DO165" s="107"/>
      <c r="DP165" s="107"/>
      <c r="DQ165" s="107"/>
      <c r="DR165" s="69" t="e">
        <f t="shared" si="10"/>
        <v>#N/A</v>
      </c>
      <c r="DS165" s="90">
        <f>MATCH(A165,Sheet5!D:D,0)</f>
        <v>566</v>
      </c>
      <c r="DT165" s="94" t="e">
        <f>MATCH(A165,Sheet5!F:F,0)</f>
        <v>#N/A</v>
      </c>
      <c r="DU165" s="69">
        <v>0</v>
      </c>
      <c r="DV165" s="69">
        <v>0</v>
      </c>
      <c r="DW165" s="69">
        <v>0</v>
      </c>
      <c r="DX165" s="69">
        <v>0</v>
      </c>
      <c r="DY165" s="69">
        <v>0</v>
      </c>
    </row>
    <row r="166" spans="1:129" ht="14.25">
      <c r="A166" s="69">
        <v>20219</v>
      </c>
      <c r="B166" s="69">
        <v>0</v>
      </c>
      <c r="C166" s="69">
        <v>1</v>
      </c>
      <c r="D166" s="78" t="s">
        <v>676</v>
      </c>
      <c r="E166" s="78"/>
      <c r="F166" s="69" t="s">
        <v>387</v>
      </c>
      <c r="G166" s="69">
        <v>0</v>
      </c>
      <c r="H166" s="69" t="s">
        <v>388</v>
      </c>
      <c r="I166" s="69">
        <v>462</v>
      </c>
      <c r="J166" s="69">
        <v>462</v>
      </c>
      <c r="K166" s="69">
        <v>1000</v>
      </c>
      <c r="L166" s="69" t="s">
        <v>389</v>
      </c>
      <c r="M166" s="69">
        <v>0</v>
      </c>
      <c r="N166" s="69" t="s">
        <v>390</v>
      </c>
      <c r="O166" s="69">
        <v>0</v>
      </c>
      <c r="P166" s="69">
        <v>3</v>
      </c>
      <c r="Q166" s="69">
        <v>1</v>
      </c>
      <c r="R166" s="69">
        <f t="shared" si="30"/>
        <v>1</v>
      </c>
      <c r="S166" s="69">
        <v>0</v>
      </c>
      <c r="T166" s="69">
        <v>0</v>
      </c>
      <c r="U166" s="69">
        <v>0</v>
      </c>
      <c r="V166" s="69">
        <v>0</v>
      </c>
      <c r="W166" s="69">
        <v>0</v>
      </c>
      <c r="X166" s="69">
        <v>0</v>
      </c>
      <c r="Y166" s="69">
        <v>0</v>
      </c>
      <c r="Z166" s="69">
        <v>1000</v>
      </c>
      <c r="AA166" s="69">
        <v>2</v>
      </c>
      <c r="AB166" s="69">
        <v>31</v>
      </c>
      <c r="AC166" s="69">
        <v>0</v>
      </c>
      <c r="AD166" s="69">
        <v>0</v>
      </c>
      <c r="AE166" s="69">
        <v>0</v>
      </c>
      <c r="AF166" s="69">
        <v>1</v>
      </c>
      <c r="AG166" s="69">
        <v>0</v>
      </c>
      <c r="AH166" s="69">
        <v>9</v>
      </c>
      <c r="AI166" s="69">
        <v>417</v>
      </c>
      <c r="AJ166" s="69">
        <v>3</v>
      </c>
      <c r="AK166" s="69">
        <v>0</v>
      </c>
      <c r="AL166" s="69">
        <v>0</v>
      </c>
      <c r="AM166" s="69">
        <v>1</v>
      </c>
      <c r="AN166" s="69">
        <v>1</v>
      </c>
      <c r="AO166" s="69">
        <v>1</v>
      </c>
      <c r="AP166" s="69">
        <v>0.5</v>
      </c>
      <c r="AQ166" s="84">
        <v>15</v>
      </c>
      <c r="AR166" s="69">
        <v>0.85</v>
      </c>
      <c r="AS166" s="69">
        <v>0</v>
      </c>
      <c r="AT166" s="69">
        <v>0</v>
      </c>
      <c r="AU166" s="69">
        <v>0</v>
      </c>
      <c r="AV166" s="69">
        <v>0</v>
      </c>
      <c r="AW166" s="69">
        <v>0</v>
      </c>
      <c r="AX166" s="69">
        <v>0</v>
      </c>
      <c r="AY166" s="69">
        <v>0</v>
      </c>
      <c r="AZ166" s="69">
        <v>0</v>
      </c>
      <c r="BA166" s="69">
        <v>0</v>
      </c>
      <c r="BB166" s="69">
        <v>0</v>
      </c>
      <c r="BC166" s="69">
        <v>0</v>
      </c>
      <c r="BD166" s="69">
        <v>0</v>
      </c>
      <c r="BE166" s="69">
        <v>0</v>
      </c>
      <c r="BF166" s="69">
        <v>0</v>
      </c>
      <c r="BG166" s="69">
        <v>0</v>
      </c>
      <c r="BH166" s="69">
        <v>0</v>
      </c>
      <c r="BK166" s="69">
        <v>3</v>
      </c>
      <c r="BL166" s="69">
        <v>2</v>
      </c>
      <c r="BM166" s="69">
        <v>2</v>
      </c>
      <c r="BN166" s="69">
        <v>31</v>
      </c>
      <c r="BO166" s="89">
        <v>0</v>
      </c>
      <c r="BP166" s="69">
        <v>1</v>
      </c>
      <c r="BQ166" s="69">
        <v>1</v>
      </c>
      <c r="BR166" s="69">
        <v>203</v>
      </c>
      <c r="BS166" s="69">
        <v>600</v>
      </c>
      <c r="BT166" s="69">
        <v>0</v>
      </c>
      <c r="BU166" s="69">
        <v>0</v>
      </c>
      <c r="BV166" s="69">
        <v>1000</v>
      </c>
      <c r="BW166" s="69">
        <v>28</v>
      </c>
      <c r="BX166" s="69" t="s">
        <v>391</v>
      </c>
      <c r="BY166" s="69">
        <v>0</v>
      </c>
      <c r="BZ166" s="69">
        <v>0</v>
      </c>
      <c r="CA166" s="69">
        <v>31</v>
      </c>
      <c r="CB166" s="89">
        <v>0</v>
      </c>
      <c r="CC166" s="69">
        <v>0</v>
      </c>
      <c r="CD166" s="69">
        <v>0</v>
      </c>
      <c r="CE166" s="69">
        <v>0</v>
      </c>
      <c r="CF166" s="69">
        <v>0</v>
      </c>
      <c r="CG166" s="69">
        <v>0</v>
      </c>
      <c r="CH166" s="69">
        <v>0</v>
      </c>
      <c r="CI166" s="69">
        <v>0</v>
      </c>
      <c r="CJ166" s="69">
        <v>0</v>
      </c>
      <c r="CL166" s="69">
        <v>0</v>
      </c>
      <c r="CM166" s="69">
        <v>0</v>
      </c>
      <c r="CN166" s="69">
        <v>0</v>
      </c>
      <c r="CO166" s="89">
        <v>0</v>
      </c>
      <c r="CP166" s="69">
        <v>0</v>
      </c>
      <c r="CQ166" s="69">
        <v>0</v>
      </c>
      <c r="CR166" s="69">
        <v>0</v>
      </c>
      <c r="CS166" s="69">
        <v>0</v>
      </c>
      <c r="CT166" s="69">
        <v>0</v>
      </c>
      <c r="CU166" s="69">
        <v>0</v>
      </c>
      <c r="CV166" s="69">
        <v>0</v>
      </c>
      <c r="CW166" s="69">
        <v>0</v>
      </c>
      <c r="CZ166" s="69">
        <v>0</v>
      </c>
      <c r="DA166" s="69">
        <v>0</v>
      </c>
      <c r="DB166" s="69">
        <v>0</v>
      </c>
      <c r="DC166" s="69">
        <v>0</v>
      </c>
      <c r="DD166" s="69">
        <v>0</v>
      </c>
      <c r="DE166" s="69">
        <v>0</v>
      </c>
      <c r="DF166" s="69">
        <v>0</v>
      </c>
      <c r="DG166" s="69">
        <v>1</v>
      </c>
      <c r="DI166" s="69" t="e">
        <f>INDEX(Sheet3!$E$78:$E$1130,MATCH(A166,Sheet3!$D$78:$D$1130,0))</f>
        <v>#N/A</v>
      </c>
      <c r="DJ166" s="69" t="str">
        <f t="shared" si="31"/>
        <v>skill_icons.ps_magic_boomerang</v>
      </c>
      <c r="DK166" s="69" t="s">
        <v>677</v>
      </c>
      <c r="DL166" s="69"/>
      <c r="DM166" s="80" t="s">
        <v>239</v>
      </c>
      <c r="DN166" s="69" t="str">
        <f>"造成["&amp;INDEX(Sheet5!$L$2:$L$11,MATCH(BL166,Sheet5!$J$2:$J$11,0))&amp;":"&amp;BR166&amp;"*"&amp;BS166/1000&amp;"]"&amp;INDEX(Sheet5!$I$2:$I$4,MATCH(BR166,Sheet5!$H$2:$H$4,0))&amp;"的"&amp;INDEX(Sheet5!$K$2:$K$11,MATCH(BL166,Sheet5!$J$2:$J$11,0))</f>
        <v>造成[ui.cs_orange:203*0.6]的物理伤害。</v>
      </c>
      <c r="DO166" s="107"/>
      <c r="DP166" s="107"/>
      <c r="DQ166" s="107"/>
      <c r="DR166" s="69" t="e">
        <f t="shared" si="10"/>
        <v>#N/A</v>
      </c>
      <c r="DS166" s="90">
        <f>MATCH(A166,Sheet5!D:D,0)</f>
        <v>611</v>
      </c>
      <c r="DT166" s="94" t="e">
        <f>MATCH(A166,Sheet5!F:F,0)</f>
        <v>#N/A</v>
      </c>
      <c r="DU166" s="69">
        <v>0</v>
      </c>
      <c r="DV166" s="69">
        <v>0</v>
      </c>
      <c r="DW166" s="69">
        <v>0</v>
      </c>
      <c r="DX166" s="69">
        <v>0</v>
      </c>
      <c r="DY166" s="69">
        <v>0</v>
      </c>
    </row>
    <row r="167" spans="1:129" ht="14.25">
      <c r="A167" s="69">
        <v>20220</v>
      </c>
      <c r="B167" s="69">
        <v>0</v>
      </c>
      <c r="C167" s="69">
        <v>1</v>
      </c>
      <c r="D167" s="78" t="s">
        <v>678</v>
      </c>
      <c r="E167" s="78"/>
      <c r="F167" s="69" t="s">
        <v>387</v>
      </c>
      <c r="G167" s="69">
        <v>0</v>
      </c>
      <c r="H167" s="69" t="s">
        <v>388</v>
      </c>
      <c r="I167" s="69">
        <v>462</v>
      </c>
      <c r="J167" s="69">
        <v>462</v>
      </c>
      <c r="K167" s="69">
        <v>1500</v>
      </c>
      <c r="L167" s="69" t="s">
        <v>389</v>
      </c>
      <c r="M167" s="69">
        <v>0</v>
      </c>
      <c r="N167" s="69" t="s">
        <v>390</v>
      </c>
      <c r="O167" s="69">
        <v>0</v>
      </c>
      <c r="P167" s="69">
        <v>3</v>
      </c>
      <c r="Q167" s="69">
        <v>1</v>
      </c>
      <c r="R167" s="69">
        <f t="shared" si="30"/>
        <v>1</v>
      </c>
      <c r="S167" s="69">
        <v>0</v>
      </c>
      <c r="T167" s="69">
        <v>0</v>
      </c>
      <c r="U167" s="69">
        <v>0</v>
      </c>
      <c r="V167" s="69">
        <v>0</v>
      </c>
      <c r="W167" s="69">
        <v>0</v>
      </c>
      <c r="X167" s="69">
        <v>0</v>
      </c>
      <c r="Y167" s="69">
        <v>0</v>
      </c>
      <c r="Z167" s="69">
        <v>1000</v>
      </c>
      <c r="AA167" s="69">
        <v>2</v>
      </c>
      <c r="AB167" s="69">
        <v>31</v>
      </c>
      <c r="AC167" s="69">
        <v>0</v>
      </c>
      <c r="AD167" s="69">
        <v>0</v>
      </c>
      <c r="AE167" s="69">
        <v>0</v>
      </c>
      <c r="AF167" s="69">
        <v>1</v>
      </c>
      <c r="AG167" s="69">
        <v>0</v>
      </c>
      <c r="AH167" s="69">
        <v>9</v>
      </c>
      <c r="AI167" s="69">
        <v>418</v>
      </c>
      <c r="AJ167" s="69">
        <v>3</v>
      </c>
      <c r="AK167" s="69">
        <v>0</v>
      </c>
      <c r="AL167" s="69">
        <v>0</v>
      </c>
      <c r="AM167" s="69">
        <v>1</v>
      </c>
      <c r="AN167" s="69">
        <v>1</v>
      </c>
      <c r="AO167" s="69">
        <v>1</v>
      </c>
      <c r="AP167" s="69">
        <v>0.5</v>
      </c>
      <c r="AQ167" s="84">
        <v>15</v>
      </c>
      <c r="AR167" s="69">
        <v>0.85</v>
      </c>
      <c r="AS167" s="69">
        <v>0</v>
      </c>
      <c r="AT167" s="69">
        <v>0</v>
      </c>
      <c r="AU167" s="69">
        <v>0</v>
      </c>
      <c r="AV167" s="69">
        <v>0</v>
      </c>
      <c r="AW167" s="69">
        <v>0</v>
      </c>
      <c r="AX167" s="69">
        <v>0</v>
      </c>
      <c r="AY167" s="69">
        <v>0</v>
      </c>
      <c r="AZ167" s="69">
        <v>0</v>
      </c>
      <c r="BA167" s="69">
        <v>0</v>
      </c>
      <c r="BB167" s="69">
        <v>0</v>
      </c>
      <c r="BC167" s="69">
        <v>0</v>
      </c>
      <c r="BD167" s="69">
        <v>0</v>
      </c>
      <c r="BE167" s="69">
        <v>0</v>
      </c>
      <c r="BF167" s="69">
        <v>0</v>
      </c>
      <c r="BG167" s="69">
        <v>0</v>
      </c>
      <c r="BH167" s="69">
        <v>0</v>
      </c>
      <c r="BK167" s="69">
        <v>3</v>
      </c>
      <c r="BL167" s="69">
        <v>2</v>
      </c>
      <c r="BM167" s="69">
        <v>2</v>
      </c>
      <c r="BN167" s="69">
        <v>31</v>
      </c>
      <c r="BO167" s="89">
        <v>0</v>
      </c>
      <c r="BP167" s="69">
        <v>1</v>
      </c>
      <c r="BQ167" s="69">
        <v>1</v>
      </c>
      <c r="BR167" s="69">
        <v>203</v>
      </c>
      <c r="BS167" s="69">
        <v>600</v>
      </c>
      <c r="BT167" s="69">
        <v>0</v>
      </c>
      <c r="BU167" s="69">
        <v>0</v>
      </c>
      <c r="BV167" s="69">
        <v>1000</v>
      </c>
      <c r="BW167" s="69">
        <v>28</v>
      </c>
      <c r="BX167" s="69" t="s">
        <v>391</v>
      </c>
      <c r="BY167" s="69">
        <v>0</v>
      </c>
      <c r="BZ167" s="69">
        <v>0</v>
      </c>
      <c r="CA167" s="69">
        <v>31</v>
      </c>
      <c r="CB167" s="89">
        <v>0</v>
      </c>
      <c r="CC167" s="69">
        <v>0</v>
      </c>
      <c r="CD167" s="69">
        <v>0</v>
      </c>
      <c r="CE167" s="69">
        <v>0</v>
      </c>
      <c r="CF167" s="69">
        <v>0</v>
      </c>
      <c r="CG167" s="69">
        <v>0</v>
      </c>
      <c r="CH167" s="69">
        <v>0</v>
      </c>
      <c r="CI167" s="69">
        <v>0</v>
      </c>
      <c r="CJ167" s="69">
        <v>0</v>
      </c>
      <c r="CL167" s="69">
        <v>0</v>
      </c>
      <c r="CM167" s="69">
        <v>0</v>
      </c>
      <c r="CN167" s="69">
        <v>0</v>
      </c>
      <c r="CO167" s="89">
        <v>0</v>
      </c>
      <c r="CP167" s="69">
        <v>0</v>
      </c>
      <c r="CQ167" s="69">
        <v>0</v>
      </c>
      <c r="CR167" s="69">
        <v>0</v>
      </c>
      <c r="CS167" s="69">
        <v>0</v>
      </c>
      <c r="CT167" s="69">
        <v>0</v>
      </c>
      <c r="CU167" s="69">
        <v>0</v>
      </c>
      <c r="CV167" s="69">
        <v>0</v>
      </c>
      <c r="CW167" s="69">
        <v>0</v>
      </c>
      <c r="CZ167" s="69">
        <v>0</v>
      </c>
      <c r="DA167" s="69">
        <v>0</v>
      </c>
      <c r="DB167" s="69">
        <v>0</v>
      </c>
      <c r="DC167" s="69">
        <v>0</v>
      </c>
      <c r="DD167" s="69">
        <v>0</v>
      </c>
      <c r="DE167" s="69">
        <v>0</v>
      </c>
      <c r="DF167" s="69">
        <v>0</v>
      </c>
      <c r="DG167" s="69">
        <v>1</v>
      </c>
      <c r="DI167" s="69" t="e">
        <f>INDEX(Sheet3!$E$78:$E$1130,MATCH(A167,Sheet3!$D$78:$D$1130,0))</f>
        <v>#N/A</v>
      </c>
      <c r="DJ167" s="69" t="str">
        <f t="shared" si="31"/>
        <v>skill_icons.ps_magic_boomerang</v>
      </c>
      <c r="DK167" s="69" t="s">
        <v>679</v>
      </c>
      <c r="DL167" s="69"/>
      <c r="DM167" s="80" t="s">
        <v>239</v>
      </c>
      <c r="DN167" s="69" t="str">
        <f>"造成["&amp;INDEX(Sheet5!$L$2:$L$11,MATCH(BL167,Sheet5!$J$2:$J$11,0))&amp;":"&amp;BR167&amp;"*"&amp;BS167/1000&amp;"]"&amp;INDEX(Sheet5!$I$2:$I$4,MATCH(BR167,Sheet5!$H$2:$H$4,0))&amp;"的"&amp;INDEX(Sheet5!$K$2:$K$11,MATCH(BL167,Sheet5!$J$2:$J$11,0))</f>
        <v>造成[ui.cs_orange:203*0.6]的物理伤害。</v>
      </c>
      <c r="DO167" s="107"/>
      <c r="DP167" s="107"/>
      <c r="DQ167" s="107"/>
      <c r="DR167" s="69" t="e">
        <f t="shared" si="10"/>
        <v>#N/A</v>
      </c>
      <c r="DS167" s="90">
        <f>MATCH(A167,Sheet5!D:D,0)</f>
        <v>625</v>
      </c>
      <c r="DT167" s="94" t="e">
        <f>MATCH(A167,Sheet5!F:F,0)</f>
        <v>#N/A</v>
      </c>
      <c r="DU167" s="69">
        <v>0</v>
      </c>
      <c r="DV167" s="69">
        <v>0</v>
      </c>
      <c r="DW167" s="69">
        <v>0</v>
      </c>
      <c r="DX167" s="69">
        <v>0</v>
      </c>
      <c r="DY167" s="69">
        <v>0</v>
      </c>
    </row>
    <row r="168" spans="1:129" ht="14.25">
      <c r="A168" s="69">
        <v>20221</v>
      </c>
      <c r="B168" s="69">
        <v>0</v>
      </c>
      <c r="C168" s="69">
        <v>1</v>
      </c>
      <c r="D168" s="78" t="s">
        <v>680</v>
      </c>
      <c r="E168" s="78"/>
      <c r="F168" s="69" t="s">
        <v>387</v>
      </c>
      <c r="G168" s="69">
        <v>0</v>
      </c>
      <c r="H168" s="69" t="s">
        <v>388</v>
      </c>
      <c r="I168" s="69">
        <v>462</v>
      </c>
      <c r="J168" s="69">
        <v>462</v>
      </c>
      <c r="K168" s="69">
        <v>1500</v>
      </c>
      <c r="L168" s="69" t="s">
        <v>389</v>
      </c>
      <c r="M168" s="69">
        <v>0</v>
      </c>
      <c r="N168" s="69" t="s">
        <v>390</v>
      </c>
      <c r="O168" s="69">
        <v>0</v>
      </c>
      <c r="P168" s="69">
        <v>3</v>
      </c>
      <c r="Q168" s="69">
        <v>1</v>
      </c>
      <c r="R168" s="69">
        <f t="shared" si="30"/>
        <v>1</v>
      </c>
      <c r="S168" s="69">
        <v>0</v>
      </c>
      <c r="T168" s="69">
        <v>0</v>
      </c>
      <c r="U168" s="69">
        <v>0</v>
      </c>
      <c r="V168" s="69">
        <v>0</v>
      </c>
      <c r="W168" s="69">
        <v>0</v>
      </c>
      <c r="X168" s="69">
        <v>0</v>
      </c>
      <c r="Y168" s="69">
        <v>0</v>
      </c>
      <c r="Z168" s="69">
        <v>1000</v>
      </c>
      <c r="AA168" s="69">
        <v>2</v>
      </c>
      <c r="AB168" s="69">
        <v>31</v>
      </c>
      <c r="AC168" s="69">
        <v>0</v>
      </c>
      <c r="AD168" s="69">
        <v>0</v>
      </c>
      <c r="AE168" s="69">
        <v>0</v>
      </c>
      <c r="AF168" s="69">
        <v>1</v>
      </c>
      <c r="AG168" s="69">
        <v>0</v>
      </c>
      <c r="AH168" s="69">
        <v>9</v>
      </c>
      <c r="AI168" s="69">
        <v>419</v>
      </c>
      <c r="AJ168" s="69">
        <v>3</v>
      </c>
      <c r="AK168" s="69">
        <v>0</v>
      </c>
      <c r="AL168" s="69">
        <v>0</v>
      </c>
      <c r="AM168" s="69">
        <v>1</v>
      </c>
      <c r="AN168" s="69">
        <v>1</v>
      </c>
      <c r="AO168" s="69">
        <v>1</v>
      </c>
      <c r="AP168" s="69">
        <v>0.5</v>
      </c>
      <c r="AQ168" s="84">
        <v>15</v>
      </c>
      <c r="AR168" s="69">
        <v>0.85</v>
      </c>
      <c r="AS168" s="69">
        <v>0</v>
      </c>
      <c r="AT168" s="69">
        <v>0</v>
      </c>
      <c r="AU168" s="69">
        <v>0</v>
      </c>
      <c r="AV168" s="69">
        <v>0</v>
      </c>
      <c r="AW168" s="69">
        <v>0</v>
      </c>
      <c r="AX168" s="69">
        <v>0</v>
      </c>
      <c r="AY168" s="69">
        <v>0</v>
      </c>
      <c r="AZ168" s="69">
        <v>0</v>
      </c>
      <c r="BA168" s="69">
        <v>0</v>
      </c>
      <c r="BB168" s="69">
        <v>0</v>
      </c>
      <c r="BC168" s="69">
        <v>0</v>
      </c>
      <c r="BD168" s="69">
        <v>0</v>
      </c>
      <c r="BE168" s="69">
        <v>0</v>
      </c>
      <c r="BF168" s="69">
        <v>0</v>
      </c>
      <c r="BG168" s="69">
        <v>0</v>
      </c>
      <c r="BH168" s="69">
        <v>0</v>
      </c>
      <c r="BK168" s="69">
        <v>3</v>
      </c>
      <c r="BL168" s="69">
        <v>2</v>
      </c>
      <c r="BM168" s="69">
        <v>2</v>
      </c>
      <c r="BN168" s="69">
        <v>31</v>
      </c>
      <c r="BO168" s="89">
        <v>0</v>
      </c>
      <c r="BP168" s="69">
        <v>1</v>
      </c>
      <c r="BQ168" s="69">
        <v>1</v>
      </c>
      <c r="BR168" s="69">
        <v>203</v>
      </c>
      <c r="BS168" s="69">
        <v>600</v>
      </c>
      <c r="BT168" s="69">
        <v>0</v>
      </c>
      <c r="BU168" s="69">
        <v>0</v>
      </c>
      <c r="BV168" s="69">
        <v>1000</v>
      </c>
      <c r="BW168" s="69">
        <v>28</v>
      </c>
      <c r="BX168" s="69" t="s">
        <v>391</v>
      </c>
      <c r="BY168" s="69">
        <v>0</v>
      </c>
      <c r="BZ168" s="69">
        <v>0</v>
      </c>
      <c r="CA168" s="69">
        <v>31</v>
      </c>
      <c r="CB168" s="89">
        <v>0</v>
      </c>
      <c r="CC168" s="69">
        <v>0</v>
      </c>
      <c r="CD168" s="69">
        <v>0</v>
      </c>
      <c r="CE168" s="69">
        <v>0</v>
      </c>
      <c r="CF168" s="69">
        <v>0</v>
      </c>
      <c r="CG168" s="69">
        <v>0</v>
      </c>
      <c r="CH168" s="69">
        <v>0</v>
      </c>
      <c r="CI168" s="69">
        <v>0</v>
      </c>
      <c r="CJ168" s="69">
        <v>0</v>
      </c>
      <c r="CL168" s="69">
        <v>0</v>
      </c>
      <c r="CM168" s="69">
        <v>0</v>
      </c>
      <c r="CN168" s="69">
        <v>0</v>
      </c>
      <c r="CO168" s="89">
        <v>0</v>
      </c>
      <c r="CP168" s="69">
        <v>0</v>
      </c>
      <c r="CQ168" s="69">
        <v>0</v>
      </c>
      <c r="CR168" s="69">
        <v>0</v>
      </c>
      <c r="CS168" s="69">
        <v>0</v>
      </c>
      <c r="CT168" s="69">
        <v>0</v>
      </c>
      <c r="CU168" s="69">
        <v>0</v>
      </c>
      <c r="CV168" s="69">
        <v>0</v>
      </c>
      <c r="CW168" s="69">
        <v>0</v>
      </c>
      <c r="CZ168" s="69">
        <v>0</v>
      </c>
      <c r="DA168" s="69">
        <v>0</v>
      </c>
      <c r="DB168" s="69">
        <v>0</v>
      </c>
      <c r="DC168" s="69">
        <v>0</v>
      </c>
      <c r="DD168" s="69">
        <v>0</v>
      </c>
      <c r="DE168" s="69">
        <v>0</v>
      </c>
      <c r="DF168" s="69">
        <v>0</v>
      </c>
      <c r="DG168" s="69">
        <v>1</v>
      </c>
      <c r="DI168" s="69" t="e">
        <f>INDEX(Sheet3!$E$78:$E$1130,MATCH(A168,Sheet3!$D$78:$D$1130,0))</f>
        <v>#N/A</v>
      </c>
      <c r="DJ168" s="69" t="str">
        <f t="shared" si="31"/>
        <v>skill_icons.ps_magic_boomerang</v>
      </c>
      <c r="DK168" s="69" t="s">
        <v>681</v>
      </c>
      <c r="DL168" s="69"/>
      <c r="DM168" s="80" t="s">
        <v>239</v>
      </c>
      <c r="DN168" s="69" t="str">
        <f>"造成["&amp;INDEX(Sheet5!$L$2:$L$11,MATCH(BL168,Sheet5!$J$2:$J$11,0))&amp;":"&amp;BR168&amp;"*"&amp;BS168/1000&amp;"]"&amp;INDEX(Sheet5!$I$2:$I$4,MATCH(BR168,Sheet5!$H$2:$H$4,0))&amp;"的"&amp;INDEX(Sheet5!$K$2:$K$11,MATCH(BL168,Sheet5!$J$2:$J$11,0))</f>
        <v>造成[ui.cs_orange:203*0.6]的物理伤害。</v>
      </c>
      <c r="DO168" s="107"/>
      <c r="DP168" s="107"/>
      <c r="DQ168" s="107"/>
      <c r="DR168" s="69" t="e">
        <f t="shared" si="10"/>
        <v>#N/A</v>
      </c>
      <c r="DS168" s="90">
        <f>MATCH(A168,Sheet5!D:D,0)</f>
        <v>654</v>
      </c>
      <c r="DT168" s="94" t="e">
        <f>MATCH(A168,Sheet5!F:F,0)</f>
        <v>#N/A</v>
      </c>
      <c r="DU168" s="69">
        <v>0</v>
      </c>
      <c r="DV168" s="69">
        <v>0</v>
      </c>
      <c r="DW168" s="69">
        <v>0</v>
      </c>
      <c r="DX168" s="69">
        <v>0</v>
      </c>
      <c r="DY168" s="69">
        <v>0</v>
      </c>
    </row>
    <row r="169" spans="1:129" ht="14.25">
      <c r="A169" s="84">
        <v>20222</v>
      </c>
      <c r="B169" s="84">
        <v>0</v>
      </c>
      <c r="C169" s="84">
        <v>1</v>
      </c>
      <c r="D169" s="98" t="s">
        <v>608</v>
      </c>
      <c r="E169" s="98"/>
      <c r="F169" s="84" t="s">
        <v>387</v>
      </c>
      <c r="G169" s="84">
        <v>0</v>
      </c>
      <c r="H169" s="84" t="s">
        <v>388</v>
      </c>
      <c r="I169" s="84">
        <v>462</v>
      </c>
      <c r="J169" s="84">
        <v>462</v>
      </c>
      <c r="K169" s="84">
        <v>1000</v>
      </c>
      <c r="L169" s="84" t="s">
        <v>389</v>
      </c>
      <c r="M169" s="84">
        <v>0</v>
      </c>
      <c r="N169" s="84" t="s">
        <v>390</v>
      </c>
      <c r="O169" s="84">
        <v>0</v>
      </c>
      <c r="P169" s="84">
        <v>36</v>
      </c>
      <c r="Q169" s="84">
        <v>1</v>
      </c>
      <c r="R169" s="84">
        <f t="shared" si="30"/>
        <v>1</v>
      </c>
      <c r="S169" s="84">
        <v>0</v>
      </c>
      <c r="T169" s="84">
        <v>0</v>
      </c>
      <c r="U169" s="84">
        <v>0</v>
      </c>
      <c r="V169" s="84">
        <v>0</v>
      </c>
      <c r="W169" s="84">
        <v>0</v>
      </c>
      <c r="X169" s="84">
        <v>0</v>
      </c>
      <c r="Y169" s="84">
        <v>0</v>
      </c>
      <c r="Z169" s="84">
        <v>1000</v>
      </c>
      <c r="AA169" s="84">
        <v>2</v>
      </c>
      <c r="AB169" s="84">
        <v>31</v>
      </c>
      <c r="AC169" s="84">
        <v>0</v>
      </c>
      <c r="AD169" s="84">
        <v>0</v>
      </c>
      <c r="AE169" s="84">
        <v>0</v>
      </c>
      <c r="AF169" s="84">
        <v>1</v>
      </c>
      <c r="AG169" s="84">
        <v>0</v>
      </c>
      <c r="AH169" s="84">
        <v>9</v>
      </c>
      <c r="AI169" s="84">
        <v>420</v>
      </c>
      <c r="AJ169" s="84">
        <v>3</v>
      </c>
      <c r="AK169" s="84">
        <v>0</v>
      </c>
      <c r="AL169" s="84">
        <v>0</v>
      </c>
      <c r="AM169" s="84">
        <v>3</v>
      </c>
      <c r="AN169" s="84">
        <v>3</v>
      </c>
      <c r="AO169" s="84">
        <v>1</v>
      </c>
      <c r="AP169" s="84">
        <v>0.5</v>
      </c>
      <c r="AQ169" s="84">
        <v>6</v>
      </c>
      <c r="AR169" s="84">
        <v>1.3</v>
      </c>
      <c r="AS169" s="84">
        <v>0</v>
      </c>
      <c r="AT169" s="84">
        <v>0</v>
      </c>
      <c r="AU169" s="84">
        <v>0</v>
      </c>
      <c r="AV169" s="84">
        <v>0</v>
      </c>
      <c r="AW169" s="84">
        <v>0</v>
      </c>
      <c r="AX169" s="84">
        <v>0</v>
      </c>
      <c r="AY169" s="84">
        <v>0</v>
      </c>
      <c r="AZ169" s="84">
        <v>0</v>
      </c>
      <c r="BA169" s="84">
        <v>0</v>
      </c>
      <c r="BB169" s="84">
        <v>0</v>
      </c>
      <c r="BC169" s="84">
        <v>0</v>
      </c>
      <c r="BD169" s="84">
        <v>15</v>
      </c>
      <c r="BE169" s="84">
        <v>3</v>
      </c>
      <c r="BF169" s="84">
        <v>2</v>
      </c>
      <c r="BG169" s="84">
        <v>0</v>
      </c>
      <c r="BH169" s="84">
        <v>0</v>
      </c>
      <c r="BI169" s="55" t="s">
        <v>682</v>
      </c>
      <c r="BK169" s="84">
        <v>3</v>
      </c>
      <c r="BL169" s="84">
        <v>16</v>
      </c>
      <c r="BM169" s="84">
        <v>2</v>
      </c>
      <c r="BN169" s="84">
        <v>1</v>
      </c>
      <c r="BO169" s="84">
        <v>1</v>
      </c>
      <c r="BP169" s="84">
        <v>1</v>
      </c>
      <c r="BQ169" s="84">
        <v>1</v>
      </c>
      <c r="BR169" s="84">
        <v>1</v>
      </c>
      <c r="BS169" s="84">
        <v>202221</v>
      </c>
      <c r="BT169" s="84">
        <v>0</v>
      </c>
      <c r="BU169" s="84">
        <v>0</v>
      </c>
      <c r="BV169" s="84">
        <v>1000</v>
      </c>
      <c r="BW169" s="84">
        <v>28</v>
      </c>
      <c r="BX169" s="84">
        <v>0</v>
      </c>
      <c r="BY169" s="84">
        <v>0</v>
      </c>
      <c r="BZ169" s="84">
        <v>0</v>
      </c>
      <c r="CA169" s="84">
        <v>31</v>
      </c>
      <c r="CB169" s="102">
        <v>0</v>
      </c>
      <c r="CC169" s="84">
        <v>0</v>
      </c>
      <c r="CD169" s="84">
        <v>0</v>
      </c>
      <c r="CE169" s="84">
        <v>0</v>
      </c>
      <c r="CF169" s="84">
        <v>0</v>
      </c>
      <c r="CG169" s="84">
        <v>0</v>
      </c>
      <c r="CH169" s="84">
        <v>0</v>
      </c>
      <c r="CI169" s="84">
        <v>0</v>
      </c>
      <c r="CJ169" s="84">
        <v>0</v>
      </c>
      <c r="CL169" s="84">
        <v>0</v>
      </c>
      <c r="CM169" s="84">
        <v>0</v>
      </c>
      <c r="CN169" s="84">
        <v>0</v>
      </c>
      <c r="CO169" s="102">
        <v>0</v>
      </c>
      <c r="CP169" s="84">
        <v>0</v>
      </c>
      <c r="CQ169" s="84">
        <v>0</v>
      </c>
      <c r="CR169" s="84">
        <v>0</v>
      </c>
      <c r="CS169" s="84">
        <v>0</v>
      </c>
      <c r="CT169" s="84">
        <v>0</v>
      </c>
      <c r="CU169" s="84">
        <v>0</v>
      </c>
      <c r="CV169" s="84">
        <v>0</v>
      </c>
      <c r="CW169" s="84">
        <v>0</v>
      </c>
      <c r="CZ169" s="84">
        <v>0</v>
      </c>
      <c r="DA169" s="84">
        <v>0</v>
      </c>
      <c r="DB169" s="84">
        <v>0</v>
      </c>
      <c r="DC169" s="84">
        <v>0</v>
      </c>
      <c r="DD169" s="84">
        <v>0</v>
      </c>
      <c r="DE169" s="84">
        <v>0</v>
      </c>
      <c r="DF169" s="84">
        <v>0</v>
      </c>
      <c r="DG169" s="84">
        <v>1</v>
      </c>
      <c r="DI169" s="84" t="e">
        <f>INDEX(Sheet3!$E$78:$E$1130,MATCH(A169,Sheet3!$D$78:$D$1130,0))</f>
        <v>#N/A</v>
      </c>
      <c r="DJ169" s="84" t="str">
        <f t="shared" si="31"/>
        <v>skill_icons.ps_magic_boomerang</v>
      </c>
      <c r="DK169" s="84" t="s">
        <v>609</v>
      </c>
      <c r="DL169" s="84"/>
      <c r="DM169" s="108" t="s">
        <v>239</v>
      </c>
      <c r="DN169" s="69" t="e">
        <f>"造成["&amp;INDEX(Sheet5!$L$2:$L$11,MATCH(BL169,Sheet5!$J$2:$J$11,0))&amp;":"&amp;BR169&amp;"*"&amp;BS169/1000&amp;"]"&amp;INDEX(Sheet5!$I$2:$I$4,MATCH(BR169,Sheet5!$H$2:$H$4,0))&amp;"的"&amp;INDEX(Sheet5!$K$2:$K$11,MATCH(BL169,Sheet5!$J$2:$J$11,0))</f>
        <v>#N/A</v>
      </c>
      <c r="DO169" s="109"/>
      <c r="DP169" s="109"/>
      <c r="DQ169" s="109"/>
      <c r="DR169" s="84" t="e">
        <f t="shared" si="10"/>
        <v>#N/A</v>
      </c>
      <c r="DS169" s="56">
        <f>MATCH(A169,Sheet5!D:D,0)</f>
        <v>702</v>
      </c>
      <c r="DT169" s="104" t="e">
        <f>MATCH(A169,Sheet5!F:F,0)</f>
        <v>#N/A</v>
      </c>
      <c r="DU169" s="84">
        <v>0</v>
      </c>
      <c r="DV169" s="84">
        <v>0</v>
      </c>
      <c r="DW169" s="84">
        <v>0</v>
      </c>
      <c r="DX169" s="84">
        <v>0</v>
      </c>
      <c r="DY169" s="84">
        <v>0</v>
      </c>
    </row>
    <row r="170" spans="1:129" ht="14.25">
      <c r="A170" s="84">
        <v>202221</v>
      </c>
      <c r="B170" s="84">
        <v>0</v>
      </c>
      <c r="C170" s="84">
        <v>1</v>
      </c>
      <c r="D170" s="98" t="s">
        <v>608</v>
      </c>
      <c r="E170" s="98"/>
      <c r="F170" s="84" t="s">
        <v>387</v>
      </c>
      <c r="G170" s="84">
        <v>0</v>
      </c>
      <c r="H170" s="84" t="s">
        <v>388</v>
      </c>
      <c r="I170" s="84">
        <v>462</v>
      </c>
      <c r="J170" s="84">
        <v>462</v>
      </c>
      <c r="K170" s="84">
        <v>1000</v>
      </c>
      <c r="L170" s="84" t="s">
        <v>389</v>
      </c>
      <c r="M170" s="84">
        <v>0</v>
      </c>
      <c r="N170" s="84" t="s">
        <v>390</v>
      </c>
      <c r="O170" s="84">
        <v>0</v>
      </c>
      <c r="P170" s="84">
        <v>20</v>
      </c>
      <c r="Q170" s="84">
        <v>1</v>
      </c>
      <c r="R170" s="84">
        <f t="shared" si="30"/>
        <v>1</v>
      </c>
      <c r="S170" s="84">
        <v>0</v>
      </c>
      <c r="T170" s="84">
        <v>0</v>
      </c>
      <c r="U170" s="84">
        <v>0</v>
      </c>
      <c r="V170" s="84">
        <v>0</v>
      </c>
      <c r="W170" s="84">
        <v>0</v>
      </c>
      <c r="X170" s="84">
        <v>0</v>
      </c>
      <c r="Y170" s="84">
        <v>0</v>
      </c>
      <c r="Z170" s="84">
        <v>0</v>
      </c>
      <c r="AA170" s="84">
        <v>2</v>
      </c>
      <c r="AB170" s="84">
        <v>31</v>
      </c>
      <c r="AC170" s="84">
        <v>0</v>
      </c>
      <c r="AD170" s="84">
        <v>0</v>
      </c>
      <c r="AE170" s="84">
        <v>0</v>
      </c>
      <c r="AF170" s="84">
        <v>1</v>
      </c>
      <c r="AG170" s="84">
        <v>0</v>
      </c>
      <c r="AH170" s="84">
        <v>9</v>
      </c>
      <c r="AI170" s="84">
        <v>420</v>
      </c>
      <c r="AJ170" s="84">
        <v>3</v>
      </c>
      <c r="AK170" s="84">
        <v>0</v>
      </c>
      <c r="AL170" s="84">
        <v>0</v>
      </c>
      <c r="AM170" s="84">
        <v>1</v>
      </c>
      <c r="AN170" s="84">
        <v>1</v>
      </c>
      <c r="AO170" s="84">
        <v>1</v>
      </c>
      <c r="AP170" s="84">
        <v>0.5</v>
      </c>
      <c r="AQ170" s="84">
        <v>6</v>
      </c>
      <c r="AR170" s="84">
        <v>1.3</v>
      </c>
      <c r="AS170" s="84">
        <v>0</v>
      </c>
      <c r="AT170" s="84">
        <v>0</v>
      </c>
      <c r="AU170" s="84">
        <v>0</v>
      </c>
      <c r="AV170" s="84">
        <v>0</v>
      </c>
      <c r="AW170" s="84">
        <v>0</v>
      </c>
      <c r="AX170" s="84">
        <v>0</v>
      </c>
      <c r="AY170" s="84">
        <v>0</v>
      </c>
      <c r="AZ170" s="84">
        <v>0</v>
      </c>
      <c r="BA170" s="84">
        <v>0</v>
      </c>
      <c r="BB170" s="84">
        <v>0</v>
      </c>
      <c r="BC170" s="84">
        <v>0</v>
      </c>
      <c r="BD170" s="84">
        <v>15</v>
      </c>
      <c r="BE170" s="84">
        <v>0</v>
      </c>
      <c r="BF170" s="84">
        <v>0</v>
      </c>
      <c r="BG170" s="84">
        <v>0</v>
      </c>
      <c r="BH170" s="84">
        <v>0</v>
      </c>
      <c r="BK170" s="84">
        <v>3</v>
      </c>
      <c r="BL170" s="84">
        <v>2</v>
      </c>
      <c r="BM170" s="84">
        <v>2</v>
      </c>
      <c r="BN170" s="84">
        <v>31</v>
      </c>
      <c r="BO170" s="102">
        <v>0</v>
      </c>
      <c r="BP170" s="84">
        <v>1</v>
      </c>
      <c r="BQ170" s="84">
        <v>1</v>
      </c>
      <c r="BR170" s="84">
        <v>203</v>
      </c>
      <c r="BS170" s="84">
        <v>450</v>
      </c>
      <c r="BT170" s="84">
        <v>0</v>
      </c>
      <c r="BU170" s="84">
        <v>0</v>
      </c>
      <c r="BV170" s="84">
        <v>1000</v>
      </c>
      <c r="BW170" s="84">
        <v>28</v>
      </c>
      <c r="BX170" s="84" t="s">
        <v>391</v>
      </c>
      <c r="BY170" s="84">
        <v>0</v>
      </c>
      <c r="BZ170" s="84">
        <v>0</v>
      </c>
      <c r="CA170" s="84">
        <v>31</v>
      </c>
      <c r="CB170" s="102">
        <v>0</v>
      </c>
      <c r="CC170" s="84">
        <v>0</v>
      </c>
      <c r="CD170" s="84">
        <v>0</v>
      </c>
      <c r="CE170" s="84">
        <v>0</v>
      </c>
      <c r="CF170" s="84">
        <v>0</v>
      </c>
      <c r="CG170" s="84">
        <v>0</v>
      </c>
      <c r="CH170" s="84">
        <v>0</v>
      </c>
      <c r="CI170" s="84">
        <v>0</v>
      </c>
      <c r="CJ170" s="84">
        <v>0</v>
      </c>
      <c r="CL170" s="84">
        <v>0</v>
      </c>
      <c r="CM170" s="84">
        <v>0</v>
      </c>
      <c r="CN170" s="84">
        <v>0</v>
      </c>
      <c r="CO170" s="102">
        <v>0</v>
      </c>
      <c r="CP170" s="84">
        <v>0</v>
      </c>
      <c r="CQ170" s="84">
        <v>0</v>
      </c>
      <c r="CR170" s="84">
        <v>0</v>
      </c>
      <c r="CS170" s="84">
        <v>0</v>
      </c>
      <c r="CT170" s="84">
        <v>0</v>
      </c>
      <c r="CU170" s="84">
        <v>0</v>
      </c>
      <c r="CV170" s="84">
        <v>0</v>
      </c>
      <c r="CW170" s="84">
        <v>0</v>
      </c>
      <c r="CZ170" s="84">
        <v>0</v>
      </c>
      <c r="DA170" s="84">
        <v>0</v>
      </c>
      <c r="DB170" s="84">
        <v>0</v>
      </c>
      <c r="DC170" s="84">
        <v>0</v>
      </c>
      <c r="DD170" s="84">
        <v>0</v>
      </c>
      <c r="DE170" s="84">
        <v>0</v>
      </c>
      <c r="DF170" s="84">
        <v>0</v>
      </c>
      <c r="DG170" s="84">
        <v>1</v>
      </c>
      <c r="DI170" s="84" t="e">
        <f>INDEX(Sheet3!$E$78:$E$1130,MATCH(A170,Sheet3!$D$78:$D$1130,0))</f>
        <v>#N/A</v>
      </c>
      <c r="DJ170" s="84" t="str">
        <f t="shared" si="31"/>
        <v>skill_icons.ps_magic_boomerang</v>
      </c>
      <c r="DK170" s="84" t="s">
        <v>609</v>
      </c>
      <c r="DL170" s="84"/>
      <c r="DM170" s="108" t="s">
        <v>239</v>
      </c>
      <c r="DN170" s="69" t="str">
        <f>"造成["&amp;INDEX(Sheet5!$L$2:$L$11,MATCH(BL170,Sheet5!$J$2:$J$11,0))&amp;":"&amp;BR170&amp;"*"&amp;BS170/1000&amp;"]"&amp;INDEX(Sheet5!$I$2:$I$4,MATCH(BR170,Sheet5!$H$2:$H$4,0))&amp;"的"&amp;INDEX(Sheet5!$K$2:$K$11,MATCH(BL170,Sheet5!$J$2:$J$11,0))</f>
        <v>造成[ui.cs_orange:203*0.45]的物理伤害。</v>
      </c>
      <c r="DO170" s="109"/>
      <c r="DP170" s="109"/>
      <c r="DQ170" s="109"/>
      <c r="DR170" s="84" t="e">
        <f t="shared" si="10"/>
        <v>#N/A</v>
      </c>
      <c r="DS170" s="56" t="e">
        <f>MATCH(A170,Sheet5!D:D,0)</f>
        <v>#N/A</v>
      </c>
      <c r="DT170" s="104" t="e">
        <f>MATCH(A170,Sheet5!F:F,0)</f>
        <v>#N/A</v>
      </c>
      <c r="DU170" s="84">
        <v>0</v>
      </c>
      <c r="DV170" s="84">
        <v>0</v>
      </c>
      <c r="DW170" s="84">
        <v>0</v>
      </c>
      <c r="DX170" s="84">
        <v>0</v>
      </c>
      <c r="DY170" s="84">
        <v>0</v>
      </c>
    </row>
    <row r="171" spans="1:129" ht="14.25">
      <c r="A171" s="69">
        <v>20223</v>
      </c>
      <c r="B171" s="69">
        <v>0</v>
      </c>
      <c r="C171" s="69">
        <v>1</v>
      </c>
      <c r="D171" s="78" t="s">
        <v>683</v>
      </c>
      <c r="E171" s="78"/>
      <c r="F171" s="69" t="s">
        <v>387</v>
      </c>
      <c r="G171" s="69">
        <v>0</v>
      </c>
      <c r="H171" s="69" t="s">
        <v>388</v>
      </c>
      <c r="I171" s="69">
        <v>462</v>
      </c>
      <c r="J171" s="69">
        <v>462</v>
      </c>
      <c r="K171" s="69">
        <v>1000</v>
      </c>
      <c r="L171" s="69" t="s">
        <v>389</v>
      </c>
      <c r="M171" s="69">
        <v>0</v>
      </c>
      <c r="O171" s="69">
        <v>0</v>
      </c>
      <c r="P171" s="69">
        <v>3</v>
      </c>
      <c r="Q171" s="69">
        <v>1</v>
      </c>
      <c r="R171" s="69">
        <f t="shared" si="30"/>
        <v>1</v>
      </c>
      <c r="S171" s="69">
        <v>0</v>
      </c>
      <c r="T171" s="69">
        <v>0</v>
      </c>
      <c r="U171" s="69">
        <v>0</v>
      </c>
      <c r="V171" s="69">
        <v>0</v>
      </c>
      <c r="W171" s="69">
        <v>0</v>
      </c>
      <c r="X171" s="69">
        <v>0</v>
      </c>
      <c r="Y171" s="69">
        <v>0</v>
      </c>
      <c r="Z171" s="69">
        <v>1000</v>
      </c>
      <c r="AA171" s="69">
        <v>2</v>
      </c>
      <c r="AB171" s="69">
        <v>31</v>
      </c>
      <c r="AC171" s="69">
        <v>0</v>
      </c>
      <c r="AD171" s="69">
        <v>0</v>
      </c>
      <c r="AE171" s="69">
        <v>0</v>
      </c>
      <c r="AF171" s="69">
        <v>1</v>
      </c>
      <c r="AG171" s="69">
        <v>0</v>
      </c>
      <c r="AH171" s="69">
        <v>9</v>
      </c>
      <c r="AI171" s="69">
        <v>622</v>
      </c>
      <c r="AJ171" s="69">
        <v>3</v>
      </c>
      <c r="AK171" s="69">
        <v>0</v>
      </c>
      <c r="AL171" s="69">
        <v>0</v>
      </c>
      <c r="AM171" s="69">
        <v>1</v>
      </c>
      <c r="AN171" s="69">
        <v>1</v>
      </c>
      <c r="AO171" s="69">
        <v>1</v>
      </c>
      <c r="AP171" s="69">
        <v>0.5</v>
      </c>
      <c r="AQ171" s="84">
        <v>15</v>
      </c>
      <c r="AR171" s="69">
        <v>0.85</v>
      </c>
      <c r="AS171" s="69">
        <v>0</v>
      </c>
      <c r="AT171" s="69">
        <v>0</v>
      </c>
      <c r="AU171" s="69">
        <v>0</v>
      </c>
      <c r="AV171" s="69">
        <v>0</v>
      </c>
      <c r="AW171" s="69">
        <v>0</v>
      </c>
      <c r="AX171" s="69">
        <v>0</v>
      </c>
      <c r="AY171" s="69">
        <v>0</v>
      </c>
      <c r="AZ171" s="69">
        <v>0</v>
      </c>
      <c r="BA171" s="69">
        <v>0</v>
      </c>
      <c r="BB171" s="69">
        <v>0</v>
      </c>
      <c r="BC171" s="69">
        <v>0</v>
      </c>
      <c r="BD171" s="69">
        <v>0</v>
      </c>
      <c r="BE171" s="69">
        <v>0</v>
      </c>
      <c r="BF171" s="69">
        <v>0</v>
      </c>
      <c r="BG171" s="69">
        <v>0</v>
      </c>
      <c r="BH171" s="69">
        <v>0</v>
      </c>
      <c r="BK171" s="69">
        <v>3</v>
      </c>
      <c r="BL171" s="69">
        <v>2</v>
      </c>
      <c r="BM171" s="69">
        <v>2</v>
      </c>
      <c r="BN171" s="69">
        <v>31</v>
      </c>
      <c r="BO171" s="89">
        <v>0</v>
      </c>
      <c r="BP171" s="69">
        <v>1</v>
      </c>
      <c r="BQ171" s="69">
        <v>1</v>
      </c>
      <c r="BR171" s="69">
        <v>203</v>
      </c>
      <c r="BS171" s="69">
        <v>600</v>
      </c>
      <c r="BT171" s="69">
        <v>0</v>
      </c>
      <c r="BU171" s="69">
        <v>0</v>
      </c>
      <c r="BV171" s="69">
        <v>1000</v>
      </c>
      <c r="BW171" s="69">
        <v>623</v>
      </c>
      <c r="BY171" s="69">
        <v>0</v>
      </c>
      <c r="BZ171" s="69">
        <v>0</v>
      </c>
      <c r="CA171" s="69">
        <v>31</v>
      </c>
      <c r="CB171" s="89">
        <v>0</v>
      </c>
      <c r="CC171" s="69">
        <v>0</v>
      </c>
      <c r="CD171" s="69">
        <v>0</v>
      </c>
      <c r="CE171" s="69">
        <v>0</v>
      </c>
      <c r="CF171" s="69">
        <v>0</v>
      </c>
      <c r="CG171" s="69">
        <v>0</v>
      </c>
      <c r="CH171" s="69">
        <v>0</v>
      </c>
      <c r="CI171" s="69">
        <v>0</v>
      </c>
      <c r="CJ171" s="69">
        <v>0</v>
      </c>
      <c r="CL171" s="69">
        <v>0</v>
      </c>
      <c r="CM171" s="69">
        <v>0</v>
      </c>
      <c r="CN171" s="69">
        <v>0</v>
      </c>
      <c r="CO171" s="89">
        <v>0</v>
      </c>
      <c r="CP171" s="69">
        <v>0</v>
      </c>
      <c r="CQ171" s="69">
        <v>0</v>
      </c>
      <c r="CR171" s="69">
        <v>0</v>
      </c>
      <c r="CS171" s="69">
        <v>0</v>
      </c>
      <c r="CT171" s="69">
        <v>0</v>
      </c>
      <c r="CU171" s="69">
        <v>0</v>
      </c>
      <c r="CV171" s="69">
        <v>0</v>
      </c>
      <c r="CW171" s="69">
        <v>0</v>
      </c>
      <c r="CZ171" s="69">
        <v>0</v>
      </c>
      <c r="DA171" s="69">
        <v>0</v>
      </c>
      <c r="DB171" s="69">
        <v>0</v>
      </c>
      <c r="DC171" s="69">
        <v>0</v>
      </c>
      <c r="DD171" s="69">
        <v>0</v>
      </c>
      <c r="DE171" s="69">
        <v>0</v>
      </c>
      <c r="DF171" s="69">
        <v>0</v>
      </c>
      <c r="DG171" s="69">
        <v>1</v>
      </c>
      <c r="DI171" s="69" t="e">
        <f>INDEX(Sheet3!$E$78:$E$1130,MATCH(A171,Sheet3!$D$78:$D$1130,0))</f>
        <v>#N/A</v>
      </c>
      <c r="DJ171" s="69" t="str">
        <f t="shared" ref="DJ171:DJ210" si="32">IFERROR(DI171,F171)</f>
        <v>skill_icons.ps_magic_boomerang</v>
      </c>
      <c r="DK171" s="69" t="s">
        <v>684</v>
      </c>
      <c r="DL171" s="69"/>
      <c r="DM171" s="80" t="s">
        <v>239</v>
      </c>
      <c r="DN171" s="69" t="str">
        <f>"造成["&amp;INDEX(Sheet5!$L$2:$L$11,MATCH(BL171,Sheet5!$J$2:$J$11,0))&amp;":"&amp;BR171&amp;"*"&amp;BS171/1000&amp;"]"&amp;INDEX(Sheet5!$I$2:$I$4,MATCH(BR171,Sheet5!$H$2:$H$4,0))&amp;"的"&amp;INDEX(Sheet5!$K$2:$K$11,MATCH(BL171,Sheet5!$J$2:$J$11,0))</f>
        <v>造成[ui.cs_orange:203*0.6]的物理伤害。</v>
      </c>
      <c r="DO171" s="107"/>
      <c r="DP171" s="107"/>
      <c r="DQ171" s="107"/>
      <c r="DR171" s="69" t="e">
        <f t="shared" si="10"/>
        <v>#N/A</v>
      </c>
      <c r="DS171" s="90">
        <f>MATCH(A171,Sheet5!D:D,0)</f>
        <v>703</v>
      </c>
      <c r="DT171" s="94" t="e">
        <f>MATCH(A171,Sheet5!F:F,0)</f>
        <v>#N/A</v>
      </c>
      <c r="DU171" s="69">
        <v>0</v>
      </c>
      <c r="DV171" s="69">
        <v>0</v>
      </c>
      <c r="DW171" s="69">
        <v>0</v>
      </c>
      <c r="DX171" s="69">
        <v>0</v>
      </c>
      <c r="DY171" s="69">
        <v>0</v>
      </c>
    </row>
    <row r="172" spans="1:129" ht="14.25">
      <c r="A172" s="69">
        <v>20224</v>
      </c>
      <c r="B172" s="69">
        <v>0</v>
      </c>
      <c r="C172" s="69">
        <v>1</v>
      </c>
      <c r="D172" s="78" t="s">
        <v>685</v>
      </c>
      <c r="E172" s="78"/>
      <c r="F172" s="69" t="s">
        <v>326</v>
      </c>
      <c r="G172" s="69">
        <v>0</v>
      </c>
      <c r="H172" s="69" t="s">
        <v>388</v>
      </c>
      <c r="I172" s="69">
        <v>462</v>
      </c>
      <c r="J172" s="69">
        <v>462</v>
      </c>
      <c r="K172" s="69">
        <v>1500</v>
      </c>
      <c r="L172" s="69" t="s">
        <v>389</v>
      </c>
      <c r="M172" s="69">
        <v>0</v>
      </c>
      <c r="N172" s="69" t="s">
        <v>390</v>
      </c>
      <c r="O172" s="69">
        <v>0</v>
      </c>
      <c r="P172" s="69">
        <v>3</v>
      </c>
      <c r="Q172" s="69">
        <v>1</v>
      </c>
      <c r="R172" s="69">
        <f t="shared" ref="R172" si="33">IF(S172&gt;0,2,1)</f>
        <v>1</v>
      </c>
      <c r="S172" s="69">
        <v>0</v>
      </c>
      <c r="T172" s="69">
        <v>0</v>
      </c>
      <c r="U172" s="69">
        <v>0</v>
      </c>
      <c r="V172" s="69">
        <v>0</v>
      </c>
      <c r="W172" s="69">
        <v>0</v>
      </c>
      <c r="X172" s="69">
        <v>0</v>
      </c>
      <c r="Y172" s="69">
        <v>0</v>
      </c>
      <c r="Z172" s="69">
        <v>1000</v>
      </c>
      <c r="AA172" s="69">
        <v>2</v>
      </c>
      <c r="AB172" s="69">
        <v>31</v>
      </c>
      <c r="AC172" s="69">
        <v>0</v>
      </c>
      <c r="AD172" s="69">
        <v>0</v>
      </c>
      <c r="AE172" s="69">
        <v>0</v>
      </c>
      <c r="AF172" s="69">
        <v>1</v>
      </c>
      <c r="AG172" s="69">
        <v>0</v>
      </c>
      <c r="AH172" s="69">
        <v>9</v>
      </c>
      <c r="AI172" s="69">
        <v>493</v>
      </c>
      <c r="AJ172" s="69">
        <v>3</v>
      </c>
      <c r="AK172" s="69">
        <v>0</v>
      </c>
      <c r="AL172" s="69">
        <v>0</v>
      </c>
      <c r="AM172" s="69">
        <v>1</v>
      </c>
      <c r="AN172" s="69">
        <v>1</v>
      </c>
      <c r="AO172" s="69">
        <v>1</v>
      </c>
      <c r="AP172" s="69">
        <v>0.5</v>
      </c>
      <c r="AQ172" s="84">
        <v>15</v>
      </c>
      <c r="AR172" s="69">
        <v>0.85</v>
      </c>
      <c r="AS172" s="69">
        <v>0</v>
      </c>
      <c r="AT172" s="69">
        <v>0</v>
      </c>
      <c r="AU172" s="69">
        <v>0</v>
      </c>
      <c r="AV172" s="69">
        <v>0</v>
      </c>
      <c r="AW172" s="69">
        <v>0</v>
      </c>
      <c r="AX172" s="69">
        <v>0</v>
      </c>
      <c r="AY172" s="69">
        <v>0</v>
      </c>
      <c r="AZ172" s="69">
        <v>0</v>
      </c>
      <c r="BA172" s="69">
        <v>0</v>
      </c>
      <c r="BB172" s="69">
        <v>0</v>
      </c>
      <c r="BC172" s="69">
        <v>0</v>
      </c>
      <c r="BD172" s="69">
        <v>0</v>
      </c>
      <c r="BE172" s="69">
        <v>0</v>
      </c>
      <c r="BF172" s="69">
        <v>0</v>
      </c>
      <c r="BG172" s="69">
        <v>0</v>
      </c>
      <c r="BH172" s="69">
        <v>0</v>
      </c>
      <c r="BK172" s="69">
        <v>3</v>
      </c>
      <c r="BL172" s="69">
        <v>2</v>
      </c>
      <c r="BM172" s="69">
        <v>2</v>
      </c>
      <c r="BN172" s="69">
        <v>31</v>
      </c>
      <c r="BO172" s="89">
        <v>0</v>
      </c>
      <c r="BP172" s="69">
        <v>1</v>
      </c>
      <c r="BQ172" s="69">
        <v>1</v>
      </c>
      <c r="BR172" s="69">
        <v>203</v>
      </c>
      <c r="BS172" s="69">
        <v>600</v>
      </c>
      <c r="BT172" s="69">
        <v>0</v>
      </c>
      <c r="BU172" s="69">
        <v>0</v>
      </c>
      <c r="BV172" s="69">
        <v>1000</v>
      </c>
      <c r="BW172" s="69">
        <v>28</v>
      </c>
      <c r="BX172" s="69" t="s">
        <v>391</v>
      </c>
      <c r="BY172" s="69">
        <v>0</v>
      </c>
      <c r="BZ172" s="69">
        <v>0</v>
      </c>
      <c r="CA172" s="69">
        <v>31</v>
      </c>
      <c r="CB172" s="89">
        <v>0</v>
      </c>
      <c r="CC172" s="69">
        <v>0</v>
      </c>
      <c r="CD172" s="69">
        <v>0</v>
      </c>
      <c r="CE172" s="69">
        <v>0</v>
      </c>
      <c r="CF172" s="69">
        <v>0</v>
      </c>
      <c r="CG172" s="69">
        <v>0</v>
      </c>
      <c r="CH172" s="69">
        <v>0</v>
      </c>
      <c r="CI172" s="69">
        <v>0</v>
      </c>
      <c r="CJ172" s="69">
        <v>0</v>
      </c>
      <c r="CL172" s="69">
        <v>0</v>
      </c>
      <c r="CM172" s="69">
        <v>0</v>
      </c>
      <c r="CN172" s="69">
        <v>0</v>
      </c>
      <c r="CO172" s="89">
        <v>0</v>
      </c>
      <c r="CP172" s="69">
        <v>0</v>
      </c>
      <c r="CQ172" s="69">
        <v>0</v>
      </c>
      <c r="CR172" s="69">
        <v>0</v>
      </c>
      <c r="CS172" s="69">
        <v>0</v>
      </c>
      <c r="CT172" s="69">
        <v>0</v>
      </c>
      <c r="CU172" s="69">
        <v>0</v>
      </c>
      <c r="CV172" s="69">
        <v>0</v>
      </c>
      <c r="CW172" s="69">
        <v>0</v>
      </c>
      <c r="CZ172" s="69">
        <v>0</v>
      </c>
      <c r="DA172" s="69">
        <v>0</v>
      </c>
      <c r="DB172" s="69">
        <v>0</v>
      </c>
      <c r="DC172" s="69">
        <v>0</v>
      </c>
      <c r="DD172" s="69">
        <v>0</v>
      </c>
      <c r="DE172" s="69">
        <v>0</v>
      </c>
      <c r="DF172" s="69">
        <v>0</v>
      </c>
      <c r="DG172" s="69">
        <v>1</v>
      </c>
      <c r="DI172" s="69" t="e">
        <f>INDEX(Sheet3!$E$78:$E$1130,MATCH(A172,Sheet3!$D$78:$D$1130,0))</f>
        <v>#N/A</v>
      </c>
      <c r="DJ172" s="69" t="str">
        <f t="shared" ref="DJ172" si="34">IFERROR(DI172,F172)</f>
        <v>item.ps_skill_10061</v>
      </c>
      <c r="DK172" s="69" t="s">
        <v>686</v>
      </c>
      <c r="DL172" s="69"/>
      <c r="DM172" s="69" t="s">
        <v>239</v>
      </c>
      <c r="DN172" s="69" t="str">
        <f>"造成["&amp;INDEX(Sheet5!$L$2:$L$11,MATCH(BL172,Sheet5!$J$2:$J$11,0))&amp;":"&amp;BR172&amp;"*"&amp;BS172/1000&amp;"]"&amp;INDEX(Sheet5!$I$2:$I$4,MATCH(BR172,Sheet5!$H$2:$H$4,0))&amp;"的"&amp;INDEX(Sheet5!$K$2:$K$11,MATCH(BL172,Sheet5!$J$2:$J$11,0))</f>
        <v>造成[ui.cs_orange:203*0.6]的物理伤害。</v>
      </c>
      <c r="DO172" s="69"/>
      <c r="DP172" s="69"/>
      <c r="DQ172" s="69"/>
      <c r="DR172" s="69" t="e">
        <f t="shared" si="10"/>
        <v>#N/A</v>
      </c>
      <c r="DS172" s="90">
        <f>MATCH(A172,Sheet5!D:D,0)</f>
        <v>715</v>
      </c>
      <c r="DT172" s="94" t="e">
        <f>MATCH(A172,Sheet5!F:F,0)</f>
        <v>#N/A</v>
      </c>
      <c r="DU172" s="69">
        <v>0</v>
      </c>
      <c r="DV172" s="69">
        <v>0</v>
      </c>
      <c r="DW172" s="69">
        <v>0</v>
      </c>
      <c r="DX172" s="69">
        <v>0</v>
      </c>
      <c r="DY172" s="69">
        <v>0</v>
      </c>
    </row>
    <row r="173" spans="1:129" ht="14.25">
      <c r="A173" s="69">
        <v>20225</v>
      </c>
      <c r="B173" s="69">
        <v>21005</v>
      </c>
      <c r="C173" s="69">
        <v>1</v>
      </c>
      <c r="D173" s="78" t="s">
        <v>687</v>
      </c>
      <c r="E173" s="78" t="s">
        <v>498</v>
      </c>
      <c r="F173" s="69" t="s">
        <v>326</v>
      </c>
      <c r="G173" s="69">
        <v>0</v>
      </c>
      <c r="H173" s="69" t="s">
        <v>327</v>
      </c>
      <c r="I173" s="69">
        <v>0</v>
      </c>
      <c r="J173" s="69">
        <v>0</v>
      </c>
      <c r="K173" s="69">
        <v>300</v>
      </c>
      <c r="L173" s="69" t="s">
        <v>328</v>
      </c>
      <c r="M173" s="69">
        <v>0</v>
      </c>
      <c r="N173" s="69" t="s">
        <v>499</v>
      </c>
      <c r="O173" s="69">
        <v>0</v>
      </c>
      <c r="P173" s="69">
        <v>9</v>
      </c>
      <c r="Q173" s="69">
        <v>1</v>
      </c>
      <c r="R173" s="69">
        <f t="shared" ref="R173:R177" si="35">IF(S173&gt;0,2,1)</f>
        <v>1</v>
      </c>
      <c r="S173" s="69">
        <v>0</v>
      </c>
      <c r="T173" s="69">
        <v>0</v>
      </c>
      <c r="U173" s="69">
        <v>0</v>
      </c>
      <c r="V173" s="69">
        <v>0</v>
      </c>
      <c r="W173" s="69">
        <v>0</v>
      </c>
      <c r="X173" s="69">
        <v>0</v>
      </c>
      <c r="Y173" s="69">
        <v>0</v>
      </c>
      <c r="Z173" s="69">
        <v>1000</v>
      </c>
      <c r="AA173" s="69">
        <v>2</v>
      </c>
      <c r="AB173" s="69">
        <v>31</v>
      </c>
      <c r="AC173" s="69">
        <v>0</v>
      </c>
      <c r="AD173" s="69">
        <v>0</v>
      </c>
      <c r="AE173" s="69">
        <v>0</v>
      </c>
      <c r="AF173" s="69">
        <v>10</v>
      </c>
      <c r="AG173" s="69">
        <v>0</v>
      </c>
      <c r="AH173" s="69">
        <v>8</v>
      </c>
      <c r="AI173" s="69">
        <v>494</v>
      </c>
      <c r="AJ173" s="69">
        <v>0</v>
      </c>
      <c r="AK173" s="69">
        <v>0</v>
      </c>
      <c r="AL173" s="69">
        <v>0</v>
      </c>
      <c r="AM173" s="69">
        <v>1</v>
      </c>
      <c r="AN173" s="69">
        <v>1</v>
      </c>
      <c r="AO173" s="69">
        <v>1</v>
      </c>
      <c r="AP173" s="69">
        <v>2</v>
      </c>
      <c r="AQ173" s="84">
        <v>15</v>
      </c>
      <c r="AR173" s="69">
        <v>4</v>
      </c>
      <c r="AS173" s="69">
        <v>0</v>
      </c>
      <c r="AT173" s="69">
        <v>0</v>
      </c>
      <c r="AU173" s="69">
        <v>0</v>
      </c>
      <c r="AV173" s="69">
        <v>0</v>
      </c>
      <c r="AW173" s="69">
        <v>0</v>
      </c>
      <c r="AX173" s="69">
        <v>0</v>
      </c>
      <c r="AY173" s="69">
        <v>0</v>
      </c>
      <c r="AZ173" s="69">
        <v>0</v>
      </c>
      <c r="BA173" s="69">
        <v>0</v>
      </c>
      <c r="BB173" s="69">
        <v>0</v>
      </c>
      <c r="BC173" s="69">
        <v>0</v>
      </c>
      <c r="BD173" s="69">
        <v>0</v>
      </c>
      <c r="BE173" s="69">
        <v>0</v>
      </c>
      <c r="BF173" s="69">
        <v>0</v>
      </c>
      <c r="BG173" s="69">
        <v>0</v>
      </c>
      <c r="BH173" s="69">
        <v>0</v>
      </c>
      <c r="BK173" s="69">
        <v>3</v>
      </c>
      <c r="BL173" s="69">
        <v>3</v>
      </c>
      <c r="BM173" s="69">
        <v>2</v>
      </c>
      <c r="BN173" s="69">
        <v>31</v>
      </c>
      <c r="BO173" s="89">
        <v>0</v>
      </c>
      <c r="BP173" s="69">
        <v>3</v>
      </c>
      <c r="BQ173" s="69">
        <v>10</v>
      </c>
      <c r="BR173" s="69">
        <v>204</v>
      </c>
      <c r="BS173" s="69">
        <v>1100</v>
      </c>
      <c r="BT173" s="69">
        <v>0</v>
      </c>
      <c r="BU173" s="69">
        <v>0</v>
      </c>
      <c r="BV173" s="69">
        <v>1000</v>
      </c>
      <c r="BW173" s="69">
        <v>92</v>
      </c>
      <c r="BX173" s="69" t="s">
        <v>500</v>
      </c>
      <c r="BY173" s="69">
        <v>0</v>
      </c>
      <c r="BZ173" s="69">
        <v>0</v>
      </c>
      <c r="CA173" s="69">
        <v>31</v>
      </c>
      <c r="CB173" s="89">
        <v>0</v>
      </c>
      <c r="CC173" s="69">
        <v>0</v>
      </c>
      <c r="CD173" s="69">
        <v>0</v>
      </c>
      <c r="CE173" s="69">
        <v>0</v>
      </c>
      <c r="CF173" s="69">
        <v>0</v>
      </c>
      <c r="CG173" s="69">
        <v>0</v>
      </c>
      <c r="CH173" s="69">
        <v>0</v>
      </c>
      <c r="CI173" s="69">
        <v>0</v>
      </c>
      <c r="CJ173" s="69">
        <v>0</v>
      </c>
      <c r="CL173" s="69">
        <v>0</v>
      </c>
      <c r="CM173" s="69">
        <v>0</v>
      </c>
      <c r="CN173" s="69">
        <v>0</v>
      </c>
      <c r="CO173" s="89">
        <v>0</v>
      </c>
      <c r="CP173" s="69">
        <v>0</v>
      </c>
      <c r="CQ173" s="69">
        <v>0</v>
      </c>
      <c r="CR173" s="69">
        <v>0</v>
      </c>
      <c r="CS173" s="69">
        <v>0</v>
      </c>
      <c r="CT173" s="89">
        <v>0</v>
      </c>
      <c r="CU173" s="69">
        <v>0</v>
      </c>
      <c r="CV173" s="69">
        <v>0</v>
      </c>
      <c r="CW173" s="69">
        <v>0</v>
      </c>
      <c r="CZ173" s="69">
        <v>0</v>
      </c>
      <c r="DA173" s="69">
        <v>0</v>
      </c>
      <c r="DB173" s="69">
        <v>0</v>
      </c>
      <c r="DC173" s="69">
        <v>0</v>
      </c>
      <c r="DD173" s="69">
        <v>0</v>
      </c>
      <c r="DE173" s="69">
        <v>0</v>
      </c>
      <c r="DF173" s="69">
        <v>0</v>
      </c>
      <c r="DG173" s="69">
        <v>1</v>
      </c>
      <c r="DI173" s="69" t="e">
        <f>INDEX(Sheet3!$E$78:$E$1130,MATCH(A173,Sheet3!$D$78:$D$1130,0))</f>
        <v>#N/A</v>
      </c>
      <c r="DJ173" s="69" t="str">
        <f t="shared" ref="DJ173:DJ177" si="36">IFERROR(DI173,F173)</f>
        <v>item.ps_skill_10061</v>
      </c>
      <c r="DK173" s="69" t="s">
        <v>688</v>
      </c>
      <c r="DL173" s="69"/>
      <c r="DM173" s="69" t="s">
        <v>239</v>
      </c>
      <c r="DN173" s="69" t="str">
        <f>"造成["&amp;INDEX(Sheet5!$L$2:$L$11,MATCH(BL173,Sheet5!$J$2:$J$11,0))&amp;":"&amp;BR173&amp;"*"&amp;BS173/1000&amp;"]"&amp;INDEX(Sheet5!$I$2:$I$4,MATCH(BR173,Sheet5!$H$2:$H$4,0))&amp;"的"&amp;INDEX(Sheet5!$K$2:$K$11,MATCH(BL173,Sheet5!$J$2:$J$11,0))</f>
        <v>造成[ui.cs_blue:204*1.1]的火系伤害。</v>
      </c>
      <c r="DO173" s="69"/>
      <c r="DP173" s="69"/>
      <c r="DQ173" s="69"/>
      <c r="DR173" s="69" t="e">
        <f t="shared" si="10"/>
        <v>#N/A</v>
      </c>
      <c r="DS173" s="90">
        <f>MATCH(A173,Sheet5!D:D,0)</f>
        <v>717</v>
      </c>
      <c r="DT173" s="94" t="e">
        <f>MATCH(A173,Sheet5!F:F,0)</f>
        <v>#N/A</v>
      </c>
      <c r="DU173" s="69">
        <v>0</v>
      </c>
      <c r="DV173" s="69">
        <v>0</v>
      </c>
      <c r="DW173" s="69">
        <v>0</v>
      </c>
      <c r="DX173" s="69">
        <v>0</v>
      </c>
      <c r="DY173" s="69">
        <v>0</v>
      </c>
    </row>
    <row r="174" spans="1:129" ht="14.25">
      <c r="A174" s="69">
        <v>20226</v>
      </c>
      <c r="B174" s="69">
        <v>0</v>
      </c>
      <c r="C174" s="69">
        <v>1</v>
      </c>
      <c r="D174" s="78" t="s">
        <v>689</v>
      </c>
      <c r="E174" s="78"/>
      <c r="F174" s="69" t="s">
        <v>326</v>
      </c>
      <c r="G174" s="69">
        <v>0</v>
      </c>
      <c r="H174" s="69" t="s">
        <v>388</v>
      </c>
      <c r="I174" s="69">
        <v>462</v>
      </c>
      <c r="J174" s="69">
        <v>462</v>
      </c>
      <c r="K174" s="69">
        <v>1500</v>
      </c>
      <c r="L174" s="69" t="s">
        <v>389</v>
      </c>
      <c r="M174" s="69">
        <v>0</v>
      </c>
      <c r="N174" s="69" t="s">
        <v>390</v>
      </c>
      <c r="O174" s="69">
        <v>0</v>
      </c>
      <c r="P174" s="69">
        <v>3</v>
      </c>
      <c r="Q174" s="69">
        <v>1</v>
      </c>
      <c r="R174" s="69">
        <f t="shared" si="35"/>
        <v>1</v>
      </c>
      <c r="S174" s="69">
        <v>0</v>
      </c>
      <c r="T174" s="69">
        <v>0</v>
      </c>
      <c r="U174" s="69">
        <v>0</v>
      </c>
      <c r="V174" s="69">
        <v>0</v>
      </c>
      <c r="W174" s="69">
        <v>0</v>
      </c>
      <c r="X174" s="69">
        <v>0</v>
      </c>
      <c r="Y174" s="69">
        <v>0</v>
      </c>
      <c r="Z174" s="69">
        <v>1000</v>
      </c>
      <c r="AA174" s="69">
        <v>2</v>
      </c>
      <c r="AB174" s="69">
        <v>31</v>
      </c>
      <c r="AC174" s="69">
        <v>0</v>
      </c>
      <c r="AD174" s="69">
        <v>0</v>
      </c>
      <c r="AE174" s="69">
        <v>0</v>
      </c>
      <c r="AF174" s="69">
        <v>1</v>
      </c>
      <c r="AG174" s="69">
        <v>0</v>
      </c>
      <c r="AH174" s="69">
        <v>9</v>
      </c>
      <c r="AI174" s="69">
        <v>495</v>
      </c>
      <c r="AJ174" s="69">
        <v>3</v>
      </c>
      <c r="AK174" s="69">
        <v>0</v>
      </c>
      <c r="AL174" s="69">
        <v>0</v>
      </c>
      <c r="AM174" s="69">
        <v>1</v>
      </c>
      <c r="AN174" s="69">
        <v>1</v>
      </c>
      <c r="AO174" s="69">
        <v>1</v>
      </c>
      <c r="AP174" s="69">
        <v>0.5</v>
      </c>
      <c r="AQ174" s="84">
        <v>15</v>
      </c>
      <c r="AR174" s="69">
        <v>0.85</v>
      </c>
      <c r="AS174" s="69">
        <v>0</v>
      </c>
      <c r="AT174" s="69">
        <v>0</v>
      </c>
      <c r="AU174" s="69">
        <v>0</v>
      </c>
      <c r="AV174" s="69">
        <v>0</v>
      </c>
      <c r="AW174" s="69">
        <v>0</v>
      </c>
      <c r="AX174" s="69">
        <v>0</v>
      </c>
      <c r="AY174" s="69">
        <v>0</v>
      </c>
      <c r="AZ174" s="69">
        <v>0</v>
      </c>
      <c r="BA174" s="69">
        <v>0</v>
      </c>
      <c r="BB174" s="69">
        <v>0</v>
      </c>
      <c r="BC174" s="69">
        <v>0</v>
      </c>
      <c r="BD174" s="69">
        <v>0</v>
      </c>
      <c r="BE174" s="69">
        <v>0</v>
      </c>
      <c r="BF174" s="69">
        <v>0</v>
      </c>
      <c r="BG174" s="69">
        <v>0</v>
      </c>
      <c r="BH174" s="69">
        <v>0</v>
      </c>
      <c r="BK174" s="69">
        <v>3</v>
      </c>
      <c r="BL174" s="69">
        <v>2</v>
      </c>
      <c r="BM174" s="69">
        <v>2</v>
      </c>
      <c r="BN174" s="69">
        <v>31</v>
      </c>
      <c r="BO174" s="89">
        <v>0</v>
      </c>
      <c r="BP174" s="69">
        <v>1</v>
      </c>
      <c r="BQ174" s="69">
        <v>1</v>
      </c>
      <c r="BR174" s="69">
        <v>203</v>
      </c>
      <c r="BS174" s="69">
        <v>600</v>
      </c>
      <c r="BT174" s="69">
        <v>0</v>
      </c>
      <c r="BU174" s="69">
        <v>0</v>
      </c>
      <c r="BV174" s="69">
        <v>1000</v>
      </c>
      <c r="BW174" s="69">
        <v>28</v>
      </c>
      <c r="BX174" s="69" t="s">
        <v>391</v>
      </c>
      <c r="BY174" s="69">
        <v>0</v>
      </c>
      <c r="BZ174" s="69">
        <v>0</v>
      </c>
      <c r="CA174" s="69">
        <v>31</v>
      </c>
      <c r="CB174" s="89">
        <v>0</v>
      </c>
      <c r="CC174" s="69">
        <v>0</v>
      </c>
      <c r="CD174" s="69">
        <v>0</v>
      </c>
      <c r="CE174" s="69">
        <v>0</v>
      </c>
      <c r="CF174" s="69">
        <v>0</v>
      </c>
      <c r="CG174" s="69">
        <v>0</v>
      </c>
      <c r="CH174" s="69">
        <v>0</v>
      </c>
      <c r="CI174" s="69">
        <v>0</v>
      </c>
      <c r="CJ174" s="69">
        <v>0</v>
      </c>
      <c r="CL174" s="69">
        <v>0</v>
      </c>
      <c r="CM174" s="69">
        <v>0</v>
      </c>
      <c r="CN174" s="69">
        <v>0</v>
      </c>
      <c r="CO174" s="89">
        <v>0</v>
      </c>
      <c r="CP174" s="69">
        <v>0</v>
      </c>
      <c r="CQ174" s="69">
        <v>0</v>
      </c>
      <c r="CR174" s="69">
        <v>0</v>
      </c>
      <c r="CS174" s="69">
        <v>0</v>
      </c>
      <c r="CT174" s="69">
        <v>0</v>
      </c>
      <c r="CU174" s="69">
        <v>0</v>
      </c>
      <c r="CV174" s="69">
        <v>0</v>
      </c>
      <c r="CW174" s="69">
        <v>0</v>
      </c>
      <c r="CZ174" s="69">
        <v>0</v>
      </c>
      <c r="DA174" s="69">
        <v>0</v>
      </c>
      <c r="DB174" s="69">
        <v>0</v>
      </c>
      <c r="DC174" s="69">
        <v>0</v>
      </c>
      <c r="DD174" s="69">
        <v>0</v>
      </c>
      <c r="DE174" s="69">
        <v>0</v>
      </c>
      <c r="DF174" s="69">
        <v>0</v>
      </c>
      <c r="DG174" s="69">
        <v>1</v>
      </c>
      <c r="DI174" s="69" t="e">
        <f>INDEX(Sheet3!$E$78:$E$1130,MATCH(A174,Sheet3!$D$78:$D$1130,0))</f>
        <v>#N/A</v>
      </c>
      <c r="DJ174" s="69" t="str">
        <f t="shared" si="36"/>
        <v>item.ps_skill_10061</v>
      </c>
      <c r="DK174" s="69" t="s">
        <v>690</v>
      </c>
      <c r="DL174" s="69"/>
      <c r="DM174" s="69" t="s">
        <v>239</v>
      </c>
      <c r="DN174" s="69" t="str">
        <f>"造成["&amp;INDEX(Sheet5!$L$2:$L$11,MATCH(BL174,Sheet5!$J$2:$J$11,0))&amp;":"&amp;BR174&amp;"*"&amp;BS174/1000&amp;"]"&amp;INDEX(Sheet5!$I$2:$I$4,MATCH(BR174,Sheet5!$H$2:$H$4,0))&amp;"的"&amp;INDEX(Sheet5!$K$2:$K$11,MATCH(BL174,Sheet5!$J$2:$J$11,0))</f>
        <v>造成[ui.cs_orange:203*0.6]的物理伤害。</v>
      </c>
      <c r="DO174" s="69"/>
      <c r="DP174" s="69"/>
      <c r="DQ174" s="69"/>
      <c r="DR174" s="69" t="e">
        <f t="shared" si="10"/>
        <v>#N/A</v>
      </c>
      <c r="DS174" s="90">
        <f>MATCH(A174,Sheet5!D:D,0)</f>
        <v>712</v>
      </c>
      <c r="DT174" s="94" t="e">
        <f>MATCH(A174,Sheet5!F:F,0)</f>
        <v>#N/A</v>
      </c>
      <c r="DU174" s="69">
        <v>0</v>
      </c>
      <c r="DV174" s="69">
        <v>0</v>
      </c>
      <c r="DW174" s="69">
        <v>0</v>
      </c>
      <c r="DX174" s="69">
        <v>0</v>
      </c>
      <c r="DY174" s="69">
        <v>0</v>
      </c>
    </row>
    <row r="175" spans="1:129" ht="28.5">
      <c r="A175" s="69">
        <v>20227</v>
      </c>
      <c r="B175" s="105">
        <v>10002</v>
      </c>
      <c r="C175" s="69">
        <v>1</v>
      </c>
      <c r="D175" s="78" t="s">
        <v>691</v>
      </c>
      <c r="E175" s="78" t="s">
        <v>580</v>
      </c>
      <c r="F175" s="69" t="s">
        <v>692</v>
      </c>
      <c r="G175" s="69">
        <v>1</v>
      </c>
      <c r="H175" s="69" t="s">
        <v>395</v>
      </c>
      <c r="I175" s="69">
        <v>0</v>
      </c>
      <c r="J175" s="69">
        <v>450</v>
      </c>
      <c r="K175" s="69">
        <v>1000</v>
      </c>
      <c r="M175" s="69">
        <v>35</v>
      </c>
      <c r="N175" s="69" t="s">
        <v>693</v>
      </c>
      <c r="O175" s="69">
        <v>0</v>
      </c>
      <c r="P175" s="69">
        <v>1</v>
      </c>
      <c r="Q175" s="69">
        <v>0</v>
      </c>
      <c r="R175" s="69">
        <f t="shared" si="35"/>
        <v>1</v>
      </c>
      <c r="S175" s="69">
        <v>0</v>
      </c>
      <c r="T175" s="69">
        <v>0</v>
      </c>
      <c r="U175" s="69">
        <v>0</v>
      </c>
      <c r="V175" s="69">
        <v>0</v>
      </c>
      <c r="W175" s="69">
        <v>0</v>
      </c>
      <c r="X175" s="69">
        <v>0</v>
      </c>
      <c r="Y175" s="69">
        <v>0</v>
      </c>
      <c r="Z175" s="69">
        <v>1000</v>
      </c>
      <c r="AA175" s="69">
        <v>2</v>
      </c>
      <c r="AB175" s="69">
        <v>31</v>
      </c>
      <c r="AC175" s="69">
        <v>0</v>
      </c>
      <c r="AD175" s="69">
        <v>0</v>
      </c>
      <c r="AE175" s="69">
        <v>0</v>
      </c>
      <c r="AF175" s="69">
        <v>1</v>
      </c>
      <c r="AG175" s="69">
        <v>0</v>
      </c>
      <c r="AH175" s="69">
        <v>9</v>
      </c>
      <c r="AI175" s="69">
        <v>0</v>
      </c>
      <c r="AJ175" s="69">
        <v>1</v>
      </c>
      <c r="AK175" s="69">
        <v>0</v>
      </c>
      <c r="AL175" s="69">
        <v>0</v>
      </c>
      <c r="AM175" s="69">
        <v>1</v>
      </c>
      <c r="AN175" s="69">
        <v>1</v>
      </c>
      <c r="AO175" s="69">
        <v>0</v>
      </c>
      <c r="AP175" s="69">
        <v>0</v>
      </c>
      <c r="AQ175" s="84">
        <v>0</v>
      </c>
      <c r="AR175" s="69">
        <v>0</v>
      </c>
      <c r="AS175" s="69">
        <v>0</v>
      </c>
      <c r="AT175" s="69">
        <v>0</v>
      </c>
      <c r="AU175" s="69">
        <v>0</v>
      </c>
      <c r="AV175" s="69">
        <v>0</v>
      </c>
      <c r="AW175" s="69">
        <v>4</v>
      </c>
      <c r="AX175" s="69">
        <v>1</v>
      </c>
      <c r="AY175" s="69">
        <v>5000</v>
      </c>
      <c r="AZ175" s="69">
        <v>1000</v>
      </c>
      <c r="BA175" s="69">
        <v>0</v>
      </c>
      <c r="BB175" s="69">
        <v>0</v>
      </c>
      <c r="BC175" s="69">
        <v>0</v>
      </c>
      <c r="BD175" s="69">
        <v>0</v>
      </c>
      <c r="BE175" s="69">
        <v>0</v>
      </c>
      <c r="BF175" s="69">
        <v>0</v>
      </c>
      <c r="BG175" s="69">
        <v>0</v>
      </c>
      <c r="BH175" s="69">
        <v>0</v>
      </c>
      <c r="BI175" s="69" t="s">
        <v>694</v>
      </c>
      <c r="BK175" s="69">
        <v>3</v>
      </c>
      <c r="BL175" s="69">
        <v>4</v>
      </c>
      <c r="BM175" s="69">
        <v>2</v>
      </c>
      <c r="BN175" s="69">
        <v>31</v>
      </c>
      <c r="BO175" s="89">
        <v>0</v>
      </c>
      <c r="BP175" s="69">
        <v>2</v>
      </c>
      <c r="BQ175" s="69">
        <v>5</v>
      </c>
      <c r="BR175" s="69">
        <v>204</v>
      </c>
      <c r="BS175" s="69">
        <v>600</v>
      </c>
      <c r="BT175" s="69">
        <v>0</v>
      </c>
      <c r="BU175" s="69">
        <v>0</v>
      </c>
      <c r="BV175" s="69">
        <v>1000</v>
      </c>
      <c r="BW175" s="69">
        <v>0</v>
      </c>
      <c r="BY175" s="69">
        <v>10</v>
      </c>
      <c r="BZ175" s="69">
        <v>2</v>
      </c>
      <c r="CA175" s="69">
        <v>31</v>
      </c>
      <c r="CB175" s="89">
        <v>0</v>
      </c>
      <c r="CC175" s="69">
        <v>1</v>
      </c>
      <c r="CD175" s="69">
        <v>1</v>
      </c>
      <c r="CE175" s="69">
        <v>1</v>
      </c>
      <c r="CF175" s="69">
        <v>801</v>
      </c>
      <c r="CG175" s="69">
        <v>0</v>
      </c>
      <c r="CH175" s="69">
        <v>0</v>
      </c>
      <c r="CI175" s="69">
        <v>1000</v>
      </c>
      <c r="CJ175" s="69">
        <v>0</v>
      </c>
      <c r="CL175" s="69">
        <v>0</v>
      </c>
      <c r="CM175" s="69">
        <v>0</v>
      </c>
      <c r="CN175" s="69">
        <v>0</v>
      </c>
      <c r="CO175" s="89">
        <v>0</v>
      </c>
      <c r="CP175" s="69">
        <v>0</v>
      </c>
      <c r="CQ175" s="69">
        <v>0</v>
      </c>
      <c r="CR175" s="69">
        <v>0</v>
      </c>
      <c r="CS175" s="69">
        <v>0</v>
      </c>
      <c r="CT175" s="69">
        <v>0</v>
      </c>
      <c r="CU175" s="69">
        <v>0</v>
      </c>
      <c r="CV175" s="69">
        <v>0</v>
      </c>
      <c r="CW175" s="69">
        <v>0</v>
      </c>
      <c r="CZ175" s="69">
        <v>0</v>
      </c>
      <c r="DA175" s="69">
        <v>0</v>
      </c>
      <c r="DB175" s="69">
        <v>90</v>
      </c>
      <c r="DC175" s="69">
        <v>30</v>
      </c>
      <c r="DD175" s="69">
        <v>3</v>
      </c>
      <c r="DE175" s="69">
        <v>0</v>
      </c>
      <c r="DF175" s="69">
        <v>0</v>
      </c>
      <c r="DG175" s="69">
        <v>1</v>
      </c>
      <c r="DI175" s="69" t="e">
        <f>INDEX([2]Sheet3!$E$78:$E$1130,MATCH(A175,[2]Sheet3!$D$78:$D$1130,0))</f>
        <v>#N/A</v>
      </c>
      <c r="DJ175" s="69" t="str">
        <f t="shared" si="36"/>
        <v>skill_icons.ps_frost_breath</v>
      </c>
      <c r="DK175" s="69" t="s">
        <v>695</v>
      </c>
      <c r="DL175" s="69"/>
      <c r="DM175" s="110" t="s">
        <v>696</v>
      </c>
      <c r="DN175" s="69" t="str">
        <f>"造成["&amp;INDEX(Sheet5!$L$2:$L$11,MATCH(BL175,Sheet5!$J$2:$J$11,0))&amp;":"&amp;BR175&amp;"*"&amp;BS175/1000&amp;"]"&amp;INDEX(Sheet5!$I$2:$I$4,MATCH(BR175,Sheet5!$H$2:$H$4,0))&amp;"的"&amp;INDEX(Sheet5!$K$2:$K$11,MATCH(BL175,Sheet5!$J$2:$J$11,0))</f>
        <v>造成[ui.cs_blue:204*0.6]的寒系伤害。</v>
      </c>
      <c r="DO175" s="111"/>
      <c r="DP175" s="111"/>
      <c r="DQ175" s="111"/>
      <c r="DR175" s="69" t="e">
        <f t="shared" si="10"/>
        <v>#N/A</v>
      </c>
      <c r="DS175" s="90" t="e">
        <f>MATCH(A175,Sheet5!D:D,0)</f>
        <v>#N/A</v>
      </c>
      <c r="DT175" s="94" t="e">
        <f>MATCH(A175,Sheet5!F:F,0)</f>
        <v>#N/A</v>
      </c>
      <c r="DU175" s="69">
        <v>90</v>
      </c>
      <c r="DV175" s="69">
        <v>30</v>
      </c>
      <c r="DW175" s="69">
        <v>3</v>
      </c>
      <c r="DX175" s="69">
        <v>0</v>
      </c>
      <c r="DY175" s="69">
        <v>0</v>
      </c>
    </row>
    <row r="176" spans="1:129" ht="14.25">
      <c r="A176" s="69">
        <v>20228</v>
      </c>
      <c r="B176" s="69">
        <v>0</v>
      </c>
      <c r="C176" s="69">
        <v>1</v>
      </c>
      <c r="D176" s="78" t="s">
        <v>697</v>
      </c>
      <c r="E176" s="78"/>
      <c r="F176" s="69" t="s">
        <v>387</v>
      </c>
      <c r="G176" s="69">
        <v>0</v>
      </c>
      <c r="H176" s="69" t="s">
        <v>388</v>
      </c>
      <c r="I176" s="69">
        <v>462</v>
      </c>
      <c r="J176" s="69">
        <v>462</v>
      </c>
      <c r="K176" s="69">
        <v>1500</v>
      </c>
      <c r="L176" s="69" t="s">
        <v>389</v>
      </c>
      <c r="M176" s="69">
        <v>0</v>
      </c>
      <c r="N176" s="69" t="s">
        <v>390</v>
      </c>
      <c r="O176" s="69">
        <v>0</v>
      </c>
      <c r="P176" s="69">
        <v>3</v>
      </c>
      <c r="Q176" s="69">
        <v>1</v>
      </c>
      <c r="R176" s="69">
        <f t="shared" si="35"/>
        <v>1</v>
      </c>
      <c r="S176" s="69">
        <v>0</v>
      </c>
      <c r="T176" s="69">
        <v>0</v>
      </c>
      <c r="U176" s="69">
        <v>0</v>
      </c>
      <c r="V176" s="69">
        <v>0</v>
      </c>
      <c r="W176" s="69">
        <v>0</v>
      </c>
      <c r="X176" s="69">
        <v>0</v>
      </c>
      <c r="Y176" s="69">
        <v>0</v>
      </c>
      <c r="Z176" s="69">
        <v>1000</v>
      </c>
      <c r="AA176" s="69">
        <v>2</v>
      </c>
      <c r="AB176" s="69">
        <v>31</v>
      </c>
      <c r="AC176" s="69">
        <v>0</v>
      </c>
      <c r="AD176" s="69">
        <v>0</v>
      </c>
      <c r="AE176" s="69">
        <v>0</v>
      </c>
      <c r="AF176" s="69">
        <v>1</v>
      </c>
      <c r="AG176" s="69">
        <v>0</v>
      </c>
      <c r="AH176" s="69">
        <v>9</v>
      </c>
      <c r="AI176" s="69">
        <v>512</v>
      </c>
      <c r="AJ176" s="69">
        <v>3</v>
      </c>
      <c r="AK176" s="69">
        <v>0</v>
      </c>
      <c r="AL176" s="69">
        <v>0</v>
      </c>
      <c r="AM176" s="69">
        <v>1</v>
      </c>
      <c r="AN176" s="69">
        <v>1</v>
      </c>
      <c r="AO176" s="69">
        <v>1</v>
      </c>
      <c r="AP176" s="69">
        <v>0.5</v>
      </c>
      <c r="AQ176" s="84">
        <v>15</v>
      </c>
      <c r="AR176" s="69">
        <v>0.85</v>
      </c>
      <c r="AS176" s="69">
        <v>0</v>
      </c>
      <c r="AT176" s="69">
        <v>0</v>
      </c>
      <c r="AU176" s="69">
        <v>0</v>
      </c>
      <c r="AV176" s="69">
        <v>0</v>
      </c>
      <c r="AW176" s="69">
        <v>0</v>
      </c>
      <c r="AX176" s="69">
        <v>0</v>
      </c>
      <c r="AY176" s="69">
        <v>0</v>
      </c>
      <c r="AZ176" s="69">
        <v>0</v>
      </c>
      <c r="BA176" s="69">
        <v>0</v>
      </c>
      <c r="BB176" s="69">
        <v>0</v>
      </c>
      <c r="BC176" s="69">
        <v>0</v>
      </c>
      <c r="BD176" s="69">
        <v>0</v>
      </c>
      <c r="BE176" s="69">
        <v>0</v>
      </c>
      <c r="BF176" s="69">
        <v>0</v>
      </c>
      <c r="BG176" s="69">
        <v>0</v>
      </c>
      <c r="BH176" s="69">
        <v>0</v>
      </c>
      <c r="BK176" s="69">
        <v>3</v>
      </c>
      <c r="BL176" s="69">
        <v>3</v>
      </c>
      <c r="BM176" s="69">
        <v>2</v>
      </c>
      <c r="BN176" s="69">
        <v>31</v>
      </c>
      <c r="BO176" s="89">
        <v>0</v>
      </c>
      <c r="BP176" s="69">
        <v>1</v>
      </c>
      <c r="BQ176" s="69">
        <v>1</v>
      </c>
      <c r="BR176" s="69">
        <v>204</v>
      </c>
      <c r="BS176" s="69">
        <v>1000</v>
      </c>
      <c r="BT176" s="69">
        <v>0</v>
      </c>
      <c r="BU176" s="69">
        <v>0</v>
      </c>
      <c r="BV176" s="69">
        <v>1000</v>
      </c>
      <c r="BW176" s="69">
        <v>513</v>
      </c>
      <c r="BX176" s="69" t="s">
        <v>391</v>
      </c>
      <c r="BY176" s="69">
        <v>10</v>
      </c>
      <c r="BZ176" s="69">
        <v>2</v>
      </c>
      <c r="CA176" s="69">
        <v>31</v>
      </c>
      <c r="CB176" s="89">
        <v>0</v>
      </c>
      <c r="CC176" s="69">
        <v>1</v>
      </c>
      <c r="CD176" s="69">
        <v>1</v>
      </c>
      <c r="CE176" s="69">
        <v>1</v>
      </c>
      <c r="CF176" s="69">
        <v>11003</v>
      </c>
      <c r="CG176" s="69">
        <v>0</v>
      </c>
      <c r="CH176" s="69">
        <v>0</v>
      </c>
      <c r="CI176" s="69">
        <v>100</v>
      </c>
      <c r="CJ176" s="69">
        <v>0</v>
      </c>
      <c r="CL176" s="69">
        <v>0</v>
      </c>
      <c r="CM176" s="69">
        <v>0</v>
      </c>
      <c r="CN176" s="69">
        <v>0</v>
      </c>
      <c r="CO176" s="89">
        <v>0</v>
      </c>
      <c r="CP176" s="69">
        <v>0</v>
      </c>
      <c r="CQ176" s="69">
        <v>0</v>
      </c>
      <c r="CR176" s="69">
        <v>0</v>
      </c>
      <c r="CS176" s="69">
        <v>0</v>
      </c>
      <c r="CT176" s="69">
        <v>0</v>
      </c>
      <c r="CU176" s="69">
        <v>0</v>
      </c>
      <c r="CV176" s="69">
        <v>0</v>
      </c>
      <c r="CW176" s="69">
        <v>0</v>
      </c>
      <c r="CZ176" s="69">
        <v>0</v>
      </c>
      <c r="DA176" s="69">
        <v>0</v>
      </c>
      <c r="DB176" s="69">
        <v>0</v>
      </c>
      <c r="DC176" s="69">
        <v>0</v>
      </c>
      <c r="DD176" s="69">
        <v>0</v>
      </c>
      <c r="DE176" s="69">
        <v>0</v>
      </c>
      <c r="DF176" s="69">
        <v>0</v>
      </c>
      <c r="DG176" s="69">
        <v>1</v>
      </c>
      <c r="DI176" s="69" t="e">
        <f>INDEX([3]Sheet3!$E$78:$E$1130,MATCH(A176,[3]Sheet3!$D$78:$D$1130,0))</f>
        <v>#N/A</v>
      </c>
      <c r="DJ176" s="69" t="str">
        <f t="shared" si="36"/>
        <v>skill_icons.ps_magic_boomerang</v>
      </c>
      <c r="DK176" s="69" t="s">
        <v>698</v>
      </c>
      <c r="DL176" s="69"/>
      <c r="DM176" s="69" t="s">
        <v>239</v>
      </c>
      <c r="DN176" s="69" t="str">
        <f>"造成["&amp;INDEX(Sheet5!$L$2:$L$11,MATCH(BL176,Sheet5!$J$2:$J$11,0))&amp;":"&amp;BR176&amp;"*"&amp;BS176/1000&amp;"]"&amp;INDEX(Sheet5!$I$2:$I$4,MATCH(BR176,Sheet5!$H$2:$H$4,0))&amp;"的"&amp;INDEX(Sheet5!$K$2:$K$11,MATCH(BL176,Sheet5!$J$2:$J$11,0))</f>
        <v>造成[ui.cs_blue:204*1]的火系伤害。</v>
      </c>
      <c r="DO176" s="69"/>
      <c r="DP176" s="69"/>
      <c r="DQ176" s="69"/>
      <c r="DR176" s="69" t="e">
        <f t="shared" si="10"/>
        <v>#N/A</v>
      </c>
      <c r="DS176" s="90">
        <f>MATCH(A176,Sheet5!D:D,0)</f>
        <v>769</v>
      </c>
      <c r="DT176" s="94" t="e">
        <f>MATCH(A176,Sheet5!F:F,0)</f>
        <v>#N/A</v>
      </c>
      <c r="DU176" s="69">
        <v>0</v>
      </c>
      <c r="DV176" s="69">
        <v>0</v>
      </c>
      <c r="DW176" s="69">
        <v>0</v>
      </c>
      <c r="DX176" s="69">
        <v>0</v>
      </c>
      <c r="DY176" s="69">
        <v>0</v>
      </c>
    </row>
    <row r="177" spans="1:129" ht="14.25">
      <c r="A177" s="69">
        <v>20229</v>
      </c>
      <c r="B177" s="69">
        <v>0</v>
      </c>
      <c r="C177" s="69">
        <v>1</v>
      </c>
      <c r="D177" s="78" t="s">
        <v>699</v>
      </c>
      <c r="E177" s="78"/>
      <c r="F177" s="69" t="s">
        <v>387</v>
      </c>
      <c r="G177" s="69">
        <v>0</v>
      </c>
      <c r="H177" s="69" t="s">
        <v>388</v>
      </c>
      <c r="I177" s="69">
        <v>462</v>
      </c>
      <c r="J177" s="69">
        <v>462</v>
      </c>
      <c r="K177" s="69">
        <v>1500</v>
      </c>
      <c r="L177" s="69" t="s">
        <v>389</v>
      </c>
      <c r="M177" s="69">
        <v>0</v>
      </c>
      <c r="N177" s="69" t="s">
        <v>390</v>
      </c>
      <c r="O177" s="69">
        <v>0</v>
      </c>
      <c r="P177" s="69">
        <v>3</v>
      </c>
      <c r="Q177" s="69">
        <v>1</v>
      </c>
      <c r="R177" s="69">
        <f t="shared" si="35"/>
        <v>1</v>
      </c>
      <c r="S177" s="69">
        <v>0</v>
      </c>
      <c r="T177" s="69">
        <v>0</v>
      </c>
      <c r="U177" s="69">
        <v>0</v>
      </c>
      <c r="V177" s="69">
        <v>0</v>
      </c>
      <c r="W177" s="69">
        <v>0</v>
      </c>
      <c r="X177" s="69">
        <v>0</v>
      </c>
      <c r="Y177" s="69">
        <v>0</v>
      </c>
      <c r="Z177" s="69">
        <v>1000</v>
      </c>
      <c r="AA177" s="69">
        <v>2</v>
      </c>
      <c r="AB177" s="69">
        <v>31</v>
      </c>
      <c r="AC177" s="69">
        <v>0</v>
      </c>
      <c r="AD177" s="69">
        <v>0</v>
      </c>
      <c r="AE177" s="69">
        <v>0</v>
      </c>
      <c r="AF177" s="69">
        <v>1</v>
      </c>
      <c r="AG177" s="69">
        <v>0</v>
      </c>
      <c r="AH177" s="69">
        <v>9</v>
      </c>
      <c r="AI177" s="69">
        <v>510</v>
      </c>
      <c r="AJ177" s="69">
        <v>3</v>
      </c>
      <c r="AK177" s="69">
        <v>0</v>
      </c>
      <c r="AL177" s="69">
        <v>0</v>
      </c>
      <c r="AM177" s="69">
        <v>1</v>
      </c>
      <c r="AN177" s="69">
        <v>1</v>
      </c>
      <c r="AO177" s="69">
        <v>1</v>
      </c>
      <c r="AP177" s="69">
        <v>0.5</v>
      </c>
      <c r="AQ177" s="84">
        <v>15</v>
      </c>
      <c r="AR177" s="69">
        <v>0.85</v>
      </c>
      <c r="AS177" s="69">
        <v>0</v>
      </c>
      <c r="AT177" s="69">
        <v>0</v>
      </c>
      <c r="AU177" s="69">
        <v>0</v>
      </c>
      <c r="AV177" s="69">
        <v>0</v>
      </c>
      <c r="AW177" s="69">
        <v>0</v>
      </c>
      <c r="AX177" s="69">
        <v>0</v>
      </c>
      <c r="AY177" s="69">
        <v>0</v>
      </c>
      <c r="AZ177" s="69">
        <v>0</v>
      </c>
      <c r="BA177" s="69">
        <v>0</v>
      </c>
      <c r="BB177" s="69">
        <v>0</v>
      </c>
      <c r="BC177" s="69">
        <v>0</v>
      </c>
      <c r="BD177" s="69">
        <v>0</v>
      </c>
      <c r="BE177" s="69">
        <v>0</v>
      </c>
      <c r="BF177" s="69">
        <v>0</v>
      </c>
      <c r="BG177" s="69">
        <v>0</v>
      </c>
      <c r="BH177" s="69">
        <v>0</v>
      </c>
      <c r="BK177" s="69">
        <v>3</v>
      </c>
      <c r="BL177" s="69">
        <v>4</v>
      </c>
      <c r="BM177" s="69">
        <v>2</v>
      </c>
      <c r="BN177" s="69">
        <v>31</v>
      </c>
      <c r="BO177" s="89">
        <v>0</v>
      </c>
      <c r="BP177" s="69">
        <v>1</v>
      </c>
      <c r="BQ177" s="69">
        <v>1</v>
      </c>
      <c r="BR177" s="69">
        <v>204</v>
      </c>
      <c r="BS177" s="69">
        <v>1000</v>
      </c>
      <c r="BT177" s="69">
        <v>0</v>
      </c>
      <c r="BU177" s="69">
        <v>0</v>
      </c>
      <c r="BV177" s="69">
        <v>1000</v>
      </c>
      <c r="BW177" s="69">
        <v>511</v>
      </c>
      <c r="BX177" s="69" t="s">
        <v>391</v>
      </c>
      <c r="BY177" s="69">
        <v>10</v>
      </c>
      <c r="BZ177" s="69">
        <v>2</v>
      </c>
      <c r="CA177" s="69">
        <v>31</v>
      </c>
      <c r="CB177" s="89">
        <v>0</v>
      </c>
      <c r="CC177" s="69">
        <v>1</v>
      </c>
      <c r="CD177" s="69">
        <v>1</v>
      </c>
      <c r="CE177" s="69">
        <v>1</v>
      </c>
      <c r="CF177" s="69">
        <v>11023</v>
      </c>
      <c r="CG177" s="69">
        <v>0</v>
      </c>
      <c r="CH177" s="69">
        <v>0</v>
      </c>
      <c r="CI177" s="69">
        <v>10</v>
      </c>
      <c r="CJ177" s="69">
        <v>0</v>
      </c>
      <c r="CL177" s="69">
        <v>0</v>
      </c>
      <c r="CM177" s="69">
        <v>0</v>
      </c>
      <c r="CN177" s="69">
        <v>0</v>
      </c>
      <c r="CO177" s="89">
        <v>0</v>
      </c>
      <c r="CP177" s="69">
        <v>0</v>
      </c>
      <c r="CQ177" s="69">
        <v>0</v>
      </c>
      <c r="CR177" s="69">
        <v>0</v>
      </c>
      <c r="CS177" s="69">
        <v>0</v>
      </c>
      <c r="CT177" s="69">
        <v>0</v>
      </c>
      <c r="CU177" s="69">
        <v>0</v>
      </c>
      <c r="CV177" s="69">
        <v>0</v>
      </c>
      <c r="CW177" s="69">
        <v>0</v>
      </c>
      <c r="CZ177" s="69">
        <v>0</v>
      </c>
      <c r="DA177" s="69">
        <v>0</v>
      </c>
      <c r="DB177" s="69">
        <v>0</v>
      </c>
      <c r="DC177" s="69">
        <v>0</v>
      </c>
      <c r="DD177" s="69">
        <v>0</v>
      </c>
      <c r="DE177" s="69">
        <v>0</v>
      </c>
      <c r="DF177" s="69">
        <v>0</v>
      </c>
      <c r="DG177" s="69">
        <v>1</v>
      </c>
      <c r="DI177" s="69" t="e">
        <f>INDEX([3]Sheet3!$E$78:$E$1130,MATCH(A177,[3]Sheet3!$D$78:$D$1130,0))</f>
        <v>#N/A</v>
      </c>
      <c r="DJ177" s="69" t="str">
        <f t="shared" si="36"/>
        <v>skill_icons.ps_magic_boomerang</v>
      </c>
      <c r="DK177" s="69" t="s">
        <v>700</v>
      </c>
      <c r="DL177" s="69"/>
      <c r="DM177" s="69" t="s">
        <v>239</v>
      </c>
      <c r="DN177" s="69" t="str">
        <f>"造成["&amp;INDEX(Sheet5!$L$2:$L$11,MATCH(BL177,Sheet5!$J$2:$J$11,0))&amp;":"&amp;BR177&amp;"*"&amp;BS177/1000&amp;"]"&amp;INDEX(Sheet5!$I$2:$I$4,MATCH(BR177,Sheet5!$H$2:$H$4,0))&amp;"的"&amp;INDEX(Sheet5!$K$2:$K$11,MATCH(BL177,Sheet5!$J$2:$J$11,0))</f>
        <v>造成[ui.cs_blue:204*1]的寒系伤害。</v>
      </c>
      <c r="DO177" s="69"/>
      <c r="DP177" s="69"/>
      <c r="DQ177" s="69"/>
      <c r="DR177" s="69" t="e">
        <f t="shared" ref="DR177:DR240" si="37">MATCH(A177,$DX$51:$DX$69,0)</f>
        <v>#N/A</v>
      </c>
      <c r="DS177" s="90">
        <f>MATCH(A177,Sheet5!D:D,0)</f>
        <v>773</v>
      </c>
      <c r="DT177" s="94" t="e">
        <f>MATCH(A177,Sheet5!F:F,0)</f>
        <v>#N/A</v>
      </c>
      <c r="DU177" s="69">
        <v>0</v>
      </c>
      <c r="DV177" s="69">
        <v>0</v>
      </c>
      <c r="DW177" s="69">
        <v>0</v>
      </c>
      <c r="DX177" s="69">
        <v>0</v>
      </c>
      <c r="DY177" s="69">
        <v>0</v>
      </c>
    </row>
    <row r="178" spans="1:129" ht="17.25">
      <c r="A178" s="84">
        <v>30000</v>
      </c>
      <c r="B178" s="105">
        <v>13003</v>
      </c>
      <c r="C178" s="84">
        <v>1</v>
      </c>
      <c r="D178" s="98" t="s">
        <v>701</v>
      </c>
      <c r="E178" s="98" t="s">
        <v>533</v>
      </c>
      <c r="F178" s="84" t="s">
        <v>702</v>
      </c>
      <c r="G178" s="84">
        <v>0</v>
      </c>
      <c r="H178" s="84" t="s">
        <v>703</v>
      </c>
      <c r="I178" s="84">
        <v>0</v>
      </c>
      <c r="J178" s="84">
        <f>18*34</f>
        <v>612</v>
      </c>
      <c r="K178" s="84">
        <f>40*34</f>
        <v>1360</v>
      </c>
      <c r="M178" s="84">
        <v>0</v>
      </c>
      <c r="N178" s="84" t="s">
        <v>704</v>
      </c>
      <c r="O178" s="84">
        <v>0</v>
      </c>
      <c r="P178" s="84">
        <v>2</v>
      </c>
      <c r="Q178" s="84">
        <v>0</v>
      </c>
      <c r="R178" s="84">
        <v>1</v>
      </c>
      <c r="S178" s="84">
        <v>0</v>
      </c>
      <c r="T178" s="84">
        <v>0</v>
      </c>
      <c r="U178" s="84">
        <v>0</v>
      </c>
      <c r="V178" s="84">
        <v>0</v>
      </c>
      <c r="W178" s="84">
        <v>0</v>
      </c>
      <c r="X178" s="84">
        <v>0</v>
      </c>
      <c r="Y178" s="84">
        <v>0</v>
      </c>
      <c r="Z178" s="84">
        <v>3000</v>
      </c>
      <c r="AA178" s="84">
        <v>2</v>
      </c>
      <c r="AB178" s="84">
        <v>31</v>
      </c>
      <c r="AC178" s="84">
        <v>0</v>
      </c>
      <c r="AD178" s="84">
        <v>0</v>
      </c>
      <c r="AE178" s="84">
        <v>0</v>
      </c>
      <c r="AF178" s="84">
        <v>10</v>
      </c>
      <c r="AG178" s="84">
        <v>0</v>
      </c>
      <c r="AH178" s="84">
        <v>10.5</v>
      </c>
      <c r="AI178" s="84">
        <v>207</v>
      </c>
      <c r="AJ178" s="84">
        <v>0</v>
      </c>
      <c r="AK178" s="84">
        <v>0</v>
      </c>
      <c r="AL178" s="84">
        <v>0</v>
      </c>
      <c r="AM178" s="84">
        <v>1</v>
      </c>
      <c r="AN178" s="84">
        <v>1</v>
      </c>
      <c r="AO178" s="84">
        <v>1</v>
      </c>
      <c r="AP178" s="84">
        <v>0.1</v>
      </c>
      <c r="AQ178" s="84">
        <v>15</v>
      </c>
      <c r="AR178" s="84">
        <v>5</v>
      </c>
      <c r="AS178" s="84">
        <v>0</v>
      </c>
      <c r="AT178" s="84">
        <v>0</v>
      </c>
      <c r="AU178" s="84">
        <v>0</v>
      </c>
      <c r="AV178" s="84">
        <v>0</v>
      </c>
      <c r="AW178" s="84">
        <v>0</v>
      </c>
      <c r="AX178" s="84">
        <v>0</v>
      </c>
      <c r="AY178" s="84">
        <v>0</v>
      </c>
      <c r="AZ178" s="84">
        <v>0</v>
      </c>
      <c r="BA178" s="84">
        <v>0</v>
      </c>
      <c r="BB178" s="84">
        <v>0</v>
      </c>
      <c r="BC178" s="84">
        <v>0</v>
      </c>
      <c r="BD178" s="84">
        <v>0</v>
      </c>
      <c r="BE178" s="84">
        <v>0</v>
      </c>
      <c r="BF178" s="84">
        <v>0</v>
      </c>
      <c r="BG178" s="84">
        <v>0</v>
      </c>
      <c r="BH178" s="84">
        <v>0</v>
      </c>
      <c r="BK178" s="84">
        <v>3</v>
      </c>
      <c r="BL178" s="84">
        <v>2</v>
      </c>
      <c r="BM178" s="84">
        <v>2</v>
      </c>
      <c r="BN178" s="84">
        <v>31</v>
      </c>
      <c r="BO178" s="102">
        <v>0</v>
      </c>
      <c r="BP178" s="84">
        <v>1</v>
      </c>
      <c r="BQ178" s="84">
        <v>1</v>
      </c>
      <c r="BR178" s="84">
        <v>203</v>
      </c>
      <c r="BS178" s="84">
        <v>1000</v>
      </c>
      <c r="BT178" s="84">
        <v>0</v>
      </c>
      <c r="BU178" s="84">
        <v>0</v>
      </c>
      <c r="BV178" s="84">
        <v>1000</v>
      </c>
      <c r="BW178" s="84">
        <v>64</v>
      </c>
      <c r="BX178" s="84" t="s">
        <v>537</v>
      </c>
      <c r="BY178" s="84">
        <v>0</v>
      </c>
      <c r="BZ178" s="84">
        <v>0</v>
      </c>
      <c r="CA178" s="84">
        <v>31</v>
      </c>
      <c r="CB178" s="102">
        <v>0</v>
      </c>
      <c r="CC178" s="84">
        <v>0</v>
      </c>
      <c r="CD178" s="84">
        <v>0</v>
      </c>
      <c r="CE178" s="84">
        <v>0</v>
      </c>
      <c r="CF178" s="84">
        <v>0</v>
      </c>
      <c r="CG178" s="84">
        <v>0</v>
      </c>
      <c r="CH178" s="84">
        <v>0</v>
      </c>
      <c r="CI178" s="84">
        <v>1000</v>
      </c>
      <c r="CJ178" s="84">
        <v>0</v>
      </c>
      <c r="CL178" s="84">
        <v>0</v>
      </c>
      <c r="CM178" s="84">
        <v>0</v>
      </c>
      <c r="CN178" s="84">
        <v>0</v>
      </c>
      <c r="CO178" s="102">
        <v>0</v>
      </c>
      <c r="CP178" s="84">
        <v>0</v>
      </c>
      <c r="CQ178" s="84">
        <v>0</v>
      </c>
      <c r="CR178" s="84">
        <v>0</v>
      </c>
      <c r="CS178" s="84">
        <v>0</v>
      </c>
      <c r="CT178" s="102">
        <v>0</v>
      </c>
      <c r="CU178" s="84">
        <v>0</v>
      </c>
      <c r="CV178" s="84">
        <v>0</v>
      </c>
      <c r="CW178" s="84">
        <v>0</v>
      </c>
      <c r="CZ178" s="84">
        <v>0</v>
      </c>
      <c r="DA178" s="84">
        <v>0</v>
      </c>
      <c r="DB178" s="84">
        <v>0</v>
      </c>
      <c r="DC178" s="84">
        <v>0</v>
      </c>
      <c r="DD178" s="84">
        <v>0</v>
      </c>
      <c r="DE178" s="84">
        <v>0</v>
      </c>
      <c r="DF178" s="84">
        <v>0</v>
      </c>
      <c r="DG178" s="84">
        <v>1</v>
      </c>
      <c r="DI178" s="84" t="e">
        <f>INDEX(Sheet3!$E$78:$E$1130,MATCH(A178,Sheet3!$D$78:$D$1130,0))</f>
        <v>#N/A</v>
      </c>
      <c r="DJ178" s="84" t="str">
        <f t="shared" si="32"/>
        <v>skill_icons.ps_guard_goblin_skill_01</v>
      </c>
      <c r="DK178" s="84" t="s">
        <v>705</v>
      </c>
      <c r="DL178" s="93" t="str">
        <f>DM178&amp;DN178&amp;DQ178</f>
        <v>射出5支疾风箭矢攻击敌人。造成[ui.cs_orange:203*1]的物理伤害。</v>
      </c>
      <c r="DM178" s="84" t="s">
        <v>706</v>
      </c>
      <c r="DN178" s="69" t="str">
        <f>"造成["&amp;INDEX(Sheet5!$L$2:$L$11,MATCH(BL178,Sheet5!$J$2:$J$11,0))&amp;":"&amp;BR178&amp;"*"&amp;BS178/1000&amp;"]"&amp;INDEX(Sheet5!$I$2:$I$4,MATCH(BR178,Sheet5!$H$2:$H$4,0))&amp;"的"&amp;INDEX(Sheet5!$K$2:$K$11,MATCH(BL178,Sheet5!$J$2:$J$11,0))</f>
        <v>造成[ui.cs_orange:203*1]的物理伤害。</v>
      </c>
      <c r="DO178" s="84"/>
      <c r="DP178" s="84"/>
      <c r="DQ178" s="84"/>
      <c r="DR178" s="84" t="e">
        <f t="shared" si="37"/>
        <v>#N/A</v>
      </c>
      <c r="DS178" s="56">
        <f>MATCH(A178,Sheet5!D:D,0)</f>
        <v>207</v>
      </c>
      <c r="DT178" s="104" t="e">
        <f>MATCH(A178,Sheet5!F:F,0)</f>
        <v>#N/A</v>
      </c>
      <c r="DU178" s="84">
        <v>0</v>
      </c>
      <c r="DV178" s="84">
        <v>0</v>
      </c>
      <c r="DW178" s="84">
        <v>0</v>
      </c>
      <c r="DX178" s="84">
        <v>0</v>
      </c>
      <c r="DY178" s="84">
        <v>0</v>
      </c>
    </row>
    <row r="179" spans="1:129" ht="14.25">
      <c r="A179" s="69">
        <v>30001</v>
      </c>
      <c r="B179" s="69">
        <v>0</v>
      </c>
      <c r="C179" s="69">
        <v>1</v>
      </c>
      <c r="D179" s="78" t="s">
        <v>707</v>
      </c>
      <c r="E179" s="78"/>
      <c r="F179" s="69">
        <v>0</v>
      </c>
      <c r="G179" s="69">
        <v>1</v>
      </c>
      <c r="H179" s="69" t="s">
        <v>321</v>
      </c>
      <c r="I179" s="69">
        <v>0</v>
      </c>
      <c r="J179" s="69">
        <v>0</v>
      </c>
      <c r="K179" s="69">
        <v>1000</v>
      </c>
      <c r="M179" s="69">
        <v>0</v>
      </c>
      <c r="O179" s="69">
        <v>0</v>
      </c>
      <c r="P179" s="69">
        <v>1</v>
      </c>
      <c r="Q179" s="69">
        <v>0</v>
      </c>
      <c r="R179" s="69">
        <f t="shared" ref="R179:R184" si="38">IF(S179&gt;0,2,1)</f>
        <v>1</v>
      </c>
      <c r="S179" s="69">
        <v>0</v>
      </c>
      <c r="T179" s="69">
        <v>0</v>
      </c>
      <c r="U179" s="69">
        <v>0</v>
      </c>
      <c r="V179" s="69">
        <v>0</v>
      </c>
      <c r="W179" s="69">
        <v>0</v>
      </c>
      <c r="X179" s="69">
        <v>20</v>
      </c>
      <c r="Y179" s="69">
        <v>20</v>
      </c>
      <c r="Z179" s="69">
        <v>10000</v>
      </c>
      <c r="AA179" s="69">
        <v>2</v>
      </c>
      <c r="AB179" s="69">
        <v>31</v>
      </c>
      <c r="AC179" s="69">
        <v>0</v>
      </c>
      <c r="AD179" s="69">
        <v>0</v>
      </c>
      <c r="AE179" s="69">
        <v>0</v>
      </c>
      <c r="AF179" s="69">
        <v>1</v>
      </c>
      <c r="AG179" s="69">
        <v>0</v>
      </c>
      <c r="AH179" s="69">
        <v>10.5</v>
      </c>
      <c r="AI179" s="69">
        <v>14</v>
      </c>
      <c r="AJ179" s="69">
        <v>0</v>
      </c>
      <c r="AK179" s="69">
        <v>0</v>
      </c>
      <c r="AL179" s="69">
        <v>0</v>
      </c>
      <c r="AM179" s="69">
        <v>1</v>
      </c>
      <c r="AN179" s="69">
        <v>1</v>
      </c>
      <c r="AO179" s="69">
        <v>1</v>
      </c>
      <c r="AP179" s="69">
        <v>3</v>
      </c>
      <c r="AQ179" s="84">
        <v>15</v>
      </c>
      <c r="AR179" s="69">
        <v>2</v>
      </c>
      <c r="AS179" s="69">
        <v>0</v>
      </c>
      <c r="AT179" s="69">
        <v>0</v>
      </c>
      <c r="AU179" s="69">
        <v>0</v>
      </c>
      <c r="AV179" s="69">
        <v>0</v>
      </c>
      <c r="AW179" s="69">
        <v>0</v>
      </c>
      <c r="AX179" s="69">
        <v>0</v>
      </c>
      <c r="AY179" s="69">
        <v>0</v>
      </c>
      <c r="AZ179" s="69">
        <v>0</v>
      </c>
      <c r="BA179" s="69">
        <v>0</v>
      </c>
      <c r="BB179" s="69">
        <v>0</v>
      </c>
      <c r="BC179" s="69">
        <v>0</v>
      </c>
      <c r="BD179" s="69">
        <v>0</v>
      </c>
      <c r="BE179" s="69">
        <v>0</v>
      </c>
      <c r="BF179" s="69">
        <v>0</v>
      </c>
      <c r="BG179" s="69">
        <v>500</v>
      </c>
      <c r="BH179" s="69">
        <v>0</v>
      </c>
      <c r="BK179" s="69">
        <v>3</v>
      </c>
      <c r="BL179" s="69">
        <v>10</v>
      </c>
      <c r="BM179" s="69">
        <v>2</v>
      </c>
      <c r="BN179" s="69">
        <v>31</v>
      </c>
      <c r="BO179" s="89">
        <v>0</v>
      </c>
      <c r="BP179" s="69">
        <v>1</v>
      </c>
      <c r="BQ179" s="69">
        <v>1</v>
      </c>
      <c r="BR179" s="69">
        <v>1</v>
      </c>
      <c r="BS179" s="69">
        <v>11003</v>
      </c>
      <c r="BT179" s="69">
        <v>0</v>
      </c>
      <c r="BU179" s="69">
        <v>0</v>
      </c>
      <c r="BV179" s="69">
        <v>1000</v>
      </c>
      <c r="BW179" s="69">
        <v>0</v>
      </c>
      <c r="BY179" s="69">
        <v>0</v>
      </c>
      <c r="BZ179" s="69">
        <v>0</v>
      </c>
      <c r="CA179" s="69">
        <v>31</v>
      </c>
      <c r="CB179" s="89">
        <v>0</v>
      </c>
      <c r="CC179" s="69">
        <v>0</v>
      </c>
      <c r="CD179" s="69">
        <v>0</v>
      </c>
      <c r="CE179" s="69">
        <v>0</v>
      </c>
      <c r="CF179" s="69">
        <v>0</v>
      </c>
      <c r="CG179" s="69">
        <v>0</v>
      </c>
      <c r="CH179" s="69">
        <v>0</v>
      </c>
      <c r="CI179" s="69">
        <v>0</v>
      </c>
      <c r="CJ179" s="69">
        <v>0</v>
      </c>
      <c r="CL179" s="69">
        <v>0</v>
      </c>
      <c r="CM179" s="69">
        <v>0</v>
      </c>
      <c r="CN179" s="69">
        <v>0</v>
      </c>
      <c r="CO179" s="89">
        <v>0</v>
      </c>
      <c r="CP179" s="69">
        <v>0</v>
      </c>
      <c r="CQ179" s="69">
        <v>0</v>
      </c>
      <c r="CR179" s="69">
        <v>0</v>
      </c>
      <c r="CS179" s="69">
        <v>0</v>
      </c>
      <c r="CT179" s="69">
        <v>0</v>
      </c>
      <c r="CU179" s="69">
        <v>0</v>
      </c>
      <c r="CV179" s="69">
        <v>0</v>
      </c>
      <c r="CW179" s="69">
        <v>0</v>
      </c>
      <c r="CZ179" s="69">
        <v>0</v>
      </c>
      <c r="DA179" s="69">
        <v>0</v>
      </c>
      <c r="DB179" s="69">
        <v>0</v>
      </c>
      <c r="DC179" s="69">
        <v>0</v>
      </c>
      <c r="DD179" s="69">
        <v>0</v>
      </c>
      <c r="DE179" s="69">
        <v>0</v>
      </c>
      <c r="DF179" s="69">
        <v>0</v>
      </c>
      <c r="DG179" s="69">
        <v>1</v>
      </c>
      <c r="DI179" s="69" t="e">
        <f>INDEX(Sheet3!$E$78:$E$1130,MATCH(A179,Sheet3!$D$78:$D$1130,0))</f>
        <v>#N/A</v>
      </c>
      <c r="DJ179" s="69">
        <f t="shared" si="32"/>
        <v>0</v>
      </c>
      <c r="DK179" s="69" t="s">
        <v>708</v>
      </c>
      <c r="DL179" s="69"/>
      <c r="DM179" s="69" t="s">
        <v>239</v>
      </c>
      <c r="DN179" s="69" t="e">
        <f>"造成["&amp;INDEX(Sheet5!$L$2:$L$11,MATCH(BL179,Sheet5!$J$2:$J$11,0))&amp;":"&amp;BR179&amp;"*"&amp;BS179/1000&amp;"]"&amp;INDEX(Sheet5!$I$2:$I$4,MATCH(BR179,Sheet5!$H$2:$H$4,0))&amp;"的"&amp;INDEX(Sheet5!$K$2:$K$11,MATCH(BL179,Sheet5!$J$2:$J$11,0))</f>
        <v>#N/A</v>
      </c>
      <c r="DO179" s="69"/>
      <c r="DP179" s="69"/>
      <c r="DQ179" s="69"/>
      <c r="DR179" s="69" t="e">
        <f t="shared" si="37"/>
        <v>#N/A</v>
      </c>
      <c r="DS179" s="90" t="e">
        <f>MATCH(A179,Sheet5!D:D,0)</f>
        <v>#N/A</v>
      </c>
      <c r="DT179" s="94" t="e">
        <f>MATCH(A179,Sheet5!F:F,0)</f>
        <v>#N/A</v>
      </c>
      <c r="DU179" s="69">
        <v>0</v>
      </c>
      <c r="DV179" s="69">
        <v>0</v>
      </c>
      <c r="DW179" s="69">
        <v>0</v>
      </c>
      <c r="DX179" s="69">
        <v>0</v>
      </c>
      <c r="DY179" s="69">
        <v>0</v>
      </c>
    </row>
    <row r="180" spans="1:129" ht="14.25">
      <c r="A180" s="69">
        <v>30002</v>
      </c>
      <c r="B180" s="69">
        <v>0</v>
      </c>
      <c r="C180" s="69">
        <v>1</v>
      </c>
      <c r="D180" s="78" t="s">
        <v>408</v>
      </c>
      <c r="E180" s="78"/>
      <c r="F180" s="69">
        <v>0</v>
      </c>
      <c r="G180" s="69">
        <v>1</v>
      </c>
      <c r="H180" s="69" t="s">
        <v>321</v>
      </c>
      <c r="I180" s="69">
        <v>0</v>
      </c>
      <c r="J180" s="69">
        <v>0</v>
      </c>
      <c r="K180" s="69">
        <v>1000</v>
      </c>
      <c r="M180" s="69">
        <v>26</v>
      </c>
      <c r="N180" s="69" t="s">
        <v>417</v>
      </c>
      <c r="O180" s="69">
        <v>0</v>
      </c>
      <c r="P180" s="69">
        <v>1</v>
      </c>
      <c r="Q180" s="69">
        <v>0</v>
      </c>
      <c r="R180" s="69">
        <f t="shared" si="38"/>
        <v>1</v>
      </c>
      <c r="S180" s="69">
        <v>0</v>
      </c>
      <c r="T180" s="69">
        <v>0</v>
      </c>
      <c r="U180" s="69">
        <v>0</v>
      </c>
      <c r="V180" s="69">
        <v>0</v>
      </c>
      <c r="W180" s="69">
        <v>0</v>
      </c>
      <c r="X180" s="69">
        <v>20</v>
      </c>
      <c r="Y180" s="69">
        <v>20</v>
      </c>
      <c r="Z180" s="69">
        <v>15000</v>
      </c>
      <c r="AA180" s="69">
        <v>2</v>
      </c>
      <c r="AB180" s="69">
        <v>31</v>
      </c>
      <c r="AC180" s="69">
        <v>0</v>
      </c>
      <c r="AD180" s="69">
        <v>0</v>
      </c>
      <c r="AE180" s="69">
        <v>0</v>
      </c>
      <c r="AF180" s="69">
        <v>10</v>
      </c>
      <c r="AG180" s="69">
        <v>0</v>
      </c>
      <c r="AH180" s="69">
        <v>10.5</v>
      </c>
      <c r="AI180" s="69">
        <v>0</v>
      </c>
      <c r="AJ180" s="69">
        <v>3</v>
      </c>
      <c r="AK180" s="69">
        <v>0</v>
      </c>
      <c r="AL180" s="69">
        <v>0</v>
      </c>
      <c r="AM180" s="69">
        <v>1</v>
      </c>
      <c r="AN180" s="69">
        <v>1</v>
      </c>
      <c r="AO180" s="69">
        <v>0</v>
      </c>
      <c r="AP180" s="69">
        <v>0</v>
      </c>
      <c r="AQ180" s="84">
        <v>0</v>
      </c>
      <c r="AR180" s="69">
        <v>0</v>
      </c>
      <c r="AS180" s="69">
        <v>0</v>
      </c>
      <c r="AT180" s="69">
        <v>0</v>
      </c>
      <c r="AU180" s="69">
        <v>0</v>
      </c>
      <c r="AV180" s="69">
        <v>0</v>
      </c>
      <c r="AW180" s="69">
        <v>0</v>
      </c>
      <c r="AX180" s="69">
        <v>0</v>
      </c>
      <c r="AY180" s="69">
        <v>0</v>
      </c>
      <c r="AZ180" s="69">
        <v>0</v>
      </c>
      <c r="BA180" s="69">
        <v>1</v>
      </c>
      <c r="BB180" s="69">
        <v>-1</v>
      </c>
      <c r="BC180" s="69">
        <v>0</v>
      </c>
      <c r="BD180" s="69">
        <v>0</v>
      </c>
      <c r="BE180" s="69">
        <v>0</v>
      </c>
      <c r="BF180" s="69">
        <v>0</v>
      </c>
      <c r="BG180" s="69">
        <v>0</v>
      </c>
      <c r="BH180" s="69">
        <v>0</v>
      </c>
      <c r="BI180" s="69" t="s">
        <v>411</v>
      </c>
      <c r="BK180" s="69">
        <v>3</v>
      </c>
      <c r="BL180" s="69">
        <v>3</v>
      </c>
      <c r="BM180" s="69">
        <v>2</v>
      </c>
      <c r="BN180" s="69">
        <v>31</v>
      </c>
      <c r="BO180" s="89">
        <v>0</v>
      </c>
      <c r="BP180" s="69">
        <v>1</v>
      </c>
      <c r="BQ180" s="69">
        <v>1</v>
      </c>
      <c r="BR180" s="69">
        <v>204</v>
      </c>
      <c r="BS180" s="69">
        <v>1000</v>
      </c>
      <c r="BT180" s="69">
        <v>0</v>
      </c>
      <c r="BU180" s="69">
        <v>0</v>
      </c>
      <c r="BV180" s="69">
        <v>1000</v>
      </c>
      <c r="BW180" s="69">
        <v>27</v>
      </c>
      <c r="BY180" s="69">
        <v>0</v>
      </c>
      <c r="BZ180" s="69">
        <v>0</v>
      </c>
      <c r="CA180" s="69">
        <v>31</v>
      </c>
      <c r="CB180" s="89">
        <v>0</v>
      </c>
      <c r="CC180" s="69">
        <v>0</v>
      </c>
      <c r="CD180" s="69">
        <v>0</v>
      </c>
      <c r="CE180" s="69">
        <v>0</v>
      </c>
      <c r="CF180" s="69">
        <v>0</v>
      </c>
      <c r="CG180" s="69">
        <v>0</v>
      </c>
      <c r="CH180" s="69">
        <v>0</v>
      </c>
      <c r="CI180" s="69">
        <v>0</v>
      </c>
      <c r="CJ180" s="69">
        <v>0</v>
      </c>
      <c r="CL180" s="69">
        <v>0</v>
      </c>
      <c r="CM180" s="69">
        <v>0</v>
      </c>
      <c r="CN180" s="69">
        <v>0</v>
      </c>
      <c r="CO180" s="89">
        <v>0</v>
      </c>
      <c r="CP180" s="69">
        <v>0</v>
      </c>
      <c r="CQ180" s="69">
        <v>0</v>
      </c>
      <c r="CR180" s="69">
        <v>0</v>
      </c>
      <c r="CS180" s="69">
        <v>0</v>
      </c>
      <c r="CT180" s="69">
        <v>0</v>
      </c>
      <c r="CU180" s="69">
        <v>0</v>
      </c>
      <c r="CV180" s="69">
        <v>0</v>
      </c>
      <c r="CW180" s="69">
        <v>0</v>
      </c>
      <c r="CZ180" s="69">
        <v>0</v>
      </c>
      <c r="DA180" s="69">
        <v>0</v>
      </c>
      <c r="DB180" s="69">
        <v>0</v>
      </c>
      <c r="DC180" s="69">
        <v>0</v>
      </c>
      <c r="DD180" s="69">
        <v>0</v>
      </c>
      <c r="DE180" s="69">
        <v>0</v>
      </c>
      <c r="DF180" s="69">
        <v>0</v>
      </c>
      <c r="DG180" s="69">
        <v>1</v>
      </c>
      <c r="DI180" s="69" t="e">
        <f>INDEX(Sheet3!$E$78:$E$1130,MATCH(A180,Sheet3!$D$78:$D$1130,0))</f>
        <v>#N/A</v>
      </c>
      <c r="DJ180" s="69">
        <f t="shared" si="32"/>
        <v>0</v>
      </c>
      <c r="DK180" s="69" t="s">
        <v>412</v>
      </c>
      <c r="DL180" s="69"/>
      <c r="DM180" s="69" t="s">
        <v>239</v>
      </c>
      <c r="DN180" s="69" t="str">
        <f>"造成["&amp;INDEX(Sheet5!$L$2:$L$11,MATCH(BL180,Sheet5!$J$2:$J$11,0))&amp;":"&amp;BR180&amp;"*"&amp;BS180/1000&amp;"]"&amp;INDEX(Sheet5!$I$2:$I$4,MATCH(BR180,Sheet5!$H$2:$H$4,0))&amp;"的"&amp;INDEX(Sheet5!$K$2:$K$11,MATCH(BL180,Sheet5!$J$2:$J$11,0))</f>
        <v>造成[ui.cs_blue:204*1]的火系伤害。</v>
      </c>
      <c r="DO180" s="69"/>
      <c r="DP180" s="69"/>
      <c r="DQ180" s="69"/>
      <c r="DR180" s="69" t="e">
        <f t="shared" si="37"/>
        <v>#N/A</v>
      </c>
      <c r="DS180" s="90" t="e">
        <f>MATCH(A180,Sheet5!D:D,0)</f>
        <v>#N/A</v>
      </c>
      <c r="DT180" s="94" t="e">
        <f>MATCH(A180,Sheet5!F:F,0)</f>
        <v>#N/A</v>
      </c>
      <c r="DU180" s="69">
        <v>0</v>
      </c>
      <c r="DV180" s="69">
        <v>0</v>
      </c>
      <c r="DW180" s="69">
        <v>0</v>
      </c>
      <c r="DX180" s="69">
        <v>0</v>
      </c>
      <c r="DY180" s="69">
        <v>0</v>
      </c>
    </row>
    <row r="181" spans="1:129" ht="28.5">
      <c r="A181" s="69">
        <v>30003</v>
      </c>
      <c r="B181" s="69">
        <v>0</v>
      </c>
      <c r="C181" s="69">
        <v>1</v>
      </c>
      <c r="D181" s="78" t="s">
        <v>709</v>
      </c>
      <c r="E181" s="78" t="s">
        <v>710</v>
      </c>
      <c r="F181" s="69">
        <v>0</v>
      </c>
      <c r="G181" s="69">
        <v>1</v>
      </c>
      <c r="H181" s="69" t="s">
        <v>321</v>
      </c>
      <c r="I181" s="69">
        <v>870</v>
      </c>
      <c r="J181" s="69">
        <v>0</v>
      </c>
      <c r="K181" s="69">
        <v>2000</v>
      </c>
      <c r="M181" s="69">
        <v>0</v>
      </c>
      <c r="O181" s="69">
        <v>0</v>
      </c>
      <c r="P181" s="69">
        <v>1</v>
      </c>
      <c r="Q181" s="69">
        <v>0</v>
      </c>
      <c r="R181" s="69">
        <f t="shared" si="38"/>
        <v>1</v>
      </c>
      <c r="S181" s="69">
        <v>0</v>
      </c>
      <c r="T181" s="69">
        <v>0</v>
      </c>
      <c r="U181" s="69">
        <v>0</v>
      </c>
      <c r="V181" s="69">
        <v>0</v>
      </c>
      <c r="W181" s="69">
        <v>0</v>
      </c>
      <c r="X181" s="69">
        <v>20</v>
      </c>
      <c r="Y181" s="69">
        <v>20</v>
      </c>
      <c r="Z181" s="69">
        <v>10000</v>
      </c>
      <c r="AA181" s="69">
        <v>2</v>
      </c>
      <c r="AB181" s="69">
        <v>31</v>
      </c>
      <c r="AC181" s="69">
        <v>0</v>
      </c>
      <c r="AD181" s="69">
        <v>0</v>
      </c>
      <c r="AE181" s="69">
        <v>0</v>
      </c>
      <c r="AF181" s="69">
        <v>1</v>
      </c>
      <c r="AG181" s="69">
        <v>0</v>
      </c>
      <c r="AH181" s="69">
        <v>2</v>
      </c>
      <c r="AI181" s="69">
        <v>52</v>
      </c>
      <c r="AJ181" s="69">
        <v>0</v>
      </c>
      <c r="AK181" s="69">
        <v>0</v>
      </c>
      <c r="AL181" s="69">
        <v>0.3</v>
      </c>
      <c r="AM181" s="69">
        <v>1</v>
      </c>
      <c r="AN181" s="69">
        <v>1</v>
      </c>
      <c r="AO181" s="69">
        <v>1</v>
      </c>
      <c r="AP181" s="69">
        <v>0.1</v>
      </c>
      <c r="AQ181" s="84">
        <v>15</v>
      </c>
      <c r="AR181" s="69">
        <v>2</v>
      </c>
      <c r="AS181" s="69">
        <v>0</v>
      </c>
      <c r="AT181" s="69">
        <v>0</v>
      </c>
      <c r="AU181" s="69">
        <v>0</v>
      </c>
      <c r="AV181" s="69">
        <v>0</v>
      </c>
      <c r="AW181" s="69">
        <v>0</v>
      </c>
      <c r="AX181" s="69">
        <v>0</v>
      </c>
      <c r="AY181" s="69">
        <v>0</v>
      </c>
      <c r="AZ181" s="69">
        <v>0</v>
      </c>
      <c r="BA181" s="69">
        <v>0</v>
      </c>
      <c r="BB181" s="69">
        <v>0</v>
      </c>
      <c r="BC181" s="69">
        <v>0</v>
      </c>
      <c r="BD181" s="69">
        <v>0</v>
      </c>
      <c r="BE181" s="69">
        <v>0</v>
      </c>
      <c r="BF181" s="69">
        <v>0</v>
      </c>
      <c r="BG181" s="69">
        <v>0</v>
      </c>
      <c r="BH181" s="69">
        <v>0</v>
      </c>
      <c r="BK181" s="69">
        <v>3</v>
      </c>
      <c r="BL181" s="69">
        <v>2</v>
      </c>
      <c r="BM181" s="69">
        <v>2</v>
      </c>
      <c r="BN181" s="69">
        <v>31</v>
      </c>
      <c r="BO181" s="89">
        <v>0</v>
      </c>
      <c r="BP181" s="69">
        <v>1</v>
      </c>
      <c r="BQ181" s="69">
        <v>1</v>
      </c>
      <c r="BR181" s="69">
        <v>203</v>
      </c>
      <c r="BS181" s="69">
        <v>1000</v>
      </c>
      <c r="BT181" s="69">
        <v>0</v>
      </c>
      <c r="BU181" s="69">
        <v>0</v>
      </c>
      <c r="BV181" s="69">
        <v>1000</v>
      </c>
      <c r="BW181" s="69">
        <v>54</v>
      </c>
      <c r="BY181" s="69">
        <v>10</v>
      </c>
      <c r="BZ181" s="69">
        <v>2</v>
      </c>
      <c r="CA181" s="69">
        <v>31</v>
      </c>
      <c r="CB181" s="89">
        <v>0</v>
      </c>
      <c r="CC181" s="69">
        <v>1</v>
      </c>
      <c r="CD181" s="69">
        <v>1</v>
      </c>
      <c r="CE181" s="69">
        <v>1</v>
      </c>
      <c r="CF181" s="69">
        <v>11004</v>
      </c>
      <c r="CG181" s="69">
        <v>0</v>
      </c>
      <c r="CH181" s="69">
        <v>0</v>
      </c>
      <c r="CI181" s="69">
        <v>1000</v>
      </c>
      <c r="CJ181" s="69">
        <v>0</v>
      </c>
      <c r="CL181" s="69">
        <v>0</v>
      </c>
      <c r="CM181" s="69">
        <v>0</v>
      </c>
      <c r="CN181" s="69">
        <v>0</v>
      </c>
      <c r="CO181" s="89">
        <v>0</v>
      </c>
      <c r="CP181" s="69">
        <v>0</v>
      </c>
      <c r="CQ181" s="69">
        <v>0</v>
      </c>
      <c r="CR181" s="69">
        <v>0</v>
      </c>
      <c r="CS181" s="69">
        <v>0</v>
      </c>
      <c r="CT181" s="69">
        <v>0</v>
      </c>
      <c r="CU181" s="69">
        <v>0</v>
      </c>
      <c r="CV181" s="69">
        <v>0</v>
      </c>
      <c r="CW181" s="69">
        <v>0</v>
      </c>
      <c r="CZ181" s="69">
        <v>0</v>
      </c>
      <c r="DA181" s="69">
        <v>0</v>
      </c>
      <c r="DB181" s="69">
        <v>0</v>
      </c>
      <c r="DC181" s="69">
        <v>0</v>
      </c>
      <c r="DD181" s="69">
        <v>0</v>
      </c>
      <c r="DE181" s="69">
        <v>0</v>
      </c>
      <c r="DF181" s="69">
        <v>0</v>
      </c>
      <c r="DG181" s="69">
        <v>1</v>
      </c>
      <c r="DI181" s="69" t="e">
        <f>INDEX(Sheet3!$E$78:$E$1130,MATCH(A181,Sheet3!$D$78:$D$1130,0))</f>
        <v>#N/A</v>
      </c>
      <c r="DJ181" s="69">
        <f t="shared" si="32"/>
        <v>0</v>
      </c>
      <c r="DK181" s="69" t="s">
        <v>711</v>
      </c>
      <c r="DL181" s="69"/>
      <c r="DM181" s="69" t="s">
        <v>712</v>
      </c>
      <c r="DN181" s="69" t="str">
        <f>"造成["&amp;INDEX(Sheet5!$L$2:$L$11,MATCH(BL181,Sheet5!$J$2:$J$11,0))&amp;":"&amp;BR181&amp;"*"&amp;BS181/1000&amp;"]"&amp;INDEX(Sheet5!$I$2:$I$4,MATCH(BR181,Sheet5!$H$2:$H$4,0))&amp;"的"&amp;INDEX(Sheet5!$K$2:$K$11,MATCH(BL181,Sheet5!$J$2:$J$11,0))</f>
        <v>造成[ui.cs_orange:203*1]的物理伤害。</v>
      </c>
      <c r="DO181" s="69"/>
      <c r="DP181" s="69"/>
      <c r="DQ181" s="69"/>
      <c r="DR181" s="69" t="e">
        <f t="shared" si="37"/>
        <v>#N/A</v>
      </c>
      <c r="DS181" s="90" t="e">
        <f>MATCH(A181,Sheet5!D:D,0)</f>
        <v>#N/A</v>
      </c>
      <c r="DT181" s="94" t="e">
        <f>MATCH(A181,Sheet5!F:F,0)</f>
        <v>#N/A</v>
      </c>
      <c r="DU181" s="69">
        <v>0</v>
      </c>
      <c r="DV181" s="69">
        <v>0</v>
      </c>
      <c r="DW181" s="69">
        <v>0</v>
      </c>
      <c r="DX181" s="69">
        <v>0</v>
      </c>
      <c r="DY181" s="69">
        <v>0</v>
      </c>
    </row>
    <row r="182" spans="1:129" ht="14.25">
      <c r="A182" s="69">
        <v>30004</v>
      </c>
      <c r="B182" s="69">
        <v>0</v>
      </c>
      <c r="C182" s="69">
        <v>1</v>
      </c>
      <c r="D182" s="78" t="s">
        <v>260</v>
      </c>
      <c r="E182" s="78"/>
      <c r="F182" s="69">
        <v>0</v>
      </c>
      <c r="G182" s="69">
        <v>1</v>
      </c>
      <c r="H182" s="69" t="s">
        <v>321</v>
      </c>
      <c r="I182" s="69">
        <v>0</v>
      </c>
      <c r="J182" s="69">
        <v>0</v>
      </c>
      <c r="K182" s="69">
        <v>2000</v>
      </c>
      <c r="M182" s="69">
        <v>4</v>
      </c>
      <c r="N182" s="69" t="s">
        <v>260</v>
      </c>
      <c r="O182" s="69">
        <v>0</v>
      </c>
      <c r="P182" s="69">
        <v>1</v>
      </c>
      <c r="Q182" s="69">
        <v>0</v>
      </c>
      <c r="R182" s="69">
        <f t="shared" si="38"/>
        <v>1</v>
      </c>
      <c r="S182" s="69">
        <v>0</v>
      </c>
      <c r="T182" s="69">
        <v>0</v>
      </c>
      <c r="U182" s="69">
        <v>0</v>
      </c>
      <c r="V182" s="69">
        <v>0</v>
      </c>
      <c r="W182" s="69">
        <v>0</v>
      </c>
      <c r="X182" s="69">
        <v>0</v>
      </c>
      <c r="Y182" s="69">
        <v>0</v>
      </c>
      <c r="Z182" s="69">
        <v>30000</v>
      </c>
      <c r="AA182" s="69">
        <v>1</v>
      </c>
      <c r="AB182" s="69">
        <v>31</v>
      </c>
      <c r="AC182" s="69">
        <v>0</v>
      </c>
      <c r="AD182" s="69">
        <v>0</v>
      </c>
      <c r="AE182" s="69">
        <v>0</v>
      </c>
      <c r="AF182" s="69">
        <v>1</v>
      </c>
      <c r="AG182" s="69">
        <v>0</v>
      </c>
      <c r="AH182" s="69">
        <v>0</v>
      </c>
      <c r="AI182" s="69">
        <v>0</v>
      </c>
      <c r="AJ182" s="69">
        <v>0</v>
      </c>
      <c r="AK182" s="69">
        <v>0</v>
      </c>
      <c r="AL182" s="69">
        <v>0</v>
      </c>
      <c r="AM182" s="69">
        <v>1</v>
      </c>
      <c r="AN182" s="69">
        <v>1</v>
      </c>
      <c r="AO182" s="69">
        <v>0</v>
      </c>
      <c r="AP182" s="69">
        <v>0</v>
      </c>
      <c r="AQ182" s="84">
        <v>0</v>
      </c>
      <c r="AR182" s="69">
        <v>0</v>
      </c>
      <c r="AS182" s="69">
        <v>0</v>
      </c>
      <c r="AT182" s="69">
        <v>0</v>
      </c>
      <c r="AU182" s="69">
        <v>0</v>
      </c>
      <c r="AV182" s="69">
        <v>0</v>
      </c>
      <c r="AW182" s="69">
        <v>0</v>
      </c>
      <c r="AX182" s="69">
        <v>0</v>
      </c>
      <c r="AY182" s="69">
        <v>0</v>
      </c>
      <c r="AZ182" s="69">
        <v>0</v>
      </c>
      <c r="BA182" s="69">
        <v>0</v>
      </c>
      <c r="BB182" s="69">
        <v>0</v>
      </c>
      <c r="BC182" s="69">
        <v>0</v>
      </c>
      <c r="BD182" s="69">
        <v>0</v>
      </c>
      <c r="BE182" s="69">
        <v>0</v>
      </c>
      <c r="BF182" s="69">
        <v>0</v>
      </c>
      <c r="BG182" s="69">
        <v>670</v>
      </c>
      <c r="BH182" s="69">
        <v>0</v>
      </c>
      <c r="BK182" s="69">
        <v>3</v>
      </c>
      <c r="BL182" s="69">
        <v>10</v>
      </c>
      <c r="BM182" s="69">
        <v>5</v>
      </c>
      <c r="BN182" s="69">
        <v>31</v>
      </c>
      <c r="BO182" s="89">
        <v>0</v>
      </c>
      <c r="BP182" s="69">
        <v>3</v>
      </c>
      <c r="BQ182" s="69">
        <v>5</v>
      </c>
      <c r="BR182" s="69">
        <v>1</v>
      </c>
      <c r="BS182" s="69">
        <v>11005</v>
      </c>
      <c r="BT182" s="69">
        <v>0</v>
      </c>
      <c r="BU182" s="69">
        <v>0</v>
      </c>
      <c r="BV182" s="69">
        <v>1000</v>
      </c>
      <c r="BW182" s="69">
        <v>0</v>
      </c>
      <c r="BY182" s="69">
        <v>0</v>
      </c>
      <c r="BZ182" s="69">
        <v>0</v>
      </c>
      <c r="CA182" s="69">
        <v>31</v>
      </c>
      <c r="CB182" s="89">
        <v>0</v>
      </c>
      <c r="CC182" s="69">
        <v>0</v>
      </c>
      <c r="CD182" s="69">
        <v>0</v>
      </c>
      <c r="CE182" s="69">
        <v>0</v>
      </c>
      <c r="CF182" s="69">
        <v>0</v>
      </c>
      <c r="CG182" s="69">
        <v>0</v>
      </c>
      <c r="CH182" s="69">
        <v>0</v>
      </c>
      <c r="CI182" s="69">
        <v>0</v>
      </c>
      <c r="CJ182" s="69">
        <v>0</v>
      </c>
      <c r="CL182" s="69">
        <v>0</v>
      </c>
      <c r="CM182" s="69">
        <v>0</v>
      </c>
      <c r="CN182" s="69">
        <v>0</v>
      </c>
      <c r="CO182" s="89">
        <v>0</v>
      </c>
      <c r="CP182" s="69">
        <v>0</v>
      </c>
      <c r="CQ182" s="69">
        <v>0</v>
      </c>
      <c r="CR182" s="69">
        <v>0</v>
      </c>
      <c r="CS182" s="69">
        <v>0</v>
      </c>
      <c r="CT182" s="69">
        <v>0</v>
      </c>
      <c r="CU182" s="69">
        <v>0</v>
      </c>
      <c r="CV182" s="69">
        <v>0</v>
      </c>
      <c r="CW182" s="69">
        <v>0</v>
      </c>
      <c r="CZ182" s="69">
        <v>0</v>
      </c>
      <c r="DA182" s="69">
        <v>0</v>
      </c>
      <c r="DB182" s="69">
        <v>0</v>
      </c>
      <c r="DC182" s="69">
        <v>0</v>
      </c>
      <c r="DD182" s="69">
        <v>0</v>
      </c>
      <c r="DE182" s="69">
        <v>0</v>
      </c>
      <c r="DF182" s="69">
        <v>0</v>
      </c>
      <c r="DG182" s="69">
        <v>1</v>
      </c>
      <c r="DI182" s="69" t="e">
        <f>INDEX(Sheet3!$E$78:$E$1130,MATCH(A182,Sheet3!$D$78:$D$1130,0))</f>
        <v>#N/A</v>
      </c>
      <c r="DJ182" s="69">
        <f t="shared" si="32"/>
        <v>0</v>
      </c>
      <c r="DK182" s="69" t="s">
        <v>366</v>
      </c>
      <c r="DL182" s="69"/>
      <c r="DM182" s="69" t="s">
        <v>239</v>
      </c>
      <c r="DN182" s="69" t="e">
        <f>"造成["&amp;INDEX(Sheet5!$L$2:$L$11,MATCH(BL182,Sheet5!$J$2:$J$11,0))&amp;":"&amp;BR182&amp;"*"&amp;BS182/1000&amp;"]"&amp;INDEX(Sheet5!$I$2:$I$4,MATCH(BR182,Sheet5!$H$2:$H$4,0))&amp;"的"&amp;INDEX(Sheet5!$K$2:$K$11,MATCH(BL182,Sheet5!$J$2:$J$11,0))</f>
        <v>#N/A</v>
      </c>
      <c r="DO182" s="69"/>
      <c r="DP182" s="69"/>
      <c r="DQ182" s="69"/>
      <c r="DR182" s="69" t="e">
        <f t="shared" si="37"/>
        <v>#N/A</v>
      </c>
      <c r="DS182" s="90" t="e">
        <f>MATCH(A182,Sheet5!D:D,0)</f>
        <v>#N/A</v>
      </c>
      <c r="DT182" s="94" t="e">
        <f>MATCH(A182,Sheet5!F:F,0)</f>
        <v>#N/A</v>
      </c>
      <c r="DU182" s="69">
        <v>0</v>
      </c>
      <c r="DV182" s="69">
        <v>0</v>
      </c>
      <c r="DW182" s="69">
        <v>0</v>
      </c>
      <c r="DX182" s="69">
        <v>0</v>
      </c>
      <c r="DY182" s="69">
        <v>0</v>
      </c>
    </row>
    <row r="183" spans="1:129" ht="28.5">
      <c r="A183" s="69">
        <v>30005</v>
      </c>
      <c r="B183" s="69">
        <v>0</v>
      </c>
      <c r="C183" s="69">
        <v>1</v>
      </c>
      <c r="D183" s="78" t="s">
        <v>260</v>
      </c>
      <c r="E183" s="78" t="s">
        <v>713</v>
      </c>
      <c r="F183" s="69" t="s">
        <v>714</v>
      </c>
      <c r="G183" s="69">
        <v>1</v>
      </c>
      <c r="H183" s="69" t="s">
        <v>321</v>
      </c>
      <c r="I183" s="69">
        <v>0</v>
      </c>
      <c r="J183" s="69">
        <v>666</v>
      </c>
      <c r="K183" s="69">
        <v>2000</v>
      </c>
      <c r="M183" s="69">
        <v>4</v>
      </c>
      <c r="N183" s="69" t="s">
        <v>715</v>
      </c>
      <c r="O183" s="69">
        <v>0</v>
      </c>
      <c r="P183" s="69">
        <v>1</v>
      </c>
      <c r="Q183" s="69">
        <v>0</v>
      </c>
      <c r="R183" s="69">
        <f t="shared" si="38"/>
        <v>1</v>
      </c>
      <c r="S183" s="69">
        <v>0</v>
      </c>
      <c r="T183" s="69">
        <v>0</v>
      </c>
      <c r="U183" s="69">
        <v>0</v>
      </c>
      <c r="V183" s="69">
        <v>0</v>
      </c>
      <c r="W183" s="69">
        <v>0</v>
      </c>
      <c r="X183" s="69">
        <v>0</v>
      </c>
      <c r="Y183" s="69">
        <v>0</v>
      </c>
      <c r="Z183" s="69">
        <v>30000</v>
      </c>
      <c r="AA183" s="69">
        <v>1</v>
      </c>
      <c r="AB183" s="69">
        <v>31</v>
      </c>
      <c r="AC183" s="69">
        <v>0</v>
      </c>
      <c r="AD183" s="69">
        <v>0</v>
      </c>
      <c r="AE183" s="69">
        <v>0</v>
      </c>
      <c r="AF183" s="69">
        <v>1</v>
      </c>
      <c r="AG183" s="69">
        <v>0</v>
      </c>
      <c r="AH183" s="69">
        <v>0</v>
      </c>
      <c r="AI183" s="69">
        <v>0</v>
      </c>
      <c r="AJ183" s="69">
        <v>0</v>
      </c>
      <c r="AK183" s="69">
        <v>0</v>
      </c>
      <c r="AL183" s="69">
        <v>0</v>
      </c>
      <c r="AM183" s="69">
        <v>1</v>
      </c>
      <c r="AN183" s="69">
        <v>1</v>
      </c>
      <c r="AO183" s="69">
        <v>0</v>
      </c>
      <c r="AP183" s="69">
        <v>0</v>
      </c>
      <c r="AQ183" s="84">
        <v>0</v>
      </c>
      <c r="AR183" s="69">
        <v>0</v>
      </c>
      <c r="AS183" s="69">
        <v>0</v>
      </c>
      <c r="AT183" s="69">
        <v>0</v>
      </c>
      <c r="AU183" s="69">
        <v>0</v>
      </c>
      <c r="AV183" s="69">
        <v>0</v>
      </c>
      <c r="AW183" s="69">
        <v>0</v>
      </c>
      <c r="AX183" s="69">
        <v>0</v>
      </c>
      <c r="AY183" s="69">
        <v>0</v>
      </c>
      <c r="AZ183" s="69">
        <v>0</v>
      </c>
      <c r="BA183" s="69">
        <v>0</v>
      </c>
      <c r="BB183" s="69">
        <v>0</v>
      </c>
      <c r="BC183" s="69">
        <v>0</v>
      </c>
      <c r="BD183" s="69">
        <v>0</v>
      </c>
      <c r="BE183" s="69">
        <v>0</v>
      </c>
      <c r="BF183" s="69">
        <v>0</v>
      </c>
      <c r="BG183" s="69">
        <v>670</v>
      </c>
      <c r="BH183" s="69">
        <v>0</v>
      </c>
      <c r="BK183" s="69">
        <v>3</v>
      </c>
      <c r="BL183" s="69">
        <v>10</v>
      </c>
      <c r="BM183" s="69">
        <v>5</v>
      </c>
      <c r="BN183" s="69">
        <v>31</v>
      </c>
      <c r="BO183" s="89">
        <v>0</v>
      </c>
      <c r="BP183" s="69">
        <v>3</v>
      </c>
      <c r="BQ183" s="69">
        <v>5</v>
      </c>
      <c r="BR183" s="69">
        <v>1</v>
      </c>
      <c r="BS183" s="69">
        <v>11006</v>
      </c>
      <c r="BT183" s="69">
        <v>0</v>
      </c>
      <c r="BU183" s="69">
        <v>0</v>
      </c>
      <c r="BV183" s="69">
        <v>1000</v>
      </c>
      <c r="BW183" s="69">
        <v>0</v>
      </c>
      <c r="BY183" s="69">
        <v>0</v>
      </c>
      <c r="BZ183" s="69">
        <v>0</v>
      </c>
      <c r="CA183" s="69">
        <v>31</v>
      </c>
      <c r="CB183" s="89">
        <v>0</v>
      </c>
      <c r="CC183" s="69">
        <v>0</v>
      </c>
      <c r="CD183" s="69">
        <v>0</v>
      </c>
      <c r="CE183" s="69">
        <v>0</v>
      </c>
      <c r="CF183" s="69">
        <v>0</v>
      </c>
      <c r="CG183" s="69">
        <v>0</v>
      </c>
      <c r="CH183" s="69">
        <v>0</v>
      </c>
      <c r="CI183" s="69">
        <v>0</v>
      </c>
      <c r="CJ183" s="69">
        <v>0</v>
      </c>
      <c r="CL183" s="69">
        <v>0</v>
      </c>
      <c r="CM183" s="69">
        <v>0</v>
      </c>
      <c r="CN183" s="69">
        <v>0</v>
      </c>
      <c r="CO183" s="89">
        <v>0</v>
      </c>
      <c r="CP183" s="69">
        <v>0</v>
      </c>
      <c r="CQ183" s="69">
        <v>0</v>
      </c>
      <c r="CR183" s="69">
        <v>0</v>
      </c>
      <c r="CS183" s="69">
        <v>0</v>
      </c>
      <c r="CT183" s="69">
        <v>0</v>
      </c>
      <c r="CU183" s="69">
        <v>0</v>
      </c>
      <c r="CV183" s="69">
        <v>0</v>
      </c>
      <c r="CW183" s="69">
        <v>0</v>
      </c>
      <c r="CZ183" s="69">
        <v>0</v>
      </c>
      <c r="DA183" s="69">
        <v>0</v>
      </c>
      <c r="DB183" s="69">
        <v>30</v>
      </c>
      <c r="DC183" s="69">
        <v>10</v>
      </c>
      <c r="DD183" s="69">
        <v>0</v>
      </c>
      <c r="DE183" s="69">
        <v>0</v>
      </c>
      <c r="DF183" s="69">
        <v>0</v>
      </c>
      <c r="DG183" s="69">
        <v>1</v>
      </c>
      <c r="DI183" s="69" t="e">
        <f>INDEX(Sheet3!$E$78:$E$1130,MATCH(A183,Sheet3!$D$78:$D$1130,0))</f>
        <v>#N/A</v>
      </c>
      <c r="DJ183" s="69" t="str">
        <f t="shared" si="32"/>
        <v>skill_icons.ps_polar_fang_01</v>
      </c>
      <c r="DK183" s="69" t="s">
        <v>366</v>
      </c>
      <c r="DL183" s="69"/>
      <c r="DM183" s="112" t="s">
        <v>716</v>
      </c>
      <c r="DN183" s="69" t="e">
        <f>"造成["&amp;INDEX(Sheet5!$L$2:$L$11,MATCH(BL183,Sheet5!$J$2:$J$11,0))&amp;":"&amp;BR183&amp;"*"&amp;BS183/1000&amp;"]"&amp;INDEX(Sheet5!$I$2:$I$4,MATCH(BR183,Sheet5!$H$2:$H$4,0))&amp;"的"&amp;INDEX(Sheet5!$K$2:$K$11,MATCH(BL183,Sheet5!$J$2:$J$11,0))</f>
        <v>#N/A</v>
      </c>
      <c r="DO183" s="113"/>
      <c r="DP183" s="113"/>
      <c r="DQ183" s="113"/>
      <c r="DR183" s="69" t="e">
        <f t="shared" si="37"/>
        <v>#N/A</v>
      </c>
      <c r="DS183" s="90" t="e">
        <f>MATCH(A183,Sheet5!D:D,0)</f>
        <v>#N/A</v>
      </c>
      <c r="DT183" s="94" t="e">
        <f>MATCH(A183,Sheet5!F:F,0)</f>
        <v>#N/A</v>
      </c>
      <c r="DU183" s="69">
        <v>0</v>
      </c>
      <c r="DV183" s="69">
        <v>0</v>
      </c>
      <c r="DW183" s="69">
        <v>0</v>
      </c>
      <c r="DX183" s="69">
        <v>0</v>
      </c>
      <c r="DY183" s="69">
        <v>0</v>
      </c>
    </row>
    <row r="184" spans="1:129" ht="14.25" customHeight="1">
      <c r="A184" s="69">
        <v>30006</v>
      </c>
      <c r="B184" s="69">
        <v>0</v>
      </c>
      <c r="C184" s="69">
        <v>1</v>
      </c>
      <c r="D184" s="78" t="s">
        <v>360</v>
      </c>
      <c r="E184" s="78" t="s">
        <v>717</v>
      </c>
      <c r="F184" s="69" t="s">
        <v>718</v>
      </c>
      <c r="G184" s="69">
        <v>1</v>
      </c>
      <c r="H184" s="69" t="s">
        <v>321</v>
      </c>
      <c r="I184" s="69">
        <v>0</v>
      </c>
      <c r="J184" s="69">
        <v>933</v>
      </c>
      <c r="K184" s="69">
        <v>2000</v>
      </c>
      <c r="M184" s="69">
        <v>0</v>
      </c>
      <c r="N184" s="69" t="s">
        <v>362</v>
      </c>
      <c r="O184" s="69">
        <v>0</v>
      </c>
      <c r="P184" s="69">
        <v>1</v>
      </c>
      <c r="Q184" s="69">
        <v>0</v>
      </c>
      <c r="R184" s="69">
        <f t="shared" si="38"/>
        <v>1</v>
      </c>
      <c r="S184" s="69">
        <v>0</v>
      </c>
      <c r="T184" s="69">
        <v>0</v>
      </c>
      <c r="U184" s="69">
        <v>0</v>
      </c>
      <c r="V184" s="69">
        <v>0</v>
      </c>
      <c r="W184" s="69">
        <v>0</v>
      </c>
      <c r="X184" s="69">
        <v>0</v>
      </c>
      <c r="Y184" s="69">
        <v>0</v>
      </c>
      <c r="Z184" s="69">
        <v>10000</v>
      </c>
      <c r="AA184" s="69">
        <v>2</v>
      </c>
      <c r="AB184" s="69">
        <v>31</v>
      </c>
      <c r="AC184" s="69">
        <v>0</v>
      </c>
      <c r="AD184" s="69">
        <v>0</v>
      </c>
      <c r="AE184" s="69">
        <v>0</v>
      </c>
      <c r="AF184" s="69">
        <v>1</v>
      </c>
      <c r="AG184" s="69">
        <v>0</v>
      </c>
      <c r="AH184" s="69">
        <v>2</v>
      </c>
      <c r="AI184" s="69">
        <v>0</v>
      </c>
      <c r="AJ184" s="69">
        <v>0</v>
      </c>
      <c r="AK184" s="69">
        <v>0</v>
      </c>
      <c r="AL184" s="69">
        <v>0</v>
      </c>
      <c r="AM184" s="69">
        <v>1</v>
      </c>
      <c r="AN184" s="69">
        <v>1</v>
      </c>
      <c r="AO184" s="69">
        <v>0</v>
      </c>
      <c r="AP184" s="69">
        <v>0</v>
      </c>
      <c r="AQ184" s="84">
        <v>0</v>
      </c>
      <c r="AR184" s="69">
        <v>0</v>
      </c>
      <c r="AS184" s="69">
        <v>0</v>
      </c>
      <c r="AT184" s="69">
        <v>0</v>
      </c>
      <c r="AU184" s="69">
        <v>0</v>
      </c>
      <c r="AV184" s="69">
        <v>0</v>
      </c>
      <c r="AW184" s="69">
        <v>0</v>
      </c>
      <c r="AX184" s="69">
        <v>0</v>
      </c>
      <c r="AY184" s="69">
        <v>0</v>
      </c>
      <c r="AZ184" s="69">
        <v>0</v>
      </c>
      <c r="BA184" s="69">
        <v>0</v>
      </c>
      <c r="BB184" s="69">
        <v>0</v>
      </c>
      <c r="BC184" s="69">
        <v>0</v>
      </c>
      <c r="BD184" s="69">
        <v>0</v>
      </c>
      <c r="BE184" s="69">
        <v>0</v>
      </c>
      <c r="BF184" s="69">
        <v>0</v>
      </c>
      <c r="BG184" s="69">
        <v>0</v>
      </c>
      <c r="BH184" s="69">
        <v>0</v>
      </c>
      <c r="BK184" s="69">
        <v>3</v>
      </c>
      <c r="BL184" s="69">
        <v>2</v>
      </c>
      <c r="BM184" s="69">
        <v>2</v>
      </c>
      <c r="BN184" s="69">
        <v>31</v>
      </c>
      <c r="BO184" s="89">
        <v>0</v>
      </c>
      <c r="BP184" s="69">
        <v>1</v>
      </c>
      <c r="BQ184" s="69">
        <v>1</v>
      </c>
      <c r="BR184" s="69">
        <v>203</v>
      </c>
      <c r="BS184" s="69">
        <v>1000</v>
      </c>
      <c r="BT184" s="69">
        <v>0</v>
      </c>
      <c r="BU184" s="69">
        <v>0</v>
      </c>
      <c r="BV184" s="69">
        <v>1000</v>
      </c>
      <c r="BW184" s="69">
        <v>66</v>
      </c>
      <c r="BX184" s="69" t="s">
        <v>363</v>
      </c>
      <c r="BY184" s="69">
        <v>10</v>
      </c>
      <c r="BZ184" s="69">
        <v>2</v>
      </c>
      <c r="CA184" s="69">
        <v>31</v>
      </c>
      <c r="CB184" s="89">
        <v>0</v>
      </c>
      <c r="CC184" s="69">
        <v>1</v>
      </c>
      <c r="CD184" s="69">
        <v>1</v>
      </c>
      <c r="CE184" s="69">
        <v>1</v>
      </c>
      <c r="CF184" s="69">
        <v>11007</v>
      </c>
      <c r="CG184" s="69">
        <v>0</v>
      </c>
      <c r="CH184" s="69">
        <v>0</v>
      </c>
      <c r="CI184" s="69">
        <v>1000</v>
      </c>
      <c r="CJ184" s="69">
        <v>0</v>
      </c>
      <c r="CL184" s="69">
        <v>0</v>
      </c>
      <c r="CM184" s="69">
        <v>0</v>
      </c>
      <c r="CN184" s="69">
        <v>0</v>
      </c>
      <c r="CO184" s="89">
        <v>0</v>
      </c>
      <c r="CP184" s="69">
        <v>0</v>
      </c>
      <c r="CQ184" s="69">
        <v>0</v>
      </c>
      <c r="CR184" s="69">
        <v>0</v>
      </c>
      <c r="CS184" s="69">
        <v>0</v>
      </c>
      <c r="CT184" s="69">
        <v>0</v>
      </c>
      <c r="CU184" s="69">
        <v>0</v>
      </c>
      <c r="CV184" s="69">
        <v>0</v>
      </c>
      <c r="CW184" s="69">
        <v>0</v>
      </c>
      <c r="CZ184" s="69">
        <v>0</v>
      </c>
      <c r="DA184" s="69">
        <v>0</v>
      </c>
      <c r="DB184" s="69">
        <v>5</v>
      </c>
      <c r="DC184" s="69">
        <v>200</v>
      </c>
      <c r="DD184" s="69">
        <v>0</v>
      </c>
      <c r="DE184" s="69">
        <v>0</v>
      </c>
      <c r="DF184" s="69">
        <v>0</v>
      </c>
      <c r="DG184" s="69">
        <v>1</v>
      </c>
      <c r="DI184" s="69" t="e">
        <f>INDEX(Sheet3!$E$78:$E$1130,MATCH(A184,Sheet3!$D$78:$D$1130,0))</f>
        <v>#N/A</v>
      </c>
      <c r="DJ184" s="69" t="str">
        <f t="shared" si="32"/>
        <v>skill_icons.ps_snow_wolf_skill_01</v>
      </c>
      <c r="DK184" s="69" t="s">
        <v>364</v>
      </c>
      <c r="DL184" s="93" t="str">
        <f>DM184&amp;DN184&amp;DQ184</f>
        <v>挥动尖而长的利爪，留下6道深深的痕印，对目标造成[ui.cs_orange:203*1]的物理伤害。</v>
      </c>
      <c r="DM184" s="114" t="s">
        <v>719</v>
      </c>
      <c r="DN184" s="69" t="str">
        <f>"造成["&amp;INDEX(Sheet5!$L$2:$L$11,MATCH(BL184,Sheet5!$J$2:$J$11,0))&amp;":"&amp;BR184&amp;"*"&amp;BS184/1000&amp;"]"&amp;INDEX(Sheet5!$I$2:$I$4,MATCH(BR184,Sheet5!$H$2:$H$4,0))&amp;"的"&amp;INDEX(Sheet5!$K$2:$K$11,MATCH(BL184,Sheet5!$J$2:$J$11,0))</f>
        <v>造成[ui.cs_orange:203*1]的物理伤害。</v>
      </c>
      <c r="DO184" s="69" t="e">
        <f>"造成["&amp;INDEX(Sheet5!$L$2:$L$11,MATCH(BY184,Sheet5!$J$2:$J$11,0))&amp;":"&amp;CE184&amp;"*"&amp;CF184/1000&amp;"]"&amp;INDEX(Sheet5!$I$2:$I$4,MATCH(CE184,Sheet5!$H$2:$H$4,0))&amp;"的"&amp;INDEX(Sheet5!$K$2:$K$11,MATCH(BY184,Sheet5!$J$2:$J$11,0))</f>
        <v>#N/A</v>
      </c>
      <c r="DP184" s="69"/>
      <c r="DQ184" s="69"/>
      <c r="DR184" s="69" t="e">
        <f t="shared" si="37"/>
        <v>#N/A</v>
      </c>
      <c r="DS184" s="90">
        <f>MATCH(A184,Sheet5!D:D,0)</f>
        <v>210</v>
      </c>
      <c r="DT184" s="94" t="e">
        <f>MATCH(A184,Sheet5!F:F,0)</f>
        <v>#N/A</v>
      </c>
      <c r="DU184" s="69" t="e">
        <f>"["&amp;INDEX(Sheet5!$L$2:$L$11,MATCH(CD184,Sheet5!$J$2:$J$11,0))&amp;":"&amp;CJ184&amp;"*"&amp;CK184/1000&amp;"]"&amp;INDEX(Sheet5!$I$2:$I$4,MATCH(CJ184,Sheet5!$H$2:$H$4,0))</f>
        <v>#N/A</v>
      </c>
      <c r="DV184" s="69">
        <v>0</v>
      </c>
      <c r="DW184" s="69">
        <v>0</v>
      </c>
      <c r="DX184" s="69">
        <v>0</v>
      </c>
      <c r="DY184" s="69">
        <v>0</v>
      </c>
    </row>
    <row r="185" spans="1:129" ht="28.5">
      <c r="A185" s="69">
        <v>30007</v>
      </c>
      <c r="B185" s="69">
        <v>0</v>
      </c>
      <c r="C185" s="69">
        <v>1</v>
      </c>
      <c r="D185" s="78" t="s">
        <v>720</v>
      </c>
      <c r="E185" s="78" t="s">
        <v>721</v>
      </c>
      <c r="F185" s="69" t="s">
        <v>722</v>
      </c>
      <c r="G185" s="69">
        <v>1</v>
      </c>
      <c r="H185" s="69" t="s">
        <v>321</v>
      </c>
      <c r="I185" s="69">
        <v>0</v>
      </c>
      <c r="J185" s="69">
        <v>400</v>
      </c>
      <c r="K185" s="69">
        <v>2000</v>
      </c>
      <c r="M185" s="69">
        <v>63</v>
      </c>
      <c r="N185" s="69" t="s">
        <v>723</v>
      </c>
      <c r="O185" s="69">
        <v>0</v>
      </c>
      <c r="P185" s="69">
        <v>1</v>
      </c>
      <c r="Q185" s="69">
        <v>0</v>
      </c>
      <c r="R185" s="69">
        <f t="shared" ref="R185:R191" si="39">IF(S185&gt;0,2,1)</f>
        <v>1</v>
      </c>
      <c r="S185" s="69">
        <v>0</v>
      </c>
      <c r="T185" s="69">
        <v>0</v>
      </c>
      <c r="U185" s="69">
        <v>0</v>
      </c>
      <c r="V185" s="69">
        <v>0</v>
      </c>
      <c r="W185" s="69">
        <v>0</v>
      </c>
      <c r="X185" s="69">
        <v>0</v>
      </c>
      <c r="Y185" s="69">
        <v>0</v>
      </c>
      <c r="Z185" s="69">
        <v>15000</v>
      </c>
      <c r="AA185" s="69">
        <v>2</v>
      </c>
      <c r="AB185" s="69">
        <v>31</v>
      </c>
      <c r="AC185" s="69">
        <v>0</v>
      </c>
      <c r="AD185" s="69">
        <v>0</v>
      </c>
      <c r="AE185" s="69">
        <v>0</v>
      </c>
      <c r="AF185" s="69">
        <v>10</v>
      </c>
      <c r="AG185" s="69">
        <v>0</v>
      </c>
      <c r="AH185" s="69">
        <v>3</v>
      </c>
      <c r="AI185" s="69">
        <v>0</v>
      </c>
      <c r="AJ185" s="69">
        <v>0</v>
      </c>
      <c r="AK185" s="69">
        <v>0</v>
      </c>
      <c r="AL185" s="69">
        <v>0</v>
      </c>
      <c r="AM185" s="69">
        <v>1</v>
      </c>
      <c r="AN185" s="69">
        <v>1</v>
      </c>
      <c r="AO185" s="69">
        <v>0</v>
      </c>
      <c r="AP185" s="69">
        <v>0.5</v>
      </c>
      <c r="AQ185" s="84">
        <v>15</v>
      </c>
      <c r="AR185" s="69">
        <v>2</v>
      </c>
      <c r="AS185" s="69">
        <v>0</v>
      </c>
      <c r="AT185" s="69">
        <v>0</v>
      </c>
      <c r="AU185" s="69">
        <v>0</v>
      </c>
      <c r="AV185" s="69">
        <v>0</v>
      </c>
      <c r="AW185" s="69">
        <v>0</v>
      </c>
      <c r="AX185" s="69">
        <v>0</v>
      </c>
      <c r="AY185" s="69">
        <v>0</v>
      </c>
      <c r="AZ185" s="69">
        <v>0</v>
      </c>
      <c r="BA185" s="69">
        <v>0</v>
      </c>
      <c r="BB185" s="69">
        <v>0</v>
      </c>
      <c r="BC185" s="69">
        <v>0</v>
      </c>
      <c r="BD185" s="69">
        <v>0</v>
      </c>
      <c r="BE185" s="69">
        <v>0</v>
      </c>
      <c r="BF185" s="69">
        <v>0</v>
      </c>
      <c r="BG185" s="69">
        <v>0</v>
      </c>
      <c r="BH185" s="69">
        <v>0</v>
      </c>
      <c r="BK185" s="69">
        <v>3</v>
      </c>
      <c r="BL185" s="69">
        <v>2</v>
      </c>
      <c r="BM185" s="69">
        <v>2</v>
      </c>
      <c r="BN185" s="69">
        <v>31</v>
      </c>
      <c r="BO185" s="89">
        <v>0</v>
      </c>
      <c r="BP185" s="69">
        <v>1</v>
      </c>
      <c r="BQ185" s="69">
        <v>10</v>
      </c>
      <c r="BR185" s="69">
        <v>203</v>
      </c>
      <c r="BS185" s="69">
        <v>1100</v>
      </c>
      <c r="BT185" s="69">
        <v>0</v>
      </c>
      <c r="BU185" s="69">
        <v>0</v>
      </c>
      <c r="BV185" s="69">
        <v>1000</v>
      </c>
      <c r="BW185" s="69">
        <v>0</v>
      </c>
      <c r="BY185" s="69">
        <v>0</v>
      </c>
      <c r="BZ185" s="69">
        <v>0</v>
      </c>
      <c r="CA185" s="69">
        <v>31</v>
      </c>
      <c r="CB185" s="89">
        <v>0</v>
      </c>
      <c r="CC185" s="69">
        <v>0</v>
      </c>
      <c r="CD185" s="69">
        <v>0</v>
      </c>
      <c r="CE185" s="69">
        <v>0</v>
      </c>
      <c r="CF185" s="69">
        <v>0</v>
      </c>
      <c r="CG185" s="69">
        <v>0</v>
      </c>
      <c r="CH185" s="69">
        <v>0</v>
      </c>
      <c r="CI185" s="69">
        <v>0</v>
      </c>
      <c r="CJ185" s="69">
        <v>0</v>
      </c>
      <c r="CL185" s="69">
        <v>0</v>
      </c>
      <c r="CM185" s="69">
        <v>0</v>
      </c>
      <c r="CN185" s="69">
        <v>0</v>
      </c>
      <c r="CO185" s="89">
        <v>0</v>
      </c>
      <c r="CP185" s="69">
        <v>0</v>
      </c>
      <c r="CQ185" s="69">
        <v>0</v>
      </c>
      <c r="CR185" s="69">
        <v>0</v>
      </c>
      <c r="CS185" s="69">
        <v>0</v>
      </c>
      <c r="CT185" s="69">
        <v>0</v>
      </c>
      <c r="CU185" s="69">
        <v>0</v>
      </c>
      <c r="CV185" s="69">
        <v>0</v>
      </c>
      <c r="CW185" s="69">
        <v>0</v>
      </c>
      <c r="CZ185" s="69">
        <v>0</v>
      </c>
      <c r="DA185" s="69">
        <v>0</v>
      </c>
      <c r="DB185" s="69">
        <v>110</v>
      </c>
      <c r="DC185" s="69">
        <v>0</v>
      </c>
      <c r="DD185" s="69">
        <v>0</v>
      </c>
      <c r="DE185" s="69">
        <v>0</v>
      </c>
      <c r="DF185" s="69">
        <v>0</v>
      </c>
      <c r="DG185" s="69">
        <v>1</v>
      </c>
      <c r="DI185" s="69" t="e">
        <f>INDEX(Sheet3!$E$78:$E$1130,MATCH(A185,Sheet3!$D$78:$D$1130,0))</f>
        <v>#N/A</v>
      </c>
      <c r="DJ185" s="69" t="str">
        <f t="shared" si="32"/>
        <v>skill_icons.ps_mushroom_head_skill_01</v>
      </c>
      <c r="DK185" s="69" t="s">
        <v>724</v>
      </c>
      <c r="DL185" s="69"/>
      <c r="DM185" s="73" t="s">
        <v>725</v>
      </c>
      <c r="DN185" s="69" t="str">
        <f>"造成["&amp;INDEX(Sheet5!$L$2:$L$11,MATCH(BL185,Sheet5!$J$2:$J$11,0))&amp;":"&amp;BR185&amp;"*"&amp;BS185/1000&amp;"]"&amp;INDEX(Sheet5!$I$2:$I$4,MATCH(BR185,Sheet5!$H$2:$H$4,0))&amp;"的"&amp;INDEX(Sheet5!$K$2:$K$11,MATCH(BL185,Sheet5!$J$2:$J$11,0))</f>
        <v>造成[ui.cs_orange:203*1.1]的物理伤害。</v>
      </c>
      <c r="DO185" s="77"/>
      <c r="DP185" s="77"/>
      <c r="DQ185" s="77"/>
      <c r="DR185" s="69" t="e">
        <f t="shared" si="37"/>
        <v>#N/A</v>
      </c>
      <c r="DS185" s="90" t="e">
        <f>MATCH(A185,Sheet5!D:D,0)</f>
        <v>#N/A</v>
      </c>
      <c r="DT185" s="94" t="e">
        <f>MATCH(A185,Sheet5!F:F,0)</f>
        <v>#N/A</v>
      </c>
      <c r="DU185" s="69">
        <v>0</v>
      </c>
      <c r="DV185" s="69">
        <v>0</v>
      </c>
      <c r="DW185" s="69">
        <v>0</v>
      </c>
      <c r="DX185" s="69">
        <v>0</v>
      </c>
      <c r="DY185" s="69">
        <v>0</v>
      </c>
    </row>
    <row r="186" spans="1:129" ht="28.5">
      <c r="A186" s="69">
        <v>30008</v>
      </c>
      <c r="B186" s="69">
        <v>1003</v>
      </c>
      <c r="C186" s="69">
        <v>1</v>
      </c>
      <c r="D186" s="78" t="s">
        <v>726</v>
      </c>
      <c r="E186" s="78" t="s">
        <v>727</v>
      </c>
      <c r="F186" s="69" t="s">
        <v>728</v>
      </c>
      <c r="G186" s="69">
        <v>1</v>
      </c>
      <c r="H186" s="69" t="s">
        <v>321</v>
      </c>
      <c r="I186" s="69">
        <v>0</v>
      </c>
      <c r="J186" s="69">
        <v>600</v>
      </c>
      <c r="K186" s="69">
        <v>300</v>
      </c>
      <c r="M186" s="69">
        <v>0</v>
      </c>
      <c r="N186" s="69" t="s">
        <v>729</v>
      </c>
      <c r="O186" s="69">
        <v>0</v>
      </c>
      <c r="P186" s="69">
        <v>2</v>
      </c>
      <c r="Q186" s="69">
        <v>0</v>
      </c>
      <c r="R186" s="69">
        <f t="shared" si="39"/>
        <v>1</v>
      </c>
      <c r="S186" s="69">
        <v>0</v>
      </c>
      <c r="T186" s="69">
        <v>0</v>
      </c>
      <c r="U186" s="69">
        <v>0</v>
      </c>
      <c r="V186" s="69">
        <v>0</v>
      </c>
      <c r="W186" s="69">
        <v>0</v>
      </c>
      <c r="X186" s="69">
        <v>0</v>
      </c>
      <c r="Y186" s="69">
        <v>0</v>
      </c>
      <c r="Z186" s="69">
        <v>10000</v>
      </c>
      <c r="AA186" s="69">
        <v>2</v>
      </c>
      <c r="AB186" s="69">
        <v>31</v>
      </c>
      <c r="AC186" s="69">
        <v>0</v>
      </c>
      <c r="AD186" s="69">
        <v>0</v>
      </c>
      <c r="AE186" s="69">
        <v>0</v>
      </c>
      <c r="AF186" s="69">
        <v>10</v>
      </c>
      <c r="AG186" s="69">
        <v>0</v>
      </c>
      <c r="AH186" s="69">
        <v>10.5</v>
      </c>
      <c r="AI186" s="69">
        <v>74</v>
      </c>
      <c r="AJ186" s="69">
        <v>0</v>
      </c>
      <c r="AK186" s="69">
        <v>0</v>
      </c>
      <c r="AL186" s="69">
        <v>0.3</v>
      </c>
      <c r="AM186" s="69">
        <v>1</v>
      </c>
      <c r="AN186" s="69">
        <v>1</v>
      </c>
      <c r="AO186" s="69">
        <v>1</v>
      </c>
      <c r="AP186" s="69">
        <v>0.2</v>
      </c>
      <c r="AQ186" s="84">
        <v>10</v>
      </c>
      <c r="AR186" s="69">
        <v>4</v>
      </c>
      <c r="AS186" s="69">
        <v>0</v>
      </c>
      <c r="AT186" s="69">
        <v>0</v>
      </c>
      <c r="AU186" s="69">
        <v>0</v>
      </c>
      <c r="AV186" s="69">
        <v>0</v>
      </c>
      <c r="AW186" s="69">
        <v>0</v>
      </c>
      <c r="AX186" s="69">
        <v>0</v>
      </c>
      <c r="AY186" s="69">
        <v>0</v>
      </c>
      <c r="AZ186" s="69">
        <v>0</v>
      </c>
      <c r="BA186" s="69">
        <v>0</v>
      </c>
      <c r="BB186" s="69">
        <v>0</v>
      </c>
      <c r="BC186" s="69">
        <v>0</v>
      </c>
      <c r="BD186" s="69">
        <v>0</v>
      </c>
      <c r="BE186" s="69">
        <v>0</v>
      </c>
      <c r="BF186" s="69">
        <v>0</v>
      </c>
      <c r="BG186" s="69">
        <v>0</v>
      </c>
      <c r="BH186" s="69">
        <v>0</v>
      </c>
      <c r="BI186" s="69" t="s">
        <v>730</v>
      </c>
      <c r="BK186" s="69">
        <v>3</v>
      </c>
      <c r="BL186" s="69">
        <v>2</v>
      </c>
      <c r="BM186" s="69">
        <v>2</v>
      </c>
      <c r="BN186" s="69">
        <v>31</v>
      </c>
      <c r="BO186" s="89">
        <v>0</v>
      </c>
      <c r="BP186" s="69">
        <v>1</v>
      </c>
      <c r="BQ186" s="69">
        <v>1</v>
      </c>
      <c r="BR186" s="69">
        <v>203</v>
      </c>
      <c r="BS186" s="69">
        <v>1500</v>
      </c>
      <c r="BT186" s="69">
        <v>0</v>
      </c>
      <c r="BU186" s="69">
        <v>0</v>
      </c>
      <c r="BV186" s="69">
        <v>1000</v>
      </c>
      <c r="BW186" s="69">
        <v>310</v>
      </c>
      <c r="BX186" s="69" t="s">
        <v>537</v>
      </c>
      <c r="BY186" s="69">
        <v>0</v>
      </c>
      <c r="BZ186" s="69">
        <v>0</v>
      </c>
      <c r="CA186" s="69">
        <v>31</v>
      </c>
      <c r="CB186" s="89">
        <v>0</v>
      </c>
      <c r="CC186" s="69">
        <v>0</v>
      </c>
      <c r="CD186" s="69">
        <v>0</v>
      </c>
      <c r="CE186" s="69">
        <v>0</v>
      </c>
      <c r="CF186" s="69">
        <v>0</v>
      </c>
      <c r="CG186" s="69">
        <v>0</v>
      </c>
      <c r="CH186" s="69">
        <v>0</v>
      </c>
      <c r="CI186" s="69">
        <v>1000</v>
      </c>
      <c r="CJ186" s="69">
        <v>0</v>
      </c>
      <c r="CL186" s="69">
        <v>0</v>
      </c>
      <c r="CM186" s="69">
        <v>0</v>
      </c>
      <c r="CN186" s="69">
        <v>0</v>
      </c>
      <c r="CO186" s="89">
        <v>0</v>
      </c>
      <c r="CP186" s="69">
        <v>0</v>
      </c>
      <c r="CQ186" s="69">
        <v>0</v>
      </c>
      <c r="CR186" s="69">
        <v>0</v>
      </c>
      <c r="CS186" s="69">
        <v>0</v>
      </c>
      <c r="CT186" s="69">
        <v>0</v>
      </c>
      <c r="CU186" s="69">
        <v>0</v>
      </c>
      <c r="CV186" s="69">
        <v>0</v>
      </c>
      <c r="CW186" s="69">
        <v>0</v>
      </c>
      <c r="CZ186" s="69">
        <v>0</v>
      </c>
      <c r="DA186" s="69">
        <v>0</v>
      </c>
      <c r="DB186" s="69">
        <v>150</v>
      </c>
      <c r="DC186" s="69">
        <v>0</v>
      </c>
      <c r="DD186" s="69">
        <v>0</v>
      </c>
      <c r="DE186" s="69">
        <v>0</v>
      </c>
      <c r="DF186" s="69">
        <v>0</v>
      </c>
      <c r="DG186" s="69">
        <v>1</v>
      </c>
      <c r="DI186" s="69" t="e">
        <f>INDEX(Sheet3!$E$78:$E$1130,MATCH(A186,Sheet3!$D$78:$D$1130,0))</f>
        <v>#N/A</v>
      </c>
      <c r="DJ186" s="69" t="str">
        <f t="shared" si="32"/>
        <v>skill_icons.ps_goblin_skill_01</v>
      </c>
      <c r="DK186" s="69" t="s">
        <v>731</v>
      </c>
      <c r="DL186" s="69"/>
      <c r="DM186" s="73" t="s">
        <v>732</v>
      </c>
      <c r="DN186" s="69" t="str">
        <f>"造成["&amp;INDEX(Sheet5!$L$2:$L$11,MATCH(BL186,Sheet5!$J$2:$J$11,0))&amp;":"&amp;BR186&amp;"*"&amp;BS186/1000&amp;"]"&amp;INDEX(Sheet5!$I$2:$I$4,MATCH(BR186,Sheet5!$H$2:$H$4,0))&amp;"的"&amp;INDEX(Sheet5!$K$2:$K$11,MATCH(BL186,Sheet5!$J$2:$J$11,0))</f>
        <v>造成[ui.cs_orange:203*1.5]的物理伤害。</v>
      </c>
      <c r="DO186" s="77"/>
      <c r="DP186" s="77"/>
      <c r="DQ186" s="77"/>
      <c r="DR186" s="69" t="e">
        <f t="shared" si="37"/>
        <v>#N/A</v>
      </c>
      <c r="DS186" s="90" t="e">
        <f>MATCH(A186,Sheet5!D:D,0)</f>
        <v>#N/A</v>
      </c>
      <c r="DT186" s="94" t="e">
        <f>MATCH(A186,Sheet5!F:F,0)</f>
        <v>#N/A</v>
      </c>
      <c r="DU186" s="69">
        <v>0</v>
      </c>
      <c r="DV186" s="69">
        <v>0</v>
      </c>
      <c r="DW186" s="69">
        <v>0</v>
      </c>
      <c r="DX186" s="69">
        <v>0</v>
      </c>
      <c r="DY186" s="69">
        <v>0</v>
      </c>
    </row>
    <row r="187" spans="1:129" ht="28.5">
      <c r="A187" s="69">
        <v>3000801</v>
      </c>
      <c r="B187" s="69">
        <v>1006</v>
      </c>
      <c r="C187" s="69">
        <v>1</v>
      </c>
      <c r="D187" s="78" t="s">
        <v>726</v>
      </c>
      <c r="E187" s="78" t="s">
        <v>727</v>
      </c>
      <c r="F187" s="69" t="s">
        <v>728</v>
      </c>
      <c r="G187" s="69">
        <v>1</v>
      </c>
      <c r="H187" s="69" t="s">
        <v>321</v>
      </c>
      <c r="I187" s="69">
        <v>0</v>
      </c>
      <c r="J187" s="69">
        <v>600</v>
      </c>
      <c r="K187" s="69">
        <v>300</v>
      </c>
      <c r="M187" s="69">
        <v>0</v>
      </c>
      <c r="N187" s="69" t="s">
        <v>729</v>
      </c>
      <c r="O187" s="69">
        <v>0</v>
      </c>
      <c r="P187" s="69">
        <v>2</v>
      </c>
      <c r="Q187" s="69">
        <v>0</v>
      </c>
      <c r="R187" s="69">
        <f t="shared" ref="R187" si="40">IF(S187&gt;0,2,1)</f>
        <v>1</v>
      </c>
      <c r="S187" s="69">
        <v>0</v>
      </c>
      <c r="T187" s="69">
        <v>0</v>
      </c>
      <c r="U187" s="69">
        <v>0</v>
      </c>
      <c r="V187" s="69">
        <v>0</v>
      </c>
      <c r="W187" s="69">
        <v>0</v>
      </c>
      <c r="X187" s="69">
        <v>0</v>
      </c>
      <c r="Y187" s="69">
        <v>0</v>
      </c>
      <c r="Z187" s="69">
        <v>10000</v>
      </c>
      <c r="AA187" s="69">
        <v>2</v>
      </c>
      <c r="AB187" s="69">
        <v>31</v>
      </c>
      <c r="AC187" s="69">
        <v>0</v>
      </c>
      <c r="AD187" s="69">
        <v>0</v>
      </c>
      <c r="AE187" s="69">
        <v>0</v>
      </c>
      <c r="AF187" s="69">
        <v>10</v>
      </c>
      <c r="AG187" s="69">
        <v>0</v>
      </c>
      <c r="AH187" s="69">
        <v>10.5</v>
      </c>
      <c r="AI187" s="69">
        <v>74</v>
      </c>
      <c r="AJ187" s="69">
        <v>0</v>
      </c>
      <c r="AK187" s="69">
        <v>0</v>
      </c>
      <c r="AL187" s="69">
        <v>0.3</v>
      </c>
      <c r="AM187" s="69">
        <v>1</v>
      </c>
      <c r="AN187" s="69">
        <v>1</v>
      </c>
      <c r="AO187" s="69">
        <v>1</v>
      </c>
      <c r="AP187" s="69">
        <v>0.2</v>
      </c>
      <c r="AQ187" s="84">
        <v>10</v>
      </c>
      <c r="AR187" s="69">
        <v>4</v>
      </c>
      <c r="AS187" s="69">
        <v>0</v>
      </c>
      <c r="AT187" s="69">
        <v>0</v>
      </c>
      <c r="AU187" s="69">
        <v>0</v>
      </c>
      <c r="AV187" s="69">
        <v>0</v>
      </c>
      <c r="AW187" s="69">
        <v>0</v>
      </c>
      <c r="AX187" s="69">
        <v>0</v>
      </c>
      <c r="AY187" s="69">
        <v>0</v>
      </c>
      <c r="AZ187" s="69">
        <v>0</v>
      </c>
      <c r="BA187" s="69">
        <v>0</v>
      </c>
      <c r="BB187" s="69">
        <v>0</v>
      </c>
      <c r="BC187" s="69">
        <v>0</v>
      </c>
      <c r="BD187" s="69">
        <v>0</v>
      </c>
      <c r="BE187" s="69">
        <v>0</v>
      </c>
      <c r="BF187" s="69">
        <v>0</v>
      </c>
      <c r="BG187" s="69">
        <v>0</v>
      </c>
      <c r="BH187" s="69">
        <v>0</v>
      </c>
      <c r="BI187" s="69" t="s">
        <v>730</v>
      </c>
      <c r="BK187" s="69">
        <v>3</v>
      </c>
      <c r="BL187" s="69">
        <v>2</v>
      </c>
      <c r="BM187" s="69">
        <v>2</v>
      </c>
      <c r="BN187" s="69">
        <v>31</v>
      </c>
      <c r="BO187" s="89">
        <v>0</v>
      </c>
      <c r="BP187" s="69">
        <v>1</v>
      </c>
      <c r="BQ187" s="69">
        <v>1</v>
      </c>
      <c r="BR187" s="69">
        <v>203</v>
      </c>
      <c r="BS187" s="69">
        <v>1500</v>
      </c>
      <c r="BT187" s="69">
        <v>0</v>
      </c>
      <c r="BU187" s="69">
        <v>0</v>
      </c>
      <c r="BV187" s="69">
        <v>1000</v>
      </c>
      <c r="BW187" s="69">
        <v>310</v>
      </c>
      <c r="BX187" s="69" t="s">
        <v>537</v>
      </c>
      <c r="BY187" s="69">
        <v>0</v>
      </c>
      <c r="BZ187" s="69">
        <v>0</v>
      </c>
      <c r="CA187" s="69">
        <v>31</v>
      </c>
      <c r="CB187" s="89">
        <v>0</v>
      </c>
      <c r="CC187" s="69">
        <v>0</v>
      </c>
      <c r="CD187" s="69">
        <v>0</v>
      </c>
      <c r="CE187" s="69">
        <v>0</v>
      </c>
      <c r="CF187" s="69">
        <v>0</v>
      </c>
      <c r="CG187" s="69">
        <v>0</v>
      </c>
      <c r="CH187" s="69">
        <v>0</v>
      </c>
      <c r="CI187" s="69">
        <v>1000</v>
      </c>
      <c r="CJ187" s="69">
        <v>0</v>
      </c>
      <c r="CL187" s="69">
        <v>0</v>
      </c>
      <c r="CM187" s="69">
        <v>0</v>
      </c>
      <c r="CN187" s="69">
        <v>0</v>
      </c>
      <c r="CO187" s="89">
        <v>0</v>
      </c>
      <c r="CP187" s="69">
        <v>0</v>
      </c>
      <c r="CQ187" s="69">
        <v>0</v>
      </c>
      <c r="CR187" s="69">
        <v>0</v>
      </c>
      <c r="CS187" s="69">
        <v>0</v>
      </c>
      <c r="CT187" s="69">
        <v>0</v>
      </c>
      <c r="CU187" s="69">
        <v>0</v>
      </c>
      <c r="CV187" s="69">
        <v>0</v>
      </c>
      <c r="CW187" s="69">
        <v>0</v>
      </c>
      <c r="CZ187" s="69">
        <v>0</v>
      </c>
      <c r="DA187" s="69">
        <v>0</v>
      </c>
      <c r="DB187" s="69">
        <v>150</v>
      </c>
      <c r="DC187" s="69">
        <v>0</v>
      </c>
      <c r="DD187" s="69">
        <v>0</v>
      </c>
      <c r="DE187" s="69">
        <v>0</v>
      </c>
      <c r="DF187" s="69">
        <v>0</v>
      </c>
      <c r="DG187" s="69">
        <v>1</v>
      </c>
      <c r="DI187" s="69" t="e">
        <f>INDEX(Sheet3!$E$78:$E$1130,MATCH(A187,Sheet3!$D$78:$D$1130,0))</f>
        <v>#N/A</v>
      </c>
      <c r="DJ187" s="69" t="str">
        <f t="shared" ref="DJ187" si="41">IFERROR(DI187,F187)</f>
        <v>skill_icons.ps_goblin_skill_01</v>
      </c>
      <c r="DK187" s="69" t="s">
        <v>731</v>
      </c>
      <c r="DL187" s="69"/>
      <c r="DM187" s="73" t="s">
        <v>733</v>
      </c>
      <c r="DN187" s="69" t="str">
        <f>"造成["&amp;INDEX(Sheet5!$L$2:$L$11,MATCH(BL187,Sheet5!$J$2:$J$11,0))&amp;":"&amp;BR187&amp;"*"&amp;BS187/1000&amp;"]"&amp;INDEX(Sheet5!$I$2:$I$4,MATCH(BR187,Sheet5!$H$2:$H$4,0))&amp;"的"&amp;INDEX(Sheet5!$K$2:$K$11,MATCH(BL187,Sheet5!$J$2:$J$11,0))</f>
        <v>造成[ui.cs_orange:203*1.5]的物理伤害。</v>
      </c>
      <c r="DO187" s="77"/>
      <c r="DP187" s="77"/>
      <c r="DQ187" s="77"/>
      <c r="DR187" s="69" t="e">
        <f t="shared" si="37"/>
        <v>#N/A</v>
      </c>
      <c r="DS187" s="90" t="e">
        <f>MATCH(A187,Sheet5!D:D,0)</f>
        <v>#N/A</v>
      </c>
      <c r="DT187" s="94" t="e">
        <f>MATCH(A187,Sheet5!F:F,0)</f>
        <v>#N/A</v>
      </c>
      <c r="DU187" s="69">
        <v>0</v>
      </c>
      <c r="DV187" s="69">
        <v>0</v>
      </c>
      <c r="DW187" s="69">
        <v>0</v>
      </c>
      <c r="DX187" s="69">
        <v>0</v>
      </c>
      <c r="DY187" s="69">
        <v>0</v>
      </c>
    </row>
    <row r="188" spans="1:129" ht="14.25">
      <c r="A188" s="84">
        <v>30009</v>
      </c>
      <c r="B188" s="84">
        <v>0</v>
      </c>
      <c r="C188" s="84">
        <v>1</v>
      </c>
      <c r="D188" s="98" t="s">
        <v>701</v>
      </c>
      <c r="E188" s="98" t="s">
        <v>734</v>
      </c>
      <c r="F188" s="84" t="s">
        <v>702</v>
      </c>
      <c r="G188" s="84">
        <v>0</v>
      </c>
      <c r="H188" s="84" t="s">
        <v>550</v>
      </c>
      <c r="I188" s="84">
        <v>0</v>
      </c>
      <c r="J188" s="84">
        <f>18*34</f>
        <v>612</v>
      </c>
      <c r="K188" s="84">
        <f>40*34</f>
        <v>1360</v>
      </c>
      <c r="M188" s="84">
        <v>0</v>
      </c>
      <c r="N188" s="84" t="s">
        <v>704</v>
      </c>
      <c r="O188" s="84">
        <v>0</v>
      </c>
      <c r="P188" s="84">
        <v>2</v>
      </c>
      <c r="Q188" s="84">
        <v>0</v>
      </c>
      <c r="R188" s="84">
        <f t="shared" si="39"/>
        <v>1</v>
      </c>
      <c r="S188" s="84">
        <v>0</v>
      </c>
      <c r="T188" s="84">
        <v>0</v>
      </c>
      <c r="U188" s="84">
        <v>0</v>
      </c>
      <c r="V188" s="84">
        <v>0</v>
      </c>
      <c r="W188" s="84">
        <v>0</v>
      </c>
      <c r="X188" s="84">
        <v>0</v>
      </c>
      <c r="Y188" s="84">
        <v>0</v>
      </c>
      <c r="Z188" s="84">
        <v>2500</v>
      </c>
      <c r="AA188" s="84">
        <v>2</v>
      </c>
      <c r="AB188" s="84">
        <v>31</v>
      </c>
      <c r="AC188" s="84">
        <v>0</v>
      </c>
      <c r="AD188" s="84">
        <v>0</v>
      </c>
      <c r="AE188" s="84">
        <v>0</v>
      </c>
      <c r="AF188" s="84">
        <v>10</v>
      </c>
      <c r="AG188" s="84">
        <v>0</v>
      </c>
      <c r="AH188" s="84">
        <v>10.5</v>
      </c>
      <c r="AI188" s="84">
        <v>207</v>
      </c>
      <c r="AJ188" s="84">
        <v>0</v>
      </c>
      <c r="AK188" s="84">
        <v>0</v>
      </c>
      <c r="AL188" s="84">
        <v>0.5</v>
      </c>
      <c r="AM188" s="84">
        <v>1</v>
      </c>
      <c r="AN188" s="84">
        <v>1</v>
      </c>
      <c r="AO188" s="84">
        <v>1</v>
      </c>
      <c r="AP188" s="84">
        <v>0.1</v>
      </c>
      <c r="AQ188" s="84">
        <v>15</v>
      </c>
      <c r="AR188" s="84">
        <v>5</v>
      </c>
      <c r="AS188" s="84">
        <v>0</v>
      </c>
      <c r="AT188" s="84">
        <v>0</v>
      </c>
      <c r="AU188" s="84">
        <v>0</v>
      </c>
      <c r="AV188" s="84">
        <v>0</v>
      </c>
      <c r="AW188" s="84">
        <v>0</v>
      </c>
      <c r="AX188" s="84">
        <v>0</v>
      </c>
      <c r="AY188" s="84">
        <v>0</v>
      </c>
      <c r="AZ188" s="84">
        <v>0</v>
      </c>
      <c r="BA188" s="84">
        <v>0</v>
      </c>
      <c r="BB188" s="84">
        <v>0</v>
      </c>
      <c r="BC188" s="84">
        <v>0</v>
      </c>
      <c r="BD188" s="84">
        <v>0</v>
      </c>
      <c r="BE188" s="84">
        <v>0</v>
      </c>
      <c r="BF188" s="84">
        <v>0</v>
      </c>
      <c r="BG188" s="84">
        <v>0</v>
      </c>
      <c r="BH188" s="84">
        <v>0</v>
      </c>
      <c r="BK188" s="84">
        <v>3</v>
      </c>
      <c r="BL188" s="84">
        <v>2</v>
      </c>
      <c r="BM188" s="84">
        <v>2</v>
      </c>
      <c r="BN188" s="84">
        <v>31</v>
      </c>
      <c r="BO188" s="102">
        <v>0</v>
      </c>
      <c r="BP188" s="84">
        <v>1</v>
      </c>
      <c r="BQ188" s="84">
        <v>1</v>
      </c>
      <c r="BR188" s="84">
        <v>203</v>
      </c>
      <c r="BS188" s="84">
        <v>1000</v>
      </c>
      <c r="BT188" s="84">
        <v>0</v>
      </c>
      <c r="BU188" s="84">
        <v>0</v>
      </c>
      <c r="BV188" s="84">
        <v>1000</v>
      </c>
      <c r="BW188" s="84">
        <v>64</v>
      </c>
      <c r="BX188" s="84" t="s">
        <v>537</v>
      </c>
      <c r="BY188" s="84">
        <v>0</v>
      </c>
      <c r="BZ188" s="84">
        <v>0</v>
      </c>
      <c r="CA188" s="84">
        <v>31</v>
      </c>
      <c r="CB188" s="102">
        <v>0</v>
      </c>
      <c r="CC188" s="84">
        <v>0</v>
      </c>
      <c r="CD188" s="84">
        <v>0</v>
      </c>
      <c r="CE188" s="84">
        <v>0</v>
      </c>
      <c r="CF188" s="84">
        <v>0</v>
      </c>
      <c r="CG188" s="84">
        <v>0</v>
      </c>
      <c r="CH188" s="84">
        <v>0</v>
      </c>
      <c r="CI188" s="84">
        <v>1000</v>
      </c>
      <c r="CJ188" s="84">
        <v>0</v>
      </c>
      <c r="CL188" s="84">
        <v>0</v>
      </c>
      <c r="CM188" s="84">
        <v>0</v>
      </c>
      <c r="CN188" s="84">
        <v>0</v>
      </c>
      <c r="CO188" s="102">
        <v>0</v>
      </c>
      <c r="CP188" s="84">
        <v>0</v>
      </c>
      <c r="CQ188" s="84">
        <v>0</v>
      </c>
      <c r="CR188" s="84">
        <v>0</v>
      </c>
      <c r="CS188" s="84">
        <v>0</v>
      </c>
      <c r="CT188" s="84">
        <v>0</v>
      </c>
      <c r="CU188" s="84">
        <v>0</v>
      </c>
      <c r="CV188" s="84">
        <v>0</v>
      </c>
      <c r="CW188" s="84">
        <v>0</v>
      </c>
      <c r="CZ188" s="84">
        <v>0</v>
      </c>
      <c r="DA188" s="84">
        <v>0</v>
      </c>
      <c r="DB188" s="84">
        <v>100</v>
      </c>
      <c r="DC188" s="84">
        <v>0</v>
      </c>
      <c r="DD188" s="84">
        <v>0</v>
      </c>
      <c r="DE188" s="84">
        <v>0</v>
      </c>
      <c r="DF188" s="84">
        <v>0</v>
      </c>
      <c r="DG188" s="84">
        <v>1</v>
      </c>
      <c r="DI188" s="84" t="e">
        <f>INDEX(Sheet3!$E$78:$E$1130,MATCH(A188,Sheet3!$D$78:$D$1130,0))</f>
        <v>#N/A</v>
      </c>
      <c r="DJ188" s="84" t="str">
        <f t="shared" si="32"/>
        <v>skill_icons.ps_guard_goblin_skill_01</v>
      </c>
      <c r="DK188" s="84" t="s">
        <v>705</v>
      </c>
      <c r="DL188" s="84"/>
      <c r="DM188" s="82" t="s">
        <v>735</v>
      </c>
      <c r="DN188" s="69" t="str">
        <f>"造成["&amp;INDEX(Sheet5!$L$2:$L$11,MATCH(BL188,Sheet5!$J$2:$J$11,0))&amp;":"&amp;BR188&amp;"*"&amp;BS188/1000&amp;"]"&amp;INDEX(Sheet5!$I$2:$I$4,MATCH(BR188,Sheet5!$H$2:$H$4,0))&amp;"的"&amp;INDEX(Sheet5!$K$2:$K$11,MATCH(BL188,Sheet5!$J$2:$J$11,0))</f>
        <v>造成[ui.cs_orange:203*1]的物理伤害。</v>
      </c>
      <c r="DO188" s="115"/>
      <c r="DP188" s="115"/>
      <c r="DQ188" s="115"/>
      <c r="DR188" s="84" t="e">
        <f t="shared" si="37"/>
        <v>#N/A</v>
      </c>
      <c r="DS188" s="56" t="e">
        <f>MATCH(A188,Sheet5!D:D,0)</f>
        <v>#N/A</v>
      </c>
      <c r="DT188" s="104" t="e">
        <f>MATCH(A188,Sheet5!F:F,0)</f>
        <v>#N/A</v>
      </c>
      <c r="DU188" s="84">
        <v>0</v>
      </c>
      <c r="DV188" s="84">
        <v>0</v>
      </c>
      <c r="DW188" s="84">
        <v>0</v>
      </c>
      <c r="DX188" s="84">
        <v>0</v>
      </c>
      <c r="DY188" s="84">
        <v>0</v>
      </c>
    </row>
    <row r="189" spans="1:129" ht="14.25">
      <c r="A189" s="69">
        <v>30010</v>
      </c>
      <c r="B189" s="69">
        <v>0</v>
      </c>
      <c r="C189" s="69">
        <v>1</v>
      </c>
      <c r="D189" s="78" t="s">
        <v>518</v>
      </c>
      <c r="E189" s="78" t="s">
        <v>519</v>
      </c>
      <c r="F189" s="69">
        <v>0</v>
      </c>
      <c r="G189" s="69">
        <v>1</v>
      </c>
      <c r="H189" s="69" t="s">
        <v>321</v>
      </c>
      <c r="I189" s="69">
        <v>1500</v>
      </c>
      <c r="J189" s="69">
        <v>0</v>
      </c>
      <c r="K189" s="69">
        <v>2000</v>
      </c>
      <c r="M189" s="69">
        <v>72</v>
      </c>
      <c r="N189" s="69" t="s">
        <v>518</v>
      </c>
      <c r="O189" s="69">
        <v>0</v>
      </c>
      <c r="P189" s="69">
        <v>6</v>
      </c>
      <c r="Q189" s="69">
        <v>0</v>
      </c>
      <c r="R189" s="69">
        <f t="shared" si="39"/>
        <v>1</v>
      </c>
      <c r="S189" s="69">
        <v>0</v>
      </c>
      <c r="T189" s="69">
        <v>0</v>
      </c>
      <c r="U189" s="69">
        <v>0</v>
      </c>
      <c r="V189" s="69">
        <v>0</v>
      </c>
      <c r="W189" s="69">
        <v>0</v>
      </c>
      <c r="X189" s="69">
        <v>0</v>
      </c>
      <c r="Y189" s="69">
        <v>0</v>
      </c>
      <c r="Z189" s="69">
        <v>60000</v>
      </c>
      <c r="AA189" s="69">
        <v>1</v>
      </c>
      <c r="AB189" s="69">
        <v>31</v>
      </c>
      <c r="AC189" s="69">
        <v>0</v>
      </c>
      <c r="AD189" s="69">
        <v>0</v>
      </c>
      <c r="AE189" s="69">
        <v>0</v>
      </c>
      <c r="AF189" s="69">
        <v>5</v>
      </c>
      <c r="AG189" s="69">
        <v>0</v>
      </c>
      <c r="AH189" s="69">
        <v>0</v>
      </c>
      <c r="AI189" s="69">
        <v>0</v>
      </c>
      <c r="AJ189" s="69">
        <v>0</v>
      </c>
      <c r="AK189" s="69">
        <v>0</v>
      </c>
      <c r="AL189" s="69">
        <v>0</v>
      </c>
      <c r="AM189" s="69">
        <v>1</v>
      </c>
      <c r="AN189" s="69">
        <v>1</v>
      </c>
      <c r="AO189" s="69">
        <v>0</v>
      </c>
      <c r="AP189" s="69">
        <v>0</v>
      </c>
      <c r="AQ189" s="84">
        <v>0</v>
      </c>
      <c r="AR189" s="69">
        <v>0</v>
      </c>
      <c r="AS189" s="69">
        <v>0</v>
      </c>
      <c r="AT189" s="69">
        <v>0</v>
      </c>
      <c r="AU189" s="69">
        <v>0</v>
      </c>
      <c r="AV189" s="69">
        <v>0</v>
      </c>
      <c r="AW189" s="69">
        <v>0</v>
      </c>
      <c r="AX189" s="69">
        <v>0</v>
      </c>
      <c r="AY189" s="69">
        <v>0</v>
      </c>
      <c r="AZ189" s="69">
        <v>0</v>
      </c>
      <c r="BA189" s="69">
        <v>1</v>
      </c>
      <c r="BB189" s="69">
        <v>-1</v>
      </c>
      <c r="BC189" s="69">
        <v>0</v>
      </c>
      <c r="BD189" s="69">
        <v>0</v>
      </c>
      <c r="BE189" s="69">
        <v>0</v>
      </c>
      <c r="BF189" s="69">
        <v>0</v>
      </c>
      <c r="BG189" s="69">
        <v>0</v>
      </c>
      <c r="BH189" s="69">
        <v>0</v>
      </c>
      <c r="BK189" s="69">
        <v>3</v>
      </c>
      <c r="BL189" s="69">
        <v>11</v>
      </c>
      <c r="BM189" s="69">
        <v>1</v>
      </c>
      <c r="BN189" s="69">
        <v>15</v>
      </c>
      <c r="BO189" s="89">
        <v>0</v>
      </c>
      <c r="BP189" s="69">
        <v>1</v>
      </c>
      <c r="BQ189" s="69">
        <v>2</v>
      </c>
      <c r="BR189" s="69">
        <v>1</v>
      </c>
      <c r="BS189" s="69">
        <v>104</v>
      </c>
      <c r="BT189" s="69">
        <v>0</v>
      </c>
      <c r="BU189" s="69">
        <v>0</v>
      </c>
      <c r="BV189" s="69">
        <v>1000</v>
      </c>
      <c r="BW189" s="69">
        <v>73</v>
      </c>
      <c r="BY189" s="69">
        <v>11</v>
      </c>
      <c r="BZ189" s="69">
        <v>1</v>
      </c>
      <c r="CA189" s="69">
        <v>31</v>
      </c>
      <c r="CB189" s="89">
        <v>0</v>
      </c>
      <c r="CC189" s="69">
        <v>1</v>
      </c>
      <c r="CD189" s="69">
        <v>1</v>
      </c>
      <c r="CE189" s="69">
        <v>1</v>
      </c>
      <c r="CF189" s="69">
        <v>105</v>
      </c>
      <c r="CG189" s="69">
        <v>0</v>
      </c>
      <c r="CH189" s="69">
        <v>0</v>
      </c>
      <c r="CI189" s="69">
        <v>1000</v>
      </c>
      <c r="CJ189" s="69">
        <v>73</v>
      </c>
      <c r="CL189" s="69">
        <v>0</v>
      </c>
      <c r="CM189" s="69">
        <v>0</v>
      </c>
      <c r="CN189" s="69">
        <v>0</v>
      </c>
      <c r="CO189" s="89">
        <v>0</v>
      </c>
      <c r="CP189" s="69">
        <v>0</v>
      </c>
      <c r="CQ189" s="69">
        <v>0</v>
      </c>
      <c r="CR189" s="69">
        <v>0</v>
      </c>
      <c r="CS189" s="69">
        <v>0</v>
      </c>
      <c r="CT189" s="69">
        <v>0</v>
      </c>
      <c r="CU189" s="69">
        <v>0</v>
      </c>
      <c r="CV189" s="69">
        <v>0</v>
      </c>
      <c r="CW189" s="69">
        <v>0</v>
      </c>
      <c r="CZ189" s="69">
        <v>0</v>
      </c>
      <c r="DA189" s="69">
        <v>0</v>
      </c>
      <c r="DB189" s="69">
        <v>0</v>
      </c>
      <c r="DC189" s="69">
        <v>0</v>
      </c>
      <c r="DD189" s="69">
        <v>0</v>
      </c>
      <c r="DE189" s="69">
        <v>0</v>
      </c>
      <c r="DF189" s="69">
        <v>0</v>
      </c>
      <c r="DG189" s="69">
        <v>1</v>
      </c>
      <c r="DI189" s="69" t="e">
        <f>INDEX(Sheet3!$E$78:$E$1130,MATCH(A189,Sheet3!$D$78:$D$1130,0))</f>
        <v>#N/A</v>
      </c>
      <c r="DJ189" s="69">
        <f t="shared" si="32"/>
        <v>0</v>
      </c>
      <c r="DK189" s="69" t="s">
        <v>521</v>
      </c>
      <c r="DL189" s="69"/>
      <c r="DM189" s="69" t="s">
        <v>522</v>
      </c>
      <c r="DN189" s="69" t="e">
        <f>"造成["&amp;INDEX(Sheet5!$L$2:$L$11,MATCH(BL189,Sheet5!$J$2:$J$11,0))&amp;":"&amp;BR189&amp;"*"&amp;BS189/1000&amp;"]"&amp;INDEX(Sheet5!$I$2:$I$4,MATCH(BR189,Sheet5!$H$2:$H$4,0))&amp;"的"&amp;INDEX(Sheet5!$K$2:$K$11,MATCH(BL189,Sheet5!$J$2:$J$11,0))</f>
        <v>#N/A</v>
      </c>
      <c r="DO189" s="69"/>
      <c r="DP189" s="69"/>
      <c r="DQ189" s="69"/>
      <c r="DR189" s="69" t="e">
        <f t="shared" si="37"/>
        <v>#N/A</v>
      </c>
      <c r="DS189" s="90" t="e">
        <f>MATCH(A189,Sheet5!D:D,0)</f>
        <v>#N/A</v>
      </c>
      <c r="DT189" s="94" t="e">
        <f>MATCH(A189,Sheet5!F:F,0)</f>
        <v>#N/A</v>
      </c>
      <c r="DU189" s="69">
        <v>0</v>
      </c>
      <c r="DV189" s="69">
        <v>0</v>
      </c>
      <c r="DW189" s="69">
        <v>0</v>
      </c>
      <c r="DX189" s="69">
        <v>0</v>
      </c>
      <c r="DY189" s="69">
        <v>0</v>
      </c>
    </row>
    <row r="190" spans="1:129" ht="14.25" customHeight="1">
      <c r="A190" s="69">
        <v>30011</v>
      </c>
      <c r="B190" s="69">
        <v>16001</v>
      </c>
      <c r="C190" s="69">
        <v>1</v>
      </c>
      <c r="D190" s="78" t="s">
        <v>736</v>
      </c>
      <c r="E190" s="78" t="s">
        <v>737</v>
      </c>
      <c r="F190" s="69" t="s">
        <v>738</v>
      </c>
      <c r="G190" s="69">
        <v>1</v>
      </c>
      <c r="H190" s="69" t="s">
        <v>321</v>
      </c>
      <c r="I190" s="69">
        <v>0</v>
      </c>
      <c r="J190" s="69">
        <v>600</v>
      </c>
      <c r="K190" s="69">
        <v>2000</v>
      </c>
      <c r="M190" s="69">
        <v>0</v>
      </c>
      <c r="N190" s="69" t="s">
        <v>362</v>
      </c>
      <c r="O190" s="69">
        <v>0</v>
      </c>
      <c r="P190" s="69">
        <v>1</v>
      </c>
      <c r="Q190" s="69">
        <v>0</v>
      </c>
      <c r="R190" s="69">
        <f t="shared" si="39"/>
        <v>1</v>
      </c>
      <c r="S190" s="69">
        <v>0</v>
      </c>
      <c r="T190" s="69">
        <v>0</v>
      </c>
      <c r="U190" s="69">
        <v>0</v>
      </c>
      <c r="V190" s="69">
        <v>0</v>
      </c>
      <c r="W190" s="69">
        <v>0</v>
      </c>
      <c r="X190" s="69">
        <v>0</v>
      </c>
      <c r="Y190" s="69">
        <v>0</v>
      </c>
      <c r="Z190" s="69">
        <v>20000</v>
      </c>
      <c r="AA190" s="69">
        <v>2</v>
      </c>
      <c r="AB190" s="69">
        <v>31</v>
      </c>
      <c r="AC190" s="69">
        <v>0</v>
      </c>
      <c r="AD190" s="69">
        <v>0</v>
      </c>
      <c r="AE190" s="69">
        <v>0</v>
      </c>
      <c r="AF190" s="69">
        <v>1</v>
      </c>
      <c r="AG190" s="69">
        <v>0</v>
      </c>
      <c r="AH190" s="69">
        <v>3</v>
      </c>
      <c r="AI190" s="69">
        <v>0</v>
      </c>
      <c r="AJ190" s="69">
        <v>0</v>
      </c>
      <c r="AK190" s="69">
        <v>0</v>
      </c>
      <c r="AL190" s="69">
        <v>0</v>
      </c>
      <c r="AM190" s="69">
        <v>1</v>
      </c>
      <c r="AN190" s="69">
        <v>1</v>
      </c>
      <c r="AO190" s="69">
        <v>0</v>
      </c>
      <c r="AP190" s="69">
        <v>0</v>
      </c>
      <c r="AQ190" s="84">
        <v>0</v>
      </c>
      <c r="AR190" s="69">
        <v>0</v>
      </c>
      <c r="AS190" s="69">
        <v>0</v>
      </c>
      <c r="AT190" s="69">
        <v>0</v>
      </c>
      <c r="AU190" s="69">
        <v>0</v>
      </c>
      <c r="AV190" s="69">
        <v>0</v>
      </c>
      <c r="AW190" s="69">
        <v>0</v>
      </c>
      <c r="AX190" s="69">
        <v>0</v>
      </c>
      <c r="AY190" s="69">
        <v>0</v>
      </c>
      <c r="AZ190" s="69">
        <v>0</v>
      </c>
      <c r="BA190" s="69">
        <v>0</v>
      </c>
      <c r="BB190" s="69">
        <v>0</v>
      </c>
      <c r="BC190" s="69">
        <v>0</v>
      </c>
      <c r="BD190" s="69">
        <v>0</v>
      </c>
      <c r="BE190" s="69">
        <v>0</v>
      </c>
      <c r="BF190" s="69">
        <v>0</v>
      </c>
      <c r="BG190" s="69">
        <v>0</v>
      </c>
      <c r="BH190" s="69">
        <v>0</v>
      </c>
      <c r="BK190" s="69">
        <v>3</v>
      </c>
      <c r="BL190" s="69">
        <v>2</v>
      </c>
      <c r="BM190" s="69">
        <v>2</v>
      </c>
      <c r="BN190" s="69">
        <v>31</v>
      </c>
      <c r="BO190" s="89">
        <v>0</v>
      </c>
      <c r="BP190" s="69">
        <v>1</v>
      </c>
      <c r="BQ190" s="69">
        <v>1</v>
      </c>
      <c r="BR190" s="69">
        <v>203</v>
      </c>
      <c r="BS190" s="69">
        <v>1000</v>
      </c>
      <c r="BT190" s="69">
        <v>0</v>
      </c>
      <c r="BU190" s="69">
        <v>0</v>
      </c>
      <c r="BV190" s="69">
        <v>1000</v>
      </c>
      <c r="BW190" s="69">
        <v>66</v>
      </c>
      <c r="BX190" s="69" t="s">
        <v>739</v>
      </c>
      <c r="BY190" s="69">
        <v>10</v>
      </c>
      <c r="BZ190" s="69">
        <v>2</v>
      </c>
      <c r="CA190" s="69">
        <v>31</v>
      </c>
      <c r="CB190" s="89">
        <v>0</v>
      </c>
      <c r="CC190" s="69">
        <v>1</v>
      </c>
      <c r="CD190" s="69">
        <v>1</v>
      </c>
      <c r="CE190" s="69">
        <v>1</v>
      </c>
      <c r="CF190" s="69">
        <v>11008</v>
      </c>
      <c r="CG190" s="69">
        <v>0</v>
      </c>
      <c r="CH190" s="69">
        <v>0</v>
      </c>
      <c r="CI190" s="69">
        <v>1000</v>
      </c>
      <c r="CJ190" s="69">
        <v>67</v>
      </c>
      <c r="CL190" s="69">
        <v>0</v>
      </c>
      <c r="CM190" s="69">
        <v>0</v>
      </c>
      <c r="CN190" s="69">
        <v>0</v>
      </c>
      <c r="CO190" s="89">
        <v>0</v>
      </c>
      <c r="CP190" s="69">
        <v>0</v>
      </c>
      <c r="CQ190" s="69">
        <v>0</v>
      </c>
      <c r="CR190" s="69">
        <v>0</v>
      </c>
      <c r="CS190" s="69">
        <v>0</v>
      </c>
      <c r="CT190" s="69">
        <v>0</v>
      </c>
      <c r="CU190" s="69">
        <v>0</v>
      </c>
      <c r="CV190" s="69">
        <v>0</v>
      </c>
      <c r="CW190" s="69">
        <v>0</v>
      </c>
      <c r="CZ190" s="69">
        <v>0</v>
      </c>
      <c r="DA190" s="69">
        <v>0</v>
      </c>
      <c r="DB190" s="69">
        <v>0</v>
      </c>
      <c r="DC190" s="69">
        <v>0</v>
      </c>
      <c r="DD190" s="69">
        <v>0</v>
      </c>
      <c r="DE190" s="69">
        <v>0</v>
      </c>
      <c r="DF190" s="69">
        <v>0</v>
      </c>
      <c r="DG190" s="69">
        <v>1</v>
      </c>
      <c r="DI190" s="69" t="str">
        <f>INDEX(Sheet3!$E$78:$E$1130,MATCH(A190,Sheet3!$D$78:$D$1130,0))</f>
        <v>skill_icons.ps_bite_bleeding</v>
      </c>
      <c r="DJ190" s="69" t="str">
        <f t="shared" si="32"/>
        <v>skill_icons.ps_bite_bleeding</v>
      </c>
      <c r="DK190" s="69" t="s">
        <v>740</v>
      </c>
      <c r="DL190" s="93" t="str">
        <f>DM190&amp;DN190&amp;DQ190</f>
        <v>向四周射出多个刀刃，造成[ui.cs_orange:203*1]的物理伤害。</v>
      </c>
      <c r="DM190" s="90" t="s">
        <v>741</v>
      </c>
      <c r="DN190" s="69" t="str">
        <f>"造成["&amp;INDEX(Sheet5!$L$2:$L$11,MATCH(BL190,Sheet5!$J$2:$J$11,0))&amp;":"&amp;BR190&amp;"*"&amp;BS190/1000&amp;"]"&amp;INDEX(Sheet5!$I$2:$I$4,MATCH(BR190,Sheet5!$H$2:$H$4,0))&amp;"的"&amp;INDEX(Sheet5!$K$2:$K$11,MATCH(BL190,Sheet5!$J$2:$J$11,0))</f>
        <v>造成[ui.cs_orange:203*1]的物理伤害。</v>
      </c>
      <c r="DO190" s="69" t="e">
        <f>"造成["&amp;INDEX(Sheet5!$L$2:$L$11,MATCH(BY190,Sheet5!$J$2:$J$11,0))&amp;":"&amp;CE190&amp;"*"&amp;CF190/1000&amp;"]"&amp;INDEX(Sheet5!$I$2:$I$4,MATCH(CE190,Sheet5!$H$2:$H$4,0))&amp;"的"&amp;INDEX(Sheet5!$K$2:$K$11,MATCH(BY190,Sheet5!$J$2:$J$11,0))</f>
        <v>#N/A</v>
      </c>
      <c r="DP190" s="69"/>
      <c r="DQ190" s="69"/>
      <c r="DR190" s="69" t="e">
        <f t="shared" si="37"/>
        <v>#N/A</v>
      </c>
      <c r="DS190" s="90">
        <f>MATCH(A190,Sheet5!D:D,0)</f>
        <v>231</v>
      </c>
      <c r="DT190" s="94" t="e">
        <f>MATCH(A190,Sheet5!F:F,0)</f>
        <v>#N/A</v>
      </c>
      <c r="DU190" s="69" t="e">
        <f>"["&amp;INDEX(Sheet5!$L$2:$L$11,MATCH(CD190,Sheet5!$J$2:$J$11,0))&amp;":"&amp;CJ190&amp;"*"&amp;CK190/1000&amp;"]"&amp;INDEX(Sheet5!$I$2:$I$4,MATCH(CJ190,Sheet5!$H$2:$H$4,0))</f>
        <v>#N/A</v>
      </c>
      <c r="DV190" s="69">
        <v>0</v>
      </c>
      <c r="DW190" s="69">
        <v>0</v>
      </c>
      <c r="DX190" s="69">
        <v>0</v>
      </c>
      <c r="DY190" s="69">
        <v>0</v>
      </c>
    </row>
    <row r="191" spans="1:129" ht="14.25" customHeight="1">
      <c r="A191" s="69">
        <v>930011</v>
      </c>
      <c r="B191" s="69">
        <v>0</v>
      </c>
      <c r="C191" s="69">
        <v>1</v>
      </c>
      <c r="D191" s="78" t="s">
        <v>736</v>
      </c>
      <c r="E191" s="78" t="s">
        <v>737</v>
      </c>
      <c r="F191" s="69" t="s">
        <v>738</v>
      </c>
      <c r="G191" s="69">
        <v>1</v>
      </c>
      <c r="H191" s="69" t="s">
        <v>321</v>
      </c>
      <c r="I191" s="69">
        <v>0</v>
      </c>
      <c r="J191" s="69">
        <v>600</v>
      </c>
      <c r="K191" s="69">
        <v>2000</v>
      </c>
      <c r="M191" s="69">
        <v>0</v>
      </c>
      <c r="N191" s="69" t="s">
        <v>362</v>
      </c>
      <c r="O191" s="69">
        <v>0</v>
      </c>
      <c r="P191" s="69">
        <v>1</v>
      </c>
      <c r="Q191" s="69">
        <v>0</v>
      </c>
      <c r="R191" s="69">
        <f t="shared" si="39"/>
        <v>1</v>
      </c>
      <c r="S191" s="69">
        <v>0</v>
      </c>
      <c r="T191" s="69">
        <v>0</v>
      </c>
      <c r="U191" s="69">
        <v>0</v>
      </c>
      <c r="V191" s="69">
        <v>0</v>
      </c>
      <c r="W191" s="69">
        <v>0</v>
      </c>
      <c r="X191" s="69">
        <v>0</v>
      </c>
      <c r="Y191" s="69">
        <v>0</v>
      </c>
      <c r="Z191" s="69">
        <v>15000</v>
      </c>
      <c r="AA191" s="69">
        <v>2</v>
      </c>
      <c r="AB191" s="69">
        <v>31</v>
      </c>
      <c r="AC191" s="69">
        <v>0</v>
      </c>
      <c r="AD191" s="69">
        <v>0</v>
      </c>
      <c r="AE191" s="69">
        <v>0</v>
      </c>
      <c r="AF191" s="69">
        <v>1</v>
      </c>
      <c r="AG191" s="69">
        <v>0</v>
      </c>
      <c r="AH191" s="69">
        <v>3</v>
      </c>
      <c r="AI191" s="69">
        <v>0</v>
      </c>
      <c r="AJ191" s="69">
        <v>0</v>
      </c>
      <c r="AK191" s="69">
        <v>0</v>
      </c>
      <c r="AL191" s="69">
        <v>0</v>
      </c>
      <c r="AM191" s="69">
        <v>1</v>
      </c>
      <c r="AN191" s="69">
        <v>1</v>
      </c>
      <c r="AO191" s="69">
        <v>0</v>
      </c>
      <c r="AP191" s="69">
        <v>0</v>
      </c>
      <c r="AQ191" s="84">
        <v>0</v>
      </c>
      <c r="AR191" s="69">
        <v>0</v>
      </c>
      <c r="AS191" s="69">
        <v>0</v>
      </c>
      <c r="AT191" s="69">
        <v>0</v>
      </c>
      <c r="AU191" s="69">
        <v>0</v>
      </c>
      <c r="AV191" s="69">
        <v>0</v>
      </c>
      <c r="AW191" s="69">
        <v>0</v>
      </c>
      <c r="AX191" s="69">
        <v>0</v>
      </c>
      <c r="AY191" s="69">
        <v>0</v>
      </c>
      <c r="AZ191" s="69">
        <v>0</v>
      </c>
      <c r="BA191" s="69">
        <v>0</v>
      </c>
      <c r="BB191" s="69">
        <v>0</v>
      </c>
      <c r="BC191" s="69">
        <v>0</v>
      </c>
      <c r="BD191" s="69">
        <v>0</v>
      </c>
      <c r="BE191" s="69">
        <v>0</v>
      </c>
      <c r="BF191" s="69">
        <v>0</v>
      </c>
      <c r="BG191" s="69">
        <v>0</v>
      </c>
      <c r="BH191" s="69">
        <v>0</v>
      </c>
      <c r="BK191" s="69">
        <v>3</v>
      </c>
      <c r="BL191" s="69">
        <v>2</v>
      </c>
      <c r="BM191" s="69">
        <v>2</v>
      </c>
      <c r="BN191" s="69">
        <v>31</v>
      </c>
      <c r="BO191" s="89">
        <v>0</v>
      </c>
      <c r="BP191" s="69">
        <v>1</v>
      </c>
      <c r="BQ191" s="69">
        <v>1</v>
      </c>
      <c r="BR191" s="69">
        <v>203</v>
      </c>
      <c r="BS191" s="69">
        <v>2000</v>
      </c>
      <c r="BT191" s="69">
        <v>0</v>
      </c>
      <c r="BU191" s="69">
        <v>0</v>
      </c>
      <c r="BV191" s="69">
        <v>1000</v>
      </c>
      <c r="BW191" s="69">
        <v>66</v>
      </c>
      <c r="BX191" s="69" t="s">
        <v>739</v>
      </c>
      <c r="BY191" s="69">
        <v>10</v>
      </c>
      <c r="BZ191" s="69">
        <v>2</v>
      </c>
      <c r="CA191" s="69">
        <v>31</v>
      </c>
      <c r="CB191" s="89">
        <v>0</v>
      </c>
      <c r="CC191" s="69">
        <v>1</v>
      </c>
      <c r="CD191" s="69">
        <v>1</v>
      </c>
      <c r="CE191" s="69">
        <v>1</v>
      </c>
      <c r="CF191" s="69">
        <v>11008</v>
      </c>
      <c r="CG191" s="69">
        <v>0</v>
      </c>
      <c r="CH191" s="69">
        <v>0</v>
      </c>
      <c r="CI191" s="69">
        <v>1000</v>
      </c>
      <c r="CJ191" s="69">
        <v>67</v>
      </c>
      <c r="CL191" s="69">
        <v>0</v>
      </c>
      <c r="CM191" s="69">
        <v>0</v>
      </c>
      <c r="CN191" s="69">
        <v>0</v>
      </c>
      <c r="CO191" s="89">
        <v>0</v>
      </c>
      <c r="CP191" s="69">
        <v>0</v>
      </c>
      <c r="CQ191" s="69">
        <v>0</v>
      </c>
      <c r="CR191" s="69">
        <v>0</v>
      </c>
      <c r="CS191" s="69">
        <v>0</v>
      </c>
      <c r="CT191" s="69">
        <v>0</v>
      </c>
      <c r="CU191" s="69">
        <v>0</v>
      </c>
      <c r="CV191" s="69">
        <v>0</v>
      </c>
      <c r="CW191" s="69">
        <v>0</v>
      </c>
      <c r="CZ191" s="69">
        <v>0</v>
      </c>
      <c r="DA191" s="69">
        <v>0</v>
      </c>
      <c r="DB191" s="69">
        <v>0</v>
      </c>
      <c r="DC191" s="69">
        <v>0</v>
      </c>
      <c r="DD191" s="69">
        <v>0</v>
      </c>
      <c r="DE191" s="69">
        <v>0</v>
      </c>
      <c r="DF191" s="69">
        <v>0</v>
      </c>
      <c r="DG191" s="69">
        <v>1</v>
      </c>
      <c r="DI191" s="69" t="e">
        <f>INDEX(Sheet3!$E$78:$E$1130,MATCH(A191,Sheet3!$D$78:$D$1130,0))</f>
        <v>#N/A</v>
      </c>
      <c r="DJ191" s="69" t="str">
        <f t="shared" si="32"/>
        <v>skill_icons.ps_bite_bleeding</v>
      </c>
      <c r="DK191" s="69" t="s">
        <v>740</v>
      </c>
      <c r="DL191" s="93" t="str">
        <f>DM191&amp;DN191&amp;DQ191</f>
        <v>攻击敌人使其流血。造成[ui.cs_orange:203*2]的物理伤害。</v>
      </c>
      <c r="DM191" s="69" t="s">
        <v>742</v>
      </c>
      <c r="DN191" s="69" t="str">
        <f>"造成["&amp;INDEX(Sheet5!$L$2:$L$11,MATCH(BL191,Sheet5!$J$2:$J$11,0))&amp;":"&amp;BR191&amp;"*"&amp;BS191/1000&amp;"]"&amp;INDEX(Sheet5!$I$2:$I$4,MATCH(BR191,Sheet5!$H$2:$H$4,0))&amp;"的"&amp;INDEX(Sheet5!$K$2:$K$11,MATCH(BL191,Sheet5!$J$2:$J$11,0))</f>
        <v>造成[ui.cs_orange:203*2]的物理伤害。</v>
      </c>
      <c r="DO191" s="69" t="e">
        <f>"造成["&amp;INDEX(Sheet5!$L$2:$L$11,MATCH(BY191,Sheet5!$J$2:$J$11,0))&amp;":"&amp;CE191&amp;"*"&amp;CF191/1000&amp;"]"&amp;INDEX(Sheet5!$I$2:$I$4,MATCH(CE191,Sheet5!$H$2:$H$4,0))&amp;"的"&amp;INDEX(Sheet5!$K$2:$K$11,MATCH(BY191,Sheet5!$J$2:$J$11,0))</f>
        <v>#N/A</v>
      </c>
      <c r="DP191" s="69"/>
      <c r="DQ191" s="69"/>
      <c r="DR191" s="69" t="e">
        <f t="shared" si="37"/>
        <v>#N/A</v>
      </c>
      <c r="DS191" s="90" t="e">
        <f>MATCH(A191,Sheet5!D:D,0)</f>
        <v>#N/A</v>
      </c>
      <c r="DT191" s="94" t="e">
        <f>MATCH(A191,Sheet5!F:F,0)</f>
        <v>#N/A</v>
      </c>
      <c r="DU191" s="69" t="e">
        <f>"["&amp;INDEX(Sheet5!$L$2:$L$11,MATCH(CD191,Sheet5!$J$2:$J$11,0))&amp;":"&amp;CJ191&amp;"*"&amp;CK191/1000&amp;"]"&amp;INDEX(Sheet5!$I$2:$I$4,MATCH(CJ191,Sheet5!$H$2:$H$4,0))</f>
        <v>#N/A</v>
      </c>
      <c r="DV191" s="69">
        <v>0</v>
      </c>
      <c r="DW191" s="69">
        <v>0</v>
      </c>
      <c r="DX191" s="69">
        <v>0</v>
      </c>
      <c r="DY191" s="69">
        <v>0</v>
      </c>
    </row>
    <row r="192" spans="1:129" ht="14.25">
      <c r="A192" s="69">
        <v>30012</v>
      </c>
      <c r="B192" s="69">
        <v>11003</v>
      </c>
      <c r="C192" s="69">
        <v>1</v>
      </c>
      <c r="D192" s="78" t="s">
        <v>743</v>
      </c>
      <c r="E192" s="78" t="s">
        <v>744</v>
      </c>
      <c r="F192" s="69" t="s">
        <v>745</v>
      </c>
      <c r="G192" s="69">
        <v>1</v>
      </c>
      <c r="H192" s="69" t="s">
        <v>321</v>
      </c>
      <c r="I192" s="69">
        <v>0</v>
      </c>
      <c r="J192" s="69" t="s">
        <v>746</v>
      </c>
      <c r="K192" s="69">
        <v>2000</v>
      </c>
      <c r="M192" s="69">
        <v>0</v>
      </c>
      <c r="N192" s="69" t="s">
        <v>747</v>
      </c>
      <c r="O192" s="69">
        <v>0</v>
      </c>
      <c r="P192" s="69">
        <v>2</v>
      </c>
      <c r="Q192" s="69">
        <v>0</v>
      </c>
      <c r="R192" s="69">
        <f t="shared" ref="R192:R204" si="42">IF(S192&gt;0,2,1)</f>
        <v>1</v>
      </c>
      <c r="S192" s="69">
        <v>0</v>
      </c>
      <c r="T192" s="69">
        <v>0</v>
      </c>
      <c r="U192" s="69">
        <v>0</v>
      </c>
      <c r="V192" s="69">
        <v>0</v>
      </c>
      <c r="W192" s="69">
        <v>0</v>
      </c>
      <c r="X192" s="69">
        <v>1</v>
      </c>
      <c r="Y192" s="69">
        <v>0</v>
      </c>
      <c r="Z192" s="69">
        <v>0</v>
      </c>
      <c r="AA192" s="69">
        <v>2</v>
      </c>
      <c r="AB192" s="69">
        <v>31</v>
      </c>
      <c r="AC192" s="69">
        <v>0</v>
      </c>
      <c r="AD192" s="69">
        <v>0</v>
      </c>
      <c r="AE192" s="69">
        <v>0</v>
      </c>
      <c r="AF192" s="69">
        <v>1</v>
      </c>
      <c r="AG192" s="69">
        <v>0</v>
      </c>
      <c r="AH192" s="69">
        <v>7</v>
      </c>
      <c r="AI192" s="69">
        <v>70</v>
      </c>
      <c r="AJ192" s="69">
        <v>0</v>
      </c>
      <c r="AK192" s="69">
        <v>0</v>
      </c>
      <c r="AL192" s="69">
        <v>0</v>
      </c>
      <c r="AM192" s="69">
        <v>1</v>
      </c>
      <c r="AN192" s="69">
        <v>1</v>
      </c>
      <c r="AO192" s="69">
        <v>1</v>
      </c>
      <c r="AP192" s="69">
        <v>0.5</v>
      </c>
      <c r="AQ192" s="84">
        <v>15</v>
      </c>
      <c r="AR192" s="69">
        <v>2</v>
      </c>
      <c r="AS192" s="69">
        <v>0</v>
      </c>
      <c r="AT192" s="69">
        <v>0</v>
      </c>
      <c r="AU192" s="69">
        <v>0</v>
      </c>
      <c r="AV192" s="69">
        <v>0</v>
      </c>
      <c r="AW192" s="69">
        <v>0</v>
      </c>
      <c r="AX192" s="69">
        <v>0</v>
      </c>
      <c r="AY192" s="69">
        <v>0</v>
      </c>
      <c r="AZ192" s="69">
        <v>0</v>
      </c>
      <c r="BA192" s="69">
        <v>0</v>
      </c>
      <c r="BB192" s="69">
        <v>0</v>
      </c>
      <c r="BC192" s="69">
        <v>0</v>
      </c>
      <c r="BD192" s="69">
        <v>0</v>
      </c>
      <c r="BE192" s="69">
        <v>0</v>
      </c>
      <c r="BF192" s="69">
        <v>0</v>
      </c>
      <c r="BG192" s="69">
        <v>0</v>
      </c>
      <c r="BH192" s="69">
        <v>0</v>
      </c>
      <c r="BK192" s="69">
        <v>3</v>
      </c>
      <c r="BL192" s="69">
        <v>7</v>
      </c>
      <c r="BM192" s="69">
        <v>2</v>
      </c>
      <c r="BN192" s="69">
        <v>31</v>
      </c>
      <c r="BO192" s="89">
        <v>0</v>
      </c>
      <c r="BP192" s="69">
        <v>1</v>
      </c>
      <c r="BQ192" s="69">
        <v>1</v>
      </c>
      <c r="BR192" s="69">
        <v>204</v>
      </c>
      <c r="BS192" s="69">
        <v>1000</v>
      </c>
      <c r="BT192" s="69">
        <v>0</v>
      </c>
      <c r="BU192" s="69">
        <v>0</v>
      </c>
      <c r="BV192" s="69">
        <v>1000</v>
      </c>
      <c r="BW192" s="69">
        <v>75</v>
      </c>
      <c r="BX192" s="69" t="s">
        <v>748</v>
      </c>
      <c r="BY192" s="69">
        <v>0</v>
      </c>
      <c r="BZ192" s="69">
        <v>0</v>
      </c>
      <c r="CA192" s="69">
        <v>31</v>
      </c>
      <c r="CB192" s="89">
        <v>0</v>
      </c>
      <c r="CC192" s="69">
        <v>0</v>
      </c>
      <c r="CD192" s="69">
        <v>0</v>
      </c>
      <c r="CE192" s="69">
        <v>0</v>
      </c>
      <c r="CF192" s="69">
        <v>0</v>
      </c>
      <c r="CG192" s="69">
        <v>0</v>
      </c>
      <c r="CH192" s="69">
        <v>0</v>
      </c>
      <c r="CI192" s="69">
        <v>0</v>
      </c>
      <c r="CJ192" s="69">
        <v>0</v>
      </c>
      <c r="CL192" s="69">
        <v>0</v>
      </c>
      <c r="CM192" s="69">
        <v>0</v>
      </c>
      <c r="CN192" s="69">
        <v>0</v>
      </c>
      <c r="CO192" s="89">
        <v>0</v>
      </c>
      <c r="CP192" s="69">
        <v>0</v>
      </c>
      <c r="CQ192" s="69">
        <v>0</v>
      </c>
      <c r="CR192" s="69">
        <v>0</v>
      </c>
      <c r="CS192" s="69">
        <v>0</v>
      </c>
      <c r="CT192" s="69">
        <v>0</v>
      </c>
      <c r="CU192" s="69">
        <v>0</v>
      </c>
      <c r="CV192" s="69">
        <v>0</v>
      </c>
      <c r="CW192" s="69">
        <v>0</v>
      </c>
      <c r="CZ192" s="69">
        <v>0</v>
      </c>
      <c r="DA192" s="69">
        <v>0</v>
      </c>
      <c r="DB192" s="69">
        <v>0</v>
      </c>
      <c r="DC192" s="69">
        <v>0</v>
      </c>
      <c r="DD192" s="69">
        <v>0</v>
      </c>
      <c r="DE192" s="69">
        <v>0</v>
      </c>
      <c r="DF192" s="69">
        <v>0</v>
      </c>
      <c r="DG192" s="69">
        <v>1</v>
      </c>
      <c r="DI192" s="69" t="e">
        <f>INDEX(Sheet3!$E$78:$E$1130,MATCH(A192,Sheet3!$D$78:$D$1130,0))</f>
        <v>#N/A</v>
      </c>
      <c r="DJ192" s="69" t="str">
        <f t="shared" si="32"/>
        <v>skill_icons.ps_desert_worm_skill_01</v>
      </c>
      <c r="DK192" s="69" t="s">
        <v>749</v>
      </c>
      <c r="DL192" s="93" t="str">
        <f>DM192&amp;DN192&amp;DQ192</f>
        <v>朝对方射出一支毒箭，并造成[ui.cs_blue:204*1]的毒系伤害。</v>
      </c>
      <c r="DM192" s="116" t="s">
        <v>750</v>
      </c>
      <c r="DN192" s="69" t="str">
        <f>"造成["&amp;INDEX(Sheet5!$L$2:$L$11,MATCH(BL192,Sheet5!$J$2:$J$11,0))&amp;":"&amp;BR192&amp;"*"&amp;BS192/1000&amp;"]"&amp;INDEX(Sheet5!$I$2:$I$4,MATCH(BR192,Sheet5!$H$2:$H$4,0))&amp;"的"&amp;INDEX(Sheet5!$K$2:$K$11,MATCH(BL192,Sheet5!$J$2:$J$11,0))</f>
        <v>造成[ui.cs_blue:204*1]的毒系伤害。</v>
      </c>
      <c r="DO192" s="107"/>
      <c r="DP192" s="107"/>
      <c r="DQ192" s="107"/>
      <c r="DR192" s="69" t="e">
        <f t="shared" si="37"/>
        <v>#N/A</v>
      </c>
      <c r="DS192" s="90" t="e">
        <f>MATCH(A192,Sheet5!D:D,0)</f>
        <v>#N/A</v>
      </c>
      <c r="DT192" s="94" t="e">
        <f>MATCH(A192,Sheet5!F:F,0)</f>
        <v>#N/A</v>
      </c>
      <c r="DU192" s="69">
        <v>0</v>
      </c>
      <c r="DV192" s="69">
        <v>0</v>
      </c>
      <c r="DW192" s="69">
        <v>0</v>
      </c>
      <c r="DX192" s="69">
        <v>0</v>
      </c>
      <c r="DY192" s="69">
        <v>0</v>
      </c>
    </row>
    <row r="193" spans="1:129" ht="14.25">
      <c r="A193" s="69">
        <v>30013</v>
      </c>
      <c r="B193" s="69">
        <v>0</v>
      </c>
      <c r="C193" s="69">
        <v>1</v>
      </c>
      <c r="D193" s="78" t="s">
        <v>751</v>
      </c>
      <c r="E193" s="78" t="s">
        <v>752</v>
      </c>
      <c r="F193" s="69" t="s">
        <v>625</v>
      </c>
      <c r="G193" s="69">
        <v>1</v>
      </c>
      <c r="H193" s="69" t="s">
        <v>321</v>
      </c>
      <c r="I193" s="69">
        <v>0</v>
      </c>
      <c r="J193" s="69">
        <v>400</v>
      </c>
      <c r="K193" s="69">
        <v>1000</v>
      </c>
      <c r="M193" s="69">
        <v>71</v>
      </c>
      <c r="N193" s="69" t="s">
        <v>753</v>
      </c>
      <c r="O193" s="69">
        <v>0</v>
      </c>
      <c r="P193" s="69">
        <v>1</v>
      </c>
      <c r="Q193" s="69">
        <v>0</v>
      </c>
      <c r="R193" s="69">
        <f t="shared" si="42"/>
        <v>1</v>
      </c>
      <c r="S193" s="69">
        <v>0</v>
      </c>
      <c r="T193" s="69">
        <v>0</v>
      </c>
      <c r="U193" s="69">
        <v>0</v>
      </c>
      <c r="V193" s="69">
        <v>0</v>
      </c>
      <c r="W193" s="69">
        <v>0</v>
      </c>
      <c r="X193" s="69">
        <v>1</v>
      </c>
      <c r="Y193" s="69">
        <v>0</v>
      </c>
      <c r="Z193" s="69">
        <v>8000</v>
      </c>
      <c r="AA193" s="69">
        <v>2</v>
      </c>
      <c r="AB193" s="69">
        <v>31</v>
      </c>
      <c r="AC193" s="69">
        <v>0</v>
      </c>
      <c r="AD193" s="69">
        <v>0</v>
      </c>
      <c r="AE193" s="69">
        <v>0</v>
      </c>
      <c r="AF193" s="69">
        <v>1</v>
      </c>
      <c r="AG193" s="69">
        <v>0</v>
      </c>
      <c r="AH193" s="69">
        <v>1</v>
      </c>
      <c r="AI193" s="69">
        <v>0</v>
      </c>
      <c r="AJ193" s="69">
        <v>0</v>
      </c>
      <c r="AK193" s="69">
        <v>0</v>
      </c>
      <c r="AL193" s="69">
        <v>0</v>
      </c>
      <c r="AM193" s="69">
        <v>1</v>
      </c>
      <c r="AN193" s="69">
        <v>1</v>
      </c>
      <c r="AO193" s="69">
        <v>0</v>
      </c>
      <c r="AP193" s="69">
        <v>0</v>
      </c>
      <c r="AQ193" s="84">
        <v>0</v>
      </c>
      <c r="AR193" s="69">
        <v>0</v>
      </c>
      <c r="AS193" s="69">
        <v>0</v>
      </c>
      <c r="AT193" s="69">
        <v>0</v>
      </c>
      <c r="AU193" s="69">
        <v>0</v>
      </c>
      <c r="AV193" s="69">
        <v>0</v>
      </c>
      <c r="AW193" s="69">
        <v>0</v>
      </c>
      <c r="AX193" s="69">
        <v>0</v>
      </c>
      <c r="AY193" s="69">
        <v>0</v>
      </c>
      <c r="AZ193" s="69">
        <v>0</v>
      </c>
      <c r="BA193" s="69">
        <v>0</v>
      </c>
      <c r="BB193" s="69">
        <v>0</v>
      </c>
      <c r="BC193" s="69">
        <v>0</v>
      </c>
      <c r="BD193" s="69">
        <v>0</v>
      </c>
      <c r="BE193" s="69">
        <v>0</v>
      </c>
      <c r="BF193" s="69">
        <v>0</v>
      </c>
      <c r="BG193" s="69">
        <v>0</v>
      </c>
      <c r="BH193" s="69">
        <v>0</v>
      </c>
      <c r="BK193" s="69">
        <v>3</v>
      </c>
      <c r="BL193" s="69">
        <v>2</v>
      </c>
      <c r="BM193" s="69">
        <v>2</v>
      </c>
      <c r="BN193" s="69">
        <v>31</v>
      </c>
      <c r="BO193" s="89">
        <v>0</v>
      </c>
      <c r="BP193" s="69">
        <v>1</v>
      </c>
      <c r="BQ193" s="69">
        <v>1</v>
      </c>
      <c r="BR193" s="69">
        <v>203</v>
      </c>
      <c r="BS193" s="69">
        <v>1000</v>
      </c>
      <c r="BT193" s="69">
        <v>0</v>
      </c>
      <c r="BU193" s="69">
        <v>0</v>
      </c>
      <c r="BV193" s="69">
        <v>1000</v>
      </c>
      <c r="BW193" s="69">
        <v>0</v>
      </c>
      <c r="BX193" s="69" t="s">
        <v>754</v>
      </c>
      <c r="BY193" s="69">
        <v>10</v>
      </c>
      <c r="BZ193" s="69">
        <v>2</v>
      </c>
      <c r="CA193" s="69">
        <v>31</v>
      </c>
      <c r="CB193" s="89">
        <v>0</v>
      </c>
      <c r="CC193" s="69">
        <v>1</v>
      </c>
      <c r="CD193" s="69">
        <v>1</v>
      </c>
      <c r="CE193" s="69">
        <v>1</v>
      </c>
      <c r="CF193" s="69">
        <v>11009</v>
      </c>
      <c r="CG193" s="69">
        <v>0</v>
      </c>
      <c r="CH193" s="69">
        <v>0</v>
      </c>
      <c r="CI193" s="69">
        <v>1000</v>
      </c>
      <c r="CJ193" s="69">
        <v>0</v>
      </c>
      <c r="CL193" s="69">
        <v>0</v>
      </c>
      <c r="CM193" s="69">
        <v>0</v>
      </c>
      <c r="CN193" s="69">
        <v>0</v>
      </c>
      <c r="CO193" s="89">
        <v>0</v>
      </c>
      <c r="CP193" s="69">
        <v>0</v>
      </c>
      <c r="CQ193" s="69">
        <v>0</v>
      </c>
      <c r="CR193" s="69">
        <v>0</v>
      </c>
      <c r="CS193" s="69">
        <v>0</v>
      </c>
      <c r="CT193" s="69">
        <v>0</v>
      </c>
      <c r="CU193" s="69">
        <v>0</v>
      </c>
      <c r="CV193" s="69">
        <v>0</v>
      </c>
      <c r="CW193" s="69">
        <v>0</v>
      </c>
      <c r="CZ193" s="69">
        <v>0</v>
      </c>
      <c r="DA193" s="69">
        <v>0</v>
      </c>
      <c r="DB193" s="69">
        <v>100</v>
      </c>
      <c r="DC193" s="69">
        <v>10</v>
      </c>
      <c r="DD193" s="69">
        <v>200</v>
      </c>
      <c r="DE193" s="69">
        <v>0</v>
      </c>
      <c r="DF193" s="69">
        <v>0</v>
      </c>
      <c r="DG193" s="69">
        <v>1</v>
      </c>
      <c r="DI193" s="69" t="e">
        <f>INDEX(Sheet3!$E$78:$E$1130,MATCH(A193,Sheet3!$D$78:$D$1130,0))</f>
        <v>#N/A</v>
      </c>
      <c r="DJ193" s="69" t="str">
        <f t="shared" si="32"/>
        <v>skill_icons.ps_scorpions_skill_01</v>
      </c>
      <c r="DK193" s="69" t="s">
        <v>755</v>
      </c>
      <c r="DL193" s="69"/>
      <c r="DM193" s="73" t="s">
        <v>756</v>
      </c>
      <c r="DN193" s="69" t="str">
        <f>"造成["&amp;INDEX(Sheet5!$L$2:$L$11,MATCH(BL193,Sheet5!$J$2:$J$11,0))&amp;":"&amp;BR193&amp;"*"&amp;BS193/1000&amp;"]"&amp;INDEX(Sheet5!$I$2:$I$4,MATCH(BR193,Sheet5!$H$2:$H$4,0))&amp;"的"&amp;INDEX(Sheet5!$K$2:$K$11,MATCH(BL193,Sheet5!$J$2:$J$11,0))</f>
        <v>造成[ui.cs_orange:203*1]的物理伤害。</v>
      </c>
      <c r="DO193" s="77"/>
      <c r="DP193" s="77"/>
      <c r="DQ193" s="77"/>
      <c r="DR193" s="69" t="e">
        <f t="shared" si="37"/>
        <v>#N/A</v>
      </c>
      <c r="DS193" s="90" t="e">
        <f>MATCH(A193,Sheet5!D:D,0)</f>
        <v>#N/A</v>
      </c>
      <c r="DT193" s="94" t="e">
        <f>MATCH(A193,Sheet5!F:F,0)</f>
        <v>#N/A</v>
      </c>
      <c r="DU193" s="69">
        <v>0</v>
      </c>
      <c r="DV193" s="69">
        <v>0</v>
      </c>
      <c r="DW193" s="69">
        <v>0</v>
      </c>
      <c r="DX193" s="69">
        <v>0</v>
      </c>
      <c r="DY193" s="69">
        <v>0</v>
      </c>
    </row>
    <row r="194" spans="1:129" ht="14.25">
      <c r="A194" s="69">
        <v>30014</v>
      </c>
      <c r="B194" s="69">
        <v>0</v>
      </c>
      <c r="C194" s="69">
        <v>1</v>
      </c>
      <c r="D194" s="78" t="s">
        <v>374</v>
      </c>
      <c r="E194" s="78" t="s">
        <v>757</v>
      </c>
      <c r="F194" s="69" t="s">
        <v>600</v>
      </c>
      <c r="G194" s="69">
        <v>0</v>
      </c>
      <c r="H194" s="69" t="s">
        <v>321</v>
      </c>
      <c r="I194" s="69">
        <v>0</v>
      </c>
      <c r="J194" s="69" t="s">
        <v>746</v>
      </c>
      <c r="K194" s="69">
        <v>2000</v>
      </c>
      <c r="M194" s="69">
        <v>0</v>
      </c>
      <c r="N194" s="69" t="s">
        <v>268</v>
      </c>
      <c r="O194" s="69">
        <v>0</v>
      </c>
      <c r="P194" s="69">
        <v>2</v>
      </c>
      <c r="Q194" s="69">
        <v>0</v>
      </c>
      <c r="R194" s="69">
        <f t="shared" si="42"/>
        <v>1</v>
      </c>
      <c r="S194" s="69">
        <v>0</v>
      </c>
      <c r="T194" s="69">
        <v>0</v>
      </c>
      <c r="U194" s="69">
        <v>0</v>
      </c>
      <c r="V194" s="69">
        <v>0</v>
      </c>
      <c r="W194" s="69">
        <v>0</v>
      </c>
      <c r="X194" s="69">
        <v>0</v>
      </c>
      <c r="Y194" s="69">
        <v>0</v>
      </c>
      <c r="Z194" s="69">
        <v>0</v>
      </c>
      <c r="AA194" s="69">
        <v>2</v>
      </c>
      <c r="AB194" s="69">
        <v>31</v>
      </c>
      <c r="AC194" s="69">
        <v>0</v>
      </c>
      <c r="AD194" s="69">
        <v>0</v>
      </c>
      <c r="AE194" s="69">
        <v>0</v>
      </c>
      <c r="AF194" s="69">
        <v>1</v>
      </c>
      <c r="AG194" s="69">
        <v>0</v>
      </c>
      <c r="AH194" s="69">
        <v>9</v>
      </c>
      <c r="AI194" s="69">
        <v>76</v>
      </c>
      <c r="AJ194" s="69">
        <v>0</v>
      </c>
      <c r="AK194" s="69">
        <v>0</v>
      </c>
      <c r="AL194" s="69">
        <v>0</v>
      </c>
      <c r="AM194" s="69">
        <v>1</v>
      </c>
      <c r="AN194" s="69">
        <v>1</v>
      </c>
      <c r="AO194" s="69">
        <v>1</v>
      </c>
      <c r="AP194" s="69">
        <v>0.5</v>
      </c>
      <c r="AQ194" s="84">
        <v>15</v>
      </c>
      <c r="AR194" s="69">
        <v>2</v>
      </c>
      <c r="AS194" s="69">
        <v>0</v>
      </c>
      <c r="AT194" s="69">
        <v>0</v>
      </c>
      <c r="AU194" s="69">
        <v>0</v>
      </c>
      <c r="AV194" s="69">
        <v>0</v>
      </c>
      <c r="AW194" s="69">
        <v>0</v>
      </c>
      <c r="AX194" s="69">
        <v>0</v>
      </c>
      <c r="AY194" s="69">
        <v>0</v>
      </c>
      <c r="AZ194" s="69">
        <v>0</v>
      </c>
      <c r="BA194" s="69">
        <v>0</v>
      </c>
      <c r="BB194" s="69">
        <v>0</v>
      </c>
      <c r="BC194" s="69">
        <v>0</v>
      </c>
      <c r="BD194" s="69">
        <v>0</v>
      </c>
      <c r="BE194" s="69">
        <v>0</v>
      </c>
      <c r="BF194" s="69">
        <v>0</v>
      </c>
      <c r="BG194" s="69">
        <v>0</v>
      </c>
      <c r="BH194" s="69">
        <v>0</v>
      </c>
      <c r="BK194" s="69">
        <v>3</v>
      </c>
      <c r="BL194" s="69">
        <v>3</v>
      </c>
      <c r="BM194" s="69">
        <v>2</v>
      </c>
      <c r="BN194" s="69">
        <v>31</v>
      </c>
      <c r="BO194" s="89">
        <v>0</v>
      </c>
      <c r="BP194" s="69">
        <v>1</v>
      </c>
      <c r="BQ194" s="69">
        <v>1</v>
      </c>
      <c r="BR194" s="69">
        <v>204</v>
      </c>
      <c r="BS194" s="69">
        <v>1000</v>
      </c>
      <c r="BT194" s="69">
        <v>0</v>
      </c>
      <c r="BU194" s="69">
        <v>0</v>
      </c>
      <c r="BV194" s="69">
        <v>1000</v>
      </c>
      <c r="BW194" s="69">
        <v>19</v>
      </c>
      <c r="BX194" s="69" t="s">
        <v>269</v>
      </c>
      <c r="BY194" s="69">
        <v>0</v>
      </c>
      <c r="BZ194" s="69">
        <v>0</v>
      </c>
      <c r="CA194" s="69">
        <v>31</v>
      </c>
      <c r="CB194" s="89">
        <v>0</v>
      </c>
      <c r="CC194" s="69">
        <v>0</v>
      </c>
      <c r="CD194" s="69">
        <v>0</v>
      </c>
      <c r="CE194" s="69">
        <v>0</v>
      </c>
      <c r="CF194" s="69">
        <v>0</v>
      </c>
      <c r="CG194" s="69">
        <v>0</v>
      </c>
      <c r="CH194" s="69">
        <v>0</v>
      </c>
      <c r="CI194" s="69">
        <v>0</v>
      </c>
      <c r="CJ194" s="69">
        <v>0</v>
      </c>
      <c r="CL194" s="69">
        <v>0</v>
      </c>
      <c r="CM194" s="69">
        <v>0</v>
      </c>
      <c r="CN194" s="69">
        <v>0</v>
      </c>
      <c r="CO194" s="89">
        <v>0</v>
      </c>
      <c r="CP194" s="69">
        <v>0</v>
      </c>
      <c r="CQ194" s="69">
        <v>0</v>
      </c>
      <c r="CR194" s="69">
        <v>0</v>
      </c>
      <c r="CS194" s="69">
        <v>0</v>
      </c>
      <c r="CT194" s="69">
        <v>0</v>
      </c>
      <c r="CU194" s="69">
        <v>0</v>
      </c>
      <c r="CV194" s="69">
        <v>0</v>
      </c>
      <c r="CW194" s="69">
        <v>0</v>
      </c>
      <c r="CZ194" s="69">
        <v>0</v>
      </c>
      <c r="DA194" s="69">
        <v>0</v>
      </c>
      <c r="DB194" s="69">
        <v>0</v>
      </c>
      <c r="DC194" s="69">
        <v>0</v>
      </c>
      <c r="DD194" s="69">
        <v>0</v>
      </c>
      <c r="DE194" s="69">
        <v>0</v>
      </c>
      <c r="DF194" s="69">
        <v>0</v>
      </c>
      <c r="DG194" s="69">
        <v>1</v>
      </c>
      <c r="DI194" s="69" t="e">
        <f>INDEX(Sheet3!$E$78:$E$1130,MATCH(A194,Sheet3!$D$78:$D$1130,0))</f>
        <v>#N/A</v>
      </c>
      <c r="DJ194" s="69" t="str">
        <f t="shared" si="32"/>
        <v>skill_icons.ps_small_demon_skill_01</v>
      </c>
      <c r="DK194" s="69" t="s">
        <v>379</v>
      </c>
      <c r="DL194" s="69"/>
      <c r="DM194" s="69" t="s">
        <v>758</v>
      </c>
      <c r="DN194" s="69" t="str">
        <f>"造成["&amp;INDEX(Sheet5!$L$2:$L$11,MATCH(BL194,Sheet5!$J$2:$J$11,0))&amp;":"&amp;BR194&amp;"*"&amp;BS194/1000&amp;"]"&amp;INDEX(Sheet5!$I$2:$I$4,MATCH(BR194,Sheet5!$H$2:$H$4,0))&amp;"的"&amp;INDEX(Sheet5!$K$2:$K$11,MATCH(BL194,Sheet5!$J$2:$J$11,0))</f>
        <v>造成[ui.cs_blue:204*1]的火系伤害。</v>
      </c>
      <c r="DO194" s="69"/>
      <c r="DP194" s="69"/>
      <c r="DQ194" s="69"/>
      <c r="DR194" s="69" t="e">
        <f t="shared" si="37"/>
        <v>#N/A</v>
      </c>
      <c r="DS194" s="90" t="e">
        <f>MATCH(A194,Sheet5!D:D,0)</f>
        <v>#N/A</v>
      </c>
      <c r="DT194" s="94" t="e">
        <f>MATCH(A194,Sheet5!F:F,0)</f>
        <v>#N/A</v>
      </c>
      <c r="DU194" s="69">
        <v>0</v>
      </c>
      <c r="DV194" s="69">
        <v>0</v>
      </c>
      <c r="DW194" s="69">
        <v>0</v>
      </c>
      <c r="DX194" s="69">
        <v>0</v>
      </c>
      <c r="DY194" s="69">
        <v>0</v>
      </c>
    </row>
    <row r="195" spans="1:129" ht="28.5">
      <c r="A195" s="69">
        <v>30015</v>
      </c>
      <c r="B195" s="69">
        <v>0</v>
      </c>
      <c r="C195" s="69">
        <v>1</v>
      </c>
      <c r="D195" s="78" t="s">
        <v>449</v>
      </c>
      <c r="E195" s="78" t="s">
        <v>759</v>
      </c>
      <c r="F195" s="69" t="s">
        <v>760</v>
      </c>
      <c r="G195" s="69">
        <v>1</v>
      </c>
      <c r="H195" s="69" t="s">
        <v>321</v>
      </c>
      <c r="I195" s="69">
        <v>0</v>
      </c>
      <c r="J195" s="69">
        <v>600</v>
      </c>
      <c r="K195" s="69">
        <v>1000</v>
      </c>
      <c r="L195" s="69" t="s">
        <v>378</v>
      </c>
      <c r="M195" s="69">
        <v>0</v>
      </c>
      <c r="N195" s="69" t="s">
        <v>300</v>
      </c>
      <c r="O195" s="69">
        <v>0</v>
      </c>
      <c r="P195" s="69">
        <v>2</v>
      </c>
      <c r="Q195" s="69">
        <v>0</v>
      </c>
      <c r="R195" s="69">
        <f t="shared" si="42"/>
        <v>1</v>
      </c>
      <c r="S195" s="69">
        <v>0</v>
      </c>
      <c r="T195" s="69">
        <v>0</v>
      </c>
      <c r="U195" s="69">
        <v>0</v>
      </c>
      <c r="V195" s="69">
        <v>0</v>
      </c>
      <c r="W195" s="69">
        <v>0</v>
      </c>
      <c r="X195" s="69">
        <v>1</v>
      </c>
      <c r="Y195" s="69">
        <v>0</v>
      </c>
      <c r="Z195" s="69">
        <v>10000</v>
      </c>
      <c r="AA195" s="69">
        <v>2</v>
      </c>
      <c r="AB195" s="69">
        <v>31</v>
      </c>
      <c r="AC195" s="69">
        <v>0</v>
      </c>
      <c r="AD195" s="69">
        <v>0</v>
      </c>
      <c r="AE195" s="69">
        <v>0</v>
      </c>
      <c r="AF195" s="69">
        <v>1</v>
      </c>
      <c r="AG195" s="69">
        <v>0</v>
      </c>
      <c r="AH195" s="69">
        <v>10.5</v>
      </c>
      <c r="AI195" s="69">
        <v>14</v>
      </c>
      <c r="AJ195" s="69">
        <v>0</v>
      </c>
      <c r="AK195" s="69">
        <v>0</v>
      </c>
      <c r="AL195" s="69">
        <v>0</v>
      </c>
      <c r="AM195" s="69">
        <v>1</v>
      </c>
      <c r="AN195" s="69">
        <v>1</v>
      </c>
      <c r="AO195" s="69">
        <v>1</v>
      </c>
      <c r="AP195" s="69">
        <v>0.5</v>
      </c>
      <c r="AQ195" s="84">
        <v>15</v>
      </c>
      <c r="AR195" s="69">
        <v>2</v>
      </c>
      <c r="AS195" s="69">
        <v>0</v>
      </c>
      <c r="AT195" s="69">
        <v>0</v>
      </c>
      <c r="AU195" s="69">
        <v>0</v>
      </c>
      <c r="AV195" s="69">
        <v>0</v>
      </c>
      <c r="AW195" s="69">
        <v>0</v>
      </c>
      <c r="AX195" s="69">
        <v>0</v>
      </c>
      <c r="AY195" s="69">
        <v>0</v>
      </c>
      <c r="AZ195" s="69">
        <v>0</v>
      </c>
      <c r="BA195" s="69">
        <v>0</v>
      </c>
      <c r="BB195" s="69">
        <v>0</v>
      </c>
      <c r="BC195" s="69">
        <v>0</v>
      </c>
      <c r="BD195" s="69">
        <v>0</v>
      </c>
      <c r="BE195" s="69">
        <v>0</v>
      </c>
      <c r="BF195" s="69">
        <v>0</v>
      </c>
      <c r="BG195" s="69">
        <v>500</v>
      </c>
      <c r="BH195" s="69">
        <v>0</v>
      </c>
      <c r="BK195" s="69">
        <v>3</v>
      </c>
      <c r="BL195" s="69">
        <v>9</v>
      </c>
      <c r="BM195" s="69">
        <v>2</v>
      </c>
      <c r="BN195" s="69">
        <v>31</v>
      </c>
      <c r="BO195" s="89">
        <v>0</v>
      </c>
      <c r="BP195" s="69">
        <v>1</v>
      </c>
      <c r="BQ195" s="69">
        <v>1</v>
      </c>
      <c r="BR195" s="69">
        <v>204</v>
      </c>
      <c r="BS195" s="69">
        <v>1000</v>
      </c>
      <c r="BT195" s="69">
        <v>1</v>
      </c>
      <c r="BU195" s="69">
        <v>20</v>
      </c>
      <c r="BV195" s="69">
        <v>1000</v>
      </c>
      <c r="BW195" s="69">
        <v>21</v>
      </c>
      <c r="BY195" s="69">
        <v>10</v>
      </c>
      <c r="BZ195" s="69">
        <v>2</v>
      </c>
      <c r="CA195" s="69">
        <v>31</v>
      </c>
      <c r="CB195" s="89">
        <v>0</v>
      </c>
      <c r="CC195" s="69">
        <v>1</v>
      </c>
      <c r="CD195" s="69">
        <v>1</v>
      </c>
      <c r="CE195" s="69">
        <v>1</v>
      </c>
      <c r="CF195" s="69">
        <v>11010</v>
      </c>
      <c r="CG195" s="69">
        <v>0</v>
      </c>
      <c r="CH195" s="69">
        <v>0</v>
      </c>
      <c r="CI195" s="69">
        <v>1000</v>
      </c>
      <c r="CJ195" s="69">
        <v>0</v>
      </c>
      <c r="CL195" s="69">
        <v>0</v>
      </c>
      <c r="CM195" s="69">
        <v>0</v>
      </c>
      <c r="CN195" s="69">
        <v>0</v>
      </c>
      <c r="CO195" s="89">
        <v>0</v>
      </c>
      <c r="CP195" s="69">
        <v>0</v>
      </c>
      <c r="CQ195" s="69">
        <v>0</v>
      </c>
      <c r="CR195" s="69">
        <v>0</v>
      </c>
      <c r="CS195" s="69">
        <v>0</v>
      </c>
      <c r="CT195" s="69">
        <v>0</v>
      </c>
      <c r="CU195" s="69">
        <v>0</v>
      </c>
      <c r="CV195" s="69">
        <v>0</v>
      </c>
      <c r="CW195" s="69">
        <v>0</v>
      </c>
      <c r="CZ195" s="69">
        <v>0</v>
      </c>
      <c r="DA195" s="69">
        <v>0</v>
      </c>
      <c r="DB195" s="69">
        <v>100</v>
      </c>
      <c r="DC195" s="69">
        <v>10</v>
      </c>
      <c r="DD195" s="69">
        <v>10</v>
      </c>
      <c r="DE195" s="69">
        <v>0</v>
      </c>
      <c r="DF195" s="69">
        <v>0</v>
      </c>
      <c r="DG195" s="69">
        <v>1</v>
      </c>
      <c r="DI195" s="69" t="e">
        <f>INDEX(Sheet3!$E$78:$E$1130,MATCH(A195,Sheet3!$D$78:$D$1130,0))</f>
        <v>#N/A</v>
      </c>
      <c r="DJ195" s="69" t="str">
        <f t="shared" si="32"/>
        <v>skill_icons.ps_mummy_skill_01</v>
      </c>
      <c r="DK195" s="69" t="s">
        <v>452</v>
      </c>
      <c r="DL195" s="69"/>
      <c r="DM195" s="73" t="s">
        <v>761</v>
      </c>
      <c r="DN195" s="69" t="str">
        <f>"造成["&amp;INDEX(Sheet5!$L$2:$L$11,MATCH(BL195,Sheet5!$J$2:$J$11,0))&amp;":"&amp;BR195&amp;"*"&amp;BS195/1000&amp;"]"&amp;INDEX(Sheet5!$I$2:$I$4,MATCH(BR195,Sheet5!$H$2:$H$4,0))&amp;"的"&amp;INDEX(Sheet5!$K$2:$K$11,MATCH(BL195,Sheet5!$J$2:$J$11,0))</f>
        <v>造成[ui.cs_blue:204*1]的暗系伤害。</v>
      </c>
      <c r="DO195" s="77"/>
      <c r="DP195" s="77"/>
      <c r="DQ195" s="77"/>
      <c r="DR195" s="69" t="e">
        <f t="shared" si="37"/>
        <v>#N/A</v>
      </c>
      <c r="DS195" s="90" t="e">
        <f>MATCH(A195,Sheet5!D:D,0)</f>
        <v>#N/A</v>
      </c>
      <c r="DT195" s="94" t="e">
        <f>MATCH(A195,Sheet5!F:F,0)</f>
        <v>#N/A</v>
      </c>
      <c r="DU195" s="69">
        <v>0</v>
      </c>
      <c r="DV195" s="69">
        <v>0</v>
      </c>
      <c r="DW195" s="69">
        <v>0</v>
      </c>
      <c r="DX195" s="69">
        <v>0</v>
      </c>
      <c r="DY195" s="69">
        <v>0</v>
      </c>
    </row>
    <row r="196" spans="1:129" ht="14.25">
      <c r="A196" s="69">
        <v>30016</v>
      </c>
      <c r="B196" s="69">
        <v>0</v>
      </c>
      <c r="C196" s="69">
        <v>1</v>
      </c>
      <c r="D196" s="78" t="s">
        <v>509</v>
      </c>
      <c r="E196" s="78"/>
      <c r="F196" s="69">
        <v>0</v>
      </c>
      <c r="G196" s="69">
        <v>1</v>
      </c>
      <c r="H196" s="69" t="s">
        <v>321</v>
      </c>
      <c r="I196" s="69">
        <f>90*33</f>
        <v>2970</v>
      </c>
      <c r="J196" s="69">
        <f>90*33</f>
        <v>2970</v>
      </c>
      <c r="K196" s="69">
        <v>5700</v>
      </c>
      <c r="M196" s="69">
        <v>42</v>
      </c>
      <c r="N196" s="69" t="s">
        <v>510</v>
      </c>
      <c r="O196" s="69">
        <v>0</v>
      </c>
      <c r="P196" s="69">
        <v>7</v>
      </c>
      <c r="Q196" s="69">
        <v>0</v>
      </c>
      <c r="R196" s="69">
        <f t="shared" si="42"/>
        <v>1</v>
      </c>
      <c r="S196" s="69">
        <v>0</v>
      </c>
      <c r="T196" s="69">
        <v>0</v>
      </c>
      <c r="U196" s="69">
        <v>0</v>
      </c>
      <c r="V196" s="69">
        <v>0</v>
      </c>
      <c r="W196" s="69">
        <v>0</v>
      </c>
      <c r="X196" s="69">
        <v>35</v>
      </c>
      <c r="Y196" s="69">
        <v>35</v>
      </c>
      <c r="Z196" s="69">
        <v>18000</v>
      </c>
      <c r="AA196" s="69">
        <v>2</v>
      </c>
      <c r="AB196" s="69">
        <v>31</v>
      </c>
      <c r="AC196" s="69">
        <v>0</v>
      </c>
      <c r="AD196" s="69">
        <v>0</v>
      </c>
      <c r="AE196" s="69">
        <v>0</v>
      </c>
      <c r="AF196" s="69">
        <v>10</v>
      </c>
      <c r="AG196" s="69">
        <v>0</v>
      </c>
      <c r="AH196" s="69">
        <v>10.5</v>
      </c>
      <c r="AI196" s="69">
        <v>43</v>
      </c>
      <c r="AJ196" s="69">
        <v>0</v>
      </c>
      <c r="AK196" s="69">
        <v>0</v>
      </c>
      <c r="AL196" s="69">
        <v>0</v>
      </c>
      <c r="AM196" s="69">
        <v>1</v>
      </c>
      <c r="AN196" s="69">
        <v>1</v>
      </c>
      <c r="AO196" s="69">
        <v>0</v>
      </c>
      <c r="AP196" s="69">
        <v>2</v>
      </c>
      <c r="AQ196" s="84">
        <v>0</v>
      </c>
      <c r="AR196" s="69">
        <v>0</v>
      </c>
      <c r="AS196" s="69">
        <v>0</v>
      </c>
      <c r="AT196" s="69">
        <v>0</v>
      </c>
      <c r="AU196" s="69">
        <v>0</v>
      </c>
      <c r="AV196" s="69">
        <v>0</v>
      </c>
      <c r="AW196" s="69">
        <v>0</v>
      </c>
      <c r="AX196" s="69">
        <v>0</v>
      </c>
      <c r="AY196" s="69">
        <v>0</v>
      </c>
      <c r="AZ196" s="69">
        <v>0</v>
      </c>
      <c r="BA196" s="69">
        <v>0</v>
      </c>
      <c r="BB196" s="69">
        <v>0</v>
      </c>
      <c r="BC196" s="69">
        <v>0</v>
      </c>
      <c r="BD196" s="69">
        <v>0</v>
      </c>
      <c r="BE196" s="69">
        <v>0</v>
      </c>
      <c r="BF196" s="69">
        <v>0</v>
      </c>
      <c r="BG196" s="69">
        <v>0</v>
      </c>
      <c r="BH196" s="69">
        <v>0</v>
      </c>
      <c r="BI196" s="69" t="s">
        <v>511</v>
      </c>
      <c r="BK196" s="69">
        <v>3</v>
      </c>
      <c r="BL196" s="69">
        <v>6</v>
      </c>
      <c r="BM196" s="69">
        <v>2</v>
      </c>
      <c r="BN196" s="69">
        <v>31</v>
      </c>
      <c r="BO196" s="89">
        <v>0</v>
      </c>
      <c r="BP196" s="69">
        <v>1</v>
      </c>
      <c r="BQ196" s="69">
        <v>1</v>
      </c>
      <c r="BR196" s="69">
        <v>204</v>
      </c>
      <c r="BS196" s="69">
        <v>400</v>
      </c>
      <c r="BT196" s="69">
        <v>0</v>
      </c>
      <c r="BU196" s="69">
        <v>0</v>
      </c>
      <c r="BV196" s="69">
        <v>1000</v>
      </c>
      <c r="BW196" s="69">
        <v>0</v>
      </c>
      <c r="BX196" s="69" t="s">
        <v>512</v>
      </c>
      <c r="BY196" s="69">
        <v>0</v>
      </c>
      <c r="BZ196" s="69">
        <v>0</v>
      </c>
      <c r="CA196" s="69">
        <v>31</v>
      </c>
      <c r="CB196" s="89">
        <v>0</v>
      </c>
      <c r="CC196" s="69">
        <v>0</v>
      </c>
      <c r="CD196" s="69">
        <v>0</v>
      </c>
      <c r="CE196" s="69">
        <v>0</v>
      </c>
      <c r="CF196" s="69">
        <v>0</v>
      </c>
      <c r="CG196" s="69">
        <v>0</v>
      </c>
      <c r="CH196" s="69">
        <v>0</v>
      </c>
      <c r="CI196" s="69">
        <v>0</v>
      </c>
      <c r="CJ196" s="69">
        <v>0</v>
      </c>
      <c r="CL196" s="69">
        <v>0</v>
      </c>
      <c r="CM196" s="69">
        <v>0</v>
      </c>
      <c r="CN196" s="69">
        <v>0</v>
      </c>
      <c r="CO196" s="89">
        <v>0</v>
      </c>
      <c r="CP196" s="69">
        <v>0</v>
      </c>
      <c r="CQ196" s="69">
        <v>0</v>
      </c>
      <c r="CR196" s="69">
        <v>0</v>
      </c>
      <c r="CS196" s="69">
        <v>0</v>
      </c>
      <c r="CT196" s="69">
        <v>0</v>
      </c>
      <c r="CU196" s="69">
        <v>0</v>
      </c>
      <c r="CV196" s="69">
        <v>0</v>
      </c>
      <c r="CW196" s="69">
        <v>0</v>
      </c>
      <c r="CZ196" s="69">
        <v>0</v>
      </c>
      <c r="DA196" s="69">
        <v>0</v>
      </c>
      <c r="DB196" s="69">
        <v>0</v>
      </c>
      <c r="DC196" s="69">
        <v>0</v>
      </c>
      <c r="DD196" s="69">
        <v>0</v>
      </c>
      <c r="DE196" s="69">
        <v>0</v>
      </c>
      <c r="DF196" s="69">
        <v>0</v>
      </c>
      <c r="DG196" s="69">
        <v>1</v>
      </c>
      <c r="DI196" s="69" t="e">
        <f>INDEX(Sheet3!$E$78:$E$1130,MATCH(A196,Sheet3!$D$78:$D$1130,0))</f>
        <v>#N/A</v>
      </c>
      <c r="DJ196" s="69">
        <f t="shared" si="32"/>
        <v>0</v>
      </c>
      <c r="DK196" s="69" t="s">
        <v>513</v>
      </c>
      <c r="DL196" s="69"/>
      <c r="DM196" s="69" t="s">
        <v>239</v>
      </c>
      <c r="DN196" s="69" t="str">
        <f>"造成["&amp;INDEX(Sheet5!$L$2:$L$11,MATCH(BL196,Sheet5!$J$2:$J$11,0))&amp;":"&amp;BR196&amp;"*"&amp;BS196/1000&amp;"]"&amp;INDEX(Sheet5!$I$2:$I$4,MATCH(BR196,Sheet5!$H$2:$H$4,0))&amp;"的"&amp;INDEX(Sheet5!$K$2:$K$11,MATCH(BL196,Sheet5!$J$2:$J$11,0))</f>
        <v>造成[ui.cs_blue:204*0.4]的土系伤害。</v>
      </c>
      <c r="DO196" s="69"/>
      <c r="DP196" s="69"/>
      <c r="DQ196" s="69"/>
      <c r="DR196" s="69" t="e">
        <f t="shared" si="37"/>
        <v>#N/A</v>
      </c>
      <c r="DS196" s="90" t="e">
        <f>MATCH(A196,Sheet5!D:D,0)</f>
        <v>#N/A</v>
      </c>
      <c r="DT196" s="94" t="e">
        <f>MATCH(A196,Sheet5!F:F,0)</f>
        <v>#N/A</v>
      </c>
      <c r="DU196" s="69">
        <v>0</v>
      </c>
      <c r="DV196" s="69">
        <v>0</v>
      </c>
      <c r="DW196" s="69">
        <v>0</v>
      </c>
      <c r="DX196" s="69">
        <v>0</v>
      </c>
      <c r="DY196" s="69">
        <v>0</v>
      </c>
    </row>
    <row r="197" spans="1:129" ht="14.25">
      <c r="A197" s="69">
        <v>30017</v>
      </c>
      <c r="B197" s="69">
        <v>0</v>
      </c>
      <c r="C197" s="69">
        <v>1</v>
      </c>
      <c r="D197" s="78" t="s">
        <v>762</v>
      </c>
      <c r="E197" s="78"/>
      <c r="F197" s="69">
        <v>0</v>
      </c>
      <c r="G197" s="69">
        <v>1</v>
      </c>
      <c r="H197" s="69" t="s">
        <v>507</v>
      </c>
      <c r="I197" s="69">
        <f>55*33</f>
        <v>1815</v>
      </c>
      <c r="J197" s="69">
        <f>55*33</f>
        <v>1815</v>
      </c>
      <c r="K197" s="69">
        <v>3900</v>
      </c>
      <c r="M197" s="69">
        <v>42</v>
      </c>
      <c r="N197" s="69" t="s">
        <v>763</v>
      </c>
      <c r="O197" s="69">
        <v>0</v>
      </c>
      <c r="P197" s="69">
        <v>8</v>
      </c>
      <c r="Q197" s="69">
        <v>0</v>
      </c>
      <c r="R197" s="69">
        <f t="shared" si="42"/>
        <v>1</v>
      </c>
      <c r="S197" s="69">
        <v>0</v>
      </c>
      <c r="T197" s="69">
        <v>0</v>
      </c>
      <c r="U197" s="69">
        <v>0</v>
      </c>
      <c r="V197" s="69">
        <v>0</v>
      </c>
      <c r="W197" s="69">
        <v>0</v>
      </c>
      <c r="X197" s="69">
        <v>35</v>
      </c>
      <c r="Y197" s="69">
        <v>35</v>
      </c>
      <c r="Z197" s="69">
        <v>7000</v>
      </c>
      <c r="AA197" s="69">
        <v>2</v>
      </c>
      <c r="AB197" s="69">
        <v>31</v>
      </c>
      <c r="AC197" s="69">
        <v>0</v>
      </c>
      <c r="AD197" s="69">
        <v>0</v>
      </c>
      <c r="AE197" s="69">
        <v>0</v>
      </c>
      <c r="AF197" s="69">
        <v>10</v>
      </c>
      <c r="AG197" s="69">
        <v>0</v>
      </c>
      <c r="AH197" s="69">
        <v>10.5</v>
      </c>
      <c r="AI197" s="69">
        <v>41</v>
      </c>
      <c r="AJ197" s="69">
        <v>2</v>
      </c>
      <c r="AK197" s="69">
        <v>0</v>
      </c>
      <c r="AL197" s="69">
        <v>0</v>
      </c>
      <c r="AM197" s="69">
        <v>1</v>
      </c>
      <c r="AN197" s="69">
        <v>1</v>
      </c>
      <c r="AO197" s="69">
        <v>1</v>
      </c>
      <c r="AP197" s="69">
        <v>3</v>
      </c>
      <c r="AQ197" s="84">
        <v>3</v>
      </c>
      <c r="AR197" s="69">
        <v>1.8</v>
      </c>
      <c r="AS197" s="69">
        <v>0</v>
      </c>
      <c r="AT197" s="69">
        <v>0</v>
      </c>
      <c r="AU197" s="69">
        <v>0</v>
      </c>
      <c r="AV197" s="69">
        <v>0</v>
      </c>
      <c r="AW197" s="69">
        <v>0</v>
      </c>
      <c r="AX197" s="69">
        <v>0</v>
      </c>
      <c r="AY197" s="69">
        <v>0</v>
      </c>
      <c r="AZ197" s="69">
        <v>0</v>
      </c>
      <c r="BA197" s="69">
        <v>0</v>
      </c>
      <c r="BB197" s="69">
        <v>0</v>
      </c>
      <c r="BC197" s="69">
        <v>500</v>
      </c>
      <c r="BD197" s="69">
        <v>0</v>
      </c>
      <c r="BE197" s="69">
        <v>0</v>
      </c>
      <c r="BF197" s="69">
        <v>0</v>
      </c>
      <c r="BG197" s="69">
        <v>0</v>
      </c>
      <c r="BH197" s="69">
        <v>0</v>
      </c>
      <c r="BI197" s="69" t="s">
        <v>764</v>
      </c>
      <c r="BK197" s="69">
        <v>3</v>
      </c>
      <c r="BL197" s="69">
        <v>6</v>
      </c>
      <c r="BM197" s="69">
        <v>2</v>
      </c>
      <c r="BN197" s="69">
        <v>31</v>
      </c>
      <c r="BO197" s="89">
        <v>0</v>
      </c>
      <c r="BP197" s="69">
        <v>1</v>
      </c>
      <c r="BQ197" s="69">
        <v>1</v>
      </c>
      <c r="BR197" s="69">
        <v>204</v>
      </c>
      <c r="BS197" s="69">
        <v>400</v>
      </c>
      <c r="BT197" s="69">
        <v>0</v>
      </c>
      <c r="BU197" s="69">
        <v>0</v>
      </c>
      <c r="BV197" s="69">
        <v>1000</v>
      </c>
      <c r="BW197" s="69">
        <v>0</v>
      </c>
      <c r="BX197" s="69" t="s">
        <v>667</v>
      </c>
      <c r="BY197" s="69">
        <v>10</v>
      </c>
      <c r="BZ197" s="69">
        <v>2</v>
      </c>
      <c r="CA197" s="69">
        <v>31</v>
      </c>
      <c r="CB197" s="89">
        <v>0</v>
      </c>
      <c r="CC197" s="69">
        <v>1</v>
      </c>
      <c r="CD197" s="69">
        <v>10</v>
      </c>
      <c r="CE197" s="69">
        <v>1</v>
      </c>
      <c r="CF197" s="69">
        <v>11011</v>
      </c>
      <c r="CG197" s="69">
        <v>0</v>
      </c>
      <c r="CH197" s="69">
        <v>0</v>
      </c>
      <c r="CI197" s="69">
        <v>1000</v>
      </c>
      <c r="CJ197" s="69">
        <v>0</v>
      </c>
      <c r="CL197" s="69">
        <v>0</v>
      </c>
      <c r="CM197" s="69">
        <v>0</v>
      </c>
      <c r="CN197" s="69">
        <v>0</v>
      </c>
      <c r="CO197" s="89">
        <v>0</v>
      </c>
      <c r="CP197" s="69">
        <v>0</v>
      </c>
      <c r="CQ197" s="69">
        <v>0</v>
      </c>
      <c r="CR197" s="69">
        <v>0</v>
      </c>
      <c r="CS197" s="69">
        <v>0</v>
      </c>
      <c r="CT197" s="69">
        <v>0</v>
      </c>
      <c r="CU197" s="69">
        <v>0</v>
      </c>
      <c r="CV197" s="69">
        <v>0</v>
      </c>
      <c r="CW197" s="69">
        <v>0</v>
      </c>
      <c r="CZ197" s="69">
        <v>0</v>
      </c>
      <c r="DA197" s="69">
        <v>0</v>
      </c>
      <c r="DB197" s="69">
        <v>0</v>
      </c>
      <c r="DC197" s="69">
        <v>0</v>
      </c>
      <c r="DD197" s="69">
        <v>0</v>
      </c>
      <c r="DE197" s="69">
        <v>0</v>
      </c>
      <c r="DF197" s="69">
        <v>0</v>
      </c>
      <c r="DG197" s="69">
        <v>1</v>
      </c>
      <c r="DI197" s="69" t="e">
        <f>INDEX(Sheet3!$E$78:$E$1130,MATCH(A197,Sheet3!$D$78:$D$1130,0))</f>
        <v>#N/A</v>
      </c>
      <c r="DJ197" s="69">
        <f t="shared" si="32"/>
        <v>0</v>
      </c>
      <c r="DK197" s="69" t="s">
        <v>765</v>
      </c>
      <c r="DL197" s="69"/>
      <c r="DM197" s="69" t="s">
        <v>239</v>
      </c>
      <c r="DN197" s="69" t="str">
        <f>"造成["&amp;INDEX(Sheet5!$L$2:$L$11,MATCH(BL197,Sheet5!$J$2:$J$11,0))&amp;":"&amp;BR197&amp;"*"&amp;BS197/1000&amp;"]"&amp;INDEX(Sheet5!$I$2:$I$4,MATCH(BR197,Sheet5!$H$2:$H$4,0))&amp;"的"&amp;INDEX(Sheet5!$K$2:$K$11,MATCH(BL197,Sheet5!$J$2:$J$11,0))</f>
        <v>造成[ui.cs_blue:204*0.4]的土系伤害。</v>
      </c>
      <c r="DO197" s="69"/>
      <c r="DP197" s="69"/>
      <c r="DQ197" s="69"/>
      <c r="DR197" s="69" t="e">
        <f t="shared" si="37"/>
        <v>#N/A</v>
      </c>
      <c r="DS197" s="90" t="e">
        <f>MATCH(A197,Sheet5!D:D,0)</f>
        <v>#N/A</v>
      </c>
      <c r="DT197" s="94" t="e">
        <f>MATCH(A197,Sheet5!F:F,0)</f>
        <v>#N/A</v>
      </c>
      <c r="DU197" s="69">
        <v>0</v>
      </c>
      <c r="DV197" s="69">
        <v>0</v>
      </c>
      <c r="DW197" s="69">
        <v>0</v>
      </c>
      <c r="DX197" s="69">
        <v>0</v>
      </c>
      <c r="DY197" s="69">
        <v>0</v>
      </c>
    </row>
    <row r="198" spans="1:129" ht="28.5">
      <c r="A198" s="69">
        <v>30018</v>
      </c>
      <c r="B198" s="69">
        <v>0</v>
      </c>
      <c r="C198" s="69">
        <v>1</v>
      </c>
      <c r="D198" s="78" t="s">
        <v>261</v>
      </c>
      <c r="E198" s="78" t="s">
        <v>367</v>
      </c>
      <c r="F198" s="69">
        <v>0</v>
      </c>
      <c r="G198" s="69">
        <v>1</v>
      </c>
      <c r="H198" s="69" t="s">
        <v>321</v>
      </c>
      <c r="I198" s="69">
        <v>0</v>
      </c>
      <c r="J198" s="69">
        <v>0</v>
      </c>
      <c r="K198" s="69">
        <v>2000</v>
      </c>
      <c r="M198" s="69">
        <v>6</v>
      </c>
      <c r="N198" s="69" t="s">
        <v>261</v>
      </c>
      <c r="O198" s="69">
        <v>0</v>
      </c>
      <c r="P198" s="69">
        <v>1</v>
      </c>
      <c r="Q198" s="69">
        <v>0</v>
      </c>
      <c r="R198" s="69">
        <f t="shared" si="42"/>
        <v>1</v>
      </c>
      <c r="S198" s="69">
        <v>0</v>
      </c>
      <c r="T198" s="69">
        <v>0</v>
      </c>
      <c r="U198" s="69">
        <v>0</v>
      </c>
      <c r="V198" s="69">
        <v>0</v>
      </c>
      <c r="W198" s="69">
        <v>0</v>
      </c>
      <c r="X198" s="69">
        <v>0</v>
      </c>
      <c r="Y198" s="69">
        <v>0</v>
      </c>
      <c r="Z198" s="69">
        <v>20000</v>
      </c>
      <c r="AA198" s="69">
        <v>1</v>
      </c>
      <c r="AB198" s="69">
        <v>31</v>
      </c>
      <c r="AC198" s="69">
        <v>0</v>
      </c>
      <c r="AD198" s="69">
        <v>0</v>
      </c>
      <c r="AE198" s="69">
        <v>0</v>
      </c>
      <c r="AF198" s="69">
        <v>1</v>
      </c>
      <c r="AG198" s="69">
        <v>0</v>
      </c>
      <c r="AH198" s="69">
        <v>0</v>
      </c>
      <c r="AI198" s="69">
        <v>0</v>
      </c>
      <c r="AJ198" s="69">
        <v>0</v>
      </c>
      <c r="AK198" s="69">
        <v>0</v>
      </c>
      <c r="AL198" s="69">
        <v>0</v>
      </c>
      <c r="AM198" s="69">
        <v>1</v>
      </c>
      <c r="AN198" s="69">
        <v>1</v>
      </c>
      <c r="AO198" s="69">
        <v>0</v>
      </c>
      <c r="AP198" s="69">
        <v>0</v>
      </c>
      <c r="AQ198" s="84">
        <v>0</v>
      </c>
      <c r="AR198" s="69">
        <v>0</v>
      </c>
      <c r="AS198" s="69">
        <v>0</v>
      </c>
      <c r="AT198" s="69">
        <v>0</v>
      </c>
      <c r="AU198" s="69">
        <v>0</v>
      </c>
      <c r="AV198" s="69">
        <v>0</v>
      </c>
      <c r="AW198" s="69">
        <v>0</v>
      </c>
      <c r="AX198" s="69">
        <v>0</v>
      </c>
      <c r="AY198" s="69">
        <v>0</v>
      </c>
      <c r="AZ198" s="69">
        <v>0</v>
      </c>
      <c r="BA198" s="69">
        <v>0</v>
      </c>
      <c r="BB198" s="69">
        <v>0</v>
      </c>
      <c r="BC198" s="69">
        <v>0</v>
      </c>
      <c r="BD198" s="69">
        <v>0</v>
      </c>
      <c r="BE198" s="69">
        <v>0</v>
      </c>
      <c r="BF198" s="69">
        <v>0</v>
      </c>
      <c r="BG198" s="69">
        <v>1400</v>
      </c>
      <c r="BH198" s="69">
        <v>0</v>
      </c>
      <c r="BK198" s="69">
        <v>3</v>
      </c>
      <c r="BL198" s="69">
        <v>10</v>
      </c>
      <c r="BM198" s="69">
        <v>1</v>
      </c>
      <c r="BN198" s="69">
        <v>15</v>
      </c>
      <c r="BO198" s="89">
        <v>0</v>
      </c>
      <c r="BP198" s="69">
        <v>1</v>
      </c>
      <c r="BQ198" s="69">
        <v>1</v>
      </c>
      <c r="BR198" s="69">
        <v>1</v>
      </c>
      <c r="BS198" s="69">
        <v>11012</v>
      </c>
      <c r="BT198" s="69">
        <v>0</v>
      </c>
      <c r="BU198" s="69">
        <v>0</v>
      </c>
      <c r="BV198" s="69">
        <v>1000</v>
      </c>
      <c r="BW198" s="69">
        <v>0</v>
      </c>
      <c r="BY198" s="69">
        <v>0</v>
      </c>
      <c r="BZ198" s="69">
        <v>0</v>
      </c>
      <c r="CA198" s="69">
        <v>31</v>
      </c>
      <c r="CB198" s="89">
        <v>0</v>
      </c>
      <c r="CC198" s="69">
        <v>0</v>
      </c>
      <c r="CD198" s="69">
        <v>0</v>
      </c>
      <c r="CE198" s="69">
        <v>0</v>
      </c>
      <c r="CF198" s="69">
        <v>0</v>
      </c>
      <c r="CG198" s="69">
        <v>0</v>
      </c>
      <c r="CH198" s="69">
        <v>0</v>
      </c>
      <c r="CI198" s="69">
        <v>0</v>
      </c>
      <c r="CJ198" s="69">
        <v>0</v>
      </c>
      <c r="CL198" s="69">
        <v>0</v>
      </c>
      <c r="CM198" s="69">
        <v>0</v>
      </c>
      <c r="CN198" s="69">
        <v>0</v>
      </c>
      <c r="CO198" s="89">
        <v>0</v>
      </c>
      <c r="CP198" s="69">
        <v>0</v>
      </c>
      <c r="CQ198" s="69">
        <v>0</v>
      </c>
      <c r="CR198" s="69">
        <v>0</v>
      </c>
      <c r="CS198" s="69">
        <v>0</v>
      </c>
      <c r="CT198" s="69">
        <v>0</v>
      </c>
      <c r="CU198" s="69">
        <v>0</v>
      </c>
      <c r="CV198" s="69">
        <v>0</v>
      </c>
      <c r="CW198" s="69">
        <v>0</v>
      </c>
      <c r="CZ198" s="69">
        <v>0</v>
      </c>
      <c r="DA198" s="69">
        <v>0</v>
      </c>
      <c r="DB198" s="69">
        <v>0</v>
      </c>
      <c r="DC198" s="69">
        <v>0</v>
      </c>
      <c r="DD198" s="69">
        <v>0</v>
      </c>
      <c r="DE198" s="69">
        <v>0</v>
      </c>
      <c r="DF198" s="69">
        <v>0</v>
      </c>
      <c r="DG198" s="69">
        <v>1</v>
      </c>
      <c r="DI198" s="69" t="e">
        <f>INDEX(Sheet3!$E$78:$E$1130,MATCH(A198,Sheet3!$D$78:$D$1130,0))</f>
        <v>#N/A</v>
      </c>
      <c r="DJ198" s="69">
        <f t="shared" si="32"/>
        <v>0</v>
      </c>
      <c r="DK198" s="69" t="s">
        <v>369</v>
      </c>
      <c r="DL198" s="69"/>
      <c r="DM198" s="69" t="s">
        <v>370</v>
      </c>
      <c r="DN198" s="69" t="e">
        <f>"造成["&amp;INDEX(Sheet5!$L$2:$L$11,MATCH(BL198,Sheet5!$J$2:$J$11,0))&amp;":"&amp;BR198&amp;"*"&amp;BS198/1000&amp;"]"&amp;INDEX(Sheet5!$I$2:$I$4,MATCH(BR198,Sheet5!$H$2:$H$4,0))&amp;"的"&amp;INDEX(Sheet5!$K$2:$K$11,MATCH(BL198,Sheet5!$J$2:$J$11,0))</f>
        <v>#N/A</v>
      </c>
      <c r="DO198" s="69"/>
      <c r="DP198" s="69"/>
      <c r="DQ198" s="69"/>
      <c r="DR198" s="69" t="e">
        <f t="shared" si="37"/>
        <v>#N/A</v>
      </c>
      <c r="DS198" s="90" t="e">
        <f>MATCH(A198,Sheet5!D:D,0)</f>
        <v>#N/A</v>
      </c>
      <c r="DT198" s="94" t="e">
        <f>MATCH(A198,Sheet5!F:F,0)</f>
        <v>#N/A</v>
      </c>
      <c r="DU198" s="69">
        <v>0</v>
      </c>
      <c r="DV198" s="69">
        <v>0</v>
      </c>
      <c r="DW198" s="69">
        <v>0</v>
      </c>
      <c r="DX198" s="69">
        <v>0</v>
      </c>
      <c r="DY198" s="69">
        <v>0</v>
      </c>
    </row>
    <row r="199" spans="1:129" ht="14.25">
      <c r="A199" s="69">
        <v>30019</v>
      </c>
      <c r="B199" s="69">
        <v>0</v>
      </c>
      <c r="C199" s="69">
        <v>1</v>
      </c>
      <c r="D199" s="78" t="s">
        <v>623</v>
      </c>
      <c r="E199" s="78" t="s">
        <v>766</v>
      </c>
      <c r="F199" s="69" t="s">
        <v>625</v>
      </c>
      <c r="G199" s="69">
        <v>1</v>
      </c>
      <c r="H199" s="69" t="s">
        <v>321</v>
      </c>
      <c r="I199" s="69">
        <v>0</v>
      </c>
      <c r="J199" s="69">
        <v>0</v>
      </c>
      <c r="K199" s="69">
        <v>1500</v>
      </c>
      <c r="M199" s="69">
        <v>0</v>
      </c>
      <c r="N199" s="69" t="s">
        <v>767</v>
      </c>
      <c r="O199" s="69">
        <v>0</v>
      </c>
      <c r="P199" s="69">
        <v>3</v>
      </c>
      <c r="Q199" s="69">
        <v>0</v>
      </c>
      <c r="R199" s="69">
        <f t="shared" si="42"/>
        <v>1</v>
      </c>
      <c r="S199" s="69">
        <v>0</v>
      </c>
      <c r="T199" s="69">
        <v>0</v>
      </c>
      <c r="U199" s="69">
        <v>0</v>
      </c>
      <c r="V199" s="69">
        <v>0</v>
      </c>
      <c r="W199" s="69">
        <v>0</v>
      </c>
      <c r="X199" s="69">
        <v>5</v>
      </c>
      <c r="Y199" s="69">
        <v>5</v>
      </c>
      <c r="Z199" s="69">
        <v>8000</v>
      </c>
      <c r="AA199" s="69">
        <v>2</v>
      </c>
      <c r="AB199" s="69">
        <v>31</v>
      </c>
      <c r="AC199" s="69">
        <v>0</v>
      </c>
      <c r="AD199" s="69">
        <v>0</v>
      </c>
      <c r="AE199" s="69">
        <v>0</v>
      </c>
      <c r="AF199" s="69">
        <v>3</v>
      </c>
      <c r="AG199" s="69">
        <v>0</v>
      </c>
      <c r="AH199" s="69">
        <v>10.5</v>
      </c>
      <c r="AI199" s="69">
        <v>77</v>
      </c>
      <c r="AJ199" s="69">
        <v>0</v>
      </c>
      <c r="AK199" s="69">
        <v>0</v>
      </c>
      <c r="AL199" s="69">
        <v>0</v>
      </c>
      <c r="AM199" s="69">
        <v>3</v>
      </c>
      <c r="AN199" s="69">
        <v>3</v>
      </c>
      <c r="AO199" s="69">
        <v>1</v>
      </c>
      <c r="AP199" s="69">
        <v>0</v>
      </c>
      <c r="AQ199" s="84">
        <v>0</v>
      </c>
      <c r="AR199" s="69">
        <v>0</v>
      </c>
      <c r="AS199" s="69">
        <v>0</v>
      </c>
      <c r="AT199" s="69">
        <v>0</v>
      </c>
      <c r="AU199" s="69">
        <v>0</v>
      </c>
      <c r="AV199" s="69">
        <v>0</v>
      </c>
      <c r="AW199" s="69">
        <v>0</v>
      </c>
      <c r="AX199" s="69">
        <v>0</v>
      </c>
      <c r="AY199" s="69">
        <v>0</v>
      </c>
      <c r="AZ199" s="69">
        <v>0</v>
      </c>
      <c r="BA199" s="69">
        <v>0</v>
      </c>
      <c r="BB199" s="69">
        <v>0</v>
      </c>
      <c r="BC199" s="69">
        <v>0</v>
      </c>
      <c r="BD199" s="69">
        <v>0</v>
      </c>
      <c r="BE199" s="69">
        <v>0</v>
      </c>
      <c r="BF199" s="69">
        <v>0</v>
      </c>
      <c r="BG199" s="69">
        <v>0</v>
      </c>
      <c r="BH199" s="69">
        <v>0</v>
      </c>
      <c r="BK199" s="69">
        <v>3</v>
      </c>
      <c r="BL199" s="69">
        <v>16</v>
      </c>
      <c r="BM199" s="69">
        <v>2</v>
      </c>
      <c r="BN199" s="69">
        <v>31</v>
      </c>
      <c r="BO199" s="89">
        <v>0</v>
      </c>
      <c r="BP199" s="69">
        <v>1</v>
      </c>
      <c r="BQ199" s="69">
        <v>1</v>
      </c>
      <c r="BR199" s="69">
        <v>1</v>
      </c>
      <c r="BS199" s="69">
        <v>30021</v>
      </c>
      <c r="BT199" s="69">
        <v>0</v>
      </c>
      <c r="BU199" s="69">
        <v>0</v>
      </c>
      <c r="BV199" s="69">
        <v>1000</v>
      </c>
      <c r="BW199" s="69">
        <v>78</v>
      </c>
      <c r="BX199" s="69" t="s">
        <v>768</v>
      </c>
      <c r="BY199" s="69">
        <v>0</v>
      </c>
      <c r="BZ199" s="69">
        <v>0</v>
      </c>
      <c r="CA199" s="69">
        <v>31</v>
      </c>
      <c r="CB199" s="89">
        <v>0</v>
      </c>
      <c r="CC199" s="69">
        <v>0</v>
      </c>
      <c r="CD199" s="69">
        <v>0</v>
      </c>
      <c r="CE199" s="69">
        <v>0</v>
      </c>
      <c r="CF199" s="69">
        <v>0</v>
      </c>
      <c r="CG199" s="69">
        <v>0</v>
      </c>
      <c r="CH199" s="69">
        <v>0</v>
      </c>
      <c r="CI199" s="69">
        <v>0</v>
      </c>
      <c r="CJ199" s="69">
        <v>79</v>
      </c>
      <c r="CL199" s="69">
        <v>0</v>
      </c>
      <c r="CM199" s="69">
        <v>0</v>
      </c>
      <c r="CN199" s="69">
        <v>0</v>
      </c>
      <c r="CO199" s="89">
        <v>0</v>
      </c>
      <c r="CP199" s="69">
        <v>0</v>
      </c>
      <c r="CQ199" s="69">
        <v>0</v>
      </c>
      <c r="CR199" s="69">
        <v>0</v>
      </c>
      <c r="CS199" s="69">
        <v>0</v>
      </c>
      <c r="CT199" s="69">
        <v>0</v>
      </c>
      <c r="CU199" s="69">
        <v>0</v>
      </c>
      <c r="CV199" s="69">
        <v>0</v>
      </c>
      <c r="CW199" s="69">
        <v>0</v>
      </c>
      <c r="CZ199" s="69">
        <v>0</v>
      </c>
      <c r="DA199" s="69">
        <v>0</v>
      </c>
      <c r="DB199" s="69">
        <v>0</v>
      </c>
      <c r="DC199" s="69">
        <v>0</v>
      </c>
      <c r="DD199" s="69">
        <v>0</v>
      </c>
      <c r="DE199" s="69">
        <v>0</v>
      </c>
      <c r="DF199" s="69">
        <v>0</v>
      </c>
      <c r="DG199" s="69">
        <v>1</v>
      </c>
      <c r="DI199" s="69" t="e">
        <f>INDEX(Sheet3!$E$78:$E$1130,MATCH(A199,Sheet3!$D$78:$D$1130,0))</f>
        <v>#N/A</v>
      </c>
      <c r="DJ199" s="69" t="str">
        <f t="shared" si="32"/>
        <v>skill_icons.ps_scorpions_skill_01</v>
      </c>
      <c r="DK199" s="69" t="s">
        <v>627</v>
      </c>
      <c r="DL199" s="69"/>
      <c r="DM199" s="69" t="s">
        <v>769</v>
      </c>
      <c r="DN199" s="69" t="e">
        <f>"造成["&amp;INDEX(Sheet5!$L$2:$L$11,MATCH(BL199,Sheet5!$J$2:$J$11,0))&amp;":"&amp;BR199&amp;"*"&amp;BS199/1000&amp;"]"&amp;INDEX(Sheet5!$I$2:$I$4,MATCH(BR199,Sheet5!$H$2:$H$4,0))&amp;"的"&amp;INDEX(Sheet5!$K$2:$K$11,MATCH(BL199,Sheet5!$J$2:$J$11,0))</f>
        <v>#N/A</v>
      </c>
      <c r="DO199" s="69"/>
      <c r="DP199" s="69"/>
      <c r="DQ199" s="69"/>
      <c r="DR199" s="69" t="e">
        <f t="shared" si="37"/>
        <v>#N/A</v>
      </c>
      <c r="DS199" s="90" t="e">
        <f>MATCH(A199,Sheet5!D:D,0)</f>
        <v>#N/A</v>
      </c>
      <c r="DT199" s="94" t="e">
        <f>MATCH(A199,Sheet5!F:F,0)</f>
        <v>#N/A</v>
      </c>
      <c r="DU199" s="69">
        <v>0</v>
      </c>
      <c r="DV199" s="69">
        <v>0</v>
      </c>
      <c r="DW199" s="69">
        <v>0</v>
      </c>
      <c r="DX199" s="69">
        <v>0</v>
      </c>
      <c r="DY199" s="69">
        <v>0</v>
      </c>
    </row>
    <row r="200" spans="1:129" ht="14.25">
      <c r="A200" s="69">
        <v>30020</v>
      </c>
      <c r="B200" s="69">
        <v>0</v>
      </c>
      <c r="C200" s="69">
        <v>1</v>
      </c>
      <c r="D200" s="78" t="s">
        <v>770</v>
      </c>
      <c r="E200" s="78" t="s">
        <v>771</v>
      </c>
      <c r="F200" s="69" t="s">
        <v>772</v>
      </c>
      <c r="G200" s="69">
        <v>1</v>
      </c>
      <c r="H200" s="69" t="s">
        <v>321</v>
      </c>
      <c r="I200" s="69">
        <v>700</v>
      </c>
      <c r="J200" s="69">
        <v>933</v>
      </c>
      <c r="K200" s="69">
        <v>2000</v>
      </c>
      <c r="M200" s="69">
        <v>80</v>
      </c>
      <c r="N200" s="69" t="s">
        <v>773</v>
      </c>
      <c r="O200" s="69">
        <v>0</v>
      </c>
      <c r="P200" s="69">
        <v>1</v>
      </c>
      <c r="Q200" s="69">
        <v>0</v>
      </c>
      <c r="R200" s="69">
        <f t="shared" si="42"/>
        <v>1</v>
      </c>
      <c r="S200" s="69">
        <v>0</v>
      </c>
      <c r="T200" s="69">
        <v>0</v>
      </c>
      <c r="U200" s="69">
        <v>0</v>
      </c>
      <c r="V200" s="69">
        <v>0</v>
      </c>
      <c r="W200" s="69">
        <v>0</v>
      </c>
      <c r="X200" s="69">
        <v>0</v>
      </c>
      <c r="Y200" s="69">
        <v>0</v>
      </c>
      <c r="Z200" s="69">
        <v>10000</v>
      </c>
      <c r="AA200" s="69">
        <v>2</v>
      </c>
      <c r="AB200" s="69">
        <v>31</v>
      </c>
      <c r="AC200" s="69">
        <v>0</v>
      </c>
      <c r="AD200" s="69">
        <v>0</v>
      </c>
      <c r="AE200" s="69">
        <v>0</v>
      </c>
      <c r="AF200" s="69">
        <v>1</v>
      </c>
      <c r="AG200" s="69">
        <v>0</v>
      </c>
      <c r="AH200" s="69">
        <v>5</v>
      </c>
      <c r="AI200" s="69">
        <v>0</v>
      </c>
      <c r="AJ200" s="69">
        <v>0</v>
      </c>
      <c r="AK200" s="69">
        <v>0</v>
      </c>
      <c r="AL200" s="69">
        <v>0</v>
      </c>
      <c r="AM200" s="69">
        <v>1</v>
      </c>
      <c r="AN200" s="69">
        <v>1</v>
      </c>
      <c r="AO200" s="69">
        <v>0</v>
      </c>
      <c r="AP200" s="69">
        <v>0</v>
      </c>
      <c r="AQ200" s="84">
        <v>0</v>
      </c>
      <c r="AR200" s="69">
        <v>0</v>
      </c>
      <c r="AS200" s="69">
        <v>0</v>
      </c>
      <c r="AT200" s="69">
        <v>0</v>
      </c>
      <c r="AU200" s="69">
        <v>0</v>
      </c>
      <c r="AV200" s="69">
        <v>0</v>
      </c>
      <c r="AW200" s="69">
        <v>0</v>
      </c>
      <c r="AX200" s="69">
        <v>0</v>
      </c>
      <c r="AY200" s="69">
        <v>0</v>
      </c>
      <c r="AZ200" s="69">
        <v>0</v>
      </c>
      <c r="BA200" s="69">
        <v>0</v>
      </c>
      <c r="BB200" s="69">
        <v>0</v>
      </c>
      <c r="BC200" s="69">
        <v>0</v>
      </c>
      <c r="BD200" s="69">
        <v>0</v>
      </c>
      <c r="BE200" s="69">
        <v>0</v>
      </c>
      <c r="BF200" s="69">
        <v>0</v>
      </c>
      <c r="BG200" s="69">
        <v>0</v>
      </c>
      <c r="BH200" s="69">
        <v>0</v>
      </c>
      <c r="BI200" s="69" t="s">
        <v>774</v>
      </c>
      <c r="BK200" s="69">
        <v>3</v>
      </c>
      <c r="BL200" s="69">
        <v>2</v>
      </c>
      <c r="BM200" s="69">
        <v>2</v>
      </c>
      <c r="BN200" s="69">
        <v>31</v>
      </c>
      <c r="BO200" s="89">
        <v>0</v>
      </c>
      <c r="BP200" s="69">
        <v>1</v>
      </c>
      <c r="BQ200" s="69">
        <v>1</v>
      </c>
      <c r="BR200" s="69">
        <v>203</v>
      </c>
      <c r="BS200" s="69">
        <v>1500</v>
      </c>
      <c r="BT200" s="69">
        <v>0</v>
      </c>
      <c r="BU200" s="69">
        <v>0</v>
      </c>
      <c r="BV200" s="69">
        <v>1000</v>
      </c>
      <c r="BW200" s="69">
        <v>99</v>
      </c>
      <c r="BY200" s="69">
        <v>10</v>
      </c>
      <c r="BZ200" s="69">
        <v>2</v>
      </c>
      <c r="CA200" s="69">
        <v>31</v>
      </c>
      <c r="CB200" s="89">
        <v>0</v>
      </c>
      <c r="CC200" s="69">
        <v>1</v>
      </c>
      <c r="CD200" s="69">
        <v>1</v>
      </c>
      <c r="CE200" s="69">
        <v>1</v>
      </c>
      <c r="CF200" s="69">
        <v>11014</v>
      </c>
      <c r="CG200" s="69">
        <v>0</v>
      </c>
      <c r="CH200" s="69">
        <v>0</v>
      </c>
      <c r="CI200" s="69">
        <v>1000</v>
      </c>
      <c r="CJ200" s="69">
        <v>81</v>
      </c>
      <c r="CL200" s="69">
        <v>0</v>
      </c>
      <c r="CM200" s="69">
        <v>0</v>
      </c>
      <c r="CN200" s="69">
        <v>0</v>
      </c>
      <c r="CO200" s="89">
        <v>0</v>
      </c>
      <c r="CP200" s="69">
        <v>0</v>
      </c>
      <c r="CQ200" s="69">
        <v>0</v>
      </c>
      <c r="CR200" s="69">
        <v>0</v>
      </c>
      <c r="CS200" s="69">
        <v>0</v>
      </c>
      <c r="CT200" s="69">
        <v>0</v>
      </c>
      <c r="CU200" s="69">
        <v>0</v>
      </c>
      <c r="CV200" s="69">
        <v>0</v>
      </c>
      <c r="CW200" s="69">
        <v>0</v>
      </c>
      <c r="CZ200" s="69">
        <v>0</v>
      </c>
      <c r="DA200" s="69">
        <v>0</v>
      </c>
      <c r="DB200" s="69">
        <v>0</v>
      </c>
      <c r="DC200" s="69">
        <v>0</v>
      </c>
      <c r="DD200" s="69">
        <v>0</v>
      </c>
      <c r="DE200" s="69">
        <v>0</v>
      </c>
      <c r="DF200" s="69">
        <v>0</v>
      </c>
      <c r="DG200" s="69">
        <v>1</v>
      </c>
      <c r="DI200" s="69" t="str">
        <f>INDEX(Sheet3!$E$78:$E$1130,MATCH(A200,Sheet3!$D$78:$D$1130,0))</f>
        <v>skill_icons.ps_mud_hand_skill_01</v>
      </c>
      <c r="DJ200" s="69" t="str">
        <f t="shared" si="32"/>
        <v>skill_icons.ps_mud_hand_skill_01</v>
      </c>
      <c r="DK200" s="69" t="s">
        <v>775</v>
      </c>
      <c r="DL200" s="69"/>
      <c r="DM200" s="69" t="s">
        <v>776</v>
      </c>
      <c r="DN200" s="69" t="str">
        <f>"造成["&amp;INDEX(Sheet5!$L$2:$L$11,MATCH(BL200,Sheet5!$J$2:$J$11,0))&amp;":"&amp;BR200&amp;"*"&amp;BS200/1000&amp;"]"&amp;INDEX(Sheet5!$I$2:$I$4,MATCH(BR200,Sheet5!$H$2:$H$4,0))&amp;"的"&amp;INDEX(Sheet5!$K$2:$K$11,MATCH(BL200,Sheet5!$J$2:$J$11,0))</f>
        <v>造成[ui.cs_orange:203*1.5]的物理伤害。</v>
      </c>
      <c r="DO200" s="69"/>
      <c r="DP200" s="69"/>
      <c r="DQ200" s="69"/>
      <c r="DR200" s="69" t="e">
        <f t="shared" si="37"/>
        <v>#N/A</v>
      </c>
      <c r="DS200" s="90" t="e">
        <f>MATCH(A200,Sheet5!D:D,0)</f>
        <v>#N/A</v>
      </c>
      <c r="DT200" s="94" t="e">
        <f>MATCH(A200,Sheet5!F:F,0)</f>
        <v>#N/A</v>
      </c>
      <c r="DU200" s="69">
        <v>0</v>
      </c>
      <c r="DV200" s="69">
        <v>0</v>
      </c>
      <c r="DW200" s="69">
        <v>0</v>
      </c>
      <c r="DX200" s="69">
        <v>0</v>
      </c>
      <c r="DY200" s="69">
        <v>0</v>
      </c>
    </row>
    <row r="201" spans="1:129" ht="14.25">
      <c r="A201" s="69">
        <v>30021</v>
      </c>
      <c r="B201" s="69">
        <v>0</v>
      </c>
      <c r="C201" s="69">
        <v>1</v>
      </c>
      <c r="D201" s="78" t="s">
        <v>623</v>
      </c>
      <c r="E201" s="78" t="s">
        <v>766</v>
      </c>
      <c r="F201" s="69" t="s">
        <v>777</v>
      </c>
      <c r="G201" s="69">
        <v>1</v>
      </c>
      <c r="H201" s="69" t="s">
        <v>321</v>
      </c>
      <c r="I201" s="69">
        <v>924</v>
      </c>
      <c r="J201" s="69">
        <v>924</v>
      </c>
      <c r="K201" s="69">
        <v>3800</v>
      </c>
      <c r="M201" s="69">
        <v>78</v>
      </c>
      <c r="N201" s="69" t="s">
        <v>767</v>
      </c>
      <c r="O201" s="69">
        <v>0</v>
      </c>
      <c r="P201" s="69">
        <v>2</v>
      </c>
      <c r="Q201" s="69">
        <v>0</v>
      </c>
      <c r="R201" s="69">
        <f t="shared" si="42"/>
        <v>1</v>
      </c>
      <c r="S201" s="69">
        <v>0</v>
      </c>
      <c r="T201" s="69">
        <v>0</v>
      </c>
      <c r="U201" s="69">
        <v>0</v>
      </c>
      <c r="V201" s="69">
        <v>0</v>
      </c>
      <c r="W201" s="69">
        <v>0</v>
      </c>
      <c r="X201" s="69">
        <v>0</v>
      </c>
      <c r="Y201" s="69">
        <v>0</v>
      </c>
      <c r="Z201" s="69">
        <v>8000</v>
      </c>
      <c r="AA201" s="69">
        <v>2</v>
      </c>
      <c r="AB201" s="69">
        <v>31</v>
      </c>
      <c r="AC201" s="69">
        <v>0</v>
      </c>
      <c r="AD201" s="69">
        <v>0</v>
      </c>
      <c r="AE201" s="69">
        <v>0</v>
      </c>
      <c r="AF201" s="69">
        <v>10</v>
      </c>
      <c r="AG201" s="69">
        <v>0</v>
      </c>
      <c r="AH201" s="69">
        <v>10.5</v>
      </c>
      <c r="AI201" s="69">
        <v>77</v>
      </c>
      <c r="AJ201" s="69">
        <v>3</v>
      </c>
      <c r="AK201" s="69">
        <v>0</v>
      </c>
      <c r="AL201" s="69">
        <v>0</v>
      </c>
      <c r="AM201" s="69">
        <v>3</v>
      </c>
      <c r="AN201" s="69">
        <v>3</v>
      </c>
      <c r="AO201" s="69">
        <v>1</v>
      </c>
      <c r="AP201" s="69">
        <v>0.5</v>
      </c>
      <c r="AQ201" s="84">
        <v>0</v>
      </c>
      <c r="AR201" s="69">
        <v>7</v>
      </c>
      <c r="AS201" s="69">
        <v>0</v>
      </c>
      <c r="AT201" s="69">
        <v>0</v>
      </c>
      <c r="AU201" s="69">
        <v>0</v>
      </c>
      <c r="AV201" s="69">
        <v>0</v>
      </c>
      <c r="AW201" s="69">
        <v>0</v>
      </c>
      <c r="AX201" s="69">
        <v>0</v>
      </c>
      <c r="AY201" s="69">
        <v>0</v>
      </c>
      <c r="AZ201" s="69">
        <v>0</v>
      </c>
      <c r="BA201" s="69">
        <v>0</v>
      </c>
      <c r="BB201" s="69">
        <v>0</v>
      </c>
      <c r="BC201" s="69">
        <v>0</v>
      </c>
      <c r="BD201" s="69">
        <v>0</v>
      </c>
      <c r="BE201" s="69">
        <v>0</v>
      </c>
      <c r="BF201" s="69">
        <v>0</v>
      </c>
      <c r="BG201" s="69">
        <v>0</v>
      </c>
      <c r="BH201" s="69">
        <v>0</v>
      </c>
      <c r="BI201" s="69" t="s">
        <v>778</v>
      </c>
      <c r="BK201" s="69">
        <v>3</v>
      </c>
      <c r="BL201" s="69">
        <v>2</v>
      </c>
      <c r="BM201" s="69">
        <v>2</v>
      </c>
      <c r="BN201" s="69">
        <v>31</v>
      </c>
      <c r="BO201" s="89">
        <v>0</v>
      </c>
      <c r="BP201" s="69">
        <v>1</v>
      </c>
      <c r="BQ201" s="69">
        <v>1</v>
      </c>
      <c r="BR201" s="69">
        <v>1</v>
      </c>
      <c r="BS201" s="69">
        <v>50</v>
      </c>
      <c r="BT201" s="69">
        <v>0</v>
      </c>
      <c r="BU201" s="69">
        <v>0</v>
      </c>
      <c r="BV201" s="69">
        <v>1000</v>
      </c>
      <c r="BW201" s="69">
        <v>79</v>
      </c>
      <c r="BX201" s="69" t="s">
        <v>768</v>
      </c>
      <c r="BY201" s="69">
        <v>10</v>
      </c>
      <c r="BZ201" s="69">
        <v>2</v>
      </c>
      <c r="CA201" s="69">
        <v>31</v>
      </c>
      <c r="CB201" s="89">
        <v>0</v>
      </c>
      <c r="CC201" s="69">
        <v>1</v>
      </c>
      <c r="CD201" s="69">
        <v>1</v>
      </c>
      <c r="CE201" s="69">
        <v>1</v>
      </c>
      <c r="CF201" s="69">
        <v>11021</v>
      </c>
      <c r="CG201" s="69">
        <v>0</v>
      </c>
      <c r="CH201" s="69">
        <v>0</v>
      </c>
      <c r="CI201" s="69">
        <v>1000</v>
      </c>
      <c r="CJ201" s="69">
        <v>0</v>
      </c>
      <c r="CL201" s="69">
        <v>0</v>
      </c>
      <c r="CM201" s="69">
        <v>0</v>
      </c>
      <c r="CN201" s="69">
        <v>0</v>
      </c>
      <c r="CO201" s="89">
        <v>0</v>
      </c>
      <c r="CP201" s="69">
        <v>0</v>
      </c>
      <c r="CQ201" s="69">
        <v>0</v>
      </c>
      <c r="CR201" s="69">
        <v>0</v>
      </c>
      <c r="CS201" s="69">
        <v>0</v>
      </c>
      <c r="CT201" s="69">
        <v>0</v>
      </c>
      <c r="CU201" s="69">
        <v>0</v>
      </c>
      <c r="CV201" s="69">
        <v>0</v>
      </c>
      <c r="CW201" s="69">
        <v>0</v>
      </c>
      <c r="CZ201" s="69">
        <v>0</v>
      </c>
      <c r="DA201" s="69">
        <v>0</v>
      </c>
      <c r="DB201" s="69">
        <v>0</v>
      </c>
      <c r="DC201" s="69">
        <v>0</v>
      </c>
      <c r="DD201" s="69">
        <v>0</v>
      </c>
      <c r="DE201" s="69">
        <v>0</v>
      </c>
      <c r="DF201" s="69">
        <v>0</v>
      </c>
      <c r="DG201" s="69">
        <v>1</v>
      </c>
      <c r="DI201" s="69" t="str">
        <f>INDEX(Sheet3!$E$78:$E$1130,MATCH(A201,Sheet3!$D$78:$D$1130,0))</f>
        <v>skill_icons.ps_spider_web</v>
      </c>
      <c r="DJ201" s="69" t="str">
        <f t="shared" si="32"/>
        <v>skill_icons.ps_spider_web</v>
      </c>
      <c r="DK201" s="69" t="s">
        <v>627</v>
      </c>
      <c r="DL201" s="69"/>
      <c r="DM201" s="94" t="s">
        <v>779</v>
      </c>
      <c r="DN201" s="69" t="str">
        <f>"造成["&amp;INDEX(Sheet5!$L$2:$L$11,MATCH(BL201,Sheet5!$J$2:$J$11,0))&amp;":"&amp;BR201&amp;"*"&amp;BS201/1000&amp;"]"&amp;INDEX(Sheet5!$I$2:$I$4,MATCH(BR201,Sheet5!$H$2:$H$4,0))&amp;"的"&amp;INDEX(Sheet5!$K$2:$K$11,MATCH(BL201,Sheet5!$J$2:$J$11,0))</f>
        <v>造成[ui.cs_orange:1*0.05]的物理伤害。</v>
      </c>
      <c r="DO201" s="94"/>
      <c r="DP201" s="94"/>
      <c r="DQ201" s="94"/>
      <c r="DR201" s="69" t="e">
        <f t="shared" si="37"/>
        <v>#N/A</v>
      </c>
      <c r="DS201" s="90" t="e">
        <f>MATCH(A201,Sheet5!D:D,0)</f>
        <v>#N/A</v>
      </c>
      <c r="DT201" s="94" t="e">
        <f>MATCH(A201,Sheet5!F:F,0)</f>
        <v>#N/A</v>
      </c>
      <c r="DU201" s="69">
        <v>0</v>
      </c>
      <c r="DV201" s="69">
        <v>0</v>
      </c>
      <c r="DW201" s="69">
        <v>0</v>
      </c>
      <c r="DX201" s="69">
        <v>0</v>
      </c>
      <c r="DY201" s="69">
        <v>0</v>
      </c>
    </row>
    <row r="202" spans="1:129" ht="14.25">
      <c r="A202" s="69">
        <v>30022</v>
      </c>
      <c r="B202" s="69">
        <v>0</v>
      </c>
      <c r="C202" s="69">
        <v>1</v>
      </c>
      <c r="D202" s="78" t="s">
        <v>780</v>
      </c>
      <c r="E202" s="78"/>
      <c r="F202" s="69">
        <v>0</v>
      </c>
      <c r="G202" s="69">
        <v>1</v>
      </c>
      <c r="H202" s="69" t="s">
        <v>321</v>
      </c>
      <c r="I202" s="69">
        <v>0</v>
      </c>
      <c r="J202" s="69">
        <v>0</v>
      </c>
      <c r="K202" s="69">
        <v>500</v>
      </c>
      <c r="M202" s="69">
        <v>83</v>
      </c>
      <c r="O202" s="69">
        <v>0</v>
      </c>
      <c r="P202" s="69">
        <v>2</v>
      </c>
      <c r="Q202" s="69">
        <v>0</v>
      </c>
      <c r="R202" s="69">
        <f t="shared" si="42"/>
        <v>1</v>
      </c>
      <c r="S202" s="69">
        <v>0</v>
      </c>
      <c r="T202" s="69">
        <v>0</v>
      </c>
      <c r="U202" s="69">
        <v>0</v>
      </c>
      <c r="V202" s="69">
        <v>0</v>
      </c>
      <c r="W202" s="69">
        <v>0</v>
      </c>
      <c r="X202" s="69">
        <v>0</v>
      </c>
      <c r="Y202" s="69">
        <v>0</v>
      </c>
      <c r="Z202" s="69">
        <v>0</v>
      </c>
      <c r="AA202" s="69">
        <v>2</v>
      </c>
      <c r="AB202" s="69">
        <v>31</v>
      </c>
      <c r="AC202" s="69">
        <v>0</v>
      </c>
      <c r="AD202" s="69">
        <v>0</v>
      </c>
      <c r="AE202" s="69">
        <v>0</v>
      </c>
      <c r="AF202" s="69">
        <v>10</v>
      </c>
      <c r="AG202" s="69">
        <v>0</v>
      </c>
      <c r="AH202" s="69">
        <v>1</v>
      </c>
      <c r="AI202" s="69">
        <v>84</v>
      </c>
      <c r="AJ202" s="69">
        <v>3</v>
      </c>
      <c r="AK202" s="69">
        <v>0</v>
      </c>
      <c r="AL202" s="69">
        <v>0</v>
      </c>
      <c r="AM202" s="69">
        <v>1</v>
      </c>
      <c r="AN202" s="69">
        <v>1</v>
      </c>
      <c r="AO202" s="69">
        <v>1</v>
      </c>
      <c r="AP202" s="69">
        <v>1</v>
      </c>
      <c r="AQ202" s="84">
        <v>0</v>
      </c>
      <c r="AR202" s="69">
        <v>5</v>
      </c>
      <c r="AS202" s="69">
        <v>0</v>
      </c>
      <c r="AT202" s="69">
        <v>0</v>
      </c>
      <c r="AU202" s="69">
        <v>0</v>
      </c>
      <c r="AV202" s="69">
        <v>0</v>
      </c>
      <c r="AW202" s="69">
        <v>0</v>
      </c>
      <c r="AX202" s="69">
        <v>0</v>
      </c>
      <c r="AY202" s="69">
        <v>0</v>
      </c>
      <c r="AZ202" s="69">
        <v>0</v>
      </c>
      <c r="BA202" s="69">
        <v>0</v>
      </c>
      <c r="BB202" s="69">
        <v>0</v>
      </c>
      <c r="BC202" s="69">
        <v>0</v>
      </c>
      <c r="BD202" s="69">
        <v>0</v>
      </c>
      <c r="BE202" s="69">
        <v>0</v>
      </c>
      <c r="BF202" s="69">
        <v>0</v>
      </c>
      <c r="BG202" s="69">
        <v>0</v>
      </c>
      <c r="BH202" s="69">
        <v>0</v>
      </c>
      <c r="BI202" s="69" t="s">
        <v>781</v>
      </c>
      <c r="BK202" s="69">
        <v>3</v>
      </c>
      <c r="BL202" s="69">
        <v>10</v>
      </c>
      <c r="BM202" s="69">
        <v>2</v>
      </c>
      <c r="BN202" s="69">
        <v>31</v>
      </c>
      <c r="BO202" s="89">
        <v>0</v>
      </c>
      <c r="BP202" s="69">
        <v>1</v>
      </c>
      <c r="BQ202" s="69">
        <v>1</v>
      </c>
      <c r="BR202" s="69">
        <v>1</v>
      </c>
      <c r="BS202" s="69">
        <v>11015</v>
      </c>
      <c r="BT202" s="69">
        <v>0</v>
      </c>
      <c r="BU202" s="69">
        <v>0</v>
      </c>
      <c r="BV202" s="69">
        <v>1000</v>
      </c>
      <c r="BW202" s="69">
        <v>83</v>
      </c>
      <c r="BX202" s="69" t="s">
        <v>443</v>
      </c>
      <c r="BY202" s="69">
        <v>0</v>
      </c>
      <c r="BZ202" s="69">
        <v>0</v>
      </c>
      <c r="CA202" s="69">
        <v>31</v>
      </c>
      <c r="CB202" s="89">
        <v>0</v>
      </c>
      <c r="CC202" s="69">
        <v>0</v>
      </c>
      <c r="CD202" s="69">
        <v>0</v>
      </c>
      <c r="CE202" s="69">
        <v>0</v>
      </c>
      <c r="CF202" s="69">
        <v>0</v>
      </c>
      <c r="CG202" s="69">
        <v>0</v>
      </c>
      <c r="CH202" s="69">
        <v>0</v>
      </c>
      <c r="CI202" s="69">
        <v>0</v>
      </c>
      <c r="CJ202" s="69">
        <v>0</v>
      </c>
      <c r="CL202" s="69">
        <v>0</v>
      </c>
      <c r="CM202" s="69">
        <v>0</v>
      </c>
      <c r="CN202" s="69">
        <v>0</v>
      </c>
      <c r="CO202" s="89">
        <v>0</v>
      </c>
      <c r="CP202" s="69">
        <v>0</v>
      </c>
      <c r="CQ202" s="69">
        <v>0</v>
      </c>
      <c r="CR202" s="69">
        <v>0</v>
      </c>
      <c r="CS202" s="69">
        <v>0</v>
      </c>
      <c r="CT202" s="69">
        <v>0</v>
      </c>
      <c r="CU202" s="69">
        <v>0</v>
      </c>
      <c r="CV202" s="69">
        <v>0</v>
      </c>
      <c r="CW202" s="69">
        <v>0</v>
      </c>
      <c r="CZ202" s="69">
        <v>0</v>
      </c>
      <c r="DA202" s="69">
        <v>0</v>
      </c>
      <c r="DB202" s="69">
        <v>0</v>
      </c>
      <c r="DC202" s="69">
        <v>0</v>
      </c>
      <c r="DD202" s="69">
        <v>0</v>
      </c>
      <c r="DE202" s="69">
        <v>0</v>
      </c>
      <c r="DF202" s="69">
        <v>0</v>
      </c>
      <c r="DG202" s="69">
        <v>1</v>
      </c>
      <c r="DI202" s="69" t="e">
        <f>INDEX(Sheet3!$E$78:$E$1130,MATCH(A202,Sheet3!$D$78:$D$1130,0))</f>
        <v>#N/A</v>
      </c>
      <c r="DJ202" s="69">
        <f t="shared" si="32"/>
        <v>0</v>
      </c>
      <c r="DK202" s="69" t="s">
        <v>782</v>
      </c>
      <c r="DL202" s="69"/>
      <c r="DM202" s="69" t="s">
        <v>239</v>
      </c>
      <c r="DN202" s="69" t="e">
        <f>"造成["&amp;INDEX(Sheet5!$L$2:$L$11,MATCH(BL202,Sheet5!$J$2:$J$11,0))&amp;":"&amp;BR202&amp;"*"&amp;BS202/1000&amp;"]"&amp;INDEX(Sheet5!$I$2:$I$4,MATCH(BR202,Sheet5!$H$2:$H$4,0))&amp;"的"&amp;INDEX(Sheet5!$K$2:$K$11,MATCH(BL202,Sheet5!$J$2:$J$11,0))</f>
        <v>#N/A</v>
      </c>
      <c r="DO202" s="69"/>
      <c r="DP202" s="69"/>
      <c r="DQ202" s="69"/>
      <c r="DR202" s="69" t="e">
        <f t="shared" si="37"/>
        <v>#N/A</v>
      </c>
      <c r="DS202" s="90" t="e">
        <f>MATCH(A202,Sheet5!D:D,0)</f>
        <v>#N/A</v>
      </c>
      <c r="DT202" s="94" t="e">
        <f>MATCH(A202,Sheet5!F:F,0)</f>
        <v>#N/A</v>
      </c>
      <c r="DU202" s="69">
        <v>0</v>
      </c>
      <c r="DV202" s="69">
        <v>0</v>
      </c>
      <c r="DW202" s="69">
        <v>0</v>
      </c>
      <c r="DX202" s="69">
        <v>0</v>
      </c>
      <c r="DY202" s="69">
        <v>0</v>
      </c>
    </row>
    <row r="203" spans="1:129" ht="12.75" customHeight="1">
      <c r="A203" s="69">
        <v>30023</v>
      </c>
      <c r="B203" s="69">
        <v>0</v>
      </c>
      <c r="C203" s="69">
        <v>1</v>
      </c>
      <c r="D203" s="78" t="s">
        <v>634</v>
      </c>
      <c r="E203" s="78"/>
      <c r="F203" s="69" t="s">
        <v>636</v>
      </c>
      <c r="G203" s="69">
        <v>1</v>
      </c>
      <c r="H203" s="69" t="s">
        <v>321</v>
      </c>
      <c r="I203" s="69">
        <v>500</v>
      </c>
      <c r="J203" s="69">
        <v>966</v>
      </c>
      <c r="K203" s="69">
        <v>1500</v>
      </c>
      <c r="M203" s="69">
        <v>0</v>
      </c>
      <c r="N203" s="69" t="s">
        <v>637</v>
      </c>
      <c r="O203" s="69">
        <v>0</v>
      </c>
      <c r="P203" s="69">
        <v>2</v>
      </c>
      <c r="Q203" s="69">
        <v>0</v>
      </c>
      <c r="R203" s="69">
        <f t="shared" si="42"/>
        <v>1</v>
      </c>
      <c r="S203" s="69">
        <v>0</v>
      </c>
      <c r="T203" s="69">
        <v>0</v>
      </c>
      <c r="U203" s="69">
        <v>0</v>
      </c>
      <c r="V203" s="69">
        <v>0</v>
      </c>
      <c r="W203" s="69">
        <v>0</v>
      </c>
      <c r="X203" s="69">
        <v>0</v>
      </c>
      <c r="Y203" s="69">
        <v>0</v>
      </c>
      <c r="Z203" s="69">
        <v>10000</v>
      </c>
      <c r="AA203" s="69">
        <v>2</v>
      </c>
      <c r="AB203" s="69">
        <v>31</v>
      </c>
      <c r="AC203" s="69">
        <v>0</v>
      </c>
      <c r="AD203" s="69">
        <v>0</v>
      </c>
      <c r="AE203" s="69">
        <v>0</v>
      </c>
      <c r="AF203" s="69">
        <v>10</v>
      </c>
      <c r="AG203" s="69">
        <v>0</v>
      </c>
      <c r="AH203" s="69">
        <v>10.5</v>
      </c>
      <c r="AI203" s="69">
        <v>109</v>
      </c>
      <c r="AJ203" s="69">
        <v>0</v>
      </c>
      <c r="AK203" s="69">
        <v>0</v>
      </c>
      <c r="AL203" s="69">
        <v>0</v>
      </c>
      <c r="AM203" s="69">
        <v>1</v>
      </c>
      <c r="AN203" s="69">
        <v>1</v>
      </c>
      <c r="AO203" s="69">
        <v>1</v>
      </c>
      <c r="AP203" s="69">
        <v>0.5</v>
      </c>
      <c r="AQ203" s="84">
        <v>10</v>
      </c>
      <c r="AR203" s="69">
        <v>10</v>
      </c>
      <c r="AS203" s="69">
        <v>0</v>
      </c>
      <c r="AT203" s="69">
        <v>0</v>
      </c>
      <c r="AU203" s="69">
        <v>0</v>
      </c>
      <c r="AV203" s="69">
        <v>0</v>
      </c>
      <c r="AW203" s="69">
        <v>0</v>
      </c>
      <c r="AX203" s="69">
        <v>0</v>
      </c>
      <c r="AY203" s="69">
        <v>0</v>
      </c>
      <c r="AZ203" s="69">
        <v>0</v>
      </c>
      <c r="BA203" s="69">
        <v>0</v>
      </c>
      <c r="BB203" s="69">
        <v>0</v>
      </c>
      <c r="BC203" s="69">
        <v>1000</v>
      </c>
      <c r="BD203" s="69">
        <v>0</v>
      </c>
      <c r="BE203" s="69">
        <v>0</v>
      </c>
      <c r="BF203" s="69">
        <v>0</v>
      </c>
      <c r="BG203" s="69">
        <v>0</v>
      </c>
      <c r="BH203" s="69">
        <v>0</v>
      </c>
      <c r="BI203" s="69" t="s">
        <v>783</v>
      </c>
      <c r="BK203" s="69">
        <v>3</v>
      </c>
      <c r="BL203" s="69">
        <v>4</v>
      </c>
      <c r="BM203" s="69">
        <v>2</v>
      </c>
      <c r="BN203" s="69">
        <v>31</v>
      </c>
      <c r="BO203" s="89">
        <v>0</v>
      </c>
      <c r="BP203" s="69">
        <v>1</v>
      </c>
      <c r="BQ203" s="69">
        <v>1</v>
      </c>
      <c r="BR203" s="69">
        <v>204</v>
      </c>
      <c r="BS203" s="69">
        <v>1500</v>
      </c>
      <c r="BT203" s="69">
        <v>0</v>
      </c>
      <c r="BU203" s="69">
        <v>0</v>
      </c>
      <c r="BV203" s="69">
        <v>1000</v>
      </c>
      <c r="BW203" s="69">
        <v>110</v>
      </c>
      <c r="BX203" s="69" t="s">
        <v>639</v>
      </c>
      <c r="BY203" s="69">
        <v>10</v>
      </c>
      <c r="BZ203" s="69">
        <v>2</v>
      </c>
      <c r="CA203" s="69">
        <v>31</v>
      </c>
      <c r="CB203" s="89">
        <v>0</v>
      </c>
      <c r="CC203" s="69">
        <v>0</v>
      </c>
      <c r="CD203" s="69">
        <v>1</v>
      </c>
      <c r="CE203" s="69">
        <v>1</v>
      </c>
      <c r="CF203" s="69">
        <v>11022</v>
      </c>
      <c r="CG203" s="69">
        <v>0</v>
      </c>
      <c r="CH203" s="69">
        <v>0</v>
      </c>
      <c r="CI203" s="69">
        <v>1000</v>
      </c>
      <c r="CJ203" s="69">
        <v>0</v>
      </c>
      <c r="CL203" s="69">
        <v>0</v>
      </c>
      <c r="CM203" s="69">
        <v>0</v>
      </c>
      <c r="CN203" s="69">
        <v>0</v>
      </c>
      <c r="CO203" s="89">
        <v>0</v>
      </c>
      <c r="CP203" s="69">
        <v>0</v>
      </c>
      <c r="CQ203" s="69">
        <v>0</v>
      </c>
      <c r="CR203" s="69">
        <v>0</v>
      </c>
      <c r="CS203" s="69">
        <v>0</v>
      </c>
      <c r="CT203" s="69">
        <v>0</v>
      </c>
      <c r="CU203" s="69">
        <v>0</v>
      </c>
      <c r="CV203" s="69">
        <v>0</v>
      </c>
      <c r="CW203" s="69">
        <v>0</v>
      </c>
      <c r="CZ203" s="69">
        <v>0</v>
      </c>
      <c r="DA203" s="69">
        <v>0</v>
      </c>
      <c r="DB203" s="69">
        <v>0</v>
      </c>
      <c r="DC203" s="69">
        <v>0</v>
      </c>
      <c r="DD203" s="69">
        <v>0</v>
      </c>
      <c r="DE203" s="69">
        <v>0</v>
      </c>
      <c r="DF203" s="69">
        <v>0</v>
      </c>
      <c r="DG203" s="69">
        <v>1</v>
      </c>
      <c r="DI203" s="69" t="e">
        <f>INDEX(Sheet3!$E$78:$E$1130,MATCH(A203,Sheet3!$D$78:$D$1130,0))</f>
        <v>#N/A</v>
      </c>
      <c r="DJ203" s="69" t="str">
        <f t="shared" si="32"/>
        <v>skill_icons.ps_pet_skill_042</v>
      </c>
      <c r="DK203" s="69" t="s">
        <v>640</v>
      </c>
      <c r="DL203" s="69"/>
      <c r="DM203" s="69" t="s">
        <v>239</v>
      </c>
      <c r="DN203" s="69" t="str">
        <f>"造成["&amp;INDEX(Sheet5!$L$2:$L$11,MATCH(BL203,Sheet5!$J$2:$J$11,0))&amp;":"&amp;BR203&amp;"*"&amp;BS203/1000&amp;"]"&amp;INDEX(Sheet5!$I$2:$I$4,MATCH(BR203,Sheet5!$H$2:$H$4,0))&amp;"的"&amp;INDEX(Sheet5!$K$2:$K$11,MATCH(BL203,Sheet5!$J$2:$J$11,0))</f>
        <v>造成[ui.cs_blue:204*1.5]的寒系伤害。</v>
      </c>
      <c r="DO203" s="69"/>
      <c r="DP203" s="69"/>
      <c r="DQ203" s="69"/>
      <c r="DR203" s="69" t="e">
        <f t="shared" si="37"/>
        <v>#N/A</v>
      </c>
      <c r="DS203" s="90" t="e">
        <f>MATCH(A203,Sheet5!D:D,0)</f>
        <v>#N/A</v>
      </c>
      <c r="DT203" s="94" t="e">
        <f>MATCH(A203,Sheet5!F:F,0)</f>
        <v>#N/A</v>
      </c>
      <c r="DU203" s="69">
        <v>0</v>
      </c>
      <c r="DV203" s="69">
        <v>0</v>
      </c>
      <c r="DW203" s="69">
        <v>0</v>
      </c>
      <c r="DX203" s="69">
        <v>0</v>
      </c>
      <c r="DY203" s="69">
        <v>0</v>
      </c>
    </row>
    <row r="204" spans="1:129" ht="14.25">
      <c r="A204" s="69">
        <v>30024</v>
      </c>
      <c r="B204" s="69">
        <v>0</v>
      </c>
      <c r="C204" s="69">
        <v>1</v>
      </c>
      <c r="D204" s="78" t="s">
        <v>403</v>
      </c>
      <c r="E204" s="78"/>
      <c r="F204" s="69">
        <v>0</v>
      </c>
      <c r="G204" s="69">
        <v>0</v>
      </c>
      <c r="H204" s="69" t="s">
        <v>321</v>
      </c>
      <c r="I204" s="69">
        <v>0</v>
      </c>
      <c r="J204" s="69">
        <v>0</v>
      </c>
      <c r="K204" s="69">
        <v>500</v>
      </c>
      <c r="M204" s="69">
        <v>0</v>
      </c>
      <c r="N204" s="69" t="s">
        <v>406</v>
      </c>
      <c r="O204" s="69">
        <v>0</v>
      </c>
      <c r="P204" s="69">
        <v>1</v>
      </c>
      <c r="Q204" s="69">
        <v>0</v>
      </c>
      <c r="R204" s="69">
        <f t="shared" si="42"/>
        <v>1</v>
      </c>
      <c r="S204" s="69">
        <v>0</v>
      </c>
      <c r="T204" s="69">
        <v>0</v>
      </c>
      <c r="U204" s="69">
        <v>0</v>
      </c>
      <c r="V204" s="69">
        <v>0</v>
      </c>
      <c r="W204" s="69">
        <v>0</v>
      </c>
      <c r="X204" s="69">
        <v>0</v>
      </c>
      <c r="Y204" s="69">
        <v>0</v>
      </c>
      <c r="Z204" s="69">
        <v>10000</v>
      </c>
      <c r="AA204" s="69">
        <v>4</v>
      </c>
      <c r="AB204" s="69">
        <v>31</v>
      </c>
      <c r="AC204" s="69">
        <v>0</v>
      </c>
      <c r="AD204" s="69">
        <v>0</v>
      </c>
      <c r="AE204" s="69">
        <v>0</v>
      </c>
      <c r="AF204" s="69">
        <v>1</v>
      </c>
      <c r="AG204" s="69">
        <v>0</v>
      </c>
      <c r="AH204" s="69">
        <v>5</v>
      </c>
      <c r="AI204" s="69">
        <v>0</v>
      </c>
      <c r="AJ204" s="69">
        <v>0</v>
      </c>
      <c r="AK204" s="69">
        <v>0</v>
      </c>
      <c r="AL204" s="69">
        <v>0</v>
      </c>
      <c r="AM204" s="69">
        <v>1</v>
      </c>
      <c r="AN204" s="69">
        <v>1</v>
      </c>
      <c r="AO204" s="69">
        <v>0</v>
      </c>
      <c r="AP204" s="69">
        <v>0</v>
      </c>
      <c r="AQ204" s="84">
        <v>0</v>
      </c>
      <c r="AR204" s="69">
        <v>0</v>
      </c>
      <c r="AS204" s="69">
        <v>0</v>
      </c>
      <c r="AT204" s="69">
        <v>0</v>
      </c>
      <c r="AU204" s="69">
        <v>0</v>
      </c>
      <c r="AV204" s="69">
        <v>0</v>
      </c>
      <c r="AW204" s="69">
        <v>0</v>
      </c>
      <c r="AX204" s="69">
        <v>0</v>
      </c>
      <c r="AY204" s="69">
        <v>0</v>
      </c>
      <c r="AZ204" s="69">
        <v>0</v>
      </c>
      <c r="BA204" s="69">
        <v>0</v>
      </c>
      <c r="BB204" s="69">
        <v>0</v>
      </c>
      <c r="BC204" s="69">
        <v>0</v>
      </c>
      <c r="BD204" s="69">
        <v>0</v>
      </c>
      <c r="BE204" s="69">
        <v>0</v>
      </c>
      <c r="BF204" s="69">
        <v>0</v>
      </c>
      <c r="BG204" s="69">
        <v>800</v>
      </c>
      <c r="BH204" s="69">
        <v>0</v>
      </c>
      <c r="BK204" s="69">
        <v>3</v>
      </c>
      <c r="BL204" s="69">
        <v>12</v>
      </c>
      <c r="BM204" s="69">
        <v>4</v>
      </c>
      <c r="BN204" s="69">
        <v>15</v>
      </c>
      <c r="BO204" s="89">
        <v>0</v>
      </c>
      <c r="BP204" s="69">
        <v>5</v>
      </c>
      <c r="BQ204" s="69">
        <v>1</v>
      </c>
      <c r="BR204" s="69">
        <v>401</v>
      </c>
      <c r="BS204" s="69">
        <v>200</v>
      </c>
      <c r="BT204" s="69">
        <v>0</v>
      </c>
      <c r="BU204" s="69">
        <v>0</v>
      </c>
      <c r="BV204" s="69">
        <v>1000</v>
      </c>
      <c r="BW204" s="69">
        <v>8</v>
      </c>
      <c r="BY204" s="69">
        <v>0</v>
      </c>
      <c r="BZ204" s="69">
        <v>0</v>
      </c>
      <c r="CA204" s="69">
        <v>31</v>
      </c>
      <c r="CB204" s="89">
        <v>0</v>
      </c>
      <c r="CC204" s="69">
        <v>0</v>
      </c>
      <c r="CD204" s="69">
        <v>0</v>
      </c>
      <c r="CE204" s="69">
        <v>0</v>
      </c>
      <c r="CF204" s="69">
        <v>0</v>
      </c>
      <c r="CG204" s="69">
        <v>0</v>
      </c>
      <c r="CH204" s="69">
        <v>0</v>
      </c>
      <c r="CI204" s="69">
        <v>0</v>
      </c>
      <c r="CJ204" s="69">
        <v>0</v>
      </c>
      <c r="CL204" s="69">
        <v>0</v>
      </c>
      <c r="CM204" s="69">
        <v>0</v>
      </c>
      <c r="CN204" s="69">
        <v>0</v>
      </c>
      <c r="CO204" s="89">
        <v>0</v>
      </c>
      <c r="CP204" s="69">
        <v>0</v>
      </c>
      <c r="CQ204" s="69">
        <v>0</v>
      </c>
      <c r="CR204" s="69">
        <v>0</v>
      </c>
      <c r="CS204" s="69">
        <v>0</v>
      </c>
      <c r="CT204" s="69">
        <v>0</v>
      </c>
      <c r="CU204" s="69">
        <v>0</v>
      </c>
      <c r="CV204" s="69">
        <v>0</v>
      </c>
      <c r="CW204" s="69">
        <v>0</v>
      </c>
      <c r="CZ204" s="69">
        <v>0</v>
      </c>
      <c r="DA204" s="69">
        <v>0</v>
      </c>
      <c r="DB204" s="69">
        <v>0</v>
      </c>
      <c r="DC204" s="69">
        <v>0</v>
      </c>
      <c r="DD204" s="69">
        <v>0</v>
      </c>
      <c r="DE204" s="69">
        <v>0</v>
      </c>
      <c r="DF204" s="69">
        <v>0</v>
      </c>
      <c r="DG204" s="69">
        <v>1</v>
      </c>
      <c r="DI204" s="69" t="e">
        <f>INDEX(Sheet3!$E$78:$E$1130,MATCH(A204,Sheet3!$D$78:$D$1130,0))</f>
        <v>#N/A</v>
      </c>
      <c r="DJ204" s="69">
        <f t="shared" si="32"/>
        <v>0</v>
      </c>
      <c r="DK204" s="69" t="s">
        <v>407</v>
      </c>
      <c r="DL204" s="69"/>
      <c r="DM204" s="69" t="s">
        <v>239</v>
      </c>
      <c r="DN204" s="69" t="e">
        <f>"造成["&amp;INDEX(Sheet5!$L$2:$L$11,MATCH(BL204,Sheet5!$J$2:$J$11,0))&amp;":"&amp;BR204&amp;"*"&amp;BS204/1000&amp;"]"&amp;INDEX(Sheet5!$I$2:$I$4,MATCH(BR204,Sheet5!$H$2:$H$4,0))&amp;"的"&amp;INDEX(Sheet5!$K$2:$K$11,MATCH(BL204,Sheet5!$J$2:$J$11,0))</f>
        <v>#N/A</v>
      </c>
      <c r="DO204" s="69"/>
      <c r="DP204" s="69"/>
      <c r="DQ204" s="69"/>
      <c r="DR204" s="69" t="e">
        <f t="shared" si="37"/>
        <v>#N/A</v>
      </c>
      <c r="DS204" s="90" t="e">
        <f>MATCH(A204,Sheet5!D:D,0)</f>
        <v>#N/A</v>
      </c>
      <c r="DT204" s="94" t="e">
        <f>MATCH(A204,Sheet5!F:F,0)</f>
        <v>#N/A</v>
      </c>
      <c r="DU204" s="69">
        <v>0</v>
      </c>
      <c r="DV204" s="69">
        <v>0</v>
      </c>
      <c r="DW204" s="69">
        <v>0</v>
      </c>
      <c r="DX204" s="69">
        <v>0</v>
      </c>
      <c r="DY204" s="69">
        <v>0</v>
      </c>
    </row>
    <row r="205" spans="1:129" ht="28.5">
      <c r="A205" s="69">
        <v>30025</v>
      </c>
      <c r="B205" s="69">
        <v>0</v>
      </c>
      <c r="C205" s="69">
        <v>1</v>
      </c>
      <c r="D205" s="78" t="s">
        <v>784</v>
      </c>
      <c r="E205" s="78" t="s">
        <v>785</v>
      </c>
      <c r="F205" s="69" t="s">
        <v>786</v>
      </c>
      <c r="G205" s="69">
        <v>1</v>
      </c>
      <c r="H205" s="69" t="s">
        <v>321</v>
      </c>
      <c r="I205" s="69">
        <v>0</v>
      </c>
      <c r="J205" s="69">
        <v>666</v>
      </c>
      <c r="K205" s="69">
        <v>1500</v>
      </c>
      <c r="M205" s="69">
        <v>0</v>
      </c>
      <c r="N205" s="69" t="s">
        <v>787</v>
      </c>
      <c r="O205" s="69">
        <v>0</v>
      </c>
      <c r="P205" s="69">
        <v>2</v>
      </c>
      <c r="Q205" s="69">
        <v>0</v>
      </c>
      <c r="R205" s="69">
        <v>1</v>
      </c>
      <c r="S205" s="69">
        <v>0</v>
      </c>
      <c r="T205" s="69">
        <v>0</v>
      </c>
      <c r="U205" s="69">
        <v>0</v>
      </c>
      <c r="V205" s="69">
        <v>0</v>
      </c>
      <c r="W205" s="69">
        <v>0</v>
      </c>
      <c r="X205" s="69">
        <v>20</v>
      </c>
      <c r="Y205" s="69">
        <v>20</v>
      </c>
      <c r="Z205" s="69">
        <v>12000</v>
      </c>
      <c r="AA205" s="69">
        <v>2</v>
      </c>
      <c r="AB205" s="69">
        <v>31</v>
      </c>
      <c r="AC205" s="69">
        <v>0</v>
      </c>
      <c r="AD205" s="69">
        <v>0</v>
      </c>
      <c r="AE205" s="69">
        <v>0</v>
      </c>
      <c r="AF205" s="69">
        <v>10</v>
      </c>
      <c r="AG205" s="69">
        <v>0</v>
      </c>
      <c r="AH205" s="69">
        <v>10.5</v>
      </c>
      <c r="AI205" s="69">
        <v>0</v>
      </c>
      <c r="AJ205" s="69">
        <v>0</v>
      </c>
      <c r="AK205" s="69">
        <v>0</v>
      </c>
      <c r="AL205" s="69">
        <v>0</v>
      </c>
      <c r="AM205" s="69">
        <v>1</v>
      </c>
      <c r="AN205" s="69">
        <v>1</v>
      </c>
      <c r="AO205" s="69">
        <v>1</v>
      </c>
      <c r="AP205" s="69">
        <v>0</v>
      </c>
      <c r="AQ205" s="84">
        <v>0</v>
      </c>
      <c r="AR205" s="69">
        <v>0</v>
      </c>
      <c r="AS205" s="69">
        <v>0</v>
      </c>
      <c r="AT205" s="69">
        <v>0</v>
      </c>
      <c r="AU205" s="69">
        <v>0</v>
      </c>
      <c r="AV205" s="69">
        <v>0</v>
      </c>
      <c r="AW205" s="69">
        <v>0</v>
      </c>
      <c r="AX205" s="69">
        <v>0</v>
      </c>
      <c r="AY205" s="69">
        <v>0</v>
      </c>
      <c r="AZ205" s="69">
        <v>0</v>
      </c>
      <c r="BA205" s="69">
        <v>0</v>
      </c>
      <c r="BB205" s="69">
        <v>0</v>
      </c>
      <c r="BC205" s="69">
        <v>0</v>
      </c>
      <c r="BD205" s="69">
        <v>0</v>
      </c>
      <c r="BE205" s="69">
        <v>0</v>
      </c>
      <c r="BF205" s="69">
        <v>0</v>
      </c>
      <c r="BG205" s="69">
        <v>0</v>
      </c>
      <c r="BH205" s="69">
        <v>0</v>
      </c>
      <c r="BI205" s="69" t="s">
        <v>788</v>
      </c>
      <c r="BK205" s="69">
        <v>3</v>
      </c>
      <c r="BL205" s="69">
        <v>4</v>
      </c>
      <c r="BM205" s="69">
        <v>2</v>
      </c>
      <c r="BN205" s="69">
        <v>31</v>
      </c>
      <c r="BO205" s="89" t="s">
        <v>313</v>
      </c>
      <c r="BP205" s="69">
        <v>1</v>
      </c>
      <c r="BQ205" s="69">
        <v>1</v>
      </c>
      <c r="BR205" s="69">
        <v>204</v>
      </c>
      <c r="BS205" s="69">
        <v>450</v>
      </c>
      <c r="BT205" s="69">
        <v>1</v>
      </c>
      <c r="BU205" s="69">
        <v>50</v>
      </c>
      <c r="BV205" s="69">
        <v>1000</v>
      </c>
      <c r="BW205" s="69">
        <v>0</v>
      </c>
      <c r="BY205" s="69">
        <v>10</v>
      </c>
      <c r="BZ205" s="69">
        <v>2</v>
      </c>
      <c r="CA205" s="69">
        <v>31</v>
      </c>
      <c r="CB205" s="89">
        <v>0</v>
      </c>
      <c r="CC205" s="69">
        <v>2</v>
      </c>
      <c r="CD205" s="69">
        <v>10</v>
      </c>
      <c r="CE205" s="69">
        <v>1</v>
      </c>
      <c r="CF205" s="69">
        <v>11016</v>
      </c>
      <c r="CG205" s="69">
        <v>0</v>
      </c>
      <c r="CH205" s="69">
        <v>0</v>
      </c>
      <c r="CI205" s="69">
        <v>1000</v>
      </c>
      <c r="CJ205" s="69">
        <v>0</v>
      </c>
      <c r="CL205" s="69">
        <v>0</v>
      </c>
      <c r="CM205" s="69">
        <v>0</v>
      </c>
      <c r="CN205" s="69">
        <v>0</v>
      </c>
      <c r="CO205" s="89">
        <v>0</v>
      </c>
      <c r="CP205" s="69">
        <v>0</v>
      </c>
      <c r="CQ205" s="69">
        <v>0</v>
      </c>
      <c r="CR205" s="69">
        <v>0</v>
      </c>
      <c r="CS205" s="69">
        <v>0</v>
      </c>
      <c r="CT205" s="69">
        <v>0</v>
      </c>
      <c r="CU205" s="69">
        <v>0</v>
      </c>
      <c r="CV205" s="69">
        <v>0</v>
      </c>
      <c r="CW205" s="69">
        <v>0</v>
      </c>
      <c r="CZ205" s="69">
        <v>0</v>
      </c>
      <c r="DA205" s="69">
        <v>0</v>
      </c>
      <c r="DB205" s="69">
        <v>0</v>
      </c>
      <c r="DC205" s="69">
        <v>0</v>
      </c>
      <c r="DD205" s="69">
        <v>0</v>
      </c>
      <c r="DE205" s="69">
        <v>0</v>
      </c>
      <c r="DF205" s="69">
        <v>0</v>
      </c>
      <c r="DG205" s="69">
        <v>1</v>
      </c>
      <c r="DI205" s="69" t="e">
        <f>INDEX(Sheet3!$E$78:$E$1130,MATCH(A205,Sheet3!$D$78:$D$1130,0))</f>
        <v>#N/A</v>
      </c>
      <c r="DJ205" s="69" t="str">
        <f t="shared" si="32"/>
        <v>skill_icons.ps_amethyst_guardian_skill_01</v>
      </c>
      <c r="DK205" s="69" t="s">
        <v>789</v>
      </c>
      <c r="DL205" s="69"/>
      <c r="DM205" s="69" t="s">
        <v>790</v>
      </c>
      <c r="DN205" s="69" t="str">
        <f>"造成["&amp;INDEX(Sheet5!$L$2:$L$11,MATCH(BL205,Sheet5!$J$2:$J$11,0))&amp;":"&amp;BR205&amp;"*"&amp;BS205/1000&amp;"]"&amp;INDEX(Sheet5!$I$2:$I$4,MATCH(BR205,Sheet5!$H$2:$H$4,0))&amp;"的"&amp;INDEX(Sheet5!$K$2:$K$11,MATCH(BL205,Sheet5!$J$2:$J$11,0))</f>
        <v>造成[ui.cs_blue:204*0.45]的寒系伤害。</v>
      </c>
      <c r="DO205" s="69"/>
      <c r="DP205" s="69"/>
      <c r="DQ205" s="69"/>
      <c r="DR205" s="69" t="e">
        <f t="shared" si="37"/>
        <v>#N/A</v>
      </c>
      <c r="DS205" s="90" t="e">
        <f>MATCH(A205,Sheet5!D:D,0)</f>
        <v>#N/A</v>
      </c>
      <c r="DT205" s="94" t="e">
        <f>MATCH(A205,Sheet5!F:F,0)</f>
        <v>#N/A</v>
      </c>
      <c r="DU205" s="69">
        <v>0</v>
      </c>
      <c r="DV205" s="69">
        <v>0</v>
      </c>
      <c r="DW205" s="69">
        <v>0</v>
      </c>
      <c r="DX205" s="69">
        <v>0</v>
      </c>
      <c r="DY205" s="69">
        <v>0</v>
      </c>
    </row>
    <row r="206" spans="1:129" ht="14.25">
      <c r="A206" s="69">
        <v>30026</v>
      </c>
      <c r="B206" s="69">
        <v>0</v>
      </c>
      <c r="C206" s="69">
        <v>1</v>
      </c>
      <c r="D206" s="78" t="s">
        <v>791</v>
      </c>
      <c r="E206" s="78"/>
      <c r="F206" s="69">
        <v>0</v>
      </c>
      <c r="G206" s="69">
        <v>1</v>
      </c>
      <c r="H206" s="69" t="s">
        <v>321</v>
      </c>
      <c r="I206" s="69">
        <v>500</v>
      </c>
      <c r="J206" s="69">
        <v>0</v>
      </c>
      <c r="K206" s="69">
        <v>4000</v>
      </c>
      <c r="M206" s="69">
        <v>0</v>
      </c>
      <c r="O206" s="69">
        <v>0</v>
      </c>
      <c r="P206" s="69">
        <v>10</v>
      </c>
      <c r="Q206" s="69">
        <v>0</v>
      </c>
      <c r="R206" s="69">
        <v>1</v>
      </c>
      <c r="S206" s="69">
        <v>0</v>
      </c>
      <c r="T206" s="69">
        <v>0</v>
      </c>
      <c r="U206" s="69">
        <v>0</v>
      </c>
      <c r="V206" s="69">
        <v>0</v>
      </c>
      <c r="W206" s="69">
        <v>0</v>
      </c>
      <c r="X206" s="69">
        <v>0</v>
      </c>
      <c r="Y206" s="69">
        <v>0</v>
      </c>
      <c r="Z206" s="69">
        <v>0</v>
      </c>
      <c r="AA206" s="69">
        <v>2</v>
      </c>
      <c r="AB206" s="69">
        <v>31</v>
      </c>
      <c r="AC206" s="69">
        <v>0</v>
      </c>
      <c r="AD206" s="69">
        <v>0</v>
      </c>
      <c r="AE206" s="69">
        <v>0</v>
      </c>
      <c r="AF206" s="69">
        <v>10</v>
      </c>
      <c r="AG206" s="69">
        <v>0</v>
      </c>
      <c r="AH206" s="69">
        <v>10.5</v>
      </c>
      <c r="AI206" s="69">
        <v>0</v>
      </c>
      <c r="AJ206" s="69">
        <v>2</v>
      </c>
      <c r="AK206" s="69">
        <v>0</v>
      </c>
      <c r="AL206" s="69">
        <v>0</v>
      </c>
      <c r="AM206" s="69">
        <v>1</v>
      </c>
      <c r="AN206" s="69">
        <v>1</v>
      </c>
      <c r="AO206" s="69">
        <v>1</v>
      </c>
      <c r="AP206" s="69">
        <v>0.5</v>
      </c>
      <c r="AQ206" s="84">
        <v>0</v>
      </c>
      <c r="AR206" s="69">
        <v>5</v>
      </c>
      <c r="AS206" s="69">
        <v>0</v>
      </c>
      <c r="AT206" s="69">
        <v>0</v>
      </c>
      <c r="AU206" s="69">
        <v>0</v>
      </c>
      <c r="AV206" s="69">
        <v>0</v>
      </c>
      <c r="AW206" s="69">
        <v>0</v>
      </c>
      <c r="AX206" s="69">
        <v>0</v>
      </c>
      <c r="AY206" s="69">
        <v>0</v>
      </c>
      <c r="AZ206" s="69">
        <v>0</v>
      </c>
      <c r="BA206" s="69">
        <v>0</v>
      </c>
      <c r="BB206" s="69">
        <v>0</v>
      </c>
      <c r="BC206" s="69">
        <v>1000</v>
      </c>
      <c r="BD206" s="69">
        <v>0</v>
      </c>
      <c r="BE206" s="69">
        <v>0</v>
      </c>
      <c r="BF206" s="69">
        <v>0</v>
      </c>
      <c r="BG206" s="69">
        <v>0</v>
      </c>
      <c r="BH206" s="69">
        <v>0</v>
      </c>
      <c r="BK206" s="69">
        <v>3</v>
      </c>
      <c r="BL206" s="69">
        <v>4</v>
      </c>
      <c r="BM206" s="69">
        <v>2</v>
      </c>
      <c r="BN206" s="69">
        <v>31</v>
      </c>
      <c r="BO206" s="89">
        <v>0</v>
      </c>
      <c r="BP206" s="69">
        <v>1</v>
      </c>
      <c r="BQ206" s="69">
        <v>1</v>
      </c>
      <c r="BR206" s="69">
        <v>1</v>
      </c>
      <c r="BS206" s="69">
        <v>50</v>
      </c>
      <c r="BT206" s="69">
        <v>0</v>
      </c>
      <c r="BU206" s="69">
        <v>0</v>
      </c>
      <c r="BV206" s="69">
        <v>1000</v>
      </c>
      <c r="BW206" s="69">
        <v>0</v>
      </c>
      <c r="BY206" s="69">
        <v>10</v>
      </c>
      <c r="BZ206" s="69">
        <v>2</v>
      </c>
      <c r="CA206" s="69">
        <v>31</v>
      </c>
      <c r="CB206" s="89">
        <v>0</v>
      </c>
      <c r="CC206" s="69">
        <v>2</v>
      </c>
      <c r="CD206" s="69">
        <v>10</v>
      </c>
      <c r="CE206" s="69">
        <v>1</v>
      </c>
      <c r="CF206" s="69">
        <v>11016</v>
      </c>
      <c r="CG206" s="69">
        <v>0</v>
      </c>
      <c r="CH206" s="69">
        <v>0</v>
      </c>
      <c r="CI206" s="69">
        <v>1000</v>
      </c>
      <c r="CJ206" s="69">
        <v>0</v>
      </c>
      <c r="CL206" s="69">
        <v>0</v>
      </c>
      <c r="CM206" s="69">
        <v>0</v>
      </c>
      <c r="CN206" s="69">
        <v>0</v>
      </c>
      <c r="CO206" s="89">
        <v>0</v>
      </c>
      <c r="CP206" s="69">
        <v>0</v>
      </c>
      <c r="CQ206" s="69">
        <v>0</v>
      </c>
      <c r="CR206" s="69">
        <v>0</v>
      </c>
      <c r="CS206" s="69">
        <v>0</v>
      </c>
      <c r="CT206" s="69">
        <v>0</v>
      </c>
      <c r="CU206" s="69">
        <v>0</v>
      </c>
      <c r="CV206" s="69">
        <v>0</v>
      </c>
      <c r="CW206" s="69">
        <v>0</v>
      </c>
      <c r="CZ206" s="69">
        <v>0</v>
      </c>
      <c r="DA206" s="69">
        <v>0</v>
      </c>
      <c r="DB206" s="69">
        <v>0</v>
      </c>
      <c r="DC206" s="69">
        <v>0</v>
      </c>
      <c r="DD206" s="69">
        <v>0</v>
      </c>
      <c r="DE206" s="69">
        <v>0</v>
      </c>
      <c r="DF206" s="69">
        <v>0</v>
      </c>
      <c r="DG206" s="69">
        <v>1</v>
      </c>
      <c r="DI206" s="69" t="e">
        <f>INDEX(Sheet3!$E$78:$E$1130,MATCH(A206,Sheet3!$D$78:$D$1130,0))</f>
        <v>#N/A</v>
      </c>
      <c r="DJ206" s="69">
        <f t="shared" si="32"/>
        <v>0</v>
      </c>
      <c r="DK206" s="69" t="s">
        <v>792</v>
      </c>
      <c r="DL206" s="69"/>
      <c r="DM206" s="69" t="s">
        <v>239</v>
      </c>
      <c r="DN206" s="69" t="str">
        <f>"造成["&amp;INDEX(Sheet5!$L$2:$L$11,MATCH(BL206,Sheet5!$J$2:$J$11,0))&amp;":"&amp;BR206&amp;"*"&amp;BS206/1000&amp;"]"&amp;INDEX(Sheet5!$I$2:$I$4,MATCH(BR206,Sheet5!$H$2:$H$4,0))&amp;"的"&amp;INDEX(Sheet5!$K$2:$K$11,MATCH(BL206,Sheet5!$J$2:$J$11,0))</f>
        <v>造成[ui.cs_blue:1*0.05]的寒系伤害。</v>
      </c>
      <c r="DO206" s="69"/>
      <c r="DP206" s="69"/>
      <c r="DQ206" s="69"/>
      <c r="DR206" s="69" t="e">
        <f t="shared" si="37"/>
        <v>#N/A</v>
      </c>
      <c r="DS206" s="90" t="e">
        <f>MATCH(A206,Sheet5!D:D,0)</f>
        <v>#N/A</v>
      </c>
      <c r="DT206" s="94" t="e">
        <f>MATCH(A206,Sheet5!F:F,0)</f>
        <v>#N/A</v>
      </c>
      <c r="DU206" s="69">
        <v>0</v>
      </c>
      <c r="DV206" s="69">
        <v>0</v>
      </c>
      <c r="DW206" s="69">
        <v>0</v>
      </c>
      <c r="DX206" s="69">
        <v>0</v>
      </c>
      <c r="DY206" s="69">
        <v>0</v>
      </c>
    </row>
    <row r="207" spans="1:129" ht="14.25">
      <c r="A207" s="69">
        <v>30027</v>
      </c>
      <c r="B207" s="69">
        <v>0</v>
      </c>
      <c r="C207" s="69">
        <v>1</v>
      </c>
      <c r="D207" s="78" t="s">
        <v>793</v>
      </c>
      <c r="E207" s="78"/>
      <c r="F207" s="69">
        <v>0</v>
      </c>
      <c r="G207" s="69">
        <v>1</v>
      </c>
      <c r="H207" s="69" t="s">
        <v>321</v>
      </c>
      <c r="I207" s="69">
        <v>0</v>
      </c>
      <c r="J207" s="69">
        <v>0</v>
      </c>
      <c r="K207" s="69">
        <v>1500</v>
      </c>
      <c r="M207" s="69">
        <v>0</v>
      </c>
      <c r="O207" s="69">
        <v>0</v>
      </c>
      <c r="P207" s="69">
        <v>6</v>
      </c>
      <c r="Q207" s="69">
        <v>0</v>
      </c>
      <c r="R207" s="69">
        <v>1</v>
      </c>
      <c r="S207" s="69">
        <v>0</v>
      </c>
      <c r="T207" s="69">
        <v>0</v>
      </c>
      <c r="U207" s="69">
        <v>0</v>
      </c>
      <c r="V207" s="69">
        <v>0</v>
      </c>
      <c r="W207" s="69">
        <v>0</v>
      </c>
      <c r="X207" s="69">
        <v>0</v>
      </c>
      <c r="Y207" s="69">
        <v>0</v>
      </c>
      <c r="Z207" s="69">
        <v>0</v>
      </c>
      <c r="AA207" s="69">
        <v>2</v>
      </c>
      <c r="AB207" s="69">
        <v>31</v>
      </c>
      <c r="AC207" s="69">
        <v>0</v>
      </c>
      <c r="AD207" s="69">
        <v>0</v>
      </c>
      <c r="AE207" s="69">
        <v>0</v>
      </c>
      <c r="AF207" s="69">
        <v>3</v>
      </c>
      <c r="AG207" s="69">
        <v>0</v>
      </c>
      <c r="AH207" s="69">
        <v>10.5</v>
      </c>
      <c r="AI207" s="69">
        <v>0</v>
      </c>
      <c r="AJ207" s="69">
        <v>0</v>
      </c>
      <c r="AK207" s="69">
        <v>0</v>
      </c>
      <c r="AL207" s="69">
        <v>0</v>
      </c>
      <c r="AM207" s="69">
        <v>3</v>
      </c>
      <c r="AN207" s="69">
        <v>3</v>
      </c>
      <c r="AO207" s="69">
        <v>1</v>
      </c>
      <c r="AP207" s="69">
        <v>0</v>
      </c>
      <c r="AQ207" s="84">
        <v>0</v>
      </c>
      <c r="AR207" s="69">
        <v>0</v>
      </c>
      <c r="AS207" s="69">
        <v>0</v>
      </c>
      <c r="AT207" s="69">
        <v>0</v>
      </c>
      <c r="AU207" s="69">
        <v>0</v>
      </c>
      <c r="AV207" s="69">
        <v>0</v>
      </c>
      <c r="AW207" s="69">
        <v>0</v>
      </c>
      <c r="AX207" s="69">
        <v>0</v>
      </c>
      <c r="AY207" s="69">
        <v>0</v>
      </c>
      <c r="AZ207" s="69">
        <v>0</v>
      </c>
      <c r="BA207" s="69">
        <v>0</v>
      </c>
      <c r="BB207" s="69">
        <v>0</v>
      </c>
      <c r="BC207" s="69">
        <v>0</v>
      </c>
      <c r="BD207" s="69">
        <v>0</v>
      </c>
      <c r="BE207" s="69">
        <v>0</v>
      </c>
      <c r="BF207" s="69">
        <v>0</v>
      </c>
      <c r="BG207" s="69">
        <v>0</v>
      </c>
      <c r="BH207" s="69">
        <v>0</v>
      </c>
      <c r="BK207" s="69">
        <v>3</v>
      </c>
      <c r="BL207" s="69">
        <v>16</v>
      </c>
      <c r="BM207" s="69">
        <v>2</v>
      </c>
      <c r="BN207" s="69">
        <v>31</v>
      </c>
      <c r="BO207" s="89">
        <v>0</v>
      </c>
      <c r="BP207" s="69">
        <v>1</v>
      </c>
      <c r="BQ207" s="69">
        <v>1</v>
      </c>
      <c r="BR207" s="69">
        <v>1</v>
      </c>
      <c r="BS207" s="69">
        <v>30028</v>
      </c>
      <c r="BT207" s="69">
        <v>0</v>
      </c>
      <c r="BU207" s="69">
        <v>0</v>
      </c>
      <c r="BV207" s="69">
        <v>1000</v>
      </c>
      <c r="BW207" s="69">
        <v>0</v>
      </c>
      <c r="BY207" s="69">
        <v>0</v>
      </c>
      <c r="BZ207" s="69">
        <v>0</v>
      </c>
      <c r="CA207" s="69">
        <v>31</v>
      </c>
      <c r="CB207" s="89">
        <v>0</v>
      </c>
      <c r="CC207" s="69">
        <v>0</v>
      </c>
      <c r="CD207" s="69">
        <v>0</v>
      </c>
      <c r="CE207" s="69">
        <v>0</v>
      </c>
      <c r="CF207" s="69">
        <v>0</v>
      </c>
      <c r="CG207" s="69">
        <v>0</v>
      </c>
      <c r="CH207" s="69">
        <v>0</v>
      </c>
      <c r="CI207" s="69">
        <v>0</v>
      </c>
      <c r="CJ207" s="69">
        <v>0</v>
      </c>
      <c r="CL207" s="69">
        <v>0</v>
      </c>
      <c r="CM207" s="69">
        <v>0</v>
      </c>
      <c r="CN207" s="69">
        <v>0</v>
      </c>
      <c r="CO207" s="89">
        <v>0</v>
      </c>
      <c r="CP207" s="69">
        <v>0</v>
      </c>
      <c r="CQ207" s="69">
        <v>0</v>
      </c>
      <c r="CR207" s="69">
        <v>0</v>
      </c>
      <c r="CS207" s="69">
        <v>0</v>
      </c>
      <c r="CT207" s="69">
        <v>0</v>
      </c>
      <c r="CU207" s="69">
        <v>0</v>
      </c>
      <c r="CV207" s="69">
        <v>0</v>
      </c>
      <c r="CW207" s="69">
        <v>0</v>
      </c>
      <c r="CZ207" s="69">
        <v>0</v>
      </c>
      <c r="DA207" s="69">
        <v>0</v>
      </c>
      <c r="DB207" s="69">
        <v>0</v>
      </c>
      <c r="DC207" s="69">
        <v>0</v>
      </c>
      <c r="DD207" s="69">
        <v>0</v>
      </c>
      <c r="DE207" s="69">
        <v>0</v>
      </c>
      <c r="DF207" s="69">
        <v>0</v>
      </c>
      <c r="DG207" s="69">
        <v>1</v>
      </c>
      <c r="DI207" s="69" t="e">
        <f>INDEX(Sheet3!$E$78:$E$1130,MATCH(A207,Sheet3!$D$78:$D$1130,0))</f>
        <v>#N/A</v>
      </c>
      <c r="DJ207" s="69">
        <f t="shared" si="32"/>
        <v>0</v>
      </c>
      <c r="DK207" s="69" t="s">
        <v>794</v>
      </c>
      <c r="DL207" s="69"/>
      <c r="DM207" s="69" t="s">
        <v>239</v>
      </c>
      <c r="DN207" s="69" t="e">
        <f>"造成["&amp;INDEX(Sheet5!$L$2:$L$11,MATCH(BL207,Sheet5!$J$2:$J$11,0))&amp;":"&amp;BR207&amp;"*"&amp;BS207/1000&amp;"]"&amp;INDEX(Sheet5!$I$2:$I$4,MATCH(BR207,Sheet5!$H$2:$H$4,0))&amp;"的"&amp;INDEX(Sheet5!$K$2:$K$11,MATCH(BL207,Sheet5!$J$2:$J$11,0))</f>
        <v>#N/A</v>
      </c>
      <c r="DO207" s="69"/>
      <c r="DP207" s="69"/>
      <c r="DQ207" s="69"/>
      <c r="DR207" s="69" t="e">
        <f t="shared" si="37"/>
        <v>#N/A</v>
      </c>
      <c r="DS207" s="90" t="e">
        <f>MATCH(A207,Sheet5!D:D,0)</f>
        <v>#N/A</v>
      </c>
      <c r="DT207" s="94" t="e">
        <f>MATCH(A207,Sheet5!F:F,0)</f>
        <v>#N/A</v>
      </c>
      <c r="DU207" s="69">
        <v>0</v>
      </c>
      <c r="DV207" s="69">
        <v>0</v>
      </c>
      <c r="DW207" s="69">
        <v>0</v>
      </c>
      <c r="DX207" s="69">
        <v>0</v>
      </c>
      <c r="DY207" s="69">
        <v>0</v>
      </c>
    </row>
    <row r="208" spans="1:129" ht="14.25">
      <c r="A208" s="69">
        <v>30028</v>
      </c>
      <c r="B208" s="69">
        <v>0</v>
      </c>
      <c r="C208" s="69">
        <v>1</v>
      </c>
      <c r="D208" s="78" t="s">
        <v>795</v>
      </c>
      <c r="E208" s="78"/>
      <c r="F208" s="69">
        <v>0</v>
      </c>
      <c r="G208" s="69">
        <v>1</v>
      </c>
      <c r="H208" s="69" t="s">
        <v>321</v>
      </c>
      <c r="I208" s="69">
        <v>0</v>
      </c>
      <c r="J208" s="69">
        <v>0</v>
      </c>
      <c r="K208" s="69">
        <v>500</v>
      </c>
      <c r="M208" s="69">
        <v>0</v>
      </c>
      <c r="O208" s="69">
        <v>0</v>
      </c>
      <c r="P208" s="69">
        <v>2</v>
      </c>
      <c r="Q208" s="69">
        <v>0</v>
      </c>
      <c r="R208" s="69">
        <f>IF(S208&gt;0,2,1)</f>
        <v>1</v>
      </c>
      <c r="S208" s="69">
        <v>0</v>
      </c>
      <c r="T208" s="69">
        <v>0</v>
      </c>
      <c r="U208" s="69">
        <v>0</v>
      </c>
      <c r="V208" s="69">
        <v>0</v>
      </c>
      <c r="W208" s="69">
        <v>0</v>
      </c>
      <c r="X208" s="69">
        <v>0</v>
      </c>
      <c r="Y208" s="69">
        <v>0</v>
      </c>
      <c r="Z208" s="69">
        <v>0</v>
      </c>
      <c r="AA208" s="69">
        <v>2</v>
      </c>
      <c r="AB208" s="69">
        <v>31</v>
      </c>
      <c r="AC208" s="69">
        <v>0</v>
      </c>
      <c r="AD208" s="69">
        <v>0</v>
      </c>
      <c r="AE208" s="69">
        <v>0</v>
      </c>
      <c r="AF208" s="69">
        <v>10</v>
      </c>
      <c r="AG208" s="69">
        <v>0</v>
      </c>
      <c r="AH208" s="69">
        <v>1</v>
      </c>
      <c r="AI208" s="69">
        <v>0</v>
      </c>
      <c r="AJ208" s="69">
        <v>3</v>
      </c>
      <c r="AK208" s="69">
        <v>0</v>
      </c>
      <c r="AL208" s="69">
        <v>0</v>
      </c>
      <c r="AM208" s="69">
        <v>1</v>
      </c>
      <c r="AN208" s="69">
        <v>1</v>
      </c>
      <c r="AO208" s="69">
        <v>1</v>
      </c>
      <c r="AP208" s="69">
        <v>0.5</v>
      </c>
      <c r="AQ208" s="84">
        <v>0</v>
      </c>
      <c r="AR208" s="69">
        <v>7</v>
      </c>
      <c r="AS208" s="69">
        <v>0</v>
      </c>
      <c r="AT208" s="69">
        <v>0</v>
      </c>
      <c r="AU208" s="69">
        <v>0</v>
      </c>
      <c r="AV208" s="69">
        <v>0</v>
      </c>
      <c r="AW208" s="69">
        <v>0</v>
      </c>
      <c r="AX208" s="69">
        <v>0</v>
      </c>
      <c r="AY208" s="69">
        <v>0</v>
      </c>
      <c r="AZ208" s="69">
        <v>0</v>
      </c>
      <c r="BA208" s="69">
        <v>0</v>
      </c>
      <c r="BB208" s="69">
        <v>0</v>
      </c>
      <c r="BC208" s="69">
        <v>0</v>
      </c>
      <c r="BD208" s="69">
        <v>0</v>
      </c>
      <c r="BE208" s="69">
        <v>0</v>
      </c>
      <c r="BF208" s="69">
        <v>0</v>
      </c>
      <c r="BG208" s="69">
        <v>0</v>
      </c>
      <c r="BH208" s="69">
        <v>0</v>
      </c>
      <c r="BK208" s="69">
        <v>3</v>
      </c>
      <c r="BL208" s="69">
        <v>4</v>
      </c>
      <c r="BM208" s="69">
        <v>2</v>
      </c>
      <c r="BN208" s="69">
        <v>31</v>
      </c>
      <c r="BO208" s="89">
        <v>0</v>
      </c>
      <c r="BP208" s="69">
        <v>1</v>
      </c>
      <c r="BQ208" s="69">
        <v>1</v>
      </c>
      <c r="BR208" s="69">
        <v>1</v>
      </c>
      <c r="BS208" s="69">
        <v>50</v>
      </c>
      <c r="BT208" s="69">
        <v>0</v>
      </c>
      <c r="BU208" s="69">
        <v>0</v>
      </c>
      <c r="BV208" s="69">
        <v>1000</v>
      </c>
      <c r="BW208" s="69">
        <v>0</v>
      </c>
      <c r="BY208" s="69">
        <v>0</v>
      </c>
      <c r="BZ208" s="69">
        <v>0</v>
      </c>
      <c r="CA208" s="69">
        <v>31</v>
      </c>
      <c r="CB208" s="89">
        <v>0</v>
      </c>
      <c r="CC208" s="69">
        <v>0</v>
      </c>
      <c r="CD208" s="69">
        <v>0</v>
      </c>
      <c r="CE208" s="69">
        <v>0</v>
      </c>
      <c r="CF208" s="69">
        <v>0</v>
      </c>
      <c r="CG208" s="69">
        <v>0</v>
      </c>
      <c r="CH208" s="69">
        <v>0</v>
      </c>
      <c r="CI208" s="69">
        <v>0</v>
      </c>
      <c r="CJ208" s="69">
        <v>0</v>
      </c>
      <c r="CL208" s="69">
        <v>0</v>
      </c>
      <c r="CM208" s="69">
        <v>0</v>
      </c>
      <c r="CN208" s="69">
        <v>0</v>
      </c>
      <c r="CO208" s="89">
        <v>0</v>
      </c>
      <c r="CP208" s="69">
        <v>0</v>
      </c>
      <c r="CQ208" s="69">
        <v>0</v>
      </c>
      <c r="CR208" s="69">
        <v>0</v>
      </c>
      <c r="CS208" s="69">
        <v>0</v>
      </c>
      <c r="CT208" s="69">
        <v>0</v>
      </c>
      <c r="CU208" s="69">
        <v>0</v>
      </c>
      <c r="CV208" s="69">
        <v>0</v>
      </c>
      <c r="CW208" s="69">
        <v>0</v>
      </c>
      <c r="CZ208" s="69">
        <v>0</v>
      </c>
      <c r="DA208" s="69">
        <v>0</v>
      </c>
      <c r="DB208" s="69">
        <v>0</v>
      </c>
      <c r="DC208" s="69">
        <v>0</v>
      </c>
      <c r="DD208" s="69">
        <v>0</v>
      </c>
      <c r="DE208" s="69">
        <v>0</v>
      </c>
      <c r="DF208" s="69">
        <v>0</v>
      </c>
      <c r="DG208" s="69">
        <v>1</v>
      </c>
      <c r="DI208" s="69" t="e">
        <f>INDEX(Sheet3!$E$78:$E$1130,MATCH(A208,Sheet3!$D$78:$D$1130,0))</f>
        <v>#N/A</v>
      </c>
      <c r="DJ208" s="69">
        <f t="shared" si="32"/>
        <v>0</v>
      </c>
      <c r="DK208" s="69" t="s">
        <v>796</v>
      </c>
      <c r="DL208" s="69"/>
      <c r="DM208" s="69" t="s">
        <v>239</v>
      </c>
      <c r="DN208" s="69" t="str">
        <f>"造成["&amp;INDEX(Sheet5!$L$2:$L$11,MATCH(BL208,Sheet5!$J$2:$J$11,0))&amp;":"&amp;BR208&amp;"*"&amp;BS208/1000&amp;"]"&amp;INDEX(Sheet5!$I$2:$I$4,MATCH(BR208,Sheet5!$H$2:$H$4,0))&amp;"的"&amp;INDEX(Sheet5!$K$2:$K$11,MATCH(BL208,Sheet5!$J$2:$J$11,0))</f>
        <v>造成[ui.cs_blue:1*0.05]的寒系伤害。</v>
      </c>
      <c r="DO208" s="69"/>
      <c r="DP208" s="69"/>
      <c r="DQ208" s="69"/>
      <c r="DR208" s="69" t="e">
        <f t="shared" si="37"/>
        <v>#N/A</v>
      </c>
      <c r="DS208" s="90" t="e">
        <f>MATCH(A208,Sheet5!D:D,0)</f>
        <v>#N/A</v>
      </c>
      <c r="DT208" s="94" t="e">
        <f>MATCH(A208,Sheet5!F:F,0)</f>
        <v>#N/A</v>
      </c>
      <c r="DU208" s="69">
        <v>0</v>
      </c>
      <c r="DV208" s="69">
        <v>0</v>
      </c>
      <c r="DW208" s="69">
        <v>0</v>
      </c>
      <c r="DX208" s="69">
        <v>0</v>
      </c>
      <c r="DY208" s="69">
        <v>0</v>
      </c>
    </row>
    <row r="209" spans="1:129" ht="17.25">
      <c r="A209" s="69">
        <v>30029</v>
      </c>
      <c r="B209" s="117">
        <v>8010</v>
      </c>
      <c r="C209" s="69">
        <v>1</v>
      </c>
      <c r="D209" s="78" t="s">
        <v>797</v>
      </c>
      <c r="E209" s="78" t="s">
        <v>798</v>
      </c>
      <c r="F209" s="69" t="s">
        <v>799</v>
      </c>
      <c r="G209" s="69">
        <v>1</v>
      </c>
      <c r="H209" s="69" t="s">
        <v>321</v>
      </c>
      <c r="I209" s="69">
        <v>0</v>
      </c>
      <c r="J209" s="69" t="s">
        <v>800</v>
      </c>
      <c r="K209" s="69">
        <v>1000</v>
      </c>
      <c r="M209" s="69">
        <v>0</v>
      </c>
      <c r="N209" s="69" t="s">
        <v>801</v>
      </c>
      <c r="O209" s="69">
        <v>0</v>
      </c>
      <c r="P209" s="69">
        <v>1</v>
      </c>
      <c r="Q209" s="69">
        <v>0</v>
      </c>
      <c r="R209" s="69">
        <f>IF(S209&gt;0,2,1)</f>
        <v>1</v>
      </c>
      <c r="S209" s="69">
        <v>0</v>
      </c>
      <c r="T209" s="69">
        <v>0</v>
      </c>
      <c r="U209" s="69">
        <v>0</v>
      </c>
      <c r="V209" s="69">
        <v>0</v>
      </c>
      <c r="W209" s="69">
        <v>0</v>
      </c>
      <c r="X209" s="69">
        <v>30</v>
      </c>
      <c r="Y209" s="69">
        <v>30</v>
      </c>
      <c r="Z209" s="69">
        <v>8000</v>
      </c>
      <c r="AA209" s="69">
        <v>2</v>
      </c>
      <c r="AB209" s="69">
        <v>31</v>
      </c>
      <c r="AC209" s="69">
        <v>0</v>
      </c>
      <c r="AD209" s="69">
        <v>0</v>
      </c>
      <c r="AE209" s="69">
        <v>0</v>
      </c>
      <c r="AF209" s="69">
        <v>1</v>
      </c>
      <c r="AG209" s="69">
        <v>0</v>
      </c>
      <c r="AH209" s="69">
        <v>9</v>
      </c>
      <c r="AI209" s="69">
        <v>105</v>
      </c>
      <c r="AJ209" s="69">
        <v>1</v>
      </c>
      <c r="AK209" s="69">
        <v>0</v>
      </c>
      <c r="AL209" s="69">
        <v>0</v>
      </c>
      <c r="AM209" s="69">
        <v>1</v>
      </c>
      <c r="AN209" s="69">
        <v>1</v>
      </c>
      <c r="AO209" s="69">
        <v>1</v>
      </c>
      <c r="AP209" s="69">
        <v>2</v>
      </c>
      <c r="AQ209" s="84">
        <v>25</v>
      </c>
      <c r="AR209" s="69">
        <v>5</v>
      </c>
      <c r="AS209" s="69">
        <v>0</v>
      </c>
      <c r="AT209" s="69">
        <v>0</v>
      </c>
      <c r="AU209" s="69">
        <v>0</v>
      </c>
      <c r="AV209" s="69">
        <v>0</v>
      </c>
      <c r="AW209" s="69">
        <v>0</v>
      </c>
      <c r="AX209" s="69">
        <v>0</v>
      </c>
      <c r="AY209" s="69">
        <v>0</v>
      </c>
      <c r="AZ209" s="69">
        <v>0</v>
      </c>
      <c r="BA209" s="69">
        <v>0</v>
      </c>
      <c r="BB209" s="69">
        <v>0</v>
      </c>
      <c r="BC209" s="69">
        <v>0</v>
      </c>
      <c r="BD209" s="69">
        <v>0</v>
      </c>
      <c r="BE209" s="69">
        <v>0</v>
      </c>
      <c r="BF209" s="69">
        <v>0</v>
      </c>
      <c r="BG209" s="69">
        <v>0</v>
      </c>
      <c r="BH209" s="69">
        <v>0</v>
      </c>
      <c r="BK209" s="69">
        <v>3</v>
      </c>
      <c r="BL209" s="69">
        <v>4</v>
      </c>
      <c r="BM209" s="69">
        <v>2</v>
      </c>
      <c r="BN209" s="69">
        <v>31</v>
      </c>
      <c r="BO209" s="89">
        <v>0</v>
      </c>
      <c r="BP209" s="69">
        <v>2</v>
      </c>
      <c r="BQ209" s="69">
        <v>10</v>
      </c>
      <c r="BR209" s="69">
        <v>204</v>
      </c>
      <c r="BS209" s="69">
        <v>1200</v>
      </c>
      <c r="BT209" s="69">
        <v>0</v>
      </c>
      <c r="BU209" s="69">
        <v>0</v>
      </c>
      <c r="BV209" s="69">
        <v>1000</v>
      </c>
      <c r="BW209" s="69">
        <v>106</v>
      </c>
      <c r="BX209" s="69" t="s">
        <v>802</v>
      </c>
      <c r="BY209" s="69">
        <v>0</v>
      </c>
      <c r="BZ209" s="69">
        <v>0</v>
      </c>
      <c r="CA209" s="69">
        <v>31</v>
      </c>
      <c r="CB209" s="89">
        <v>0</v>
      </c>
      <c r="CC209" s="69">
        <v>0</v>
      </c>
      <c r="CD209" s="69">
        <v>0</v>
      </c>
      <c r="CE209" s="69">
        <v>0</v>
      </c>
      <c r="CF209" s="69">
        <v>0</v>
      </c>
      <c r="CG209" s="69">
        <v>0</v>
      </c>
      <c r="CH209" s="69">
        <v>0</v>
      </c>
      <c r="CI209" s="69">
        <v>0</v>
      </c>
      <c r="CJ209" s="69">
        <v>0</v>
      </c>
      <c r="CL209" s="69">
        <v>0</v>
      </c>
      <c r="CM209" s="69">
        <v>0</v>
      </c>
      <c r="CN209" s="69">
        <v>0</v>
      </c>
      <c r="CO209" s="89">
        <v>0</v>
      </c>
      <c r="CP209" s="69">
        <v>0</v>
      </c>
      <c r="CQ209" s="69">
        <v>0</v>
      </c>
      <c r="CR209" s="69">
        <v>0</v>
      </c>
      <c r="CS209" s="69">
        <v>0</v>
      </c>
      <c r="CT209" s="69">
        <v>0</v>
      </c>
      <c r="CU209" s="69">
        <v>0</v>
      </c>
      <c r="CV209" s="69">
        <v>0</v>
      </c>
      <c r="CW209" s="69">
        <v>0</v>
      </c>
      <c r="CZ209" s="69">
        <v>0</v>
      </c>
      <c r="DA209" s="69">
        <v>0</v>
      </c>
      <c r="DB209" s="69">
        <v>0</v>
      </c>
      <c r="DC209" s="69">
        <v>0</v>
      </c>
      <c r="DD209" s="69">
        <v>0</v>
      </c>
      <c r="DE209" s="69">
        <v>0</v>
      </c>
      <c r="DF209" s="69">
        <v>0</v>
      </c>
      <c r="DG209" s="69">
        <v>1</v>
      </c>
      <c r="DI209" s="69" t="str">
        <f>INDEX(Sheet3!$E$78:$E$1130,MATCH(A209,Sheet3!$D$78:$D$1130,0))</f>
        <v>skill_icons.ps_ice_frostball</v>
      </c>
      <c r="DJ209" s="69" t="str">
        <f t="shared" si="32"/>
        <v>skill_icons.ps_ice_frostball</v>
      </c>
      <c r="DK209" s="69" t="s">
        <v>803</v>
      </c>
      <c r="DL209" s="93" t="str">
        <f>DM209&amp;DN209&amp;DQ209</f>
        <v>裂开时空，召唤封印著冰冻的法块攻击敌人。造成[ui.cs_blue:204*1.2]的寒系伤害。</v>
      </c>
      <c r="DM209" s="90" t="s">
        <v>804</v>
      </c>
      <c r="DN209" s="69" t="str">
        <f>"造成["&amp;INDEX(Sheet5!$L$2:$L$11,MATCH(BL209,Sheet5!$J$2:$J$11,0))&amp;":"&amp;BR209&amp;"*"&amp;BS209/1000&amp;"]"&amp;INDEX(Sheet5!$I$2:$I$4,MATCH(BR209,Sheet5!$H$2:$H$4,0))&amp;"的"&amp;INDEX(Sheet5!$K$2:$K$11,MATCH(BL209,Sheet5!$J$2:$J$11,0))</f>
        <v>造成[ui.cs_blue:204*1.2]的寒系伤害。</v>
      </c>
      <c r="DO209" s="69"/>
      <c r="DP209" s="69"/>
      <c r="DQ209" s="69"/>
      <c r="DR209" s="69" t="e">
        <f t="shared" si="37"/>
        <v>#N/A</v>
      </c>
      <c r="DS209" s="90" t="e">
        <f>MATCH(A209,Sheet5!D:D,0)</f>
        <v>#N/A</v>
      </c>
      <c r="DT209" s="94" t="e">
        <f>MATCH(A209,Sheet5!F:F,0)</f>
        <v>#N/A</v>
      </c>
      <c r="DU209" s="69">
        <v>0</v>
      </c>
      <c r="DV209" s="69">
        <v>0</v>
      </c>
      <c r="DW209" s="69">
        <v>0</v>
      </c>
      <c r="DX209" s="69">
        <v>0</v>
      </c>
      <c r="DY209" s="69">
        <v>0</v>
      </c>
    </row>
    <row r="210" spans="1:129" ht="28.5">
      <c r="A210" s="69">
        <v>30030</v>
      </c>
      <c r="B210" s="69">
        <v>5002</v>
      </c>
      <c r="C210" s="69">
        <v>1</v>
      </c>
      <c r="D210" s="78" t="s">
        <v>805</v>
      </c>
      <c r="E210" s="78" t="s">
        <v>806</v>
      </c>
      <c r="F210" s="69" t="s">
        <v>807</v>
      </c>
      <c r="G210" s="69">
        <v>1</v>
      </c>
      <c r="H210" s="69" t="s">
        <v>507</v>
      </c>
      <c r="I210" s="69">
        <v>0</v>
      </c>
      <c r="J210" s="69">
        <v>933</v>
      </c>
      <c r="K210" s="69">
        <v>2000</v>
      </c>
      <c r="M210" s="69">
        <v>107</v>
      </c>
      <c r="N210" s="69" t="s">
        <v>264</v>
      </c>
      <c r="O210" s="69">
        <v>0</v>
      </c>
      <c r="P210" s="69">
        <v>1</v>
      </c>
      <c r="Q210" s="69">
        <v>0</v>
      </c>
      <c r="R210" s="69">
        <f>IF(S210&gt;0,2,1)</f>
        <v>1</v>
      </c>
      <c r="S210" s="69">
        <v>0</v>
      </c>
      <c r="T210" s="69">
        <v>0</v>
      </c>
      <c r="U210" s="69">
        <v>0</v>
      </c>
      <c r="V210" s="69">
        <v>0</v>
      </c>
      <c r="W210" s="69">
        <v>0</v>
      </c>
      <c r="X210" s="69">
        <v>0</v>
      </c>
      <c r="Y210" s="69">
        <v>0</v>
      </c>
      <c r="Z210" s="69">
        <v>12000</v>
      </c>
      <c r="AA210" s="69">
        <v>2</v>
      </c>
      <c r="AB210" s="69">
        <v>31</v>
      </c>
      <c r="AC210" s="69">
        <v>0</v>
      </c>
      <c r="AD210" s="69">
        <v>0</v>
      </c>
      <c r="AE210" s="69">
        <v>0</v>
      </c>
      <c r="AF210" s="69">
        <v>10</v>
      </c>
      <c r="AG210" s="69">
        <v>0</v>
      </c>
      <c r="AH210" s="69">
        <v>3</v>
      </c>
      <c r="AI210" s="69">
        <v>0</v>
      </c>
      <c r="AJ210" s="69">
        <v>0</v>
      </c>
      <c r="AK210" s="69">
        <v>0</v>
      </c>
      <c r="AL210" s="69">
        <v>0</v>
      </c>
      <c r="AM210" s="69">
        <v>1</v>
      </c>
      <c r="AN210" s="69">
        <v>1</v>
      </c>
      <c r="AO210" s="69">
        <v>0</v>
      </c>
      <c r="AP210" s="69">
        <v>3</v>
      </c>
      <c r="AQ210" s="84">
        <v>0</v>
      </c>
      <c r="AR210" s="69">
        <v>0</v>
      </c>
      <c r="AS210" s="69">
        <v>0</v>
      </c>
      <c r="AT210" s="69">
        <v>0</v>
      </c>
      <c r="AU210" s="69">
        <v>0</v>
      </c>
      <c r="AV210" s="69">
        <v>0</v>
      </c>
      <c r="AW210" s="69">
        <v>0</v>
      </c>
      <c r="AX210" s="69">
        <v>0</v>
      </c>
      <c r="AY210" s="69">
        <v>0</v>
      </c>
      <c r="AZ210" s="69">
        <v>0</v>
      </c>
      <c r="BA210" s="69">
        <v>0</v>
      </c>
      <c r="BB210" s="69">
        <v>0</v>
      </c>
      <c r="BC210" s="69">
        <v>0</v>
      </c>
      <c r="BD210" s="69">
        <v>0</v>
      </c>
      <c r="BE210" s="69">
        <v>0</v>
      </c>
      <c r="BF210" s="69">
        <v>0</v>
      </c>
      <c r="BG210" s="69">
        <v>0</v>
      </c>
      <c r="BH210" s="69">
        <v>0</v>
      </c>
      <c r="BI210" s="69" t="s">
        <v>808</v>
      </c>
      <c r="BK210" s="69">
        <v>3</v>
      </c>
      <c r="BL210" s="69">
        <v>4</v>
      </c>
      <c r="BM210" s="69">
        <v>2</v>
      </c>
      <c r="BN210" s="69">
        <v>31</v>
      </c>
      <c r="BO210" s="89">
        <v>0</v>
      </c>
      <c r="BP210" s="69">
        <v>3</v>
      </c>
      <c r="BQ210" s="69">
        <v>1</v>
      </c>
      <c r="BR210" s="69">
        <v>203</v>
      </c>
      <c r="BS210" s="69">
        <v>1200</v>
      </c>
      <c r="BT210" s="69">
        <v>0</v>
      </c>
      <c r="BU210" s="69">
        <v>0</v>
      </c>
      <c r="BV210" s="69">
        <v>1000</v>
      </c>
      <c r="BW210" s="69">
        <v>0</v>
      </c>
      <c r="BY210" s="69">
        <v>0</v>
      </c>
      <c r="BZ210" s="69">
        <v>0</v>
      </c>
      <c r="CA210" s="69">
        <v>31</v>
      </c>
      <c r="CB210" s="89">
        <v>0</v>
      </c>
      <c r="CC210" s="69">
        <v>0</v>
      </c>
      <c r="CD210" s="69">
        <v>0</v>
      </c>
      <c r="CE210" s="69">
        <v>0</v>
      </c>
      <c r="CF210" s="69">
        <v>0</v>
      </c>
      <c r="CG210" s="69">
        <v>0</v>
      </c>
      <c r="CH210" s="69">
        <v>0</v>
      </c>
      <c r="CI210" s="69">
        <v>0</v>
      </c>
      <c r="CJ210" s="69">
        <v>0</v>
      </c>
      <c r="CL210" s="69">
        <v>0</v>
      </c>
      <c r="CM210" s="69">
        <v>0</v>
      </c>
      <c r="CN210" s="69">
        <v>0</v>
      </c>
      <c r="CO210" s="89">
        <v>0</v>
      </c>
      <c r="CP210" s="69">
        <v>0</v>
      </c>
      <c r="CQ210" s="69">
        <v>0</v>
      </c>
      <c r="CR210" s="69">
        <v>0</v>
      </c>
      <c r="CS210" s="69">
        <v>0</v>
      </c>
      <c r="CT210" s="69">
        <v>0</v>
      </c>
      <c r="CU210" s="69">
        <v>0</v>
      </c>
      <c r="CV210" s="69">
        <v>0</v>
      </c>
      <c r="CW210" s="69">
        <v>0</v>
      </c>
      <c r="CZ210" s="69">
        <v>0</v>
      </c>
      <c r="DA210" s="69">
        <v>0</v>
      </c>
      <c r="DB210" s="69">
        <v>120</v>
      </c>
      <c r="DC210" s="69">
        <v>0</v>
      </c>
      <c r="DD210" s="69">
        <v>0</v>
      </c>
      <c r="DE210" s="69">
        <v>0</v>
      </c>
      <c r="DF210" s="69">
        <v>0</v>
      </c>
      <c r="DG210" s="69">
        <v>1</v>
      </c>
      <c r="DI210" s="69" t="e">
        <f>INDEX(Sheet3!$E$78:$E$1130,MATCH(A210,Sheet3!$D$78:$D$1130,0))</f>
        <v>#N/A</v>
      </c>
      <c r="DJ210" s="69" t="str">
        <f t="shared" si="32"/>
        <v>skill_icons.ps_frost_golem_01</v>
      </c>
      <c r="DK210" s="69" t="s">
        <v>809</v>
      </c>
      <c r="DL210" s="93" t="str">
        <f>DM210&amp;DN210&amp;DQ210</f>
        <v>以武器勾起地狱水，对周围所有敌方造成[ui.cs_blue:203*1.2]的寒系伤害。</v>
      </c>
      <c r="DM210" s="74" t="s">
        <v>810</v>
      </c>
      <c r="DN210" s="69" t="str">
        <f>"造成["&amp;INDEX(Sheet5!$L$2:$L$11,MATCH(BL210,Sheet5!$J$2:$J$11,0))&amp;":"&amp;BR210&amp;"*"&amp;BS210/1000&amp;"]"&amp;INDEX(Sheet5!$I$2:$I$4,MATCH(BR210,Sheet5!$H$2:$H$4,0))&amp;"的"&amp;INDEX(Sheet5!$K$2:$K$11,MATCH(BL210,Sheet5!$J$2:$J$11,0))</f>
        <v>造成[ui.cs_blue:203*1.2]的寒系伤害。</v>
      </c>
      <c r="DO210" s="69" t="e">
        <f>"造成["&amp;INDEX(Sheet5!$L$2:$L$11,MATCH(BY210,Sheet5!$J$2:$J$11,0))&amp;":"&amp;CE210&amp;"*"&amp;CF210/1000&amp;"]"&amp;INDEX(Sheet5!$I$2:$I$4,MATCH(CE210,Sheet5!$H$2:$H$4,0))&amp;"的"&amp;INDEX(Sheet5!$K$2:$K$11,MATCH(BY210,Sheet5!$J$2:$J$11,0))</f>
        <v>#N/A</v>
      </c>
      <c r="DP210" s="69"/>
      <c r="DQ210" s="69"/>
      <c r="DR210" s="69" t="e">
        <f t="shared" si="37"/>
        <v>#N/A</v>
      </c>
      <c r="DS210" s="90">
        <f>MATCH(A210,Sheet5!D:D,0)</f>
        <v>212</v>
      </c>
      <c r="DT210" s="94" t="e">
        <f>MATCH(A210,Sheet5!F:F,0)</f>
        <v>#N/A</v>
      </c>
      <c r="DU210" s="69" t="e">
        <f>"["&amp;INDEX(Sheet5!$L$2:$L$11,MATCH(CD210,Sheet5!$J$2:$J$11,0))&amp;":"&amp;CJ210&amp;"*"&amp;CK210/1000&amp;"]"&amp;INDEX(Sheet5!$I$2:$I$4,MATCH(CJ210,Sheet5!$H$2:$H$4,0))</f>
        <v>#N/A</v>
      </c>
      <c r="DV210" s="69">
        <v>0</v>
      </c>
      <c r="DW210" s="69">
        <v>0</v>
      </c>
      <c r="DX210" s="69">
        <v>0</v>
      </c>
      <c r="DY210" s="69">
        <v>0</v>
      </c>
    </row>
    <row r="211" spans="1:129" ht="14.25">
      <c r="A211" s="69">
        <v>30032</v>
      </c>
      <c r="B211" s="69">
        <v>3001</v>
      </c>
      <c r="C211" s="69">
        <v>1</v>
      </c>
      <c r="D211" s="78" t="s">
        <v>811</v>
      </c>
      <c r="E211" s="78" t="s">
        <v>812</v>
      </c>
      <c r="F211" s="69" t="s">
        <v>813</v>
      </c>
      <c r="G211" s="69">
        <v>1</v>
      </c>
      <c r="H211" s="69" t="s">
        <v>321</v>
      </c>
      <c r="I211" s="69">
        <v>0</v>
      </c>
      <c r="J211" s="69" t="s">
        <v>814</v>
      </c>
      <c r="K211" s="69">
        <v>3000</v>
      </c>
      <c r="M211" s="69">
        <v>0</v>
      </c>
      <c r="N211" s="69" t="s">
        <v>815</v>
      </c>
      <c r="O211" s="69">
        <v>0</v>
      </c>
      <c r="P211" s="69">
        <v>1</v>
      </c>
      <c r="Q211" s="69">
        <v>0</v>
      </c>
      <c r="R211" s="69">
        <f>IF(S211&gt;0,2,1)</f>
        <v>1</v>
      </c>
      <c r="S211" s="69">
        <v>0</v>
      </c>
      <c r="T211" s="69">
        <v>0</v>
      </c>
      <c r="U211" s="69">
        <v>0</v>
      </c>
      <c r="V211" s="69">
        <v>0</v>
      </c>
      <c r="W211" s="69">
        <v>0</v>
      </c>
      <c r="X211" s="69">
        <v>30</v>
      </c>
      <c r="Y211" s="69">
        <v>30</v>
      </c>
      <c r="Z211" s="69">
        <v>15000</v>
      </c>
      <c r="AA211" s="69">
        <v>2</v>
      </c>
      <c r="AB211" s="69">
        <v>31</v>
      </c>
      <c r="AC211" s="69">
        <v>0</v>
      </c>
      <c r="AD211" s="69">
        <v>0</v>
      </c>
      <c r="AE211" s="69">
        <v>0</v>
      </c>
      <c r="AF211" s="69">
        <v>1</v>
      </c>
      <c r="AG211" s="69">
        <v>0</v>
      </c>
      <c r="AH211" s="69">
        <v>3</v>
      </c>
      <c r="AI211" s="69">
        <v>0</v>
      </c>
      <c r="AJ211" s="69">
        <v>0</v>
      </c>
      <c r="AK211" s="69">
        <v>0</v>
      </c>
      <c r="AL211" s="69">
        <v>0</v>
      </c>
      <c r="AM211" s="69">
        <v>1</v>
      </c>
      <c r="AN211" s="69">
        <v>1</v>
      </c>
      <c r="AO211" s="69">
        <v>0</v>
      </c>
      <c r="AP211" s="69">
        <v>0</v>
      </c>
      <c r="AQ211" s="84">
        <v>0</v>
      </c>
      <c r="AR211" s="69">
        <v>0</v>
      </c>
      <c r="AS211" s="69">
        <v>0</v>
      </c>
      <c r="AT211" s="69">
        <v>0</v>
      </c>
      <c r="AU211" s="69">
        <v>0</v>
      </c>
      <c r="AV211" s="69">
        <v>0</v>
      </c>
      <c r="AW211" s="69">
        <v>0</v>
      </c>
      <c r="AX211" s="69">
        <v>0</v>
      </c>
      <c r="AY211" s="69">
        <v>0</v>
      </c>
      <c r="AZ211" s="69">
        <v>0</v>
      </c>
      <c r="BA211" s="69">
        <v>0</v>
      </c>
      <c r="BB211" s="69">
        <v>0</v>
      </c>
      <c r="BC211" s="69">
        <v>0</v>
      </c>
      <c r="BD211" s="69">
        <v>0</v>
      </c>
      <c r="BE211" s="69">
        <v>0</v>
      </c>
      <c r="BF211" s="69">
        <v>0</v>
      </c>
      <c r="BG211" s="69">
        <v>0</v>
      </c>
      <c r="BH211" s="69">
        <v>0</v>
      </c>
      <c r="BK211" s="69">
        <v>3</v>
      </c>
      <c r="BL211" s="69">
        <v>2</v>
      </c>
      <c r="BM211" s="69">
        <v>2</v>
      </c>
      <c r="BN211" s="69">
        <v>31</v>
      </c>
      <c r="BO211" s="89">
        <v>0</v>
      </c>
      <c r="BP211" s="69">
        <v>3</v>
      </c>
      <c r="BQ211" s="69">
        <v>10</v>
      </c>
      <c r="BR211" s="69">
        <v>203</v>
      </c>
      <c r="BS211" s="69">
        <v>1300</v>
      </c>
      <c r="BT211" s="69">
        <v>0</v>
      </c>
      <c r="BU211" s="69">
        <v>0</v>
      </c>
      <c r="BV211" s="69">
        <v>1000</v>
      </c>
      <c r="BW211" s="69">
        <v>87</v>
      </c>
      <c r="BY211" s="69">
        <v>0</v>
      </c>
      <c r="BZ211" s="69">
        <v>0</v>
      </c>
      <c r="CA211" s="69">
        <v>31</v>
      </c>
      <c r="CB211" s="89">
        <v>0</v>
      </c>
      <c r="CC211" s="69">
        <v>0</v>
      </c>
      <c r="CD211" s="69">
        <v>0</v>
      </c>
      <c r="CE211" s="69">
        <v>0</v>
      </c>
      <c r="CF211" s="69">
        <v>0</v>
      </c>
      <c r="CG211" s="69">
        <v>0</v>
      </c>
      <c r="CH211" s="69">
        <v>0</v>
      </c>
      <c r="CI211" s="69">
        <v>0</v>
      </c>
      <c r="CJ211" s="69">
        <v>0</v>
      </c>
      <c r="CL211" s="69">
        <v>0</v>
      </c>
      <c r="CM211" s="69">
        <v>0</v>
      </c>
      <c r="CN211" s="69">
        <v>0</v>
      </c>
      <c r="CO211" s="89">
        <v>0</v>
      </c>
      <c r="CP211" s="69">
        <v>0</v>
      </c>
      <c r="CQ211" s="69">
        <v>0</v>
      </c>
      <c r="CR211" s="69">
        <v>0</v>
      </c>
      <c r="CS211" s="69">
        <v>0</v>
      </c>
      <c r="CT211" s="69">
        <v>0</v>
      </c>
      <c r="CU211" s="69">
        <v>0</v>
      </c>
      <c r="CV211" s="69">
        <v>0</v>
      </c>
      <c r="CW211" s="69">
        <v>0</v>
      </c>
      <c r="CZ211" s="69">
        <v>0</v>
      </c>
      <c r="DA211" s="69">
        <v>0</v>
      </c>
      <c r="DB211" s="69">
        <v>0</v>
      </c>
      <c r="DC211" s="69">
        <v>0</v>
      </c>
      <c r="DD211" s="69">
        <v>0</v>
      </c>
      <c r="DE211" s="69">
        <v>0</v>
      </c>
      <c r="DF211" s="69">
        <v>0</v>
      </c>
      <c r="DG211" s="69">
        <v>1</v>
      </c>
      <c r="DI211" s="69" t="str">
        <f>INDEX(Sheet3!$E$78:$E$1130,MATCH(A211,Sheet3!$D$78:$D$1130,0))</f>
        <v>skill_icons.ps_rage_hammer</v>
      </c>
      <c r="DJ211" s="69" t="str">
        <f t="shared" ref="DJ211:DJ258" si="43">IFERROR(DI211,F211)</f>
        <v>skill_icons.ps_rage_hammer</v>
      </c>
      <c r="DK211" s="69" t="s">
        <v>816</v>
      </c>
      <c r="DL211" s="93" t="str">
        <f>DM211&amp;DN211&amp;DQ211</f>
        <v>发出疯狂的一击，对目标造成[ui.cs_orange:203*1.3]的物理伤害。</v>
      </c>
      <c r="DM211" s="90" t="s">
        <v>817</v>
      </c>
      <c r="DN211" s="69" t="str">
        <f>"造成["&amp;INDEX(Sheet5!$L$2:$L$11,MATCH(BL211,Sheet5!$J$2:$J$11,0))&amp;":"&amp;BR211&amp;"*"&amp;BS211/1000&amp;"]"&amp;INDEX(Sheet5!$I$2:$I$4,MATCH(BR211,Sheet5!$H$2:$H$4,0))&amp;"的"&amp;INDEX(Sheet5!$K$2:$K$11,MATCH(BL211,Sheet5!$J$2:$J$11,0))</f>
        <v>造成[ui.cs_orange:203*1.3]的物理伤害。</v>
      </c>
      <c r="DO211" s="69" t="e">
        <f>"造成["&amp;INDEX(Sheet5!$L$2:$L$11,MATCH(BY211,Sheet5!$J$2:$J$11,0))&amp;":"&amp;CE211&amp;"*"&amp;CF211/1000&amp;"]"&amp;INDEX(Sheet5!$I$2:$I$4,MATCH(CE211,Sheet5!$H$2:$H$4,0))&amp;"的"&amp;INDEX(Sheet5!$K$2:$K$11,MATCH(BY211,Sheet5!$J$2:$J$11,0))</f>
        <v>#N/A</v>
      </c>
      <c r="DP211" s="69"/>
      <c r="DQ211" s="69"/>
      <c r="DR211" s="69" t="e">
        <f t="shared" si="37"/>
        <v>#N/A</v>
      </c>
      <c r="DS211" s="90">
        <f>MATCH(A211,Sheet5!D:D,0)</f>
        <v>214</v>
      </c>
      <c r="DT211" s="94" t="e">
        <f>MATCH(A211,Sheet5!F:F,0)</f>
        <v>#N/A</v>
      </c>
      <c r="DU211" s="69" t="e">
        <f>"["&amp;INDEX(Sheet5!$L$2:$L$11,MATCH(CD211,Sheet5!$J$2:$J$11,0))&amp;":"&amp;CJ211&amp;"*"&amp;CK211/1000&amp;"]"&amp;INDEX(Sheet5!$I$2:$I$4,MATCH(CJ211,Sheet5!$H$2:$H$4,0))</f>
        <v>#N/A</v>
      </c>
      <c r="DV211" s="69">
        <v>0</v>
      </c>
      <c r="DW211" s="69">
        <v>0</v>
      </c>
      <c r="DX211" s="69">
        <v>0</v>
      </c>
      <c r="DY211" s="69">
        <v>0</v>
      </c>
    </row>
    <row r="212" spans="1:129" ht="28.5">
      <c r="A212" s="69">
        <v>30033</v>
      </c>
      <c r="B212" s="117">
        <v>0</v>
      </c>
      <c r="C212" s="69">
        <v>1</v>
      </c>
      <c r="D212" s="78" t="s">
        <v>818</v>
      </c>
      <c r="E212" s="78" t="s">
        <v>819</v>
      </c>
      <c r="F212" s="69" t="s">
        <v>820</v>
      </c>
      <c r="G212" s="69">
        <v>1</v>
      </c>
      <c r="H212" s="69" t="s">
        <v>321</v>
      </c>
      <c r="I212" s="69">
        <v>80</v>
      </c>
      <c r="J212" s="69">
        <v>333</v>
      </c>
      <c r="K212" s="69">
        <v>5000</v>
      </c>
      <c r="M212" s="69">
        <v>90</v>
      </c>
      <c r="O212" s="69">
        <v>0</v>
      </c>
      <c r="P212" s="69">
        <v>22</v>
      </c>
      <c r="Q212" s="69">
        <v>0</v>
      </c>
      <c r="R212" s="69">
        <f t="shared" ref="R212" si="44">IF(S212&gt;0,2,1)</f>
        <v>1</v>
      </c>
      <c r="S212" s="69">
        <v>0</v>
      </c>
      <c r="T212" s="69">
        <v>0</v>
      </c>
      <c r="U212" s="69">
        <v>0</v>
      </c>
      <c r="V212" s="69">
        <v>0</v>
      </c>
      <c r="W212" s="69">
        <v>0</v>
      </c>
      <c r="X212" s="69">
        <v>0</v>
      </c>
      <c r="Y212" s="69">
        <v>0</v>
      </c>
      <c r="Z212" s="69">
        <v>10000</v>
      </c>
      <c r="AA212" s="69">
        <v>2</v>
      </c>
      <c r="AB212" s="69">
        <v>63</v>
      </c>
      <c r="AC212" s="69">
        <v>0</v>
      </c>
      <c r="AD212" s="69">
        <v>0</v>
      </c>
      <c r="AE212" s="69">
        <v>0</v>
      </c>
      <c r="AF212" s="69">
        <v>4</v>
      </c>
      <c r="AG212" s="69">
        <v>0</v>
      </c>
      <c r="AH212" s="69">
        <v>10.5</v>
      </c>
      <c r="AI212" s="69">
        <v>0</v>
      </c>
      <c r="AJ212" s="69">
        <v>0</v>
      </c>
      <c r="AK212" s="69">
        <v>0</v>
      </c>
      <c r="AL212" s="69">
        <v>0</v>
      </c>
      <c r="AM212" s="69">
        <v>1</v>
      </c>
      <c r="AN212" s="69">
        <v>1</v>
      </c>
      <c r="AO212" s="69">
        <v>1</v>
      </c>
      <c r="AP212" s="69">
        <v>0</v>
      </c>
      <c r="AQ212" s="84">
        <v>0</v>
      </c>
      <c r="AR212" s="69">
        <v>0</v>
      </c>
      <c r="AS212" s="69">
        <v>0</v>
      </c>
      <c r="AT212" s="69">
        <v>0</v>
      </c>
      <c r="AU212" s="69" t="s">
        <v>821</v>
      </c>
      <c r="AV212" s="69">
        <v>0</v>
      </c>
      <c r="AW212" s="69">
        <v>0</v>
      </c>
      <c r="AX212" s="69">
        <v>0</v>
      </c>
      <c r="AY212" s="69">
        <v>0</v>
      </c>
      <c r="AZ212" s="69">
        <v>0</v>
      </c>
      <c r="BA212" s="69">
        <v>0</v>
      </c>
      <c r="BB212" s="69">
        <v>0</v>
      </c>
      <c r="BC212" s="69">
        <v>0</v>
      </c>
      <c r="BD212" s="69">
        <v>0</v>
      </c>
      <c r="BE212" s="69">
        <v>0</v>
      </c>
      <c r="BF212" s="69">
        <v>0</v>
      </c>
      <c r="BG212" s="69">
        <v>0</v>
      </c>
      <c r="BH212" s="69">
        <v>0</v>
      </c>
      <c r="BI212" s="69" t="s">
        <v>822</v>
      </c>
      <c r="BK212" s="69">
        <v>3</v>
      </c>
      <c r="BL212" s="69">
        <v>16</v>
      </c>
      <c r="BM212" s="69">
        <v>2</v>
      </c>
      <c r="BN212" s="69">
        <v>63</v>
      </c>
      <c r="BO212" s="89">
        <v>0</v>
      </c>
      <c r="BP212" s="69">
        <v>2</v>
      </c>
      <c r="BQ212" s="69">
        <v>1</v>
      </c>
      <c r="BR212" s="69">
        <v>1</v>
      </c>
      <c r="BS212" s="69">
        <v>130110</v>
      </c>
      <c r="BT212" s="69">
        <v>1</v>
      </c>
      <c r="BU212" s="69">
        <v>5</v>
      </c>
      <c r="BV212" s="69">
        <v>1000</v>
      </c>
      <c r="BW212" s="69">
        <v>92</v>
      </c>
      <c r="BX212" s="69" t="s">
        <v>823</v>
      </c>
      <c r="BY212" s="69">
        <v>16</v>
      </c>
      <c r="BZ212" s="69">
        <v>2</v>
      </c>
      <c r="CA212" s="69">
        <v>63</v>
      </c>
      <c r="CB212" s="89">
        <v>0</v>
      </c>
      <c r="CC212" s="69">
        <v>1</v>
      </c>
      <c r="CD212" s="69">
        <v>1</v>
      </c>
      <c r="CE212" s="69">
        <v>1</v>
      </c>
      <c r="CF212" s="69">
        <v>130111</v>
      </c>
      <c r="CG212" s="69">
        <v>0</v>
      </c>
      <c r="CH212" s="69">
        <v>0</v>
      </c>
      <c r="CI212" s="69">
        <v>1000</v>
      </c>
      <c r="CJ212" s="69">
        <v>0</v>
      </c>
      <c r="CL212" s="69">
        <v>16</v>
      </c>
      <c r="CM212" s="69">
        <v>2</v>
      </c>
      <c r="CN212" s="69">
        <v>63</v>
      </c>
      <c r="CO212" s="89">
        <v>0</v>
      </c>
      <c r="CP212" s="69">
        <v>1</v>
      </c>
      <c r="CQ212" s="69">
        <v>1</v>
      </c>
      <c r="CR212" s="69">
        <v>1</v>
      </c>
      <c r="CS212" s="69">
        <v>130112</v>
      </c>
      <c r="CT212" s="69">
        <v>0</v>
      </c>
      <c r="CU212" s="69">
        <v>0</v>
      </c>
      <c r="CV212" s="69">
        <v>1000</v>
      </c>
      <c r="CW212" s="69">
        <v>0</v>
      </c>
      <c r="CZ212" s="69">
        <v>0</v>
      </c>
      <c r="DA212" s="69">
        <v>0</v>
      </c>
      <c r="DB212" s="69">
        <v>100</v>
      </c>
      <c r="DC212" s="69">
        <v>0</v>
      </c>
      <c r="DD212" s="69">
        <v>0</v>
      </c>
      <c r="DE212" s="69">
        <v>0</v>
      </c>
      <c r="DF212" s="69">
        <v>0</v>
      </c>
      <c r="DG212" s="69">
        <v>1</v>
      </c>
      <c r="DI212" s="69" t="e">
        <f>INDEX(Sheet3!$E$78:$E$1130,MATCH(A212,Sheet3!$D$78:$D$1130,0))</f>
        <v>#N/A</v>
      </c>
      <c r="DJ212" s="69" t="str">
        <f t="shared" si="43"/>
        <v>skill_icons.ps_pitching_seal_skill_01</v>
      </c>
      <c r="DK212" s="69" t="s">
        <v>824</v>
      </c>
      <c r="DL212" s="69"/>
      <c r="DM212" s="73" t="s">
        <v>825</v>
      </c>
      <c r="DN212" s="69" t="e">
        <f>"造成["&amp;INDEX(Sheet5!$L$2:$L$11,MATCH(BL212,Sheet5!$J$2:$J$11,0))&amp;":"&amp;BR212&amp;"*"&amp;BS212/1000&amp;"]"&amp;INDEX(Sheet5!$I$2:$I$4,MATCH(BR212,Sheet5!$H$2:$H$4,0))&amp;"的"&amp;INDEX(Sheet5!$K$2:$K$11,MATCH(BL212,Sheet5!$J$2:$J$11,0))</f>
        <v>#N/A</v>
      </c>
      <c r="DO212" s="77"/>
      <c r="DP212" s="77"/>
      <c r="DQ212" s="77"/>
      <c r="DR212" s="69" t="e">
        <f t="shared" si="37"/>
        <v>#N/A</v>
      </c>
      <c r="DS212" s="90" t="e">
        <f>MATCH(A212,Sheet5!D:D,0)</f>
        <v>#N/A</v>
      </c>
      <c r="DT212" s="94" t="e">
        <f>MATCH(A212,Sheet5!F:F,0)</f>
        <v>#N/A</v>
      </c>
      <c r="DU212" s="69">
        <v>0</v>
      </c>
      <c r="DV212" s="69">
        <v>0</v>
      </c>
      <c r="DW212" s="69">
        <v>0</v>
      </c>
      <c r="DX212" s="69">
        <v>0</v>
      </c>
      <c r="DY212" s="69">
        <v>0</v>
      </c>
    </row>
    <row r="213" spans="1:129" ht="14.25">
      <c r="A213" s="69">
        <v>130110</v>
      </c>
      <c r="B213" s="69">
        <v>11001</v>
      </c>
      <c r="C213" s="69">
        <v>1</v>
      </c>
      <c r="D213" s="78" t="s">
        <v>818</v>
      </c>
      <c r="E213" s="78"/>
      <c r="G213" s="69">
        <v>1</v>
      </c>
      <c r="H213" s="69" t="s">
        <v>321</v>
      </c>
      <c r="I213" s="69">
        <v>250</v>
      </c>
      <c r="J213" s="69">
        <v>300</v>
      </c>
      <c r="K213" s="69">
        <v>2000</v>
      </c>
      <c r="M213" s="69">
        <v>0</v>
      </c>
      <c r="N213" s="69" t="s">
        <v>826</v>
      </c>
      <c r="O213" s="69">
        <v>0</v>
      </c>
      <c r="P213" s="69">
        <v>33</v>
      </c>
      <c r="Q213" s="69">
        <v>0</v>
      </c>
      <c r="R213" s="69">
        <f t="shared" ref="R213" si="45">IF(S213&gt;0,2,1)</f>
        <v>1</v>
      </c>
      <c r="S213" s="69">
        <v>0</v>
      </c>
      <c r="T213" s="69">
        <v>0</v>
      </c>
      <c r="U213" s="69">
        <v>0</v>
      </c>
      <c r="V213" s="69">
        <v>0</v>
      </c>
      <c r="W213" s="69">
        <v>0</v>
      </c>
      <c r="X213" s="69">
        <v>0</v>
      </c>
      <c r="Y213" s="69">
        <v>0</v>
      </c>
      <c r="Z213" s="69">
        <v>0</v>
      </c>
      <c r="AA213" s="69">
        <v>2</v>
      </c>
      <c r="AB213" s="69">
        <v>31</v>
      </c>
      <c r="AC213" s="69">
        <v>0</v>
      </c>
      <c r="AD213" s="69">
        <v>0</v>
      </c>
      <c r="AE213" s="69">
        <v>0</v>
      </c>
      <c r="AF213" s="69">
        <v>257</v>
      </c>
      <c r="AG213" s="69">
        <v>0</v>
      </c>
      <c r="AH213" s="69">
        <v>8</v>
      </c>
      <c r="AI213" s="69">
        <v>124</v>
      </c>
      <c r="AJ213" s="69">
        <v>0</v>
      </c>
      <c r="AK213" s="69">
        <v>-0.42</v>
      </c>
      <c r="AL213" s="69">
        <v>1.82</v>
      </c>
      <c r="AM213" s="69">
        <v>1</v>
      </c>
      <c r="AN213" s="69">
        <v>1</v>
      </c>
      <c r="AO213" s="69">
        <v>1</v>
      </c>
      <c r="AP213" s="69">
        <v>0.5</v>
      </c>
      <c r="AQ213" s="84">
        <v>2</v>
      </c>
      <c r="AR213" s="69">
        <v>4</v>
      </c>
      <c r="AS213" s="69">
        <v>0</v>
      </c>
      <c r="AT213" s="69">
        <v>0</v>
      </c>
      <c r="AU213" s="69" t="s">
        <v>821</v>
      </c>
      <c r="AV213" s="69">
        <v>0</v>
      </c>
      <c r="AW213" s="69">
        <v>0</v>
      </c>
      <c r="AX213" s="69">
        <v>0</v>
      </c>
      <c r="AY213" s="69">
        <v>0</v>
      </c>
      <c r="AZ213" s="69">
        <v>0</v>
      </c>
      <c r="BA213" s="69">
        <v>0</v>
      </c>
      <c r="BB213" s="69">
        <v>0</v>
      </c>
      <c r="BC213" s="69">
        <v>0</v>
      </c>
      <c r="BD213" s="69">
        <v>0</v>
      </c>
      <c r="BE213" s="69">
        <v>0</v>
      </c>
      <c r="BF213" s="69">
        <v>0</v>
      </c>
      <c r="BG213" s="69">
        <v>0</v>
      </c>
      <c r="BH213" s="69">
        <v>0</v>
      </c>
      <c r="BI213" s="69" t="s">
        <v>827</v>
      </c>
      <c r="BK213" s="69">
        <v>3</v>
      </c>
      <c r="BL213" s="69">
        <v>2</v>
      </c>
      <c r="BM213" s="69">
        <v>2</v>
      </c>
      <c r="BN213" s="69">
        <v>31</v>
      </c>
      <c r="BO213" s="89">
        <v>0</v>
      </c>
      <c r="BP213" s="69">
        <v>3</v>
      </c>
      <c r="BQ213" s="69">
        <v>10</v>
      </c>
      <c r="BR213" s="69">
        <v>203</v>
      </c>
      <c r="BS213" s="69">
        <v>1000</v>
      </c>
      <c r="BT213" s="69">
        <v>0</v>
      </c>
      <c r="BU213" s="69">
        <v>0</v>
      </c>
      <c r="BV213" s="69">
        <v>1000</v>
      </c>
      <c r="BW213" s="69">
        <v>20</v>
      </c>
      <c r="BX213" s="69" t="s">
        <v>823</v>
      </c>
      <c r="BY213" s="69">
        <v>0</v>
      </c>
      <c r="BZ213" s="69">
        <v>0</v>
      </c>
      <c r="CA213" s="69">
        <v>31</v>
      </c>
      <c r="CB213" s="89">
        <v>0</v>
      </c>
      <c r="CC213" s="69">
        <v>0</v>
      </c>
      <c r="CD213" s="69">
        <v>0</v>
      </c>
      <c r="CE213" s="69">
        <v>0</v>
      </c>
      <c r="CF213" s="69">
        <v>0</v>
      </c>
      <c r="CG213" s="69">
        <v>0</v>
      </c>
      <c r="CH213" s="69">
        <v>0</v>
      </c>
      <c r="CI213" s="69">
        <v>0</v>
      </c>
      <c r="CJ213" s="69">
        <v>0</v>
      </c>
      <c r="CL213" s="69">
        <v>0</v>
      </c>
      <c r="CM213" s="69">
        <v>0</v>
      </c>
      <c r="CN213" s="69">
        <v>0</v>
      </c>
      <c r="CO213" s="89" t="s">
        <v>313</v>
      </c>
      <c r="CP213" s="69">
        <v>0</v>
      </c>
      <c r="CQ213" s="69">
        <v>0</v>
      </c>
      <c r="CR213" s="69">
        <v>0</v>
      </c>
      <c r="CS213" s="69">
        <v>0</v>
      </c>
      <c r="CT213" s="69">
        <v>0</v>
      </c>
      <c r="CU213" s="69">
        <v>0</v>
      </c>
      <c r="CV213" s="69">
        <v>0</v>
      </c>
      <c r="CW213" s="69">
        <v>0</v>
      </c>
      <c r="CZ213" s="69">
        <v>0</v>
      </c>
      <c r="DA213" s="69">
        <v>0</v>
      </c>
      <c r="DB213" s="69">
        <v>0</v>
      </c>
      <c r="DC213" s="69">
        <v>0</v>
      </c>
      <c r="DD213" s="69">
        <v>0</v>
      </c>
      <c r="DE213" s="69">
        <v>0</v>
      </c>
      <c r="DF213" s="69">
        <v>0</v>
      </c>
      <c r="DG213" s="69">
        <v>1</v>
      </c>
      <c r="DI213" s="69" t="e">
        <f>INDEX(Sheet3!$E$78:$E$1130,MATCH(A213,Sheet3!$D$78:$D$1130,0))</f>
        <v>#N/A</v>
      </c>
      <c r="DJ213" s="69">
        <f t="shared" ref="DJ213" si="46">IFERROR(DI213,F213)</f>
        <v>0</v>
      </c>
      <c r="DK213" s="69" t="s">
        <v>824</v>
      </c>
      <c r="DL213" s="69"/>
      <c r="DM213" s="80" t="s">
        <v>828</v>
      </c>
      <c r="DN213" s="69" t="str">
        <f>"造成["&amp;INDEX(Sheet5!$L$2:$L$11,MATCH(BL213,Sheet5!$J$2:$J$11,0))&amp;":"&amp;BR213&amp;"*"&amp;BS213/1000&amp;"]"&amp;INDEX(Sheet5!$I$2:$I$4,MATCH(BR213,Sheet5!$H$2:$H$4,0))&amp;"的"&amp;INDEX(Sheet5!$K$2:$K$11,MATCH(BL213,Sheet5!$J$2:$J$11,0))</f>
        <v>造成[ui.cs_orange:203*1]的物理伤害。</v>
      </c>
      <c r="DO213" s="107"/>
      <c r="DP213" s="107"/>
      <c r="DQ213" s="107"/>
      <c r="DR213" s="69" t="e">
        <f t="shared" si="37"/>
        <v>#N/A</v>
      </c>
      <c r="DS213" s="90" t="e">
        <f>MATCH(A213,Sheet5!D:D,0)</f>
        <v>#N/A</v>
      </c>
      <c r="DT213" s="94" t="e">
        <f>MATCH(A213,Sheet5!F:F,0)</f>
        <v>#N/A</v>
      </c>
      <c r="DU213" s="69">
        <v>0</v>
      </c>
      <c r="DV213" s="69">
        <v>0</v>
      </c>
      <c r="DW213" s="69">
        <v>0</v>
      </c>
      <c r="DX213" s="69">
        <v>0</v>
      </c>
      <c r="DY213" s="69">
        <v>0</v>
      </c>
    </row>
    <row r="214" spans="1:129" ht="14.25">
      <c r="A214" s="69">
        <v>130111</v>
      </c>
      <c r="B214" s="69">
        <v>0</v>
      </c>
      <c r="C214" s="69">
        <v>1</v>
      </c>
      <c r="D214" s="78" t="s">
        <v>818</v>
      </c>
      <c r="E214" s="78"/>
      <c r="G214" s="69">
        <v>1</v>
      </c>
      <c r="H214" s="69" t="s">
        <v>321</v>
      </c>
      <c r="I214" s="69">
        <v>260</v>
      </c>
      <c r="J214" s="69">
        <v>540</v>
      </c>
      <c r="K214" s="69">
        <v>2000</v>
      </c>
      <c r="M214" s="69">
        <v>0</v>
      </c>
      <c r="N214" s="69" t="s">
        <v>826</v>
      </c>
      <c r="O214" s="69">
        <v>0</v>
      </c>
      <c r="P214" s="69">
        <v>33</v>
      </c>
      <c r="Q214" s="69">
        <v>0</v>
      </c>
      <c r="R214" s="69">
        <f t="shared" ref="R214" si="47">IF(S214&gt;0,2,1)</f>
        <v>1</v>
      </c>
      <c r="S214" s="69">
        <v>0</v>
      </c>
      <c r="T214" s="69">
        <v>0</v>
      </c>
      <c r="U214" s="69">
        <v>0</v>
      </c>
      <c r="V214" s="69">
        <v>0</v>
      </c>
      <c r="W214" s="69">
        <v>0</v>
      </c>
      <c r="X214" s="69">
        <v>0</v>
      </c>
      <c r="Y214" s="69">
        <v>0</v>
      </c>
      <c r="Z214" s="69">
        <v>0</v>
      </c>
      <c r="AA214" s="69">
        <v>2</v>
      </c>
      <c r="AB214" s="69">
        <v>31</v>
      </c>
      <c r="AC214" s="69">
        <v>0</v>
      </c>
      <c r="AD214" s="69">
        <v>0</v>
      </c>
      <c r="AE214" s="69">
        <v>0</v>
      </c>
      <c r="AF214" s="69">
        <v>257</v>
      </c>
      <c r="AG214" s="69">
        <v>0</v>
      </c>
      <c r="AH214" s="69">
        <v>8</v>
      </c>
      <c r="AI214" s="69">
        <v>124</v>
      </c>
      <c r="AJ214" s="69">
        <v>0</v>
      </c>
      <c r="AK214" s="69">
        <v>-0.42</v>
      </c>
      <c r="AL214" s="69">
        <v>1.82</v>
      </c>
      <c r="AM214" s="69">
        <v>1</v>
      </c>
      <c r="AN214" s="69">
        <v>1</v>
      </c>
      <c r="AO214" s="69">
        <v>1</v>
      </c>
      <c r="AP214" s="69">
        <v>0.5</v>
      </c>
      <c r="AQ214" s="84">
        <v>2</v>
      </c>
      <c r="AR214" s="69">
        <v>4</v>
      </c>
      <c r="AS214" s="69">
        <v>0</v>
      </c>
      <c r="AT214" s="69">
        <v>0</v>
      </c>
      <c r="AU214" s="69" t="s">
        <v>821</v>
      </c>
      <c r="AV214" s="69">
        <v>0</v>
      </c>
      <c r="AW214" s="69">
        <v>0</v>
      </c>
      <c r="AX214" s="69">
        <v>0</v>
      </c>
      <c r="AY214" s="69">
        <v>0</v>
      </c>
      <c r="AZ214" s="69">
        <v>0</v>
      </c>
      <c r="BA214" s="69">
        <v>0</v>
      </c>
      <c r="BB214" s="69">
        <v>0</v>
      </c>
      <c r="BC214" s="69">
        <v>0</v>
      </c>
      <c r="BD214" s="69">
        <v>0</v>
      </c>
      <c r="BE214" s="69">
        <v>0</v>
      </c>
      <c r="BF214" s="69">
        <v>0</v>
      </c>
      <c r="BG214" s="69">
        <v>0</v>
      </c>
      <c r="BH214" s="69">
        <v>0</v>
      </c>
      <c r="BI214" s="69" t="s">
        <v>827</v>
      </c>
      <c r="BK214" s="69">
        <v>3</v>
      </c>
      <c r="BL214" s="69">
        <v>2</v>
      </c>
      <c r="BM214" s="69">
        <v>2</v>
      </c>
      <c r="BN214" s="69">
        <v>31</v>
      </c>
      <c r="BO214" s="89">
        <v>0</v>
      </c>
      <c r="BP214" s="69">
        <v>3</v>
      </c>
      <c r="BQ214" s="69">
        <v>10</v>
      </c>
      <c r="BR214" s="69">
        <v>203</v>
      </c>
      <c r="BS214" s="69">
        <v>1000</v>
      </c>
      <c r="BT214" s="69">
        <v>0</v>
      </c>
      <c r="BU214" s="69">
        <v>0</v>
      </c>
      <c r="BV214" s="69">
        <v>1000</v>
      </c>
      <c r="BW214" s="69">
        <v>20</v>
      </c>
      <c r="BX214" s="69" t="s">
        <v>823</v>
      </c>
      <c r="BY214" s="69">
        <v>0</v>
      </c>
      <c r="BZ214" s="69">
        <v>0</v>
      </c>
      <c r="CA214" s="69">
        <v>31</v>
      </c>
      <c r="CB214" s="89">
        <v>0</v>
      </c>
      <c r="CC214" s="69">
        <v>0</v>
      </c>
      <c r="CD214" s="69">
        <v>0</v>
      </c>
      <c r="CE214" s="69">
        <v>0</v>
      </c>
      <c r="CF214" s="69">
        <v>0</v>
      </c>
      <c r="CG214" s="69">
        <v>0</v>
      </c>
      <c r="CH214" s="69">
        <v>0</v>
      </c>
      <c r="CI214" s="69">
        <v>0</v>
      </c>
      <c r="CJ214" s="69">
        <v>0</v>
      </c>
      <c r="CL214" s="69">
        <v>0</v>
      </c>
      <c r="CM214" s="69">
        <v>0</v>
      </c>
      <c r="CN214" s="69">
        <v>0</v>
      </c>
      <c r="CO214" s="89" t="s">
        <v>313</v>
      </c>
      <c r="CP214" s="69">
        <v>0</v>
      </c>
      <c r="CQ214" s="69">
        <v>0</v>
      </c>
      <c r="CR214" s="69">
        <v>0</v>
      </c>
      <c r="CS214" s="69">
        <v>0</v>
      </c>
      <c r="CT214" s="69">
        <v>0</v>
      </c>
      <c r="CU214" s="69">
        <v>0</v>
      </c>
      <c r="CV214" s="69">
        <v>0</v>
      </c>
      <c r="CW214" s="69">
        <v>0</v>
      </c>
      <c r="CZ214" s="69">
        <v>0</v>
      </c>
      <c r="DA214" s="69">
        <v>0</v>
      </c>
      <c r="DB214" s="69">
        <v>0</v>
      </c>
      <c r="DC214" s="69">
        <v>0</v>
      </c>
      <c r="DD214" s="69">
        <v>0</v>
      </c>
      <c r="DE214" s="69">
        <v>0</v>
      </c>
      <c r="DF214" s="69">
        <v>0</v>
      </c>
      <c r="DG214" s="69">
        <v>1</v>
      </c>
      <c r="DI214" s="69" t="e">
        <f>INDEX(Sheet3!$E$78:$E$1130,MATCH(A214,Sheet3!$D$78:$D$1130,0))</f>
        <v>#N/A</v>
      </c>
      <c r="DJ214" s="69">
        <f t="shared" ref="DJ214" si="48">IFERROR(DI214,F214)</f>
        <v>0</v>
      </c>
      <c r="DK214" s="69" t="s">
        <v>824</v>
      </c>
      <c r="DL214" s="69"/>
      <c r="DM214" s="80" t="s">
        <v>829</v>
      </c>
      <c r="DN214" s="69" t="str">
        <f>"造成["&amp;INDEX(Sheet5!$L$2:$L$11,MATCH(BL214,Sheet5!$J$2:$J$11,0))&amp;":"&amp;BR214&amp;"*"&amp;BS214/1000&amp;"]"&amp;INDEX(Sheet5!$I$2:$I$4,MATCH(BR214,Sheet5!$H$2:$H$4,0))&amp;"的"&amp;INDEX(Sheet5!$K$2:$K$11,MATCH(BL214,Sheet5!$J$2:$J$11,0))</f>
        <v>造成[ui.cs_orange:203*1]的物理伤害。</v>
      </c>
      <c r="DO214" s="107"/>
      <c r="DP214" s="107"/>
      <c r="DQ214" s="107"/>
      <c r="DR214" s="69" t="e">
        <f t="shared" si="37"/>
        <v>#N/A</v>
      </c>
      <c r="DS214" s="90" t="e">
        <f>MATCH(A214,Sheet5!D:D,0)</f>
        <v>#N/A</v>
      </c>
      <c r="DT214" s="94" t="e">
        <f>MATCH(A214,Sheet5!F:F,0)</f>
        <v>#N/A</v>
      </c>
      <c r="DU214" s="69">
        <v>0</v>
      </c>
      <c r="DV214" s="69">
        <v>0</v>
      </c>
      <c r="DW214" s="69">
        <v>0</v>
      </c>
      <c r="DX214" s="69">
        <v>0</v>
      </c>
      <c r="DY214" s="69">
        <v>0</v>
      </c>
    </row>
    <row r="215" spans="1:129" ht="14.25">
      <c r="A215" s="69">
        <v>130112</v>
      </c>
      <c r="B215" s="69">
        <v>0</v>
      </c>
      <c r="C215" s="69">
        <v>1</v>
      </c>
      <c r="D215" s="78" t="s">
        <v>818</v>
      </c>
      <c r="E215" s="78"/>
      <c r="G215" s="69">
        <v>1</v>
      </c>
      <c r="H215" s="69" t="s">
        <v>321</v>
      </c>
      <c r="I215" s="69">
        <v>960</v>
      </c>
      <c r="J215" s="69">
        <v>1380</v>
      </c>
      <c r="K215" s="69">
        <v>2000</v>
      </c>
      <c r="M215" s="69">
        <v>0</v>
      </c>
      <c r="N215" s="69" t="s">
        <v>826</v>
      </c>
      <c r="O215" s="69">
        <v>0</v>
      </c>
      <c r="P215" s="69">
        <v>33</v>
      </c>
      <c r="Q215" s="69">
        <v>0</v>
      </c>
      <c r="R215" s="69">
        <f t="shared" ref="R215" si="49">IF(S215&gt;0,2,1)</f>
        <v>1</v>
      </c>
      <c r="S215" s="69">
        <v>0</v>
      </c>
      <c r="T215" s="69">
        <v>0</v>
      </c>
      <c r="U215" s="69">
        <v>0</v>
      </c>
      <c r="V215" s="69">
        <v>0</v>
      </c>
      <c r="W215" s="69">
        <v>0</v>
      </c>
      <c r="X215" s="69">
        <v>0</v>
      </c>
      <c r="Y215" s="69">
        <v>0</v>
      </c>
      <c r="Z215" s="69">
        <v>0</v>
      </c>
      <c r="AA215" s="69">
        <v>2</v>
      </c>
      <c r="AB215" s="69">
        <v>31</v>
      </c>
      <c r="AC215" s="69">
        <v>0</v>
      </c>
      <c r="AD215" s="69">
        <v>0</v>
      </c>
      <c r="AE215" s="69">
        <v>0</v>
      </c>
      <c r="AF215" s="69">
        <v>257</v>
      </c>
      <c r="AG215" s="69">
        <v>0</v>
      </c>
      <c r="AH215" s="69">
        <v>8</v>
      </c>
      <c r="AI215" s="69">
        <v>124</v>
      </c>
      <c r="AJ215" s="69">
        <v>0</v>
      </c>
      <c r="AK215" s="69">
        <v>-0.42</v>
      </c>
      <c r="AL215" s="69">
        <v>1.82</v>
      </c>
      <c r="AM215" s="69">
        <v>1</v>
      </c>
      <c r="AN215" s="69">
        <v>1</v>
      </c>
      <c r="AO215" s="69">
        <v>1</v>
      </c>
      <c r="AP215" s="69">
        <v>0.5</v>
      </c>
      <c r="AQ215" s="84">
        <v>2</v>
      </c>
      <c r="AR215" s="69">
        <v>4</v>
      </c>
      <c r="AS215" s="69">
        <v>0</v>
      </c>
      <c r="AT215" s="69">
        <v>0</v>
      </c>
      <c r="AU215" s="69" t="s">
        <v>821</v>
      </c>
      <c r="AV215" s="69">
        <v>0</v>
      </c>
      <c r="AW215" s="69">
        <v>0</v>
      </c>
      <c r="AX215" s="69">
        <v>0</v>
      </c>
      <c r="AY215" s="69">
        <v>0</v>
      </c>
      <c r="AZ215" s="69">
        <v>0</v>
      </c>
      <c r="BA215" s="69">
        <v>0</v>
      </c>
      <c r="BB215" s="69">
        <v>0</v>
      </c>
      <c r="BC215" s="69">
        <v>0</v>
      </c>
      <c r="BD215" s="69">
        <v>0</v>
      </c>
      <c r="BE215" s="69">
        <v>0</v>
      </c>
      <c r="BF215" s="69">
        <v>0</v>
      </c>
      <c r="BG215" s="69">
        <v>0</v>
      </c>
      <c r="BH215" s="69">
        <v>0</v>
      </c>
      <c r="BI215" s="69" t="s">
        <v>827</v>
      </c>
      <c r="BK215" s="69">
        <v>3</v>
      </c>
      <c r="BL215" s="69">
        <v>2</v>
      </c>
      <c r="BM215" s="69">
        <v>2</v>
      </c>
      <c r="BN215" s="69">
        <v>31</v>
      </c>
      <c r="BO215" s="89">
        <v>0</v>
      </c>
      <c r="BP215" s="69">
        <v>3</v>
      </c>
      <c r="BQ215" s="69">
        <v>10</v>
      </c>
      <c r="BR215" s="69">
        <v>203</v>
      </c>
      <c r="BS215" s="69">
        <v>1000</v>
      </c>
      <c r="BT215" s="69">
        <v>0</v>
      </c>
      <c r="BU215" s="69">
        <v>0</v>
      </c>
      <c r="BV215" s="69">
        <v>1000</v>
      </c>
      <c r="BW215" s="69">
        <v>20</v>
      </c>
      <c r="BX215" s="69" t="s">
        <v>823</v>
      </c>
      <c r="BY215" s="69">
        <v>0</v>
      </c>
      <c r="BZ215" s="69">
        <v>0</v>
      </c>
      <c r="CA215" s="69">
        <v>31</v>
      </c>
      <c r="CB215" s="89">
        <v>0</v>
      </c>
      <c r="CC215" s="69">
        <v>0</v>
      </c>
      <c r="CD215" s="69">
        <v>0</v>
      </c>
      <c r="CE215" s="69">
        <v>0</v>
      </c>
      <c r="CF215" s="69">
        <v>0</v>
      </c>
      <c r="CG215" s="69">
        <v>0</v>
      </c>
      <c r="CH215" s="69">
        <v>0</v>
      </c>
      <c r="CI215" s="69">
        <v>0</v>
      </c>
      <c r="CJ215" s="69">
        <v>0</v>
      </c>
      <c r="CL215" s="69">
        <v>0</v>
      </c>
      <c r="CM215" s="69">
        <v>0</v>
      </c>
      <c r="CN215" s="69">
        <v>0</v>
      </c>
      <c r="CO215" s="89" t="s">
        <v>313</v>
      </c>
      <c r="CP215" s="69">
        <v>0</v>
      </c>
      <c r="CQ215" s="69">
        <v>0</v>
      </c>
      <c r="CR215" s="69">
        <v>0</v>
      </c>
      <c r="CS215" s="69">
        <v>0</v>
      </c>
      <c r="CT215" s="69">
        <v>0</v>
      </c>
      <c r="CU215" s="69">
        <v>0</v>
      </c>
      <c r="CV215" s="69">
        <v>0</v>
      </c>
      <c r="CW215" s="69">
        <v>0</v>
      </c>
      <c r="CZ215" s="69">
        <v>0</v>
      </c>
      <c r="DA215" s="69">
        <v>0</v>
      </c>
      <c r="DB215" s="69">
        <v>0</v>
      </c>
      <c r="DC215" s="69">
        <v>0</v>
      </c>
      <c r="DD215" s="69">
        <v>0</v>
      </c>
      <c r="DE215" s="69">
        <v>0</v>
      </c>
      <c r="DF215" s="69">
        <v>0</v>
      </c>
      <c r="DG215" s="69">
        <v>1</v>
      </c>
      <c r="DI215" s="69" t="e">
        <f>INDEX(Sheet3!$E$78:$E$1130,MATCH(A215,Sheet3!$D$78:$D$1130,0))</f>
        <v>#N/A</v>
      </c>
      <c r="DJ215" s="69">
        <f t="shared" ref="DJ215" si="50">IFERROR(DI215,F215)</f>
        <v>0</v>
      </c>
      <c r="DK215" s="69" t="s">
        <v>824</v>
      </c>
      <c r="DL215" s="69"/>
      <c r="DM215" s="80" t="s">
        <v>829</v>
      </c>
      <c r="DN215" s="69" t="str">
        <f>"造成["&amp;INDEX(Sheet5!$L$2:$L$11,MATCH(BL215,Sheet5!$J$2:$J$11,0))&amp;":"&amp;BR215&amp;"*"&amp;BS215/1000&amp;"]"&amp;INDEX(Sheet5!$I$2:$I$4,MATCH(BR215,Sheet5!$H$2:$H$4,0))&amp;"的"&amp;INDEX(Sheet5!$K$2:$K$11,MATCH(BL215,Sheet5!$J$2:$J$11,0))</f>
        <v>造成[ui.cs_orange:203*1]的物理伤害。</v>
      </c>
      <c r="DO215" s="107"/>
      <c r="DP215" s="107"/>
      <c r="DQ215" s="107"/>
      <c r="DR215" s="69" t="e">
        <f t="shared" si="37"/>
        <v>#N/A</v>
      </c>
      <c r="DS215" s="90" t="e">
        <f>MATCH(A215,Sheet5!D:D,0)</f>
        <v>#N/A</v>
      </c>
      <c r="DT215" s="94" t="e">
        <f>MATCH(A215,Sheet5!F:F,0)</f>
        <v>#N/A</v>
      </c>
      <c r="DU215" s="69">
        <v>0</v>
      </c>
      <c r="DV215" s="69">
        <v>0</v>
      </c>
      <c r="DW215" s="69">
        <v>0</v>
      </c>
      <c r="DX215" s="69">
        <v>0</v>
      </c>
      <c r="DY215" s="69">
        <v>0</v>
      </c>
    </row>
    <row r="216" spans="1:129" ht="28.5">
      <c r="A216" s="69">
        <v>30034</v>
      </c>
      <c r="B216" s="69">
        <v>2005</v>
      </c>
      <c r="C216" s="69">
        <v>1</v>
      </c>
      <c r="D216" s="78" t="s">
        <v>830</v>
      </c>
      <c r="E216" s="78" t="s">
        <v>831</v>
      </c>
      <c r="F216" s="69" t="s">
        <v>832</v>
      </c>
      <c r="G216" s="69">
        <v>1</v>
      </c>
      <c r="H216" s="69" t="s">
        <v>321</v>
      </c>
      <c r="I216" s="69">
        <v>0</v>
      </c>
      <c r="J216" s="69">
        <v>766</v>
      </c>
      <c r="K216" s="69">
        <v>3000</v>
      </c>
      <c r="M216" s="69">
        <v>88</v>
      </c>
      <c r="N216" s="69" t="s">
        <v>833</v>
      </c>
      <c r="O216" s="69">
        <v>0</v>
      </c>
      <c r="P216" s="69">
        <v>1</v>
      </c>
      <c r="Q216" s="69">
        <v>0</v>
      </c>
      <c r="R216" s="69">
        <f t="shared" ref="R216:R231" si="51">IF(S216&gt;0,2,1)</f>
        <v>1</v>
      </c>
      <c r="S216" s="69">
        <v>0</v>
      </c>
      <c r="T216" s="69">
        <v>0</v>
      </c>
      <c r="U216" s="69">
        <v>0</v>
      </c>
      <c r="V216" s="69">
        <v>0</v>
      </c>
      <c r="W216" s="69">
        <v>0</v>
      </c>
      <c r="X216" s="69">
        <v>0</v>
      </c>
      <c r="Y216" s="69">
        <v>0</v>
      </c>
      <c r="Z216" s="69">
        <v>12000</v>
      </c>
      <c r="AA216" s="69">
        <v>2</v>
      </c>
      <c r="AB216" s="69">
        <v>31</v>
      </c>
      <c r="AC216" s="69">
        <v>0</v>
      </c>
      <c r="AD216" s="69">
        <v>0</v>
      </c>
      <c r="AE216" s="69">
        <v>0</v>
      </c>
      <c r="AF216" s="69">
        <v>1</v>
      </c>
      <c r="AG216" s="69">
        <v>0</v>
      </c>
      <c r="AH216" s="69">
        <v>6</v>
      </c>
      <c r="AI216" s="69">
        <v>0</v>
      </c>
      <c r="AJ216" s="69">
        <v>0</v>
      </c>
      <c r="AK216" s="69">
        <v>0</v>
      </c>
      <c r="AL216" s="69">
        <v>0</v>
      </c>
      <c r="AM216" s="69">
        <v>1</v>
      </c>
      <c r="AN216" s="69">
        <v>1</v>
      </c>
      <c r="AO216" s="69">
        <v>0</v>
      </c>
      <c r="AP216" s="69">
        <v>0</v>
      </c>
      <c r="AQ216" s="84">
        <v>0</v>
      </c>
      <c r="AR216" s="69">
        <v>0</v>
      </c>
      <c r="AS216" s="69">
        <v>0</v>
      </c>
      <c r="AT216" s="69">
        <v>0</v>
      </c>
      <c r="AU216" s="69">
        <v>0</v>
      </c>
      <c r="AV216" s="69">
        <v>0</v>
      </c>
      <c r="AW216" s="69">
        <v>0</v>
      </c>
      <c r="AX216" s="69">
        <v>0</v>
      </c>
      <c r="AY216" s="69">
        <v>0</v>
      </c>
      <c r="AZ216" s="69">
        <v>0</v>
      </c>
      <c r="BA216" s="69">
        <v>0</v>
      </c>
      <c r="BB216" s="69">
        <v>0</v>
      </c>
      <c r="BC216" s="69">
        <v>0</v>
      </c>
      <c r="BD216" s="69">
        <v>0</v>
      </c>
      <c r="BE216" s="69">
        <v>0</v>
      </c>
      <c r="BF216" s="69">
        <v>0</v>
      </c>
      <c r="BG216" s="69">
        <v>0</v>
      </c>
      <c r="BH216" s="69">
        <v>0</v>
      </c>
      <c r="BK216" s="69">
        <v>3</v>
      </c>
      <c r="BL216" s="69">
        <v>2</v>
      </c>
      <c r="BM216" s="69">
        <v>2</v>
      </c>
      <c r="BN216" s="69">
        <v>31</v>
      </c>
      <c r="BO216" s="89">
        <v>0</v>
      </c>
      <c r="BP216" s="69">
        <v>3</v>
      </c>
      <c r="BQ216" s="69">
        <v>10</v>
      </c>
      <c r="BR216" s="69">
        <v>203</v>
      </c>
      <c r="BS216" s="69">
        <v>1600</v>
      </c>
      <c r="BT216" s="69">
        <v>0</v>
      </c>
      <c r="BU216" s="69">
        <v>0</v>
      </c>
      <c r="BV216" s="69">
        <v>1000</v>
      </c>
      <c r="BW216" s="69">
        <v>89</v>
      </c>
      <c r="BY216" s="69">
        <v>0</v>
      </c>
      <c r="BZ216" s="69">
        <v>0</v>
      </c>
      <c r="CA216" s="69">
        <v>31</v>
      </c>
      <c r="CB216" s="89">
        <v>0</v>
      </c>
      <c r="CC216" s="69">
        <v>0</v>
      </c>
      <c r="CD216" s="69">
        <v>0</v>
      </c>
      <c r="CE216" s="69">
        <v>0</v>
      </c>
      <c r="CF216" s="69">
        <v>0</v>
      </c>
      <c r="CG216" s="69">
        <v>0</v>
      </c>
      <c r="CH216" s="69">
        <v>0</v>
      </c>
      <c r="CI216" s="69">
        <v>0</v>
      </c>
      <c r="CJ216" s="69">
        <v>0</v>
      </c>
      <c r="CL216" s="69">
        <v>0</v>
      </c>
      <c r="CM216" s="69">
        <v>0</v>
      </c>
      <c r="CN216" s="69">
        <v>0</v>
      </c>
      <c r="CO216" s="89">
        <v>0</v>
      </c>
      <c r="CP216" s="69">
        <v>0</v>
      </c>
      <c r="CQ216" s="69">
        <v>0</v>
      </c>
      <c r="CR216" s="69">
        <v>0</v>
      </c>
      <c r="CS216" s="69">
        <v>0</v>
      </c>
      <c r="CT216" s="69">
        <v>0</v>
      </c>
      <c r="CU216" s="69">
        <v>0</v>
      </c>
      <c r="CV216" s="69">
        <v>0</v>
      </c>
      <c r="CW216" s="69">
        <v>0</v>
      </c>
      <c r="CZ216" s="69">
        <v>0</v>
      </c>
      <c r="DA216" s="69">
        <v>0</v>
      </c>
      <c r="DB216" s="69">
        <v>160</v>
      </c>
      <c r="DC216" s="69">
        <v>0</v>
      </c>
      <c r="DD216" s="69">
        <v>0</v>
      </c>
      <c r="DE216" s="69">
        <v>0</v>
      </c>
      <c r="DF216" s="69">
        <v>0</v>
      </c>
      <c r="DG216" s="69">
        <v>1</v>
      </c>
      <c r="DI216" s="69" t="e">
        <f>INDEX(Sheet3!$E$78:$E$1130,MATCH(A216,Sheet3!$D$78:$D$1130,0))</f>
        <v>#N/A</v>
      </c>
      <c r="DJ216" s="69" t="str">
        <f t="shared" si="43"/>
        <v>skill_icons.ps_cave_wilder_skill_01</v>
      </c>
      <c r="DK216" s="69" t="s">
        <v>834</v>
      </c>
      <c r="DL216" s="69"/>
      <c r="DM216" s="73" t="s">
        <v>835</v>
      </c>
      <c r="DN216" s="69" t="str">
        <f>"造成["&amp;INDEX(Sheet5!$L$2:$L$11,MATCH(BL216,Sheet5!$J$2:$J$11,0))&amp;":"&amp;BR216&amp;"*"&amp;BS216/1000&amp;"]"&amp;INDEX(Sheet5!$I$2:$I$4,MATCH(BR216,Sheet5!$H$2:$H$4,0))&amp;"的"&amp;INDEX(Sheet5!$K$2:$K$11,MATCH(BL216,Sheet5!$J$2:$J$11,0))</f>
        <v>造成[ui.cs_orange:203*1.6]的物理伤害。</v>
      </c>
      <c r="DO216" s="77"/>
      <c r="DP216" s="77"/>
      <c r="DQ216" s="77"/>
      <c r="DR216" s="69" t="e">
        <f t="shared" si="37"/>
        <v>#N/A</v>
      </c>
      <c r="DS216" s="90" t="e">
        <f>MATCH(A216,Sheet5!D:D,0)</f>
        <v>#N/A</v>
      </c>
      <c r="DT216" s="94" t="e">
        <f>MATCH(A216,Sheet5!F:F,0)</f>
        <v>#N/A</v>
      </c>
      <c r="DU216" s="69">
        <v>0</v>
      </c>
      <c r="DV216" s="69">
        <v>0</v>
      </c>
      <c r="DW216" s="69">
        <v>0</v>
      </c>
      <c r="DX216" s="69">
        <v>0</v>
      </c>
      <c r="DY216" s="69">
        <v>0</v>
      </c>
    </row>
    <row r="217" spans="1:129" ht="14.25">
      <c r="A217" s="69">
        <v>30035</v>
      </c>
      <c r="B217" s="69">
        <v>0</v>
      </c>
      <c r="C217" s="69">
        <v>1</v>
      </c>
      <c r="D217" s="78" t="s">
        <v>818</v>
      </c>
      <c r="E217" s="78"/>
      <c r="F217" s="69">
        <v>0</v>
      </c>
      <c r="G217" s="69">
        <v>1</v>
      </c>
      <c r="H217" s="69" t="s">
        <v>321</v>
      </c>
      <c r="I217" s="69">
        <v>0</v>
      </c>
      <c r="J217" s="69">
        <v>0</v>
      </c>
      <c r="K217" s="69">
        <v>500</v>
      </c>
      <c r="M217" s="69">
        <v>0</v>
      </c>
      <c r="O217" s="69">
        <v>0</v>
      </c>
      <c r="P217" s="69">
        <v>9</v>
      </c>
      <c r="Q217" s="69">
        <v>0</v>
      </c>
      <c r="R217" s="69">
        <f t="shared" si="51"/>
        <v>1</v>
      </c>
      <c r="S217" s="69">
        <v>0</v>
      </c>
      <c r="T217" s="69">
        <v>0</v>
      </c>
      <c r="U217" s="69">
        <v>0</v>
      </c>
      <c r="V217" s="69">
        <v>0</v>
      </c>
      <c r="W217" s="69">
        <v>0</v>
      </c>
      <c r="X217" s="69">
        <v>0</v>
      </c>
      <c r="Y217" s="69">
        <v>0</v>
      </c>
      <c r="Z217" s="69">
        <v>0</v>
      </c>
      <c r="AA217" s="69">
        <v>2</v>
      </c>
      <c r="AB217" s="69">
        <v>31</v>
      </c>
      <c r="AC217" s="69">
        <v>0</v>
      </c>
      <c r="AD217" s="69">
        <v>0</v>
      </c>
      <c r="AE217" s="69">
        <v>0</v>
      </c>
      <c r="AF217" s="69">
        <v>10</v>
      </c>
      <c r="AG217" s="69">
        <v>0</v>
      </c>
      <c r="AH217" s="69">
        <v>1</v>
      </c>
      <c r="AI217" s="69">
        <v>91</v>
      </c>
      <c r="AJ217" s="69">
        <v>0</v>
      </c>
      <c r="AK217" s="69">
        <v>0</v>
      </c>
      <c r="AL217" s="69">
        <v>0</v>
      </c>
      <c r="AM217" s="69">
        <v>1</v>
      </c>
      <c r="AN217" s="69">
        <v>1</v>
      </c>
      <c r="AO217" s="69">
        <v>1</v>
      </c>
      <c r="AP217" s="69">
        <v>0.5</v>
      </c>
      <c r="AQ217" s="84">
        <v>0</v>
      </c>
      <c r="AR217" s="69">
        <v>6</v>
      </c>
      <c r="AS217" s="69">
        <v>0</v>
      </c>
      <c r="AT217" s="69">
        <v>0</v>
      </c>
      <c r="AU217" s="69">
        <v>0</v>
      </c>
      <c r="AV217" s="69">
        <v>0</v>
      </c>
      <c r="AW217" s="69">
        <v>0</v>
      </c>
      <c r="AX217" s="69">
        <v>0</v>
      </c>
      <c r="AY217" s="69">
        <v>0</v>
      </c>
      <c r="AZ217" s="69">
        <v>0</v>
      </c>
      <c r="BA217" s="69">
        <v>0</v>
      </c>
      <c r="BB217" s="69">
        <v>0</v>
      </c>
      <c r="BC217" s="69">
        <v>0</v>
      </c>
      <c r="BD217" s="69">
        <v>0</v>
      </c>
      <c r="BE217" s="69">
        <v>0</v>
      </c>
      <c r="BF217" s="69">
        <v>0</v>
      </c>
      <c r="BG217" s="69">
        <v>0</v>
      </c>
      <c r="BH217" s="69">
        <v>0</v>
      </c>
      <c r="BI217" s="69" t="s">
        <v>836</v>
      </c>
      <c r="BK217" s="69">
        <v>3</v>
      </c>
      <c r="BL217" s="69">
        <v>2</v>
      </c>
      <c r="BM217" s="69">
        <v>2</v>
      </c>
      <c r="BN217" s="69">
        <v>31</v>
      </c>
      <c r="BO217" s="89">
        <v>0</v>
      </c>
      <c r="BP217" s="69">
        <v>2</v>
      </c>
      <c r="BQ217" s="69">
        <v>10</v>
      </c>
      <c r="BR217" s="69">
        <v>203</v>
      </c>
      <c r="BS217" s="69">
        <v>1000</v>
      </c>
      <c r="BT217" s="69">
        <v>1</v>
      </c>
      <c r="BU217" s="69">
        <v>5</v>
      </c>
      <c r="BV217" s="69">
        <v>1000</v>
      </c>
      <c r="BW217" s="69">
        <v>92</v>
      </c>
      <c r="BY217" s="69">
        <v>0</v>
      </c>
      <c r="BZ217" s="69">
        <v>0</v>
      </c>
      <c r="CA217" s="69">
        <v>31</v>
      </c>
      <c r="CB217" s="89">
        <v>0</v>
      </c>
      <c r="CC217" s="69">
        <v>0</v>
      </c>
      <c r="CD217" s="69">
        <v>0</v>
      </c>
      <c r="CE217" s="69">
        <v>0</v>
      </c>
      <c r="CF217" s="69">
        <v>0</v>
      </c>
      <c r="CG217" s="69">
        <v>0</v>
      </c>
      <c r="CH217" s="69">
        <v>0</v>
      </c>
      <c r="CI217" s="69">
        <v>0</v>
      </c>
      <c r="CJ217" s="69">
        <v>0</v>
      </c>
      <c r="CL217" s="69">
        <v>0</v>
      </c>
      <c r="CM217" s="69">
        <v>0</v>
      </c>
      <c r="CN217" s="69">
        <v>0</v>
      </c>
      <c r="CO217" s="89">
        <v>0</v>
      </c>
      <c r="CP217" s="69">
        <v>0</v>
      </c>
      <c r="CQ217" s="69">
        <v>0</v>
      </c>
      <c r="CR217" s="69">
        <v>0</v>
      </c>
      <c r="CS217" s="69">
        <v>0</v>
      </c>
      <c r="CT217" s="69">
        <v>0</v>
      </c>
      <c r="CU217" s="69">
        <v>0</v>
      </c>
      <c r="CV217" s="69">
        <v>0</v>
      </c>
      <c r="CW217" s="69">
        <v>0</v>
      </c>
      <c r="CZ217" s="69">
        <v>0</v>
      </c>
      <c r="DA217" s="69">
        <v>0</v>
      </c>
      <c r="DB217" s="69">
        <v>0</v>
      </c>
      <c r="DC217" s="69">
        <v>0</v>
      </c>
      <c r="DD217" s="69">
        <v>0</v>
      </c>
      <c r="DE217" s="69">
        <v>0</v>
      </c>
      <c r="DF217" s="69">
        <v>0</v>
      </c>
      <c r="DG217" s="69">
        <v>1</v>
      </c>
      <c r="DI217" s="69" t="e">
        <f>INDEX(Sheet3!$E$78:$E$1130,MATCH(A217,Sheet3!$D$78:$D$1130,0))</f>
        <v>#N/A</v>
      </c>
      <c r="DJ217" s="69">
        <f t="shared" si="43"/>
        <v>0</v>
      </c>
      <c r="DK217" s="69" t="s">
        <v>837</v>
      </c>
      <c r="DL217" s="69"/>
      <c r="DM217" s="69" t="s">
        <v>239</v>
      </c>
      <c r="DN217" s="69" t="str">
        <f>"造成["&amp;INDEX(Sheet5!$L$2:$L$11,MATCH(BL217,Sheet5!$J$2:$J$11,0))&amp;":"&amp;BR217&amp;"*"&amp;BS217/1000&amp;"]"&amp;INDEX(Sheet5!$I$2:$I$4,MATCH(BR217,Sheet5!$H$2:$H$4,0))&amp;"的"&amp;INDEX(Sheet5!$K$2:$K$11,MATCH(BL217,Sheet5!$J$2:$J$11,0))</f>
        <v>造成[ui.cs_orange:203*1]的物理伤害。</v>
      </c>
      <c r="DO217" s="69"/>
      <c r="DP217" s="69"/>
      <c r="DQ217" s="69"/>
      <c r="DR217" s="69" t="e">
        <f t="shared" si="37"/>
        <v>#N/A</v>
      </c>
      <c r="DS217" s="90" t="e">
        <f>MATCH(A217,Sheet5!D:D,0)</f>
        <v>#N/A</v>
      </c>
      <c r="DT217" s="94" t="e">
        <f>MATCH(A217,Sheet5!F:F,0)</f>
        <v>#N/A</v>
      </c>
      <c r="DU217" s="69">
        <v>0</v>
      </c>
      <c r="DV217" s="69">
        <v>0</v>
      </c>
      <c r="DW217" s="69">
        <v>0</v>
      </c>
      <c r="DX217" s="69">
        <v>0</v>
      </c>
      <c r="DY217" s="69">
        <v>0</v>
      </c>
    </row>
    <row r="218" spans="1:129" ht="14.25">
      <c r="A218" s="69">
        <v>30036</v>
      </c>
      <c r="B218" s="69">
        <v>14006</v>
      </c>
      <c r="C218" s="69">
        <v>1</v>
      </c>
      <c r="D218" s="78" t="s">
        <v>838</v>
      </c>
      <c r="E218" s="78" t="s">
        <v>839</v>
      </c>
      <c r="F218" s="69" t="s">
        <v>840</v>
      </c>
      <c r="G218" s="69">
        <v>0</v>
      </c>
      <c r="H218" s="69" t="s">
        <v>703</v>
      </c>
      <c r="I218" s="69">
        <v>1000</v>
      </c>
      <c r="J218" s="69">
        <v>933</v>
      </c>
      <c r="K218" s="69">
        <v>2000</v>
      </c>
      <c r="M218" s="69">
        <v>90</v>
      </c>
      <c r="N218" s="69" t="s">
        <v>826</v>
      </c>
      <c r="O218" s="69">
        <v>0</v>
      </c>
      <c r="P218" s="69">
        <v>1</v>
      </c>
      <c r="Q218" s="69">
        <v>0</v>
      </c>
      <c r="R218" s="69">
        <f t="shared" si="51"/>
        <v>1</v>
      </c>
      <c r="S218" s="69">
        <v>0</v>
      </c>
      <c r="T218" s="69">
        <v>0</v>
      </c>
      <c r="U218" s="69">
        <v>0</v>
      </c>
      <c r="V218" s="69">
        <v>0</v>
      </c>
      <c r="W218" s="69">
        <v>0</v>
      </c>
      <c r="X218" s="69">
        <v>0</v>
      </c>
      <c r="Y218" s="69">
        <v>0</v>
      </c>
      <c r="Z218" s="69">
        <v>2000</v>
      </c>
      <c r="AA218" s="69">
        <v>2</v>
      </c>
      <c r="AB218" s="69">
        <v>31</v>
      </c>
      <c r="AC218" s="69">
        <v>0</v>
      </c>
      <c r="AD218" s="69">
        <v>0</v>
      </c>
      <c r="AE218" s="69">
        <v>0</v>
      </c>
      <c r="AF218" s="69">
        <v>1</v>
      </c>
      <c r="AG218" s="69">
        <v>0</v>
      </c>
      <c r="AH218" s="69">
        <v>10.5</v>
      </c>
      <c r="AI218" s="69">
        <v>91</v>
      </c>
      <c r="AJ218" s="69">
        <v>0</v>
      </c>
      <c r="AK218" s="69">
        <v>0</v>
      </c>
      <c r="AL218" s="69">
        <v>0</v>
      </c>
      <c r="AM218" s="69">
        <v>1</v>
      </c>
      <c r="AN218" s="69">
        <v>1</v>
      </c>
      <c r="AO218" s="69">
        <v>1</v>
      </c>
      <c r="AP218" s="69">
        <v>0.5</v>
      </c>
      <c r="AQ218" s="84">
        <v>12</v>
      </c>
      <c r="AR218" s="69">
        <v>0</v>
      </c>
      <c r="AS218" s="69">
        <v>0</v>
      </c>
      <c r="AT218" s="69">
        <v>0</v>
      </c>
      <c r="AU218" s="69">
        <v>0</v>
      </c>
      <c r="AV218" s="69">
        <v>0</v>
      </c>
      <c r="AW218" s="69">
        <v>0</v>
      </c>
      <c r="AX218" s="69">
        <v>0</v>
      </c>
      <c r="AY218" s="69">
        <v>0</v>
      </c>
      <c r="AZ218" s="69">
        <v>0</v>
      </c>
      <c r="BA218" s="69">
        <v>0</v>
      </c>
      <c r="BB218" s="69">
        <v>0</v>
      </c>
      <c r="BC218" s="69">
        <v>0</v>
      </c>
      <c r="BD218" s="69">
        <v>0</v>
      </c>
      <c r="BE218" s="69">
        <v>0</v>
      </c>
      <c r="BF218" s="69">
        <v>0</v>
      </c>
      <c r="BG218" s="69">
        <v>0</v>
      </c>
      <c r="BH218" s="69">
        <v>0</v>
      </c>
      <c r="BI218" s="69" t="s">
        <v>836</v>
      </c>
      <c r="BK218" s="69">
        <v>3</v>
      </c>
      <c r="BL218" s="69">
        <v>2</v>
      </c>
      <c r="BM218" s="69">
        <v>2</v>
      </c>
      <c r="BN218" s="69">
        <v>31</v>
      </c>
      <c r="BO218" s="89">
        <v>0</v>
      </c>
      <c r="BP218" s="69">
        <v>1</v>
      </c>
      <c r="BQ218" s="69">
        <v>1</v>
      </c>
      <c r="BR218" s="69">
        <v>203</v>
      </c>
      <c r="BS218" s="69">
        <v>1000</v>
      </c>
      <c r="BT218" s="69">
        <v>0</v>
      </c>
      <c r="BU218" s="69">
        <v>0</v>
      </c>
      <c r="BV218" s="69">
        <v>1000</v>
      </c>
      <c r="BW218" s="69">
        <v>98</v>
      </c>
      <c r="BX218" s="69" t="s">
        <v>841</v>
      </c>
      <c r="BY218" s="69">
        <v>0</v>
      </c>
      <c r="BZ218" s="69">
        <v>0</v>
      </c>
      <c r="CA218" s="69">
        <v>31</v>
      </c>
      <c r="CB218" s="89">
        <v>0</v>
      </c>
      <c r="CC218" s="69">
        <v>0</v>
      </c>
      <c r="CD218" s="69">
        <v>0</v>
      </c>
      <c r="CE218" s="69">
        <v>0</v>
      </c>
      <c r="CF218" s="69">
        <v>0</v>
      </c>
      <c r="CG218" s="69">
        <v>0</v>
      </c>
      <c r="CH218" s="69">
        <v>0</v>
      </c>
      <c r="CI218" s="69">
        <v>1000</v>
      </c>
      <c r="CJ218" s="69">
        <v>0</v>
      </c>
      <c r="CL218" s="69">
        <v>0</v>
      </c>
      <c r="CM218" s="69">
        <v>0</v>
      </c>
      <c r="CN218" s="69">
        <v>0</v>
      </c>
      <c r="CO218" s="89">
        <v>0</v>
      </c>
      <c r="CP218" s="69">
        <v>0</v>
      </c>
      <c r="CQ218" s="69">
        <v>0</v>
      </c>
      <c r="CR218" s="69">
        <v>0</v>
      </c>
      <c r="CS218" s="69">
        <v>0</v>
      </c>
      <c r="CT218" s="69">
        <v>0</v>
      </c>
      <c r="CU218" s="69">
        <v>0</v>
      </c>
      <c r="CV218" s="69">
        <v>0</v>
      </c>
      <c r="CW218" s="69">
        <v>0</v>
      </c>
      <c r="CZ218" s="69">
        <v>0</v>
      </c>
      <c r="DA218" s="69">
        <v>0</v>
      </c>
      <c r="DB218" s="69">
        <v>0</v>
      </c>
      <c r="DC218" s="69">
        <v>0</v>
      </c>
      <c r="DD218" s="69">
        <v>0</v>
      </c>
      <c r="DE218" s="69">
        <v>0</v>
      </c>
      <c r="DF218" s="69">
        <v>0</v>
      </c>
      <c r="DG218" s="69">
        <v>1</v>
      </c>
      <c r="DI218" s="69" t="str">
        <f>INDEX(Sheet3!$E$78:$E$1130,MATCH(A218,Sheet3!$D$78:$D$1130,0))</f>
        <v>skill_icons.ps_throw_attack</v>
      </c>
      <c r="DJ218" s="69" t="str">
        <f t="shared" si="43"/>
        <v>skill_icons.ps_throw_attack</v>
      </c>
      <c r="DK218" s="69" t="s">
        <v>842</v>
      </c>
      <c r="DL218" s="93" t="str">
        <f>DM218&amp;DN218&amp;DQ218</f>
        <v>投掷一个无形的锤子攻击敌人，造成[ui.cs_orange:203*1]的物理伤害。</v>
      </c>
      <c r="DM218" s="90" t="s">
        <v>843</v>
      </c>
      <c r="DN218" s="69" t="str">
        <f>"造成["&amp;INDEX(Sheet5!$L$2:$L$11,MATCH(BL218,Sheet5!$J$2:$J$11,0))&amp;":"&amp;BR218&amp;"*"&amp;BS218/1000&amp;"]"&amp;INDEX(Sheet5!$I$2:$I$4,MATCH(BR218,Sheet5!$H$2:$H$4,0))&amp;"的"&amp;INDEX(Sheet5!$K$2:$K$11,MATCH(BL218,Sheet5!$J$2:$J$11,0))</f>
        <v>造成[ui.cs_orange:203*1]的物理伤害。</v>
      </c>
      <c r="DO218" s="69"/>
      <c r="DP218" s="69"/>
      <c r="DQ218" s="69"/>
      <c r="DR218" s="69" t="e">
        <f t="shared" si="37"/>
        <v>#N/A</v>
      </c>
      <c r="DS218" s="90">
        <f>MATCH(A218,Sheet5!D:D,0)</f>
        <v>211</v>
      </c>
      <c r="DT218" s="94" t="e">
        <f>MATCH(A218,Sheet5!F:F,0)</f>
        <v>#N/A</v>
      </c>
      <c r="DU218" s="69">
        <v>0</v>
      </c>
      <c r="DV218" s="69">
        <v>0</v>
      </c>
      <c r="DW218" s="69">
        <v>0</v>
      </c>
      <c r="DX218" s="69">
        <v>0</v>
      </c>
      <c r="DY218" s="69">
        <v>0</v>
      </c>
    </row>
    <row r="219" spans="1:129" ht="14.25">
      <c r="A219" s="69">
        <v>30037</v>
      </c>
      <c r="B219" s="69">
        <v>0</v>
      </c>
      <c r="C219" s="69">
        <v>1</v>
      </c>
      <c r="D219" s="78" t="s">
        <v>844</v>
      </c>
      <c r="E219" s="78" t="s">
        <v>845</v>
      </c>
      <c r="F219" s="69">
        <v>0</v>
      </c>
      <c r="G219" s="69">
        <v>1</v>
      </c>
      <c r="H219" s="69" t="s">
        <v>846</v>
      </c>
      <c r="I219" s="69">
        <v>0</v>
      </c>
      <c r="J219" s="69">
        <v>600</v>
      </c>
      <c r="K219" s="69">
        <v>2500</v>
      </c>
      <c r="M219" s="69">
        <v>0</v>
      </c>
      <c r="N219" s="69" t="s">
        <v>847</v>
      </c>
      <c r="O219" s="69">
        <v>0</v>
      </c>
      <c r="P219" s="69">
        <v>11</v>
      </c>
      <c r="Q219" s="69">
        <v>0</v>
      </c>
      <c r="R219" s="69">
        <f t="shared" si="51"/>
        <v>1</v>
      </c>
      <c r="S219" s="69">
        <v>0</v>
      </c>
      <c r="T219" s="69">
        <v>0</v>
      </c>
      <c r="U219" s="69">
        <v>0</v>
      </c>
      <c r="V219" s="69">
        <v>0</v>
      </c>
      <c r="W219" s="69">
        <v>0</v>
      </c>
      <c r="X219" s="69">
        <v>0</v>
      </c>
      <c r="Y219" s="69">
        <v>0</v>
      </c>
      <c r="Z219" s="69">
        <v>0</v>
      </c>
      <c r="AA219" s="69">
        <v>2</v>
      </c>
      <c r="AB219" s="69">
        <v>31</v>
      </c>
      <c r="AC219" s="69">
        <v>0</v>
      </c>
      <c r="AD219" s="69">
        <v>0</v>
      </c>
      <c r="AE219" s="69">
        <v>0</v>
      </c>
      <c r="AF219" s="69">
        <v>1</v>
      </c>
      <c r="AG219" s="69">
        <v>0</v>
      </c>
      <c r="AH219" s="69">
        <v>10</v>
      </c>
      <c r="AI219" s="69">
        <v>0</v>
      </c>
      <c r="AJ219" s="69">
        <v>0</v>
      </c>
      <c r="AK219" s="69">
        <v>0</v>
      </c>
      <c r="AL219" s="69">
        <v>0</v>
      </c>
      <c r="AM219" s="69">
        <v>1</v>
      </c>
      <c r="AN219" s="69">
        <v>1</v>
      </c>
      <c r="AO219" s="69">
        <v>1</v>
      </c>
      <c r="AP219" s="69">
        <v>3</v>
      </c>
      <c r="AQ219" s="84">
        <v>15</v>
      </c>
      <c r="AR219" s="69">
        <v>2</v>
      </c>
      <c r="AS219" s="69">
        <v>0</v>
      </c>
      <c r="AT219" s="69">
        <v>0</v>
      </c>
      <c r="AU219" s="69">
        <v>0</v>
      </c>
      <c r="AV219" s="69">
        <v>0</v>
      </c>
      <c r="AW219" s="69">
        <v>0</v>
      </c>
      <c r="AX219" s="69">
        <v>0</v>
      </c>
      <c r="AY219" s="69">
        <v>0</v>
      </c>
      <c r="AZ219" s="69">
        <v>0</v>
      </c>
      <c r="BA219" s="69">
        <v>0</v>
      </c>
      <c r="BB219" s="69">
        <v>0</v>
      </c>
      <c r="BC219" s="69">
        <v>0</v>
      </c>
      <c r="BD219" s="69">
        <v>0</v>
      </c>
      <c r="BE219" s="69">
        <v>0</v>
      </c>
      <c r="BF219" s="69">
        <v>0</v>
      </c>
      <c r="BG219" s="69">
        <v>500</v>
      </c>
      <c r="BH219" s="69">
        <v>0</v>
      </c>
      <c r="BI219" s="69" t="s">
        <v>848</v>
      </c>
      <c r="BK219" s="69">
        <v>3</v>
      </c>
      <c r="BL219" s="69">
        <v>0</v>
      </c>
      <c r="BM219" s="69">
        <v>0</v>
      </c>
      <c r="BN219" s="69">
        <v>0</v>
      </c>
      <c r="BO219" s="89">
        <v>0</v>
      </c>
      <c r="BP219" s="69">
        <v>0</v>
      </c>
      <c r="BQ219" s="69">
        <v>0</v>
      </c>
      <c r="BR219" s="69">
        <v>0</v>
      </c>
      <c r="BS219" s="69">
        <v>0</v>
      </c>
      <c r="BT219" s="69">
        <v>0</v>
      </c>
      <c r="BU219" s="69">
        <v>0</v>
      </c>
      <c r="BV219" s="69">
        <v>1000</v>
      </c>
      <c r="BW219" s="69">
        <v>21</v>
      </c>
      <c r="BY219" s="69">
        <v>0</v>
      </c>
      <c r="BZ219" s="69">
        <v>0</v>
      </c>
      <c r="CA219" s="69">
        <v>31</v>
      </c>
      <c r="CB219" s="89">
        <v>0</v>
      </c>
      <c r="CC219" s="69">
        <v>0</v>
      </c>
      <c r="CD219" s="69">
        <v>0</v>
      </c>
      <c r="CE219" s="69">
        <v>0</v>
      </c>
      <c r="CF219" s="69">
        <v>0</v>
      </c>
      <c r="CG219" s="69">
        <v>0</v>
      </c>
      <c r="CH219" s="69">
        <v>0</v>
      </c>
      <c r="CI219" s="69">
        <v>0</v>
      </c>
      <c r="CJ219" s="69">
        <v>0</v>
      </c>
      <c r="CL219" s="69">
        <v>0</v>
      </c>
      <c r="CM219" s="69">
        <v>0</v>
      </c>
      <c r="CN219" s="69">
        <v>0</v>
      </c>
      <c r="CO219" s="89">
        <v>0</v>
      </c>
      <c r="CP219" s="69">
        <v>0</v>
      </c>
      <c r="CQ219" s="69">
        <v>0</v>
      </c>
      <c r="CR219" s="69">
        <v>0</v>
      </c>
      <c r="CS219" s="69">
        <v>0</v>
      </c>
      <c r="CT219" s="69">
        <v>0</v>
      </c>
      <c r="CU219" s="69">
        <v>0</v>
      </c>
      <c r="CV219" s="69">
        <v>0</v>
      </c>
      <c r="CW219" s="69">
        <v>0</v>
      </c>
      <c r="CZ219" s="69">
        <v>0</v>
      </c>
      <c r="DA219" s="69">
        <v>0</v>
      </c>
      <c r="DB219" s="69">
        <v>0</v>
      </c>
      <c r="DC219" s="69">
        <v>0</v>
      </c>
      <c r="DD219" s="69">
        <v>0</v>
      </c>
      <c r="DE219" s="69">
        <v>0</v>
      </c>
      <c r="DF219" s="69">
        <v>0</v>
      </c>
      <c r="DG219" s="69">
        <v>1</v>
      </c>
      <c r="DI219" s="69" t="e">
        <f>INDEX(Sheet3!$E$78:$E$1130,MATCH(A219,Sheet3!$D$78:$D$1130,0))</f>
        <v>#N/A</v>
      </c>
      <c r="DJ219" s="69">
        <f t="shared" si="43"/>
        <v>0</v>
      </c>
      <c r="DK219" s="69" t="s">
        <v>849</v>
      </c>
      <c r="DL219" s="69"/>
      <c r="DM219" s="69" t="s">
        <v>850</v>
      </c>
      <c r="DN219" s="69" t="e">
        <f>"造成["&amp;INDEX(Sheet5!$L$2:$L$11,MATCH(BL219,Sheet5!$J$2:$J$11,0))&amp;":"&amp;BR219&amp;"*"&amp;BS219/1000&amp;"]"&amp;INDEX(Sheet5!$I$2:$I$4,MATCH(BR219,Sheet5!$H$2:$H$4,0))&amp;"的"&amp;INDEX(Sheet5!$K$2:$K$11,MATCH(BL219,Sheet5!$J$2:$J$11,0))</f>
        <v>#N/A</v>
      </c>
      <c r="DO219" s="69"/>
      <c r="DP219" s="69"/>
      <c r="DQ219" s="69"/>
      <c r="DR219" s="69" t="e">
        <f t="shared" si="37"/>
        <v>#N/A</v>
      </c>
      <c r="DS219" s="90" t="e">
        <f>MATCH(A219,Sheet5!D:D,0)</f>
        <v>#N/A</v>
      </c>
      <c r="DT219" s="94" t="e">
        <f>MATCH(A219,Sheet5!F:F,0)</f>
        <v>#N/A</v>
      </c>
      <c r="DU219" s="69">
        <v>0</v>
      </c>
      <c r="DV219" s="69">
        <v>0</v>
      </c>
      <c r="DW219" s="69">
        <v>0</v>
      </c>
      <c r="DX219" s="69">
        <v>0</v>
      </c>
      <c r="DY219" s="69">
        <v>0</v>
      </c>
    </row>
    <row r="220" spans="1:129" ht="14.25">
      <c r="A220" s="69">
        <v>30038</v>
      </c>
      <c r="B220" s="69">
        <v>0</v>
      </c>
      <c r="C220" s="69">
        <v>1</v>
      </c>
      <c r="D220" s="78" t="s">
        <v>851</v>
      </c>
      <c r="E220" s="78"/>
      <c r="F220" s="69">
        <v>0</v>
      </c>
      <c r="G220" s="69">
        <v>1</v>
      </c>
      <c r="H220" s="69" t="s">
        <v>852</v>
      </c>
      <c r="I220" s="69">
        <v>500</v>
      </c>
      <c r="J220" s="69">
        <v>433</v>
      </c>
      <c r="K220" s="69">
        <v>3000</v>
      </c>
      <c r="M220" s="69">
        <v>113</v>
      </c>
      <c r="N220" s="69" t="s">
        <v>853</v>
      </c>
      <c r="O220" s="69">
        <v>0</v>
      </c>
      <c r="P220" s="69">
        <v>2</v>
      </c>
      <c r="Q220" s="69">
        <v>0</v>
      </c>
      <c r="R220" s="69">
        <f t="shared" si="51"/>
        <v>1</v>
      </c>
      <c r="S220" s="69">
        <v>0</v>
      </c>
      <c r="T220" s="69">
        <v>0</v>
      </c>
      <c r="U220" s="69">
        <v>0</v>
      </c>
      <c r="V220" s="69">
        <v>0</v>
      </c>
      <c r="W220" s="69">
        <v>0</v>
      </c>
      <c r="X220" s="69">
        <v>0</v>
      </c>
      <c r="Y220" s="69">
        <v>0</v>
      </c>
      <c r="Z220" s="69">
        <v>16000</v>
      </c>
      <c r="AA220" s="69">
        <v>2</v>
      </c>
      <c r="AB220" s="69">
        <v>31</v>
      </c>
      <c r="AC220" s="69">
        <v>0</v>
      </c>
      <c r="AD220" s="69">
        <v>0</v>
      </c>
      <c r="AE220" s="69">
        <v>0</v>
      </c>
      <c r="AF220" s="69">
        <v>1</v>
      </c>
      <c r="AG220" s="69">
        <v>0</v>
      </c>
      <c r="AH220" s="69">
        <v>10.5</v>
      </c>
      <c r="AI220" s="69">
        <v>114</v>
      </c>
      <c r="AJ220" s="69">
        <v>0</v>
      </c>
      <c r="AK220" s="69">
        <v>0</v>
      </c>
      <c r="AL220" s="69">
        <v>2.5</v>
      </c>
      <c r="AM220" s="69">
        <v>5</v>
      </c>
      <c r="AN220" s="69">
        <v>5</v>
      </c>
      <c r="AO220" s="69">
        <v>1</v>
      </c>
      <c r="AP220" s="69">
        <v>0.5</v>
      </c>
      <c r="AQ220" s="84">
        <v>20</v>
      </c>
      <c r="AR220" s="69">
        <v>0</v>
      </c>
      <c r="AS220" s="69">
        <v>0</v>
      </c>
      <c r="AT220" s="69">
        <v>0</v>
      </c>
      <c r="AU220" s="69">
        <v>0</v>
      </c>
      <c r="AV220" s="69">
        <v>0</v>
      </c>
      <c r="AW220" s="69">
        <v>0</v>
      </c>
      <c r="AX220" s="69">
        <v>0</v>
      </c>
      <c r="AY220" s="69">
        <v>0</v>
      </c>
      <c r="AZ220" s="69">
        <v>0</v>
      </c>
      <c r="BA220" s="69">
        <v>0</v>
      </c>
      <c r="BB220" s="69">
        <v>0</v>
      </c>
      <c r="BC220" s="69">
        <v>0</v>
      </c>
      <c r="BD220" s="69">
        <v>0</v>
      </c>
      <c r="BE220" s="69">
        <v>0</v>
      </c>
      <c r="BF220" s="69">
        <v>0</v>
      </c>
      <c r="BG220" s="69">
        <v>0</v>
      </c>
      <c r="BH220" s="69">
        <v>0</v>
      </c>
      <c r="BI220" s="69" t="s">
        <v>854</v>
      </c>
      <c r="BK220" s="69">
        <v>3</v>
      </c>
      <c r="BL220" s="69">
        <v>25</v>
      </c>
      <c r="BM220" s="69">
        <v>2</v>
      </c>
      <c r="BN220" s="69">
        <v>31</v>
      </c>
      <c r="BO220" s="89">
        <v>0</v>
      </c>
      <c r="BP220" s="69">
        <v>1</v>
      </c>
      <c r="BQ220" s="69">
        <v>1</v>
      </c>
      <c r="BR220" s="69">
        <v>204</v>
      </c>
      <c r="BS220" s="69">
        <v>800</v>
      </c>
      <c r="BT220" s="69">
        <v>1</v>
      </c>
      <c r="BU220" s="69">
        <v>30</v>
      </c>
      <c r="BV220" s="69">
        <v>1000</v>
      </c>
      <c r="BW220" s="69">
        <v>115</v>
      </c>
      <c r="BX220" s="69" t="s">
        <v>855</v>
      </c>
      <c r="BY220" s="69">
        <v>0</v>
      </c>
      <c r="BZ220" s="69">
        <v>0</v>
      </c>
      <c r="CA220" s="69">
        <v>31</v>
      </c>
      <c r="CB220" s="89">
        <v>0</v>
      </c>
      <c r="CC220" s="69">
        <v>0</v>
      </c>
      <c r="CD220" s="69">
        <v>0</v>
      </c>
      <c r="CE220" s="69">
        <v>0</v>
      </c>
      <c r="CF220" s="69">
        <v>0</v>
      </c>
      <c r="CG220" s="69">
        <v>0</v>
      </c>
      <c r="CH220" s="69">
        <v>0</v>
      </c>
      <c r="CI220" s="69">
        <v>0</v>
      </c>
      <c r="CJ220" s="69">
        <v>0</v>
      </c>
      <c r="CL220" s="69">
        <v>0</v>
      </c>
      <c r="CM220" s="69">
        <v>0</v>
      </c>
      <c r="CN220" s="69">
        <v>0</v>
      </c>
      <c r="CO220" s="89">
        <v>0</v>
      </c>
      <c r="CP220" s="69">
        <v>0</v>
      </c>
      <c r="CQ220" s="69">
        <v>0</v>
      </c>
      <c r="CR220" s="69">
        <v>0</v>
      </c>
      <c r="CS220" s="69">
        <v>0</v>
      </c>
      <c r="CT220" s="69">
        <v>0</v>
      </c>
      <c r="CU220" s="69">
        <v>0</v>
      </c>
      <c r="CV220" s="69">
        <v>0</v>
      </c>
      <c r="CW220" s="69">
        <v>0</v>
      </c>
      <c r="CZ220" s="69">
        <v>0</v>
      </c>
      <c r="DA220" s="69">
        <v>0</v>
      </c>
      <c r="DB220" s="69">
        <v>0</v>
      </c>
      <c r="DC220" s="69">
        <v>0</v>
      </c>
      <c r="DD220" s="69">
        <v>0</v>
      </c>
      <c r="DE220" s="69">
        <v>0</v>
      </c>
      <c r="DF220" s="69">
        <v>0</v>
      </c>
      <c r="DG220" s="69">
        <v>1</v>
      </c>
      <c r="DI220" s="69" t="e">
        <f>INDEX(Sheet3!$E$78:$E$1130,MATCH(A220,Sheet3!$D$78:$D$1130,0))</f>
        <v>#N/A</v>
      </c>
      <c r="DJ220" s="69">
        <f t="shared" si="43"/>
        <v>0</v>
      </c>
      <c r="DK220" s="69" t="s">
        <v>856</v>
      </c>
      <c r="DL220" s="69"/>
      <c r="DM220" s="69" t="s">
        <v>239</v>
      </c>
      <c r="DN220" s="69" t="e">
        <f>"造成["&amp;INDEX(Sheet5!$L$2:$L$11,MATCH(BL220,Sheet5!$J$2:$J$11,0))&amp;":"&amp;BR220&amp;"*"&amp;BS220/1000&amp;"]"&amp;INDEX(Sheet5!$I$2:$I$4,MATCH(BR220,Sheet5!$H$2:$H$4,0))&amp;"的"&amp;INDEX(Sheet5!$K$2:$K$11,MATCH(BL220,Sheet5!$J$2:$J$11,0))</f>
        <v>#N/A</v>
      </c>
      <c r="DO220" s="69"/>
      <c r="DP220" s="69"/>
      <c r="DQ220" s="69"/>
      <c r="DR220" s="69" t="e">
        <f t="shared" si="37"/>
        <v>#N/A</v>
      </c>
      <c r="DS220" s="90" t="e">
        <f>MATCH(A220,Sheet5!D:D,0)</f>
        <v>#N/A</v>
      </c>
      <c r="DT220" s="94" t="e">
        <f>MATCH(A220,Sheet5!F:F,0)</f>
        <v>#N/A</v>
      </c>
      <c r="DU220" s="69">
        <v>0</v>
      </c>
      <c r="DV220" s="69">
        <v>0</v>
      </c>
      <c r="DW220" s="69">
        <v>0</v>
      </c>
      <c r="DX220" s="69">
        <v>0</v>
      </c>
      <c r="DY220" s="69">
        <v>0</v>
      </c>
    </row>
    <row r="221" spans="1:129" ht="14.25">
      <c r="A221" s="69">
        <v>30039</v>
      </c>
      <c r="B221" s="69">
        <v>0</v>
      </c>
      <c r="C221" s="69">
        <v>1</v>
      </c>
      <c r="D221" s="78" t="s">
        <v>851</v>
      </c>
      <c r="E221" s="78"/>
      <c r="F221" s="69">
        <v>0</v>
      </c>
      <c r="G221" s="69">
        <v>1</v>
      </c>
      <c r="H221" s="69" t="s">
        <v>852</v>
      </c>
      <c r="I221" s="69">
        <v>0</v>
      </c>
      <c r="J221" s="69">
        <v>0</v>
      </c>
      <c r="K221" s="69">
        <v>3000</v>
      </c>
      <c r="M221" s="69">
        <v>0</v>
      </c>
      <c r="N221" s="69" t="s">
        <v>853</v>
      </c>
      <c r="O221" s="69">
        <v>0</v>
      </c>
      <c r="P221" s="69">
        <v>2</v>
      </c>
      <c r="Q221" s="69">
        <v>0</v>
      </c>
      <c r="R221" s="69">
        <f t="shared" si="51"/>
        <v>1</v>
      </c>
      <c r="S221" s="69">
        <v>0</v>
      </c>
      <c r="T221" s="69">
        <v>0</v>
      </c>
      <c r="U221" s="69">
        <v>0</v>
      </c>
      <c r="V221" s="69">
        <v>0</v>
      </c>
      <c r="W221" s="69">
        <v>0</v>
      </c>
      <c r="X221" s="69">
        <v>0</v>
      </c>
      <c r="Y221" s="69">
        <v>0</v>
      </c>
      <c r="Z221" s="69">
        <v>0</v>
      </c>
      <c r="AA221" s="69">
        <v>2</v>
      </c>
      <c r="AB221" s="69">
        <v>31</v>
      </c>
      <c r="AC221" s="69">
        <v>0</v>
      </c>
      <c r="AD221" s="69">
        <v>0</v>
      </c>
      <c r="AE221" s="69">
        <v>0</v>
      </c>
      <c r="AF221" s="69">
        <v>1</v>
      </c>
      <c r="AG221" s="69">
        <v>0</v>
      </c>
      <c r="AH221" s="69">
        <v>10.5</v>
      </c>
      <c r="AI221" s="69">
        <v>114</v>
      </c>
      <c r="AJ221" s="69">
        <v>0</v>
      </c>
      <c r="AK221" s="69">
        <v>0</v>
      </c>
      <c r="AL221" s="69">
        <v>0</v>
      </c>
      <c r="AM221" s="69">
        <v>1</v>
      </c>
      <c r="AN221" s="69">
        <v>1</v>
      </c>
      <c r="AO221" s="69">
        <v>1</v>
      </c>
      <c r="AP221" s="69">
        <v>0.5</v>
      </c>
      <c r="AQ221" s="84">
        <v>20</v>
      </c>
      <c r="AR221" s="69">
        <v>3</v>
      </c>
      <c r="AS221" s="69">
        <v>0</v>
      </c>
      <c r="AT221" s="69">
        <v>0</v>
      </c>
      <c r="AU221" s="69">
        <v>0</v>
      </c>
      <c r="AV221" s="69">
        <v>0</v>
      </c>
      <c r="AW221" s="69">
        <v>0</v>
      </c>
      <c r="AX221" s="69">
        <v>0</v>
      </c>
      <c r="AY221" s="69">
        <v>0</v>
      </c>
      <c r="AZ221" s="69">
        <v>0</v>
      </c>
      <c r="BA221" s="69">
        <v>0</v>
      </c>
      <c r="BB221" s="69">
        <v>0</v>
      </c>
      <c r="BC221" s="69">
        <v>0</v>
      </c>
      <c r="BD221" s="69">
        <v>0</v>
      </c>
      <c r="BE221" s="69">
        <v>0</v>
      </c>
      <c r="BF221" s="69">
        <v>0</v>
      </c>
      <c r="BG221" s="69">
        <v>0</v>
      </c>
      <c r="BH221" s="69">
        <v>0</v>
      </c>
      <c r="BK221" s="69">
        <v>3</v>
      </c>
      <c r="BL221" s="69">
        <v>4</v>
      </c>
      <c r="BM221" s="69">
        <v>2</v>
      </c>
      <c r="BN221" s="69">
        <v>31</v>
      </c>
      <c r="BO221" s="89">
        <v>0</v>
      </c>
      <c r="BP221" s="69">
        <v>1</v>
      </c>
      <c r="BQ221" s="69">
        <v>1</v>
      </c>
      <c r="BR221" s="69">
        <v>204</v>
      </c>
      <c r="BS221" s="69">
        <v>800</v>
      </c>
      <c r="BT221" s="69">
        <v>0</v>
      </c>
      <c r="BU221" s="69">
        <v>0</v>
      </c>
      <c r="BV221" s="69">
        <v>1000</v>
      </c>
      <c r="BW221" s="69">
        <v>115</v>
      </c>
      <c r="BX221" s="69" t="s">
        <v>855</v>
      </c>
      <c r="BY221" s="69">
        <v>0</v>
      </c>
      <c r="BZ221" s="69">
        <v>0</v>
      </c>
      <c r="CA221" s="69">
        <v>31</v>
      </c>
      <c r="CB221" s="89">
        <v>0</v>
      </c>
      <c r="CC221" s="69">
        <v>0</v>
      </c>
      <c r="CD221" s="69">
        <v>0</v>
      </c>
      <c r="CE221" s="69">
        <v>0</v>
      </c>
      <c r="CF221" s="69">
        <v>0</v>
      </c>
      <c r="CG221" s="69">
        <v>0</v>
      </c>
      <c r="CH221" s="69">
        <v>0</v>
      </c>
      <c r="CI221" s="69">
        <v>0</v>
      </c>
      <c r="CJ221" s="69">
        <v>0</v>
      </c>
      <c r="CL221" s="69">
        <v>0</v>
      </c>
      <c r="CM221" s="69">
        <v>0</v>
      </c>
      <c r="CN221" s="69">
        <v>0</v>
      </c>
      <c r="CO221" s="89">
        <v>0</v>
      </c>
      <c r="CP221" s="69">
        <v>0</v>
      </c>
      <c r="CQ221" s="69">
        <v>0</v>
      </c>
      <c r="CR221" s="69">
        <v>0</v>
      </c>
      <c r="CS221" s="69">
        <v>0</v>
      </c>
      <c r="CT221" s="69">
        <v>0</v>
      </c>
      <c r="CU221" s="69">
        <v>0</v>
      </c>
      <c r="CV221" s="69">
        <v>0</v>
      </c>
      <c r="CW221" s="69">
        <v>0</v>
      </c>
      <c r="CZ221" s="69">
        <v>0</v>
      </c>
      <c r="DA221" s="69">
        <v>0</v>
      </c>
      <c r="DB221" s="69">
        <v>0</v>
      </c>
      <c r="DC221" s="69">
        <v>0</v>
      </c>
      <c r="DD221" s="69">
        <v>0</v>
      </c>
      <c r="DE221" s="69">
        <v>0</v>
      </c>
      <c r="DF221" s="69">
        <v>0</v>
      </c>
      <c r="DG221" s="69">
        <v>1</v>
      </c>
      <c r="DI221" s="69" t="e">
        <f>INDEX(Sheet3!$E$78:$E$1130,MATCH(A221,Sheet3!$D$78:$D$1130,0))</f>
        <v>#N/A</v>
      </c>
      <c r="DJ221" s="69">
        <f t="shared" si="43"/>
        <v>0</v>
      </c>
      <c r="DK221" s="69" t="s">
        <v>856</v>
      </c>
      <c r="DL221" s="69"/>
      <c r="DM221" s="69" t="s">
        <v>239</v>
      </c>
      <c r="DN221" s="69" t="str">
        <f>"造成["&amp;INDEX(Sheet5!$L$2:$L$11,MATCH(BL221,Sheet5!$J$2:$J$11,0))&amp;":"&amp;BR221&amp;"*"&amp;BS221/1000&amp;"]"&amp;INDEX(Sheet5!$I$2:$I$4,MATCH(BR221,Sheet5!$H$2:$H$4,0))&amp;"的"&amp;INDEX(Sheet5!$K$2:$K$11,MATCH(BL221,Sheet5!$J$2:$J$11,0))</f>
        <v>造成[ui.cs_blue:204*0.8]的寒系伤害。</v>
      </c>
      <c r="DO221" s="69"/>
      <c r="DP221" s="69"/>
      <c r="DQ221" s="69"/>
      <c r="DR221" s="69" t="e">
        <f t="shared" si="37"/>
        <v>#N/A</v>
      </c>
      <c r="DS221" s="90" t="e">
        <f>MATCH(A221,Sheet5!D:D,0)</f>
        <v>#N/A</v>
      </c>
      <c r="DT221" s="94" t="e">
        <f>MATCH(A221,Sheet5!F:F,0)</f>
        <v>#N/A</v>
      </c>
      <c r="DU221" s="69">
        <v>0</v>
      </c>
      <c r="DV221" s="69">
        <v>0</v>
      </c>
      <c r="DW221" s="69">
        <v>0</v>
      </c>
      <c r="DX221" s="69">
        <v>0</v>
      </c>
      <c r="DY221" s="69">
        <v>0</v>
      </c>
    </row>
    <row r="222" spans="1:129" ht="14.25">
      <c r="A222" s="69">
        <v>30040</v>
      </c>
      <c r="B222" s="69">
        <v>8007</v>
      </c>
      <c r="C222" s="69">
        <v>1</v>
      </c>
      <c r="D222" s="78" t="s">
        <v>857</v>
      </c>
      <c r="E222" s="78"/>
      <c r="F222" s="69">
        <v>0</v>
      </c>
      <c r="G222" s="69">
        <v>1</v>
      </c>
      <c r="H222" s="69" t="s">
        <v>507</v>
      </c>
      <c r="I222" s="69">
        <v>700</v>
      </c>
      <c r="J222" s="69">
        <v>766</v>
      </c>
      <c r="K222" s="69">
        <v>2000</v>
      </c>
      <c r="M222" s="69">
        <v>118</v>
      </c>
      <c r="N222" s="69" t="s">
        <v>858</v>
      </c>
      <c r="O222" s="69">
        <v>0</v>
      </c>
      <c r="P222" s="69">
        <v>2</v>
      </c>
      <c r="Q222" s="69">
        <v>0</v>
      </c>
      <c r="R222" s="69">
        <f t="shared" si="51"/>
        <v>1</v>
      </c>
      <c r="S222" s="69">
        <v>0</v>
      </c>
      <c r="T222" s="69">
        <v>0</v>
      </c>
      <c r="U222" s="69">
        <v>0</v>
      </c>
      <c r="V222" s="69">
        <v>0</v>
      </c>
      <c r="W222" s="69">
        <v>0</v>
      </c>
      <c r="X222" s="69">
        <v>0</v>
      </c>
      <c r="Y222" s="69">
        <v>0</v>
      </c>
      <c r="Z222" s="69">
        <v>16000</v>
      </c>
      <c r="AA222" s="69">
        <v>2</v>
      </c>
      <c r="AB222" s="69">
        <v>31</v>
      </c>
      <c r="AC222" s="69">
        <v>0</v>
      </c>
      <c r="AD222" s="69">
        <v>0</v>
      </c>
      <c r="AE222" s="69">
        <v>0</v>
      </c>
      <c r="AF222" s="69">
        <v>1</v>
      </c>
      <c r="AG222" s="69">
        <v>0</v>
      </c>
      <c r="AH222" s="69">
        <v>10.5</v>
      </c>
      <c r="AI222" s="69">
        <v>0</v>
      </c>
      <c r="AJ222" s="69">
        <v>0</v>
      </c>
      <c r="AK222" s="69">
        <v>0</v>
      </c>
      <c r="AL222" s="69">
        <v>0</v>
      </c>
      <c r="AM222" s="69">
        <v>3</v>
      </c>
      <c r="AN222" s="69">
        <v>4</v>
      </c>
      <c r="AO222" s="69">
        <v>0</v>
      </c>
      <c r="AP222" s="69">
        <v>0.8</v>
      </c>
      <c r="AQ222" s="84">
        <v>0</v>
      </c>
      <c r="AR222" s="69">
        <v>0</v>
      </c>
      <c r="AS222" s="69">
        <v>0</v>
      </c>
      <c r="AT222" s="69">
        <v>0</v>
      </c>
      <c r="AU222" s="69">
        <v>0</v>
      </c>
      <c r="AV222" s="69">
        <v>0</v>
      </c>
      <c r="AW222" s="69">
        <v>0</v>
      </c>
      <c r="AX222" s="69">
        <v>0</v>
      </c>
      <c r="AY222" s="69">
        <v>0</v>
      </c>
      <c r="AZ222" s="69">
        <v>0</v>
      </c>
      <c r="BA222" s="69">
        <v>0</v>
      </c>
      <c r="BB222" s="69">
        <v>0</v>
      </c>
      <c r="BC222" s="69">
        <v>0</v>
      </c>
      <c r="BD222" s="69">
        <v>0</v>
      </c>
      <c r="BE222" s="69">
        <v>0</v>
      </c>
      <c r="BF222" s="69">
        <v>0</v>
      </c>
      <c r="BG222" s="69">
        <v>0</v>
      </c>
      <c r="BH222" s="69">
        <v>0</v>
      </c>
      <c r="BI222" s="69" t="s">
        <v>859</v>
      </c>
      <c r="BK222" s="69">
        <v>3</v>
      </c>
      <c r="BL222" s="69">
        <v>4</v>
      </c>
      <c r="BM222" s="69">
        <v>2</v>
      </c>
      <c r="BN222" s="69">
        <v>31</v>
      </c>
      <c r="BO222" s="89">
        <v>0</v>
      </c>
      <c r="BP222" s="69">
        <v>1</v>
      </c>
      <c r="BQ222" s="69">
        <v>1</v>
      </c>
      <c r="BR222" s="69">
        <v>204</v>
      </c>
      <c r="BS222" s="69">
        <v>800</v>
      </c>
      <c r="BT222" s="69">
        <v>0</v>
      </c>
      <c r="BU222" s="69">
        <v>0</v>
      </c>
      <c r="BV222" s="69">
        <v>1000</v>
      </c>
      <c r="BW222" s="69">
        <v>119</v>
      </c>
      <c r="BX222" s="69" t="s">
        <v>855</v>
      </c>
      <c r="BY222" s="69">
        <v>10</v>
      </c>
      <c r="BZ222" s="69">
        <v>2</v>
      </c>
      <c r="CA222" s="69">
        <v>31</v>
      </c>
      <c r="CB222" s="89">
        <v>0</v>
      </c>
      <c r="CC222" s="69">
        <v>1</v>
      </c>
      <c r="CD222" s="69">
        <v>1</v>
      </c>
      <c r="CE222" s="69">
        <v>1</v>
      </c>
      <c r="CF222" s="69">
        <v>11023</v>
      </c>
      <c r="CG222" s="69">
        <v>0</v>
      </c>
      <c r="CH222" s="69">
        <v>0</v>
      </c>
      <c r="CI222" s="69">
        <v>1000</v>
      </c>
      <c r="CJ222" s="69">
        <v>0</v>
      </c>
      <c r="CL222" s="69">
        <v>0</v>
      </c>
      <c r="CM222" s="69">
        <v>0</v>
      </c>
      <c r="CN222" s="69">
        <v>0</v>
      </c>
      <c r="CO222" s="89">
        <v>0</v>
      </c>
      <c r="CP222" s="69">
        <v>0</v>
      </c>
      <c r="CQ222" s="69">
        <v>0</v>
      </c>
      <c r="CR222" s="69">
        <v>0</v>
      </c>
      <c r="CS222" s="69">
        <v>0</v>
      </c>
      <c r="CT222" s="69">
        <v>0</v>
      </c>
      <c r="CU222" s="69">
        <v>0</v>
      </c>
      <c r="CV222" s="69">
        <v>0</v>
      </c>
      <c r="CW222" s="69">
        <v>0</v>
      </c>
      <c r="CZ222" s="69">
        <v>0</v>
      </c>
      <c r="DA222" s="69">
        <v>0</v>
      </c>
      <c r="DB222" s="69">
        <v>0</v>
      </c>
      <c r="DC222" s="69">
        <v>0</v>
      </c>
      <c r="DD222" s="69">
        <v>0</v>
      </c>
      <c r="DE222" s="69">
        <v>0</v>
      </c>
      <c r="DF222" s="69">
        <v>0</v>
      </c>
      <c r="DG222" s="69">
        <v>1</v>
      </c>
      <c r="DI222" s="69" t="e">
        <f>INDEX(Sheet3!$E$78:$E$1130,MATCH(A222,Sheet3!$D$78:$D$1130,0))</f>
        <v>#N/A</v>
      </c>
      <c r="DJ222" s="69">
        <f t="shared" si="43"/>
        <v>0</v>
      </c>
      <c r="DK222" s="69" t="s">
        <v>860</v>
      </c>
      <c r="DL222" s="69"/>
      <c r="DM222" s="69" t="s">
        <v>239</v>
      </c>
      <c r="DN222" s="69" t="str">
        <f>"造成["&amp;INDEX(Sheet5!$L$2:$L$11,MATCH(BL222,Sheet5!$J$2:$J$11,0))&amp;":"&amp;BR222&amp;"*"&amp;BS222/1000&amp;"]"&amp;INDEX(Sheet5!$I$2:$I$4,MATCH(BR222,Sheet5!$H$2:$H$4,0))&amp;"的"&amp;INDEX(Sheet5!$K$2:$K$11,MATCH(BL222,Sheet5!$J$2:$J$11,0))</f>
        <v>造成[ui.cs_blue:204*0.8]的寒系伤害。</v>
      </c>
      <c r="DO222" s="69"/>
      <c r="DP222" s="69"/>
      <c r="DQ222" s="69"/>
      <c r="DR222" s="69" t="e">
        <f t="shared" si="37"/>
        <v>#N/A</v>
      </c>
      <c r="DS222" s="90" t="e">
        <f>MATCH(A222,Sheet5!D:D,0)</f>
        <v>#N/A</v>
      </c>
      <c r="DT222" s="94" t="e">
        <f>MATCH(A222,Sheet5!F:F,0)</f>
        <v>#N/A</v>
      </c>
      <c r="DU222" s="69">
        <v>0</v>
      </c>
      <c r="DV222" s="69">
        <v>0</v>
      </c>
      <c r="DW222" s="69">
        <v>0</v>
      </c>
      <c r="DX222" s="69">
        <v>0</v>
      </c>
      <c r="DY222" s="69">
        <v>0</v>
      </c>
    </row>
    <row r="223" spans="1:129" ht="42.75">
      <c r="A223" s="69">
        <v>30041</v>
      </c>
      <c r="B223" s="69">
        <v>0</v>
      </c>
      <c r="C223" s="69">
        <v>1</v>
      </c>
      <c r="D223" s="78" t="s">
        <v>861</v>
      </c>
      <c r="E223" s="78" t="s">
        <v>862</v>
      </c>
      <c r="F223" s="69" t="s">
        <v>863</v>
      </c>
      <c r="G223" s="69">
        <v>1</v>
      </c>
      <c r="H223" s="69" t="s">
        <v>864</v>
      </c>
      <c r="I223" s="69">
        <v>300</v>
      </c>
      <c r="J223" s="69">
        <v>600</v>
      </c>
      <c r="K223" s="69">
        <v>2000</v>
      </c>
      <c r="M223" s="69">
        <v>0</v>
      </c>
      <c r="N223" s="69" t="s">
        <v>865</v>
      </c>
      <c r="O223" s="69">
        <v>0</v>
      </c>
      <c r="P223" s="69">
        <v>12</v>
      </c>
      <c r="Q223" s="69">
        <v>0</v>
      </c>
      <c r="R223" s="69">
        <f t="shared" si="51"/>
        <v>1</v>
      </c>
      <c r="S223" s="69">
        <v>0</v>
      </c>
      <c r="T223" s="69">
        <v>0</v>
      </c>
      <c r="U223" s="69">
        <v>0</v>
      </c>
      <c r="V223" s="69">
        <v>0</v>
      </c>
      <c r="W223" s="69">
        <v>0</v>
      </c>
      <c r="X223" s="69">
        <v>0</v>
      </c>
      <c r="Y223" s="69">
        <v>0</v>
      </c>
      <c r="Z223" s="69">
        <v>5000</v>
      </c>
      <c r="AA223" s="69">
        <v>2</v>
      </c>
      <c r="AB223" s="69">
        <v>31</v>
      </c>
      <c r="AC223" s="69">
        <v>0</v>
      </c>
      <c r="AD223" s="69">
        <v>0</v>
      </c>
      <c r="AE223" s="69">
        <v>0</v>
      </c>
      <c r="AF223" s="69">
        <v>10</v>
      </c>
      <c r="AG223" s="69">
        <v>0</v>
      </c>
      <c r="AH223" s="69">
        <v>8</v>
      </c>
      <c r="AI223" s="69">
        <v>120</v>
      </c>
      <c r="AJ223" s="69">
        <v>2</v>
      </c>
      <c r="AK223" s="69">
        <v>0</v>
      </c>
      <c r="AL223" s="69">
        <v>0</v>
      </c>
      <c r="AM223" s="69">
        <v>1</v>
      </c>
      <c r="AN223" s="69">
        <v>1</v>
      </c>
      <c r="AO223" s="69">
        <v>1</v>
      </c>
      <c r="AP223" s="69">
        <v>1</v>
      </c>
      <c r="AQ223" s="84">
        <v>20</v>
      </c>
      <c r="AR223" s="69">
        <v>0.4</v>
      </c>
      <c r="AS223" s="69">
        <v>0</v>
      </c>
      <c r="AT223" s="69">
        <v>0</v>
      </c>
      <c r="AU223" s="69">
        <v>0</v>
      </c>
      <c r="AV223" s="69">
        <v>0</v>
      </c>
      <c r="AW223" s="69">
        <v>0</v>
      </c>
      <c r="AX223" s="69">
        <v>0</v>
      </c>
      <c r="AY223" s="69">
        <v>0</v>
      </c>
      <c r="AZ223" s="69">
        <v>0</v>
      </c>
      <c r="BA223" s="69">
        <v>0</v>
      </c>
      <c r="BB223" s="69">
        <v>0</v>
      </c>
      <c r="BC223" s="69">
        <v>1000</v>
      </c>
      <c r="BD223" s="69">
        <v>0</v>
      </c>
      <c r="BE223" s="69">
        <v>0</v>
      </c>
      <c r="BF223" s="69">
        <v>0</v>
      </c>
      <c r="BG223" s="69">
        <v>0</v>
      </c>
      <c r="BH223" s="69">
        <v>0</v>
      </c>
      <c r="BI223" s="69" t="s">
        <v>866</v>
      </c>
      <c r="BK223" s="69">
        <v>3</v>
      </c>
      <c r="BL223" s="69">
        <v>3</v>
      </c>
      <c r="BM223" s="69">
        <v>2</v>
      </c>
      <c r="BN223" s="69">
        <v>31</v>
      </c>
      <c r="BO223" s="89">
        <v>0</v>
      </c>
      <c r="BP223" s="69">
        <v>1</v>
      </c>
      <c r="BQ223" s="69">
        <v>1</v>
      </c>
      <c r="BR223" s="69">
        <v>204</v>
      </c>
      <c r="BS223" s="69">
        <v>1000</v>
      </c>
      <c r="BT223" s="69">
        <v>0</v>
      </c>
      <c r="BU223" s="69">
        <v>0</v>
      </c>
      <c r="BV223" s="69">
        <v>1000</v>
      </c>
      <c r="BW223" s="69">
        <v>121</v>
      </c>
      <c r="BY223" s="69">
        <v>0</v>
      </c>
      <c r="BZ223" s="69">
        <v>0</v>
      </c>
      <c r="CA223" s="69">
        <v>31</v>
      </c>
      <c r="CB223" s="89">
        <v>0</v>
      </c>
      <c r="CC223" s="69">
        <v>0</v>
      </c>
      <c r="CD223" s="69">
        <v>0</v>
      </c>
      <c r="CE223" s="69">
        <v>0</v>
      </c>
      <c r="CF223" s="69">
        <v>0</v>
      </c>
      <c r="CG223" s="69">
        <v>0</v>
      </c>
      <c r="CH223" s="69">
        <v>0</v>
      </c>
      <c r="CI223" s="69">
        <v>0</v>
      </c>
      <c r="CJ223" s="69">
        <v>0</v>
      </c>
      <c r="CL223" s="69">
        <v>0</v>
      </c>
      <c r="CM223" s="69">
        <v>0</v>
      </c>
      <c r="CN223" s="69">
        <v>0</v>
      </c>
      <c r="CO223" s="89">
        <v>0</v>
      </c>
      <c r="CP223" s="69">
        <v>0</v>
      </c>
      <c r="CQ223" s="69">
        <v>0</v>
      </c>
      <c r="CR223" s="69">
        <v>0</v>
      </c>
      <c r="CS223" s="69">
        <v>0</v>
      </c>
      <c r="CT223" s="69">
        <v>0</v>
      </c>
      <c r="CU223" s="69">
        <v>0</v>
      </c>
      <c r="CV223" s="69">
        <v>0</v>
      </c>
      <c r="CW223" s="69">
        <v>0</v>
      </c>
      <c r="CZ223" s="69">
        <v>0</v>
      </c>
      <c r="DA223" s="69">
        <v>0</v>
      </c>
      <c r="DB223" s="69">
        <v>0</v>
      </c>
      <c r="DC223" s="69">
        <v>0</v>
      </c>
      <c r="DD223" s="69">
        <v>0</v>
      </c>
      <c r="DE223" s="69">
        <v>0</v>
      </c>
      <c r="DF223" s="69">
        <v>0</v>
      </c>
      <c r="DG223" s="69">
        <v>1</v>
      </c>
      <c r="DI223" s="69" t="e">
        <f>INDEX(Sheet3!$E$78:$E$1130,MATCH(A223,Sheet3!$D$78:$D$1130,0))</f>
        <v>#N/A</v>
      </c>
      <c r="DJ223" s="69" t="str">
        <f t="shared" si="43"/>
        <v>skill_icons.ps_burning_soul_01</v>
      </c>
      <c r="DK223" s="69" t="s">
        <v>867</v>
      </c>
      <c r="DL223" s="69"/>
      <c r="DM223" s="80" t="s">
        <v>868</v>
      </c>
      <c r="DN223" s="69" t="str">
        <f>"造成["&amp;INDEX(Sheet5!$L$2:$L$11,MATCH(BL223,Sheet5!$J$2:$J$11,0))&amp;":"&amp;BR223&amp;"*"&amp;BS223/1000&amp;"]"&amp;INDEX(Sheet5!$I$2:$I$4,MATCH(BR223,Sheet5!$H$2:$H$4,0))&amp;"的"&amp;INDEX(Sheet5!$K$2:$K$11,MATCH(BL223,Sheet5!$J$2:$J$11,0))</f>
        <v>造成[ui.cs_blue:204*1]的火系伤害。</v>
      </c>
      <c r="DO223" s="107"/>
      <c r="DP223" s="107"/>
      <c r="DQ223" s="107"/>
      <c r="DR223" s="69" t="e">
        <f t="shared" si="37"/>
        <v>#N/A</v>
      </c>
      <c r="DS223" s="90" t="e">
        <f>MATCH(A223,Sheet5!D:D,0)</f>
        <v>#N/A</v>
      </c>
      <c r="DT223" s="94" t="e">
        <f>MATCH(A223,Sheet5!F:F,0)</f>
        <v>#N/A</v>
      </c>
      <c r="DU223" s="69">
        <v>0</v>
      </c>
      <c r="DV223" s="69">
        <v>0</v>
      </c>
      <c r="DW223" s="69">
        <v>0</v>
      </c>
      <c r="DX223" s="69">
        <v>0</v>
      </c>
      <c r="DY223" s="69">
        <v>0</v>
      </c>
    </row>
    <row r="224" spans="1:129" ht="14.25">
      <c r="A224" s="69">
        <v>30042</v>
      </c>
      <c r="B224" s="69">
        <v>0</v>
      </c>
      <c r="C224" s="69">
        <v>1</v>
      </c>
      <c r="D224" s="78" t="s">
        <v>454</v>
      </c>
      <c r="E224" s="78" t="s">
        <v>455</v>
      </c>
      <c r="F224" s="69" t="s">
        <v>581</v>
      </c>
      <c r="G224" s="69">
        <v>1</v>
      </c>
      <c r="H224" s="69" t="s">
        <v>321</v>
      </c>
      <c r="I224" s="69">
        <v>500</v>
      </c>
      <c r="J224" s="69">
        <v>700</v>
      </c>
      <c r="K224" s="69">
        <v>3000</v>
      </c>
      <c r="M224" s="69">
        <v>123</v>
      </c>
      <c r="N224" s="69" t="s">
        <v>457</v>
      </c>
      <c r="O224" s="69">
        <v>0</v>
      </c>
      <c r="P224" s="69">
        <v>2</v>
      </c>
      <c r="Q224" s="69">
        <v>0</v>
      </c>
      <c r="R224" s="69">
        <f t="shared" si="51"/>
        <v>1</v>
      </c>
      <c r="S224" s="69">
        <v>0</v>
      </c>
      <c r="T224" s="69">
        <v>0</v>
      </c>
      <c r="U224" s="69">
        <v>0</v>
      </c>
      <c r="V224" s="69">
        <v>0</v>
      </c>
      <c r="W224" s="69">
        <v>0</v>
      </c>
      <c r="X224" s="69">
        <v>0</v>
      </c>
      <c r="Y224" s="69">
        <v>0</v>
      </c>
      <c r="Z224" s="69">
        <v>10000</v>
      </c>
      <c r="AA224" s="69">
        <v>2</v>
      </c>
      <c r="AB224" s="69">
        <v>31</v>
      </c>
      <c r="AC224" s="69">
        <v>0</v>
      </c>
      <c r="AD224" s="69">
        <v>0</v>
      </c>
      <c r="AE224" s="69">
        <v>0</v>
      </c>
      <c r="AF224" s="69">
        <v>10</v>
      </c>
      <c r="AG224" s="69">
        <v>0</v>
      </c>
      <c r="AH224" s="69">
        <v>6</v>
      </c>
      <c r="AI224" s="69">
        <v>0</v>
      </c>
      <c r="AJ224" s="69">
        <v>3</v>
      </c>
      <c r="AK224" s="69">
        <v>0</v>
      </c>
      <c r="AL224" s="69">
        <v>0</v>
      </c>
      <c r="AM224" s="69">
        <v>1</v>
      </c>
      <c r="AN224" s="69">
        <v>1</v>
      </c>
      <c r="AO224" s="69">
        <v>0</v>
      </c>
      <c r="AP224" s="69">
        <v>0</v>
      </c>
      <c r="AQ224" s="84">
        <v>0</v>
      </c>
      <c r="AR224" s="69">
        <v>0</v>
      </c>
      <c r="AS224" s="69">
        <v>0</v>
      </c>
      <c r="AT224" s="69">
        <v>0</v>
      </c>
      <c r="AU224" s="69">
        <v>0</v>
      </c>
      <c r="AV224" s="69">
        <v>0</v>
      </c>
      <c r="AW224" s="69">
        <v>0</v>
      </c>
      <c r="AX224" s="69">
        <v>0</v>
      </c>
      <c r="AY224" s="69">
        <v>0</v>
      </c>
      <c r="AZ224" s="69">
        <v>0</v>
      </c>
      <c r="BA224" s="69">
        <v>1</v>
      </c>
      <c r="BB224" s="69">
        <v>-1</v>
      </c>
      <c r="BC224" s="69">
        <v>0</v>
      </c>
      <c r="BD224" s="69">
        <v>0</v>
      </c>
      <c r="BE224" s="69">
        <v>0</v>
      </c>
      <c r="BF224" s="69">
        <v>0</v>
      </c>
      <c r="BG224" s="69">
        <v>0</v>
      </c>
      <c r="BH224" s="69">
        <v>0</v>
      </c>
      <c r="BI224" s="69" t="s">
        <v>869</v>
      </c>
      <c r="BK224" s="69">
        <v>3</v>
      </c>
      <c r="BL224" s="69">
        <v>4</v>
      </c>
      <c r="BM224" s="69">
        <v>2</v>
      </c>
      <c r="BN224" s="69">
        <v>31</v>
      </c>
      <c r="BO224" s="89">
        <v>0</v>
      </c>
      <c r="BP224" s="69">
        <v>1</v>
      </c>
      <c r="BQ224" s="69">
        <v>10</v>
      </c>
      <c r="BR224" s="69">
        <v>204</v>
      </c>
      <c r="BS224" s="69">
        <v>1300</v>
      </c>
      <c r="BT224" s="69">
        <v>0</v>
      </c>
      <c r="BU224" s="69">
        <v>0</v>
      </c>
      <c r="BV224" s="69">
        <v>1000</v>
      </c>
      <c r="BW224" s="69">
        <v>0</v>
      </c>
      <c r="BY224" s="69">
        <v>10</v>
      </c>
      <c r="BZ224" s="69">
        <v>2</v>
      </c>
      <c r="CA224" s="69">
        <v>31</v>
      </c>
      <c r="CB224" s="89">
        <v>0</v>
      </c>
      <c r="CC224" s="69">
        <v>0</v>
      </c>
      <c r="CD224" s="69">
        <v>1</v>
      </c>
      <c r="CE224" s="69">
        <v>1</v>
      </c>
      <c r="CF224" s="69">
        <v>11022</v>
      </c>
      <c r="CG224" s="69">
        <v>0</v>
      </c>
      <c r="CH224" s="69">
        <v>0</v>
      </c>
      <c r="CI224" s="69">
        <v>1000</v>
      </c>
      <c r="CJ224" s="69">
        <v>0</v>
      </c>
      <c r="CL224" s="69">
        <v>0</v>
      </c>
      <c r="CM224" s="69">
        <v>0</v>
      </c>
      <c r="CN224" s="69">
        <v>0</v>
      </c>
      <c r="CO224" s="89">
        <v>0</v>
      </c>
      <c r="CP224" s="69">
        <v>0</v>
      </c>
      <c r="CQ224" s="69">
        <v>0</v>
      </c>
      <c r="CR224" s="69">
        <v>0</v>
      </c>
      <c r="CS224" s="69">
        <v>0</v>
      </c>
      <c r="CT224" s="69">
        <v>0</v>
      </c>
      <c r="CU224" s="69">
        <v>0</v>
      </c>
      <c r="CV224" s="69">
        <v>0</v>
      </c>
      <c r="CW224" s="69">
        <v>0</v>
      </c>
      <c r="CZ224" s="69">
        <v>0</v>
      </c>
      <c r="DA224" s="69">
        <v>0</v>
      </c>
      <c r="DB224" s="69">
        <v>0</v>
      </c>
      <c r="DC224" s="69">
        <v>0</v>
      </c>
      <c r="DD224" s="69">
        <v>0</v>
      </c>
      <c r="DE224" s="69">
        <v>0</v>
      </c>
      <c r="DF224" s="69">
        <v>0</v>
      </c>
      <c r="DG224" s="69">
        <v>1</v>
      </c>
      <c r="DI224" s="69" t="e">
        <f>INDEX(Sheet3!$E$78:$E$1130,MATCH(A224,Sheet3!$D$78:$D$1130,0))</f>
        <v>#N/A</v>
      </c>
      <c r="DJ224" s="69" t="str">
        <f t="shared" si="43"/>
        <v>skill_icons.ps_grief_soul_01</v>
      </c>
      <c r="DK224" s="69" t="s">
        <v>458</v>
      </c>
      <c r="DL224" s="69"/>
      <c r="DM224" s="80" t="s">
        <v>870</v>
      </c>
      <c r="DN224" s="69" t="str">
        <f>"造成["&amp;INDEX(Sheet5!$L$2:$L$11,MATCH(BL224,Sheet5!$J$2:$J$11,0))&amp;":"&amp;BR224&amp;"*"&amp;BS224/1000&amp;"]"&amp;INDEX(Sheet5!$I$2:$I$4,MATCH(BR224,Sheet5!$H$2:$H$4,0))&amp;"的"&amp;INDEX(Sheet5!$K$2:$K$11,MATCH(BL224,Sheet5!$J$2:$J$11,0))</f>
        <v>造成[ui.cs_blue:204*1.3]的寒系伤害。</v>
      </c>
      <c r="DO224" s="107"/>
      <c r="DP224" s="107"/>
      <c r="DQ224" s="107"/>
      <c r="DR224" s="69" t="e">
        <f t="shared" si="37"/>
        <v>#N/A</v>
      </c>
      <c r="DS224" s="90" t="e">
        <f>MATCH(A224,Sheet5!D:D,0)</f>
        <v>#N/A</v>
      </c>
      <c r="DT224" s="94" t="e">
        <f>MATCH(A224,Sheet5!F:F,0)</f>
        <v>#N/A</v>
      </c>
      <c r="DU224" s="69">
        <v>0</v>
      </c>
      <c r="DV224" s="69">
        <v>0</v>
      </c>
      <c r="DW224" s="69">
        <v>0</v>
      </c>
      <c r="DX224" s="69">
        <v>0</v>
      </c>
      <c r="DY224" s="69">
        <v>0</v>
      </c>
    </row>
    <row r="225" spans="1:129" ht="14.25">
      <c r="A225" s="69">
        <v>30043</v>
      </c>
      <c r="B225" s="69">
        <v>0</v>
      </c>
      <c r="C225" s="69">
        <v>1</v>
      </c>
      <c r="D225" s="78" t="s">
        <v>518</v>
      </c>
      <c r="E225" s="78" t="s">
        <v>519</v>
      </c>
      <c r="F225" s="69" t="s">
        <v>871</v>
      </c>
      <c r="G225" s="69">
        <v>1</v>
      </c>
      <c r="H225" s="69" t="s">
        <v>321</v>
      </c>
      <c r="I225" s="69">
        <v>1500</v>
      </c>
      <c r="J225" s="69" t="s">
        <v>872</v>
      </c>
      <c r="K225" s="69">
        <v>2000</v>
      </c>
      <c r="M225" s="69">
        <v>125</v>
      </c>
      <c r="N225" s="69" t="s">
        <v>518</v>
      </c>
      <c r="O225" s="69">
        <v>0</v>
      </c>
      <c r="P225" s="69">
        <v>6</v>
      </c>
      <c r="Q225" s="69">
        <v>0</v>
      </c>
      <c r="R225" s="69">
        <f t="shared" si="51"/>
        <v>1</v>
      </c>
      <c r="S225" s="69">
        <v>0</v>
      </c>
      <c r="T225" s="69">
        <v>0</v>
      </c>
      <c r="U225" s="69">
        <v>0</v>
      </c>
      <c r="V225" s="69">
        <v>0</v>
      </c>
      <c r="W225" s="69">
        <v>0</v>
      </c>
      <c r="X225" s="69">
        <v>0</v>
      </c>
      <c r="Y225" s="69">
        <v>0</v>
      </c>
      <c r="Z225" s="69">
        <v>30000</v>
      </c>
      <c r="AA225" s="69">
        <v>1</v>
      </c>
      <c r="AB225" s="69">
        <v>31</v>
      </c>
      <c r="AC225" s="69">
        <v>0</v>
      </c>
      <c r="AD225" s="69">
        <v>0</v>
      </c>
      <c r="AE225" s="69">
        <v>0</v>
      </c>
      <c r="AF225" s="69">
        <v>5</v>
      </c>
      <c r="AG225" s="69">
        <v>0</v>
      </c>
      <c r="AH225" s="69">
        <v>0</v>
      </c>
      <c r="AI225" s="69">
        <v>0</v>
      </c>
      <c r="AJ225" s="69">
        <v>0</v>
      </c>
      <c r="AK225" s="69">
        <v>0</v>
      </c>
      <c r="AL225" s="69">
        <v>0</v>
      </c>
      <c r="AM225" s="69">
        <v>1</v>
      </c>
      <c r="AN225" s="69">
        <v>1</v>
      </c>
      <c r="AO225" s="69">
        <v>0</v>
      </c>
      <c r="AP225" s="69">
        <v>0</v>
      </c>
      <c r="AQ225" s="84">
        <v>0</v>
      </c>
      <c r="AR225" s="69">
        <v>0</v>
      </c>
      <c r="AS225" s="69">
        <v>0</v>
      </c>
      <c r="AT225" s="69">
        <v>0</v>
      </c>
      <c r="AU225" s="69">
        <v>0</v>
      </c>
      <c r="AV225" s="69">
        <v>0</v>
      </c>
      <c r="AW225" s="69">
        <v>0</v>
      </c>
      <c r="AX225" s="69">
        <v>0</v>
      </c>
      <c r="AY225" s="69">
        <v>0</v>
      </c>
      <c r="AZ225" s="69">
        <v>0</v>
      </c>
      <c r="BA225" s="69">
        <v>1</v>
      </c>
      <c r="BB225" s="69">
        <v>-1</v>
      </c>
      <c r="BC225" s="69">
        <v>0</v>
      </c>
      <c r="BD225" s="69">
        <v>0</v>
      </c>
      <c r="BE225" s="69">
        <v>0</v>
      </c>
      <c r="BF225" s="69">
        <v>0</v>
      </c>
      <c r="BG225" s="69">
        <v>0</v>
      </c>
      <c r="BH225" s="69">
        <v>0</v>
      </c>
      <c r="BI225" s="69" t="s">
        <v>873</v>
      </c>
      <c r="BK225" s="69">
        <v>3</v>
      </c>
      <c r="BL225" s="69">
        <v>11</v>
      </c>
      <c r="BM225" s="69">
        <v>1</v>
      </c>
      <c r="BN225" s="69">
        <v>15</v>
      </c>
      <c r="BO225" s="89">
        <v>0</v>
      </c>
      <c r="BP225" s="69">
        <v>1</v>
      </c>
      <c r="BQ225" s="69">
        <v>2</v>
      </c>
      <c r="BR225" s="69">
        <v>1</v>
      </c>
      <c r="BS225" s="69">
        <v>11051</v>
      </c>
      <c r="BT225" s="69">
        <v>0</v>
      </c>
      <c r="BU225" s="69">
        <v>0</v>
      </c>
      <c r="BV225" s="69">
        <v>1000</v>
      </c>
      <c r="BW225" s="69">
        <v>126</v>
      </c>
      <c r="BY225" s="69">
        <v>11</v>
      </c>
      <c r="BZ225" s="69">
        <v>1</v>
      </c>
      <c r="CA225" s="69">
        <v>31</v>
      </c>
      <c r="CB225" s="89">
        <v>0</v>
      </c>
      <c r="CC225" s="69">
        <v>1</v>
      </c>
      <c r="CD225" s="69">
        <v>1</v>
      </c>
      <c r="CE225" s="69">
        <v>1</v>
      </c>
      <c r="CF225" s="69">
        <v>11052</v>
      </c>
      <c r="CG225" s="69">
        <v>0</v>
      </c>
      <c r="CH225" s="69">
        <v>0</v>
      </c>
      <c r="CI225" s="69">
        <v>1000</v>
      </c>
      <c r="CJ225" s="69">
        <v>0</v>
      </c>
      <c r="CL225" s="69">
        <v>0</v>
      </c>
      <c r="CM225" s="69">
        <v>0</v>
      </c>
      <c r="CN225" s="69">
        <v>0</v>
      </c>
      <c r="CO225" s="89">
        <v>0</v>
      </c>
      <c r="CP225" s="69">
        <v>0</v>
      </c>
      <c r="CQ225" s="69">
        <v>0</v>
      </c>
      <c r="CR225" s="69">
        <v>0</v>
      </c>
      <c r="CS225" s="69">
        <v>0</v>
      </c>
      <c r="CT225" s="69">
        <v>0</v>
      </c>
      <c r="CU225" s="69">
        <v>0</v>
      </c>
      <c r="CV225" s="69">
        <v>0</v>
      </c>
      <c r="CW225" s="69">
        <v>0</v>
      </c>
      <c r="CZ225" s="69">
        <v>0</v>
      </c>
      <c r="DA225" s="69">
        <v>0</v>
      </c>
      <c r="DB225" s="69">
        <v>0</v>
      </c>
      <c r="DC225" s="69">
        <v>0</v>
      </c>
      <c r="DD225" s="69">
        <v>0</v>
      </c>
      <c r="DE225" s="69">
        <v>0</v>
      </c>
      <c r="DF225" s="69">
        <v>0</v>
      </c>
      <c r="DG225" s="69">
        <v>1</v>
      </c>
      <c r="DI225" s="69" t="str">
        <f>INDEX(Sheet3!$E$78:$E$1130,MATCH(A225,Sheet3!$D$78:$D$1130,0))</f>
        <v>skill_icons.ps_summon_spell</v>
      </c>
      <c r="DJ225" s="69" t="str">
        <f t="shared" si="43"/>
        <v>skill_icons.ps_summon_spell</v>
      </c>
      <c r="DK225" s="69" t="s">
        <v>521</v>
      </c>
      <c r="DL225" s="69"/>
      <c r="DM225" s="69" t="s">
        <v>522</v>
      </c>
      <c r="DN225" s="69" t="e">
        <f>"造成["&amp;INDEX(Sheet5!$L$2:$L$11,MATCH(BL225,Sheet5!$J$2:$J$11,0))&amp;":"&amp;BR225&amp;"*"&amp;BS225/1000&amp;"]"&amp;INDEX(Sheet5!$I$2:$I$4,MATCH(BR225,Sheet5!$H$2:$H$4,0))&amp;"的"&amp;INDEX(Sheet5!$K$2:$K$11,MATCH(BL225,Sheet5!$J$2:$J$11,0))</f>
        <v>#N/A</v>
      </c>
      <c r="DO225" s="69"/>
      <c r="DP225" s="69"/>
      <c r="DQ225" s="69"/>
      <c r="DR225" s="69" t="e">
        <f t="shared" si="37"/>
        <v>#N/A</v>
      </c>
      <c r="DS225" s="90" t="e">
        <f>MATCH(A225,Sheet5!D:D,0)</f>
        <v>#N/A</v>
      </c>
      <c r="DT225" s="94" t="e">
        <f>MATCH(A225,Sheet5!F:F,0)</f>
        <v>#N/A</v>
      </c>
      <c r="DU225" s="69">
        <v>0</v>
      </c>
      <c r="DV225" s="69">
        <v>0</v>
      </c>
      <c r="DW225" s="69">
        <v>0</v>
      </c>
      <c r="DX225" s="69">
        <v>0</v>
      </c>
      <c r="DY225" s="69">
        <v>0</v>
      </c>
    </row>
    <row r="226" spans="1:129" ht="14.25">
      <c r="A226" s="69">
        <v>30044</v>
      </c>
      <c r="B226" s="69">
        <v>13004</v>
      </c>
      <c r="C226" s="69">
        <v>1</v>
      </c>
      <c r="D226" s="78" t="s">
        <v>374</v>
      </c>
      <c r="E226" s="78" t="s">
        <v>375</v>
      </c>
      <c r="F226" s="69" t="s">
        <v>600</v>
      </c>
      <c r="G226" s="69">
        <v>1</v>
      </c>
      <c r="H226" s="69" t="s">
        <v>703</v>
      </c>
      <c r="I226" s="69">
        <v>500</v>
      </c>
      <c r="J226" s="69">
        <v>700</v>
      </c>
      <c r="K226" s="69">
        <v>1000</v>
      </c>
      <c r="M226" s="69">
        <v>0</v>
      </c>
      <c r="N226" s="69" t="s">
        <v>268</v>
      </c>
      <c r="O226" s="69">
        <v>0</v>
      </c>
      <c r="P226" s="69">
        <v>1</v>
      </c>
      <c r="Q226" s="69">
        <v>0</v>
      </c>
      <c r="R226" s="69">
        <f t="shared" si="51"/>
        <v>1</v>
      </c>
      <c r="S226" s="69">
        <v>0</v>
      </c>
      <c r="T226" s="69">
        <v>0</v>
      </c>
      <c r="U226" s="69">
        <v>0</v>
      </c>
      <c r="V226" s="69">
        <v>0</v>
      </c>
      <c r="W226" s="69">
        <v>0</v>
      </c>
      <c r="X226" s="69">
        <v>0</v>
      </c>
      <c r="Y226" s="69">
        <v>0</v>
      </c>
      <c r="Z226" s="69">
        <v>3000</v>
      </c>
      <c r="AA226" s="69">
        <v>2</v>
      </c>
      <c r="AB226" s="69">
        <v>31</v>
      </c>
      <c r="AC226" s="69">
        <v>0</v>
      </c>
      <c r="AD226" s="69">
        <v>0</v>
      </c>
      <c r="AE226" s="69">
        <v>0</v>
      </c>
      <c r="AF226" s="69">
        <v>1</v>
      </c>
      <c r="AG226" s="69">
        <v>0</v>
      </c>
      <c r="AH226" s="69">
        <v>10.5</v>
      </c>
      <c r="AI226" s="69">
        <v>127</v>
      </c>
      <c r="AJ226" s="69">
        <v>0</v>
      </c>
      <c r="AK226" s="69">
        <v>0</v>
      </c>
      <c r="AL226" s="69">
        <v>0</v>
      </c>
      <c r="AM226" s="69">
        <v>1</v>
      </c>
      <c r="AN226" s="69">
        <v>1</v>
      </c>
      <c r="AO226" s="69">
        <v>1</v>
      </c>
      <c r="AP226" s="69">
        <v>0.5</v>
      </c>
      <c r="AQ226" s="84">
        <v>15</v>
      </c>
      <c r="AR226" s="69">
        <v>4</v>
      </c>
      <c r="AS226" s="69">
        <v>0</v>
      </c>
      <c r="AT226" s="69">
        <v>0</v>
      </c>
      <c r="AU226" s="69">
        <v>0</v>
      </c>
      <c r="AV226" s="69">
        <v>0</v>
      </c>
      <c r="AW226" s="69">
        <v>0</v>
      </c>
      <c r="AX226" s="69">
        <v>0</v>
      </c>
      <c r="AY226" s="69">
        <v>0</v>
      </c>
      <c r="AZ226" s="69">
        <v>0</v>
      </c>
      <c r="BA226" s="69">
        <v>0</v>
      </c>
      <c r="BB226" s="69">
        <v>0</v>
      </c>
      <c r="BC226" s="69">
        <v>0</v>
      </c>
      <c r="BD226" s="69">
        <v>0</v>
      </c>
      <c r="BE226" s="69">
        <v>0</v>
      </c>
      <c r="BF226" s="69">
        <v>0</v>
      </c>
      <c r="BG226" s="69">
        <v>0</v>
      </c>
      <c r="BH226" s="69">
        <v>0</v>
      </c>
      <c r="BK226" s="69">
        <v>3</v>
      </c>
      <c r="BL226" s="69">
        <v>3</v>
      </c>
      <c r="BM226" s="69">
        <v>2</v>
      </c>
      <c r="BN226" s="69">
        <v>31</v>
      </c>
      <c r="BO226" s="89">
        <v>0</v>
      </c>
      <c r="BP226" s="69">
        <v>1</v>
      </c>
      <c r="BQ226" s="69">
        <v>1</v>
      </c>
      <c r="BR226" s="69">
        <v>204</v>
      </c>
      <c r="BS226" s="69">
        <v>1000</v>
      </c>
      <c r="BT226" s="69">
        <v>0</v>
      </c>
      <c r="BU226" s="69">
        <v>0</v>
      </c>
      <c r="BV226" s="69">
        <v>1000</v>
      </c>
      <c r="BW226" s="69">
        <v>19</v>
      </c>
      <c r="BX226" s="69" t="s">
        <v>269</v>
      </c>
      <c r="BY226" s="69">
        <v>0</v>
      </c>
      <c r="BZ226" s="69">
        <v>0</v>
      </c>
      <c r="CA226" s="69">
        <v>31</v>
      </c>
      <c r="CB226" s="89">
        <v>0</v>
      </c>
      <c r="CC226" s="69">
        <v>0</v>
      </c>
      <c r="CD226" s="69">
        <v>0</v>
      </c>
      <c r="CE226" s="69">
        <v>0</v>
      </c>
      <c r="CF226" s="69">
        <v>0</v>
      </c>
      <c r="CG226" s="69">
        <v>0</v>
      </c>
      <c r="CH226" s="69">
        <v>0</v>
      </c>
      <c r="CI226" s="69">
        <v>0</v>
      </c>
      <c r="CJ226" s="69">
        <v>0</v>
      </c>
      <c r="CL226" s="69">
        <v>0</v>
      </c>
      <c r="CM226" s="69">
        <v>0</v>
      </c>
      <c r="CN226" s="69">
        <v>0</v>
      </c>
      <c r="CO226" s="89">
        <v>0</v>
      </c>
      <c r="CP226" s="69">
        <v>0</v>
      </c>
      <c r="CQ226" s="69">
        <v>0</v>
      </c>
      <c r="CR226" s="69">
        <v>0</v>
      </c>
      <c r="CS226" s="69">
        <v>0</v>
      </c>
      <c r="CT226" s="69">
        <v>0</v>
      </c>
      <c r="CU226" s="69">
        <v>0</v>
      </c>
      <c r="CV226" s="69">
        <v>0</v>
      </c>
      <c r="CW226" s="69">
        <v>0</v>
      </c>
      <c r="CZ226" s="69">
        <v>0</v>
      </c>
      <c r="DA226" s="69">
        <v>0</v>
      </c>
      <c r="DB226" s="69">
        <v>0</v>
      </c>
      <c r="DC226" s="69">
        <v>0</v>
      </c>
      <c r="DD226" s="69">
        <v>0</v>
      </c>
      <c r="DE226" s="69">
        <v>0</v>
      </c>
      <c r="DF226" s="69">
        <v>0</v>
      </c>
      <c r="DG226" s="69">
        <v>1</v>
      </c>
      <c r="DI226" s="69" t="str">
        <f>INDEX(Sheet3!$E$78:$E$1130,MATCH(A226,Sheet3!$D$78:$D$1130,0))</f>
        <v>skill_icons.ps_small_demon_skill_01</v>
      </c>
      <c r="DJ226" s="69" t="str">
        <f t="shared" si="43"/>
        <v>skill_icons.ps_small_demon_skill_01</v>
      </c>
      <c r="DK226" s="69" t="s">
        <v>379</v>
      </c>
      <c r="DL226" s="93" t="str">
        <f>DM226&amp;DN226&amp;DQ226</f>
        <v>发射一颗火箭，对击中的敌人造成[ui.cs_blue:204*1]的火系伤害。</v>
      </c>
      <c r="DM226" s="90" t="s">
        <v>874</v>
      </c>
      <c r="DN226" s="69" t="str">
        <f>"造成["&amp;INDEX(Sheet5!$L$2:$L$11,MATCH(BL226,Sheet5!$J$2:$J$11,0))&amp;":"&amp;BR226&amp;"*"&amp;BS226/1000&amp;"]"&amp;INDEX(Sheet5!$I$2:$I$4,MATCH(BR226,Sheet5!$H$2:$H$4,0))&amp;"的"&amp;INDEX(Sheet5!$K$2:$K$11,MATCH(BL226,Sheet5!$J$2:$J$11,0))</f>
        <v>造成[ui.cs_blue:204*1]的火系伤害。</v>
      </c>
      <c r="DO226" s="69" t="e">
        <f>"造成["&amp;INDEX(Sheet5!$L$2:$L$11,MATCH(BY226,Sheet5!$J$2:$J$11,0))&amp;":"&amp;CE226&amp;"*"&amp;CF226/1000&amp;"]"&amp;INDEX(Sheet5!$I$2:$I$4,MATCH(CE226,Sheet5!$H$2:$H$4,0))&amp;"的"&amp;INDEX(Sheet5!$K$2:$K$11,MATCH(BY226,Sheet5!$J$2:$J$11,0))</f>
        <v>#N/A</v>
      </c>
      <c r="DP226" s="69"/>
      <c r="DQ226" s="69"/>
      <c r="DR226" s="69" t="e">
        <f t="shared" si="37"/>
        <v>#N/A</v>
      </c>
      <c r="DS226" s="90">
        <f>MATCH(A226,Sheet5!D:D,0)</f>
        <v>224</v>
      </c>
      <c r="DT226" s="94" t="e">
        <f>MATCH(A226,Sheet5!F:F,0)</f>
        <v>#N/A</v>
      </c>
      <c r="DU226" s="69" t="e">
        <f>"["&amp;INDEX(Sheet5!$L$2:$L$11,MATCH(CD226,Sheet5!$J$2:$J$11,0))&amp;":"&amp;CJ226&amp;"*"&amp;CK226/1000&amp;"]"&amp;INDEX(Sheet5!$I$2:$I$4,MATCH(CJ226,Sheet5!$H$2:$H$4,0))</f>
        <v>#N/A</v>
      </c>
      <c r="DV226" s="69">
        <v>0</v>
      </c>
      <c r="DW226" s="69">
        <v>0</v>
      </c>
      <c r="DX226" s="69">
        <v>0</v>
      </c>
      <c r="DY226" s="69">
        <v>0</v>
      </c>
    </row>
    <row r="227" spans="1:129" ht="14.25">
      <c r="A227" s="69">
        <v>30045</v>
      </c>
      <c r="B227" s="69">
        <v>13008</v>
      </c>
      <c r="C227" s="69">
        <v>1</v>
      </c>
      <c r="D227" s="78" t="s">
        <v>374</v>
      </c>
      <c r="E227" s="78" t="s">
        <v>375</v>
      </c>
      <c r="F227" s="69" t="s">
        <v>600</v>
      </c>
      <c r="G227" s="69">
        <v>1</v>
      </c>
      <c r="H227" s="69" t="s">
        <v>875</v>
      </c>
      <c r="I227" s="69">
        <v>500</v>
      </c>
      <c r="J227" s="69">
        <v>733</v>
      </c>
      <c r="K227" s="69">
        <v>1000</v>
      </c>
      <c r="M227" s="69">
        <v>0</v>
      </c>
      <c r="N227" s="69" t="s">
        <v>268</v>
      </c>
      <c r="O227" s="69">
        <v>0</v>
      </c>
      <c r="P227" s="69">
        <v>1</v>
      </c>
      <c r="Q227" s="69">
        <v>0</v>
      </c>
      <c r="R227" s="69">
        <f t="shared" si="51"/>
        <v>1</v>
      </c>
      <c r="S227" s="69">
        <v>0</v>
      </c>
      <c r="T227" s="69">
        <v>0</v>
      </c>
      <c r="U227" s="69">
        <v>0</v>
      </c>
      <c r="V227" s="69">
        <v>0</v>
      </c>
      <c r="W227" s="69">
        <v>0</v>
      </c>
      <c r="X227" s="69">
        <v>0</v>
      </c>
      <c r="Y227" s="69">
        <v>0</v>
      </c>
      <c r="Z227" s="69">
        <v>10000</v>
      </c>
      <c r="AA227" s="69">
        <v>2</v>
      </c>
      <c r="AB227" s="69">
        <v>31</v>
      </c>
      <c r="AC227" s="69">
        <v>0</v>
      </c>
      <c r="AD227" s="69">
        <v>0</v>
      </c>
      <c r="AE227" s="69">
        <v>0</v>
      </c>
      <c r="AF227" s="69">
        <v>1</v>
      </c>
      <c r="AG227" s="69">
        <v>0</v>
      </c>
      <c r="AH227" s="69">
        <v>10.5</v>
      </c>
      <c r="AI227" s="69">
        <v>127</v>
      </c>
      <c r="AJ227" s="69">
        <v>0</v>
      </c>
      <c r="AK227" s="69">
        <v>0</v>
      </c>
      <c r="AL227" s="69">
        <v>0</v>
      </c>
      <c r="AM227" s="69">
        <v>1</v>
      </c>
      <c r="AN227" s="69">
        <v>1</v>
      </c>
      <c r="AO227" s="69">
        <v>1</v>
      </c>
      <c r="AP227" s="69">
        <v>0.5</v>
      </c>
      <c r="AQ227" s="84">
        <v>15</v>
      </c>
      <c r="AR227" s="69">
        <v>4</v>
      </c>
      <c r="AS227" s="69">
        <v>0</v>
      </c>
      <c r="AT227" s="69">
        <v>0</v>
      </c>
      <c r="AU227" s="69">
        <v>0</v>
      </c>
      <c r="AV227" s="69">
        <v>0</v>
      </c>
      <c r="AW227" s="69">
        <v>0</v>
      </c>
      <c r="AX227" s="69">
        <v>0</v>
      </c>
      <c r="AY227" s="69">
        <v>0</v>
      </c>
      <c r="AZ227" s="69">
        <v>0</v>
      </c>
      <c r="BA227" s="69">
        <v>0</v>
      </c>
      <c r="BB227" s="69">
        <v>0</v>
      </c>
      <c r="BC227" s="69">
        <v>0</v>
      </c>
      <c r="BD227" s="69">
        <v>0</v>
      </c>
      <c r="BE227" s="69">
        <v>0</v>
      </c>
      <c r="BF227" s="69">
        <v>0</v>
      </c>
      <c r="BG227" s="69">
        <v>0</v>
      </c>
      <c r="BH227" s="69">
        <v>0</v>
      </c>
      <c r="BK227" s="69">
        <v>3</v>
      </c>
      <c r="BL227" s="69">
        <v>3</v>
      </c>
      <c r="BM227" s="69">
        <v>2</v>
      </c>
      <c r="BN227" s="69">
        <v>31</v>
      </c>
      <c r="BO227" s="89">
        <v>0</v>
      </c>
      <c r="BP227" s="69">
        <v>1</v>
      </c>
      <c r="BQ227" s="69">
        <v>1</v>
      </c>
      <c r="BR227" s="69">
        <v>204</v>
      </c>
      <c r="BS227" s="69">
        <v>1000</v>
      </c>
      <c r="BT227" s="69">
        <v>0</v>
      </c>
      <c r="BU227" s="69">
        <v>0</v>
      </c>
      <c r="BV227" s="69">
        <v>1000</v>
      </c>
      <c r="BW227" s="69">
        <v>19</v>
      </c>
      <c r="BX227" s="69" t="s">
        <v>269</v>
      </c>
      <c r="BY227" s="69">
        <v>0</v>
      </c>
      <c r="BZ227" s="69">
        <v>0</v>
      </c>
      <c r="CA227" s="69">
        <v>31</v>
      </c>
      <c r="CB227" s="89">
        <v>0</v>
      </c>
      <c r="CC227" s="69">
        <v>0</v>
      </c>
      <c r="CD227" s="69">
        <v>0</v>
      </c>
      <c r="CE227" s="69">
        <v>0</v>
      </c>
      <c r="CF227" s="69">
        <v>0</v>
      </c>
      <c r="CG227" s="69">
        <v>0</v>
      </c>
      <c r="CH227" s="69">
        <v>0</v>
      </c>
      <c r="CI227" s="69">
        <v>0</v>
      </c>
      <c r="CJ227" s="69">
        <v>0</v>
      </c>
      <c r="CL227" s="69">
        <v>0</v>
      </c>
      <c r="CM227" s="69">
        <v>0</v>
      </c>
      <c r="CN227" s="69">
        <v>0</v>
      </c>
      <c r="CO227" s="89">
        <v>0</v>
      </c>
      <c r="CP227" s="69">
        <v>0</v>
      </c>
      <c r="CQ227" s="69">
        <v>0</v>
      </c>
      <c r="CR227" s="69">
        <v>0</v>
      </c>
      <c r="CS227" s="69">
        <v>0</v>
      </c>
      <c r="CT227" s="69">
        <v>0</v>
      </c>
      <c r="CU227" s="69">
        <v>0</v>
      </c>
      <c r="CV227" s="69">
        <v>0</v>
      </c>
      <c r="CW227" s="69">
        <v>0</v>
      </c>
      <c r="CZ227" s="69">
        <v>0</v>
      </c>
      <c r="DA227" s="69">
        <v>0</v>
      </c>
      <c r="DB227" s="69">
        <v>0</v>
      </c>
      <c r="DC227" s="69">
        <v>0</v>
      </c>
      <c r="DD227" s="69">
        <v>0</v>
      </c>
      <c r="DE227" s="69">
        <v>0</v>
      </c>
      <c r="DF227" s="69">
        <v>0</v>
      </c>
      <c r="DG227" s="69">
        <v>1</v>
      </c>
      <c r="DI227" s="69" t="str">
        <f>INDEX(Sheet3!$E$78:$E$1130,MATCH(A227,Sheet3!$D$78:$D$1130,0))</f>
        <v>skill_icons.ps_small_demon_skill_01</v>
      </c>
      <c r="DJ227" s="69" t="str">
        <f t="shared" si="43"/>
        <v>skill_icons.ps_small_demon_skill_01</v>
      </c>
      <c r="DK227" s="69" t="s">
        <v>379</v>
      </c>
      <c r="DL227" s="93" t="str">
        <f>DM227&amp;DN227&amp;DQ227</f>
        <v>发射一颗火箭，击中地面后爆炸。造成[ui.cs_blue:204*1]的火系伤害。</v>
      </c>
      <c r="DM227" s="90" t="s">
        <v>876</v>
      </c>
      <c r="DN227" s="69" t="str">
        <f>"造成["&amp;INDEX(Sheet5!$L$2:$L$11,MATCH(BL227,Sheet5!$J$2:$J$11,0))&amp;":"&amp;BR227&amp;"*"&amp;BS227/1000&amp;"]"&amp;INDEX(Sheet5!$I$2:$I$4,MATCH(BR227,Sheet5!$H$2:$H$4,0))&amp;"的"&amp;INDEX(Sheet5!$K$2:$K$11,MATCH(BL227,Sheet5!$J$2:$J$11,0))</f>
        <v>造成[ui.cs_blue:204*1]的火系伤害。</v>
      </c>
      <c r="DO227" s="69"/>
      <c r="DP227" s="69"/>
      <c r="DQ227" s="69"/>
      <c r="DR227" s="69" t="e">
        <f t="shared" si="37"/>
        <v>#N/A</v>
      </c>
      <c r="DS227" s="90" t="e">
        <f>MATCH(A227,Sheet5!D:D,0)</f>
        <v>#N/A</v>
      </c>
      <c r="DT227" s="94" t="e">
        <f>MATCH(A227,Sheet5!F:F,0)</f>
        <v>#N/A</v>
      </c>
      <c r="DU227" s="69">
        <v>0</v>
      </c>
      <c r="DV227" s="69">
        <v>0</v>
      </c>
      <c r="DW227" s="69">
        <v>0</v>
      </c>
      <c r="DX227" s="69">
        <v>0</v>
      </c>
      <c r="DY227" s="69">
        <v>0</v>
      </c>
    </row>
    <row r="228" spans="1:129" ht="14.25">
      <c r="A228" s="69">
        <v>30046</v>
      </c>
      <c r="B228" s="69">
        <v>0</v>
      </c>
      <c r="C228" s="69">
        <v>1</v>
      </c>
      <c r="D228" s="78" t="s">
        <v>877</v>
      </c>
      <c r="E228" s="78" t="s">
        <v>878</v>
      </c>
      <c r="F228" s="69">
        <v>0</v>
      </c>
      <c r="G228" s="69">
        <v>1</v>
      </c>
      <c r="H228" s="69" t="s">
        <v>321</v>
      </c>
      <c r="I228" s="69">
        <v>1000</v>
      </c>
      <c r="J228" s="69">
        <v>0</v>
      </c>
      <c r="K228" s="69">
        <v>1000</v>
      </c>
      <c r="M228" s="69">
        <v>190</v>
      </c>
      <c r="O228" s="69">
        <v>0</v>
      </c>
      <c r="P228" s="69">
        <v>6</v>
      </c>
      <c r="Q228" s="69">
        <v>0</v>
      </c>
      <c r="R228" s="69">
        <f t="shared" si="51"/>
        <v>1</v>
      </c>
      <c r="S228" s="69">
        <v>0</v>
      </c>
      <c r="T228" s="69">
        <v>0</v>
      </c>
      <c r="U228" s="69">
        <v>0</v>
      </c>
      <c r="V228" s="69">
        <v>0</v>
      </c>
      <c r="W228" s="69">
        <v>0</v>
      </c>
      <c r="X228" s="69">
        <v>10</v>
      </c>
      <c r="Y228" s="69">
        <v>10</v>
      </c>
      <c r="Z228" s="69">
        <v>8000</v>
      </c>
      <c r="AA228" s="69">
        <v>2</v>
      </c>
      <c r="AB228" s="69">
        <v>31</v>
      </c>
      <c r="AC228" s="69">
        <v>0</v>
      </c>
      <c r="AD228" s="69">
        <v>0</v>
      </c>
      <c r="AE228" s="69">
        <v>0</v>
      </c>
      <c r="AF228" s="69">
        <v>3</v>
      </c>
      <c r="AG228" s="69">
        <v>0</v>
      </c>
      <c r="AH228" s="69">
        <v>3</v>
      </c>
      <c r="AI228" s="69">
        <v>191</v>
      </c>
      <c r="AJ228" s="69">
        <v>0</v>
      </c>
      <c r="AK228" s="69">
        <v>0</v>
      </c>
      <c r="AL228" s="69">
        <v>0</v>
      </c>
      <c r="AM228" s="69">
        <v>1</v>
      </c>
      <c r="AN228" s="69">
        <v>1</v>
      </c>
      <c r="AO228" s="69">
        <v>1</v>
      </c>
      <c r="AP228" s="69">
        <v>0</v>
      </c>
      <c r="AQ228" s="84">
        <v>0</v>
      </c>
      <c r="AR228" s="69">
        <v>0</v>
      </c>
      <c r="AS228" s="69">
        <v>0</v>
      </c>
      <c r="AT228" s="69">
        <v>0</v>
      </c>
      <c r="AU228" s="69">
        <v>0</v>
      </c>
      <c r="AV228" s="69">
        <v>0</v>
      </c>
      <c r="AW228" s="69">
        <v>0</v>
      </c>
      <c r="AX228" s="69">
        <v>0</v>
      </c>
      <c r="AY228" s="69">
        <v>0</v>
      </c>
      <c r="AZ228" s="69">
        <v>0</v>
      </c>
      <c r="BA228" s="69">
        <v>0</v>
      </c>
      <c r="BB228" s="69">
        <v>0</v>
      </c>
      <c r="BC228" s="69">
        <v>0</v>
      </c>
      <c r="BD228" s="69">
        <v>0</v>
      </c>
      <c r="BE228" s="69">
        <v>0</v>
      </c>
      <c r="BF228" s="69">
        <v>0</v>
      </c>
      <c r="BG228" s="69">
        <v>0</v>
      </c>
      <c r="BH228" s="69">
        <v>0</v>
      </c>
      <c r="BK228" s="69">
        <v>3</v>
      </c>
      <c r="BL228" s="69">
        <v>16</v>
      </c>
      <c r="BM228" s="69">
        <v>2</v>
      </c>
      <c r="BN228" s="69">
        <v>31</v>
      </c>
      <c r="BO228" s="89">
        <v>0</v>
      </c>
      <c r="BP228" s="69">
        <v>1</v>
      </c>
      <c r="BQ228" s="69">
        <v>1</v>
      </c>
      <c r="BR228" s="69">
        <v>1</v>
      </c>
      <c r="BS228" s="69">
        <v>30047</v>
      </c>
      <c r="BT228" s="69">
        <v>0</v>
      </c>
      <c r="BU228" s="69">
        <v>0</v>
      </c>
      <c r="BV228" s="69">
        <v>1000</v>
      </c>
      <c r="BW228" s="69">
        <v>0</v>
      </c>
      <c r="BY228" s="69">
        <v>2</v>
      </c>
      <c r="BZ228" s="69">
        <v>2</v>
      </c>
      <c r="CA228" s="69">
        <v>31</v>
      </c>
      <c r="CB228" s="89">
        <v>0</v>
      </c>
      <c r="CC228" s="69">
        <v>3</v>
      </c>
      <c r="CD228" s="69">
        <v>10</v>
      </c>
      <c r="CE228" s="69">
        <v>203</v>
      </c>
      <c r="CF228" s="69">
        <v>1000</v>
      </c>
      <c r="CG228" s="69">
        <v>0</v>
      </c>
      <c r="CH228" s="69">
        <v>0</v>
      </c>
      <c r="CI228" s="69">
        <v>1000</v>
      </c>
      <c r="CJ228" s="69">
        <v>0</v>
      </c>
      <c r="CL228" s="69">
        <v>0</v>
      </c>
      <c r="CM228" s="69">
        <v>0</v>
      </c>
      <c r="CN228" s="69">
        <v>0</v>
      </c>
      <c r="CO228" s="89">
        <v>0</v>
      </c>
      <c r="CP228" s="69">
        <v>0</v>
      </c>
      <c r="CQ228" s="69">
        <v>0</v>
      </c>
      <c r="CR228" s="69">
        <v>0</v>
      </c>
      <c r="CS228" s="69">
        <v>0</v>
      </c>
      <c r="CT228" s="69">
        <v>0</v>
      </c>
      <c r="CU228" s="69">
        <v>0</v>
      </c>
      <c r="CV228" s="69">
        <v>0</v>
      </c>
      <c r="CW228" s="69">
        <v>0</v>
      </c>
      <c r="CZ228" s="69">
        <v>0</v>
      </c>
      <c r="DA228" s="69">
        <v>0</v>
      </c>
      <c r="DB228" s="69">
        <v>0</v>
      </c>
      <c r="DC228" s="69">
        <v>0</v>
      </c>
      <c r="DD228" s="69">
        <v>0</v>
      </c>
      <c r="DE228" s="69">
        <v>0</v>
      </c>
      <c r="DF228" s="69">
        <v>0</v>
      </c>
      <c r="DG228" s="69">
        <v>1</v>
      </c>
      <c r="DI228" s="69" t="e">
        <f>INDEX(Sheet3!$E$78:$E$1130,MATCH(A228,Sheet3!$D$78:$D$1130,0))</f>
        <v>#N/A</v>
      </c>
      <c r="DJ228" s="69">
        <f t="shared" si="43"/>
        <v>0</v>
      </c>
      <c r="DK228" s="69" t="s">
        <v>879</v>
      </c>
      <c r="DL228" s="69"/>
      <c r="DM228" s="69" t="s">
        <v>880</v>
      </c>
      <c r="DN228" s="69" t="e">
        <f>"造成["&amp;INDEX(Sheet5!$L$2:$L$11,MATCH(BL228,Sheet5!$J$2:$J$11,0))&amp;":"&amp;BR228&amp;"*"&amp;BS228/1000&amp;"]"&amp;INDEX(Sheet5!$I$2:$I$4,MATCH(BR228,Sheet5!$H$2:$H$4,0))&amp;"的"&amp;INDEX(Sheet5!$K$2:$K$11,MATCH(BL228,Sheet5!$J$2:$J$11,0))</f>
        <v>#N/A</v>
      </c>
      <c r="DO228" s="69"/>
      <c r="DP228" s="69"/>
      <c r="DQ228" s="69"/>
      <c r="DR228" s="69" t="e">
        <f t="shared" si="37"/>
        <v>#N/A</v>
      </c>
      <c r="DS228" s="90" t="e">
        <f>MATCH(A228,Sheet5!D:D,0)</f>
        <v>#N/A</v>
      </c>
      <c r="DT228" s="94" t="e">
        <f>MATCH(A228,Sheet5!F:F,0)</f>
        <v>#N/A</v>
      </c>
      <c r="DU228" s="69">
        <v>0</v>
      </c>
      <c r="DV228" s="69">
        <v>0</v>
      </c>
      <c r="DW228" s="69">
        <v>0</v>
      </c>
      <c r="DX228" s="69">
        <v>0</v>
      </c>
      <c r="DY228" s="69">
        <v>0</v>
      </c>
    </row>
    <row r="229" spans="1:129" ht="14.25">
      <c r="A229" s="69">
        <v>30047</v>
      </c>
      <c r="B229" s="69">
        <v>0</v>
      </c>
      <c r="C229" s="69">
        <v>1</v>
      </c>
      <c r="D229" s="78" t="s">
        <v>877</v>
      </c>
      <c r="E229" s="78" t="s">
        <v>878</v>
      </c>
      <c r="F229" s="69">
        <v>0</v>
      </c>
      <c r="G229" s="69">
        <v>1</v>
      </c>
      <c r="H229" s="69" t="s">
        <v>321</v>
      </c>
      <c r="I229" s="69">
        <v>0</v>
      </c>
      <c r="J229" s="69">
        <v>0</v>
      </c>
      <c r="K229" s="69">
        <v>1000</v>
      </c>
      <c r="M229" s="69">
        <v>0</v>
      </c>
      <c r="O229" s="69">
        <v>0</v>
      </c>
      <c r="P229" s="69">
        <v>2</v>
      </c>
      <c r="Q229" s="69">
        <v>0</v>
      </c>
      <c r="R229" s="69">
        <f t="shared" si="51"/>
        <v>1</v>
      </c>
      <c r="S229" s="69">
        <v>0</v>
      </c>
      <c r="T229" s="69">
        <v>0</v>
      </c>
      <c r="U229" s="69">
        <v>0</v>
      </c>
      <c r="V229" s="69">
        <v>0</v>
      </c>
      <c r="W229" s="69">
        <v>0</v>
      </c>
      <c r="X229" s="69">
        <v>0</v>
      </c>
      <c r="Y229" s="69">
        <v>0</v>
      </c>
      <c r="Z229" s="69">
        <v>0</v>
      </c>
      <c r="AA229" s="69">
        <v>2</v>
      </c>
      <c r="AB229" s="69">
        <v>31</v>
      </c>
      <c r="AC229" s="69">
        <v>0</v>
      </c>
      <c r="AD229" s="69">
        <v>0</v>
      </c>
      <c r="AE229" s="69">
        <v>0</v>
      </c>
      <c r="AF229" s="69">
        <v>10</v>
      </c>
      <c r="AG229" s="69">
        <v>0</v>
      </c>
      <c r="AH229" s="69">
        <v>1</v>
      </c>
      <c r="AI229" s="69">
        <v>0</v>
      </c>
      <c r="AJ229" s="69">
        <v>2</v>
      </c>
      <c r="AK229" s="69">
        <v>0</v>
      </c>
      <c r="AL229" s="69">
        <v>0</v>
      </c>
      <c r="AM229" s="69">
        <v>1</v>
      </c>
      <c r="AN229" s="69">
        <v>1</v>
      </c>
      <c r="AO229" s="69">
        <v>1</v>
      </c>
      <c r="AP229" s="69">
        <v>1.5</v>
      </c>
      <c r="AQ229" s="84">
        <v>0</v>
      </c>
      <c r="AR229" s="69">
        <v>15</v>
      </c>
      <c r="AS229" s="69">
        <v>0</v>
      </c>
      <c r="AT229" s="69">
        <v>0</v>
      </c>
      <c r="AU229" s="69">
        <v>0</v>
      </c>
      <c r="AV229" s="69">
        <v>0</v>
      </c>
      <c r="AW229" s="69">
        <v>0</v>
      </c>
      <c r="AX229" s="69">
        <v>0</v>
      </c>
      <c r="AY229" s="69">
        <v>0</v>
      </c>
      <c r="AZ229" s="69">
        <v>0</v>
      </c>
      <c r="BA229" s="69">
        <v>0</v>
      </c>
      <c r="BB229" s="69">
        <v>0</v>
      </c>
      <c r="BC229" s="69">
        <v>500</v>
      </c>
      <c r="BD229" s="69">
        <v>0</v>
      </c>
      <c r="BE229" s="69">
        <v>0</v>
      </c>
      <c r="BF229" s="69">
        <v>0</v>
      </c>
      <c r="BG229" s="69">
        <v>0</v>
      </c>
      <c r="BH229" s="69">
        <v>0</v>
      </c>
      <c r="BK229" s="69">
        <v>3</v>
      </c>
      <c r="BL229" s="69">
        <v>3</v>
      </c>
      <c r="BM229" s="69">
        <v>2</v>
      </c>
      <c r="BN229" s="69">
        <v>31</v>
      </c>
      <c r="BO229" s="89">
        <v>0</v>
      </c>
      <c r="BP229" s="69">
        <v>1</v>
      </c>
      <c r="BQ229" s="69">
        <v>10</v>
      </c>
      <c r="BR229" s="69">
        <v>204</v>
      </c>
      <c r="BS229" s="69">
        <v>500</v>
      </c>
      <c r="BT229" s="69">
        <v>0</v>
      </c>
      <c r="BU229" s="69">
        <v>0</v>
      </c>
      <c r="BV229" s="69">
        <v>1000</v>
      </c>
      <c r="BW229" s="69">
        <v>79</v>
      </c>
      <c r="BY229" s="69">
        <v>0</v>
      </c>
      <c r="BZ229" s="69">
        <v>0</v>
      </c>
      <c r="CA229" s="69">
        <v>31</v>
      </c>
      <c r="CB229" s="89">
        <v>0</v>
      </c>
      <c r="CC229" s="69">
        <v>0</v>
      </c>
      <c r="CD229" s="69">
        <v>0</v>
      </c>
      <c r="CE229" s="69">
        <v>0</v>
      </c>
      <c r="CF229" s="69">
        <v>0</v>
      </c>
      <c r="CG229" s="69">
        <v>0</v>
      </c>
      <c r="CH229" s="69">
        <v>0</v>
      </c>
      <c r="CI229" s="69">
        <v>0</v>
      </c>
      <c r="CJ229" s="69">
        <v>0</v>
      </c>
      <c r="CL229" s="69">
        <v>0</v>
      </c>
      <c r="CM229" s="69">
        <v>0</v>
      </c>
      <c r="CN229" s="69">
        <v>0</v>
      </c>
      <c r="CO229" s="89">
        <v>0</v>
      </c>
      <c r="CP229" s="69">
        <v>0</v>
      </c>
      <c r="CQ229" s="69">
        <v>0</v>
      </c>
      <c r="CR229" s="69">
        <v>0</v>
      </c>
      <c r="CS229" s="69">
        <v>0</v>
      </c>
      <c r="CT229" s="69">
        <v>0</v>
      </c>
      <c r="CU229" s="69">
        <v>0</v>
      </c>
      <c r="CV229" s="69">
        <v>0</v>
      </c>
      <c r="CW229" s="69">
        <v>0</v>
      </c>
      <c r="CZ229" s="69">
        <v>0</v>
      </c>
      <c r="DA229" s="69">
        <v>0</v>
      </c>
      <c r="DB229" s="69">
        <v>0</v>
      </c>
      <c r="DC229" s="69">
        <v>0</v>
      </c>
      <c r="DD229" s="69">
        <v>0</v>
      </c>
      <c r="DE229" s="69">
        <v>0</v>
      </c>
      <c r="DF229" s="69">
        <v>0</v>
      </c>
      <c r="DG229" s="69">
        <v>1</v>
      </c>
      <c r="DI229" s="69" t="e">
        <f>INDEX(Sheet3!$E$78:$E$1130,MATCH(A229,Sheet3!$D$78:$D$1130,0))</f>
        <v>#N/A</v>
      </c>
      <c r="DJ229" s="69">
        <f t="shared" si="43"/>
        <v>0</v>
      </c>
      <c r="DK229" s="69" t="s">
        <v>879</v>
      </c>
      <c r="DL229" s="69"/>
      <c r="DM229" s="69" t="s">
        <v>880</v>
      </c>
      <c r="DN229" s="69" t="str">
        <f>"造成["&amp;INDEX(Sheet5!$L$2:$L$11,MATCH(BL229,Sheet5!$J$2:$J$11,0))&amp;":"&amp;BR229&amp;"*"&amp;BS229/1000&amp;"]"&amp;INDEX(Sheet5!$I$2:$I$4,MATCH(BR229,Sheet5!$H$2:$H$4,0))&amp;"的"&amp;INDEX(Sheet5!$K$2:$K$11,MATCH(BL229,Sheet5!$J$2:$J$11,0))</f>
        <v>造成[ui.cs_blue:204*0.5]的火系伤害。</v>
      </c>
      <c r="DO229" s="69"/>
      <c r="DP229" s="69"/>
      <c r="DQ229" s="69"/>
      <c r="DR229" s="69" t="e">
        <f t="shared" si="37"/>
        <v>#N/A</v>
      </c>
      <c r="DS229" s="90" t="e">
        <f>MATCH(A229,Sheet5!D:D,0)</f>
        <v>#N/A</v>
      </c>
      <c r="DT229" s="94" t="e">
        <f>MATCH(A229,Sheet5!F:F,0)</f>
        <v>#N/A</v>
      </c>
      <c r="DU229" s="69">
        <v>0</v>
      </c>
      <c r="DV229" s="69">
        <v>0</v>
      </c>
      <c r="DW229" s="69">
        <v>0</v>
      </c>
      <c r="DX229" s="69">
        <v>0</v>
      </c>
      <c r="DY229" s="69">
        <v>0</v>
      </c>
    </row>
    <row r="230" spans="1:129" ht="17.25">
      <c r="A230" s="69">
        <v>30048</v>
      </c>
      <c r="B230" s="105">
        <v>11002</v>
      </c>
      <c r="C230" s="69">
        <v>1</v>
      </c>
      <c r="D230" s="78" t="s">
        <v>881</v>
      </c>
      <c r="E230" s="78" t="s">
        <v>882</v>
      </c>
      <c r="F230" s="69" t="s">
        <v>883</v>
      </c>
      <c r="G230" s="69">
        <v>1</v>
      </c>
      <c r="H230" s="69" t="s">
        <v>507</v>
      </c>
      <c r="I230" s="69">
        <v>1000</v>
      </c>
      <c r="J230" s="69" t="s">
        <v>800</v>
      </c>
      <c r="K230" s="69">
        <v>1000</v>
      </c>
      <c r="M230" s="69">
        <v>0</v>
      </c>
      <c r="N230" s="69" t="s">
        <v>884</v>
      </c>
      <c r="O230" s="69">
        <v>0</v>
      </c>
      <c r="P230" s="69">
        <v>2</v>
      </c>
      <c r="Q230" s="69">
        <v>0</v>
      </c>
      <c r="R230" s="69">
        <f t="shared" si="51"/>
        <v>1</v>
      </c>
      <c r="S230" s="69">
        <v>0</v>
      </c>
      <c r="T230" s="69">
        <v>0</v>
      </c>
      <c r="U230" s="69">
        <v>0</v>
      </c>
      <c r="V230" s="69">
        <v>0</v>
      </c>
      <c r="W230" s="69">
        <v>0</v>
      </c>
      <c r="X230" s="69">
        <v>0</v>
      </c>
      <c r="Y230" s="69">
        <v>0</v>
      </c>
      <c r="Z230" s="69">
        <v>13000</v>
      </c>
      <c r="AA230" s="69">
        <v>2</v>
      </c>
      <c r="AB230" s="69">
        <v>31</v>
      </c>
      <c r="AC230" s="69">
        <v>0</v>
      </c>
      <c r="AD230" s="69">
        <v>0</v>
      </c>
      <c r="AE230" s="69">
        <v>0</v>
      </c>
      <c r="AF230" s="69">
        <v>10</v>
      </c>
      <c r="AG230" s="69">
        <v>0</v>
      </c>
      <c r="AH230" s="69">
        <v>6</v>
      </c>
      <c r="AI230" s="69">
        <v>192</v>
      </c>
      <c r="AJ230" s="69">
        <v>0</v>
      </c>
      <c r="AK230" s="69">
        <v>0</v>
      </c>
      <c r="AL230" s="69">
        <v>0</v>
      </c>
      <c r="AM230" s="69">
        <v>1</v>
      </c>
      <c r="AN230" s="69">
        <v>1</v>
      </c>
      <c r="AO230" s="69">
        <v>1</v>
      </c>
      <c r="AP230" s="69">
        <v>0.5</v>
      </c>
      <c r="AQ230" s="84">
        <v>15</v>
      </c>
      <c r="AR230" s="69">
        <v>10</v>
      </c>
      <c r="AS230" s="69">
        <v>0</v>
      </c>
      <c r="AT230" s="69">
        <v>0</v>
      </c>
      <c r="AU230" s="69">
        <v>0</v>
      </c>
      <c r="AV230" s="69">
        <v>0</v>
      </c>
      <c r="AW230" s="69">
        <v>0</v>
      </c>
      <c r="AX230" s="69">
        <v>0</v>
      </c>
      <c r="AY230" s="69">
        <v>0</v>
      </c>
      <c r="AZ230" s="69">
        <v>0</v>
      </c>
      <c r="BA230" s="69">
        <v>0</v>
      </c>
      <c r="BB230" s="69">
        <v>0</v>
      </c>
      <c r="BC230" s="69">
        <v>0</v>
      </c>
      <c r="BD230" s="69">
        <v>0</v>
      </c>
      <c r="BE230" s="69">
        <v>0</v>
      </c>
      <c r="BF230" s="69">
        <v>0</v>
      </c>
      <c r="BG230" s="69">
        <v>0</v>
      </c>
      <c r="BH230" s="69">
        <v>0</v>
      </c>
      <c r="BI230" s="69" t="s">
        <v>885</v>
      </c>
      <c r="BK230" s="69">
        <v>3</v>
      </c>
      <c r="BL230" s="69">
        <v>3</v>
      </c>
      <c r="BM230" s="69">
        <v>2</v>
      </c>
      <c r="BN230" s="69">
        <v>31</v>
      </c>
      <c r="BO230" s="89">
        <v>0</v>
      </c>
      <c r="BP230" s="69">
        <v>2</v>
      </c>
      <c r="BQ230" s="69">
        <v>10</v>
      </c>
      <c r="BR230" s="69">
        <v>204</v>
      </c>
      <c r="BS230" s="69">
        <v>1000</v>
      </c>
      <c r="BT230" s="69">
        <v>0</v>
      </c>
      <c r="BU230" s="69">
        <v>0</v>
      </c>
      <c r="BV230" s="69">
        <v>1000</v>
      </c>
      <c r="BW230" s="69">
        <v>193</v>
      </c>
      <c r="BX230" s="69" t="s">
        <v>886</v>
      </c>
      <c r="BY230" s="69">
        <v>0</v>
      </c>
      <c r="BZ230" s="69">
        <v>0</v>
      </c>
      <c r="CA230" s="69">
        <v>31</v>
      </c>
      <c r="CB230" s="89">
        <v>0</v>
      </c>
      <c r="CC230" s="69">
        <v>0</v>
      </c>
      <c r="CD230" s="69">
        <v>0</v>
      </c>
      <c r="CE230" s="69">
        <v>0</v>
      </c>
      <c r="CF230" s="69">
        <v>0</v>
      </c>
      <c r="CG230" s="69">
        <v>0</v>
      </c>
      <c r="CH230" s="69">
        <v>0</v>
      </c>
      <c r="CI230" s="69">
        <v>0</v>
      </c>
      <c r="CJ230" s="69">
        <v>0</v>
      </c>
      <c r="CL230" s="69">
        <v>0</v>
      </c>
      <c r="CM230" s="69">
        <v>0</v>
      </c>
      <c r="CN230" s="69">
        <v>0</v>
      </c>
      <c r="CO230" s="89">
        <v>0</v>
      </c>
      <c r="CP230" s="69">
        <v>0</v>
      </c>
      <c r="CQ230" s="69">
        <v>0</v>
      </c>
      <c r="CR230" s="69">
        <v>0</v>
      </c>
      <c r="CS230" s="69">
        <v>0</v>
      </c>
      <c r="CT230" s="69">
        <v>0</v>
      </c>
      <c r="CU230" s="69">
        <v>0</v>
      </c>
      <c r="CV230" s="69">
        <v>0</v>
      </c>
      <c r="CW230" s="69">
        <v>0</v>
      </c>
      <c r="CZ230" s="69">
        <v>0</v>
      </c>
      <c r="DA230" s="69">
        <v>0</v>
      </c>
      <c r="DB230" s="69">
        <v>0</v>
      </c>
      <c r="DC230" s="69">
        <v>0</v>
      </c>
      <c r="DD230" s="69">
        <v>0</v>
      </c>
      <c r="DE230" s="69">
        <v>0</v>
      </c>
      <c r="DF230" s="69">
        <v>0</v>
      </c>
      <c r="DG230" s="69">
        <v>1</v>
      </c>
      <c r="DI230" s="69" t="str">
        <f>INDEX(Sheet3!$E$78:$E$1130,MATCH(A230,Sheet3!$D$78:$D$1130,0))</f>
        <v>skill_icons.ps_melting_breath</v>
      </c>
      <c r="DJ230" s="69" t="str">
        <f t="shared" si="43"/>
        <v>skill_icons.ps_melting_breath</v>
      </c>
      <c r="DK230" s="69" t="s">
        <v>887</v>
      </c>
      <c r="DL230" s="93" t="str">
        <f>DM230&amp;DN230&amp;DQ230</f>
        <v>射出3支火箭。对目标造成爆炸效果，并造成[ui.cs_blue:204*1]的火系伤害。</v>
      </c>
      <c r="DM230" s="90" t="s">
        <v>888</v>
      </c>
      <c r="DN230" s="69" t="str">
        <f>"造成["&amp;INDEX(Sheet5!$L$2:$L$11,MATCH(BL230,Sheet5!$J$2:$J$11,0))&amp;":"&amp;BR230&amp;"*"&amp;BS230/1000&amp;"]"&amp;INDEX(Sheet5!$I$2:$I$4,MATCH(BR230,Sheet5!$H$2:$H$4,0))&amp;"的"&amp;INDEX(Sheet5!$K$2:$K$11,MATCH(BL230,Sheet5!$J$2:$J$11,0))</f>
        <v>造成[ui.cs_blue:204*1]的火系伤害。</v>
      </c>
      <c r="DO230" s="69" t="e">
        <f>"造成["&amp;INDEX(Sheet5!$L$2:$L$11,MATCH(BY230,Sheet5!$J$2:$J$11,0))&amp;":"&amp;CE230&amp;"*"&amp;CF230/1000&amp;"]"&amp;INDEX(Sheet5!$I$2:$I$4,MATCH(CE230,Sheet5!$H$2:$H$4,0))&amp;"的"&amp;INDEX(Sheet5!$K$2:$K$11,MATCH(BY230,Sheet5!$J$2:$J$11,0))</f>
        <v>#N/A</v>
      </c>
      <c r="DP230" s="69"/>
      <c r="DQ230" s="69"/>
      <c r="DR230" s="69" t="e">
        <f t="shared" si="37"/>
        <v>#N/A</v>
      </c>
      <c r="DS230" s="90">
        <f>MATCH(A230,Sheet5!D:D,0)</f>
        <v>220</v>
      </c>
      <c r="DT230" s="94" t="e">
        <f>MATCH(A230,Sheet5!F:F,0)</f>
        <v>#N/A</v>
      </c>
      <c r="DU230" s="69" t="e">
        <f>"["&amp;INDEX(Sheet5!$L$2:$L$11,MATCH(CD230,Sheet5!$J$2:$J$11,0))&amp;":"&amp;CJ230&amp;"*"&amp;CK230/1000&amp;"]"&amp;INDEX(Sheet5!$I$2:$I$4,MATCH(CJ230,Sheet5!$H$2:$H$4,0))</f>
        <v>#N/A</v>
      </c>
      <c r="DV230" s="69">
        <v>0</v>
      </c>
      <c r="DW230" s="69">
        <v>0</v>
      </c>
      <c r="DX230" s="69">
        <v>0</v>
      </c>
      <c r="DY230" s="69">
        <v>0</v>
      </c>
    </row>
    <row r="231" spans="1:129" ht="14.25">
      <c r="A231" s="69">
        <v>30049</v>
      </c>
      <c r="B231" s="69">
        <v>0</v>
      </c>
      <c r="C231" s="69">
        <v>1</v>
      </c>
      <c r="D231" s="78" t="s">
        <v>877</v>
      </c>
      <c r="E231" s="78" t="s">
        <v>878</v>
      </c>
      <c r="F231" s="69" t="s">
        <v>889</v>
      </c>
      <c r="G231" s="69">
        <v>1</v>
      </c>
      <c r="H231" s="69" t="s">
        <v>321</v>
      </c>
      <c r="I231" s="69">
        <v>1000</v>
      </c>
      <c r="J231" s="69" t="s">
        <v>872</v>
      </c>
      <c r="K231" s="69">
        <v>1000</v>
      </c>
      <c r="M231" s="69">
        <v>190</v>
      </c>
      <c r="N231" s="69" t="s">
        <v>890</v>
      </c>
      <c r="O231" s="69">
        <v>0</v>
      </c>
      <c r="P231" s="69">
        <v>2</v>
      </c>
      <c r="Q231" s="69">
        <v>0</v>
      </c>
      <c r="R231" s="69">
        <f t="shared" si="51"/>
        <v>1</v>
      </c>
      <c r="S231" s="69">
        <v>0</v>
      </c>
      <c r="T231" s="69">
        <v>0</v>
      </c>
      <c r="U231" s="69">
        <v>0</v>
      </c>
      <c r="V231" s="69">
        <v>0</v>
      </c>
      <c r="W231" s="69">
        <v>0</v>
      </c>
      <c r="X231" s="69">
        <v>35</v>
      </c>
      <c r="Y231" s="69">
        <v>35</v>
      </c>
      <c r="Z231" s="69">
        <v>8000</v>
      </c>
      <c r="AA231" s="69">
        <v>2</v>
      </c>
      <c r="AB231" s="69">
        <v>31</v>
      </c>
      <c r="AC231" s="69">
        <v>0</v>
      </c>
      <c r="AD231" s="69">
        <v>0</v>
      </c>
      <c r="AE231" s="69">
        <v>0</v>
      </c>
      <c r="AF231" s="69">
        <v>10</v>
      </c>
      <c r="AG231" s="69">
        <v>0</v>
      </c>
      <c r="AH231" s="69">
        <v>3</v>
      </c>
      <c r="AI231" s="69">
        <v>191</v>
      </c>
      <c r="AJ231" s="69">
        <v>3</v>
      </c>
      <c r="AK231" s="69">
        <v>0</v>
      </c>
      <c r="AL231" s="69">
        <v>0</v>
      </c>
      <c r="AM231" s="69">
        <v>1</v>
      </c>
      <c r="AN231" s="69">
        <v>1</v>
      </c>
      <c r="AO231" s="69">
        <v>1</v>
      </c>
      <c r="AP231" s="69">
        <v>1.5</v>
      </c>
      <c r="AQ231" s="84">
        <v>0</v>
      </c>
      <c r="AR231" s="69">
        <v>15</v>
      </c>
      <c r="AS231" s="69">
        <v>0</v>
      </c>
      <c r="AT231" s="69">
        <v>0</v>
      </c>
      <c r="AU231" s="69">
        <v>0</v>
      </c>
      <c r="AV231" s="69">
        <v>0</v>
      </c>
      <c r="AW231" s="69">
        <v>0</v>
      </c>
      <c r="AX231" s="69">
        <v>0</v>
      </c>
      <c r="AY231" s="69">
        <v>15000</v>
      </c>
      <c r="AZ231" s="69">
        <v>1000</v>
      </c>
      <c r="BA231" s="69">
        <v>0</v>
      </c>
      <c r="BB231" s="69">
        <v>0</v>
      </c>
      <c r="BC231" s="69">
        <v>500</v>
      </c>
      <c r="BD231" s="69">
        <v>0</v>
      </c>
      <c r="BE231" s="69">
        <v>0</v>
      </c>
      <c r="BF231" s="69">
        <v>0</v>
      </c>
      <c r="BG231" s="69">
        <v>0</v>
      </c>
      <c r="BH231" s="69">
        <v>0</v>
      </c>
      <c r="BI231" s="69" t="s">
        <v>891</v>
      </c>
      <c r="BK231" s="69">
        <v>3</v>
      </c>
      <c r="BL231" s="69">
        <v>3</v>
      </c>
      <c r="BM231" s="69">
        <v>2</v>
      </c>
      <c r="BN231" s="69">
        <v>31</v>
      </c>
      <c r="BO231" s="89">
        <v>0</v>
      </c>
      <c r="BP231" s="69">
        <v>1</v>
      </c>
      <c r="BQ231" s="69">
        <v>1</v>
      </c>
      <c r="BR231" s="69">
        <v>204</v>
      </c>
      <c r="BS231" s="69">
        <v>500</v>
      </c>
      <c r="BT231" s="69">
        <v>0</v>
      </c>
      <c r="BU231" s="69">
        <v>0</v>
      </c>
      <c r="BV231" s="69">
        <v>1000</v>
      </c>
      <c r="BW231" s="69">
        <v>0</v>
      </c>
      <c r="BY231" s="69">
        <v>0</v>
      </c>
      <c r="BZ231" s="69">
        <v>0</v>
      </c>
      <c r="CA231" s="69">
        <v>31</v>
      </c>
      <c r="CB231" s="89">
        <v>0</v>
      </c>
      <c r="CC231" s="69">
        <v>0</v>
      </c>
      <c r="CD231" s="69">
        <v>0</v>
      </c>
      <c r="CE231" s="69">
        <v>0</v>
      </c>
      <c r="CF231" s="69">
        <v>0</v>
      </c>
      <c r="CG231" s="69">
        <v>0</v>
      </c>
      <c r="CH231" s="69">
        <v>0</v>
      </c>
      <c r="CI231" s="69">
        <v>0</v>
      </c>
      <c r="CJ231" s="69">
        <v>0</v>
      </c>
      <c r="CL231" s="69">
        <v>0</v>
      </c>
      <c r="CM231" s="69">
        <v>0</v>
      </c>
      <c r="CN231" s="69">
        <v>0</v>
      </c>
      <c r="CO231" s="89">
        <v>0</v>
      </c>
      <c r="CP231" s="69">
        <v>0</v>
      </c>
      <c r="CQ231" s="69">
        <v>0</v>
      </c>
      <c r="CR231" s="69">
        <v>0</v>
      </c>
      <c r="CS231" s="69">
        <v>0</v>
      </c>
      <c r="CT231" s="69">
        <v>0</v>
      </c>
      <c r="CU231" s="69">
        <v>0</v>
      </c>
      <c r="CV231" s="69">
        <v>0</v>
      </c>
      <c r="CW231" s="69">
        <v>40</v>
      </c>
      <c r="CZ231" s="69">
        <v>0</v>
      </c>
      <c r="DA231" s="69">
        <v>0</v>
      </c>
      <c r="DB231" s="69">
        <v>0</v>
      </c>
      <c r="DC231" s="69">
        <v>0</v>
      </c>
      <c r="DD231" s="69">
        <v>0</v>
      </c>
      <c r="DE231" s="69">
        <v>0</v>
      </c>
      <c r="DF231" s="69">
        <v>0</v>
      </c>
      <c r="DG231" s="69">
        <v>1</v>
      </c>
      <c r="DI231" s="69" t="str">
        <f>INDEX(Sheet3!$E$78:$E$1130,MATCH(A231,Sheet3!$D$78:$D$1130,0))</f>
        <v>skill_icons.ps_scorching_smash</v>
      </c>
      <c r="DJ231" s="69" t="str">
        <f t="shared" si="43"/>
        <v>skill_icons.ps_scorching_smash</v>
      </c>
      <c r="DK231" s="69" t="s">
        <v>879</v>
      </c>
      <c r="DL231" s="69"/>
      <c r="DM231" s="69" t="s">
        <v>880</v>
      </c>
      <c r="DN231" s="69" t="str">
        <f>"造成["&amp;INDEX(Sheet5!$L$2:$L$11,MATCH(BL231,Sheet5!$J$2:$J$11,0))&amp;":"&amp;BR231&amp;"*"&amp;BS231/1000&amp;"]"&amp;INDEX(Sheet5!$I$2:$I$4,MATCH(BR231,Sheet5!$H$2:$H$4,0))&amp;"的"&amp;INDEX(Sheet5!$K$2:$K$11,MATCH(BL231,Sheet5!$J$2:$J$11,0))</f>
        <v>造成[ui.cs_blue:204*0.5]的火系伤害。</v>
      </c>
      <c r="DO231" s="69"/>
      <c r="DP231" s="69"/>
      <c r="DQ231" s="69"/>
      <c r="DR231" s="69" t="e">
        <f t="shared" si="37"/>
        <v>#N/A</v>
      </c>
      <c r="DS231" s="90" t="e">
        <f>MATCH(A231,Sheet5!D:D,0)</f>
        <v>#N/A</v>
      </c>
      <c r="DT231" s="94" t="e">
        <f>MATCH(A231,Sheet5!F:F,0)</f>
        <v>#N/A</v>
      </c>
      <c r="DU231" s="69">
        <v>0</v>
      </c>
      <c r="DV231" s="69">
        <v>0</v>
      </c>
      <c r="DW231" s="69">
        <v>0</v>
      </c>
      <c r="DX231" s="69">
        <v>0</v>
      </c>
      <c r="DY231" s="69">
        <v>0</v>
      </c>
    </row>
    <row r="232" spans="1:129" ht="28.5">
      <c r="A232" s="69">
        <v>30050</v>
      </c>
      <c r="B232" s="105">
        <v>0</v>
      </c>
      <c r="C232" s="69">
        <v>1</v>
      </c>
      <c r="D232" s="78" t="s">
        <v>892</v>
      </c>
      <c r="E232" s="78" t="s">
        <v>893</v>
      </c>
      <c r="F232" s="69" t="s">
        <v>894</v>
      </c>
      <c r="G232" s="69">
        <v>1</v>
      </c>
      <c r="H232" s="69" t="s">
        <v>321</v>
      </c>
      <c r="I232" s="69">
        <v>0</v>
      </c>
      <c r="J232" s="69">
        <v>833</v>
      </c>
      <c r="K232" s="69">
        <v>1000</v>
      </c>
      <c r="M232" s="69">
        <v>197</v>
      </c>
      <c r="N232" s="69" t="s">
        <v>269</v>
      </c>
      <c r="O232" s="69">
        <v>0</v>
      </c>
      <c r="P232" s="69">
        <v>2</v>
      </c>
      <c r="Q232" s="69">
        <v>0</v>
      </c>
      <c r="R232" s="69">
        <v>1</v>
      </c>
      <c r="S232" s="69">
        <v>0</v>
      </c>
      <c r="T232" s="69">
        <v>0</v>
      </c>
      <c r="U232" s="69">
        <v>0</v>
      </c>
      <c r="V232" s="69">
        <v>0</v>
      </c>
      <c r="W232" s="69">
        <v>0</v>
      </c>
      <c r="X232" s="69">
        <v>0</v>
      </c>
      <c r="Y232" s="69">
        <v>0</v>
      </c>
      <c r="Z232" s="69">
        <v>8000</v>
      </c>
      <c r="AA232" s="69">
        <v>2</v>
      </c>
      <c r="AB232" s="69">
        <v>31</v>
      </c>
      <c r="AC232" s="69">
        <v>0</v>
      </c>
      <c r="AD232" s="69">
        <v>0</v>
      </c>
      <c r="AE232" s="69">
        <v>0</v>
      </c>
      <c r="AF232" s="69">
        <v>10</v>
      </c>
      <c r="AG232" s="69">
        <v>0</v>
      </c>
      <c r="AH232" s="69">
        <v>1.5</v>
      </c>
      <c r="AI232" s="69">
        <v>197</v>
      </c>
      <c r="AJ232" s="69">
        <v>3</v>
      </c>
      <c r="AK232" s="69">
        <v>0</v>
      </c>
      <c r="AL232" s="69">
        <v>0</v>
      </c>
      <c r="AM232" s="69">
        <v>1</v>
      </c>
      <c r="AN232" s="69">
        <v>1</v>
      </c>
      <c r="AO232" s="69">
        <v>1</v>
      </c>
      <c r="AP232" s="69">
        <v>2</v>
      </c>
      <c r="AQ232" s="84">
        <v>0</v>
      </c>
      <c r="AR232" s="69">
        <v>0</v>
      </c>
      <c r="AS232" s="69">
        <v>0</v>
      </c>
      <c r="AT232" s="69">
        <v>0</v>
      </c>
      <c r="AU232" s="69">
        <v>0</v>
      </c>
      <c r="AV232" s="69">
        <v>0</v>
      </c>
      <c r="AW232" s="69">
        <v>0</v>
      </c>
      <c r="AX232" s="69">
        <v>0</v>
      </c>
      <c r="AY232" s="69">
        <v>0</v>
      </c>
      <c r="AZ232" s="69">
        <v>0</v>
      </c>
      <c r="BA232" s="69">
        <v>0</v>
      </c>
      <c r="BB232" s="69">
        <v>0</v>
      </c>
      <c r="BC232" s="69">
        <v>0</v>
      </c>
      <c r="BD232" s="69">
        <v>0</v>
      </c>
      <c r="BE232" s="69">
        <v>0</v>
      </c>
      <c r="BF232" s="69">
        <v>0</v>
      </c>
      <c r="BG232" s="69">
        <v>0</v>
      </c>
      <c r="BH232" s="69">
        <v>0</v>
      </c>
      <c r="BI232" s="69" t="s">
        <v>895</v>
      </c>
      <c r="BK232" s="69">
        <v>3</v>
      </c>
      <c r="BL232" s="69">
        <v>3</v>
      </c>
      <c r="BM232" s="69">
        <v>6</v>
      </c>
      <c r="BN232" s="69">
        <v>31</v>
      </c>
      <c r="BO232" s="89">
        <v>0</v>
      </c>
      <c r="BP232" s="69">
        <v>3</v>
      </c>
      <c r="BQ232" s="69">
        <v>20</v>
      </c>
      <c r="BR232" s="69">
        <v>204</v>
      </c>
      <c r="BS232" s="69">
        <v>1300</v>
      </c>
      <c r="BT232" s="69">
        <v>0</v>
      </c>
      <c r="BU232" s="69">
        <v>0</v>
      </c>
      <c r="BV232" s="69">
        <v>1000</v>
      </c>
      <c r="BW232" s="69">
        <v>205</v>
      </c>
      <c r="BX232" s="69" t="s">
        <v>269</v>
      </c>
      <c r="BY232" s="69">
        <v>1</v>
      </c>
      <c r="BZ232" s="69">
        <v>1</v>
      </c>
      <c r="CA232" s="69">
        <v>31</v>
      </c>
      <c r="CB232" s="89">
        <v>0</v>
      </c>
      <c r="CC232" s="69">
        <v>1</v>
      </c>
      <c r="CD232" s="69">
        <v>1</v>
      </c>
      <c r="CE232" s="69">
        <v>2</v>
      </c>
      <c r="CF232" s="69">
        <v>1000</v>
      </c>
      <c r="CG232" s="69">
        <v>0</v>
      </c>
      <c r="CH232" s="69">
        <v>0</v>
      </c>
      <c r="CI232" s="69">
        <v>1000</v>
      </c>
      <c r="CJ232" s="69">
        <v>0</v>
      </c>
      <c r="CL232" s="69">
        <v>0</v>
      </c>
      <c r="CM232" s="69">
        <v>0</v>
      </c>
      <c r="CN232" s="69">
        <v>0</v>
      </c>
      <c r="CO232" s="89">
        <v>0</v>
      </c>
      <c r="CP232" s="69">
        <v>0</v>
      </c>
      <c r="CQ232" s="69">
        <v>0</v>
      </c>
      <c r="CR232" s="69">
        <v>0</v>
      </c>
      <c r="CS232" s="69">
        <v>0</v>
      </c>
      <c r="CT232" s="69">
        <v>0</v>
      </c>
      <c r="CU232" s="69">
        <v>0</v>
      </c>
      <c r="CV232" s="69">
        <v>0</v>
      </c>
      <c r="CW232" s="69">
        <v>40</v>
      </c>
      <c r="CZ232" s="69">
        <v>0</v>
      </c>
      <c r="DA232" s="69">
        <v>0</v>
      </c>
      <c r="DB232" s="69">
        <v>130</v>
      </c>
      <c r="DC232" s="69">
        <v>0</v>
      </c>
      <c r="DD232" s="69">
        <v>0</v>
      </c>
      <c r="DE232" s="69">
        <v>0</v>
      </c>
      <c r="DF232" s="69">
        <v>0</v>
      </c>
      <c r="DG232" s="69">
        <v>1</v>
      </c>
      <c r="DI232" s="69" t="str">
        <f>INDEX(Sheet3!$E$78:$E$1130,MATCH(A232,Sheet3!$D$78:$D$1130,0))</f>
        <v>skill_icons.ps_self_boom</v>
      </c>
      <c r="DJ232" s="69" t="str">
        <f t="shared" si="43"/>
        <v>skill_icons.ps_self_boom</v>
      </c>
      <c r="DK232" s="69" t="s">
        <v>896</v>
      </c>
      <c r="DL232" s="93" t="str">
        <f>DM232&amp;DN232&amp;DQ232</f>
        <v>抽取法术中的火之力。发出后后自爆，对周围敌方单位造成[skill:30050:ui.cs_blue:130*4]火系伤害。造成[ui.cs_blue:204*1.3]的火系伤害。</v>
      </c>
      <c r="DM232" s="94" t="s">
        <v>897</v>
      </c>
      <c r="DN232" s="69" t="str">
        <f>"造成["&amp;INDEX(Sheet5!$L$2:$L$11,MATCH(BL232,Sheet5!$J$2:$J$11,0))&amp;":"&amp;BR232&amp;"*"&amp;BS232/1000&amp;"]"&amp;INDEX(Sheet5!$I$2:$I$4,MATCH(BR232,Sheet5!$H$2:$H$4,0))&amp;"的"&amp;INDEX(Sheet5!$K$2:$K$11,MATCH(BL232,Sheet5!$J$2:$J$11,0))</f>
        <v>造成[ui.cs_blue:204*1.3]的火系伤害。</v>
      </c>
      <c r="DO232" s="94"/>
      <c r="DP232" s="94"/>
      <c r="DQ232" s="94"/>
      <c r="DR232" s="69" t="e">
        <f t="shared" si="37"/>
        <v>#N/A</v>
      </c>
      <c r="DS232" s="90" t="e">
        <f>MATCH(A232,Sheet5!D:D,0)</f>
        <v>#N/A</v>
      </c>
      <c r="DT232" s="94" t="e">
        <f>MATCH(A232,Sheet5!F:F,0)</f>
        <v>#N/A</v>
      </c>
      <c r="DU232" s="69">
        <v>0</v>
      </c>
      <c r="DV232" s="69">
        <v>0</v>
      </c>
      <c r="DW232" s="69">
        <v>0</v>
      </c>
      <c r="DX232" s="69">
        <v>0</v>
      </c>
      <c r="DY232" s="69">
        <v>0</v>
      </c>
    </row>
    <row r="233" spans="1:129" ht="14.25">
      <c r="A233" s="69">
        <v>30051</v>
      </c>
      <c r="B233" s="69">
        <v>0</v>
      </c>
      <c r="C233" s="69">
        <v>1</v>
      </c>
      <c r="D233" s="78" t="s">
        <v>892</v>
      </c>
      <c r="E233" s="78" t="s">
        <v>898</v>
      </c>
      <c r="F233" s="69">
        <v>0</v>
      </c>
      <c r="G233" s="69">
        <v>1</v>
      </c>
      <c r="H233" s="69" t="s">
        <v>875</v>
      </c>
      <c r="I233" s="69">
        <v>0</v>
      </c>
      <c r="J233" s="69">
        <v>750</v>
      </c>
      <c r="K233" s="69">
        <v>1000</v>
      </c>
      <c r="M233" s="69">
        <v>206</v>
      </c>
      <c r="O233" s="69">
        <v>0</v>
      </c>
      <c r="P233" s="69">
        <v>2</v>
      </c>
      <c r="Q233" s="69">
        <v>0</v>
      </c>
      <c r="R233" s="69">
        <f>IF(S233&gt;0,2,1)</f>
        <v>1</v>
      </c>
      <c r="S233" s="69">
        <v>0</v>
      </c>
      <c r="T233" s="69">
        <v>0</v>
      </c>
      <c r="U233" s="69">
        <v>0</v>
      </c>
      <c r="V233" s="69">
        <v>0</v>
      </c>
      <c r="W233" s="69">
        <v>0</v>
      </c>
      <c r="X233" s="69">
        <v>0</v>
      </c>
      <c r="Y233" s="69">
        <v>0</v>
      </c>
      <c r="Z233" s="69">
        <v>8000</v>
      </c>
      <c r="AA233" s="69">
        <v>2</v>
      </c>
      <c r="AB233" s="69">
        <v>31</v>
      </c>
      <c r="AC233" s="69">
        <v>0</v>
      </c>
      <c r="AD233" s="69">
        <v>0</v>
      </c>
      <c r="AE233" s="69">
        <v>0</v>
      </c>
      <c r="AF233" s="69">
        <v>10</v>
      </c>
      <c r="AG233" s="69">
        <v>0</v>
      </c>
      <c r="AH233" s="69">
        <v>3</v>
      </c>
      <c r="AI233" s="69">
        <v>197</v>
      </c>
      <c r="AJ233" s="69">
        <v>3</v>
      </c>
      <c r="AK233" s="69">
        <v>0</v>
      </c>
      <c r="AL233" s="69">
        <v>0</v>
      </c>
      <c r="AM233" s="69">
        <v>1</v>
      </c>
      <c r="AN233" s="69">
        <v>1</v>
      </c>
      <c r="AO233" s="69">
        <v>1</v>
      </c>
      <c r="AP233" s="69">
        <v>4</v>
      </c>
      <c r="AQ233" s="84">
        <v>0</v>
      </c>
      <c r="AR233" s="69">
        <v>0</v>
      </c>
      <c r="AS233" s="69">
        <v>0</v>
      </c>
      <c r="AT233" s="69">
        <v>0</v>
      </c>
      <c r="AU233" s="69">
        <v>0</v>
      </c>
      <c r="AV233" s="69">
        <v>0</v>
      </c>
      <c r="AW233" s="69">
        <v>0</v>
      </c>
      <c r="AX233" s="69">
        <v>0</v>
      </c>
      <c r="AY233" s="69">
        <v>0</v>
      </c>
      <c r="AZ233" s="69">
        <v>0</v>
      </c>
      <c r="BA233" s="69">
        <v>0</v>
      </c>
      <c r="BB233" s="69">
        <v>0</v>
      </c>
      <c r="BC233" s="69">
        <v>0</v>
      </c>
      <c r="BD233" s="69">
        <v>0</v>
      </c>
      <c r="BE233" s="69">
        <v>0</v>
      </c>
      <c r="BF233" s="69">
        <v>0</v>
      </c>
      <c r="BG233" s="69">
        <v>0</v>
      </c>
      <c r="BH233" s="69">
        <v>0</v>
      </c>
      <c r="BI233" s="69" t="s">
        <v>899</v>
      </c>
      <c r="BK233" s="69">
        <v>3</v>
      </c>
      <c r="BL233" s="69">
        <v>3</v>
      </c>
      <c r="BM233" s="69">
        <v>2</v>
      </c>
      <c r="BN233" s="69">
        <v>31</v>
      </c>
      <c r="BO233" s="89">
        <v>0</v>
      </c>
      <c r="BP233" s="69">
        <v>1</v>
      </c>
      <c r="BQ233" s="69">
        <v>10</v>
      </c>
      <c r="BR233" s="69">
        <v>204</v>
      </c>
      <c r="BS233" s="69">
        <v>1600</v>
      </c>
      <c r="BT233" s="69">
        <v>0</v>
      </c>
      <c r="BU233" s="69">
        <v>0</v>
      </c>
      <c r="BV233" s="69">
        <v>1000</v>
      </c>
      <c r="BW233" s="69">
        <v>205</v>
      </c>
      <c r="BX233" s="69" t="s">
        <v>269</v>
      </c>
      <c r="BY233" s="69">
        <v>0</v>
      </c>
      <c r="BZ233" s="69">
        <v>0</v>
      </c>
      <c r="CA233" s="69">
        <v>31</v>
      </c>
      <c r="CB233" s="89" t="s">
        <v>313</v>
      </c>
      <c r="CC233" s="69">
        <v>0</v>
      </c>
      <c r="CD233" s="69">
        <v>0</v>
      </c>
      <c r="CE233" s="69">
        <v>0</v>
      </c>
      <c r="CF233" s="69">
        <v>0</v>
      </c>
      <c r="CG233" s="69">
        <v>0</v>
      </c>
      <c r="CH233" s="69">
        <v>0</v>
      </c>
      <c r="CI233" s="69">
        <v>0</v>
      </c>
      <c r="CJ233" s="69">
        <v>0</v>
      </c>
      <c r="CL233" s="69">
        <v>0</v>
      </c>
      <c r="CM233" s="69">
        <v>0</v>
      </c>
      <c r="CN233" s="69">
        <v>0</v>
      </c>
      <c r="CO233" s="89">
        <v>0</v>
      </c>
      <c r="CP233" s="69">
        <v>0</v>
      </c>
      <c r="CQ233" s="69">
        <v>0</v>
      </c>
      <c r="CR233" s="69">
        <v>0</v>
      </c>
      <c r="CS233" s="69">
        <v>0</v>
      </c>
      <c r="CT233" s="69">
        <v>0</v>
      </c>
      <c r="CU233" s="69">
        <v>0</v>
      </c>
      <c r="CV233" s="69">
        <v>0</v>
      </c>
      <c r="CW233" s="69">
        <v>40</v>
      </c>
      <c r="CZ233" s="69">
        <v>0</v>
      </c>
      <c r="DA233" s="69">
        <v>0</v>
      </c>
      <c r="DB233" s="69">
        <v>0</v>
      </c>
      <c r="DC233" s="69">
        <v>0</v>
      </c>
      <c r="DD233" s="69">
        <v>0</v>
      </c>
      <c r="DE233" s="69">
        <v>0</v>
      </c>
      <c r="DF233" s="69">
        <v>0</v>
      </c>
      <c r="DG233" s="69">
        <v>1</v>
      </c>
      <c r="DI233" s="69" t="e">
        <f>INDEX(Sheet3!$E$78:$E$1130,MATCH(A233,Sheet3!$D$78:$D$1130,0))</f>
        <v>#N/A</v>
      </c>
      <c r="DJ233" s="69">
        <f t="shared" si="43"/>
        <v>0</v>
      </c>
      <c r="DK233" s="69" t="s">
        <v>896</v>
      </c>
      <c r="DL233" s="69"/>
      <c r="DM233" s="69" t="s">
        <v>900</v>
      </c>
      <c r="DN233" s="69" t="str">
        <f>"造成["&amp;INDEX(Sheet5!$L$2:$L$11,MATCH(BL233,Sheet5!$J$2:$J$11,0))&amp;":"&amp;BR233&amp;"*"&amp;BS233/1000&amp;"]"&amp;INDEX(Sheet5!$I$2:$I$4,MATCH(BR233,Sheet5!$H$2:$H$4,0))&amp;"的"&amp;INDEX(Sheet5!$K$2:$K$11,MATCH(BL233,Sheet5!$J$2:$J$11,0))</f>
        <v>造成[ui.cs_blue:204*1.6]的火系伤害。</v>
      </c>
      <c r="DO233" s="69"/>
      <c r="DP233" s="69"/>
      <c r="DQ233" s="69"/>
      <c r="DR233" s="69" t="e">
        <f t="shared" si="37"/>
        <v>#N/A</v>
      </c>
      <c r="DS233" s="90" t="e">
        <f>MATCH(A233,Sheet5!D:D,0)</f>
        <v>#N/A</v>
      </c>
      <c r="DT233" s="94" t="e">
        <f>MATCH(A233,Sheet5!F:F,0)</f>
        <v>#N/A</v>
      </c>
      <c r="DU233" s="69">
        <v>0</v>
      </c>
      <c r="DV233" s="69">
        <v>0</v>
      </c>
      <c r="DW233" s="69">
        <v>0</v>
      </c>
      <c r="DX233" s="69">
        <v>0</v>
      </c>
      <c r="DY233" s="69">
        <v>0</v>
      </c>
    </row>
    <row r="234" spans="1:129" ht="14.25">
      <c r="A234" s="69">
        <v>30052</v>
      </c>
      <c r="B234" s="69">
        <v>0</v>
      </c>
      <c r="C234" s="69">
        <v>1</v>
      </c>
      <c r="D234" s="78" t="s">
        <v>901</v>
      </c>
      <c r="E234" s="78"/>
      <c r="F234" s="69">
        <v>0</v>
      </c>
      <c r="G234" s="69">
        <v>1</v>
      </c>
      <c r="H234" s="69" t="s">
        <v>703</v>
      </c>
      <c r="I234" s="69">
        <v>300</v>
      </c>
      <c r="J234" s="69">
        <v>0</v>
      </c>
      <c r="K234" s="69">
        <v>1000</v>
      </c>
      <c r="M234" s="69">
        <v>0</v>
      </c>
      <c r="O234" s="69">
        <v>0</v>
      </c>
      <c r="P234" s="69">
        <v>1</v>
      </c>
      <c r="Q234" s="69">
        <v>0</v>
      </c>
      <c r="R234" s="69">
        <f t="shared" ref="R234:R239" si="52">IF(S234&gt;0,2,1)</f>
        <v>1</v>
      </c>
      <c r="S234" s="69">
        <v>0</v>
      </c>
      <c r="T234" s="69">
        <v>0</v>
      </c>
      <c r="U234" s="69">
        <v>0</v>
      </c>
      <c r="V234" s="69">
        <v>0</v>
      </c>
      <c r="W234" s="69">
        <v>0</v>
      </c>
      <c r="X234" s="69">
        <v>0</v>
      </c>
      <c r="Y234" s="69">
        <v>0</v>
      </c>
      <c r="Z234" s="69">
        <v>6000</v>
      </c>
      <c r="AA234" s="69">
        <v>2</v>
      </c>
      <c r="AB234" s="69">
        <v>31</v>
      </c>
      <c r="AC234" s="69">
        <v>0</v>
      </c>
      <c r="AD234" s="69">
        <v>0</v>
      </c>
      <c r="AE234" s="69">
        <v>0</v>
      </c>
      <c r="AF234" s="69">
        <v>1</v>
      </c>
      <c r="AG234" s="69">
        <v>0</v>
      </c>
      <c r="AH234" s="69">
        <v>5</v>
      </c>
      <c r="AI234" s="69">
        <v>208</v>
      </c>
      <c r="AJ234" s="69">
        <v>0</v>
      </c>
      <c r="AK234" s="69">
        <v>0</v>
      </c>
      <c r="AL234" s="69">
        <v>0</v>
      </c>
      <c r="AM234" s="69">
        <v>1</v>
      </c>
      <c r="AN234" s="69">
        <v>1</v>
      </c>
      <c r="AO234" s="69">
        <v>1</v>
      </c>
      <c r="AP234" s="69">
        <v>0.5</v>
      </c>
      <c r="AQ234" s="84">
        <v>20</v>
      </c>
      <c r="AR234" s="69">
        <v>10</v>
      </c>
      <c r="AS234" s="69">
        <v>0</v>
      </c>
      <c r="AT234" s="69">
        <v>0</v>
      </c>
      <c r="AU234" s="69">
        <v>0</v>
      </c>
      <c r="AV234" s="69">
        <v>0</v>
      </c>
      <c r="AW234" s="69">
        <v>0</v>
      </c>
      <c r="AX234" s="69">
        <v>0</v>
      </c>
      <c r="AY234" s="69">
        <v>0</v>
      </c>
      <c r="AZ234" s="69">
        <v>0</v>
      </c>
      <c r="BA234" s="69">
        <v>0</v>
      </c>
      <c r="BB234" s="69">
        <v>0</v>
      </c>
      <c r="BC234" s="69">
        <v>0</v>
      </c>
      <c r="BD234" s="69">
        <v>0</v>
      </c>
      <c r="BE234" s="69">
        <v>0</v>
      </c>
      <c r="BF234" s="69">
        <v>0</v>
      </c>
      <c r="BG234" s="69">
        <v>0</v>
      </c>
      <c r="BH234" s="69">
        <v>0</v>
      </c>
      <c r="BK234" s="69">
        <v>3</v>
      </c>
      <c r="BL234" s="69">
        <v>4</v>
      </c>
      <c r="BM234" s="69">
        <v>2</v>
      </c>
      <c r="BN234" s="69">
        <v>31</v>
      </c>
      <c r="BO234" s="89">
        <v>0</v>
      </c>
      <c r="BP234" s="69">
        <v>1</v>
      </c>
      <c r="BQ234" s="69">
        <v>1</v>
      </c>
      <c r="BR234" s="69">
        <v>204</v>
      </c>
      <c r="BS234" s="69">
        <v>1000</v>
      </c>
      <c r="BT234" s="69">
        <v>0</v>
      </c>
      <c r="BU234" s="69">
        <v>0</v>
      </c>
      <c r="BV234" s="69">
        <v>1000</v>
      </c>
      <c r="BW234" s="69">
        <v>210</v>
      </c>
      <c r="BY234" s="69">
        <v>0</v>
      </c>
      <c r="BZ234" s="69">
        <v>0</v>
      </c>
      <c r="CA234" s="69">
        <v>31</v>
      </c>
      <c r="CB234" s="89">
        <v>0</v>
      </c>
      <c r="CC234" s="69">
        <v>0</v>
      </c>
      <c r="CD234" s="69">
        <v>0</v>
      </c>
      <c r="CE234" s="69">
        <v>0</v>
      </c>
      <c r="CF234" s="69">
        <v>0</v>
      </c>
      <c r="CG234" s="69">
        <v>0</v>
      </c>
      <c r="CH234" s="69">
        <v>0</v>
      </c>
      <c r="CI234" s="69">
        <v>0</v>
      </c>
      <c r="CJ234" s="69">
        <v>0</v>
      </c>
      <c r="CL234" s="69">
        <v>0</v>
      </c>
      <c r="CM234" s="69">
        <v>0</v>
      </c>
      <c r="CN234" s="69">
        <v>0</v>
      </c>
      <c r="CO234" s="89">
        <v>0</v>
      </c>
      <c r="CP234" s="69">
        <v>0</v>
      </c>
      <c r="CQ234" s="69">
        <v>0</v>
      </c>
      <c r="CR234" s="69">
        <v>0</v>
      </c>
      <c r="CS234" s="69">
        <v>0</v>
      </c>
      <c r="CT234" s="69">
        <v>0</v>
      </c>
      <c r="CU234" s="69">
        <v>0</v>
      </c>
      <c r="CV234" s="69">
        <v>0</v>
      </c>
      <c r="CW234" s="69">
        <v>0</v>
      </c>
      <c r="CZ234" s="69">
        <v>0</v>
      </c>
      <c r="DA234" s="69">
        <v>0</v>
      </c>
      <c r="DB234" s="69">
        <v>0</v>
      </c>
      <c r="DC234" s="69">
        <v>0</v>
      </c>
      <c r="DD234" s="69">
        <v>0</v>
      </c>
      <c r="DE234" s="69">
        <v>0</v>
      </c>
      <c r="DF234" s="69">
        <v>0</v>
      </c>
      <c r="DG234" s="69">
        <v>1</v>
      </c>
      <c r="DI234" s="69" t="e">
        <f>INDEX(Sheet3!$E$78:$E$1130,MATCH(A234,Sheet3!$D$78:$D$1130,0))</f>
        <v>#N/A</v>
      </c>
      <c r="DJ234" s="69">
        <f t="shared" si="43"/>
        <v>0</v>
      </c>
      <c r="DK234" s="69" t="s">
        <v>902</v>
      </c>
      <c r="DL234" s="69"/>
      <c r="DM234" s="69" t="s">
        <v>239</v>
      </c>
      <c r="DN234" s="69" t="str">
        <f>"造成["&amp;INDEX(Sheet5!$L$2:$L$11,MATCH(BL234,Sheet5!$J$2:$J$11,0))&amp;":"&amp;BR234&amp;"*"&amp;BS234/1000&amp;"]"&amp;INDEX(Sheet5!$I$2:$I$4,MATCH(BR234,Sheet5!$H$2:$H$4,0))&amp;"的"&amp;INDEX(Sheet5!$K$2:$K$11,MATCH(BL234,Sheet5!$J$2:$J$11,0))</f>
        <v>造成[ui.cs_blue:204*1]的寒系伤害。</v>
      </c>
      <c r="DO234" s="69"/>
      <c r="DP234" s="69"/>
      <c r="DQ234" s="69"/>
      <c r="DR234" s="69" t="e">
        <f t="shared" si="37"/>
        <v>#N/A</v>
      </c>
      <c r="DS234" s="90" t="e">
        <f>MATCH(A234,Sheet5!D:D,0)</f>
        <v>#N/A</v>
      </c>
      <c r="DT234" s="94" t="e">
        <f>MATCH(A234,Sheet5!F:F,0)</f>
        <v>#N/A</v>
      </c>
      <c r="DU234" s="69">
        <v>0</v>
      </c>
      <c r="DV234" s="69">
        <v>0</v>
      </c>
      <c r="DW234" s="69">
        <v>0</v>
      </c>
      <c r="DX234" s="69">
        <v>0</v>
      </c>
      <c r="DY234" s="69">
        <v>0</v>
      </c>
    </row>
    <row r="235" spans="1:129" ht="14.25">
      <c r="A235" s="69">
        <v>30053</v>
      </c>
      <c r="B235" s="69">
        <v>0</v>
      </c>
      <c r="C235" s="69">
        <v>1</v>
      </c>
      <c r="D235" s="78" t="s">
        <v>901</v>
      </c>
      <c r="E235" s="78"/>
      <c r="F235" s="69">
        <v>0</v>
      </c>
      <c r="G235" s="69">
        <v>1</v>
      </c>
      <c r="H235" s="69" t="s">
        <v>875</v>
      </c>
      <c r="I235" s="69">
        <v>300</v>
      </c>
      <c r="J235" s="69">
        <v>0</v>
      </c>
      <c r="K235" s="69">
        <v>1000</v>
      </c>
      <c r="M235" s="69">
        <v>0</v>
      </c>
      <c r="O235" s="69">
        <v>0</v>
      </c>
      <c r="P235" s="69">
        <v>1</v>
      </c>
      <c r="Q235" s="69">
        <v>0</v>
      </c>
      <c r="R235" s="69">
        <f t="shared" si="52"/>
        <v>1</v>
      </c>
      <c r="S235" s="69">
        <v>0</v>
      </c>
      <c r="T235" s="69">
        <v>0</v>
      </c>
      <c r="U235" s="69">
        <v>0</v>
      </c>
      <c r="V235" s="69">
        <v>0</v>
      </c>
      <c r="W235" s="69">
        <v>0</v>
      </c>
      <c r="X235" s="69">
        <v>0</v>
      </c>
      <c r="Y235" s="69">
        <v>0</v>
      </c>
      <c r="Z235" s="69">
        <v>6000</v>
      </c>
      <c r="AA235" s="69">
        <v>2</v>
      </c>
      <c r="AB235" s="69">
        <v>31</v>
      </c>
      <c r="AC235" s="69">
        <v>0</v>
      </c>
      <c r="AD235" s="69">
        <v>0</v>
      </c>
      <c r="AE235" s="69">
        <v>0</v>
      </c>
      <c r="AF235" s="69">
        <v>1</v>
      </c>
      <c r="AG235" s="69">
        <v>0</v>
      </c>
      <c r="AH235" s="69">
        <v>5</v>
      </c>
      <c r="AI235" s="69">
        <v>209</v>
      </c>
      <c r="AJ235" s="69">
        <v>0</v>
      </c>
      <c r="AK235" s="69">
        <v>0</v>
      </c>
      <c r="AL235" s="69">
        <v>0</v>
      </c>
      <c r="AM235" s="69">
        <v>1</v>
      </c>
      <c r="AN235" s="69">
        <v>1</v>
      </c>
      <c r="AO235" s="69">
        <v>1</v>
      </c>
      <c r="AP235" s="69">
        <v>0.5</v>
      </c>
      <c r="AQ235" s="84">
        <v>20</v>
      </c>
      <c r="AR235" s="69">
        <v>10</v>
      </c>
      <c r="AS235" s="69">
        <v>0</v>
      </c>
      <c r="AT235" s="69">
        <v>0</v>
      </c>
      <c r="AU235" s="69">
        <v>0</v>
      </c>
      <c r="AV235" s="69">
        <v>0</v>
      </c>
      <c r="AW235" s="69">
        <v>0</v>
      </c>
      <c r="AX235" s="69">
        <v>0</v>
      </c>
      <c r="AY235" s="69">
        <v>0</v>
      </c>
      <c r="AZ235" s="69">
        <v>0</v>
      </c>
      <c r="BA235" s="69">
        <v>0</v>
      </c>
      <c r="BB235" s="69">
        <v>0</v>
      </c>
      <c r="BC235" s="69">
        <v>0</v>
      </c>
      <c r="BD235" s="69">
        <v>0</v>
      </c>
      <c r="BE235" s="69">
        <v>0</v>
      </c>
      <c r="BF235" s="69">
        <v>0</v>
      </c>
      <c r="BG235" s="69">
        <v>0</v>
      </c>
      <c r="BH235" s="69">
        <v>0</v>
      </c>
      <c r="BK235" s="69">
        <v>3</v>
      </c>
      <c r="BL235" s="69">
        <v>4</v>
      </c>
      <c r="BM235" s="69">
        <v>2</v>
      </c>
      <c r="BN235" s="69">
        <v>31</v>
      </c>
      <c r="BO235" s="89">
        <v>0</v>
      </c>
      <c r="BP235" s="69">
        <v>1</v>
      </c>
      <c r="BQ235" s="69">
        <v>1</v>
      </c>
      <c r="BR235" s="69">
        <v>204</v>
      </c>
      <c r="BS235" s="69">
        <v>1000</v>
      </c>
      <c r="BT235" s="69">
        <v>0</v>
      </c>
      <c r="BU235" s="69">
        <v>0</v>
      </c>
      <c r="BV235" s="69">
        <v>1000</v>
      </c>
      <c r="BW235" s="69">
        <v>210</v>
      </c>
      <c r="BY235" s="69">
        <v>0</v>
      </c>
      <c r="BZ235" s="69">
        <v>0</v>
      </c>
      <c r="CA235" s="69">
        <v>31</v>
      </c>
      <c r="CB235" s="89">
        <v>0</v>
      </c>
      <c r="CC235" s="69">
        <v>0</v>
      </c>
      <c r="CD235" s="69">
        <v>0</v>
      </c>
      <c r="CE235" s="69">
        <v>0</v>
      </c>
      <c r="CF235" s="69">
        <v>0</v>
      </c>
      <c r="CG235" s="69">
        <v>0</v>
      </c>
      <c r="CH235" s="69">
        <v>0</v>
      </c>
      <c r="CI235" s="69">
        <v>0</v>
      </c>
      <c r="CJ235" s="69">
        <v>0</v>
      </c>
      <c r="CL235" s="69">
        <v>0</v>
      </c>
      <c r="CM235" s="69">
        <v>0</v>
      </c>
      <c r="CN235" s="69">
        <v>0</v>
      </c>
      <c r="CO235" s="89">
        <v>0</v>
      </c>
      <c r="CP235" s="69">
        <v>0</v>
      </c>
      <c r="CQ235" s="69">
        <v>0</v>
      </c>
      <c r="CR235" s="69">
        <v>0</v>
      </c>
      <c r="CS235" s="69">
        <v>0</v>
      </c>
      <c r="CT235" s="69">
        <v>0</v>
      </c>
      <c r="CU235" s="69">
        <v>0</v>
      </c>
      <c r="CV235" s="69">
        <v>0</v>
      </c>
      <c r="CW235" s="69">
        <v>0</v>
      </c>
      <c r="CZ235" s="69">
        <v>0</v>
      </c>
      <c r="DA235" s="69">
        <v>0</v>
      </c>
      <c r="DB235" s="69">
        <v>0</v>
      </c>
      <c r="DC235" s="69">
        <v>0</v>
      </c>
      <c r="DD235" s="69">
        <v>0</v>
      </c>
      <c r="DE235" s="69">
        <v>0</v>
      </c>
      <c r="DF235" s="69">
        <v>0</v>
      </c>
      <c r="DG235" s="69">
        <v>1</v>
      </c>
      <c r="DI235" s="69" t="e">
        <f>INDEX(Sheet3!$E$78:$E$1130,MATCH(A235,Sheet3!$D$78:$D$1130,0))</f>
        <v>#N/A</v>
      </c>
      <c r="DJ235" s="69">
        <f t="shared" si="43"/>
        <v>0</v>
      </c>
      <c r="DK235" s="69" t="s">
        <v>902</v>
      </c>
      <c r="DL235" s="69"/>
      <c r="DM235" s="69" t="s">
        <v>239</v>
      </c>
      <c r="DN235" s="69" t="str">
        <f>"造成["&amp;INDEX(Sheet5!$L$2:$L$11,MATCH(BL235,Sheet5!$J$2:$J$11,0))&amp;":"&amp;BR235&amp;"*"&amp;BS235/1000&amp;"]"&amp;INDEX(Sheet5!$I$2:$I$4,MATCH(BR235,Sheet5!$H$2:$H$4,0))&amp;"的"&amp;INDEX(Sheet5!$K$2:$K$11,MATCH(BL235,Sheet5!$J$2:$J$11,0))</f>
        <v>造成[ui.cs_blue:204*1]的寒系伤害。</v>
      </c>
      <c r="DO235" s="69"/>
      <c r="DP235" s="69"/>
      <c r="DQ235" s="69"/>
      <c r="DR235" s="69" t="e">
        <f t="shared" si="37"/>
        <v>#N/A</v>
      </c>
      <c r="DS235" s="90" t="e">
        <f>MATCH(A235,Sheet5!D:D,0)</f>
        <v>#N/A</v>
      </c>
      <c r="DT235" s="94" t="e">
        <f>MATCH(A235,Sheet5!F:F,0)</f>
        <v>#N/A</v>
      </c>
      <c r="DU235" s="69">
        <v>0</v>
      </c>
      <c r="DV235" s="69">
        <v>0</v>
      </c>
      <c r="DW235" s="69">
        <v>0</v>
      </c>
      <c r="DX235" s="69">
        <v>0</v>
      </c>
      <c r="DY235" s="69">
        <v>0</v>
      </c>
    </row>
    <row r="236" spans="1:129" ht="14.25">
      <c r="A236" s="69">
        <v>30054</v>
      </c>
      <c r="B236" s="69">
        <v>8002</v>
      </c>
      <c r="C236" s="69">
        <v>1</v>
      </c>
      <c r="D236" s="78" t="s">
        <v>454</v>
      </c>
      <c r="E236" s="78" t="s">
        <v>455</v>
      </c>
      <c r="F236" s="69" t="s">
        <v>581</v>
      </c>
      <c r="G236" s="69">
        <v>1</v>
      </c>
      <c r="H236" s="69" t="s">
        <v>507</v>
      </c>
      <c r="I236" s="69">
        <v>500</v>
      </c>
      <c r="J236" s="69">
        <v>666</v>
      </c>
      <c r="K236" s="69">
        <v>3000</v>
      </c>
      <c r="M236" s="69">
        <v>123</v>
      </c>
      <c r="N236" s="69" t="s">
        <v>457</v>
      </c>
      <c r="O236" s="69">
        <v>0</v>
      </c>
      <c r="P236" s="69">
        <v>1</v>
      </c>
      <c r="Q236" s="69">
        <v>0</v>
      </c>
      <c r="R236" s="69">
        <f t="shared" si="52"/>
        <v>1</v>
      </c>
      <c r="S236" s="69">
        <v>0</v>
      </c>
      <c r="T236" s="69">
        <v>0</v>
      </c>
      <c r="U236" s="69">
        <v>0</v>
      </c>
      <c r="V236" s="69">
        <v>0</v>
      </c>
      <c r="W236" s="69">
        <v>0</v>
      </c>
      <c r="X236" s="69">
        <v>0</v>
      </c>
      <c r="Y236" s="69">
        <v>0</v>
      </c>
      <c r="Z236" s="69">
        <v>10000</v>
      </c>
      <c r="AA236" s="69">
        <v>2</v>
      </c>
      <c r="AB236" s="69">
        <v>31</v>
      </c>
      <c r="AC236" s="69">
        <v>0</v>
      </c>
      <c r="AD236" s="69">
        <v>0</v>
      </c>
      <c r="AE236" s="69">
        <v>0</v>
      </c>
      <c r="AF236" s="69">
        <v>10</v>
      </c>
      <c r="AG236" s="69">
        <v>0</v>
      </c>
      <c r="AH236" s="69">
        <v>6</v>
      </c>
      <c r="AI236" s="69">
        <v>0</v>
      </c>
      <c r="AJ236" s="69">
        <v>3</v>
      </c>
      <c r="AK236" s="69">
        <v>0</v>
      </c>
      <c r="AL236" s="69">
        <v>0</v>
      </c>
      <c r="AM236" s="69">
        <v>1</v>
      </c>
      <c r="AN236" s="69">
        <v>1</v>
      </c>
      <c r="AO236" s="69">
        <v>0</v>
      </c>
      <c r="AP236" s="69">
        <v>0</v>
      </c>
      <c r="AQ236" s="84">
        <v>0</v>
      </c>
      <c r="AR236" s="69">
        <v>0</v>
      </c>
      <c r="AS236" s="69">
        <v>0</v>
      </c>
      <c r="AT236" s="69">
        <v>0</v>
      </c>
      <c r="AU236" s="69">
        <v>0</v>
      </c>
      <c r="AV236" s="69">
        <v>0</v>
      </c>
      <c r="AW236" s="69">
        <v>0</v>
      </c>
      <c r="AX236" s="69">
        <v>0</v>
      </c>
      <c r="AY236" s="69">
        <v>0</v>
      </c>
      <c r="AZ236" s="69">
        <v>0</v>
      </c>
      <c r="BA236" s="69">
        <v>1</v>
      </c>
      <c r="BB236" s="69">
        <v>-1</v>
      </c>
      <c r="BC236" s="69">
        <v>0</v>
      </c>
      <c r="BD236" s="69">
        <v>0</v>
      </c>
      <c r="BE236" s="69">
        <v>0</v>
      </c>
      <c r="BF236" s="69">
        <v>0</v>
      </c>
      <c r="BG236" s="69">
        <v>0</v>
      </c>
      <c r="BH236" s="69">
        <v>0</v>
      </c>
      <c r="BK236" s="69">
        <v>3</v>
      </c>
      <c r="BL236" s="69">
        <v>4</v>
      </c>
      <c r="BM236" s="69">
        <v>2</v>
      </c>
      <c r="BN236" s="69">
        <v>31</v>
      </c>
      <c r="BO236" s="89">
        <v>0</v>
      </c>
      <c r="BP236" s="69">
        <v>1</v>
      </c>
      <c r="BQ236" s="69">
        <v>10</v>
      </c>
      <c r="BR236" s="69">
        <v>204</v>
      </c>
      <c r="BS236" s="69">
        <v>1000</v>
      </c>
      <c r="BT236" s="69">
        <v>0</v>
      </c>
      <c r="BU236" s="69">
        <v>0</v>
      </c>
      <c r="BV236" s="69">
        <v>1000</v>
      </c>
      <c r="BW236" s="69">
        <v>0</v>
      </c>
      <c r="BY236" s="69">
        <v>10</v>
      </c>
      <c r="BZ236" s="69">
        <v>2</v>
      </c>
      <c r="CA236" s="69">
        <v>31</v>
      </c>
      <c r="CB236" s="89">
        <v>0</v>
      </c>
      <c r="CC236" s="69">
        <v>0</v>
      </c>
      <c r="CD236" s="69">
        <v>1</v>
      </c>
      <c r="CE236" s="69">
        <v>1</v>
      </c>
      <c r="CF236" s="69">
        <v>11022</v>
      </c>
      <c r="CG236" s="69">
        <v>0</v>
      </c>
      <c r="CH236" s="69">
        <v>0</v>
      </c>
      <c r="CI236" s="69">
        <v>1000</v>
      </c>
      <c r="CJ236" s="69">
        <v>0</v>
      </c>
      <c r="CL236" s="69">
        <v>0</v>
      </c>
      <c r="CM236" s="69">
        <v>0</v>
      </c>
      <c r="CN236" s="69">
        <v>0</v>
      </c>
      <c r="CO236" s="89">
        <v>0</v>
      </c>
      <c r="CP236" s="69">
        <v>0</v>
      </c>
      <c r="CQ236" s="69">
        <v>0</v>
      </c>
      <c r="CR236" s="69">
        <v>0</v>
      </c>
      <c r="CS236" s="69">
        <v>0</v>
      </c>
      <c r="CT236" s="69">
        <v>0</v>
      </c>
      <c r="CU236" s="69">
        <v>0</v>
      </c>
      <c r="CV236" s="69">
        <v>0</v>
      </c>
      <c r="CW236" s="69">
        <v>0</v>
      </c>
      <c r="CZ236" s="69">
        <v>0</v>
      </c>
      <c r="DA236" s="69">
        <v>0</v>
      </c>
      <c r="DB236" s="69">
        <v>0</v>
      </c>
      <c r="DC236" s="69">
        <v>0</v>
      </c>
      <c r="DD236" s="69">
        <v>0</v>
      </c>
      <c r="DE236" s="69">
        <v>0</v>
      </c>
      <c r="DF236" s="69">
        <v>0</v>
      </c>
      <c r="DG236" s="69">
        <v>1</v>
      </c>
      <c r="DI236" s="69" t="str">
        <f>INDEX(Sheet3!$E$78:$E$1130,MATCH(A236,Sheet3!$D$78:$D$1130,0))</f>
        <v>skill_icons.ps_grief_soul_01</v>
      </c>
      <c r="DJ236" s="69" t="str">
        <f t="shared" si="43"/>
        <v>skill_icons.ps_grief_soul_01</v>
      </c>
      <c r="DK236" s="69" t="s">
        <v>458</v>
      </c>
      <c r="DL236" s="93" t="str">
        <f>DM236&amp;DN236&amp;DQ236</f>
        <v>轻轻一挥，产生冰雨，让敌人冻伤并缓速造成[ui.cs_blue:204*1]的寒系伤害。</v>
      </c>
      <c r="DM236" s="90" t="s">
        <v>903</v>
      </c>
      <c r="DN236" s="69" t="str">
        <f>"造成["&amp;INDEX(Sheet5!$L$2:$L$11,MATCH(BL236,Sheet5!$J$2:$J$11,0))&amp;":"&amp;BR236&amp;"*"&amp;BS236/1000&amp;"]"&amp;INDEX(Sheet5!$I$2:$I$4,MATCH(BR236,Sheet5!$H$2:$H$4,0))&amp;"的"&amp;INDEX(Sheet5!$K$2:$K$11,MATCH(BL236,Sheet5!$J$2:$J$11,0))</f>
        <v>造成[ui.cs_blue:204*1]的寒系伤害。</v>
      </c>
      <c r="DO236" s="69"/>
      <c r="DP236" s="69"/>
      <c r="DQ236" s="69"/>
      <c r="DR236" s="69" t="e">
        <f t="shared" si="37"/>
        <v>#N/A</v>
      </c>
      <c r="DS236" s="90" t="e">
        <f>MATCH(A236,Sheet5!D:D,0)</f>
        <v>#N/A</v>
      </c>
      <c r="DT236" s="94" t="e">
        <f>MATCH(A236,Sheet5!F:F,0)</f>
        <v>#N/A</v>
      </c>
      <c r="DU236" s="69">
        <v>0</v>
      </c>
      <c r="DV236" s="69">
        <v>0</v>
      </c>
      <c r="DW236" s="69">
        <v>0</v>
      </c>
      <c r="DX236" s="69">
        <v>0</v>
      </c>
      <c r="DY236" s="69">
        <v>0</v>
      </c>
    </row>
    <row r="237" spans="1:129" ht="28.5">
      <c r="A237" s="69">
        <v>30055</v>
      </c>
      <c r="B237" s="69">
        <v>14005</v>
      </c>
      <c r="C237" s="69">
        <v>1</v>
      </c>
      <c r="D237" s="78" t="s">
        <v>904</v>
      </c>
      <c r="E237" s="78" t="s">
        <v>905</v>
      </c>
      <c r="F237" s="69" t="s">
        <v>906</v>
      </c>
      <c r="G237" s="69">
        <v>1</v>
      </c>
      <c r="H237" s="69" t="s">
        <v>321</v>
      </c>
      <c r="I237" s="69">
        <v>1000</v>
      </c>
      <c r="J237" s="69" t="s">
        <v>907</v>
      </c>
      <c r="K237" s="69">
        <v>2000</v>
      </c>
      <c r="M237" s="69">
        <v>0</v>
      </c>
      <c r="N237" s="69" t="s">
        <v>908</v>
      </c>
      <c r="O237" s="69">
        <v>0</v>
      </c>
      <c r="P237" s="69">
        <v>7</v>
      </c>
      <c r="Q237" s="69">
        <v>0</v>
      </c>
      <c r="R237" s="69">
        <f t="shared" si="52"/>
        <v>1</v>
      </c>
      <c r="S237" s="69">
        <v>0</v>
      </c>
      <c r="T237" s="69">
        <v>0</v>
      </c>
      <c r="U237" s="69">
        <v>0</v>
      </c>
      <c r="V237" s="69">
        <v>0</v>
      </c>
      <c r="W237" s="69">
        <v>0</v>
      </c>
      <c r="X237" s="69">
        <v>0</v>
      </c>
      <c r="Y237" s="69">
        <v>0</v>
      </c>
      <c r="Z237" s="69">
        <v>12000</v>
      </c>
      <c r="AA237" s="69">
        <v>2</v>
      </c>
      <c r="AB237" s="69">
        <v>31</v>
      </c>
      <c r="AC237" s="69">
        <v>0</v>
      </c>
      <c r="AD237" s="69">
        <v>0</v>
      </c>
      <c r="AE237" s="69">
        <v>0</v>
      </c>
      <c r="AF237" s="69">
        <v>10</v>
      </c>
      <c r="AG237" s="69">
        <v>0</v>
      </c>
      <c r="AH237" s="69">
        <v>8</v>
      </c>
      <c r="AI237" s="69">
        <v>211</v>
      </c>
      <c r="AJ237" s="69">
        <v>0</v>
      </c>
      <c r="AK237" s="69">
        <v>0</v>
      </c>
      <c r="AL237" s="69">
        <v>0</v>
      </c>
      <c r="AM237" s="69">
        <v>1</v>
      </c>
      <c r="AN237" s="69">
        <v>1</v>
      </c>
      <c r="AO237" s="69">
        <v>0</v>
      </c>
      <c r="AP237" s="69">
        <v>0.3</v>
      </c>
      <c r="AQ237" s="84">
        <v>0</v>
      </c>
      <c r="AR237" s="69">
        <v>0</v>
      </c>
      <c r="AS237" s="69">
        <v>0</v>
      </c>
      <c r="AT237" s="69">
        <v>0</v>
      </c>
      <c r="AU237" s="69">
        <v>0</v>
      </c>
      <c r="AV237" s="69">
        <v>0</v>
      </c>
      <c r="AW237" s="69">
        <v>0</v>
      </c>
      <c r="AX237" s="69">
        <v>0</v>
      </c>
      <c r="AY237" s="69">
        <v>0</v>
      </c>
      <c r="AZ237" s="69">
        <v>0</v>
      </c>
      <c r="BA237" s="69">
        <v>0</v>
      </c>
      <c r="BB237" s="69">
        <v>0</v>
      </c>
      <c r="BC237" s="69">
        <v>0</v>
      </c>
      <c r="BD237" s="69">
        <v>0</v>
      </c>
      <c r="BE237" s="69">
        <v>0</v>
      </c>
      <c r="BF237" s="69">
        <v>0</v>
      </c>
      <c r="BG237" s="69">
        <v>0</v>
      </c>
      <c r="BH237" s="69">
        <v>0</v>
      </c>
      <c r="BI237" s="69" t="s">
        <v>909</v>
      </c>
      <c r="BK237" s="69">
        <v>3</v>
      </c>
      <c r="BL237" s="69">
        <v>4</v>
      </c>
      <c r="BM237" s="69">
        <v>2</v>
      </c>
      <c r="BN237" s="69">
        <v>31</v>
      </c>
      <c r="BO237" s="89">
        <v>0</v>
      </c>
      <c r="BP237" s="69">
        <v>1</v>
      </c>
      <c r="BQ237" s="69">
        <v>1</v>
      </c>
      <c r="BR237" s="69">
        <v>204</v>
      </c>
      <c r="BS237" s="69">
        <v>1200</v>
      </c>
      <c r="BT237" s="69">
        <v>0</v>
      </c>
      <c r="BU237" s="69">
        <v>0</v>
      </c>
      <c r="BV237" s="69">
        <v>1000</v>
      </c>
      <c r="BW237" s="69">
        <v>212</v>
      </c>
      <c r="BY237" s="69">
        <v>0</v>
      </c>
      <c r="BZ237" s="69">
        <v>0</v>
      </c>
      <c r="CA237" s="69">
        <v>31</v>
      </c>
      <c r="CB237" s="89">
        <v>0</v>
      </c>
      <c r="CC237" s="69">
        <v>0</v>
      </c>
      <c r="CD237" s="69">
        <v>0</v>
      </c>
      <c r="CE237" s="69">
        <v>0</v>
      </c>
      <c r="CF237" s="69">
        <v>0</v>
      </c>
      <c r="CG237" s="69">
        <v>0</v>
      </c>
      <c r="CH237" s="69">
        <v>0</v>
      </c>
      <c r="CI237" s="69">
        <v>0</v>
      </c>
      <c r="CJ237" s="69">
        <v>0</v>
      </c>
      <c r="CL237" s="69">
        <v>0</v>
      </c>
      <c r="CM237" s="69">
        <v>0</v>
      </c>
      <c r="CN237" s="69">
        <v>0</v>
      </c>
      <c r="CO237" s="89">
        <v>0</v>
      </c>
      <c r="CP237" s="69">
        <v>0</v>
      </c>
      <c r="CQ237" s="69">
        <v>0</v>
      </c>
      <c r="CR237" s="69">
        <v>0</v>
      </c>
      <c r="CS237" s="69">
        <v>0</v>
      </c>
      <c r="CT237" s="69">
        <v>0</v>
      </c>
      <c r="CU237" s="69">
        <v>0</v>
      </c>
      <c r="CV237" s="69">
        <v>0</v>
      </c>
      <c r="CW237" s="69">
        <v>0</v>
      </c>
      <c r="CZ237" s="69">
        <v>0</v>
      </c>
      <c r="DA237" s="69">
        <v>0</v>
      </c>
      <c r="DB237" s="69">
        <v>0</v>
      </c>
      <c r="DC237" s="69">
        <v>0</v>
      </c>
      <c r="DD237" s="69">
        <v>0</v>
      </c>
      <c r="DE237" s="69">
        <v>0</v>
      </c>
      <c r="DF237" s="69">
        <v>0</v>
      </c>
      <c r="DG237" s="69">
        <v>1</v>
      </c>
      <c r="DI237" s="69" t="e">
        <f>INDEX(Sheet3!$E$78:$E$1130,MATCH(A237,Sheet3!$D$78:$D$1130,0))</f>
        <v>#N/A</v>
      </c>
      <c r="DJ237" s="69" t="str">
        <f t="shared" si="43"/>
        <v>skill_icons.ps_phantom_golem_01</v>
      </c>
      <c r="DK237" s="69" t="s">
        <v>910</v>
      </c>
      <c r="DL237" s="93" t="str">
        <f>DM237&amp;DN237&amp;DQ237</f>
        <v>爆锤地面，唤醒凸起的冰刺，但它一点也察觉不到疼，造成[ui.cs_blue:204*1.2]的寒系伤害。</v>
      </c>
      <c r="DM237" s="116" t="s">
        <v>911</v>
      </c>
      <c r="DN237" s="69" t="str">
        <f>"造成["&amp;INDEX(Sheet5!$L$2:$L$11,MATCH(BL237,Sheet5!$J$2:$J$11,0))&amp;":"&amp;BR237&amp;"*"&amp;BS237/1000&amp;"]"&amp;INDEX(Sheet5!$I$2:$I$4,MATCH(BR237,Sheet5!$H$2:$H$4,0))&amp;"的"&amp;INDEX(Sheet5!$K$2:$K$11,MATCH(BL237,Sheet5!$J$2:$J$11,0))</f>
        <v>造成[ui.cs_blue:204*1.2]的寒系伤害。</v>
      </c>
      <c r="DO237" s="107"/>
      <c r="DP237" s="107"/>
      <c r="DQ237" s="107"/>
      <c r="DR237" s="69" t="e">
        <f t="shared" si="37"/>
        <v>#N/A</v>
      </c>
      <c r="DS237" s="90" t="e">
        <f>MATCH(A237,Sheet5!D:D,0)</f>
        <v>#N/A</v>
      </c>
      <c r="DT237" s="94" t="e">
        <f>MATCH(A237,Sheet5!F:F,0)</f>
        <v>#N/A</v>
      </c>
      <c r="DU237" s="69">
        <v>0</v>
      </c>
      <c r="DV237" s="69">
        <v>0</v>
      </c>
      <c r="DW237" s="69">
        <v>0</v>
      </c>
      <c r="DX237" s="69">
        <v>0</v>
      </c>
      <c r="DY237" s="69">
        <v>0</v>
      </c>
    </row>
    <row r="238" spans="1:129" ht="28.5">
      <c r="A238" s="69">
        <v>30056</v>
      </c>
      <c r="B238" s="69">
        <v>0</v>
      </c>
      <c r="C238" s="69">
        <v>1</v>
      </c>
      <c r="D238" s="78" t="s">
        <v>912</v>
      </c>
      <c r="E238" s="78" t="s">
        <v>913</v>
      </c>
      <c r="F238" s="69" t="s">
        <v>914</v>
      </c>
      <c r="G238" s="69">
        <v>1</v>
      </c>
      <c r="H238" s="69" t="s">
        <v>321</v>
      </c>
      <c r="I238" s="69">
        <v>250</v>
      </c>
      <c r="J238" s="69">
        <v>500</v>
      </c>
      <c r="K238" s="69">
        <v>500</v>
      </c>
      <c r="M238" s="69">
        <v>0</v>
      </c>
      <c r="N238" s="69" t="s">
        <v>915</v>
      </c>
      <c r="O238" s="69">
        <v>0</v>
      </c>
      <c r="P238" s="69">
        <v>1</v>
      </c>
      <c r="Q238" s="69">
        <v>0</v>
      </c>
      <c r="R238" s="69">
        <f t="shared" si="52"/>
        <v>1</v>
      </c>
      <c r="S238" s="69">
        <v>0</v>
      </c>
      <c r="T238" s="69">
        <v>0</v>
      </c>
      <c r="U238" s="69">
        <v>0</v>
      </c>
      <c r="V238" s="69">
        <v>0</v>
      </c>
      <c r="W238" s="69">
        <v>0</v>
      </c>
      <c r="X238" s="69">
        <v>1</v>
      </c>
      <c r="Y238" s="69">
        <v>0</v>
      </c>
      <c r="Z238" s="69">
        <v>3000</v>
      </c>
      <c r="AA238" s="69">
        <v>2</v>
      </c>
      <c r="AB238" s="69">
        <v>31</v>
      </c>
      <c r="AC238" s="69">
        <v>0</v>
      </c>
      <c r="AD238" s="69">
        <v>0</v>
      </c>
      <c r="AE238" s="69">
        <v>0</v>
      </c>
      <c r="AF238" s="69">
        <v>5</v>
      </c>
      <c r="AG238" s="69">
        <v>0</v>
      </c>
      <c r="AH238" s="69">
        <v>2</v>
      </c>
      <c r="AI238" s="69">
        <v>0</v>
      </c>
      <c r="AJ238" s="69">
        <v>3</v>
      </c>
      <c r="AK238" s="69">
        <v>0</v>
      </c>
      <c r="AL238" s="69">
        <v>0</v>
      </c>
      <c r="AM238" s="69">
        <v>1</v>
      </c>
      <c r="AN238" s="69">
        <v>1</v>
      </c>
      <c r="AO238" s="69">
        <v>0</v>
      </c>
      <c r="AP238" s="69">
        <v>0</v>
      </c>
      <c r="AQ238" s="84">
        <v>0</v>
      </c>
      <c r="AR238" s="69">
        <v>0</v>
      </c>
      <c r="AS238" s="69">
        <v>0</v>
      </c>
      <c r="AT238" s="69">
        <v>0</v>
      </c>
      <c r="AU238" s="69">
        <v>0</v>
      </c>
      <c r="AV238" s="69">
        <v>0</v>
      </c>
      <c r="AW238" s="69">
        <v>0</v>
      </c>
      <c r="AX238" s="69">
        <v>0</v>
      </c>
      <c r="AY238" s="69">
        <v>0</v>
      </c>
      <c r="AZ238" s="69">
        <v>0</v>
      </c>
      <c r="BA238" s="69">
        <v>0</v>
      </c>
      <c r="BB238" s="69">
        <v>0</v>
      </c>
      <c r="BC238" s="69">
        <v>0</v>
      </c>
      <c r="BD238" s="69">
        <v>0</v>
      </c>
      <c r="BE238" s="69">
        <v>0</v>
      </c>
      <c r="BF238" s="69">
        <v>0</v>
      </c>
      <c r="BG238" s="69">
        <v>0</v>
      </c>
      <c r="BH238" s="69">
        <v>0</v>
      </c>
      <c r="BI238" s="69" t="s">
        <v>916</v>
      </c>
      <c r="BK238" s="69">
        <v>3</v>
      </c>
      <c r="BL238" s="69">
        <v>7</v>
      </c>
      <c r="BM238" s="69">
        <v>2</v>
      </c>
      <c r="BN238" s="69">
        <v>31</v>
      </c>
      <c r="BO238" s="89">
        <v>0</v>
      </c>
      <c r="BP238" s="69">
        <v>1</v>
      </c>
      <c r="BQ238" s="69">
        <v>10</v>
      </c>
      <c r="BR238" s="69">
        <v>204</v>
      </c>
      <c r="BS238" s="69">
        <v>1000</v>
      </c>
      <c r="BT238" s="69">
        <v>0</v>
      </c>
      <c r="BU238" s="69">
        <v>0</v>
      </c>
      <c r="BV238" s="69">
        <v>1000</v>
      </c>
      <c r="BW238" s="69">
        <v>0</v>
      </c>
      <c r="BY238" s="69">
        <v>0</v>
      </c>
      <c r="BZ238" s="69">
        <v>0</v>
      </c>
      <c r="CA238" s="69">
        <v>31</v>
      </c>
      <c r="CB238" s="89">
        <v>0</v>
      </c>
      <c r="CC238" s="69">
        <v>0</v>
      </c>
      <c r="CD238" s="69">
        <v>0</v>
      </c>
      <c r="CE238" s="69">
        <v>0</v>
      </c>
      <c r="CF238" s="69">
        <v>0</v>
      </c>
      <c r="CG238" s="69">
        <v>0</v>
      </c>
      <c r="CH238" s="69">
        <v>0</v>
      </c>
      <c r="CI238" s="69">
        <v>0</v>
      </c>
      <c r="CJ238" s="69">
        <v>0</v>
      </c>
      <c r="CL238" s="69">
        <v>0</v>
      </c>
      <c r="CM238" s="69">
        <v>0</v>
      </c>
      <c r="CN238" s="69">
        <v>0</v>
      </c>
      <c r="CO238" s="89">
        <v>0</v>
      </c>
      <c r="CP238" s="69">
        <v>0</v>
      </c>
      <c r="CQ238" s="69">
        <v>0</v>
      </c>
      <c r="CR238" s="69">
        <v>0</v>
      </c>
      <c r="CS238" s="69">
        <v>0</v>
      </c>
      <c r="CT238" s="69">
        <v>0</v>
      </c>
      <c r="CU238" s="69">
        <v>0</v>
      </c>
      <c r="CV238" s="69">
        <v>0</v>
      </c>
      <c r="CW238" s="69">
        <v>0</v>
      </c>
      <c r="CZ238" s="69">
        <v>0</v>
      </c>
      <c r="DA238" s="69">
        <v>0</v>
      </c>
      <c r="DB238" s="69">
        <v>100</v>
      </c>
      <c r="DC238" s="69">
        <v>0</v>
      </c>
      <c r="DD238" s="69">
        <v>0</v>
      </c>
      <c r="DE238" s="69">
        <v>0</v>
      </c>
      <c r="DF238" s="69">
        <v>0</v>
      </c>
      <c r="DG238" s="69">
        <v>1</v>
      </c>
      <c r="DI238" s="69" t="e">
        <f>INDEX(Sheet3!$E$78:$E$1130,MATCH(A238,Sheet3!$D$78:$D$1130,0))</f>
        <v>#N/A</v>
      </c>
      <c r="DJ238" s="69" t="str">
        <f t="shared" si="43"/>
        <v>skill_icons.ps_float_bug_skill_01</v>
      </c>
      <c r="DK238" s="69" t="s">
        <v>917</v>
      </c>
      <c r="DL238" s="69"/>
      <c r="DM238" s="73" t="s">
        <v>918</v>
      </c>
      <c r="DN238" s="69" t="str">
        <f>"造成["&amp;INDEX(Sheet5!$L$2:$L$11,MATCH(BL238,Sheet5!$J$2:$J$11,0))&amp;":"&amp;BR238&amp;"*"&amp;BS238/1000&amp;"]"&amp;INDEX(Sheet5!$I$2:$I$4,MATCH(BR238,Sheet5!$H$2:$H$4,0))&amp;"的"&amp;INDEX(Sheet5!$K$2:$K$11,MATCH(BL238,Sheet5!$J$2:$J$11,0))</f>
        <v>造成[ui.cs_blue:204*1]的毒系伤害。</v>
      </c>
      <c r="DO238" s="77"/>
      <c r="DP238" s="77"/>
      <c r="DQ238" s="77"/>
      <c r="DR238" s="69" t="e">
        <f t="shared" si="37"/>
        <v>#N/A</v>
      </c>
      <c r="DS238" s="90" t="e">
        <f>MATCH(A238,Sheet5!D:D,0)</f>
        <v>#N/A</v>
      </c>
      <c r="DT238" s="94" t="e">
        <f>MATCH(A238,Sheet5!F:F,0)</f>
        <v>#N/A</v>
      </c>
      <c r="DU238" s="69">
        <v>0</v>
      </c>
      <c r="DV238" s="69">
        <v>0</v>
      </c>
      <c r="DW238" s="69">
        <v>0</v>
      </c>
      <c r="DX238" s="69">
        <v>0</v>
      </c>
      <c r="DY238" s="69">
        <v>0</v>
      </c>
    </row>
    <row r="239" spans="1:129" ht="14.25">
      <c r="A239" s="69">
        <v>30057</v>
      </c>
      <c r="B239" s="69">
        <v>0</v>
      </c>
      <c r="C239" s="69">
        <v>1</v>
      </c>
      <c r="D239" s="78" t="s">
        <v>919</v>
      </c>
      <c r="E239" s="78" t="s">
        <v>920</v>
      </c>
      <c r="F239" s="69" t="s">
        <v>921</v>
      </c>
      <c r="G239" s="69">
        <v>1</v>
      </c>
      <c r="H239" s="69" t="s">
        <v>321</v>
      </c>
      <c r="I239" s="69">
        <v>0</v>
      </c>
      <c r="J239" s="69" t="s">
        <v>907</v>
      </c>
      <c r="K239" s="69">
        <v>5000</v>
      </c>
      <c r="M239" s="69">
        <v>0</v>
      </c>
      <c r="N239" s="69" t="s">
        <v>922</v>
      </c>
      <c r="O239" s="69">
        <v>0</v>
      </c>
      <c r="P239" s="69">
        <v>2</v>
      </c>
      <c r="Q239" s="69">
        <v>1</v>
      </c>
      <c r="R239" s="69">
        <f t="shared" si="52"/>
        <v>1</v>
      </c>
      <c r="S239" s="69">
        <v>0</v>
      </c>
      <c r="T239" s="69">
        <v>0</v>
      </c>
      <c r="U239" s="69">
        <v>0</v>
      </c>
      <c r="V239" s="69">
        <v>0</v>
      </c>
      <c r="W239" s="69">
        <v>0</v>
      </c>
      <c r="X239" s="69">
        <v>10</v>
      </c>
      <c r="Y239" s="69">
        <v>10</v>
      </c>
      <c r="Z239" s="69">
        <v>15000</v>
      </c>
      <c r="AA239" s="69">
        <v>2</v>
      </c>
      <c r="AB239" s="69">
        <v>31</v>
      </c>
      <c r="AC239" s="69">
        <v>0</v>
      </c>
      <c r="AD239" s="69">
        <v>0</v>
      </c>
      <c r="AE239" s="69">
        <v>0</v>
      </c>
      <c r="AF239" s="69">
        <v>10</v>
      </c>
      <c r="AG239" s="69">
        <v>0</v>
      </c>
      <c r="AH239" s="69">
        <v>4</v>
      </c>
      <c r="AI239" s="69">
        <v>0</v>
      </c>
      <c r="AJ239" s="69">
        <v>2</v>
      </c>
      <c r="AK239" s="69">
        <v>0</v>
      </c>
      <c r="AL239" s="69">
        <v>0</v>
      </c>
      <c r="AM239" s="69">
        <v>1</v>
      </c>
      <c r="AN239" s="69">
        <v>1</v>
      </c>
      <c r="AO239" s="69">
        <v>0</v>
      </c>
      <c r="AP239" s="69">
        <v>1</v>
      </c>
      <c r="AQ239" s="84">
        <v>0</v>
      </c>
      <c r="AR239" s="69">
        <v>0</v>
      </c>
      <c r="AS239" s="69">
        <v>0</v>
      </c>
      <c r="AT239" s="69">
        <v>0</v>
      </c>
      <c r="AU239" s="69">
        <v>0</v>
      </c>
      <c r="AV239" s="69">
        <v>0</v>
      </c>
      <c r="AW239" s="69">
        <v>0</v>
      </c>
      <c r="AX239" s="69">
        <v>0</v>
      </c>
      <c r="AY239" s="69">
        <v>0</v>
      </c>
      <c r="AZ239" s="69">
        <v>0</v>
      </c>
      <c r="BA239" s="69">
        <v>1</v>
      </c>
      <c r="BB239" s="69">
        <v>2000</v>
      </c>
      <c r="BC239" s="69">
        <v>500</v>
      </c>
      <c r="BD239" s="69">
        <v>0</v>
      </c>
      <c r="BE239" s="69">
        <v>0</v>
      </c>
      <c r="BF239" s="69">
        <v>0</v>
      </c>
      <c r="BG239" s="69">
        <v>0</v>
      </c>
      <c r="BH239" s="69">
        <v>0</v>
      </c>
      <c r="BI239" s="69" t="s">
        <v>923</v>
      </c>
      <c r="BK239" s="69">
        <v>3</v>
      </c>
      <c r="BL239" s="69">
        <v>7</v>
      </c>
      <c r="BM239" s="69">
        <v>2</v>
      </c>
      <c r="BN239" s="69">
        <v>31</v>
      </c>
      <c r="BO239" s="89">
        <v>0</v>
      </c>
      <c r="BP239" s="69">
        <v>1</v>
      </c>
      <c r="BQ239" s="69">
        <v>1</v>
      </c>
      <c r="BR239" s="69">
        <v>204</v>
      </c>
      <c r="BS239" s="69">
        <v>1300</v>
      </c>
      <c r="BT239" s="69">
        <v>0</v>
      </c>
      <c r="BU239" s="69">
        <v>0</v>
      </c>
      <c r="BV239" s="69">
        <v>1000</v>
      </c>
      <c r="BW239" s="69">
        <v>0</v>
      </c>
      <c r="BY239" s="69">
        <v>10</v>
      </c>
      <c r="BZ239" s="69">
        <v>2</v>
      </c>
      <c r="CA239" s="69">
        <v>31</v>
      </c>
      <c r="CB239" s="89">
        <v>0</v>
      </c>
      <c r="CC239" s="69">
        <v>1</v>
      </c>
      <c r="CD239" s="69">
        <v>1</v>
      </c>
      <c r="CE239" s="69">
        <v>1</v>
      </c>
      <c r="CF239" s="69">
        <v>70079</v>
      </c>
      <c r="CG239" s="69">
        <v>0</v>
      </c>
      <c r="CH239" s="69">
        <v>0</v>
      </c>
      <c r="CI239" s="69">
        <v>1000</v>
      </c>
      <c r="CJ239" s="69">
        <v>0</v>
      </c>
      <c r="CL239" s="69">
        <v>0</v>
      </c>
      <c r="CM239" s="69">
        <v>0</v>
      </c>
      <c r="CN239" s="69">
        <v>0</v>
      </c>
      <c r="CO239" s="89">
        <v>0</v>
      </c>
      <c r="CP239" s="69">
        <v>0</v>
      </c>
      <c r="CQ239" s="69">
        <v>0</v>
      </c>
      <c r="CR239" s="69">
        <v>0</v>
      </c>
      <c r="CS239" s="69">
        <v>0</v>
      </c>
      <c r="CT239" s="69">
        <v>0</v>
      </c>
      <c r="CU239" s="69">
        <v>0</v>
      </c>
      <c r="CV239" s="69">
        <v>0</v>
      </c>
      <c r="CW239" s="69">
        <v>0</v>
      </c>
      <c r="CZ239" s="69">
        <v>0</v>
      </c>
      <c r="DA239" s="69">
        <v>0</v>
      </c>
      <c r="DB239" s="69">
        <v>0</v>
      </c>
      <c r="DC239" s="69">
        <v>0</v>
      </c>
      <c r="DD239" s="69">
        <v>0</v>
      </c>
      <c r="DE239" s="69">
        <v>0</v>
      </c>
      <c r="DF239" s="69">
        <v>0</v>
      </c>
      <c r="DG239" s="69">
        <v>1</v>
      </c>
      <c r="DI239" s="69" t="str">
        <f>INDEX(Sheet3!$E$78:$E$1130,MATCH(A239,Sheet3!$D$78:$D$1130,0))</f>
        <v>skill_icons.ps_vomit_splash</v>
      </c>
      <c r="DJ239" s="69" t="str">
        <f t="shared" si="43"/>
        <v>skill_icons.ps_vomit_splash</v>
      </c>
      <c r="DK239" s="69" t="s">
        <v>924</v>
      </c>
      <c r="DL239" s="69"/>
      <c r="DM239" s="69" t="s">
        <v>925</v>
      </c>
      <c r="DN239" s="69" t="str">
        <f>"造成["&amp;INDEX(Sheet5!$L$2:$L$11,MATCH(BL239,Sheet5!$J$2:$J$11,0))&amp;":"&amp;BR239&amp;"*"&amp;BS239/1000&amp;"]"&amp;INDEX(Sheet5!$I$2:$I$4,MATCH(BR239,Sheet5!$H$2:$H$4,0))&amp;"的"&amp;INDEX(Sheet5!$K$2:$K$11,MATCH(BL239,Sheet5!$J$2:$J$11,0))</f>
        <v>造成[ui.cs_blue:204*1.3]的毒系伤害。</v>
      </c>
      <c r="DO239" s="69"/>
      <c r="DP239" s="69"/>
      <c r="DQ239" s="69"/>
      <c r="DR239" s="69" t="e">
        <f t="shared" si="37"/>
        <v>#N/A</v>
      </c>
      <c r="DS239" s="90" t="e">
        <f>MATCH(A239,Sheet5!D:D,0)</f>
        <v>#N/A</v>
      </c>
      <c r="DT239" s="94" t="e">
        <f>MATCH(A239,Sheet5!F:F,0)</f>
        <v>#N/A</v>
      </c>
      <c r="DU239" s="69">
        <v>0</v>
      </c>
      <c r="DV239" s="69">
        <v>0</v>
      </c>
      <c r="DW239" s="69">
        <v>0</v>
      </c>
      <c r="DX239" s="69">
        <v>0</v>
      </c>
      <c r="DY239" s="69">
        <v>0</v>
      </c>
    </row>
    <row r="240" spans="1:129" ht="14.25">
      <c r="A240" s="69">
        <v>30058</v>
      </c>
      <c r="B240" s="69">
        <v>0</v>
      </c>
      <c r="C240" s="69">
        <v>1</v>
      </c>
      <c r="D240" s="78" t="s">
        <v>926</v>
      </c>
      <c r="E240" s="78" t="s">
        <v>927</v>
      </c>
      <c r="F240" s="69" t="s">
        <v>928</v>
      </c>
      <c r="G240" s="69">
        <v>1</v>
      </c>
      <c r="I240" s="69">
        <v>0</v>
      </c>
      <c r="J240" s="69">
        <v>0</v>
      </c>
      <c r="K240" s="69">
        <v>0</v>
      </c>
      <c r="M240" s="69">
        <v>0</v>
      </c>
      <c r="N240" s="69" t="s">
        <v>929</v>
      </c>
      <c r="O240" s="69">
        <v>0</v>
      </c>
      <c r="P240" s="69">
        <v>1</v>
      </c>
      <c r="Q240" s="69">
        <v>0</v>
      </c>
      <c r="R240" s="69">
        <v>2</v>
      </c>
      <c r="S240" s="69">
        <v>16384</v>
      </c>
      <c r="T240" s="69">
        <v>100</v>
      </c>
      <c r="U240" s="69">
        <v>0</v>
      </c>
      <c r="V240" s="69">
        <v>0</v>
      </c>
      <c r="W240" s="69">
        <v>0</v>
      </c>
      <c r="X240" s="69">
        <v>0</v>
      </c>
      <c r="Y240" s="69">
        <v>0</v>
      </c>
      <c r="Z240" s="69">
        <v>3000</v>
      </c>
      <c r="AA240" s="69">
        <v>1</v>
      </c>
      <c r="AB240" s="69">
        <v>31</v>
      </c>
      <c r="AC240" s="69">
        <v>0</v>
      </c>
      <c r="AD240" s="69">
        <v>0</v>
      </c>
      <c r="AE240" s="69">
        <v>0</v>
      </c>
      <c r="AF240" s="69">
        <v>1</v>
      </c>
      <c r="AG240" s="69">
        <v>0</v>
      </c>
      <c r="AH240" s="69">
        <v>10.5</v>
      </c>
      <c r="AI240" s="69">
        <v>0</v>
      </c>
      <c r="AJ240" s="69">
        <v>3</v>
      </c>
      <c r="AK240" s="69">
        <v>0</v>
      </c>
      <c r="AL240" s="69">
        <v>0</v>
      </c>
      <c r="AM240" s="69">
        <v>1</v>
      </c>
      <c r="AN240" s="69">
        <v>1</v>
      </c>
      <c r="AO240" s="69">
        <v>0</v>
      </c>
      <c r="AP240" s="69">
        <v>0</v>
      </c>
      <c r="AQ240" s="84">
        <v>0</v>
      </c>
      <c r="AR240" s="69">
        <v>0</v>
      </c>
      <c r="AS240" s="69">
        <v>0</v>
      </c>
      <c r="AT240" s="69">
        <v>0</v>
      </c>
      <c r="AU240" s="69">
        <v>0</v>
      </c>
      <c r="AV240" s="69">
        <v>0</v>
      </c>
      <c r="AW240" s="69">
        <v>0</v>
      </c>
      <c r="AX240" s="69">
        <v>0</v>
      </c>
      <c r="AY240" s="69">
        <v>0</v>
      </c>
      <c r="AZ240" s="69">
        <v>0</v>
      </c>
      <c r="BA240" s="69">
        <v>0</v>
      </c>
      <c r="BB240" s="69">
        <v>0</v>
      </c>
      <c r="BC240" s="69">
        <v>0</v>
      </c>
      <c r="BD240" s="69">
        <v>0</v>
      </c>
      <c r="BE240" s="69">
        <v>0</v>
      </c>
      <c r="BF240" s="69">
        <v>0</v>
      </c>
      <c r="BG240" s="69">
        <v>0</v>
      </c>
      <c r="BH240" s="69">
        <v>0</v>
      </c>
      <c r="BK240" s="69">
        <v>3</v>
      </c>
      <c r="BL240" s="69">
        <v>10</v>
      </c>
      <c r="BM240" s="69">
        <v>1</v>
      </c>
      <c r="BN240" s="69">
        <v>31</v>
      </c>
      <c r="BO240" s="89">
        <v>0</v>
      </c>
      <c r="BP240" s="69">
        <v>1</v>
      </c>
      <c r="BQ240" s="69">
        <v>1</v>
      </c>
      <c r="BR240" s="69">
        <v>1</v>
      </c>
      <c r="BS240" s="69">
        <v>11045</v>
      </c>
      <c r="BT240" s="69">
        <v>0</v>
      </c>
      <c r="BU240" s="69">
        <v>0</v>
      </c>
      <c r="BV240" s="69">
        <v>1000</v>
      </c>
      <c r="BW240" s="69">
        <v>0</v>
      </c>
      <c r="BY240" s="69">
        <v>0</v>
      </c>
      <c r="BZ240" s="69">
        <v>0</v>
      </c>
      <c r="CA240" s="69">
        <v>31</v>
      </c>
      <c r="CB240" s="89">
        <v>0</v>
      </c>
      <c r="CC240" s="69">
        <v>0</v>
      </c>
      <c r="CD240" s="69">
        <v>0</v>
      </c>
      <c r="CE240" s="69">
        <v>0</v>
      </c>
      <c r="CF240" s="69">
        <v>0</v>
      </c>
      <c r="CG240" s="69">
        <v>0</v>
      </c>
      <c r="CH240" s="69">
        <v>0</v>
      </c>
      <c r="CI240" s="69">
        <v>0</v>
      </c>
      <c r="CJ240" s="69">
        <v>0</v>
      </c>
      <c r="CL240" s="69">
        <v>0</v>
      </c>
      <c r="CM240" s="69">
        <v>0</v>
      </c>
      <c r="CN240" s="69">
        <v>0</v>
      </c>
      <c r="CO240" s="89">
        <v>0</v>
      </c>
      <c r="CP240" s="69">
        <v>0</v>
      </c>
      <c r="CQ240" s="69">
        <v>0</v>
      </c>
      <c r="CR240" s="69">
        <v>0</v>
      </c>
      <c r="CS240" s="69">
        <v>0</v>
      </c>
      <c r="CT240" s="69">
        <v>0</v>
      </c>
      <c r="CU240" s="69">
        <v>0</v>
      </c>
      <c r="CV240" s="69">
        <v>0</v>
      </c>
      <c r="CW240" s="69">
        <v>0</v>
      </c>
      <c r="CZ240" s="69">
        <v>0</v>
      </c>
      <c r="DA240" s="69">
        <v>0</v>
      </c>
      <c r="DB240" s="69">
        <v>0</v>
      </c>
      <c r="DC240" s="69">
        <v>0</v>
      </c>
      <c r="DD240" s="69">
        <v>0</v>
      </c>
      <c r="DE240" s="69">
        <v>0</v>
      </c>
      <c r="DF240" s="69">
        <v>0</v>
      </c>
      <c r="DG240" s="69">
        <v>1</v>
      </c>
      <c r="DI240" s="69" t="e">
        <f>INDEX(Sheet3!$E$78:$E$1130,MATCH(A240,Sheet3!$D$78:$D$1130,0))</f>
        <v>#N/A</v>
      </c>
      <c r="DJ240" s="69" t="str">
        <f t="shared" si="43"/>
        <v>skill_icons.ps_native_warrior_skill_01</v>
      </c>
      <c r="DK240" s="69" t="s">
        <v>930</v>
      </c>
      <c r="DL240" s="93"/>
      <c r="DM240" s="73" t="s">
        <v>931</v>
      </c>
      <c r="DN240" s="69" t="e">
        <f>"造成["&amp;INDEX(Sheet5!$L$2:$L$11,MATCH(BL240,Sheet5!$J$2:$J$11,0))&amp;":"&amp;BR240&amp;"*"&amp;BS240/1000&amp;"]"&amp;INDEX(Sheet5!$I$2:$I$4,MATCH(BR240,Sheet5!$H$2:$H$4,0))&amp;"的"&amp;INDEX(Sheet5!$K$2:$K$11,MATCH(BL240,Sheet5!$J$2:$J$11,0))</f>
        <v>#N/A</v>
      </c>
      <c r="DO240" s="69" t="e">
        <f>"造成["&amp;INDEX(Sheet5!$L$2:$L$11,MATCH(BY240,Sheet5!$J$2:$J$11,0))&amp;":"&amp;CE240&amp;"*"&amp;CF240/1000&amp;"]"&amp;INDEX(Sheet5!$I$2:$I$4,MATCH(CE240,Sheet5!$H$2:$H$4,0))&amp;"的"&amp;INDEX(Sheet5!$K$2:$K$11,MATCH(BY240,Sheet5!$J$2:$J$11,0))</f>
        <v>#N/A</v>
      </c>
      <c r="DP240" s="69"/>
      <c r="DQ240" s="69"/>
      <c r="DR240" s="69" t="e">
        <f t="shared" si="37"/>
        <v>#N/A</v>
      </c>
      <c r="DS240" s="90">
        <f>MATCH(A240,Sheet5!D:D,0)</f>
        <v>246</v>
      </c>
      <c r="DT240" s="94" t="e">
        <f>MATCH(A240,Sheet5!F:F,0)</f>
        <v>#N/A</v>
      </c>
      <c r="DU240" s="69">
        <v>0</v>
      </c>
      <c r="DV240" s="69">
        <v>0</v>
      </c>
      <c r="DW240" s="69">
        <v>0</v>
      </c>
      <c r="DX240" s="69">
        <v>0</v>
      </c>
      <c r="DY240" s="69">
        <v>0</v>
      </c>
    </row>
    <row r="241" spans="1:129" ht="14.25">
      <c r="A241" s="69">
        <v>30059</v>
      </c>
      <c r="B241" s="69">
        <v>0</v>
      </c>
      <c r="C241" s="69">
        <v>1</v>
      </c>
      <c r="D241" s="78" t="s">
        <v>653</v>
      </c>
      <c r="E241" s="78"/>
      <c r="F241" s="69">
        <v>0</v>
      </c>
      <c r="G241" s="69">
        <v>1</v>
      </c>
      <c r="H241" s="69" t="s">
        <v>321</v>
      </c>
      <c r="I241" s="69">
        <v>1000</v>
      </c>
      <c r="J241" s="69">
        <v>700</v>
      </c>
      <c r="K241" s="69">
        <v>1000</v>
      </c>
      <c r="M241" s="69">
        <v>0</v>
      </c>
      <c r="N241" s="69" t="s">
        <v>932</v>
      </c>
      <c r="O241" s="69">
        <v>0</v>
      </c>
      <c r="P241" s="69">
        <v>1</v>
      </c>
      <c r="Q241" s="69">
        <v>0</v>
      </c>
      <c r="R241" s="69">
        <v>1</v>
      </c>
      <c r="S241" s="69">
        <v>0</v>
      </c>
      <c r="T241" s="69">
        <v>0</v>
      </c>
      <c r="U241" s="69">
        <v>0</v>
      </c>
      <c r="V241" s="69">
        <v>0</v>
      </c>
      <c r="W241" s="69">
        <v>0</v>
      </c>
      <c r="X241" s="69">
        <v>0</v>
      </c>
      <c r="Y241" s="69">
        <v>0</v>
      </c>
      <c r="Z241" s="69">
        <v>5000</v>
      </c>
      <c r="AA241" s="69">
        <v>2</v>
      </c>
      <c r="AB241" s="69">
        <v>31</v>
      </c>
      <c r="AC241" s="69">
        <v>0</v>
      </c>
      <c r="AD241" s="69">
        <v>0</v>
      </c>
      <c r="AE241" s="69">
        <v>0</v>
      </c>
      <c r="AF241" s="69">
        <v>10</v>
      </c>
      <c r="AG241" s="69">
        <v>0</v>
      </c>
      <c r="AH241" s="69">
        <v>8</v>
      </c>
      <c r="AI241" s="69">
        <v>0</v>
      </c>
      <c r="AJ241" s="69">
        <v>3</v>
      </c>
      <c r="AK241" s="69">
        <v>0</v>
      </c>
      <c r="AL241" s="69">
        <v>0</v>
      </c>
      <c r="AM241" s="69">
        <v>1</v>
      </c>
      <c r="AN241" s="69">
        <v>1</v>
      </c>
      <c r="AO241" s="69">
        <v>0</v>
      </c>
      <c r="AP241" s="69">
        <v>0</v>
      </c>
      <c r="AQ241" s="84">
        <v>0</v>
      </c>
      <c r="AR241" s="69">
        <v>0</v>
      </c>
      <c r="AS241" s="69">
        <v>0</v>
      </c>
      <c r="AT241" s="69">
        <v>0</v>
      </c>
      <c r="AU241" s="69">
        <v>0</v>
      </c>
      <c r="AV241" s="69">
        <v>0</v>
      </c>
      <c r="AW241" s="69">
        <v>0</v>
      </c>
      <c r="AX241" s="69">
        <v>0</v>
      </c>
      <c r="AY241" s="69">
        <v>0</v>
      </c>
      <c r="AZ241" s="69">
        <v>0</v>
      </c>
      <c r="BA241" s="69">
        <v>1</v>
      </c>
      <c r="BB241" s="69">
        <v>0</v>
      </c>
      <c r="BC241" s="69">
        <v>0</v>
      </c>
      <c r="BD241" s="69">
        <v>0</v>
      </c>
      <c r="BE241" s="69">
        <v>0</v>
      </c>
      <c r="BF241" s="69">
        <v>0</v>
      </c>
      <c r="BG241" s="69">
        <v>0</v>
      </c>
      <c r="BH241" s="69">
        <v>0</v>
      </c>
      <c r="BI241" s="69" t="s">
        <v>933</v>
      </c>
      <c r="BK241" s="69">
        <v>3</v>
      </c>
      <c r="BL241" s="69">
        <v>2</v>
      </c>
      <c r="BM241" s="69">
        <v>2</v>
      </c>
      <c r="BN241" s="69">
        <v>31</v>
      </c>
      <c r="BO241" s="89">
        <v>0</v>
      </c>
      <c r="BP241" s="69">
        <v>1</v>
      </c>
      <c r="BQ241" s="69">
        <v>1</v>
      </c>
      <c r="BR241" s="69">
        <v>203</v>
      </c>
      <c r="BS241" s="69">
        <v>500</v>
      </c>
      <c r="BT241" s="69">
        <v>0</v>
      </c>
      <c r="BU241" s="69">
        <v>0</v>
      </c>
      <c r="BV241" s="69">
        <v>1000</v>
      </c>
      <c r="BW241" s="69">
        <v>0</v>
      </c>
      <c r="BX241" s="69" t="s">
        <v>934</v>
      </c>
      <c r="BY241" s="69">
        <v>2</v>
      </c>
      <c r="BZ241" s="69">
        <v>2</v>
      </c>
      <c r="CA241" s="69">
        <v>31</v>
      </c>
      <c r="CB241" s="89">
        <v>0</v>
      </c>
      <c r="CC241" s="69">
        <v>1</v>
      </c>
      <c r="CD241" s="69">
        <v>1</v>
      </c>
      <c r="CE241" s="69">
        <v>203</v>
      </c>
      <c r="CF241" s="69">
        <v>1000</v>
      </c>
      <c r="CG241" s="69">
        <v>0</v>
      </c>
      <c r="CH241" s="69">
        <v>0</v>
      </c>
      <c r="CI241" s="69">
        <v>1000</v>
      </c>
      <c r="CJ241" s="69">
        <v>0</v>
      </c>
      <c r="CL241" s="69">
        <v>2</v>
      </c>
      <c r="CM241" s="69">
        <v>2</v>
      </c>
      <c r="CN241" s="69">
        <v>1535</v>
      </c>
      <c r="CO241" s="89">
        <v>0</v>
      </c>
      <c r="CP241" s="69">
        <v>1</v>
      </c>
      <c r="CQ241" s="69">
        <v>1</v>
      </c>
      <c r="CR241" s="69">
        <v>203</v>
      </c>
      <c r="CS241" s="69">
        <v>1000</v>
      </c>
      <c r="CT241" s="69">
        <v>0</v>
      </c>
      <c r="CU241" s="69">
        <v>0</v>
      </c>
      <c r="CV241" s="69">
        <v>1000</v>
      </c>
      <c r="CW241" s="69">
        <v>0</v>
      </c>
      <c r="CZ241" s="69">
        <v>0</v>
      </c>
      <c r="DA241" s="69">
        <v>0</v>
      </c>
      <c r="DB241" s="69">
        <v>850</v>
      </c>
      <c r="DC241" s="69">
        <v>0</v>
      </c>
      <c r="DD241" s="69">
        <v>0</v>
      </c>
      <c r="DE241" s="69">
        <v>0</v>
      </c>
      <c r="DF241" s="69">
        <v>0</v>
      </c>
      <c r="DG241" s="69">
        <v>1</v>
      </c>
      <c r="DI241" s="69" t="e">
        <f>INDEX(Sheet3!$E$78:$E$1130,MATCH(A241,Sheet3!$D$78:$D$1130,0))</f>
        <v>#N/A</v>
      </c>
      <c r="DJ241" s="69">
        <f t="shared" si="43"/>
        <v>0</v>
      </c>
      <c r="DK241" s="69" t="s">
        <v>657</v>
      </c>
      <c r="DL241" s="69"/>
      <c r="DM241" s="69" t="s">
        <v>239</v>
      </c>
      <c r="DN241" s="69" t="str">
        <f>"造成["&amp;INDEX(Sheet5!$L$2:$L$11,MATCH(BL241,Sheet5!$J$2:$J$11,0))&amp;":"&amp;BR241&amp;"*"&amp;BS241/1000&amp;"]"&amp;INDEX(Sheet5!$I$2:$I$4,MATCH(BR241,Sheet5!$H$2:$H$4,0))&amp;"的"&amp;INDEX(Sheet5!$K$2:$K$11,MATCH(BL241,Sheet5!$J$2:$J$11,0))</f>
        <v>造成[ui.cs_orange:203*0.5]的物理伤害。</v>
      </c>
      <c r="DO241" s="69"/>
      <c r="DP241" s="69"/>
      <c r="DQ241" s="69"/>
      <c r="DR241" s="69" t="e">
        <f t="shared" ref="DR241:DR304" si="53">MATCH(A241,$DX$51:$DX$69,0)</f>
        <v>#N/A</v>
      </c>
      <c r="DS241" s="90" t="e">
        <f>MATCH(A241,Sheet5!D:D,0)</f>
        <v>#N/A</v>
      </c>
      <c r="DT241" s="94" t="e">
        <f>MATCH(A241,Sheet5!F:F,0)</f>
        <v>#N/A</v>
      </c>
      <c r="DU241" s="69">
        <v>850</v>
      </c>
      <c r="DV241" s="69">
        <v>0</v>
      </c>
      <c r="DW241" s="69">
        <v>0</v>
      </c>
      <c r="DX241" s="69">
        <v>0</v>
      </c>
      <c r="DY241" s="69">
        <v>0</v>
      </c>
    </row>
    <row r="242" spans="1:129" ht="14.25">
      <c r="A242" s="69">
        <v>30060</v>
      </c>
      <c r="B242" s="69">
        <v>0</v>
      </c>
      <c r="C242" s="69">
        <v>1</v>
      </c>
      <c r="D242" s="78" t="s">
        <v>653</v>
      </c>
      <c r="E242" s="78"/>
      <c r="F242" s="69">
        <v>0</v>
      </c>
      <c r="G242" s="69">
        <v>1</v>
      </c>
      <c r="H242" s="69" t="s">
        <v>321</v>
      </c>
      <c r="I242" s="69">
        <v>0</v>
      </c>
      <c r="J242" s="69">
        <v>0</v>
      </c>
      <c r="K242" s="69">
        <v>1000</v>
      </c>
      <c r="M242" s="69">
        <v>0</v>
      </c>
      <c r="N242" s="69" t="s">
        <v>932</v>
      </c>
      <c r="O242" s="69">
        <v>0</v>
      </c>
      <c r="P242" s="69">
        <v>6</v>
      </c>
      <c r="Q242" s="69">
        <v>0</v>
      </c>
      <c r="R242" s="69">
        <v>1</v>
      </c>
      <c r="S242" s="69">
        <v>0</v>
      </c>
      <c r="T242" s="69">
        <v>0</v>
      </c>
      <c r="U242" s="69">
        <v>0</v>
      </c>
      <c r="V242" s="69">
        <v>0</v>
      </c>
      <c r="W242" s="69">
        <v>0</v>
      </c>
      <c r="X242" s="69">
        <v>0</v>
      </c>
      <c r="Y242" s="69">
        <v>0</v>
      </c>
      <c r="Z242" s="69">
        <v>5000</v>
      </c>
      <c r="AA242" s="69">
        <v>2</v>
      </c>
      <c r="AB242" s="69">
        <v>31</v>
      </c>
      <c r="AC242" s="69">
        <v>0</v>
      </c>
      <c r="AD242" s="69">
        <v>0</v>
      </c>
      <c r="AE242" s="69">
        <v>0</v>
      </c>
      <c r="AF242" s="69">
        <v>1</v>
      </c>
      <c r="AG242" s="69">
        <v>0</v>
      </c>
      <c r="AH242" s="69">
        <v>9</v>
      </c>
      <c r="AI242" s="69">
        <v>0</v>
      </c>
      <c r="AJ242" s="69">
        <v>0</v>
      </c>
      <c r="AK242" s="69">
        <v>0</v>
      </c>
      <c r="AL242" s="69">
        <v>0</v>
      </c>
      <c r="AM242" s="69">
        <v>5</v>
      </c>
      <c r="AN242" s="69">
        <v>5</v>
      </c>
      <c r="AO242" s="69">
        <v>1</v>
      </c>
      <c r="AP242" s="69">
        <v>0</v>
      </c>
      <c r="AQ242" s="84">
        <v>50</v>
      </c>
      <c r="AR242" s="69">
        <v>0</v>
      </c>
      <c r="AS242" s="69">
        <v>0</v>
      </c>
      <c r="AT242" s="69">
        <v>0</v>
      </c>
      <c r="AU242" s="69">
        <v>0</v>
      </c>
      <c r="AV242" s="69">
        <v>0</v>
      </c>
      <c r="AW242" s="69">
        <v>0</v>
      </c>
      <c r="AX242" s="69">
        <v>0</v>
      </c>
      <c r="AY242" s="69">
        <v>0</v>
      </c>
      <c r="AZ242" s="69">
        <v>0</v>
      </c>
      <c r="BA242" s="69">
        <v>0</v>
      </c>
      <c r="BB242" s="69">
        <v>0</v>
      </c>
      <c r="BC242" s="69">
        <v>0</v>
      </c>
      <c r="BD242" s="69">
        <v>0</v>
      </c>
      <c r="BE242" s="69">
        <v>0</v>
      </c>
      <c r="BF242" s="69">
        <v>0</v>
      </c>
      <c r="BG242" s="69">
        <v>0</v>
      </c>
      <c r="BH242" s="69">
        <v>0</v>
      </c>
      <c r="BI242" s="69" t="s">
        <v>935</v>
      </c>
      <c r="BK242" s="69">
        <v>3</v>
      </c>
      <c r="BL242" s="69">
        <v>19</v>
      </c>
      <c r="BM242" s="69">
        <v>2</v>
      </c>
      <c r="BN242" s="69">
        <v>31</v>
      </c>
      <c r="BO242" s="89">
        <v>0</v>
      </c>
      <c r="BP242" s="69">
        <v>1</v>
      </c>
      <c r="BQ242" s="69">
        <v>1</v>
      </c>
      <c r="BR242" s="69">
        <v>1</v>
      </c>
      <c r="BS242" s="69">
        <v>30061</v>
      </c>
      <c r="BT242" s="69">
        <v>0</v>
      </c>
      <c r="BU242" s="69">
        <v>0</v>
      </c>
      <c r="BV242" s="69">
        <v>1000</v>
      </c>
      <c r="BW242" s="69">
        <v>0</v>
      </c>
      <c r="BX242" s="69" t="s">
        <v>934</v>
      </c>
      <c r="BY242" s="69">
        <v>0</v>
      </c>
      <c r="BZ242" s="69">
        <v>0</v>
      </c>
      <c r="CA242" s="69">
        <v>31</v>
      </c>
      <c r="CB242" s="89">
        <v>0</v>
      </c>
      <c r="CC242" s="69">
        <v>0</v>
      </c>
      <c r="CD242" s="69">
        <v>0</v>
      </c>
      <c r="CE242" s="69">
        <v>0</v>
      </c>
      <c r="CF242" s="69">
        <v>0</v>
      </c>
      <c r="CG242" s="69">
        <v>0</v>
      </c>
      <c r="CH242" s="69">
        <v>0</v>
      </c>
      <c r="CI242" s="69">
        <v>0</v>
      </c>
      <c r="CJ242" s="69">
        <v>0</v>
      </c>
      <c r="CL242" s="69">
        <v>0</v>
      </c>
      <c r="CM242" s="69">
        <v>0</v>
      </c>
      <c r="CN242" s="69">
        <v>0</v>
      </c>
      <c r="CO242" s="89">
        <v>0</v>
      </c>
      <c r="CP242" s="69">
        <v>0</v>
      </c>
      <c r="CQ242" s="69">
        <v>0</v>
      </c>
      <c r="CR242" s="69">
        <v>0</v>
      </c>
      <c r="CS242" s="69">
        <v>0</v>
      </c>
      <c r="CT242" s="69">
        <v>0</v>
      </c>
      <c r="CU242" s="69">
        <v>0</v>
      </c>
      <c r="CV242" s="69">
        <v>0</v>
      </c>
      <c r="CW242" s="69">
        <v>0</v>
      </c>
      <c r="CZ242" s="69">
        <v>0</v>
      </c>
      <c r="DA242" s="69">
        <v>0</v>
      </c>
      <c r="DB242" s="69">
        <v>0</v>
      </c>
      <c r="DC242" s="69">
        <v>0</v>
      </c>
      <c r="DD242" s="69">
        <v>0</v>
      </c>
      <c r="DE242" s="69">
        <v>0</v>
      </c>
      <c r="DF242" s="69">
        <v>0</v>
      </c>
      <c r="DG242" s="69">
        <v>1</v>
      </c>
      <c r="DI242" s="69" t="e">
        <f>INDEX(Sheet3!$E$78:$E$1130,MATCH(A242,Sheet3!$D$78:$D$1130,0))</f>
        <v>#N/A</v>
      </c>
      <c r="DJ242" s="69">
        <f t="shared" si="43"/>
        <v>0</v>
      </c>
      <c r="DK242" s="69" t="s">
        <v>657</v>
      </c>
      <c r="DL242" s="69"/>
      <c r="DM242" s="69" t="s">
        <v>239</v>
      </c>
      <c r="DN242" s="69" t="e">
        <f>"造成["&amp;INDEX(Sheet5!$L$2:$L$11,MATCH(BL242,Sheet5!$J$2:$J$11,0))&amp;":"&amp;BR242&amp;"*"&amp;BS242/1000&amp;"]"&amp;INDEX(Sheet5!$I$2:$I$4,MATCH(BR242,Sheet5!$H$2:$H$4,0))&amp;"的"&amp;INDEX(Sheet5!$K$2:$K$11,MATCH(BL242,Sheet5!$J$2:$J$11,0))</f>
        <v>#N/A</v>
      </c>
      <c r="DO242" s="69"/>
      <c r="DP242" s="69"/>
      <c r="DQ242" s="69"/>
      <c r="DR242" s="69" t="e">
        <f t="shared" si="53"/>
        <v>#N/A</v>
      </c>
      <c r="DS242" s="90" t="e">
        <f>MATCH(A242,Sheet5!D:D,0)</f>
        <v>#N/A</v>
      </c>
      <c r="DT242" s="94" t="e">
        <f>MATCH(A242,Sheet5!F:F,0)</f>
        <v>#N/A</v>
      </c>
      <c r="DU242" s="69">
        <v>0</v>
      </c>
      <c r="DV242" s="69">
        <v>0</v>
      </c>
      <c r="DW242" s="69">
        <v>0</v>
      </c>
      <c r="DX242" s="69">
        <v>0</v>
      </c>
      <c r="DY242" s="69">
        <v>0</v>
      </c>
    </row>
    <row r="243" spans="1:129" ht="14.25">
      <c r="A243" s="69">
        <v>30061</v>
      </c>
      <c r="B243" s="69">
        <v>0</v>
      </c>
      <c r="C243" s="69">
        <v>1</v>
      </c>
      <c r="D243" s="78" t="s">
        <v>653</v>
      </c>
      <c r="E243" s="78"/>
      <c r="F243" s="69">
        <v>0</v>
      </c>
      <c r="G243" s="69">
        <v>1</v>
      </c>
      <c r="H243" s="69" t="s">
        <v>321</v>
      </c>
      <c r="I243" s="69">
        <v>0</v>
      </c>
      <c r="J243" s="69">
        <v>0</v>
      </c>
      <c r="K243" s="69">
        <v>1000</v>
      </c>
      <c r="M243" s="69">
        <v>0</v>
      </c>
      <c r="N243" s="69" t="s">
        <v>932</v>
      </c>
      <c r="O243" s="69">
        <v>0</v>
      </c>
      <c r="P243" s="69">
        <v>2</v>
      </c>
      <c r="Q243" s="69">
        <v>0</v>
      </c>
      <c r="R243" s="69">
        <v>1</v>
      </c>
      <c r="S243" s="69">
        <v>0</v>
      </c>
      <c r="T243" s="69">
        <v>0</v>
      </c>
      <c r="U243" s="69">
        <v>0</v>
      </c>
      <c r="V243" s="69">
        <v>0</v>
      </c>
      <c r="W243" s="69">
        <v>0</v>
      </c>
      <c r="X243" s="69">
        <v>0</v>
      </c>
      <c r="Y243" s="69">
        <v>0</v>
      </c>
      <c r="Z243" s="69">
        <v>0</v>
      </c>
      <c r="AA243" s="69">
        <v>2</v>
      </c>
      <c r="AB243" s="69">
        <v>31</v>
      </c>
      <c r="AC243" s="69">
        <v>0</v>
      </c>
      <c r="AD243" s="69">
        <v>0</v>
      </c>
      <c r="AE243" s="69">
        <v>0</v>
      </c>
      <c r="AF243" s="69">
        <v>1</v>
      </c>
      <c r="AG243" s="69">
        <v>0</v>
      </c>
      <c r="AH243" s="69">
        <v>9</v>
      </c>
      <c r="AI243" s="69">
        <v>0</v>
      </c>
      <c r="AJ243" s="69">
        <v>0</v>
      </c>
      <c r="AK243" s="69">
        <v>0</v>
      </c>
      <c r="AL243" s="69">
        <v>0</v>
      </c>
      <c r="AM243" s="69">
        <v>1</v>
      </c>
      <c r="AN243" s="69">
        <v>1</v>
      </c>
      <c r="AO243" s="69">
        <v>1</v>
      </c>
      <c r="AP243" s="69">
        <v>0.5</v>
      </c>
      <c r="AQ243" s="84">
        <v>50</v>
      </c>
      <c r="AR243" s="69">
        <v>3</v>
      </c>
      <c r="AS243" s="69">
        <v>0</v>
      </c>
      <c r="AT243" s="69">
        <v>0</v>
      </c>
      <c r="AU243" s="69">
        <v>0</v>
      </c>
      <c r="AV243" s="69">
        <v>0</v>
      </c>
      <c r="AW243" s="69">
        <v>0</v>
      </c>
      <c r="AX243" s="69">
        <v>0</v>
      </c>
      <c r="AY243" s="69">
        <v>0</v>
      </c>
      <c r="AZ243" s="69">
        <v>0</v>
      </c>
      <c r="BA243" s="69">
        <v>0</v>
      </c>
      <c r="BB243" s="69">
        <v>0</v>
      </c>
      <c r="BC243" s="69">
        <v>0</v>
      </c>
      <c r="BD243" s="69">
        <v>0</v>
      </c>
      <c r="BE243" s="69">
        <v>0</v>
      </c>
      <c r="BF243" s="69">
        <v>0</v>
      </c>
      <c r="BG243" s="69">
        <v>0</v>
      </c>
      <c r="BH243" s="69">
        <v>0</v>
      </c>
      <c r="BK243" s="69">
        <v>3</v>
      </c>
      <c r="BL243" s="69">
        <v>2</v>
      </c>
      <c r="BM243" s="69">
        <v>2</v>
      </c>
      <c r="BN243" s="69">
        <v>31</v>
      </c>
      <c r="BO243" s="89">
        <v>0</v>
      </c>
      <c r="BP243" s="69">
        <v>1</v>
      </c>
      <c r="BQ243" s="69">
        <v>1</v>
      </c>
      <c r="BR243" s="69">
        <v>203</v>
      </c>
      <c r="BS243" s="69">
        <v>1000</v>
      </c>
      <c r="BT243" s="69">
        <v>0</v>
      </c>
      <c r="BU243" s="69">
        <v>0</v>
      </c>
      <c r="BV243" s="69">
        <v>1000</v>
      </c>
      <c r="BW243" s="69">
        <v>0</v>
      </c>
      <c r="BX243" s="69" t="s">
        <v>934</v>
      </c>
      <c r="BY243" s="69">
        <v>0</v>
      </c>
      <c r="BZ243" s="69">
        <v>0</v>
      </c>
      <c r="CA243" s="69">
        <v>31</v>
      </c>
      <c r="CB243" s="89">
        <v>0</v>
      </c>
      <c r="CC243" s="69">
        <v>0</v>
      </c>
      <c r="CD243" s="69">
        <v>0</v>
      </c>
      <c r="CE243" s="69">
        <v>0</v>
      </c>
      <c r="CF243" s="69">
        <v>0</v>
      </c>
      <c r="CG243" s="69">
        <v>0</v>
      </c>
      <c r="CH243" s="69">
        <v>0</v>
      </c>
      <c r="CI243" s="69">
        <v>0</v>
      </c>
      <c r="CJ243" s="69">
        <v>0</v>
      </c>
      <c r="CL243" s="69">
        <v>0</v>
      </c>
      <c r="CM243" s="69">
        <v>0</v>
      </c>
      <c r="CN243" s="69">
        <v>0</v>
      </c>
      <c r="CO243" s="89">
        <v>0</v>
      </c>
      <c r="CP243" s="69">
        <v>0</v>
      </c>
      <c r="CQ243" s="69">
        <v>0</v>
      </c>
      <c r="CR243" s="69">
        <v>0</v>
      </c>
      <c r="CS243" s="69">
        <v>0</v>
      </c>
      <c r="CT243" s="69">
        <v>0</v>
      </c>
      <c r="CU243" s="69">
        <v>0</v>
      </c>
      <c r="CV243" s="69">
        <v>0</v>
      </c>
      <c r="CW243" s="69">
        <v>0</v>
      </c>
      <c r="CZ243" s="69">
        <v>0</v>
      </c>
      <c r="DA243" s="69">
        <v>0</v>
      </c>
      <c r="DB243" s="69">
        <v>0</v>
      </c>
      <c r="DC243" s="69">
        <v>0</v>
      </c>
      <c r="DD243" s="69">
        <v>0</v>
      </c>
      <c r="DE243" s="69">
        <v>0</v>
      </c>
      <c r="DF243" s="69">
        <v>0</v>
      </c>
      <c r="DG243" s="69">
        <v>1</v>
      </c>
      <c r="DI243" s="69" t="e">
        <f>INDEX(Sheet3!$E$78:$E$1130,MATCH(A243,Sheet3!$D$78:$D$1130,0))</f>
        <v>#N/A</v>
      </c>
      <c r="DJ243" s="69">
        <f t="shared" si="43"/>
        <v>0</v>
      </c>
      <c r="DK243" s="69" t="s">
        <v>657</v>
      </c>
      <c r="DL243" s="69"/>
      <c r="DM243" s="69" t="s">
        <v>239</v>
      </c>
      <c r="DN243" s="69" t="str">
        <f>"造成["&amp;INDEX(Sheet5!$L$2:$L$11,MATCH(BL243,Sheet5!$J$2:$J$11,0))&amp;":"&amp;BR243&amp;"*"&amp;BS243/1000&amp;"]"&amp;INDEX(Sheet5!$I$2:$I$4,MATCH(BR243,Sheet5!$H$2:$H$4,0))&amp;"的"&amp;INDEX(Sheet5!$K$2:$K$11,MATCH(BL243,Sheet5!$J$2:$J$11,0))</f>
        <v>造成[ui.cs_orange:203*1]的物理伤害。</v>
      </c>
      <c r="DO243" s="69"/>
      <c r="DP243" s="69"/>
      <c r="DQ243" s="69"/>
      <c r="DR243" s="69" t="e">
        <f t="shared" si="53"/>
        <v>#N/A</v>
      </c>
      <c r="DS243" s="90" t="e">
        <f>MATCH(A243,Sheet5!D:D,0)</f>
        <v>#N/A</v>
      </c>
      <c r="DT243" s="94" t="e">
        <f>MATCH(A243,Sheet5!F:F,0)</f>
        <v>#N/A</v>
      </c>
      <c r="DU243" s="69">
        <v>0</v>
      </c>
      <c r="DV243" s="69">
        <v>0</v>
      </c>
      <c r="DW243" s="69">
        <v>0</v>
      </c>
      <c r="DX243" s="69">
        <v>0</v>
      </c>
      <c r="DY243" s="69">
        <v>0</v>
      </c>
    </row>
    <row r="244" spans="1:129" ht="14.25">
      <c r="A244" s="69">
        <v>30062</v>
      </c>
      <c r="B244" s="69">
        <v>0</v>
      </c>
      <c r="C244" s="69">
        <v>1</v>
      </c>
      <c r="D244" s="78" t="s">
        <v>936</v>
      </c>
      <c r="E244" s="78"/>
      <c r="F244" s="69">
        <v>0</v>
      </c>
      <c r="G244" s="69">
        <v>1</v>
      </c>
      <c r="H244" s="69" t="s">
        <v>321</v>
      </c>
      <c r="I244" s="69">
        <v>1500</v>
      </c>
      <c r="J244" s="69" t="s">
        <v>937</v>
      </c>
      <c r="K244" s="69">
        <v>1500</v>
      </c>
      <c r="M244" s="69">
        <v>0</v>
      </c>
      <c r="N244" s="69" t="s">
        <v>938</v>
      </c>
      <c r="O244" s="69">
        <v>0</v>
      </c>
      <c r="P244" s="69">
        <v>1</v>
      </c>
      <c r="Q244" s="69">
        <v>0</v>
      </c>
      <c r="R244" s="69">
        <v>1</v>
      </c>
      <c r="S244" s="69">
        <v>0</v>
      </c>
      <c r="T244" s="69">
        <v>0</v>
      </c>
      <c r="U244" s="69">
        <v>0</v>
      </c>
      <c r="V244" s="69">
        <v>0</v>
      </c>
      <c r="W244" s="69">
        <v>0</v>
      </c>
      <c r="X244" s="69">
        <v>10</v>
      </c>
      <c r="Y244" s="69">
        <v>10</v>
      </c>
      <c r="Z244" s="69">
        <v>8000</v>
      </c>
      <c r="AA244" s="69">
        <v>2</v>
      </c>
      <c r="AB244" s="69">
        <v>31</v>
      </c>
      <c r="AC244" s="69">
        <v>0</v>
      </c>
      <c r="AD244" s="69">
        <v>0</v>
      </c>
      <c r="AE244" s="69">
        <v>0</v>
      </c>
      <c r="AF244" s="69">
        <v>10</v>
      </c>
      <c r="AG244" s="69">
        <v>0</v>
      </c>
      <c r="AH244" s="69">
        <v>4</v>
      </c>
      <c r="AI244" s="69">
        <v>0</v>
      </c>
      <c r="AJ244" s="69">
        <v>2</v>
      </c>
      <c r="AK244" s="69">
        <v>0</v>
      </c>
      <c r="AL244" s="69">
        <v>0</v>
      </c>
      <c r="AM244" s="69">
        <v>1</v>
      </c>
      <c r="AN244" s="69">
        <v>1</v>
      </c>
      <c r="AO244" s="69">
        <v>0</v>
      </c>
      <c r="AP244" s="69">
        <v>0</v>
      </c>
      <c r="AQ244" s="84">
        <v>0</v>
      </c>
      <c r="AR244" s="69">
        <v>0</v>
      </c>
      <c r="AS244" s="69">
        <v>0</v>
      </c>
      <c r="AT244" s="69">
        <v>0</v>
      </c>
      <c r="AU244" s="69">
        <v>0</v>
      </c>
      <c r="AV244" s="69">
        <v>0</v>
      </c>
      <c r="AW244" s="69">
        <v>0</v>
      </c>
      <c r="AX244" s="69">
        <v>0</v>
      </c>
      <c r="AY244" s="69">
        <v>0</v>
      </c>
      <c r="AZ244" s="69">
        <v>0</v>
      </c>
      <c r="BA244" s="69">
        <v>0</v>
      </c>
      <c r="BB244" s="69">
        <v>0</v>
      </c>
      <c r="BC244" s="69">
        <v>0</v>
      </c>
      <c r="BD244" s="69">
        <v>0</v>
      </c>
      <c r="BE244" s="69">
        <v>0</v>
      </c>
      <c r="BF244" s="69">
        <v>0</v>
      </c>
      <c r="BG244" s="69">
        <v>0</v>
      </c>
      <c r="BH244" s="69">
        <v>0</v>
      </c>
      <c r="BI244" s="69" t="s">
        <v>939</v>
      </c>
      <c r="BK244" s="69">
        <v>3</v>
      </c>
      <c r="BL244" s="69">
        <v>2</v>
      </c>
      <c r="BM244" s="69">
        <v>2</v>
      </c>
      <c r="BN244" s="69">
        <v>31</v>
      </c>
      <c r="BO244" s="89">
        <v>0</v>
      </c>
      <c r="BP244" s="69">
        <v>1</v>
      </c>
      <c r="BQ244" s="69">
        <v>10</v>
      </c>
      <c r="BR244" s="69">
        <v>203</v>
      </c>
      <c r="BS244" s="69">
        <v>1800</v>
      </c>
      <c r="BT244" s="69">
        <v>0</v>
      </c>
      <c r="BU244" s="69">
        <v>0</v>
      </c>
      <c r="BV244" s="69">
        <v>1000</v>
      </c>
      <c r="BW244" s="69">
        <v>0</v>
      </c>
      <c r="BY244" s="69">
        <v>0</v>
      </c>
      <c r="BZ244" s="69">
        <v>0</v>
      </c>
      <c r="CA244" s="69">
        <v>31</v>
      </c>
      <c r="CB244" s="89">
        <v>0</v>
      </c>
      <c r="CC244" s="69">
        <v>0</v>
      </c>
      <c r="CD244" s="69">
        <v>0</v>
      </c>
      <c r="CE244" s="69">
        <v>0</v>
      </c>
      <c r="CF244" s="69">
        <v>0</v>
      </c>
      <c r="CG244" s="69">
        <v>0</v>
      </c>
      <c r="CH244" s="69">
        <v>0</v>
      </c>
      <c r="CI244" s="69">
        <v>0</v>
      </c>
      <c r="CJ244" s="69">
        <v>0</v>
      </c>
      <c r="CL244" s="69">
        <v>0</v>
      </c>
      <c r="CM244" s="69">
        <v>0</v>
      </c>
      <c r="CN244" s="69">
        <v>0</v>
      </c>
      <c r="CO244" s="89">
        <v>0</v>
      </c>
      <c r="CP244" s="69">
        <v>0</v>
      </c>
      <c r="CQ244" s="69">
        <v>0</v>
      </c>
      <c r="CR244" s="69">
        <v>0</v>
      </c>
      <c r="CS244" s="69">
        <v>0</v>
      </c>
      <c r="CT244" s="69">
        <v>0</v>
      </c>
      <c r="CU244" s="69">
        <v>0</v>
      </c>
      <c r="CV244" s="69">
        <v>0</v>
      </c>
      <c r="CW244" s="69">
        <v>0</v>
      </c>
      <c r="CZ244" s="69">
        <v>0</v>
      </c>
      <c r="DA244" s="69">
        <v>0</v>
      </c>
      <c r="DB244" s="69">
        <v>0</v>
      </c>
      <c r="DC244" s="69">
        <v>0</v>
      </c>
      <c r="DD244" s="69">
        <v>0</v>
      </c>
      <c r="DE244" s="69">
        <v>0</v>
      </c>
      <c r="DF244" s="69">
        <v>0</v>
      </c>
      <c r="DG244" s="69">
        <v>1</v>
      </c>
      <c r="DI244" s="69" t="e">
        <f>INDEX(Sheet3!$E$78:$E$1130,MATCH(A244,Sheet3!$D$78:$D$1130,0))</f>
        <v>#N/A</v>
      </c>
      <c r="DJ244" s="69">
        <f t="shared" si="43"/>
        <v>0</v>
      </c>
      <c r="DK244" s="69" t="s">
        <v>940</v>
      </c>
      <c r="DL244" s="69"/>
      <c r="DM244" s="69" t="s">
        <v>239</v>
      </c>
      <c r="DN244" s="69" t="str">
        <f>"造成["&amp;INDEX(Sheet5!$L$2:$L$11,MATCH(BL244,Sheet5!$J$2:$J$11,0))&amp;":"&amp;BR244&amp;"*"&amp;BS244/1000&amp;"]"&amp;INDEX(Sheet5!$I$2:$I$4,MATCH(BR244,Sheet5!$H$2:$H$4,0))&amp;"的"&amp;INDEX(Sheet5!$K$2:$K$11,MATCH(BL244,Sheet5!$J$2:$J$11,0))</f>
        <v>造成[ui.cs_orange:203*1.8]的物理伤害。</v>
      </c>
      <c r="DO244" s="69"/>
      <c r="DP244" s="69"/>
      <c r="DQ244" s="69"/>
      <c r="DR244" s="69" t="e">
        <f t="shared" si="53"/>
        <v>#N/A</v>
      </c>
      <c r="DS244" s="90" t="e">
        <f>MATCH(A244,Sheet5!D:D,0)</f>
        <v>#N/A</v>
      </c>
      <c r="DT244" s="94" t="e">
        <f>MATCH(A244,Sheet5!F:F,0)</f>
        <v>#N/A</v>
      </c>
      <c r="DU244" s="69">
        <v>0</v>
      </c>
      <c r="DV244" s="69">
        <v>0</v>
      </c>
      <c r="DW244" s="69">
        <v>0</v>
      </c>
      <c r="DX244" s="69">
        <v>0</v>
      </c>
      <c r="DY244" s="69">
        <v>0</v>
      </c>
    </row>
    <row r="245" spans="1:129" ht="14.25">
      <c r="A245" s="69">
        <v>30063</v>
      </c>
      <c r="B245" s="69">
        <v>0</v>
      </c>
      <c r="C245" s="69">
        <v>1</v>
      </c>
      <c r="D245" s="78" t="s">
        <v>941</v>
      </c>
      <c r="E245" s="78"/>
      <c r="F245" s="69">
        <v>0</v>
      </c>
      <c r="G245" s="69">
        <v>1</v>
      </c>
      <c r="H245" s="69" t="s">
        <v>321</v>
      </c>
      <c r="I245" s="69">
        <v>500</v>
      </c>
      <c r="J245" s="69">
        <v>533</v>
      </c>
      <c r="K245" s="69">
        <v>1500</v>
      </c>
      <c r="M245" s="69">
        <v>307</v>
      </c>
      <c r="N245" s="69" t="s">
        <v>942</v>
      </c>
      <c r="O245" s="69">
        <v>0</v>
      </c>
      <c r="P245" s="69">
        <v>2</v>
      </c>
      <c r="Q245" s="69">
        <v>0</v>
      </c>
      <c r="R245" s="69">
        <v>1</v>
      </c>
      <c r="S245" s="69">
        <v>0</v>
      </c>
      <c r="T245" s="69">
        <v>0</v>
      </c>
      <c r="U245" s="69">
        <v>0</v>
      </c>
      <c r="V245" s="69">
        <v>0</v>
      </c>
      <c r="W245" s="69">
        <v>0</v>
      </c>
      <c r="X245" s="69">
        <v>0</v>
      </c>
      <c r="Y245" s="69">
        <v>0</v>
      </c>
      <c r="Z245" s="69">
        <v>3000</v>
      </c>
      <c r="AA245" s="69">
        <v>2</v>
      </c>
      <c r="AB245" s="69">
        <v>31</v>
      </c>
      <c r="AC245" s="69">
        <v>0</v>
      </c>
      <c r="AD245" s="69">
        <v>0</v>
      </c>
      <c r="AE245" s="69">
        <v>0</v>
      </c>
      <c r="AF245" s="69">
        <v>10</v>
      </c>
      <c r="AG245" s="69">
        <v>0</v>
      </c>
      <c r="AH245" s="69">
        <v>10.5</v>
      </c>
      <c r="AI245" s="69">
        <v>294</v>
      </c>
      <c r="AJ245" s="69">
        <v>0</v>
      </c>
      <c r="AK245" s="69">
        <v>0</v>
      </c>
      <c r="AL245" s="69">
        <v>0</v>
      </c>
      <c r="AM245" s="69">
        <v>1</v>
      </c>
      <c r="AN245" s="69">
        <v>1</v>
      </c>
      <c r="AO245" s="69">
        <v>1</v>
      </c>
      <c r="AP245" s="69">
        <v>0.5</v>
      </c>
      <c r="AQ245" s="84">
        <v>20</v>
      </c>
      <c r="AR245" s="69">
        <v>5</v>
      </c>
      <c r="AS245" s="69">
        <v>0</v>
      </c>
      <c r="AT245" s="69">
        <v>0</v>
      </c>
      <c r="AU245" s="69">
        <v>0</v>
      </c>
      <c r="AV245" s="69">
        <v>0</v>
      </c>
      <c r="AW245" s="69">
        <v>0</v>
      </c>
      <c r="AX245" s="69">
        <v>0</v>
      </c>
      <c r="AY245" s="69">
        <v>0</v>
      </c>
      <c r="AZ245" s="69">
        <v>0</v>
      </c>
      <c r="BA245" s="69">
        <v>0</v>
      </c>
      <c r="BB245" s="69">
        <v>0</v>
      </c>
      <c r="BC245" s="69">
        <v>0</v>
      </c>
      <c r="BD245" s="69">
        <v>0</v>
      </c>
      <c r="BE245" s="69">
        <v>0</v>
      </c>
      <c r="BF245" s="69">
        <v>0</v>
      </c>
      <c r="BG245" s="69">
        <v>0</v>
      </c>
      <c r="BH245" s="69">
        <v>0</v>
      </c>
      <c r="BK245" s="69">
        <v>3</v>
      </c>
      <c r="BL245" s="69">
        <v>2</v>
      </c>
      <c r="BM245" s="69">
        <v>2</v>
      </c>
      <c r="BN245" s="69">
        <v>31</v>
      </c>
      <c r="BO245" s="89">
        <v>0</v>
      </c>
      <c r="BP245" s="69">
        <v>1</v>
      </c>
      <c r="BQ245" s="69">
        <v>1</v>
      </c>
      <c r="BR245" s="69">
        <v>203</v>
      </c>
      <c r="BS245" s="69">
        <v>1000</v>
      </c>
      <c r="BT245" s="69">
        <v>0</v>
      </c>
      <c r="BU245" s="69">
        <v>0</v>
      </c>
      <c r="BV245" s="69">
        <v>1000</v>
      </c>
      <c r="BW245" s="69">
        <v>295</v>
      </c>
      <c r="BY245" s="69">
        <v>0</v>
      </c>
      <c r="BZ245" s="69">
        <v>0</v>
      </c>
      <c r="CA245" s="69">
        <v>31</v>
      </c>
      <c r="CB245" s="89">
        <v>0</v>
      </c>
      <c r="CC245" s="69">
        <v>0</v>
      </c>
      <c r="CD245" s="69">
        <v>0</v>
      </c>
      <c r="CE245" s="69">
        <v>0</v>
      </c>
      <c r="CF245" s="69">
        <v>0</v>
      </c>
      <c r="CG245" s="69">
        <v>0</v>
      </c>
      <c r="CH245" s="69">
        <v>0</v>
      </c>
      <c r="CI245" s="69">
        <v>0</v>
      </c>
      <c r="CJ245" s="69">
        <v>0</v>
      </c>
      <c r="CL245" s="69">
        <v>0</v>
      </c>
      <c r="CM245" s="69">
        <v>0</v>
      </c>
      <c r="CN245" s="69">
        <v>0</v>
      </c>
      <c r="CO245" s="89">
        <v>0</v>
      </c>
      <c r="CP245" s="69">
        <v>0</v>
      </c>
      <c r="CQ245" s="69">
        <v>0</v>
      </c>
      <c r="CR245" s="69">
        <v>0</v>
      </c>
      <c r="CS245" s="69">
        <v>0</v>
      </c>
      <c r="CT245" s="69">
        <v>0</v>
      </c>
      <c r="CU245" s="69">
        <v>0</v>
      </c>
      <c r="CV245" s="69">
        <v>0</v>
      </c>
      <c r="CW245" s="69">
        <v>0</v>
      </c>
      <c r="CZ245" s="69">
        <v>0</v>
      </c>
      <c r="DA245" s="69">
        <v>0</v>
      </c>
      <c r="DB245" s="69">
        <v>0</v>
      </c>
      <c r="DC245" s="69">
        <v>0</v>
      </c>
      <c r="DD245" s="69">
        <v>0</v>
      </c>
      <c r="DE245" s="69">
        <v>0</v>
      </c>
      <c r="DF245" s="69">
        <v>0</v>
      </c>
      <c r="DG245" s="69">
        <v>1</v>
      </c>
      <c r="DI245" s="69" t="e">
        <f>INDEX(Sheet3!$E$78:$E$1130,MATCH(A245,Sheet3!$D$78:$D$1130,0))</f>
        <v>#N/A</v>
      </c>
      <c r="DJ245" s="69">
        <f t="shared" si="43"/>
        <v>0</v>
      </c>
      <c r="DK245" s="69" t="s">
        <v>943</v>
      </c>
      <c r="DL245" s="69"/>
      <c r="DM245" s="69" t="s">
        <v>239</v>
      </c>
      <c r="DN245" s="69" t="str">
        <f>"造成["&amp;INDEX(Sheet5!$L$2:$L$11,MATCH(BL245,Sheet5!$J$2:$J$11,0))&amp;":"&amp;BR245&amp;"*"&amp;BS245/1000&amp;"]"&amp;INDEX(Sheet5!$I$2:$I$4,MATCH(BR245,Sheet5!$H$2:$H$4,0))&amp;"的"&amp;INDEX(Sheet5!$K$2:$K$11,MATCH(BL245,Sheet5!$J$2:$J$11,0))</f>
        <v>造成[ui.cs_orange:203*1]的物理伤害。</v>
      </c>
      <c r="DO245" s="69"/>
      <c r="DP245" s="69"/>
      <c r="DQ245" s="69"/>
      <c r="DR245" s="69" t="e">
        <f t="shared" si="53"/>
        <v>#N/A</v>
      </c>
      <c r="DS245" s="90" t="e">
        <f>MATCH(A245,Sheet5!D:D,0)</f>
        <v>#N/A</v>
      </c>
      <c r="DT245" s="94" t="e">
        <f>MATCH(A245,Sheet5!F:F,0)</f>
        <v>#N/A</v>
      </c>
      <c r="DU245" s="69">
        <v>0</v>
      </c>
      <c r="DV245" s="69">
        <v>0</v>
      </c>
      <c r="DW245" s="69">
        <v>0</v>
      </c>
      <c r="DX245" s="69">
        <v>0</v>
      </c>
      <c r="DY245" s="69">
        <v>0</v>
      </c>
    </row>
    <row r="246" spans="1:129" ht="14.25">
      <c r="A246" s="69">
        <v>30064</v>
      </c>
      <c r="B246" s="69">
        <v>0</v>
      </c>
      <c r="C246" s="69">
        <v>1</v>
      </c>
      <c r="D246" s="78" t="s">
        <v>944</v>
      </c>
      <c r="E246" s="78"/>
      <c r="F246" s="69">
        <v>0</v>
      </c>
      <c r="G246" s="69">
        <v>1</v>
      </c>
      <c r="H246" s="69" t="s">
        <v>321</v>
      </c>
      <c r="I246" s="69">
        <v>900</v>
      </c>
      <c r="J246" s="69">
        <v>800</v>
      </c>
      <c r="K246" s="69">
        <v>500</v>
      </c>
      <c r="M246" s="69">
        <v>296</v>
      </c>
      <c r="N246" s="69" t="s">
        <v>945</v>
      </c>
      <c r="O246" s="69">
        <v>0</v>
      </c>
      <c r="P246" s="69">
        <v>2</v>
      </c>
      <c r="Q246" s="69">
        <v>0</v>
      </c>
      <c r="R246" s="69">
        <v>1</v>
      </c>
      <c r="S246" s="69">
        <v>0</v>
      </c>
      <c r="T246" s="69">
        <v>0</v>
      </c>
      <c r="U246" s="69">
        <v>0</v>
      </c>
      <c r="V246" s="69">
        <v>0</v>
      </c>
      <c r="W246" s="69">
        <v>0</v>
      </c>
      <c r="X246" s="69">
        <v>0</v>
      </c>
      <c r="Y246" s="69">
        <v>0</v>
      </c>
      <c r="Z246" s="69">
        <v>10000</v>
      </c>
      <c r="AA246" s="69">
        <v>2</v>
      </c>
      <c r="AB246" s="69">
        <v>31</v>
      </c>
      <c r="AC246" s="69">
        <v>0</v>
      </c>
      <c r="AD246" s="69">
        <v>0</v>
      </c>
      <c r="AE246" s="69">
        <v>0</v>
      </c>
      <c r="AF246" s="69">
        <v>10</v>
      </c>
      <c r="AG246" s="69">
        <v>0</v>
      </c>
      <c r="AH246" s="69">
        <v>10.5</v>
      </c>
      <c r="AI246" s="69">
        <v>297</v>
      </c>
      <c r="AJ246" s="69">
        <v>0</v>
      </c>
      <c r="AK246" s="69">
        <v>0</v>
      </c>
      <c r="AL246" s="69">
        <v>0</v>
      </c>
      <c r="AM246" s="69">
        <v>1</v>
      </c>
      <c r="AN246" s="69">
        <v>1</v>
      </c>
      <c r="AO246" s="69">
        <v>1</v>
      </c>
      <c r="AP246" s="69">
        <v>0.5</v>
      </c>
      <c r="AQ246" s="84">
        <v>20</v>
      </c>
      <c r="AR246" s="69">
        <v>5</v>
      </c>
      <c r="AS246" s="69">
        <v>0</v>
      </c>
      <c r="AT246" s="69">
        <v>0</v>
      </c>
      <c r="AU246" s="69">
        <v>0</v>
      </c>
      <c r="AV246" s="69">
        <v>0</v>
      </c>
      <c r="AW246" s="69">
        <v>0</v>
      </c>
      <c r="AX246" s="69">
        <v>0</v>
      </c>
      <c r="AY246" s="69">
        <v>0</v>
      </c>
      <c r="AZ246" s="69">
        <v>0</v>
      </c>
      <c r="BA246" s="69">
        <v>0</v>
      </c>
      <c r="BB246" s="69">
        <v>0</v>
      </c>
      <c r="BC246" s="69">
        <v>0</v>
      </c>
      <c r="BD246" s="69">
        <v>0</v>
      </c>
      <c r="BE246" s="69">
        <v>0</v>
      </c>
      <c r="BF246" s="69">
        <v>0</v>
      </c>
      <c r="BG246" s="69">
        <v>0</v>
      </c>
      <c r="BH246" s="69">
        <v>0</v>
      </c>
      <c r="BI246" s="69" t="s">
        <v>946</v>
      </c>
      <c r="BK246" s="69">
        <v>3</v>
      </c>
      <c r="BL246" s="69">
        <v>2</v>
      </c>
      <c r="BM246" s="69">
        <v>2</v>
      </c>
      <c r="BN246" s="69">
        <v>31</v>
      </c>
      <c r="BO246" s="89">
        <v>0</v>
      </c>
      <c r="BP246" s="69">
        <v>1</v>
      </c>
      <c r="BQ246" s="69">
        <v>1</v>
      </c>
      <c r="BR246" s="69">
        <v>203</v>
      </c>
      <c r="BS246" s="69">
        <v>1300</v>
      </c>
      <c r="BT246" s="69">
        <v>0</v>
      </c>
      <c r="BU246" s="69">
        <v>0</v>
      </c>
      <c r="BV246" s="69">
        <v>1000</v>
      </c>
      <c r="BW246" s="69">
        <v>298</v>
      </c>
      <c r="BY246" s="69">
        <v>10</v>
      </c>
      <c r="BZ246" s="69">
        <v>2</v>
      </c>
      <c r="CA246" s="69">
        <v>31</v>
      </c>
      <c r="CB246" s="89">
        <v>0</v>
      </c>
      <c r="CC246" s="69">
        <v>1</v>
      </c>
      <c r="CD246" s="69">
        <v>1</v>
      </c>
      <c r="CE246" s="69">
        <v>1</v>
      </c>
      <c r="CF246" s="69">
        <v>11046</v>
      </c>
      <c r="CG246" s="69">
        <v>0</v>
      </c>
      <c r="CH246" s="69">
        <v>0</v>
      </c>
      <c r="CI246" s="69">
        <v>1000</v>
      </c>
      <c r="CJ246" s="69">
        <v>0</v>
      </c>
      <c r="CL246" s="69">
        <v>0</v>
      </c>
      <c r="CM246" s="69">
        <v>0</v>
      </c>
      <c r="CN246" s="69">
        <v>0</v>
      </c>
      <c r="CO246" s="89">
        <v>0</v>
      </c>
      <c r="CP246" s="69">
        <v>0</v>
      </c>
      <c r="CQ246" s="69">
        <v>0</v>
      </c>
      <c r="CR246" s="69">
        <v>0</v>
      </c>
      <c r="CS246" s="69">
        <v>0</v>
      </c>
      <c r="CT246" s="69">
        <v>0</v>
      </c>
      <c r="CU246" s="69">
        <v>0</v>
      </c>
      <c r="CV246" s="69">
        <v>0</v>
      </c>
      <c r="CW246" s="69">
        <v>0</v>
      </c>
      <c r="CZ246" s="69">
        <v>0</v>
      </c>
      <c r="DA246" s="69">
        <v>0</v>
      </c>
      <c r="DB246" s="69">
        <v>0</v>
      </c>
      <c r="DC246" s="69">
        <v>0</v>
      </c>
      <c r="DD246" s="69">
        <v>0</v>
      </c>
      <c r="DE246" s="69">
        <v>0</v>
      </c>
      <c r="DF246" s="69">
        <v>0</v>
      </c>
      <c r="DG246" s="69">
        <v>1</v>
      </c>
      <c r="DI246" s="69" t="e">
        <f>INDEX(Sheet3!$E$78:$E$1130,MATCH(A246,Sheet3!$D$78:$D$1130,0))</f>
        <v>#N/A</v>
      </c>
      <c r="DJ246" s="69">
        <f t="shared" si="43"/>
        <v>0</v>
      </c>
      <c r="DK246" s="69" t="s">
        <v>947</v>
      </c>
      <c r="DL246" s="69"/>
      <c r="DM246" s="69" t="s">
        <v>239</v>
      </c>
      <c r="DN246" s="69" t="str">
        <f>"造成["&amp;INDEX(Sheet5!$L$2:$L$11,MATCH(BL246,Sheet5!$J$2:$J$11,0))&amp;":"&amp;BR246&amp;"*"&amp;BS246/1000&amp;"]"&amp;INDEX(Sheet5!$I$2:$I$4,MATCH(BR246,Sheet5!$H$2:$H$4,0))&amp;"的"&amp;INDEX(Sheet5!$K$2:$K$11,MATCH(BL246,Sheet5!$J$2:$J$11,0))</f>
        <v>造成[ui.cs_orange:203*1.3]的物理伤害。</v>
      </c>
      <c r="DO246" s="69"/>
      <c r="DP246" s="69"/>
      <c r="DQ246" s="69"/>
      <c r="DR246" s="69" t="e">
        <f t="shared" si="53"/>
        <v>#N/A</v>
      </c>
      <c r="DS246" s="90" t="e">
        <f>MATCH(A246,Sheet5!D:D,0)</f>
        <v>#N/A</v>
      </c>
      <c r="DT246" s="94" t="e">
        <f>MATCH(A246,Sheet5!F:F,0)</f>
        <v>#N/A</v>
      </c>
      <c r="DU246" s="69">
        <v>0</v>
      </c>
      <c r="DV246" s="69">
        <v>0</v>
      </c>
      <c r="DW246" s="69">
        <v>0</v>
      </c>
      <c r="DX246" s="69">
        <v>0</v>
      </c>
      <c r="DY246" s="69">
        <v>0</v>
      </c>
    </row>
    <row r="247" spans="1:129" ht="14.25">
      <c r="A247" s="69">
        <v>30065</v>
      </c>
      <c r="B247" s="69">
        <v>0</v>
      </c>
      <c r="C247" s="69">
        <v>1</v>
      </c>
      <c r="D247" s="78" t="s">
        <v>948</v>
      </c>
      <c r="E247" s="78"/>
      <c r="F247" s="69">
        <v>0</v>
      </c>
      <c r="G247" s="69">
        <v>0</v>
      </c>
      <c r="H247" s="69" t="s">
        <v>703</v>
      </c>
      <c r="I247" s="69">
        <v>360</v>
      </c>
      <c r="J247" s="69">
        <v>360</v>
      </c>
      <c r="K247" s="69">
        <v>1000</v>
      </c>
      <c r="M247" s="69">
        <v>299</v>
      </c>
      <c r="N247" s="69" t="s">
        <v>949</v>
      </c>
      <c r="O247" s="69">
        <v>0</v>
      </c>
      <c r="P247" s="69">
        <v>2</v>
      </c>
      <c r="Q247" s="69">
        <v>0</v>
      </c>
      <c r="R247" s="69">
        <v>1</v>
      </c>
      <c r="S247" s="69">
        <v>0</v>
      </c>
      <c r="T247" s="69">
        <v>0</v>
      </c>
      <c r="U247" s="69">
        <v>0</v>
      </c>
      <c r="V247" s="69">
        <v>0</v>
      </c>
      <c r="W247" s="69">
        <v>0</v>
      </c>
      <c r="X247" s="69">
        <v>0</v>
      </c>
      <c r="Y247" s="69">
        <v>0</v>
      </c>
      <c r="Z247" s="69">
        <v>4000</v>
      </c>
      <c r="AA247" s="69">
        <v>2</v>
      </c>
      <c r="AB247" s="69">
        <v>31</v>
      </c>
      <c r="AC247" s="69">
        <v>0</v>
      </c>
      <c r="AD247" s="69">
        <v>0</v>
      </c>
      <c r="AE247" s="69">
        <v>0</v>
      </c>
      <c r="AF247" s="69">
        <v>1</v>
      </c>
      <c r="AG247" s="69">
        <v>0</v>
      </c>
      <c r="AH247" s="69">
        <v>7</v>
      </c>
      <c r="AI247" s="69">
        <v>300</v>
      </c>
      <c r="AJ247" s="69">
        <v>0</v>
      </c>
      <c r="AK247" s="69">
        <v>0</v>
      </c>
      <c r="AL247" s="69">
        <v>0</v>
      </c>
      <c r="AM247" s="69">
        <v>1</v>
      </c>
      <c r="AN247" s="69">
        <v>1</v>
      </c>
      <c r="AO247" s="69">
        <v>1</v>
      </c>
      <c r="AP247" s="69">
        <v>0.8</v>
      </c>
      <c r="AQ247" s="84">
        <v>15</v>
      </c>
      <c r="AR247" s="69">
        <v>5</v>
      </c>
      <c r="AS247" s="69">
        <v>0</v>
      </c>
      <c r="AT247" s="69">
        <v>0</v>
      </c>
      <c r="AU247" s="69">
        <v>0</v>
      </c>
      <c r="AV247" s="69">
        <v>0</v>
      </c>
      <c r="AW247" s="69">
        <v>0</v>
      </c>
      <c r="AX247" s="69">
        <v>0</v>
      </c>
      <c r="AY247" s="69">
        <v>0</v>
      </c>
      <c r="AZ247" s="69">
        <v>0</v>
      </c>
      <c r="BA247" s="69">
        <v>0</v>
      </c>
      <c r="BB247" s="69">
        <v>0</v>
      </c>
      <c r="BC247" s="69">
        <v>0</v>
      </c>
      <c r="BD247" s="69">
        <v>0</v>
      </c>
      <c r="BE247" s="69">
        <v>0</v>
      </c>
      <c r="BF247" s="69">
        <v>0</v>
      </c>
      <c r="BG247" s="69">
        <v>0</v>
      </c>
      <c r="BH247" s="69">
        <v>0</v>
      </c>
      <c r="BI247" s="69" t="s">
        <v>950</v>
      </c>
      <c r="BK247" s="69">
        <v>3</v>
      </c>
      <c r="BL247" s="69">
        <v>2</v>
      </c>
      <c r="BM247" s="69">
        <v>2</v>
      </c>
      <c r="BN247" s="69">
        <v>31</v>
      </c>
      <c r="BO247" s="89">
        <v>0</v>
      </c>
      <c r="BP247" s="69">
        <v>4</v>
      </c>
      <c r="BQ247" s="69">
        <v>10</v>
      </c>
      <c r="BR247" s="69">
        <v>203</v>
      </c>
      <c r="BS247" s="69">
        <v>1600</v>
      </c>
      <c r="BT247" s="69">
        <v>0</v>
      </c>
      <c r="BU247" s="69">
        <v>0</v>
      </c>
      <c r="BV247" s="69">
        <v>1000</v>
      </c>
      <c r="BW247" s="69">
        <v>301</v>
      </c>
      <c r="BY247" s="69">
        <v>0</v>
      </c>
      <c r="BZ247" s="69">
        <v>0</v>
      </c>
      <c r="CA247" s="69">
        <v>31</v>
      </c>
      <c r="CB247" s="89">
        <v>0</v>
      </c>
      <c r="CC247" s="69">
        <v>0</v>
      </c>
      <c r="CD247" s="69">
        <v>0</v>
      </c>
      <c r="CE247" s="69">
        <v>0</v>
      </c>
      <c r="CF247" s="69">
        <v>0</v>
      </c>
      <c r="CG247" s="69">
        <v>0</v>
      </c>
      <c r="CH247" s="69">
        <v>0</v>
      </c>
      <c r="CI247" s="69">
        <v>1000</v>
      </c>
      <c r="CJ247" s="69">
        <v>0</v>
      </c>
      <c r="CL247" s="69">
        <v>0</v>
      </c>
      <c r="CM247" s="69">
        <v>0</v>
      </c>
      <c r="CN247" s="69">
        <v>0</v>
      </c>
      <c r="CO247" s="89">
        <v>0</v>
      </c>
      <c r="CP247" s="69">
        <v>0</v>
      </c>
      <c r="CQ247" s="69">
        <v>0</v>
      </c>
      <c r="CR247" s="69">
        <v>0</v>
      </c>
      <c r="CS247" s="69">
        <v>0</v>
      </c>
      <c r="CT247" s="69">
        <v>0</v>
      </c>
      <c r="CU247" s="69">
        <v>0</v>
      </c>
      <c r="CV247" s="69">
        <v>0</v>
      </c>
      <c r="CW247" s="69">
        <v>0</v>
      </c>
      <c r="CZ247" s="69">
        <v>0</v>
      </c>
      <c r="DA247" s="69">
        <v>0</v>
      </c>
      <c r="DB247" s="69">
        <v>0</v>
      </c>
      <c r="DC247" s="69">
        <v>0</v>
      </c>
      <c r="DD247" s="69">
        <v>0</v>
      </c>
      <c r="DE247" s="69">
        <v>0</v>
      </c>
      <c r="DF247" s="69">
        <v>0</v>
      </c>
      <c r="DG247" s="69">
        <v>1</v>
      </c>
      <c r="DI247" s="69" t="e">
        <f>INDEX(Sheet3!$E$78:$E$1130,MATCH(A247,Sheet3!$D$78:$D$1130,0))</f>
        <v>#N/A</v>
      </c>
      <c r="DJ247" s="69">
        <f t="shared" si="43"/>
        <v>0</v>
      </c>
      <c r="DK247" s="69" t="s">
        <v>951</v>
      </c>
      <c r="DL247" s="69"/>
      <c r="DM247" s="69" t="s">
        <v>239</v>
      </c>
      <c r="DN247" s="69" t="str">
        <f>"造成["&amp;INDEX(Sheet5!$L$2:$L$11,MATCH(BL247,Sheet5!$J$2:$J$11,0))&amp;":"&amp;BR247&amp;"*"&amp;BS247/1000&amp;"]"&amp;INDEX(Sheet5!$I$2:$I$4,MATCH(BR247,Sheet5!$H$2:$H$4,0))&amp;"的"&amp;INDEX(Sheet5!$K$2:$K$11,MATCH(BL247,Sheet5!$J$2:$J$11,0))</f>
        <v>造成[ui.cs_orange:203*1.6]的物理伤害。</v>
      </c>
      <c r="DO247" s="69"/>
      <c r="DP247" s="69"/>
      <c r="DQ247" s="69"/>
      <c r="DR247" s="69" t="e">
        <f t="shared" si="53"/>
        <v>#N/A</v>
      </c>
      <c r="DS247" s="90" t="e">
        <f>MATCH(A247,Sheet5!D:D,0)</f>
        <v>#N/A</v>
      </c>
      <c r="DT247" s="94" t="e">
        <f>MATCH(A247,Sheet5!F:F,0)</f>
        <v>#N/A</v>
      </c>
      <c r="DU247" s="69">
        <v>0</v>
      </c>
      <c r="DV247" s="69">
        <v>0</v>
      </c>
      <c r="DW247" s="69">
        <v>0</v>
      </c>
      <c r="DX247" s="69">
        <v>0</v>
      </c>
      <c r="DY247" s="69">
        <v>0</v>
      </c>
    </row>
    <row r="248" spans="1:129" ht="14.25">
      <c r="A248" s="69">
        <v>30066</v>
      </c>
      <c r="B248" s="69">
        <v>0</v>
      </c>
      <c r="C248" s="69">
        <v>1</v>
      </c>
      <c r="D248" s="78" t="s">
        <v>952</v>
      </c>
      <c r="E248" s="78"/>
      <c r="F248" s="69">
        <v>0</v>
      </c>
      <c r="G248" s="69">
        <v>1</v>
      </c>
      <c r="H248" s="69" t="s">
        <v>321</v>
      </c>
      <c r="I248" s="69">
        <v>900</v>
      </c>
      <c r="J248" s="69" t="s">
        <v>953</v>
      </c>
      <c r="K248" s="69">
        <v>6000</v>
      </c>
      <c r="M248" s="69">
        <v>302</v>
      </c>
      <c r="N248" s="69" t="s">
        <v>954</v>
      </c>
      <c r="O248" s="69">
        <v>0</v>
      </c>
      <c r="P248" s="69">
        <v>13</v>
      </c>
      <c r="Q248" s="69">
        <v>0</v>
      </c>
      <c r="R248" s="69">
        <v>1</v>
      </c>
      <c r="S248" s="69">
        <v>0</v>
      </c>
      <c r="T248" s="69">
        <v>0</v>
      </c>
      <c r="U248" s="69">
        <v>0</v>
      </c>
      <c r="V248" s="69">
        <v>0</v>
      </c>
      <c r="W248" s="69">
        <v>0</v>
      </c>
      <c r="X248" s="69">
        <v>10</v>
      </c>
      <c r="Y248" s="69">
        <v>10</v>
      </c>
      <c r="Z248" s="69">
        <v>14000</v>
      </c>
      <c r="AA248" s="69">
        <v>2</v>
      </c>
      <c r="AB248" s="69">
        <v>31</v>
      </c>
      <c r="AC248" s="69">
        <v>0</v>
      </c>
      <c r="AD248" s="69">
        <v>0</v>
      </c>
      <c r="AE248" s="69">
        <v>0</v>
      </c>
      <c r="AF248" s="69">
        <v>20</v>
      </c>
      <c r="AG248" s="69">
        <v>0</v>
      </c>
      <c r="AH248" s="69">
        <v>7</v>
      </c>
      <c r="AI248" s="69">
        <v>0</v>
      </c>
      <c r="AJ248" s="69">
        <v>0</v>
      </c>
      <c r="AK248" s="69">
        <v>0</v>
      </c>
      <c r="AL248" s="69">
        <v>0</v>
      </c>
      <c r="AM248" s="69">
        <v>1</v>
      </c>
      <c r="AN248" s="69">
        <v>1</v>
      </c>
      <c r="AO248" s="69">
        <v>1</v>
      </c>
      <c r="AP248" s="69">
        <v>0</v>
      </c>
      <c r="AQ248" s="84">
        <v>0</v>
      </c>
      <c r="AR248" s="69">
        <v>0</v>
      </c>
      <c r="AS248" s="69">
        <v>0</v>
      </c>
      <c r="AT248" s="69">
        <v>0</v>
      </c>
      <c r="AU248" s="69">
        <v>0</v>
      </c>
      <c r="AV248" s="69">
        <v>0</v>
      </c>
      <c r="AW248" s="69">
        <v>0</v>
      </c>
      <c r="AX248" s="69">
        <v>0</v>
      </c>
      <c r="AY248" s="69">
        <v>0</v>
      </c>
      <c r="AZ248" s="69">
        <v>0</v>
      </c>
      <c r="BA248" s="69">
        <v>0</v>
      </c>
      <c r="BB248" s="69">
        <v>0</v>
      </c>
      <c r="BC248" s="69">
        <v>0</v>
      </c>
      <c r="BD248" s="69">
        <v>0</v>
      </c>
      <c r="BE248" s="69">
        <v>0</v>
      </c>
      <c r="BF248" s="69">
        <v>0</v>
      </c>
      <c r="BG248" s="69">
        <v>0</v>
      </c>
      <c r="BH248" s="69">
        <v>0</v>
      </c>
      <c r="BI248" s="69" t="s">
        <v>955</v>
      </c>
      <c r="BK248" s="69">
        <v>3</v>
      </c>
      <c r="BL248" s="69">
        <v>16</v>
      </c>
      <c r="BM248" s="69">
        <v>2</v>
      </c>
      <c r="BN248" s="69">
        <v>31</v>
      </c>
      <c r="BO248" s="89">
        <v>0</v>
      </c>
      <c r="BP248" s="69">
        <v>1</v>
      </c>
      <c r="BQ248" s="69">
        <v>1</v>
      </c>
      <c r="BR248" s="69">
        <v>1</v>
      </c>
      <c r="BS248" s="69">
        <v>30067</v>
      </c>
      <c r="BT248" s="69">
        <v>0</v>
      </c>
      <c r="BU248" s="69">
        <v>0</v>
      </c>
      <c r="BV248" s="69">
        <v>1000</v>
      </c>
      <c r="BW248" s="69">
        <v>0</v>
      </c>
      <c r="BY248" s="69">
        <v>0</v>
      </c>
      <c r="BZ248" s="69">
        <v>0</v>
      </c>
      <c r="CA248" s="69">
        <v>31</v>
      </c>
      <c r="CB248" s="89">
        <v>0</v>
      </c>
      <c r="CC248" s="69">
        <v>0</v>
      </c>
      <c r="CD248" s="69">
        <v>0</v>
      </c>
      <c r="CE248" s="69">
        <v>0</v>
      </c>
      <c r="CF248" s="69">
        <v>0</v>
      </c>
      <c r="CG248" s="69">
        <v>0</v>
      </c>
      <c r="CH248" s="69">
        <v>0</v>
      </c>
      <c r="CI248" s="69">
        <v>0</v>
      </c>
      <c r="CJ248" s="69">
        <v>0</v>
      </c>
      <c r="CL248" s="69">
        <v>0</v>
      </c>
      <c r="CM248" s="69">
        <v>0</v>
      </c>
      <c r="CN248" s="69">
        <v>0</v>
      </c>
      <c r="CO248" s="89">
        <v>0</v>
      </c>
      <c r="CP248" s="69">
        <v>0</v>
      </c>
      <c r="CQ248" s="69">
        <v>0</v>
      </c>
      <c r="CR248" s="69">
        <v>0</v>
      </c>
      <c r="CS248" s="69">
        <v>0</v>
      </c>
      <c r="CT248" s="69">
        <v>0</v>
      </c>
      <c r="CU248" s="69">
        <v>0</v>
      </c>
      <c r="CV248" s="69">
        <v>0</v>
      </c>
      <c r="CW248" s="69">
        <v>0</v>
      </c>
      <c r="CZ248" s="69">
        <v>0</v>
      </c>
      <c r="DA248" s="69">
        <v>0</v>
      </c>
      <c r="DB248" s="69">
        <v>0</v>
      </c>
      <c r="DC248" s="69">
        <v>0</v>
      </c>
      <c r="DD248" s="69">
        <v>0</v>
      </c>
      <c r="DE248" s="69">
        <v>0</v>
      </c>
      <c r="DF248" s="69">
        <v>0</v>
      </c>
      <c r="DG248" s="69">
        <v>1</v>
      </c>
      <c r="DI248" s="69" t="e">
        <f>INDEX(Sheet3!$E$78:$E$1130,MATCH(A248,Sheet3!$D$78:$D$1130,0))</f>
        <v>#N/A</v>
      </c>
      <c r="DJ248" s="69">
        <f t="shared" si="43"/>
        <v>0</v>
      </c>
      <c r="DK248" s="69" t="s">
        <v>956</v>
      </c>
      <c r="DL248" s="69"/>
      <c r="DM248" s="69" t="s">
        <v>239</v>
      </c>
      <c r="DN248" s="69" t="e">
        <f>"造成["&amp;INDEX(Sheet5!$L$2:$L$11,MATCH(BL248,Sheet5!$J$2:$J$11,0))&amp;":"&amp;BR248&amp;"*"&amp;BS248/1000&amp;"]"&amp;INDEX(Sheet5!$I$2:$I$4,MATCH(BR248,Sheet5!$H$2:$H$4,0))&amp;"的"&amp;INDEX(Sheet5!$K$2:$K$11,MATCH(BL248,Sheet5!$J$2:$J$11,0))</f>
        <v>#N/A</v>
      </c>
      <c r="DO248" s="69"/>
      <c r="DP248" s="69"/>
      <c r="DQ248" s="69"/>
      <c r="DR248" s="69" t="e">
        <f t="shared" si="53"/>
        <v>#N/A</v>
      </c>
      <c r="DS248" s="90" t="e">
        <f>MATCH(A248,Sheet5!D:D,0)</f>
        <v>#N/A</v>
      </c>
      <c r="DT248" s="94" t="e">
        <f>MATCH(A248,Sheet5!F:F,0)</f>
        <v>#N/A</v>
      </c>
      <c r="DU248" s="69">
        <v>0</v>
      </c>
      <c r="DV248" s="69">
        <v>0</v>
      </c>
      <c r="DW248" s="69">
        <v>0</v>
      </c>
      <c r="DX248" s="69">
        <v>0</v>
      </c>
      <c r="DY248" s="69">
        <v>0</v>
      </c>
    </row>
    <row r="249" spans="1:129" ht="14.25">
      <c r="A249" s="69">
        <v>30067</v>
      </c>
      <c r="B249" s="69">
        <v>0</v>
      </c>
      <c r="C249" s="69">
        <v>1</v>
      </c>
      <c r="D249" s="78" t="s">
        <v>952</v>
      </c>
      <c r="E249" s="78"/>
      <c r="F249" s="69">
        <v>0</v>
      </c>
      <c r="G249" s="69">
        <v>1</v>
      </c>
      <c r="H249" s="69" t="s">
        <v>321</v>
      </c>
      <c r="I249" s="69">
        <v>0</v>
      </c>
      <c r="J249" s="69">
        <v>0</v>
      </c>
      <c r="K249" s="69">
        <v>200</v>
      </c>
      <c r="M249" s="69">
        <v>0</v>
      </c>
      <c r="N249" s="69" t="s">
        <v>954</v>
      </c>
      <c r="O249" s="69">
        <v>0</v>
      </c>
      <c r="P249" s="69">
        <v>4</v>
      </c>
      <c r="Q249" s="69">
        <v>0</v>
      </c>
      <c r="R249" s="69">
        <v>1</v>
      </c>
      <c r="S249" s="69">
        <v>0</v>
      </c>
      <c r="T249" s="69">
        <v>0</v>
      </c>
      <c r="U249" s="69">
        <v>0</v>
      </c>
      <c r="V249" s="69">
        <v>0</v>
      </c>
      <c r="W249" s="69">
        <v>0</v>
      </c>
      <c r="X249" s="69">
        <v>0</v>
      </c>
      <c r="Y249" s="69">
        <v>0</v>
      </c>
      <c r="Z249" s="69">
        <v>0</v>
      </c>
      <c r="AA249" s="69">
        <v>2</v>
      </c>
      <c r="AB249" s="69">
        <v>31</v>
      </c>
      <c r="AC249" s="69">
        <v>0</v>
      </c>
      <c r="AD249" s="69">
        <v>0</v>
      </c>
      <c r="AE249" s="69">
        <v>0</v>
      </c>
      <c r="AF249" s="69">
        <v>20</v>
      </c>
      <c r="AG249" s="69">
        <v>0</v>
      </c>
      <c r="AH249" s="69">
        <v>10.5</v>
      </c>
      <c r="AI249" s="69">
        <v>303</v>
      </c>
      <c r="AJ249" s="69">
        <v>3</v>
      </c>
      <c r="AK249" s="69">
        <v>3.5</v>
      </c>
      <c r="AL249" s="69">
        <v>1.2</v>
      </c>
      <c r="AM249" s="69">
        <v>1</v>
      </c>
      <c r="AN249" s="69">
        <v>1</v>
      </c>
      <c r="AO249" s="69">
        <v>0</v>
      </c>
      <c r="AP249" s="69">
        <v>0</v>
      </c>
      <c r="AQ249" s="84">
        <v>0</v>
      </c>
      <c r="AR249" s="69">
        <v>0</v>
      </c>
      <c r="AS249" s="69">
        <v>0</v>
      </c>
      <c r="AT249" s="69">
        <v>0</v>
      </c>
      <c r="AU249" s="69">
        <v>0</v>
      </c>
      <c r="AV249" s="69">
        <v>2</v>
      </c>
      <c r="AW249" s="69">
        <v>7</v>
      </c>
      <c r="AX249" s="69">
        <v>3</v>
      </c>
      <c r="AY249" s="69">
        <v>3000</v>
      </c>
      <c r="AZ249" s="69">
        <f>AY249/10</f>
        <v>300</v>
      </c>
      <c r="BA249" s="69">
        <v>0</v>
      </c>
      <c r="BB249" s="69">
        <v>0</v>
      </c>
      <c r="BC249" s="69">
        <v>0</v>
      </c>
      <c r="BD249" s="69">
        <v>0</v>
      </c>
      <c r="BE249" s="69">
        <v>0</v>
      </c>
      <c r="BF249" s="69">
        <v>0</v>
      </c>
      <c r="BG249" s="69">
        <v>0</v>
      </c>
      <c r="BH249" s="69">
        <v>0</v>
      </c>
      <c r="BK249" s="69">
        <v>3</v>
      </c>
      <c r="BL249" s="69">
        <v>2</v>
      </c>
      <c r="BM249" s="69">
        <v>2</v>
      </c>
      <c r="BN249" s="69">
        <v>31</v>
      </c>
      <c r="BO249" s="89">
        <v>0</v>
      </c>
      <c r="BP249" s="69">
        <v>4</v>
      </c>
      <c r="BQ249" s="69">
        <v>10</v>
      </c>
      <c r="BR249" s="69">
        <v>203</v>
      </c>
      <c r="BS249" s="69">
        <v>500</v>
      </c>
      <c r="BT249" s="69">
        <v>1</v>
      </c>
      <c r="BU249" s="69">
        <v>5</v>
      </c>
      <c r="BV249" s="69">
        <v>1000</v>
      </c>
      <c r="BW249" s="69">
        <v>304</v>
      </c>
      <c r="BY249" s="69">
        <v>0</v>
      </c>
      <c r="BZ249" s="69">
        <v>0</v>
      </c>
      <c r="CA249" s="69">
        <v>31</v>
      </c>
      <c r="CB249" s="89">
        <v>0</v>
      </c>
      <c r="CC249" s="69">
        <v>0</v>
      </c>
      <c r="CD249" s="69">
        <v>0</v>
      </c>
      <c r="CE249" s="69">
        <v>0</v>
      </c>
      <c r="CF249" s="69">
        <v>0</v>
      </c>
      <c r="CG249" s="69">
        <v>0</v>
      </c>
      <c r="CH249" s="69">
        <v>0</v>
      </c>
      <c r="CI249" s="69">
        <v>0</v>
      </c>
      <c r="CJ249" s="69">
        <v>0</v>
      </c>
      <c r="CL249" s="69">
        <v>0</v>
      </c>
      <c r="CM249" s="69">
        <v>0</v>
      </c>
      <c r="CN249" s="69">
        <v>0</v>
      </c>
      <c r="CO249" s="89">
        <v>0</v>
      </c>
      <c r="CP249" s="69">
        <v>0</v>
      </c>
      <c r="CQ249" s="69">
        <v>0</v>
      </c>
      <c r="CR249" s="69">
        <v>0</v>
      </c>
      <c r="CS249" s="69">
        <v>0</v>
      </c>
      <c r="CT249" s="69">
        <v>0</v>
      </c>
      <c r="CU249" s="69">
        <v>0</v>
      </c>
      <c r="CV249" s="69">
        <v>0</v>
      </c>
      <c r="CW249" s="69">
        <v>0</v>
      </c>
      <c r="CZ249" s="69">
        <v>0</v>
      </c>
      <c r="DA249" s="69">
        <v>0</v>
      </c>
      <c r="DB249" s="69">
        <v>0</v>
      </c>
      <c r="DC249" s="69">
        <v>0</v>
      </c>
      <c r="DD249" s="69">
        <v>0</v>
      </c>
      <c r="DE249" s="69">
        <v>0</v>
      </c>
      <c r="DF249" s="69">
        <v>0</v>
      </c>
      <c r="DG249" s="69">
        <v>1</v>
      </c>
      <c r="DI249" s="69" t="e">
        <f>INDEX(Sheet3!$E$78:$E$1130,MATCH(A249,Sheet3!$D$78:$D$1130,0))</f>
        <v>#N/A</v>
      </c>
      <c r="DJ249" s="69">
        <f t="shared" si="43"/>
        <v>0</v>
      </c>
      <c r="DK249" s="69" t="s">
        <v>956</v>
      </c>
      <c r="DL249" s="69"/>
      <c r="DM249" s="69" t="s">
        <v>239</v>
      </c>
      <c r="DN249" s="69" t="str">
        <f>"造成["&amp;INDEX(Sheet5!$L$2:$L$11,MATCH(BL249,Sheet5!$J$2:$J$11,0))&amp;":"&amp;BR249&amp;"*"&amp;BS249/1000&amp;"]"&amp;INDEX(Sheet5!$I$2:$I$4,MATCH(BR249,Sheet5!$H$2:$H$4,0))&amp;"的"&amp;INDEX(Sheet5!$K$2:$K$11,MATCH(BL249,Sheet5!$J$2:$J$11,0))</f>
        <v>造成[ui.cs_orange:203*0.5]的物理伤害。</v>
      </c>
      <c r="DO249" s="69"/>
      <c r="DP249" s="69"/>
      <c r="DQ249" s="69"/>
      <c r="DR249" s="69" t="e">
        <f t="shared" si="53"/>
        <v>#N/A</v>
      </c>
      <c r="DS249" s="90" t="e">
        <f>MATCH(A249,Sheet5!D:D,0)</f>
        <v>#N/A</v>
      </c>
      <c r="DT249" s="94" t="e">
        <f>MATCH(A249,Sheet5!F:F,0)</f>
        <v>#N/A</v>
      </c>
      <c r="DU249" s="69">
        <v>0</v>
      </c>
      <c r="DV249" s="69">
        <v>0</v>
      </c>
      <c r="DW249" s="69">
        <v>0</v>
      </c>
      <c r="DX249" s="69">
        <v>0</v>
      </c>
      <c r="DY249" s="69">
        <v>0</v>
      </c>
    </row>
    <row r="250" spans="1:129" ht="14.25">
      <c r="A250" s="69">
        <v>30068</v>
      </c>
      <c r="B250" s="69">
        <v>0</v>
      </c>
      <c r="C250" s="69">
        <v>1</v>
      </c>
      <c r="D250" s="78" t="s">
        <v>957</v>
      </c>
      <c r="E250" s="78"/>
      <c r="F250" s="69">
        <v>0</v>
      </c>
      <c r="G250" s="69">
        <v>1</v>
      </c>
      <c r="H250" s="69" t="s">
        <v>321</v>
      </c>
      <c r="I250" s="69">
        <v>1000</v>
      </c>
      <c r="J250" s="69" t="s">
        <v>958</v>
      </c>
      <c r="K250" s="69">
        <v>2500</v>
      </c>
      <c r="M250" s="69">
        <v>0</v>
      </c>
      <c r="N250" s="69" t="s">
        <v>959</v>
      </c>
      <c r="O250" s="69">
        <v>0</v>
      </c>
      <c r="P250" s="69">
        <v>1</v>
      </c>
      <c r="Q250" s="69">
        <v>0</v>
      </c>
      <c r="R250" s="69">
        <v>1</v>
      </c>
      <c r="S250" s="69">
        <v>0</v>
      </c>
      <c r="T250" s="69">
        <v>0</v>
      </c>
      <c r="U250" s="69">
        <v>0</v>
      </c>
      <c r="V250" s="69">
        <v>0</v>
      </c>
      <c r="W250" s="69">
        <v>0</v>
      </c>
      <c r="X250" s="69">
        <v>10</v>
      </c>
      <c r="Y250" s="69">
        <v>10</v>
      </c>
      <c r="Z250" s="69">
        <v>5000</v>
      </c>
      <c r="AA250" s="69">
        <v>2</v>
      </c>
      <c r="AB250" s="69">
        <v>31</v>
      </c>
      <c r="AC250" s="69">
        <v>0</v>
      </c>
      <c r="AD250" s="69">
        <v>0</v>
      </c>
      <c r="AE250" s="69">
        <v>0</v>
      </c>
      <c r="AF250" s="69">
        <v>10</v>
      </c>
      <c r="AG250" s="69">
        <v>0</v>
      </c>
      <c r="AH250" s="69">
        <v>5</v>
      </c>
      <c r="AI250" s="69">
        <v>0</v>
      </c>
      <c r="AJ250" s="69">
        <v>3</v>
      </c>
      <c r="AK250" s="69">
        <v>0</v>
      </c>
      <c r="AL250" s="69">
        <v>0</v>
      </c>
      <c r="AM250" s="69">
        <v>1</v>
      </c>
      <c r="AN250" s="69">
        <v>1</v>
      </c>
      <c r="AO250" s="69">
        <v>0</v>
      </c>
      <c r="AP250" s="69">
        <v>0</v>
      </c>
      <c r="AQ250" s="84">
        <v>0</v>
      </c>
      <c r="AR250" s="69">
        <v>0</v>
      </c>
      <c r="AS250" s="69">
        <v>0</v>
      </c>
      <c r="AT250" s="69">
        <v>0</v>
      </c>
      <c r="AU250" s="69">
        <v>0</v>
      </c>
      <c r="AV250" s="69">
        <v>0</v>
      </c>
      <c r="AW250" s="69">
        <v>0</v>
      </c>
      <c r="AX250" s="69">
        <v>0</v>
      </c>
      <c r="AY250" s="69">
        <v>0</v>
      </c>
      <c r="AZ250" s="69">
        <v>0</v>
      </c>
      <c r="BA250" s="69">
        <v>0</v>
      </c>
      <c r="BB250" s="69">
        <v>0</v>
      </c>
      <c r="BC250" s="69">
        <v>0</v>
      </c>
      <c r="BD250" s="69">
        <v>0</v>
      </c>
      <c r="BE250" s="69">
        <v>0</v>
      </c>
      <c r="BF250" s="69">
        <v>0</v>
      </c>
      <c r="BG250" s="69">
        <v>0</v>
      </c>
      <c r="BH250" s="69">
        <v>0</v>
      </c>
      <c r="BI250" s="69" t="s">
        <v>960</v>
      </c>
      <c r="BK250" s="69">
        <v>3</v>
      </c>
      <c r="BL250" s="69">
        <v>2</v>
      </c>
      <c r="BM250" s="69">
        <v>2</v>
      </c>
      <c r="BN250" s="69">
        <v>31</v>
      </c>
      <c r="BO250" s="89">
        <v>0</v>
      </c>
      <c r="BP250" s="69">
        <v>5</v>
      </c>
      <c r="BQ250" s="69">
        <v>10</v>
      </c>
      <c r="BR250" s="69">
        <v>203</v>
      </c>
      <c r="BS250" s="69">
        <v>1000</v>
      </c>
      <c r="BT250" s="69">
        <v>0</v>
      </c>
      <c r="BU250" s="69">
        <v>0</v>
      </c>
      <c r="BV250" s="69">
        <v>1000</v>
      </c>
      <c r="BW250" s="69">
        <v>0</v>
      </c>
      <c r="BY250" s="69">
        <v>10</v>
      </c>
      <c r="BZ250" s="69">
        <v>2</v>
      </c>
      <c r="CA250" s="69">
        <v>31</v>
      </c>
      <c r="CB250" s="89">
        <v>0</v>
      </c>
      <c r="CC250" s="69">
        <v>5</v>
      </c>
      <c r="CD250" s="69">
        <v>10</v>
      </c>
      <c r="CE250" s="69">
        <v>1</v>
      </c>
      <c r="CF250" s="69">
        <v>11050</v>
      </c>
      <c r="CG250" s="69">
        <v>0</v>
      </c>
      <c r="CH250" s="69">
        <v>0</v>
      </c>
      <c r="CI250" s="69">
        <v>1000</v>
      </c>
      <c r="CJ250" s="69">
        <v>0</v>
      </c>
      <c r="CL250" s="69">
        <v>0</v>
      </c>
      <c r="CM250" s="69">
        <v>0</v>
      </c>
      <c r="CN250" s="69">
        <v>0</v>
      </c>
      <c r="CO250" s="89">
        <v>0</v>
      </c>
      <c r="CP250" s="69">
        <v>0</v>
      </c>
      <c r="CQ250" s="69">
        <v>0</v>
      </c>
      <c r="CR250" s="69">
        <v>0</v>
      </c>
      <c r="CS250" s="69">
        <v>0</v>
      </c>
      <c r="CT250" s="69">
        <v>0</v>
      </c>
      <c r="CU250" s="69">
        <v>0</v>
      </c>
      <c r="CV250" s="69">
        <v>0</v>
      </c>
      <c r="CW250" s="69">
        <v>0</v>
      </c>
      <c r="CZ250" s="69">
        <v>0</v>
      </c>
      <c r="DA250" s="69">
        <v>0</v>
      </c>
      <c r="DB250" s="69">
        <v>0</v>
      </c>
      <c r="DC250" s="69">
        <v>0</v>
      </c>
      <c r="DD250" s="69">
        <v>0</v>
      </c>
      <c r="DE250" s="69">
        <v>0</v>
      </c>
      <c r="DF250" s="69">
        <v>0</v>
      </c>
      <c r="DG250" s="69">
        <v>1</v>
      </c>
      <c r="DI250" s="69" t="e">
        <f>INDEX(Sheet3!$E$78:$E$1130,MATCH(A250,Sheet3!$D$78:$D$1130,0))</f>
        <v>#N/A</v>
      </c>
      <c r="DJ250" s="69">
        <f t="shared" si="43"/>
        <v>0</v>
      </c>
      <c r="DK250" s="69" t="s">
        <v>961</v>
      </c>
      <c r="DL250" s="69"/>
      <c r="DM250" s="69" t="s">
        <v>239</v>
      </c>
      <c r="DN250" s="69" t="str">
        <f>"造成["&amp;INDEX(Sheet5!$L$2:$L$11,MATCH(BL250,Sheet5!$J$2:$J$11,0))&amp;":"&amp;BR250&amp;"*"&amp;BS250/1000&amp;"]"&amp;INDEX(Sheet5!$I$2:$I$4,MATCH(BR250,Sheet5!$H$2:$H$4,0))&amp;"的"&amp;INDEX(Sheet5!$K$2:$K$11,MATCH(BL250,Sheet5!$J$2:$J$11,0))</f>
        <v>造成[ui.cs_orange:203*1]的物理伤害。</v>
      </c>
      <c r="DO250" s="69"/>
      <c r="DP250" s="69"/>
      <c r="DQ250" s="69"/>
      <c r="DR250" s="69" t="e">
        <f t="shared" si="53"/>
        <v>#N/A</v>
      </c>
      <c r="DS250" s="90" t="e">
        <f>MATCH(A250,Sheet5!D:D,0)</f>
        <v>#N/A</v>
      </c>
      <c r="DT250" s="94" t="e">
        <f>MATCH(A250,Sheet5!F:F,0)</f>
        <v>#N/A</v>
      </c>
      <c r="DU250" s="69">
        <v>0</v>
      </c>
      <c r="DV250" s="69">
        <v>0</v>
      </c>
      <c r="DW250" s="69">
        <v>0</v>
      </c>
      <c r="DX250" s="69">
        <v>0</v>
      </c>
      <c r="DY250" s="69">
        <v>0</v>
      </c>
    </row>
    <row r="251" spans="1:129" ht="14.25">
      <c r="A251" s="69">
        <v>30069</v>
      </c>
      <c r="B251" s="69">
        <v>0</v>
      </c>
      <c r="C251" s="69">
        <v>1</v>
      </c>
      <c r="D251" s="78" t="s">
        <v>518</v>
      </c>
      <c r="E251" s="78" t="s">
        <v>519</v>
      </c>
      <c r="F251" s="69" t="s">
        <v>871</v>
      </c>
      <c r="G251" s="69">
        <v>1</v>
      </c>
      <c r="H251" s="69" t="s">
        <v>507</v>
      </c>
      <c r="I251" s="69">
        <v>1000</v>
      </c>
      <c r="J251" s="69">
        <v>366</v>
      </c>
      <c r="K251" s="69">
        <v>1000</v>
      </c>
      <c r="M251" s="69">
        <v>0</v>
      </c>
      <c r="N251" s="69" t="s">
        <v>518</v>
      </c>
      <c r="O251" s="69">
        <v>0</v>
      </c>
      <c r="P251" s="69">
        <v>6</v>
      </c>
      <c r="Q251" s="69">
        <v>0</v>
      </c>
      <c r="R251" s="69">
        <v>1</v>
      </c>
      <c r="S251" s="69">
        <v>0</v>
      </c>
      <c r="T251" s="69">
        <v>0</v>
      </c>
      <c r="U251" s="69">
        <v>0</v>
      </c>
      <c r="V251" s="69">
        <v>0</v>
      </c>
      <c r="W251" s="69">
        <v>0</v>
      </c>
      <c r="X251" s="69">
        <v>0</v>
      </c>
      <c r="Y251" s="69">
        <v>0</v>
      </c>
      <c r="Z251" s="69">
        <v>15000</v>
      </c>
      <c r="AA251" s="69">
        <v>1</v>
      </c>
      <c r="AB251" s="69">
        <v>31</v>
      </c>
      <c r="AC251" s="69">
        <v>0</v>
      </c>
      <c r="AD251" s="69">
        <v>0</v>
      </c>
      <c r="AE251" s="69">
        <v>0</v>
      </c>
      <c r="AF251" s="69">
        <v>1</v>
      </c>
      <c r="AG251" s="69">
        <v>0</v>
      </c>
      <c r="AH251" s="69">
        <v>0</v>
      </c>
      <c r="AI251" s="69">
        <v>0</v>
      </c>
      <c r="AJ251" s="69">
        <v>0</v>
      </c>
      <c r="AK251" s="69">
        <v>0.5</v>
      </c>
      <c r="AL251" s="69">
        <v>-1</v>
      </c>
      <c r="AM251" s="69">
        <v>1</v>
      </c>
      <c r="AN251" s="69">
        <v>1</v>
      </c>
      <c r="AO251" s="69">
        <v>0</v>
      </c>
      <c r="AP251" s="69">
        <v>0</v>
      </c>
      <c r="AQ251" s="84">
        <v>0</v>
      </c>
      <c r="AR251" s="69">
        <v>0</v>
      </c>
      <c r="AS251" s="69">
        <v>0</v>
      </c>
      <c r="AT251" s="69">
        <v>0</v>
      </c>
      <c r="AU251" s="69">
        <v>0</v>
      </c>
      <c r="AV251" s="69">
        <v>0</v>
      </c>
      <c r="AW251" s="69">
        <v>0</v>
      </c>
      <c r="AX251" s="69">
        <v>0</v>
      </c>
      <c r="AY251" s="69">
        <v>0</v>
      </c>
      <c r="AZ251" s="69">
        <v>0</v>
      </c>
      <c r="BA251" s="69">
        <v>1</v>
      </c>
      <c r="BB251" s="69">
        <v>-1</v>
      </c>
      <c r="BC251" s="69">
        <v>0</v>
      </c>
      <c r="BD251" s="69">
        <v>0</v>
      </c>
      <c r="BE251" s="69">
        <v>0</v>
      </c>
      <c r="BF251" s="69">
        <v>0</v>
      </c>
      <c r="BG251" s="69">
        <v>0</v>
      </c>
      <c r="BH251" s="69">
        <v>0</v>
      </c>
      <c r="BK251" s="69">
        <v>3</v>
      </c>
      <c r="BL251" s="69">
        <v>11</v>
      </c>
      <c r="BM251" s="69">
        <v>1</v>
      </c>
      <c r="BN251" s="69">
        <v>31</v>
      </c>
      <c r="BO251" s="89">
        <v>0</v>
      </c>
      <c r="BP251" s="69">
        <v>1</v>
      </c>
      <c r="BQ251" s="69">
        <v>2</v>
      </c>
      <c r="BR251" s="69">
        <v>1</v>
      </c>
      <c r="BS251" s="69">
        <v>713</v>
      </c>
      <c r="BT251" s="69">
        <v>0</v>
      </c>
      <c r="BU251" s="69">
        <v>0</v>
      </c>
      <c r="BV251" s="69">
        <v>1000</v>
      </c>
      <c r="BW251" s="69">
        <v>73</v>
      </c>
      <c r="BY251" s="69">
        <v>0</v>
      </c>
      <c r="BZ251" s="69">
        <v>0</v>
      </c>
      <c r="CA251" s="69">
        <v>31</v>
      </c>
      <c r="CB251" s="89">
        <v>0</v>
      </c>
      <c r="CC251" s="69">
        <v>0</v>
      </c>
      <c r="CD251" s="69">
        <v>0</v>
      </c>
      <c r="CE251" s="69">
        <v>0</v>
      </c>
      <c r="CF251" s="69">
        <v>0</v>
      </c>
      <c r="CG251" s="69">
        <v>0</v>
      </c>
      <c r="CH251" s="69">
        <v>0</v>
      </c>
      <c r="CI251" s="69">
        <v>0</v>
      </c>
      <c r="CJ251" s="69">
        <v>0</v>
      </c>
      <c r="CL251" s="69">
        <v>0</v>
      </c>
      <c r="CM251" s="69">
        <v>0</v>
      </c>
      <c r="CN251" s="69">
        <v>0</v>
      </c>
      <c r="CO251" s="89">
        <v>0</v>
      </c>
      <c r="CP251" s="69">
        <v>0</v>
      </c>
      <c r="CQ251" s="69">
        <v>0</v>
      </c>
      <c r="CR251" s="69">
        <v>0</v>
      </c>
      <c r="CS251" s="69">
        <v>0</v>
      </c>
      <c r="CT251" s="69">
        <v>0</v>
      </c>
      <c r="CU251" s="69">
        <v>0</v>
      </c>
      <c r="CV251" s="69">
        <v>0</v>
      </c>
      <c r="CW251" s="69">
        <v>0</v>
      </c>
      <c r="CZ251" s="69">
        <v>0</v>
      </c>
      <c r="DA251" s="69">
        <v>0</v>
      </c>
      <c r="DB251" s="69">
        <v>0</v>
      </c>
      <c r="DC251" s="69">
        <v>0</v>
      </c>
      <c r="DD251" s="69">
        <v>0</v>
      </c>
      <c r="DE251" s="69">
        <v>0</v>
      </c>
      <c r="DF251" s="69">
        <v>0</v>
      </c>
      <c r="DG251" s="69">
        <v>1</v>
      </c>
      <c r="DI251" s="69" t="str">
        <f>INDEX(Sheet3!$E$78:$E$1130,MATCH(A251,Sheet3!$D$78:$D$1130,0))</f>
        <v>skill_icons.ps_summon_spell</v>
      </c>
      <c r="DJ251" s="69" t="str">
        <f t="shared" si="43"/>
        <v>skill_icons.ps_summon_spell</v>
      </c>
      <c r="DK251" s="69" t="s">
        <v>521</v>
      </c>
      <c r="DL251" s="69"/>
      <c r="DM251" s="69" t="s">
        <v>522</v>
      </c>
      <c r="DN251" s="69" t="e">
        <f>"造成["&amp;INDEX(Sheet5!$L$2:$L$11,MATCH(BL251,Sheet5!$J$2:$J$11,0))&amp;":"&amp;BR251&amp;"*"&amp;BS251/1000&amp;"]"&amp;INDEX(Sheet5!$I$2:$I$4,MATCH(BR251,Sheet5!$H$2:$H$4,0))&amp;"的"&amp;INDEX(Sheet5!$K$2:$K$11,MATCH(BL251,Sheet5!$J$2:$J$11,0))</f>
        <v>#N/A</v>
      </c>
      <c r="DO251" s="69"/>
      <c r="DP251" s="69"/>
      <c r="DQ251" s="69"/>
      <c r="DR251" s="69" t="e">
        <f t="shared" si="53"/>
        <v>#N/A</v>
      </c>
      <c r="DS251" s="90" t="e">
        <f>MATCH(A251,Sheet5!D:D,0)</f>
        <v>#N/A</v>
      </c>
      <c r="DT251" s="94" t="e">
        <f>MATCH(A251,Sheet5!F:F,0)</f>
        <v>#N/A</v>
      </c>
      <c r="DU251" s="69">
        <v>0</v>
      </c>
      <c r="DV251" s="69">
        <v>0</v>
      </c>
      <c r="DW251" s="69">
        <v>0</v>
      </c>
      <c r="DX251" s="69">
        <v>0</v>
      </c>
      <c r="DY251" s="69">
        <v>0</v>
      </c>
    </row>
    <row r="252" spans="1:129" ht="14.25">
      <c r="A252" s="69">
        <v>30070</v>
      </c>
      <c r="B252" s="69">
        <v>0</v>
      </c>
      <c r="C252" s="69">
        <v>1</v>
      </c>
      <c r="D252" s="78" t="s">
        <v>371</v>
      </c>
      <c r="E252" s="78"/>
      <c r="F252" s="69">
        <v>0</v>
      </c>
      <c r="G252" s="69">
        <v>1</v>
      </c>
      <c r="H252" s="69" t="s">
        <v>321</v>
      </c>
      <c r="I252" s="69">
        <v>600</v>
      </c>
      <c r="J252" s="69">
        <v>600</v>
      </c>
      <c r="K252" s="69">
        <v>1500</v>
      </c>
      <c r="M252" s="69">
        <v>333</v>
      </c>
      <c r="O252" s="69">
        <v>0</v>
      </c>
      <c r="P252" s="69">
        <v>1</v>
      </c>
      <c r="Q252" s="69">
        <v>0</v>
      </c>
      <c r="R252" s="69">
        <v>1</v>
      </c>
      <c r="S252" s="69">
        <v>0</v>
      </c>
      <c r="T252" s="69">
        <v>0</v>
      </c>
      <c r="U252" s="69">
        <v>0</v>
      </c>
      <c r="V252" s="69">
        <v>0</v>
      </c>
      <c r="W252" s="69">
        <v>0</v>
      </c>
      <c r="X252" s="69">
        <v>20</v>
      </c>
      <c r="Y252" s="69">
        <v>20</v>
      </c>
      <c r="Z252" s="69">
        <v>8000</v>
      </c>
      <c r="AA252" s="69">
        <v>2</v>
      </c>
      <c r="AB252" s="69">
        <v>31</v>
      </c>
      <c r="AC252" s="69">
        <v>0</v>
      </c>
      <c r="AD252" s="69">
        <v>0</v>
      </c>
      <c r="AE252" s="69">
        <v>0</v>
      </c>
      <c r="AF252" s="69">
        <v>10</v>
      </c>
      <c r="AG252" s="69">
        <v>0</v>
      </c>
      <c r="AH252" s="69">
        <v>4</v>
      </c>
      <c r="AI252" s="69">
        <v>0</v>
      </c>
      <c r="AJ252" s="69">
        <v>2</v>
      </c>
      <c r="AK252" s="69">
        <v>0</v>
      </c>
      <c r="AL252" s="69">
        <v>0</v>
      </c>
      <c r="AM252" s="69">
        <v>1</v>
      </c>
      <c r="AN252" s="69">
        <v>1</v>
      </c>
      <c r="AO252" s="69">
        <v>0</v>
      </c>
      <c r="AP252" s="69">
        <v>0</v>
      </c>
      <c r="AQ252" s="84">
        <v>0</v>
      </c>
      <c r="AR252" s="69">
        <v>0</v>
      </c>
      <c r="AS252" s="69">
        <v>0</v>
      </c>
      <c r="AT252" s="69">
        <v>0</v>
      </c>
      <c r="AU252" s="69">
        <v>0</v>
      </c>
      <c r="AV252" s="69">
        <v>0</v>
      </c>
      <c r="AW252" s="69">
        <v>0</v>
      </c>
      <c r="AX252" s="69">
        <v>0</v>
      </c>
      <c r="AY252" s="69">
        <v>0</v>
      </c>
      <c r="AZ252" s="69">
        <v>0</v>
      </c>
      <c r="BA252" s="69">
        <v>0</v>
      </c>
      <c r="BB252" s="69">
        <v>0</v>
      </c>
      <c r="BC252" s="69">
        <v>0</v>
      </c>
      <c r="BD252" s="69">
        <v>0</v>
      </c>
      <c r="BE252" s="69">
        <v>0</v>
      </c>
      <c r="BF252" s="69">
        <v>0</v>
      </c>
      <c r="BG252" s="69">
        <v>0</v>
      </c>
      <c r="BH252" s="69">
        <v>0</v>
      </c>
      <c r="BK252" s="69">
        <v>3</v>
      </c>
      <c r="BL252" s="69">
        <v>2</v>
      </c>
      <c r="BM252" s="69">
        <v>2</v>
      </c>
      <c r="BN252" s="69">
        <v>31</v>
      </c>
      <c r="BO252" s="89">
        <v>0</v>
      </c>
      <c r="BP252" s="69">
        <v>1</v>
      </c>
      <c r="BQ252" s="69">
        <v>1</v>
      </c>
      <c r="BR252" s="69">
        <v>203</v>
      </c>
      <c r="BS252" s="69">
        <v>1800</v>
      </c>
      <c r="BT252" s="69">
        <v>1</v>
      </c>
      <c r="BU252" s="69">
        <v>200</v>
      </c>
      <c r="BV252" s="69">
        <v>1000</v>
      </c>
      <c r="BW252" s="69">
        <v>0</v>
      </c>
      <c r="BY252" s="69">
        <v>0</v>
      </c>
      <c r="BZ252" s="69">
        <v>0</v>
      </c>
      <c r="CA252" s="69">
        <v>31</v>
      </c>
      <c r="CB252" s="89">
        <v>0</v>
      </c>
      <c r="CC252" s="69">
        <v>0</v>
      </c>
      <c r="CD252" s="69">
        <v>0</v>
      </c>
      <c r="CE252" s="69">
        <v>0</v>
      </c>
      <c r="CF252" s="69">
        <v>0</v>
      </c>
      <c r="CG252" s="69">
        <v>0</v>
      </c>
      <c r="CH252" s="69">
        <v>0</v>
      </c>
      <c r="CI252" s="69">
        <v>0</v>
      </c>
      <c r="CJ252" s="69">
        <v>0</v>
      </c>
      <c r="CL252" s="69">
        <v>0</v>
      </c>
      <c r="CM252" s="69">
        <v>0</v>
      </c>
      <c r="CN252" s="69">
        <v>0</v>
      </c>
      <c r="CO252" s="89">
        <v>0</v>
      </c>
      <c r="CP252" s="69">
        <v>0</v>
      </c>
      <c r="CQ252" s="69">
        <v>0</v>
      </c>
      <c r="CR252" s="69">
        <v>0</v>
      </c>
      <c r="CS252" s="69">
        <v>0</v>
      </c>
      <c r="CT252" s="69">
        <v>0</v>
      </c>
      <c r="CU252" s="69">
        <v>0</v>
      </c>
      <c r="CV252" s="69">
        <v>0</v>
      </c>
      <c r="CW252" s="69">
        <v>40</v>
      </c>
      <c r="CZ252" s="69">
        <v>0</v>
      </c>
      <c r="DA252" s="69">
        <v>0</v>
      </c>
      <c r="DB252" s="69">
        <v>0</v>
      </c>
      <c r="DC252" s="69">
        <v>0</v>
      </c>
      <c r="DD252" s="69">
        <v>0</v>
      </c>
      <c r="DE252" s="69">
        <v>0</v>
      </c>
      <c r="DF252" s="69">
        <v>0</v>
      </c>
      <c r="DG252" s="69">
        <v>1</v>
      </c>
      <c r="DI252" s="69" t="e">
        <f>INDEX(Sheet3!$E$78:$E$1130,MATCH(A252,Sheet3!$D$78:$D$1130,0))</f>
        <v>#N/A</v>
      </c>
      <c r="DJ252" s="69">
        <f t="shared" si="43"/>
        <v>0</v>
      </c>
      <c r="DK252" s="69" t="s">
        <v>373</v>
      </c>
      <c r="DL252" s="69"/>
      <c r="DM252" s="69" t="s">
        <v>239</v>
      </c>
      <c r="DN252" s="69" t="str">
        <f>"造成["&amp;INDEX(Sheet5!$L$2:$L$11,MATCH(BL252,Sheet5!$J$2:$J$11,0))&amp;":"&amp;BR252&amp;"*"&amp;BS252/1000&amp;"]"&amp;INDEX(Sheet5!$I$2:$I$4,MATCH(BR252,Sheet5!$H$2:$H$4,0))&amp;"的"&amp;INDEX(Sheet5!$K$2:$K$11,MATCH(BL252,Sheet5!$J$2:$J$11,0))</f>
        <v>造成[ui.cs_orange:203*1.8]的物理伤害。</v>
      </c>
      <c r="DO252" s="69"/>
      <c r="DP252" s="69"/>
      <c r="DQ252" s="69"/>
      <c r="DR252" s="69" t="e">
        <f t="shared" si="53"/>
        <v>#N/A</v>
      </c>
      <c r="DS252" s="90" t="e">
        <f>MATCH(A252,Sheet5!D:D,0)</f>
        <v>#N/A</v>
      </c>
      <c r="DT252" s="94" t="e">
        <f>MATCH(A252,Sheet5!F:F,0)</f>
        <v>#N/A</v>
      </c>
      <c r="DU252" s="69">
        <v>0</v>
      </c>
      <c r="DV252" s="69">
        <v>0</v>
      </c>
      <c r="DW252" s="69">
        <v>0</v>
      </c>
      <c r="DX252" s="69">
        <v>0</v>
      </c>
      <c r="DY252" s="69">
        <v>0</v>
      </c>
    </row>
    <row r="253" spans="1:129" ht="14.25">
      <c r="A253" s="69">
        <v>30071</v>
      </c>
      <c r="B253" s="69">
        <v>0</v>
      </c>
      <c r="C253" s="69">
        <v>1</v>
      </c>
      <c r="D253" s="78" t="s">
        <v>962</v>
      </c>
      <c r="E253" s="78"/>
      <c r="F253" s="69">
        <v>0</v>
      </c>
      <c r="G253" s="69">
        <v>1</v>
      </c>
      <c r="H253" s="69" t="s">
        <v>507</v>
      </c>
      <c r="I253" s="69">
        <v>1300</v>
      </c>
      <c r="J253" s="69" t="s">
        <v>963</v>
      </c>
      <c r="K253" s="69">
        <v>1000</v>
      </c>
      <c r="M253" s="69">
        <v>557</v>
      </c>
      <c r="O253" s="69">
        <v>0</v>
      </c>
      <c r="P253" s="69">
        <v>2</v>
      </c>
      <c r="Q253" s="69">
        <v>0</v>
      </c>
      <c r="R253" s="69">
        <v>1</v>
      </c>
      <c r="S253" s="69">
        <v>0</v>
      </c>
      <c r="T253" s="69">
        <v>0</v>
      </c>
      <c r="U253" s="69">
        <v>0</v>
      </c>
      <c r="V253" s="69">
        <v>0</v>
      </c>
      <c r="W253" s="69">
        <v>0</v>
      </c>
      <c r="X253" s="69">
        <v>0</v>
      </c>
      <c r="Y253" s="69">
        <v>0</v>
      </c>
      <c r="Z253" s="69">
        <v>13000</v>
      </c>
      <c r="AA253" s="69">
        <v>2</v>
      </c>
      <c r="AB253" s="69">
        <v>31</v>
      </c>
      <c r="AC253" s="69">
        <v>0</v>
      </c>
      <c r="AD253" s="69">
        <v>0</v>
      </c>
      <c r="AE253" s="69">
        <v>0</v>
      </c>
      <c r="AF253" s="69">
        <v>10</v>
      </c>
      <c r="AG253" s="69">
        <v>0</v>
      </c>
      <c r="AH253" s="69">
        <v>10.5</v>
      </c>
      <c r="AI253" s="69">
        <v>558</v>
      </c>
      <c r="AJ253" s="69">
        <v>0</v>
      </c>
      <c r="AK253" s="69">
        <v>0</v>
      </c>
      <c r="AL253" s="69">
        <v>0</v>
      </c>
      <c r="AM253" s="69">
        <v>1</v>
      </c>
      <c r="AN253" s="69">
        <v>1</v>
      </c>
      <c r="AO253" s="69">
        <v>1</v>
      </c>
      <c r="AP253" s="69">
        <v>0.5</v>
      </c>
      <c r="AQ253" s="84">
        <v>15</v>
      </c>
      <c r="AR253" s="69">
        <v>5</v>
      </c>
      <c r="AS253" s="69">
        <v>0</v>
      </c>
      <c r="AT253" s="69">
        <v>0</v>
      </c>
      <c r="AU253" s="69">
        <v>0</v>
      </c>
      <c r="AV253" s="69">
        <v>0</v>
      </c>
      <c r="AW253" s="69">
        <v>0</v>
      </c>
      <c r="AX253" s="69">
        <v>0</v>
      </c>
      <c r="AY253" s="69">
        <v>0</v>
      </c>
      <c r="AZ253" s="69">
        <v>0</v>
      </c>
      <c r="BA253" s="69">
        <v>0</v>
      </c>
      <c r="BB253" s="69">
        <v>0</v>
      </c>
      <c r="BC253" s="69">
        <v>0</v>
      </c>
      <c r="BD253" s="69">
        <v>0</v>
      </c>
      <c r="BE253" s="69">
        <v>0</v>
      </c>
      <c r="BF253" s="69">
        <v>0</v>
      </c>
      <c r="BG253" s="69">
        <v>0</v>
      </c>
      <c r="BH253" s="69">
        <v>0</v>
      </c>
      <c r="BI253" s="69" t="s">
        <v>964</v>
      </c>
      <c r="BK253" s="69">
        <v>3</v>
      </c>
      <c r="BL253" s="69">
        <v>2</v>
      </c>
      <c r="BM253" s="69">
        <v>2</v>
      </c>
      <c r="BN253" s="69">
        <v>31</v>
      </c>
      <c r="BO253" s="89">
        <v>0</v>
      </c>
      <c r="BP253" s="69">
        <v>2</v>
      </c>
      <c r="BQ253" s="69">
        <v>10</v>
      </c>
      <c r="BR253" s="69">
        <v>203</v>
      </c>
      <c r="BS253" s="69">
        <v>1600</v>
      </c>
      <c r="BT253" s="69">
        <v>1</v>
      </c>
      <c r="BU253" s="69">
        <v>100</v>
      </c>
      <c r="BV253" s="69">
        <v>1000</v>
      </c>
      <c r="BW253" s="69">
        <v>559</v>
      </c>
      <c r="BY253" s="69">
        <v>0</v>
      </c>
      <c r="BZ253" s="69">
        <v>0</v>
      </c>
      <c r="CA253" s="69">
        <v>31</v>
      </c>
      <c r="CB253" s="89">
        <v>0</v>
      </c>
      <c r="CC253" s="69">
        <v>0</v>
      </c>
      <c r="CD253" s="69">
        <v>0</v>
      </c>
      <c r="CE253" s="69">
        <v>0</v>
      </c>
      <c r="CF253" s="69">
        <v>0</v>
      </c>
      <c r="CG253" s="69">
        <v>0</v>
      </c>
      <c r="CH253" s="69">
        <v>0</v>
      </c>
      <c r="CI253" s="69">
        <v>0</v>
      </c>
      <c r="CJ253" s="69">
        <v>0</v>
      </c>
      <c r="CL253" s="69">
        <v>0</v>
      </c>
      <c r="CM253" s="69">
        <v>0</v>
      </c>
      <c r="CN253" s="69">
        <v>0</v>
      </c>
      <c r="CO253" s="89">
        <v>0</v>
      </c>
      <c r="CP253" s="69">
        <v>0</v>
      </c>
      <c r="CQ253" s="69">
        <v>0</v>
      </c>
      <c r="CR253" s="69">
        <v>0</v>
      </c>
      <c r="CS253" s="69">
        <v>0</v>
      </c>
      <c r="CT253" s="69">
        <v>0</v>
      </c>
      <c r="CU253" s="69">
        <v>0</v>
      </c>
      <c r="CV253" s="69">
        <v>0</v>
      </c>
      <c r="CW253" s="69">
        <v>0</v>
      </c>
      <c r="CZ253" s="69">
        <v>0</v>
      </c>
      <c r="DA253" s="69">
        <v>0</v>
      </c>
      <c r="DB253" s="69">
        <v>0</v>
      </c>
      <c r="DC253" s="69">
        <v>0</v>
      </c>
      <c r="DD253" s="69">
        <v>0</v>
      </c>
      <c r="DE253" s="69">
        <v>0</v>
      </c>
      <c r="DF253" s="69">
        <v>0</v>
      </c>
      <c r="DG253" s="69">
        <v>1</v>
      </c>
      <c r="DI253" s="69" t="e">
        <f>INDEX(Sheet3!$E$78:$E$1130,MATCH(A253,Sheet3!$D$78:$D$1130,0))</f>
        <v>#N/A</v>
      </c>
      <c r="DJ253" s="69">
        <f t="shared" si="43"/>
        <v>0</v>
      </c>
      <c r="DK253" s="69" t="s">
        <v>965</v>
      </c>
      <c r="DL253" s="69"/>
      <c r="DM253" s="69" t="s">
        <v>239</v>
      </c>
      <c r="DN253" s="69" t="str">
        <f>"造成["&amp;INDEX(Sheet5!$L$2:$L$11,MATCH(BL253,Sheet5!$J$2:$J$11,0))&amp;":"&amp;BR253&amp;"*"&amp;BS253/1000&amp;"]"&amp;INDEX(Sheet5!$I$2:$I$4,MATCH(BR253,Sheet5!$H$2:$H$4,0))&amp;"的"&amp;INDEX(Sheet5!$K$2:$K$11,MATCH(BL253,Sheet5!$J$2:$J$11,0))</f>
        <v>造成[ui.cs_orange:203*1.6]的物理伤害。</v>
      </c>
      <c r="DO253" s="69"/>
      <c r="DP253" s="69"/>
      <c r="DQ253" s="69"/>
      <c r="DR253" s="69" t="e">
        <f t="shared" si="53"/>
        <v>#N/A</v>
      </c>
      <c r="DS253" s="90" t="e">
        <f>MATCH(A253,Sheet5!D:D,0)</f>
        <v>#N/A</v>
      </c>
      <c r="DT253" s="94" t="e">
        <f>MATCH(A253,Sheet5!F:F,0)</f>
        <v>#N/A</v>
      </c>
      <c r="DU253" s="69">
        <v>0</v>
      </c>
      <c r="DV253" s="69">
        <v>0</v>
      </c>
      <c r="DW253" s="69">
        <v>0</v>
      </c>
      <c r="DX253" s="69">
        <v>0</v>
      </c>
      <c r="DY253" s="69">
        <v>0</v>
      </c>
    </row>
    <row r="254" spans="1:129" ht="14.25">
      <c r="A254" s="69">
        <v>30101</v>
      </c>
      <c r="B254" s="69">
        <v>0</v>
      </c>
      <c r="C254" s="69">
        <v>1</v>
      </c>
      <c r="D254" s="78" t="s">
        <v>518</v>
      </c>
      <c r="E254" s="78" t="s">
        <v>519</v>
      </c>
      <c r="F254" s="69">
        <v>0</v>
      </c>
      <c r="G254" s="69">
        <v>1</v>
      </c>
      <c r="H254" s="69" t="s">
        <v>321</v>
      </c>
      <c r="I254" s="69">
        <v>1500</v>
      </c>
      <c r="J254" s="69">
        <v>533</v>
      </c>
      <c r="K254" s="69">
        <v>2000</v>
      </c>
      <c r="M254" s="69">
        <v>0</v>
      </c>
      <c r="N254" s="69" t="s">
        <v>518</v>
      </c>
      <c r="O254" s="69">
        <v>0</v>
      </c>
      <c r="P254" s="69">
        <v>6</v>
      </c>
      <c r="Q254" s="69">
        <v>0</v>
      </c>
      <c r="R254" s="69">
        <f t="shared" ref="R254" si="54">IF(S254&gt;0,2,1)</f>
        <v>1</v>
      </c>
      <c r="S254" s="69">
        <v>0</v>
      </c>
      <c r="T254" s="69">
        <v>0</v>
      </c>
      <c r="U254" s="69">
        <v>0</v>
      </c>
      <c r="V254" s="69">
        <v>0</v>
      </c>
      <c r="W254" s="69">
        <v>0</v>
      </c>
      <c r="X254" s="69">
        <v>0</v>
      </c>
      <c r="Y254" s="69">
        <v>0</v>
      </c>
      <c r="Z254" s="69">
        <v>15000</v>
      </c>
      <c r="AA254" s="69">
        <v>1</v>
      </c>
      <c r="AB254" s="69">
        <v>31</v>
      </c>
      <c r="AC254" s="69">
        <v>0</v>
      </c>
      <c r="AD254" s="69">
        <v>0</v>
      </c>
      <c r="AE254" s="69">
        <v>0</v>
      </c>
      <c r="AF254" s="69">
        <v>1</v>
      </c>
      <c r="AG254" s="69">
        <v>0</v>
      </c>
      <c r="AH254" s="69">
        <v>0</v>
      </c>
      <c r="AI254" s="69">
        <v>0</v>
      </c>
      <c r="AJ254" s="69">
        <v>0</v>
      </c>
      <c r="AK254" s="69">
        <v>0.5</v>
      </c>
      <c r="AL254" s="69">
        <v>-1</v>
      </c>
      <c r="AM254" s="69">
        <v>1</v>
      </c>
      <c r="AN254" s="69">
        <v>1</v>
      </c>
      <c r="AO254" s="69">
        <v>0</v>
      </c>
      <c r="AP254" s="69">
        <v>0</v>
      </c>
      <c r="AQ254" s="84">
        <v>0</v>
      </c>
      <c r="AR254" s="69">
        <v>0</v>
      </c>
      <c r="AS254" s="69">
        <v>0</v>
      </c>
      <c r="AT254" s="69">
        <v>0</v>
      </c>
      <c r="AU254" s="69">
        <v>0</v>
      </c>
      <c r="AV254" s="69">
        <v>0</v>
      </c>
      <c r="AW254" s="69">
        <v>0</v>
      </c>
      <c r="AX254" s="69">
        <v>0</v>
      </c>
      <c r="AY254" s="69">
        <v>0</v>
      </c>
      <c r="AZ254" s="69">
        <v>0</v>
      </c>
      <c r="BA254" s="69">
        <v>1</v>
      </c>
      <c r="BB254" s="69">
        <v>-1</v>
      </c>
      <c r="BC254" s="69">
        <v>0</v>
      </c>
      <c r="BD254" s="69">
        <v>0</v>
      </c>
      <c r="BE254" s="69">
        <v>0</v>
      </c>
      <c r="BF254" s="69">
        <v>0</v>
      </c>
      <c r="BG254" s="69">
        <v>0</v>
      </c>
      <c r="BH254" s="69">
        <v>0</v>
      </c>
      <c r="BK254" s="69">
        <v>3</v>
      </c>
      <c r="BL254" s="69">
        <v>11</v>
      </c>
      <c r="BM254" s="69">
        <v>1</v>
      </c>
      <c r="BN254" s="69">
        <v>31</v>
      </c>
      <c r="BO254" s="89">
        <v>0</v>
      </c>
      <c r="BP254" s="69">
        <v>1</v>
      </c>
      <c r="BQ254" s="69">
        <v>2</v>
      </c>
      <c r="BR254" s="69">
        <v>1</v>
      </c>
      <c r="BS254" s="69">
        <v>12067</v>
      </c>
      <c r="BT254" s="69">
        <v>0</v>
      </c>
      <c r="BU254" s="69">
        <v>0</v>
      </c>
      <c r="BV254" s="69">
        <v>1000</v>
      </c>
      <c r="BW254" s="69">
        <v>73</v>
      </c>
      <c r="BY254" s="69">
        <v>0</v>
      </c>
      <c r="BZ254" s="69">
        <v>0</v>
      </c>
      <c r="CA254" s="69">
        <v>31</v>
      </c>
      <c r="CB254" s="89">
        <v>0</v>
      </c>
      <c r="CC254" s="69">
        <v>0</v>
      </c>
      <c r="CD254" s="69">
        <v>0</v>
      </c>
      <c r="CE254" s="69">
        <v>0</v>
      </c>
      <c r="CF254" s="69">
        <v>0</v>
      </c>
      <c r="CG254" s="69">
        <v>0</v>
      </c>
      <c r="CH254" s="69">
        <v>0</v>
      </c>
      <c r="CI254" s="69">
        <v>0</v>
      </c>
      <c r="CJ254" s="69">
        <v>0</v>
      </c>
      <c r="CL254" s="69">
        <v>0</v>
      </c>
      <c r="CM254" s="69">
        <v>0</v>
      </c>
      <c r="CN254" s="69">
        <v>0</v>
      </c>
      <c r="CO254" s="89">
        <v>0</v>
      </c>
      <c r="CP254" s="69">
        <v>0</v>
      </c>
      <c r="CQ254" s="69">
        <v>0</v>
      </c>
      <c r="CR254" s="69">
        <v>0</v>
      </c>
      <c r="CS254" s="69">
        <v>0</v>
      </c>
      <c r="CT254" s="69">
        <v>0</v>
      </c>
      <c r="CU254" s="69">
        <v>0</v>
      </c>
      <c r="CV254" s="69">
        <v>0</v>
      </c>
      <c r="CW254" s="69">
        <v>0</v>
      </c>
      <c r="CZ254" s="69">
        <v>0</v>
      </c>
      <c r="DA254" s="69">
        <v>0</v>
      </c>
      <c r="DB254" s="69">
        <v>0</v>
      </c>
      <c r="DC254" s="69">
        <v>0</v>
      </c>
      <c r="DD254" s="69">
        <v>0</v>
      </c>
      <c r="DE254" s="69">
        <v>0</v>
      </c>
      <c r="DF254" s="69">
        <v>0</v>
      </c>
      <c r="DG254" s="69">
        <v>1</v>
      </c>
      <c r="DI254" s="69" t="e">
        <f>INDEX(Sheet3!$E$78:$E$1130,MATCH(A254,Sheet3!$D$78:$D$1130,0))</f>
        <v>#N/A</v>
      </c>
      <c r="DJ254" s="69">
        <f t="shared" si="43"/>
        <v>0</v>
      </c>
      <c r="DK254" s="69" t="s">
        <v>521</v>
      </c>
      <c r="DL254" s="69"/>
      <c r="DM254" s="69" t="s">
        <v>522</v>
      </c>
      <c r="DN254" s="69" t="e">
        <f>"造成["&amp;INDEX(Sheet5!$L$2:$L$11,MATCH(BL254,Sheet5!$J$2:$J$11,0))&amp;":"&amp;BR254&amp;"*"&amp;BS254/1000&amp;"]"&amp;INDEX(Sheet5!$I$2:$I$4,MATCH(BR254,Sheet5!$H$2:$H$4,0))&amp;"的"&amp;INDEX(Sheet5!$K$2:$K$11,MATCH(BL254,Sheet5!$J$2:$J$11,0))</f>
        <v>#N/A</v>
      </c>
      <c r="DO254" s="69"/>
      <c r="DP254" s="69"/>
      <c r="DQ254" s="69"/>
      <c r="DR254" s="69" t="e">
        <f t="shared" si="53"/>
        <v>#N/A</v>
      </c>
      <c r="DS254" s="90" t="e">
        <f>MATCH(A254,Sheet5!D:D,0)</f>
        <v>#N/A</v>
      </c>
      <c r="DT254" s="94" t="e">
        <f>MATCH(A254,Sheet5!F:F,0)</f>
        <v>#N/A</v>
      </c>
      <c r="DU254" s="69">
        <v>0</v>
      </c>
      <c r="DV254" s="69">
        <v>0</v>
      </c>
      <c r="DW254" s="69">
        <v>0</v>
      </c>
      <c r="DX254" s="69">
        <v>0</v>
      </c>
      <c r="DY254" s="69">
        <v>0</v>
      </c>
    </row>
    <row r="255" spans="1:129" ht="14.25">
      <c r="A255" s="69">
        <v>30102</v>
      </c>
      <c r="B255" s="69">
        <v>0</v>
      </c>
      <c r="C255" s="69">
        <v>1</v>
      </c>
      <c r="D255" s="78" t="s">
        <v>966</v>
      </c>
      <c r="E255" s="78"/>
      <c r="F255" s="69">
        <v>0</v>
      </c>
      <c r="G255" s="69">
        <v>1</v>
      </c>
      <c r="H255" s="69" t="s">
        <v>703</v>
      </c>
      <c r="I255" s="69">
        <v>0</v>
      </c>
      <c r="J255" s="69">
        <v>0</v>
      </c>
      <c r="K255" s="69">
        <v>2000</v>
      </c>
      <c r="M255" s="69">
        <v>0</v>
      </c>
      <c r="N255" s="69" t="s">
        <v>826</v>
      </c>
      <c r="O255" s="69">
        <v>0</v>
      </c>
      <c r="P255" s="69">
        <v>1</v>
      </c>
      <c r="Q255" s="69">
        <v>0</v>
      </c>
      <c r="R255" s="69">
        <f t="shared" ref="R255:R285" si="55">IF(S255&gt;0,2,1)</f>
        <v>1</v>
      </c>
      <c r="S255" s="69">
        <v>0</v>
      </c>
      <c r="T255" s="69">
        <v>0</v>
      </c>
      <c r="U255" s="69">
        <v>0</v>
      </c>
      <c r="V255" s="69">
        <v>0</v>
      </c>
      <c r="W255" s="69">
        <v>0</v>
      </c>
      <c r="X255" s="69">
        <v>5</v>
      </c>
      <c r="Y255" s="69">
        <v>5</v>
      </c>
      <c r="Z255" s="69">
        <v>10000</v>
      </c>
      <c r="AA255" s="69">
        <v>2</v>
      </c>
      <c r="AB255" s="69">
        <v>31</v>
      </c>
      <c r="AC255" s="69">
        <v>0</v>
      </c>
      <c r="AD255" s="69">
        <v>0</v>
      </c>
      <c r="AE255" s="69">
        <v>0</v>
      </c>
      <c r="AF255" s="69">
        <v>1</v>
      </c>
      <c r="AG255" s="69">
        <v>0</v>
      </c>
      <c r="AH255" s="69">
        <v>3</v>
      </c>
      <c r="AI255" s="69">
        <v>0</v>
      </c>
      <c r="AJ255" s="69">
        <v>0</v>
      </c>
      <c r="AK255" s="69">
        <v>0</v>
      </c>
      <c r="AL255" s="69">
        <v>0</v>
      </c>
      <c r="AM255" s="69">
        <v>1</v>
      </c>
      <c r="AN255" s="69">
        <v>1</v>
      </c>
      <c r="AO255" s="69">
        <v>0</v>
      </c>
      <c r="AP255" s="69">
        <v>0</v>
      </c>
      <c r="AQ255" s="84">
        <v>0</v>
      </c>
      <c r="AR255" s="69">
        <v>0</v>
      </c>
      <c r="AS255" s="69">
        <v>0</v>
      </c>
      <c r="AT255" s="69">
        <v>0</v>
      </c>
      <c r="AU255" s="69">
        <v>0</v>
      </c>
      <c r="AV255" s="69">
        <v>0</v>
      </c>
      <c r="AW255" s="69">
        <v>0</v>
      </c>
      <c r="AX255" s="69">
        <v>0</v>
      </c>
      <c r="AY255" s="69">
        <v>0</v>
      </c>
      <c r="AZ255" s="69">
        <v>0</v>
      </c>
      <c r="BA255" s="69">
        <v>0</v>
      </c>
      <c r="BB255" s="69">
        <v>0</v>
      </c>
      <c r="BC255" s="69">
        <v>0</v>
      </c>
      <c r="BD255" s="69">
        <v>0</v>
      </c>
      <c r="BE255" s="69">
        <v>0</v>
      </c>
      <c r="BF255" s="69">
        <v>0</v>
      </c>
      <c r="BG255" s="69">
        <v>0</v>
      </c>
      <c r="BH255" s="69">
        <v>0</v>
      </c>
      <c r="BK255" s="69">
        <v>3</v>
      </c>
      <c r="BL255" s="69">
        <v>2</v>
      </c>
      <c r="BM255" s="69">
        <v>2</v>
      </c>
      <c r="BN255" s="69">
        <v>31</v>
      </c>
      <c r="BO255" s="89">
        <v>0</v>
      </c>
      <c r="BP255" s="69">
        <v>1</v>
      </c>
      <c r="BQ255" s="69">
        <v>1</v>
      </c>
      <c r="BR255" s="69">
        <v>203</v>
      </c>
      <c r="BS255" s="69">
        <v>1600</v>
      </c>
      <c r="BT255" s="69">
        <v>0</v>
      </c>
      <c r="BU255" s="69">
        <v>0</v>
      </c>
      <c r="BV255" s="69">
        <v>1000</v>
      </c>
      <c r="BW255" s="69">
        <v>18</v>
      </c>
      <c r="BY255" s="69">
        <v>10</v>
      </c>
      <c r="BZ255" s="69">
        <v>2</v>
      </c>
      <c r="CA255" s="69">
        <v>31</v>
      </c>
      <c r="CB255" s="89">
        <v>0</v>
      </c>
      <c r="CC255" s="69">
        <v>1</v>
      </c>
      <c r="CD255" s="69">
        <v>1</v>
      </c>
      <c r="CE255" s="69">
        <v>1</v>
      </c>
      <c r="CF255" s="69">
        <v>11019</v>
      </c>
      <c r="CG255" s="69">
        <v>0</v>
      </c>
      <c r="CH255" s="69">
        <v>0</v>
      </c>
      <c r="CI255" s="69">
        <v>1000</v>
      </c>
      <c r="CJ255" s="69">
        <v>0</v>
      </c>
      <c r="CL255" s="69">
        <v>0</v>
      </c>
      <c r="CM255" s="69">
        <v>0</v>
      </c>
      <c r="CN255" s="69">
        <v>0</v>
      </c>
      <c r="CO255" s="89">
        <v>0</v>
      </c>
      <c r="CP255" s="69">
        <v>0</v>
      </c>
      <c r="CQ255" s="69">
        <v>0</v>
      </c>
      <c r="CR255" s="69">
        <v>0</v>
      </c>
      <c r="CS255" s="69">
        <v>0</v>
      </c>
      <c r="CT255" s="69">
        <v>0</v>
      </c>
      <c r="CU255" s="69">
        <v>0</v>
      </c>
      <c r="CV255" s="69">
        <v>0</v>
      </c>
      <c r="CW255" s="69">
        <v>0</v>
      </c>
      <c r="CZ255" s="69">
        <v>0</v>
      </c>
      <c r="DA255" s="69">
        <v>0</v>
      </c>
      <c r="DB255" s="69">
        <v>0</v>
      </c>
      <c r="DC255" s="69">
        <v>0</v>
      </c>
      <c r="DD255" s="69">
        <v>0</v>
      </c>
      <c r="DE255" s="69">
        <v>0</v>
      </c>
      <c r="DF255" s="69">
        <v>0</v>
      </c>
      <c r="DG255" s="69">
        <v>1</v>
      </c>
      <c r="DI255" s="69" t="e">
        <f>INDEX(Sheet3!$E$78:$E$1130,MATCH(A255,Sheet3!$D$78:$D$1130,0))</f>
        <v>#N/A</v>
      </c>
      <c r="DJ255" s="69">
        <f t="shared" si="43"/>
        <v>0</v>
      </c>
      <c r="DK255" s="69" t="s">
        <v>967</v>
      </c>
      <c r="DL255" s="69"/>
      <c r="DM255" s="69" t="s">
        <v>239</v>
      </c>
      <c r="DN255" s="69" t="str">
        <f>"造成["&amp;INDEX(Sheet5!$L$2:$L$11,MATCH(BL255,Sheet5!$J$2:$J$11,0))&amp;":"&amp;BR255&amp;"*"&amp;BS255/1000&amp;"]"&amp;INDEX(Sheet5!$I$2:$I$4,MATCH(BR255,Sheet5!$H$2:$H$4,0))&amp;"的"&amp;INDEX(Sheet5!$K$2:$K$11,MATCH(BL255,Sheet5!$J$2:$J$11,0))</f>
        <v>造成[ui.cs_orange:203*1.6]的物理伤害。</v>
      </c>
      <c r="DO255" s="69"/>
      <c r="DP255" s="69"/>
      <c r="DQ255" s="69"/>
      <c r="DR255" s="69" t="e">
        <f t="shared" si="53"/>
        <v>#N/A</v>
      </c>
      <c r="DS255" s="90" t="e">
        <f>MATCH(A255,Sheet5!D:D,0)</f>
        <v>#N/A</v>
      </c>
      <c r="DT255" s="94" t="e">
        <f>MATCH(A255,Sheet5!F:F,0)</f>
        <v>#N/A</v>
      </c>
      <c r="DU255" s="69">
        <v>0</v>
      </c>
      <c r="DV255" s="69">
        <v>0</v>
      </c>
      <c r="DW255" s="69">
        <v>0</v>
      </c>
      <c r="DX255" s="69">
        <v>0</v>
      </c>
      <c r="DY255" s="69">
        <v>0</v>
      </c>
    </row>
    <row r="256" spans="1:129" ht="14.25">
      <c r="A256" s="69">
        <v>30103</v>
      </c>
      <c r="B256" s="69">
        <v>0</v>
      </c>
      <c r="C256" s="69">
        <v>1</v>
      </c>
      <c r="D256" s="78" t="s">
        <v>968</v>
      </c>
      <c r="E256" s="78"/>
      <c r="F256" s="69">
        <v>0</v>
      </c>
      <c r="G256" s="69">
        <v>1</v>
      </c>
      <c r="H256" s="69" t="s">
        <v>321</v>
      </c>
      <c r="I256" s="69">
        <v>0</v>
      </c>
      <c r="J256" s="69">
        <v>0</v>
      </c>
      <c r="K256" s="69">
        <v>3000</v>
      </c>
      <c r="M256" s="69">
        <v>0</v>
      </c>
      <c r="O256" s="69">
        <v>0</v>
      </c>
      <c r="P256" s="69">
        <v>1</v>
      </c>
      <c r="Q256" s="69">
        <v>0</v>
      </c>
      <c r="R256" s="69">
        <f t="shared" si="55"/>
        <v>1</v>
      </c>
      <c r="S256" s="69">
        <v>0</v>
      </c>
      <c r="T256" s="69">
        <v>0</v>
      </c>
      <c r="U256" s="69">
        <v>0</v>
      </c>
      <c r="V256" s="69">
        <v>0</v>
      </c>
      <c r="W256" s="69">
        <v>0</v>
      </c>
      <c r="X256" s="69">
        <v>5</v>
      </c>
      <c r="Y256" s="69">
        <v>5</v>
      </c>
      <c r="Z256" s="69">
        <v>5000</v>
      </c>
      <c r="AA256" s="69">
        <v>2</v>
      </c>
      <c r="AB256" s="69">
        <v>31</v>
      </c>
      <c r="AC256" s="69">
        <v>0</v>
      </c>
      <c r="AD256" s="69">
        <v>0</v>
      </c>
      <c r="AE256" s="69">
        <v>0</v>
      </c>
      <c r="AF256" s="69">
        <v>1</v>
      </c>
      <c r="AG256" s="69">
        <v>0</v>
      </c>
      <c r="AH256" s="69">
        <v>10.5</v>
      </c>
      <c r="AI256" s="69">
        <v>111</v>
      </c>
      <c r="AJ256" s="69">
        <v>3</v>
      </c>
      <c r="AK256" s="69">
        <v>0</v>
      </c>
      <c r="AL256" s="69">
        <v>0</v>
      </c>
      <c r="AM256" s="69">
        <v>1</v>
      </c>
      <c r="AN256" s="69">
        <v>1</v>
      </c>
      <c r="AO256" s="69">
        <v>0</v>
      </c>
      <c r="AP256" s="69">
        <v>0</v>
      </c>
      <c r="AQ256" s="84">
        <v>0</v>
      </c>
      <c r="AR256" s="69">
        <v>0</v>
      </c>
      <c r="AS256" s="69">
        <v>0</v>
      </c>
      <c r="AT256" s="69">
        <v>0</v>
      </c>
      <c r="AU256" s="69">
        <v>0</v>
      </c>
      <c r="AV256" s="69">
        <v>0</v>
      </c>
      <c r="AW256" s="69">
        <v>0</v>
      </c>
      <c r="AX256" s="69">
        <v>0</v>
      </c>
      <c r="AY256" s="69">
        <v>0</v>
      </c>
      <c r="AZ256" s="69">
        <v>0</v>
      </c>
      <c r="BA256" s="69">
        <v>1</v>
      </c>
      <c r="BB256" s="69">
        <v>-1</v>
      </c>
      <c r="BC256" s="69">
        <v>0</v>
      </c>
      <c r="BD256" s="69">
        <v>0</v>
      </c>
      <c r="BE256" s="69">
        <v>0</v>
      </c>
      <c r="BF256" s="69">
        <v>0</v>
      </c>
      <c r="BG256" s="69">
        <v>0</v>
      </c>
      <c r="BH256" s="69">
        <v>0</v>
      </c>
      <c r="BK256" s="69">
        <v>3</v>
      </c>
      <c r="BL256" s="69">
        <v>2</v>
      </c>
      <c r="BM256" s="69">
        <v>2</v>
      </c>
      <c r="BN256" s="69">
        <v>31</v>
      </c>
      <c r="BO256" s="89">
        <v>0</v>
      </c>
      <c r="BP256" s="69">
        <v>1</v>
      </c>
      <c r="BQ256" s="69">
        <v>1</v>
      </c>
      <c r="BR256" s="69">
        <v>203</v>
      </c>
      <c r="BS256" s="69">
        <v>1000</v>
      </c>
      <c r="BT256" s="69">
        <v>0</v>
      </c>
      <c r="BU256" s="69">
        <v>0</v>
      </c>
      <c r="BV256" s="69">
        <v>1000</v>
      </c>
      <c r="BW256" s="69">
        <v>51</v>
      </c>
      <c r="BY256" s="69">
        <v>0</v>
      </c>
      <c r="BZ256" s="69">
        <v>0</v>
      </c>
      <c r="CA256" s="69">
        <v>31</v>
      </c>
      <c r="CB256" s="89">
        <v>0</v>
      </c>
      <c r="CC256" s="69">
        <v>0</v>
      </c>
      <c r="CD256" s="69">
        <v>0</v>
      </c>
      <c r="CE256" s="69">
        <v>0</v>
      </c>
      <c r="CF256" s="69">
        <v>0</v>
      </c>
      <c r="CG256" s="69">
        <v>0</v>
      </c>
      <c r="CH256" s="69">
        <v>0</v>
      </c>
      <c r="CI256" s="69">
        <v>0</v>
      </c>
      <c r="CJ256" s="69">
        <v>0</v>
      </c>
      <c r="CL256" s="69">
        <v>0</v>
      </c>
      <c r="CM256" s="69">
        <v>0</v>
      </c>
      <c r="CN256" s="69">
        <v>0</v>
      </c>
      <c r="CO256" s="89">
        <v>0</v>
      </c>
      <c r="CP256" s="69">
        <v>0</v>
      </c>
      <c r="CQ256" s="69">
        <v>0</v>
      </c>
      <c r="CR256" s="69">
        <v>0</v>
      </c>
      <c r="CS256" s="69">
        <v>0</v>
      </c>
      <c r="CT256" s="69">
        <v>0</v>
      </c>
      <c r="CU256" s="69">
        <v>0</v>
      </c>
      <c r="CV256" s="69">
        <v>0</v>
      </c>
      <c r="CW256" s="69">
        <v>0</v>
      </c>
      <c r="CZ256" s="69">
        <v>0</v>
      </c>
      <c r="DA256" s="69">
        <v>0</v>
      </c>
      <c r="DB256" s="69">
        <v>0</v>
      </c>
      <c r="DC256" s="69">
        <v>0</v>
      </c>
      <c r="DD256" s="69">
        <v>0</v>
      </c>
      <c r="DE256" s="69">
        <v>0</v>
      </c>
      <c r="DF256" s="69">
        <v>0</v>
      </c>
      <c r="DG256" s="69">
        <v>1</v>
      </c>
      <c r="DI256" s="69" t="e">
        <f>INDEX(Sheet3!$E$78:$E$1130,MATCH(A256,Sheet3!$D$78:$D$1130,0))</f>
        <v>#N/A</v>
      </c>
      <c r="DJ256" s="69">
        <f t="shared" si="43"/>
        <v>0</v>
      </c>
      <c r="DK256" s="69" t="s">
        <v>969</v>
      </c>
      <c r="DL256" s="69"/>
      <c r="DM256" s="69" t="s">
        <v>239</v>
      </c>
      <c r="DN256" s="69" t="str">
        <f>"造成["&amp;INDEX(Sheet5!$L$2:$L$11,MATCH(BL256,Sheet5!$J$2:$J$11,0))&amp;":"&amp;BR256&amp;"*"&amp;BS256/1000&amp;"]"&amp;INDEX(Sheet5!$I$2:$I$4,MATCH(BR256,Sheet5!$H$2:$H$4,0))&amp;"的"&amp;INDEX(Sheet5!$K$2:$K$11,MATCH(BL256,Sheet5!$J$2:$J$11,0))</f>
        <v>造成[ui.cs_orange:203*1]的物理伤害。</v>
      </c>
      <c r="DO256" s="69"/>
      <c r="DP256" s="69"/>
      <c r="DQ256" s="69"/>
      <c r="DR256" s="69" t="e">
        <f t="shared" si="53"/>
        <v>#N/A</v>
      </c>
      <c r="DS256" s="90" t="e">
        <f>MATCH(A256,Sheet5!D:D,0)</f>
        <v>#N/A</v>
      </c>
      <c r="DT256" s="94" t="e">
        <f>MATCH(A256,Sheet5!F:F,0)</f>
        <v>#N/A</v>
      </c>
      <c r="DU256" s="69">
        <v>0</v>
      </c>
      <c r="DV256" s="69">
        <v>0</v>
      </c>
      <c r="DW256" s="69">
        <v>0</v>
      </c>
      <c r="DX256" s="69">
        <v>0</v>
      </c>
      <c r="DY256" s="69">
        <v>0</v>
      </c>
    </row>
    <row r="257" spans="1:129" ht="14.25">
      <c r="A257" s="69">
        <v>30104</v>
      </c>
      <c r="B257" s="69">
        <v>0</v>
      </c>
      <c r="C257" s="69">
        <v>1</v>
      </c>
      <c r="D257" s="78" t="s">
        <v>970</v>
      </c>
      <c r="E257" s="78"/>
      <c r="F257" s="69">
        <v>0</v>
      </c>
      <c r="G257" s="69">
        <v>1</v>
      </c>
      <c r="H257" s="69" t="s">
        <v>321</v>
      </c>
      <c r="I257" s="69">
        <v>0</v>
      </c>
      <c r="J257" s="69">
        <v>833</v>
      </c>
      <c r="K257" s="69">
        <v>2000</v>
      </c>
      <c r="M257" s="69">
        <v>128</v>
      </c>
      <c r="N257" s="69" t="s">
        <v>971</v>
      </c>
      <c r="O257" s="69">
        <v>0</v>
      </c>
      <c r="P257" s="69">
        <v>1</v>
      </c>
      <c r="Q257" s="69">
        <v>0</v>
      </c>
      <c r="R257" s="69">
        <f t="shared" si="55"/>
        <v>1</v>
      </c>
      <c r="S257" s="69">
        <v>0</v>
      </c>
      <c r="T257" s="69">
        <v>0</v>
      </c>
      <c r="U257" s="69">
        <v>0</v>
      </c>
      <c r="V257" s="69">
        <v>0</v>
      </c>
      <c r="W257" s="69">
        <v>0</v>
      </c>
      <c r="X257" s="69">
        <v>10</v>
      </c>
      <c r="Y257" s="69">
        <v>10</v>
      </c>
      <c r="Z257" s="69">
        <v>3000</v>
      </c>
      <c r="AA257" s="69">
        <v>2</v>
      </c>
      <c r="AB257" s="69">
        <v>31</v>
      </c>
      <c r="AC257" s="69">
        <v>0</v>
      </c>
      <c r="AD257" s="69">
        <v>0</v>
      </c>
      <c r="AE257" s="69">
        <v>0</v>
      </c>
      <c r="AF257" s="69">
        <v>1</v>
      </c>
      <c r="AG257" s="69">
        <v>0</v>
      </c>
      <c r="AH257" s="69">
        <v>10.5</v>
      </c>
      <c r="AI257" s="69">
        <v>129</v>
      </c>
      <c r="AJ257" s="69">
        <v>0</v>
      </c>
      <c r="AK257" s="69">
        <v>0</v>
      </c>
      <c r="AL257" s="69">
        <v>0</v>
      </c>
      <c r="AM257" s="69">
        <v>1</v>
      </c>
      <c r="AN257" s="69">
        <v>1</v>
      </c>
      <c r="AO257" s="69">
        <v>1</v>
      </c>
      <c r="AP257" s="69">
        <v>0.5</v>
      </c>
      <c r="AQ257" s="84">
        <v>15</v>
      </c>
      <c r="AR257" s="69">
        <v>5</v>
      </c>
      <c r="AS257" s="69">
        <v>0</v>
      </c>
      <c r="AT257" s="69">
        <v>0</v>
      </c>
      <c r="AU257" s="69">
        <v>0</v>
      </c>
      <c r="AV257" s="69">
        <v>0</v>
      </c>
      <c r="AW257" s="69">
        <v>0</v>
      </c>
      <c r="AX257" s="69">
        <v>0</v>
      </c>
      <c r="AY257" s="69">
        <v>0</v>
      </c>
      <c r="AZ257" s="69">
        <v>0</v>
      </c>
      <c r="BA257" s="69">
        <v>0</v>
      </c>
      <c r="BB257" s="69">
        <v>0</v>
      </c>
      <c r="BC257" s="69">
        <v>0</v>
      </c>
      <c r="BD257" s="69">
        <v>0</v>
      </c>
      <c r="BE257" s="69">
        <v>0</v>
      </c>
      <c r="BF257" s="69">
        <v>0</v>
      </c>
      <c r="BG257" s="69">
        <v>0</v>
      </c>
      <c r="BH257" s="69">
        <v>0</v>
      </c>
      <c r="BI257" s="69" t="s">
        <v>972</v>
      </c>
      <c r="BK257" s="69">
        <v>3</v>
      </c>
      <c r="BL257" s="69">
        <v>9</v>
      </c>
      <c r="BM257" s="69">
        <v>2</v>
      </c>
      <c r="BN257" s="69">
        <v>31</v>
      </c>
      <c r="BO257" s="89">
        <v>0</v>
      </c>
      <c r="BP257" s="69">
        <v>1</v>
      </c>
      <c r="BQ257" s="69">
        <v>1</v>
      </c>
      <c r="BR257" s="69">
        <v>204</v>
      </c>
      <c r="BS257" s="69">
        <v>1000</v>
      </c>
      <c r="BT257" s="69">
        <v>0</v>
      </c>
      <c r="BU257" s="69">
        <v>0</v>
      </c>
      <c r="BV257" s="69">
        <v>1000</v>
      </c>
      <c r="BW257" s="69">
        <v>130</v>
      </c>
      <c r="BX257" s="69" t="s">
        <v>973</v>
      </c>
      <c r="BY257" s="69">
        <v>10</v>
      </c>
      <c r="BZ257" s="69">
        <v>2</v>
      </c>
      <c r="CA257" s="69">
        <v>31</v>
      </c>
      <c r="CB257" s="89">
        <v>0</v>
      </c>
      <c r="CC257" s="69">
        <v>1</v>
      </c>
      <c r="CD257" s="69">
        <v>1</v>
      </c>
      <c r="CE257" s="69">
        <v>1</v>
      </c>
      <c r="CF257" s="69">
        <v>11018</v>
      </c>
      <c r="CG257" s="69">
        <v>0</v>
      </c>
      <c r="CH257" s="69">
        <v>0</v>
      </c>
      <c r="CI257" s="69">
        <v>1000</v>
      </c>
      <c r="CJ257" s="69">
        <v>0</v>
      </c>
      <c r="CL257" s="69">
        <v>0</v>
      </c>
      <c r="CM257" s="69">
        <v>0</v>
      </c>
      <c r="CN257" s="69">
        <v>0</v>
      </c>
      <c r="CO257" s="89">
        <v>0</v>
      </c>
      <c r="CP257" s="69">
        <v>0</v>
      </c>
      <c r="CQ257" s="69">
        <v>0</v>
      </c>
      <c r="CR257" s="69">
        <v>0</v>
      </c>
      <c r="CS257" s="69">
        <v>0</v>
      </c>
      <c r="CT257" s="69">
        <v>0</v>
      </c>
      <c r="CU257" s="69">
        <v>0</v>
      </c>
      <c r="CV257" s="69">
        <v>0</v>
      </c>
      <c r="CW257" s="69">
        <v>0</v>
      </c>
      <c r="CZ257" s="69">
        <v>0</v>
      </c>
      <c r="DA257" s="69">
        <v>0</v>
      </c>
      <c r="DB257" s="69">
        <v>0</v>
      </c>
      <c r="DC257" s="69">
        <v>0</v>
      </c>
      <c r="DD257" s="69">
        <v>0</v>
      </c>
      <c r="DE257" s="69">
        <v>0</v>
      </c>
      <c r="DF257" s="69">
        <v>0</v>
      </c>
      <c r="DG257" s="69">
        <v>1</v>
      </c>
      <c r="DI257" s="69" t="e">
        <f>INDEX(Sheet3!$E$78:$E$1130,MATCH(A257,Sheet3!$D$78:$D$1130,0))</f>
        <v>#N/A</v>
      </c>
      <c r="DJ257" s="69">
        <f t="shared" si="43"/>
        <v>0</v>
      </c>
      <c r="DK257" s="69" t="s">
        <v>974</v>
      </c>
      <c r="DL257" s="69"/>
      <c r="DM257" s="69" t="s">
        <v>239</v>
      </c>
      <c r="DN257" s="69" t="str">
        <f>"造成["&amp;INDEX(Sheet5!$L$2:$L$11,MATCH(BL257,Sheet5!$J$2:$J$11,0))&amp;":"&amp;BR257&amp;"*"&amp;BS257/1000&amp;"]"&amp;INDEX(Sheet5!$I$2:$I$4,MATCH(BR257,Sheet5!$H$2:$H$4,0))&amp;"的"&amp;INDEX(Sheet5!$K$2:$K$11,MATCH(BL257,Sheet5!$J$2:$J$11,0))</f>
        <v>造成[ui.cs_blue:204*1]的暗系伤害。</v>
      </c>
      <c r="DO257" s="69"/>
      <c r="DP257" s="69"/>
      <c r="DQ257" s="69"/>
      <c r="DR257" s="69" t="e">
        <f t="shared" si="53"/>
        <v>#N/A</v>
      </c>
      <c r="DS257" s="90" t="e">
        <f>MATCH(A257,Sheet5!D:D,0)</f>
        <v>#N/A</v>
      </c>
      <c r="DT257" s="94" t="e">
        <f>MATCH(A257,Sheet5!F:F,0)</f>
        <v>#N/A</v>
      </c>
      <c r="DU257" s="69">
        <v>0</v>
      </c>
      <c r="DV257" s="69">
        <v>0</v>
      </c>
      <c r="DW257" s="69">
        <v>0</v>
      </c>
      <c r="DX257" s="69">
        <v>0</v>
      </c>
      <c r="DY257" s="69">
        <v>0</v>
      </c>
    </row>
    <row r="258" spans="1:129" ht="14.25">
      <c r="A258" s="69">
        <v>30105</v>
      </c>
      <c r="B258" s="69">
        <v>0</v>
      </c>
      <c r="C258" s="69">
        <v>1</v>
      </c>
      <c r="D258" s="78" t="s">
        <v>975</v>
      </c>
      <c r="E258" s="78"/>
      <c r="F258" s="69">
        <v>0</v>
      </c>
      <c r="G258" s="69">
        <v>1</v>
      </c>
      <c r="H258" s="69" t="s">
        <v>321</v>
      </c>
      <c r="I258" s="69">
        <v>500</v>
      </c>
      <c r="J258" s="69">
        <v>966</v>
      </c>
      <c r="K258" s="69">
        <v>1000</v>
      </c>
      <c r="M258" s="69">
        <v>0</v>
      </c>
      <c r="N258" s="69" t="s">
        <v>268</v>
      </c>
      <c r="O258" s="69">
        <v>0</v>
      </c>
      <c r="P258" s="69">
        <v>2</v>
      </c>
      <c r="Q258" s="69">
        <v>0</v>
      </c>
      <c r="R258" s="69">
        <f t="shared" si="55"/>
        <v>1</v>
      </c>
      <c r="S258" s="69">
        <v>0</v>
      </c>
      <c r="T258" s="69">
        <v>0</v>
      </c>
      <c r="U258" s="69">
        <v>0</v>
      </c>
      <c r="V258" s="69">
        <v>0</v>
      </c>
      <c r="W258" s="69">
        <v>0</v>
      </c>
      <c r="X258" s="69">
        <v>0</v>
      </c>
      <c r="Y258" s="69">
        <v>0</v>
      </c>
      <c r="Z258" s="69">
        <v>3000</v>
      </c>
      <c r="AA258" s="69">
        <v>2</v>
      </c>
      <c r="AB258" s="69">
        <v>31</v>
      </c>
      <c r="AC258" s="69">
        <v>0</v>
      </c>
      <c r="AD258" s="69">
        <v>0</v>
      </c>
      <c r="AE258" s="69">
        <v>0</v>
      </c>
      <c r="AF258" s="69">
        <v>10</v>
      </c>
      <c r="AG258" s="69">
        <v>0</v>
      </c>
      <c r="AH258" s="69">
        <v>10.5</v>
      </c>
      <c r="AI258" s="69">
        <v>12</v>
      </c>
      <c r="AJ258" s="69">
        <v>0</v>
      </c>
      <c r="AK258" s="69">
        <v>0</v>
      </c>
      <c r="AL258" s="69">
        <v>0</v>
      </c>
      <c r="AM258" s="69">
        <v>1</v>
      </c>
      <c r="AN258" s="69">
        <v>1</v>
      </c>
      <c r="AO258" s="69">
        <v>1</v>
      </c>
      <c r="AP258" s="69">
        <v>0.5</v>
      </c>
      <c r="AQ258" s="84">
        <v>10</v>
      </c>
      <c r="AR258" s="69">
        <v>5</v>
      </c>
      <c r="AS258" s="69">
        <v>0</v>
      </c>
      <c r="AT258" s="69">
        <v>0</v>
      </c>
      <c r="AU258" s="69">
        <v>0</v>
      </c>
      <c r="AV258" s="69">
        <v>0</v>
      </c>
      <c r="AW258" s="69">
        <v>0</v>
      </c>
      <c r="AX258" s="69">
        <v>0</v>
      </c>
      <c r="AY258" s="69">
        <v>0</v>
      </c>
      <c r="AZ258" s="69">
        <v>0</v>
      </c>
      <c r="BA258" s="69">
        <v>0</v>
      </c>
      <c r="BB258" s="69">
        <v>0</v>
      </c>
      <c r="BC258" s="69">
        <v>0</v>
      </c>
      <c r="BD258" s="69">
        <v>0</v>
      </c>
      <c r="BE258" s="69">
        <v>0</v>
      </c>
      <c r="BF258" s="69">
        <v>0</v>
      </c>
      <c r="BG258" s="69">
        <v>0</v>
      </c>
      <c r="BH258" s="69">
        <v>0</v>
      </c>
      <c r="BK258" s="69">
        <v>3</v>
      </c>
      <c r="BL258" s="69">
        <v>3</v>
      </c>
      <c r="BM258" s="69">
        <v>2</v>
      </c>
      <c r="BN258" s="69">
        <v>31</v>
      </c>
      <c r="BO258" s="89">
        <v>0</v>
      </c>
      <c r="BP258" s="69">
        <v>1</v>
      </c>
      <c r="BQ258" s="69">
        <v>1</v>
      </c>
      <c r="BR258" s="69">
        <v>204</v>
      </c>
      <c r="BS258" s="69">
        <v>1000</v>
      </c>
      <c r="BT258" s="69">
        <v>0</v>
      </c>
      <c r="BU258" s="69">
        <v>0</v>
      </c>
      <c r="BV258" s="69">
        <v>1000</v>
      </c>
      <c r="BW258" s="69">
        <v>19</v>
      </c>
      <c r="BX258" s="69" t="s">
        <v>269</v>
      </c>
      <c r="BY258" s="69">
        <v>0</v>
      </c>
      <c r="BZ258" s="69">
        <v>0</v>
      </c>
      <c r="CA258" s="69">
        <v>31</v>
      </c>
      <c r="CB258" s="89">
        <v>0</v>
      </c>
      <c r="CC258" s="69">
        <v>0</v>
      </c>
      <c r="CD258" s="69">
        <v>0</v>
      </c>
      <c r="CE258" s="69">
        <v>0</v>
      </c>
      <c r="CF258" s="69">
        <v>0</v>
      </c>
      <c r="CG258" s="69">
        <v>0</v>
      </c>
      <c r="CH258" s="69">
        <v>0</v>
      </c>
      <c r="CI258" s="69">
        <v>0</v>
      </c>
      <c r="CJ258" s="69">
        <v>0</v>
      </c>
      <c r="CL258" s="69">
        <v>0</v>
      </c>
      <c r="CM258" s="69">
        <v>0</v>
      </c>
      <c r="CN258" s="69">
        <v>0</v>
      </c>
      <c r="CO258" s="89">
        <v>0</v>
      </c>
      <c r="CP258" s="69">
        <v>0</v>
      </c>
      <c r="CQ258" s="69">
        <v>0</v>
      </c>
      <c r="CR258" s="69">
        <v>0</v>
      </c>
      <c r="CS258" s="69">
        <v>0</v>
      </c>
      <c r="CT258" s="69">
        <v>0</v>
      </c>
      <c r="CU258" s="69">
        <v>0</v>
      </c>
      <c r="CV258" s="69">
        <v>0</v>
      </c>
      <c r="CW258" s="69">
        <v>0</v>
      </c>
      <c r="CZ258" s="69">
        <v>0</v>
      </c>
      <c r="DA258" s="69">
        <v>0</v>
      </c>
      <c r="DB258" s="69">
        <v>0</v>
      </c>
      <c r="DC258" s="69">
        <v>0</v>
      </c>
      <c r="DD258" s="69">
        <v>0</v>
      </c>
      <c r="DE258" s="69">
        <v>0</v>
      </c>
      <c r="DF258" s="69">
        <v>0</v>
      </c>
      <c r="DG258" s="69">
        <v>1</v>
      </c>
      <c r="DI258" s="69" t="e">
        <f>INDEX(Sheet3!$E$78:$E$1130,MATCH(A258,Sheet3!$D$78:$D$1130,0))</f>
        <v>#N/A</v>
      </c>
      <c r="DJ258" s="69">
        <f t="shared" si="43"/>
        <v>0</v>
      </c>
      <c r="DK258" s="69" t="s">
        <v>976</v>
      </c>
      <c r="DL258" s="69"/>
      <c r="DM258" s="69" t="s">
        <v>239</v>
      </c>
      <c r="DN258" s="69" t="str">
        <f>"造成["&amp;INDEX(Sheet5!$L$2:$L$11,MATCH(BL258,Sheet5!$J$2:$J$11,0))&amp;":"&amp;BR258&amp;"*"&amp;BS258/1000&amp;"]"&amp;INDEX(Sheet5!$I$2:$I$4,MATCH(BR258,Sheet5!$H$2:$H$4,0))&amp;"的"&amp;INDEX(Sheet5!$K$2:$K$11,MATCH(BL258,Sheet5!$J$2:$J$11,0))</f>
        <v>造成[ui.cs_blue:204*1]的火系伤害。</v>
      </c>
      <c r="DO258" s="69"/>
      <c r="DP258" s="69"/>
      <c r="DQ258" s="69"/>
      <c r="DR258" s="69" t="e">
        <f t="shared" si="53"/>
        <v>#N/A</v>
      </c>
      <c r="DS258" s="90" t="e">
        <f>MATCH(A258,Sheet5!D:D,0)</f>
        <v>#N/A</v>
      </c>
      <c r="DT258" s="94" t="e">
        <f>MATCH(A258,Sheet5!F:F,0)</f>
        <v>#N/A</v>
      </c>
      <c r="DU258" s="69">
        <v>0</v>
      </c>
      <c r="DV258" s="69">
        <v>0</v>
      </c>
      <c r="DW258" s="69">
        <v>0</v>
      </c>
      <c r="DX258" s="69">
        <v>0</v>
      </c>
      <c r="DY258" s="69">
        <v>0</v>
      </c>
    </row>
    <row r="259" spans="1:129" ht="14.25">
      <c r="A259" s="69">
        <v>30106</v>
      </c>
      <c r="B259" s="69">
        <v>0</v>
      </c>
      <c r="C259" s="69">
        <v>1</v>
      </c>
      <c r="D259" s="78" t="s">
        <v>977</v>
      </c>
      <c r="E259" s="78"/>
      <c r="F259" s="69">
        <v>0</v>
      </c>
      <c r="G259" s="69">
        <v>1</v>
      </c>
      <c r="H259" s="69" t="s">
        <v>321</v>
      </c>
      <c r="I259" s="69">
        <v>500</v>
      </c>
      <c r="J259" s="69">
        <v>633</v>
      </c>
      <c r="K259" s="69">
        <v>2000</v>
      </c>
      <c r="M259" s="69">
        <v>117</v>
      </c>
      <c r="N259" s="69" t="s">
        <v>268</v>
      </c>
      <c r="O259" s="69">
        <v>0</v>
      </c>
      <c r="P259" s="69">
        <v>2</v>
      </c>
      <c r="Q259" s="69">
        <v>0</v>
      </c>
      <c r="R259" s="69">
        <f t="shared" si="55"/>
        <v>1</v>
      </c>
      <c r="S259" s="69">
        <v>0</v>
      </c>
      <c r="T259" s="69">
        <v>0</v>
      </c>
      <c r="U259" s="69">
        <v>0</v>
      </c>
      <c r="V259" s="69">
        <v>0</v>
      </c>
      <c r="W259" s="69">
        <v>0</v>
      </c>
      <c r="X259" s="69">
        <v>5</v>
      </c>
      <c r="Y259" s="69">
        <v>5</v>
      </c>
      <c r="Z259" s="69">
        <v>10000</v>
      </c>
      <c r="AA259" s="69">
        <v>2</v>
      </c>
      <c r="AB259" s="69">
        <v>31</v>
      </c>
      <c r="AC259" s="69">
        <v>0</v>
      </c>
      <c r="AD259" s="69">
        <v>0</v>
      </c>
      <c r="AE259" s="69">
        <v>0</v>
      </c>
      <c r="AF259" s="69">
        <v>10</v>
      </c>
      <c r="AG259" s="69">
        <v>0</v>
      </c>
      <c r="AH259" s="69">
        <v>6</v>
      </c>
      <c r="AI259" s="69">
        <v>0</v>
      </c>
      <c r="AJ259" s="69">
        <v>2</v>
      </c>
      <c r="AK259" s="69">
        <v>2.25</v>
      </c>
      <c r="AL259" s="69">
        <v>0</v>
      </c>
      <c r="AM259" s="69">
        <v>1</v>
      </c>
      <c r="AN259" s="69">
        <v>1</v>
      </c>
      <c r="AO259" s="69">
        <v>1</v>
      </c>
      <c r="AP259" s="69">
        <v>1.5</v>
      </c>
      <c r="AQ259" s="84">
        <v>0</v>
      </c>
      <c r="AR259" s="69">
        <v>1.3</v>
      </c>
      <c r="AS259" s="69">
        <v>0</v>
      </c>
      <c r="AT259" s="69">
        <v>0</v>
      </c>
      <c r="AU259" s="69">
        <v>0</v>
      </c>
      <c r="AV259" s="69">
        <v>0</v>
      </c>
      <c r="AW259" s="69">
        <v>0</v>
      </c>
      <c r="AX259" s="69">
        <v>0</v>
      </c>
      <c r="AY259" s="69">
        <v>0</v>
      </c>
      <c r="AZ259" s="69">
        <v>0</v>
      </c>
      <c r="BA259" s="69">
        <v>1</v>
      </c>
      <c r="BB259" s="69">
        <v>-1</v>
      </c>
      <c r="BC259" s="69">
        <v>0</v>
      </c>
      <c r="BD259" s="69">
        <v>0</v>
      </c>
      <c r="BE259" s="69">
        <v>0</v>
      </c>
      <c r="BF259" s="69">
        <v>0</v>
      </c>
      <c r="BG259" s="69">
        <v>0</v>
      </c>
      <c r="BH259" s="69">
        <v>0</v>
      </c>
      <c r="BI259" s="69" t="s">
        <v>978</v>
      </c>
      <c r="BK259" s="69">
        <v>3</v>
      </c>
      <c r="BL259" s="69">
        <v>3</v>
      </c>
      <c r="BM259" s="69">
        <v>2</v>
      </c>
      <c r="BN259" s="69">
        <v>31</v>
      </c>
      <c r="BO259" s="89">
        <v>0</v>
      </c>
      <c r="BP259" s="69">
        <v>1</v>
      </c>
      <c r="BQ259" s="69">
        <v>1</v>
      </c>
      <c r="BR259" s="69">
        <v>204</v>
      </c>
      <c r="BS259" s="69">
        <v>1600</v>
      </c>
      <c r="BT259" s="69">
        <v>0</v>
      </c>
      <c r="BU259" s="69">
        <v>0</v>
      </c>
      <c r="BV259" s="69">
        <v>1000</v>
      </c>
      <c r="BW259" s="69">
        <v>0</v>
      </c>
      <c r="BY259" s="69">
        <v>10</v>
      </c>
      <c r="BZ259" s="69">
        <v>2</v>
      </c>
      <c r="CA259" s="69">
        <v>31</v>
      </c>
      <c r="CB259" s="89">
        <v>0</v>
      </c>
      <c r="CC259" s="69">
        <v>1</v>
      </c>
      <c r="CD259" s="69">
        <v>1</v>
      </c>
      <c r="CE259" s="69">
        <v>1</v>
      </c>
      <c r="CF259" s="69">
        <v>11003</v>
      </c>
      <c r="CG259" s="69">
        <v>0</v>
      </c>
      <c r="CH259" s="69">
        <v>0</v>
      </c>
      <c r="CI259" s="69">
        <v>1000</v>
      </c>
      <c r="CJ259" s="69">
        <v>0</v>
      </c>
      <c r="CL259" s="69">
        <v>0</v>
      </c>
      <c r="CM259" s="69">
        <v>0</v>
      </c>
      <c r="CN259" s="69">
        <v>0</v>
      </c>
      <c r="CO259" s="89">
        <v>0</v>
      </c>
      <c r="CP259" s="69">
        <v>0</v>
      </c>
      <c r="CQ259" s="69">
        <v>0</v>
      </c>
      <c r="CR259" s="69">
        <v>0</v>
      </c>
      <c r="CS259" s="69">
        <v>0</v>
      </c>
      <c r="CT259" s="69">
        <v>0</v>
      </c>
      <c r="CU259" s="69">
        <v>0</v>
      </c>
      <c r="CV259" s="69">
        <v>0</v>
      </c>
      <c r="CW259" s="69">
        <v>0</v>
      </c>
      <c r="CZ259" s="69">
        <v>0</v>
      </c>
      <c r="DA259" s="69">
        <v>0</v>
      </c>
      <c r="DB259" s="69">
        <v>0</v>
      </c>
      <c r="DC259" s="69">
        <v>0</v>
      </c>
      <c r="DD259" s="69">
        <v>0</v>
      </c>
      <c r="DE259" s="69">
        <v>0</v>
      </c>
      <c r="DF259" s="69">
        <v>0</v>
      </c>
      <c r="DG259" s="69">
        <v>1</v>
      </c>
      <c r="DI259" s="69" t="e">
        <f>INDEX(Sheet3!$E$78:$E$1130,MATCH(A259,Sheet3!$D$78:$D$1130,0))</f>
        <v>#N/A</v>
      </c>
      <c r="DJ259" s="69">
        <f t="shared" ref="DJ259:DJ311" si="56">IFERROR(DI259,F259)</f>
        <v>0</v>
      </c>
      <c r="DK259" s="69" t="s">
        <v>979</v>
      </c>
      <c r="DL259" s="69"/>
      <c r="DM259" s="69" t="s">
        <v>239</v>
      </c>
      <c r="DN259" s="69" t="str">
        <f>"造成["&amp;INDEX(Sheet5!$L$2:$L$11,MATCH(BL259,Sheet5!$J$2:$J$11,0))&amp;":"&amp;BR259&amp;"*"&amp;BS259/1000&amp;"]"&amp;INDEX(Sheet5!$I$2:$I$4,MATCH(BR259,Sheet5!$H$2:$H$4,0))&amp;"的"&amp;INDEX(Sheet5!$K$2:$K$11,MATCH(BL259,Sheet5!$J$2:$J$11,0))</f>
        <v>造成[ui.cs_blue:204*1.6]的火系伤害。</v>
      </c>
      <c r="DO259" s="69"/>
      <c r="DP259" s="69"/>
      <c r="DQ259" s="69"/>
      <c r="DR259" s="69" t="e">
        <f t="shared" si="53"/>
        <v>#N/A</v>
      </c>
      <c r="DS259" s="90" t="e">
        <f>MATCH(A259,Sheet5!D:D,0)</f>
        <v>#N/A</v>
      </c>
      <c r="DT259" s="94" t="e">
        <f>MATCH(A259,Sheet5!F:F,0)</f>
        <v>#N/A</v>
      </c>
      <c r="DU259" s="69">
        <v>0</v>
      </c>
      <c r="DV259" s="69">
        <v>0</v>
      </c>
      <c r="DW259" s="69">
        <v>0</v>
      </c>
      <c r="DX259" s="69">
        <v>0</v>
      </c>
      <c r="DY259" s="69">
        <v>0</v>
      </c>
    </row>
    <row r="260" spans="1:129" ht="14.25">
      <c r="A260" s="69">
        <v>30107</v>
      </c>
      <c r="B260" s="69">
        <v>0</v>
      </c>
      <c r="C260" s="69">
        <v>1</v>
      </c>
      <c r="D260" s="78" t="s">
        <v>980</v>
      </c>
      <c r="E260" s="78"/>
      <c r="F260" s="69">
        <v>0</v>
      </c>
      <c r="G260" s="69">
        <v>1</v>
      </c>
      <c r="H260" s="69" t="s">
        <v>321</v>
      </c>
      <c r="I260" s="69">
        <v>300</v>
      </c>
      <c r="J260" s="69">
        <v>566</v>
      </c>
      <c r="K260" s="69">
        <v>500</v>
      </c>
      <c r="M260" s="69">
        <v>131</v>
      </c>
      <c r="N260" s="69" t="s">
        <v>981</v>
      </c>
      <c r="O260" s="69">
        <v>0</v>
      </c>
      <c r="P260" s="69">
        <v>1</v>
      </c>
      <c r="Q260" s="69">
        <v>0</v>
      </c>
      <c r="R260" s="69">
        <f t="shared" si="55"/>
        <v>1</v>
      </c>
      <c r="S260" s="69">
        <v>0</v>
      </c>
      <c r="T260" s="69">
        <v>0</v>
      </c>
      <c r="U260" s="69">
        <v>0</v>
      </c>
      <c r="V260" s="69">
        <v>0</v>
      </c>
      <c r="W260" s="69">
        <v>0</v>
      </c>
      <c r="X260" s="69">
        <v>5</v>
      </c>
      <c r="Y260" s="69">
        <v>5</v>
      </c>
      <c r="Z260" s="69">
        <v>15000</v>
      </c>
      <c r="AA260" s="69">
        <v>2</v>
      </c>
      <c r="AB260" s="69">
        <v>31</v>
      </c>
      <c r="AC260" s="69">
        <v>0</v>
      </c>
      <c r="AD260" s="69">
        <v>0</v>
      </c>
      <c r="AE260" s="69">
        <v>0</v>
      </c>
      <c r="AF260" s="69">
        <v>10</v>
      </c>
      <c r="AG260" s="69">
        <v>0</v>
      </c>
      <c r="AH260" s="69">
        <v>3</v>
      </c>
      <c r="AI260" s="69">
        <v>0</v>
      </c>
      <c r="AJ260" s="69">
        <v>2</v>
      </c>
      <c r="AK260" s="69">
        <v>0</v>
      </c>
      <c r="AL260" s="69">
        <v>0</v>
      </c>
      <c r="AM260" s="69">
        <v>1</v>
      </c>
      <c r="AN260" s="69">
        <v>1</v>
      </c>
      <c r="AO260" s="69">
        <v>0</v>
      </c>
      <c r="AP260" s="69">
        <v>0</v>
      </c>
      <c r="AQ260" s="84">
        <v>0</v>
      </c>
      <c r="AR260" s="69">
        <v>0</v>
      </c>
      <c r="AS260" s="69">
        <v>0</v>
      </c>
      <c r="AT260" s="69">
        <v>0</v>
      </c>
      <c r="AU260" s="69">
        <v>0</v>
      </c>
      <c r="AV260" s="69">
        <v>0</v>
      </c>
      <c r="AW260" s="69">
        <v>0</v>
      </c>
      <c r="AX260" s="69">
        <v>0</v>
      </c>
      <c r="AY260" s="69">
        <v>0</v>
      </c>
      <c r="AZ260" s="69">
        <v>0</v>
      </c>
      <c r="BA260" s="69">
        <v>1</v>
      </c>
      <c r="BB260" s="69">
        <v>-1</v>
      </c>
      <c r="BC260" s="69">
        <v>0</v>
      </c>
      <c r="BD260" s="69">
        <v>0</v>
      </c>
      <c r="BE260" s="69">
        <v>0</v>
      </c>
      <c r="BF260" s="69">
        <v>0</v>
      </c>
      <c r="BG260" s="69">
        <v>500</v>
      </c>
      <c r="BH260" s="69">
        <v>0</v>
      </c>
      <c r="BK260" s="69">
        <v>3</v>
      </c>
      <c r="BL260" s="69">
        <v>10</v>
      </c>
      <c r="BM260" s="69">
        <v>2</v>
      </c>
      <c r="BN260" s="69">
        <v>31</v>
      </c>
      <c r="BO260" s="89">
        <v>0</v>
      </c>
      <c r="BP260" s="69">
        <v>1</v>
      </c>
      <c r="BQ260" s="69">
        <v>20</v>
      </c>
      <c r="BR260" s="69">
        <v>1</v>
      </c>
      <c r="BS260" s="69">
        <v>11026</v>
      </c>
      <c r="BT260" s="69">
        <v>0</v>
      </c>
      <c r="BU260" s="69">
        <v>0</v>
      </c>
      <c r="BV260" s="69">
        <v>1000</v>
      </c>
      <c r="BW260" s="69">
        <v>0</v>
      </c>
      <c r="BY260" s="69">
        <v>9</v>
      </c>
      <c r="BZ260" s="69">
        <v>2</v>
      </c>
      <c r="CA260" s="69">
        <v>31</v>
      </c>
      <c r="CB260" s="89">
        <v>0</v>
      </c>
      <c r="CC260" s="69">
        <v>1</v>
      </c>
      <c r="CD260" s="69">
        <v>1</v>
      </c>
      <c r="CE260" s="69">
        <v>204</v>
      </c>
      <c r="CF260" s="69">
        <v>1000</v>
      </c>
      <c r="CG260" s="69">
        <v>0</v>
      </c>
      <c r="CH260" s="69">
        <v>0</v>
      </c>
      <c r="CI260" s="69">
        <v>1000</v>
      </c>
      <c r="CJ260" s="69">
        <v>0</v>
      </c>
      <c r="CL260" s="69">
        <v>0</v>
      </c>
      <c r="CM260" s="69">
        <v>0</v>
      </c>
      <c r="CN260" s="69">
        <v>0</v>
      </c>
      <c r="CO260" s="89">
        <v>0</v>
      </c>
      <c r="CP260" s="69">
        <v>0</v>
      </c>
      <c r="CQ260" s="69">
        <v>0</v>
      </c>
      <c r="CR260" s="69">
        <v>0</v>
      </c>
      <c r="CS260" s="69">
        <v>0</v>
      </c>
      <c r="CT260" s="69">
        <v>0</v>
      </c>
      <c r="CU260" s="69">
        <v>0</v>
      </c>
      <c r="CV260" s="69">
        <v>0</v>
      </c>
      <c r="CW260" s="69">
        <v>0</v>
      </c>
      <c r="CZ260" s="69">
        <v>0</v>
      </c>
      <c r="DA260" s="69">
        <v>0</v>
      </c>
      <c r="DB260" s="69">
        <v>0</v>
      </c>
      <c r="DC260" s="69">
        <v>0</v>
      </c>
      <c r="DD260" s="69">
        <v>0</v>
      </c>
      <c r="DE260" s="69">
        <v>0</v>
      </c>
      <c r="DF260" s="69">
        <v>0</v>
      </c>
      <c r="DG260" s="69">
        <v>1</v>
      </c>
      <c r="DI260" s="69" t="e">
        <f>INDEX(Sheet3!$E$78:$E$1130,MATCH(A260,Sheet3!$D$78:$D$1130,0))</f>
        <v>#N/A</v>
      </c>
      <c r="DJ260" s="69">
        <f t="shared" si="56"/>
        <v>0</v>
      </c>
      <c r="DK260" s="69" t="s">
        <v>982</v>
      </c>
      <c r="DL260" s="69"/>
      <c r="DM260" s="69" t="s">
        <v>239</v>
      </c>
      <c r="DN260" s="69" t="e">
        <f>"造成["&amp;INDEX(Sheet5!$L$2:$L$11,MATCH(BL260,Sheet5!$J$2:$J$11,0))&amp;":"&amp;BR260&amp;"*"&amp;BS260/1000&amp;"]"&amp;INDEX(Sheet5!$I$2:$I$4,MATCH(BR260,Sheet5!$H$2:$H$4,0))&amp;"的"&amp;INDEX(Sheet5!$K$2:$K$11,MATCH(BL260,Sheet5!$J$2:$J$11,0))</f>
        <v>#N/A</v>
      </c>
      <c r="DO260" s="69"/>
      <c r="DP260" s="69"/>
      <c r="DQ260" s="69"/>
      <c r="DR260" s="69" t="e">
        <f t="shared" si="53"/>
        <v>#N/A</v>
      </c>
      <c r="DS260" s="90" t="e">
        <f>MATCH(A260,Sheet5!D:D,0)</f>
        <v>#N/A</v>
      </c>
      <c r="DT260" s="94" t="e">
        <f>MATCH(A260,Sheet5!F:F,0)</f>
        <v>#N/A</v>
      </c>
      <c r="DU260" s="69">
        <v>0</v>
      </c>
      <c r="DV260" s="69">
        <v>0</v>
      </c>
      <c r="DW260" s="69">
        <v>0</v>
      </c>
      <c r="DX260" s="69">
        <v>0</v>
      </c>
      <c r="DY260" s="69">
        <v>0</v>
      </c>
    </row>
    <row r="261" spans="1:129" ht="14.25">
      <c r="A261" s="69">
        <v>30108</v>
      </c>
      <c r="B261" s="69">
        <v>2001</v>
      </c>
      <c r="C261" s="69">
        <v>1</v>
      </c>
      <c r="D261" s="78" t="s">
        <v>926</v>
      </c>
      <c r="E261" s="78"/>
      <c r="F261" s="69">
        <v>0</v>
      </c>
      <c r="G261" s="69">
        <v>1</v>
      </c>
      <c r="H261" s="69" t="s">
        <v>703</v>
      </c>
      <c r="I261" s="69">
        <v>0</v>
      </c>
      <c r="J261" s="69">
        <v>433</v>
      </c>
      <c r="K261" s="69">
        <v>1000</v>
      </c>
      <c r="M261" s="69">
        <v>0</v>
      </c>
      <c r="N261" s="69" t="s">
        <v>929</v>
      </c>
      <c r="O261" s="69">
        <v>0</v>
      </c>
      <c r="P261" s="69">
        <v>1</v>
      </c>
      <c r="Q261" s="69">
        <v>0</v>
      </c>
      <c r="R261" s="69">
        <f t="shared" si="55"/>
        <v>1</v>
      </c>
      <c r="S261" s="69">
        <v>0</v>
      </c>
      <c r="T261" s="69">
        <v>0</v>
      </c>
      <c r="U261" s="69">
        <v>0</v>
      </c>
      <c r="V261" s="69">
        <v>0</v>
      </c>
      <c r="W261" s="69">
        <v>0</v>
      </c>
      <c r="X261" s="69">
        <v>0</v>
      </c>
      <c r="Y261" s="69">
        <v>0</v>
      </c>
      <c r="Z261" s="69">
        <v>4000</v>
      </c>
      <c r="AA261" s="69">
        <v>2</v>
      </c>
      <c r="AB261" s="69">
        <v>31</v>
      </c>
      <c r="AC261" s="69">
        <v>0</v>
      </c>
      <c r="AD261" s="69">
        <v>0</v>
      </c>
      <c r="AE261" s="69">
        <v>0</v>
      </c>
      <c r="AF261" s="69">
        <v>1</v>
      </c>
      <c r="AG261" s="69">
        <v>0</v>
      </c>
      <c r="AH261" s="69">
        <v>3</v>
      </c>
      <c r="AI261" s="69">
        <v>0</v>
      </c>
      <c r="AJ261" s="69">
        <v>0</v>
      </c>
      <c r="AK261" s="69">
        <v>0</v>
      </c>
      <c r="AL261" s="69">
        <v>0</v>
      </c>
      <c r="AM261" s="69">
        <v>1</v>
      </c>
      <c r="AN261" s="69">
        <v>1</v>
      </c>
      <c r="AO261" s="69">
        <v>0</v>
      </c>
      <c r="AP261" s="69">
        <v>0</v>
      </c>
      <c r="AQ261" s="84">
        <v>0</v>
      </c>
      <c r="AR261" s="69">
        <v>0</v>
      </c>
      <c r="AS261" s="69">
        <v>0</v>
      </c>
      <c r="AT261" s="69">
        <v>0</v>
      </c>
      <c r="AU261" s="69">
        <v>0</v>
      </c>
      <c r="AV261" s="69">
        <v>0</v>
      </c>
      <c r="AW261" s="69">
        <v>0</v>
      </c>
      <c r="AX261" s="69">
        <v>0</v>
      </c>
      <c r="AY261" s="69">
        <v>0</v>
      </c>
      <c r="AZ261" s="69">
        <v>0</v>
      </c>
      <c r="BA261" s="69">
        <v>0</v>
      </c>
      <c r="BB261" s="69">
        <v>0</v>
      </c>
      <c r="BC261" s="69">
        <v>0</v>
      </c>
      <c r="BD261" s="69">
        <v>0</v>
      </c>
      <c r="BE261" s="69">
        <v>0</v>
      </c>
      <c r="BF261" s="69">
        <v>0</v>
      </c>
      <c r="BG261" s="69">
        <v>0</v>
      </c>
      <c r="BH261" s="69">
        <v>0</v>
      </c>
      <c r="BK261" s="69">
        <v>3</v>
      </c>
      <c r="BL261" s="69">
        <v>2</v>
      </c>
      <c r="BM261" s="69">
        <v>2</v>
      </c>
      <c r="BN261" s="69">
        <v>31</v>
      </c>
      <c r="BO261" s="89">
        <v>0</v>
      </c>
      <c r="BP261" s="69">
        <v>1</v>
      </c>
      <c r="BQ261" s="69">
        <v>1</v>
      </c>
      <c r="BR261" s="69">
        <v>203</v>
      </c>
      <c r="BS261" s="69">
        <v>1000</v>
      </c>
      <c r="BT261" s="69">
        <v>0</v>
      </c>
      <c r="BU261" s="69">
        <v>0</v>
      </c>
      <c r="BV261" s="69">
        <v>1000</v>
      </c>
      <c r="BW261" s="69">
        <v>18</v>
      </c>
      <c r="BY261" s="69">
        <v>10</v>
      </c>
      <c r="BZ261" s="69">
        <v>1</v>
      </c>
      <c r="CA261" s="69">
        <v>31</v>
      </c>
      <c r="CB261" s="89">
        <v>0</v>
      </c>
      <c r="CC261" s="69">
        <v>1</v>
      </c>
      <c r="CD261" s="69">
        <v>1</v>
      </c>
      <c r="CE261" s="69">
        <v>1</v>
      </c>
      <c r="CF261" s="69">
        <v>11017</v>
      </c>
      <c r="CG261" s="69">
        <v>0</v>
      </c>
      <c r="CH261" s="69">
        <v>0</v>
      </c>
      <c r="CI261" s="69">
        <v>1000</v>
      </c>
      <c r="CJ261" s="69">
        <v>0</v>
      </c>
      <c r="CL261" s="69">
        <v>10</v>
      </c>
      <c r="CM261" s="69">
        <v>2</v>
      </c>
      <c r="CN261" s="69">
        <v>31</v>
      </c>
      <c r="CO261" s="89">
        <v>0</v>
      </c>
      <c r="CP261" s="69">
        <v>1</v>
      </c>
      <c r="CQ261" s="69">
        <v>1</v>
      </c>
      <c r="CR261" s="69">
        <v>1</v>
      </c>
      <c r="CS261" s="69">
        <v>11003</v>
      </c>
      <c r="CT261" s="69">
        <v>0</v>
      </c>
      <c r="CU261" s="69">
        <v>0</v>
      </c>
      <c r="CV261" s="69">
        <v>1000</v>
      </c>
      <c r="CW261" s="69">
        <v>0</v>
      </c>
      <c r="CZ261" s="69">
        <v>0</v>
      </c>
      <c r="DA261" s="69">
        <v>0</v>
      </c>
      <c r="DB261" s="69">
        <v>0</v>
      </c>
      <c r="DC261" s="69">
        <v>0</v>
      </c>
      <c r="DD261" s="69">
        <v>0</v>
      </c>
      <c r="DE261" s="69">
        <v>0</v>
      </c>
      <c r="DF261" s="69">
        <v>0</v>
      </c>
      <c r="DG261" s="69">
        <v>1</v>
      </c>
      <c r="DI261" s="69" t="e">
        <f>INDEX(Sheet3!$E$78:$E$1130,MATCH(A261,Sheet3!$D$78:$D$1130,0))</f>
        <v>#N/A</v>
      </c>
      <c r="DJ261" s="69">
        <f t="shared" si="56"/>
        <v>0</v>
      </c>
      <c r="DK261" s="69" t="s">
        <v>930</v>
      </c>
      <c r="DL261" s="69"/>
      <c r="DM261" s="69" t="s">
        <v>239</v>
      </c>
      <c r="DN261" s="69" t="str">
        <f>"造成["&amp;INDEX(Sheet5!$L$2:$L$11,MATCH(BL261,Sheet5!$J$2:$J$11,0))&amp;":"&amp;BR261&amp;"*"&amp;BS261/1000&amp;"]"&amp;INDEX(Sheet5!$I$2:$I$4,MATCH(BR261,Sheet5!$H$2:$H$4,0))&amp;"的"&amp;INDEX(Sheet5!$K$2:$K$11,MATCH(BL261,Sheet5!$J$2:$J$11,0))</f>
        <v>造成[ui.cs_orange:203*1]的物理伤害。</v>
      </c>
      <c r="DO261" s="69"/>
      <c r="DP261" s="69"/>
      <c r="DQ261" s="69"/>
      <c r="DR261" s="69" t="e">
        <f t="shared" si="53"/>
        <v>#N/A</v>
      </c>
      <c r="DS261" s="90" t="e">
        <f>MATCH(A261,Sheet5!D:D,0)</f>
        <v>#N/A</v>
      </c>
      <c r="DT261" s="94" t="e">
        <f>MATCH(A261,Sheet5!F:F,0)</f>
        <v>#N/A</v>
      </c>
      <c r="DU261" s="69">
        <v>0</v>
      </c>
      <c r="DV261" s="69">
        <v>0</v>
      </c>
      <c r="DW261" s="69">
        <v>0</v>
      </c>
      <c r="DX261" s="69">
        <v>0</v>
      </c>
      <c r="DY261" s="69">
        <v>0</v>
      </c>
    </row>
    <row r="262" spans="1:129" ht="14.25">
      <c r="A262" s="69">
        <v>30109</v>
      </c>
      <c r="B262" s="69">
        <v>0</v>
      </c>
      <c r="C262" s="69">
        <v>1</v>
      </c>
      <c r="D262" s="78" t="s">
        <v>386</v>
      </c>
      <c r="E262" s="78"/>
      <c r="F262" s="69">
        <v>0</v>
      </c>
      <c r="G262" s="69">
        <v>1</v>
      </c>
      <c r="H262" s="69" t="s">
        <v>321</v>
      </c>
      <c r="I262" s="69">
        <v>0</v>
      </c>
      <c r="J262" s="69">
        <v>462</v>
      </c>
      <c r="K262" s="69">
        <v>1500</v>
      </c>
      <c r="M262" s="69">
        <v>0</v>
      </c>
      <c r="N262" s="69" t="s">
        <v>390</v>
      </c>
      <c r="O262" s="69">
        <v>0</v>
      </c>
      <c r="P262" s="69">
        <v>3</v>
      </c>
      <c r="Q262" s="69">
        <v>0</v>
      </c>
      <c r="R262" s="69">
        <f t="shared" si="55"/>
        <v>1</v>
      </c>
      <c r="S262" s="69">
        <v>0</v>
      </c>
      <c r="T262" s="69">
        <v>0</v>
      </c>
      <c r="U262" s="69">
        <v>0</v>
      </c>
      <c r="V262" s="69">
        <v>0</v>
      </c>
      <c r="W262" s="69">
        <v>0</v>
      </c>
      <c r="X262" s="69">
        <v>0</v>
      </c>
      <c r="Y262" s="69">
        <v>0</v>
      </c>
      <c r="Z262" s="69">
        <v>2500</v>
      </c>
      <c r="AA262" s="69">
        <v>2</v>
      </c>
      <c r="AB262" s="69">
        <v>31</v>
      </c>
      <c r="AC262" s="69">
        <v>0</v>
      </c>
      <c r="AD262" s="69">
        <v>0</v>
      </c>
      <c r="AE262" s="69">
        <v>0</v>
      </c>
      <c r="AF262" s="69">
        <v>1</v>
      </c>
      <c r="AG262" s="69">
        <v>0</v>
      </c>
      <c r="AH262" s="69">
        <v>9</v>
      </c>
      <c r="AI262" s="69">
        <v>11</v>
      </c>
      <c r="AJ262" s="69">
        <v>3</v>
      </c>
      <c r="AK262" s="69">
        <v>0</v>
      </c>
      <c r="AL262" s="69">
        <v>0</v>
      </c>
      <c r="AM262" s="69">
        <v>1</v>
      </c>
      <c r="AN262" s="69">
        <v>1</v>
      </c>
      <c r="AO262" s="69">
        <v>1</v>
      </c>
      <c r="AP262" s="69">
        <v>0.5</v>
      </c>
      <c r="AQ262" s="84">
        <v>15</v>
      </c>
      <c r="AR262" s="69">
        <v>0.85</v>
      </c>
      <c r="AS262" s="69">
        <v>0</v>
      </c>
      <c r="AT262" s="69">
        <v>0</v>
      </c>
      <c r="AU262" s="69">
        <v>0</v>
      </c>
      <c r="AV262" s="69">
        <v>0</v>
      </c>
      <c r="AW262" s="69">
        <v>0</v>
      </c>
      <c r="AX262" s="69">
        <v>0</v>
      </c>
      <c r="AY262" s="69">
        <v>0</v>
      </c>
      <c r="AZ262" s="69">
        <v>0</v>
      </c>
      <c r="BA262" s="69">
        <v>0</v>
      </c>
      <c r="BB262" s="69">
        <v>0</v>
      </c>
      <c r="BC262" s="69">
        <v>0</v>
      </c>
      <c r="BD262" s="69">
        <v>0</v>
      </c>
      <c r="BE262" s="69">
        <v>0</v>
      </c>
      <c r="BF262" s="69">
        <v>0</v>
      </c>
      <c r="BG262" s="69">
        <v>0</v>
      </c>
      <c r="BH262" s="69">
        <v>0</v>
      </c>
      <c r="BK262" s="69">
        <v>3</v>
      </c>
      <c r="BL262" s="69">
        <v>2</v>
      </c>
      <c r="BM262" s="69">
        <v>2</v>
      </c>
      <c r="BN262" s="69">
        <v>31</v>
      </c>
      <c r="BO262" s="89">
        <v>0</v>
      </c>
      <c r="BP262" s="69">
        <v>1</v>
      </c>
      <c r="BQ262" s="69">
        <v>1</v>
      </c>
      <c r="BR262" s="69">
        <v>203</v>
      </c>
      <c r="BS262" s="69">
        <v>600</v>
      </c>
      <c r="BT262" s="69">
        <v>0</v>
      </c>
      <c r="BU262" s="69">
        <v>0</v>
      </c>
      <c r="BV262" s="69">
        <v>1000</v>
      </c>
      <c r="BW262" s="69">
        <v>28</v>
      </c>
      <c r="BX262" s="69" t="s">
        <v>391</v>
      </c>
      <c r="BY262" s="69">
        <v>0</v>
      </c>
      <c r="BZ262" s="69">
        <v>0</v>
      </c>
      <c r="CA262" s="69">
        <v>31</v>
      </c>
      <c r="CB262" s="89">
        <v>0</v>
      </c>
      <c r="CC262" s="69">
        <v>0</v>
      </c>
      <c r="CD262" s="69">
        <v>0</v>
      </c>
      <c r="CE262" s="69">
        <v>0</v>
      </c>
      <c r="CF262" s="69">
        <v>0</v>
      </c>
      <c r="CG262" s="69">
        <v>0</v>
      </c>
      <c r="CH262" s="69">
        <v>0</v>
      </c>
      <c r="CI262" s="69">
        <v>0</v>
      </c>
      <c r="CJ262" s="69">
        <v>0</v>
      </c>
      <c r="CL262" s="69">
        <v>0</v>
      </c>
      <c r="CM262" s="69">
        <v>0</v>
      </c>
      <c r="CN262" s="69">
        <v>0</v>
      </c>
      <c r="CO262" s="89">
        <v>0</v>
      </c>
      <c r="CP262" s="69">
        <v>0</v>
      </c>
      <c r="CQ262" s="69">
        <v>0</v>
      </c>
      <c r="CR262" s="69">
        <v>0</v>
      </c>
      <c r="CS262" s="69">
        <v>0</v>
      </c>
      <c r="CT262" s="69">
        <v>0</v>
      </c>
      <c r="CU262" s="69">
        <v>0</v>
      </c>
      <c r="CV262" s="69">
        <v>0</v>
      </c>
      <c r="CW262" s="69">
        <v>0</v>
      </c>
      <c r="CZ262" s="69">
        <v>0</v>
      </c>
      <c r="DA262" s="69">
        <v>0</v>
      </c>
      <c r="DB262" s="69">
        <v>0</v>
      </c>
      <c r="DC262" s="69">
        <v>0</v>
      </c>
      <c r="DD262" s="69">
        <v>0</v>
      </c>
      <c r="DE262" s="69">
        <v>0</v>
      </c>
      <c r="DF262" s="69">
        <v>0</v>
      </c>
      <c r="DG262" s="69">
        <v>1</v>
      </c>
      <c r="DI262" s="69" t="e">
        <f>INDEX(Sheet3!$E$78:$E$1130,MATCH(A262,Sheet3!$D$78:$D$1130,0))</f>
        <v>#N/A</v>
      </c>
      <c r="DJ262" s="69">
        <f t="shared" si="56"/>
        <v>0</v>
      </c>
      <c r="DK262" s="69" t="s">
        <v>392</v>
      </c>
      <c r="DL262" s="69"/>
      <c r="DM262" s="69" t="s">
        <v>239</v>
      </c>
      <c r="DN262" s="69" t="str">
        <f>"造成["&amp;INDEX(Sheet5!$L$2:$L$11,MATCH(BL262,Sheet5!$J$2:$J$11,0))&amp;":"&amp;BR262&amp;"*"&amp;BS262/1000&amp;"]"&amp;INDEX(Sheet5!$I$2:$I$4,MATCH(BR262,Sheet5!$H$2:$H$4,0))&amp;"的"&amp;INDEX(Sheet5!$K$2:$K$11,MATCH(BL262,Sheet5!$J$2:$J$11,0))</f>
        <v>造成[ui.cs_orange:203*0.6]的物理伤害。</v>
      </c>
      <c r="DO262" s="69"/>
      <c r="DP262" s="69"/>
      <c r="DQ262" s="69"/>
      <c r="DR262" s="69" t="e">
        <f t="shared" si="53"/>
        <v>#N/A</v>
      </c>
      <c r="DS262" s="90" t="e">
        <f>MATCH(A262,Sheet5!D:D,0)</f>
        <v>#N/A</v>
      </c>
      <c r="DT262" s="94" t="e">
        <f>MATCH(A262,Sheet5!F:F,0)</f>
        <v>#N/A</v>
      </c>
      <c r="DU262" s="69">
        <v>0</v>
      </c>
      <c r="DV262" s="69">
        <v>0</v>
      </c>
      <c r="DW262" s="69">
        <v>0</v>
      </c>
      <c r="DX262" s="69">
        <v>0</v>
      </c>
      <c r="DY262" s="69">
        <v>0</v>
      </c>
    </row>
    <row r="263" spans="1:129" ht="14.25">
      <c r="A263" s="69">
        <v>30110</v>
      </c>
      <c r="B263" s="69">
        <v>0</v>
      </c>
      <c r="C263" s="69">
        <v>1</v>
      </c>
      <c r="D263" s="78" t="s">
        <v>818</v>
      </c>
      <c r="E263" s="78"/>
      <c r="F263" s="69">
        <v>0</v>
      </c>
      <c r="G263" s="69">
        <v>1</v>
      </c>
      <c r="H263" s="69" t="s">
        <v>321</v>
      </c>
      <c r="I263" s="69">
        <v>1000</v>
      </c>
      <c r="J263" s="69" t="s">
        <v>983</v>
      </c>
      <c r="K263" s="69">
        <v>2000</v>
      </c>
      <c r="M263" s="69">
        <v>0</v>
      </c>
      <c r="N263" s="69" t="s">
        <v>826</v>
      </c>
      <c r="O263" s="69">
        <v>0</v>
      </c>
      <c r="P263" s="69">
        <v>33</v>
      </c>
      <c r="Q263" s="69">
        <v>0</v>
      </c>
      <c r="R263" s="69">
        <f t="shared" si="55"/>
        <v>1</v>
      </c>
      <c r="S263" s="69">
        <v>0</v>
      </c>
      <c r="T263" s="69">
        <v>0</v>
      </c>
      <c r="U263" s="69">
        <v>0</v>
      </c>
      <c r="V263" s="69">
        <v>0</v>
      </c>
      <c r="W263" s="69">
        <v>0</v>
      </c>
      <c r="X263" s="69">
        <v>0</v>
      </c>
      <c r="Y263" s="69">
        <v>0</v>
      </c>
      <c r="Z263" s="69">
        <v>3000</v>
      </c>
      <c r="AA263" s="69">
        <v>2</v>
      </c>
      <c r="AB263" s="69">
        <v>31</v>
      </c>
      <c r="AC263" s="69">
        <v>0</v>
      </c>
      <c r="AD263" s="69">
        <v>0</v>
      </c>
      <c r="AE263" s="69">
        <v>0</v>
      </c>
      <c r="AF263" s="69">
        <v>257</v>
      </c>
      <c r="AG263" s="69">
        <v>0</v>
      </c>
      <c r="AH263" s="69">
        <v>8</v>
      </c>
      <c r="AI263" s="69">
        <v>124</v>
      </c>
      <c r="AJ263" s="69">
        <v>0</v>
      </c>
      <c r="AK263" s="69">
        <v>-0.42</v>
      </c>
      <c r="AL263" s="69">
        <v>1.82</v>
      </c>
      <c r="AM263" s="69">
        <v>1</v>
      </c>
      <c r="AN263" s="69">
        <v>1</v>
      </c>
      <c r="AO263" s="69">
        <v>1</v>
      </c>
      <c r="AP263" s="69">
        <v>0.5</v>
      </c>
      <c r="AQ263" s="84">
        <v>2</v>
      </c>
      <c r="AR263" s="69">
        <v>4</v>
      </c>
      <c r="AS263" s="69">
        <v>0</v>
      </c>
      <c r="AT263" s="69">
        <v>0</v>
      </c>
      <c r="AU263" s="69" t="s">
        <v>821</v>
      </c>
      <c r="AV263" s="69">
        <v>0</v>
      </c>
      <c r="AW263" s="69">
        <v>0</v>
      </c>
      <c r="AX263" s="69">
        <v>0</v>
      </c>
      <c r="AY263" s="69">
        <v>0</v>
      </c>
      <c r="AZ263" s="69">
        <v>0</v>
      </c>
      <c r="BA263" s="69">
        <v>0</v>
      </c>
      <c r="BB263" s="69">
        <v>0</v>
      </c>
      <c r="BC263" s="69">
        <v>0</v>
      </c>
      <c r="BD263" s="69">
        <v>0</v>
      </c>
      <c r="BE263" s="69">
        <v>0</v>
      </c>
      <c r="BF263" s="69">
        <v>0</v>
      </c>
      <c r="BG263" s="69">
        <v>0</v>
      </c>
      <c r="BH263" s="69">
        <v>0</v>
      </c>
      <c r="BI263" s="69" t="s">
        <v>827</v>
      </c>
      <c r="BK263" s="69">
        <v>3</v>
      </c>
      <c r="BL263" s="69">
        <v>2</v>
      </c>
      <c r="BM263" s="69">
        <v>2</v>
      </c>
      <c r="BN263" s="69">
        <v>31</v>
      </c>
      <c r="BO263" s="89">
        <v>0</v>
      </c>
      <c r="BP263" s="69">
        <v>3</v>
      </c>
      <c r="BQ263" s="69">
        <v>10</v>
      </c>
      <c r="BR263" s="69">
        <v>203</v>
      </c>
      <c r="BS263" s="69">
        <v>1000</v>
      </c>
      <c r="BT263" s="69">
        <v>0</v>
      </c>
      <c r="BU263" s="69">
        <v>0</v>
      </c>
      <c r="BV263" s="69">
        <v>1000</v>
      </c>
      <c r="BW263" s="69">
        <v>20</v>
      </c>
      <c r="BX263" s="69" t="s">
        <v>823</v>
      </c>
      <c r="BY263" s="69">
        <v>0</v>
      </c>
      <c r="BZ263" s="69">
        <v>0</v>
      </c>
      <c r="CA263" s="69">
        <v>31</v>
      </c>
      <c r="CB263" s="89">
        <v>0</v>
      </c>
      <c r="CC263" s="69">
        <v>0</v>
      </c>
      <c r="CD263" s="69">
        <v>0</v>
      </c>
      <c r="CE263" s="69">
        <v>0</v>
      </c>
      <c r="CF263" s="69">
        <v>0</v>
      </c>
      <c r="CG263" s="69">
        <v>0</v>
      </c>
      <c r="CH263" s="69">
        <v>0</v>
      </c>
      <c r="CI263" s="69">
        <v>0</v>
      </c>
      <c r="CJ263" s="69">
        <v>0</v>
      </c>
      <c r="CL263" s="69">
        <v>0</v>
      </c>
      <c r="CM263" s="69">
        <v>0</v>
      </c>
      <c r="CN263" s="69">
        <v>0</v>
      </c>
      <c r="CO263" s="89">
        <v>0</v>
      </c>
      <c r="CP263" s="69">
        <v>0</v>
      </c>
      <c r="CQ263" s="69">
        <v>0</v>
      </c>
      <c r="CR263" s="69">
        <v>0</v>
      </c>
      <c r="CS263" s="69">
        <v>0</v>
      </c>
      <c r="CT263" s="69">
        <v>0</v>
      </c>
      <c r="CU263" s="69">
        <v>0</v>
      </c>
      <c r="CV263" s="69">
        <v>0</v>
      </c>
      <c r="CW263" s="69">
        <v>0</v>
      </c>
      <c r="CZ263" s="69">
        <v>0</v>
      </c>
      <c r="DA263" s="69">
        <v>0</v>
      </c>
      <c r="DB263" s="69">
        <v>0</v>
      </c>
      <c r="DC263" s="69">
        <v>0</v>
      </c>
      <c r="DD263" s="69">
        <v>0</v>
      </c>
      <c r="DE263" s="69">
        <v>0</v>
      </c>
      <c r="DF263" s="69">
        <v>0</v>
      </c>
      <c r="DG263" s="69">
        <v>1</v>
      </c>
      <c r="DI263" s="69" t="e">
        <f>INDEX(Sheet3!$E$78:$E$1130,MATCH(A263,Sheet3!$D$78:$D$1130,0))</f>
        <v>#N/A</v>
      </c>
      <c r="DJ263" s="69">
        <f t="shared" si="56"/>
        <v>0</v>
      </c>
      <c r="DK263" s="69" t="s">
        <v>824</v>
      </c>
      <c r="DL263" s="69"/>
      <c r="DM263" s="69" t="s">
        <v>239</v>
      </c>
      <c r="DN263" s="69" t="str">
        <f>"造成["&amp;INDEX(Sheet5!$L$2:$L$11,MATCH(BL263,Sheet5!$J$2:$J$11,0))&amp;":"&amp;BR263&amp;"*"&amp;BS263/1000&amp;"]"&amp;INDEX(Sheet5!$I$2:$I$4,MATCH(BR263,Sheet5!$H$2:$H$4,0))&amp;"的"&amp;INDEX(Sheet5!$K$2:$K$11,MATCH(BL263,Sheet5!$J$2:$J$11,0))</f>
        <v>造成[ui.cs_orange:203*1]的物理伤害。</v>
      </c>
      <c r="DO263" s="69"/>
      <c r="DP263" s="69"/>
      <c r="DQ263" s="69"/>
      <c r="DR263" s="69" t="e">
        <f t="shared" si="53"/>
        <v>#N/A</v>
      </c>
      <c r="DS263" s="90" t="e">
        <f>MATCH(A263,Sheet5!D:D,0)</f>
        <v>#N/A</v>
      </c>
      <c r="DT263" s="94" t="e">
        <f>MATCH(A263,Sheet5!F:F,0)</f>
        <v>#N/A</v>
      </c>
      <c r="DU263" s="69">
        <v>0</v>
      </c>
      <c r="DV263" s="69">
        <v>0</v>
      </c>
      <c r="DW263" s="69">
        <v>0</v>
      </c>
      <c r="DX263" s="69">
        <v>0</v>
      </c>
      <c r="DY263" s="69">
        <v>0</v>
      </c>
    </row>
    <row r="264" spans="1:129" ht="14.25">
      <c r="A264" s="69">
        <v>30111</v>
      </c>
      <c r="B264" s="69">
        <v>3002</v>
      </c>
      <c r="C264" s="69">
        <v>1</v>
      </c>
      <c r="D264" s="78" t="s">
        <v>926</v>
      </c>
      <c r="E264" s="78"/>
      <c r="F264" s="69">
        <v>0</v>
      </c>
      <c r="G264" s="69">
        <v>1</v>
      </c>
      <c r="H264" s="69" t="s">
        <v>875</v>
      </c>
      <c r="I264" s="69">
        <v>300</v>
      </c>
      <c r="J264" s="69">
        <v>733</v>
      </c>
      <c r="K264" s="69">
        <v>1000</v>
      </c>
      <c r="M264" s="69">
        <v>0</v>
      </c>
      <c r="N264" s="69" t="s">
        <v>929</v>
      </c>
      <c r="O264" s="69">
        <v>0</v>
      </c>
      <c r="P264" s="69">
        <v>1</v>
      </c>
      <c r="Q264" s="69">
        <v>0</v>
      </c>
      <c r="R264" s="69">
        <f t="shared" si="55"/>
        <v>1</v>
      </c>
      <c r="S264" s="69">
        <v>0</v>
      </c>
      <c r="T264" s="69">
        <v>0</v>
      </c>
      <c r="U264" s="69">
        <v>0</v>
      </c>
      <c r="V264" s="69">
        <v>0</v>
      </c>
      <c r="W264" s="69">
        <v>0</v>
      </c>
      <c r="X264" s="69">
        <v>0</v>
      </c>
      <c r="Y264" s="69">
        <v>0</v>
      </c>
      <c r="Z264" s="69">
        <v>3000</v>
      </c>
      <c r="AA264" s="69">
        <v>2</v>
      </c>
      <c r="AB264" s="69">
        <v>31</v>
      </c>
      <c r="AC264" s="69">
        <v>0</v>
      </c>
      <c r="AD264" s="69">
        <v>0</v>
      </c>
      <c r="AE264" s="69">
        <v>0</v>
      </c>
      <c r="AF264" s="69">
        <v>1</v>
      </c>
      <c r="AG264" s="69">
        <v>0</v>
      </c>
      <c r="AH264" s="69">
        <v>3</v>
      </c>
      <c r="AI264" s="69">
        <v>0</v>
      </c>
      <c r="AJ264" s="69">
        <v>0</v>
      </c>
      <c r="AK264" s="69">
        <v>0</v>
      </c>
      <c r="AL264" s="69">
        <v>0</v>
      </c>
      <c r="AM264" s="69">
        <v>1</v>
      </c>
      <c r="AN264" s="69">
        <v>1</v>
      </c>
      <c r="AO264" s="69">
        <v>0</v>
      </c>
      <c r="AP264" s="69">
        <v>0</v>
      </c>
      <c r="AQ264" s="84">
        <v>0</v>
      </c>
      <c r="AR264" s="69">
        <v>0</v>
      </c>
      <c r="AS264" s="69">
        <v>0</v>
      </c>
      <c r="AT264" s="69">
        <v>0</v>
      </c>
      <c r="AU264" s="69">
        <v>0</v>
      </c>
      <c r="AV264" s="69">
        <v>0</v>
      </c>
      <c r="AW264" s="69">
        <v>0</v>
      </c>
      <c r="AX264" s="69">
        <v>0</v>
      </c>
      <c r="AY264" s="69">
        <v>0</v>
      </c>
      <c r="AZ264" s="69">
        <v>0</v>
      </c>
      <c r="BA264" s="69">
        <v>0</v>
      </c>
      <c r="BB264" s="69">
        <v>0</v>
      </c>
      <c r="BC264" s="69">
        <v>0</v>
      </c>
      <c r="BD264" s="69">
        <v>0</v>
      </c>
      <c r="BE264" s="69">
        <v>0</v>
      </c>
      <c r="BF264" s="69">
        <v>0</v>
      </c>
      <c r="BG264" s="69">
        <v>0</v>
      </c>
      <c r="BH264" s="69">
        <v>0</v>
      </c>
      <c r="BK264" s="69">
        <v>3</v>
      </c>
      <c r="BL264" s="69">
        <v>2</v>
      </c>
      <c r="BM264" s="69">
        <v>2</v>
      </c>
      <c r="BN264" s="69">
        <v>31</v>
      </c>
      <c r="BO264" s="89">
        <v>0</v>
      </c>
      <c r="BP264" s="69">
        <v>1</v>
      </c>
      <c r="BQ264" s="69">
        <v>1</v>
      </c>
      <c r="BR264" s="69">
        <v>203</v>
      </c>
      <c r="BS264" s="69">
        <v>1000</v>
      </c>
      <c r="BT264" s="69">
        <v>0</v>
      </c>
      <c r="BU264" s="69">
        <v>0</v>
      </c>
      <c r="BV264" s="69">
        <v>1000</v>
      </c>
      <c r="BW264" s="69">
        <v>18</v>
      </c>
      <c r="BY264" s="69">
        <v>10</v>
      </c>
      <c r="BZ264" s="69">
        <v>1</v>
      </c>
      <c r="CA264" s="69">
        <v>31</v>
      </c>
      <c r="CB264" s="89">
        <v>0</v>
      </c>
      <c r="CC264" s="69">
        <v>1</v>
      </c>
      <c r="CD264" s="69">
        <v>1</v>
      </c>
      <c r="CE264" s="69">
        <v>1</v>
      </c>
      <c r="CF264" s="69">
        <v>11017</v>
      </c>
      <c r="CG264" s="69">
        <v>0</v>
      </c>
      <c r="CH264" s="69">
        <v>0</v>
      </c>
      <c r="CI264" s="69">
        <v>1000</v>
      </c>
      <c r="CJ264" s="69">
        <v>0</v>
      </c>
      <c r="CL264" s="69">
        <v>10</v>
      </c>
      <c r="CM264" s="69">
        <v>2</v>
      </c>
      <c r="CN264" s="69">
        <v>31</v>
      </c>
      <c r="CO264" s="89">
        <v>0</v>
      </c>
      <c r="CP264" s="69">
        <v>1</v>
      </c>
      <c r="CQ264" s="69">
        <v>1</v>
      </c>
      <c r="CR264" s="69">
        <v>1</v>
      </c>
      <c r="CS264" s="69">
        <v>11003</v>
      </c>
      <c r="CT264" s="69">
        <v>0</v>
      </c>
      <c r="CU264" s="69">
        <v>0</v>
      </c>
      <c r="CV264" s="69">
        <v>1000</v>
      </c>
      <c r="CW264" s="69">
        <v>0</v>
      </c>
      <c r="CZ264" s="69">
        <v>0</v>
      </c>
      <c r="DA264" s="69">
        <v>0</v>
      </c>
      <c r="DB264" s="69">
        <v>0</v>
      </c>
      <c r="DC264" s="69">
        <v>0</v>
      </c>
      <c r="DD264" s="69">
        <v>0</v>
      </c>
      <c r="DE264" s="69">
        <v>0</v>
      </c>
      <c r="DF264" s="69">
        <v>0</v>
      </c>
      <c r="DG264" s="69">
        <v>1</v>
      </c>
      <c r="DI264" s="69" t="e">
        <f>INDEX(Sheet3!$E$78:$E$1130,MATCH(A264,Sheet3!$D$78:$D$1130,0))</f>
        <v>#N/A</v>
      </c>
      <c r="DJ264" s="69">
        <f t="shared" si="56"/>
        <v>0</v>
      </c>
      <c r="DK264" s="69" t="s">
        <v>930</v>
      </c>
      <c r="DL264" s="69"/>
      <c r="DM264" s="69" t="s">
        <v>239</v>
      </c>
      <c r="DN264" s="69" t="str">
        <f>"造成["&amp;INDEX(Sheet5!$L$2:$L$11,MATCH(BL264,Sheet5!$J$2:$J$11,0))&amp;":"&amp;BR264&amp;"*"&amp;BS264/1000&amp;"]"&amp;INDEX(Sheet5!$I$2:$I$4,MATCH(BR264,Sheet5!$H$2:$H$4,0))&amp;"的"&amp;INDEX(Sheet5!$K$2:$K$11,MATCH(BL264,Sheet5!$J$2:$J$11,0))</f>
        <v>造成[ui.cs_orange:203*1]的物理伤害。</v>
      </c>
      <c r="DO264" s="69"/>
      <c r="DP264" s="69"/>
      <c r="DQ264" s="69"/>
      <c r="DR264" s="69" t="e">
        <f t="shared" si="53"/>
        <v>#N/A</v>
      </c>
      <c r="DS264" s="90" t="e">
        <f>MATCH(A264,Sheet5!D:D,0)</f>
        <v>#N/A</v>
      </c>
      <c r="DT264" s="94" t="e">
        <f>MATCH(A264,Sheet5!F:F,0)</f>
        <v>#N/A</v>
      </c>
      <c r="DU264" s="69">
        <v>0</v>
      </c>
      <c r="DV264" s="69">
        <v>0</v>
      </c>
      <c r="DW264" s="69">
        <v>0</v>
      </c>
      <c r="DX264" s="69">
        <v>0</v>
      </c>
      <c r="DY264" s="69">
        <v>0</v>
      </c>
    </row>
    <row r="265" spans="1:129" ht="14.25">
      <c r="A265" s="69">
        <v>30112</v>
      </c>
      <c r="B265" s="69">
        <v>3004</v>
      </c>
      <c r="C265" s="69">
        <v>1</v>
      </c>
      <c r="D265" s="78" t="s">
        <v>984</v>
      </c>
      <c r="E265" s="78"/>
      <c r="F265" s="69">
        <v>0</v>
      </c>
      <c r="G265" s="69">
        <v>1</v>
      </c>
      <c r="H265" s="69" t="s">
        <v>864</v>
      </c>
      <c r="I265" s="69">
        <v>1250</v>
      </c>
      <c r="J265" s="69" t="s">
        <v>937</v>
      </c>
      <c r="K265" s="69">
        <v>8000</v>
      </c>
      <c r="M265" s="69">
        <v>140</v>
      </c>
      <c r="N265" s="69" t="s">
        <v>985</v>
      </c>
      <c r="O265" s="69">
        <v>0</v>
      </c>
      <c r="P265" s="69">
        <v>12</v>
      </c>
      <c r="Q265" s="69">
        <v>0</v>
      </c>
      <c r="R265" s="69">
        <f t="shared" si="55"/>
        <v>1</v>
      </c>
      <c r="S265" s="69">
        <v>0</v>
      </c>
      <c r="T265" s="69">
        <v>0</v>
      </c>
      <c r="U265" s="69">
        <v>0</v>
      </c>
      <c r="V265" s="69">
        <v>0</v>
      </c>
      <c r="W265" s="69">
        <v>0</v>
      </c>
      <c r="X265" s="69">
        <v>0</v>
      </c>
      <c r="Y265" s="69">
        <v>0</v>
      </c>
      <c r="Z265" s="69">
        <v>15000</v>
      </c>
      <c r="AA265" s="69">
        <v>2</v>
      </c>
      <c r="AB265" s="69">
        <v>31</v>
      </c>
      <c r="AC265" s="69">
        <v>0</v>
      </c>
      <c r="AD265" s="69">
        <v>0</v>
      </c>
      <c r="AE265" s="69">
        <v>0</v>
      </c>
      <c r="AF265" s="69">
        <v>10</v>
      </c>
      <c r="AG265" s="69">
        <v>0</v>
      </c>
      <c r="AH265" s="69">
        <v>10.5</v>
      </c>
      <c r="AI265" s="69">
        <v>139</v>
      </c>
      <c r="AJ265" s="69">
        <v>3</v>
      </c>
      <c r="AK265" s="69">
        <v>0</v>
      </c>
      <c r="AL265" s="69">
        <v>2.5</v>
      </c>
      <c r="AM265" s="69">
        <v>1</v>
      </c>
      <c r="AN265" s="69">
        <v>1</v>
      </c>
      <c r="AO265" s="69">
        <v>1</v>
      </c>
      <c r="AP265" s="69">
        <v>2</v>
      </c>
      <c r="AQ265" s="84">
        <v>8</v>
      </c>
      <c r="AR265" s="69">
        <v>3</v>
      </c>
      <c r="AS265" s="69">
        <v>0</v>
      </c>
      <c r="AT265" s="69">
        <v>0</v>
      </c>
      <c r="AU265" s="69">
        <v>0</v>
      </c>
      <c r="AV265" s="69">
        <v>0</v>
      </c>
      <c r="AW265" s="69">
        <v>0</v>
      </c>
      <c r="AX265" s="69">
        <v>0</v>
      </c>
      <c r="AY265" s="69">
        <v>0</v>
      </c>
      <c r="AZ265" s="69">
        <v>0</v>
      </c>
      <c r="BA265" s="69">
        <v>0</v>
      </c>
      <c r="BB265" s="69">
        <v>0</v>
      </c>
      <c r="BC265" s="69">
        <v>300</v>
      </c>
      <c r="BD265" s="69">
        <v>0</v>
      </c>
      <c r="BE265" s="69">
        <v>0</v>
      </c>
      <c r="BF265" s="69">
        <v>0</v>
      </c>
      <c r="BG265" s="69">
        <v>0</v>
      </c>
      <c r="BH265" s="69">
        <v>0</v>
      </c>
      <c r="BI265" s="69" t="s">
        <v>986</v>
      </c>
      <c r="BK265" s="69">
        <v>3</v>
      </c>
      <c r="BL265" s="69">
        <v>2</v>
      </c>
      <c r="BM265" s="69">
        <v>2</v>
      </c>
      <c r="BN265" s="69">
        <v>31</v>
      </c>
      <c r="BO265" s="89">
        <v>0</v>
      </c>
      <c r="BP265" s="69">
        <v>1</v>
      </c>
      <c r="BQ265" s="69">
        <v>1</v>
      </c>
      <c r="BR265" s="69">
        <v>203</v>
      </c>
      <c r="BS265" s="69">
        <v>1300</v>
      </c>
      <c r="BT265" s="69">
        <v>0</v>
      </c>
      <c r="BU265" s="69">
        <v>0</v>
      </c>
      <c r="BV265" s="69">
        <v>1000</v>
      </c>
      <c r="BW265" s="69">
        <v>0</v>
      </c>
      <c r="BY265" s="69">
        <v>18</v>
      </c>
      <c r="BZ265" s="69">
        <v>7</v>
      </c>
      <c r="CA265" s="69">
        <v>64</v>
      </c>
      <c r="CB265" s="89">
        <v>0</v>
      </c>
      <c r="CC265" s="69">
        <v>3</v>
      </c>
      <c r="CD265" s="69">
        <v>15</v>
      </c>
      <c r="CE265" s="69">
        <v>1</v>
      </c>
      <c r="CF265" s="69">
        <v>99998</v>
      </c>
      <c r="CG265" s="69">
        <v>0</v>
      </c>
      <c r="CH265" s="69">
        <v>0</v>
      </c>
      <c r="CI265" s="69">
        <v>1000</v>
      </c>
      <c r="CJ265" s="69">
        <v>0</v>
      </c>
      <c r="CL265" s="69">
        <v>0</v>
      </c>
      <c r="CM265" s="69">
        <v>0</v>
      </c>
      <c r="CN265" s="69">
        <v>0</v>
      </c>
      <c r="CO265" s="89">
        <v>0</v>
      </c>
      <c r="CP265" s="69">
        <v>0</v>
      </c>
      <c r="CQ265" s="69">
        <v>0</v>
      </c>
      <c r="CR265" s="69">
        <v>0</v>
      </c>
      <c r="CS265" s="69">
        <v>0</v>
      </c>
      <c r="CT265" s="69">
        <v>0</v>
      </c>
      <c r="CU265" s="69">
        <v>0</v>
      </c>
      <c r="CV265" s="69">
        <v>0</v>
      </c>
      <c r="CW265" s="69">
        <v>0</v>
      </c>
      <c r="CZ265" s="69">
        <v>0</v>
      </c>
      <c r="DA265" s="69">
        <v>0</v>
      </c>
      <c r="DB265" s="69">
        <v>0</v>
      </c>
      <c r="DC265" s="69">
        <v>0</v>
      </c>
      <c r="DD265" s="69">
        <v>0</v>
      </c>
      <c r="DE265" s="69">
        <v>0</v>
      </c>
      <c r="DF265" s="69">
        <v>0</v>
      </c>
      <c r="DG265" s="69">
        <v>1</v>
      </c>
      <c r="DI265" s="69" t="e">
        <f>INDEX(Sheet3!$E$78:$E$1130,MATCH(A265,Sheet3!$D$78:$D$1130,0))</f>
        <v>#N/A</v>
      </c>
      <c r="DJ265" s="69">
        <f t="shared" si="56"/>
        <v>0</v>
      </c>
      <c r="DK265" s="69" t="s">
        <v>987</v>
      </c>
      <c r="DL265" s="69"/>
      <c r="DM265" s="69" t="s">
        <v>239</v>
      </c>
      <c r="DN265" s="69" t="str">
        <f>"造成["&amp;INDEX(Sheet5!$L$2:$L$11,MATCH(BL265,Sheet5!$J$2:$J$11,0))&amp;":"&amp;BR265&amp;"*"&amp;BS265/1000&amp;"]"&amp;INDEX(Sheet5!$I$2:$I$4,MATCH(BR265,Sheet5!$H$2:$H$4,0))&amp;"的"&amp;INDEX(Sheet5!$K$2:$K$11,MATCH(BL265,Sheet5!$J$2:$J$11,0))</f>
        <v>造成[ui.cs_orange:203*1.3]的物理伤害。</v>
      </c>
      <c r="DO265" s="69"/>
      <c r="DP265" s="69"/>
      <c r="DQ265" s="69"/>
      <c r="DR265" s="69" t="e">
        <f t="shared" si="53"/>
        <v>#N/A</v>
      </c>
      <c r="DS265" s="90" t="e">
        <f>MATCH(A265,Sheet5!D:D,0)</f>
        <v>#N/A</v>
      </c>
      <c r="DT265" s="94" t="e">
        <f>MATCH(A265,Sheet5!F:F,0)</f>
        <v>#N/A</v>
      </c>
      <c r="DU265" s="69">
        <v>0</v>
      </c>
      <c r="DV265" s="69">
        <v>0</v>
      </c>
      <c r="DW265" s="69">
        <v>0</v>
      </c>
      <c r="DX265" s="69">
        <v>0</v>
      </c>
      <c r="DY265" s="69">
        <v>0</v>
      </c>
    </row>
    <row r="266" spans="1:129" ht="14.25">
      <c r="A266" s="69">
        <v>30113</v>
      </c>
      <c r="B266" s="69">
        <v>0</v>
      </c>
      <c r="C266" s="69">
        <v>1</v>
      </c>
      <c r="D266" s="78" t="s">
        <v>988</v>
      </c>
      <c r="E266" s="78"/>
      <c r="F266" s="69">
        <v>0</v>
      </c>
      <c r="G266" s="69">
        <v>1</v>
      </c>
      <c r="H266" s="69" t="s">
        <v>852</v>
      </c>
      <c r="I266" s="69">
        <v>600</v>
      </c>
      <c r="J266" s="69" t="s">
        <v>989</v>
      </c>
      <c r="K266" s="69">
        <v>5000</v>
      </c>
      <c r="M266" s="69">
        <v>142</v>
      </c>
      <c r="N266" s="69" t="s">
        <v>990</v>
      </c>
      <c r="O266" s="69">
        <v>0</v>
      </c>
      <c r="P266" s="69">
        <v>13</v>
      </c>
      <c r="Q266" s="69">
        <v>0</v>
      </c>
      <c r="R266" s="69">
        <f t="shared" si="55"/>
        <v>1</v>
      </c>
      <c r="S266" s="69">
        <v>0</v>
      </c>
      <c r="T266" s="69">
        <v>0</v>
      </c>
      <c r="U266" s="69">
        <v>0</v>
      </c>
      <c r="V266" s="69">
        <v>0</v>
      </c>
      <c r="W266" s="69">
        <v>0</v>
      </c>
      <c r="X266" s="69">
        <v>15</v>
      </c>
      <c r="Y266" s="69">
        <v>15</v>
      </c>
      <c r="Z266" s="69">
        <v>42000</v>
      </c>
      <c r="AA266" s="69">
        <v>2</v>
      </c>
      <c r="AB266" s="69">
        <v>31</v>
      </c>
      <c r="AC266" s="69">
        <v>0</v>
      </c>
      <c r="AD266" s="69">
        <v>0</v>
      </c>
      <c r="AE266" s="69">
        <v>0</v>
      </c>
      <c r="AF266" s="69">
        <v>1</v>
      </c>
      <c r="AG266" s="69">
        <v>0</v>
      </c>
      <c r="AH266" s="69">
        <v>10.5</v>
      </c>
      <c r="AI266" s="69">
        <v>143</v>
      </c>
      <c r="AJ266" s="69">
        <v>0</v>
      </c>
      <c r="AK266" s="69">
        <v>0</v>
      </c>
      <c r="AL266" s="69">
        <v>0</v>
      </c>
      <c r="AM266" s="69">
        <v>5</v>
      </c>
      <c r="AN266" s="69">
        <v>5</v>
      </c>
      <c r="AO266" s="69">
        <v>1</v>
      </c>
      <c r="AP266" s="69">
        <v>0.5</v>
      </c>
      <c r="AQ266" s="84">
        <v>0</v>
      </c>
      <c r="AR266" s="69">
        <v>0</v>
      </c>
      <c r="AS266" s="69">
        <v>0</v>
      </c>
      <c r="AT266" s="69">
        <v>0</v>
      </c>
      <c r="AU266" s="69">
        <v>0</v>
      </c>
      <c r="AV266" s="69">
        <v>0</v>
      </c>
      <c r="AW266" s="69">
        <v>0</v>
      </c>
      <c r="AX266" s="69">
        <v>0</v>
      </c>
      <c r="AY266" s="69">
        <v>0</v>
      </c>
      <c r="AZ266" s="69">
        <v>0</v>
      </c>
      <c r="BA266" s="69">
        <v>0</v>
      </c>
      <c r="BB266" s="69">
        <v>0</v>
      </c>
      <c r="BC266" s="69">
        <v>0</v>
      </c>
      <c r="BD266" s="69">
        <v>0</v>
      </c>
      <c r="BE266" s="69">
        <v>0</v>
      </c>
      <c r="BF266" s="69">
        <v>0</v>
      </c>
      <c r="BG266" s="69">
        <v>0</v>
      </c>
      <c r="BH266" s="69">
        <v>0</v>
      </c>
      <c r="BI266" s="69" t="s">
        <v>991</v>
      </c>
      <c r="BK266" s="69">
        <v>3</v>
      </c>
      <c r="BL266" s="69">
        <v>20</v>
      </c>
      <c r="BM266" s="69">
        <v>2</v>
      </c>
      <c r="BN266" s="69">
        <v>31</v>
      </c>
      <c r="BO266" s="89">
        <v>0</v>
      </c>
      <c r="BP266" s="69">
        <v>0</v>
      </c>
      <c r="BQ266" s="69">
        <v>1</v>
      </c>
      <c r="BR266" s="69">
        <v>1</v>
      </c>
      <c r="BS266" s="69">
        <v>30114</v>
      </c>
      <c r="BT266" s="69">
        <v>0</v>
      </c>
      <c r="BU266" s="69">
        <v>0</v>
      </c>
      <c r="BV266" s="69">
        <v>1000</v>
      </c>
      <c r="BW266" s="69">
        <v>144</v>
      </c>
      <c r="BY266" s="69">
        <v>0</v>
      </c>
      <c r="BZ266" s="69">
        <v>0</v>
      </c>
      <c r="CA266" s="69">
        <v>31</v>
      </c>
      <c r="CB266" s="89">
        <v>0</v>
      </c>
      <c r="CC266" s="69">
        <v>0</v>
      </c>
      <c r="CD266" s="69">
        <v>0</v>
      </c>
      <c r="CE266" s="69">
        <v>0</v>
      </c>
      <c r="CF266" s="69">
        <v>0</v>
      </c>
      <c r="CG266" s="69">
        <v>0</v>
      </c>
      <c r="CH266" s="69">
        <v>0</v>
      </c>
      <c r="CI266" s="69">
        <v>0</v>
      </c>
      <c r="CJ266" s="69">
        <v>0</v>
      </c>
      <c r="CL266" s="69">
        <v>0</v>
      </c>
      <c r="CM266" s="69">
        <v>0</v>
      </c>
      <c r="CN266" s="69">
        <v>0</v>
      </c>
      <c r="CO266" s="89">
        <v>0</v>
      </c>
      <c r="CP266" s="69">
        <v>0</v>
      </c>
      <c r="CQ266" s="69">
        <v>0</v>
      </c>
      <c r="CR266" s="69">
        <v>0</v>
      </c>
      <c r="CS266" s="69">
        <v>0</v>
      </c>
      <c r="CT266" s="69">
        <v>0</v>
      </c>
      <c r="CU266" s="69">
        <v>0</v>
      </c>
      <c r="CV266" s="69">
        <v>0</v>
      </c>
      <c r="CW266" s="69">
        <v>0</v>
      </c>
      <c r="CZ266" s="69">
        <v>0</v>
      </c>
      <c r="DA266" s="69">
        <v>0</v>
      </c>
      <c r="DB266" s="69">
        <v>0</v>
      </c>
      <c r="DC266" s="69">
        <v>0</v>
      </c>
      <c r="DD266" s="69">
        <v>0</v>
      </c>
      <c r="DE266" s="69">
        <v>0</v>
      </c>
      <c r="DF266" s="69">
        <v>0</v>
      </c>
      <c r="DG266" s="69">
        <v>1</v>
      </c>
      <c r="DI266" s="69" t="e">
        <f>INDEX(Sheet3!$E$78:$E$1130,MATCH(A266,Sheet3!$D$78:$D$1130,0))</f>
        <v>#N/A</v>
      </c>
      <c r="DJ266" s="69">
        <f t="shared" si="56"/>
        <v>0</v>
      </c>
      <c r="DK266" s="69" t="s">
        <v>992</v>
      </c>
      <c r="DL266" s="69"/>
      <c r="DM266" s="69" t="s">
        <v>239</v>
      </c>
      <c r="DN266" s="69" t="e">
        <f>"造成["&amp;INDEX(Sheet5!$L$2:$L$11,MATCH(BL266,Sheet5!$J$2:$J$11,0))&amp;":"&amp;BR266&amp;"*"&amp;BS266/1000&amp;"]"&amp;INDEX(Sheet5!$I$2:$I$4,MATCH(BR266,Sheet5!$H$2:$H$4,0))&amp;"的"&amp;INDEX(Sheet5!$K$2:$K$11,MATCH(BL266,Sheet5!$J$2:$J$11,0))</f>
        <v>#N/A</v>
      </c>
      <c r="DO266" s="69"/>
      <c r="DP266" s="69"/>
      <c r="DQ266" s="69"/>
      <c r="DR266" s="69" t="e">
        <f t="shared" si="53"/>
        <v>#N/A</v>
      </c>
      <c r="DS266" s="90" t="e">
        <f>MATCH(A266,Sheet5!D:D,0)</f>
        <v>#N/A</v>
      </c>
      <c r="DT266" s="94" t="e">
        <f>MATCH(A266,Sheet5!F:F,0)</f>
        <v>#N/A</v>
      </c>
      <c r="DU266" s="69">
        <v>0</v>
      </c>
      <c r="DV266" s="69">
        <v>0</v>
      </c>
      <c r="DW266" s="69">
        <v>0</v>
      </c>
      <c r="DX266" s="69">
        <v>0</v>
      </c>
      <c r="DY266" s="69">
        <v>0</v>
      </c>
    </row>
    <row r="267" spans="1:129" ht="14.25">
      <c r="A267" s="69">
        <v>30114</v>
      </c>
      <c r="B267" s="69">
        <v>0</v>
      </c>
      <c r="C267" s="69">
        <v>1</v>
      </c>
      <c r="D267" s="78" t="s">
        <v>993</v>
      </c>
      <c r="E267" s="78"/>
      <c r="F267" s="69">
        <v>0</v>
      </c>
      <c r="G267" s="69">
        <v>1</v>
      </c>
      <c r="H267" s="69" t="s">
        <v>852</v>
      </c>
      <c r="I267" s="69">
        <v>0</v>
      </c>
      <c r="J267" s="69">
        <v>0</v>
      </c>
      <c r="K267" s="69">
        <v>1000</v>
      </c>
      <c r="M267" s="69">
        <v>0</v>
      </c>
      <c r="N267" s="69" t="s">
        <v>994</v>
      </c>
      <c r="O267" s="69">
        <v>0</v>
      </c>
      <c r="P267" s="69">
        <v>14</v>
      </c>
      <c r="Q267" s="69">
        <v>0</v>
      </c>
      <c r="R267" s="69">
        <f t="shared" si="55"/>
        <v>1</v>
      </c>
      <c r="S267" s="69">
        <v>0</v>
      </c>
      <c r="T267" s="69">
        <v>0</v>
      </c>
      <c r="U267" s="69">
        <v>0</v>
      </c>
      <c r="V267" s="69">
        <v>0</v>
      </c>
      <c r="W267" s="69">
        <v>0</v>
      </c>
      <c r="X267" s="69">
        <v>0</v>
      </c>
      <c r="Y267" s="69">
        <v>0</v>
      </c>
      <c r="Z267" s="69">
        <v>0</v>
      </c>
      <c r="AA267" s="69">
        <v>2</v>
      </c>
      <c r="AB267" s="69">
        <v>31</v>
      </c>
      <c r="AC267" s="69">
        <v>0</v>
      </c>
      <c r="AD267" s="69">
        <v>0</v>
      </c>
      <c r="AE267" s="69">
        <v>0</v>
      </c>
      <c r="AF267" s="69">
        <v>10</v>
      </c>
      <c r="AG267" s="69">
        <v>0</v>
      </c>
      <c r="AH267" s="69">
        <v>25</v>
      </c>
      <c r="AI267" s="69">
        <v>0</v>
      </c>
      <c r="AJ267" s="69">
        <v>3</v>
      </c>
      <c r="AK267" s="69">
        <v>0</v>
      </c>
      <c r="AL267" s="69">
        <v>0</v>
      </c>
      <c r="AM267" s="69">
        <v>1</v>
      </c>
      <c r="AN267" s="69">
        <v>1</v>
      </c>
      <c r="AO267" s="69">
        <v>1</v>
      </c>
      <c r="AP267" s="69">
        <v>1</v>
      </c>
      <c r="AQ267" s="84">
        <v>20</v>
      </c>
      <c r="AR267" s="69">
        <v>1.5</v>
      </c>
      <c r="AS267" s="69">
        <v>0</v>
      </c>
      <c r="AT267" s="69">
        <v>0</v>
      </c>
      <c r="AU267" s="69">
        <v>0</v>
      </c>
      <c r="AV267" s="69">
        <v>0</v>
      </c>
      <c r="AW267" s="69">
        <v>0</v>
      </c>
      <c r="AX267" s="69">
        <v>0</v>
      </c>
      <c r="AY267" s="69">
        <v>0</v>
      </c>
      <c r="AZ267" s="69">
        <v>0</v>
      </c>
      <c r="BA267" s="69">
        <v>0</v>
      </c>
      <c r="BB267" s="69">
        <v>0</v>
      </c>
      <c r="BC267" s="69">
        <v>0</v>
      </c>
      <c r="BD267" s="69">
        <v>0</v>
      </c>
      <c r="BE267" s="69">
        <v>0</v>
      </c>
      <c r="BF267" s="69">
        <v>0</v>
      </c>
      <c r="BG267" s="69">
        <v>0</v>
      </c>
      <c r="BH267" s="69">
        <v>0</v>
      </c>
      <c r="BK267" s="69">
        <v>3</v>
      </c>
      <c r="BL267" s="69">
        <v>2</v>
      </c>
      <c r="BM267" s="69">
        <v>2</v>
      </c>
      <c r="BN267" s="69">
        <v>31</v>
      </c>
      <c r="BO267" s="89">
        <v>0</v>
      </c>
      <c r="BP267" s="69">
        <v>1</v>
      </c>
      <c r="BQ267" s="69">
        <v>1</v>
      </c>
      <c r="BR267" s="69">
        <v>203</v>
      </c>
      <c r="BS267" s="69">
        <v>2000</v>
      </c>
      <c r="BT267" s="69">
        <v>0</v>
      </c>
      <c r="BU267" s="69">
        <v>0</v>
      </c>
      <c r="BV267" s="69">
        <v>1000</v>
      </c>
      <c r="BW267" s="69">
        <v>144</v>
      </c>
      <c r="BY267" s="69">
        <v>18</v>
      </c>
      <c r="BZ267" s="69">
        <v>7</v>
      </c>
      <c r="CA267" s="69">
        <v>64</v>
      </c>
      <c r="CB267" s="89">
        <v>0</v>
      </c>
      <c r="CC267" s="69">
        <v>3</v>
      </c>
      <c r="CD267" s="69">
        <v>15</v>
      </c>
      <c r="CE267" s="69">
        <v>1</v>
      </c>
      <c r="CF267" s="69">
        <v>99998</v>
      </c>
      <c r="CG267" s="69">
        <v>0</v>
      </c>
      <c r="CH267" s="69">
        <v>0</v>
      </c>
      <c r="CI267" s="69">
        <v>1000</v>
      </c>
      <c r="CJ267" s="69">
        <v>0</v>
      </c>
      <c r="CL267" s="69">
        <v>0</v>
      </c>
      <c r="CM267" s="69">
        <v>0</v>
      </c>
      <c r="CN267" s="69">
        <v>0</v>
      </c>
      <c r="CO267" s="89">
        <v>0</v>
      </c>
      <c r="CP267" s="69">
        <v>0</v>
      </c>
      <c r="CQ267" s="69">
        <v>0</v>
      </c>
      <c r="CR267" s="69">
        <v>0</v>
      </c>
      <c r="CS267" s="69">
        <v>0</v>
      </c>
      <c r="CT267" s="69">
        <v>0</v>
      </c>
      <c r="CU267" s="69">
        <v>0</v>
      </c>
      <c r="CV267" s="69">
        <v>0</v>
      </c>
      <c r="CW267" s="69">
        <v>0</v>
      </c>
      <c r="CZ267" s="69">
        <v>0</v>
      </c>
      <c r="DA267" s="69">
        <v>0</v>
      </c>
      <c r="DB267" s="69">
        <v>0</v>
      </c>
      <c r="DC267" s="69">
        <v>0</v>
      </c>
      <c r="DD267" s="69">
        <v>0</v>
      </c>
      <c r="DE267" s="69">
        <v>0</v>
      </c>
      <c r="DF267" s="69">
        <v>0</v>
      </c>
      <c r="DG267" s="69">
        <v>1</v>
      </c>
      <c r="DI267" s="69" t="e">
        <f>INDEX(Sheet3!$E$78:$E$1130,MATCH(A267,Sheet3!$D$78:$D$1130,0))</f>
        <v>#N/A</v>
      </c>
      <c r="DJ267" s="69">
        <f t="shared" si="56"/>
        <v>0</v>
      </c>
      <c r="DK267" s="69" t="s">
        <v>995</v>
      </c>
      <c r="DL267" s="69"/>
      <c r="DM267" s="69" t="s">
        <v>239</v>
      </c>
      <c r="DN267" s="69" t="str">
        <f>"造成["&amp;INDEX(Sheet5!$L$2:$L$11,MATCH(BL267,Sheet5!$J$2:$J$11,0))&amp;":"&amp;BR267&amp;"*"&amp;BS267/1000&amp;"]"&amp;INDEX(Sheet5!$I$2:$I$4,MATCH(BR267,Sheet5!$H$2:$H$4,0))&amp;"的"&amp;INDEX(Sheet5!$K$2:$K$11,MATCH(BL267,Sheet5!$J$2:$J$11,0))</f>
        <v>造成[ui.cs_orange:203*2]的物理伤害。</v>
      </c>
      <c r="DO267" s="69"/>
      <c r="DP267" s="69"/>
      <c r="DQ267" s="69"/>
      <c r="DR267" s="69" t="e">
        <f t="shared" si="53"/>
        <v>#N/A</v>
      </c>
      <c r="DS267" s="90" t="e">
        <f>MATCH(A267,Sheet5!D:D,0)</f>
        <v>#N/A</v>
      </c>
      <c r="DT267" s="94" t="e">
        <f>MATCH(A267,Sheet5!F:F,0)</f>
        <v>#N/A</v>
      </c>
      <c r="DU267" s="69">
        <v>0</v>
      </c>
      <c r="DV267" s="69">
        <v>0</v>
      </c>
      <c r="DW267" s="69">
        <v>0</v>
      </c>
      <c r="DX267" s="69">
        <v>0</v>
      </c>
      <c r="DY267" s="69">
        <v>0</v>
      </c>
    </row>
    <row r="268" spans="1:129" ht="14.25">
      <c r="A268" s="69">
        <v>30128</v>
      </c>
      <c r="B268" s="69">
        <v>0</v>
      </c>
      <c r="C268" s="69">
        <v>1</v>
      </c>
      <c r="D268" s="78" t="s">
        <v>993</v>
      </c>
      <c r="E268" s="78"/>
      <c r="F268" s="69">
        <v>0</v>
      </c>
      <c r="G268" s="69">
        <v>1</v>
      </c>
      <c r="H268" s="69" t="s">
        <v>852</v>
      </c>
      <c r="I268" s="69">
        <v>200</v>
      </c>
      <c r="J268" s="69">
        <v>0</v>
      </c>
      <c r="K268" s="69">
        <v>1000</v>
      </c>
      <c r="M268" s="69">
        <v>0</v>
      </c>
      <c r="N268" s="69" t="s">
        <v>994</v>
      </c>
      <c r="O268" s="69">
        <v>0</v>
      </c>
      <c r="P268" s="69">
        <v>14</v>
      </c>
      <c r="Q268" s="69">
        <v>0</v>
      </c>
      <c r="R268" s="69">
        <f t="shared" si="55"/>
        <v>1</v>
      </c>
      <c r="S268" s="69">
        <v>0</v>
      </c>
      <c r="T268" s="69">
        <v>0</v>
      </c>
      <c r="U268" s="69">
        <v>0</v>
      </c>
      <c r="V268" s="69">
        <v>0</v>
      </c>
      <c r="W268" s="69">
        <v>0</v>
      </c>
      <c r="X268" s="69">
        <v>0</v>
      </c>
      <c r="Y268" s="69">
        <v>0</v>
      </c>
      <c r="Z268" s="69">
        <v>0</v>
      </c>
      <c r="AA268" s="69">
        <v>2</v>
      </c>
      <c r="AB268" s="69">
        <v>31</v>
      </c>
      <c r="AC268" s="69">
        <v>0</v>
      </c>
      <c r="AD268" s="69">
        <v>0</v>
      </c>
      <c r="AE268" s="69">
        <v>0</v>
      </c>
      <c r="AF268" s="69">
        <v>10</v>
      </c>
      <c r="AG268" s="69">
        <v>0</v>
      </c>
      <c r="AH268" s="69">
        <v>15</v>
      </c>
      <c r="AI268" s="69">
        <v>0</v>
      </c>
      <c r="AJ268" s="69">
        <v>3</v>
      </c>
      <c r="AK268" s="69">
        <v>0</v>
      </c>
      <c r="AL268" s="69">
        <v>0</v>
      </c>
      <c r="AM268" s="69">
        <v>1</v>
      </c>
      <c r="AN268" s="69">
        <v>1</v>
      </c>
      <c r="AO268" s="69">
        <v>1</v>
      </c>
      <c r="AP268" s="69">
        <v>1</v>
      </c>
      <c r="AQ268" s="84">
        <v>20</v>
      </c>
      <c r="AR268" s="69">
        <v>4</v>
      </c>
      <c r="AS268" s="69">
        <v>0</v>
      </c>
      <c r="AT268" s="69">
        <v>0</v>
      </c>
      <c r="AU268" s="69">
        <v>0</v>
      </c>
      <c r="AV268" s="69">
        <v>0</v>
      </c>
      <c r="AW268" s="69">
        <v>0</v>
      </c>
      <c r="AX268" s="69">
        <v>0</v>
      </c>
      <c r="AY268" s="69">
        <v>0</v>
      </c>
      <c r="AZ268" s="69">
        <v>0</v>
      </c>
      <c r="BA268" s="69">
        <v>0</v>
      </c>
      <c r="BB268" s="69">
        <v>0</v>
      </c>
      <c r="BC268" s="69">
        <v>0</v>
      </c>
      <c r="BD268" s="69">
        <v>0</v>
      </c>
      <c r="BE268" s="69">
        <v>0</v>
      </c>
      <c r="BF268" s="69">
        <v>0</v>
      </c>
      <c r="BG268" s="69">
        <v>0</v>
      </c>
      <c r="BH268" s="69">
        <v>0</v>
      </c>
      <c r="BK268" s="69">
        <v>3</v>
      </c>
      <c r="BL268" s="69">
        <v>2</v>
      </c>
      <c r="BM268" s="69">
        <v>2</v>
      </c>
      <c r="BN268" s="69">
        <v>31</v>
      </c>
      <c r="BO268" s="89">
        <v>0</v>
      </c>
      <c r="BP268" s="69">
        <v>1</v>
      </c>
      <c r="BQ268" s="69">
        <v>1</v>
      </c>
      <c r="BR268" s="69">
        <v>203</v>
      </c>
      <c r="BS268" s="69">
        <v>2000</v>
      </c>
      <c r="BT268" s="69">
        <v>0</v>
      </c>
      <c r="BU268" s="69">
        <v>0</v>
      </c>
      <c r="BV268" s="69">
        <v>1000</v>
      </c>
      <c r="BW268" s="69">
        <v>144</v>
      </c>
      <c r="BY268" s="69">
        <v>18</v>
      </c>
      <c r="BZ268" s="69">
        <v>7</v>
      </c>
      <c r="CA268" s="69">
        <v>64</v>
      </c>
      <c r="CB268" s="89">
        <v>0</v>
      </c>
      <c r="CC268" s="69">
        <v>3</v>
      </c>
      <c r="CD268" s="69">
        <v>15</v>
      </c>
      <c r="CE268" s="69">
        <v>1</v>
      </c>
      <c r="CF268" s="69">
        <v>99998</v>
      </c>
      <c r="CG268" s="69">
        <v>0</v>
      </c>
      <c r="CH268" s="69">
        <v>0</v>
      </c>
      <c r="CI268" s="69">
        <v>1000</v>
      </c>
      <c r="CJ268" s="69">
        <v>0</v>
      </c>
      <c r="CL268" s="69">
        <v>0</v>
      </c>
      <c r="CM268" s="69">
        <v>0</v>
      </c>
      <c r="CN268" s="69">
        <v>0</v>
      </c>
      <c r="CO268" s="89">
        <v>0</v>
      </c>
      <c r="CP268" s="69">
        <v>0</v>
      </c>
      <c r="CQ268" s="69">
        <v>0</v>
      </c>
      <c r="CR268" s="69">
        <v>0</v>
      </c>
      <c r="CS268" s="69">
        <v>0</v>
      </c>
      <c r="CT268" s="69">
        <v>0</v>
      </c>
      <c r="CU268" s="69">
        <v>0</v>
      </c>
      <c r="CV268" s="69">
        <v>0</v>
      </c>
      <c r="CW268" s="69">
        <v>0</v>
      </c>
      <c r="CZ268" s="69">
        <v>0</v>
      </c>
      <c r="DA268" s="69">
        <v>0</v>
      </c>
      <c r="DB268" s="69">
        <v>0</v>
      </c>
      <c r="DC268" s="69">
        <v>0</v>
      </c>
      <c r="DD268" s="69">
        <v>0</v>
      </c>
      <c r="DE268" s="69">
        <v>0</v>
      </c>
      <c r="DF268" s="69">
        <v>0</v>
      </c>
      <c r="DG268" s="69">
        <v>1</v>
      </c>
      <c r="DI268" s="69" t="e">
        <f>INDEX(Sheet3!$E$78:$E$1130,MATCH(A268,Sheet3!$D$78:$D$1130,0))</f>
        <v>#N/A</v>
      </c>
      <c r="DJ268" s="69">
        <f t="shared" si="56"/>
        <v>0</v>
      </c>
      <c r="DK268" s="69" t="s">
        <v>995</v>
      </c>
      <c r="DL268" s="69"/>
      <c r="DM268" s="69" t="s">
        <v>239</v>
      </c>
      <c r="DN268" s="69" t="str">
        <f>"造成["&amp;INDEX(Sheet5!$L$2:$L$11,MATCH(BL268,Sheet5!$J$2:$J$11,0))&amp;":"&amp;BR268&amp;"*"&amp;BS268/1000&amp;"]"&amp;INDEX(Sheet5!$I$2:$I$4,MATCH(BR268,Sheet5!$H$2:$H$4,0))&amp;"的"&amp;INDEX(Sheet5!$K$2:$K$11,MATCH(BL268,Sheet5!$J$2:$J$11,0))</f>
        <v>造成[ui.cs_orange:203*2]的物理伤害。</v>
      </c>
      <c r="DO268" s="69"/>
      <c r="DP268" s="69"/>
      <c r="DQ268" s="69"/>
      <c r="DR268" s="69" t="e">
        <f t="shared" si="53"/>
        <v>#N/A</v>
      </c>
      <c r="DS268" s="90" t="e">
        <f>MATCH(A268,Sheet5!D:D,0)</f>
        <v>#N/A</v>
      </c>
      <c r="DT268" s="94" t="e">
        <f>MATCH(A268,Sheet5!F:F,0)</f>
        <v>#N/A</v>
      </c>
      <c r="DU268" s="69">
        <v>0</v>
      </c>
      <c r="DV268" s="69">
        <v>0</v>
      </c>
      <c r="DW268" s="69">
        <v>0</v>
      </c>
      <c r="DX268" s="69">
        <v>0</v>
      </c>
      <c r="DY268" s="69">
        <v>0</v>
      </c>
    </row>
    <row r="269" spans="1:129" ht="14.25">
      <c r="A269" s="69">
        <v>30129</v>
      </c>
      <c r="B269" s="69">
        <v>0</v>
      </c>
      <c r="C269" s="69">
        <v>1</v>
      </c>
      <c r="D269" s="78" t="s">
        <v>993</v>
      </c>
      <c r="E269" s="78"/>
      <c r="F269" s="69">
        <v>0</v>
      </c>
      <c r="G269" s="69">
        <v>1</v>
      </c>
      <c r="H269" s="69" t="s">
        <v>852</v>
      </c>
      <c r="I269" s="69">
        <v>200</v>
      </c>
      <c r="J269" s="69">
        <v>0</v>
      </c>
      <c r="K269" s="69">
        <v>1000</v>
      </c>
      <c r="M269" s="69">
        <v>0</v>
      </c>
      <c r="N269" s="69" t="s">
        <v>994</v>
      </c>
      <c r="O269" s="69">
        <v>0</v>
      </c>
      <c r="P269" s="69">
        <v>14</v>
      </c>
      <c r="Q269" s="69">
        <v>0</v>
      </c>
      <c r="R269" s="69">
        <f t="shared" si="55"/>
        <v>1</v>
      </c>
      <c r="S269" s="69">
        <v>0</v>
      </c>
      <c r="T269" s="69">
        <v>0</v>
      </c>
      <c r="U269" s="69">
        <v>0</v>
      </c>
      <c r="V269" s="69">
        <v>0</v>
      </c>
      <c r="W269" s="69">
        <v>0</v>
      </c>
      <c r="X269" s="69">
        <v>0</v>
      </c>
      <c r="Y269" s="69">
        <v>0</v>
      </c>
      <c r="Z269" s="69">
        <v>0</v>
      </c>
      <c r="AA269" s="69">
        <v>2</v>
      </c>
      <c r="AB269" s="69">
        <v>31</v>
      </c>
      <c r="AC269" s="69">
        <v>0</v>
      </c>
      <c r="AD269" s="69">
        <v>0</v>
      </c>
      <c r="AE269" s="69">
        <v>0</v>
      </c>
      <c r="AF269" s="69">
        <v>10</v>
      </c>
      <c r="AG269" s="69">
        <v>0</v>
      </c>
      <c r="AH269" s="69">
        <v>15</v>
      </c>
      <c r="AI269" s="69">
        <v>0</v>
      </c>
      <c r="AJ269" s="69">
        <v>3</v>
      </c>
      <c r="AK269" s="69">
        <v>0</v>
      </c>
      <c r="AL269" s="69">
        <v>0</v>
      </c>
      <c r="AM269" s="69">
        <v>1</v>
      </c>
      <c r="AN269" s="69">
        <v>1</v>
      </c>
      <c r="AO269" s="69">
        <v>1</v>
      </c>
      <c r="AP269" s="69">
        <v>1</v>
      </c>
      <c r="AQ269" s="84">
        <v>20</v>
      </c>
      <c r="AR269" s="69">
        <v>4</v>
      </c>
      <c r="AS269" s="69">
        <v>0</v>
      </c>
      <c r="AT269" s="69">
        <v>0</v>
      </c>
      <c r="AU269" s="69">
        <v>0</v>
      </c>
      <c r="AV269" s="69">
        <v>0</v>
      </c>
      <c r="AW269" s="69">
        <v>0</v>
      </c>
      <c r="AX269" s="69">
        <v>0</v>
      </c>
      <c r="AY269" s="69">
        <v>0</v>
      </c>
      <c r="AZ269" s="69">
        <v>0</v>
      </c>
      <c r="BA269" s="69">
        <v>0</v>
      </c>
      <c r="BB269" s="69">
        <v>0</v>
      </c>
      <c r="BC269" s="69">
        <v>0</v>
      </c>
      <c r="BD269" s="69">
        <v>0</v>
      </c>
      <c r="BE269" s="69">
        <v>0</v>
      </c>
      <c r="BF269" s="69">
        <v>0</v>
      </c>
      <c r="BG269" s="69">
        <v>0</v>
      </c>
      <c r="BH269" s="69">
        <v>0</v>
      </c>
      <c r="BK269" s="69">
        <v>3</v>
      </c>
      <c r="BL269" s="69">
        <v>2</v>
      </c>
      <c r="BM269" s="69">
        <v>2</v>
      </c>
      <c r="BN269" s="69">
        <v>31</v>
      </c>
      <c r="BO269" s="89">
        <v>0</v>
      </c>
      <c r="BP269" s="69">
        <v>1</v>
      </c>
      <c r="BQ269" s="69">
        <v>1</v>
      </c>
      <c r="BR269" s="69">
        <v>203</v>
      </c>
      <c r="BS269" s="69">
        <v>2000</v>
      </c>
      <c r="BT269" s="69">
        <v>0</v>
      </c>
      <c r="BU269" s="69">
        <v>0</v>
      </c>
      <c r="BV269" s="69">
        <v>1000</v>
      </c>
      <c r="BW269" s="69">
        <v>144</v>
      </c>
      <c r="BY269" s="69">
        <v>18</v>
      </c>
      <c r="BZ269" s="69">
        <v>7</v>
      </c>
      <c r="CA269" s="69">
        <v>64</v>
      </c>
      <c r="CB269" s="89">
        <v>0</v>
      </c>
      <c r="CC269" s="69">
        <v>3</v>
      </c>
      <c r="CD269" s="69">
        <v>15</v>
      </c>
      <c r="CE269" s="69">
        <v>1</v>
      </c>
      <c r="CF269" s="69">
        <v>99998</v>
      </c>
      <c r="CG269" s="69">
        <v>0</v>
      </c>
      <c r="CH269" s="69">
        <v>0</v>
      </c>
      <c r="CI269" s="69">
        <v>1000</v>
      </c>
      <c r="CJ269" s="69">
        <v>0</v>
      </c>
      <c r="CL269" s="69">
        <v>0</v>
      </c>
      <c r="CM269" s="69">
        <v>0</v>
      </c>
      <c r="CN269" s="69">
        <v>0</v>
      </c>
      <c r="CO269" s="89">
        <v>0</v>
      </c>
      <c r="CP269" s="69">
        <v>0</v>
      </c>
      <c r="CQ269" s="69">
        <v>0</v>
      </c>
      <c r="CR269" s="69">
        <v>0</v>
      </c>
      <c r="CS269" s="69">
        <v>0</v>
      </c>
      <c r="CT269" s="69">
        <v>0</v>
      </c>
      <c r="CU269" s="69">
        <v>0</v>
      </c>
      <c r="CV269" s="69">
        <v>0</v>
      </c>
      <c r="CW269" s="69">
        <v>0</v>
      </c>
      <c r="CZ269" s="69">
        <v>0</v>
      </c>
      <c r="DA269" s="69">
        <v>0</v>
      </c>
      <c r="DB269" s="69">
        <v>0</v>
      </c>
      <c r="DC269" s="69">
        <v>0</v>
      </c>
      <c r="DD269" s="69">
        <v>0</v>
      </c>
      <c r="DE269" s="69">
        <v>0</v>
      </c>
      <c r="DF269" s="69">
        <v>0</v>
      </c>
      <c r="DG269" s="69">
        <v>1</v>
      </c>
      <c r="DI269" s="69" t="e">
        <f>INDEX(Sheet3!$E$78:$E$1130,MATCH(A269,Sheet3!$D$78:$D$1130,0))</f>
        <v>#N/A</v>
      </c>
      <c r="DJ269" s="69">
        <f t="shared" si="56"/>
        <v>0</v>
      </c>
      <c r="DK269" s="69" t="s">
        <v>995</v>
      </c>
      <c r="DL269" s="69"/>
      <c r="DM269" s="69" t="s">
        <v>239</v>
      </c>
      <c r="DN269" s="69" t="str">
        <f>"造成["&amp;INDEX(Sheet5!$L$2:$L$11,MATCH(BL269,Sheet5!$J$2:$J$11,0))&amp;":"&amp;BR269&amp;"*"&amp;BS269/1000&amp;"]"&amp;INDEX(Sheet5!$I$2:$I$4,MATCH(BR269,Sheet5!$H$2:$H$4,0))&amp;"的"&amp;INDEX(Sheet5!$K$2:$K$11,MATCH(BL269,Sheet5!$J$2:$J$11,0))</f>
        <v>造成[ui.cs_orange:203*2]的物理伤害。</v>
      </c>
      <c r="DO269" s="69"/>
      <c r="DP269" s="69"/>
      <c r="DQ269" s="69"/>
      <c r="DR269" s="69" t="e">
        <f t="shared" si="53"/>
        <v>#N/A</v>
      </c>
      <c r="DS269" s="90" t="e">
        <f>MATCH(A269,Sheet5!D:D,0)</f>
        <v>#N/A</v>
      </c>
      <c r="DT269" s="94" t="e">
        <f>MATCH(A269,Sheet5!F:F,0)</f>
        <v>#N/A</v>
      </c>
      <c r="DU269" s="69">
        <v>0</v>
      </c>
      <c r="DV269" s="69">
        <v>0</v>
      </c>
      <c r="DW269" s="69">
        <v>0</v>
      </c>
      <c r="DX269" s="69">
        <v>0</v>
      </c>
      <c r="DY269" s="69">
        <v>0</v>
      </c>
    </row>
    <row r="270" spans="1:129" ht="14.25">
      <c r="A270" s="69">
        <v>30115</v>
      </c>
      <c r="B270" s="69">
        <v>0</v>
      </c>
      <c r="C270" s="69">
        <v>1</v>
      </c>
      <c r="D270" s="78" t="s">
        <v>996</v>
      </c>
      <c r="E270" s="78"/>
      <c r="F270" s="69">
        <v>0</v>
      </c>
      <c r="G270" s="69">
        <v>1</v>
      </c>
      <c r="H270" s="69" t="s">
        <v>507</v>
      </c>
      <c r="I270" s="69">
        <v>1400</v>
      </c>
      <c r="J270" s="69" t="s">
        <v>997</v>
      </c>
      <c r="K270" s="69">
        <v>3000</v>
      </c>
      <c r="M270" s="69">
        <v>145</v>
      </c>
      <c r="N270" s="69" t="s">
        <v>998</v>
      </c>
      <c r="O270" s="69">
        <v>0</v>
      </c>
      <c r="P270" s="69">
        <v>18</v>
      </c>
      <c r="Q270" s="69">
        <v>0</v>
      </c>
      <c r="R270" s="69">
        <f t="shared" si="55"/>
        <v>1</v>
      </c>
      <c r="S270" s="69">
        <v>0</v>
      </c>
      <c r="T270" s="69">
        <v>0</v>
      </c>
      <c r="U270" s="69">
        <v>0</v>
      </c>
      <c r="V270" s="69">
        <v>0</v>
      </c>
      <c r="W270" s="69">
        <v>0</v>
      </c>
      <c r="X270" s="69">
        <v>20</v>
      </c>
      <c r="Y270" s="69">
        <v>20</v>
      </c>
      <c r="Z270" s="69">
        <v>11000</v>
      </c>
      <c r="AA270" s="69">
        <v>2</v>
      </c>
      <c r="AB270" s="69">
        <v>31</v>
      </c>
      <c r="AC270" s="69">
        <v>0</v>
      </c>
      <c r="AD270" s="69">
        <v>0</v>
      </c>
      <c r="AE270" s="69">
        <v>0</v>
      </c>
      <c r="AF270" s="69">
        <v>20</v>
      </c>
      <c r="AG270" s="69">
        <v>0</v>
      </c>
      <c r="AH270" s="69">
        <v>6</v>
      </c>
      <c r="AI270" s="69">
        <v>146</v>
      </c>
      <c r="AJ270" s="69">
        <v>3</v>
      </c>
      <c r="AK270" s="69">
        <v>2.2000000000000002</v>
      </c>
      <c r="AL270" s="69">
        <v>0</v>
      </c>
      <c r="AM270" s="69">
        <v>1</v>
      </c>
      <c r="AN270" s="69">
        <v>1</v>
      </c>
      <c r="AO270" s="69">
        <v>0</v>
      </c>
      <c r="AP270" s="69">
        <v>1.1000000000000001</v>
      </c>
      <c r="AQ270" s="84">
        <v>0</v>
      </c>
      <c r="AR270" s="69">
        <v>0.2</v>
      </c>
      <c r="AS270" s="69">
        <v>0</v>
      </c>
      <c r="AT270" s="69">
        <v>0</v>
      </c>
      <c r="AU270" s="69">
        <v>0</v>
      </c>
      <c r="AV270" s="69">
        <v>0</v>
      </c>
      <c r="AW270" s="69">
        <v>0</v>
      </c>
      <c r="AX270" s="69">
        <v>0</v>
      </c>
      <c r="AY270" s="69">
        <v>0</v>
      </c>
      <c r="AZ270" s="69">
        <v>0</v>
      </c>
      <c r="BA270" s="69">
        <v>0</v>
      </c>
      <c r="BB270" s="69">
        <v>0</v>
      </c>
      <c r="BC270" s="69">
        <v>0</v>
      </c>
      <c r="BD270" s="69">
        <v>0</v>
      </c>
      <c r="BE270" s="69">
        <v>0</v>
      </c>
      <c r="BF270" s="69">
        <v>0</v>
      </c>
      <c r="BG270" s="69">
        <v>0</v>
      </c>
      <c r="BH270" s="69">
        <v>0</v>
      </c>
      <c r="BI270" s="69" t="s">
        <v>999</v>
      </c>
      <c r="BK270" s="69">
        <v>3</v>
      </c>
      <c r="BL270" s="69">
        <v>2</v>
      </c>
      <c r="BM270" s="69">
        <v>2</v>
      </c>
      <c r="BN270" s="69">
        <v>31</v>
      </c>
      <c r="BO270" s="89">
        <v>0</v>
      </c>
      <c r="BP270" s="69">
        <v>1</v>
      </c>
      <c r="BQ270" s="69">
        <v>20</v>
      </c>
      <c r="BR270" s="69">
        <v>203</v>
      </c>
      <c r="BS270" s="69">
        <v>1600</v>
      </c>
      <c r="BT270" s="69">
        <v>0</v>
      </c>
      <c r="BU270" s="69">
        <v>0</v>
      </c>
      <c r="BV270" s="69">
        <v>1000</v>
      </c>
      <c r="BW270" s="69">
        <v>0</v>
      </c>
      <c r="BX270" s="69" t="s">
        <v>1000</v>
      </c>
      <c r="BY270" s="69">
        <v>18</v>
      </c>
      <c r="BZ270" s="69">
        <v>7</v>
      </c>
      <c r="CA270" s="69">
        <v>64</v>
      </c>
      <c r="CB270" s="89">
        <v>0</v>
      </c>
      <c r="CC270" s="69">
        <v>3</v>
      </c>
      <c r="CD270" s="69">
        <v>15</v>
      </c>
      <c r="CE270" s="69">
        <v>1</v>
      </c>
      <c r="CF270" s="69">
        <v>99998</v>
      </c>
      <c r="CG270" s="69">
        <v>0</v>
      </c>
      <c r="CH270" s="69">
        <v>0</v>
      </c>
      <c r="CI270" s="69">
        <v>1000</v>
      </c>
      <c r="CJ270" s="69">
        <v>0</v>
      </c>
      <c r="CL270" s="69">
        <v>0</v>
      </c>
      <c r="CM270" s="69">
        <v>0</v>
      </c>
      <c r="CN270" s="69">
        <v>0</v>
      </c>
      <c r="CO270" s="89">
        <v>0</v>
      </c>
      <c r="CP270" s="69">
        <v>0</v>
      </c>
      <c r="CQ270" s="69">
        <v>0</v>
      </c>
      <c r="CR270" s="69">
        <v>0</v>
      </c>
      <c r="CS270" s="69">
        <v>0</v>
      </c>
      <c r="CT270" s="69">
        <v>0</v>
      </c>
      <c r="CU270" s="69">
        <v>0</v>
      </c>
      <c r="CV270" s="69">
        <v>0</v>
      </c>
      <c r="CW270" s="69">
        <v>0</v>
      </c>
      <c r="CZ270" s="69">
        <v>3</v>
      </c>
      <c r="DA270" s="69">
        <v>0</v>
      </c>
      <c r="DB270" s="69">
        <v>0</v>
      </c>
      <c r="DC270" s="69">
        <v>0</v>
      </c>
      <c r="DD270" s="69">
        <v>0</v>
      </c>
      <c r="DE270" s="69">
        <v>0</v>
      </c>
      <c r="DF270" s="69">
        <v>0</v>
      </c>
      <c r="DG270" s="69">
        <v>1</v>
      </c>
      <c r="DI270" s="69" t="e">
        <f>INDEX(Sheet3!$E$78:$E$1130,MATCH(A270,Sheet3!$D$78:$D$1130,0))</f>
        <v>#N/A</v>
      </c>
      <c r="DJ270" s="69">
        <f t="shared" si="56"/>
        <v>0</v>
      </c>
      <c r="DK270" s="69" t="s">
        <v>1001</v>
      </c>
      <c r="DL270" s="69"/>
      <c r="DM270" s="69" t="s">
        <v>239</v>
      </c>
      <c r="DN270" s="69" t="str">
        <f>"造成["&amp;INDEX(Sheet5!$L$2:$L$11,MATCH(BL270,Sheet5!$J$2:$J$11,0))&amp;":"&amp;BR270&amp;"*"&amp;BS270/1000&amp;"]"&amp;INDEX(Sheet5!$I$2:$I$4,MATCH(BR270,Sheet5!$H$2:$H$4,0))&amp;"的"&amp;INDEX(Sheet5!$K$2:$K$11,MATCH(BL270,Sheet5!$J$2:$J$11,0))</f>
        <v>造成[ui.cs_orange:203*1.6]的物理伤害。</v>
      </c>
      <c r="DO270" s="69"/>
      <c r="DP270" s="69"/>
      <c r="DQ270" s="69"/>
      <c r="DR270" s="69" t="e">
        <f t="shared" si="53"/>
        <v>#N/A</v>
      </c>
      <c r="DS270" s="90" t="e">
        <f>MATCH(A270,Sheet5!D:D,0)</f>
        <v>#N/A</v>
      </c>
      <c r="DT270" s="94" t="e">
        <f>MATCH(A270,Sheet5!F:F,0)</f>
        <v>#N/A</v>
      </c>
      <c r="DU270" s="69">
        <v>0</v>
      </c>
      <c r="DV270" s="69">
        <v>0</v>
      </c>
      <c r="DW270" s="69">
        <v>0</v>
      </c>
      <c r="DX270" s="69">
        <v>0</v>
      </c>
      <c r="DY270" s="69">
        <v>0</v>
      </c>
    </row>
    <row r="271" spans="1:129" ht="14.25">
      <c r="A271" s="69">
        <v>30116</v>
      </c>
      <c r="B271" s="69">
        <v>0</v>
      </c>
      <c r="C271" s="69">
        <v>1</v>
      </c>
      <c r="D271" s="78" t="s">
        <v>1002</v>
      </c>
      <c r="E271" s="78"/>
      <c r="F271" s="69">
        <v>0</v>
      </c>
      <c r="G271" s="69">
        <v>1</v>
      </c>
      <c r="H271" s="69" t="s">
        <v>1003</v>
      </c>
      <c r="I271" s="69">
        <v>850</v>
      </c>
      <c r="J271" s="69">
        <v>1500</v>
      </c>
      <c r="K271" s="69">
        <v>5150</v>
      </c>
      <c r="M271" s="69">
        <v>147</v>
      </c>
      <c r="N271" s="69" t="s">
        <v>1004</v>
      </c>
      <c r="O271" s="69">
        <v>0</v>
      </c>
      <c r="P271" s="69">
        <v>5</v>
      </c>
      <c r="Q271" s="69">
        <v>0</v>
      </c>
      <c r="R271" s="69">
        <v>1</v>
      </c>
      <c r="S271" s="69">
        <v>0</v>
      </c>
      <c r="T271" s="69">
        <v>0</v>
      </c>
      <c r="U271" s="69">
        <v>0</v>
      </c>
      <c r="V271" s="69">
        <v>0</v>
      </c>
      <c r="W271" s="69">
        <v>0</v>
      </c>
      <c r="X271" s="69">
        <v>10</v>
      </c>
      <c r="Y271" s="69">
        <v>10</v>
      </c>
      <c r="Z271" s="69">
        <v>21000</v>
      </c>
      <c r="AA271" s="69">
        <v>2</v>
      </c>
      <c r="AB271" s="69">
        <v>31</v>
      </c>
      <c r="AC271" s="69">
        <v>0</v>
      </c>
      <c r="AD271" s="69">
        <v>0</v>
      </c>
      <c r="AE271" s="69">
        <v>0</v>
      </c>
      <c r="AF271" s="69">
        <v>10</v>
      </c>
      <c r="AG271" s="69">
        <v>0</v>
      </c>
      <c r="AH271" s="69">
        <v>15</v>
      </c>
      <c r="AI271" s="69">
        <v>148</v>
      </c>
      <c r="AJ271" s="69">
        <v>3</v>
      </c>
      <c r="AK271" s="69">
        <v>1</v>
      </c>
      <c r="AL271" s="69">
        <v>1</v>
      </c>
      <c r="AM271" s="69">
        <v>1</v>
      </c>
      <c r="AN271" s="69">
        <v>1</v>
      </c>
      <c r="AO271" s="69">
        <v>0</v>
      </c>
      <c r="AP271" s="69">
        <v>0</v>
      </c>
      <c r="AQ271" s="84">
        <v>0</v>
      </c>
      <c r="AR271" s="69">
        <v>0</v>
      </c>
      <c r="AS271" s="69">
        <v>0</v>
      </c>
      <c r="AT271" s="69">
        <v>0</v>
      </c>
      <c r="AU271" s="69">
        <v>0</v>
      </c>
      <c r="AV271" s="69">
        <v>0</v>
      </c>
      <c r="AW271" s="69">
        <v>0</v>
      </c>
      <c r="AX271" s="69">
        <v>0</v>
      </c>
      <c r="AY271" s="69">
        <v>0</v>
      </c>
      <c r="AZ271" s="69">
        <v>0</v>
      </c>
      <c r="BA271" s="69">
        <v>0.5</v>
      </c>
      <c r="BB271" s="69">
        <v>2000</v>
      </c>
      <c r="BC271" s="69">
        <v>500</v>
      </c>
      <c r="BD271" s="69">
        <v>0</v>
      </c>
      <c r="BE271" s="69">
        <v>0</v>
      </c>
      <c r="BF271" s="69">
        <v>0</v>
      </c>
      <c r="BG271" s="69">
        <v>0</v>
      </c>
      <c r="BH271" s="69">
        <v>0</v>
      </c>
      <c r="BI271" s="69" t="s">
        <v>1005</v>
      </c>
      <c r="BK271" s="69">
        <v>3</v>
      </c>
      <c r="BL271" s="69">
        <v>3</v>
      </c>
      <c r="BM271" s="69">
        <v>2</v>
      </c>
      <c r="BN271" s="69">
        <v>31</v>
      </c>
      <c r="BO271" s="89">
        <v>0</v>
      </c>
      <c r="BP271" s="69">
        <v>2</v>
      </c>
      <c r="BQ271" s="69">
        <v>1</v>
      </c>
      <c r="BR271" s="69">
        <v>204</v>
      </c>
      <c r="BS271" s="69">
        <v>500</v>
      </c>
      <c r="BT271" s="69">
        <v>0</v>
      </c>
      <c r="BU271" s="69">
        <v>0</v>
      </c>
      <c r="BV271" s="69">
        <v>1000</v>
      </c>
      <c r="BW271" s="69">
        <v>149</v>
      </c>
      <c r="BY271" s="69">
        <v>18</v>
      </c>
      <c r="BZ271" s="69">
        <v>7</v>
      </c>
      <c r="CA271" s="69">
        <v>64</v>
      </c>
      <c r="CB271" s="89">
        <v>0</v>
      </c>
      <c r="CC271" s="69">
        <v>3</v>
      </c>
      <c r="CD271" s="69">
        <v>15</v>
      </c>
      <c r="CE271" s="69">
        <v>1</v>
      </c>
      <c r="CF271" s="69">
        <v>99998</v>
      </c>
      <c r="CG271" s="69">
        <v>0</v>
      </c>
      <c r="CH271" s="69">
        <v>0</v>
      </c>
      <c r="CI271" s="69">
        <v>1000</v>
      </c>
      <c r="CJ271" s="69">
        <v>0</v>
      </c>
      <c r="CL271" s="69">
        <v>10</v>
      </c>
      <c r="CM271" s="69">
        <v>2</v>
      </c>
      <c r="CN271" s="69">
        <v>31</v>
      </c>
      <c r="CO271" s="89">
        <v>0</v>
      </c>
      <c r="CP271" s="69">
        <v>1</v>
      </c>
      <c r="CQ271" s="69">
        <v>1</v>
      </c>
      <c r="CR271" s="69">
        <v>1</v>
      </c>
      <c r="CS271" s="69">
        <v>11003</v>
      </c>
      <c r="CT271" s="69">
        <v>0</v>
      </c>
      <c r="CU271" s="69">
        <v>0</v>
      </c>
      <c r="CV271" s="69">
        <v>1000</v>
      </c>
      <c r="CW271" s="69">
        <v>0</v>
      </c>
      <c r="CZ271" s="69">
        <v>0</v>
      </c>
      <c r="DA271" s="69">
        <v>0</v>
      </c>
      <c r="DB271" s="69">
        <v>0</v>
      </c>
      <c r="DC271" s="69">
        <v>0</v>
      </c>
      <c r="DD271" s="69">
        <v>0</v>
      </c>
      <c r="DE271" s="69">
        <v>0</v>
      </c>
      <c r="DF271" s="69">
        <v>0</v>
      </c>
      <c r="DG271" s="69">
        <v>1</v>
      </c>
      <c r="DI271" s="69" t="e">
        <v>#N/A</v>
      </c>
      <c r="DJ271" s="69">
        <v>0</v>
      </c>
      <c r="DK271" s="69" t="s">
        <v>1006</v>
      </c>
      <c r="DL271" s="69"/>
      <c r="DM271" s="69" t="s">
        <v>239</v>
      </c>
      <c r="DN271" s="69" t="str">
        <f>"造成["&amp;INDEX(Sheet5!$L$2:$L$11,MATCH(BL271,Sheet5!$J$2:$J$11,0))&amp;":"&amp;BR271&amp;"*"&amp;BS271/1000&amp;"]"&amp;INDEX(Sheet5!$I$2:$I$4,MATCH(BR271,Sheet5!$H$2:$H$4,0))&amp;"的"&amp;INDEX(Sheet5!$K$2:$K$11,MATCH(BL271,Sheet5!$J$2:$J$11,0))</f>
        <v>造成[ui.cs_blue:204*0.5]的火系伤害。</v>
      </c>
      <c r="DO271" s="69"/>
      <c r="DP271" s="69"/>
      <c r="DQ271" s="69"/>
      <c r="DR271" s="69" t="e">
        <f t="shared" si="53"/>
        <v>#N/A</v>
      </c>
      <c r="DS271" s="90" t="e">
        <f>MATCH(A271,Sheet5!D:D,0)</f>
        <v>#N/A</v>
      </c>
      <c r="DT271" s="94" t="e">
        <f>MATCH(A271,Sheet5!F:F,0)</f>
        <v>#N/A</v>
      </c>
      <c r="DU271" s="69">
        <v>0</v>
      </c>
      <c r="DV271" s="69">
        <v>0</v>
      </c>
      <c r="DW271" s="69">
        <v>0</v>
      </c>
      <c r="DX271" s="69">
        <v>0</v>
      </c>
      <c r="DY271" s="69">
        <v>0</v>
      </c>
    </row>
    <row r="272" spans="1:129" ht="14.25">
      <c r="A272" s="69">
        <v>30117</v>
      </c>
      <c r="B272" s="69">
        <v>3003</v>
      </c>
      <c r="C272" s="69">
        <v>1</v>
      </c>
      <c r="D272" s="78" t="s">
        <v>1007</v>
      </c>
      <c r="E272" s="78"/>
      <c r="F272" s="69">
        <v>0</v>
      </c>
      <c r="G272" s="69">
        <v>1</v>
      </c>
      <c r="H272" s="69" t="s">
        <v>507</v>
      </c>
      <c r="I272" s="69">
        <v>1000</v>
      </c>
      <c r="J272" s="69" t="s">
        <v>1008</v>
      </c>
      <c r="K272" s="69">
        <v>2000</v>
      </c>
      <c r="M272" s="69">
        <v>0</v>
      </c>
      <c r="N272" s="69" t="s">
        <v>1009</v>
      </c>
      <c r="O272" s="69">
        <v>0</v>
      </c>
      <c r="P272" s="69">
        <v>4</v>
      </c>
      <c r="Q272" s="69">
        <v>0</v>
      </c>
      <c r="R272" s="69">
        <v>1</v>
      </c>
      <c r="S272" s="69">
        <v>0</v>
      </c>
      <c r="T272" s="69">
        <v>0</v>
      </c>
      <c r="U272" s="69">
        <v>0</v>
      </c>
      <c r="V272" s="69">
        <v>0</v>
      </c>
      <c r="W272" s="69">
        <v>0</v>
      </c>
      <c r="X272" s="69">
        <v>20</v>
      </c>
      <c r="Y272" s="69">
        <v>20</v>
      </c>
      <c r="Z272" s="69">
        <v>5000</v>
      </c>
      <c r="AA272" s="69">
        <v>1</v>
      </c>
      <c r="AB272" s="69">
        <v>31</v>
      </c>
      <c r="AC272" s="69">
        <v>0</v>
      </c>
      <c r="AD272" s="69">
        <v>0</v>
      </c>
      <c r="AE272" s="69">
        <v>0</v>
      </c>
      <c r="AF272" s="69">
        <v>10</v>
      </c>
      <c r="AG272" s="69">
        <v>0</v>
      </c>
      <c r="AH272" s="69">
        <v>10.5</v>
      </c>
      <c r="AI272" s="69">
        <v>150</v>
      </c>
      <c r="AJ272" s="69">
        <v>3</v>
      </c>
      <c r="AK272" s="69">
        <v>-4</v>
      </c>
      <c r="AL272" s="69">
        <v>1.5</v>
      </c>
      <c r="AM272" s="69">
        <v>1</v>
      </c>
      <c r="AN272" s="69">
        <v>1</v>
      </c>
      <c r="AO272" s="69">
        <v>0</v>
      </c>
      <c r="AP272" s="69">
        <v>0</v>
      </c>
      <c r="AQ272" s="84">
        <v>0</v>
      </c>
      <c r="AR272" s="69">
        <v>0</v>
      </c>
      <c r="AS272" s="69">
        <v>0</v>
      </c>
      <c r="AT272" s="69">
        <v>0</v>
      </c>
      <c r="AU272" s="69">
        <v>0</v>
      </c>
      <c r="AV272" s="69">
        <v>1</v>
      </c>
      <c r="AW272" s="69">
        <v>8</v>
      </c>
      <c r="AX272" s="69">
        <v>6</v>
      </c>
      <c r="AY272" s="69">
        <v>1200</v>
      </c>
      <c r="AZ272" s="69">
        <v>1500</v>
      </c>
      <c r="BA272" s="69">
        <v>0</v>
      </c>
      <c r="BB272" s="69">
        <v>0</v>
      </c>
      <c r="BC272" s="69">
        <v>0</v>
      </c>
      <c r="BD272" s="69">
        <v>0</v>
      </c>
      <c r="BE272" s="69">
        <v>0</v>
      </c>
      <c r="BF272" s="69">
        <v>0</v>
      </c>
      <c r="BG272" s="69">
        <v>0</v>
      </c>
      <c r="BH272" s="69">
        <v>0</v>
      </c>
      <c r="BI272" s="69" t="s">
        <v>1010</v>
      </c>
      <c r="BK272" s="69">
        <v>3</v>
      </c>
      <c r="BL272" s="69">
        <v>2</v>
      </c>
      <c r="BM272" s="69">
        <v>2</v>
      </c>
      <c r="BN272" s="69">
        <v>31</v>
      </c>
      <c r="BO272" s="89">
        <v>0</v>
      </c>
      <c r="BP272" s="69">
        <v>1</v>
      </c>
      <c r="BQ272" s="69">
        <v>10</v>
      </c>
      <c r="BR272" s="69">
        <v>203</v>
      </c>
      <c r="BS272" s="69">
        <v>1000</v>
      </c>
      <c r="BT272" s="69">
        <v>0</v>
      </c>
      <c r="BU272" s="69">
        <v>0</v>
      </c>
      <c r="BV272" s="69">
        <v>1000</v>
      </c>
      <c r="BW272" s="69">
        <v>0</v>
      </c>
      <c r="BY272" s="69">
        <v>18</v>
      </c>
      <c r="BZ272" s="69">
        <v>7</v>
      </c>
      <c r="CA272" s="69">
        <v>64</v>
      </c>
      <c r="CB272" s="89">
        <v>0</v>
      </c>
      <c r="CC272" s="69">
        <v>3</v>
      </c>
      <c r="CD272" s="69">
        <v>15</v>
      </c>
      <c r="CE272" s="69">
        <v>1</v>
      </c>
      <c r="CF272" s="69">
        <v>99998</v>
      </c>
      <c r="CG272" s="69">
        <v>0</v>
      </c>
      <c r="CH272" s="69">
        <v>0</v>
      </c>
      <c r="CI272" s="69">
        <v>1000</v>
      </c>
      <c r="CJ272" s="69">
        <v>0</v>
      </c>
      <c r="CL272" s="69">
        <v>0</v>
      </c>
      <c r="CM272" s="69">
        <v>0</v>
      </c>
      <c r="CN272" s="69">
        <v>0</v>
      </c>
      <c r="CO272" s="89">
        <v>0</v>
      </c>
      <c r="CP272" s="69">
        <v>0</v>
      </c>
      <c r="CQ272" s="69">
        <v>0</v>
      </c>
      <c r="CR272" s="69">
        <v>0</v>
      </c>
      <c r="CS272" s="69">
        <v>0</v>
      </c>
      <c r="CT272" s="69">
        <v>0</v>
      </c>
      <c r="CU272" s="69">
        <v>0</v>
      </c>
      <c r="CV272" s="69">
        <v>0</v>
      </c>
      <c r="CW272" s="69">
        <v>0</v>
      </c>
      <c r="CZ272" s="69">
        <v>5</v>
      </c>
      <c r="DA272" s="69">
        <v>0</v>
      </c>
      <c r="DB272" s="69">
        <v>0</v>
      </c>
      <c r="DC272" s="69">
        <v>0</v>
      </c>
      <c r="DD272" s="69">
        <v>0</v>
      </c>
      <c r="DE272" s="69">
        <v>0</v>
      </c>
      <c r="DF272" s="69">
        <v>0</v>
      </c>
      <c r="DG272" s="69">
        <v>1</v>
      </c>
      <c r="DI272" s="69" t="e">
        <v>#N/A</v>
      </c>
      <c r="DJ272" s="69">
        <v>0</v>
      </c>
      <c r="DK272" s="69" t="s">
        <v>1011</v>
      </c>
      <c r="DL272" s="69"/>
      <c r="DM272" s="69" t="s">
        <v>239</v>
      </c>
      <c r="DN272" s="69" t="str">
        <f>"造成["&amp;INDEX(Sheet5!$L$2:$L$11,MATCH(BL272,Sheet5!$J$2:$J$11,0))&amp;":"&amp;BR272&amp;"*"&amp;BS272/1000&amp;"]"&amp;INDEX(Sheet5!$I$2:$I$4,MATCH(BR272,Sheet5!$H$2:$H$4,0))&amp;"的"&amp;INDEX(Sheet5!$K$2:$K$11,MATCH(BL272,Sheet5!$J$2:$J$11,0))</f>
        <v>造成[ui.cs_orange:203*1]的物理伤害。</v>
      </c>
      <c r="DO272" s="69"/>
      <c r="DP272" s="69"/>
      <c r="DQ272" s="69"/>
      <c r="DR272" s="69" t="e">
        <f t="shared" si="53"/>
        <v>#N/A</v>
      </c>
      <c r="DS272" s="90" t="e">
        <f>MATCH(A272,Sheet5!D:D,0)</f>
        <v>#N/A</v>
      </c>
      <c r="DT272" s="94" t="e">
        <f>MATCH(A272,Sheet5!F:F,0)</f>
        <v>#N/A</v>
      </c>
      <c r="DU272" s="69">
        <v>0</v>
      </c>
      <c r="DV272" s="69">
        <v>0</v>
      </c>
      <c r="DW272" s="69">
        <v>0</v>
      </c>
      <c r="DX272" s="69">
        <v>0</v>
      </c>
      <c r="DY272" s="69">
        <v>0</v>
      </c>
    </row>
    <row r="273" spans="1:129" ht="14.25">
      <c r="A273" s="69">
        <v>30118</v>
      </c>
      <c r="B273" s="69">
        <v>0</v>
      </c>
      <c r="C273" s="69">
        <v>1</v>
      </c>
      <c r="D273" s="78" t="s">
        <v>1012</v>
      </c>
      <c r="E273" s="78"/>
      <c r="F273" s="69">
        <v>0</v>
      </c>
      <c r="G273" s="69">
        <v>1</v>
      </c>
      <c r="H273" s="69" t="s">
        <v>852</v>
      </c>
      <c r="I273" s="69">
        <v>1000</v>
      </c>
      <c r="J273" s="69">
        <v>833</v>
      </c>
      <c r="K273" s="69">
        <v>1500</v>
      </c>
      <c r="M273" s="69">
        <v>0</v>
      </c>
      <c r="N273" s="69" t="s">
        <v>518</v>
      </c>
      <c r="O273" s="69">
        <v>0</v>
      </c>
      <c r="P273" s="69">
        <v>6</v>
      </c>
      <c r="Q273" s="69">
        <v>0</v>
      </c>
      <c r="R273" s="69">
        <f t="shared" si="55"/>
        <v>1</v>
      </c>
      <c r="S273" s="69">
        <v>0</v>
      </c>
      <c r="T273" s="69">
        <v>0</v>
      </c>
      <c r="U273" s="69">
        <v>0</v>
      </c>
      <c r="V273" s="69">
        <v>0</v>
      </c>
      <c r="W273" s="69">
        <v>0</v>
      </c>
      <c r="X273" s="69">
        <v>0</v>
      </c>
      <c r="Y273" s="69">
        <v>0</v>
      </c>
      <c r="Z273" s="69">
        <v>43000</v>
      </c>
      <c r="AA273" s="69">
        <v>1</v>
      </c>
      <c r="AB273" s="69">
        <v>31</v>
      </c>
      <c r="AC273" s="69">
        <v>0</v>
      </c>
      <c r="AD273" s="69">
        <v>0</v>
      </c>
      <c r="AE273" s="69">
        <v>0</v>
      </c>
      <c r="AF273" s="69">
        <v>5</v>
      </c>
      <c r="AG273" s="69">
        <v>0</v>
      </c>
      <c r="AH273" s="69">
        <v>0</v>
      </c>
      <c r="AI273" s="69">
        <v>0</v>
      </c>
      <c r="AJ273" s="69">
        <v>0</v>
      </c>
      <c r="AK273" s="69">
        <v>0</v>
      </c>
      <c r="AL273" s="69">
        <v>0</v>
      </c>
      <c r="AM273" s="69">
        <v>1</v>
      </c>
      <c r="AN273" s="69">
        <v>1</v>
      </c>
      <c r="AO273" s="69">
        <v>0</v>
      </c>
      <c r="AP273" s="69">
        <v>0</v>
      </c>
      <c r="AQ273" s="84">
        <v>0</v>
      </c>
      <c r="AR273" s="69">
        <v>0</v>
      </c>
      <c r="AS273" s="69">
        <v>0</v>
      </c>
      <c r="AT273" s="69">
        <v>0</v>
      </c>
      <c r="AU273" s="69">
        <v>0</v>
      </c>
      <c r="AV273" s="69">
        <v>0</v>
      </c>
      <c r="AW273" s="69">
        <v>0</v>
      </c>
      <c r="AX273" s="69">
        <v>0</v>
      </c>
      <c r="AY273" s="69">
        <v>0</v>
      </c>
      <c r="AZ273" s="69">
        <v>0</v>
      </c>
      <c r="BA273" s="69">
        <v>1</v>
      </c>
      <c r="BB273" s="69">
        <v>-1</v>
      </c>
      <c r="BC273" s="69">
        <v>0</v>
      </c>
      <c r="BD273" s="69">
        <v>0</v>
      </c>
      <c r="BE273" s="69">
        <v>0</v>
      </c>
      <c r="BF273" s="69">
        <v>0</v>
      </c>
      <c r="BG273" s="69">
        <v>0</v>
      </c>
      <c r="BH273" s="69">
        <v>0</v>
      </c>
      <c r="BI273" s="69" t="s">
        <v>1013</v>
      </c>
      <c r="BK273" s="69">
        <v>3</v>
      </c>
      <c r="BL273" s="69">
        <v>11</v>
      </c>
      <c r="BM273" s="69">
        <v>1</v>
      </c>
      <c r="BN273" s="69">
        <v>31</v>
      </c>
      <c r="BO273" s="89">
        <v>0</v>
      </c>
      <c r="BP273" s="69">
        <v>1</v>
      </c>
      <c r="BQ273" s="69">
        <v>2</v>
      </c>
      <c r="BR273" s="69">
        <v>1</v>
      </c>
      <c r="BS273" s="69">
        <v>12066</v>
      </c>
      <c r="BT273" s="69">
        <v>0</v>
      </c>
      <c r="BU273" s="69">
        <v>0</v>
      </c>
      <c r="BV273" s="69">
        <v>1000</v>
      </c>
      <c r="BW273" s="69">
        <v>151</v>
      </c>
      <c r="BY273" s="69">
        <v>0</v>
      </c>
      <c r="BZ273" s="69">
        <v>0</v>
      </c>
      <c r="CA273" s="69">
        <v>31</v>
      </c>
      <c r="CB273" s="89">
        <v>0</v>
      </c>
      <c r="CC273" s="69">
        <v>0</v>
      </c>
      <c r="CD273" s="69">
        <v>0</v>
      </c>
      <c r="CE273" s="69">
        <v>0</v>
      </c>
      <c r="CF273" s="69">
        <v>0</v>
      </c>
      <c r="CG273" s="69">
        <v>0</v>
      </c>
      <c r="CH273" s="69">
        <v>0</v>
      </c>
      <c r="CI273" s="69">
        <v>0</v>
      </c>
      <c r="CJ273" s="69">
        <v>0</v>
      </c>
      <c r="CL273" s="69">
        <v>0</v>
      </c>
      <c r="CM273" s="69">
        <v>0</v>
      </c>
      <c r="CN273" s="69">
        <v>0</v>
      </c>
      <c r="CO273" s="89">
        <v>0</v>
      </c>
      <c r="CP273" s="69">
        <v>0</v>
      </c>
      <c r="CQ273" s="69">
        <v>0</v>
      </c>
      <c r="CR273" s="69">
        <v>0</v>
      </c>
      <c r="CS273" s="69">
        <v>0</v>
      </c>
      <c r="CT273" s="69">
        <v>0</v>
      </c>
      <c r="CU273" s="69">
        <v>0</v>
      </c>
      <c r="CV273" s="69">
        <v>0</v>
      </c>
      <c r="CW273" s="69">
        <v>0</v>
      </c>
      <c r="CZ273" s="69">
        <v>0</v>
      </c>
      <c r="DA273" s="69">
        <v>0</v>
      </c>
      <c r="DB273" s="69">
        <v>0</v>
      </c>
      <c r="DC273" s="69">
        <v>0</v>
      </c>
      <c r="DD273" s="69">
        <v>0</v>
      </c>
      <c r="DE273" s="69">
        <v>0</v>
      </c>
      <c r="DF273" s="69">
        <v>0</v>
      </c>
      <c r="DG273" s="69">
        <v>1</v>
      </c>
      <c r="DI273" s="69" t="e">
        <f>INDEX(Sheet3!$E$78:$E$1130,MATCH(A273,Sheet3!$D$78:$D$1130,0))</f>
        <v>#N/A</v>
      </c>
      <c r="DJ273" s="69">
        <f t="shared" si="56"/>
        <v>0</v>
      </c>
      <c r="DK273" s="69" t="s">
        <v>1014</v>
      </c>
      <c r="DL273" s="69"/>
      <c r="DM273" s="69" t="s">
        <v>239</v>
      </c>
      <c r="DN273" s="69" t="e">
        <f>"造成["&amp;INDEX(Sheet5!$L$2:$L$11,MATCH(BL273,Sheet5!$J$2:$J$11,0))&amp;":"&amp;BR273&amp;"*"&amp;BS273/1000&amp;"]"&amp;INDEX(Sheet5!$I$2:$I$4,MATCH(BR273,Sheet5!$H$2:$H$4,0))&amp;"的"&amp;INDEX(Sheet5!$K$2:$K$11,MATCH(BL273,Sheet5!$J$2:$J$11,0))</f>
        <v>#N/A</v>
      </c>
      <c r="DO273" s="69"/>
      <c r="DP273" s="69"/>
      <c r="DQ273" s="69"/>
      <c r="DR273" s="69" t="e">
        <f t="shared" si="53"/>
        <v>#N/A</v>
      </c>
      <c r="DS273" s="90" t="e">
        <f>MATCH(A273,Sheet5!D:D,0)</f>
        <v>#N/A</v>
      </c>
      <c r="DT273" s="94" t="e">
        <f>MATCH(A273,Sheet5!F:F,0)</f>
        <v>#N/A</v>
      </c>
      <c r="DU273" s="69">
        <v>0</v>
      </c>
      <c r="DV273" s="69">
        <v>0</v>
      </c>
      <c r="DW273" s="69">
        <v>0</v>
      </c>
      <c r="DX273" s="69">
        <v>0</v>
      </c>
      <c r="DY273" s="69">
        <v>0</v>
      </c>
    </row>
    <row r="274" spans="1:129" ht="14.25">
      <c r="A274" s="69">
        <v>30119</v>
      </c>
      <c r="B274" s="69">
        <v>0</v>
      </c>
      <c r="C274" s="69">
        <v>1</v>
      </c>
      <c r="D274" s="78" t="s">
        <v>1015</v>
      </c>
      <c r="E274" s="78"/>
      <c r="F274" s="69">
        <v>0</v>
      </c>
      <c r="G274" s="69">
        <v>1</v>
      </c>
      <c r="I274" s="69">
        <v>0</v>
      </c>
      <c r="J274" s="69">
        <v>0</v>
      </c>
      <c r="K274" s="69">
        <v>0</v>
      </c>
      <c r="M274" s="69">
        <v>0</v>
      </c>
      <c r="O274" s="69">
        <v>0</v>
      </c>
      <c r="P274" s="69">
        <v>4</v>
      </c>
      <c r="Q274" s="69">
        <v>0</v>
      </c>
      <c r="R274" s="69">
        <v>1</v>
      </c>
      <c r="S274" s="69">
        <v>0</v>
      </c>
      <c r="T274" s="69">
        <v>0</v>
      </c>
      <c r="U274" s="69">
        <v>0</v>
      </c>
      <c r="V274" s="69">
        <v>0</v>
      </c>
      <c r="W274" s="69">
        <v>0</v>
      </c>
      <c r="X274" s="69">
        <v>0</v>
      </c>
      <c r="Y274" s="69">
        <v>0</v>
      </c>
      <c r="Z274" s="69">
        <v>0</v>
      </c>
      <c r="AA274" s="69">
        <v>1</v>
      </c>
      <c r="AB274" s="69">
        <v>31</v>
      </c>
      <c r="AC274" s="69">
        <v>0</v>
      </c>
      <c r="AD274" s="69">
        <v>0</v>
      </c>
      <c r="AE274" s="69">
        <v>0</v>
      </c>
      <c r="AF274" s="69">
        <v>20</v>
      </c>
      <c r="AG274" s="69">
        <v>0</v>
      </c>
      <c r="AH274" s="69">
        <v>3</v>
      </c>
      <c r="AI274" s="69">
        <v>0</v>
      </c>
      <c r="AJ274" s="69">
        <v>3</v>
      </c>
      <c r="AK274" s="69">
        <v>0</v>
      </c>
      <c r="AL274" s="69">
        <v>0</v>
      </c>
      <c r="AM274" s="69">
        <v>1</v>
      </c>
      <c r="AN274" s="69">
        <v>1</v>
      </c>
      <c r="AO274" s="69">
        <v>0</v>
      </c>
      <c r="AP274" s="69">
        <v>0</v>
      </c>
      <c r="AQ274" s="84">
        <v>0</v>
      </c>
      <c r="AR274" s="69">
        <v>0</v>
      </c>
      <c r="AS274" s="69">
        <v>0</v>
      </c>
      <c r="AT274" s="69">
        <v>0</v>
      </c>
      <c r="AU274" s="69">
        <v>0</v>
      </c>
      <c r="AV274" s="69">
        <v>2</v>
      </c>
      <c r="AW274" s="69">
        <v>4</v>
      </c>
      <c r="AX274" s="69">
        <v>6</v>
      </c>
      <c r="AY274" s="69">
        <v>100000000</v>
      </c>
      <c r="AZ274" s="69">
        <v>300</v>
      </c>
      <c r="BA274" s="69">
        <v>0</v>
      </c>
      <c r="BB274" s="69">
        <v>0</v>
      </c>
      <c r="BC274" s="69">
        <v>0</v>
      </c>
      <c r="BD274" s="69">
        <v>0</v>
      </c>
      <c r="BE274" s="69">
        <v>0</v>
      </c>
      <c r="BF274" s="69">
        <v>0</v>
      </c>
      <c r="BG274" s="69">
        <v>0</v>
      </c>
      <c r="BH274" s="69">
        <v>0</v>
      </c>
      <c r="BK274" s="69">
        <v>3</v>
      </c>
      <c r="BL274" s="69">
        <v>3</v>
      </c>
      <c r="BM274" s="69">
        <v>2</v>
      </c>
      <c r="BN274" s="69">
        <v>31</v>
      </c>
      <c r="BO274" s="89">
        <v>0</v>
      </c>
      <c r="BP274" s="69">
        <v>3</v>
      </c>
      <c r="BQ274" s="69">
        <v>10</v>
      </c>
      <c r="BR274" s="69">
        <v>204</v>
      </c>
      <c r="BS274" s="69">
        <v>200</v>
      </c>
      <c r="BT274" s="69">
        <v>0</v>
      </c>
      <c r="BU274" s="69">
        <v>0</v>
      </c>
      <c r="BV274" s="69">
        <v>1000</v>
      </c>
      <c r="BW274" s="69">
        <v>152</v>
      </c>
      <c r="BY274" s="69">
        <v>0</v>
      </c>
      <c r="BZ274" s="69">
        <v>0</v>
      </c>
      <c r="CA274" s="69">
        <v>31</v>
      </c>
      <c r="CB274" s="89">
        <v>0</v>
      </c>
      <c r="CC274" s="69">
        <v>0</v>
      </c>
      <c r="CD274" s="69">
        <v>0</v>
      </c>
      <c r="CE274" s="69">
        <v>0</v>
      </c>
      <c r="CF274" s="69">
        <v>0</v>
      </c>
      <c r="CG274" s="69">
        <v>0</v>
      </c>
      <c r="CH274" s="69">
        <v>0</v>
      </c>
      <c r="CI274" s="69">
        <v>0</v>
      </c>
      <c r="CJ274" s="69">
        <v>0</v>
      </c>
      <c r="CL274" s="69">
        <v>0</v>
      </c>
      <c r="CM274" s="69">
        <v>0</v>
      </c>
      <c r="CN274" s="69">
        <v>0</v>
      </c>
      <c r="CO274" s="89">
        <v>0</v>
      </c>
      <c r="CP274" s="69">
        <v>0</v>
      </c>
      <c r="CQ274" s="69">
        <v>0</v>
      </c>
      <c r="CR274" s="69">
        <v>0</v>
      </c>
      <c r="CS274" s="69">
        <v>0</v>
      </c>
      <c r="CT274" s="69">
        <v>0</v>
      </c>
      <c r="CU274" s="69">
        <v>0</v>
      </c>
      <c r="CV274" s="69">
        <v>0</v>
      </c>
      <c r="CW274" s="69">
        <v>0</v>
      </c>
      <c r="CZ274" s="69">
        <v>0</v>
      </c>
      <c r="DA274" s="69">
        <v>0</v>
      </c>
      <c r="DB274" s="69">
        <v>0</v>
      </c>
      <c r="DC274" s="69">
        <v>0</v>
      </c>
      <c r="DD274" s="69">
        <v>0</v>
      </c>
      <c r="DE274" s="69">
        <v>0</v>
      </c>
      <c r="DF274" s="69">
        <v>0</v>
      </c>
      <c r="DG274" s="69">
        <v>1</v>
      </c>
      <c r="DI274" s="69" t="e">
        <v>#N/A</v>
      </c>
      <c r="DJ274" s="69">
        <v>0</v>
      </c>
      <c r="DK274" s="69" t="s">
        <v>1016</v>
      </c>
      <c r="DL274" s="69"/>
      <c r="DM274" s="69" t="s">
        <v>239</v>
      </c>
      <c r="DN274" s="69" t="str">
        <f>"造成["&amp;INDEX(Sheet5!$L$2:$L$11,MATCH(BL274,Sheet5!$J$2:$J$11,0))&amp;":"&amp;BR274&amp;"*"&amp;BS274/1000&amp;"]"&amp;INDEX(Sheet5!$I$2:$I$4,MATCH(BR274,Sheet5!$H$2:$H$4,0))&amp;"的"&amp;INDEX(Sheet5!$K$2:$K$11,MATCH(BL274,Sheet5!$J$2:$J$11,0))</f>
        <v>造成[ui.cs_blue:204*0.2]的火系伤害。</v>
      </c>
      <c r="DO274" s="69"/>
      <c r="DP274" s="69"/>
      <c r="DQ274" s="69"/>
      <c r="DR274" s="69" t="e">
        <f t="shared" si="53"/>
        <v>#N/A</v>
      </c>
      <c r="DS274" s="90" t="e">
        <f>MATCH(A274,Sheet5!D:D,0)</f>
        <v>#N/A</v>
      </c>
      <c r="DT274" s="94" t="e">
        <f>MATCH(A274,Sheet5!F:F,0)</f>
        <v>#N/A</v>
      </c>
      <c r="DU274" s="69">
        <v>0</v>
      </c>
      <c r="DV274" s="69">
        <v>0</v>
      </c>
      <c r="DW274" s="69">
        <v>0</v>
      </c>
      <c r="DX274" s="69">
        <v>0</v>
      </c>
      <c r="DY274" s="69">
        <v>0</v>
      </c>
    </row>
    <row r="275" spans="1:129" ht="14.25">
      <c r="A275" s="69">
        <v>30120</v>
      </c>
      <c r="B275" s="69">
        <v>0</v>
      </c>
      <c r="C275" s="69">
        <v>1</v>
      </c>
      <c r="D275" s="78" t="s">
        <v>1017</v>
      </c>
      <c r="E275" s="78"/>
      <c r="F275" s="69">
        <v>0</v>
      </c>
      <c r="G275" s="69">
        <v>1</v>
      </c>
      <c r="H275" s="69" t="s">
        <v>321</v>
      </c>
      <c r="I275" s="69">
        <v>1000</v>
      </c>
      <c r="J275" s="69">
        <v>500</v>
      </c>
      <c r="K275" s="69">
        <v>1000</v>
      </c>
      <c r="M275" s="69">
        <v>156</v>
      </c>
      <c r="N275" s="69" t="s">
        <v>847</v>
      </c>
      <c r="O275" s="69">
        <v>0</v>
      </c>
      <c r="P275" s="69">
        <v>11</v>
      </c>
      <c r="Q275" s="69">
        <v>0</v>
      </c>
      <c r="R275" s="69">
        <f t="shared" si="55"/>
        <v>1</v>
      </c>
      <c r="S275" s="69">
        <v>0</v>
      </c>
      <c r="T275" s="69">
        <v>0</v>
      </c>
      <c r="U275" s="69">
        <v>0</v>
      </c>
      <c r="V275" s="69">
        <v>0</v>
      </c>
      <c r="W275" s="69">
        <v>0</v>
      </c>
      <c r="X275" s="69">
        <v>1</v>
      </c>
      <c r="Y275" s="69">
        <v>1</v>
      </c>
      <c r="Z275" s="69">
        <v>0</v>
      </c>
      <c r="AA275" s="69">
        <v>2</v>
      </c>
      <c r="AB275" s="69">
        <v>31</v>
      </c>
      <c r="AC275" s="69">
        <v>0</v>
      </c>
      <c r="AD275" s="69">
        <v>0</v>
      </c>
      <c r="AE275" s="69">
        <v>0</v>
      </c>
      <c r="AF275" s="69">
        <v>1</v>
      </c>
      <c r="AG275" s="69">
        <v>0</v>
      </c>
      <c r="AH275" s="69">
        <v>10.5</v>
      </c>
      <c r="AI275" s="69">
        <v>0</v>
      </c>
      <c r="AJ275" s="69">
        <v>0</v>
      </c>
      <c r="AK275" s="69">
        <v>0</v>
      </c>
      <c r="AL275" s="69">
        <v>0</v>
      </c>
      <c r="AM275" s="69">
        <v>1</v>
      </c>
      <c r="AN275" s="69">
        <v>1</v>
      </c>
      <c r="AO275" s="69">
        <v>1</v>
      </c>
      <c r="AP275" s="69">
        <v>3</v>
      </c>
      <c r="AQ275" s="84">
        <v>15</v>
      </c>
      <c r="AR275" s="69">
        <v>2</v>
      </c>
      <c r="AS275" s="69">
        <v>0</v>
      </c>
      <c r="AT275" s="69">
        <v>0</v>
      </c>
      <c r="AU275" s="69">
        <v>0</v>
      </c>
      <c r="AV275" s="69">
        <v>0</v>
      </c>
      <c r="AW275" s="69">
        <v>0</v>
      </c>
      <c r="AX275" s="69">
        <v>0</v>
      </c>
      <c r="AY275" s="69">
        <v>0</v>
      </c>
      <c r="AZ275" s="69">
        <v>0</v>
      </c>
      <c r="BA275" s="69">
        <v>0</v>
      </c>
      <c r="BB275" s="69">
        <v>0</v>
      </c>
      <c r="BC275" s="69">
        <v>0</v>
      </c>
      <c r="BD275" s="69">
        <v>0</v>
      </c>
      <c r="BE275" s="69">
        <v>0</v>
      </c>
      <c r="BF275" s="69">
        <v>0</v>
      </c>
      <c r="BG275" s="69">
        <v>500</v>
      </c>
      <c r="BH275" s="69">
        <v>0</v>
      </c>
      <c r="BK275" s="69">
        <v>3</v>
      </c>
      <c r="BL275" s="69">
        <v>0</v>
      </c>
      <c r="BM275" s="69">
        <v>0</v>
      </c>
      <c r="BN275" s="69">
        <v>0</v>
      </c>
      <c r="BO275" s="89">
        <v>0</v>
      </c>
      <c r="BP275" s="69">
        <v>0</v>
      </c>
      <c r="BQ275" s="69">
        <v>0</v>
      </c>
      <c r="BR275" s="69">
        <v>0</v>
      </c>
      <c r="BS275" s="69">
        <v>0</v>
      </c>
      <c r="BT275" s="69">
        <v>0</v>
      </c>
      <c r="BU275" s="69">
        <v>0</v>
      </c>
      <c r="BV275" s="69">
        <v>1000</v>
      </c>
      <c r="BW275" s="69">
        <v>156</v>
      </c>
      <c r="BY275" s="69">
        <v>0</v>
      </c>
      <c r="BZ275" s="69">
        <v>0</v>
      </c>
      <c r="CA275" s="69">
        <v>31</v>
      </c>
      <c r="CB275" s="89">
        <v>0</v>
      </c>
      <c r="CC275" s="69">
        <v>0</v>
      </c>
      <c r="CD275" s="69">
        <v>0</v>
      </c>
      <c r="CE275" s="69">
        <v>0</v>
      </c>
      <c r="CF275" s="69">
        <v>0</v>
      </c>
      <c r="CG275" s="69">
        <v>0</v>
      </c>
      <c r="CH275" s="69">
        <v>0</v>
      </c>
      <c r="CI275" s="69">
        <v>0</v>
      </c>
      <c r="CJ275" s="69">
        <v>0</v>
      </c>
      <c r="CL275" s="69">
        <v>0</v>
      </c>
      <c r="CM275" s="69">
        <v>0</v>
      </c>
      <c r="CN275" s="69">
        <v>0</v>
      </c>
      <c r="CO275" s="89">
        <v>0</v>
      </c>
      <c r="CP275" s="69">
        <v>0</v>
      </c>
      <c r="CQ275" s="69">
        <v>0</v>
      </c>
      <c r="CR275" s="69">
        <v>0</v>
      </c>
      <c r="CS275" s="69">
        <v>0</v>
      </c>
      <c r="CT275" s="69">
        <v>0</v>
      </c>
      <c r="CU275" s="69">
        <v>0</v>
      </c>
      <c r="CV275" s="69">
        <v>0</v>
      </c>
      <c r="CW275" s="69">
        <v>0</v>
      </c>
      <c r="CZ275" s="69">
        <v>0</v>
      </c>
      <c r="DA275" s="69">
        <v>0</v>
      </c>
      <c r="DB275" s="69">
        <v>0</v>
      </c>
      <c r="DC275" s="69">
        <v>0</v>
      </c>
      <c r="DD275" s="69">
        <v>0</v>
      </c>
      <c r="DE275" s="69">
        <v>0</v>
      </c>
      <c r="DF275" s="69">
        <v>0</v>
      </c>
      <c r="DG275" s="69">
        <v>1</v>
      </c>
      <c r="DI275" s="69" t="e">
        <f>INDEX(Sheet3!$E$78:$E$1130,MATCH(A275,Sheet3!$D$78:$D$1130,0))</f>
        <v>#N/A</v>
      </c>
      <c r="DJ275" s="69">
        <f t="shared" si="56"/>
        <v>0</v>
      </c>
      <c r="DK275" s="69" t="s">
        <v>1018</v>
      </c>
      <c r="DL275" s="69"/>
      <c r="DM275" s="69" t="s">
        <v>239</v>
      </c>
      <c r="DN275" s="69" t="e">
        <f>"造成["&amp;INDEX(Sheet5!$L$2:$L$11,MATCH(BL275,Sheet5!$J$2:$J$11,0))&amp;":"&amp;BR275&amp;"*"&amp;BS275/1000&amp;"]"&amp;INDEX(Sheet5!$I$2:$I$4,MATCH(BR275,Sheet5!$H$2:$H$4,0))&amp;"的"&amp;INDEX(Sheet5!$K$2:$K$11,MATCH(BL275,Sheet5!$J$2:$J$11,0))</f>
        <v>#N/A</v>
      </c>
      <c r="DO275" s="69"/>
      <c r="DP275" s="69"/>
      <c r="DQ275" s="69"/>
      <c r="DR275" s="69" t="e">
        <f t="shared" si="53"/>
        <v>#N/A</v>
      </c>
      <c r="DS275" s="90" t="e">
        <f>MATCH(A275,Sheet5!D:D,0)</f>
        <v>#N/A</v>
      </c>
      <c r="DT275" s="94" t="e">
        <f>MATCH(A275,Sheet5!F:F,0)</f>
        <v>#N/A</v>
      </c>
      <c r="DU275" s="69">
        <v>0</v>
      </c>
      <c r="DV275" s="69">
        <v>0</v>
      </c>
      <c r="DW275" s="69">
        <v>0</v>
      </c>
      <c r="DX275" s="69">
        <v>0</v>
      </c>
      <c r="DY275" s="69">
        <v>0</v>
      </c>
    </row>
    <row r="276" spans="1:129" ht="14.25">
      <c r="A276" s="69">
        <v>30121</v>
      </c>
      <c r="B276" s="69">
        <v>0</v>
      </c>
      <c r="C276" s="69">
        <v>1</v>
      </c>
      <c r="D276" s="78" t="s">
        <v>1012</v>
      </c>
      <c r="E276" s="78"/>
      <c r="F276" s="69">
        <v>0</v>
      </c>
      <c r="G276" s="69">
        <v>1</v>
      </c>
      <c r="H276" s="69" t="s">
        <v>1019</v>
      </c>
      <c r="I276" s="69">
        <v>1000</v>
      </c>
      <c r="J276" s="69">
        <v>700</v>
      </c>
      <c r="K276" s="69">
        <v>1500</v>
      </c>
      <c r="M276" s="69">
        <v>163</v>
      </c>
      <c r="N276" s="69" t="s">
        <v>518</v>
      </c>
      <c r="O276" s="69">
        <v>0</v>
      </c>
      <c r="P276" s="69">
        <v>6</v>
      </c>
      <c r="Q276" s="69">
        <v>0</v>
      </c>
      <c r="R276" s="69">
        <f t="shared" si="55"/>
        <v>1</v>
      </c>
      <c r="S276" s="69">
        <v>0</v>
      </c>
      <c r="T276" s="69">
        <v>0</v>
      </c>
      <c r="U276" s="69">
        <v>0</v>
      </c>
      <c r="V276" s="69">
        <v>0</v>
      </c>
      <c r="W276" s="69">
        <v>0</v>
      </c>
      <c r="X276" s="69">
        <v>0</v>
      </c>
      <c r="Y276" s="69">
        <v>0</v>
      </c>
      <c r="Z276" s="69">
        <v>43000</v>
      </c>
      <c r="AA276" s="69">
        <v>1</v>
      </c>
      <c r="AB276" s="69">
        <v>31</v>
      </c>
      <c r="AC276" s="69">
        <v>0</v>
      </c>
      <c r="AD276" s="69">
        <v>0</v>
      </c>
      <c r="AE276" s="69">
        <v>0</v>
      </c>
      <c r="AF276" s="69">
        <v>5</v>
      </c>
      <c r="AG276" s="69">
        <v>0</v>
      </c>
      <c r="AH276" s="69">
        <v>0</v>
      </c>
      <c r="AI276" s="69">
        <v>0</v>
      </c>
      <c r="AJ276" s="69">
        <v>0</v>
      </c>
      <c r="AK276" s="69">
        <v>0</v>
      </c>
      <c r="AL276" s="69">
        <v>0</v>
      </c>
      <c r="AM276" s="69">
        <v>1</v>
      </c>
      <c r="AN276" s="69">
        <v>1</v>
      </c>
      <c r="AO276" s="69">
        <v>0</v>
      </c>
      <c r="AP276" s="69">
        <v>0</v>
      </c>
      <c r="AQ276" s="84">
        <v>0</v>
      </c>
      <c r="AR276" s="69">
        <v>0</v>
      </c>
      <c r="AS276" s="69">
        <v>0</v>
      </c>
      <c r="AT276" s="69">
        <v>0</v>
      </c>
      <c r="AU276" s="69">
        <v>0</v>
      </c>
      <c r="AV276" s="69">
        <v>0</v>
      </c>
      <c r="AW276" s="69">
        <v>0</v>
      </c>
      <c r="AX276" s="69">
        <v>0</v>
      </c>
      <c r="AY276" s="69">
        <v>0</v>
      </c>
      <c r="AZ276" s="69">
        <v>0</v>
      </c>
      <c r="BA276" s="69">
        <v>1</v>
      </c>
      <c r="BB276" s="69">
        <v>-1</v>
      </c>
      <c r="BC276" s="69">
        <v>0</v>
      </c>
      <c r="BD276" s="69">
        <v>0</v>
      </c>
      <c r="BE276" s="69">
        <v>0</v>
      </c>
      <c r="BF276" s="69">
        <v>0</v>
      </c>
      <c r="BG276" s="69">
        <v>0</v>
      </c>
      <c r="BH276" s="69">
        <v>0</v>
      </c>
      <c r="BI276" s="69" t="s">
        <v>1020</v>
      </c>
      <c r="BK276" s="69">
        <v>3</v>
      </c>
      <c r="BL276" s="69">
        <v>11</v>
      </c>
      <c r="BM276" s="69">
        <v>1</v>
      </c>
      <c r="BN276" s="69">
        <v>31</v>
      </c>
      <c r="BO276" s="89">
        <v>0</v>
      </c>
      <c r="BP276" s="69">
        <v>1</v>
      </c>
      <c r="BQ276" s="69">
        <v>2</v>
      </c>
      <c r="BR276" s="69">
        <v>1</v>
      </c>
      <c r="BS276" s="69">
        <v>12066</v>
      </c>
      <c r="BT276" s="69">
        <v>0</v>
      </c>
      <c r="BU276" s="69">
        <v>0</v>
      </c>
      <c r="BV276" s="69">
        <v>1000</v>
      </c>
      <c r="BW276" s="69">
        <v>164</v>
      </c>
      <c r="BY276" s="69">
        <v>0</v>
      </c>
      <c r="BZ276" s="69">
        <v>0</v>
      </c>
      <c r="CA276" s="69">
        <v>31</v>
      </c>
      <c r="CB276" s="89">
        <v>0</v>
      </c>
      <c r="CC276" s="69">
        <v>0</v>
      </c>
      <c r="CD276" s="69">
        <v>0</v>
      </c>
      <c r="CE276" s="69">
        <v>0</v>
      </c>
      <c r="CF276" s="69">
        <v>0</v>
      </c>
      <c r="CG276" s="69">
        <v>0</v>
      </c>
      <c r="CH276" s="69">
        <v>0</v>
      </c>
      <c r="CI276" s="69">
        <v>0</v>
      </c>
      <c r="CJ276" s="69">
        <v>0</v>
      </c>
      <c r="CL276" s="69">
        <v>0</v>
      </c>
      <c r="CM276" s="69">
        <v>0</v>
      </c>
      <c r="CN276" s="69">
        <v>0</v>
      </c>
      <c r="CO276" s="89">
        <v>0</v>
      </c>
      <c r="CP276" s="69">
        <v>0</v>
      </c>
      <c r="CQ276" s="69">
        <v>0</v>
      </c>
      <c r="CR276" s="69">
        <v>0</v>
      </c>
      <c r="CS276" s="69">
        <v>0</v>
      </c>
      <c r="CT276" s="69">
        <v>0</v>
      </c>
      <c r="CU276" s="69">
        <v>0</v>
      </c>
      <c r="CV276" s="69">
        <v>0</v>
      </c>
      <c r="CW276" s="69">
        <v>0</v>
      </c>
      <c r="CZ276" s="69">
        <v>0</v>
      </c>
      <c r="DA276" s="69">
        <v>0</v>
      </c>
      <c r="DB276" s="69">
        <v>0</v>
      </c>
      <c r="DC276" s="69">
        <v>0</v>
      </c>
      <c r="DD276" s="69">
        <v>0</v>
      </c>
      <c r="DE276" s="69">
        <v>0</v>
      </c>
      <c r="DF276" s="69">
        <v>0</v>
      </c>
      <c r="DG276" s="69">
        <v>1</v>
      </c>
      <c r="DI276" s="69" t="e">
        <f>INDEX(Sheet3!$E$78:$E$1130,MATCH(A276,Sheet3!$D$78:$D$1130,0))</f>
        <v>#N/A</v>
      </c>
      <c r="DJ276" s="69">
        <f t="shared" si="56"/>
        <v>0</v>
      </c>
      <c r="DK276" s="69" t="s">
        <v>1014</v>
      </c>
      <c r="DL276" s="69"/>
      <c r="DM276" s="69" t="s">
        <v>239</v>
      </c>
      <c r="DN276" s="69" t="e">
        <f>"造成["&amp;INDEX(Sheet5!$L$2:$L$11,MATCH(BL276,Sheet5!$J$2:$J$11,0))&amp;":"&amp;BR276&amp;"*"&amp;BS276/1000&amp;"]"&amp;INDEX(Sheet5!$I$2:$I$4,MATCH(BR276,Sheet5!$H$2:$H$4,0))&amp;"的"&amp;INDEX(Sheet5!$K$2:$K$11,MATCH(BL276,Sheet5!$J$2:$J$11,0))</f>
        <v>#N/A</v>
      </c>
      <c r="DO276" s="69"/>
      <c r="DP276" s="69"/>
      <c r="DQ276" s="69"/>
      <c r="DR276" s="69" t="e">
        <f t="shared" si="53"/>
        <v>#N/A</v>
      </c>
      <c r="DS276" s="90" t="e">
        <f>MATCH(A276,Sheet5!D:D,0)</f>
        <v>#N/A</v>
      </c>
      <c r="DT276" s="94" t="e">
        <f>MATCH(A276,Sheet5!F:F,0)</f>
        <v>#N/A</v>
      </c>
      <c r="DU276" s="69">
        <v>0</v>
      </c>
      <c r="DV276" s="69">
        <v>0</v>
      </c>
      <c r="DW276" s="69">
        <v>0</v>
      </c>
      <c r="DX276" s="69">
        <v>0</v>
      </c>
      <c r="DY276" s="69">
        <v>0</v>
      </c>
    </row>
    <row r="277" spans="1:129" ht="14.25">
      <c r="A277" s="69">
        <v>30122</v>
      </c>
      <c r="B277" s="69">
        <v>0</v>
      </c>
      <c r="C277" s="69">
        <v>1</v>
      </c>
      <c r="D277" s="78" t="s">
        <v>1021</v>
      </c>
      <c r="E277" s="78"/>
      <c r="F277" s="69">
        <v>0</v>
      </c>
      <c r="G277" s="69">
        <v>1</v>
      </c>
      <c r="H277" s="69" t="s">
        <v>1022</v>
      </c>
      <c r="I277" s="69">
        <v>500</v>
      </c>
      <c r="J277" s="69">
        <v>866</v>
      </c>
      <c r="K277" s="69">
        <v>5000</v>
      </c>
      <c r="M277" s="69">
        <v>0</v>
      </c>
      <c r="N277" s="69" t="s">
        <v>1023</v>
      </c>
      <c r="O277" s="69">
        <v>0</v>
      </c>
      <c r="P277" s="69">
        <v>12</v>
      </c>
      <c r="Q277" s="69">
        <v>0</v>
      </c>
      <c r="R277" s="69">
        <f t="shared" si="55"/>
        <v>1</v>
      </c>
      <c r="S277" s="69">
        <v>0</v>
      </c>
      <c r="T277" s="69">
        <v>0</v>
      </c>
      <c r="U277" s="69">
        <v>0</v>
      </c>
      <c r="V277" s="69">
        <v>0</v>
      </c>
      <c r="W277" s="69">
        <v>0</v>
      </c>
      <c r="X277" s="69">
        <v>0</v>
      </c>
      <c r="Y277" s="69">
        <v>0</v>
      </c>
      <c r="Z277" s="69">
        <v>18000</v>
      </c>
      <c r="AA277" s="69">
        <v>2</v>
      </c>
      <c r="AB277" s="69">
        <v>31</v>
      </c>
      <c r="AC277" s="69">
        <v>0</v>
      </c>
      <c r="AD277" s="69">
        <v>0</v>
      </c>
      <c r="AE277" s="69">
        <v>0</v>
      </c>
      <c r="AF277" s="69">
        <v>10</v>
      </c>
      <c r="AG277" s="69">
        <v>0</v>
      </c>
      <c r="AH277" s="69">
        <v>5</v>
      </c>
      <c r="AI277" s="69">
        <v>157</v>
      </c>
      <c r="AJ277" s="69">
        <v>3</v>
      </c>
      <c r="AK277" s="69">
        <v>0</v>
      </c>
      <c r="AL277" s="69">
        <v>2.1</v>
      </c>
      <c r="AM277" s="69">
        <v>1</v>
      </c>
      <c r="AN277" s="69">
        <v>1</v>
      </c>
      <c r="AO277" s="69">
        <v>1</v>
      </c>
      <c r="AP277" s="69">
        <v>2</v>
      </c>
      <c r="AQ277" s="84">
        <v>4</v>
      </c>
      <c r="AR277" s="69">
        <v>4</v>
      </c>
      <c r="AS277" s="69">
        <v>0</v>
      </c>
      <c r="AT277" s="69">
        <v>0</v>
      </c>
      <c r="AU277" s="69">
        <v>0</v>
      </c>
      <c r="AV277" s="69">
        <v>0</v>
      </c>
      <c r="AW277" s="69">
        <v>0</v>
      </c>
      <c r="AX277" s="69">
        <v>0</v>
      </c>
      <c r="AY277" s="69">
        <v>0</v>
      </c>
      <c r="AZ277" s="69">
        <v>0</v>
      </c>
      <c r="BA277" s="69">
        <v>0</v>
      </c>
      <c r="BB277" s="69">
        <v>0</v>
      </c>
      <c r="BC277" s="69">
        <v>200</v>
      </c>
      <c r="BD277" s="69">
        <v>0</v>
      </c>
      <c r="BE277" s="69">
        <v>0</v>
      </c>
      <c r="BF277" s="69">
        <v>0</v>
      </c>
      <c r="BG277" s="69">
        <v>0</v>
      </c>
      <c r="BH277" s="69">
        <v>0</v>
      </c>
      <c r="BI277" s="69" t="s">
        <v>1024</v>
      </c>
      <c r="BK277" s="69">
        <v>3</v>
      </c>
      <c r="BL277" s="69">
        <v>2</v>
      </c>
      <c r="BM277" s="69">
        <v>2</v>
      </c>
      <c r="BN277" s="69">
        <v>31</v>
      </c>
      <c r="BO277" s="89">
        <v>0</v>
      </c>
      <c r="BP277" s="69">
        <v>1</v>
      </c>
      <c r="BQ277" s="69">
        <v>1</v>
      </c>
      <c r="BR277" s="69">
        <v>203</v>
      </c>
      <c r="BS277" s="69">
        <v>650</v>
      </c>
      <c r="BT277" s="69">
        <v>0</v>
      </c>
      <c r="BU277" s="69">
        <v>0</v>
      </c>
      <c r="BV277" s="69">
        <v>1000</v>
      </c>
      <c r="BW277" s="69">
        <v>158</v>
      </c>
      <c r="BY277" s="69">
        <v>18</v>
      </c>
      <c r="BZ277" s="69">
        <v>7</v>
      </c>
      <c r="CA277" s="69">
        <v>64</v>
      </c>
      <c r="CB277" s="89">
        <v>0</v>
      </c>
      <c r="CC277" s="69">
        <v>1</v>
      </c>
      <c r="CD277" s="69">
        <v>10</v>
      </c>
      <c r="CE277" s="69">
        <v>1</v>
      </c>
      <c r="CF277" s="69">
        <v>99998</v>
      </c>
      <c r="CG277" s="69">
        <v>0</v>
      </c>
      <c r="CH277" s="69">
        <v>0</v>
      </c>
      <c r="CI277" s="69">
        <v>1000</v>
      </c>
      <c r="CJ277" s="69">
        <v>158</v>
      </c>
      <c r="CL277" s="69">
        <v>0</v>
      </c>
      <c r="CM277" s="69">
        <v>0</v>
      </c>
      <c r="CN277" s="69">
        <v>0</v>
      </c>
      <c r="CO277" s="89">
        <v>0</v>
      </c>
      <c r="CP277" s="69">
        <v>0</v>
      </c>
      <c r="CQ277" s="69">
        <v>0</v>
      </c>
      <c r="CR277" s="69">
        <v>0</v>
      </c>
      <c r="CS277" s="69">
        <v>0</v>
      </c>
      <c r="CT277" s="69">
        <v>0</v>
      </c>
      <c r="CU277" s="69">
        <v>0</v>
      </c>
      <c r="CV277" s="69">
        <v>0</v>
      </c>
      <c r="CW277" s="69">
        <v>0</v>
      </c>
      <c r="CZ277" s="69">
        <v>0</v>
      </c>
      <c r="DA277" s="69">
        <v>0</v>
      </c>
      <c r="DB277" s="69">
        <v>0</v>
      </c>
      <c r="DC277" s="69">
        <v>0</v>
      </c>
      <c r="DD277" s="69">
        <v>0</v>
      </c>
      <c r="DE277" s="69">
        <v>0</v>
      </c>
      <c r="DF277" s="69">
        <v>0</v>
      </c>
      <c r="DG277" s="69">
        <v>1</v>
      </c>
      <c r="DI277" s="69" t="e">
        <f>INDEX(Sheet3!$E$78:$E$1130,MATCH(A277,Sheet3!$D$78:$D$1130,0))</f>
        <v>#N/A</v>
      </c>
      <c r="DJ277" s="69">
        <f t="shared" si="56"/>
        <v>0</v>
      </c>
      <c r="DK277" s="69" t="s">
        <v>1025</v>
      </c>
      <c r="DL277" s="69"/>
      <c r="DM277" s="69" t="s">
        <v>239</v>
      </c>
      <c r="DN277" s="69" t="str">
        <f>"造成["&amp;INDEX(Sheet5!$L$2:$L$11,MATCH(BL277,Sheet5!$J$2:$J$11,0))&amp;":"&amp;BR277&amp;"*"&amp;BS277/1000&amp;"]"&amp;INDEX(Sheet5!$I$2:$I$4,MATCH(BR277,Sheet5!$H$2:$H$4,0))&amp;"的"&amp;INDEX(Sheet5!$K$2:$K$11,MATCH(BL277,Sheet5!$J$2:$J$11,0))</f>
        <v>造成[ui.cs_orange:203*0.65]的物理伤害。</v>
      </c>
      <c r="DO277" s="69"/>
      <c r="DP277" s="69"/>
      <c r="DQ277" s="69"/>
      <c r="DR277" s="69" t="e">
        <f t="shared" si="53"/>
        <v>#N/A</v>
      </c>
      <c r="DS277" s="90" t="e">
        <f>MATCH(A277,Sheet5!D:D,0)</f>
        <v>#N/A</v>
      </c>
      <c r="DT277" s="94" t="e">
        <f>MATCH(A277,Sheet5!F:F,0)</f>
        <v>#N/A</v>
      </c>
      <c r="DU277" s="69">
        <v>0</v>
      </c>
      <c r="DV277" s="69">
        <v>0</v>
      </c>
      <c r="DW277" s="69">
        <v>0</v>
      </c>
      <c r="DX277" s="69">
        <v>0</v>
      </c>
      <c r="DY277" s="69">
        <v>0</v>
      </c>
    </row>
    <row r="278" spans="1:129" ht="14.25">
      <c r="A278" s="69">
        <v>30123</v>
      </c>
      <c r="B278" s="69">
        <v>0</v>
      </c>
      <c r="C278" s="69">
        <v>1</v>
      </c>
      <c r="D278" s="78" t="s">
        <v>1026</v>
      </c>
      <c r="E278" s="78"/>
      <c r="F278" s="69">
        <v>0</v>
      </c>
      <c r="G278" s="69">
        <v>1</v>
      </c>
      <c r="H278" s="69" t="s">
        <v>852</v>
      </c>
      <c r="I278" s="69">
        <v>0</v>
      </c>
      <c r="J278" s="69">
        <v>166</v>
      </c>
      <c r="K278" s="69">
        <v>1000</v>
      </c>
      <c r="M278" s="69">
        <v>159</v>
      </c>
      <c r="N278" s="69" t="s">
        <v>1027</v>
      </c>
      <c r="O278" s="69">
        <v>0</v>
      </c>
      <c r="P278" s="69">
        <v>1</v>
      </c>
      <c r="Q278" s="69">
        <v>0</v>
      </c>
      <c r="R278" s="69">
        <f t="shared" si="55"/>
        <v>2</v>
      </c>
      <c r="S278" s="69">
        <v>2</v>
      </c>
      <c r="T278" s="69">
        <v>50</v>
      </c>
      <c r="U278" s="69">
        <v>75</v>
      </c>
      <c r="V278" s="69">
        <v>0</v>
      </c>
      <c r="W278" s="69">
        <v>0</v>
      </c>
      <c r="X278" s="69">
        <v>0</v>
      </c>
      <c r="Y278" s="69">
        <v>0</v>
      </c>
      <c r="Z278" s="69">
        <v>5000</v>
      </c>
      <c r="AA278" s="69">
        <v>1</v>
      </c>
      <c r="AB278" s="69">
        <v>31</v>
      </c>
      <c r="AC278" s="69">
        <v>0</v>
      </c>
      <c r="AD278" s="69">
        <v>0</v>
      </c>
      <c r="AE278" s="69">
        <v>0</v>
      </c>
      <c r="AF278" s="69">
        <v>1</v>
      </c>
      <c r="AG278" s="69">
        <v>0</v>
      </c>
      <c r="AH278" s="69">
        <v>1</v>
      </c>
      <c r="AI278" s="69">
        <v>0</v>
      </c>
      <c r="AJ278" s="69">
        <v>0</v>
      </c>
      <c r="AK278" s="69">
        <v>0</v>
      </c>
      <c r="AL278" s="69">
        <v>0</v>
      </c>
      <c r="AM278" s="69">
        <v>0</v>
      </c>
      <c r="AN278" s="69">
        <v>0</v>
      </c>
      <c r="AO278" s="69">
        <v>0</v>
      </c>
      <c r="AP278" s="69">
        <v>0</v>
      </c>
      <c r="AQ278" s="84">
        <v>0</v>
      </c>
      <c r="AR278" s="69">
        <v>0</v>
      </c>
      <c r="AS278" s="69">
        <v>0</v>
      </c>
      <c r="AT278" s="69">
        <v>0</v>
      </c>
      <c r="AU278" s="69">
        <v>0</v>
      </c>
      <c r="AV278" s="69">
        <v>0</v>
      </c>
      <c r="AW278" s="69">
        <v>0</v>
      </c>
      <c r="AX278" s="69">
        <v>0</v>
      </c>
      <c r="AY278" s="69">
        <v>0</v>
      </c>
      <c r="AZ278" s="69">
        <v>0</v>
      </c>
      <c r="BA278" s="69">
        <v>0</v>
      </c>
      <c r="BB278" s="69">
        <v>0</v>
      </c>
      <c r="BC278" s="69">
        <v>0</v>
      </c>
      <c r="BD278" s="69">
        <v>0</v>
      </c>
      <c r="BE278" s="69">
        <v>0</v>
      </c>
      <c r="BF278" s="69">
        <v>0</v>
      </c>
      <c r="BG278" s="69">
        <v>0</v>
      </c>
      <c r="BH278" s="69">
        <v>0</v>
      </c>
      <c r="BK278" s="69">
        <v>3</v>
      </c>
      <c r="BL278" s="69">
        <v>10</v>
      </c>
      <c r="BM278" s="69">
        <v>1</v>
      </c>
      <c r="BN278" s="69">
        <v>31</v>
      </c>
      <c r="BO278" s="89">
        <v>0</v>
      </c>
      <c r="BP278" s="69">
        <v>1</v>
      </c>
      <c r="BQ278" s="69">
        <v>1</v>
      </c>
      <c r="BR278" s="69">
        <v>1</v>
      </c>
      <c r="BS278" s="69">
        <v>10028</v>
      </c>
      <c r="BT278" s="69">
        <v>0</v>
      </c>
      <c r="BU278" s="69">
        <v>0</v>
      </c>
      <c r="BV278" s="69">
        <v>1000</v>
      </c>
      <c r="BW278" s="69">
        <v>0</v>
      </c>
      <c r="BY278" s="69">
        <v>0</v>
      </c>
      <c r="BZ278" s="69">
        <v>0</v>
      </c>
      <c r="CA278" s="69">
        <v>31</v>
      </c>
      <c r="CB278" s="89">
        <v>0</v>
      </c>
      <c r="CC278" s="69">
        <v>0</v>
      </c>
      <c r="CD278" s="69">
        <v>0</v>
      </c>
      <c r="CE278" s="69">
        <v>0</v>
      </c>
      <c r="CF278" s="69">
        <v>0</v>
      </c>
      <c r="CG278" s="69">
        <v>0</v>
      </c>
      <c r="CH278" s="69">
        <v>0</v>
      </c>
      <c r="CI278" s="69">
        <v>0</v>
      </c>
      <c r="CJ278" s="69">
        <v>0</v>
      </c>
      <c r="CL278" s="69">
        <v>0</v>
      </c>
      <c r="CM278" s="69">
        <v>0</v>
      </c>
      <c r="CN278" s="69">
        <v>0</v>
      </c>
      <c r="CO278" s="89">
        <v>0</v>
      </c>
      <c r="CP278" s="69">
        <v>0</v>
      </c>
      <c r="CQ278" s="69">
        <v>0</v>
      </c>
      <c r="CR278" s="69">
        <v>0</v>
      </c>
      <c r="CS278" s="69">
        <v>0</v>
      </c>
      <c r="CT278" s="69">
        <v>0</v>
      </c>
      <c r="CU278" s="69">
        <v>0</v>
      </c>
      <c r="CV278" s="69">
        <v>0</v>
      </c>
      <c r="CW278" s="69">
        <v>0</v>
      </c>
      <c r="CZ278" s="69">
        <v>0</v>
      </c>
      <c r="DA278" s="69">
        <v>0</v>
      </c>
      <c r="DB278" s="69">
        <v>0</v>
      </c>
      <c r="DC278" s="69">
        <v>0</v>
      </c>
      <c r="DD278" s="69">
        <v>0</v>
      </c>
      <c r="DE278" s="69">
        <v>0</v>
      </c>
      <c r="DF278" s="69">
        <v>0</v>
      </c>
      <c r="DG278" s="69">
        <v>1</v>
      </c>
      <c r="DI278" s="69" t="e">
        <f>INDEX(Sheet3!$E$78:$E$1130,MATCH(A278,Sheet3!$D$78:$D$1130,0))</f>
        <v>#N/A</v>
      </c>
      <c r="DJ278" s="69">
        <f t="shared" si="56"/>
        <v>0</v>
      </c>
      <c r="DK278" s="69" t="s">
        <v>1028</v>
      </c>
      <c r="DL278" s="69"/>
      <c r="DM278" s="69" t="s">
        <v>239</v>
      </c>
      <c r="DN278" s="69" t="e">
        <f>"造成["&amp;INDEX(Sheet5!$L$2:$L$11,MATCH(BL278,Sheet5!$J$2:$J$11,0))&amp;":"&amp;BR278&amp;"*"&amp;BS278/1000&amp;"]"&amp;INDEX(Sheet5!$I$2:$I$4,MATCH(BR278,Sheet5!$H$2:$H$4,0))&amp;"的"&amp;INDEX(Sheet5!$K$2:$K$11,MATCH(BL278,Sheet5!$J$2:$J$11,0))</f>
        <v>#N/A</v>
      </c>
      <c r="DO278" s="69"/>
      <c r="DP278" s="69"/>
      <c r="DQ278" s="69"/>
      <c r="DR278" s="69" t="e">
        <f t="shared" si="53"/>
        <v>#N/A</v>
      </c>
      <c r="DS278" s="90" t="e">
        <f>MATCH(A278,Sheet5!D:D,0)</f>
        <v>#N/A</v>
      </c>
      <c r="DT278" s="94" t="e">
        <f>MATCH(A278,Sheet5!F:F,0)</f>
        <v>#N/A</v>
      </c>
      <c r="DU278" s="69">
        <v>0</v>
      </c>
      <c r="DV278" s="69">
        <v>0</v>
      </c>
      <c r="DW278" s="69">
        <v>0</v>
      </c>
      <c r="DX278" s="69">
        <v>0</v>
      </c>
      <c r="DY278" s="69">
        <v>0</v>
      </c>
    </row>
    <row r="279" spans="1:129" ht="14.25">
      <c r="A279" s="69">
        <v>30124</v>
      </c>
      <c r="B279" s="69">
        <v>0</v>
      </c>
      <c r="C279" s="69">
        <v>1</v>
      </c>
      <c r="D279" s="78" t="s">
        <v>1029</v>
      </c>
      <c r="E279" s="78"/>
      <c r="F279" s="69">
        <v>0</v>
      </c>
      <c r="G279" s="69">
        <v>1</v>
      </c>
      <c r="I279" s="69">
        <v>0</v>
      </c>
      <c r="J279" s="69">
        <v>0</v>
      </c>
      <c r="K279" s="69">
        <v>0</v>
      </c>
      <c r="M279" s="69">
        <v>188</v>
      </c>
      <c r="O279" s="69">
        <v>0</v>
      </c>
      <c r="P279" s="69">
        <v>6</v>
      </c>
      <c r="Q279" s="69">
        <v>0</v>
      </c>
      <c r="R279" s="69">
        <f t="shared" si="55"/>
        <v>1</v>
      </c>
      <c r="S279" s="69">
        <v>0</v>
      </c>
      <c r="T279" s="69">
        <v>0</v>
      </c>
      <c r="U279" s="69">
        <v>0</v>
      </c>
      <c r="V279" s="69">
        <v>0</v>
      </c>
      <c r="W279" s="69">
        <v>0</v>
      </c>
      <c r="X279" s="69">
        <v>0</v>
      </c>
      <c r="Y279" s="69">
        <v>0</v>
      </c>
      <c r="Z279" s="69">
        <v>0</v>
      </c>
      <c r="AA279" s="69">
        <v>2</v>
      </c>
      <c r="AB279" s="69">
        <v>31</v>
      </c>
      <c r="AC279" s="69">
        <v>0</v>
      </c>
      <c r="AD279" s="69">
        <v>0</v>
      </c>
      <c r="AE279" s="69">
        <v>0</v>
      </c>
      <c r="AF279" s="69">
        <v>10</v>
      </c>
      <c r="AG279" s="69">
        <v>0</v>
      </c>
      <c r="AH279" s="69">
        <v>3</v>
      </c>
      <c r="AI279" s="69">
        <v>0</v>
      </c>
      <c r="AJ279" s="69">
        <v>0</v>
      </c>
      <c r="AK279" s="69">
        <v>0</v>
      </c>
      <c r="AL279" s="69">
        <v>0</v>
      </c>
      <c r="AM279" s="69">
        <v>1</v>
      </c>
      <c r="AN279" s="69">
        <v>1</v>
      </c>
      <c r="AO279" s="69">
        <v>0</v>
      </c>
      <c r="AP279" s="69">
        <v>5</v>
      </c>
      <c r="AQ279" s="84">
        <v>0</v>
      </c>
      <c r="AR279" s="69">
        <v>0</v>
      </c>
      <c r="AS279" s="69">
        <v>0</v>
      </c>
      <c r="AT279" s="69">
        <v>0</v>
      </c>
      <c r="AU279" s="69">
        <v>0</v>
      </c>
      <c r="AV279" s="69">
        <v>0</v>
      </c>
      <c r="AW279" s="69">
        <v>0</v>
      </c>
      <c r="AX279" s="69">
        <v>0</v>
      </c>
      <c r="AY279" s="69">
        <v>0</v>
      </c>
      <c r="AZ279" s="69">
        <v>0</v>
      </c>
      <c r="BA279" s="69">
        <v>0</v>
      </c>
      <c r="BB279" s="69">
        <v>0</v>
      </c>
      <c r="BC279" s="69">
        <v>0</v>
      </c>
      <c r="BD279" s="69">
        <v>0</v>
      </c>
      <c r="BE279" s="69">
        <v>0</v>
      </c>
      <c r="BF279" s="69">
        <v>0</v>
      </c>
      <c r="BG279" s="69">
        <v>0</v>
      </c>
      <c r="BH279" s="69">
        <v>0</v>
      </c>
      <c r="BI279" s="69" t="s">
        <v>1030</v>
      </c>
      <c r="BK279" s="69">
        <v>3</v>
      </c>
      <c r="BL279" s="69">
        <v>3</v>
      </c>
      <c r="BM279" s="69">
        <v>2</v>
      </c>
      <c r="BN279" s="69">
        <v>31</v>
      </c>
      <c r="BO279" s="89">
        <v>0</v>
      </c>
      <c r="BP279" s="69">
        <v>3</v>
      </c>
      <c r="BQ279" s="69">
        <v>10</v>
      </c>
      <c r="BR279" s="69">
        <v>204</v>
      </c>
      <c r="BS279" s="69">
        <v>1300</v>
      </c>
      <c r="BT279" s="69">
        <v>0</v>
      </c>
      <c r="BU279" s="69">
        <v>0</v>
      </c>
      <c r="BV279" s="69">
        <v>1000</v>
      </c>
      <c r="BW279" s="69">
        <v>0</v>
      </c>
      <c r="BY279" s="69">
        <v>1</v>
      </c>
      <c r="BZ279" s="69">
        <v>1</v>
      </c>
      <c r="CA279" s="69">
        <v>31</v>
      </c>
      <c r="CB279" s="89">
        <v>0</v>
      </c>
      <c r="CC279" s="69">
        <v>1</v>
      </c>
      <c r="CD279" s="69">
        <v>1</v>
      </c>
      <c r="CE279" s="69">
        <v>1</v>
      </c>
      <c r="CF279" s="69">
        <v>1000</v>
      </c>
      <c r="CG279" s="69">
        <v>0</v>
      </c>
      <c r="CH279" s="69">
        <v>0</v>
      </c>
      <c r="CI279" s="69">
        <v>1000</v>
      </c>
      <c r="CJ279" s="69">
        <v>0</v>
      </c>
      <c r="CL279" s="69">
        <v>0</v>
      </c>
      <c r="CM279" s="69">
        <v>0</v>
      </c>
      <c r="CN279" s="69">
        <v>0</v>
      </c>
      <c r="CO279" s="89">
        <v>0</v>
      </c>
      <c r="CP279" s="69">
        <v>0</v>
      </c>
      <c r="CQ279" s="69">
        <v>0</v>
      </c>
      <c r="CR279" s="69">
        <v>0</v>
      </c>
      <c r="CS279" s="69">
        <v>0</v>
      </c>
      <c r="CT279" s="69">
        <v>0</v>
      </c>
      <c r="CU279" s="69">
        <v>0</v>
      </c>
      <c r="CV279" s="69">
        <v>0</v>
      </c>
      <c r="CW279" s="69">
        <v>0</v>
      </c>
      <c r="CZ279" s="69">
        <v>0</v>
      </c>
      <c r="DA279" s="69">
        <v>0</v>
      </c>
      <c r="DB279" s="69">
        <v>0</v>
      </c>
      <c r="DC279" s="69">
        <v>0</v>
      </c>
      <c r="DD279" s="69">
        <v>0</v>
      </c>
      <c r="DE279" s="69">
        <v>0</v>
      </c>
      <c r="DF279" s="69">
        <v>0</v>
      </c>
      <c r="DG279" s="69">
        <v>1</v>
      </c>
      <c r="DI279" s="69" t="e">
        <f>INDEX(Sheet3!$E$78:$E$1130,MATCH(A279,Sheet3!$D$78:$D$1130,0))</f>
        <v>#N/A</v>
      </c>
      <c r="DJ279" s="69">
        <f t="shared" si="56"/>
        <v>0</v>
      </c>
      <c r="DK279" s="69" t="s">
        <v>1031</v>
      </c>
      <c r="DL279" s="69"/>
      <c r="DM279" s="69" t="s">
        <v>239</v>
      </c>
      <c r="DN279" s="69" t="str">
        <f>"造成["&amp;INDEX(Sheet5!$L$2:$L$11,MATCH(BL279,Sheet5!$J$2:$J$11,0))&amp;":"&amp;BR279&amp;"*"&amp;BS279/1000&amp;"]"&amp;INDEX(Sheet5!$I$2:$I$4,MATCH(BR279,Sheet5!$H$2:$H$4,0))&amp;"的"&amp;INDEX(Sheet5!$K$2:$K$11,MATCH(BL279,Sheet5!$J$2:$J$11,0))</f>
        <v>造成[ui.cs_blue:204*1.3]的火系伤害。</v>
      </c>
      <c r="DO279" s="69"/>
      <c r="DP279" s="69"/>
      <c r="DQ279" s="69"/>
      <c r="DR279" s="69" t="e">
        <f t="shared" si="53"/>
        <v>#N/A</v>
      </c>
      <c r="DS279" s="90" t="e">
        <f>MATCH(A279,Sheet5!D:D,0)</f>
        <v>#N/A</v>
      </c>
      <c r="DT279" s="94" t="e">
        <f>MATCH(A279,Sheet5!F:F,0)</f>
        <v>#N/A</v>
      </c>
      <c r="DU279" s="69">
        <v>0</v>
      </c>
      <c r="DV279" s="69">
        <v>0</v>
      </c>
      <c r="DW279" s="69">
        <v>0</v>
      </c>
      <c r="DX279" s="69">
        <v>0</v>
      </c>
      <c r="DY279" s="69">
        <v>0</v>
      </c>
    </row>
    <row r="280" spans="1:129" ht="14.25">
      <c r="A280" s="69">
        <v>30125</v>
      </c>
      <c r="B280" s="69">
        <v>0</v>
      </c>
      <c r="C280" s="69">
        <v>1</v>
      </c>
      <c r="D280" s="78" t="s">
        <v>844</v>
      </c>
      <c r="E280" s="78" t="s">
        <v>845</v>
      </c>
      <c r="F280" s="69" t="s">
        <v>1032</v>
      </c>
      <c r="G280" s="69">
        <v>1</v>
      </c>
      <c r="H280" s="69" t="s">
        <v>507</v>
      </c>
      <c r="I280" s="69">
        <v>1000</v>
      </c>
      <c r="J280" s="69">
        <v>366</v>
      </c>
      <c r="K280" s="69">
        <v>2000</v>
      </c>
      <c r="M280" s="69">
        <v>180</v>
      </c>
      <c r="N280" s="69" t="s">
        <v>1033</v>
      </c>
      <c r="O280" s="69">
        <v>0</v>
      </c>
      <c r="P280" s="69">
        <v>11</v>
      </c>
      <c r="Q280" s="69">
        <v>0</v>
      </c>
      <c r="R280" s="69">
        <f t="shared" si="55"/>
        <v>1</v>
      </c>
      <c r="S280" s="69">
        <v>0</v>
      </c>
      <c r="T280" s="69">
        <v>0</v>
      </c>
      <c r="U280" s="69">
        <v>0</v>
      </c>
      <c r="V280" s="69">
        <v>0</v>
      </c>
      <c r="W280" s="69">
        <v>0</v>
      </c>
      <c r="X280" s="69">
        <v>10</v>
      </c>
      <c r="Y280" s="69">
        <v>10</v>
      </c>
      <c r="Z280" s="69">
        <v>15000</v>
      </c>
      <c r="AA280" s="69">
        <v>2</v>
      </c>
      <c r="AB280" s="69">
        <v>31</v>
      </c>
      <c r="AC280" s="69">
        <v>0</v>
      </c>
      <c r="AD280" s="69">
        <v>0</v>
      </c>
      <c r="AE280" s="69">
        <v>0</v>
      </c>
      <c r="AF280" s="69">
        <v>1</v>
      </c>
      <c r="AG280" s="69">
        <v>0</v>
      </c>
      <c r="AH280" s="69">
        <v>9</v>
      </c>
      <c r="AI280" s="69">
        <v>0</v>
      </c>
      <c r="AJ280" s="69">
        <v>0</v>
      </c>
      <c r="AK280" s="69">
        <v>0</v>
      </c>
      <c r="AL280" s="69">
        <v>0</v>
      </c>
      <c r="AM280" s="69">
        <v>1</v>
      </c>
      <c r="AN280" s="69">
        <v>1</v>
      </c>
      <c r="AO280" s="69">
        <v>1</v>
      </c>
      <c r="AP280" s="69">
        <v>3</v>
      </c>
      <c r="AQ280" s="84">
        <v>15</v>
      </c>
      <c r="AR280" s="69">
        <v>2</v>
      </c>
      <c r="AS280" s="69">
        <v>0</v>
      </c>
      <c r="AT280" s="69">
        <v>0</v>
      </c>
      <c r="AU280" s="69">
        <v>0</v>
      </c>
      <c r="AV280" s="69">
        <v>0</v>
      </c>
      <c r="AW280" s="69">
        <v>0</v>
      </c>
      <c r="AX280" s="69">
        <v>0</v>
      </c>
      <c r="AY280" s="69">
        <v>0</v>
      </c>
      <c r="AZ280" s="69">
        <v>0</v>
      </c>
      <c r="BA280" s="69">
        <v>0</v>
      </c>
      <c r="BB280" s="69">
        <v>0</v>
      </c>
      <c r="BC280" s="69">
        <v>0</v>
      </c>
      <c r="BD280" s="69">
        <v>0</v>
      </c>
      <c r="BE280" s="69">
        <v>0</v>
      </c>
      <c r="BF280" s="69">
        <v>0</v>
      </c>
      <c r="BG280" s="69">
        <v>500</v>
      </c>
      <c r="BH280" s="69">
        <v>0</v>
      </c>
      <c r="BI280" s="69" t="s">
        <v>1034</v>
      </c>
      <c r="BK280" s="69">
        <v>3</v>
      </c>
      <c r="BL280" s="69">
        <v>0</v>
      </c>
      <c r="BM280" s="69">
        <v>0</v>
      </c>
      <c r="BN280" s="69">
        <v>0</v>
      </c>
      <c r="BO280" s="89">
        <v>0</v>
      </c>
      <c r="BP280" s="69">
        <v>0</v>
      </c>
      <c r="BQ280" s="69">
        <v>0</v>
      </c>
      <c r="BR280" s="69">
        <v>0</v>
      </c>
      <c r="BS280" s="69">
        <v>0</v>
      </c>
      <c r="BT280" s="69">
        <v>0</v>
      </c>
      <c r="BU280" s="69">
        <v>0</v>
      </c>
      <c r="BV280" s="69">
        <v>1000</v>
      </c>
      <c r="BW280" s="69">
        <v>181</v>
      </c>
      <c r="BY280" s="69">
        <v>0</v>
      </c>
      <c r="BZ280" s="69">
        <v>0</v>
      </c>
      <c r="CA280" s="69">
        <v>31</v>
      </c>
      <c r="CB280" s="89">
        <v>0</v>
      </c>
      <c r="CC280" s="69">
        <v>0</v>
      </c>
      <c r="CD280" s="69">
        <v>0</v>
      </c>
      <c r="CE280" s="69">
        <v>0</v>
      </c>
      <c r="CF280" s="69">
        <v>0</v>
      </c>
      <c r="CG280" s="69">
        <v>0</v>
      </c>
      <c r="CH280" s="69">
        <v>0</v>
      </c>
      <c r="CI280" s="69">
        <v>0</v>
      </c>
      <c r="CJ280" s="69">
        <v>0</v>
      </c>
      <c r="CL280" s="69">
        <v>0</v>
      </c>
      <c r="CM280" s="69">
        <v>0</v>
      </c>
      <c r="CN280" s="69">
        <v>0</v>
      </c>
      <c r="CO280" s="89">
        <v>0</v>
      </c>
      <c r="CP280" s="69">
        <v>0</v>
      </c>
      <c r="CQ280" s="69">
        <v>0</v>
      </c>
      <c r="CR280" s="69">
        <v>0</v>
      </c>
      <c r="CS280" s="69">
        <v>0</v>
      </c>
      <c r="CT280" s="69">
        <v>0</v>
      </c>
      <c r="CU280" s="69">
        <v>0</v>
      </c>
      <c r="CV280" s="69">
        <v>0</v>
      </c>
      <c r="CW280" s="69">
        <v>0</v>
      </c>
      <c r="CZ280" s="69">
        <v>0</v>
      </c>
      <c r="DA280" s="69">
        <v>0</v>
      </c>
      <c r="DB280" s="69">
        <v>0</v>
      </c>
      <c r="DC280" s="69">
        <v>0</v>
      </c>
      <c r="DD280" s="69">
        <v>0</v>
      </c>
      <c r="DE280" s="69">
        <v>0</v>
      </c>
      <c r="DF280" s="69">
        <v>0</v>
      </c>
      <c r="DG280" s="69">
        <v>1</v>
      </c>
      <c r="DI280" s="69" t="str">
        <f>INDEX(Sheet3!$E$78:$E$1130,MATCH(A280,Sheet3!$D$78:$D$1130,0))</f>
        <v>skill_icons.ps_teleport_spell</v>
      </c>
      <c r="DJ280" s="69" t="str">
        <f t="shared" si="56"/>
        <v>skill_icons.ps_teleport_spell</v>
      </c>
      <c r="DK280" s="69" t="s">
        <v>849</v>
      </c>
      <c r="DL280" s="93"/>
      <c r="DM280" s="69" t="s">
        <v>850</v>
      </c>
      <c r="DN280" s="69" t="e">
        <f>"造成["&amp;INDEX(Sheet5!$L$2:$L$11,MATCH(BL280,Sheet5!$J$2:$J$11,0))&amp;":"&amp;BR280&amp;"*"&amp;BS280/1000&amp;"]"&amp;INDEX(Sheet5!$I$2:$I$4,MATCH(BR280,Sheet5!$H$2:$H$4,0))&amp;"的"&amp;INDEX(Sheet5!$K$2:$K$11,MATCH(BL280,Sheet5!$J$2:$J$11,0))</f>
        <v>#N/A</v>
      </c>
      <c r="DO280" s="69" t="e">
        <f>"造成["&amp;INDEX(Sheet5!$L$2:$L$11,MATCH(BY280,Sheet5!$J$2:$J$11,0))&amp;":"&amp;CE280&amp;"*"&amp;CF280/1000&amp;"]"&amp;INDEX(Sheet5!$I$2:$I$4,MATCH(CE280,Sheet5!$H$2:$H$4,0))&amp;"的"&amp;INDEX(Sheet5!$K$2:$K$11,MATCH(BY280,Sheet5!$J$2:$J$11,0))</f>
        <v>#N/A</v>
      </c>
      <c r="DP280" s="69"/>
      <c r="DQ280" s="69"/>
      <c r="DR280" s="69" t="e">
        <f t="shared" si="53"/>
        <v>#N/A</v>
      </c>
      <c r="DS280" s="90">
        <f>MATCH(A280,Sheet5!D:D,0)</f>
        <v>221</v>
      </c>
      <c r="DT280" s="94" t="e">
        <f>MATCH(A280,Sheet5!F:F,0)</f>
        <v>#N/A</v>
      </c>
      <c r="DU280" s="69">
        <v>0</v>
      </c>
      <c r="DV280" s="69">
        <v>0</v>
      </c>
      <c r="DW280" s="69">
        <v>0</v>
      </c>
      <c r="DX280" s="69">
        <v>0</v>
      </c>
      <c r="DY280" s="69">
        <v>0</v>
      </c>
    </row>
    <row r="281" spans="1:129" ht="14.25">
      <c r="A281" s="69">
        <v>30126</v>
      </c>
      <c r="B281" s="69">
        <v>0</v>
      </c>
      <c r="C281" s="69">
        <v>1</v>
      </c>
      <c r="D281" s="78" t="s">
        <v>1035</v>
      </c>
      <c r="E281" s="78" t="s">
        <v>1036</v>
      </c>
      <c r="F281" s="69" t="s">
        <v>883</v>
      </c>
      <c r="G281" s="69">
        <v>1</v>
      </c>
      <c r="H281" s="69" t="s">
        <v>321</v>
      </c>
      <c r="I281" s="69">
        <v>500</v>
      </c>
      <c r="J281" s="69">
        <v>633</v>
      </c>
      <c r="K281" s="69">
        <v>3000</v>
      </c>
      <c r="M281" s="69">
        <v>117</v>
      </c>
      <c r="N281" s="69" t="s">
        <v>1037</v>
      </c>
      <c r="O281" s="69">
        <v>0</v>
      </c>
      <c r="P281" s="69">
        <v>3</v>
      </c>
      <c r="Q281" s="69">
        <v>0</v>
      </c>
      <c r="R281" s="69">
        <f t="shared" si="55"/>
        <v>1</v>
      </c>
      <c r="S281" s="69">
        <v>0</v>
      </c>
      <c r="T281" s="69">
        <v>0</v>
      </c>
      <c r="U281" s="69">
        <v>0</v>
      </c>
      <c r="V281" s="69">
        <v>0</v>
      </c>
      <c r="W281" s="69">
        <v>0</v>
      </c>
      <c r="X281" s="69">
        <v>25</v>
      </c>
      <c r="Y281" s="69">
        <v>25</v>
      </c>
      <c r="Z281" s="69">
        <v>15000</v>
      </c>
      <c r="AA281" s="69">
        <v>2</v>
      </c>
      <c r="AB281" s="69">
        <v>31</v>
      </c>
      <c r="AC281" s="69">
        <v>0</v>
      </c>
      <c r="AD281" s="69">
        <v>0</v>
      </c>
      <c r="AE281" s="69">
        <v>0</v>
      </c>
      <c r="AF281" s="69">
        <v>10</v>
      </c>
      <c r="AG281" s="69">
        <v>0</v>
      </c>
      <c r="AH281" s="69">
        <v>6</v>
      </c>
      <c r="AI281" s="69">
        <v>0</v>
      </c>
      <c r="AJ281" s="69">
        <v>0</v>
      </c>
      <c r="AK281" s="69">
        <v>0</v>
      </c>
      <c r="AL281" s="69">
        <v>0</v>
      </c>
      <c r="AM281" s="69">
        <v>1</v>
      </c>
      <c r="AN281" s="69">
        <v>1</v>
      </c>
      <c r="AO281" s="69">
        <v>0</v>
      </c>
      <c r="AP281" s="69">
        <v>0</v>
      </c>
      <c r="AQ281" s="84">
        <v>0</v>
      </c>
      <c r="AR281" s="69">
        <v>0</v>
      </c>
      <c r="AS281" s="69">
        <v>0</v>
      </c>
      <c r="AT281" s="69">
        <v>0</v>
      </c>
      <c r="AU281" s="69">
        <v>0</v>
      </c>
      <c r="AV281" s="69">
        <v>0</v>
      </c>
      <c r="AW281" s="69">
        <v>0</v>
      </c>
      <c r="AX281" s="69">
        <v>0</v>
      </c>
      <c r="AY281" s="69">
        <v>0</v>
      </c>
      <c r="AZ281" s="69">
        <v>0</v>
      </c>
      <c r="BA281" s="69">
        <v>1</v>
      </c>
      <c r="BB281" s="69">
        <v>-1</v>
      </c>
      <c r="BC281" s="69">
        <v>0</v>
      </c>
      <c r="BD281" s="69">
        <v>0</v>
      </c>
      <c r="BE281" s="69">
        <v>0</v>
      </c>
      <c r="BF281" s="69">
        <v>0</v>
      </c>
      <c r="BG281" s="69">
        <v>0</v>
      </c>
      <c r="BH281" s="69">
        <v>0</v>
      </c>
      <c r="BI281" s="69" t="s">
        <v>1038</v>
      </c>
      <c r="BK281" s="69">
        <v>3</v>
      </c>
      <c r="BL281" s="69">
        <v>3</v>
      </c>
      <c r="BM281" s="69">
        <v>2</v>
      </c>
      <c r="BN281" s="69">
        <v>31</v>
      </c>
      <c r="BO281" s="89">
        <v>0</v>
      </c>
      <c r="BP281" s="69">
        <f>AH281</f>
        <v>6</v>
      </c>
      <c r="BQ281" s="69">
        <f>AF281</f>
        <v>10</v>
      </c>
      <c r="BR281" s="69">
        <v>204</v>
      </c>
      <c r="BS281" s="69">
        <v>800</v>
      </c>
      <c r="BT281" s="69">
        <v>0</v>
      </c>
      <c r="BU281" s="69">
        <v>0</v>
      </c>
      <c r="BV281" s="69">
        <v>1000</v>
      </c>
      <c r="BW281" s="69">
        <v>184</v>
      </c>
      <c r="BY281" s="69">
        <v>10</v>
      </c>
      <c r="BZ281" s="69">
        <v>2</v>
      </c>
      <c r="CA281" s="69">
        <v>31</v>
      </c>
      <c r="CB281" s="89">
        <v>0</v>
      </c>
      <c r="CC281" s="69">
        <f>BP281</f>
        <v>6</v>
      </c>
      <c r="CD281" s="69">
        <f>BQ281</f>
        <v>10</v>
      </c>
      <c r="CE281" s="69">
        <v>1</v>
      </c>
      <c r="CF281" s="69">
        <v>70085</v>
      </c>
      <c r="CG281" s="69">
        <v>0</v>
      </c>
      <c r="CH281" s="69">
        <v>0</v>
      </c>
      <c r="CI281" s="69">
        <v>1000</v>
      </c>
      <c r="CJ281" s="69">
        <v>0</v>
      </c>
      <c r="CL281" s="69">
        <v>0</v>
      </c>
      <c r="CM281" s="69">
        <v>0</v>
      </c>
      <c r="CN281" s="69">
        <v>0</v>
      </c>
      <c r="CO281" s="89">
        <v>0</v>
      </c>
      <c r="CP281" s="69">
        <v>0</v>
      </c>
      <c r="CQ281" s="69">
        <v>0</v>
      </c>
      <c r="CR281" s="69">
        <v>0</v>
      </c>
      <c r="CS281" s="69">
        <v>0</v>
      </c>
      <c r="CT281" s="69">
        <v>0</v>
      </c>
      <c r="CU281" s="69">
        <v>0</v>
      </c>
      <c r="CV281" s="69">
        <v>0</v>
      </c>
      <c r="CW281" s="69">
        <v>0</v>
      </c>
      <c r="CZ281" s="69">
        <v>0</v>
      </c>
      <c r="DA281" s="69">
        <v>0</v>
      </c>
      <c r="DB281" s="69">
        <v>0</v>
      </c>
      <c r="DC281" s="69">
        <v>0</v>
      </c>
      <c r="DD281" s="69">
        <v>0</v>
      </c>
      <c r="DE281" s="69">
        <v>0</v>
      </c>
      <c r="DF281" s="69">
        <v>0</v>
      </c>
      <c r="DG281" s="69">
        <v>1</v>
      </c>
      <c r="DI281" s="69" t="str">
        <f>INDEX(Sheet3!$E$78:$E$1130,MATCH(A281,Sheet3!$D$78:$D$1130,0))</f>
        <v>skill_icons.ps_melting_breath</v>
      </c>
      <c r="DJ281" s="69" t="str">
        <f t="shared" si="56"/>
        <v>skill_icons.ps_melting_breath</v>
      </c>
      <c r="DK281" s="69" t="s">
        <v>1039</v>
      </c>
      <c r="DL281" s="69"/>
      <c r="DM281" s="69" t="s">
        <v>1040</v>
      </c>
      <c r="DN281" s="69" t="str">
        <f>"造成["&amp;INDEX(Sheet5!$L$2:$L$11,MATCH(BL281,Sheet5!$J$2:$J$11,0))&amp;":"&amp;BR281&amp;"*"&amp;BS281/1000&amp;"]"&amp;INDEX(Sheet5!$I$2:$I$4,MATCH(BR281,Sheet5!$H$2:$H$4,0))&amp;"的"&amp;INDEX(Sheet5!$K$2:$K$11,MATCH(BL281,Sheet5!$J$2:$J$11,0))</f>
        <v>造成[ui.cs_blue:204*0.8]的火系伤害。</v>
      </c>
      <c r="DO281" s="69"/>
      <c r="DP281" s="69"/>
      <c r="DQ281" s="69"/>
      <c r="DR281" s="69" t="e">
        <f t="shared" si="53"/>
        <v>#N/A</v>
      </c>
      <c r="DS281" s="90" t="e">
        <f>MATCH(A281,Sheet5!D:D,0)</f>
        <v>#N/A</v>
      </c>
      <c r="DT281" s="94" t="e">
        <f>MATCH(A281,Sheet5!F:F,0)</f>
        <v>#N/A</v>
      </c>
      <c r="DU281" s="69">
        <v>0</v>
      </c>
      <c r="DV281" s="69">
        <v>0</v>
      </c>
      <c r="DW281" s="69">
        <v>0</v>
      </c>
      <c r="DX281" s="69">
        <v>0</v>
      </c>
      <c r="DY281" s="69">
        <v>0</v>
      </c>
    </row>
    <row r="282" spans="1:129" ht="14.25">
      <c r="A282" s="69">
        <v>30130</v>
      </c>
      <c r="B282" s="69">
        <v>0</v>
      </c>
      <c r="C282" s="69">
        <v>1</v>
      </c>
      <c r="D282" s="78" t="s">
        <v>1035</v>
      </c>
      <c r="E282" s="78" t="s">
        <v>1036</v>
      </c>
      <c r="F282" s="69">
        <v>0</v>
      </c>
      <c r="G282" s="69">
        <v>1</v>
      </c>
      <c r="I282" s="69">
        <v>0</v>
      </c>
      <c r="J282" s="69">
        <v>0</v>
      </c>
      <c r="K282" s="69">
        <v>0</v>
      </c>
      <c r="M282" s="69">
        <v>0</v>
      </c>
      <c r="N282" s="69" t="s">
        <v>1037</v>
      </c>
      <c r="O282" s="69">
        <v>0</v>
      </c>
      <c r="P282" s="69">
        <v>1</v>
      </c>
      <c r="Q282" s="69">
        <v>0</v>
      </c>
      <c r="R282" s="69">
        <f t="shared" si="55"/>
        <v>1</v>
      </c>
      <c r="S282" s="69">
        <v>0</v>
      </c>
      <c r="T282" s="69">
        <v>0</v>
      </c>
      <c r="U282" s="69">
        <v>0</v>
      </c>
      <c r="V282" s="69">
        <v>0</v>
      </c>
      <c r="W282" s="69">
        <v>0</v>
      </c>
      <c r="X282" s="69">
        <v>0</v>
      </c>
      <c r="Y282" s="69">
        <v>0</v>
      </c>
      <c r="Z282" s="69">
        <v>0</v>
      </c>
      <c r="AA282" s="69">
        <v>2</v>
      </c>
      <c r="AB282" s="69">
        <v>31</v>
      </c>
      <c r="AC282" s="69">
        <v>0</v>
      </c>
      <c r="AD282" s="69">
        <v>0</v>
      </c>
      <c r="AE282" s="69">
        <v>0</v>
      </c>
      <c r="AF282" s="69">
        <v>10</v>
      </c>
      <c r="AG282" s="69">
        <v>0</v>
      </c>
      <c r="AH282" s="69">
        <v>6</v>
      </c>
      <c r="AI282" s="69">
        <v>0</v>
      </c>
      <c r="AJ282" s="69">
        <v>3</v>
      </c>
      <c r="AK282" s="69">
        <v>0</v>
      </c>
      <c r="AL282" s="69">
        <v>0</v>
      </c>
      <c r="AM282" s="69">
        <v>1</v>
      </c>
      <c r="AN282" s="69">
        <v>1</v>
      </c>
      <c r="AO282" s="69">
        <v>0</v>
      </c>
      <c r="AP282" s="69">
        <v>0</v>
      </c>
      <c r="AQ282" s="84">
        <v>0</v>
      </c>
      <c r="AR282" s="69">
        <v>0</v>
      </c>
      <c r="AS282" s="69">
        <v>0</v>
      </c>
      <c r="AT282" s="69">
        <v>0</v>
      </c>
      <c r="AU282" s="69">
        <v>0</v>
      </c>
      <c r="AV282" s="69">
        <v>0</v>
      </c>
      <c r="AW282" s="69">
        <v>0</v>
      </c>
      <c r="AX282" s="69">
        <v>0</v>
      </c>
      <c r="AY282" s="69">
        <v>0</v>
      </c>
      <c r="AZ282" s="69">
        <v>0</v>
      </c>
      <c r="BA282" s="69">
        <v>1</v>
      </c>
      <c r="BB282" s="69">
        <v>-1</v>
      </c>
      <c r="BC282" s="69">
        <v>0</v>
      </c>
      <c r="BD282" s="69">
        <v>0</v>
      </c>
      <c r="BE282" s="69">
        <v>0</v>
      </c>
      <c r="BF282" s="69">
        <v>0</v>
      </c>
      <c r="BG282" s="69">
        <v>0</v>
      </c>
      <c r="BH282" s="69">
        <v>0</v>
      </c>
      <c r="BK282" s="69">
        <v>3</v>
      </c>
      <c r="BL282" s="69">
        <v>3</v>
      </c>
      <c r="BM282" s="69">
        <v>2</v>
      </c>
      <c r="BN282" s="69">
        <v>31</v>
      </c>
      <c r="BO282" s="89">
        <v>0</v>
      </c>
      <c r="BP282" s="69">
        <v>1</v>
      </c>
      <c r="BQ282" s="69">
        <v>1</v>
      </c>
      <c r="BR282" s="69">
        <v>204</v>
      </c>
      <c r="BS282" s="69">
        <v>1000</v>
      </c>
      <c r="BT282" s="69">
        <v>0</v>
      </c>
      <c r="BU282" s="69">
        <v>0</v>
      </c>
      <c r="BV282" s="69">
        <v>1000</v>
      </c>
      <c r="BW282" s="69">
        <v>184</v>
      </c>
      <c r="BY282" s="69">
        <v>0</v>
      </c>
      <c r="BZ282" s="69">
        <v>0</v>
      </c>
      <c r="CA282" s="69">
        <v>31</v>
      </c>
      <c r="CB282" s="89">
        <v>0</v>
      </c>
      <c r="CC282" s="69">
        <v>0</v>
      </c>
      <c r="CD282" s="69">
        <v>0</v>
      </c>
      <c r="CE282" s="69">
        <v>0</v>
      </c>
      <c r="CF282" s="69">
        <v>0</v>
      </c>
      <c r="CG282" s="69">
        <v>0</v>
      </c>
      <c r="CH282" s="69">
        <v>0</v>
      </c>
      <c r="CI282" s="69">
        <v>0</v>
      </c>
      <c r="CJ282" s="69">
        <v>0</v>
      </c>
      <c r="CL282" s="69">
        <v>0</v>
      </c>
      <c r="CM282" s="69">
        <v>0</v>
      </c>
      <c r="CN282" s="69">
        <v>0</v>
      </c>
      <c r="CO282" s="89">
        <v>0</v>
      </c>
      <c r="CP282" s="69">
        <v>0</v>
      </c>
      <c r="CQ282" s="69">
        <v>0</v>
      </c>
      <c r="CR282" s="69">
        <v>0</v>
      </c>
      <c r="CS282" s="69">
        <v>0</v>
      </c>
      <c r="CT282" s="69">
        <v>0</v>
      </c>
      <c r="CU282" s="69">
        <v>0</v>
      </c>
      <c r="CV282" s="69">
        <v>0</v>
      </c>
      <c r="CW282" s="69">
        <v>0</v>
      </c>
      <c r="CZ282" s="69">
        <v>0</v>
      </c>
      <c r="DA282" s="69">
        <v>0</v>
      </c>
      <c r="DB282" s="69">
        <v>0</v>
      </c>
      <c r="DC282" s="69">
        <v>0</v>
      </c>
      <c r="DD282" s="69">
        <v>0</v>
      </c>
      <c r="DE282" s="69">
        <v>0</v>
      </c>
      <c r="DF282" s="69">
        <v>0</v>
      </c>
      <c r="DG282" s="69">
        <v>1</v>
      </c>
      <c r="DI282" s="69" t="e">
        <f>INDEX(Sheet3!$E$78:$E$1130,MATCH(A282,Sheet3!$D$78:$D$1130,0))</f>
        <v>#N/A</v>
      </c>
      <c r="DJ282" s="69">
        <f t="shared" si="56"/>
        <v>0</v>
      </c>
      <c r="DK282" s="69" t="s">
        <v>1039</v>
      </c>
      <c r="DL282" s="69"/>
      <c r="DM282" s="69" t="s">
        <v>1040</v>
      </c>
      <c r="DN282" s="69" t="str">
        <f>"造成["&amp;INDEX(Sheet5!$L$2:$L$11,MATCH(BL282,Sheet5!$J$2:$J$11,0))&amp;":"&amp;BR282&amp;"*"&amp;BS282/1000&amp;"]"&amp;INDEX(Sheet5!$I$2:$I$4,MATCH(BR282,Sheet5!$H$2:$H$4,0))&amp;"的"&amp;INDEX(Sheet5!$K$2:$K$11,MATCH(BL282,Sheet5!$J$2:$J$11,0))</f>
        <v>造成[ui.cs_blue:204*1]的火系伤害。</v>
      </c>
      <c r="DO282" s="69"/>
      <c r="DP282" s="69"/>
      <c r="DQ282" s="69"/>
      <c r="DR282" s="69" t="e">
        <f t="shared" si="53"/>
        <v>#N/A</v>
      </c>
      <c r="DS282" s="90" t="e">
        <f>MATCH(A282,Sheet5!D:D,0)</f>
        <v>#N/A</v>
      </c>
      <c r="DT282" s="94" t="e">
        <f>MATCH(A282,Sheet5!F:F,0)</f>
        <v>#N/A</v>
      </c>
      <c r="DU282" s="69">
        <v>0</v>
      </c>
      <c r="DV282" s="69">
        <v>0</v>
      </c>
      <c r="DW282" s="69">
        <v>0</v>
      </c>
      <c r="DX282" s="69">
        <v>0</v>
      </c>
      <c r="DY282" s="69">
        <v>0</v>
      </c>
    </row>
    <row r="283" spans="1:129" ht="14.25">
      <c r="A283" s="69">
        <v>30131</v>
      </c>
      <c r="B283" s="69">
        <v>0</v>
      </c>
      <c r="C283" s="69">
        <v>1</v>
      </c>
      <c r="D283" s="78" t="s">
        <v>1041</v>
      </c>
      <c r="E283" s="78"/>
      <c r="F283" s="69">
        <v>0</v>
      </c>
      <c r="G283" s="69">
        <v>1</v>
      </c>
      <c r="I283" s="69">
        <v>0</v>
      </c>
      <c r="J283" s="69">
        <v>0</v>
      </c>
      <c r="K283" s="69">
        <v>0</v>
      </c>
      <c r="M283" s="69">
        <v>0</v>
      </c>
      <c r="O283" s="69">
        <v>0</v>
      </c>
      <c r="P283" s="69">
        <v>6</v>
      </c>
      <c r="Q283" s="69">
        <v>0</v>
      </c>
      <c r="R283" s="69">
        <f t="shared" si="55"/>
        <v>1</v>
      </c>
      <c r="S283" s="69">
        <v>0</v>
      </c>
      <c r="T283" s="69">
        <v>0</v>
      </c>
      <c r="U283" s="69">
        <v>0</v>
      </c>
      <c r="V283" s="69">
        <v>0</v>
      </c>
      <c r="W283" s="69">
        <v>0</v>
      </c>
      <c r="X283" s="69">
        <v>0</v>
      </c>
      <c r="Y283" s="69">
        <v>0</v>
      </c>
      <c r="Z283" s="69">
        <v>0</v>
      </c>
      <c r="AA283" s="69">
        <v>2</v>
      </c>
      <c r="AB283" s="69">
        <v>31</v>
      </c>
      <c r="AC283" s="69">
        <v>0</v>
      </c>
      <c r="AD283" s="69">
        <v>0</v>
      </c>
      <c r="AE283" s="69">
        <v>0</v>
      </c>
      <c r="AF283" s="69">
        <v>10</v>
      </c>
      <c r="AG283" s="69">
        <v>0</v>
      </c>
      <c r="AH283" s="69">
        <v>5</v>
      </c>
      <c r="AI283" s="69">
        <v>0</v>
      </c>
      <c r="AJ283" s="69">
        <v>0</v>
      </c>
      <c r="AK283" s="69">
        <v>0</v>
      </c>
      <c r="AL283" s="69">
        <v>0</v>
      </c>
      <c r="AM283" s="69">
        <v>2</v>
      </c>
      <c r="AN283" s="69">
        <v>3</v>
      </c>
      <c r="AO283" s="69">
        <v>1</v>
      </c>
      <c r="AP283" s="69">
        <v>0</v>
      </c>
      <c r="AQ283" s="84">
        <v>0</v>
      </c>
      <c r="AR283" s="69">
        <v>7</v>
      </c>
      <c r="AS283" s="69">
        <v>0</v>
      </c>
      <c r="AT283" s="69">
        <v>0</v>
      </c>
      <c r="AU283" s="69">
        <v>0</v>
      </c>
      <c r="AV283" s="69">
        <v>0</v>
      </c>
      <c r="AW283" s="69">
        <v>0</v>
      </c>
      <c r="AX283" s="69">
        <v>0</v>
      </c>
      <c r="AY283" s="69">
        <v>0</v>
      </c>
      <c r="AZ283" s="69">
        <v>0</v>
      </c>
      <c r="BA283" s="69">
        <v>0</v>
      </c>
      <c r="BB283" s="69">
        <v>0</v>
      </c>
      <c r="BC283" s="69">
        <v>0</v>
      </c>
      <c r="BD283" s="69">
        <v>0</v>
      </c>
      <c r="BE283" s="69">
        <v>0</v>
      </c>
      <c r="BF283" s="69">
        <v>0</v>
      </c>
      <c r="BG283" s="69">
        <v>0</v>
      </c>
      <c r="BH283" s="69">
        <v>0</v>
      </c>
      <c r="BK283" s="69">
        <v>3</v>
      </c>
      <c r="BL283" s="69">
        <v>16</v>
      </c>
      <c r="BM283" s="69">
        <v>2</v>
      </c>
      <c r="BN283" s="69">
        <v>31</v>
      </c>
      <c r="BO283" s="89">
        <v>0</v>
      </c>
      <c r="BP283" s="69">
        <v>3</v>
      </c>
      <c r="BQ283" s="69">
        <v>1</v>
      </c>
      <c r="BR283" s="69">
        <v>1</v>
      </c>
      <c r="BS283" s="69">
        <v>30132</v>
      </c>
      <c r="BT283" s="69">
        <v>0</v>
      </c>
      <c r="BU283" s="69">
        <v>0</v>
      </c>
      <c r="BV283" s="69">
        <v>1000</v>
      </c>
      <c r="BW283" s="69">
        <v>0</v>
      </c>
      <c r="BY283" s="69">
        <v>0</v>
      </c>
      <c r="BZ283" s="69">
        <v>0</v>
      </c>
      <c r="CA283" s="69">
        <v>31</v>
      </c>
      <c r="CB283" s="89">
        <v>0</v>
      </c>
      <c r="CC283" s="69">
        <v>0</v>
      </c>
      <c r="CD283" s="69">
        <v>0</v>
      </c>
      <c r="CE283" s="69">
        <v>0</v>
      </c>
      <c r="CF283" s="69">
        <v>0</v>
      </c>
      <c r="CG283" s="69">
        <v>0</v>
      </c>
      <c r="CH283" s="69">
        <v>0</v>
      </c>
      <c r="CI283" s="69">
        <v>0</v>
      </c>
      <c r="CJ283" s="69">
        <v>0</v>
      </c>
      <c r="CL283" s="69">
        <v>0</v>
      </c>
      <c r="CM283" s="69">
        <v>0</v>
      </c>
      <c r="CN283" s="69">
        <v>0</v>
      </c>
      <c r="CO283" s="89">
        <v>0</v>
      </c>
      <c r="CP283" s="69">
        <v>0</v>
      </c>
      <c r="CQ283" s="69">
        <v>0</v>
      </c>
      <c r="CR283" s="69">
        <v>0</v>
      </c>
      <c r="CS283" s="69">
        <v>0</v>
      </c>
      <c r="CT283" s="69">
        <v>0</v>
      </c>
      <c r="CU283" s="69">
        <v>0</v>
      </c>
      <c r="CV283" s="69">
        <v>0</v>
      </c>
      <c r="CW283" s="69">
        <v>0</v>
      </c>
      <c r="CZ283" s="69">
        <v>0</v>
      </c>
      <c r="DA283" s="69">
        <v>0</v>
      </c>
      <c r="DB283" s="69">
        <v>0</v>
      </c>
      <c r="DC283" s="69">
        <v>0</v>
      </c>
      <c r="DD283" s="69">
        <v>0</v>
      </c>
      <c r="DE283" s="69">
        <v>0</v>
      </c>
      <c r="DF283" s="69">
        <v>0</v>
      </c>
      <c r="DG283" s="69">
        <v>1</v>
      </c>
      <c r="DI283" s="69" t="e">
        <f>INDEX(Sheet3!$E$78:$E$1130,MATCH(A283,Sheet3!$D$78:$D$1130,0))</f>
        <v>#N/A</v>
      </c>
      <c r="DJ283" s="69">
        <f t="shared" si="56"/>
        <v>0</v>
      </c>
      <c r="DK283" s="69" t="s">
        <v>1042</v>
      </c>
      <c r="DL283" s="69"/>
      <c r="DM283" s="69" t="s">
        <v>239</v>
      </c>
      <c r="DN283" s="69" t="e">
        <f>"造成["&amp;INDEX(Sheet5!$L$2:$L$11,MATCH(BL283,Sheet5!$J$2:$J$11,0))&amp;":"&amp;BR283&amp;"*"&amp;BS283/1000&amp;"]"&amp;INDEX(Sheet5!$I$2:$I$4,MATCH(BR283,Sheet5!$H$2:$H$4,0))&amp;"的"&amp;INDEX(Sheet5!$K$2:$K$11,MATCH(BL283,Sheet5!$J$2:$J$11,0))</f>
        <v>#N/A</v>
      </c>
      <c r="DO283" s="69"/>
      <c r="DP283" s="69"/>
      <c r="DQ283" s="69"/>
      <c r="DR283" s="69" t="e">
        <f t="shared" si="53"/>
        <v>#N/A</v>
      </c>
      <c r="DS283" s="90" t="e">
        <f>MATCH(A283,Sheet5!D:D,0)</f>
        <v>#N/A</v>
      </c>
      <c r="DT283" s="94" t="e">
        <f>MATCH(A283,Sheet5!F:F,0)</f>
        <v>#N/A</v>
      </c>
      <c r="DU283" s="69">
        <v>0</v>
      </c>
      <c r="DV283" s="69">
        <v>0</v>
      </c>
      <c r="DW283" s="69">
        <v>0</v>
      </c>
      <c r="DX283" s="69">
        <v>0</v>
      </c>
      <c r="DY283" s="69">
        <v>0</v>
      </c>
    </row>
    <row r="284" spans="1:129" ht="14.25">
      <c r="A284" s="69">
        <v>30132</v>
      </c>
      <c r="B284" s="69">
        <v>0</v>
      </c>
      <c r="C284" s="69">
        <v>1</v>
      </c>
      <c r="D284" s="78" t="s">
        <v>1043</v>
      </c>
      <c r="E284" s="78"/>
      <c r="F284" s="69">
        <v>0</v>
      </c>
      <c r="G284" s="69">
        <v>1</v>
      </c>
      <c r="I284" s="69">
        <v>0</v>
      </c>
      <c r="J284" s="69">
        <v>0</v>
      </c>
      <c r="K284" s="69">
        <v>0</v>
      </c>
      <c r="M284" s="69">
        <v>0</v>
      </c>
      <c r="O284" s="69">
        <v>0</v>
      </c>
      <c r="P284" s="69">
        <v>10</v>
      </c>
      <c r="Q284" s="69">
        <v>0</v>
      </c>
      <c r="R284" s="69">
        <f t="shared" si="55"/>
        <v>1</v>
      </c>
      <c r="S284" s="69">
        <v>0</v>
      </c>
      <c r="T284" s="69">
        <v>0</v>
      </c>
      <c r="U284" s="69">
        <v>0</v>
      </c>
      <c r="V284" s="69">
        <v>0</v>
      </c>
      <c r="W284" s="69">
        <v>0</v>
      </c>
      <c r="X284" s="69">
        <v>0</v>
      </c>
      <c r="Y284" s="69">
        <v>0</v>
      </c>
      <c r="Z284" s="69">
        <v>0</v>
      </c>
      <c r="AA284" s="69">
        <v>2</v>
      </c>
      <c r="AB284" s="69">
        <v>31</v>
      </c>
      <c r="AC284" s="69">
        <v>0</v>
      </c>
      <c r="AD284" s="69">
        <v>0</v>
      </c>
      <c r="AE284" s="69">
        <v>0</v>
      </c>
      <c r="AF284" s="69">
        <v>10</v>
      </c>
      <c r="AG284" s="69">
        <v>0</v>
      </c>
      <c r="AH284" s="69">
        <v>1</v>
      </c>
      <c r="AI284" s="69">
        <v>183</v>
      </c>
      <c r="AJ284" s="69">
        <v>2</v>
      </c>
      <c r="AK284" s="69">
        <v>0</v>
      </c>
      <c r="AL284" s="69">
        <v>0</v>
      </c>
      <c r="AM284" s="69">
        <v>1</v>
      </c>
      <c r="AN284" s="69">
        <v>1</v>
      </c>
      <c r="AO284" s="69">
        <v>1</v>
      </c>
      <c r="AP284" s="69">
        <v>0.7</v>
      </c>
      <c r="AQ284" s="84">
        <v>0</v>
      </c>
      <c r="AR284" s="69">
        <v>7</v>
      </c>
      <c r="AS284" s="69">
        <v>0</v>
      </c>
      <c r="AT284" s="69">
        <v>0</v>
      </c>
      <c r="AU284" s="69">
        <v>0</v>
      </c>
      <c r="AV284" s="69">
        <v>0</v>
      </c>
      <c r="AW284" s="69">
        <v>0</v>
      </c>
      <c r="AX284" s="69">
        <v>0</v>
      </c>
      <c r="AY284" s="69">
        <v>0</v>
      </c>
      <c r="AZ284" s="69">
        <v>0</v>
      </c>
      <c r="BA284" s="69">
        <v>0</v>
      </c>
      <c r="BB284" s="69">
        <v>0</v>
      </c>
      <c r="BC284" s="69">
        <v>1000</v>
      </c>
      <c r="BD284" s="69">
        <v>0</v>
      </c>
      <c r="BE284" s="69">
        <v>0</v>
      </c>
      <c r="BF284" s="69">
        <v>0</v>
      </c>
      <c r="BG284" s="69">
        <v>0</v>
      </c>
      <c r="BH284" s="69">
        <v>0</v>
      </c>
      <c r="BK284" s="69">
        <v>3</v>
      </c>
      <c r="BL284" s="69">
        <v>3</v>
      </c>
      <c r="BM284" s="69">
        <v>2</v>
      </c>
      <c r="BN284" s="69">
        <v>31</v>
      </c>
      <c r="BO284" s="89">
        <v>0</v>
      </c>
      <c r="BP284" s="69">
        <v>1</v>
      </c>
      <c r="BQ284" s="69">
        <v>1</v>
      </c>
      <c r="BR284" s="69">
        <v>204</v>
      </c>
      <c r="BS284" s="69">
        <v>800</v>
      </c>
      <c r="BT284" s="69">
        <v>0</v>
      </c>
      <c r="BU284" s="69">
        <v>0</v>
      </c>
      <c r="BV284" s="69">
        <v>1000</v>
      </c>
      <c r="BW284" s="69">
        <v>0</v>
      </c>
      <c r="BY284" s="69">
        <v>0</v>
      </c>
      <c r="BZ284" s="69">
        <v>0</v>
      </c>
      <c r="CA284" s="69">
        <v>31</v>
      </c>
      <c r="CB284" s="89">
        <v>0</v>
      </c>
      <c r="CC284" s="69">
        <v>0</v>
      </c>
      <c r="CD284" s="69">
        <v>0</v>
      </c>
      <c r="CE284" s="69">
        <v>0</v>
      </c>
      <c r="CF284" s="69">
        <v>0</v>
      </c>
      <c r="CG284" s="69">
        <v>0</v>
      </c>
      <c r="CH284" s="69">
        <v>0</v>
      </c>
      <c r="CI284" s="69">
        <v>0</v>
      </c>
      <c r="CJ284" s="69">
        <v>0</v>
      </c>
      <c r="CL284" s="69">
        <v>0</v>
      </c>
      <c r="CM284" s="69">
        <v>0</v>
      </c>
      <c r="CN284" s="69">
        <v>0</v>
      </c>
      <c r="CO284" s="89">
        <v>0</v>
      </c>
      <c r="CP284" s="69">
        <v>0</v>
      </c>
      <c r="CQ284" s="69">
        <v>0</v>
      </c>
      <c r="CR284" s="69">
        <v>0</v>
      </c>
      <c r="CS284" s="69">
        <v>0</v>
      </c>
      <c r="CT284" s="69">
        <v>0</v>
      </c>
      <c r="CU284" s="69">
        <v>0</v>
      </c>
      <c r="CV284" s="69">
        <v>0</v>
      </c>
      <c r="CW284" s="69">
        <v>0</v>
      </c>
      <c r="CZ284" s="69">
        <v>0</v>
      </c>
      <c r="DA284" s="69">
        <v>0</v>
      </c>
      <c r="DB284" s="69">
        <v>0</v>
      </c>
      <c r="DC284" s="69">
        <v>0</v>
      </c>
      <c r="DD284" s="69">
        <v>0</v>
      </c>
      <c r="DE284" s="69">
        <v>0</v>
      </c>
      <c r="DF284" s="69">
        <v>0</v>
      </c>
      <c r="DG284" s="69">
        <v>1</v>
      </c>
      <c r="DI284" s="69" t="e">
        <f>INDEX(Sheet3!$E$78:$E$1130,MATCH(A284,Sheet3!$D$78:$D$1130,0))</f>
        <v>#N/A</v>
      </c>
      <c r="DJ284" s="69">
        <f t="shared" si="56"/>
        <v>0</v>
      </c>
      <c r="DK284" s="69" t="s">
        <v>1044</v>
      </c>
      <c r="DL284" s="69"/>
      <c r="DM284" s="69" t="s">
        <v>239</v>
      </c>
      <c r="DN284" s="69" t="str">
        <f>"造成["&amp;INDEX(Sheet5!$L$2:$L$11,MATCH(BL284,Sheet5!$J$2:$J$11,0))&amp;":"&amp;BR284&amp;"*"&amp;BS284/1000&amp;"]"&amp;INDEX(Sheet5!$I$2:$I$4,MATCH(BR284,Sheet5!$H$2:$H$4,0))&amp;"的"&amp;INDEX(Sheet5!$K$2:$K$11,MATCH(BL284,Sheet5!$J$2:$J$11,0))</f>
        <v>造成[ui.cs_blue:204*0.8]的火系伤害。</v>
      </c>
      <c r="DO284" s="69"/>
      <c r="DP284" s="69"/>
      <c r="DQ284" s="69"/>
      <c r="DR284" s="69" t="e">
        <f t="shared" si="53"/>
        <v>#N/A</v>
      </c>
      <c r="DS284" s="90" t="e">
        <f>MATCH(A284,Sheet5!D:D,0)</f>
        <v>#N/A</v>
      </c>
      <c r="DT284" s="94" t="e">
        <f>MATCH(A284,Sheet5!F:F,0)</f>
        <v>#N/A</v>
      </c>
      <c r="DU284" s="69">
        <v>0</v>
      </c>
      <c r="DV284" s="69">
        <v>0</v>
      </c>
      <c r="DW284" s="69">
        <v>0</v>
      </c>
      <c r="DX284" s="69">
        <v>0</v>
      </c>
      <c r="DY284" s="69">
        <v>0</v>
      </c>
    </row>
    <row r="285" spans="1:129" ht="14.25">
      <c r="A285" s="69">
        <v>30127</v>
      </c>
      <c r="B285" s="69">
        <v>0</v>
      </c>
      <c r="C285" s="69">
        <v>1</v>
      </c>
      <c r="D285" s="78" t="s">
        <v>687</v>
      </c>
      <c r="E285" s="78" t="s">
        <v>1045</v>
      </c>
      <c r="F285" s="69" t="s">
        <v>1046</v>
      </c>
      <c r="G285" s="69">
        <v>1</v>
      </c>
      <c r="H285" s="69" t="s">
        <v>703</v>
      </c>
      <c r="I285" s="69">
        <v>1500</v>
      </c>
      <c r="J285" s="69">
        <v>500</v>
      </c>
      <c r="K285" s="69">
        <v>2000</v>
      </c>
      <c r="M285" s="69">
        <v>0</v>
      </c>
      <c r="N285" s="69" t="s">
        <v>1047</v>
      </c>
      <c r="O285" s="69">
        <v>0</v>
      </c>
      <c r="P285" s="69">
        <v>6</v>
      </c>
      <c r="Q285" s="69">
        <v>0</v>
      </c>
      <c r="R285" s="69">
        <f t="shared" si="55"/>
        <v>1</v>
      </c>
      <c r="S285" s="69">
        <v>0</v>
      </c>
      <c r="T285" s="69">
        <v>0</v>
      </c>
      <c r="U285" s="69">
        <v>0</v>
      </c>
      <c r="V285" s="69">
        <v>0</v>
      </c>
      <c r="W285" s="69">
        <v>0</v>
      </c>
      <c r="X285" s="69">
        <v>0</v>
      </c>
      <c r="Y285" s="69">
        <v>0</v>
      </c>
      <c r="Z285" s="69">
        <v>10000</v>
      </c>
      <c r="AA285" s="69">
        <v>1</v>
      </c>
      <c r="AB285" s="69">
        <v>31</v>
      </c>
      <c r="AC285" s="69">
        <v>0</v>
      </c>
      <c r="AD285" s="69">
        <v>0</v>
      </c>
      <c r="AE285" s="69">
        <v>0</v>
      </c>
      <c r="AF285" s="69">
        <v>5</v>
      </c>
      <c r="AG285" s="69">
        <v>0</v>
      </c>
      <c r="AH285" s="69">
        <v>0</v>
      </c>
      <c r="AI285" s="69">
        <v>0</v>
      </c>
      <c r="AJ285" s="69">
        <v>0</v>
      </c>
      <c r="AK285" s="69">
        <v>0</v>
      </c>
      <c r="AL285" s="69">
        <v>0</v>
      </c>
      <c r="AM285" s="69">
        <v>1</v>
      </c>
      <c r="AN285" s="69">
        <v>1</v>
      </c>
      <c r="AO285" s="69">
        <v>0</v>
      </c>
      <c r="AP285" s="69">
        <v>0</v>
      </c>
      <c r="AQ285" s="84">
        <v>0</v>
      </c>
      <c r="AR285" s="69">
        <v>0</v>
      </c>
      <c r="AS285" s="69">
        <v>0</v>
      </c>
      <c r="AT285" s="69">
        <v>0</v>
      </c>
      <c r="AU285" s="69">
        <v>0</v>
      </c>
      <c r="AV285" s="69">
        <v>0</v>
      </c>
      <c r="AW285" s="69">
        <v>0</v>
      </c>
      <c r="AX285" s="69">
        <v>0</v>
      </c>
      <c r="AY285" s="69">
        <v>0</v>
      </c>
      <c r="AZ285" s="69">
        <v>0</v>
      </c>
      <c r="BA285" s="69">
        <v>1</v>
      </c>
      <c r="BB285" s="69">
        <v>-1</v>
      </c>
      <c r="BC285" s="69">
        <v>0</v>
      </c>
      <c r="BD285" s="69">
        <v>0</v>
      </c>
      <c r="BE285" s="69">
        <v>0</v>
      </c>
      <c r="BF285" s="69">
        <v>0</v>
      </c>
      <c r="BG285" s="69">
        <v>0</v>
      </c>
      <c r="BH285" s="69">
        <v>0</v>
      </c>
      <c r="BK285" s="69">
        <v>3</v>
      </c>
      <c r="BL285" s="69">
        <v>11</v>
      </c>
      <c r="BM285" s="69">
        <v>1</v>
      </c>
      <c r="BN285" s="69">
        <v>31</v>
      </c>
      <c r="BO285" s="89">
        <v>0</v>
      </c>
      <c r="BP285" s="69">
        <v>1</v>
      </c>
      <c r="BQ285" s="69">
        <v>2</v>
      </c>
      <c r="BR285" s="69">
        <v>1</v>
      </c>
      <c r="BS285" s="69">
        <v>712</v>
      </c>
      <c r="BT285" s="69">
        <v>0</v>
      </c>
      <c r="BU285" s="69">
        <v>0</v>
      </c>
      <c r="BV285" s="69">
        <v>1000</v>
      </c>
      <c r="BW285" s="69">
        <v>0</v>
      </c>
      <c r="BY285" s="69">
        <v>0</v>
      </c>
      <c r="BZ285" s="69">
        <v>0</v>
      </c>
      <c r="CA285" s="69">
        <v>31</v>
      </c>
      <c r="CB285" s="89">
        <v>0</v>
      </c>
      <c r="CC285" s="69">
        <v>0</v>
      </c>
      <c r="CD285" s="69">
        <v>0</v>
      </c>
      <c r="CE285" s="69">
        <v>0</v>
      </c>
      <c r="CF285" s="69">
        <v>0</v>
      </c>
      <c r="CG285" s="69">
        <v>0</v>
      </c>
      <c r="CH285" s="69">
        <v>0</v>
      </c>
      <c r="CI285" s="69">
        <v>0</v>
      </c>
      <c r="CJ285" s="69">
        <v>0</v>
      </c>
      <c r="CL285" s="69">
        <v>0</v>
      </c>
      <c r="CM285" s="69">
        <v>0</v>
      </c>
      <c r="CN285" s="69">
        <v>0</v>
      </c>
      <c r="CO285" s="89">
        <v>0</v>
      </c>
      <c r="CP285" s="69">
        <v>0</v>
      </c>
      <c r="CQ285" s="69">
        <v>0</v>
      </c>
      <c r="CR285" s="69">
        <v>0</v>
      </c>
      <c r="CS285" s="69">
        <v>0</v>
      </c>
      <c r="CT285" s="69">
        <v>0</v>
      </c>
      <c r="CU285" s="69">
        <v>0</v>
      </c>
      <c r="CV285" s="69">
        <v>0</v>
      </c>
      <c r="CW285" s="69">
        <v>0</v>
      </c>
      <c r="CZ285" s="69">
        <v>0</v>
      </c>
      <c r="DA285" s="69">
        <v>0</v>
      </c>
      <c r="DB285" s="69">
        <v>0</v>
      </c>
      <c r="DC285" s="69">
        <v>0</v>
      </c>
      <c r="DD285" s="69">
        <v>0</v>
      </c>
      <c r="DE285" s="69">
        <v>0</v>
      </c>
      <c r="DF285" s="69">
        <v>0</v>
      </c>
      <c r="DG285" s="69">
        <v>1</v>
      </c>
      <c r="DI285" s="69" t="e">
        <f>INDEX(Sheet3!$E$78:$E$1130,MATCH(A285,Sheet3!$D$78:$D$1130,0))</f>
        <v>#N/A</v>
      </c>
      <c r="DJ285" s="69" t="str">
        <f t="shared" si="56"/>
        <v>skill_icons.ps_lava_nest_skill_01</v>
      </c>
      <c r="DK285" s="69" t="s">
        <v>1048</v>
      </c>
      <c r="DL285" s="69"/>
      <c r="DM285" s="80" t="s">
        <v>1049</v>
      </c>
      <c r="DN285" s="69" t="e">
        <f>"造成["&amp;INDEX(Sheet5!$L$2:$L$11,MATCH(BL285,Sheet5!$J$2:$J$11,0))&amp;":"&amp;BR285&amp;"*"&amp;BS285/1000&amp;"]"&amp;INDEX(Sheet5!$I$2:$I$4,MATCH(BR285,Sheet5!$H$2:$H$4,0))&amp;"的"&amp;INDEX(Sheet5!$K$2:$K$11,MATCH(BL285,Sheet5!$J$2:$J$11,0))</f>
        <v>#N/A</v>
      </c>
      <c r="DO285" s="107"/>
      <c r="DP285" s="107"/>
      <c r="DQ285" s="107"/>
      <c r="DR285" s="69" t="e">
        <f t="shared" si="53"/>
        <v>#N/A</v>
      </c>
      <c r="DS285" s="90" t="e">
        <f>MATCH(A285,Sheet5!D:D,0)</f>
        <v>#N/A</v>
      </c>
      <c r="DT285" s="94" t="e">
        <f>MATCH(A285,Sheet5!F:F,0)</f>
        <v>#N/A</v>
      </c>
      <c r="DU285" s="69">
        <v>0</v>
      </c>
      <c r="DV285" s="69">
        <v>0</v>
      </c>
      <c r="DW285" s="69">
        <v>0</v>
      </c>
      <c r="DX285" s="69">
        <v>0</v>
      </c>
      <c r="DY285" s="69">
        <v>0</v>
      </c>
    </row>
    <row r="286" spans="1:129" ht="14.25">
      <c r="A286" s="69">
        <v>30133</v>
      </c>
      <c r="B286" s="69">
        <v>0</v>
      </c>
      <c r="C286" s="69">
        <v>1</v>
      </c>
      <c r="D286" s="78" t="s">
        <v>1050</v>
      </c>
      <c r="E286" s="78"/>
      <c r="F286" s="69">
        <v>0</v>
      </c>
      <c r="G286" s="69">
        <v>1</v>
      </c>
      <c r="H286" s="69" t="s">
        <v>852</v>
      </c>
      <c r="I286" s="69">
        <v>0</v>
      </c>
      <c r="J286" s="69" t="s">
        <v>937</v>
      </c>
      <c r="K286" s="69">
        <v>2000</v>
      </c>
      <c r="M286" s="69">
        <v>243</v>
      </c>
      <c r="N286" s="69" t="s">
        <v>847</v>
      </c>
      <c r="O286" s="69">
        <v>0</v>
      </c>
      <c r="P286" s="69">
        <v>11</v>
      </c>
      <c r="Q286" s="69">
        <v>0</v>
      </c>
      <c r="R286" s="69">
        <f t="shared" ref="R286" si="57">IF(S286&gt;0,2,1)</f>
        <v>1</v>
      </c>
      <c r="S286" s="69">
        <v>0</v>
      </c>
      <c r="T286" s="69">
        <v>0</v>
      </c>
      <c r="U286" s="69">
        <v>0</v>
      </c>
      <c r="V286" s="69">
        <v>0</v>
      </c>
      <c r="W286" s="69">
        <v>0</v>
      </c>
      <c r="X286" s="69">
        <v>10</v>
      </c>
      <c r="Y286" s="69">
        <v>10</v>
      </c>
      <c r="Z286" s="69">
        <v>23000</v>
      </c>
      <c r="AA286" s="69">
        <v>2</v>
      </c>
      <c r="AB286" s="69">
        <v>31</v>
      </c>
      <c r="AC286" s="69">
        <v>0</v>
      </c>
      <c r="AD286" s="69">
        <v>0</v>
      </c>
      <c r="AE286" s="69">
        <v>0</v>
      </c>
      <c r="AF286" s="69">
        <v>1</v>
      </c>
      <c r="AG286" s="69">
        <v>0</v>
      </c>
      <c r="AH286" s="69">
        <v>10.5</v>
      </c>
      <c r="AI286" s="69">
        <v>244</v>
      </c>
      <c r="AJ286" s="69">
        <v>0</v>
      </c>
      <c r="AK286" s="69">
        <v>0</v>
      </c>
      <c r="AL286" s="69">
        <v>0</v>
      </c>
      <c r="AM286" s="69">
        <v>1</v>
      </c>
      <c r="AN286" s="69">
        <v>1</v>
      </c>
      <c r="AO286" s="69">
        <v>1</v>
      </c>
      <c r="AP286" s="69">
        <v>1</v>
      </c>
      <c r="AQ286" s="84">
        <v>20</v>
      </c>
      <c r="AR286" s="69">
        <v>2</v>
      </c>
      <c r="AS286" s="69">
        <v>0</v>
      </c>
      <c r="AT286" s="69">
        <v>0</v>
      </c>
      <c r="AU286" s="69">
        <v>0</v>
      </c>
      <c r="AV286" s="69">
        <v>0</v>
      </c>
      <c r="AW286" s="69">
        <v>0</v>
      </c>
      <c r="AX286" s="69">
        <v>0</v>
      </c>
      <c r="AY286" s="69">
        <v>0</v>
      </c>
      <c r="AZ286" s="69">
        <v>0</v>
      </c>
      <c r="BA286" s="69">
        <v>0</v>
      </c>
      <c r="BB286" s="69">
        <v>0</v>
      </c>
      <c r="BC286" s="69">
        <v>0</v>
      </c>
      <c r="BD286" s="69">
        <v>0</v>
      </c>
      <c r="BE286" s="69">
        <v>0</v>
      </c>
      <c r="BF286" s="69">
        <v>0</v>
      </c>
      <c r="BG286" s="69">
        <v>500</v>
      </c>
      <c r="BH286" s="69">
        <v>0</v>
      </c>
      <c r="BI286" s="69" t="s">
        <v>1051</v>
      </c>
      <c r="BK286" s="69">
        <v>3</v>
      </c>
      <c r="BL286" s="69">
        <v>0</v>
      </c>
      <c r="BM286" s="69">
        <v>0</v>
      </c>
      <c r="BN286" s="69">
        <v>0</v>
      </c>
      <c r="BO286" s="89">
        <v>0</v>
      </c>
      <c r="BP286" s="69">
        <v>0</v>
      </c>
      <c r="BQ286" s="69">
        <v>0</v>
      </c>
      <c r="BR286" s="69">
        <v>0</v>
      </c>
      <c r="BS286" s="69">
        <v>0</v>
      </c>
      <c r="BT286" s="69">
        <v>0</v>
      </c>
      <c r="BU286" s="69">
        <v>0</v>
      </c>
      <c r="BV286" s="69">
        <v>1000</v>
      </c>
      <c r="BW286" s="69">
        <v>245</v>
      </c>
      <c r="BY286" s="69">
        <v>0</v>
      </c>
      <c r="BZ286" s="69">
        <v>0</v>
      </c>
      <c r="CA286" s="69">
        <v>31</v>
      </c>
      <c r="CB286" s="89">
        <v>0</v>
      </c>
      <c r="CC286" s="69">
        <v>0</v>
      </c>
      <c r="CD286" s="69">
        <v>0</v>
      </c>
      <c r="CE286" s="69">
        <v>0</v>
      </c>
      <c r="CF286" s="69">
        <v>0</v>
      </c>
      <c r="CG286" s="69">
        <v>0</v>
      </c>
      <c r="CH286" s="69">
        <v>0</v>
      </c>
      <c r="CI286" s="69">
        <v>0</v>
      </c>
      <c r="CJ286" s="69">
        <v>0</v>
      </c>
      <c r="CL286" s="69">
        <v>0</v>
      </c>
      <c r="CM286" s="69">
        <v>0</v>
      </c>
      <c r="CN286" s="69">
        <v>0</v>
      </c>
      <c r="CO286" s="89">
        <v>0</v>
      </c>
      <c r="CP286" s="69">
        <v>0</v>
      </c>
      <c r="CQ286" s="69">
        <v>0</v>
      </c>
      <c r="CR286" s="69">
        <v>0</v>
      </c>
      <c r="CS286" s="69">
        <v>0</v>
      </c>
      <c r="CT286" s="69">
        <v>0</v>
      </c>
      <c r="CU286" s="69">
        <v>0</v>
      </c>
      <c r="CV286" s="69">
        <v>0</v>
      </c>
      <c r="CW286" s="69">
        <v>0</v>
      </c>
      <c r="CZ286" s="69">
        <v>0</v>
      </c>
      <c r="DA286" s="69">
        <v>0</v>
      </c>
      <c r="DB286" s="69">
        <v>0</v>
      </c>
      <c r="DC286" s="69">
        <v>0</v>
      </c>
      <c r="DD286" s="69">
        <v>0</v>
      </c>
      <c r="DE286" s="69">
        <v>0</v>
      </c>
      <c r="DF286" s="69">
        <v>0</v>
      </c>
      <c r="DG286" s="69">
        <v>1</v>
      </c>
      <c r="DI286" s="69" t="e">
        <f>INDEX(Sheet3!$E$78:$E$1130,MATCH(A286,Sheet3!$D$78:$D$1130,0))</f>
        <v>#N/A</v>
      </c>
      <c r="DJ286" s="69">
        <f t="shared" si="56"/>
        <v>0</v>
      </c>
      <c r="DK286" s="69" t="s">
        <v>1052</v>
      </c>
      <c r="DL286" s="69"/>
      <c r="DM286" s="69" t="s">
        <v>239</v>
      </c>
      <c r="DN286" s="69" t="e">
        <f>"造成["&amp;INDEX(Sheet5!$L$2:$L$11,MATCH(BL286,Sheet5!$J$2:$J$11,0))&amp;":"&amp;BR286&amp;"*"&amp;BS286/1000&amp;"]"&amp;INDEX(Sheet5!$I$2:$I$4,MATCH(BR286,Sheet5!$H$2:$H$4,0))&amp;"的"&amp;INDEX(Sheet5!$K$2:$K$11,MATCH(BL286,Sheet5!$J$2:$J$11,0))</f>
        <v>#N/A</v>
      </c>
      <c r="DO286" s="69"/>
      <c r="DP286" s="69"/>
      <c r="DQ286" s="69"/>
      <c r="DR286" s="69" t="e">
        <f t="shared" si="53"/>
        <v>#N/A</v>
      </c>
      <c r="DS286" s="90" t="e">
        <f>MATCH(A286,Sheet5!D:D,0)</f>
        <v>#N/A</v>
      </c>
      <c r="DT286" s="94" t="e">
        <f>MATCH(A286,Sheet5!F:F,0)</f>
        <v>#N/A</v>
      </c>
      <c r="DU286" s="69">
        <v>0</v>
      </c>
      <c r="DV286" s="69">
        <v>0</v>
      </c>
      <c r="DW286" s="69">
        <v>0</v>
      </c>
      <c r="DX286" s="69">
        <v>0</v>
      </c>
      <c r="DY286" s="69">
        <v>0</v>
      </c>
    </row>
    <row r="287" spans="1:129" ht="14.25">
      <c r="A287" s="69">
        <v>30134</v>
      </c>
      <c r="B287" s="69">
        <v>0</v>
      </c>
      <c r="C287" s="69">
        <v>1</v>
      </c>
      <c r="D287" s="78" t="s">
        <v>1053</v>
      </c>
      <c r="E287" s="78"/>
      <c r="F287" s="69">
        <v>0</v>
      </c>
      <c r="G287" s="69">
        <v>1</v>
      </c>
      <c r="H287" s="69" t="s">
        <v>321</v>
      </c>
      <c r="I287" s="69">
        <v>1000</v>
      </c>
      <c r="J287" s="69">
        <v>800</v>
      </c>
      <c r="K287" s="69">
        <v>2000</v>
      </c>
      <c r="M287" s="69">
        <v>0</v>
      </c>
      <c r="N287" s="69" t="s">
        <v>518</v>
      </c>
      <c r="O287" s="69">
        <v>0</v>
      </c>
      <c r="P287" s="69">
        <v>6</v>
      </c>
      <c r="Q287" s="69">
        <v>0</v>
      </c>
      <c r="R287" s="69">
        <f t="shared" ref="R287:R306" si="58">IF(S287&gt;0,2,1)</f>
        <v>1</v>
      </c>
      <c r="S287" s="69">
        <v>0</v>
      </c>
      <c r="T287" s="69">
        <v>0</v>
      </c>
      <c r="U287" s="69">
        <v>0</v>
      </c>
      <c r="V287" s="69">
        <v>0</v>
      </c>
      <c r="W287" s="69">
        <v>0</v>
      </c>
      <c r="X287" s="69">
        <v>0</v>
      </c>
      <c r="Y287" s="69">
        <v>0</v>
      </c>
      <c r="Z287" s="69">
        <v>10000</v>
      </c>
      <c r="AA287" s="69">
        <v>1</v>
      </c>
      <c r="AB287" s="69">
        <v>31</v>
      </c>
      <c r="AC287" s="69">
        <v>0</v>
      </c>
      <c r="AD287" s="69">
        <v>0</v>
      </c>
      <c r="AE287" s="69">
        <v>0</v>
      </c>
      <c r="AF287" s="69">
        <v>1</v>
      </c>
      <c r="AG287" s="69">
        <v>0</v>
      </c>
      <c r="AH287" s="69">
        <v>0</v>
      </c>
      <c r="AI287" s="69">
        <v>0</v>
      </c>
      <c r="AJ287" s="69">
        <v>0</v>
      </c>
      <c r="AK287" s="69">
        <v>0</v>
      </c>
      <c r="AL287" s="69">
        <v>0</v>
      </c>
      <c r="AM287" s="69">
        <v>1</v>
      </c>
      <c r="AN287" s="69">
        <v>1</v>
      </c>
      <c r="AO287" s="69">
        <v>0</v>
      </c>
      <c r="AP287" s="69">
        <v>0</v>
      </c>
      <c r="AQ287" s="84">
        <v>0</v>
      </c>
      <c r="AR287" s="69">
        <v>0</v>
      </c>
      <c r="AS287" s="69">
        <v>0</v>
      </c>
      <c r="AT287" s="69">
        <v>0</v>
      </c>
      <c r="AU287" s="69">
        <v>0</v>
      </c>
      <c r="AV287" s="69">
        <v>0</v>
      </c>
      <c r="AW287" s="69">
        <v>0</v>
      </c>
      <c r="AX287" s="69">
        <v>0</v>
      </c>
      <c r="AY287" s="69">
        <v>0</v>
      </c>
      <c r="AZ287" s="69">
        <v>0</v>
      </c>
      <c r="BA287" s="69">
        <v>1</v>
      </c>
      <c r="BB287" s="69">
        <v>-1</v>
      </c>
      <c r="BC287" s="69">
        <v>0</v>
      </c>
      <c r="BD287" s="69">
        <v>0</v>
      </c>
      <c r="BE287" s="69">
        <v>0</v>
      </c>
      <c r="BF287" s="69">
        <v>0</v>
      </c>
      <c r="BG287" s="69">
        <v>0</v>
      </c>
      <c r="BH287" s="69">
        <v>0</v>
      </c>
      <c r="BI287" s="69" t="s">
        <v>1054</v>
      </c>
      <c r="BK287" s="69">
        <v>3</v>
      </c>
      <c r="BL287" s="69">
        <v>11</v>
      </c>
      <c r="BM287" s="69">
        <v>1</v>
      </c>
      <c r="BN287" s="69">
        <v>31</v>
      </c>
      <c r="BO287" s="89">
        <v>0</v>
      </c>
      <c r="BP287" s="69">
        <v>1</v>
      </c>
      <c r="BQ287" s="69">
        <v>1</v>
      </c>
      <c r="BR287" s="69">
        <v>1</v>
      </c>
      <c r="BS287" s="69">
        <v>30023</v>
      </c>
      <c r="BT287" s="69">
        <v>0</v>
      </c>
      <c r="BU287" s="69">
        <v>0</v>
      </c>
      <c r="BV287" s="69">
        <v>1000</v>
      </c>
      <c r="BW287" s="69">
        <v>247</v>
      </c>
      <c r="BY287" s="69">
        <v>0</v>
      </c>
      <c r="BZ287" s="69">
        <v>0</v>
      </c>
      <c r="CA287" s="69">
        <v>31</v>
      </c>
      <c r="CB287" s="89">
        <v>0</v>
      </c>
      <c r="CC287" s="69">
        <v>0</v>
      </c>
      <c r="CD287" s="69">
        <v>0</v>
      </c>
      <c r="CE287" s="69">
        <v>0</v>
      </c>
      <c r="CF287" s="69">
        <v>0</v>
      </c>
      <c r="CG287" s="69">
        <v>0</v>
      </c>
      <c r="CH287" s="69">
        <v>0</v>
      </c>
      <c r="CI287" s="69">
        <v>0</v>
      </c>
      <c r="CJ287" s="69">
        <v>0</v>
      </c>
      <c r="CL287" s="69">
        <v>0</v>
      </c>
      <c r="CM287" s="69">
        <v>0</v>
      </c>
      <c r="CN287" s="69">
        <v>0</v>
      </c>
      <c r="CO287" s="89">
        <v>0</v>
      </c>
      <c r="CP287" s="69">
        <v>0</v>
      </c>
      <c r="CQ287" s="69">
        <v>0</v>
      </c>
      <c r="CR287" s="69">
        <v>0</v>
      </c>
      <c r="CS287" s="69">
        <v>0</v>
      </c>
      <c r="CT287" s="69">
        <v>0</v>
      </c>
      <c r="CU287" s="69">
        <v>0</v>
      </c>
      <c r="CV287" s="69">
        <v>0</v>
      </c>
      <c r="CW287" s="69">
        <v>0</v>
      </c>
      <c r="CZ287" s="69">
        <v>0</v>
      </c>
      <c r="DA287" s="69">
        <v>0</v>
      </c>
      <c r="DB287" s="69">
        <v>0</v>
      </c>
      <c r="DC287" s="69">
        <v>0</v>
      </c>
      <c r="DD287" s="69">
        <v>0</v>
      </c>
      <c r="DE287" s="69">
        <v>0</v>
      </c>
      <c r="DF287" s="69">
        <v>0</v>
      </c>
      <c r="DG287" s="69">
        <v>1</v>
      </c>
      <c r="DI287" s="69" t="e">
        <f>INDEX(Sheet3!$E$78:$E$1130,MATCH(A287,Sheet3!$D$78:$D$1130,0))</f>
        <v>#N/A</v>
      </c>
      <c r="DJ287" s="69">
        <f t="shared" si="56"/>
        <v>0</v>
      </c>
      <c r="DK287" s="69" t="s">
        <v>1055</v>
      </c>
      <c r="DL287" s="69"/>
      <c r="DM287" s="69" t="s">
        <v>239</v>
      </c>
      <c r="DN287" s="69" t="e">
        <f>"造成["&amp;INDEX(Sheet5!$L$2:$L$11,MATCH(BL287,Sheet5!$J$2:$J$11,0))&amp;":"&amp;BR287&amp;"*"&amp;BS287/1000&amp;"]"&amp;INDEX(Sheet5!$I$2:$I$4,MATCH(BR287,Sheet5!$H$2:$H$4,0))&amp;"的"&amp;INDEX(Sheet5!$K$2:$K$11,MATCH(BL287,Sheet5!$J$2:$J$11,0))</f>
        <v>#N/A</v>
      </c>
      <c r="DO287" s="69"/>
      <c r="DP287" s="69"/>
      <c r="DQ287" s="69"/>
      <c r="DR287" s="69" t="e">
        <f t="shared" si="53"/>
        <v>#N/A</v>
      </c>
      <c r="DS287" s="90" t="e">
        <f>MATCH(A287,Sheet5!D:D,0)</f>
        <v>#N/A</v>
      </c>
      <c r="DT287" s="94" t="e">
        <f>MATCH(A287,Sheet5!F:F,0)</f>
        <v>#N/A</v>
      </c>
      <c r="DU287" s="69">
        <v>0</v>
      </c>
      <c r="DV287" s="69">
        <v>0</v>
      </c>
      <c r="DW287" s="69">
        <v>0</v>
      </c>
      <c r="DX287" s="69">
        <v>0</v>
      </c>
      <c r="DY287" s="69">
        <v>0</v>
      </c>
    </row>
    <row r="288" spans="1:129" ht="14.25">
      <c r="A288" s="69">
        <v>30135</v>
      </c>
      <c r="B288" s="69">
        <v>0</v>
      </c>
      <c r="C288" s="69">
        <v>1</v>
      </c>
      <c r="D288" s="78" t="s">
        <v>1056</v>
      </c>
      <c r="E288" s="78"/>
      <c r="F288" s="69">
        <v>0</v>
      </c>
      <c r="G288" s="69">
        <v>1</v>
      </c>
      <c r="I288" s="69">
        <v>0</v>
      </c>
      <c r="J288" s="69">
        <v>0</v>
      </c>
      <c r="K288" s="69">
        <v>0</v>
      </c>
      <c r="M288" s="69">
        <v>0</v>
      </c>
      <c r="O288" s="69">
        <v>0</v>
      </c>
      <c r="P288" s="69">
        <v>6</v>
      </c>
      <c r="Q288" s="69">
        <v>0</v>
      </c>
      <c r="R288" s="69">
        <f t="shared" si="58"/>
        <v>1</v>
      </c>
      <c r="S288" s="69">
        <v>0</v>
      </c>
      <c r="T288" s="69">
        <v>0</v>
      </c>
      <c r="U288" s="69">
        <v>0</v>
      </c>
      <c r="V288" s="69">
        <v>0</v>
      </c>
      <c r="W288" s="69">
        <v>0</v>
      </c>
      <c r="X288" s="69">
        <v>0</v>
      </c>
      <c r="Y288" s="69">
        <v>0</v>
      </c>
      <c r="Z288" s="69">
        <v>0</v>
      </c>
      <c r="AA288" s="69">
        <v>2</v>
      </c>
      <c r="AB288" s="69">
        <v>31</v>
      </c>
      <c r="AC288" s="69">
        <v>0</v>
      </c>
      <c r="AD288" s="69">
        <v>0</v>
      </c>
      <c r="AE288" s="69">
        <v>0</v>
      </c>
      <c r="AF288" s="69">
        <v>2</v>
      </c>
      <c r="AG288" s="69">
        <v>0</v>
      </c>
      <c r="AH288" s="69">
        <v>0</v>
      </c>
      <c r="AI288" s="69">
        <v>249</v>
      </c>
      <c r="AJ288" s="69">
        <v>0</v>
      </c>
      <c r="AK288" s="69">
        <v>0</v>
      </c>
      <c r="AL288" s="69">
        <v>0</v>
      </c>
      <c r="AM288" s="69">
        <v>1</v>
      </c>
      <c r="AN288" s="69">
        <v>1</v>
      </c>
      <c r="AO288" s="69">
        <v>0</v>
      </c>
      <c r="AP288" s="69">
        <v>10</v>
      </c>
      <c r="AQ288" s="84">
        <v>0</v>
      </c>
      <c r="AR288" s="69">
        <v>0</v>
      </c>
      <c r="AS288" s="69">
        <v>0</v>
      </c>
      <c r="AT288" s="69">
        <v>0</v>
      </c>
      <c r="AU288" s="69">
        <v>0</v>
      </c>
      <c r="AV288" s="69">
        <v>0</v>
      </c>
      <c r="AW288" s="69">
        <v>0</v>
      </c>
      <c r="AX288" s="69">
        <v>0</v>
      </c>
      <c r="AY288" s="69">
        <v>0</v>
      </c>
      <c r="AZ288" s="69">
        <v>0</v>
      </c>
      <c r="BA288" s="69">
        <v>0</v>
      </c>
      <c r="BB288" s="69">
        <v>0</v>
      </c>
      <c r="BC288" s="69">
        <v>0</v>
      </c>
      <c r="BD288" s="69">
        <v>0</v>
      </c>
      <c r="BE288" s="69">
        <v>0</v>
      </c>
      <c r="BF288" s="69">
        <v>0</v>
      </c>
      <c r="BG288" s="69">
        <v>0</v>
      </c>
      <c r="BH288" s="69">
        <v>0</v>
      </c>
      <c r="BI288" s="69" t="s">
        <v>1057</v>
      </c>
      <c r="BK288" s="69">
        <v>3</v>
      </c>
      <c r="BL288" s="69">
        <v>22</v>
      </c>
      <c r="BM288" s="69">
        <v>2</v>
      </c>
      <c r="BN288" s="69">
        <v>31</v>
      </c>
      <c r="BO288" s="89">
        <v>0</v>
      </c>
      <c r="BP288" s="69">
        <v>1</v>
      </c>
      <c r="BQ288" s="69">
        <v>1</v>
      </c>
      <c r="BR288" s="69">
        <v>204</v>
      </c>
      <c r="BS288" s="69">
        <v>500</v>
      </c>
      <c r="BT288" s="69">
        <v>1</v>
      </c>
      <c r="BU288" s="69">
        <v>30</v>
      </c>
      <c r="BV288" s="69">
        <v>1000</v>
      </c>
      <c r="BW288" s="69">
        <v>248</v>
      </c>
      <c r="BY288" s="69">
        <v>0</v>
      </c>
      <c r="BZ288" s="69">
        <v>0</v>
      </c>
      <c r="CA288" s="69">
        <v>31</v>
      </c>
      <c r="CB288" s="89">
        <v>0</v>
      </c>
      <c r="CC288" s="69">
        <v>0</v>
      </c>
      <c r="CD288" s="69">
        <v>0</v>
      </c>
      <c r="CE288" s="69">
        <v>0</v>
      </c>
      <c r="CF288" s="69">
        <v>0</v>
      </c>
      <c r="CG288" s="69">
        <v>0</v>
      </c>
      <c r="CH288" s="69">
        <v>0</v>
      </c>
      <c r="CI288" s="69">
        <v>0</v>
      </c>
      <c r="CJ288" s="69">
        <v>0</v>
      </c>
      <c r="CL288" s="69">
        <v>0</v>
      </c>
      <c r="CM288" s="69">
        <v>0</v>
      </c>
      <c r="CN288" s="69">
        <v>0</v>
      </c>
      <c r="CO288" s="89">
        <v>0</v>
      </c>
      <c r="CP288" s="69">
        <v>0</v>
      </c>
      <c r="CQ288" s="69">
        <v>0</v>
      </c>
      <c r="CR288" s="69">
        <v>0</v>
      </c>
      <c r="CS288" s="69">
        <v>0</v>
      </c>
      <c r="CT288" s="69">
        <v>0</v>
      </c>
      <c r="CU288" s="69">
        <v>0</v>
      </c>
      <c r="CV288" s="69">
        <v>0</v>
      </c>
      <c r="CW288" s="69">
        <v>0</v>
      </c>
      <c r="CZ288" s="69">
        <v>0</v>
      </c>
      <c r="DA288" s="69">
        <v>0</v>
      </c>
      <c r="DB288" s="69">
        <v>0</v>
      </c>
      <c r="DC288" s="69">
        <v>0</v>
      </c>
      <c r="DD288" s="69">
        <v>0</v>
      </c>
      <c r="DE288" s="69">
        <v>0</v>
      </c>
      <c r="DF288" s="69">
        <v>0</v>
      </c>
      <c r="DG288" s="69">
        <v>1</v>
      </c>
      <c r="DI288" s="69" t="e">
        <f>INDEX(Sheet3!$E$78:$E$1130,MATCH(A288,Sheet3!$D$78:$D$1130,0))</f>
        <v>#N/A</v>
      </c>
      <c r="DJ288" s="69">
        <f t="shared" si="56"/>
        <v>0</v>
      </c>
      <c r="DK288" s="69" t="s">
        <v>1058</v>
      </c>
      <c r="DL288" s="69"/>
      <c r="DM288" s="69" t="s">
        <v>239</v>
      </c>
      <c r="DN288" s="69" t="e">
        <f>"造成["&amp;INDEX(Sheet5!$L$2:$L$11,MATCH(BL288,Sheet5!$J$2:$J$11,0))&amp;":"&amp;BR288&amp;"*"&amp;BS288/1000&amp;"]"&amp;INDEX(Sheet5!$I$2:$I$4,MATCH(BR288,Sheet5!$H$2:$H$4,0))&amp;"的"&amp;INDEX(Sheet5!$K$2:$K$11,MATCH(BL288,Sheet5!$J$2:$J$11,0))</f>
        <v>#N/A</v>
      </c>
      <c r="DO288" s="69"/>
      <c r="DP288" s="69"/>
      <c r="DQ288" s="69"/>
      <c r="DR288" s="69" t="e">
        <f t="shared" si="53"/>
        <v>#N/A</v>
      </c>
      <c r="DS288" s="90" t="e">
        <f>MATCH(A288,Sheet5!D:D,0)</f>
        <v>#N/A</v>
      </c>
      <c r="DT288" s="94" t="e">
        <f>MATCH(A288,Sheet5!F:F,0)</f>
        <v>#N/A</v>
      </c>
      <c r="DU288" s="69">
        <v>0</v>
      </c>
      <c r="DV288" s="69">
        <v>0</v>
      </c>
      <c r="DW288" s="69">
        <v>0</v>
      </c>
      <c r="DX288" s="69">
        <v>0</v>
      </c>
      <c r="DY288" s="69">
        <v>0</v>
      </c>
    </row>
    <row r="289" spans="1:129" ht="14.25">
      <c r="A289" s="69">
        <v>30136</v>
      </c>
      <c r="B289" s="69">
        <v>0</v>
      </c>
      <c r="C289" s="69">
        <v>1</v>
      </c>
      <c r="D289" s="78" t="s">
        <v>1059</v>
      </c>
      <c r="E289" s="78"/>
      <c r="F289" s="69">
        <v>0</v>
      </c>
      <c r="G289" s="69">
        <v>1</v>
      </c>
      <c r="H289" s="69" t="s">
        <v>507</v>
      </c>
      <c r="I289" s="69">
        <v>800</v>
      </c>
      <c r="J289" s="69" t="s">
        <v>1060</v>
      </c>
      <c r="K289" s="69">
        <v>5000</v>
      </c>
      <c r="M289" s="69">
        <v>250</v>
      </c>
      <c r="N289" s="69" t="s">
        <v>1061</v>
      </c>
      <c r="O289" s="69">
        <v>0</v>
      </c>
      <c r="P289" s="69">
        <v>13</v>
      </c>
      <c r="Q289" s="69">
        <v>0</v>
      </c>
      <c r="R289" s="69">
        <f t="shared" si="58"/>
        <v>1</v>
      </c>
      <c r="S289" s="69">
        <v>0</v>
      </c>
      <c r="T289" s="69">
        <v>0</v>
      </c>
      <c r="U289" s="69">
        <v>0</v>
      </c>
      <c r="V289" s="69">
        <v>0</v>
      </c>
      <c r="W289" s="69">
        <v>0</v>
      </c>
      <c r="X289" s="69">
        <v>10</v>
      </c>
      <c r="Y289" s="69">
        <v>10</v>
      </c>
      <c r="Z289" s="69">
        <v>17000</v>
      </c>
      <c r="AA289" s="69">
        <v>2</v>
      </c>
      <c r="AB289" s="69">
        <v>31</v>
      </c>
      <c r="AC289" s="69">
        <v>0</v>
      </c>
      <c r="AD289" s="69">
        <v>0</v>
      </c>
      <c r="AE289" s="69">
        <v>0</v>
      </c>
      <c r="AF289" s="69">
        <v>4</v>
      </c>
      <c r="AG289" s="69">
        <v>0</v>
      </c>
      <c r="AH289" s="69">
        <v>16</v>
      </c>
      <c r="AI289" s="69">
        <v>0</v>
      </c>
      <c r="AJ289" s="69">
        <v>0</v>
      </c>
      <c r="AK289" s="69">
        <v>0</v>
      </c>
      <c r="AL289" s="69">
        <v>0</v>
      </c>
      <c r="AM289" s="69">
        <v>8</v>
      </c>
      <c r="AN289" s="69">
        <v>8</v>
      </c>
      <c r="AO289" s="69">
        <v>1</v>
      </c>
      <c r="AP289" s="69">
        <v>0.5</v>
      </c>
      <c r="AQ289" s="84">
        <v>0</v>
      </c>
      <c r="AR289" s="69">
        <v>0</v>
      </c>
      <c r="AS289" s="69">
        <v>0</v>
      </c>
      <c r="AT289" s="69">
        <v>0</v>
      </c>
      <c r="AU289" s="69">
        <v>0</v>
      </c>
      <c r="AV289" s="69">
        <v>0</v>
      </c>
      <c r="AW289" s="69">
        <v>0</v>
      </c>
      <c r="AX289" s="69">
        <v>0</v>
      </c>
      <c r="AY289" s="69">
        <v>0</v>
      </c>
      <c r="AZ289" s="69">
        <v>0</v>
      </c>
      <c r="BA289" s="69">
        <v>0</v>
      </c>
      <c r="BB289" s="69">
        <v>0</v>
      </c>
      <c r="BC289" s="69">
        <v>0</v>
      </c>
      <c r="BD289" s="69">
        <v>0</v>
      </c>
      <c r="BE289" s="69">
        <v>0</v>
      </c>
      <c r="BF289" s="69">
        <v>0</v>
      </c>
      <c r="BG289" s="69">
        <v>0</v>
      </c>
      <c r="BH289" s="69">
        <v>0</v>
      </c>
      <c r="BI289" s="69" t="s">
        <v>1062</v>
      </c>
      <c r="BK289" s="69">
        <v>3</v>
      </c>
      <c r="BL289" s="69">
        <v>16</v>
      </c>
      <c r="BM289" s="69">
        <v>2</v>
      </c>
      <c r="BN289" s="69">
        <v>31</v>
      </c>
      <c r="BO289" s="89">
        <v>0</v>
      </c>
      <c r="BP289" s="69">
        <v>1</v>
      </c>
      <c r="BQ289" s="69">
        <v>1</v>
      </c>
      <c r="BR289" s="69">
        <v>1</v>
      </c>
      <c r="BS289" s="69">
        <v>30137</v>
      </c>
      <c r="BT289" s="69">
        <v>0</v>
      </c>
      <c r="BU289" s="69">
        <v>0</v>
      </c>
      <c r="BV289" s="69">
        <v>1000</v>
      </c>
      <c r="BW289" s="69">
        <v>0</v>
      </c>
      <c r="BX289" s="69" t="s">
        <v>1063</v>
      </c>
      <c r="BY289" s="69">
        <v>0</v>
      </c>
      <c r="BZ289" s="69">
        <v>0</v>
      </c>
      <c r="CA289" s="69">
        <v>31</v>
      </c>
      <c r="CB289" s="89">
        <v>0</v>
      </c>
      <c r="CC289" s="69">
        <v>0</v>
      </c>
      <c r="CD289" s="69">
        <v>0</v>
      </c>
      <c r="CE289" s="69">
        <v>0</v>
      </c>
      <c r="CF289" s="69">
        <v>0</v>
      </c>
      <c r="CG289" s="69">
        <v>0</v>
      </c>
      <c r="CH289" s="69">
        <v>0</v>
      </c>
      <c r="CI289" s="69">
        <v>0</v>
      </c>
      <c r="CJ289" s="69">
        <v>0</v>
      </c>
      <c r="CL289" s="69">
        <v>0</v>
      </c>
      <c r="CM289" s="69">
        <v>0</v>
      </c>
      <c r="CN289" s="69">
        <v>0</v>
      </c>
      <c r="CO289" s="89">
        <v>0</v>
      </c>
      <c r="CP289" s="69">
        <v>0</v>
      </c>
      <c r="CQ289" s="69">
        <v>0</v>
      </c>
      <c r="CR289" s="69">
        <v>0</v>
      </c>
      <c r="CS289" s="69">
        <v>0</v>
      </c>
      <c r="CT289" s="69">
        <v>0</v>
      </c>
      <c r="CU289" s="69">
        <v>0</v>
      </c>
      <c r="CV289" s="69">
        <v>0</v>
      </c>
      <c r="CW289" s="69">
        <v>0</v>
      </c>
      <c r="CZ289" s="69">
        <v>0</v>
      </c>
      <c r="DA289" s="69">
        <v>0</v>
      </c>
      <c r="DB289" s="69">
        <v>0</v>
      </c>
      <c r="DC289" s="69">
        <v>0</v>
      </c>
      <c r="DD289" s="69">
        <v>0</v>
      </c>
      <c r="DE289" s="69">
        <v>0</v>
      </c>
      <c r="DF289" s="69">
        <v>0</v>
      </c>
      <c r="DG289" s="69">
        <v>1</v>
      </c>
      <c r="DI289" s="69" t="e">
        <f>INDEX(Sheet3!$E$78:$E$1130,MATCH(A289,Sheet3!$D$78:$D$1130,0))</f>
        <v>#N/A</v>
      </c>
      <c r="DJ289" s="69">
        <f t="shared" si="56"/>
        <v>0</v>
      </c>
      <c r="DK289" s="69" t="s">
        <v>1064</v>
      </c>
      <c r="DL289" s="69"/>
      <c r="DM289" s="69" t="s">
        <v>239</v>
      </c>
      <c r="DN289" s="69" t="e">
        <f>"造成["&amp;INDEX(Sheet5!$L$2:$L$11,MATCH(BL289,Sheet5!$J$2:$J$11,0))&amp;":"&amp;BR289&amp;"*"&amp;BS289/1000&amp;"]"&amp;INDEX(Sheet5!$I$2:$I$4,MATCH(BR289,Sheet5!$H$2:$H$4,0))&amp;"的"&amp;INDEX(Sheet5!$K$2:$K$11,MATCH(BL289,Sheet5!$J$2:$J$11,0))</f>
        <v>#N/A</v>
      </c>
      <c r="DO289" s="69"/>
      <c r="DP289" s="69"/>
      <c r="DQ289" s="69"/>
      <c r="DR289" s="69" t="e">
        <f t="shared" si="53"/>
        <v>#N/A</v>
      </c>
      <c r="DS289" s="90" t="e">
        <f>MATCH(A289,Sheet5!D:D,0)</f>
        <v>#N/A</v>
      </c>
      <c r="DT289" s="94" t="e">
        <f>MATCH(A289,Sheet5!F:F,0)</f>
        <v>#N/A</v>
      </c>
      <c r="DU289" s="69">
        <v>0</v>
      </c>
      <c r="DV289" s="69">
        <v>0</v>
      </c>
      <c r="DW289" s="69">
        <v>0</v>
      </c>
      <c r="DX289" s="69">
        <v>0</v>
      </c>
      <c r="DY289" s="69">
        <v>0</v>
      </c>
    </row>
    <row r="290" spans="1:129" ht="14.25">
      <c r="A290" s="69">
        <v>30137</v>
      </c>
      <c r="B290" s="69">
        <v>0</v>
      </c>
      <c r="C290" s="69">
        <v>1</v>
      </c>
      <c r="D290" s="78" t="s">
        <v>1065</v>
      </c>
      <c r="E290" s="78"/>
      <c r="F290" s="69">
        <v>0</v>
      </c>
      <c r="G290" s="69">
        <v>1</v>
      </c>
      <c r="I290" s="69">
        <v>100</v>
      </c>
      <c r="J290" s="69">
        <v>0</v>
      </c>
      <c r="K290" s="69">
        <v>0</v>
      </c>
      <c r="M290" s="69">
        <v>0</v>
      </c>
      <c r="O290" s="69">
        <v>0</v>
      </c>
      <c r="P290" s="69">
        <v>2</v>
      </c>
      <c r="Q290" s="69">
        <v>0</v>
      </c>
      <c r="R290" s="69">
        <f t="shared" si="58"/>
        <v>1</v>
      </c>
      <c r="S290" s="69">
        <v>0</v>
      </c>
      <c r="T290" s="69">
        <v>0</v>
      </c>
      <c r="U290" s="69">
        <v>0</v>
      </c>
      <c r="V290" s="69">
        <v>0</v>
      </c>
      <c r="W290" s="69">
        <v>0</v>
      </c>
      <c r="X290" s="69">
        <v>0</v>
      </c>
      <c r="Y290" s="69">
        <v>0</v>
      </c>
      <c r="Z290" s="69">
        <v>0</v>
      </c>
      <c r="AA290" s="69">
        <v>2</v>
      </c>
      <c r="AB290" s="69">
        <v>31</v>
      </c>
      <c r="AC290" s="69">
        <v>0</v>
      </c>
      <c r="AD290" s="69">
        <v>0</v>
      </c>
      <c r="AE290" s="69">
        <v>0</v>
      </c>
      <c r="AF290" s="69">
        <v>10</v>
      </c>
      <c r="AG290" s="69">
        <v>0</v>
      </c>
      <c r="AH290" s="69">
        <v>12</v>
      </c>
      <c r="AI290" s="69">
        <v>251</v>
      </c>
      <c r="AJ290" s="69">
        <v>2</v>
      </c>
      <c r="AK290" s="69">
        <v>0</v>
      </c>
      <c r="AL290" s="69">
        <v>3</v>
      </c>
      <c r="AM290" s="69">
        <v>1</v>
      </c>
      <c r="AN290" s="69">
        <v>1</v>
      </c>
      <c r="AO290" s="69">
        <v>1</v>
      </c>
      <c r="AP290" s="69">
        <v>0.5</v>
      </c>
      <c r="AQ290" s="84">
        <v>20</v>
      </c>
      <c r="AR290" s="69">
        <v>10.5</v>
      </c>
      <c r="AS290" s="69">
        <v>0</v>
      </c>
      <c r="AT290" s="69">
        <v>0</v>
      </c>
      <c r="AU290" s="69">
        <v>0</v>
      </c>
      <c r="AV290" s="69">
        <v>0</v>
      </c>
      <c r="AW290" s="69">
        <v>0</v>
      </c>
      <c r="AX290" s="69">
        <v>0</v>
      </c>
      <c r="AY290" s="69">
        <v>0</v>
      </c>
      <c r="AZ290" s="69">
        <v>0</v>
      </c>
      <c r="BA290" s="69">
        <v>0</v>
      </c>
      <c r="BB290" s="69">
        <v>0</v>
      </c>
      <c r="BC290" s="69">
        <v>0</v>
      </c>
      <c r="BD290" s="69">
        <v>0</v>
      </c>
      <c r="BE290" s="69">
        <v>0</v>
      </c>
      <c r="BF290" s="69">
        <v>0</v>
      </c>
      <c r="BG290" s="69">
        <v>0</v>
      </c>
      <c r="BH290" s="69">
        <v>0</v>
      </c>
      <c r="BK290" s="69">
        <v>3</v>
      </c>
      <c r="BL290" s="69">
        <v>3</v>
      </c>
      <c r="BM290" s="69">
        <v>2</v>
      </c>
      <c r="BN290" s="69">
        <v>31</v>
      </c>
      <c r="BO290" s="89">
        <v>0</v>
      </c>
      <c r="BP290" s="69">
        <v>2</v>
      </c>
      <c r="BQ290" s="69">
        <v>10</v>
      </c>
      <c r="BR290" s="69">
        <v>204</v>
      </c>
      <c r="BS290" s="69">
        <v>1500</v>
      </c>
      <c r="BT290" s="69">
        <v>1</v>
      </c>
      <c r="BU290" s="69">
        <v>10</v>
      </c>
      <c r="BV290" s="69">
        <v>1000</v>
      </c>
      <c r="BW290" s="69">
        <v>252</v>
      </c>
      <c r="BY290" s="69">
        <v>0</v>
      </c>
      <c r="BZ290" s="69">
        <v>0</v>
      </c>
      <c r="CA290" s="69">
        <v>31</v>
      </c>
      <c r="CB290" s="89">
        <v>0</v>
      </c>
      <c r="CC290" s="69">
        <v>0</v>
      </c>
      <c r="CD290" s="69">
        <v>0</v>
      </c>
      <c r="CE290" s="69">
        <v>0</v>
      </c>
      <c r="CF290" s="69">
        <v>0</v>
      </c>
      <c r="CG290" s="69">
        <v>0</v>
      </c>
      <c r="CH290" s="69">
        <v>0</v>
      </c>
      <c r="CI290" s="69">
        <v>0</v>
      </c>
      <c r="CJ290" s="69">
        <v>0</v>
      </c>
      <c r="CL290" s="69">
        <v>0</v>
      </c>
      <c r="CM290" s="69">
        <v>0</v>
      </c>
      <c r="CN290" s="69">
        <v>0</v>
      </c>
      <c r="CO290" s="89">
        <v>0</v>
      </c>
      <c r="CP290" s="69">
        <v>0</v>
      </c>
      <c r="CQ290" s="69">
        <v>0</v>
      </c>
      <c r="CR290" s="69">
        <v>0</v>
      </c>
      <c r="CS290" s="69">
        <v>0</v>
      </c>
      <c r="CT290" s="69">
        <v>0</v>
      </c>
      <c r="CU290" s="69">
        <v>0</v>
      </c>
      <c r="CV290" s="69">
        <v>0</v>
      </c>
      <c r="CW290" s="69">
        <v>0</v>
      </c>
      <c r="CZ290" s="69">
        <v>0</v>
      </c>
      <c r="DA290" s="69">
        <v>0</v>
      </c>
      <c r="DB290" s="69">
        <v>0</v>
      </c>
      <c r="DC290" s="69">
        <v>0</v>
      </c>
      <c r="DD290" s="69">
        <v>0</v>
      </c>
      <c r="DE290" s="69">
        <v>0</v>
      </c>
      <c r="DF290" s="69">
        <v>0</v>
      </c>
      <c r="DG290" s="69">
        <v>1</v>
      </c>
      <c r="DI290" s="69" t="e">
        <f>INDEX(Sheet3!$E$78:$E$1130,MATCH(A290,Sheet3!$D$78:$D$1130,0))</f>
        <v>#N/A</v>
      </c>
      <c r="DJ290" s="69">
        <f t="shared" si="56"/>
        <v>0</v>
      </c>
      <c r="DK290" s="69" t="s">
        <v>1066</v>
      </c>
      <c r="DL290" s="69"/>
      <c r="DM290" s="69" t="s">
        <v>239</v>
      </c>
      <c r="DN290" s="69" t="str">
        <f>"造成["&amp;INDEX(Sheet5!$L$2:$L$11,MATCH(BL290,Sheet5!$J$2:$J$11,0))&amp;":"&amp;BR290&amp;"*"&amp;BS290/1000&amp;"]"&amp;INDEX(Sheet5!$I$2:$I$4,MATCH(BR290,Sheet5!$H$2:$H$4,0))&amp;"的"&amp;INDEX(Sheet5!$K$2:$K$11,MATCH(BL290,Sheet5!$J$2:$J$11,0))</f>
        <v>造成[ui.cs_blue:204*1.5]的火系伤害。</v>
      </c>
      <c r="DO290" s="69"/>
      <c r="DP290" s="69"/>
      <c r="DQ290" s="69"/>
      <c r="DR290" s="69" t="e">
        <f t="shared" si="53"/>
        <v>#N/A</v>
      </c>
      <c r="DS290" s="90" t="e">
        <f>MATCH(A290,Sheet5!D:D,0)</f>
        <v>#N/A</v>
      </c>
      <c r="DT290" s="94" t="e">
        <f>MATCH(A290,Sheet5!F:F,0)</f>
        <v>#N/A</v>
      </c>
      <c r="DU290" s="69">
        <v>0</v>
      </c>
      <c r="DV290" s="69">
        <v>0</v>
      </c>
      <c r="DW290" s="69">
        <v>0</v>
      </c>
      <c r="DX290" s="69">
        <v>0</v>
      </c>
      <c r="DY290" s="69">
        <v>0</v>
      </c>
    </row>
    <row r="291" spans="1:129" ht="14.25">
      <c r="A291" s="69">
        <v>30138</v>
      </c>
      <c r="B291" s="69">
        <v>8001</v>
      </c>
      <c r="C291" s="69">
        <v>1</v>
      </c>
      <c r="D291" s="78" t="s">
        <v>1067</v>
      </c>
      <c r="E291" s="78" t="s">
        <v>1068</v>
      </c>
      <c r="F291" s="69" t="s">
        <v>1069</v>
      </c>
      <c r="G291" s="69">
        <v>1</v>
      </c>
      <c r="H291" s="69" t="s">
        <v>321</v>
      </c>
      <c r="I291" s="69">
        <v>700</v>
      </c>
      <c r="J291" s="69">
        <v>800</v>
      </c>
      <c r="K291" s="69">
        <v>5000</v>
      </c>
      <c r="M291" s="69">
        <v>253</v>
      </c>
      <c r="N291" s="69" t="s">
        <v>1070</v>
      </c>
      <c r="O291" s="69">
        <v>0</v>
      </c>
      <c r="P291" s="69">
        <v>2</v>
      </c>
      <c r="Q291" s="69">
        <v>0</v>
      </c>
      <c r="R291" s="69">
        <f t="shared" si="58"/>
        <v>1</v>
      </c>
      <c r="S291" s="69">
        <v>0</v>
      </c>
      <c r="T291" s="69">
        <v>0</v>
      </c>
      <c r="U291" s="69">
        <v>0</v>
      </c>
      <c r="V291" s="69">
        <v>0</v>
      </c>
      <c r="W291" s="69">
        <v>0</v>
      </c>
      <c r="X291" s="69">
        <v>0</v>
      </c>
      <c r="Y291" s="69">
        <v>0</v>
      </c>
      <c r="Z291" s="69">
        <v>18000</v>
      </c>
      <c r="AA291" s="69">
        <v>2</v>
      </c>
      <c r="AB291" s="69">
        <v>31</v>
      </c>
      <c r="AC291" s="69">
        <v>0</v>
      </c>
      <c r="AD291" s="69">
        <v>0</v>
      </c>
      <c r="AE291" s="69">
        <v>0</v>
      </c>
      <c r="AF291" s="69">
        <v>1</v>
      </c>
      <c r="AG291" s="69">
        <v>0</v>
      </c>
      <c r="AH291" s="69">
        <v>5</v>
      </c>
      <c r="AI291" s="69">
        <v>0</v>
      </c>
      <c r="AJ291" s="69">
        <v>3</v>
      </c>
      <c r="AK291" s="69">
        <v>0</v>
      </c>
      <c r="AL291" s="69">
        <v>0</v>
      </c>
      <c r="AM291" s="69">
        <v>1</v>
      </c>
      <c r="AN291" s="69">
        <v>1</v>
      </c>
      <c r="AO291" s="69">
        <v>0</v>
      </c>
      <c r="AP291" s="69">
        <v>0.6</v>
      </c>
      <c r="AQ291" s="84">
        <v>0</v>
      </c>
      <c r="AR291" s="69">
        <v>0</v>
      </c>
      <c r="AS291" s="69">
        <v>0</v>
      </c>
      <c r="AT291" s="69">
        <v>0</v>
      </c>
      <c r="AU291" s="69">
        <v>0</v>
      </c>
      <c r="AV291" s="69">
        <v>0</v>
      </c>
      <c r="AW291" s="69">
        <v>0</v>
      </c>
      <c r="AX291" s="69">
        <v>0</v>
      </c>
      <c r="AY291" s="69">
        <v>0</v>
      </c>
      <c r="AZ291" s="69">
        <v>0</v>
      </c>
      <c r="BA291" s="69">
        <v>0</v>
      </c>
      <c r="BB291" s="69">
        <v>0</v>
      </c>
      <c r="BC291" s="69">
        <v>0</v>
      </c>
      <c r="BD291" s="69">
        <v>0</v>
      </c>
      <c r="BE291" s="69">
        <v>0</v>
      </c>
      <c r="BF291" s="69">
        <v>0</v>
      </c>
      <c r="BG291" s="69">
        <v>0</v>
      </c>
      <c r="BH291" s="69">
        <v>0</v>
      </c>
      <c r="BI291" s="69" t="s">
        <v>1071</v>
      </c>
      <c r="BK291" s="69">
        <v>3</v>
      </c>
      <c r="BL291" s="69">
        <v>2</v>
      </c>
      <c r="BM291" s="69">
        <v>2</v>
      </c>
      <c r="BN291" s="69">
        <v>31</v>
      </c>
      <c r="BO291" s="89">
        <v>0</v>
      </c>
      <c r="BP291" s="69">
        <v>1</v>
      </c>
      <c r="BQ291" s="69">
        <v>1</v>
      </c>
      <c r="BR291" s="69">
        <v>203</v>
      </c>
      <c r="BS291" s="69">
        <v>1300</v>
      </c>
      <c r="BT291" s="69">
        <v>0</v>
      </c>
      <c r="BU291" s="69">
        <v>0</v>
      </c>
      <c r="BV291" s="69">
        <v>1000</v>
      </c>
      <c r="BW291" s="69">
        <v>254</v>
      </c>
      <c r="BY291" s="69">
        <v>10</v>
      </c>
      <c r="BZ291" s="69">
        <v>2</v>
      </c>
      <c r="CA291" s="69">
        <v>31</v>
      </c>
      <c r="CB291" s="89">
        <v>0</v>
      </c>
      <c r="CC291" s="69">
        <v>1</v>
      </c>
      <c r="CD291" s="69">
        <v>1</v>
      </c>
      <c r="CE291" s="69">
        <v>1</v>
      </c>
      <c r="CF291" s="69">
        <v>20004</v>
      </c>
      <c r="CG291" s="69">
        <v>0</v>
      </c>
      <c r="CH291" s="69">
        <v>0</v>
      </c>
      <c r="CI291" s="69">
        <v>1000</v>
      </c>
      <c r="CJ291" s="69">
        <v>0</v>
      </c>
      <c r="CL291" s="69">
        <v>0</v>
      </c>
      <c r="CM291" s="69">
        <v>0</v>
      </c>
      <c r="CN291" s="69">
        <v>0</v>
      </c>
      <c r="CO291" s="89" t="s">
        <v>313</v>
      </c>
      <c r="CP291" s="69">
        <v>0</v>
      </c>
      <c r="CQ291" s="69">
        <v>0</v>
      </c>
      <c r="CR291" s="69">
        <v>0</v>
      </c>
      <c r="CS291" s="69">
        <v>0</v>
      </c>
      <c r="CT291" s="69">
        <v>0</v>
      </c>
      <c r="CU291" s="69">
        <v>0</v>
      </c>
      <c r="CV291" s="69">
        <v>0</v>
      </c>
      <c r="CW291" s="69">
        <v>0</v>
      </c>
      <c r="CZ291" s="69">
        <v>0</v>
      </c>
      <c r="DA291" s="69">
        <v>0</v>
      </c>
      <c r="DB291" s="69">
        <v>0</v>
      </c>
      <c r="DC291" s="69">
        <v>0</v>
      </c>
      <c r="DD291" s="69">
        <v>0</v>
      </c>
      <c r="DE291" s="69">
        <v>0</v>
      </c>
      <c r="DF291" s="69">
        <v>0</v>
      </c>
      <c r="DG291" s="69">
        <v>1</v>
      </c>
      <c r="DI291" s="69" t="str">
        <f>INDEX(Sheet3!$E$78:$E$1130,MATCH(A291,Sheet3!$D$78:$D$1130,0))</f>
        <v>skill_icons.ps_binding_curse</v>
      </c>
      <c r="DJ291" s="69" t="str">
        <f t="shared" si="56"/>
        <v>skill_icons.ps_binding_curse</v>
      </c>
      <c r="DK291" s="69" t="s">
        <v>1072</v>
      </c>
      <c r="DL291" s="69"/>
      <c r="DM291" s="94" t="s">
        <v>1073</v>
      </c>
      <c r="DN291" s="69" t="str">
        <f>"造成["&amp;INDEX(Sheet5!$L$2:$L$11,MATCH(BL291,Sheet5!$J$2:$J$11,0))&amp;":"&amp;BR291&amp;"*"&amp;BS291/1000&amp;"]"&amp;INDEX(Sheet5!$I$2:$I$4,MATCH(BR291,Sheet5!$H$2:$H$4,0))&amp;"的"&amp;INDEX(Sheet5!$K$2:$K$11,MATCH(BL291,Sheet5!$J$2:$J$11,0))</f>
        <v>造成[ui.cs_orange:203*1.3]的物理伤害。</v>
      </c>
      <c r="DO291" s="94"/>
      <c r="DP291" s="94"/>
      <c r="DQ291" s="94"/>
      <c r="DR291" s="69" t="e">
        <f t="shared" si="53"/>
        <v>#N/A</v>
      </c>
      <c r="DS291" s="90" t="e">
        <f>MATCH(A291,Sheet5!D:D,0)</f>
        <v>#N/A</v>
      </c>
      <c r="DT291" s="94" t="e">
        <f>MATCH(A291,Sheet5!F:F,0)</f>
        <v>#N/A</v>
      </c>
      <c r="DU291" s="69">
        <v>0</v>
      </c>
      <c r="DV291" s="69">
        <v>0</v>
      </c>
      <c r="DW291" s="69">
        <v>0</v>
      </c>
      <c r="DX291" s="69">
        <v>0</v>
      </c>
      <c r="DY291" s="69">
        <v>0</v>
      </c>
    </row>
    <row r="292" spans="1:129" ht="28.5">
      <c r="A292" s="69">
        <v>30139</v>
      </c>
      <c r="B292" s="69">
        <v>0</v>
      </c>
      <c r="C292" s="69">
        <v>1</v>
      </c>
      <c r="D292" s="78" t="s">
        <v>709</v>
      </c>
      <c r="E292" s="78" t="s">
        <v>1074</v>
      </c>
      <c r="F292" s="69" t="s">
        <v>1075</v>
      </c>
      <c r="G292" s="69">
        <v>1</v>
      </c>
      <c r="H292" s="69" t="s">
        <v>321</v>
      </c>
      <c r="I292" s="69">
        <v>870</v>
      </c>
      <c r="J292" s="69">
        <v>966</v>
      </c>
      <c r="K292" s="69">
        <v>1000</v>
      </c>
      <c r="M292" s="69">
        <v>0</v>
      </c>
      <c r="N292" s="69" t="s">
        <v>1076</v>
      </c>
      <c r="O292" s="69">
        <v>0</v>
      </c>
      <c r="P292" s="69">
        <v>2</v>
      </c>
      <c r="Q292" s="69">
        <v>0</v>
      </c>
      <c r="R292" s="69">
        <f t="shared" si="58"/>
        <v>1</v>
      </c>
      <c r="S292" s="69">
        <v>0</v>
      </c>
      <c r="T292" s="69">
        <v>0</v>
      </c>
      <c r="U292" s="69">
        <v>0</v>
      </c>
      <c r="V292" s="69">
        <v>0</v>
      </c>
      <c r="W292" s="69">
        <v>0</v>
      </c>
      <c r="X292" s="69">
        <v>0</v>
      </c>
      <c r="Y292" s="69">
        <v>0</v>
      </c>
      <c r="Z292" s="69">
        <v>8000</v>
      </c>
      <c r="AA292" s="69">
        <v>2</v>
      </c>
      <c r="AB292" s="69">
        <v>31</v>
      </c>
      <c r="AC292" s="69">
        <v>0</v>
      </c>
      <c r="AD292" s="69">
        <v>0</v>
      </c>
      <c r="AE292" s="69">
        <v>0</v>
      </c>
      <c r="AF292" s="69">
        <v>10</v>
      </c>
      <c r="AG292" s="69">
        <v>0</v>
      </c>
      <c r="AH292" s="69">
        <v>10.5</v>
      </c>
      <c r="AI292" s="69">
        <v>255</v>
      </c>
      <c r="AJ292" s="69">
        <v>0</v>
      </c>
      <c r="AK292" s="69">
        <v>0</v>
      </c>
      <c r="AL292" s="69">
        <v>0</v>
      </c>
      <c r="AM292" s="69">
        <v>1</v>
      </c>
      <c r="AN292" s="69">
        <v>1</v>
      </c>
      <c r="AO292" s="69">
        <v>1</v>
      </c>
      <c r="AP292" s="69">
        <v>0.5</v>
      </c>
      <c r="AQ292" s="84">
        <v>15</v>
      </c>
      <c r="AR292" s="69">
        <v>5</v>
      </c>
      <c r="AS292" s="69">
        <v>0</v>
      </c>
      <c r="AT292" s="69">
        <v>0</v>
      </c>
      <c r="AU292" s="69">
        <v>0</v>
      </c>
      <c r="AV292" s="69">
        <v>0</v>
      </c>
      <c r="AW292" s="69">
        <v>0</v>
      </c>
      <c r="AX292" s="69">
        <v>0</v>
      </c>
      <c r="AY292" s="69">
        <v>0</v>
      </c>
      <c r="AZ292" s="69">
        <v>0</v>
      </c>
      <c r="BA292" s="69">
        <v>0</v>
      </c>
      <c r="BB292" s="69">
        <v>0</v>
      </c>
      <c r="BC292" s="69">
        <v>0</v>
      </c>
      <c r="BD292" s="69">
        <v>0</v>
      </c>
      <c r="BE292" s="69">
        <v>0</v>
      </c>
      <c r="BF292" s="69">
        <v>0</v>
      </c>
      <c r="BG292" s="69">
        <v>0</v>
      </c>
      <c r="BH292" s="69">
        <v>0</v>
      </c>
      <c r="BK292" s="69">
        <v>3</v>
      </c>
      <c r="BL292" s="69">
        <v>7</v>
      </c>
      <c r="BM292" s="69">
        <v>2</v>
      </c>
      <c r="BN292" s="69">
        <v>31</v>
      </c>
      <c r="BO292" s="89">
        <v>0</v>
      </c>
      <c r="BP292" s="69">
        <v>1</v>
      </c>
      <c r="BQ292" s="69">
        <v>1</v>
      </c>
      <c r="BR292" s="69">
        <v>204</v>
      </c>
      <c r="BS292" s="69">
        <v>1000</v>
      </c>
      <c r="BT292" s="69">
        <v>1</v>
      </c>
      <c r="BU292" s="69">
        <v>10</v>
      </c>
      <c r="BV292" s="69">
        <v>1000</v>
      </c>
      <c r="BW292" s="69">
        <v>31</v>
      </c>
      <c r="BY292" s="69">
        <v>10</v>
      </c>
      <c r="BZ292" s="69">
        <v>2</v>
      </c>
      <c r="CA292" s="69">
        <v>31</v>
      </c>
      <c r="CB292" s="89">
        <v>0</v>
      </c>
      <c r="CC292" s="69">
        <v>0</v>
      </c>
      <c r="CD292" s="69">
        <v>1</v>
      </c>
      <c r="CE292" s="69">
        <v>1</v>
      </c>
      <c r="CF292" s="69">
        <v>11034</v>
      </c>
      <c r="CG292" s="69">
        <v>0</v>
      </c>
      <c r="CH292" s="69">
        <v>0</v>
      </c>
      <c r="CI292" s="69">
        <v>1000</v>
      </c>
      <c r="CJ292" s="69">
        <v>0</v>
      </c>
      <c r="CL292" s="69">
        <v>0</v>
      </c>
      <c r="CM292" s="69">
        <v>0</v>
      </c>
      <c r="CN292" s="69">
        <v>0</v>
      </c>
      <c r="CO292" s="89">
        <v>0</v>
      </c>
      <c r="CP292" s="69">
        <v>0</v>
      </c>
      <c r="CQ292" s="69">
        <v>0</v>
      </c>
      <c r="CR292" s="69">
        <v>0</v>
      </c>
      <c r="CS292" s="69">
        <v>0</v>
      </c>
      <c r="CT292" s="69">
        <v>0</v>
      </c>
      <c r="CU292" s="69">
        <v>0</v>
      </c>
      <c r="CV292" s="69">
        <v>0</v>
      </c>
      <c r="CW292" s="69">
        <v>0</v>
      </c>
      <c r="CZ292" s="69">
        <v>0</v>
      </c>
      <c r="DA292" s="69">
        <v>0</v>
      </c>
      <c r="DB292" s="69">
        <v>100</v>
      </c>
      <c r="DC292" s="69">
        <v>10</v>
      </c>
      <c r="DD292" s="69">
        <v>100</v>
      </c>
      <c r="DE292" s="69">
        <v>0</v>
      </c>
      <c r="DF292" s="69">
        <v>0</v>
      </c>
      <c r="DG292" s="69">
        <v>1</v>
      </c>
      <c r="DI292" s="69" t="e">
        <f>INDEX(Sheet3!$E$78:$E$1130,MATCH(A292,Sheet3!$D$78:$D$1130,0))</f>
        <v>#N/A</v>
      </c>
      <c r="DJ292" s="69" t="str">
        <f t="shared" si="56"/>
        <v>skill_icons.ps_killer_bee_skill_01</v>
      </c>
      <c r="DK292" s="69" t="s">
        <v>711</v>
      </c>
      <c r="DL292" s="69"/>
      <c r="DM292" s="73" t="s">
        <v>1077</v>
      </c>
      <c r="DN292" s="69" t="str">
        <f>"造成["&amp;INDEX(Sheet5!$L$2:$L$11,MATCH(BL292,Sheet5!$J$2:$J$11,0))&amp;":"&amp;BR292&amp;"*"&amp;BS292/1000&amp;"]"&amp;INDEX(Sheet5!$I$2:$I$4,MATCH(BR292,Sheet5!$H$2:$H$4,0))&amp;"的"&amp;INDEX(Sheet5!$K$2:$K$11,MATCH(BL292,Sheet5!$J$2:$J$11,0))</f>
        <v>造成[ui.cs_blue:204*1]的毒系伤害。</v>
      </c>
      <c r="DO292" s="77"/>
      <c r="DP292" s="77"/>
      <c r="DQ292" s="77"/>
      <c r="DR292" s="69" t="e">
        <f t="shared" si="53"/>
        <v>#N/A</v>
      </c>
      <c r="DS292" s="90" t="e">
        <f>MATCH(A292,Sheet5!D:D,0)</f>
        <v>#N/A</v>
      </c>
      <c r="DT292" s="94" t="e">
        <f>MATCH(A292,Sheet5!F:F,0)</f>
        <v>#N/A</v>
      </c>
      <c r="DU292" s="69">
        <v>0</v>
      </c>
      <c r="DV292" s="69">
        <v>0</v>
      </c>
      <c r="DW292" s="69">
        <v>0</v>
      </c>
      <c r="DX292" s="69">
        <v>0</v>
      </c>
      <c r="DY292" s="69">
        <v>0</v>
      </c>
    </row>
    <row r="293" spans="1:129" ht="14.25">
      <c r="A293" s="69">
        <v>30140</v>
      </c>
      <c r="B293" s="69">
        <v>0</v>
      </c>
      <c r="C293" s="69">
        <v>1</v>
      </c>
      <c r="D293" s="78" t="s">
        <v>403</v>
      </c>
      <c r="E293" s="78" t="s">
        <v>1078</v>
      </c>
      <c r="F293" s="69" t="s">
        <v>1079</v>
      </c>
      <c r="G293" s="69">
        <v>1</v>
      </c>
      <c r="H293" s="69" t="s">
        <v>321</v>
      </c>
      <c r="I293" s="69">
        <v>500</v>
      </c>
      <c r="J293" s="69" t="s">
        <v>746</v>
      </c>
      <c r="K293" s="69">
        <v>3000</v>
      </c>
      <c r="M293" s="69">
        <v>256</v>
      </c>
      <c r="N293" s="69" t="s">
        <v>322</v>
      </c>
      <c r="O293" s="69">
        <v>0</v>
      </c>
      <c r="P293" s="69">
        <v>1</v>
      </c>
      <c r="Q293" s="69">
        <v>0</v>
      </c>
      <c r="R293" s="69">
        <f t="shared" si="58"/>
        <v>1</v>
      </c>
      <c r="S293" s="69">
        <v>0</v>
      </c>
      <c r="T293" s="69">
        <v>0</v>
      </c>
      <c r="U293" s="69">
        <v>0</v>
      </c>
      <c r="V293" s="69">
        <v>0</v>
      </c>
      <c r="W293" s="69">
        <v>0</v>
      </c>
      <c r="X293" s="69">
        <v>0</v>
      </c>
      <c r="Y293" s="69">
        <v>0</v>
      </c>
      <c r="Z293" s="69">
        <v>15000</v>
      </c>
      <c r="AA293" s="69">
        <v>4</v>
      </c>
      <c r="AB293" s="69">
        <v>31</v>
      </c>
      <c r="AC293" s="69">
        <v>1</v>
      </c>
      <c r="AD293" s="69">
        <v>2</v>
      </c>
      <c r="AE293" s="69">
        <v>999</v>
      </c>
      <c r="AF293" s="69">
        <v>1</v>
      </c>
      <c r="AG293" s="69">
        <v>0</v>
      </c>
      <c r="AH293" s="69">
        <v>5</v>
      </c>
      <c r="AI293" s="69">
        <v>0</v>
      </c>
      <c r="AJ293" s="69">
        <v>0</v>
      </c>
      <c r="AK293" s="69">
        <v>0</v>
      </c>
      <c r="AL293" s="69">
        <v>0</v>
      </c>
      <c r="AM293" s="69">
        <v>1</v>
      </c>
      <c r="AN293" s="69">
        <v>1</v>
      </c>
      <c r="AO293" s="69">
        <v>0</v>
      </c>
      <c r="AP293" s="69">
        <v>0</v>
      </c>
      <c r="AQ293" s="84">
        <v>0</v>
      </c>
      <c r="AR293" s="69">
        <v>0</v>
      </c>
      <c r="AS293" s="69">
        <v>0</v>
      </c>
      <c r="AT293" s="69">
        <v>0</v>
      </c>
      <c r="AU293" s="69">
        <v>0</v>
      </c>
      <c r="AV293" s="69">
        <v>0</v>
      </c>
      <c r="AW293" s="69">
        <v>0</v>
      </c>
      <c r="AX293" s="69">
        <v>0</v>
      </c>
      <c r="AY293" s="69">
        <v>0</v>
      </c>
      <c r="AZ293" s="69">
        <v>0</v>
      </c>
      <c r="BA293" s="69">
        <v>0</v>
      </c>
      <c r="BB293" s="69">
        <v>0</v>
      </c>
      <c r="BC293" s="69">
        <v>0</v>
      </c>
      <c r="BD293" s="69">
        <v>0</v>
      </c>
      <c r="BE293" s="69">
        <v>0</v>
      </c>
      <c r="BF293" s="69">
        <v>0</v>
      </c>
      <c r="BG293" s="69">
        <v>0</v>
      </c>
      <c r="BH293" s="69">
        <v>0</v>
      </c>
      <c r="BI293" s="69" t="s">
        <v>1080</v>
      </c>
      <c r="BK293" s="69">
        <v>3</v>
      </c>
      <c r="BL293" s="69">
        <v>12</v>
      </c>
      <c r="BM293" s="69">
        <v>1</v>
      </c>
      <c r="BN293" s="69">
        <v>31</v>
      </c>
      <c r="BO293" s="89">
        <v>0</v>
      </c>
      <c r="BP293" s="69">
        <v>1</v>
      </c>
      <c r="BQ293" s="69">
        <v>1</v>
      </c>
      <c r="BR293" s="69">
        <v>1</v>
      </c>
      <c r="BS293" s="69">
        <v>200</v>
      </c>
      <c r="BT293" s="69">
        <v>301</v>
      </c>
      <c r="BU293" s="69">
        <v>50</v>
      </c>
      <c r="BV293" s="69">
        <v>1000</v>
      </c>
      <c r="BW293" s="69">
        <v>257</v>
      </c>
      <c r="BY293" s="69">
        <v>12</v>
      </c>
      <c r="BZ293" s="69">
        <v>4</v>
      </c>
      <c r="CA293" s="69">
        <v>31</v>
      </c>
      <c r="CB293" s="89">
        <v>0</v>
      </c>
      <c r="CC293" s="69">
        <v>1</v>
      </c>
      <c r="CD293" s="69">
        <v>1</v>
      </c>
      <c r="CE293" s="69">
        <v>1</v>
      </c>
      <c r="CF293" s="69">
        <v>150</v>
      </c>
      <c r="CG293" s="69">
        <v>301</v>
      </c>
      <c r="CH293" s="69">
        <v>50</v>
      </c>
      <c r="CI293" s="69">
        <v>1000</v>
      </c>
      <c r="CJ293" s="69">
        <v>257</v>
      </c>
      <c r="CL293" s="69">
        <v>0</v>
      </c>
      <c r="CM293" s="69">
        <v>0</v>
      </c>
      <c r="CN293" s="69">
        <v>0</v>
      </c>
      <c r="CO293" s="89">
        <v>0</v>
      </c>
      <c r="CP293" s="69">
        <v>0</v>
      </c>
      <c r="CQ293" s="69">
        <v>0</v>
      </c>
      <c r="CR293" s="69">
        <v>0</v>
      </c>
      <c r="CS293" s="69">
        <v>0</v>
      </c>
      <c r="CT293" s="69">
        <v>0</v>
      </c>
      <c r="CU293" s="69">
        <v>0</v>
      </c>
      <c r="CV293" s="69">
        <v>0</v>
      </c>
      <c r="CW293" s="69">
        <v>0</v>
      </c>
      <c r="CZ293" s="69">
        <v>0</v>
      </c>
      <c r="DA293" s="69">
        <v>0</v>
      </c>
      <c r="DB293" s="69">
        <v>200</v>
      </c>
      <c r="DC293" s="69">
        <v>0</v>
      </c>
      <c r="DD293" s="69">
        <v>0</v>
      </c>
      <c r="DE293" s="69">
        <v>0</v>
      </c>
      <c r="DF293" s="69">
        <v>0</v>
      </c>
      <c r="DG293" s="69">
        <v>1</v>
      </c>
      <c r="DI293" s="69" t="e">
        <f>INDEX(Sheet3!$E$78:$E$1130,MATCH(A293,Sheet3!$D$78:$D$1130,0))</f>
        <v>#N/A</v>
      </c>
      <c r="DJ293" s="69" t="str">
        <f t="shared" si="56"/>
        <v>skill_icons.ps_pet_skill_008</v>
      </c>
      <c r="DK293" s="69" t="s">
        <v>1081</v>
      </c>
      <c r="DL293" s="69"/>
      <c r="DM293" s="73" t="s">
        <v>1082</v>
      </c>
      <c r="DN293" s="69" t="str">
        <f>"造成["&amp;INDEX(Sheet5!$L$2:$L$11,MATCH(BL293,Sheet5!$J$2:$J$11,0))&amp;":"&amp;BR293&amp;"*"&amp;BS293/1000&amp;"]"&amp;INDEX(Sheet5!$I$2:$I$4,MATCH(BR293,Sheet5!$H$2:$H$4,0))&amp;"的"&amp;INDEX(Sheet5!$K$2:$K$11,MATCH(BL293,Sheet5!$J$2:$J$11,0))</f>
        <v>造成[ui.cs_green:1*0.2]的治疗。</v>
      </c>
      <c r="DO293" s="77"/>
      <c r="DP293" s="77"/>
      <c r="DQ293" s="77"/>
      <c r="DR293" s="69" t="e">
        <f t="shared" si="53"/>
        <v>#N/A</v>
      </c>
      <c r="DS293" s="90" t="e">
        <f>MATCH(A293,Sheet5!D:D,0)</f>
        <v>#N/A</v>
      </c>
      <c r="DT293" s="94" t="e">
        <f>MATCH(A293,Sheet5!F:F,0)</f>
        <v>#N/A</v>
      </c>
      <c r="DU293" s="69">
        <v>0</v>
      </c>
      <c r="DV293" s="69">
        <v>0</v>
      </c>
      <c r="DW293" s="69">
        <v>0</v>
      </c>
      <c r="DX293" s="69">
        <v>0</v>
      </c>
      <c r="DY293" s="69">
        <v>0</v>
      </c>
    </row>
    <row r="294" spans="1:129" ht="15">
      <c r="A294" s="69">
        <v>30141</v>
      </c>
      <c r="B294" s="69">
        <v>0</v>
      </c>
      <c r="C294" s="69">
        <v>1</v>
      </c>
      <c r="D294" s="78" t="s">
        <v>1083</v>
      </c>
      <c r="E294" s="78" t="s">
        <v>1084</v>
      </c>
      <c r="F294" s="69" t="s">
        <v>1085</v>
      </c>
      <c r="G294" s="69">
        <v>1</v>
      </c>
      <c r="H294" s="69" t="s">
        <v>321</v>
      </c>
      <c r="I294" s="69">
        <v>500</v>
      </c>
      <c r="J294" s="69">
        <v>733</v>
      </c>
      <c r="K294" s="69">
        <v>2000</v>
      </c>
      <c r="M294" s="69">
        <v>258</v>
      </c>
      <c r="N294" s="69" t="s">
        <v>1086</v>
      </c>
      <c r="O294" s="69">
        <v>0</v>
      </c>
      <c r="P294" s="69">
        <v>2</v>
      </c>
      <c r="Q294" s="69">
        <v>0</v>
      </c>
      <c r="R294" s="69">
        <f t="shared" si="58"/>
        <v>1</v>
      </c>
      <c r="S294" s="69">
        <v>0</v>
      </c>
      <c r="T294" s="69">
        <v>0</v>
      </c>
      <c r="U294" s="69">
        <v>0</v>
      </c>
      <c r="V294" s="69">
        <v>0</v>
      </c>
      <c r="W294" s="69">
        <v>0</v>
      </c>
      <c r="X294" s="69">
        <v>18</v>
      </c>
      <c r="Y294" s="69">
        <v>18</v>
      </c>
      <c r="Z294" s="69">
        <v>13000</v>
      </c>
      <c r="AA294" s="69">
        <v>2</v>
      </c>
      <c r="AB294" s="69">
        <v>31</v>
      </c>
      <c r="AC294" s="69">
        <v>0</v>
      </c>
      <c r="AD294" s="69">
        <v>0</v>
      </c>
      <c r="AE294" s="69">
        <v>0</v>
      </c>
      <c r="AF294" s="69">
        <v>10</v>
      </c>
      <c r="AG294" s="69">
        <v>0</v>
      </c>
      <c r="AH294" s="69">
        <v>5</v>
      </c>
      <c r="AI294" s="69">
        <v>0</v>
      </c>
      <c r="AJ294" s="69">
        <v>3</v>
      </c>
      <c r="AK294" s="69">
        <v>0</v>
      </c>
      <c r="AL294" s="69">
        <v>0</v>
      </c>
      <c r="AM294" s="69">
        <v>1</v>
      </c>
      <c r="AN294" s="69">
        <v>1</v>
      </c>
      <c r="AO294" s="69">
        <v>0</v>
      </c>
      <c r="AP294" s="69">
        <v>0</v>
      </c>
      <c r="AQ294" s="84">
        <v>0</v>
      </c>
      <c r="AR294" s="69">
        <v>0</v>
      </c>
      <c r="AS294" s="69">
        <v>0</v>
      </c>
      <c r="AT294" s="69">
        <v>0</v>
      </c>
      <c r="AU294" s="69">
        <v>0</v>
      </c>
      <c r="AV294" s="69">
        <v>0</v>
      </c>
      <c r="AW294" s="69">
        <v>0</v>
      </c>
      <c r="AX294" s="69">
        <v>0</v>
      </c>
      <c r="AY294" s="69">
        <v>0</v>
      </c>
      <c r="AZ294" s="69">
        <v>0</v>
      </c>
      <c r="BA294" s="69">
        <v>1</v>
      </c>
      <c r="BB294" s="69">
        <v>-1</v>
      </c>
      <c r="BC294" s="69">
        <v>0</v>
      </c>
      <c r="BD294" s="69">
        <v>0</v>
      </c>
      <c r="BE294" s="69">
        <v>0</v>
      </c>
      <c r="BF294" s="69">
        <v>0</v>
      </c>
      <c r="BG294" s="69">
        <v>0</v>
      </c>
      <c r="BH294" s="69">
        <v>0</v>
      </c>
      <c r="BI294" s="69" t="s">
        <v>1087</v>
      </c>
      <c r="BK294" s="69">
        <v>3</v>
      </c>
      <c r="BL294" s="69">
        <v>9</v>
      </c>
      <c r="BM294" s="69">
        <v>2</v>
      </c>
      <c r="BN294" s="69">
        <v>31</v>
      </c>
      <c r="BO294" s="89">
        <v>0</v>
      </c>
      <c r="BP294" s="69">
        <v>2</v>
      </c>
      <c r="BQ294" s="69">
        <v>10</v>
      </c>
      <c r="BR294" s="69">
        <v>204</v>
      </c>
      <c r="BS294" s="69">
        <v>500</v>
      </c>
      <c r="BT294" s="69">
        <v>0</v>
      </c>
      <c r="BU294" s="69">
        <v>0</v>
      </c>
      <c r="BV294" s="69">
        <v>1000</v>
      </c>
      <c r="BW294" s="69">
        <v>259</v>
      </c>
      <c r="BY294" s="69">
        <v>10</v>
      </c>
      <c r="BZ294" s="69">
        <v>2</v>
      </c>
      <c r="CA294" s="69">
        <v>31</v>
      </c>
      <c r="CB294" s="89">
        <v>0</v>
      </c>
      <c r="CC294" s="69">
        <v>0</v>
      </c>
      <c r="CD294" s="69">
        <v>1</v>
      </c>
      <c r="CE294" s="69">
        <v>1</v>
      </c>
      <c r="CF294" s="69">
        <v>11035</v>
      </c>
      <c r="CG294" s="69">
        <v>0</v>
      </c>
      <c r="CH294" s="69">
        <v>0</v>
      </c>
      <c r="CI294" s="69">
        <v>1000</v>
      </c>
      <c r="CJ294" s="69">
        <v>0</v>
      </c>
      <c r="CL294" s="69">
        <v>0</v>
      </c>
      <c r="CM294" s="69">
        <v>0</v>
      </c>
      <c r="CN294" s="69">
        <v>0</v>
      </c>
      <c r="CO294" s="89">
        <v>0</v>
      </c>
      <c r="CP294" s="69">
        <v>0</v>
      </c>
      <c r="CQ294" s="69">
        <v>0</v>
      </c>
      <c r="CR294" s="69">
        <v>0</v>
      </c>
      <c r="CS294" s="69">
        <v>0</v>
      </c>
      <c r="CT294" s="69">
        <v>0</v>
      </c>
      <c r="CU294" s="69">
        <v>0</v>
      </c>
      <c r="CV294" s="69">
        <v>0</v>
      </c>
      <c r="CW294" s="69">
        <v>0</v>
      </c>
      <c r="CZ294" s="69">
        <v>0</v>
      </c>
      <c r="DA294" s="69">
        <v>0</v>
      </c>
      <c r="DB294" s="69">
        <v>50</v>
      </c>
      <c r="DC294" s="69">
        <v>0</v>
      </c>
      <c r="DD294" s="69">
        <v>0</v>
      </c>
      <c r="DE294" s="69">
        <v>0</v>
      </c>
      <c r="DF294" s="69">
        <v>0</v>
      </c>
      <c r="DG294" s="69">
        <v>1</v>
      </c>
      <c r="DI294" s="69" t="str">
        <f>INDEX(Sheet3!$E$78:$E$1130,MATCH(A294,Sheet3!$D$78:$D$1130,0))</f>
        <v>skill_icons.ps_voice_wave</v>
      </c>
      <c r="DJ294" s="69" t="str">
        <f t="shared" si="56"/>
        <v>skill_icons.ps_voice_wave</v>
      </c>
      <c r="DK294" s="69" t="s">
        <v>1088</v>
      </c>
      <c r="DL294" s="69"/>
      <c r="DM294" s="113" t="s">
        <v>1089</v>
      </c>
      <c r="DN294" s="69" t="str">
        <f>"造成["&amp;INDEX(Sheet5!$L$2:$L$11,MATCH(BL294,Sheet5!$J$2:$J$11,0))&amp;":"&amp;BR294&amp;"*"&amp;BS294/1000&amp;"]"&amp;INDEX(Sheet5!$I$2:$I$4,MATCH(BR294,Sheet5!$H$2:$H$4,0))&amp;"的"&amp;INDEX(Sheet5!$K$2:$K$11,MATCH(BL294,Sheet5!$J$2:$J$11,0))</f>
        <v>造成[ui.cs_blue:204*0.5]的暗系伤害。</v>
      </c>
      <c r="DO294" s="113"/>
      <c r="DP294" s="113"/>
      <c r="DQ294" s="113"/>
      <c r="DR294" s="69" t="e">
        <f t="shared" si="53"/>
        <v>#N/A</v>
      </c>
      <c r="DS294" s="90" t="e">
        <f>MATCH(A294,Sheet5!D:D,0)</f>
        <v>#N/A</v>
      </c>
      <c r="DT294" s="94" t="e">
        <f>MATCH(A294,Sheet5!F:F,0)</f>
        <v>#N/A</v>
      </c>
      <c r="DU294" s="69">
        <v>0</v>
      </c>
      <c r="DV294" s="69">
        <v>0</v>
      </c>
      <c r="DW294" s="69">
        <v>0</v>
      </c>
      <c r="DX294" s="69">
        <v>0</v>
      </c>
      <c r="DY294" s="69">
        <v>0</v>
      </c>
    </row>
    <row r="295" spans="1:129" ht="14.25">
      <c r="A295" s="69">
        <v>30142</v>
      </c>
      <c r="B295" s="69">
        <v>0</v>
      </c>
      <c r="C295" s="69">
        <v>1</v>
      </c>
      <c r="D295" s="78" t="s">
        <v>1090</v>
      </c>
      <c r="E295" s="78" t="s">
        <v>1091</v>
      </c>
      <c r="F295" s="69" t="s">
        <v>1092</v>
      </c>
      <c r="G295" s="69">
        <v>1</v>
      </c>
      <c r="H295" s="69" t="s">
        <v>321</v>
      </c>
      <c r="I295" s="69">
        <v>500</v>
      </c>
      <c r="J295" s="69">
        <v>900</v>
      </c>
      <c r="K295" s="69">
        <v>1000</v>
      </c>
      <c r="M295" s="69">
        <v>260</v>
      </c>
      <c r="N295" s="69" t="s">
        <v>1093</v>
      </c>
      <c r="O295" s="69">
        <v>0</v>
      </c>
      <c r="P295" s="69">
        <v>2</v>
      </c>
      <c r="Q295" s="69">
        <v>0</v>
      </c>
      <c r="R295" s="69">
        <f t="shared" si="58"/>
        <v>1</v>
      </c>
      <c r="S295" s="69">
        <v>0</v>
      </c>
      <c r="T295" s="69">
        <v>0</v>
      </c>
      <c r="U295" s="69">
        <v>0</v>
      </c>
      <c r="V295" s="69">
        <v>0</v>
      </c>
      <c r="W295" s="69">
        <v>0</v>
      </c>
      <c r="X295" s="69">
        <v>0</v>
      </c>
      <c r="Y295" s="69">
        <v>0</v>
      </c>
      <c r="Z295" s="69">
        <v>11000</v>
      </c>
      <c r="AA295" s="69">
        <v>2</v>
      </c>
      <c r="AB295" s="69">
        <v>31</v>
      </c>
      <c r="AC295" s="69">
        <v>0</v>
      </c>
      <c r="AD295" s="69">
        <v>0</v>
      </c>
      <c r="AE295" s="69">
        <v>0</v>
      </c>
      <c r="AF295" s="69">
        <v>10</v>
      </c>
      <c r="AG295" s="69">
        <v>0</v>
      </c>
      <c r="AH295" s="69">
        <v>4</v>
      </c>
      <c r="AI295" s="69">
        <v>0</v>
      </c>
      <c r="AJ295" s="69">
        <v>2</v>
      </c>
      <c r="AK295" s="69">
        <v>2</v>
      </c>
      <c r="AL295" s="69">
        <v>0.6</v>
      </c>
      <c r="AM295" s="69">
        <v>1</v>
      </c>
      <c r="AN295" s="69">
        <v>1</v>
      </c>
      <c r="AO295" s="69">
        <v>0</v>
      </c>
      <c r="AP295" s="69">
        <v>0.5</v>
      </c>
      <c r="AQ295" s="84">
        <v>8</v>
      </c>
      <c r="AR295" s="69">
        <v>0</v>
      </c>
      <c r="AS295" s="69">
        <v>0</v>
      </c>
      <c r="AT295" s="69">
        <v>0</v>
      </c>
      <c r="AU295" s="69">
        <v>0</v>
      </c>
      <c r="AV295" s="69">
        <v>0</v>
      </c>
      <c r="AW295" s="69">
        <v>0</v>
      </c>
      <c r="AX295" s="69">
        <v>0</v>
      </c>
      <c r="AY295" s="69">
        <v>0</v>
      </c>
      <c r="AZ295" s="69">
        <v>0</v>
      </c>
      <c r="BA295" s="69">
        <v>1</v>
      </c>
      <c r="BB295" s="69">
        <v>-1</v>
      </c>
      <c r="BC295" s="69">
        <v>0</v>
      </c>
      <c r="BD295" s="69">
        <v>0</v>
      </c>
      <c r="BE295" s="69">
        <v>0</v>
      </c>
      <c r="BF295" s="69">
        <v>0</v>
      </c>
      <c r="BG295" s="69">
        <v>0</v>
      </c>
      <c r="BH295" s="69">
        <v>0</v>
      </c>
      <c r="BI295" s="69" t="s">
        <v>1094</v>
      </c>
      <c r="BK295" s="69">
        <v>3</v>
      </c>
      <c r="BL295" s="69">
        <v>2</v>
      </c>
      <c r="BM295" s="69">
        <v>2</v>
      </c>
      <c r="BN295" s="69">
        <v>31</v>
      </c>
      <c r="BO295" s="89">
        <v>0</v>
      </c>
      <c r="BP295" s="69">
        <v>1</v>
      </c>
      <c r="BQ295" s="69">
        <v>1</v>
      </c>
      <c r="BR295" s="69">
        <v>203</v>
      </c>
      <c r="BS295" s="69">
        <v>1300</v>
      </c>
      <c r="BT295" s="69">
        <v>0</v>
      </c>
      <c r="BU295" s="69">
        <v>0</v>
      </c>
      <c r="BV295" s="69">
        <v>1000</v>
      </c>
      <c r="BW295" s="69">
        <v>293</v>
      </c>
      <c r="BY295" s="69">
        <v>10</v>
      </c>
      <c r="BZ295" s="69">
        <v>2</v>
      </c>
      <c r="CA295" s="69">
        <v>31</v>
      </c>
      <c r="CB295" s="89">
        <v>0</v>
      </c>
      <c r="CC295" s="69">
        <v>1</v>
      </c>
      <c r="CD295" s="69">
        <v>10</v>
      </c>
      <c r="CE295" s="69">
        <v>1</v>
      </c>
      <c r="CF295" s="69">
        <v>11011</v>
      </c>
      <c r="CG295" s="69">
        <v>0</v>
      </c>
      <c r="CH295" s="69">
        <v>0</v>
      </c>
      <c r="CI295" s="69">
        <v>1000</v>
      </c>
      <c r="CJ295" s="69">
        <v>0</v>
      </c>
      <c r="CL295" s="69">
        <v>0</v>
      </c>
      <c r="CM295" s="69">
        <v>0</v>
      </c>
      <c r="CN295" s="69">
        <v>0</v>
      </c>
      <c r="CO295" s="89">
        <v>0</v>
      </c>
      <c r="CP295" s="69">
        <v>0</v>
      </c>
      <c r="CQ295" s="69">
        <v>0</v>
      </c>
      <c r="CR295" s="69">
        <v>0</v>
      </c>
      <c r="CS295" s="69">
        <v>0</v>
      </c>
      <c r="CT295" s="69">
        <v>0</v>
      </c>
      <c r="CU295" s="69">
        <v>0</v>
      </c>
      <c r="CV295" s="69">
        <v>0</v>
      </c>
      <c r="CW295" s="69">
        <v>0</v>
      </c>
      <c r="CZ295" s="69">
        <v>0</v>
      </c>
      <c r="DA295" s="69">
        <v>0</v>
      </c>
      <c r="DB295" s="69">
        <v>0</v>
      </c>
      <c r="DC295" s="69">
        <v>0</v>
      </c>
      <c r="DD295" s="69">
        <v>0</v>
      </c>
      <c r="DE295" s="69">
        <v>0</v>
      </c>
      <c r="DF295" s="69">
        <v>0</v>
      </c>
      <c r="DG295" s="69">
        <v>1</v>
      </c>
      <c r="DI295" s="69" t="str">
        <f>INDEX(Sheet3!$E$78:$E$1130,MATCH(A295,Sheet3!$D$78:$D$1130,0))</f>
        <v>skill_icons.ps_earth_smash</v>
      </c>
      <c r="DJ295" s="69" t="str">
        <f t="shared" si="56"/>
        <v>skill_icons.ps_earth_smash</v>
      </c>
      <c r="DK295" s="69" t="s">
        <v>1095</v>
      </c>
      <c r="DL295" s="69"/>
      <c r="DM295" s="69" t="s">
        <v>1096</v>
      </c>
      <c r="DN295" s="69" t="str">
        <f>"造成["&amp;INDEX(Sheet5!$L$2:$L$11,MATCH(BL295,Sheet5!$J$2:$J$11,0))&amp;":"&amp;BR295&amp;"*"&amp;BS295/1000&amp;"]"&amp;INDEX(Sheet5!$I$2:$I$4,MATCH(BR295,Sheet5!$H$2:$H$4,0))&amp;"的"&amp;INDEX(Sheet5!$K$2:$K$11,MATCH(BL295,Sheet5!$J$2:$J$11,0))</f>
        <v>造成[ui.cs_orange:203*1.3]的物理伤害。</v>
      </c>
      <c r="DO295" s="69"/>
      <c r="DP295" s="69"/>
      <c r="DQ295" s="69"/>
      <c r="DR295" s="69" t="e">
        <f t="shared" si="53"/>
        <v>#N/A</v>
      </c>
      <c r="DS295" s="90" t="e">
        <f>MATCH(A295,Sheet5!D:D,0)</f>
        <v>#N/A</v>
      </c>
      <c r="DT295" s="94" t="e">
        <f>MATCH(A295,Sheet5!F:F,0)</f>
        <v>#N/A</v>
      </c>
      <c r="DU295" s="69">
        <v>0</v>
      </c>
      <c r="DV295" s="69">
        <v>0</v>
      </c>
      <c r="DW295" s="69">
        <v>0</v>
      </c>
      <c r="DX295" s="69">
        <v>0</v>
      </c>
      <c r="DY295" s="69">
        <v>0</v>
      </c>
    </row>
    <row r="296" spans="1:129" ht="28.5">
      <c r="A296" s="69">
        <v>30143</v>
      </c>
      <c r="B296" s="69">
        <v>0</v>
      </c>
      <c r="C296" s="69">
        <v>1</v>
      </c>
      <c r="D296" s="78" t="s">
        <v>1097</v>
      </c>
      <c r="E296" s="78" t="s">
        <v>1098</v>
      </c>
      <c r="F296" s="69" t="s">
        <v>1099</v>
      </c>
      <c r="G296" s="69">
        <v>1</v>
      </c>
      <c r="H296" s="69" t="s">
        <v>321</v>
      </c>
      <c r="I296" s="69">
        <v>700</v>
      </c>
      <c r="J296" s="69" t="s">
        <v>983</v>
      </c>
      <c r="K296" s="69">
        <v>1500</v>
      </c>
      <c r="M296" s="69">
        <v>261</v>
      </c>
      <c r="N296" s="69" t="s">
        <v>1100</v>
      </c>
      <c r="O296" s="69">
        <v>0</v>
      </c>
      <c r="P296" s="69">
        <v>2</v>
      </c>
      <c r="Q296" s="69">
        <v>0</v>
      </c>
      <c r="R296" s="69">
        <f t="shared" si="58"/>
        <v>1</v>
      </c>
      <c r="S296" s="69">
        <v>0</v>
      </c>
      <c r="T296" s="69">
        <v>0</v>
      </c>
      <c r="U296" s="69">
        <v>0</v>
      </c>
      <c r="V296" s="69">
        <v>0</v>
      </c>
      <c r="W296" s="69">
        <v>0</v>
      </c>
      <c r="X296" s="69">
        <v>0</v>
      </c>
      <c r="Y296" s="69">
        <v>0</v>
      </c>
      <c r="Z296" s="69">
        <v>8000</v>
      </c>
      <c r="AA296" s="69">
        <v>2</v>
      </c>
      <c r="AB296" s="69">
        <v>31</v>
      </c>
      <c r="AC296" s="69">
        <v>0</v>
      </c>
      <c r="AD296" s="69">
        <v>0</v>
      </c>
      <c r="AE296" s="69">
        <v>0</v>
      </c>
      <c r="AF296" s="69">
        <v>1</v>
      </c>
      <c r="AG296" s="69">
        <v>0</v>
      </c>
      <c r="AH296" s="69">
        <v>7</v>
      </c>
      <c r="AI296" s="69">
        <v>0</v>
      </c>
      <c r="AJ296" s="69">
        <v>0</v>
      </c>
      <c r="AK296" s="69">
        <v>0</v>
      </c>
      <c r="AL296" s="69">
        <v>0</v>
      </c>
      <c r="AM296" s="69">
        <v>1</v>
      </c>
      <c r="AN296" s="69">
        <v>1</v>
      </c>
      <c r="AO296" s="69">
        <v>0</v>
      </c>
      <c r="AP296" s="69">
        <v>1</v>
      </c>
      <c r="AQ296" s="84">
        <v>0</v>
      </c>
      <c r="AR296" s="69">
        <v>0</v>
      </c>
      <c r="AS296" s="69">
        <v>0</v>
      </c>
      <c r="AT296" s="69">
        <v>0</v>
      </c>
      <c r="AU296" s="69">
        <v>0</v>
      </c>
      <c r="AV296" s="69">
        <v>0</v>
      </c>
      <c r="AW296" s="69">
        <v>0</v>
      </c>
      <c r="AX296" s="69">
        <v>0</v>
      </c>
      <c r="AY296" s="69">
        <v>0</v>
      </c>
      <c r="AZ296" s="69">
        <v>0</v>
      </c>
      <c r="BA296" s="69">
        <v>0</v>
      </c>
      <c r="BB296" s="69">
        <v>0</v>
      </c>
      <c r="BC296" s="69">
        <v>0</v>
      </c>
      <c r="BD296" s="69">
        <v>0</v>
      </c>
      <c r="BE296" s="69">
        <v>0</v>
      </c>
      <c r="BF296" s="69">
        <v>0</v>
      </c>
      <c r="BG296" s="69">
        <v>0</v>
      </c>
      <c r="BH296" s="69">
        <v>0</v>
      </c>
      <c r="BI296" s="69" t="s">
        <v>1101</v>
      </c>
      <c r="BK296" s="69">
        <v>3</v>
      </c>
      <c r="BL296" s="69">
        <v>4</v>
      </c>
      <c r="BM296" s="69">
        <v>2</v>
      </c>
      <c r="BN296" s="69">
        <v>31</v>
      </c>
      <c r="BO296" s="89">
        <v>0</v>
      </c>
      <c r="BP296" s="69">
        <v>1</v>
      </c>
      <c r="BQ296" s="69">
        <v>1</v>
      </c>
      <c r="BR296" s="69">
        <v>204</v>
      </c>
      <c r="BS296" s="69">
        <v>1300</v>
      </c>
      <c r="BT296" s="69">
        <v>0</v>
      </c>
      <c r="BU296" s="69">
        <v>0</v>
      </c>
      <c r="BV296" s="69">
        <v>1000</v>
      </c>
      <c r="BW296" s="69">
        <v>262</v>
      </c>
      <c r="BY296" s="69">
        <v>0</v>
      </c>
      <c r="BZ296" s="69">
        <v>0</v>
      </c>
      <c r="CA296" s="69">
        <v>31</v>
      </c>
      <c r="CB296" s="89">
        <v>0</v>
      </c>
      <c r="CC296" s="69">
        <v>0</v>
      </c>
      <c r="CD296" s="69">
        <v>0</v>
      </c>
      <c r="CE296" s="69">
        <v>0</v>
      </c>
      <c r="CF296" s="69">
        <v>0</v>
      </c>
      <c r="CG296" s="69">
        <v>0</v>
      </c>
      <c r="CH296" s="69">
        <v>0</v>
      </c>
      <c r="CI296" s="69">
        <v>1000</v>
      </c>
      <c r="CJ296" s="69">
        <v>263</v>
      </c>
      <c r="CL296" s="69">
        <v>0</v>
      </c>
      <c r="CM296" s="69">
        <v>0</v>
      </c>
      <c r="CN296" s="69">
        <v>0</v>
      </c>
      <c r="CO296" s="89">
        <v>0</v>
      </c>
      <c r="CP296" s="69">
        <v>0</v>
      </c>
      <c r="CQ296" s="69">
        <v>0</v>
      </c>
      <c r="CR296" s="69">
        <v>0</v>
      </c>
      <c r="CS296" s="69">
        <v>0</v>
      </c>
      <c r="CT296" s="69">
        <v>0</v>
      </c>
      <c r="CU296" s="69">
        <v>0</v>
      </c>
      <c r="CV296" s="69">
        <v>0</v>
      </c>
      <c r="CW296" s="69">
        <v>0</v>
      </c>
      <c r="CZ296" s="69">
        <v>0</v>
      </c>
      <c r="DA296" s="69">
        <v>0</v>
      </c>
      <c r="DB296" s="69">
        <v>130</v>
      </c>
      <c r="DC296" s="69">
        <v>0</v>
      </c>
      <c r="DD296" s="69">
        <v>0</v>
      </c>
      <c r="DE296" s="69">
        <v>0</v>
      </c>
      <c r="DF296" s="69">
        <v>0</v>
      </c>
      <c r="DG296" s="69">
        <v>1</v>
      </c>
      <c r="DI296" s="69" t="e">
        <f>INDEX(Sheet3!$E$78:$E$1130,MATCH(A296,Sheet3!$D$78:$D$1130,0))</f>
        <v>#N/A</v>
      </c>
      <c r="DJ296" s="69" t="str">
        <f t="shared" si="56"/>
        <v>skill_icons.ps_wood_spirit_skill_01</v>
      </c>
      <c r="DK296" s="69" t="s">
        <v>1102</v>
      </c>
      <c r="DL296" s="69"/>
      <c r="DM296" s="73" t="s">
        <v>1103</v>
      </c>
      <c r="DN296" s="69" t="str">
        <f>"造成["&amp;INDEX(Sheet5!$L$2:$L$11,MATCH(BL296,Sheet5!$J$2:$J$11,0))&amp;":"&amp;BR296&amp;"*"&amp;BS296/1000&amp;"]"&amp;INDEX(Sheet5!$I$2:$I$4,MATCH(BR296,Sheet5!$H$2:$H$4,0))&amp;"的"&amp;INDEX(Sheet5!$K$2:$K$11,MATCH(BL296,Sheet5!$J$2:$J$11,0))</f>
        <v>造成[ui.cs_blue:204*1.3]的寒系伤害。</v>
      </c>
      <c r="DO296" s="77"/>
      <c r="DP296" s="77"/>
      <c r="DQ296" s="77"/>
      <c r="DR296" s="69" t="e">
        <f t="shared" si="53"/>
        <v>#N/A</v>
      </c>
      <c r="DS296" s="90" t="e">
        <f>MATCH(A296,Sheet5!D:D,0)</f>
        <v>#N/A</v>
      </c>
      <c r="DT296" s="94" t="e">
        <f>MATCH(A296,Sheet5!F:F,0)</f>
        <v>#N/A</v>
      </c>
      <c r="DU296" s="69">
        <v>0</v>
      </c>
      <c r="DV296" s="69">
        <v>0</v>
      </c>
      <c r="DW296" s="69">
        <v>0</v>
      </c>
      <c r="DX296" s="69">
        <v>0</v>
      </c>
      <c r="DY296" s="69">
        <v>0</v>
      </c>
    </row>
    <row r="297" spans="1:129" ht="28.5">
      <c r="A297" s="69">
        <v>30144</v>
      </c>
      <c r="B297" s="69">
        <v>0</v>
      </c>
      <c r="C297" s="69">
        <v>1</v>
      </c>
      <c r="D297" s="78" t="s">
        <v>1104</v>
      </c>
      <c r="E297" s="78" t="s">
        <v>1105</v>
      </c>
      <c r="F297" s="69" t="s">
        <v>1106</v>
      </c>
      <c r="G297" s="69">
        <v>1</v>
      </c>
      <c r="I297" s="69">
        <v>0</v>
      </c>
      <c r="J297" s="69">
        <v>0</v>
      </c>
      <c r="K297" s="69">
        <v>1500</v>
      </c>
      <c r="M297" s="69">
        <v>0</v>
      </c>
      <c r="N297" s="69" t="s">
        <v>1107</v>
      </c>
      <c r="O297" s="69">
        <v>0</v>
      </c>
      <c r="P297" s="69">
        <v>1</v>
      </c>
      <c r="Q297" s="69">
        <v>0</v>
      </c>
      <c r="R297" s="69">
        <f t="shared" si="58"/>
        <v>1</v>
      </c>
      <c r="S297" s="69">
        <v>0</v>
      </c>
      <c r="T297" s="69">
        <v>0</v>
      </c>
      <c r="U297" s="69">
        <v>0</v>
      </c>
      <c r="V297" s="69">
        <v>0</v>
      </c>
      <c r="W297" s="69">
        <v>0</v>
      </c>
      <c r="X297" s="69">
        <v>0</v>
      </c>
      <c r="Y297" s="69">
        <v>0</v>
      </c>
      <c r="Z297" s="69">
        <v>13000</v>
      </c>
      <c r="AA297" s="69">
        <v>2</v>
      </c>
      <c r="AB297" s="69">
        <v>31</v>
      </c>
      <c r="AC297" s="69">
        <v>0</v>
      </c>
      <c r="AD297" s="69">
        <v>0</v>
      </c>
      <c r="AE297" s="69">
        <v>0</v>
      </c>
      <c r="AF297" s="69">
        <v>1</v>
      </c>
      <c r="AG297" s="69">
        <v>0</v>
      </c>
      <c r="AH297" s="69">
        <v>3</v>
      </c>
      <c r="AI297" s="69">
        <v>0</v>
      </c>
      <c r="AJ297" s="69">
        <v>0</v>
      </c>
      <c r="AK297" s="69">
        <v>0</v>
      </c>
      <c r="AL297" s="69">
        <v>0</v>
      </c>
      <c r="AM297" s="69">
        <v>1</v>
      </c>
      <c r="AN297" s="69">
        <v>1</v>
      </c>
      <c r="AO297" s="69">
        <v>0</v>
      </c>
      <c r="AP297" s="69">
        <v>0</v>
      </c>
      <c r="AQ297" s="84">
        <v>0</v>
      </c>
      <c r="AR297" s="69">
        <v>0</v>
      </c>
      <c r="AS297" s="69">
        <v>0</v>
      </c>
      <c r="AT297" s="69">
        <v>0</v>
      </c>
      <c r="AU297" s="69">
        <v>0</v>
      </c>
      <c r="AV297" s="69">
        <v>0</v>
      </c>
      <c r="AW297" s="69">
        <v>0</v>
      </c>
      <c r="AX297" s="69">
        <v>0</v>
      </c>
      <c r="AY297" s="69">
        <v>0</v>
      </c>
      <c r="AZ297" s="69">
        <v>0</v>
      </c>
      <c r="BA297" s="69">
        <v>0</v>
      </c>
      <c r="BB297" s="69">
        <v>0</v>
      </c>
      <c r="BC297" s="69">
        <v>0</v>
      </c>
      <c r="BD297" s="69">
        <v>0</v>
      </c>
      <c r="BE297" s="69">
        <v>0</v>
      </c>
      <c r="BF297" s="69">
        <v>0</v>
      </c>
      <c r="BG297" s="69">
        <v>0</v>
      </c>
      <c r="BH297" s="69">
        <v>0</v>
      </c>
      <c r="BI297" s="69" t="s">
        <v>1108</v>
      </c>
      <c r="BK297" s="69">
        <v>3</v>
      </c>
      <c r="BL297" s="69">
        <v>10</v>
      </c>
      <c r="BM297" s="69">
        <v>2</v>
      </c>
      <c r="BN297" s="69">
        <v>31</v>
      </c>
      <c r="BO297" s="89">
        <v>0</v>
      </c>
      <c r="BP297" s="69">
        <v>1</v>
      </c>
      <c r="BQ297" s="69">
        <v>1</v>
      </c>
      <c r="BR297" s="69">
        <v>1</v>
      </c>
      <c r="BS297" s="69">
        <v>11037</v>
      </c>
      <c r="BT297" s="69">
        <v>0</v>
      </c>
      <c r="BU297" s="69">
        <v>0</v>
      </c>
      <c r="BV297" s="69">
        <v>1000</v>
      </c>
      <c r="BW297" s="69">
        <v>0</v>
      </c>
      <c r="BY297" s="69">
        <v>2</v>
      </c>
      <c r="BZ297" s="69">
        <v>2</v>
      </c>
      <c r="CA297" s="69">
        <v>31</v>
      </c>
      <c r="CB297" s="89">
        <v>0</v>
      </c>
      <c r="CC297" s="69">
        <v>1</v>
      </c>
      <c r="CD297" s="69">
        <v>1</v>
      </c>
      <c r="CE297" s="69">
        <v>203</v>
      </c>
      <c r="CF297" s="69">
        <v>1500</v>
      </c>
      <c r="CG297" s="69">
        <v>1</v>
      </c>
      <c r="CH297" s="69">
        <v>20</v>
      </c>
      <c r="CI297" s="69">
        <v>1000</v>
      </c>
      <c r="CJ297" s="69">
        <v>0</v>
      </c>
      <c r="CK297" s="69" t="s">
        <v>357</v>
      </c>
      <c r="CL297" s="69">
        <v>0</v>
      </c>
      <c r="CM297" s="69">
        <v>0</v>
      </c>
      <c r="CN297" s="69">
        <v>0</v>
      </c>
      <c r="CO297" s="89">
        <v>0</v>
      </c>
      <c r="CP297" s="69">
        <v>0</v>
      </c>
      <c r="CQ297" s="69">
        <v>0</v>
      </c>
      <c r="CR297" s="69">
        <v>0</v>
      </c>
      <c r="CS297" s="69">
        <v>0</v>
      </c>
      <c r="CT297" s="69">
        <v>0</v>
      </c>
      <c r="CU297" s="69">
        <v>0</v>
      </c>
      <c r="CV297" s="69">
        <v>0</v>
      </c>
      <c r="CW297" s="69">
        <v>0</v>
      </c>
      <c r="CZ297" s="69">
        <v>0</v>
      </c>
      <c r="DA297" s="69">
        <v>0</v>
      </c>
      <c r="DB297" s="69">
        <v>150</v>
      </c>
      <c r="DC297" s="69">
        <v>3</v>
      </c>
      <c r="DD297" s="69">
        <v>50</v>
      </c>
      <c r="DE297" s="69">
        <v>0</v>
      </c>
      <c r="DF297" s="69">
        <v>0</v>
      </c>
      <c r="DG297" s="69">
        <v>1</v>
      </c>
      <c r="DI297" s="69" t="e">
        <f>INDEX(Sheet3!$E$78:$E$1130,MATCH(A297,Sheet3!$D$78:$D$1130,0))</f>
        <v>#N/A</v>
      </c>
      <c r="DJ297" s="69" t="str">
        <f t="shared" si="56"/>
        <v>skill_icons.ps_cannibal_skill_01</v>
      </c>
      <c r="DK297" s="69" t="s">
        <v>1109</v>
      </c>
      <c r="DL297" s="69"/>
      <c r="DM297" s="112" t="s">
        <v>1110</v>
      </c>
      <c r="DN297" s="69" t="e">
        <f>"造成["&amp;INDEX(Sheet5!$L$2:$L$11,MATCH(BL297,Sheet5!$J$2:$J$11,0))&amp;":"&amp;BR297&amp;"*"&amp;BS297/1000&amp;"]"&amp;INDEX(Sheet5!$I$2:$I$4,MATCH(BR297,Sheet5!$H$2:$H$4,0))&amp;"的"&amp;INDEX(Sheet5!$K$2:$K$11,MATCH(BL297,Sheet5!$J$2:$J$11,0))</f>
        <v>#N/A</v>
      </c>
      <c r="DO297" s="113"/>
      <c r="DP297" s="113"/>
      <c r="DQ297" s="113"/>
      <c r="DR297" s="69" t="e">
        <f t="shared" si="53"/>
        <v>#N/A</v>
      </c>
      <c r="DS297" s="90" t="e">
        <f>MATCH(A297,Sheet5!D:D,0)</f>
        <v>#N/A</v>
      </c>
      <c r="DT297" s="94" t="e">
        <f>MATCH(A297,Sheet5!F:F,0)</f>
        <v>#N/A</v>
      </c>
      <c r="DU297" s="69">
        <v>0</v>
      </c>
      <c r="DV297" s="69">
        <v>0</v>
      </c>
      <c r="DW297" s="69">
        <v>0</v>
      </c>
      <c r="DX297" s="69">
        <v>0</v>
      </c>
      <c r="DY297" s="69">
        <v>0</v>
      </c>
    </row>
    <row r="298" spans="1:129" ht="14.25">
      <c r="A298" s="69">
        <v>30145</v>
      </c>
      <c r="B298" s="69">
        <v>8005</v>
      </c>
      <c r="C298" s="69">
        <v>1</v>
      </c>
      <c r="D298" s="78" t="s">
        <v>1111</v>
      </c>
      <c r="E298" s="78" t="s">
        <v>1112</v>
      </c>
      <c r="F298" s="69" t="s">
        <v>1113</v>
      </c>
      <c r="G298" s="69">
        <v>1</v>
      </c>
      <c r="H298" s="69" t="s">
        <v>703</v>
      </c>
      <c r="I298" s="69">
        <v>500</v>
      </c>
      <c r="J298" s="69">
        <v>933</v>
      </c>
      <c r="K298" s="69">
        <v>2000</v>
      </c>
      <c r="M298" s="69">
        <v>266</v>
      </c>
      <c r="N298" s="69" t="s">
        <v>1114</v>
      </c>
      <c r="O298" s="69">
        <v>0</v>
      </c>
      <c r="P298" s="69">
        <v>2</v>
      </c>
      <c r="Q298" s="69">
        <v>0</v>
      </c>
      <c r="R298" s="69">
        <f t="shared" si="58"/>
        <v>1</v>
      </c>
      <c r="S298" s="69">
        <v>0</v>
      </c>
      <c r="T298" s="69">
        <v>0</v>
      </c>
      <c r="U298" s="69">
        <v>0</v>
      </c>
      <c r="V298" s="69">
        <v>0</v>
      </c>
      <c r="W298" s="69">
        <v>0</v>
      </c>
      <c r="X298" s="69">
        <v>0</v>
      </c>
      <c r="Y298" s="69">
        <v>0</v>
      </c>
      <c r="Z298" s="69">
        <v>4000</v>
      </c>
      <c r="AA298" s="69">
        <v>2</v>
      </c>
      <c r="AB298" s="69">
        <v>31</v>
      </c>
      <c r="AC298" s="69">
        <v>0</v>
      </c>
      <c r="AD298" s="69">
        <v>0</v>
      </c>
      <c r="AE298" s="69">
        <v>0</v>
      </c>
      <c r="AF298" s="69">
        <v>10</v>
      </c>
      <c r="AG298" s="69">
        <v>0</v>
      </c>
      <c r="AH298" s="69">
        <v>10.5</v>
      </c>
      <c r="AI298" s="69">
        <v>268</v>
      </c>
      <c r="AJ298" s="69">
        <v>0</v>
      </c>
      <c r="AK298" s="69">
        <v>0</v>
      </c>
      <c r="AL298" s="69">
        <v>0</v>
      </c>
      <c r="AM298" s="69">
        <v>1</v>
      </c>
      <c r="AN298" s="69">
        <v>1</v>
      </c>
      <c r="AO298" s="69">
        <v>1</v>
      </c>
      <c r="AP298" s="69">
        <v>0.5</v>
      </c>
      <c r="AQ298" s="84">
        <v>25</v>
      </c>
      <c r="AR298" s="69">
        <v>4</v>
      </c>
      <c r="AS298" s="69">
        <v>0</v>
      </c>
      <c r="AT298" s="69">
        <v>0</v>
      </c>
      <c r="AU298" s="69">
        <v>0</v>
      </c>
      <c r="AV298" s="69">
        <v>0</v>
      </c>
      <c r="AW298" s="69">
        <v>0</v>
      </c>
      <c r="AX298" s="69">
        <v>0</v>
      </c>
      <c r="AY298" s="69">
        <v>0</v>
      </c>
      <c r="AZ298" s="69">
        <v>0</v>
      </c>
      <c r="BA298" s="69">
        <v>0</v>
      </c>
      <c r="BB298" s="69">
        <v>0</v>
      </c>
      <c r="BC298" s="69">
        <v>0</v>
      </c>
      <c r="BD298" s="69">
        <v>0</v>
      </c>
      <c r="BE298" s="69">
        <v>0</v>
      </c>
      <c r="BF298" s="69">
        <v>0</v>
      </c>
      <c r="BG298" s="69">
        <v>0</v>
      </c>
      <c r="BH298" s="69">
        <v>0</v>
      </c>
      <c r="BI298" s="69" t="s">
        <v>1115</v>
      </c>
      <c r="BK298" s="69">
        <v>3</v>
      </c>
      <c r="BL298" s="69">
        <v>5</v>
      </c>
      <c r="BM298" s="69">
        <v>2</v>
      </c>
      <c r="BN298" s="69">
        <v>31</v>
      </c>
      <c r="BO298" s="89">
        <v>0</v>
      </c>
      <c r="BP298" s="69">
        <v>1</v>
      </c>
      <c r="BQ298" s="69">
        <v>1</v>
      </c>
      <c r="BR298" s="69">
        <v>204</v>
      </c>
      <c r="BS298" s="69">
        <v>1000</v>
      </c>
      <c r="BT298" s="69">
        <v>0</v>
      </c>
      <c r="BU298" s="69">
        <v>0</v>
      </c>
      <c r="BV298" s="69">
        <v>1000</v>
      </c>
      <c r="BW298" s="69">
        <v>269</v>
      </c>
      <c r="BX298" s="69" t="s">
        <v>1116</v>
      </c>
      <c r="BY298" s="69">
        <v>0</v>
      </c>
      <c r="BZ298" s="69">
        <v>0</v>
      </c>
      <c r="CA298" s="69">
        <v>31</v>
      </c>
      <c r="CB298" s="89">
        <v>0</v>
      </c>
      <c r="CC298" s="69">
        <v>0</v>
      </c>
      <c r="CD298" s="69">
        <v>0</v>
      </c>
      <c r="CE298" s="69">
        <v>0</v>
      </c>
      <c r="CF298" s="69">
        <v>0</v>
      </c>
      <c r="CG298" s="69">
        <v>0</v>
      </c>
      <c r="CH298" s="69">
        <v>0</v>
      </c>
      <c r="CI298" s="69">
        <v>0</v>
      </c>
      <c r="CJ298" s="69">
        <v>0</v>
      </c>
      <c r="CL298" s="69">
        <v>0</v>
      </c>
      <c r="CM298" s="69">
        <v>0</v>
      </c>
      <c r="CN298" s="69">
        <v>0</v>
      </c>
      <c r="CO298" s="89">
        <v>0</v>
      </c>
      <c r="CP298" s="69">
        <v>0</v>
      </c>
      <c r="CQ298" s="69">
        <v>0</v>
      </c>
      <c r="CR298" s="69">
        <v>0</v>
      </c>
      <c r="CS298" s="69">
        <v>0</v>
      </c>
      <c r="CT298" s="69">
        <v>0</v>
      </c>
      <c r="CU298" s="69">
        <v>0</v>
      </c>
      <c r="CV298" s="69">
        <v>0</v>
      </c>
      <c r="CW298" s="69">
        <v>0</v>
      </c>
      <c r="CZ298" s="69">
        <v>0</v>
      </c>
      <c r="DA298" s="69">
        <v>0</v>
      </c>
      <c r="DB298" s="69">
        <v>0</v>
      </c>
      <c r="DC298" s="69">
        <v>0</v>
      </c>
      <c r="DD298" s="69">
        <v>0</v>
      </c>
      <c r="DE298" s="69">
        <v>0</v>
      </c>
      <c r="DF298" s="69">
        <v>0</v>
      </c>
      <c r="DG298" s="69">
        <v>1</v>
      </c>
      <c r="DI298" s="69" t="e">
        <f>INDEX(Sheet3!$E$78:$E$1130,MATCH(A298,Sheet3!$D$78:$D$1130,0))</f>
        <v>#N/A</v>
      </c>
      <c r="DJ298" s="69" t="str">
        <f t="shared" si="56"/>
        <v>skill_icons.ps_electric_ball</v>
      </c>
      <c r="DK298" s="69" t="s">
        <v>1117</v>
      </c>
      <c r="DL298" s="93" t="str">
        <f>DM298&amp;DN298&amp;DQ298</f>
        <v>召唤充满雷电的5条雷劫。对碰到的敌人造成[ui.cs_blue:204*1]的雷系伤害。</v>
      </c>
      <c r="DM298" s="90" t="s">
        <v>1118</v>
      </c>
      <c r="DN298" s="69" t="str">
        <f>"造成["&amp;INDEX(Sheet5!$L$2:$L$11,MATCH(BL298,Sheet5!$J$2:$J$11,0))&amp;":"&amp;BR298&amp;"*"&amp;BS298/1000&amp;"]"&amp;INDEX(Sheet5!$I$2:$I$4,MATCH(BR298,Sheet5!$H$2:$H$4,0))&amp;"的"&amp;INDEX(Sheet5!$K$2:$K$11,MATCH(BL298,Sheet5!$J$2:$J$11,0))</f>
        <v>造成[ui.cs_blue:204*1]的雷系伤害。</v>
      </c>
      <c r="DO298" s="69" t="e">
        <f>"造成["&amp;INDEX(Sheet5!$L$2:$L$11,MATCH(BY298,Sheet5!$J$2:$J$11,0))&amp;":"&amp;CE298&amp;"*"&amp;CF298/1000&amp;"]"&amp;INDEX(Sheet5!$I$2:$I$4,MATCH(CE298,Sheet5!$H$2:$H$4,0))&amp;"的"&amp;INDEX(Sheet5!$K$2:$K$11,MATCH(BY298,Sheet5!$J$2:$J$11,0))</f>
        <v>#N/A</v>
      </c>
      <c r="DP298" s="69"/>
      <c r="DQ298" s="69"/>
      <c r="DR298" s="69" t="e">
        <f t="shared" si="53"/>
        <v>#N/A</v>
      </c>
      <c r="DS298" s="90">
        <f>MATCH(A298,Sheet5!D:D,0)</f>
        <v>239</v>
      </c>
      <c r="DT298" s="94" t="e">
        <f>MATCH(A298,Sheet5!F:F,0)</f>
        <v>#N/A</v>
      </c>
      <c r="DU298" s="69" t="e">
        <f>"["&amp;INDEX(Sheet5!$L$2:$L$11,MATCH(CD298,Sheet5!$J$2:$J$11,0))&amp;":"&amp;CJ298&amp;"*"&amp;CK298/1000&amp;"]"&amp;INDEX(Sheet5!$I$2:$I$4,MATCH(CJ298,Sheet5!$H$2:$H$4,0))</f>
        <v>#N/A</v>
      </c>
      <c r="DV298" s="69">
        <v>0</v>
      </c>
      <c r="DW298" s="69">
        <v>0</v>
      </c>
      <c r="DX298" s="69">
        <v>0</v>
      </c>
      <c r="DY298" s="69">
        <v>0</v>
      </c>
    </row>
    <row r="299" spans="1:129" ht="14.25">
      <c r="A299" s="69">
        <v>30146</v>
      </c>
      <c r="B299" s="69">
        <v>0</v>
      </c>
      <c r="C299" s="69">
        <v>1</v>
      </c>
      <c r="D299" s="78" t="s">
        <v>1111</v>
      </c>
      <c r="E299" s="78" t="s">
        <v>1112</v>
      </c>
      <c r="F299" s="69" t="s">
        <v>1113</v>
      </c>
      <c r="G299" s="69">
        <v>1</v>
      </c>
      <c r="H299" s="69" t="s">
        <v>875</v>
      </c>
      <c r="I299" s="69">
        <v>500</v>
      </c>
      <c r="J299" s="69">
        <v>700</v>
      </c>
      <c r="K299" s="69">
        <v>2000</v>
      </c>
      <c r="M299" s="69">
        <v>267</v>
      </c>
      <c r="N299" s="69" t="s">
        <v>1114</v>
      </c>
      <c r="O299" s="69">
        <v>0</v>
      </c>
      <c r="P299" s="69">
        <v>2</v>
      </c>
      <c r="Q299" s="69">
        <v>0</v>
      </c>
      <c r="R299" s="69">
        <f t="shared" si="58"/>
        <v>1</v>
      </c>
      <c r="S299" s="69">
        <v>0</v>
      </c>
      <c r="T299" s="69">
        <v>0</v>
      </c>
      <c r="U299" s="69">
        <v>0</v>
      </c>
      <c r="V299" s="69">
        <v>0</v>
      </c>
      <c r="W299" s="69">
        <v>0</v>
      </c>
      <c r="X299" s="69">
        <v>0</v>
      </c>
      <c r="Y299" s="69">
        <v>0</v>
      </c>
      <c r="Z299" s="69">
        <v>4000</v>
      </c>
      <c r="AA299" s="69">
        <v>2</v>
      </c>
      <c r="AB299" s="69">
        <v>31</v>
      </c>
      <c r="AC299" s="69">
        <v>0</v>
      </c>
      <c r="AD299" s="69">
        <v>0</v>
      </c>
      <c r="AE299" s="69">
        <v>0</v>
      </c>
      <c r="AF299" s="69">
        <v>10</v>
      </c>
      <c r="AG299" s="69">
        <v>0</v>
      </c>
      <c r="AH299" s="69">
        <v>10.5</v>
      </c>
      <c r="AI299" s="69">
        <v>268</v>
      </c>
      <c r="AJ299" s="69">
        <v>0</v>
      </c>
      <c r="AK299" s="69">
        <v>0</v>
      </c>
      <c r="AL299" s="69">
        <v>0</v>
      </c>
      <c r="AM299" s="69">
        <v>1</v>
      </c>
      <c r="AN299" s="69">
        <v>1</v>
      </c>
      <c r="AO299" s="69">
        <v>1</v>
      </c>
      <c r="AP299" s="69">
        <v>0.5</v>
      </c>
      <c r="AQ299" s="84">
        <v>25</v>
      </c>
      <c r="AR299" s="69">
        <v>4</v>
      </c>
      <c r="AS299" s="69">
        <v>0</v>
      </c>
      <c r="AT299" s="69">
        <v>0</v>
      </c>
      <c r="AU299" s="69">
        <v>0</v>
      </c>
      <c r="AV299" s="69">
        <v>0</v>
      </c>
      <c r="AW299" s="69">
        <v>0</v>
      </c>
      <c r="AX299" s="69">
        <v>0</v>
      </c>
      <c r="AY299" s="69">
        <v>0</v>
      </c>
      <c r="AZ299" s="69">
        <v>0</v>
      </c>
      <c r="BA299" s="69">
        <v>0</v>
      </c>
      <c r="BB299" s="69">
        <v>0</v>
      </c>
      <c r="BC299" s="69">
        <v>0</v>
      </c>
      <c r="BD299" s="69">
        <v>0</v>
      </c>
      <c r="BE299" s="69">
        <v>0</v>
      </c>
      <c r="BF299" s="69">
        <v>0</v>
      </c>
      <c r="BG299" s="69">
        <v>0</v>
      </c>
      <c r="BH299" s="69">
        <v>0</v>
      </c>
      <c r="BI299" s="69" t="s">
        <v>1119</v>
      </c>
      <c r="BK299" s="69">
        <v>3</v>
      </c>
      <c r="BL299" s="69">
        <v>5</v>
      </c>
      <c r="BM299" s="69">
        <v>2</v>
      </c>
      <c r="BN299" s="69">
        <v>31</v>
      </c>
      <c r="BO299" s="89">
        <v>0</v>
      </c>
      <c r="BP299" s="69">
        <v>1</v>
      </c>
      <c r="BQ299" s="69">
        <v>1</v>
      </c>
      <c r="BR299" s="69">
        <v>204</v>
      </c>
      <c r="BS299" s="69">
        <v>1000</v>
      </c>
      <c r="BT299" s="69">
        <v>0</v>
      </c>
      <c r="BU299" s="69">
        <v>0</v>
      </c>
      <c r="BV299" s="69">
        <v>1000</v>
      </c>
      <c r="BW299" s="69">
        <v>269</v>
      </c>
      <c r="BX299" s="69" t="s">
        <v>1116</v>
      </c>
      <c r="BY299" s="69">
        <v>0</v>
      </c>
      <c r="BZ299" s="69">
        <v>0</v>
      </c>
      <c r="CA299" s="69">
        <v>31</v>
      </c>
      <c r="CB299" s="89">
        <v>0</v>
      </c>
      <c r="CC299" s="69">
        <v>0</v>
      </c>
      <c r="CD299" s="69">
        <v>0</v>
      </c>
      <c r="CE299" s="69">
        <v>0</v>
      </c>
      <c r="CF299" s="69">
        <v>0</v>
      </c>
      <c r="CG299" s="69">
        <v>0</v>
      </c>
      <c r="CH299" s="69">
        <v>0</v>
      </c>
      <c r="CI299" s="69">
        <v>0</v>
      </c>
      <c r="CJ299" s="69">
        <v>0</v>
      </c>
      <c r="CL299" s="69">
        <v>0</v>
      </c>
      <c r="CM299" s="69">
        <v>0</v>
      </c>
      <c r="CN299" s="69">
        <v>0</v>
      </c>
      <c r="CO299" s="89">
        <v>0</v>
      </c>
      <c r="CP299" s="69">
        <v>0</v>
      </c>
      <c r="CQ299" s="69">
        <v>0</v>
      </c>
      <c r="CR299" s="69">
        <v>0</v>
      </c>
      <c r="CS299" s="69">
        <v>0</v>
      </c>
      <c r="CT299" s="69">
        <v>0</v>
      </c>
      <c r="CU299" s="69">
        <v>0</v>
      </c>
      <c r="CV299" s="69">
        <v>0</v>
      </c>
      <c r="CW299" s="69">
        <v>0</v>
      </c>
      <c r="CZ299" s="69">
        <v>0</v>
      </c>
      <c r="DA299" s="69">
        <v>0</v>
      </c>
      <c r="DB299" s="69">
        <v>0</v>
      </c>
      <c r="DC299" s="69">
        <v>0</v>
      </c>
      <c r="DD299" s="69">
        <v>0</v>
      </c>
      <c r="DE299" s="69">
        <v>0</v>
      </c>
      <c r="DF299" s="69">
        <v>0</v>
      </c>
      <c r="DG299" s="69">
        <v>1</v>
      </c>
      <c r="DI299" s="69" t="str">
        <f>INDEX(Sheet3!$E$78:$E$1130,MATCH(A299,Sheet3!$D$78:$D$1130,0))</f>
        <v>skill_icons.ps_electric_ball</v>
      </c>
      <c r="DJ299" s="69" t="str">
        <f t="shared" si="56"/>
        <v>skill_icons.ps_electric_ball</v>
      </c>
      <c r="DK299" s="69" t="s">
        <v>1117</v>
      </c>
      <c r="DL299" s="69"/>
      <c r="DM299" s="69" t="s">
        <v>1120</v>
      </c>
      <c r="DN299" s="69" t="str">
        <f>"造成["&amp;INDEX(Sheet5!$L$2:$L$11,MATCH(BL299,Sheet5!$J$2:$J$11,0))&amp;":"&amp;BR299&amp;"*"&amp;BS299/1000&amp;"]"&amp;INDEX(Sheet5!$I$2:$I$4,MATCH(BR299,Sheet5!$H$2:$H$4,0))&amp;"的"&amp;INDEX(Sheet5!$K$2:$K$11,MATCH(BL299,Sheet5!$J$2:$J$11,0))</f>
        <v>造成[ui.cs_blue:204*1]的雷系伤害。</v>
      </c>
      <c r="DO299" s="69"/>
      <c r="DP299" s="69"/>
      <c r="DQ299" s="69"/>
      <c r="DR299" s="69" t="e">
        <f t="shared" si="53"/>
        <v>#N/A</v>
      </c>
      <c r="DS299" s="90" t="e">
        <f>MATCH(A299,Sheet5!D:D,0)</f>
        <v>#N/A</v>
      </c>
      <c r="DT299" s="94" t="e">
        <f>MATCH(A299,Sheet5!F:F,0)</f>
        <v>#N/A</v>
      </c>
      <c r="DU299" s="69">
        <v>0</v>
      </c>
      <c r="DV299" s="69">
        <v>0</v>
      </c>
      <c r="DW299" s="69">
        <v>0</v>
      </c>
      <c r="DX299" s="69">
        <v>0</v>
      </c>
      <c r="DY299" s="69">
        <v>0</v>
      </c>
    </row>
    <row r="300" spans="1:129" ht="28.5">
      <c r="A300" s="69">
        <v>30147</v>
      </c>
      <c r="B300" s="105">
        <v>10004</v>
      </c>
      <c r="C300" s="69">
        <v>1</v>
      </c>
      <c r="D300" s="78" t="s">
        <v>1121</v>
      </c>
      <c r="E300" s="78" t="s">
        <v>1122</v>
      </c>
      <c r="F300" s="69" t="s">
        <v>1123</v>
      </c>
      <c r="G300" s="69">
        <v>1</v>
      </c>
      <c r="H300" s="69" t="s">
        <v>507</v>
      </c>
      <c r="I300" s="69">
        <v>500</v>
      </c>
      <c r="J300" s="69">
        <v>666</v>
      </c>
      <c r="K300" s="69">
        <v>2000</v>
      </c>
      <c r="M300" s="69">
        <v>270</v>
      </c>
      <c r="N300" s="69" t="s">
        <v>1124</v>
      </c>
      <c r="O300" s="69">
        <v>0</v>
      </c>
      <c r="P300" s="69">
        <v>1</v>
      </c>
      <c r="Q300" s="69">
        <v>0</v>
      </c>
      <c r="R300" s="69">
        <f t="shared" si="58"/>
        <v>1</v>
      </c>
      <c r="S300" s="69">
        <v>0</v>
      </c>
      <c r="T300" s="69">
        <v>0</v>
      </c>
      <c r="U300" s="69">
        <v>0</v>
      </c>
      <c r="V300" s="69">
        <v>0</v>
      </c>
      <c r="W300" s="69">
        <v>0</v>
      </c>
      <c r="X300" s="69">
        <v>0</v>
      </c>
      <c r="Y300" s="69">
        <v>0</v>
      </c>
      <c r="Z300" s="69">
        <v>13000</v>
      </c>
      <c r="AA300" s="69">
        <v>2</v>
      </c>
      <c r="AB300" s="69">
        <v>31</v>
      </c>
      <c r="AC300" s="69">
        <v>0</v>
      </c>
      <c r="AD300" s="69">
        <v>0</v>
      </c>
      <c r="AE300" s="69">
        <v>0</v>
      </c>
      <c r="AF300" s="69">
        <v>1</v>
      </c>
      <c r="AG300" s="69">
        <v>0</v>
      </c>
      <c r="AH300" s="69">
        <v>8</v>
      </c>
      <c r="AI300" s="69">
        <v>0</v>
      </c>
      <c r="AJ300" s="69">
        <v>0</v>
      </c>
      <c r="AK300" s="69">
        <v>0</v>
      </c>
      <c r="AL300" s="69">
        <v>0</v>
      </c>
      <c r="AM300" s="69">
        <v>1</v>
      </c>
      <c r="AN300" s="69">
        <v>1</v>
      </c>
      <c r="AO300" s="69">
        <v>0</v>
      </c>
      <c r="AP300" s="69">
        <v>0.5</v>
      </c>
      <c r="AQ300" s="84">
        <v>0</v>
      </c>
      <c r="AR300" s="69">
        <v>0</v>
      </c>
      <c r="AS300" s="69">
        <v>0</v>
      </c>
      <c r="AT300" s="69">
        <v>0</v>
      </c>
      <c r="AU300" s="69">
        <v>0</v>
      </c>
      <c r="AV300" s="69">
        <v>0</v>
      </c>
      <c r="AW300" s="69">
        <v>0</v>
      </c>
      <c r="AX300" s="69">
        <v>0</v>
      </c>
      <c r="AY300" s="69">
        <v>0</v>
      </c>
      <c r="AZ300" s="69">
        <v>0</v>
      </c>
      <c r="BA300" s="69">
        <v>0</v>
      </c>
      <c r="BB300" s="69">
        <v>0</v>
      </c>
      <c r="BC300" s="69">
        <v>0</v>
      </c>
      <c r="BD300" s="69">
        <v>0</v>
      </c>
      <c r="BE300" s="69">
        <v>0</v>
      </c>
      <c r="BF300" s="69">
        <v>0</v>
      </c>
      <c r="BG300" s="69">
        <v>0</v>
      </c>
      <c r="BH300" s="69">
        <v>0</v>
      </c>
      <c r="BI300" s="69" t="s">
        <v>1125</v>
      </c>
      <c r="BK300" s="69">
        <v>3</v>
      </c>
      <c r="BL300" s="69">
        <v>5</v>
      </c>
      <c r="BM300" s="69">
        <v>2</v>
      </c>
      <c r="BN300" s="69">
        <v>31</v>
      </c>
      <c r="BO300" s="89">
        <v>0</v>
      </c>
      <c r="BP300" s="69">
        <v>1</v>
      </c>
      <c r="BQ300" s="69">
        <v>1</v>
      </c>
      <c r="BR300" s="69">
        <v>204</v>
      </c>
      <c r="BS300" s="69">
        <v>1000</v>
      </c>
      <c r="BT300" s="69">
        <v>0</v>
      </c>
      <c r="BU300" s="69">
        <v>0</v>
      </c>
      <c r="BV300" s="69">
        <v>1000</v>
      </c>
      <c r="BW300" s="69">
        <v>271</v>
      </c>
      <c r="BY300" s="69">
        <v>0</v>
      </c>
      <c r="BZ300" s="69">
        <v>0</v>
      </c>
      <c r="CA300" s="69">
        <v>31</v>
      </c>
      <c r="CB300" s="89">
        <v>0</v>
      </c>
      <c r="CC300" s="69">
        <v>0</v>
      </c>
      <c r="CD300" s="69">
        <v>0</v>
      </c>
      <c r="CE300" s="69">
        <v>0</v>
      </c>
      <c r="CF300" s="69">
        <v>0</v>
      </c>
      <c r="CG300" s="69">
        <v>0</v>
      </c>
      <c r="CH300" s="69">
        <v>0</v>
      </c>
      <c r="CI300" s="69">
        <v>0</v>
      </c>
      <c r="CJ300" s="69">
        <v>0</v>
      </c>
      <c r="CL300" s="69">
        <v>0</v>
      </c>
      <c r="CM300" s="69">
        <v>0</v>
      </c>
      <c r="CN300" s="69">
        <v>0</v>
      </c>
      <c r="CO300" s="89">
        <v>0</v>
      </c>
      <c r="CP300" s="69">
        <v>0</v>
      </c>
      <c r="CQ300" s="69">
        <v>0</v>
      </c>
      <c r="CR300" s="69">
        <v>0</v>
      </c>
      <c r="CS300" s="69">
        <v>0</v>
      </c>
      <c r="CT300" s="69">
        <v>0</v>
      </c>
      <c r="CU300" s="69">
        <v>0</v>
      </c>
      <c r="CV300" s="69">
        <v>0</v>
      </c>
      <c r="CW300" s="69">
        <v>0</v>
      </c>
      <c r="CZ300" s="69">
        <v>0</v>
      </c>
      <c r="DA300" s="69">
        <v>0</v>
      </c>
      <c r="DB300" s="69">
        <v>0</v>
      </c>
      <c r="DC300" s="69">
        <v>0</v>
      </c>
      <c r="DD300" s="69">
        <v>0</v>
      </c>
      <c r="DE300" s="69">
        <v>0</v>
      </c>
      <c r="DF300" s="69">
        <v>0</v>
      </c>
      <c r="DG300" s="69">
        <v>1</v>
      </c>
      <c r="DI300" s="69" t="str">
        <f>INDEX(Sheet3!$E$78:$E$1130,MATCH(A300,Sheet3!$D$78:$D$1130,0))</f>
        <v>skill_icons.ps_thunder_summon</v>
      </c>
      <c r="DJ300" s="69" t="str">
        <f t="shared" si="56"/>
        <v>skill_icons.ps_thunder_summon</v>
      </c>
      <c r="DK300" s="69" t="s">
        <v>1126</v>
      </c>
      <c r="DL300" s="93" t="str">
        <f>DM300&amp;DN300&amp;DQ300</f>
        <v>召唤雷暴攻击前方的敌人，并对前方的目标。造成[ui.cs_blue:204*1]的雷系伤害。</v>
      </c>
      <c r="DM300" s="90" t="s">
        <v>1127</v>
      </c>
      <c r="DN300" s="69" t="str">
        <f>"造成["&amp;INDEX(Sheet5!$L$2:$L$11,MATCH(BL300,Sheet5!$J$2:$J$11,0))&amp;":"&amp;BR300&amp;"*"&amp;BS300/1000&amp;"]"&amp;INDEX(Sheet5!$I$2:$I$4,MATCH(BR300,Sheet5!$H$2:$H$4,0))&amp;"的"&amp;INDEX(Sheet5!$K$2:$K$11,MATCH(BL300,Sheet5!$J$2:$J$11,0))</f>
        <v>造成[ui.cs_blue:204*1]的雷系伤害。</v>
      </c>
      <c r="DO300" s="69"/>
      <c r="DP300" s="69"/>
      <c r="DQ300" s="69"/>
      <c r="DR300" s="69" t="e">
        <f t="shared" si="53"/>
        <v>#N/A</v>
      </c>
      <c r="DS300" s="90" t="e">
        <f>MATCH(A300,Sheet5!D:D,0)</f>
        <v>#N/A</v>
      </c>
      <c r="DT300" s="94" t="e">
        <f>MATCH(A300,Sheet5!F:F,0)</f>
        <v>#N/A</v>
      </c>
      <c r="DU300" s="69">
        <v>0</v>
      </c>
      <c r="DV300" s="69">
        <v>0</v>
      </c>
      <c r="DW300" s="69">
        <v>0</v>
      </c>
      <c r="DX300" s="69">
        <v>0</v>
      </c>
      <c r="DY300" s="69">
        <v>0</v>
      </c>
    </row>
    <row r="301" spans="1:129" ht="28.5">
      <c r="A301" s="69">
        <v>30148</v>
      </c>
      <c r="B301" s="69">
        <v>0</v>
      </c>
      <c r="C301" s="69">
        <v>1</v>
      </c>
      <c r="D301" s="78" t="s">
        <v>1128</v>
      </c>
      <c r="E301" s="78" t="s">
        <v>1129</v>
      </c>
      <c r="F301" s="69" t="s">
        <v>928</v>
      </c>
      <c r="G301" s="69">
        <v>1</v>
      </c>
      <c r="H301" s="69" t="s">
        <v>321</v>
      </c>
      <c r="I301" s="69">
        <v>500</v>
      </c>
      <c r="J301" s="69">
        <v>700</v>
      </c>
      <c r="K301" s="69">
        <v>1500</v>
      </c>
      <c r="M301" s="69">
        <v>272</v>
      </c>
      <c r="N301" s="69" t="s">
        <v>1130</v>
      </c>
      <c r="O301" s="69">
        <v>0</v>
      </c>
      <c r="P301" s="69">
        <v>1</v>
      </c>
      <c r="Q301" s="69">
        <v>0</v>
      </c>
      <c r="R301" s="69">
        <f t="shared" si="58"/>
        <v>1</v>
      </c>
      <c r="S301" s="69">
        <v>0</v>
      </c>
      <c r="T301" s="69">
        <v>0</v>
      </c>
      <c r="U301" s="69">
        <v>0</v>
      </c>
      <c r="V301" s="69">
        <v>0</v>
      </c>
      <c r="W301" s="69">
        <v>0</v>
      </c>
      <c r="X301" s="69">
        <v>0</v>
      </c>
      <c r="Y301" s="69">
        <v>0</v>
      </c>
      <c r="Z301" s="69">
        <v>23000</v>
      </c>
      <c r="AA301" s="69">
        <v>1</v>
      </c>
      <c r="AB301" s="69">
        <v>31</v>
      </c>
      <c r="AC301" s="69">
        <v>0</v>
      </c>
      <c r="AD301" s="69">
        <v>0</v>
      </c>
      <c r="AE301" s="69">
        <v>0</v>
      </c>
      <c r="AF301" s="69">
        <v>1</v>
      </c>
      <c r="AG301" s="69">
        <v>0</v>
      </c>
      <c r="AH301" s="69">
        <v>2</v>
      </c>
      <c r="AI301" s="69">
        <v>0</v>
      </c>
      <c r="AJ301" s="69">
        <v>0</v>
      </c>
      <c r="AK301" s="69">
        <v>0</v>
      </c>
      <c r="AL301" s="69">
        <v>0</v>
      </c>
      <c r="AM301" s="69">
        <v>1</v>
      </c>
      <c r="AN301" s="69">
        <v>1</v>
      </c>
      <c r="AO301" s="69">
        <v>0</v>
      </c>
      <c r="AP301" s="69">
        <v>0</v>
      </c>
      <c r="AQ301" s="84">
        <v>0</v>
      </c>
      <c r="AR301" s="69">
        <v>0</v>
      </c>
      <c r="AS301" s="69">
        <v>0</v>
      </c>
      <c r="AT301" s="69">
        <v>0</v>
      </c>
      <c r="AU301" s="69">
        <v>0</v>
      </c>
      <c r="AV301" s="69">
        <v>0</v>
      </c>
      <c r="AW301" s="69">
        <v>0</v>
      </c>
      <c r="AX301" s="69">
        <v>0</v>
      </c>
      <c r="AY301" s="69">
        <v>0</v>
      </c>
      <c r="AZ301" s="69">
        <v>0</v>
      </c>
      <c r="BA301" s="69">
        <v>0</v>
      </c>
      <c r="BB301" s="69">
        <v>0</v>
      </c>
      <c r="BC301" s="69">
        <v>0</v>
      </c>
      <c r="BD301" s="69">
        <v>0</v>
      </c>
      <c r="BE301" s="69">
        <v>0</v>
      </c>
      <c r="BF301" s="69">
        <v>0</v>
      </c>
      <c r="BG301" s="69">
        <v>0</v>
      </c>
      <c r="BH301" s="69">
        <v>0</v>
      </c>
      <c r="BK301" s="69">
        <v>3</v>
      </c>
      <c r="BL301" s="69">
        <v>10</v>
      </c>
      <c r="BM301" s="69">
        <v>4</v>
      </c>
      <c r="BN301" s="69">
        <v>31</v>
      </c>
      <c r="BO301" s="89" t="s">
        <v>1131</v>
      </c>
      <c r="BP301" s="69">
        <v>4</v>
      </c>
      <c r="BQ301" s="69">
        <v>1</v>
      </c>
      <c r="BR301" s="69">
        <v>1</v>
      </c>
      <c r="BS301" s="69">
        <v>11036</v>
      </c>
      <c r="BT301" s="69">
        <v>0</v>
      </c>
      <c r="BU301" s="69">
        <v>0</v>
      </c>
      <c r="BV301" s="69">
        <v>1000</v>
      </c>
      <c r="BW301" s="69">
        <v>273</v>
      </c>
      <c r="BY301" s="69">
        <v>0</v>
      </c>
      <c r="BZ301" s="69">
        <v>0</v>
      </c>
      <c r="CA301" s="69">
        <v>31</v>
      </c>
      <c r="CB301" s="89">
        <v>0</v>
      </c>
      <c r="CC301" s="69">
        <v>0</v>
      </c>
      <c r="CD301" s="69">
        <v>0</v>
      </c>
      <c r="CE301" s="69">
        <v>0</v>
      </c>
      <c r="CF301" s="69">
        <v>0</v>
      </c>
      <c r="CG301" s="69">
        <v>0</v>
      </c>
      <c r="CH301" s="69">
        <v>0</v>
      </c>
      <c r="CI301" s="69">
        <v>0</v>
      </c>
      <c r="CJ301" s="69">
        <v>0</v>
      </c>
      <c r="CL301" s="69">
        <v>0</v>
      </c>
      <c r="CM301" s="69">
        <v>0</v>
      </c>
      <c r="CN301" s="69">
        <v>0</v>
      </c>
      <c r="CO301" s="89">
        <v>0</v>
      </c>
      <c r="CP301" s="69">
        <v>0</v>
      </c>
      <c r="CQ301" s="69">
        <v>0</v>
      </c>
      <c r="CR301" s="69">
        <v>0</v>
      </c>
      <c r="CS301" s="69">
        <v>0</v>
      </c>
      <c r="CT301" s="69">
        <v>0</v>
      </c>
      <c r="CU301" s="69">
        <v>0</v>
      </c>
      <c r="CV301" s="69">
        <v>0</v>
      </c>
      <c r="CW301" s="69">
        <v>0</v>
      </c>
      <c r="CZ301" s="69">
        <v>0</v>
      </c>
      <c r="DA301" s="69">
        <v>0</v>
      </c>
      <c r="DB301" s="69">
        <v>0</v>
      </c>
      <c r="DC301" s="69">
        <v>0</v>
      </c>
      <c r="DD301" s="69">
        <v>0</v>
      </c>
      <c r="DE301" s="69">
        <v>0</v>
      </c>
      <c r="DF301" s="69">
        <v>0</v>
      </c>
      <c r="DG301" s="69">
        <v>1</v>
      </c>
      <c r="DI301" s="69" t="str">
        <f>INDEX(Sheet3!$E$78:$E$1130,MATCH(A301,Sheet3!$D$78:$D$1130,0))</f>
        <v>skill_icons.ps_native_warrior_skill_01</v>
      </c>
      <c r="DJ301" s="69" t="str">
        <f t="shared" si="56"/>
        <v>skill_icons.ps_native_warrior_skill_01</v>
      </c>
      <c r="DK301" s="69" t="s">
        <v>1132</v>
      </c>
      <c r="DL301" s="93"/>
      <c r="DM301" s="69" t="s">
        <v>1133</v>
      </c>
      <c r="DN301" s="69" t="e">
        <f>"造成["&amp;INDEX(Sheet5!$L$2:$L$11,MATCH(BL301,Sheet5!$J$2:$J$11,0))&amp;":"&amp;BR301&amp;"*"&amp;BS301/1000&amp;"]"&amp;INDEX(Sheet5!$I$2:$I$4,MATCH(BR301,Sheet5!$H$2:$H$4,0))&amp;"的"&amp;INDEX(Sheet5!$K$2:$K$11,MATCH(BL301,Sheet5!$J$2:$J$11,0))</f>
        <v>#N/A</v>
      </c>
      <c r="DO301" s="69" t="e">
        <f>"造成["&amp;INDEX(Sheet5!$L$2:$L$11,MATCH(BY301,Sheet5!$J$2:$J$11,0))&amp;":"&amp;CE301&amp;"*"&amp;CF301/1000&amp;"]"&amp;INDEX(Sheet5!$I$2:$I$4,MATCH(CE301,Sheet5!$H$2:$H$4,0))&amp;"的"&amp;INDEX(Sheet5!$K$2:$K$11,MATCH(BY301,Sheet5!$J$2:$J$11,0))</f>
        <v>#N/A</v>
      </c>
      <c r="DP301" s="69"/>
      <c r="DQ301" s="69"/>
      <c r="DR301" s="69" t="e">
        <f t="shared" si="53"/>
        <v>#N/A</v>
      </c>
      <c r="DS301" s="90">
        <f>MATCH(A301,Sheet5!D:D,0)</f>
        <v>219</v>
      </c>
      <c r="DT301" s="94" t="e">
        <f>MATCH(A301,Sheet5!F:F,0)</f>
        <v>#N/A</v>
      </c>
      <c r="DU301" s="69">
        <v>0</v>
      </c>
      <c r="DV301" s="69">
        <v>0</v>
      </c>
      <c r="DW301" s="69">
        <v>0</v>
      </c>
      <c r="DX301" s="69">
        <v>0</v>
      </c>
      <c r="DY301" s="69">
        <v>0</v>
      </c>
    </row>
    <row r="302" spans="1:129" ht="14.25">
      <c r="A302" s="69">
        <v>30149</v>
      </c>
      <c r="B302" s="69">
        <v>0</v>
      </c>
      <c r="C302" s="69">
        <v>1</v>
      </c>
      <c r="D302" s="78" t="s">
        <v>1134</v>
      </c>
      <c r="E302" s="78"/>
      <c r="F302" s="69">
        <v>0</v>
      </c>
      <c r="G302" s="69">
        <v>1</v>
      </c>
      <c r="H302" s="69" t="s">
        <v>852</v>
      </c>
      <c r="I302" s="69">
        <v>600</v>
      </c>
      <c r="J302" s="69" t="s">
        <v>937</v>
      </c>
      <c r="K302" s="69">
        <v>4000</v>
      </c>
      <c r="M302" s="69">
        <v>0</v>
      </c>
      <c r="N302" s="69" t="s">
        <v>1135</v>
      </c>
      <c r="O302" s="69">
        <v>0</v>
      </c>
      <c r="P302" s="69">
        <v>22</v>
      </c>
      <c r="Q302" s="69">
        <v>0</v>
      </c>
      <c r="R302" s="69">
        <f t="shared" si="58"/>
        <v>1</v>
      </c>
      <c r="S302" s="69">
        <v>0</v>
      </c>
      <c r="T302" s="69">
        <v>0</v>
      </c>
      <c r="U302" s="69">
        <v>0</v>
      </c>
      <c r="V302" s="69">
        <v>0</v>
      </c>
      <c r="W302" s="69">
        <v>0</v>
      </c>
      <c r="X302" s="69">
        <v>20</v>
      </c>
      <c r="Y302" s="69">
        <v>20</v>
      </c>
      <c r="Z302" s="69">
        <v>15000</v>
      </c>
      <c r="AA302" s="69">
        <v>2</v>
      </c>
      <c r="AB302" s="69">
        <v>31</v>
      </c>
      <c r="AC302" s="69">
        <v>0</v>
      </c>
      <c r="AD302" s="69">
        <v>0</v>
      </c>
      <c r="AE302" s="69">
        <v>0</v>
      </c>
      <c r="AF302" s="69">
        <v>10</v>
      </c>
      <c r="AG302" s="69">
        <v>0</v>
      </c>
      <c r="AH302" s="69">
        <v>6</v>
      </c>
      <c r="AI302" s="69">
        <v>0</v>
      </c>
      <c r="AJ302" s="69">
        <v>3</v>
      </c>
      <c r="AK302" s="69">
        <v>0</v>
      </c>
      <c r="AL302" s="69">
        <v>5</v>
      </c>
      <c r="AM302" s="69">
        <v>1</v>
      </c>
      <c r="AN302" s="69">
        <v>1</v>
      </c>
      <c r="AO302" s="69">
        <v>1</v>
      </c>
      <c r="AP302" s="69">
        <v>2</v>
      </c>
      <c r="AQ302" s="84">
        <v>20</v>
      </c>
      <c r="AR302" s="69">
        <v>1.5</v>
      </c>
      <c r="AS302" s="69">
        <v>0</v>
      </c>
      <c r="AT302" s="69">
        <v>0</v>
      </c>
      <c r="AU302" s="69">
        <v>0</v>
      </c>
      <c r="AV302" s="69">
        <v>0</v>
      </c>
      <c r="AW302" s="69">
        <v>0</v>
      </c>
      <c r="AX302" s="69">
        <v>0</v>
      </c>
      <c r="AY302" s="69">
        <v>0</v>
      </c>
      <c r="AZ302" s="69">
        <v>0</v>
      </c>
      <c r="BA302" s="69">
        <v>0</v>
      </c>
      <c r="BB302" s="69">
        <v>0</v>
      </c>
      <c r="BC302" s="69">
        <v>0</v>
      </c>
      <c r="BD302" s="69">
        <v>0</v>
      </c>
      <c r="BE302" s="69">
        <v>0</v>
      </c>
      <c r="BF302" s="69">
        <v>0</v>
      </c>
      <c r="BG302" s="69">
        <v>0</v>
      </c>
      <c r="BH302" s="69">
        <v>0</v>
      </c>
      <c r="BI302" s="69" t="s">
        <v>1136</v>
      </c>
      <c r="BK302" s="69">
        <v>3</v>
      </c>
      <c r="BL302" s="69">
        <v>16</v>
      </c>
      <c r="BM302" s="69">
        <v>2</v>
      </c>
      <c r="BN302" s="69">
        <v>31</v>
      </c>
      <c r="BO302" s="89">
        <v>0</v>
      </c>
      <c r="BP302" s="69">
        <v>1</v>
      </c>
      <c r="BQ302" s="69">
        <v>1</v>
      </c>
      <c r="BR302" s="69">
        <v>1</v>
      </c>
      <c r="BS302" s="69">
        <v>30273</v>
      </c>
      <c r="BT302" s="69">
        <v>0</v>
      </c>
      <c r="BU302" s="69">
        <v>0</v>
      </c>
      <c r="BV302" s="69">
        <v>1000</v>
      </c>
      <c r="BW302" s="69">
        <v>0</v>
      </c>
      <c r="BX302" s="69" t="s">
        <v>1137</v>
      </c>
      <c r="BY302" s="69">
        <v>16</v>
      </c>
      <c r="BZ302" s="69">
        <v>2</v>
      </c>
      <c r="CA302" s="69">
        <v>31</v>
      </c>
      <c r="CB302" s="89">
        <v>0</v>
      </c>
      <c r="CC302" s="69">
        <v>1</v>
      </c>
      <c r="CD302" s="69">
        <v>1</v>
      </c>
      <c r="CE302" s="69">
        <v>1</v>
      </c>
      <c r="CF302" s="69">
        <v>30274</v>
      </c>
      <c r="CG302" s="69">
        <v>0</v>
      </c>
      <c r="CH302" s="69">
        <v>0</v>
      </c>
      <c r="CI302" s="69">
        <v>1000</v>
      </c>
      <c r="CJ302" s="69">
        <v>0</v>
      </c>
      <c r="CL302" s="89">
        <v>0</v>
      </c>
      <c r="CM302" s="89">
        <v>0</v>
      </c>
      <c r="CN302" s="69">
        <v>0</v>
      </c>
      <c r="CO302" s="89">
        <v>0</v>
      </c>
      <c r="CP302" s="89">
        <v>0</v>
      </c>
      <c r="CQ302" s="89">
        <v>0</v>
      </c>
      <c r="CR302" s="89">
        <v>0</v>
      </c>
      <c r="CS302" s="89">
        <v>0</v>
      </c>
      <c r="CT302" s="89">
        <v>0</v>
      </c>
      <c r="CU302" s="89">
        <v>0</v>
      </c>
      <c r="CV302" s="89">
        <v>0</v>
      </c>
      <c r="CW302" s="69">
        <v>0</v>
      </c>
      <c r="CZ302" s="69">
        <v>0</v>
      </c>
      <c r="DA302" s="69">
        <v>0</v>
      </c>
      <c r="DB302" s="69">
        <v>0</v>
      </c>
      <c r="DC302" s="69">
        <v>0</v>
      </c>
      <c r="DD302" s="69">
        <v>0</v>
      </c>
      <c r="DE302" s="69">
        <v>0</v>
      </c>
      <c r="DF302" s="69">
        <v>0</v>
      </c>
      <c r="DG302" s="69">
        <v>1</v>
      </c>
      <c r="DI302" s="69" t="e">
        <f>INDEX(Sheet3!$E$78:$E$1130,MATCH(A302,Sheet3!$D$78:$D$1130,0))</f>
        <v>#N/A</v>
      </c>
      <c r="DJ302" s="69">
        <f t="shared" si="56"/>
        <v>0</v>
      </c>
      <c r="DK302" s="69" t="s">
        <v>1138</v>
      </c>
      <c r="DL302" s="69"/>
      <c r="DM302" s="69" t="s">
        <v>239</v>
      </c>
      <c r="DN302" s="69" t="e">
        <f>"造成["&amp;INDEX(Sheet5!$L$2:$L$11,MATCH(BL302,Sheet5!$J$2:$J$11,0))&amp;":"&amp;BR302&amp;"*"&amp;BS302/1000&amp;"]"&amp;INDEX(Sheet5!$I$2:$I$4,MATCH(BR302,Sheet5!$H$2:$H$4,0))&amp;"的"&amp;INDEX(Sheet5!$K$2:$K$11,MATCH(BL302,Sheet5!$J$2:$J$11,0))</f>
        <v>#N/A</v>
      </c>
      <c r="DO302" s="69"/>
      <c r="DP302" s="69"/>
      <c r="DQ302" s="69"/>
      <c r="DR302" s="69" t="e">
        <f t="shared" si="53"/>
        <v>#N/A</v>
      </c>
      <c r="DS302" s="90" t="e">
        <f>MATCH(A302,Sheet5!D:D,0)</f>
        <v>#N/A</v>
      </c>
      <c r="DT302" s="94" t="e">
        <f>MATCH(A302,Sheet5!F:F,0)</f>
        <v>#N/A</v>
      </c>
      <c r="DU302" s="69">
        <v>0</v>
      </c>
      <c r="DV302" s="69">
        <v>0</v>
      </c>
      <c r="DW302" s="69">
        <v>0</v>
      </c>
      <c r="DX302" s="69">
        <v>0</v>
      </c>
      <c r="DY302" s="69">
        <v>0</v>
      </c>
    </row>
    <row r="303" spans="1:129" ht="14.25">
      <c r="A303" s="69">
        <v>30273</v>
      </c>
      <c r="B303" s="69">
        <v>0</v>
      </c>
      <c r="C303" s="69">
        <v>1</v>
      </c>
      <c r="D303" s="78" t="s">
        <v>1139</v>
      </c>
      <c r="E303" s="78"/>
      <c r="F303" s="69">
        <v>0</v>
      </c>
      <c r="G303" s="69">
        <v>1</v>
      </c>
      <c r="H303" s="69" t="s">
        <v>852</v>
      </c>
      <c r="I303" s="69">
        <v>0</v>
      </c>
      <c r="J303" s="69">
        <v>0</v>
      </c>
      <c r="K303" s="69">
        <v>1000</v>
      </c>
      <c r="M303" s="69">
        <v>0</v>
      </c>
      <c r="O303" s="69">
        <v>0</v>
      </c>
      <c r="P303" s="69">
        <v>1</v>
      </c>
      <c r="Q303" s="69">
        <v>0</v>
      </c>
      <c r="R303" s="69">
        <f t="shared" si="58"/>
        <v>1</v>
      </c>
      <c r="S303" s="69">
        <v>0</v>
      </c>
      <c r="T303" s="69">
        <v>0</v>
      </c>
      <c r="U303" s="69">
        <v>0</v>
      </c>
      <c r="V303" s="69">
        <v>0</v>
      </c>
      <c r="W303" s="69">
        <v>0</v>
      </c>
      <c r="X303" s="69">
        <v>0</v>
      </c>
      <c r="Y303" s="69">
        <v>0</v>
      </c>
      <c r="Z303" s="69">
        <v>0</v>
      </c>
      <c r="AA303" s="69">
        <v>2</v>
      </c>
      <c r="AB303" s="69">
        <v>31</v>
      </c>
      <c r="AC303" s="69">
        <v>0</v>
      </c>
      <c r="AD303" s="69">
        <v>0</v>
      </c>
      <c r="AE303" s="69">
        <v>0</v>
      </c>
      <c r="AF303" s="69">
        <v>10</v>
      </c>
      <c r="AG303" s="69">
        <v>0</v>
      </c>
      <c r="AH303" s="69">
        <v>6</v>
      </c>
      <c r="AI303" s="69">
        <v>0</v>
      </c>
      <c r="AJ303" s="69">
        <v>3</v>
      </c>
      <c r="AK303" s="69">
        <v>0</v>
      </c>
      <c r="AL303" s="69">
        <v>0</v>
      </c>
      <c r="AM303" s="69">
        <v>1</v>
      </c>
      <c r="AN303" s="69">
        <v>1</v>
      </c>
      <c r="AO303" s="69">
        <v>1</v>
      </c>
      <c r="AP303" s="69">
        <v>1</v>
      </c>
      <c r="AQ303" s="84">
        <v>20</v>
      </c>
      <c r="AR303" s="69">
        <v>1.5</v>
      </c>
      <c r="AS303" s="69">
        <v>0</v>
      </c>
      <c r="AT303" s="69">
        <v>0</v>
      </c>
      <c r="AU303" s="69">
        <v>0</v>
      </c>
      <c r="AV303" s="69">
        <v>0</v>
      </c>
      <c r="AW303" s="69">
        <v>0</v>
      </c>
      <c r="AX303" s="69">
        <v>0</v>
      </c>
      <c r="AY303" s="69">
        <v>0</v>
      </c>
      <c r="AZ303" s="69">
        <v>0</v>
      </c>
      <c r="BA303" s="69">
        <v>0</v>
      </c>
      <c r="BB303" s="69">
        <v>0</v>
      </c>
      <c r="BC303" s="69">
        <v>0</v>
      </c>
      <c r="BD303" s="69">
        <v>0</v>
      </c>
      <c r="BE303" s="69">
        <v>0</v>
      </c>
      <c r="BF303" s="69">
        <v>0</v>
      </c>
      <c r="BG303" s="69">
        <v>0</v>
      </c>
      <c r="BH303" s="69">
        <v>0</v>
      </c>
      <c r="BK303" s="69">
        <v>3</v>
      </c>
      <c r="BL303" s="69">
        <v>5</v>
      </c>
      <c r="BM303" s="69">
        <v>2</v>
      </c>
      <c r="BN303" s="69">
        <v>31</v>
      </c>
      <c r="BO303" s="89">
        <v>0</v>
      </c>
      <c r="BP303" s="69">
        <v>1</v>
      </c>
      <c r="BQ303" s="69">
        <v>1</v>
      </c>
      <c r="BR303" s="69">
        <v>204</v>
      </c>
      <c r="BS303" s="69">
        <v>1300</v>
      </c>
      <c r="BT303" s="69">
        <v>0</v>
      </c>
      <c r="BU303" s="69">
        <v>0</v>
      </c>
      <c r="BV303" s="69">
        <v>1000</v>
      </c>
      <c r="BW303" s="69">
        <v>472</v>
      </c>
      <c r="BY303" s="69">
        <v>18</v>
      </c>
      <c r="BZ303" s="69">
        <v>7</v>
      </c>
      <c r="CA303" s="69">
        <v>64</v>
      </c>
      <c r="CB303" s="89">
        <v>0</v>
      </c>
      <c r="CC303" s="69">
        <v>3</v>
      </c>
      <c r="CD303" s="69">
        <v>15</v>
      </c>
      <c r="CE303" s="69">
        <v>1</v>
      </c>
      <c r="CF303" s="69">
        <v>99998</v>
      </c>
      <c r="CG303" s="69">
        <v>0</v>
      </c>
      <c r="CH303" s="69">
        <v>0</v>
      </c>
      <c r="CI303" s="69">
        <v>1000</v>
      </c>
      <c r="CJ303" s="69">
        <v>0</v>
      </c>
      <c r="CL303" s="69">
        <v>0</v>
      </c>
      <c r="CM303" s="69">
        <v>0</v>
      </c>
      <c r="CN303" s="69">
        <v>0</v>
      </c>
      <c r="CO303" s="89">
        <v>0</v>
      </c>
      <c r="CP303" s="69">
        <v>0</v>
      </c>
      <c r="CQ303" s="69">
        <v>0</v>
      </c>
      <c r="CR303" s="69">
        <v>0</v>
      </c>
      <c r="CS303" s="69">
        <v>0</v>
      </c>
      <c r="CT303" s="69">
        <v>0</v>
      </c>
      <c r="CU303" s="69">
        <v>0</v>
      </c>
      <c r="CV303" s="69">
        <v>0</v>
      </c>
      <c r="CW303" s="69">
        <v>0</v>
      </c>
      <c r="CZ303" s="69">
        <v>0</v>
      </c>
      <c r="DA303" s="69">
        <v>0</v>
      </c>
      <c r="DB303" s="69">
        <v>0</v>
      </c>
      <c r="DC303" s="69">
        <v>0</v>
      </c>
      <c r="DD303" s="69">
        <v>0</v>
      </c>
      <c r="DE303" s="69">
        <v>0</v>
      </c>
      <c r="DF303" s="69">
        <v>0</v>
      </c>
      <c r="DG303" s="69">
        <v>1</v>
      </c>
      <c r="DI303" s="69" t="e">
        <f>INDEX(Sheet3!$E$78:$E$1130,MATCH(A303,Sheet3!$D$78:$D$1130,0))</f>
        <v>#N/A</v>
      </c>
      <c r="DJ303" s="69">
        <f t="shared" si="56"/>
        <v>0</v>
      </c>
      <c r="DK303" s="69" t="s">
        <v>1140</v>
      </c>
      <c r="DL303" s="69"/>
      <c r="DM303" s="69" t="s">
        <v>239</v>
      </c>
      <c r="DN303" s="69" t="str">
        <f>"造成["&amp;INDEX(Sheet5!$L$2:$L$11,MATCH(BL303,Sheet5!$J$2:$J$11,0))&amp;":"&amp;BR303&amp;"*"&amp;BS303/1000&amp;"]"&amp;INDEX(Sheet5!$I$2:$I$4,MATCH(BR303,Sheet5!$H$2:$H$4,0))&amp;"的"&amp;INDEX(Sheet5!$K$2:$K$11,MATCH(BL303,Sheet5!$J$2:$J$11,0))</f>
        <v>造成[ui.cs_blue:204*1.3]的雷系伤害。</v>
      </c>
      <c r="DO303" s="69"/>
      <c r="DP303" s="69"/>
      <c r="DQ303" s="69"/>
      <c r="DR303" s="69" t="e">
        <f t="shared" si="53"/>
        <v>#N/A</v>
      </c>
      <c r="DS303" s="90" t="e">
        <f>MATCH(A303,Sheet5!D:D,0)</f>
        <v>#N/A</v>
      </c>
      <c r="DT303" s="94" t="e">
        <f>MATCH(A303,Sheet5!F:F,0)</f>
        <v>#N/A</v>
      </c>
      <c r="DU303" s="69">
        <v>0</v>
      </c>
      <c r="DV303" s="69">
        <v>0</v>
      </c>
      <c r="DW303" s="69">
        <v>0</v>
      </c>
      <c r="DX303" s="69">
        <v>0</v>
      </c>
      <c r="DY303" s="69">
        <v>0</v>
      </c>
    </row>
    <row r="304" spans="1:129" ht="14.25">
      <c r="A304" s="69">
        <v>30274</v>
      </c>
      <c r="B304" s="69">
        <v>0</v>
      </c>
      <c r="C304" s="69">
        <v>1</v>
      </c>
      <c r="D304" s="78" t="s">
        <v>1141</v>
      </c>
      <c r="E304" s="78"/>
      <c r="F304" s="69">
        <v>0</v>
      </c>
      <c r="G304" s="69">
        <v>1</v>
      </c>
      <c r="H304" s="69" t="s">
        <v>852</v>
      </c>
      <c r="I304" s="69">
        <v>0</v>
      </c>
      <c r="J304" s="69">
        <v>0</v>
      </c>
      <c r="K304" s="69">
        <v>1000</v>
      </c>
      <c r="M304" s="69">
        <v>274</v>
      </c>
      <c r="O304" s="69">
        <v>0</v>
      </c>
      <c r="P304" s="69">
        <v>2</v>
      </c>
      <c r="Q304" s="69">
        <v>0</v>
      </c>
      <c r="R304" s="69">
        <f t="shared" ref="R304" si="59">IF(S304&gt;0,2,1)</f>
        <v>1</v>
      </c>
      <c r="S304" s="69">
        <v>0</v>
      </c>
      <c r="T304" s="69">
        <v>0</v>
      </c>
      <c r="U304" s="69">
        <v>0</v>
      </c>
      <c r="V304" s="69">
        <v>0</v>
      </c>
      <c r="W304" s="69">
        <v>0</v>
      </c>
      <c r="X304" s="69">
        <v>0</v>
      </c>
      <c r="Y304" s="69">
        <v>0</v>
      </c>
      <c r="Z304" s="69">
        <v>0</v>
      </c>
      <c r="AA304" s="69">
        <v>2</v>
      </c>
      <c r="AB304" s="69">
        <v>31</v>
      </c>
      <c r="AC304" s="69">
        <v>0</v>
      </c>
      <c r="AD304" s="69">
        <v>0</v>
      </c>
      <c r="AE304" s="69">
        <v>0</v>
      </c>
      <c r="AF304" s="69">
        <v>10</v>
      </c>
      <c r="AG304" s="69">
        <v>0</v>
      </c>
      <c r="AH304" s="69">
        <v>20</v>
      </c>
      <c r="AI304" s="69">
        <v>0</v>
      </c>
      <c r="AJ304" s="69">
        <v>3</v>
      </c>
      <c r="AK304" s="69">
        <v>0</v>
      </c>
      <c r="AL304" s="69">
        <v>0</v>
      </c>
      <c r="AM304" s="69">
        <v>1</v>
      </c>
      <c r="AN304" s="69">
        <v>1</v>
      </c>
      <c r="AO304" s="69">
        <v>1</v>
      </c>
      <c r="AP304" s="69">
        <v>14</v>
      </c>
      <c r="AQ304" s="84">
        <v>20</v>
      </c>
      <c r="AR304" s="69">
        <v>1.5</v>
      </c>
      <c r="AS304" s="69">
        <v>0</v>
      </c>
      <c r="AT304" s="69">
        <v>0</v>
      </c>
      <c r="AU304" s="69">
        <v>0</v>
      </c>
      <c r="AV304" s="69">
        <v>0</v>
      </c>
      <c r="AW304" s="69">
        <v>0</v>
      </c>
      <c r="AX304" s="69">
        <v>0</v>
      </c>
      <c r="AY304" s="69">
        <v>0</v>
      </c>
      <c r="AZ304" s="69">
        <v>0</v>
      </c>
      <c r="BA304" s="69">
        <v>0</v>
      </c>
      <c r="BB304" s="69">
        <v>0</v>
      </c>
      <c r="BC304" s="69">
        <v>0</v>
      </c>
      <c r="BD304" s="69">
        <v>0</v>
      </c>
      <c r="BE304" s="69">
        <v>0</v>
      </c>
      <c r="BF304" s="69">
        <v>0</v>
      </c>
      <c r="BG304" s="69">
        <v>0</v>
      </c>
      <c r="BH304" s="69">
        <v>0</v>
      </c>
      <c r="BK304" s="69">
        <v>3</v>
      </c>
      <c r="BL304" s="69">
        <v>5</v>
      </c>
      <c r="BM304" s="69">
        <v>2</v>
      </c>
      <c r="BN304" s="69">
        <v>31</v>
      </c>
      <c r="BO304" s="89">
        <v>0</v>
      </c>
      <c r="BP304" s="69">
        <v>1</v>
      </c>
      <c r="BQ304" s="69">
        <v>1</v>
      </c>
      <c r="BR304" s="69">
        <v>204</v>
      </c>
      <c r="BS304" s="69">
        <v>900</v>
      </c>
      <c r="BT304" s="69">
        <v>0</v>
      </c>
      <c r="BU304" s="69">
        <v>0</v>
      </c>
      <c r="BV304" s="69">
        <v>1000</v>
      </c>
      <c r="BW304" s="69">
        <v>0</v>
      </c>
      <c r="BY304" s="89" t="s">
        <v>1142</v>
      </c>
      <c r="BZ304" s="89" t="s">
        <v>1143</v>
      </c>
      <c r="CA304" s="69">
        <v>31</v>
      </c>
      <c r="CB304" s="89">
        <v>0</v>
      </c>
      <c r="CC304" s="89">
        <v>0</v>
      </c>
      <c r="CD304" s="89" t="s">
        <v>1143</v>
      </c>
      <c r="CE304" s="89">
        <v>0</v>
      </c>
      <c r="CF304" s="89">
        <v>0</v>
      </c>
      <c r="CG304" s="69">
        <v>0</v>
      </c>
      <c r="CH304" s="69">
        <v>0</v>
      </c>
      <c r="CI304" s="69">
        <v>1000</v>
      </c>
      <c r="CJ304" s="69">
        <v>0</v>
      </c>
      <c r="CL304" s="69">
        <v>0</v>
      </c>
      <c r="CM304" s="69">
        <v>0</v>
      </c>
      <c r="CN304" s="69">
        <v>0</v>
      </c>
      <c r="CO304" s="89">
        <v>0</v>
      </c>
      <c r="CP304" s="69">
        <v>0</v>
      </c>
      <c r="CQ304" s="69">
        <v>0</v>
      </c>
      <c r="CR304" s="69">
        <v>0</v>
      </c>
      <c r="CS304" s="69">
        <v>0</v>
      </c>
      <c r="CT304" s="69">
        <v>0</v>
      </c>
      <c r="CU304" s="69">
        <v>0</v>
      </c>
      <c r="CV304" s="69">
        <v>0</v>
      </c>
      <c r="CW304" s="69">
        <v>0</v>
      </c>
      <c r="CZ304" s="69">
        <v>0</v>
      </c>
      <c r="DA304" s="69">
        <v>0</v>
      </c>
      <c r="DB304" s="69">
        <v>0</v>
      </c>
      <c r="DC304" s="69">
        <v>0</v>
      </c>
      <c r="DD304" s="69">
        <v>0</v>
      </c>
      <c r="DE304" s="69">
        <v>0</v>
      </c>
      <c r="DF304" s="69">
        <v>0</v>
      </c>
      <c r="DG304" s="69">
        <v>1</v>
      </c>
      <c r="DI304" s="69" t="e">
        <f>INDEX(Sheet3!$E$78:$E$1130,MATCH(A304,Sheet3!$D$78:$D$1130,0))</f>
        <v>#N/A</v>
      </c>
      <c r="DJ304" s="69">
        <f t="shared" si="56"/>
        <v>0</v>
      </c>
      <c r="DK304" s="69" t="s">
        <v>1144</v>
      </c>
      <c r="DL304" s="69"/>
      <c r="DM304" s="69" t="s">
        <v>239</v>
      </c>
      <c r="DN304" s="69" t="str">
        <f>"造成["&amp;INDEX(Sheet5!$L$2:$L$11,MATCH(BL304,Sheet5!$J$2:$J$11,0))&amp;":"&amp;BR304&amp;"*"&amp;BS304/1000&amp;"]"&amp;INDEX(Sheet5!$I$2:$I$4,MATCH(BR304,Sheet5!$H$2:$H$4,0))&amp;"的"&amp;INDEX(Sheet5!$K$2:$K$11,MATCH(BL304,Sheet5!$J$2:$J$11,0))</f>
        <v>造成[ui.cs_blue:204*0.9]的雷系伤害。</v>
      </c>
      <c r="DO304" s="69"/>
      <c r="DP304" s="69"/>
      <c r="DQ304" s="69"/>
      <c r="DR304" s="69" t="e">
        <f t="shared" si="53"/>
        <v>#N/A</v>
      </c>
      <c r="DS304" s="90" t="e">
        <f>MATCH(A304,Sheet5!D:D,0)</f>
        <v>#N/A</v>
      </c>
      <c r="DT304" s="94" t="e">
        <f>MATCH(A304,Sheet5!F:F,0)</f>
        <v>#N/A</v>
      </c>
      <c r="DU304" s="69">
        <v>0</v>
      </c>
      <c r="DV304" s="69">
        <v>0</v>
      </c>
      <c r="DW304" s="69">
        <v>0</v>
      </c>
      <c r="DX304" s="69">
        <v>0</v>
      </c>
      <c r="DY304" s="69">
        <v>0</v>
      </c>
    </row>
    <row r="305" spans="1:129" ht="14.25">
      <c r="A305" s="69">
        <v>30150</v>
      </c>
      <c r="B305" s="69">
        <v>0</v>
      </c>
      <c r="C305" s="69">
        <v>1</v>
      </c>
      <c r="D305" s="78" t="s">
        <v>1145</v>
      </c>
      <c r="E305" s="78"/>
      <c r="F305" s="69">
        <v>0</v>
      </c>
      <c r="G305" s="69">
        <v>1</v>
      </c>
      <c r="H305" s="69" t="s">
        <v>321</v>
      </c>
      <c r="I305" s="69">
        <v>1000</v>
      </c>
      <c r="J305" s="69">
        <v>800</v>
      </c>
      <c r="K305" s="69">
        <v>1000</v>
      </c>
      <c r="M305" s="69">
        <v>0</v>
      </c>
      <c r="O305" s="69">
        <v>0</v>
      </c>
      <c r="P305" s="69">
        <v>6</v>
      </c>
      <c r="Q305" s="69">
        <v>0</v>
      </c>
      <c r="R305" s="69">
        <f t="shared" si="58"/>
        <v>1</v>
      </c>
      <c r="S305" s="69">
        <v>0</v>
      </c>
      <c r="T305" s="69">
        <v>0</v>
      </c>
      <c r="U305" s="69">
        <v>0</v>
      </c>
      <c r="V305" s="69">
        <v>0</v>
      </c>
      <c r="W305" s="69">
        <v>0</v>
      </c>
      <c r="X305" s="69">
        <v>0</v>
      </c>
      <c r="Y305" s="69">
        <v>0</v>
      </c>
      <c r="Z305" s="69">
        <v>25000</v>
      </c>
      <c r="AA305" s="69">
        <v>2</v>
      </c>
      <c r="AB305" s="69">
        <v>31</v>
      </c>
      <c r="AC305" s="69">
        <v>0</v>
      </c>
      <c r="AD305" s="69">
        <v>0</v>
      </c>
      <c r="AE305" s="69">
        <v>0</v>
      </c>
      <c r="AF305" s="69">
        <v>1</v>
      </c>
      <c r="AG305" s="69">
        <v>0</v>
      </c>
      <c r="AH305" s="69">
        <v>0</v>
      </c>
      <c r="AI305" s="69">
        <v>12</v>
      </c>
      <c r="AJ305" s="69">
        <v>0</v>
      </c>
      <c r="AK305" s="69">
        <v>0</v>
      </c>
      <c r="AL305" s="69">
        <v>0</v>
      </c>
      <c r="AM305" s="69">
        <v>1</v>
      </c>
      <c r="AN305" s="69">
        <v>1</v>
      </c>
      <c r="AO305" s="69">
        <v>1</v>
      </c>
      <c r="AP305" s="69">
        <v>1</v>
      </c>
      <c r="AQ305" s="84">
        <v>0</v>
      </c>
      <c r="AR305" s="69">
        <v>0</v>
      </c>
      <c r="AS305" s="69">
        <v>0</v>
      </c>
      <c r="AT305" s="69">
        <v>0</v>
      </c>
      <c r="AU305" s="69">
        <v>0</v>
      </c>
      <c r="AV305" s="69">
        <v>0</v>
      </c>
      <c r="AW305" s="69">
        <v>0</v>
      </c>
      <c r="AX305" s="69">
        <v>0</v>
      </c>
      <c r="AY305" s="69">
        <v>0</v>
      </c>
      <c r="AZ305" s="69">
        <v>0</v>
      </c>
      <c r="BA305" s="69">
        <v>1</v>
      </c>
      <c r="BB305" s="69">
        <v>-1</v>
      </c>
      <c r="BC305" s="69">
        <v>0</v>
      </c>
      <c r="BD305" s="69">
        <v>0</v>
      </c>
      <c r="BE305" s="69">
        <v>0</v>
      </c>
      <c r="BF305" s="69">
        <v>0</v>
      </c>
      <c r="BG305" s="69">
        <v>0</v>
      </c>
      <c r="BH305" s="69">
        <v>0</v>
      </c>
      <c r="BK305" s="69">
        <v>3</v>
      </c>
      <c r="BL305" s="69">
        <v>24</v>
      </c>
      <c r="BM305" s="69">
        <v>2</v>
      </c>
      <c r="BN305" s="69">
        <v>31</v>
      </c>
      <c r="BO305" s="89">
        <v>0</v>
      </c>
      <c r="BP305" s="69">
        <v>1</v>
      </c>
      <c r="BQ305" s="69">
        <v>1</v>
      </c>
      <c r="BR305" s="69">
        <v>1</v>
      </c>
      <c r="BS305" s="69">
        <v>12025</v>
      </c>
      <c r="BT305" s="69">
        <v>0</v>
      </c>
      <c r="BU305" s="69">
        <v>0</v>
      </c>
      <c r="BV305" s="69">
        <v>1000</v>
      </c>
      <c r="BW305" s="69">
        <v>0</v>
      </c>
      <c r="BY305" s="69">
        <v>0</v>
      </c>
      <c r="BZ305" s="69">
        <v>0</v>
      </c>
      <c r="CA305" s="69">
        <v>31</v>
      </c>
      <c r="CB305" s="89">
        <v>0</v>
      </c>
      <c r="CC305" s="69">
        <v>0</v>
      </c>
      <c r="CD305" s="69">
        <v>0</v>
      </c>
      <c r="CE305" s="69">
        <v>0</v>
      </c>
      <c r="CF305" s="69">
        <v>0</v>
      </c>
      <c r="CG305" s="69">
        <v>0</v>
      </c>
      <c r="CH305" s="69">
        <v>0</v>
      </c>
      <c r="CI305" s="69">
        <v>0</v>
      </c>
      <c r="CJ305" s="69">
        <v>0</v>
      </c>
      <c r="CL305" s="69">
        <v>0</v>
      </c>
      <c r="CM305" s="69">
        <v>0</v>
      </c>
      <c r="CN305" s="69">
        <v>0</v>
      </c>
      <c r="CO305" s="89">
        <v>0</v>
      </c>
      <c r="CP305" s="69">
        <v>0</v>
      </c>
      <c r="CQ305" s="69">
        <v>0</v>
      </c>
      <c r="CR305" s="69">
        <v>0</v>
      </c>
      <c r="CS305" s="69">
        <v>0</v>
      </c>
      <c r="CT305" s="69">
        <v>0</v>
      </c>
      <c r="CU305" s="69">
        <v>0</v>
      </c>
      <c r="CV305" s="69">
        <v>0</v>
      </c>
      <c r="CW305" s="69">
        <v>0</v>
      </c>
      <c r="CZ305" s="69">
        <v>0</v>
      </c>
      <c r="DA305" s="69">
        <v>0</v>
      </c>
      <c r="DB305" s="69">
        <v>0</v>
      </c>
      <c r="DC305" s="69">
        <v>0</v>
      </c>
      <c r="DD305" s="69">
        <v>0</v>
      </c>
      <c r="DE305" s="69">
        <v>0</v>
      </c>
      <c r="DF305" s="69">
        <v>0</v>
      </c>
      <c r="DG305" s="69">
        <v>1</v>
      </c>
      <c r="DI305" s="69" t="e">
        <f>INDEX(Sheet3!$E$78:$E$1130,MATCH(A305,Sheet3!$D$78:$D$1130,0))</f>
        <v>#N/A</v>
      </c>
      <c r="DJ305" s="69">
        <f t="shared" si="56"/>
        <v>0</v>
      </c>
      <c r="DK305" s="69" t="s">
        <v>1146</v>
      </c>
      <c r="DL305" s="69"/>
      <c r="DM305" s="69" t="s">
        <v>239</v>
      </c>
      <c r="DN305" s="69" t="e">
        <f>"造成["&amp;INDEX(Sheet5!$L$2:$L$11,MATCH(BL305,Sheet5!$J$2:$J$11,0))&amp;":"&amp;BR305&amp;"*"&amp;BS305/1000&amp;"]"&amp;INDEX(Sheet5!$I$2:$I$4,MATCH(BR305,Sheet5!$H$2:$H$4,0))&amp;"的"&amp;INDEX(Sheet5!$K$2:$K$11,MATCH(BL305,Sheet5!$J$2:$J$11,0))</f>
        <v>#N/A</v>
      </c>
      <c r="DO305" s="69"/>
      <c r="DP305" s="69"/>
      <c r="DQ305" s="69"/>
      <c r="DR305" s="69" t="e">
        <f t="shared" ref="DR305:DR368" si="60">MATCH(A305,$DX$51:$DX$69,0)</f>
        <v>#N/A</v>
      </c>
      <c r="DS305" s="90" t="e">
        <f>MATCH(A305,Sheet5!D:D,0)</f>
        <v>#N/A</v>
      </c>
      <c r="DT305" s="94" t="e">
        <f>MATCH(A305,Sheet5!F:F,0)</f>
        <v>#N/A</v>
      </c>
      <c r="DU305" s="69">
        <v>0</v>
      </c>
      <c r="DV305" s="69">
        <v>0</v>
      </c>
      <c r="DW305" s="69">
        <v>0</v>
      </c>
      <c r="DX305" s="69">
        <v>0</v>
      </c>
      <c r="DY305" s="69">
        <v>0</v>
      </c>
    </row>
    <row r="306" spans="1:129" ht="14.25">
      <c r="A306" s="69">
        <v>30151</v>
      </c>
      <c r="B306" s="69">
        <v>0</v>
      </c>
      <c r="C306" s="69">
        <v>1</v>
      </c>
      <c r="D306" s="78" t="s">
        <v>1147</v>
      </c>
      <c r="E306" s="78"/>
      <c r="F306" s="69">
        <v>0</v>
      </c>
      <c r="G306" s="69">
        <v>0</v>
      </c>
      <c r="I306" s="69">
        <v>0</v>
      </c>
      <c r="J306" s="69">
        <v>0</v>
      </c>
      <c r="K306" s="69">
        <v>0</v>
      </c>
      <c r="M306" s="69">
        <v>0</v>
      </c>
      <c r="O306" s="69">
        <v>0</v>
      </c>
      <c r="P306" s="69">
        <v>2</v>
      </c>
      <c r="Q306" s="69">
        <v>0</v>
      </c>
      <c r="R306" s="69">
        <f t="shared" si="58"/>
        <v>1</v>
      </c>
      <c r="S306" s="69">
        <v>0</v>
      </c>
      <c r="T306" s="69">
        <v>0</v>
      </c>
      <c r="U306" s="69">
        <v>0</v>
      </c>
      <c r="V306" s="69">
        <v>0</v>
      </c>
      <c r="W306" s="69">
        <v>0</v>
      </c>
      <c r="X306" s="69">
        <v>0</v>
      </c>
      <c r="Y306" s="69">
        <v>0</v>
      </c>
      <c r="Z306" s="69">
        <v>0</v>
      </c>
      <c r="AA306" s="69">
        <v>2</v>
      </c>
      <c r="AB306" s="69">
        <v>31</v>
      </c>
      <c r="AC306" s="69">
        <v>0</v>
      </c>
      <c r="AD306" s="69">
        <v>0</v>
      </c>
      <c r="AE306" s="69">
        <v>0</v>
      </c>
      <c r="AF306" s="69">
        <v>10</v>
      </c>
      <c r="AG306" s="69">
        <v>0</v>
      </c>
      <c r="AH306" s="69">
        <v>0</v>
      </c>
      <c r="AI306" s="69">
        <v>0</v>
      </c>
      <c r="AJ306" s="69">
        <v>3</v>
      </c>
      <c r="AK306" s="69">
        <v>0</v>
      </c>
      <c r="AL306" s="69">
        <v>0</v>
      </c>
      <c r="AM306" s="69">
        <v>1</v>
      </c>
      <c r="AN306" s="69">
        <v>1</v>
      </c>
      <c r="AO306" s="69">
        <v>0</v>
      </c>
      <c r="AP306" s="69">
        <v>0.3</v>
      </c>
      <c r="AQ306" s="84">
        <v>0</v>
      </c>
      <c r="AR306" s="69">
        <v>9999</v>
      </c>
      <c r="AS306" s="69">
        <v>0</v>
      </c>
      <c r="AT306" s="69">
        <v>0</v>
      </c>
      <c r="AU306" s="69">
        <v>0</v>
      </c>
      <c r="AV306" s="69">
        <v>0</v>
      </c>
      <c r="AW306" s="69">
        <v>0</v>
      </c>
      <c r="AX306" s="69">
        <v>0</v>
      </c>
      <c r="AY306" s="69">
        <v>0</v>
      </c>
      <c r="AZ306" s="69">
        <v>0</v>
      </c>
      <c r="BA306" s="69">
        <v>0</v>
      </c>
      <c r="BB306" s="69">
        <v>0</v>
      </c>
      <c r="BC306" s="69">
        <v>6000</v>
      </c>
      <c r="BD306" s="69">
        <v>0</v>
      </c>
      <c r="BE306" s="69">
        <v>0</v>
      </c>
      <c r="BF306" s="69">
        <v>0</v>
      </c>
      <c r="BG306" s="69">
        <v>1000</v>
      </c>
      <c r="BH306" s="69">
        <v>0</v>
      </c>
      <c r="BI306" s="69" t="s">
        <v>1148</v>
      </c>
      <c r="BK306" s="69">
        <v>3</v>
      </c>
      <c r="BL306" s="69">
        <v>10</v>
      </c>
      <c r="BM306" s="69">
        <v>2</v>
      </c>
      <c r="BN306" s="69">
        <v>31</v>
      </c>
      <c r="BO306" s="89">
        <v>0</v>
      </c>
      <c r="BP306" s="69">
        <v>1</v>
      </c>
      <c r="BQ306" s="69">
        <v>100</v>
      </c>
      <c r="BR306" s="69">
        <v>1</v>
      </c>
      <c r="BS306" s="69">
        <v>20004</v>
      </c>
      <c r="BT306" s="69">
        <v>0</v>
      </c>
      <c r="BU306" s="69">
        <v>0</v>
      </c>
      <c r="BV306" s="69">
        <v>1000</v>
      </c>
      <c r="BW306" s="69">
        <v>0</v>
      </c>
      <c r="BY306" s="69">
        <v>10</v>
      </c>
      <c r="BZ306" s="69">
        <v>2</v>
      </c>
      <c r="CA306" s="69">
        <v>31</v>
      </c>
      <c r="CB306" s="89">
        <v>0</v>
      </c>
      <c r="CC306" s="69">
        <v>1</v>
      </c>
      <c r="CD306" s="69">
        <v>100</v>
      </c>
      <c r="CE306" s="69">
        <v>1</v>
      </c>
      <c r="CF306" s="69">
        <v>11067</v>
      </c>
      <c r="CG306" s="69">
        <v>0</v>
      </c>
      <c r="CH306" s="69">
        <v>0</v>
      </c>
      <c r="CI306" s="69">
        <v>1000</v>
      </c>
      <c r="CJ306" s="69">
        <v>0</v>
      </c>
      <c r="CL306" s="69">
        <v>0</v>
      </c>
      <c r="CM306" s="69">
        <v>0</v>
      </c>
      <c r="CN306" s="69">
        <v>0</v>
      </c>
      <c r="CO306" s="89">
        <v>0</v>
      </c>
      <c r="CP306" s="69">
        <v>0</v>
      </c>
      <c r="CQ306" s="69">
        <v>0</v>
      </c>
      <c r="CR306" s="69">
        <v>0</v>
      </c>
      <c r="CS306" s="69">
        <v>0</v>
      </c>
      <c r="CT306" s="69">
        <v>0</v>
      </c>
      <c r="CU306" s="69">
        <v>0</v>
      </c>
      <c r="CV306" s="69">
        <v>0</v>
      </c>
      <c r="CW306" s="69">
        <v>0</v>
      </c>
      <c r="CZ306" s="69">
        <v>0</v>
      </c>
      <c r="DA306" s="69">
        <v>0</v>
      </c>
      <c r="DB306" s="69">
        <v>0</v>
      </c>
      <c r="DC306" s="69">
        <v>0</v>
      </c>
      <c r="DD306" s="69">
        <v>0</v>
      </c>
      <c r="DE306" s="69">
        <v>0</v>
      </c>
      <c r="DF306" s="69">
        <v>0</v>
      </c>
      <c r="DG306" s="69">
        <v>1</v>
      </c>
      <c r="DI306" s="69" t="e">
        <f>INDEX(Sheet3!$E$78:$E$1130,MATCH(A306,Sheet3!$D$78:$D$1130,0))</f>
        <v>#N/A</v>
      </c>
      <c r="DJ306" s="69">
        <f t="shared" si="56"/>
        <v>0</v>
      </c>
      <c r="DK306" s="69" t="s">
        <v>1149</v>
      </c>
      <c r="DL306" s="69"/>
      <c r="DM306" s="69" t="s">
        <v>239</v>
      </c>
      <c r="DN306" s="69" t="e">
        <f>"造成["&amp;INDEX(Sheet5!$L$2:$L$11,MATCH(BL306,Sheet5!$J$2:$J$11,0))&amp;":"&amp;BR306&amp;"*"&amp;BS306/1000&amp;"]"&amp;INDEX(Sheet5!$I$2:$I$4,MATCH(BR306,Sheet5!$H$2:$H$4,0))&amp;"的"&amp;INDEX(Sheet5!$K$2:$K$11,MATCH(BL306,Sheet5!$J$2:$J$11,0))</f>
        <v>#N/A</v>
      </c>
      <c r="DO306" s="69"/>
      <c r="DP306" s="69"/>
      <c r="DQ306" s="69"/>
      <c r="DR306" s="69" t="e">
        <f t="shared" si="60"/>
        <v>#N/A</v>
      </c>
      <c r="DS306" s="90" t="e">
        <f>MATCH(A306,Sheet5!D:D,0)</f>
        <v>#N/A</v>
      </c>
      <c r="DT306" s="94" t="e">
        <f>MATCH(A306,Sheet5!F:F,0)</f>
        <v>#N/A</v>
      </c>
      <c r="DU306" s="69">
        <v>0</v>
      </c>
      <c r="DV306" s="69">
        <v>0</v>
      </c>
      <c r="DW306" s="69">
        <v>0</v>
      </c>
      <c r="DX306" s="69">
        <v>0</v>
      </c>
      <c r="DY306" s="69">
        <v>0</v>
      </c>
    </row>
    <row r="307" spans="1:129" ht="28.5">
      <c r="A307" s="69">
        <v>30152</v>
      </c>
      <c r="B307" s="69">
        <v>0</v>
      </c>
      <c r="C307" s="69">
        <v>1</v>
      </c>
      <c r="D307" s="78" t="s">
        <v>1150</v>
      </c>
      <c r="E307" s="78" t="s">
        <v>1151</v>
      </c>
      <c r="F307" s="69" t="s">
        <v>1152</v>
      </c>
      <c r="G307" s="69">
        <v>0</v>
      </c>
      <c r="H307" s="69" t="s">
        <v>321</v>
      </c>
      <c r="I307" s="69">
        <v>200</v>
      </c>
      <c r="J307" s="69">
        <v>566</v>
      </c>
      <c r="K307" s="69">
        <v>1000</v>
      </c>
      <c r="M307" s="69">
        <v>280</v>
      </c>
      <c r="N307" s="69" t="s">
        <v>1153</v>
      </c>
      <c r="O307" s="69">
        <v>0</v>
      </c>
      <c r="P307" s="69">
        <v>1</v>
      </c>
      <c r="Q307" s="69">
        <v>0</v>
      </c>
      <c r="R307" s="69">
        <v>1</v>
      </c>
      <c r="S307" s="69">
        <v>0</v>
      </c>
      <c r="T307" s="69">
        <v>0</v>
      </c>
      <c r="U307" s="69">
        <v>0</v>
      </c>
      <c r="V307" s="69">
        <v>0</v>
      </c>
      <c r="W307" s="69">
        <v>0</v>
      </c>
      <c r="X307" s="69">
        <v>0</v>
      </c>
      <c r="Y307" s="69">
        <v>0</v>
      </c>
      <c r="Z307" s="69">
        <v>11000</v>
      </c>
      <c r="AA307" s="69">
        <v>2</v>
      </c>
      <c r="AB307" s="69">
        <v>31</v>
      </c>
      <c r="AC307" s="69">
        <v>0</v>
      </c>
      <c r="AD307" s="69">
        <v>0</v>
      </c>
      <c r="AE307" s="69">
        <v>0</v>
      </c>
      <c r="AF307" s="69">
        <v>10</v>
      </c>
      <c r="AG307" s="69">
        <v>0</v>
      </c>
      <c r="AH307" s="69">
        <v>6</v>
      </c>
      <c r="AI307" s="69">
        <v>0</v>
      </c>
      <c r="AJ307" s="69">
        <v>3</v>
      </c>
      <c r="AK307" s="69">
        <v>0</v>
      </c>
      <c r="AL307" s="69">
        <v>0</v>
      </c>
      <c r="AM307" s="69">
        <v>1</v>
      </c>
      <c r="AN307" s="69">
        <v>1</v>
      </c>
      <c r="AO307" s="69">
        <v>0</v>
      </c>
      <c r="AP307" s="69">
        <v>0</v>
      </c>
      <c r="AQ307" s="84">
        <v>0</v>
      </c>
      <c r="AR307" s="69">
        <v>0</v>
      </c>
      <c r="AS307" s="69">
        <v>0</v>
      </c>
      <c r="AT307" s="69">
        <v>0</v>
      </c>
      <c r="AU307" s="69">
        <v>0</v>
      </c>
      <c r="AV307" s="69">
        <v>0</v>
      </c>
      <c r="AW307" s="69">
        <v>0</v>
      </c>
      <c r="AX307" s="69">
        <v>0</v>
      </c>
      <c r="AY307" s="69">
        <v>0</v>
      </c>
      <c r="AZ307" s="69">
        <v>0</v>
      </c>
      <c r="BA307" s="69">
        <v>1</v>
      </c>
      <c r="BB307" s="69">
        <v>-1</v>
      </c>
      <c r="BC307" s="69">
        <v>0</v>
      </c>
      <c r="BD307" s="69">
        <v>0</v>
      </c>
      <c r="BE307" s="69">
        <v>0</v>
      </c>
      <c r="BF307" s="69">
        <v>0</v>
      </c>
      <c r="BG307" s="69">
        <v>0</v>
      </c>
      <c r="BH307" s="69">
        <v>0</v>
      </c>
      <c r="BI307" s="69" t="s">
        <v>1154</v>
      </c>
      <c r="BK307" s="69">
        <v>3</v>
      </c>
      <c r="BL307" s="69">
        <v>2</v>
      </c>
      <c r="BM307" s="69">
        <v>2</v>
      </c>
      <c r="BN307" s="69">
        <v>31</v>
      </c>
      <c r="BO307" s="89">
        <v>0</v>
      </c>
      <c r="BP307" s="69">
        <v>1</v>
      </c>
      <c r="BQ307" s="69">
        <v>50</v>
      </c>
      <c r="BR307" s="69">
        <v>203</v>
      </c>
      <c r="BS307" s="69">
        <v>1600</v>
      </c>
      <c r="BT307" s="69">
        <v>0</v>
      </c>
      <c r="BU307" s="69">
        <v>0</v>
      </c>
      <c r="BV307" s="69">
        <v>1000</v>
      </c>
      <c r="BW307" s="69">
        <v>281</v>
      </c>
      <c r="BY307" s="69">
        <v>0</v>
      </c>
      <c r="BZ307" s="69">
        <v>0</v>
      </c>
      <c r="CA307" s="69">
        <v>31</v>
      </c>
      <c r="CB307" s="89">
        <v>0</v>
      </c>
      <c r="CC307" s="69">
        <v>0</v>
      </c>
      <c r="CD307" s="69">
        <v>0</v>
      </c>
      <c r="CE307" s="69">
        <v>0</v>
      </c>
      <c r="CF307" s="69">
        <v>0</v>
      </c>
      <c r="CG307" s="69">
        <v>0</v>
      </c>
      <c r="CH307" s="69">
        <v>0</v>
      </c>
      <c r="CI307" s="69">
        <v>0</v>
      </c>
      <c r="CJ307" s="69">
        <v>0</v>
      </c>
      <c r="CL307" s="69">
        <v>0</v>
      </c>
      <c r="CM307" s="69">
        <v>0</v>
      </c>
      <c r="CN307" s="69">
        <v>0</v>
      </c>
      <c r="CO307" s="89">
        <v>0</v>
      </c>
      <c r="CP307" s="69">
        <v>0</v>
      </c>
      <c r="CQ307" s="69">
        <v>0</v>
      </c>
      <c r="CR307" s="69">
        <v>0</v>
      </c>
      <c r="CS307" s="69">
        <v>0</v>
      </c>
      <c r="CT307" s="69">
        <v>0</v>
      </c>
      <c r="CU307" s="69">
        <v>0</v>
      </c>
      <c r="CV307" s="69">
        <v>0</v>
      </c>
      <c r="CW307" s="69">
        <v>0</v>
      </c>
      <c r="CZ307" s="69">
        <v>0</v>
      </c>
      <c r="DA307" s="69">
        <v>0</v>
      </c>
      <c r="DB307" s="69">
        <v>160</v>
      </c>
      <c r="DC307" s="69">
        <v>0</v>
      </c>
      <c r="DD307" s="69">
        <v>0</v>
      </c>
      <c r="DE307" s="69">
        <v>0</v>
      </c>
      <c r="DF307" s="69">
        <v>0</v>
      </c>
      <c r="DG307" s="69">
        <v>1</v>
      </c>
      <c r="DI307" s="69" t="e">
        <f>INDEX(Sheet3!$E$78:$E$1130,MATCH(A307,Sheet3!$D$78:$D$1130,0))</f>
        <v>#N/A</v>
      </c>
      <c r="DJ307" s="69" t="str">
        <f t="shared" si="56"/>
        <v>skill_icons.ps_meat_bulb_skill_01</v>
      </c>
      <c r="DK307" s="69" t="s">
        <v>1155</v>
      </c>
      <c r="DL307" s="69"/>
      <c r="DM307" s="73" t="s">
        <v>1156</v>
      </c>
      <c r="DN307" s="69" t="str">
        <f>"造成["&amp;INDEX(Sheet5!$L$2:$L$11,MATCH(BL307,Sheet5!$J$2:$J$11,0))&amp;":"&amp;BR307&amp;"*"&amp;BS307/1000&amp;"]"&amp;INDEX(Sheet5!$I$2:$I$4,MATCH(BR307,Sheet5!$H$2:$H$4,0))&amp;"的"&amp;INDEX(Sheet5!$K$2:$K$11,MATCH(BL307,Sheet5!$J$2:$J$11,0))</f>
        <v>造成[ui.cs_orange:203*1.6]的物理伤害。</v>
      </c>
      <c r="DO307" s="77"/>
      <c r="DP307" s="77"/>
      <c r="DQ307" s="77"/>
      <c r="DR307" s="69" t="e">
        <f t="shared" si="60"/>
        <v>#N/A</v>
      </c>
      <c r="DS307" s="90" t="e">
        <f>MATCH(A307,Sheet5!D:D,0)</f>
        <v>#N/A</v>
      </c>
      <c r="DT307" s="94" t="e">
        <f>MATCH(A307,Sheet5!F:F,0)</f>
        <v>#N/A</v>
      </c>
      <c r="DU307" s="69">
        <v>0</v>
      </c>
      <c r="DV307" s="69">
        <v>0</v>
      </c>
      <c r="DW307" s="69">
        <v>0</v>
      </c>
      <c r="DX307" s="69">
        <v>0</v>
      </c>
      <c r="DY307" s="69">
        <v>0</v>
      </c>
    </row>
    <row r="308" spans="1:129" ht="28.5">
      <c r="A308" s="69">
        <v>30153</v>
      </c>
      <c r="B308" s="69">
        <v>0</v>
      </c>
      <c r="C308" s="69">
        <v>1</v>
      </c>
      <c r="D308" s="78" t="s">
        <v>1097</v>
      </c>
      <c r="E308" s="78" t="s">
        <v>1098</v>
      </c>
      <c r="F308" s="69" t="s">
        <v>1157</v>
      </c>
      <c r="G308" s="69">
        <v>0</v>
      </c>
      <c r="H308" s="69" t="s">
        <v>321</v>
      </c>
      <c r="I308" s="69">
        <v>700</v>
      </c>
      <c r="J308" s="69">
        <v>333</v>
      </c>
      <c r="K308" s="69">
        <v>1500</v>
      </c>
      <c r="M308" s="69">
        <v>362</v>
      </c>
      <c r="N308" s="69" t="s">
        <v>1100</v>
      </c>
      <c r="O308" s="69">
        <v>0</v>
      </c>
      <c r="P308" s="69">
        <v>2</v>
      </c>
      <c r="Q308" s="69">
        <v>0</v>
      </c>
      <c r="R308" s="69">
        <v>1</v>
      </c>
      <c r="S308" s="69">
        <v>0</v>
      </c>
      <c r="T308" s="69">
        <v>0</v>
      </c>
      <c r="U308" s="69">
        <v>0</v>
      </c>
      <c r="V308" s="69">
        <v>0</v>
      </c>
      <c r="W308" s="69">
        <v>0</v>
      </c>
      <c r="X308" s="69">
        <v>0</v>
      </c>
      <c r="Y308" s="69">
        <v>0</v>
      </c>
      <c r="Z308" s="69">
        <v>8000</v>
      </c>
      <c r="AA308" s="69">
        <v>2</v>
      </c>
      <c r="AB308" s="69">
        <v>31</v>
      </c>
      <c r="AC308" s="69">
        <v>0</v>
      </c>
      <c r="AD308" s="69">
        <v>0</v>
      </c>
      <c r="AE308" s="69">
        <v>0</v>
      </c>
      <c r="AF308" s="69">
        <v>1</v>
      </c>
      <c r="AG308" s="69">
        <v>0</v>
      </c>
      <c r="AH308" s="69">
        <v>7</v>
      </c>
      <c r="AI308" s="69">
        <v>0</v>
      </c>
      <c r="AJ308" s="69">
        <v>0</v>
      </c>
      <c r="AK308" s="69">
        <v>0</v>
      </c>
      <c r="AL308" s="69">
        <v>0</v>
      </c>
      <c r="AM308" s="69">
        <v>1</v>
      </c>
      <c r="AN308" s="69">
        <v>1</v>
      </c>
      <c r="AO308" s="69">
        <v>0</v>
      </c>
      <c r="AP308" s="69">
        <v>0</v>
      </c>
      <c r="AQ308" s="84">
        <v>0</v>
      </c>
      <c r="AR308" s="69">
        <v>0</v>
      </c>
      <c r="AS308" s="69">
        <v>0</v>
      </c>
      <c r="AT308" s="69">
        <v>0</v>
      </c>
      <c r="AU308" s="69">
        <v>0</v>
      </c>
      <c r="AV308" s="69">
        <v>0</v>
      </c>
      <c r="AW308" s="69">
        <v>0</v>
      </c>
      <c r="AX308" s="69">
        <v>0</v>
      </c>
      <c r="AY308" s="69">
        <v>0</v>
      </c>
      <c r="AZ308" s="69">
        <v>0</v>
      </c>
      <c r="BA308" s="69">
        <v>0</v>
      </c>
      <c r="BB308" s="69">
        <v>0</v>
      </c>
      <c r="BC308" s="69">
        <v>0</v>
      </c>
      <c r="BD308" s="69">
        <v>0</v>
      </c>
      <c r="BE308" s="69">
        <v>0</v>
      </c>
      <c r="BF308" s="69">
        <v>0</v>
      </c>
      <c r="BG308" s="69">
        <v>0</v>
      </c>
      <c r="BH308" s="69">
        <v>0</v>
      </c>
      <c r="BI308" s="69" t="s">
        <v>1158</v>
      </c>
      <c r="BK308" s="69">
        <v>3</v>
      </c>
      <c r="BL308" s="69">
        <v>4</v>
      </c>
      <c r="BM308" s="69">
        <v>2</v>
      </c>
      <c r="BN308" s="69">
        <v>31</v>
      </c>
      <c r="BO308" s="89">
        <v>0</v>
      </c>
      <c r="BP308" s="69">
        <v>1</v>
      </c>
      <c r="BQ308" s="69">
        <v>1</v>
      </c>
      <c r="BR308" s="69">
        <v>204</v>
      </c>
      <c r="BS308" s="69">
        <v>1600</v>
      </c>
      <c r="BT308" s="69">
        <v>0</v>
      </c>
      <c r="BU308" s="69">
        <v>0</v>
      </c>
      <c r="BV308" s="69">
        <v>1000</v>
      </c>
      <c r="BW308" s="69">
        <v>363</v>
      </c>
      <c r="BY308" s="69">
        <v>0</v>
      </c>
      <c r="BZ308" s="69">
        <v>0</v>
      </c>
      <c r="CA308" s="69">
        <v>31</v>
      </c>
      <c r="CB308" s="89">
        <v>0</v>
      </c>
      <c r="CC308" s="69">
        <v>0</v>
      </c>
      <c r="CD308" s="69">
        <v>0</v>
      </c>
      <c r="CE308" s="69">
        <v>0</v>
      </c>
      <c r="CF308" s="69">
        <v>0</v>
      </c>
      <c r="CG308" s="69">
        <v>0</v>
      </c>
      <c r="CH308" s="69">
        <v>0</v>
      </c>
      <c r="CI308" s="69">
        <v>1000</v>
      </c>
      <c r="CJ308" s="69">
        <v>263</v>
      </c>
      <c r="CL308" s="69">
        <v>0</v>
      </c>
      <c r="CM308" s="69">
        <v>0</v>
      </c>
      <c r="CN308" s="69">
        <v>0</v>
      </c>
      <c r="CO308" s="89">
        <v>0</v>
      </c>
      <c r="CP308" s="69">
        <v>0</v>
      </c>
      <c r="CQ308" s="69">
        <v>0</v>
      </c>
      <c r="CR308" s="69">
        <v>0</v>
      </c>
      <c r="CS308" s="69">
        <v>0</v>
      </c>
      <c r="CT308" s="69">
        <v>0</v>
      </c>
      <c r="CU308" s="69">
        <v>0</v>
      </c>
      <c r="CV308" s="69">
        <v>0</v>
      </c>
      <c r="CW308" s="69">
        <v>0</v>
      </c>
      <c r="CZ308" s="69">
        <v>0</v>
      </c>
      <c r="DA308" s="69">
        <v>0</v>
      </c>
      <c r="DB308" s="69">
        <v>160</v>
      </c>
      <c r="DC308" s="69">
        <v>0</v>
      </c>
      <c r="DD308" s="69">
        <v>0</v>
      </c>
      <c r="DE308" s="69">
        <v>0</v>
      </c>
      <c r="DF308" s="69">
        <v>0</v>
      </c>
      <c r="DG308" s="69">
        <v>1</v>
      </c>
      <c r="DI308" s="69" t="e">
        <f>INDEX(Sheet3!$E$78:$E$1130,MATCH(A308,Sheet3!$D$78:$D$1130,0))</f>
        <v>#N/A</v>
      </c>
      <c r="DJ308" s="69" t="str">
        <f t="shared" si="56"/>
        <v>skill_icons.ps_wood_lasher_01</v>
      </c>
      <c r="DK308" s="69" t="s">
        <v>1102</v>
      </c>
      <c r="DL308" s="69"/>
      <c r="DM308" s="73" t="s">
        <v>1159</v>
      </c>
      <c r="DN308" s="69" t="str">
        <f>"造成["&amp;INDEX(Sheet5!$L$2:$L$11,MATCH(BL308,Sheet5!$J$2:$J$11,0))&amp;":"&amp;BR308&amp;"*"&amp;BS308/1000&amp;"]"&amp;INDEX(Sheet5!$I$2:$I$4,MATCH(BR308,Sheet5!$H$2:$H$4,0))&amp;"的"&amp;INDEX(Sheet5!$K$2:$K$11,MATCH(BL308,Sheet5!$J$2:$J$11,0))</f>
        <v>造成[ui.cs_blue:204*1.6]的寒系伤害。</v>
      </c>
      <c r="DO308" s="77"/>
      <c r="DP308" s="77"/>
      <c r="DQ308" s="77"/>
      <c r="DR308" s="69" t="e">
        <f t="shared" si="60"/>
        <v>#N/A</v>
      </c>
      <c r="DS308" s="90" t="e">
        <f>MATCH(A308,Sheet5!D:D,0)</f>
        <v>#N/A</v>
      </c>
      <c r="DT308" s="94" t="e">
        <f>MATCH(A308,Sheet5!F:F,0)</f>
        <v>#N/A</v>
      </c>
      <c r="DU308" s="69">
        <v>0</v>
      </c>
      <c r="DV308" s="69">
        <v>0</v>
      </c>
      <c r="DW308" s="69">
        <v>0</v>
      </c>
      <c r="DX308" s="69">
        <v>0</v>
      </c>
      <c r="DY308" s="69">
        <v>0</v>
      </c>
    </row>
    <row r="309" spans="1:129" ht="28.5">
      <c r="A309" s="69">
        <v>30154</v>
      </c>
      <c r="B309" s="69">
        <v>0</v>
      </c>
      <c r="C309" s="69">
        <v>1</v>
      </c>
      <c r="D309" s="78" t="s">
        <v>1160</v>
      </c>
      <c r="E309" s="78" t="s">
        <v>1161</v>
      </c>
      <c r="F309" s="69" t="s">
        <v>1162</v>
      </c>
      <c r="G309" s="69">
        <v>0</v>
      </c>
      <c r="H309" s="69" t="s">
        <v>321</v>
      </c>
      <c r="I309" s="69">
        <v>200</v>
      </c>
      <c r="J309" s="69">
        <v>500</v>
      </c>
      <c r="K309" s="69">
        <v>800</v>
      </c>
      <c r="M309" s="69">
        <v>282</v>
      </c>
      <c r="O309" s="69">
        <v>0</v>
      </c>
      <c r="P309" s="69">
        <v>1</v>
      </c>
      <c r="Q309" s="69">
        <v>0</v>
      </c>
      <c r="R309" s="69">
        <v>2</v>
      </c>
      <c r="S309" s="69">
        <v>16</v>
      </c>
      <c r="T309" s="69">
        <v>100</v>
      </c>
      <c r="U309" s="69">
        <v>1</v>
      </c>
      <c r="V309" s="69">
        <v>500</v>
      </c>
      <c r="W309" s="69">
        <v>0</v>
      </c>
      <c r="X309" s="69">
        <v>0</v>
      </c>
      <c r="Y309" s="69">
        <v>0</v>
      </c>
      <c r="Z309" s="69">
        <v>1000</v>
      </c>
      <c r="AA309" s="69">
        <v>2</v>
      </c>
      <c r="AB309" s="69">
        <v>31</v>
      </c>
      <c r="AC309" s="69">
        <v>0</v>
      </c>
      <c r="AD309" s="69">
        <v>0</v>
      </c>
      <c r="AE309" s="69">
        <v>0</v>
      </c>
      <c r="AF309" s="69">
        <v>10</v>
      </c>
      <c r="AG309" s="69">
        <v>0</v>
      </c>
      <c r="AH309" s="69">
        <v>2</v>
      </c>
      <c r="AI309" s="69">
        <v>0</v>
      </c>
      <c r="AJ309" s="69">
        <v>0</v>
      </c>
      <c r="AK309" s="69">
        <v>0</v>
      </c>
      <c r="AL309" s="69">
        <v>0</v>
      </c>
      <c r="AM309" s="69">
        <v>0</v>
      </c>
      <c r="AN309" s="69">
        <v>0</v>
      </c>
      <c r="AO309" s="69">
        <v>0</v>
      </c>
      <c r="AP309" s="69">
        <v>0</v>
      </c>
      <c r="AQ309" s="84">
        <v>0</v>
      </c>
      <c r="AR309" s="69">
        <v>0</v>
      </c>
      <c r="AS309" s="69">
        <v>0</v>
      </c>
      <c r="AT309" s="69">
        <v>0</v>
      </c>
      <c r="AU309" s="69">
        <v>0</v>
      </c>
      <c r="AV309" s="69">
        <v>0</v>
      </c>
      <c r="AW309" s="69">
        <v>0</v>
      </c>
      <c r="AX309" s="69">
        <v>0</v>
      </c>
      <c r="AY309" s="69">
        <v>0</v>
      </c>
      <c r="AZ309" s="69">
        <v>0</v>
      </c>
      <c r="BA309" s="69">
        <v>0</v>
      </c>
      <c r="BB309" s="69">
        <v>0</v>
      </c>
      <c r="BC309" s="69">
        <v>0</v>
      </c>
      <c r="BD309" s="69">
        <v>0</v>
      </c>
      <c r="BE309" s="69">
        <v>0</v>
      </c>
      <c r="BF309" s="69">
        <v>0</v>
      </c>
      <c r="BG309" s="69">
        <v>0</v>
      </c>
      <c r="BH309" s="69">
        <v>0</v>
      </c>
      <c r="BI309" s="69" t="s">
        <v>1163</v>
      </c>
      <c r="BK309" s="69">
        <v>3</v>
      </c>
      <c r="BL309" s="69">
        <v>0</v>
      </c>
      <c r="BM309" s="69">
        <v>0</v>
      </c>
      <c r="BN309" s="69">
        <v>0</v>
      </c>
      <c r="BO309" s="69">
        <v>0</v>
      </c>
      <c r="BP309" s="69">
        <v>0</v>
      </c>
      <c r="BQ309" s="69">
        <v>0</v>
      </c>
      <c r="BR309" s="69">
        <v>0</v>
      </c>
      <c r="BS309" s="69">
        <v>0</v>
      </c>
      <c r="BT309" s="69">
        <v>0</v>
      </c>
      <c r="BU309" s="69">
        <v>0</v>
      </c>
      <c r="BV309" s="69">
        <v>0</v>
      </c>
      <c r="BW309" s="69">
        <v>0</v>
      </c>
      <c r="BY309" s="69">
        <v>0</v>
      </c>
      <c r="BZ309" s="69">
        <v>0</v>
      </c>
      <c r="CA309" s="69">
        <v>31</v>
      </c>
      <c r="CB309" s="89">
        <v>0</v>
      </c>
      <c r="CC309" s="69">
        <v>0</v>
      </c>
      <c r="CD309" s="69">
        <v>0</v>
      </c>
      <c r="CE309" s="69">
        <v>0</v>
      </c>
      <c r="CF309" s="69">
        <v>0</v>
      </c>
      <c r="CG309" s="69">
        <v>0</v>
      </c>
      <c r="CH309" s="69">
        <v>0</v>
      </c>
      <c r="CI309" s="69">
        <v>0</v>
      </c>
      <c r="CJ309" s="69">
        <v>0</v>
      </c>
      <c r="CL309" s="69">
        <v>0</v>
      </c>
      <c r="CM309" s="69">
        <v>0</v>
      </c>
      <c r="CN309" s="69">
        <v>0</v>
      </c>
      <c r="CO309" s="89">
        <v>0</v>
      </c>
      <c r="CP309" s="69">
        <v>0</v>
      </c>
      <c r="CQ309" s="69">
        <v>0</v>
      </c>
      <c r="CR309" s="69">
        <v>0</v>
      </c>
      <c r="CS309" s="69">
        <v>0</v>
      </c>
      <c r="CT309" s="69">
        <v>0</v>
      </c>
      <c r="CU309" s="69">
        <v>0</v>
      </c>
      <c r="CV309" s="69">
        <v>0</v>
      </c>
      <c r="CW309" s="69">
        <v>0</v>
      </c>
      <c r="CZ309" s="69">
        <v>0</v>
      </c>
      <c r="DA309" s="69">
        <v>0</v>
      </c>
      <c r="DB309" s="69">
        <v>0</v>
      </c>
      <c r="DC309" s="69">
        <v>0</v>
      </c>
      <c r="DD309" s="69">
        <v>0</v>
      </c>
      <c r="DE309" s="69">
        <v>0</v>
      </c>
      <c r="DF309" s="69">
        <v>0</v>
      </c>
      <c r="DG309" s="69">
        <v>1</v>
      </c>
      <c r="DI309" s="69" t="e">
        <f>INDEX(Sheet3!$E$78:$E$1130,MATCH(A309,Sheet3!$D$78:$D$1130,0))</f>
        <v>#N/A</v>
      </c>
      <c r="DJ309" s="69" t="str">
        <f t="shared" si="56"/>
        <v>skill_icons.ps_dung_beetle_skill_01</v>
      </c>
      <c r="DK309" s="69" t="s">
        <v>1164</v>
      </c>
      <c r="DL309" s="69"/>
      <c r="DM309" s="80" t="s">
        <v>1165</v>
      </c>
      <c r="DN309" s="69" t="e">
        <f>"造成["&amp;INDEX(Sheet5!$L$2:$L$11,MATCH(BL309,Sheet5!$J$2:$J$11,0))&amp;":"&amp;BR309&amp;"*"&amp;BS309/1000&amp;"]"&amp;INDEX(Sheet5!$I$2:$I$4,MATCH(BR309,Sheet5!$H$2:$H$4,0))&amp;"的"&amp;INDEX(Sheet5!$K$2:$K$11,MATCH(BL309,Sheet5!$J$2:$J$11,0))</f>
        <v>#N/A</v>
      </c>
      <c r="DO309" s="107"/>
      <c r="DP309" s="107"/>
      <c r="DQ309" s="107"/>
      <c r="DR309" s="69" t="e">
        <f t="shared" si="60"/>
        <v>#N/A</v>
      </c>
      <c r="DS309" s="90">
        <f>MATCH(A309,Sheet5!D:D,0)</f>
        <v>245</v>
      </c>
      <c r="DT309" s="94" t="e">
        <f>MATCH(A309,Sheet5!F:F,0)</f>
        <v>#N/A</v>
      </c>
      <c r="DU309" s="69">
        <v>0</v>
      </c>
      <c r="DV309" s="69">
        <v>0</v>
      </c>
      <c r="DW309" s="69">
        <v>0</v>
      </c>
      <c r="DX309" s="69">
        <v>0</v>
      </c>
      <c r="DY309" s="69">
        <v>0</v>
      </c>
    </row>
    <row r="310" spans="1:129" ht="14.25">
      <c r="A310" s="69">
        <v>30155</v>
      </c>
      <c r="B310" s="69">
        <v>7005</v>
      </c>
      <c r="C310" s="69">
        <v>1</v>
      </c>
      <c r="D310" s="78" t="s">
        <v>1166</v>
      </c>
      <c r="E310" s="78" t="s">
        <v>1167</v>
      </c>
      <c r="F310" s="69" t="s">
        <v>1168</v>
      </c>
      <c r="G310" s="69">
        <v>1</v>
      </c>
      <c r="H310" s="69" t="s">
        <v>864</v>
      </c>
      <c r="I310" s="69">
        <v>600</v>
      </c>
      <c r="J310" s="69">
        <v>600</v>
      </c>
      <c r="K310" s="69">
        <v>5000</v>
      </c>
      <c r="M310" s="69">
        <v>0</v>
      </c>
      <c r="N310" s="69" t="s">
        <v>1169</v>
      </c>
      <c r="O310" s="69">
        <v>0</v>
      </c>
      <c r="P310" s="69">
        <v>12</v>
      </c>
      <c r="Q310" s="69">
        <v>0</v>
      </c>
      <c r="R310" s="69">
        <v>1</v>
      </c>
      <c r="S310" s="69">
        <v>0</v>
      </c>
      <c r="T310" s="69">
        <v>0</v>
      </c>
      <c r="U310" s="69">
        <v>0</v>
      </c>
      <c r="V310" s="69">
        <v>0</v>
      </c>
      <c r="W310" s="69">
        <v>0</v>
      </c>
      <c r="X310" s="69">
        <v>50</v>
      </c>
      <c r="Y310" s="69">
        <v>50</v>
      </c>
      <c r="Z310" s="69">
        <v>17000</v>
      </c>
      <c r="AA310" s="69">
        <v>2</v>
      </c>
      <c r="AB310" s="69">
        <v>31</v>
      </c>
      <c r="AC310" s="69">
        <v>0</v>
      </c>
      <c r="AD310" s="69">
        <v>0</v>
      </c>
      <c r="AE310" s="69">
        <v>0</v>
      </c>
      <c r="AF310" s="69">
        <v>10</v>
      </c>
      <c r="AG310" s="69">
        <v>0</v>
      </c>
      <c r="AH310" s="69">
        <v>10.5</v>
      </c>
      <c r="AI310" s="69">
        <v>0</v>
      </c>
      <c r="AJ310" s="69">
        <v>0</v>
      </c>
      <c r="AK310" s="69">
        <v>0</v>
      </c>
      <c r="AL310" s="69">
        <v>1.5</v>
      </c>
      <c r="AM310" s="69">
        <v>1</v>
      </c>
      <c r="AN310" s="69">
        <v>1</v>
      </c>
      <c r="AO310" s="69">
        <v>1</v>
      </c>
      <c r="AP310" s="69">
        <v>1</v>
      </c>
      <c r="AQ310" s="84">
        <v>15</v>
      </c>
      <c r="AR310" s="69">
        <v>0.5</v>
      </c>
      <c r="AS310" s="69">
        <v>0</v>
      </c>
      <c r="AT310" s="69">
        <v>0</v>
      </c>
      <c r="AU310" s="69">
        <v>0</v>
      </c>
      <c r="AV310" s="69">
        <v>0</v>
      </c>
      <c r="AW310" s="69">
        <v>0</v>
      </c>
      <c r="AX310" s="69">
        <v>0</v>
      </c>
      <c r="AY310" s="69">
        <v>0</v>
      </c>
      <c r="AZ310" s="69">
        <v>0</v>
      </c>
      <c r="BA310" s="69">
        <v>0</v>
      </c>
      <c r="BB310" s="69">
        <v>0</v>
      </c>
      <c r="BC310" s="69">
        <v>0</v>
      </c>
      <c r="BD310" s="69">
        <v>0</v>
      </c>
      <c r="BE310" s="69">
        <v>0</v>
      </c>
      <c r="BF310" s="69">
        <v>0</v>
      </c>
      <c r="BG310" s="69">
        <v>0</v>
      </c>
      <c r="BH310" s="69">
        <v>0</v>
      </c>
      <c r="BI310" s="69" t="s">
        <v>1170</v>
      </c>
      <c r="BK310" s="69">
        <v>3</v>
      </c>
      <c r="BL310" s="69">
        <v>2</v>
      </c>
      <c r="BM310" s="69">
        <v>2</v>
      </c>
      <c r="BN310" s="69">
        <v>31</v>
      </c>
      <c r="BO310" s="89">
        <v>0</v>
      </c>
      <c r="BP310" s="69">
        <v>1</v>
      </c>
      <c r="BQ310" s="69">
        <v>1</v>
      </c>
      <c r="BR310" s="69">
        <v>203</v>
      </c>
      <c r="BS310" s="69">
        <v>1500</v>
      </c>
      <c r="BT310" s="69">
        <v>0</v>
      </c>
      <c r="BU310" s="69">
        <v>0</v>
      </c>
      <c r="BV310" s="69">
        <v>1000</v>
      </c>
      <c r="BW310" s="69">
        <v>235</v>
      </c>
      <c r="BY310" s="69">
        <v>18</v>
      </c>
      <c r="BZ310" s="69">
        <v>7</v>
      </c>
      <c r="CA310" s="69">
        <v>64</v>
      </c>
      <c r="CB310" s="89">
        <v>0</v>
      </c>
      <c r="CC310" s="69">
        <v>2</v>
      </c>
      <c r="CD310" s="69">
        <v>15</v>
      </c>
      <c r="CE310" s="69">
        <v>1</v>
      </c>
      <c r="CF310" s="69">
        <v>99998</v>
      </c>
      <c r="CG310" s="69">
        <v>0</v>
      </c>
      <c r="CH310" s="69">
        <v>0</v>
      </c>
      <c r="CI310" s="69">
        <v>1000</v>
      </c>
      <c r="CJ310" s="69">
        <v>0</v>
      </c>
      <c r="CL310" s="69">
        <v>10</v>
      </c>
      <c r="CM310" s="69">
        <v>2</v>
      </c>
      <c r="CN310" s="69">
        <v>31</v>
      </c>
      <c r="CO310" s="69">
        <v>0</v>
      </c>
      <c r="CP310" s="69">
        <v>1</v>
      </c>
      <c r="CQ310" s="69">
        <v>1</v>
      </c>
      <c r="CR310" s="69">
        <v>1</v>
      </c>
      <c r="CS310" s="69">
        <v>11030</v>
      </c>
      <c r="CT310" s="69">
        <v>0</v>
      </c>
      <c r="CU310" s="69">
        <v>0</v>
      </c>
      <c r="CV310" s="69">
        <v>1000</v>
      </c>
      <c r="CW310" s="69">
        <v>0</v>
      </c>
      <c r="CZ310" s="69">
        <v>0</v>
      </c>
      <c r="DA310" s="69">
        <v>0</v>
      </c>
      <c r="DB310" s="69">
        <v>0</v>
      </c>
      <c r="DC310" s="69">
        <v>0</v>
      </c>
      <c r="DD310" s="69">
        <v>0</v>
      </c>
      <c r="DE310" s="69">
        <v>0</v>
      </c>
      <c r="DF310" s="69">
        <v>0</v>
      </c>
      <c r="DG310" s="69">
        <v>1</v>
      </c>
      <c r="DI310" s="69" t="str">
        <f>INDEX(Sheet3!$E$78:$E$1130,MATCH(A310,Sheet3!$D$78:$D$1130,0))</f>
        <v>skill_icons.ps_rumbling_strike</v>
      </c>
      <c r="DJ310" s="69" t="str">
        <f t="shared" si="56"/>
        <v>skill_icons.ps_rumbling_strike</v>
      </c>
      <c r="DK310" s="69" t="s">
        <v>1171</v>
      </c>
      <c r="DL310" s="69"/>
      <c r="DM310" s="69" t="s">
        <v>1172</v>
      </c>
      <c r="DN310" s="69" t="str">
        <f>"造成["&amp;INDEX(Sheet5!$L$2:$L$11,MATCH(BL310,Sheet5!$J$2:$J$11,0))&amp;":"&amp;BR310&amp;"*"&amp;BS310/1000&amp;"]"&amp;INDEX(Sheet5!$I$2:$I$4,MATCH(BR310,Sheet5!$H$2:$H$4,0))&amp;"的"&amp;INDEX(Sheet5!$K$2:$K$11,MATCH(BL310,Sheet5!$J$2:$J$11,0))</f>
        <v>造成[ui.cs_orange:203*1.5]的物理伤害。</v>
      </c>
      <c r="DO310" s="69"/>
      <c r="DP310" s="69"/>
      <c r="DQ310" s="69"/>
      <c r="DR310" s="69" t="e">
        <f t="shared" si="60"/>
        <v>#N/A</v>
      </c>
      <c r="DS310" s="90" t="e">
        <f>MATCH(A310,Sheet5!D:D,0)</f>
        <v>#N/A</v>
      </c>
      <c r="DT310" s="94" t="e">
        <f>MATCH(A310,Sheet5!F:F,0)</f>
        <v>#N/A</v>
      </c>
      <c r="DU310" s="69">
        <v>0</v>
      </c>
      <c r="DV310" s="69">
        <v>0</v>
      </c>
      <c r="DW310" s="69">
        <v>0</v>
      </c>
      <c r="DX310" s="69">
        <v>0</v>
      </c>
      <c r="DY310" s="69">
        <v>0</v>
      </c>
    </row>
    <row r="311" spans="1:129" ht="14.25">
      <c r="A311" s="69">
        <v>301551</v>
      </c>
      <c r="B311" s="69">
        <v>0</v>
      </c>
      <c r="C311" s="69">
        <v>1</v>
      </c>
      <c r="D311" s="78" t="s">
        <v>1166</v>
      </c>
      <c r="E311" s="78" t="s">
        <v>1167</v>
      </c>
      <c r="F311" s="69" t="s">
        <v>1168</v>
      </c>
      <c r="G311" s="69">
        <v>1</v>
      </c>
      <c r="H311" s="69" t="s">
        <v>864</v>
      </c>
      <c r="I311" s="69">
        <v>600</v>
      </c>
      <c r="J311" s="69">
        <v>600</v>
      </c>
      <c r="K311" s="69">
        <v>5000</v>
      </c>
      <c r="M311" s="69">
        <v>0</v>
      </c>
      <c r="N311" s="69" t="s">
        <v>1169</v>
      </c>
      <c r="O311" s="69">
        <v>0</v>
      </c>
      <c r="P311" s="69">
        <v>12</v>
      </c>
      <c r="Q311" s="69">
        <v>0</v>
      </c>
      <c r="R311" s="69">
        <v>1</v>
      </c>
      <c r="S311" s="69">
        <v>0</v>
      </c>
      <c r="T311" s="69">
        <v>0</v>
      </c>
      <c r="U311" s="69">
        <v>0</v>
      </c>
      <c r="V311" s="69">
        <v>0</v>
      </c>
      <c r="W311" s="69">
        <v>0</v>
      </c>
      <c r="X311" s="69">
        <v>50</v>
      </c>
      <c r="Y311" s="69">
        <v>50</v>
      </c>
      <c r="Z311" s="69">
        <v>17000</v>
      </c>
      <c r="AA311" s="69">
        <v>2</v>
      </c>
      <c r="AB311" s="69">
        <v>31</v>
      </c>
      <c r="AC311" s="69">
        <v>0</v>
      </c>
      <c r="AD311" s="69">
        <v>0</v>
      </c>
      <c r="AE311" s="69">
        <v>0</v>
      </c>
      <c r="AF311" s="69">
        <v>10</v>
      </c>
      <c r="AG311" s="69">
        <v>0</v>
      </c>
      <c r="AH311" s="69">
        <v>10.5</v>
      </c>
      <c r="AI311" s="69">
        <v>0</v>
      </c>
      <c r="AJ311" s="69">
        <v>0</v>
      </c>
      <c r="AK311" s="69">
        <v>0</v>
      </c>
      <c r="AL311" s="69">
        <v>1.5</v>
      </c>
      <c r="AM311" s="69">
        <v>1</v>
      </c>
      <c r="AN311" s="69">
        <v>1</v>
      </c>
      <c r="AO311" s="69">
        <v>1</v>
      </c>
      <c r="AP311" s="69">
        <v>1</v>
      </c>
      <c r="AQ311" s="84">
        <v>15</v>
      </c>
      <c r="AR311" s="69">
        <v>0.5</v>
      </c>
      <c r="AS311" s="69">
        <v>0</v>
      </c>
      <c r="AT311" s="69">
        <v>0</v>
      </c>
      <c r="AU311" s="69">
        <v>0</v>
      </c>
      <c r="AV311" s="69">
        <v>0</v>
      </c>
      <c r="AW311" s="69">
        <v>0</v>
      </c>
      <c r="AX311" s="69">
        <v>0</v>
      </c>
      <c r="AY311" s="69">
        <v>0</v>
      </c>
      <c r="AZ311" s="69">
        <v>0</v>
      </c>
      <c r="BA311" s="69">
        <v>0</v>
      </c>
      <c r="BB311" s="69">
        <v>0</v>
      </c>
      <c r="BC311" s="69">
        <v>0</v>
      </c>
      <c r="BD311" s="69">
        <v>0</v>
      </c>
      <c r="BE311" s="69">
        <v>0</v>
      </c>
      <c r="BF311" s="69">
        <v>0</v>
      </c>
      <c r="BG311" s="69">
        <v>0</v>
      </c>
      <c r="BH311" s="69">
        <v>0</v>
      </c>
      <c r="BI311" s="69" t="s">
        <v>1170</v>
      </c>
      <c r="BK311" s="69">
        <v>3</v>
      </c>
      <c r="BL311" s="69">
        <v>2</v>
      </c>
      <c r="BM311" s="69">
        <v>2</v>
      </c>
      <c r="BN311" s="69">
        <v>31</v>
      </c>
      <c r="BO311" s="89">
        <v>0</v>
      </c>
      <c r="BP311" s="69">
        <v>1</v>
      </c>
      <c r="BQ311" s="69">
        <v>1</v>
      </c>
      <c r="BR311" s="69">
        <v>203</v>
      </c>
      <c r="BS311" s="69">
        <v>1500</v>
      </c>
      <c r="BT311" s="69">
        <v>0</v>
      </c>
      <c r="BU311" s="69">
        <v>0</v>
      </c>
      <c r="BV311" s="69">
        <v>1000</v>
      </c>
      <c r="BW311" s="69">
        <v>235</v>
      </c>
      <c r="BY311" s="89">
        <v>0</v>
      </c>
      <c r="BZ311" s="89">
        <v>0</v>
      </c>
      <c r="CA311" s="89">
        <v>0</v>
      </c>
      <c r="CB311" s="89">
        <v>0</v>
      </c>
      <c r="CC311" s="89">
        <v>0</v>
      </c>
      <c r="CD311" s="89">
        <v>0</v>
      </c>
      <c r="CE311" s="69">
        <v>1</v>
      </c>
      <c r="CF311" s="69">
        <v>99998</v>
      </c>
      <c r="CG311" s="69">
        <v>0</v>
      </c>
      <c r="CH311" s="69">
        <v>0</v>
      </c>
      <c r="CI311" s="69">
        <v>1000</v>
      </c>
      <c r="CJ311" s="69">
        <v>0</v>
      </c>
      <c r="CL311" s="69">
        <v>10</v>
      </c>
      <c r="CM311" s="69">
        <v>2</v>
      </c>
      <c r="CN311" s="69">
        <v>31</v>
      </c>
      <c r="CO311" s="69">
        <v>0</v>
      </c>
      <c r="CP311" s="69">
        <v>1</v>
      </c>
      <c r="CQ311" s="69">
        <v>1</v>
      </c>
      <c r="CR311" s="69">
        <v>1</v>
      </c>
      <c r="CS311" s="69">
        <v>11030</v>
      </c>
      <c r="CT311" s="69">
        <v>0</v>
      </c>
      <c r="CU311" s="69">
        <v>0</v>
      </c>
      <c r="CV311" s="69">
        <v>1000</v>
      </c>
      <c r="CW311" s="69">
        <v>0</v>
      </c>
      <c r="CZ311" s="69">
        <v>0</v>
      </c>
      <c r="DA311" s="69">
        <v>0</v>
      </c>
      <c r="DB311" s="69">
        <v>0</v>
      </c>
      <c r="DC311" s="69">
        <v>0</v>
      </c>
      <c r="DD311" s="69">
        <v>0</v>
      </c>
      <c r="DE311" s="69">
        <v>0</v>
      </c>
      <c r="DF311" s="69">
        <v>0</v>
      </c>
      <c r="DG311" s="69">
        <v>1</v>
      </c>
      <c r="DI311" s="69" t="e">
        <f>INDEX(Sheet3!$E$78:$E$1130,MATCH(A311,Sheet3!$D$78:$D$1130,0))</f>
        <v>#N/A</v>
      </c>
      <c r="DJ311" s="69" t="str">
        <f t="shared" si="56"/>
        <v>skill_icons.ps_rumbling_strike</v>
      </c>
      <c r="DK311" s="69" t="s">
        <v>1171</v>
      </c>
      <c r="DL311" s="69"/>
      <c r="DM311" s="69" t="s">
        <v>1172</v>
      </c>
      <c r="DN311" s="69" t="str">
        <f>"造成["&amp;INDEX(Sheet5!$L$2:$L$11,MATCH(BL311,Sheet5!$J$2:$J$11,0))&amp;":"&amp;BR311&amp;"*"&amp;BS311/1000&amp;"]"&amp;INDEX(Sheet5!$I$2:$I$4,MATCH(BR311,Sheet5!$H$2:$H$4,0))&amp;"的"&amp;INDEX(Sheet5!$K$2:$K$11,MATCH(BL311,Sheet5!$J$2:$J$11,0))</f>
        <v>造成[ui.cs_orange:203*1.5]的物理伤害。</v>
      </c>
      <c r="DO311" s="69"/>
      <c r="DP311" s="69"/>
      <c r="DQ311" s="69"/>
      <c r="DR311" s="69" t="e">
        <f t="shared" si="60"/>
        <v>#N/A</v>
      </c>
      <c r="DS311" s="90" t="e">
        <f>MATCH(A311,Sheet5!D:D,0)</f>
        <v>#N/A</v>
      </c>
      <c r="DT311" s="94" t="e">
        <f>MATCH(A311,Sheet5!F:F,0)</f>
        <v>#N/A</v>
      </c>
      <c r="DU311" s="69">
        <v>0</v>
      </c>
      <c r="DV311" s="69">
        <v>0</v>
      </c>
      <c r="DW311" s="69">
        <v>0</v>
      </c>
      <c r="DX311" s="69">
        <v>0</v>
      </c>
      <c r="DY311" s="69">
        <v>0</v>
      </c>
    </row>
    <row r="312" spans="1:129" ht="14.25">
      <c r="A312" s="69">
        <v>30156</v>
      </c>
      <c r="B312" s="69">
        <v>0</v>
      </c>
      <c r="C312" s="69">
        <v>1</v>
      </c>
      <c r="D312" s="78" t="s">
        <v>1173</v>
      </c>
      <c r="E312" s="78"/>
      <c r="F312" s="69">
        <v>0</v>
      </c>
      <c r="G312" s="69">
        <v>0</v>
      </c>
      <c r="H312" s="69" t="s">
        <v>321</v>
      </c>
      <c r="I312" s="69">
        <v>1000</v>
      </c>
      <c r="J312" s="69" t="s">
        <v>937</v>
      </c>
      <c r="K312" s="69">
        <v>3000</v>
      </c>
      <c r="M312" s="69">
        <v>0</v>
      </c>
      <c r="N312" s="69" t="s">
        <v>1174</v>
      </c>
      <c r="O312" s="69">
        <v>0</v>
      </c>
      <c r="P312" s="69">
        <v>1</v>
      </c>
      <c r="Q312" s="69">
        <v>0</v>
      </c>
      <c r="R312" s="69">
        <v>1</v>
      </c>
      <c r="S312" s="69">
        <v>0</v>
      </c>
      <c r="T312" s="69">
        <v>0</v>
      </c>
      <c r="U312" s="69">
        <v>0</v>
      </c>
      <c r="V312" s="69">
        <v>0</v>
      </c>
      <c r="W312" s="69">
        <v>0</v>
      </c>
      <c r="X312" s="69">
        <v>10</v>
      </c>
      <c r="Y312" s="69">
        <v>10</v>
      </c>
      <c r="Z312" s="69">
        <v>17000</v>
      </c>
      <c r="AA312" s="69">
        <v>2</v>
      </c>
      <c r="AB312" s="69">
        <v>31</v>
      </c>
      <c r="AC312" s="69">
        <v>0</v>
      </c>
      <c r="AD312" s="69">
        <v>0</v>
      </c>
      <c r="AE312" s="69">
        <v>0</v>
      </c>
      <c r="AF312" s="69">
        <v>10</v>
      </c>
      <c r="AG312" s="69">
        <v>0</v>
      </c>
      <c r="AH312" s="69">
        <v>50</v>
      </c>
      <c r="AI312" s="69">
        <v>0</v>
      </c>
      <c r="AJ312" s="69">
        <v>3</v>
      </c>
      <c r="AK312" s="69">
        <v>0</v>
      </c>
      <c r="AL312" s="69">
        <v>0</v>
      </c>
      <c r="AM312" s="69">
        <v>0</v>
      </c>
      <c r="AN312" s="69">
        <v>0</v>
      </c>
      <c r="AO312" s="69">
        <v>0</v>
      </c>
      <c r="AP312" s="69">
        <v>0</v>
      </c>
      <c r="AQ312" s="84">
        <v>0</v>
      </c>
      <c r="AR312" s="69">
        <v>0</v>
      </c>
      <c r="AS312" s="69">
        <v>0</v>
      </c>
      <c r="AT312" s="69">
        <v>0</v>
      </c>
      <c r="AU312" s="69">
        <v>0</v>
      </c>
      <c r="AV312" s="69">
        <v>0</v>
      </c>
      <c r="AW312" s="69">
        <v>0</v>
      </c>
      <c r="AX312" s="69">
        <v>0</v>
      </c>
      <c r="AY312" s="69">
        <v>0</v>
      </c>
      <c r="AZ312" s="69">
        <v>0</v>
      </c>
      <c r="BA312" s="69">
        <v>0</v>
      </c>
      <c r="BB312" s="69">
        <v>0</v>
      </c>
      <c r="BC312" s="69">
        <v>0</v>
      </c>
      <c r="BD312" s="69">
        <v>0</v>
      </c>
      <c r="BE312" s="69">
        <v>0</v>
      </c>
      <c r="BF312" s="69">
        <v>0</v>
      </c>
      <c r="BG312" s="69">
        <v>0</v>
      </c>
      <c r="BH312" s="69">
        <v>0</v>
      </c>
      <c r="BI312" s="69" t="s">
        <v>1175</v>
      </c>
      <c r="BK312" s="69">
        <v>3</v>
      </c>
      <c r="BL312" s="69">
        <v>2</v>
      </c>
      <c r="BM312" s="69">
        <v>2</v>
      </c>
      <c r="BN312" s="69">
        <v>31</v>
      </c>
      <c r="BO312" s="89">
        <v>0</v>
      </c>
      <c r="BP312" s="69">
        <v>8</v>
      </c>
      <c r="BQ312" s="69">
        <v>10</v>
      </c>
      <c r="BR312" s="69">
        <v>203</v>
      </c>
      <c r="BS312" s="69">
        <v>1800</v>
      </c>
      <c r="BT312" s="69">
        <v>0</v>
      </c>
      <c r="BU312" s="69">
        <v>0</v>
      </c>
      <c r="BV312" s="69">
        <v>1000</v>
      </c>
      <c r="BW312" s="69">
        <v>0</v>
      </c>
      <c r="BY312" s="69">
        <v>0</v>
      </c>
      <c r="BZ312" s="69">
        <v>0</v>
      </c>
      <c r="CA312" s="69">
        <v>31</v>
      </c>
      <c r="CB312" s="89">
        <v>0</v>
      </c>
      <c r="CC312" s="69">
        <v>0</v>
      </c>
      <c r="CD312" s="69">
        <v>0</v>
      </c>
      <c r="CE312" s="69">
        <v>0</v>
      </c>
      <c r="CF312" s="69">
        <v>0</v>
      </c>
      <c r="CG312" s="69">
        <v>0</v>
      </c>
      <c r="CH312" s="69">
        <v>0</v>
      </c>
      <c r="CI312" s="69">
        <v>0</v>
      </c>
      <c r="CJ312" s="69">
        <v>0</v>
      </c>
      <c r="CL312" s="69">
        <v>0</v>
      </c>
      <c r="CM312" s="69">
        <v>0</v>
      </c>
      <c r="CN312" s="69">
        <v>0</v>
      </c>
      <c r="CO312" s="89">
        <v>0</v>
      </c>
      <c r="CP312" s="69">
        <v>0</v>
      </c>
      <c r="CQ312" s="69">
        <v>0</v>
      </c>
      <c r="CR312" s="69">
        <v>0</v>
      </c>
      <c r="CS312" s="69">
        <v>0</v>
      </c>
      <c r="CT312" s="69">
        <v>0</v>
      </c>
      <c r="CU312" s="69">
        <v>0</v>
      </c>
      <c r="CV312" s="69">
        <v>0</v>
      </c>
      <c r="CW312" s="69">
        <v>0</v>
      </c>
      <c r="CZ312" s="69">
        <v>0</v>
      </c>
      <c r="DA312" s="69">
        <v>0</v>
      </c>
      <c r="DB312" s="69">
        <v>0</v>
      </c>
      <c r="DC312" s="69">
        <v>0</v>
      </c>
      <c r="DD312" s="69">
        <v>0</v>
      </c>
      <c r="DE312" s="69">
        <v>0</v>
      </c>
      <c r="DF312" s="69">
        <v>0</v>
      </c>
      <c r="DG312" s="69">
        <v>1</v>
      </c>
      <c r="DI312" s="69" t="e">
        <f>INDEX(Sheet3!$E$78:$E$1130,MATCH(A312,Sheet3!$D$78:$D$1130,0))</f>
        <v>#N/A</v>
      </c>
      <c r="DJ312" s="69">
        <f t="shared" ref="DJ312:DJ327" si="61">IFERROR(DI312,F312)</f>
        <v>0</v>
      </c>
      <c r="DK312" s="69" t="s">
        <v>1176</v>
      </c>
      <c r="DL312" s="69"/>
      <c r="DM312" s="69" t="s">
        <v>239</v>
      </c>
      <c r="DN312" s="69" t="str">
        <f>"造成["&amp;INDEX(Sheet5!$L$2:$L$11,MATCH(BL312,Sheet5!$J$2:$J$11,0))&amp;":"&amp;BR312&amp;"*"&amp;BS312/1000&amp;"]"&amp;INDEX(Sheet5!$I$2:$I$4,MATCH(BR312,Sheet5!$H$2:$H$4,0))&amp;"的"&amp;INDEX(Sheet5!$K$2:$K$11,MATCH(BL312,Sheet5!$J$2:$J$11,0))</f>
        <v>造成[ui.cs_orange:203*1.8]的物理伤害。</v>
      </c>
      <c r="DO312" s="69"/>
      <c r="DP312" s="69"/>
      <c r="DQ312" s="69"/>
      <c r="DR312" s="69" t="e">
        <f t="shared" si="60"/>
        <v>#N/A</v>
      </c>
      <c r="DS312" s="90" t="e">
        <f>MATCH(A312,Sheet5!D:D,0)</f>
        <v>#N/A</v>
      </c>
      <c r="DT312" s="94" t="e">
        <f>MATCH(A312,Sheet5!F:F,0)</f>
        <v>#N/A</v>
      </c>
      <c r="DU312" s="69">
        <v>0</v>
      </c>
      <c r="DV312" s="69">
        <v>0</v>
      </c>
      <c r="DW312" s="69">
        <v>0</v>
      </c>
      <c r="DX312" s="69">
        <v>0</v>
      </c>
      <c r="DY312" s="69">
        <v>0</v>
      </c>
    </row>
    <row r="313" spans="1:129" ht="14.25">
      <c r="A313" s="69">
        <v>30157</v>
      </c>
      <c r="B313" s="69">
        <v>0</v>
      </c>
      <c r="C313" s="69">
        <v>1</v>
      </c>
      <c r="D313" s="78" t="s">
        <v>1177</v>
      </c>
      <c r="E313" s="78"/>
      <c r="F313" s="69">
        <v>0</v>
      </c>
      <c r="G313" s="69">
        <v>1</v>
      </c>
      <c r="H313" s="69" t="s">
        <v>321</v>
      </c>
      <c r="I313" s="69">
        <v>1000</v>
      </c>
      <c r="J313" s="69">
        <v>0</v>
      </c>
      <c r="K313" s="69">
        <v>1000</v>
      </c>
      <c r="M313" s="69">
        <v>142</v>
      </c>
      <c r="N313" s="69" t="s">
        <v>1178</v>
      </c>
      <c r="O313" s="69">
        <v>0</v>
      </c>
      <c r="P313" s="69">
        <v>13</v>
      </c>
      <c r="Q313" s="69">
        <v>0</v>
      </c>
      <c r="R313" s="69">
        <v>1</v>
      </c>
      <c r="S313" s="69">
        <v>0</v>
      </c>
      <c r="T313" s="69">
        <v>0</v>
      </c>
      <c r="U313" s="69">
        <v>0</v>
      </c>
      <c r="V313" s="69">
        <v>0</v>
      </c>
      <c r="W313" s="69">
        <v>0</v>
      </c>
      <c r="X313" s="69">
        <v>15</v>
      </c>
      <c r="Y313" s="69">
        <v>15</v>
      </c>
      <c r="Z313" s="69">
        <v>13000</v>
      </c>
      <c r="AA313" s="69">
        <v>2</v>
      </c>
      <c r="AB313" s="69">
        <v>31</v>
      </c>
      <c r="AC313" s="69">
        <v>0</v>
      </c>
      <c r="AD313" s="69">
        <v>0</v>
      </c>
      <c r="AE313" s="69">
        <v>0</v>
      </c>
      <c r="AF313" s="69">
        <v>1</v>
      </c>
      <c r="AG313" s="69">
        <v>0</v>
      </c>
      <c r="AH313" s="69">
        <v>10.5</v>
      </c>
      <c r="AI313" s="69">
        <v>0</v>
      </c>
      <c r="AJ313" s="69">
        <v>0</v>
      </c>
      <c r="AK313" s="69">
        <v>0</v>
      </c>
      <c r="AL313" s="69">
        <v>0</v>
      </c>
      <c r="AM313" s="69">
        <v>1</v>
      </c>
      <c r="AN313" s="69">
        <v>10</v>
      </c>
      <c r="AO313" s="69">
        <v>1</v>
      </c>
      <c r="AP313" s="69">
        <v>1</v>
      </c>
      <c r="AQ313" s="84">
        <v>0</v>
      </c>
      <c r="AR313" s="69">
        <v>0</v>
      </c>
      <c r="AS313" s="69">
        <v>0</v>
      </c>
      <c r="AT313" s="69">
        <v>0</v>
      </c>
      <c r="AU313" s="69">
        <v>0</v>
      </c>
      <c r="AV313" s="69">
        <v>0</v>
      </c>
      <c r="AW313" s="69">
        <v>0</v>
      </c>
      <c r="AX313" s="69">
        <v>0</v>
      </c>
      <c r="AY313" s="69">
        <v>0</v>
      </c>
      <c r="AZ313" s="69">
        <v>0</v>
      </c>
      <c r="BA313" s="69">
        <v>0</v>
      </c>
      <c r="BB313" s="69">
        <v>0</v>
      </c>
      <c r="BC313" s="69">
        <v>0</v>
      </c>
      <c r="BD313" s="69">
        <v>0</v>
      </c>
      <c r="BE313" s="69">
        <v>0</v>
      </c>
      <c r="BF313" s="69">
        <v>0</v>
      </c>
      <c r="BG313" s="69">
        <v>0</v>
      </c>
      <c r="BH313" s="69">
        <v>0</v>
      </c>
      <c r="BK313" s="69">
        <v>3</v>
      </c>
      <c r="BL313" s="69">
        <v>20</v>
      </c>
      <c r="BM313" s="69">
        <v>2</v>
      </c>
      <c r="BN313" s="69">
        <v>31</v>
      </c>
      <c r="BO313" s="89">
        <v>0</v>
      </c>
      <c r="BP313" s="69">
        <v>0</v>
      </c>
      <c r="BQ313" s="69">
        <v>1</v>
      </c>
      <c r="BR313" s="69">
        <v>1</v>
      </c>
      <c r="BS313" s="69">
        <v>30114</v>
      </c>
      <c r="BT313" s="69">
        <v>0</v>
      </c>
      <c r="BU313" s="69">
        <v>0</v>
      </c>
      <c r="BV313" s="69">
        <v>1000</v>
      </c>
      <c r="BW313" s="69">
        <v>144</v>
      </c>
      <c r="BX313" s="69" t="s">
        <v>1179</v>
      </c>
      <c r="BY313" s="69">
        <v>20</v>
      </c>
      <c r="BZ313" s="69">
        <v>2</v>
      </c>
      <c r="CA313" s="69">
        <v>31</v>
      </c>
      <c r="CB313" s="89">
        <v>0</v>
      </c>
      <c r="CC313" s="69">
        <v>0</v>
      </c>
      <c r="CD313" s="69">
        <v>1</v>
      </c>
      <c r="CE313" s="69">
        <v>1</v>
      </c>
      <c r="CF313" s="69">
        <v>30128</v>
      </c>
      <c r="CG313" s="69">
        <v>0</v>
      </c>
      <c r="CH313" s="69">
        <v>0</v>
      </c>
      <c r="CI313" s="69">
        <v>1000</v>
      </c>
      <c r="CJ313" s="69">
        <v>144</v>
      </c>
      <c r="CL313" s="69">
        <v>20</v>
      </c>
      <c r="CM313" s="69">
        <v>2</v>
      </c>
      <c r="CN313" s="69">
        <v>31</v>
      </c>
      <c r="CO313" s="89">
        <v>0</v>
      </c>
      <c r="CP313" s="69">
        <v>0</v>
      </c>
      <c r="CQ313" s="69">
        <v>1</v>
      </c>
      <c r="CR313" s="69">
        <v>1</v>
      </c>
      <c r="CS313" s="69">
        <v>30129</v>
      </c>
      <c r="CT313" s="69">
        <v>0</v>
      </c>
      <c r="CU313" s="69">
        <v>0</v>
      </c>
      <c r="CV313" s="69">
        <v>1000</v>
      </c>
      <c r="CW313" s="69">
        <v>144</v>
      </c>
      <c r="CZ313" s="69">
        <v>0</v>
      </c>
      <c r="DA313" s="69">
        <v>0</v>
      </c>
      <c r="DB313" s="69">
        <v>0</v>
      </c>
      <c r="DC313" s="69">
        <v>0</v>
      </c>
      <c r="DD313" s="69">
        <v>0</v>
      </c>
      <c r="DE313" s="69">
        <v>0</v>
      </c>
      <c r="DF313" s="69">
        <v>0</v>
      </c>
      <c r="DG313" s="69">
        <v>1</v>
      </c>
      <c r="DI313" s="69" t="e">
        <f>INDEX(Sheet3!$E$78:$E$1130,MATCH(A313,Sheet3!$D$78:$D$1130,0))</f>
        <v>#N/A</v>
      </c>
      <c r="DJ313" s="69">
        <f t="shared" si="61"/>
        <v>0</v>
      </c>
      <c r="DK313" s="69" t="s">
        <v>1180</v>
      </c>
      <c r="DL313" s="69"/>
      <c r="DM313" s="69" t="s">
        <v>239</v>
      </c>
      <c r="DN313" s="69" t="e">
        <f>"造成["&amp;INDEX(Sheet5!$L$2:$L$11,MATCH(BL313,Sheet5!$J$2:$J$11,0))&amp;":"&amp;BR313&amp;"*"&amp;BS313/1000&amp;"]"&amp;INDEX(Sheet5!$I$2:$I$4,MATCH(BR313,Sheet5!$H$2:$H$4,0))&amp;"的"&amp;INDEX(Sheet5!$K$2:$K$11,MATCH(BL313,Sheet5!$J$2:$J$11,0))</f>
        <v>#N/A</v>
      </c>
      <c r="DO313" s="69"/>
      <c r="DP313" s="69"/>
      <c r="DQ313" s="69"/>
      <c r="DR313" s="69" t="e">
        <f t="shared" si="60"/>
        <v>#N/A</v>
      </c>
      <c r="DS313" s="90" t="e">
        <f>MATCH(A313,Sheet5!D:D,0)</f>
        <v>#N/A</v>
      </c>
      <c r="DT313" s="94" t="e">
        <f>MATCH(A313,Sheet5!F:F,0)</f>
        <v>#N/A</v>
      </c>
      <c r="DU313" s="69">
        <v>0</v>
      </c>
      <c r="DV313" s="69">
        <v>0</v>
      </c>
      <c r="DW313" s="69">
        <v>0</v>
      </c>
      <c r="DX313" s="69">
        <v>0</v>
      </c>
      <c r="DY313" s="69">
        <v>0</v>
      </c>
    </row>
    <row r="314" spans="1:129" ht="14.25">
      <c r="A314" s="69">
        <v>30158</v>
      </c>
      <c r="B314" s="69">
        <v>0</v>
      </c>
      <c r="C314" s="69">
        <v>1</v>
      </c>
      <c r="D314" s="78" t="s">
        <v>993</v>
      </c>
      <c r="E314" s="78"/>
      <c r="F314" s="69">
        <v>0</v>
      </c>
      <c r="G314" s="69">
        <v>1</v>
      </c>
      <c r="H314" s="69" t="s">
        <v>321</v>
      </c>
      <c r="I314" s="69">
        <v>0</v>
      </c>
      <c r="J314" s="69">
        <v>0</v>
      </c>
      <c r="K314" s="69">
        <v>1000</v>
      </c>
      <c r="M314" s="69">
        <v>0</v>
      </c>
      <c r="O314" s="69">
        <v>0</v>
      </c>
      <c r="P314" s="69">
        <v>14</v>
      </c>
      <c r="Q314" s="69">
        <v>0</v>
      </c>
      <c r="R314" s="69">
        <v>1</v>
      </c>
      <c r="S314" s="69">
        <v>0</v>
      </c>
      <c r="T314" s="69">
        <v>0</v>
      </c>
      <c r="U314" s="69">
        <v>0</v>
      </c>
      <c r="V314" s="69">
        <v>0</v>
      </c>
      <c r="W314" s="69">
        <v>0</v>
      </c>
      <c r="X314" s="69">
        <v>0</v>
      </c>
      <c r="Y314" s="69">
        <v>0</v>
      </c>
      <c r="Z314" s="69">
        <v>0</v>
      </c>
      <c r="AA314" s="69">
        <v>2</v>
      </c>
      <c r="AB314" s="69">
        <v>31</v>
      </c>
      <c r="AC314" s="69">
        <v>0</v>
      </c>
      <c r="AD314" s="69">
        <v>0</v>
      </c>
      <c r="AE314" s="69">
        <v>0</v>
      </c>
      <c r="AF314" s="69">
        <v>10</v>
      </c>
      <c r="AG314" s="69">
        <v>0</v>
      </c>
      <c r="AH314" s="69">
        <v>15</v>
      </c>
      <c r="AI314" s="69">
        <v>0</v>
      </c>
      <c r="AJ314" s="69">
        <v>1</v>
      </c>
      <c r="AK314" s="69">
        <v>0</v>
      </c>
      <c r="AL314" s="69">
        <v>0</v>
      </c>
      <c r="AM314" s="69">
        <v>1</v>
      </c>
      <c r="AN314" s="69">
        <v>1</v>
      </c>
      <c r="AO314" s="69">
        <v>1</v>
      </c>
      <c r="AP314" s="69">
        <v>1</v>
      </c>
      <c r="AQ314" s="84">
        <v>20</v>
      </c>
      <c r="AR314" s="69">
        <v>4</v>
      </c>
      <c r="AS314" s="69">
        <v>0</v>
      </c>
      <c r="AT314" s="69">
        <v>0</v>
      </c>
      <c r="AU314" s="69">
        <v>0</v>
      </c>
      <c r="AV314" s="69">
        <v>0</v>
      </c>
      <c r="AW314" s="69">
        <v>0</v>
      </c>
      <c r="AX314" s="69">
        <v>0</v>
      </c>
      <c r="AY314" s="69">
        <v>0</v>
      </c>
      <c r="AZ314" s="69">
        <v>0</v>
      </c>
      <c r="BA314" s="69">
        <v>0</v>
      </c>
      <c r="BB314" s="69">
        <v>0</v>
      </c>
      <c r="BC314" s="69">
        <v>0</v>
      </c>
      <c r="BD314" s="69">
        <v>0</v>
      </c>
      <c r="BE314" s="69">
        <v>0</v>
      </c>
      <c r="BF314" s="69">
        <v>0</v>
      </c>
      <c r="BG314" s="69">
        <v>0</v>
      </c>
      <c r="BH314" s="69">
        <v>0</v>
      </c>
      <c r="BK314" s="69">
        <v>3</v>
      </c>
      <c r="BL314" s="69">
        <v>2</v>
      </c>
      <c r="BM314" s="69">
        <v>2</v>
      </c>
      <c r="BN314" s="69">
        <v>31</v>
      </c>
      <c r="BO314" s="89">
        <v>0</v>
      </c>
      <c r="BP314" s="69">
        <v>1</v>
      </c>
      <c r="BQ314" s="69">
        <v>1</v>
      </c>
      <c r="BR314" s="69">
        <v>203</v>
      </c>
      <c r="BS314" s="69">
        <v>1600</v>
      </c>
      <c r="BT314" s="69">
        <v>0</v>
      </c>
      <c r="BU314" s="69">
        <v>0</v>
      </c>
      <c r="BV314" s="69">
        <v>1000</v>
      </c>
      <c r="BW314" s="69">
        <v>144</v>
      </c>
      <c r="BY314" s="69">
        <v>18</v>
      </c>
      <c r="BZ314" s="69">
        <v>7</v>
      </c>
      <c r="CA314" s="69">
        <v>64</v>
      </c>
      <c r="CB314" s="89">
        <v>0</v>
      </c>
      <c r="CC314" s="69">
        <v>3</v>
      </c>
      <c r="CD314" s="69">
        <v>15</v>
      </c>
      <c r="CE314" s="69">
        <v>1</v>
      </c>
      <c r="CF314" s="69">
        <v>99998</v>
      </c>
      <c r="CG314" s="69">
        <v>0</v>
      </c>
      <c r="CH314" s="69">
        <v>0</v>
      </c>
      <c r="CI314" s="69">
        <v>1000</v>
      </c>
      <c r="CJ314" s="69">
        <v>0</v>
      </c>
      <c r="CL314" s="69">
        <v>0</v>
      </c>
      <c r="CM314" s="69">
        <v>0</v>
      </c>
      <c r="CN314" s="69">
        <v>0</v>
      </c>
      <c r="CO314" s="89">
        <v>0</v>
      </c>
      <c r="CP314" s="69">
        <v>0</v>
      </c>
      <c r="CQ314" s="69">
        <v>0</v>
      </c>
      <c r="CR314" s="69">
        <v>0</v>
      </c>
      <c r="CS314" s="69">
        <v>0</v>
      </c>
      <c r="CT314" s="69">
        <v>0</v>
      </c>
      <c r="CU314" s="69">
        <v>0</v>
      </c>
      <c r="CV314" s="69">
        <v>0</v>
      </c>
      <c r="CW314" s="69">
        <v>0</v>
      </c>
      <c r="CZ314" s="69">
        <v>0</v>
      </c>
      <c r="DA314" s="69">
        <v>0</v>
      </c>
      <c r="DB314" s="69">
        <v>0</v>
      </c>
      <c r="DC314" s="69">
        <v>0</v>
      </c>
      <c r="DD314" s="69">
        <v>0</v>
      </c>
      <c r="DE314" s="69">
        <v>0</v>
      </c>
      <c r="DF314" s="69">
        <v>0</v>
      </c>
      <c r="DG314" s="69">
        <v>1</v>
      </c>
      <c r="DI314" s="69" t="e">
        <f>INDEX(Sheet3!$E$78:$E$1130,MATCH(A314,Sheet3!$D$78:$D$1130,0))</f>
        <v>#N/A</v>
      </c>
      <c r="DJ314" s="69">
        <f t="shared" si="61"/>
        <v>0</v>
      </c>
      <c r="DK314" s="69" t="s">
        <v>995</v>
      </c>
      <c r="DL314" s="69"/>
      <c r="DM314" s="69" t="s">
        <v>239</v>
      </c>
      <c r="DN314" s="69" t="str">
        <f>"造成["&amp;INDEX(Sheet5!$L$2:$L$11,MATCH(BL314,Sheet5!$J$2:$J$11,0))&amp;":"&amp;BR314&amp;"*"&amp;BS314/1000&amp;"]"&amp;INDEX(Sheet5!$I$2:$I$4,MATCH(BR314,Sheet5!$H$2:$H$4,0))&amp;"的"&amp;INDEX(Sheet5!$K$2:$K$11,MATCH(BL314,Sheet5!$J$2:$J$11,0))</f>
        <v>造成[ui.cs_orange:203*1.6]的物理伤害。</v>
      </c>
      <c r="DO314" s="69"/>
      <c r="DP314" s="69"/>
      <c r="DQ314" s="69"/>
      <c r="DR314" s="69" t="e">
        <f t="shared" si="60"/>
        <v>#N/A</v>
      </c>
      <c r="DS314" s="90" t="e">
        <f>MATCH(A314,Sheet5!D:D,0)</f>
        <v>#N/A</v>
      </c>
      <c r="DT314" s="94" t="e">
        <f>MATCH(A314,Sheet5!F:F,0)</f>
        <v>#N/A</v>
      </c>
      <c r="DU314" s="69">
        <v>0</v>
      </c>
      <c r="DV314" s="69">
        <v>0</v>
      </c>
      <c r="DW314" s="69">
        <v>0</v>
      </c>
      <c r="DX314" s="69">
        <v>0</v>
      </c>
      <c r="DY314" s="69">
        <v>0</v>
      </c>
    </row>
    <row r="315" spans="1:129" ht="28.5">
      <c r="A315" s="69">
        <v>30159</v>
      </c>
      <c r="B315" s="69">
        <v>0</v>
      </c>
      <c r="C315" s="69">
        <v>1</v>
      </c>
      <c r="D315" s="78" t="s">
        <v>1177</v>
      </c>
      <c r="E315" s="78" t="s">
        <v>1181</v>
      </c>
      <c r="F315" s="69" t="s">
        <v>1182</v>
      </c>
      <c r="G315" s="69">
        <v>0</v>
      </c>
      <c r="H315" s="69" t="s">
        <v>321</v>
      </c>
      <c r="I315" s="69">
        <v>1500</v>
      </c>
      <c r="J315" s="69" t="s">
        <v>907</v>
      </c>
      <c r="K315" s="69">
        <v>2500</v>
      </c>
      <c r="M315" s="69">
        <v>0</v>
      </c>
      <c r="N315" s="69" t="s">
        <v>1178</v>
      </c>
      <c r="O315" s="69">
        <v>0</v>
      </c>
      <c r="P315" s="69">
        <v>2</v>
      </c>
      <c r="Q315" s="69">
        <v>0</v>
      </c>
      <c r="R315" s="69">
        <f t="shared" ref="R315:R318" si="62">IF(S315&gt;0,2,1)</f>
        <v>1</v>
      </c>
      <c r="S315" s="69">
        <v>0</v>
      </c>
      <c r="T315" s="69">
        <v>0</v>
      </c>
      <c r="U315" s="69">
        <v>0</v>
      </c>
      <c r="V315" s="69">
        <v>0</v>
      </c>
      <c r="W315" s="69">
        <v>0</v>
      </c>
      <c r="X315" s="69">
        <v>0</v>
      </c>
      <c r="Y315" s="69">
        <v>0</v>
      </c>
      <c r="Z315" s="69">
        <v>8000</v>
      </c>
      <c r="AA315" s="69">
        <v>2</v>
      </c>
      <c r="AB315" s="69">
        <v>31</v>
      </c>
      <c r="AC315" s="69">
        <v>0</v>
      </c>
      <c r="AD315" s="69">
        <v>0</v>
      </c>
      <c r="AE315" s="69">
        <v>0</v>
      </c>
      <c r="AF315" s="69">
        <v>10</v>
      </c>
      <c r="AG315" s="69">
        <v>0</v>
      </c>
      <c r="AH315" s="69">
        <v>10.5</v>
      </c>
      <c r="AI315" s="69">
        <v>0</v>
      </c>
      <c r="AJ315" s="69">
        <v>2</v>
      </c>
      <c r="AK315" s="69">
        <v>0</v>
      </c>
      <c r="AL315" s="69">
        <v>0</v>
      </c>
      <c r="AM315" s="69">
        <v>1</v>
      </c>
      <c r="AN315" s="69">
        <v>1</v>
      </c>
      <c r="AO315" s="69">
        <v>1</v>
      </c>
      <c r="AP315" s="69">
        <v>0.5</v>
      </c>
      <c r="AQ315" s="84">
        <v>0</v>
      </c>
      <c r="AR315" s="69">
        <v>0</v>
      </c>
      <c r="AS315" s="69">
        <v>0</v>
      </c>
      <c r="AT315" s="69">
        <v>0</v>
      </c>
      <c r="AU315" s="69">
        <v>0</v>
      </c>
      <c r="AV315" s="69">
        <v>0</v>
      </c>
      <c r="AW315" s="69">
        <v>0</v>
      </c>
      <c r="AX315" s="69">
        <v>0</v>
      </c>
      <c r="AY315" s="69">
        <v>0</v>
      </c>
      <c r="AZ315" s="69">
        <v>0</v>
      </c>
      <c r="BA315" s="69">
        <v>0</v>
      </c>
      <c r="BB315" s="69">
        <v>0</v>
      </c>
      <c r="BC315" s="69">
        <v>0</v>
      </c>
      <c r="BD315" s="69">
        <v>0</v>
      </c>
      <c r="BE315" s="69">
        <v>0</v>
      </c>
      <c r="BF315" s="69">
        <v>0</v>
      </c>
      <c r="BG315" s="69">
        <v>0</v>
      </c>
      <c r="BH315" s="69">
        <v>0</v>
      </c>
      <c r="BI315" s="69" t="s">
        <v>1183</v>
      </c>
      <c r="BK315" s="69">
        <v>3</v>
      </c>
      <c r="BL315" s="69">
        <v>2</v>
      </c>
      <c r="BM315" s="69">
        <v>2</v>
      </c>
      <c r="BN315" s="69">
        <v>31</v>
      </c>
      <c r="BO315" s="89">
        <v>0</v>
      </c>
      <c r="BP315" s="69">
        <v>1</v>
      </c>
      <c r="BQ315" s="69">
        <v>10</v>
      </c>
      <c r="BR315" s="69">
        <v>203</v>
      </c>
      <c r="BS315" s="69">
        <v>1150</v>
      </c>
      <c r="BT315" s="69">
        <v>0</v>
      </c>
      <c r="BU315" s="69">
        <v>0</v>
      </c>
      <c r="BV315" s="69">
        <v>1000</v>
      </c>
      <c r="BW315" s="69">
        <v>0</v>
      </c>
      <c r="BX315" s="69" t="s">
        <v>1179</v>
      </c>
      <c r="BY315" s="69">
        <v>10</v>
      </c>
      <c r="BZ315" s="69">
        <v>2</v>
      </c>
      <c r="CA315" s="69">
        <v>31</v>
      </c>
      <c r="CB315" s="89">
        <v>0</v>
      </c>
      <c r="CC315" s="69">
        <v>1</v>
      </c>
      <c r="CD315" s="69">
        <v>1</v>
      </c>
      <c r="CE315" s="69">
        <v>1</v>
      </c>
      <c r="CF315" s="69">
        <v>11022</v>
      </c>
      <c r="CG315" s="69">
        <v>0</v>
      </c>
      <c r="CH315" s="69">
        <v>0</v>
      </c>
      <c r="CI315" s="69">
        <v>1000</v>
      </c>
      <c r="CJ315" s="69">
        <v>0</v>
      </c>
      <c r="CL315" s="69">
        <v>0</v>
      </c>
      <c r="CM315" s="69">
        <v>0</v>
      </c>
      <c r="CN315" s="69">
        <v>0</v>
      </c>
      <c r="CO315" s="89">
        <v>0</v>
      </c>
      <c r="CP315" s="69">
        <v>0</v>
      </c>
      <c r="CQ315" s="69">
        <v>0</v>
      </c>
      <c r="CR315" s="69">
        <v>0</v>
      </c>
      <c r="CS315" s="69">
        <v>0</v>
      </c>
      <c r="CT315" s="69">
        <v>0</v>
      </c>
      <c r="CU315" s="69">
        <v>0</v>
      </c>
      <c r="CV315" s="69">
        <v>0</v>
      </c>
      <c r="CW315" s="69">
        <v>0</v>
      </c>
      <c r="CZ315" s="69">
        <v>0</v>
      </c>
      <c r="DA315" s="69">
        <v>-50</v>
      </c>
      <c r="DB315" s="69">
        <v>0</v>
      </c>
      <c r="DC315" s="69">
        <v>0</v>
      </c>
      <c r="DD315" s="69">
        <v>0</v>
      </c>
      <c r="DE315" s="69">
        <v>0</v>
      </c>
      <c r="DF315" s="69">
        <v>0</v>
      </c>
      <c r="DG315" s="69">
        <v>1</v>
      </c>
      <c r="DI315" s="69" t="e">
        <f>INDEX(Sheet3!$E$78:$E$1130,MATCH(A315,Sheet3!$D$78:$D$1130,0))</f>
        <v>#N/A</v>
      </c>
      <c r="DJ315" s="69" t="str">
        <f t="shared" si="61"/>
        <v>skill_icons.ps_gloomy_lizard_skill_01</v>
      </c>
      <c r="DK315" s="69" t="s">
        <v>1180</v>
      </c>
      <c r="DL315" s="69"/>
      <c r="DM315" s="113" t="s">
        <v>1184</v>
      </c>
      <c r="DN315" s="69" t="str">
        <f>"造成["&amp;INDEX(Sheet5!$L$2:$L$11,MATCH(BL315,Sheet5!$J$2:$J$11,0))&amp;":"&amp;BR315&amp;"*"&amp;BS315/1000&amp;"]"&amp;INDEX(Sheet5!$I$2:$I$4,MATCH(BR315,Sheet5!$H$2:$H$4,0))&amp;"的"&amp;INDEX(Sheet5!$K$2:$K$11,MATCH(BL315,Sheet5!$J$2:$J$11,0))</f>
        <v>造成[ui.cs_orange:203*1.15]的物理伤害。</v>
      </c>
      <c r="DO315" s="113"/>
      <c r="DP315" s="113"/>
      <c r="DQ315" s="113"/>
      <c r="DR315" s="69" t="e">
        <f t="shared" si="60"/>
        <v>#N/A</v>
      </c>
      <c r="DS315" s="90" t="e">
        <f>MATCH(A315,Sheet5!D:D,0)</f>
        <v>#N/A</v>
      </c>
      <c r="DT315" s="94" t="e">
        <f>MATCH(A315,Sheet5!F:F,0)</f>
        <v>#N/A</v>
      </c>
      <c r="DU315" s="69">
        <v>0</v>
      </c>
      <c r="DV315" s="69">
        <v>0</v>
      </c>
      <c r="DW315" s="69">
        <v>0</v>
      </c>
      <c r="DX315" s="69">
        <v>0</v>
      </c>
      <c r="DY315" s="69">
        <v>0</v>
      </c>
    </row>
    <row r="316" spans="1:129" ht="14.25">
      <c r="A316" s="69">
        <v>30160</v>
      </c>
      <c r="B316" s="69">
        <v>0</v>
      </c>
      <c r="C316" s="69">
        <v>1</v>
      </c>
      <c r="D316" s="78" t="s">
        <v>1185</v>
      </c>
      <c r="E316" s="78" t="s">
        <v>1185</v>
      </c>
      <c r="F316" s="69">
        <v>0</v>
      </c>
      <c r="G316" s="69">
        <v>0</v>
      </c>
      <c r="H316" s="69" t="s">
        <v>321</v>
      </c>
      <c r="I316" s="69">
        <v>0</v>
      </c>
      <c r="J316" s="69">
        <v>0</v>
      </c>
      <c r="K316" s="69">
        <v>0</v>
      </c>
      <c r="M316" s="69">
        <v>0</v>
      </c>
      <c r="O316" s="69">
        <v>0</v>
      </c>
      <c r="P316" s="69">
        <v>2</v>
      </c>
      <c r="Q316" s="69">
        <v>0</v>
      </c>
      <c r="R316" s="69">
        <f t="shared" si="62"/>
        <v>1</v>
      </c>
      <c r="S316" s="69">
        <v>0</v>
      </c>
      <c r="T316" s="69">
        <v>0</v>
      </c>
      <c r="U316" s="69">
        <v>0</v>
      </c>
      <c r="V316" s="69">
        <v>0</v>
      </c>
      <c r="W316" s="69">
        <v>0</v>
      </c>
      <c r="X316" s="69">
        <v>0</v>
      </c>
      <c r="Y316" s="69">
        <v>0</v>
      </c>
      <c r="Z316" s="69">
        <v>0</v>
      </c>
      <c r="AA316" s="69">
        <v>2</v>
      </c>
      <c r="AB316" s="69">
        <v>31</v>
      </c>
      <c r="AC316" s="69">
        <v>0</v>
      </c>
      <c r="AD316" s="69">
        <v>0</v>
      </c>
      <c r="AE316" s="69">
        <v>0</v>
      </c>
      <c r="AF316" s="69">
        <v>10</v>
      </c>
      <c r="AG316" s="69">
        <v>0</v>
      </c>
      <c r="AH316" s="69">
        <v>1</v>
      </c>
      <c r="AI316" s="69">
        <v>0</v>
      </c>
      <c r="AJ316" s="69">
        <v>3</v>
      </c>
      <c r="AK316" s="69">
        <v>0</v>
      </c>
      <c r="AL316" s="69">
        <v>0</v>
      </c>
      <c r="AM316" s="69">
        <v>1</v>
      </c>
      <c r="AN316" s="69">
        <v>1</v>
      </c>
      <c r="AO316" s="69">
        <v>1</v>
      </c>
      <c r="AP316" s="69">
        <v>1</v>
      </c>
      <c r="AQ316" s="84">
        <v>0</v>
      </c>
      <c r="AR316" s="69">
        <v>5</v>
      </c>
      <c r="AS316" s="69">
        <v>0</v>
      </c>
      <c r="AT316" s="69">
        <v>0</v>
      </c>
      <c r="AU316" s="69">
        <v>0</v>
      </c>
      <c r="AV316" s="69">
        <v>0</v>
      </c>
      <c r="AW316" s="69">
        <v>0</v>
      </c>
      <c r="AX316" s="69">
        <v>0</v>
      </c>
      <c r="AY316" s="69">
        <v>0</v>
      </c>
      <c r="AZ316" s="69">
        <v>0</v>
      </c>
      <c r="BA316" s="69">
        <v>0</v>
      </c>
      <c r="BB316" s="69">
        <v>0</v>
      </c>
      <c r="BC316" s="69">
        <v>0</v>
      </c>
      <c r="BD316" s="69">
        <v>0</v>
      </c>
      <c r="BE316" s="69">
        <v>0</v>
      </c>
      <c r="BF316" s="69">
        <v>0</v>
      </c>
      <c r="BG316" s="69">
        <v>0</v>
      </c>
      <c r="BH316" s="69">
        <v>0</v>
      </c>
      <c r="BK316" s="69">
        <v>3</v>
      </c>
      <c r="BL316" s="69">
        <v>7</v>
      </c>
      <c r="BM316" s="69">
        <v>2</v>
      </c>
      <c r="BN316" s="69">
        <v>31</v>
      </c>
      <c r="BO316" s="89">
        <v>0</v>
      </c>
      <c r="BP316" s="69">
        <v>1</v>
      </c>
      <c r="BQ316" s="69">
        <v>10</v>
      </c>
      <c r="BR316" s="69">
        <v>204</v>
      </c>
      <c r="BS316" s="69">
        <v>1150</v>
      </c>
      <c r="BT316" s="69">
        <v>0</v>
      </c>
      <c r="BU316" s="69">
        <v>0</v>
      </c>
      <c r="BV316" s="69">
        <v>1000</v>
      </c>
      <c r="BW316" s="69">
        <v>0</v>
      </c>
      <c r="BY316" s="69">
        <v>10</v>
      </c>
      <c r="BZ316" s="69">
        <v>2</v>
      </c>
      <c r="CA316" s="69">
        <v>31</v>
      </c>
      <c r="CB316" s="89">
        <v>0</v>
      </c>
      <c r="CC316" s="69">
        <v>1</v>
      </c>
      <c r="CD316" s="69">
        <v>1</v>
      </c>
      <c r="CE316" s="69">
        <v>1</v>
      </c>
      <c r="CF316" s="69">
        <v>11022</v>
      </c>
      <c r="CG316" s="69">
        <v>0</v>
      </c>
      <c r="CH316" s="69">
        <v>0</v>
      </c>
      <c r="CI316" s="69">
        <v>1000</v>
      </c>
      <c r="CJ316" s="69">
        <v>0</v>
      </c>
      <c r="CL316" s="69">
        <v>0</v>
      </c>
      <c r="CM316" s="69">
        <v>0</v>
      </c>
      <c r="CN316" s="69">
        <v>0</v>
      </c>
      <c r="CO316" s="89">
        <v>0</v>
      </c>
      <c r="CP316" s="69">
        <v>0</v>
      </c>
      <c r="CQ316" s="69">
        <v>0</v>
      </c>
      <c r="CR316" s="69">
        <v>0</v>
      </c>
      <c r="CS316" s="69">
        <v>0</v>
      </c>
      <c r="CT316" s="69">
        <v>0</v>
      </c>
      <c r="CU316" s="69">
        <v>0</v>
      </c>
      <c r="CV316" s="69">
        <v>0</v>
      </c>
      <c r="CW316" s="69">
        <v>0</v>
      </c>
      <c r="CZ316" s="69">
        <v>0</v>
      </c>
      <c r="DA316" s="69">
        <v>0</v>
      </c>
      <c r="DB316" s="69">
        <v>0</v>
      </c>
      <c r="DC316" s="69">
        <v>0</v>
      </c>
      <c r="DD316" s="69">
        <v>0</v>
      </c>
      <c r="DE316" s="69">
        <v>0</v>
      </c>
      <c r="DF316" s="69">
        <v>0</v>
      </c>
      <c r="DG316" s="69">
        <v>1</v>
      </c>
      <c r="DI316" s="69" t="e">
        <f>INDEX(Sheet3!$E$78:$E$1130,MATCH(A316,Sheet3!$D$78:$D$1130,0))</f>
        <v>#N/A</v>
      </c>
      <c r="DJ316" s="69">
        <f t="shared" si="61"/>
        <v>0</v>
      </c>
      <c r="DK316" s="69" t="s">
        <v>1186</v>
      </c>
      <c r="DL316" s="69"/>
      <c r="DM316" s="69" t="s">
        <v>1187</v>
      </c>
      <c r="DN316" s="69" t="str">
        <f>"造成["&amp;INDEX(Sheet5!$L$2:$L$11,MATCH(BL316,Sheet5!$J$2:$J$11,0))&amp;":"&amp;BR316&amp;"*"&amp;BS316/1000&amp;"]"&amp;INDEX(Sheet5!$I$2:$I$4,MATCH(BR316,Sheet5!$H$2:$H$4,0))&amp;"的"&amp;INDEX(Sheet5!$K$2:$K$11,MATCH(BL316,Sheet5!$J$2:$J$11,0))</f>
        <v>造成[ui.cs_blue:204*1.15]的毒系伤害。</v>
      </c>
      <c r="DO316" s="69"/>
      <c r="DP316" s="69"/>
      <c r="DQ316" s="69"/>
      <c r="DR316" s="69" t="e">
        <f t="shared" si="60"/>
        <v>#N/A</v>
      </c>
      <c r="DS316" s="90" t="e">
        <f>MATCH(A316,Sheet5!D:D,0)</f>
        <v>#N/A</v>
      </c>
      <c r="DT316" s="94" t="e">
        <f>MATCH(A316,Sheet5!F:F,0)</f>
        <v>#N/A</v>
      </c>
      <c r="DU316" s="69">
        <v>0</v>
      </c>
      <c r="DV316" s="69">
        <v>0</v>
      </c>
      <c r="DW316" s="69">
        <v>0</v>
      </c>
      <c r="DX316" s="69">
        <v>0</v>
      </c>
      <c r="DY316" s="69">
        <v>0</v>
      </c>
    </row>
    <row r="317" spans="1:129" ht="28.5">
      <c r="A317" s="69">
        <v>30161</v>
      </c>
      <c r="B317" s="69">
        <v>0</v>
      </c>
      <c r="C317" s="69">
        <v>1</v>
      </c>
      <c r="D317" s="78" t="s">
        <v>1188</v>
      </c>
      <c r="E317" s="78" t="s">
        <v>1189</v>
      </c>
      <c r="F317" s="69" t="s">
        <v>1190</v>
      </c>
      <c r="G317" s="69">
        <v>1</v>
      </c>
      <c r="H317" s="69" t="s">
        <v>321</v>
      </c>
      <c r="I317" s="69">
        <v>1000</v>
      </c>
      <c r="J317" s="69">
        <v>433</v>
      </c>
      <c r="K317" s="69">
        <v>1000</v>
      </c>
      <c r="M317" s="69">
        <v>0</v>
      </c>
      <c r="N317" s="69" t="s">
        <v>1191</v>
      </c>
      <c r="O317" s="69">
        <v>0</v>
      </c>
      <c r="P317" s="69">
        <v>4</v>
      </c>
      <c r="Q317" s="69">
        <v>0</v>
      </c>
      <c r="R317" s="69">
        <f t="shared" si="62"/>
        <v>1</v>
      </c>
      <c r="S317" s="69">
        <v>0</v>
      </c>
      <c r="T317" s="69">
        <v>0</v>
      </c>
      <c r="U317" s="69">
        <v>0</v>
      </c>
      <c r="V317" s="69">
        <v>0</v>
      </c>
      <c r="W317" s="69">
        <v>0</v>
      </c>
      <c r="X317" s="69">
        <v>0</v>
      </c>
      <c r="Y317" s="69">
        <v>0</v>
      </c>
      <c r="Z317" s="69">
        <v>8000</v>
      </c>
      <c r="AA317" s="69">
        <v>2</v>
      </c>
      <c r="AB317" s="69">
        <v>31</v>
      </c>
      <c r="AC317" s="69">
        <v>0</v>
      </c>
      <c r="AD317" s="69">
        <v>0</v>
      </c>
      <c r="AE317" s="69">
        <v>0</v>
      </c>
      <c r="AF317" s="69">
        <v>0</v>
      </c>
      <c r="AG317" s="69">
        <v>0</v>
      </c>
      <c r="AH317" s="69">
        <v>4</v>
      </c>
      <c r="AI317" s="69">
        <v>0</v>
      </c>
      <c r="AJ317" s="69">
        <v>0</v>
      </c>
      <c r="AK317" s="69">
        <v>0</v>
      </c>
      <c r="AL317" s="69">
        <v>0</v>
      </c>
      <c r="AM317" s="69">
        <v>1</v>
      </c>
      <c r="AN317" s="69">
        <v>1</v>
      </c>
      <c r="AO317" s="69">
        <v>0</v>
      </c>
      <c r="AP317" s="69">
        <v>0</v>
      </c>
      <c r="AQ317" s="84">
        <v>0</v>
      </c>
      <c r="AR317" s="69">
        <v>0</v>
      </c>
      <c r="AS317" s="69">
        <v>0</v>
      </c>
      <c r="AT317" s="69">
        <v>0</v>
      </c>
      <c r="AU317" s="69">
        <v>0</v>
      </c>
      <c r="AV317" s="69">
        <v>1</v>
      </c>
      <c r="AW317" s="69">
        <v>4</v>
      </c>
      <c r="AX317" s="69">
        <v>4</v>
      </c>
      <c r="AY317" s="69">
        <v>15000</v>
      </c>
      <c r="AZ317" s="69">
        <v>500</v>
      </c>
      <c r="BA317" s="69">
        <v>0</v>
      </c>
      <c r="BB317" s="69">
        <v>0</v>
      </c>
      <c r="BC317" s="69">
        <v>0</v>
      </c>
      <c r="BD317" s="69">
        <v>0</v>
      </c>
      <c r="BE317" s="69">
        <v>0</v>
      </c>
      <c r="BF317" s="69">
        <v>0</v>
      </c>
      <c r="BG317" s="69">
        <v>0</v>
      </c>
      <c r="BH317" s="69">
        <v>0</v>
      </c>
      <c r="BI317" s="69" t="s">
        <v>1192</v>
      </c>
      <c r="BK317" s="69">
        <v>3</v>
      </c>
      <c r="BL317" s="69">
        <v>2</v>
      </c>
      <c r="BM317" s="69">
        <v>2</v>
      </c>
      <c r="BN317" s="69">
        <v>31</v>
      </c>
      <c r="BO317" s="89">
        <v>0</v>
      </c>
      <c r="BP317" s="69">
        <v>1</v>
      </c>
      <c r="BQ317" s="69">
        <v>1</v>
      </c>
      <c r="BR317" s="69">
        <v>203</v>
      </c>
      <c r="BS317" s="69">
        <v>600</v>
      </c>
      <c r="BT317" s="69">
        <v>0</v>
      </c>
      <c r="BU317" s="69">
        <v>0</v>
      </c>
      <c r="BV317" s="69">
        <v>1000</v>
      </c>
      <c r="BW317" s="69">
        <v>0</v>
      </c>
      <c r="BY317" s="69">
        <v>0</v>
      </c>
      <c r="BZ317" s="69">
        <v>0</v>
      </c>
      <c r="CA317" s="69">
        <v>31</v>
      </c>
      <c r="CB317" s="89">
        <v>0</v>
      </c>
      <c r="CC317" s="69">
        <v>0</v>
      </c>
      <c r="CD317" s="69">
        <v>0</v>
      </c>
      <c r="CE317" s="69">
        <v>0</v>
      </c>
      <c r="CF317" s="69">
        <v>0</v>
      </c>
      <c r="CG317" s="69">
        <v>0</v>
      </c>
      <c r="CH317" s="69">
        <v>0</v>
      </c>
      <c r="CI317" s="69">
        <v>0</v>
      </c>
      <c r="CJ317" s="69">
        <v>0</v>
      </c>
      <c r="CL317" s="69">
        <v>0</v>
      </c>
      <c r="CM317" s="69">
        <v>0</v>
      </c>
      <c r="CN317" s="69">
        <v>0</v>
      </c>
      <c r="CO317" s="89">
        <v>0</v>
      </c>
      <c r="CP317" s="69">
        <v>0</v>
      </c>
      <c r="CQ317" s="69">
        <v>0</v>
      </c>
      <c r="CR317" s="69">
        <v>0</v>
      </c>
      <c r="CS317" s="69">
        <v>0</v>
      </c>
      <c r="CT317" s="69">
        <v>0</v>
      </c>
      <c r="CU317" s="69">
        <v>0</v>
      </c>
      <c r="CV317" s="69">
        <v>0</v>
      </c>
      <c r="CW317" s="69">
        <v>0</v>
      </c>
      <c r="CZ317" s="69">
        <v>0</v>
      </c>
      <c r="DA317" s="69">
        <v>0</v>
      </c>
      <c r="DB317" s="69">
        <v>3</v>
      </c>
      <c r="DC317" s="69">
        <v>50</v>
      </c>
      <c r="DD317" s="69">
        <v>50</v>
      </c>
      <c r="DE317" s="69">
        <v>1</v>
      </c>
      <c r="DF317" s="69">
        <v>0</v>
      </c>
      <c r="DG317" s="69">
        <v>1</v>
      </c>
      <c r="DI317" s="69" t="e">
        <f>INDEX(Sheet3!$E$78:$E$1130,MATCH(A317,Sheet3!$D$78:$D$1130,0))</f>
        <v>#N/A</v>
      </c>
      <c r="DJ317" s="69" t="str">
        <f t="shared" si="61"/>
        <v>skill_icons.ps_corrupt_meat_bulb_01</v>
      </c>
      <c r="DK317" s="69" t="s">
        <v>1193</v>
      </c>
      <c r="DL317" s="69"/>
      <c r="DM317" s="80" t="s">
        <v>1194</v>
      </c>
      <c r="DN317" s="69" t="str">
        <f>"造成["&amp;INDEX(Sheet5!$L$2:$L$11,MATCH(BL317,Sheet5!$J$2:$J$11,0))&amp;":"&amp;BR317&amp;"*"&amp;BS317/1000&amp;"]"&amp;INDEX(Sheet5!$I$2:$I$4,MATCH(BR317,Sheet5!$H$2:$H$4,0))&amp;"的"&amp;INDEX(Sheet5!$K$2:$K$11,MATCH(BL317,Sheet5!$J$2:$J$11,0))</f>
        <v>造成[ui.cs_orange:203*0.6]的物理伤害。</v>
      </c>
      <c r="DO317" s="107"/>
      <c r="DP317" s="107"/>
      <c r="DQ317" s="107"/>
      <c r="DR317" s="69" t="e">
        <f t="shared" si="60"/>
        <v>#N/A</v>
      </c>
      <c r="DS317" s="90" t="e">
        <f>MATCH(A317,Sheet5!D:D,0)</f>
        <v>#N/A</v>
      </c>
      <c r="DT317" s="94" t="e">
        <f>MATCH(A317,Sheet5!F:F,0)</f>
        <v>#N/A</v>
      </c>
      <c r="DU317" s="69">
        <v>3</v>
      </c>
      <c r="DV317" s="69">
        <v>50</v>
      </c>
      <c r="DW317" s="69">
        <v>50</v>
      </c>
      <c r="DX317" s="69">
        <v>1</v>
      </c>
      <c r="DY317" s="69">
        <v>0</v>
      </c>
    </row>
    <row r="318" spans="1:129" ht="14.25">
      <c r="A318" s="69">
        <v>30162</v>
      </c>
      <c r="B318" s="69">
        <v>0</v>
      </c>
      <c r="C318" s="69">
        <v>1</v>
      </c>
      <c r="D318" s="78" t="s">
        <v>1195</v>
      </c>
      <c r="E318" s="78"/>
      <c r="F318" s="69">
        <v>0</v>
      </c>
      <c r="G318" s="69">
        <v>1</v>
      </c>
      <c r="H318" s="69" t="s">
        <v>321</v>
      </c>
      <c r="I318" s="69">
        <v>0</v>
      </c>
      <c r="J318" s="69">
        <v>733</v>
      </c>
      <c r="K318" s="69">
        <v>1000</v>
      </c>
      <c r="M318" s="69">
        <v>0</v>
      </c>
      <c r="N318" s="69" t="s">
        <v>1196</v>
      </c>
      <c r="O318" s="69">
        <v>0</v>
      </c>
      <c r="P318" s="69">
        <v>1</v>
      </c>
      <c r="Q318" s="69">
        <v>0</v>
      </c>
      <c r="R318" s="69">
        <f t="shared" si="62"/>
        <v>1</v>
      </c>
      <c r="S318" s="69">
        <v>0</v>
      </c>
      <c r="T318" s="69">
        <v>0</v>
      </c>
      <c r="U318" s="69">
        <v>0</v>
      </c>
      <c r="V318" s="69">
        <v>0</v>
      </c>
      <c r="W318" s="69">
        <v>0</v>
      </c>
      <c r="X318" s="69">
        <v>0</v>
      </c>
      <c r="Y318" s="69">
        <v>0</v>
      </c>
      <c r="Z318" s="69">
        <v>8000</v>
      </c>
      <c r="AA318" s="69">
        <v>2</v>
      </c>
      <c r="AB318" s="69">
        <v>31</v>
      </c>
      <c r="AC318" s="69">
        <v>0</v>
      </c>
      <c r="AD318" s="69">
        <v>0</v>
      </c>
      <c r="AE318" s="69">
        <v>0</v>
      </c>
      <c r="AF318" s="69">
        <v>1</v>
      </c>
      <c r="AG318" s="69">
        <v>0</v>
      </c>
      <c r="AH318" s="69">
        <v>4</v>
      </c>
      <c r="AI318" s="69">
        <v>0</v>
      </c>
      <c r="AJ318" s="69">
        <v>0</v>
      </c>
      <c r="AK318" s="69">
        <v>0</v>
      </c>
      <c r="AL318" s="69">
        <v>0</v>
      </c>
      <c r="AM318" s="69">
        <v>0</v>
      </c>
      <c r="AN318" s="69">
        <v>0</v>
      </c>
      <c r="AO318" s="69">
        <v>0</v>
      </c>
      <c r="AP318" s="69">
        <v>0</v>
      </c>
      <c r="AQ318" s="84">
        <v>0</v>
      </c>
      <c r="AR318" s="69">
        <v>0</v>
      </c>
      <c r="AS318" s="69">
        <v>0</v>
      </c>
      <c r="AT318" s="69">
        <v>0</v>
      </c>
      <c r="AU318" s="69">
        <v>0</v>
      </c>
      <c r="AV318" s="69">
        <v>0</v>
      </c>
      <c r="AW318" s="69">
        <v>0</v>
      </c>
      <c r="AX318" s="69">
        <v>0</v>
      </c>
      <c r="AY318" s="69">
        <v>0</v>
      </c>
      <c r="AZ318" s="69">
        <v>0</v>
      </c>
      <c r="BA318" s="69">
        <v>0</v>
      </c>
      <c r="BB318" s="69">
        <v>0</v>
      </c>
      <c r="BC318" s="69">
        <v>0</v>
      </c>
      <c r="BD318" s="69">
        <v>0</v>
      </c>
      <c r="BE318" s="69">
        <v>0</v>
      </c>
      <c r="BF318" s="69">
        <v>0</v>
      </c>
      <c r="BG318" s="69">
        <v>0</v>
      </c>
      <c r="BH318" s="69">
        <v>0</v>
      </c>
      <c r="BI318" s="69" t="s">
        <v>1197</v>
      </c>
      <c r="BK318" s="69">
        <v>3</v>
      </c>
      <c r="BL318" s="69">
        <v>2</v>
      </c>
      <c r="BM318" s="69">
        <v>2</v>
      </c>
      <c r="BN318" s="69">
        <v>31</v>
      </c>
      <c r="BO318" s="89">
        <v>0</v>
      </c>
      <c r="BP318" s="69">
        <v>1</v>
      </c>
      <c r="BQ318" s="69">
        <v>1</v>
      </c>
      <c r="BR318" s="69">
        <v>203</v>
      </c>
      <c r="BS318" s="69">
        <v>1600</v>
      </c>
      <c r="BT318" s="69">
        <v>0</v>
      </c>
      <c r="BU318" s="69">
        <v>0</v>
      </c>
      <c r="BV318" s="69">
        <v>1000</v>
      </c>
      <c r="BW318" s="69">
        <v>0</v>
      </c>
      <c r="BY318" s="69">
        <v>10</v>
      </c>
      <c r="BZ318" s="69">
        <v>2</v>
      </c>
      <c r="CA318" s="69">
        <v>31</v>
      </c>
      <c r="CB318" s="89">
        <v>0</v>
      </c>
      <c r="CC318" s="69">
        <v>1</v>
      </c>
      <c r="CD318" s="69">
        <v>1</v>
      </c>
      <c r="CE318" s="69">
        <v>1</v>
      </c>
      <c r="CF318" s="69">
        <v>11011</v>
      </c>
      <c r="CG318" s="69">
        <v>0</v>
      </c>
      <c r="CH318" s="69">
        <v>0</v>
      </c>
      <c r="CI318" s="69">
        <v>1000</v>
      </c>
      <c r="CJ318" s="69">
        <v>0</v>
      </c>
      <c r="CL318" s="69">
        <v>0</v>
      </c>
      <c r="CM318" s="69">
        <v>0</v>
      </c>
      <c r="CN318" s="69">
        <v>0</v>
      </c>
      <c r="CO318" s="89">
        <v>0</v>
      </c>
      <c r="CP318" s="69">
        <v>0</v>
      </c>
      <c r="CQ318" s="69">
        <v>0</v>
      </c>
      <c r="CR318" s="69">
        <v>0</v>
      </c>
      <c r="CS318" s="69">
        <v>0</v>
      </c>
      <c r="CT318" s="69">
        <v>0</v>
      </c>
      <c r="CU318" s="69">
        <v>0</v>
      </c>
      <c r="CV318" s="69">
        <v>0</v>
      </c>
      <c r="CW318" s="69">
        <v>0</v>
      </c>
      <c r="CZ318" s="69">
        <v>0</v>
      </c>
      <c r="DA318" s="69">
        <v>0</v>
      </c>
      <c r="DB318" s="69">
        <v>0</v>
      </c>
      <c r="DC318" s="69">
        <v>0</v>
      </c>
      <c r="DD318" s="69">
        <v>0</v>
      </c>
      <c r="DE318" s="69">
        <v>0</v>
      </c>
      <c r="DF318" s="69">
        <v>0</v>
      </c>
      <c r="DG318" s="69">
        <v>1</v>
      </c>
      <c r="DI318" s="69" t="e">
        <f>INDEX(Sheet3!$E$78:$E$1130,MATCH(A318,Sheet3!$D$78:$D$1130,0))</f>
        <v>#N/A</v>
      </c>
      <c r="DJ318" s="69">
        <f t="shared" si="61"/>
        <v>0</v>
      </c>
      <c r="DK318" s="69" t="s">
        <v>1198</v>
      </c>
      <c r="DL318" s="69"/>
      <c r="DM318" s="69" t="s">
        <v>239</v>
      </c>
      <c r="DN318" s="69" t="str">
        <f>"造成["&amp;INDEX(Sheet5!$L$2:$L$11,MATCH(BL318,Sheet5!$J$2:$J$11,0))&amp;":"&amp;BR318&amp;"*"&amp;BS318/1000&amp;"]"&amp;INDEX(Sheet5!$I$2:$I$4,MATCH(BR318,Sheet5!$H$2:$H$4,0))&amp;"的"&amp;INDEX(Sheet5!$K$2:$K$11,MATCH(BL318,Sheet5!$J$2:$J$11,0))</f>
        <v>造成[ui.cs_orange:203*1.6]的物理伤害。</v>
      </c>
      <c r="DO318" s="69"/>
      <c r="DP318" s="69"/>
      <c r="DQ318" s="69"/>
      <c r="DR318" s="69" t="e">
        <f t="shared" si="60"/>
        <v>#N/A</v>
      </c>
      <c r="DS318" s="90" t="e">
        <f>MATCH(A318,Sheet5!D:D,0)</f>
        <v>#N/A</v>
      </c>
      <c r="DT318" s="94" t="e">
        <f>MATCH(A318,Sheet5!F:F,0)</f>
        <v>#N/A</v>
      </c>
      <c r="DU318" s="69">
        <v>0</v>
      </c>
      <c r="DV318" s="69">
        <v>0</v>
      </c>
      <c r="DW318" s="69">
        <v>0</v>
      </c>
      <c r="DX318" s="69">
        <v>0</v>
      </c>
      <c r="DY318" s="69">
        <v>0</v>
      </c>
    </row>
    <row r="319" spans="1:129" ht="15">
      <c r="A319" s="69">
        <v>30163</v>
      </c>
      <c r="B319" s="69">
        <v>0</v>
      </c>
      <c r="C319" s="69">
        <v>1</v>
      </c>
      <c r="D319" s="78" t="s">
        <v>1067</v>
      </c>
      <c r="E319" s="78" t="s">
        <v>1199</v>
      </c>
      <c r="F319" s="69" t="s">
        <v>772</v>
      </c>
      <c r="G319" s="69">
        <v>1</v>
      </c>
      <c r="H319" s="69" t="s">
        <v>1200</v>
      </c>
      <c r="I319" s="69">
        <v>700</v>
      </c>
      <c r="J319" s="69">
        <v>600</v>
      </c>
      <c r="K319" s="69">
        <v>4000</v>
      </c>
      <c r="M319" s="69">
        <v>0</v>
      </c>
      <c r="N319" s="69" t="s">
        <v>1070</v>
      </c>
      <c r="O319" s="69">
        <v>0</v>
      </c>
      <c r="P319" s="69">
        <v>2</v>
      </c>
      <c r="Q319" s="69">
        <v>0</v>
      </c>
      <c r="R319" s="69">
        <v>1</v>
      </c>
      <c r="S319" s="69">
        <v>0</v>
      </c>
      <c r="T319" s="69">
        <v>0</v>
      </c>
      <c r="U319" s="69">
        <v>0</v>
      </c>
      <c r="V319" s="69">
        <v>0</v>
      </c>
      <c r="W319" s="69">
        <v>0</v>
      </c>
      <c r="X319" s="69">
        <v>0</v>
      </c>
      <c r="Y319" s="69">
        <v>0</v>
      </c>
      <c r="Z319" s="69">
        <v>18000</v>
      </c>
      <c r="AA319" s="69">
        <v>2</v>
      </c>
      <c r="AB319" s="69">
        <v>31</v>
      </c>
      <c r="AC319" s="69">
        <v>0</v>
      </c>
      <c r="AD319" s="69">
        <v>0</v>
      </c>
      <c r="AE319" s="69">
        <v>0</v>
      </c>
      <c r="AF319" s="69">
        <v>1</v>
      </c>
      <c r="AG319" s="69">
        <v>0</v>
      </c>
      <c r="AH319" s="69">
        <v>5</v>
      </c>
      <c r="AI319" s="69">
        <v>0</v>
      </c>
      <c r="AJ319" s="69">
        <v>0</v>
      </c>
      <c r="AK319" s="69">
        <v>0</v>
      </c>
      <c r="AL319" s="69">
        <v>0</v>
      </c>
      <c r="AM319" s="69">
        <v>1</v>
      </c>
      <c r="AN319" s="69">
        <v>1</v>
      </c>
      <c r="AO319" s="69">
        <v>0</v>
      </c>
      <c r="AP319" s="69">
        <v>0.6</v>
      </c>
      <c r="AQ319" s="84">
        <v>0</v>
      </c>
      <c r="AR319" s="69">
        <v>0</v>
      </c>
      <c r="AS319" s="69">
        <v>0</v>
      </c>
      <c r="AT319" s="69">
        <v>0</v>
      </c>
      <c r="AU319" s="69">
        <v>0</v>
      </c>
      <c r="AV319" s="69">
        <v>0</v>
      </c>
      <c r="AW319" s="69">
        <v>0</v>
      </c>
      <c r="AX319" s="69">
        <v>0</v>
      </c>
      <c r="AY319" s="69">
        <v>0</v>
      </c>
      <c r="AZ319" s="69">
        <v>0</v>
      </c>
      <c r="BA319" s="69">
        <v>0</v>
      </c>
      <c r="BB319" s="69">
        <v>0</v>
      </c>
      <c r="BC319" s="69">
        <v>0</v>
      </c>
      <c r="BD319" s="69">
        <v>0</v>
      </c>
      <c r="BE319" s="69">
        <v>0</v>
      </c>
      <c r="BF319" s="69">
        <v>0</v>
      </c>
      <c r="BG319" s="69">
        <v>0</v>
      </c>
      <c r="BH319" s="69">
        <v>0</v>
      </c>
      <c r="BI319" s="69" t="s">
        <v>1071</v>
      </c>
      <c r="BK319" s="69">
        <v>3</v>
      </c>
      <c r="BL319" s="69">
        <v>2</v>
      </c>
      <c r="BM319" s="69">
        <v>2</v>
      </c>
      <c r="BN319" s="69">
        <v>31</v>
      </c>
      <c r="BO319" s="89">
        <v>0</v>
      </c>
      <c r="BP319" s="69">
        <v>1</v>
      </c>
      <c r="BQ319" s="69">
        <v>1</v>
      </c>
      <c r="BR319" s="69">
        <v>203</v>
      </c>
      <c r="BS319" s="69">
        <v>1500</v>
      </c>
      <c r="BT319" s="69">
        <v>0</v>
      </c>
      <c r="BU319" s="69">
        <v>0</v>
      </c>
      <c r="BV319" s="69">
        <v>1000</v>
      </c>
      <c r="BW319" s="69">
        <v>0</v>
      </c>
      <c r="BY319" s="69">
        <v>10</v>
      </c>
      <c r="BZ319" s="69">
        <v>2</v>
      </c>
      <c r="CA319" s="69">
        <v>31</v>
      </c>
      <c r="CB319" s="89">
        <v>0</v>
      </c>
      <c r="CC319" s="69">
        <v>1</v>
      </c>
      <c r="CD319" s="69">
        <v>1</v>
      </c>
      <c r="CE319" s="69">
        <v>1</v>
      </c>
      <c r="CF319" s="69">
        <v>11032</v>
      </c>
      <c r="CG319" s="69">
        <v>0</v>
      </c>
      <c r="CH319" s="69">
        <v>0</v>
      </c>
      <c r="CI319" s="69">
        <v>1000</v>
      </c>
      <c r="CJ319" s="69">
        <v>0</v>
      </c>
      <c r="CL319" s="69">
        <v>10</v>
      </c>
      <c r="CM319" s="69">
        <v>2</v>
      </c>
      <c r="CN319" s="69">
        <v>31</v>
      </c>
      <c r="CO319" s="89">
        <v>0</v>
      </c>
      <c r="CP319" s="69">
        <v>1</v>
      </c>
      <c r="CQ319" s="69">
        <v>1</v>
      </c>
      <c r="CR319" s="69">
        <v>1</v>
      </c>
      <c r="CS319" s="69">
        <v>11033</v>
      </c>
      <c r="CT319" s="69">
        <v>0</v>
      </c>
      <c r="CU319" s="69">
        <v>0</v>
      </c>
      <c r="CV319" s="69">
        <v>1000</v>
      </c>
      <c r="CW319" s="69">
        <v>0</v>
      </c>
      <c r="CZ319" s="69">
        <v>0</v>
      </c>
      <c r="DA319" s="69">
        <v>0</v>
      </c>
      <c r="DB319" s="69">
        <v>4</v>
      </c>
      <c r="DC319" s="69">
        <v>150</v>
      </c>
      <c r="DD319" s="69">
        <v>0</v>
      </c>
      <c r="DE319" s="69">
        <v>0</v>
      </c>
      <c r="DF319" s="69">
        <v>0</v>
      </c>
      <c r="DG319" s="69">
        <v>1</v>
      </c>
      <c r="DI319" s="69" t="e">
        <f>INDEX(Sheet3!$E$78:$E$1130,MATCH(A319,Sheet3!$D$78:$D$1130,0))</f>
        <v>#N/A</v>
      </c>
      <c r="DJ319" s="69" t="str">
        <f t="shared" si="61"/>
        <v>skill_icons.ps_mud_hand_skill_01</v>
      </c>
      <c r="DK319" s="69" t="s">
        <v>1072</v>
      </c>
      <c r="DL319" s="69"/>
      <c r="DM319" s="112" t="s">
        <v>1201</v>
      </c>
      <c r="DN319" s="69" t="str">
        <f>"造成["&amp;INDEX(Sheet5!$L$2:$L$11,MATCH(BL319,Sheet5!$J$2:$J$11,0))&amp;":"&amp;BR319&amp;"*"&amp;BS319/1000&amp;"]"&amp;INDEX(Sheet5!$I$2:$I$4,MATCH(BR319,Sheet5!$H$2:$H$4,0))&amp;"的"&amp;INDEX(Sheet5!$K$2:$K$11,MATCH(BL319,Sheet5!$J$2:$J$11,0))</f>
        <v>造成[ui.cs_orange:203*1.5]的物理伤害。</v>
      </c>
      <c r="DO319" s="113"/>
      <c r="DP319" s="113"/>
      <c r="DQ319" s="113"/>
      <c r="DR319" s="69" t="e">
        <f t="shared" si="60"/>
        <v>#N/A</v>
      </c>
      <c r="DS319" s="90" t="e">
        <f>MATCH(A319,Sheet5!D:D,0)</f>
        <v>#N/A</v>
      </c>
      <c r="DT319" s="94" t="e">
        <f>MATCH(A319,Sheet5!F:F,0)</f>
        <v>#N/A</v>
      </c>
      <c r="DU319" s="69">
        <v>0</v>
      </c>
      <c r="DV319" s="69">
        <v>0</v>
      </c>
      <c r="DW319" s="69">
        <v>0</v>
      </c>
      <c r="DX319" s="69">
        <v>0</v>
      </c>
      <c r="DY319" s="69">
        <v>0</v>
      </c>
    </row>
    <row r="320" spans="1:129" ht="28.5">
      <c r="A320" s="69">
        <v>30164</v>
      </c>
      <c r="B320" s="69">
        <v>0</v>
      </c>
      <c r="C320" s="69">
        <v>1</v>
      </c>
      <c r="D320" s="78" t="s">
        <v>623</v>
      </c>
      <c r="E320" s="78" t="s">
        <v>1202</v>
      </c>
      <c r="F320" s="69" t="s">
        <v>777</v>
      </c>
      <c r="G320" s="69">
        <v>1</v>
      </c>
      <c r="H320" s="69" t="s">
        <v>321</v>
      </c>
      <c r="I320" s="69">
        <v>1000</v>
      </c>
      <c r="J320" s="69">
        <v>866</v>
      </c>
      <c r="K320" s="69">
        <v>1000</v>
      </c>
      <c r="M320" s="69">
        <v>0</v>
      </c>
      <c r="N320" s="69" t="s">
        <v>767</v>
      </c>
      <c r="O320" s="69">
        <v>0</v>
      </c>
      <c r="P320" s="69">
        <v>2</v>
      </c>
      <c r="Q320" s="69">
        <v>0</v>
      </c>
      <c r="R320" s="69">
        <v>1</v>
      </c>
      <c r="S320" s="69">
        <v>0</v>
      </c>
      <c r="T320" s="69">
        <v>0</v>
      </c>
      <c r="U320" s="69">
        <v>0</v>
      </c>
      <c r="V320" s="69">
        <v>0</v>
      </c>
      <c r="W320" s="69">
        <v>0</v>
      </c>
      <c r="X320" s="69">
        <v>0</v>
      </c>
      <c r="Y320" s="69">
        <v>0</v>
      </c>
      <c r="Z320" s="69">
        <v>13000</v>
      </c>
      <c r="AA320" s="69">
        <v>2</v>
      </c>
      <c r="AB320" s="69">
        <v>31</v>
      </c>
      <c r="AC320" s="69">
        <v>0</v>
      </c>
      <c r="AD320" s="69">
        <v>0</v>
      </c>
      <c r="AE320" s="69">
        <v>0</v>
      </c>
      <c r="AF320" s="69">
        <v>10</v>
      </c>
      <c r="AG320" s="69">
        <v>0</v>
      </c>
      <c r="AH320" s="69">
        <v>10.5</v>
      </c>
      <c r="AI320" s="69">
        <v>283</v>
      </c>
      <c r="AJ320" s="69">
        <v>2</v>
      </c>
      <c r="AK320" s="69">
        <v>0</v>
      </c>
      <c r="AL320" s="69">
        <v>0</v>
      </c>
      <c r="AM320" s="69">
        <v>3</v>
      </c>
      <c r="AN320" s="69">
        <v>3</v>
      </c>
      <c r="AO320" s="69">
        <v>1</v>
      </c>
      <c r="AP320" s="69">
        <v>0</v>
      </c>
      <c r="AQ320" s="84">
        <v>0</v>
      </c>
      <c r="AR320" s="69">
        <v>0</v>
      </c>
      <c r="AS320" s="69">
        <v>0</v>
      </c>
      <c r="AT320" s="69">
        <v>0</v>
      </c>
      <c r="AU320" s="69">
        <v>0</v>
      </c>
      <c r="AV320" s="69">
        <v>0</v>
      </c>
      <c r="AW320" s="69">
        <v>0</v>
      </c>
      <c r="AX320" s="69">
        <v>0</v>
      </c>
      <c r="AY320" s="69">
        <v>0</v>
      </c>
      <c r="AZ320" s="69">
        <v>0</v>
      </c>
      <c r="BA320" s="69">
        <v>0</v>
      </c>
      <c r="BB320" s="69">
        <v>0</v>
      </c>
      <c r="BC320" s="69">
        <v>0</v>
      </c>
      <c r="BD320" s="69">
        <v>0</v>
      </c>
      <c r="BE320" s="69">
        <v>0</v>
      </c>
      <c r="BF320" s="69">
        <v>0</v>
      </c>
      <c r="BG320" s="69">
        <v>0</v>
      </c>
      <c r="BH320" s="69">
        <v>0</v>
      </c>
      <c r="BI320" s="69" t="s">
        <v>1203</v>
      </c>
      <c r="BK320" s="69">
        <v>3</v>
      </c>
      <c r="BL320" s="69">
        <v>2</v>
      </c>
      <c r="BM320" s="69">
        <v>2</v>
      </c>
      <c r="BN320" s="69">
        <v>31</v>
      </c>
      <c r="BO320" s="89">
        <v>0</v>
      </c>
      <c r="BP320" s="69">
        <v>1</v>
      </c>
      <c r="BQ320" s="69">
        <v>10</v>
      </c>
      <c r="BR320" s="69">
        <v>203</v>
      </c>
      <c r="BS320" s="69">
        <v>1100</v>
      </c>
      <c r="BT320" s="69">
        <v>0</v>
      </c>
      <c r="BU320" s="69">
        <v>0</v>
      </c>
      <c r="BV320" s="69">
        <v>1000</v>
      </c>
      <c r="BW320" s="69">
        <v>284</v>
      </c>
      <c r="BX320" s="69" t="s">
        <v>768</v>
      </c>
      <c r="BY320" s="69">
        <v>10</v>
      </c>
      <c r="BZ320" s="69">
        <v>2</v>
      </c>
      <c r="CA320" s="69">
        <v>31</v>
      </c>
      <c r="CB320" s="89">
        <v>0</v>
      </c>
      <c r="CC320" s="69">
        <v>1</v>
      </c>
      <c r="CD320" s="69">
        <v>1</v>
      </c>
      <c r="CE320" s="69">
        <v>1</v>
      </c>
      <c r="CF320" s="69">
        <v>11021</v>
      </c>
      <c r="CG320" s="69">
        <v>0</v>
      </c>
      <c r="CH320" s="69">
        <v>0</v>
      </c>
      <c r="CI320" s="69">
        <v>1000</v>
      </c>
      <c r="CJ320" s="69">
        <v>285</v>
      </c>
      <c r="CL320" s="69">
        <v>10</v>
      </c>
      <c r="CM320" s="69">
        <v>2</v>
      </c>
      <c r="CN320" s="69">
        <v>31</v>
      </c>
      <c r="CO320" s="89">
        <v>0</v>
      </c>
      <c r="CP320" s="69">
        <v>1</v>
      </c>
      <c r="CQ320" s="69">
        <v>1</v>
      </c>
      <c r="CR320" s="69">
        <v>1</v>
      </c>
      <c r="CS320" s="69">
        <v>70078</v>
      </c>
      <c r="CT320" s="69">
        <v>0</v>
      </c>
      <c r="CU320" s="69">
        <v>0</v>
      </c>
      <c r="CV320" s="69">
        <v>1000</v>
      </c>
      <c r="CW320" s="69">
        <v>0</v>
      </c>
      <c r="CZ320" s="69">
        <v>0</v>
      </c>
      <c r="DA320" s="69">
        <v>0</v>
      </c>
      <c r="DB320" s="69">
        <v>110</v>
      </c>
      <c r="DC320" s="69">
        <v>6</v>
      </c>
      <c r="DD320" s="69">
        <v>80</v>
      </c>
      <c r="DE320" s="69">
        <v>0</v>
      </c>
      <c r="DF320" s="69">
        <v>0</v>
      </c>
      <c r="DG320" s="69">
        <v>1</v>
      </c>
      <c r="DI320" s="69" t="str">
        <f>INDEX(Sheet3!$E$78:$E$1130,MATCH(A320,Sheet3!$D$78:$D$1130,0))</f>
        <v>skill_icons.ps_spider_web</v>
      </c>
      <c r="DJ320" s="69" t="str">
        <f t="shared" si="61"/>
        <v>skill_icons.ps_spider_web</v>
      </c>
      <c r="DK320" s="69" t="s">
        <v>627</v>
      </c>
      <c r="DL320" s="69"/>
      <c r="DM320" s="73" t="s">
        <v>1204</v>
      </c>
      <c r="DN320" s="69" t="str">
        <f>"造成["&amp;INDEX(Sheet5!$L$2:$L$11,MATCH(BL320,Sheet5!$J$2:$J$11,0))&amp;":"&amp;BR320&amp;"*"&amp;BS320/1000&amp;"]"&amp;INDEX(Sheet5!$I$2:$I$4,MATCH(BR320,Sheet5!$H$2:$H$4,0))&amp;"的"&amp;INDEX(Sheet5!$K$2:$K$11,MATCH(BL320,Sheet5!$J$2:$J$11,0))</f>
        <v>造成[ui.cs_orange:203*1.1]的物理伤害。</v>
      </c>
      <c r="DO320" s="77"/>
      <c r="DP320" s="77"/>
      <c r="DQ320" s="77"/>
      <c r="DR320" s="69" t="e">
        <f t="shared" si="60"/>
        <v>#N/A</v>
      </c>
      <c r="DS320" s="90" t="e">
        <f>MATCH(A320,Sheet5!D:D,0)</f>
        <v>#N/A</v>
      </c>
      <c r="DT320" s="94" t="e">
        <f>MATCH(A320,Sheet5!F:F,0)</f>
        <v>#N/A</v>
      </c>
      <c r="DU320" s="69">
        <v>0</v>
      </c>
      <c r="DV320" s="69">
        <v>0</v>
      </c>
      <c r="DW320" s="69">
        <v>0</v>
      </c>
      <c r="DX320" s="69">
        <v>0</v>
      </c>
      <c r="DY320" s="69">
        <v>0</v>
      </c>
    </row>
    <row r="321" spans="1:129" ht="14.25">
      <c r="A321" s="69">
        <v>30165</v>
      </c>
      <c r="B321" s="69">
        <v>0</v>
      </c>
      <c r="C321" s="69">
        <v>1</v>
      </c>
      <c r="D321" s="78" t="s">
        <v>623</v>
      </c>
      <c r="E321" s="78" t="s">
        <v>766</v>
      </c>
      <c r="F321" s="69">
        <v>0</v>
      </c>
      <c r="G321" s="69">
        <v>1</v>
      </c>
      <c r="H321" s="69" t="s">
        <v>321</v>
      </c>
      <c r="I321" s="69">
        <v>0</v>
      </c>
      <c r="J321" s="69">
        <v>0</v>
      </c>
      <c r="K321" s="69">
        <v>500</v>
      </c>
      <c r="M321" s="69">
        <v>284</v>
      </c>
      <c r="N321" s="69" t="s">
        <v>767</v>
      </c>
      <c r="O321" s="69">
        <v>0</v>
      </c>
      <c r="P321" s="69">
        <v>2</v>
      </c>
      <c r="Q321" s="69">
        <v>0</v>
      </c>
      <c r="R321" s="69">
        <v>1</v>
      </c>
      <c r="S321" s="69">
        <v>0</v>
      </c>
      <c r="T321" s="69">
        <v>0</v>
      </c>
      <c r="U321" s="69">
        <v>0</v>
      </c>
      <c r="V321" s="69">
        <v>0</v>
      </c>
      <c r="W321" s="69">
        <v>0</v>
      </c>
      <c r="X321" s="69">
        <v>0</v>
      </c>
      <c r="Y321" s="69">
        <v>0</v>
      </c>
      <c r="Z321" s="69">
        <v>0</v>
      </c>
      <c r="AA321" s="69">
        <v>2</v>
      </c>
      <c r="AB321" s="69">
        <v>31</v>
      </c>
      <c r="AC321" s="69">
        <v>0</v>
      </c>
      <c r="AD321" s="69">
        <v>0</v>
      </c>
      <c r="AE321" s="69">
        <v>0</v>
      </c>
      <c r="AF321" s="69">
        <v>10</v>
      </c>
      <c r="AG321" s="69">
        <v>0</v>
      </c>
      <c r="AH321" s="69">
        <v>1</v>
      </c>
      <c r="AI321" s="69">
        <v>0</v>
      </c>
      <c r="AJ321" s="69">
        <v>3</v>
      </c>
      <c r="AK321" s="69">
        <v>0</v>
      </c>
      <c r="AL321" s="69">
        <v>0</v>
      </c>
      <c r="AM321" s="69">
        <v>1</v>
      </c>
      <c r="AN321" s="69">
        <v>1</v>
      </c>
      <c r="AO321" s="69">
        <v>1</v>
      </c>
      <c r="AP321" s="69">
        <v>0.5</v>
      </c>
      <c r="AQ321" s="84">
        <v>0</v>
      </c>
      <c r="AR321" s="69">
        <v>7</v>
      </c>
      <c r="AS321" s="69">
        <v>0</v>
      </c>
      <c r="AT321" s="69">
        <v>0</v>
      </c>
      <c r="AU321" s="69">
        <v>0</v>
      </c>
      <c r="AV321" s="69">
        <v>0</v>
      </c>
      <c r="AW321" s="69">
        <v>0</v>
      </c>
      <c r="AX321" s="69">
        <v>0</v>
      </c>
      <c r="AY321" s="69">
        <v>0</v>
      </c>
      <c r="AZ321" s="69">
        <v>0</v>
      </c>
      <c r="BA321" s="69">
        <v>0</v>
      </c>
      <c r="BB321" s="69">
        <v>0</v>
      </c>
      <c r="BC321" s="69">
        <v>0</v>
      </c>
      <c r="BD321" s="69">
        <v>0</v>
      </c>
      <c r="BE321" s="69">
        <v>0</v>
      </c>
      <c r="BF321" s="69">
        <v>0</v>
      </c>
      <c r="BG321" s="69">
        <v>0</v>
      </c>
      <c r="BH321" s="69">
        <v>0</v>
      </c>
      <c r="BK321" s="69">
        <v>3</v>
      </c>
      <c r="BL321" s="69">
        <v>2</v>
      </c>
      <c r="BM321" s="69">
        <v>2</v>
      </c>
      <c r="BN321" s="69">
        <v>31</v>
      </c>
      <c r="BO321" s="89">
        <v>0</v>
      </c>
      <c r="BP321" s="69">
        <v>1</v>
      </c>
      <c r="BQ321" s="69">
        <v>1</v>
      </c>
      <c r="BR321" s="69">
        <v>1</v>
      </c>
      <c r="BS321" s="69">
        <v>50</v>
      </c>
      <c r="BT321" s="69">
        <v>0</v>
      </c>
      <c r="BU321" s="69">
        <v>0</v>
      </c>
      <c r="BV321" s="69">
        <v>1000</v>
      </c>
      <c r="BW321" s="69">
        <v>285</v>
      </c>
      <c r="BX321" s="69" t="s">
        <v>768</v>
      </c>
      <c r="BY321" s="69">
        <v>10</v>
      </c>
      <c r="BZ321" s="69">
        <v>2</v>
      </c>
      <c r="CA321" s="69">
        <v>31</v>
      </c>
      <c r="CB321" s="89">
        <v>0</v>
      </c>
      <c r="CC321" s="69">
        <v>1</v>
      </c>
      <c r="CD321" s="69">
        <v>1</v>
      </c>
      <c r="CE321" s="69">
        <v>1</v>
      </c>
      <c r="CF321" s="69">
        <v>11021</v>
      </c>
      <c r="CG321" s="69">
        <v>0</v>
      </c>
      <c r="CH321" s="69">
        <v>0</v>
      </c>
      <c r="CI321" s="69">
        <v>1000</v>
      </c>
      <c r="CJ321" s="69">
        <v>0</v>
      </c>
      <c r="CL321" s="69">
        <v>0</v>
      </c>
      <c r="CM321" s="69">
        <v>0</v>
      </c>
      <c r="CN321" s="69">
        <v>0</v>
      </c>
      <c r="CO321" s="89">
        <v>0</v>
      </c>
      <c r="CP321" s="69">
        <v>0</v>
      </c>
      <c r="CQ321" s="69">
        <v>0</v>
      </c>
      <c r="CR321" s="69">
        <v>0</v>
      </c>
      <c r="CS321" s="69">
        <v>0</v>
      </c>
      <c r="CT321" s="69">
        <v>0</v>
      </c>
      <c r="CU321" s="69">
        <v>0</v>
      </c>
      <c r="CV321" s="69">
        <v>0</v>
      </c>
      <c r="CW321" s="69">
        <v>0</v>
      </c>
      <c r="CZ321" s="69">
        <v>0</v>
      </c>
      <c r="DA321" s="69">
        <v>0</v>
      </c>
      <c r="DB321" s="69">
        <v>0</v>
      </c>
      <c r="DC321" s="69">
        <v>0</v>
      </c>
      <c r="DD321" s="69">
        <v>0</v>
      </c>
      <c r="DE321" s="69">
        <v>0</v>
      </c>
      <c r="DF321" s="69">
        <v>0</v>
      </c>
      <c r="DG321" s="69">
        <v>1</v>
      </c>
      <c r="DI321" s="69" t="e">
        <f>INDEX(Sheet3!$E$78:$E$1130,MATCH(A321,Sheet3!$D$78:$D$1130,0))</f>
        <v>#N/A</v>
      </c>
      <c r="DJ321" s="69">
        <f t="shared" si="61"/>
        <v>0</v>
      </c>
      <c r="DK321" s="69" t="s">
        <v>627</v>
      </c>
      <c r="DL321" s="69"/>
      <c r="DM321" s="69" t="s">
        <v>769</v>
      </c>
      <c r="DN321" s="69" t="str">
        <f>"造成["&amp;INDEX(Sheet5!$L$2:$L$11,MATCH(BL321,Sheet5!$J$2:$J$11,0))&amp;":"&amp;BR321&amp;"*"&amp;BS321/1000&amp;"]"&amp;INDEX(Sheet5!$I$2:$I$4,MATCH(BR321,Sheet5!$H$2:$H$4,0))&amp;"的"&amp;INDEX(Sheet5!$K$2:$K$11,MATCH(BL321,Sheet5!$J$2:$J$11,0))</f>
        <v>造成[ui.cs_orange:1*0.05]的物理伤害。</v>
      </c>
      <c r="DO321" s="69"/>
      <c r="DP321" s="69"/>
      <c r="DQ321" s="69"/>
      <c r="DR321" s="69" t="e">
        <f t="shared" si="60"/>
        <v>#N/A</v>
      </c>
      <c r="DS321" s="90" t="e">
        <f>MATCH(A321,Sheet5!D:D,0)</f>
        <v>#N/A</v>
      </c>
      <c r="DT321" s="94" t="e">
        <f>MATCH(A321,Sheet5!F:F,0)</f>
        <v>#N/A</v>
      </c>
      <c r="DU321" s="69">
        <v>0</v>
      </c>
      <c r="DV321" s="69">
        <v>0</v>
      </c>
      <c r="DW321" s="69">
        <v>0</v>
      </c>
      <c r="DX321" s="69">
        <v>0</v>
      </c>
      <c r="DY321" s="69">
        <v>0</v>
      </c>
    </row>
    <row r="322" spans="1:129" ht="14.25">
      <c r="A322" s="69">
        <v>30166</v>
      </c>
      <c r="B322" s="69">
        <v>0</v>
      </c>
      <c r="C322" s="69">
        <v>1</v>
      </c>
      <c r="D322" s="78" t="s">
        <v>1205</v>
      </c>
      <c r="E322" s="78"/>
      <c r="F322" s="69">
        <v>0</v>
      </c>
      <c r="G322" s="69">
        <v>1</v>
      </c>
      <c r="H322" s="69" t="s">
        <v>321</v>
      </c>
      <c r="I322" s="69">
        <v>0</v>
      </c>
      <c r="J322" s="69">
        <v>433</v>
      </c>
      <c r="K322" s="69">
        <v>400</v>
      </c>
      <c r="M322" s="69">
        <v>0</v>
      </c>
      <c r="N322" s="69" t="s">
        <v>1206</v>
      </c>
      <c r="O322" s="69">
        <v>0</v>
      </c>
      <c r="P322" s="69">
        <v>1</v>
      </c>
      <c r="Q322" s="69">
        <v>0</v>
      </c>
      <c r="R322" s="69">
        <f t="shared" ref="R322:R323" si="63">IF(S322&gt;0,2,1)</f>
        <v>1</v>
      </c>
      <c r="S322" s="69">
        <v>0</v>
      </c>
      <c r="T322" s="69">
        <v>0</v>
      </c>
      <c r="U322" s="69">
        <v>0</v>
      </c>
      <c r="V322" s="69">
        <v>0</v>
      </c>
      <c r="W322" s="69">
        <v>0</v>
      </c>
      <c r="X322" s="69">
        <v>0</v>
      </c>
      <c r="Y322" s="69">
        <v>0</v>
      </c>
      <c r="Z322" s="69">
        <v>500</v>
      </c>
      <c r="AA322" s="69">
        <v>2</v>
      </c>
      <c r="AB322" s="69">
        <v>31</v>
      </c>
      <c r="AC322" s="69">
        <v>0</v>
      </c>
      <c r="AD322" s="69">
        <v>0</v>
      </c>
      <c r="AE322" s="69">
        <v>0</v>
      </c>
      <c r="AF322" s="69">
        <v>10</v>
      </c>
      <c r="AG322" s="69">
        <v>0</v>
      </c>
      <c r="AH322" s="69">
        <v>10.5</v>
      </c>
      <c r="AI322" s="69">
        <v>0</v>
      </c>
      <c r="AJ322" s="69">
        <v>2</v>
      </c>
      <c r="AK322" s="69">
        <v>0</v>
      </c>
      <c r="AL322" s="69">
        <v>0</v>
      </c>
      <c r="AM322" s="69">
        <v>1</v>
      </c>
      <c r="AN322" s="69">
        <v>1</v>
      </c>
      <c r="AO322" s="69">
        <v>0</v>
      </c>
      <c r="AP322" s="69">
        <v>0</v>
      </c>
      <c r="AQ322" s="84">
        <v>0</v>
      </c>
      <c r="AR322" s="69">
        <v>0</v>
      </c>
      <c r="AS322" s="69">
        <v>0</v>
      </c>
      <c r="AT322" s="69">
        <v>0</v>
      </c>
      <c r="AU322" s="69">
        <v>0</v>
      </c>
      <c r="AV322" s="69">
        <v>0</v>
      </c>
      <c r="AW322" s="69">
        <v>0</v>
      </c>
      <c r="AX322" s="69">
        <v>0</v>
      </c>
      <c r="AY322" s="69">
        <v>0</v>
      </c>
      <c r="AZ322" s="69">
        <v>0</v>
      </c>
      <c r="BA322" s="69">
        <v>1</v>
      </c>
      <c r="BB322" s="69">
        <v>0</v>
      </c>
      <c r="BC322" s="69">
        <v>0</v>
      </c>
      <c r="BD322" s="69">
        <v>0</v>
      </c>
      <c r="BE322" s="69">
        <v>0</v>
      </c>
      <c r="BF322" s="69">
        <v>0</v>
      </c>
      <c r="BG322" s="69">
        <v>0</v>
      </c>
      <c r="BH322" s="69">
        <v>0</v>
      </c>
      <c r="BI322" s="69" t="s">
        <v>1207</v>
      </c>
      <c r="BK322" s="69">
        <v>3</v>
      </c>
      <c r="BL322" s="69">
        <v>2</v>
      </c>
      <c r="BM322" s="69">
        <v>2</v>
      </c>
      <c r="BN322" s="69">
        <v>31</v>
      </c>
      <c r="BO322" s="89">
        <v>0</v>
      </c>
      <c r="BP322" s="69">
        <v>1</v>
      </c>
      <c r="BQ322" s="69">
        <v>1</v>
      </c>
      <c r="BR322" s="69">
        <v>203</v>
      </c>
      <c r="BS322" s="69">
        <v>500</v>
      </c>
      <c r="BT322" s="69">
        <v>0</v>
      </c>
      <c r="BU322" s="69">
        <v>0</v>
      </c>
      <c r="BV322" s="69">
        <v>1000</v>
      </c>
      <c r="BW322" s="69">
        <v>0</v>
      </c>
      <c r="BY322" s="69">
        <v>10</v>
      </c>
      <c r="BZ322" s="69">
        <v>2</v>
      </c>
      <c r="CA322" s="69">
        <v>31</v>
      </c>
      <c r="CB322" s="89">
        <v>0</v>
      </c>
      <c r="CC322" s="69">
        <v>1</v>
      </c>
      <c r="CD322" s="69">
        <v>1</v>
      </c>
      <c r="CE322" s="69">
        <v>1</v>
      </c>
      <c r="CF322" s="69">
        <v>11063</v>
      </c>
      <c r="CG322" s="69">
        <v>0</v>
      </c>
      <c r="CH322" s="69">
        <v>0</v>
      </c>
      <c r="CI322" s="69">
        <v>1000</v>
      </c>
      <c r="CJ322" s="69">
        <v>0</v>
      </c>
      <c r="CL322" s="69">
        <v>0</v>
      </c>
      <c r="CM322" s="69">
        <v>0</v>
      </c>
      <c r="CN322" s="69">
        <v>0</v>
      </c>
      <c r="CO322" s="89">
        <v>0</v>
      </c>
      <c r="CP322" s="69">
        <v>0</v>
      </c>
      <c r="CQ322" s="69">
        <v>0</v>
      </c>
      <c r="CR322" s="69">
        <v>0</v>
      </c>
      <c r="CS322" s="69">
        <v>0</v>
      </c>
      <c r="CT322" s="69">
        <v>0</v>
      </c>
      <c r="CU322" s="69">
        <v>0</v>
      </c>
      <c r="CV322" s="69">
        <v>0</v>
      </c>
      <c r="CW322" s="69">
        <v>0</v>
      </c>
      <c r="CZ322" s="69">
        <v>0</v>
      </c>
      <c r="DA322" s="69">
        <v>0</v>
      </c>
      <c r="DB322" s="69">
        <v>0</v>
      </c>
      <c r="DC322" s="69">
        <v>0</v>
      </c>
      <c r="DD322" s="69">
        <v>0</v>
      </c>
      <c r="DE322" s="69">
        <v>0</v>
      </c>
      <c r="DF322" s="69">
        <v>0</v>
      </c>
      <c r="DG322" s="69">
        <v>1</v>
      </c>
      <c r="DI322" s="69" t="e">
        <f>INDEX(Sheet3!$E$78:$E$1130,MATCH(A322,Sheet3!$D$78:$D$1130,0))</f>
        <v>#N/A</v>
      </c>
      <c r="DJ322" s="69">
        <f t="shared" si="61"/>
        <v>0</v>
      </c>
      <c r="DK322" s="69" t="s">
        <v>1208</v>
      </c>
      <c r="DL322" s="69"/>
      <c r="DM322" s="69" t="s">
        <v>239</v>
      </c>
      <c r="DN322" s="69" t="str">
        <f>"造成["&amp;INDEX(Sheet5!$L$2:$L$11,MATCH(BL322,Sheet5!$J$2:$J$11,0))&amp;":"&amp;BR322&amp;"*"&amp;BS322/1000&amp;"]"&amp;INDEX(Sheet5!$I$2:$I$4,MATCH(BR322,Sheet5!$H$2:$H$4,0))&amp;"的"&amp;INDEX(Sheet5!$K$2:$K$11,MATCH(BL322,Sheet5!$J$2:$J$11,0))</f>
        <v>造成[ui.cs_orange:203*0.5]的物理伤害。</v>
      </c>
      <c r="DO322" s="69"/>
      <c r="DP322" s="69"/>
      <c r="DQ322" s="69"/>
      <c r="DR322" s="69" t="e">
        <f t="shared" si="60"/>
        <v>#N/A</v>
      </c>
      <c r="DS322" s="90" t="e">
        <f>MATCH(A322,Sheet5!D:D,0)</f>
        <v>#N/A</v>
      </c>
      <c r="DT322" s="94" t="e">
        <f>MATCH(A322,Sheet5!F:F,0)</f>
        <v>#N/A</v>
      </c>
      <c r="DU322" s="69">
        <v>0</v>
      </c>
      <c r="DV322" s="69">
        <v>0</v>
      </c>
      <c r="DW322" s="69">
        <v>0</v>
      </c>
      <c r="DX322" s="69">
        <v>0</v>
      </c>
      <c r="DY322" s="69">
        <v>0</v>
      </c>
    </row>
    <row r="323" spans="1:129" ht="28.5">
      <c r="A323" s="69">
        <v>30167</v>
      </c>
      <c r="B323" s="69">
        <v>0</v>
      </c>
      <c r="C323" s="69">
        <v>1</v>
      </c>
      <c r="D323" s="78" t="s">
        <v>1104</v>
      </c>
      <c r="E323" s="78" t="s">
        <v>1209</v>
      </c>
      <c r="F323" s="69" t="s">
        <v>1106</v>
      </c>
      <c r="G323" s="69">
        <v>1</v>
      </c>
      <c r="H323" s="69" t="s">
        <v>321</v>
      </c>
      <c r="I323" s="69">
        <v>0</v>
      </c>
      <c r="J323" s="69">
        <v>450</v>
      </c>
      <c r="K323" s="69">
        <v>1500</v>
      </c>
      <c r="M323" s="69">
        <v>0</v>
      </c>
      <c r="N323" s="69" t="s">
        <v>1107</v>
      </c>
      <c r="O323" s="69">
        <v>0</v>
      </c>
      <c r="P323" s="69">
        <v>1</v>
      </c>
      <c r="Q323" s="69">
        <v>0</v>
      </c>
      <c r="R323" s="69">
        <f t="shared" si="63"/>
        <v>1</v>
      </c>
      <c r="S323" s="69">
        <v>0</v>
      </c>
      <c r="T323" s="69">
        <v>0</v>
      </c>
      <c r="U323" s="69">
        <v>0</v>
      </c>
      <c r="V323" s="69">
        <v>0</v>
      </c>
      <c r="W323" s="69">
        <v>0</v>
      </c>
      <c r="X323" s="69">
        <v>0</v>
      </c>
      <c r="Y323" s="69">
        <v>0</v>
      </c>
      <c r="Z323" s="69">
        <v>6000</v>
      </c>
      <c r="AA323" s="69">
        <v>2</v>
      </c>
      <c r="AB323" s="69">
        <v>31</v>
      </c>
      <c r="AC323" s="69">
        <v>0</v>
      </c>
      <c r="AD323" s="69">
        <v>0</v>
      </c>
      <c r="AE323" s="69">
        <v>0</v>
      </c>
      <c r="AF323" s="69">
        <v>1</v>
      </c>
      <c r="AG323" s="69">
        <v>0</v>
      </c>
      <c r="AH323" s="69">
        <v>4</v>
      </c>
      <c r="AI323" s="69">
        <v>0</v>
      </c>
      <c r="AJ323" s="69">
        <v>0</v>
      </c>
      <c r="AK323" s="69">
        <v>0</v>
      </c>
      <c r="AL323" s="69">
        <v>0</v>
      </c>
      <c r="AM323" s="69">
        <v>1</v>
      </c>
      <c r="AN323" s="69">
        <v>1</v>
      </c>
      <c r="AO323" s="69">
        <v>0</v>
      </c>
      <c r="AP323" s="69">
        <v>0</v>
      </c>
      <c r="AQ323" s="84">
        <v>0</v>
      </c>
      <c r="AR323" s="69">
        <v>0</v>
      </c>
      <c r="AS323" s="69">
        <v>0</v>
      </c>
      <c r="AT323" s="69">
        <v>0</v>
      </c>
      <c r="AU323" s="69">
        <v>0</v>
      </c>
      <c r="AV323" s="69">
        <v>0</v>
      </c>
      <c r="AW323" s="69">
        <v>0</v>
      </c>
      <c r="AX323" s="69">
        <v>0</v>
      </c>
      <c r="AY323" s="69">
        <v>0</v>
      </c>
      <c r="AZ323" s="69">
        <v>0</v>
      </c>
      <c r="BA323" s="69">
        <v>0</v>
      </c>
      <c r="BB323" s="69">
        <v>0</v>
      </c>
      <c r="BC323" s="69">
        <v>0</v>
      </c>
      <c r="BD323" s="69">
        <v>0</v>
      </c>
      <c r="BE323" s="69">
        <v>0</v>
      </c>
      <c r="BF323" s="69">
        <v>0</v>
      </c>
      <c r="BG323" s="69">
        <v>0</v>
      </c>
      <c r="BH323" s="69">
        <v>0</v>
      </c>
      <c r="BI323" s="69" t="s">
        <v>1210</v>
      </c>
      <c r="BK323" s="69">
        <v>3</v>
      </c>
      <c r="BL323" s="69">
        <v>10</v>
      </c>
      <c r="BM323" s="69">
        <v>2</v>
      </c>
      <c r="BN323" s="69">
        <v>31</v>
      </c>
      <c r="BO323" s="89">
        <v>0</v>
      </c>
      <c r="BP323" s="69">
        <v>1</v>
      </c>
      <c r="BQ323" s="69">
        <v>1</v>
      </c>
      <c r="BR323" s="69">
        <v>1</v>
      </c>
      <c r="BS323" s="69">
        <v>11039</v>
      </c>
      <c r="BT323" s="69">
        <v>0</v>
      </c>
      <c r="BU323" s="69">
        <v>0</v>
      </c>
      <c r="BV323" s="69">
        <v>1000</v>
      </c>
      <c r="BW323" s="69">
        <v>0</v>
      </c>
      <c r="BY323" s="69">
        <v>2</v>
      </c>
      <c r="BZ323" s="69">
        <v>2</v>
      </c>
      <c r="CA323" s="69">
        <v>31</v>
      </c>
      <c r="CB323" s="89">
        <v>0</v>
      </c>
      <c r="CC323" s="69">
        <v>1</v>
      </c>
      <c r="CD323" s="69">
        <v>1</v>
      </c>
      <c r="CE323" s="69">
        <v>203</v>
      </c>
      <c r="CF323" s="69">
        <v>1200</v>
      </c>
      <c r="CG323" s="69">
        <v>0</v>
      </c>
      <c r="CH323" s="69">
        <v>0</v>
      </c>
      <c r="CI323" s="69">
        <v>1000</v>
      </c>
      <c r="CJ323" s="69">
        <v>0</v>
      </c>
      <c r="CK323" s="69" t="s">
        <v>357</v>
      </c>
      <c r="CL323" s="69">
        <v>0</v>
      </c>
      <c r="CM323" s="69">
        <v>0</v>
      </c>
      <c r="CN323" s="69">
        <v>0</v>
      </c>
      <c r="CO323" s="89">
        <v>0</v>
      </c>
      <c r="CP323" s="69">
        <v>0</v>
      </c>
      <c r="CQ323" s="69">
        <v>0</v>
      </c>
      <c r="CR323" s="69">
        <v>0</v>
      </c>
      <c r="CS323" s="69">
        <v>0</v>
      </c>
      <c r="CT323" s="69">
        <v>0</v>
      </c>
      <c r="CU323" s="69">
        <v>0</v>
      </c>
      <c r="CV323" s="69">
        <v>0</v>
      </c>
      <c r="CW323" s="69">
        <v>0</v>
      </c>
      <c r="CZ323" s="69">
        <v>0</v>
      </c>
      <c r="DA323" s="69">
        <v>0</v>
      </c>
      <c r="DB323" s="69">
        <v>0</v>
      </c>
      <c r="DC323" s="69">
        <v>0</v>
      </c>
      <c r="DD323" s="69">
        <v>0</v>
      </c>
      <c r="DE323" s="69">
        <v>0</v>
      </c>
      <c r="DF323" s="69">
        <v>0</v>
      </c>
      <c r="DG323" s="69">
        <v>1</v>
      </c>
      <c r="DI323" s="69" t="str">
        <f>INDEX(Sheet3!$E$78:$E$1130,MATCH(A323,Sheet3!$D$78:$D$1130,0))</f>
        <v>skill_icons.ps_cannibal_skill_01</v>
      </c>
      <c r="DJ323" s="69" t="str">
        <f t="shared" si="61"/>
        <v>skill_icons.ps_cannibal_skill_01</v>
      </c>
      <c r="DK323" s="69" t="s">
        <v>1109</v>
      </c>
      <c r="DL323" s="69"/>
      <c r="DM323" s="69" t="s">
        <v>1211</v>
      </c>
      <c r="DN323" s="69" t="e">
        <f>"造成["&amp;INDEX(Sheet5!$L$2:$L$11,MATCH(BL323,Sheet5!$J$2:$J$11,0))&amp;":"&amp;BR323&amp;"*"&amp;BS323/1000&amp;"]"&amp;INDEX(Sheet5!$I$2:$I$4,MATCH(BR323,Sheet5!$H$2:$H$4,0))&amp;"的"&amp;INDEX(Sheet5!$K$2:$K$11,MATCH(BL323,Sheet5!$J$2:$J$11,0))</f>
        <v>#N/A</v>
      </c>
      <c r="DO323" s="69"/>
      <c r="DP323" s="69"/>
      <c r="DQ323" s="69"/>
      <c r="DR323" s="69" t="e">
        <f t="shared" si="60"/>
        <v>#N/A</v>
      </c>
      <c r="DS323" s="90" t="e">
        <f>MATCH(A323,Sheet5!D:D,0)</f>
        <v>#N/A</v>
      </c>
      <c r="DT323" s="94" t="e">
        <f>MATCH(A323,Sheet5!F:F,0)</f>
        <v>#N/A</v>
      </c>
      <c r="DU323" s="69">
        <v>0</v>
      </c>
      <c r="DV323" s="69">
        <v>0</v>
      </c>
      <c r="DW323" s="69">
        <v>0</v>
      </c>
      <c r="DX323" s="69">
        <v>0</v>
      </c>
      <c r="DY323" s="69">
        <v>0</v>
      </c>
    </row>
    <row r="324" spans="1:129" ht="14.25">
      <c r="A324" s="69">
        <v>30168</v>
      </c>
      <c r="B324" s="69">
        <v>0</v>
      </c>
      <c r="C324" s="69">
        <v>1</v>
      </c>
      <c r="D324" s="78" t="s">
        <v>1212</v>
      </c>
      <c r="E324" s="78"/>
      <c r="F324" s="69">
        <v>0</v>
      </c>
      <c r="G324" s="69">
        <v>0</v>
      </c>
      <c r="H324" s="69" t="s">
        <v>321</v>
      </c>
      <c r="I324" s="69">
        <v>500</v>
      </c>
      <c r="J324" s="69" t="s">
        <v>1213</v>
      </c>
      <c r="K324" s="69">
        <v>5000</v>
      </c>
      <c r="M324" s="69">
        <v>0</v>
      </c>
      <c r="N324" s="69" t="s">
        <v>1214</v>
      </c>
      <c r="O324" s="69">
        <v>0</v>
      </c>
      <c r="P324" s="69">
        <v>2</v>
      </c>
      <c r="Q324" s="69">
        <v>0</v>
      </c>
      <c r="R324" s="69">
        <v>1</v>
      </c>
      <c r="S324" s="69">
        <v>0</v>
      </c>
      <c r="T324" s="69">
        <v>0</v>
      </c>
      <c r="U324" s="69">
        <v>0</v>
      </c>
      <c r="V324" s="69">
        <v>0</v>
      </c>
      <c r="W324" s="69">
        <v>0</v>
      </c>
      <c r="X324" s="69">
        <v>0</v>
      </c>
      <c r="Y324" s="69">
        <v>0</v>
      </c>
      <c r="Z324" s="69">
        <v>20000</v>
      </c>
      <c r="AA324" s="69">
        <v>2</v>
      </c>
      <c r="AB324" s="69">
        <v>1791</v>
      </c>
      <c r="AC324" s="69">
        <v>0</v>
      </c>
      <c r="AD324" s="69">
        <v>0</v>
      </c>
      <c r="AE324" s="69">
        <v>0</v>
      </c>
      <c r="AF324" s="69">
        <v>10</v>
      </c>
      <c r="AG324" s="69">
        <v>0</v>
      </c>
      <c r="AH324" s="69">
        <v>10.5</v>
      </c>
      <c r="AI324" s="69">
        <v>0</v>
      </c>
      <c r="AJ324" s="69">
        <v>3</v>
      </c>
      <c r="AK324" s="69">
        <v>0</v>
      </c>
      <c r="AL324" s="69">
        <v>0</v>
      </c>
      <c r="AM324" s="69">
        <v>1</v>
      </c>
      <c r="AN324" s="69">
        <v>1</v>
      </c>
      <c r="AO324" s="69">
        <v>0</v>
      </c>
      <c r="AP324" s="69">
        <v>0</v>
      </c>
      <c r="AQ324" s="84">
        <v>0</v>
      </c>
      <c r="AR324" s="69">
        <v>0</v>
      </c>
      <c r="AS324" s="69">
        <v>0</v>
      </c>
      <c r="AT324" s="69">
        <v>0</v>
      </c>
      <c r="AU324" s="69">
        <v>0</v>
      </c>
      <c r="AV324" s="69">
        <v>0</v>
      </c>
      <c r="AW324" s="69">
        <v>0</v>
      </c>
      <c r="AX324" s="69">
        <v>0</v>
      </c>
      <c r="AY324" s="69">
        <v>0</v>
      </c>
      <c r="AZ324" s="69">
        <v>0</v>
      </c>
      <c r="BA324" s="69">
        <v>1</v>
      </c>
      <c r="BB324" s="69">
        <v>-1</v>
      </c>
      <c r="BC324" s="69">
        <v>0</v>
      </c>
      <c r="BD324" s="69">
        <v>0</v>
      </c>
      <c r="BE324" s="69">
        <v>0</v>
      </c>
      <c r="BF324" s="69">
        <v>0</v>
      </c>
      <c r="BG324" s="69">
        <v>0</v>
      </c>
      <c r="BH324" s="69">
        <v>0</v>
      </c>
      <c r="BI324" s="69" t="s">
        <v>1215</v>
      </c>
      <c r="BK324" s="69">
        <v>3</v>
      </c>
      <c r="BL324" s="69">
        <v>2</v>
      </c>
      <c r="BM324" s="69">
        <v>2</v>
      </c>
      <c r="BN324" s="69">
        <v>31</v>
      </c>
      <c r="BO324" s="89">
        <v>0</v>
      </c>
      <c r="BP324" s="69">
        <v>3</v>
      </c>
      <c r="BQ324" s="69">
        <v>5</v>
      </c>
      <c r="BR324" s="69">
        <v>203</v>
      </c>
      <c r="BS324" s="69">
        <v>1400</v>
      </c>
      <c r="BT324" s="69">
        <v>0</v>
      </c>
      <c r="BU324" s="69">
        <v>0</v>
      </c>
      <c r="BV324" s="69">
        <v>1000</v>
      </c>
      <c r="BW324" s="69">
        <v>0</v>
      </c>
      <c r="BX324" s="69" t="s">
        <v>1216</v>
      </c>
      <c r="BY324" s="69">
        <v>18</v>
      </c>
      <c r="BZ324" s="69">
        <v>7</v>
      </c>
      <c r="CA324" s="69">
        <v>64</v>
      </c>
      <c r="CB324" s="89">
        <v>0</v>
      </c>
      <c r="CC324" s="69">
        <v>0</v>
      </c>
      <c r="CD324" s="69">
        <v>10</v>
      </c>
      <c r="CE324" s="69">
        <v>1</v>
      </c>
      <c r="CF324" s="69">
        <v>1000</v>
      </c>
      <c r="CG324" s="69">
        <v>0</v>
      </c>
      <c r="CH324" s="69">
        <v>0</v>
      </c>
      <c r="CI324" s="69">
        <v>1000</v>
      </c>
      <c r="CJ324" s="69">
        <v>0</v>
      </c>
      <c r="CL324" s="69">
        <v>0</v>
      </c>
      <c r="CM324" s="69">
        <v>0</v>
      </c>
      <c r="CN324" s="69">
        <v>0</v>
      </c>
      <c r="CO324" s="89">
        <v>0</v>
      </c>
      <c r="CP324" s="69">
        <v>0</v>
      </c>
      <c r="CQ324" s="69">
        <v>0</v>
      </c>
      <c r="CR324" s="69">
        <v>0</v>
      </c>
      <c r="CS324" s="69">
        <v>0</v>
      </c>
      <c r="CT324" s="69">
        <v>0</v>
      </c>
      <c r="CU324" s="69">
        <v>0</v>
      </c>
      <c r="CV324" s="69">
        <v>0</v>
      </c>
      <c r="CW324" s="69">
        <v>0</v>
      </c>
      <c r="CZ324" s="69">
        <v>0</v>
      </c>
      <c r="DA324" s="69">
        <v>0</v>
      </c>
      <c r="DB324" s="69">
        <v>0</v>
      </c>
      <c r="DC324" s="69">
        <v>0</v>
      </c>
      <c r="DD324" s="69">
        <v>0</v>
      </c>
      <c r="DE324" s="69">
        <v>0</v>
      </c>
      <c r="DF324" s="69">
        <v>0</v>
      </c>
      <c r="DG324" s="69">
        <v>1</v>
      </c>
      <c r="DI324" s="69" t="e">
        <f>INDEX(Sheet3!$E$78:$E$1130,MATCH(A324,Sheet3!$D$78:$D$1130,0))</f>
        <v>#N/A</v>
      </c>
      <c r="DJ324" s="69">
        <f t="shared" si="61"/>
        <v>0</v>
      </c>
      <c r="DK324" s="69" t="s">
        <v>1217</v>
      </c>
      <c r="DL324" s="69"/>
      <c r="DM324" s="69" t="s">
        <v>239</v>
      </c>
      <c r="DN324" s="69" t="str">
        <f>"造成["&amp;INDEX(Sheet5!$L$2:$L$11,MATCH(BL324,Sheet5!$J$2:$J$11,0))&amp;":"&amp;BR324&amp;"*"&amp;BS324/1000&amp;"]"&amp;INDEX(Sheet5!$I$2:$I$4,MATCH(BR324,Sheet5!$H$2:$H$4,0))&amp;"的"&amp;INDEX(Sheet5!$K$2:$K$11,MATCH(BL324,Sheet5!$J$2:$J$11,0))</f>
        <v>造成[ui.cs_orange:203*1.4]的物理伤害。</v>
      </c>
      <c r="DO324" s="69"/>
      <c r="DP324" s="69"/>
      <c r="DQ324" s="69"/>
      <c r="DR324" s="69" t="e">
        <f t="shared" si="60"/>
        <v>#N/A</v>
      </c>
      <c r="DS324" s="90" t="e">
        <f>MATCH(A324,Sheet5!D:D,0)</f>
        <v>#N/A</v>
      </c>
      <c r="DT324" s="94" t="e">
        <f>MATCH(A324,Sheet5!F:F,0)</f>
        <v>#N/A</v>
      </c>
      <c r="DU324" s="69">
        <v>0</v>
      </c>
      <c r="DV324" s="69">
        <v>0</v>
      </c>
      <c r="DW324" s="69">
        <v>0</v>
      </c>
      <c r="DX324" s="69">
        <v>0</v>
      </c>
      <c r="DY324" s="69">
        <v>0</v>
      </c>
    </row>
    <row r="325" spans="1:129" ht="14.25">
      <c r="A325" s="69">
        <v>930168</v>
      </c>
      <c r="B325" s="69">
        <v>0</v>
      </c>
      <c r="C325" s="69">
        <v>1</v>
      </c>
      <c r="D325" s="78" t="s">
        <v>1212</v>
      </c>
      <c r="E325" s="78"/>
      <c r="F325" s="69">
        <v>0</v>
      </c>
      <c r="G325" s="69">
        <v>0</v>
      </c>
      <c r="H325" s="69" t="s">
        <v>321</v>
      </c>
      <c r="I325" s="69">
        <v>500</v>
      </c>
      <c r="J325" s="69" t="s">
        <v>1213</v>
      </c>
      <c r="K325" s="69">
        <v>5000</v>
      </c>
      <c r="M325" s="69">
        <v>0</v>
      </c>
      <c r="N325" s="69" t="s">
        <v>1214</v>
      </c>
      <c r="O325" s="69">
        <v>0</v>
      </c>
      <c r="P325" s="69">
        <v>2</v>
      </c>
      <c r="Q325" s="69">
        <v>0</v>
      </c>
      <c r="R325" s="69">
        <v>1</v>
      </c>
      <c r="S325" s="69">
        <v>0</v>
      </c>
      <c r="T325" s="69">
        <v>0</v>
      </c>
      <c r="U325" s="69">
        <v>0</v>
      </c>
      <c r="V325" s="69">
        <v>0</v>
      </c>
      <c r="W325" s="69">
        <v>0</v>
      </c>
      <c r="X325" s="69">
        <v>0</v>
      </c>
      <c r="Y325" s="69">
        <v>0</v>
      </c>
      <c r="Z325" s="69">
        <v>20000</v>
      </c>
      <c r="AA325" s="69">
        <v>2</v>
      </c>
      <c r="AB325" s="69">
        <v>1791</v>
      </c>
      <c r="AC325" s="69">
        <v>0</v>
      </c>
      <c r="AD325" s="69">
        <v>0</v>
      </c>
      <c r="AE325" s="69">
        <v>0</v>
      </c>
      <c r="AF325" s="69">
        <v>10</v>
      </c>
      <c r="AG325" s="69">
        <v>0</v>
      </c>
      <c r="AH325" s="69">
        <v>10.5</v>
      </c>
      <c r="AI325" s="69">
        <v>0</v>
      </c>
      <c r="AJ325" s="69">
        <v>3</v>
      </c>
      <c r="AK325" s="69">
        <v>0</v>
      </c>
      <c r="AL325" s="69">
        <v>0</v>
      </c>
      <c r="AM325" s="69">
        <v>1</v>
      </c>
      <c r="AN325" s="69">
        <v>1</v>
      </c>
      <c r="AO325" s="69">
        <v>0</v>
      </c>
      <c r="AP325" s="69">
        <v>0</v>
      </c>
      <c r="AQ325" s="84">
        <v>0</v>
      </c>
      <c r="AR325" s="69">
        <v>0</v>
      </c>
      <c r="AS325" s="69">
        <v>0</v>
      </c>
      <c r="AT325" s="69">
        <v>0</v>
      </c>
      <c r="AU325" s="69">
        <v>0</v>
      </c>
      <c r="AV325" s="69">
        <v>0</v>
      </c>
      <c r="AW325" s="69">
        <v>0</v>
      </c>
      <c r="AX325" s="69">
        <v>0</v>
      </c>
      <c r="AY325" s="69">
        <v>0</v>
      </c>
      <c r="AZ325" s="69">
        <v>0</v>
      </c>
      <c r="BA325" s="69">
        <v>1</v>
      </c>
      <c r="BB325" s="69">
        <v>-1</v>
      </c>
      <c r="BC325" s="69">
        <v>0</v>
      </c>
      <c r="BD325" s="69">
        <v>0</v>
      </c>
      <c r="BE325" s="69">
        <v>0</v>
      </c>
      <c r="BF325" s="69">
        <v>0</v>
      </c>
      <c r="BG325" s="69">
        <v>0</v>
      </c>
      <c r="BH325" s="69">
        <v>0</v>
      </c>
      <c r="BI325" s="69" t="s">
        <v>1215</v>
      </c>
      <c r="BK325" s="69">
        <v>3</v>
      </c>
      <c r="BL325" s="69">
        <v>2</v>
      </c>
      <c r="BM325" s="69">
        <v>2</v>
      </c>
      <c r="BN325" s="69">
        <v>31</v>
      </c>
      <c r="BO325" s="89">
        <v>0</v>
      </c>
      <c r="BP325" s="69">
        <v>3</v>
      </c>
      <c r="BQ325" s="69">
        <v>5</v>
      </c>
      <c r="BR325" s="69">
        <v>203</v>
      </c>
      <c r="BS325" s="69">
        <v>1400</v>
      </c>
      <c r="BT325" s="69">
        <v>0</v>
      </c>
      <c r="BU325" s="69">
        <v>0</v>
      </c>
      <c r="BV325" s="69">
        <v>1000</v>
      </c>
      <c r="BW325" s="69">
        <v>0</v>
      </c>
      <c r="BX325" s="69" t="s">
        <v>1216</v>
      </c>
      <c r="BY325" s="69">
        <v>0</v>
      </c>
      <c r="BZ325" s="69">
        <v>0</v>
      </c>
      <c r="CA325" s="69">
        <v>0</v>
      </c>
      <c r="CB325" s="69">
        <v>0</v>
      </c>
      <c r="CC325" s="69">
        <v>0</v>
      </c>
      <c r="CD325" s="69">
        <v>0</v>
      </c>
      <c r="CE325" s="69">
        <v>0</v>
      </c>
      <c r="CF325" s="69">
        <v>0</v>
      </c>
      <c r="CG325" s="69">
        <v>0</v>
      </c>
      <c r="CH325" s="69">
        <v>0</v>
      </c>
      <c r="CI325" s="69">
        <v>1000</v>
      </c>
      <c r="CJ325" s="69">
        <v>0</v>
      </c>
      <c r="CL325" s="69">
        <v>0</v>
      </c>
      <c r="CM325" s="69">
        <v>0</v>
      </c>
      <c r="CN325" s="69">
        <v>0</v>
      </c>
      <c r="CO325" s="89">
        <v>0</v>
      </c>
      <c r="CP325" s="69">
        <v>0</v>
      </c>
      <c r="CQ325" s="69">
        <v>0</v>
      </c>
      <c r="CR325" s="69">
        <v>0</v>
      </c>
      <c r="CS325" s="69">
        <v>0</v>
      </c>
      <c r="CT325" s="69">
        <v>0</v>
      </c>
      <c r="CU325" s="69">
        <v>0</v>
      </c>
      <c r="CV325" s="69">
        <v>0</v>
      </c>
      <c r="CW325" s="69">
        <v>0</v>
      </c>
      <c r="CZ325" s="69">
        <v>0</v>
      </c>
      <c r="DA325" s="69">
        <v>0</v>
      </c>
      <c r="DB325" s="69">
        <v>0</v>
      </c>
      <c r="DC325" s="69">
        <v>0</v>
      </c>
      <c r="DD325" s="69">
        <v>0</v>
      </c>
      <c r="DE325" s="69">
        <v>0</v>
      </c>
      <c r="DF325" s="69">
        <v>0</v>
      </c>
      <c r="DG325" s="69">
        <v>1</v>
      </c>
      <c r="DI325" s="69" t="e">
        <f>INDEX(Sheet3!$E$78:$E$1130,MATCH(A325,Sheet3!$D$78:$D$1130,0))</f>
        <v>#N/A</v>
      </c>
      <c r="DJ325" s="69">
        <f t="shared" si="61"/>
        <v>0</v>
      </c>
      <c r="DK325" s="69" t="s">
        <v>1217</v>
      </c>
      <c r="DL325" s="69"/>
      <c r="DM325" s="69" t="s">
        <v>239</v>
      </c>
      <c r="DN325" s="69" t="str">
        <f>"造成["&amp;INDEX(Sheet5!$L$2:$L$11,MATCH(BL325,Sheet5!$J$2:$J$11,0))&amp;":"&amp;BR325&amp;"*"&amp;BS325/1000&amp;"]"&amp;INDEX(Sheet5!$I$2:$I$4,MATCH(BR325,Sheet5!$H$2:$H$4,0))&amp;"的"&amp;INDEX(Sheet5!$K$2:$K$11,MATCH(BL325,Sheet5!$J$2:$J$11,0))</f>
        <v>造成[ui.cs_orange:203*1.4]的物理伤害。</v>
      </c>
      <c r="DO325" s="69"/>
      <c r="DP325" s="69"/>
      <c r="DQ325" s="69"/>
      <c r="DR325" s="69" t="e">
        <f t="shared" si="60"/>
        <v>#N/A</v>
      </c>
      <c r="DS325" s="90" t="e">
        <f>MATCH(A325,Sheet5!D:D,0)</f>
        <v>#N/A</v>
      </c>
      <c r="DT325" s="94" t="e">
        <f>MATCH(A325,Sheet5!F:F,0)</f>
        <v>#N/A</v>
      </c>
      <c r="DU325" s="69">
        <v>0</v>
      </c>
      <c r="DV325" s="69">
        <v>0</v>
      </c>
      <c r="DW325" s="69">
        <v>0</v>
      </c>
      <c r="DX325" s="69">
        <v>0</v>
      </c>
      <c r="DY325" s="69">
        <v>0</v>
      </c>
    </row>
    <row r="326" spans="1:129" ht="14.25">
      <c r="A326" s="69">
        <v>30169</v>
      </c>
      <c r="B326" s="69">
        <v>0</v>
      </c>
      <c r="C326" s="69">
        <v>1</v>
      </c>
      <c r="D326" s="78" t="s">
        <v>1218</v>
      </c>
      <c r="E326" s="78"/>
      <c r="F326" s="69">
        <v>0</v>
      </c>
      <c r="G326" s="69">
        <v>0</v>
      </c>
      <c r="H326" s="69" t="s">
        <v>321</v>
      </c>
      <c r="I326" s="69">
        <v>500</v>
      </c>
      <c r="J326" s="69">
        <v>0</v>
      </c>
      <c r="K326" s="69">
        <v>3000</v>
      </c>
      <c r="M326" s="69">
        <v>0</v>
      </c>
      <c r="N326" s="69" t="s">
        <v>1219</v>
      </c>
      <c r="O326" s="69">
        <v>0</v>
      </c>
      <c r="P326" s="69">
        <v>1</v>
      </c>
      <c r="Q326" s="69">
        <v>0</v>
      </c>
      <c r="R326" s="69">
        <v>1</v>
      </c>
      <c r="S326" s="69">
        <v>0</v>
      </c>
      <c r="T326" s="69">
        <v>0</v>
      </c>
      <c r="U326" s="69">
        <v>0</v>
      </c>
      <c r="V326" s="69">
        <v>0</v>
      </c>
      <c r="W326" s="69">
        <v>0</v>
      </c>
      <c r="X326" s="69">
        <v>0</v>
      </c>
      <c r="Y326" s="69">
        <v>0</v>
      </c>
      <c r="Z326" s="69">
        <v>25000</v>
      </c>
      <c r="AA326" s="69">
        <v>1</v>
      </c>
      <c r="AB326" s="69">
        <v>31</v>
      </c>
      <c r="AC326" s="69">
        <v>0</v>
      </c>
      <c r="AD326" s="69">
        <v>0</v>
      </c>
      <c r="AE326" s="69">
        <v>0</v>
      </c>
      <c r="AF326" s="69">
        <v>1</v>
      </c>
      <c r="AG326" s="69">
        <v>0</v>
      </c>
      <c r="AH326" s="69">
        <v>0</v>
      </c>
      <c r="AI326" s="69">
        <v>0</v>
      </c>
      <c r="AJ326" s="69">
        <v>0</v>
      </c>
      <c r="AK326" s="69">
        <v>0</v>
      </c>
      <c r="AL326" s="69">
        <v>0</v>
      </c>
      <c r="AM326" s="69">
        <v>0</v>
      </c>
      <c r="AN326" s="69">
        <v>0</v>
      </c>
      <c r="AO326" s="69">
        <v>0</v>
      </c>
      <c r="AP326" s="69">
        <v>0</v>
      </c>
      <c r="AQ326" s="84">
        <v>0</v>
      </c>
      <c r="AR326" s="69">
        <v>0</v>
      </c>
      <c r="AS326" s="69">
        <v>0</v>
      </c>
      <c r="AT326" s="69">
        <v>0</v>
      </c>
      <c r="AU326" s="69">
        <v>0</v>
      </c>
      <c r="AV326" s="69">
        <v>0</v>
      </c>
      <c r="AW326" s="69">
        <v>0</v>
      </c>
      <c r="AX326" s="69">
        <v>0</v>
      </c>
      <c r="AY326" s="69">
        <v>0</v>
      </c>
      <c r="AZ326" s="69">
        <v>0</v>
      </c>
      <c r="BA326" s="69">
        <v>0</v>
      </c>
      <c r="BB326" s="69">
        <v>0</v>
      </c>
      <c r="BC326" s="69">
        <v>0</v>
      </c>
      <c r="BD326" s="69">
        <v>0</v>
      </c>
      <c r="BE326" s="69">
        <v>0</v>
      </c>
      <c r="BF326" s="69">
        <v>0</v>
      </c>
      <c r="BG326" s="69">
        <v>0</v>
      </c>
      <c r="BH326" s="69">
        <v>0</v>
      </c>
      <c r="BI326" s="69" t="s">
        <v>1220</v>
      </c>
      <c r="BK326" s="69">
        <v>3</v>
      </c>
      <c r="BL326" s="69">
        <v>10</v>
      </c>
      <c r="BM326" s="69">
        <v>1</v>
      </c>
      <c r="BN326" s="69">
        <v>31</v>
      </c>
      <c r="BO326" s="89">
        <v>0</v>
      </c>
      <c r="BP326" s="69">
        <v>1</v>
      </c>
      <c r="BQ326" s="69">
        <v>1</v>
      </c>
      <c r="BR326" s="69">
        <v>1</v>
      </c>
      <c r="BS326" s="69">
        <v>70107</v>
      </c>
      <c r="BT326" s="69">
        <v>0</v>
      </c>
      <c r="BU326" s="69">
        <v>0</v>
      </c>
      <c r="BV326" s="69">
        <v>1000</v>
      </c>
      <c r="BW326" s="69">
        <v>0</v>
      </c>
      <c r="BY326" s="69">
        <v>0</v>
      </c>
      <c r="BZ326" s="69">
        <v>0</v>
      </c>
      <c r="CA326" s="69">
        <v>31</v>
      </c>
      <c r="CB326" s="89">
        <v>0</v>
      </c>
      <c r="CC326" s="69">
        <v>0</v>
      </c>
      <c r="CD326" s="69">
        <v>0</v>
      </c>
      <c r="CE326" s="69">
        <v>0</v>
      </c>
      <c r="CF326" s="69">
        <v>0</v>
      </c>
      <c r="CG326" s="69">
        <v>0</v>
      </c>
      <c r="CH326" s="69">
        <v>0</v>
      </c>
      <c r="CI326" s="69">
        <v>0</v>
      </c>
      <c r="CJ326" s="69">
        <v>0</v>
      </c>
      <c r="CL326" s="69">
        <v>0</v>
      </c>
      <c r="CM326" s="69">
        <v>0</v>
      </c>
      <c r="CN326" s="69">
        <v>0</v>
      </c>
      <c r="CO326" s="89">
        <v>0</v>
      </c>
      <c r="CP326" s="69">
        <v>0</v>
      </c>
      <c r="CQ326" s="69">
        <v>0</v>
      </c>
      <c r="CR326" s="69">
        <v>0</v>
      </c>
      <c r="CS326" s="69">
        <v>0</v>
      </c>
      <c r="CT326" s="69">
        <v>0</v>
      </c>
      <c r="CU326" s="69">
        <v>0</v>
      </c>
      <c r="CV326" s="69">
        <v>0</v>
      </c>
      <c r="CW326" s="69">
        <v>0</v>
      </c>
      <c r="CZ326" s="69">
        <v>0</v>
      </c>
      <c r="DA326" s="69">
        <v>0</v>
      </c>
      <c r="DB326" s="69">
        <v>0</v>
      </c>
      <c r="DC326" s="69">
        <v>0</v>
      </c>
      <c r="DD326" s="69">
        <v>0</v>
      </c>
      <c r="DE326" s="69">
        <v>0</v>
      </c>
      <c r="DF326" s="69">
        <v>0</v>
      </c>
      <c r="DG326" s="69">
        <v>1</v>
      </c>
      <c r="DI326" s="69" t="e">
        <f>INDEX(Sheet3!$E$78:$E$1130,MATCH(A326,Sheet3!$D$78:$D$1130,0))</f>
        <v>#N/A</v>
      </c>
      <c r="DJ326" s="69">
        <f t="shared" si="61"/>
        <v>0</v>
      </c>
      <c r="DK326" s="69" t="s">
        <v>1221</v>
      </c>
      <c r="DL326" s="69"/>
      <c r="DM326" s="69" t="s">
        <v>239</v>
      </c>
      <c r="DN326" s="69" t="e">
        <f>"造成["&amp;INDEX(Sheet5!$L$2:$L$11,MATCH(BL326,Sheet5!$J$2:$J$11,0))&amp;":"&amp;BR326&amp;"*"&amp;BS326/1000&amp;"]"&amp;INDEX(Sheet5!$I$2:$I$4,MATCH(BR326,Sheet5!$H$2:$H$4,0))&amp;"的"&amp;INDEX(Sheet5!$K$2:$K$11,MATCH(BL326,Sheet5!$J$2:$J$11,0))</f>
        <v>#N/A</v>
      </c>
      <c r="DO326" s="69"/>
      <c r="DP326" s="69"/>
      <c r="DQ326" s="69"/>
      <c r="DR326" s="69" t="e">
        <f t="shared" si="60"/>
        <v>#N/A</v>
      </c>
      <c r="DS326" s="90" t="e">
        <f>MATCH(A326,Sheet5!D:D,0)</f>
        <v>#N/A</v>
      </c>
      <c r="DT326" s="94" t="e">
        <f>MATCH(A326,Sheet5!F:F,0)</f>
        <v>#N/A</v>
      </c>
      <c r="DU326" s="69">
        <v>0</v>
      </c>
      <c r="DV326" s="69">
        <v>0</v>
      </c>
      <c r="DW326" s="69">
        <v>0</v>
      </c>
      <c r="DX326" s="69">
        <v>0</v>
      </c>
      <c r="DY326" s="69">
        <v>0</v>
      </c>
    </row>
    <row r="327" spans="1:129" ht="14.25">
      <c r="A327" s="69">
        <v>30170</v>
      </c>
      <c r="B327" s="69">
        <v>0</v>
      </c>
      <c r="C327" s="69">
        <v>1</v>
      </c>
      <c r="D327" s="78" t="s">
        <v>1222</v>
      </c>
      <c r="E327" s="78"/>
      <c r="F327" s="69">
        <v>0</v>
      </c>
      <c r="G327" s="69">
        <v>0</v>
      </c>
      <c r="H327" s="69" t="s">
        <v>321</v>
      </c>
      <c r="I327" s="69">
        <v>500</v>
      </c>
      <c r="J327" s="69">
        <v>0</v>
      </c>
      <c r="K327" s="69">
        <v>3000</v>
      </c>
      <c r="M327" s="69">
        <v>0</v>
      </c>
      <c r="N327" s="69" t="s">
        <v>1223</v>
      </c>
      <c r="O327" s="69">
        <v>0</v>
      </c>
      <c r="P327" s="69">
        <v>1</v>
      </c>
      <c r="Q327" s="69">
        <v>0</v>
      </c>
      <c r="R327" s="69">
        <v>1</v>
      </c>
      <c r="S327" s="69">
        <v>0</v>
      </c>
      <c r="T327" s="69">
        <v>0</v>
      </c>
      <c r="U327" s="69">
        <v>0</v>
      </c>
      <c r="V327" s="69">
        <v>0</v>
      </c>
      <c r="W327" s="69">
        <v>0</v>
      </c>
      <c r="X327" s="69">
        <v>0</v>
      </c>
      <c r="Y327" s="69">
        <v>0</v>
      </c>
      <c r="Z327" s="69">
        <v>30000</v>
      </c>
      <c r="AA327" s="69">
        <v>1</v>
      </c>
      <c r="AB327" s="69">
        <v>31</v>
      </c>
      <c r="AC327" s="69">
        <v>0</v>
      </c>
      <c r="AD327" s="69">
        <v>0</v>
      </c>
      <c r="AE327" s="69">
        <v>0</v>
      </c>
      <c r="AF327" s="69">
        <v>1</v>
      </c>
      <c r="AG327" s="69">
        <v>0</v>
      </c>
      <c r="AH327" s="69">
        <v>0</v>
      </c>
      <c r="AI327" s="69">
        <v>0</v>
      </c>
      <c r="AJ327" s="69">
        <v>0</v>
      </c>
      <c r="AK327" s="69">
        <v>0</v>
      </c>
      <c r="AL327" s="69">
        <v>0</v>
      </c>
      <c r="AM327" s="69">
        <v>0</v>
      </c>
      <c r="AN327" s="69">
        <v>0</v>
      </c>
      <c r="AO327" s="69">
        <v>0</v>
      </c>
      <c r="AP327" s="69">
        <v>0</v>
      </c>
      <c r="AQ327" s="84">
        <v>0</v>
      </c>
      <c r="AR327" s="69">
        <v>0</v>
      </c>
      <c r="AS327" s="69">
        <v>0</v>
      </c>
      <c r="AT327" s="69">
        <v>0</v>
      </c>
      <c r="AU327" s="69">
        <v>0</v>
      </c>
      <c r="AV327" s="69">
        <v>0</v>
      </c>
      <c r="AW327" s="69">
        <v>0</v>
      </c>
      <c r="AX327" s="69">
        <v>0</v>
      </c>
      <c r="AY327" s="69">
        <v>0</v>
      </c>
      <c r="AZ327" s="69">
        <v>0</v>
      </c>
      <c r="BA327" s="69">
        <v>0</v>
      </c>
      <c r="BB327" s="69">
        <v>0</v>
      </c>
      <c r="BC327" s="69">
        <v>0</v>
      </c>
      <c r="BD327" s="69">
        <v>0</v>
      </c>
      <c r="BE327" s="69">
        <v>0</v>
      </c>
      <c r="BF327" s="69">
        <v>0</v>
      </c>
      <c r="BG327" s="69">
        <v>0</v>
      </c>
      <c r="BH327" s="69">
        <v>0</v>
      </c>
      <c r="BI327" s="69" t="s">
        <v>1224</v>
      </c>
      <c r="BK327" s="69">
        <v>3</v>
      </c>
      <c r="BL327" s="69">
        <v>10</v>
      </c>
      <c r="BM327" s="69">
        <v>1</v>
      </c>
      <c r="BN327" s="69">
        <v>31</v>
      </c>
      <c r="BO327" s="89">
        <v>0</v>
      </c>
      <c r="BP327" s="69">
        <v>1</v>
      </c>
      <c r="BQ327" s="69">
        <v>1</v>
      </c>
      <c r="BR327" s="69">
        <v>1</v>
      </c>
      <c r="BS327" s="69">
        <v>70108</v>
      </c>
      <c r="BT327" s="69">
        <v>0</v>
      </c>
      <c r="BU327" s="69">
        <v>0</v>
      </c>
      <c r="BV327" s="69">
        <v>1000</v>
      </c>
      <c r="BW327" s="69">
        <v>0</v>
      </c>
      <c r="BY327" s="69">
        <v>0</v>
      </c>
      <c r="BZ327" s="69">
        <v>0</v>
      </c>
      <c r="CA327" s="69">
        <v>31</v>
      </c>
      <c r="CB327" s="89">
        <v>0</v>
      </c>
      <c r="CC327" s="69">
        <v>0</v>
      </c>
      <c r="CD327" s="69">
        <v>0</v>
      </c>
      <c r="CE327" s="69">
        <v>0</v>
      </c>
      <c r="CF327" s="69">
        <v>0</v>
      </c>
      <c r="CG327" s="69">
        <v>0</v>
      </c>
      <c r="CH327" s="69">
        <v>0</v>
      </c>
      <c r="CI327" s="69">
        <v>0</v>
      </c>
      <c r="CJ327" s="69">
        <v>0</v>
      </c>
      <c r="CL327" s="69">
        <v>0</v>
      </c>
      <c r="CM327" s="69">
        <v>0</v>
      </c>
      <c r="CN327" s="69">
        <v>0</v>
      </c>
      <c r="CO327" s="89">
        <v>0</v>
      </c>
      <c r="CP327" s="69">
        <v>0</v>
      </c>
      <c r="CQ327" s="69">
        <v>0</v>
      </c>
      <c r="CR327" s="69">
        <v>0</v>
      </c>
      <c r="CS327" s="69">
        <v>0</v>
      </c>
      <c r="CT327" s="69">
        <v>0</v>
      </c>
      <c r="CU327" s="69">
        <v>0</v>
      </c>
      <c r="CV327" s="69">
        <v>0</v>
      </c>
      <c r="CW327" s="69">
        <v>0</v>
      </c>
      <c r="CZ327" s="69">
        <v>0</v>
      </c>
      <c r="DA327" s="69">
        <v>0</v>
      </c>
      <c r="DB327" s="69">
        <v>0</v>
      </c>
      <c r="DC327" s="69">
        <v>0</v>
      </c>
      <c r="DD327" s="69">
        <v>0</v>
      </c>
      <c r="DE327" s="69">
        <v>0</v>
      </c>
      <c r="DF327" s="69">
        <v>0</v>
      </c>
      <c r="DG327" s="69">
        <v>1</v>
      </c>
      <c r="DI327" s="69" t="e">
        <f>INDEX(Sheet3!$E$78:$E$1130,MATCH(A327,Sheet3!$D$78:$D$1130,0))</f>
        <v>#N/A</v>
      </c>
      <c r="DJ327" s="69">
        <f t="shared" si="61"/>
        <v>0</v>
      </c>
      <c r="DK327" s="69" t="s">
        <v>1225</v>
      </c>
      <c r="DL327" s="69"/>
      <c r="DM327" s="69" t="s">
        <v>239</v>
      </c>
      <c r="DN327" s="69" t="e">
        <f>"造成["&amp;INDEX(Sheet5!$L$2:$L$11,MATCH(BL327,Sheet5!$J$2:$J$11,0))&amp;":"&amp;BR327&amp;"*"&amp;BS327/1000&amp;"]"&amp;INDEX(Sheet5!$I$2:$I$4,MATCH(BR327,Sheet5!$H$2:$H$4,0))&amp;"的"&amp;INDEX(Sheet5!$K$2:$K$11,MATCH(BL327,Sheet5!$J$2:$J$11,0))</f>
        <v>#N/A</v>
      </c>
      <c r="DO327" s="69"/>
      <c r="DP327" s="69"/>
      <c r="DQ327" s="69"/>
      <c r="DR327" s="69" t="e">
        <f t="shared" si="60"/>
        <v>#N/A</v>
      </c>
      <c r="DS327" s="90" t="e">
        <f>MATCH(A327,Sheet5!D:D,0)</f>
        <v>#N/A</v>
      </c>
      <c r="DT327" s="94" t="e">
        <f>MATCH(A327,Sheet5!F:F,0)</f>
        <v>#N/A</v>
      </c>
      <c r="DU327" s="69">
        <v>0</v>
      </c>
      <c r="DV327" s="69">
        <v>0</v>
      </c>
      <c r="DW327" s="69">
        <v>0</v>
      </c>
      <c r="DX327" s="69">
        <v>0</v>
      </c>
      <c r="DY327" s="69">
        <v>0</v>
      </c>
    </row>
    <row r="328" spans="1:129" ht="14.25">
      <c r="A328" s="69">
        <v>30171</v>
      </c>
      <c r="B328" s="69">
        <v>0</v>
      </c>
      <c r="C328" s="69">
        <v>1</v>
      </c>
      <c r="D328" s="78" t="s">
        <v>1226</v>
      </c>
      <c r="E328" s="78"/>
      <c r="F328" s="69">
        <v>0</v>
      </c>
      <c r="G328" s="69">
        <v>0</v>
      </c>
      <c r="H328" s="69" t="s">
        <v>1019</v>
      </c>
      <c r="I328" s="69">
        <v>500</v>
      </c>
      <c r="J328" s="69" t="s">
        <v>1227</v>
      </c>
      <c r="K328" s="69">
        <v>4000</v>
      </c>
      <c r="M328" s="69">
        <v>0</v>
      </c>
      <c r="N328" s="69" t="s">
        <v>1228</v>
      </c>
      <c r="O328" s="69">
        <v>0</v>
      </c>
      <c r="P328" s="69">
        <v>1</v>
      </c>
      <c r="Q328" s="69">
        <v>0</v>
      </c>
      <c r="R328" s="69">
        <v>2</v>
      </c>
      <c r="S328" s="69">
        <v>131072</v>
      </c>
      <c r="T328" s="69">
        <v>100</v>
      </c>
      <c r="U328" s="69">
        <v>50174</v>
      </c>
      <c r="V328" s="69">
        <v>0</v>
      </c>
      <c r="W328" s="69">
        <v>0</v>
      </c>
      <c r="X328" s="69">
        <v>0</v>
      </c>
      <c r="Y328" s="69">
        <v>0</v>
      </c>
      <c r="Z328" s="69">
        <v>30000</v>
      </c>
      <c r="AA328" s="69">
        <v>4</v>
      </c>
      <c r="AB328" s="69">
        <v>31</v>
      </c>
      <c r="AC328" s="69">
        <v>0</v>
      </c>
      <c r="AD328" s="69">
        <v>0</v>
      </c>
      <c r="AE328" s="69">
        <v>0</v>
      </c>
      <c r="AF328" s="69">
        <v>1</v>
      </c>
      <c r="AG328" s="69">
        <v>0</v>
      </c>
      <c r="AH328" s="69">
        <v>5</v>
      </c>
      <c r="AI328" s="69">
        <v>0</v>
      </c>
      <c r="AJ328" s="69">
        <v>0</v>
      </c>
      <c r="AK328" s="69">
        <v>0</v>
      </c>
      <c r="AL328" s="69">
        <v>0</v>
      </c>
      <c r="AM328" s="69">
        <v>1</v>
      </c>
      <c r="AN328" s="69">
        <v>1</v>
      </c>
      <c r="AO328" s="69">
        <v>0</v>
      </c>
      <c r="AP328" s="69">
        <v>0</v>
      </c>
      <c r="AQ328" s="84">
        <v>0</v>
      </c>
      <c r="AR328" s="69">
        <v>0</v>
      </c>
      <c r="AS328" s="69">
        <v>0</v>
      </c>
      <c r="AT328" s="69">
        <v>0</v>
      </c>
      <c r="AU328" s="69">
        <v>0</v>
      </c>
      <c r="AV328" s="69">
        <v>0</v>
      </c>
      <c r="AW328" s="69">
        <v>0</v>
      </c>
      <c r="AX328" s="69">
        <v>0</v>
      </c>
      <c r="AY328" s="69">
        <v>0</v>
      </c>
      <c r="AZ328" s="69">
        <v>0</v>
      </c>
      <c r="BA328" s="69">
        <v>0</v>
      </c>
      <c r="BB328" s="69">
        <v>0</v>
      </c>
      <c r="BC328" s="69">
        <v>0</v>
      </c>
      <c r="BD328" s="69">
        <v>0</v>
      </c>
      <c r="BE328" s="69">
        <v>0</v>
      </c>
      <c r="BF328" s="69">
        <v>0</v>
      </c>
      <c r="BG328" s="69">
        <v>0</v>
      </c>
      <c r="BH328" s="69">
        <v>0</v>
      </c>
      <c r="BI328" s="69" t="s">
        <v>1229</v>
      </c>
      <c r="BK328" s="69">
        <v>3</v>
      </c>
      <c r="BL328" s="69">
        <v>1</v>
      </c>
      <c r="BM328" s="69">
        <v>4</v>
      </c>
      <c r="BN328" s="69">
        <v>31</v>
      </c>
      <c r="BO328" s="89">
        <v>0</v>
      </c>
      <c r="BP328" s="69">
        <v>1</v>
      </c>
      <c r="BQ328" s="69">
        <v>1</v>
      </c>
      <c r="BR328" s="69">
        <v>1</v>
      </c>
      <c r="BS328" s="69">
        <v>100000</v>
      </c>
      <c r="BT328" s="69">
        <v>0</v>
      </c>
      <c r="BU328" s="69">
        <v>0</v>
      </c>
      <c r="BV328" s="69">
        <v>1000</v>
      </c>
      <c r="BW328" s="69">
        <v>0</v>
      </c>
      <c r="BY328" s="69">
        <v>12</v>
      </c>
      <c r="BZ328" s="69">
        <v>1</v>
      </c>
      <c r="CA328" s="69">
        <v>31</v>
      </c>
      <c r="CB328" s="89">
        <v>0</v>
      </c>
      <c r="CC328" s="69">
        <v>1</v>
      </c>
      <c r="CD328" s="69">
        <v>1</v>
      </c>
      <c r="CE328" s="69">
        <v>201</v>
      </c>
      <c r="CF328" s="69">
        <v>80</v>
      </c>
      <c r="CG328" s="69">
        <v>0</v>
      </c>
      <c r="CH328" s="69">
        <v>0</v>
      </c>
      <c r="CI328" s="69">
        <v>1000</v>
      </c>
      <c r="CJ328" s="69">
        <v>0</v>
      </c>
      <c r="CL328" s="69">
        <v>0</v>
      </c>
      <c r="CM328" s="69">
        <v>0</v>
      </c>
      <c r="CN328" s="69">
        <v>0</v>
      </c>
      <c r="CO328" s="89">
        <v>0</v>
      </c>
      <c r="CP328" s="69">
        <v>0</v>
      </c>
      <c r="CQ328" s="69">
        <v>0</v>
      </c>
      <c r="CR328" s="69">
        <v>0</v>
      </c>
      <c r="CS328" s="69">
        <v>0</v>
      </c>
      <c r="CT328" s="69">
        <v>0</v>
      </c>
      <c r="CU328" s="69">
        <v>0</v>
      </c>
      <c r="CV328" s="69">
        <v>0</v>
      </c>
      <c r="CW328" s="69">
        <v>0</v>
      </c>
      <c r="CZ328" s="69">
        <v>0</v>
      </c>
      <c r="DA328" s="69">
        <v>0</v>
      </c>
      <c r="DB328" s="69">
        <v>0</v>
      </c>
      <c r="DC328" s="69">
        <v>0</v>
      </c>
      <c r="DD328" s="69">
        <v>0</v>
      </c>
      <c r="DE328" s="69">
        <v>0</v>
      </c>
      <c r="DF328" s="69">
        <v>0</v>
      </c>
      <c r="DG328" s="69">
        <v>1</v>
      </c>
      <c r="DI328" s="69" t="e">
        <f>INDEX([4]Sheet3!$E$78:$E$1130,MATCH(A328,[4]Sheet3!$D$78:$D$1130,0))</f>
        <v>#N/A</v>
      </c>
      <c r="DJ328" s="69">
        <f t="shared" ref="DJ328:DJ332" si="64">IFERROR(DI328,F328)</f>
        <v>0</v>
      </c>
      <c r="DK328" s="69" t="s">
        <v>1230</v>
      </c>
      <c r="DL328" s="69"/>
      <c r="DM328" s="69" t="s">
        <v>239</v>
      </c>
      <c r="DN328" s="69" t="str">
        <f>"造成["&amp;INDEX(Sheet5!$L$2:$L$11,MATCH(BL328,Sheet5!$J$2:$J$11,0))&amp;":"&amp;BR328&amp;"*"&amp;BS328/1000&amp;"]"&amp;INDEX(Sheet5!$I$2:$I$4,MATCH(BR328,Sheet5!$H$2:$H$4,0))&amp;"的"&amp;INDEX(Sheet5!$K$2:$K$11,MATCH(BL328,Sheet5!$J$2:$J$11,0))</f>
        <v>造成[ui.cs_white:1*100]的真实伤害。</v>
      </c>
      <c r="DO328" s="69"/>
      <c r="DP328" s="69"/>
      <c r="DQ328" s="69"/>
      <c r="DR328" s="69" t="e">
        <f t="shared" si="60"/>
        <v>#N/A</v>
      </c>
      <c r="DS328" s="90" t="e">
        <f>MATCH(A328,Sheet5!D:D,0)</f>
        <v>#N/A</v>
      </c>
      <c r="DT328" s="94" t="e">
        <f>MATCH(A328,Sheet5!F:F,0)</f>
        <v>#N/A</v>
      </c>
      <c r="DU328" s="69">
        <v>0</v>
      </c>
      <c r="DV328" s="69">
        <v>0</v>
      </c>
      <c r="DW328" s="69">
        <v>0</v>
      </c>
      <c r="DX328" s="69">
        <v>0</v>
      </c>
      <c r="DY328" s="69">
        <v>0</v>
      </c>
    </row>
    <row r="329" spans="1:129" ht="14.25">
      <c r="A329" s="69">
        <v>30255</v>
      </c>
      <c r="B329" s="69">
        <v>0</v>
      </c>
      <c r="C329" s="69">
        <v>1</v>
      </c>
      <c r="D329" s="78" t="s">
        <v>1226</v>
      </c>
      <c r="E329" s="78"/>
      <c r="F329" s="69">
        <v>0</v>
      </c>
      <c r="G329" s="69">
        <v>0</v>
      </c>
      <c r="H329" s="69" t="s">
        <v>1019</v>
      </c>
      <c r="I329" s="69">
        <v>500</v>
      </c>
      <c r="J329" s="69" t="s">
        <v>1227</v>
      </c>
      <c r="K329" s="69">
        <v>4000</v>
      </c>
      <c r="M329" s="69">
        <v>0</v>
      </c>
      <c r="N329" s="69" t="s">
        <v>1228</v>
      </c>
      <c r="O329" s="69">
        <v>0</v>
      </c>
      <c r="P329" s="69">
        <v>1</v>
      </c>
      <c r="Q329" s="69">
        <v>0</v>
      </c>
      <c r="R329" s="69">
        <v>2</v>
      </c>
      <c r="S329" s="69">
        <v>131072</v>
      </c>
      <c r="T329" s="69">
        <v>100</v>
      </c>
      <c r="U329" s="69">
        <v>412</v>
      </c>
      <c r="V329" s="69">
        <v>0</v>
      </c>
      <c r="W329" s="69">
        <v>0</v>
      </c>
      <c r="X329" s="69">
        <v>0</v>
      </c>
      <c r="Y329" s="69">
        <v>0</v>
      </c>
      <c r="Z329" s="69">
        <v>30000</v>
      </c>
      <c r="AA329" s="69">
        <v>4</v>
      </c>
      <c r="AB329" s="69">
        <v>31</v>
      </c>
      <c r="AC329" s="69">
        <v>0</v>
      </c>
      <c r="AD329" s="69">
        <v>0</v>
      </c>
      <c r="AE329" s="69">
        <v>0</v>
      </c>
      <c r="AF329" s="69">
        <v>1</v>
      </c>
      <c r="AG329" s="69">
        <v>0</v>
      </c>
      <c r="AH329" s="69">
        <v>5</v>
      </c>
      <c r="AI329" s="69">
        <v>0</v>
      </c>
      <c r="AJ329" s="69">
        <v>0</v>
      </c>
      <c r="AK329" s="69">
        <v>0</v>
      </c>
      <c r="AL329" s="69">
        <v>0</v>
      </c>
      <c r="AM329" s="69">
        <v>1</v>
      </c>
      <c r="AN329" s="69">
        <v>1</v>
      </c>
      <c r="AO329" s="69">
        <v>0</v>
      </c>
      <c r="AP329" s="69">
        <v>0</v>
      </c>
      <c r="AQ329" s="84">
        <v>0</v>
      </c>
      <c r="AR329" s="69">
        <v>0</v>
      </c>
      <c r="AS329" s="69">
        <v>0</v>
      </c>
      <c r="AT329" s="69">
        <v>0</v>
      </c>
      <c r="AU329" s="69">
        <v>0</v>
      </c>
      <c r="AV329" s="69">
        <v>0</v>
      </c>
      <c r="AW329" s="69">
        <v>0</v>
      </c>
      <c r="AX329" s="69">
        <v>0</v>
      </c>
      <c r="AY329" s="69">
        <v>0</v>
      </c>
      <c r="AZ329" s="69">
        <v>0</v>
      </c>
      <c r="BA329" s="69">
        <v>0</v>
      </c>
      <c r="BB329" s="69">
        <v>0</v>
      </c>
      <c r="BC329" s="69">
        <v>0</v>
      </c>
      <c r="BD329" s="69">
        <v>0</v>
      </c>
      <c r="BE329" s="69">
        <v>0</v>
      </c>
      <c r="BF329" s="69">
        <v>0</v>
      </c>
      <c r="BG329" s="69">
        <v>0</v>
      </c>
      <c r="BH329" s="69">
        <v>0</v>
      </c>
      <c r="BI329" s="69" t="s">
        <v>1229</v>
      </c>
      <c r="BK329" s="69">
        <v>3</v>
      </c>
      <c r="BL329" s="69">
        <v>1</v>
      </c>
      <c r="BM329" s="69">
        <v>4</v>
      </c>
      <c r="BN329" s="69">
        <v>31</v>
      </c>
      <c r="BO329" s="89">
        <v>0</v>
      </c>
      <c r="BP329" s="69">
        <v>1</v>
      </c>
      <c r="BQ329" s="69">
        <v>1</v>
      </c>
      <c r="BR329" s="69">
        <v>1</v>
      </c>
      <c r="BS329" s="69">
        <v>100000</v>
      </c>
      <c r="BT329" s="69">
        <v>0</v>
      </c>
      <c r="BU329" s="69">
        <v>0</v>
      </c>
      <c r="BV329" s="69">
        <v>1000</v>
      </c>
      <c r="BW329" s="69">
        <v>0</v>
      </c>
      <c r="BY329" s="69">
        <v>12</v>
      </c>
      <c r="BZ329" s="69">
        <v>1</v>
      </c>
      <c r="CA329" s="69">
        <v>31</v>
      </c>
      <c r="CB329" s="89">
        <v>0</v>
      </c>
      <c r="CC329" s="69">
        <v>1</v>
      </c>
      <c r="CD329" s="69">
        <v>1</v>
      </c>
      <c r="CE329" s="69">
        <v>201</v>
      </c>
      <c r="CF329" s="69">
        <v>150</v>
      </c>
      <c r="CG329" s="69">
        <v>0</v>
      </c>
      <c r="CH329" s="69">
        <v>0</v>
      </c>
      <c r="CI329" s="69">
        <v>1000</v>
      </c>
      <c r="CJ329" s="69">
        <v>0</v>
      </c>
      <c r="CL329" s="69">
        <v>0</v>
      </c>
      <c r="CM329" s="69">
        <v>0</v>
      </c>
      <c r="CN329" s="69">
        <v>0</v>
      </c>
      <c r="CO329" s="89">
        <v>0</v>
      </c>
      <c r="CP329" s="69">
        <v>0</v>
      </c>
      <c r="CQ329" s="69">
        <v>0</v>
      </c>
      <c r="CR329" s="69">
        <v>0</v>
      </c>
      <c r="CS329" s="69">
        <v>0</v>
      </c>
      <c r="CT329" s="69">
        <v>0</v>
      </c>
      <c r="CU329" s="69">
        <v>0</v>
      </c>
      <c r="CV329" s="69">
        <v>0</v>
      </c>
      <c r="CW329" s="69">
        <v>0</v>
      </c>
      <c r="CZ329" s="69">
        <v>0</v>
      </c>
      <c r="DA329" s="69">
        <v>0</v>
      </c>
      <c r="DB329" s="69">
        <v>0</v>
      </c>
      <c r="DC329" s="69">
        <v>0</v>
      </c>
      <c r="DD329" s="69">
        <v>0</v>
      </c>
      <c r="DE329" s="69">
        <v>0</v>
      </c>
      <c r="DF329" s="69">
        <v>0</v>
      </c>
      <c r="DG329" s="69">
        <v>1</v>
      </c>
      <c r="DI329" s="69" t="e">
        <f>INDEX([4]Sheet3!$E$78:$E$1130,MATCH(A329,[4]Sheet3!$D$78:$D$1130,0))</f>
        <v>#N/A</v>
      </c>
      <c r="DJ329" s="69">
        <f t="shared" si="64"/>
        <v>0</v>
      </c>
      <c r="DK329" s="69" t="s">
        <v>1230</v>
      </c>
      <c r="DL329" s="69"/>
      <c r="DM329" s="69" t="s">
        <v>239</v>
      </c>
      <c r="DN329" s="69" t="str">
        <f>"造成["&amp;INDEX(Sheet5!$L$2:$L$11,MATCH(BL329,Sheet5!$J$2:$J$11,0))&amp;":"&amp;BR329&amp;"*"&amp;BS329/1000&amp;"]"&amp;INDEX(Sheet5!$I$2:$I$4,MATCH(BR329,Sheet5!$H$2:$H$4,0))&amp;"的"&amp;INDEX(Sheet5!$K$2:$K$11,MATCH(BL329,Sheet5!$J$2:$J$11,0))</f>
        <v>造成[ui.cs_white:1*100]的真实伤害。</v>
      </c>
      <c r="DO329" s="69"/>
      <c r="DP329" s="69"/>
      <c r="DQ329" s="69"/>
      <c r="DR329" s="69" t="e">
        <f t="shared" si="60"/>
        <v>#N/A</v>
      </c>
      <c r="DS329" s="90" t="e">
        <f>MATCH(A329,Sheet5!D:D,0)</f>
        <v>#N/A</v>
      </c>
      <c r="DT329" s="94" t="e">
        <f>MATCH(A329,Sheet5!F:F,0)</f>
        <v>#N/A</v>
      </c>
      <c r="DU329" s="69">
        <v>0</v>
      </c>
      <c r="DV329" s="69">
        <v>0</v>
      </c>
      <c r="DW329" s="69">
        <v>0</v>
      </c>
      <c r="DX329" s="69">
        <v>0</v>
      </c>
      <c r="DY329" s="69">
        <v>0</v>
      </c>
    </row>
    <row r="330" spans="1:129" ht="28.5">
      <c r="A330" s="69">
        <v>30172</v>
      </c>
      <c r="B330" s="69">
        <v>0</v>
      </c>
      <c r="C330" s="69">
        <v>1</v>
      </c>
      <c r="D330" s="78" t="s">
        <v>1231</v>
      </c>
      <c r="E330" s="78" t="s">
        <v>1232</v>
      </c>
      <c r="F330" s="69" t="s">
        <v>1233</v>
      </c>
      <c r="G330" s="69">
        <v>1</v>
      </c>
      <c r="H330" s="69" t="s">
        <v>321</v>
      </c>
      <c r="I330" s="69">
        <v>500</v>
      </c>
      <c r="J330" s="69" t="s">
        <v>872</v>
      </c>
      <c r="K330" s="69">
        <v>3000</v>
      </c>
      <c r="M330" s="69">
        <v>0</v>
      </c>
      <c r="N330" s="69" t="s">
        <v>1234</v>
      </c>
      <c r="O330" s="69">
        <v>0</v>
      </c>
      <c r="P330" s="69">
        <v>2</v>
      </c>
      <c r="Q330" s="69">
        <v>0</v>
      </c>
      <c r="R330" s="69">
        <f t="shared" ref="R330:R332" si="65">IF(S330&gt;0,2,1)</f>
        <v>1</v>
      </c>
      <c r="S330" s="69">
        <v>0</v>
      </c>
      <c r="T330" s="69">
        <v>0</v>
      </c>
      <c r="U330" s="69">
        <v>0</v>
      </c>
      <c r="V330" s="69">
        <v>0</v>
      </c>
      <c r="W330" s="69">
        <v>0</v>
      </c>
      <c r="X330" s="69">
        <v>0</v>
      </c>
      <c r="Y330" s="69">
        <v>0</v>
      </c>
      <c r="Z330" s="69">
        <v>8000</v>
      </c>
      <c r="AA330" s="69">
        <v>2</v>
      </c>
      <c r="AB330" s="69">
        <v>31</v>
      </c>
      <c r="AC330" s="69">
        <v>0</v>
      </c>
      <c r="AD330" s="69">
        <v>0</v>
      </c>
      <c r="AE330" s="69">
        <v>0</v>
      </c>
      <c r="AF330" s="69">
        <v>1</v>
      </c>
      <c r="AG330" s="69">
        <v>0</v>
      </c>
      <c r="AH330" s="69">
        <v>2</v>
      </c>
      <c r="AI330" s="69">
        <v>0</v>
      </c>
      <c r="AJ330" s="69">
        <v>0</v>
      </c>
      <c r="AK330" s="69">
        <v>0</v>
      </c>
      <c r="AL330" s="69">
        <v>0</v>
      </c>
      <c r="AM330" s="69">
        <v>1</v>
      </c>
      <c r="AN330" s="69">
        <v>1</v>
      </c>
      <c r="AO330" s="69">
        <v>0</v>
      </c>
      <c r="AP330" s="69">
        <v>1.5</v>
      </c>
      <c r="AQ330" s="84">
        <v>0</v>
      </c>
      <c r="AR330" s="69">
        <v>0</v>
      </c>
      <c r="AS330" s="69">
        <v>0</v>
      </c>
      <c r="AT330" s="69">
        <v>0</v>
      </c>
      <c r="AU330" s="69">
        <v>0</v>
      </c>
      <c r="AV330" s="69">
        <v>0</v>
      </c>
      <c r="AW330" s="69">
        <v>0</v>
      </c>
      <c r="AX330" s="69">
        <v>0</v>
      </c>
      <c r="AY330" s="69">
        <v>0</v>
      </c>
      <c r="AZ330" s="69">
        <v>0</v>
      </c>
      <c r="BA330" s="69">
        <v>0</v>
      </c>
      <c r="BB330" s="69">
        <v>0</v>
      </c>
      <c r="BC330" s="69">
        <v>0</v>
      </c>
      <c r="BD330" s="69">
        <v>0</v>
      </c>
      <c r="BE330" s="69">
        <v>0</v>
      </c>
      <c r="BF330" s="69">
        <v>0</v>
      </c>
      <c r="BG330" s="69">
        <v>800</v>
      </c>
      <c r="BH330" s="69">
        <v>0</v>
      </c>
      <c r="BI330" s="69" t="s">
        <v>1235</v>
      </c>
      <c r="BK330" s="69">
        <v>3</v>
      </c>
      <c r="BL330" s="69">
        <v>7</v>
      </c>
      <c r="BM330" s="69">
        <v>2</v>
      </c>
      <c r="BN330" s="69">
        <v>31</v>
      </c>
      <c r="BO330" s="89">
        <v>0</v>
      </c>
      <c r="BP330" s="69">
        <v>1</v>
      </c>
      <c r="BQ330" s="69">
        <v>1</v>
      </c>
      <c r="BR330" s="69">
        <v>204</v>
      </c>
      <c r="BS330" s="69">
        <v>1500</v>
      </c>
      <c r="BT330" s="69">
        <v>0</v>
      </c>
      <c r="BU330" s="69">
        <v>0</v>
      </c>
      <c r="BV330" s="69">
        <v>1000</v>
      </c>
      <c r="BW330" s="69">
        <v>0</v>
      </c>
      <c r="BY330" s="69">
        <v>10</v>
      </c>
      <c r="BZ330" s="69">
        <v>2</v>
      </c>
      <c r="CA330" s="69">
        <v>31</v>
      </c>
      <c r="CB330" s="89">
        <v>0</v>
      </c>
      <c r="CC330" s="69">
        <v>1</v>
      </c>
      <c r="CD330" s="69">
        <v>1</v>
      </c>
      <c r="CE330" s="69">
        <v>1</v>
      </c>
      <c r="CF330" s="69">
        <v>11041</v>
      </c>
      <c r="CG330" s="69">
        <v>0</v>
      </c>
      <c r="CH330" s="69">
        <v>0</v>
      </c>
      <c r="CI330" s="69">
        <v>1000</v>
      </c>
      <c r="CJ330" s="69">
        <v>0</v>
      </c>
      <c r="CL330" s="69">
        <v>0</v>
      </c>
      <c r="CM330" s="69">
        <v>0</v>
      </c>
      <c r="CN330" s="69">
        <v>0</v>
      </c>
      <c r="CO330" s="89">
        <v>0</v>
      </c>
      <c r="CP330" s="69">
        <v>0</v>
      </c>
      <c r="CQ330" s="69">
        <v>0</v>
      </c>
      <c r="CR330" s="69">
        <v>0</v>
      </c>
      <c r="CS330" s="69">
        <v>0</v>
      </c>
      <c r="CT330" s="69">
        <v>0</v>
      </c>
      <c r="CU330" s="69">
        <v>0</v>
      </c>
      <c r="CV330" s="69">
        <v>0</v>
      </c>
      <c r="CW330" s="69">
        <v>0</v>
      </c>
      <c r="CZ330" s="69">
        <v>0</v>
      </c>
      <c r="DA330" s="69">
        <v>0</v>
      </c>
      <c r="DB330" s="69">
        <v>0</v>
      </c>
      <c r="DC330" s="69">
        <v>0</v>
      </c>
      <c r="DD330" s="69">
        <v>0</v>
      </c>
      <c r="DE330" s="69">
        <v>0</v>
      </c>
      <c r="DF330" s="69">
        <v>0</v>
      </c>
      <c r="DG330" s="69">
        <v>1</v>
      </c>
      <c r="DI330" s="69" t="e">
        <f>INDEX(Sheet3!$E$78:$E$1130,MATCH(A330,Sheet3!$D$78:$D$1130,0))</f>
        <v>#N/A</v>
      </c>
      <c r="DJ330" s="69" t="str">
        <f t="shared" si="64"/>
        <v>skill_icons.ps_corrupt_dryad_01</v>
      </c>
      <c r="DK330" s="69" t="s">
        <v>1236</v>
      </c>
      <c r="DL330" s="69"/>
      <c r="DM330" s="73" t="s">
        <v>1237</v>
      </c>
      <c r="DN330" s="69" t="str">
        <f>"造成["&amp;INDEX(Sheet5!$L$2:$L$11,MATCH(BL330,Sheet5!$J$2:$J$11,0))&amp;":"&amp;BR330&amp;"*"&amp;BS330/1000&amp;"]"&amp;INDEX(Sheet5!$I$2:$I$4,MATCH(BR330,Sheet5!$H$2:$H$4,0))&amp;"的"&amp;INDEX(Sheet5!$K$2:$K$11,MATCH(BL330,Sheet5!$J$2:$J$11,0))</f>
        <v>造成[ui.cs_blue:204*1.5]的毒系伤害。</v>
      </c>
      <c r="DO330" s="77"/>
      <c r="DP330" s="77"/>
      <c r="DQ330" s="77"/>
      <c r="DR330" s="69" t="e">
        <f t="shared" si="60"/>
        <v>#N/A</v>
      </c>
      <c r="DS330" s="90" t="e">
        <f>MATCH(A330,Sheet5!D:D,0)</f>
        <v>#N/A</v>
      </c>
      <c r="DT330" s="94" t="e">
        <f>MATCH(A330,Sheet5!F:F,0)</f>
        <v>#N/A</v>
      </c>
      <c r="DU330" s="69">
        <v>0</v>
      </c>
      <c r="DV330" s="69">
        <v>0</v>
      </c>
      <c r="DW330" s="69">
        <v>0</v>
      </c>
      <c r="DX330" s="69">
        <v>0</v>
      </c>
      <c r="DY330" s="69">
        <v>0</v>
      </c>
    </row>
    <row r="331" spans="1:129" ht="14.25">
      <c r="A331" s="69">
        <v>30173</v>
      </c>
      <c r="B331" s="69">
        <v>0</v>
      </c>
      <c r="C331" s="69">
        <v>1</v>
      </c>
      <c r="D331" s="78" t="s">
        <v>1238</v>
      </c>
      <c r="E331" s="78"/>
      <c r="F331" s="69">
        <v>0</v>
      </c>
      <c r="G331" s="69">
        <v>1</v>
      </c>
      <c r="H331" s="69" t="s">
        <v>507</v>
      </c>
      <c r="I331" s="69">
        <v>0</v>
      </c>
      <c r="J331" s="69">
        <v>733</v>
      </c>
      <c r="K331" s="69">
        <v>2000</v>
      </c>
      <c r="M331" s="69">
        <v>0</v>
      </c>
      <c r="N331" s="69" t="s">
        <v>518</v>
      </c>
      <c r="O331" s="69">
        <v>0</v>
      </c>
      <c r="P331" s="69">
        <v>6</v>
      </c>
      <c r="Q331" s="69">
        <v>0</v>
      </c>
      <c r="R331" s="69">
        <f t="shared" si="65"/>
        <v>1</v>
      </c>
      <c r="S331" s="69">
        <v>0</v>
      </c>
      <c r="T331" s="69">
        <v>0</v>
      </c>
      <c r="U331" s="69">
        <v>0</v>
      </c>
      <c r="V331" s="69">
        <v>0</v>
      </c>
      <c r="W331" s="69">
        <v>0</v>
      </c>
      <c r="X331" s="69">
        <v>0</v>
      </c>
      <c r="Y331" s="69">
        <v>0</v>
      </c>
      <c r="Z331" s="69">
        <v>20000</v>
      </c>
      <c r="AA331" s="69">
        <v>2</v>
      </c>
      <c r="AB331" s="69">
        <v>31</v>
      </c>
      <c r="AC331" s="69">
        <v>0</v>
      </c>
      <c r="AD331" s="69">
        <v>0</v>
      </c>
      <c r="AE331" s="69">
        <v>0</v>
      </c>
      <c r="AF331" s="69">
        <v>4</v>
      </c>
      <c r="AG331" s="69">
        <v>0</v>
      </c>
      <c r="AH331" s="69">
        <v>50</v>
      </c>
      <c r="AI331" s="69">
        <v>0</v>
      </c>
      <c r="AJ331" s="69">
        <v>3</v>
      </c>
      <c r="AK331" s="69">
        <v>0</v>
      </c>
      <c r="AL331" s="69">
        <v>0</v>
      </c>
      <c r="AM331" s="69">
        <v>1</v>
      </c>
      <c r="AN331" s="69">
        <v>1</v>
      </c>
      <c r="AO331" s="69">
        <v>0</v>
      </c>
      <c r="AP331" s="69">
        <v>0</v>
      </c>
      <c r="AQ331" s="84">
        <v>0</v>
      </c>
      <c r="AR331" s="69">
        <v>0</v>
      </c>
      <c r="AS331" s="69">
        <v>0</v>
      </c>
      <c r="AT331" s="69">
        <v>0</v>
      </c>
      <c r="AU331" s="69">
        <v>0</v>
      </c>
      <c r="AV331" s="69">
        <v>0</v>
      </c>
      <c r="AW331" s="69">
        <v>0</v>
      </c>
      <c r="AX331" s="69">
        <v>0</v>
      </c>
      <c r="AY331" s="69">
        <v>0</v>
      </c>
      <c r="AZ331" s="69">
        <v>0</v>
      </c>
      <c r="BA331" s="69">
        <v>1</v>
      </c>
      <c r="BB331" s="69">
        <v>-1</v>
      </c>
      <c r="BC331" s="69">
        <v>0</v>
      </c>
      <c r="BD331" s="69">
        <v>0</v>
      </c>
      <c r="BE331" s="69">
        <v>0</v>
      </c>
      <c r="BF331" s="69">
        <v>0</v>
      </c>
      <c r="BG331" s="69">
        <v>0</v>
      </c>
      <c r="BH331" s="69">
        <v>0</v>
      </c>
      <c r="BI331" s="69" t="s">
        <v>1239</v>
      </c>
      <c r="BK331" s="69">
        <v>3</v>
      </c>
      <c r="BL331" s="69">
        <v>11</v>
      </c>
      <c r="BM331" s="69">
        <v>1</v>
      </c>
      <c r="BN331" s="69">
        <v>31</v>
      </c>
      <c r="BO331" s="89">
        <v>0</v>
      </c>
      <c r="BP331" s="69">
        <v>1</v>
      </c>
      <c r="BQ331" s="69">
        <v>2</v>
      </c>
      <c r="BR331" s="69">
        <v>1</v>
      </c>
      <c r="BS331" s="69">
        <v>516</v>
      </c>
      <c r="BT331" s="69">
        <v>0</v>
      </c>
      <c r="BU331" s="69">
        <v>2</v>
      </c>
      <c r="BV331" s="69">
        <v>1000</v>
      </c>
      <c r="BW331" s="69">
        <v>0</v>
      </c>
      <c r="BY331" s="69">
        <v>11</v>
      </c>
      <c r="BZ331" s="69">
        <v>1</v>
      </c>
      <c r="CA331" s="69">
        <v>63</v>
      </c>
      <c r="CB331" s="89">
        <v>0</v>
      </c>
      <c r="CC331" s="69">
        <v>1</v>
      </c>
      <c r="CD331" s="69">
        <v>2</v>
      </c>
      <c r="CE331" s="69">
        <v>1</v>
      </c>
      <c r="CF331" s="69">
        <v>513</v>
      </c>
      <c r="CG331" s="69">
        <v>0</v>
      </c>
      <c r="CH331" s="69">
        <v>2</v>
      </c>
      <c r="CI331" s="69">
        <v>1000</v>
      </c>
      <c r="CJ331" s="69">
        <v>0</v>
      </c>
      <c r="CL331" s="69">
        <v>0</v>
      </c>
      <c r="CM331" s="69">
        <v>0</v>
      </c>
      <c r="CN331" s="69">
        <v>0</v>
      </c>
      <c r="CO331" s="89">
        <v>0</v>
      </c>
      <c r="CP331" s="69">
        <v>0</v>
      </c>
      <c r="CQ331" s="69">
        <v>0</v>
      </c>
      <c r="CR331" s="69">
        <v>0</v>
      </c>
      <c r="CS331" s="69">
        <v>0</v>
      </c>
      <c r="CT331" s="69">
        <v>0</v>
      </c>
      <c r="CU331" s="69">
        <v>0</v>
      </c>
      <c r="CV331" s="69">
        <v>0</v>
      </c>
      <c r="CW331" s="69">
        <v>0</v>
      </c>
      <c r="CZ331" s="69">
        <v>0</v>
      </c>
      <c r="DA331" s="69">
        <v>0</v>
      </c>
      <c r="DB331" s="69">
        <v>0</v>
      </c>
      <c r="DC331" s="69">
        <v>0</v>
      </c>
      <c r="DD331" s="69">
        <v>0</v>
      </c>
      <c r="DE331" s="69">
        <v>0</v>
      </c>
      <c r="DF331" s="69">
        <v>0</v>
      </c>
      <c r="DG331" s="69">
        <v>1</v>
      </c>
      <c r="DI331" s="69" t="e">
        <f>INDEX(Sheet3!$E$78:$E$1130,MATCH(A331,Sheet3!$D$78:$D$1130,0))</f>
        <v>#N/A</v>
      </c>
      <c r="DJ331" s="69">
        <f t="shared" si="64"/>
        <v>0</v>
      </c>
      <c r="DK331" s="69" t="s">
        <v>1240</v>
      </c>
      <c r="DL331" s="69"/>
      <c r="DM331" s="69" t="s">
        <v>239</v>
      </c>
      <c r="DN331" s="69" t="e">
        <f>"造成["&amp;INDEX(Sheet5!$L$2:$L$11,MATCH(BL331,Sheet5!$J$2:$J$11,0))&amp;":"&amp;BR331&amp;"*"&amp;BS331/1000&amp;"]"&amp;INDEX(Sheet5!$I$2:$I$4,MATCH(BR331,Sheet5!$H$2:$H$4,0))&amp;"的"&amp;INDEX(Sheet5!$K$2:$K$11,MATCH(BL331,Sheet5!$J$2:$J$11,0))</f>
        <v>#N/A</v>
      </c>
      <c r="DO331" s="69"/>
      <c r="DP331" s="69"/>
      <c r="DQ331" s="69"/>
      <c r="DR331" s="69" t="e">
        <f t="shared" si="60"/>
        <v>#N/A</v>
      </c>
      <c r="DS331" s="90" t="e">
        <f>MATCH(A331,Sheet5!D:D,0)</f>
        <v>#N/A</v>
      </c>
      <c r="DT331" s="94" t="e">
        <f>MATCH(A331,Sheet5!F:F,0)</f>
        <v>#N/A</v>
      </c>
      <c r="DU331" s="69">
        <v>0</v>
      </c>
      <c r="DV331" s="69">
        <v>0</v>
      </c>
      <c r="DW331" s="69">
        <v>0</v>
      </c>
      <c r="DX331" s="69">
        <v>0</v>
      </c>
      <c r="DY331" s="69">
        <v>0</v>
      </c>
    </row>
    <row r="332" spans="1:129" ht="14.25">
      <c r="A332" s="69">
        <v>930173</v>
      </c>
      <c r="B332" s="69">
        <v>0</v>
      </c>
      <c r="C332" s="69">
        <v>1</v>
      </c>
      <c r="D332" s="78" t="s">
        <v>1238</v>
      </c>
      <c r="E332" s="78"/>
      <c r="F332" s="69">
        <v>0</v>
      </c>
      <c r="G332" s="69">
        <v>1</v>
      </c>
      <c r="H332" s="69" t="s">
        <v>507</v>
      </c>
      <c r="I332" s="69">
        <v>0</v>
      </c>
      <c r="J332" s="69">
        <v>733</v>
      </c>
      <c r="K332" s="69">
        <v>2000</v>
      </c>
      <c r="M332" s="69">
        <v>0</v>
      </c>
      <c r="N332" s="69" t="s">
        <v>518</v>
      </c>
      <c r="O332" s="69">
        <v>0</v>
      </c>
      <c r="P332" s="69">
        <v>6</v>
      </c>
      <c r="Q332" s="69">
        <v>0</v>
      </c>
      <c r="R332" s="69">
        <f t="shared" si="65"/>
        <v>1</v>
      </c>
      <c r="S332" s="69">
        <v>0</v>
      </c>
      <c r="T332" s="69">
        <v>0</v>
      </c>
      <c r="U332" s="69">
        <v>0</v>
      </c>
      <c r="V332" s="69">
        <v>0</v>
      </c>
      <c r="W332" s="69">
        <v>0</v>
      </c>
      <c r="X332" s="69">
        <v>0</v>
      </c>
      <c r="Y332" s="69">
        <v>0</v>
      </c>
      <c r="Z332" s="69">
        <v>45000</v>
      </c>
      <c r="AA332" s="69">
        <v>2</v>
      </c>
      <c r="AB332" s="69">
        <v>31</v>
      </c>
      <c r="AC332" s="69">
        <v>0</v>
      </c>
      <c r="AD332" s="69">
        <v>0</v>
      </c>
      <c r="AE332" s="69">
        <v>0</v>
      </c>
      <c r="AF332" s="69">
        <v>4</v>
      </c>
      <c r="AG332" s="69">
        <v>0</v>
      </c>
      <c r="AH332" s="69">
        <v>50</v>
      </c>
      <c r="AI332" s="69">
        <v>0</v>
      </c>
      <c r="AJ332" s="69">
        <v>3</v>
      </c>
      <c r="AK332" s="69">
        <v>0</v>
      </c>
      <c r="AL332" s="69">
        <v>0</v>
      </c>
      <c r="AM332" s="69">
        <v>1</v>
      </c>
      <c r="AN332" s="69">
        <v>1</v>
      </c>
      <c r="AO332" s="69">
        <v>0</v>
      </c>
      <c r="AP332" s="69">
        <v>0</v>
      </c>
      <c r="AQ332" s="84">
        <v>0</v>
      </c>
      <c r="AR332" s="69">
        <v>0</v>
      </c>
      <c r="AS332" s="69">
        <v>0</v>
      </c>
      <c r="AT332" s="69">
        <v>0</v>
      </c>
      <c r="AU332" s="69">
        <v>0</v>
      </c>
      <c r="AV332" s="69">
        <v>0</v>
      </c>
      <c r="AW332" s="69">
        <v>0</v>
      </c>
      <c r="AX332" s="69">
        <v>0</v>
      </c>
      <c r="AY332" s="69">
        <v>0</v>
      </c>
      <c r="AZ332" s="69">
        <v>0</v>
      </c>
      <c r="BA332" s="69">
        <v>1</v>
      </c>
      <c r="BB332" s="69">
        <v>-1</v>
      </c>
      <c r="BC332" s="69">
        <v>0</v>
      </c>
      <c r="BD332" s="69">
        <v>0</v>
      </c>
      <c r="BE332" s="69">
        <v>0</v>
      </c>
      <c r="BF332" s="69">
        <v>0</v>
      </c>
      <c r="BG332" s="69">
        <v>0</v>
      </c>
      <c r="BH332" s="69">
        <v>0</v>
      </c>
      <c r="BI332" s="69" t="s">
        <v>1239</v>
      </c>
      <c r="BK332" s="69">
        <v>3</v>
      </c>
      <c r="BL332" s="69">
        <v>11</v>
      </c>
      <c r="BM332" s="69">
        <v>1</v>
      </c>
      <c r="BN332" s="69">
        <v>31</v>
      </c>
      <c r="BO332" s="89">
        <v>0</v>
      </c>
      <c r="BP332" s="69">
        <v>1</v>
      </c>
      <c r="BQ332" s="69">
        <v>2</v>
      </c>
      <c r="BR332" s="69">
        <v>1</v>
      </c>
      <c r="BS332" s="69">
        <v>90508</v>
      </c>
      <c r="BT332" s="69">
        <v>0</v>
      </c>
      <c r="BU332" s="69">
        <v>2</v>
      </c>
      <c r="BV332" s="69">
        <v>1000</v>
      </c>
      <c r="BW332" s="69">
        <v>0</v>
      </c>
      <c r="BY332" s="69">
        <v>0</v>
      </c>
      <c r="BZ332" s="69">
        <v>0</v>
      </c>
      <c r="CA332" s="69">
        <v>0</v>
      </c>
      <c r="CB332" s="69">
        <v>0</v>
      </c>
      <c r="CC332" s="69">
        <v>0</v>
      </c>
      <c r="CD332" s="69">
        <v>0</v>
      </c>
      <c r="CE332" s="69">
        <v>0</v>
      </c>
      <c r="CF332" s="69">
        <v>0</v>
      </c>
      <c r="CG332" s="69">
        <v>0</v>
      </c>
      <c r="CH332" s="69">
        <v>0</v>
      </c>
      <c r="CI332" s="69">
        <v>0</v>
      </c>
      <c r="CJ332" s="69">
        <v>0</v>
      </c>
      <c r="CL332" s="69">
        <v>0</v>
      </c>
      <c r="CM332" s="69">
        <v>0</v>
      </c>
      <c r="CN332" s="69">
        <v>0</v>
      </c>
      <c r="CO332" s="89">
        <v>0</v>
      </c>
      <c r="CP332" s="69">
        <v>0</v>
      </c>
      <c r="CQ332" s="69">
        <v>0</v>
      </c>
      <c r="CR332" s="69">
        <v>0</v>
      </c>
      <c r="CS332" s="69">
        <v>0</v>
      </c>
      <c r="CT332" s="69">
        <v>0</v>
      </c>
      <c r="CU332" s="69">
        <v>0</v>
      </c>
      <c r="CV332" s="69">
        <v>0</v>
      </c>
      <c r="CW332" s="69">
        <v>0</v>
      </c>
      <c r="CZ332" s="69">
        <v>0</v>
      </c>
      <c r="DA332" s="69">
        <v>0</v>
      </c>
      <c r="DB332" s="69">
        <v>0</v>
      </c>
      <c r="DC332" s="69">
        <v>0</v>
      </c>
      <c r="DD332" s="69">
        <v>0</v>
      </c>
      <c r="DE332" s="69">
        <v>0</v>
      </c>
      <c r="DF332" s="69">
        <v>0</v>
      </c>
      <c r="DG332" s="69">
        <v>1</v>
      </c>
      <c r="DI332" s="69" t="e">
        <f>INDEX(Sheet3!$E$78:$E$1130,MATCH(A332,Sheet3!$D$78:$D$1130,0))</f>
        <v>#N/A</v>
      </c>
      <c r="DJ332" s="69">
        <f t="shared" si="64"/>
        <v>0</v>
      </c>
      <c r="DK332" s="69" t="s">
        <v>1240</v>
      </c>
      <c r="DL332" s="69"/>
      <c r="DM332" s="69" t="s">
        <v>239</v>
      </c>
      <c r="DN332" s="69" t="e">
        <f>"造成["&amp;INDEX(Sheet5!$L$2:$L$11,MATCH(BL332,Sheet5!$J$2:$J$11,0))&amp;":"&amp;BR332&amp;"*"&amp;BS332/1000&amp;"]"&amp;INDEX(Sheet5!$I$2:$I$4,MATCH(BR332,Sheet5!$H$2:$H$4,0))&amp;"的"&amp;INDEX(Sheet5!$K$2:$K$11,MATCH(BL332,Sheet5!$J$2:$J$11,0))</f>
        <v>#N/A</v>
      </c>
      <c r="DO332" s="69"/>
      <c r="DP332" s="69"/>
      <c r="DQ332" s="69"/>
      <c r="DR332" s="69" t="e">
        <f t="shared" si="60"/>
        <v>#N/A</v>
      </c>
      <c r="DS332" s="90" t="e">
        <f>MATCH(A332,Sheet5!D:D,0)</f>
        <v>#N/A</v>
      </c>
      <c r="DT332" s="94" t="e">
        <f>MATCH(A332,Sheet5!F:F,0)</f>
        <v>#N/A</v>
      </c>
      <c r="DU332" s="69">
        <v>0</v>
      </c>
      <c r="DV332" s="69">
        <v>0</v>
      </c>
      <c r="DW332" s="69">
        <v>0</v>
      </c>
      <c r="DX332" s="69">
        <v>0</v>
      </c>
      <c r="DY332" s="69">
        <v>0</v>
      </c>
    </row>
    <row r="333" spans="1:129" ht="14.25">
      <c r="A333" s="69">
        <v>30174</v>
      </c>
      <c r="B333" s="69">
        <v>0</v>
      </c>
      <c r="C333" s="69">
        <v>1</v>
      </c>
      <c r="D333" s="78" t="s">
        <v>1241</v>
      </c>
      <c r="E333" s="78"/>
      <c r="F333" s="69">
        <v>0</v>
      </c>
      <c r="G333" s="69">
        <v>1</v>
      </c>
      <c r="H333" s="69" t="s">
        <v>852</v>
      </c>
      <c r="I333" s="69">
        <v>500</v>
      </c>
      <c r="J333" s="69">
        <v>700</v>
      </c>
      <c r="K333" s="69">
        <v>3000</v>
      </c>
      <c r="M333" s="69">
        <v>256</v>
      </c>
      <c r="N333" s="69" t="s">
        <v>1242</v>
      </c>
      <c r="O333" s="69">
        <v>0</v>
      </c>
      <c r="P333" s="69">
        <v>1</v>
      </c>
      <c r="Q333" s="69">
        <v>0</v>
      </c>
      <c r="R333" s="69">
        <v>2</v>
      </c>
      <c r="S333" s="69">
        <v>131072</v>
      </c>
      <c r="T333" s="69">
        <v>100</v>
      </c>
      <c r="U333" s="69">
        <v>513</v>
      </c>
      <c r="V333" s="69">
        <v>0</v>
      </c>
      <c r="W333" s="69">
        <v>0</v>
      </c>
      <c r="X333" s="69">
        <v>0</v>
      </c>
      <c r="Y333" s="69">
        <v>0</v>
      </c>
      <c r="Z333" s="69">
        <v>35000</v>
      </c>
      <c r="AA333" s="69">
        <v>4</v>
      </c>
      <c r="AB333" s="69">
        <v>31</v>
      </c>
      <c r="AC333" s="69">
        <v>0</v>
      </c>
      <c r="AD333" s="69">
        <v>0</v>
      </c>
      <c r="AE333" s="69">
        <v>0</v>
      </c>
      <c r="AF333" s="69">
        <v>1</v>
      </c>
      <c r="AG333" s="69">
        <v>0</v>
      </c>
      <c r="AH333" s="69">
        <v>5</v>
      </c>
      <c r="AI333" s="69">
        <v>0</v>
      </c>
      <c r="AJ333" s="69">
        <v>0</v>
      </c>
      <c r="AK333" s="69">
        <v>0</v>
      </c>
      <c r="AL333" s="69">
        <v>0</v>
      </c>
      <c r="AM333" s="69">
        <v>1</v>
      </c>
      <c r="AN333" s="69">
        <v>1</v>
      </c>
      <c r="AO333" s="69">
        <v>0</v>
      </c>
      <c r="AP333" s="69">
        <v>0</v>
      </c>
      <c r="AQ333" s="84">
        <v>0</v>
      </c>
      <c r="AR333" s="69">
        <v>0</v>
      </c>
      <c r="AS333" s="69">
        <v>0</v>
      </c>
      <c r="AT333" s="69">
        <v>0</v>
      </c>
      <c r="AU333" s="69">
        <v>0</v>
      </c>
      <c r="AV333" s="69">
        <v>0</v>
      </c>
      <c r="AW333" s="69">
        <v>0</v>
      </c>
      <c r="AX333" s="69">
        <v>0</v>
      </c>
      <c r="AY333" s="69">
        <v>0</v>
      </c>
      <c r="AZ333" s="69">
        <v>0</v>
      </c>
      <c r="BA333" s="69">
        <v>0</v>
      </c>
      <c r="BB333" s="69">
        <v>0</v>
      </c>
      <c r="BC333" s="69">
        <v>0</v>
      </c>
      <c r="BD333" s="69">
        <v>0</v>
      </c>
      <c r="BE333" s="69">
        <v>0</v>
      </c>
      <c r="BF333" s="69">
        <v>0</v>
      </c>
      <c r="BG333" s="69">
        <v>0</v>
      </c>
      <c r="BH333" s="69">
        <v>0</v>
      </c>
      <c r="BI333" s="69" t="s">
        <v>1243</v>
      </c>
      <c r="BK333" s="69">
        <v>3</v>
      </c>
      <c r="BL333" s="69">
        <v>1</v>
      </c>
      <c r="BM333" s="69">
        <v>4</v>
      </c>
      <c r="BN333" s="69">
        <v>31</v>
      </c>
      <c r="BO333" s="89">
        <v>0</v>
      </c>
      <c r="BP333" s="69">
        <v>1</v>
      </c>
      <c r="BQ333" s="69">
        <v>1</v>
      </c>
      <c r="BR333" s="69">
        <v>1</v>
      </c>
      <c r="BS333" s="69">
        <v>100000</v>
      </c>
      <c r="BT333" s="69">
        <v>0</v>
      </c>
      <c r="BU333" s="69">
        <v>0</v>
      </c>
      <c r="BV333" s="69">
        <v>1000</v>
      </c>
      <c r="BW333" s="69">
        <v>0</v>
      </c>
      <c r="BY333" s="69">
        <v>12</v>
      </c>
      <c r="BZ333" s="69">
        <v>1</v>
      </c>
      <c r="CA333" s="69">
        <v>31</v>
      </c>
      <c r="CB333" s="89">
        <v>0</v>
      </c>
      <c r="CC333" s="69">
        <v>1</v>
      </c>
      <c r="CD333" s="69">
        <v>1</v>
      </c>
      <c r="CE333" s="69">
        <v>201</v>
      </c>
      <c r="CF333" s="69">
        <v>200</v>
      </c>
      <c r="CG333" s="69">
        <v>0</v>
      </c>
      <c r="CH333" s="69">
        <v>0</v>
      </c>
      <c r="CI333" s="69">
        <v>1000</v>
      </c>
      <c r="CJ333" s="69">
        <v>0</v>
      </c>
      <c r="CL333" s="69">
        <v>0</v>
      </c>
      <c r="CM333" s="69">
        <v>0</v>
      </c>
      <c r="CN333" s="69">
        <v>0</v>
      </c>
      <c r="CO333" s="89">
        <v>0</v>
      </c>
      <c r="CP333" s="69">
        <v>0</v>
      </c>
      <c r="CQ333" s="69">
        <v>0</v>
      </c>
      <c r="CR333" s="69">
        <v>0</v>
      </c>
      <c r="CS333" s="69">
        <v>0</v>
      </c>
      <c r="CT333" s="69">
        <v>0</v>
      </c>
      <c r="CU333" s="69">
        <v>0</v>
      </c>
      <c r="CV333" s="69">
        <v>0</v>
      </c>
      <c r="CW333" s="69">
        <v>0</v>
      </c>
      <c r="CZ333" s="69">
        <v>0</v>
      </c>
      <c r="DA333" s="69">
        <v>0</v>
      </c>
      <c r="DB333" s="69">
        <v>0</v>
      </c>
      <c r="DC333" s="69">
        <v>0</v>
      </c>
      <c r="DD333" s="69">
        <v>0</v>
      </c>
      <c r="DE333" s="69">
        <v>0</v>
      </c>
      <c r="DF333" s="69">
        <v>0</v>
      </c>
      <c r="DG333" s="69">
        <v>1</v>
      </c>
      <c r="DI333" s="69" t="e">
        <f>INDEX([4]Sheet3!$E$78:$E$1130,MATCH(A333,[4]Sheet3!$D$78:$D$1130,0))</f>
        <v>#N/A</v>
      </c>
      <c r="DJ333" s="69">
        <f t="shared" ref="DJ333:DJ349" si="66">IFERROR(DI333,F333)</f>
        <v>0</v>
      </c>
      <c r="DK333" s="69" t="s">
        <v>1244</v>
      </c>
      <c r="DL333" s="69"/>
      <c r="DM333" s="69" t="s">
        <v>239</v>
      </c>
      <c r="DN333" s="69" t="str">
        <f>"造成["&amp;INDEX(Sheet5!$L$2:$L$11,MATCH(BL333,Sheet5!$J$2:$J$11,0))&amp;":"&amp;BR333&amp;"*"&amp;BS333/1000&amp;"]"&amp;INDEX(Sheet5!$I$2:$I$4,MATCH(BR333,Sheet5!$H$2:$H$4,0))&amp;"的"&amp;INDEX(Sheet5!$K$2:$K$11,MATCH(BL333,Sheet5!$J$2:$J$11,0))</f>
        <v>造成[ui.cs_white:1*100]的真实伤害。</v>
      </c>
      <c r="DO333" s="69"/>
      <c r="DP333" s="69"/>
      <c r="DQ333" s="69"/>
      <c r="DR333" s="69" t="e">
        <f t="shared" si="60"/>
        <v>#N/A</v>
      </c>
      <c r="DS333" s="90" t="e">
        <f>MATCH(A333,Sheet5!D:D,0)</f>
        <v>#N/A</v>
      </c>
      <c r="DT333" s="94" t="e">
        <f>MATCH(A333,Sheet5!F:F,0)</f>
        <v>#N/A</v>
      </c>
      <c r="DU333" s="69">
        <v>0</v>
      </c>
      <c r="DV333" s="69">
        <v>0</v>
      </c>
      <c r="DW333" s="69">
        <v>0</v>
      </c>
      <c r="DX333" s="69">
        <v>0</v>
      </c>
      <c r="DY333" s="69">
        <v>0</v>
      </c>
    </row>
    <row r="334" spans="1:129" ht="14.25">
      <c r="A334" s="69">
        <v>30175</v>
      </c>
      <c r="B334" s="69">
        <v>8006</v>
      </c>
      <c r="C334" s="69">
        <v>1</v>
      </c>
      <c r="D334" s="78" t="s">
        <v>1245</v>
      </c>
      <c r="E334" s="78"/>
      <c r="F334" s="69">
        <v>0</v>
      </c>
      <c r="G334" s="69">
        <v>0</v>
      </c>
      <c r="H334" s="69" t="s">
        <v>321</v>
      </c>
      <c r="I334" s="69">
        <v>500</v>
      </c>
      <c r="J334" s="69">
        <v>466</v>
      </c>
      <c r="K334" s="69">
        <v>2000</v>
      </c>
      <c r="M334" s="69">
        <v>0</v>
      </c>
      <c r="N334" s="69" t="s">
        <v>1246</v>
      </c>
      <c r="O334" s="69">
        <v>0</v>
      </c>
      <c r="P334" s="69">
        <v>2</v>
      </c>
      <c r="Q334" s="69">
        <v>0</v>
      </c>
      <c r="R334" s="69">
        <f>IF(S334&gt;0,2,1)</f>
        <v>1</v>
      </c>
      <c r="S334" s="69">
        <v>0</v>
      </c>
      <c r="T334" s="69">
        <v>0</v>
      </c>
      <c r="U334" s="69">
        <v>0</v>
      </c>
      <c r="V334" s="69">
        <v>0</v>
      </c>
      <c r="W334" s="69">
        <v>0</v>
      </c>
      <c r="X334" s="69">
        <v>0</v>
      </c>
      <c r="Y334" s="69">
        <v>0</v>
      </c>
      <c r="Z334" s="69">
        <v>3500</v>
      </c>
      <c r="AA334" s="69">
        <v>2</v>
      </c>
      <c r="AB334" s="69">
        <v>31</v>
      </c>
      <c r="AC334" s="69">
        <v>0</v>
      </c>
      <c r="AD334" s="69">
        <v>0</v>
      </c>
      <c r="AE334" s="69">
        <v>0</v>
      </c>
      <c r="AF334" s="69">
        <v>1</v>
      </c>
      <c r="AG334" s="69">
        <v>0</v>
      </c>
      <c r="AH334" s="69">
        <v>10.5</v>
      </c>
      <c r="AI334" s="69">
        <v>0</v>
      </c>
      <c r="AJ334" s="69">
        <v>0</v>
      </c>
      <c r="AK334" s="69">
        <v>0</v>
      </c>
      <c r="AL334" s="69">
        <v>0</v>
      </c>
      <c r="AM334" s="69">
        <v>1</v>
      </c>
      <c r="AN334" s="69">
        <v>1</v>
      </c>
      <c r="AO334" s="69">
        <v>1</v>
      </c>
      <c r="AP334" s="69">
        <v>0.5</v>
      </c>
      <c r="AQ334" s="84">
        <v>15</v>
      </c>
      <c r="AR334" s="69">
        <v>8</v>
      </c>
      <c r="AS334" s="69">
        <v>0</v>
      </c>
      <c r="AT334" s="69">
        <v>0</v>
      </c>
      <c r="AU334" s="69">
        <v>0</v>
      </c>
      <c r="AV334" s="69">
        <v>0</v>
      </c>
      <c r="AW334" s="69">
        <v>0</v>
      </c>
      <c r="AX334" s="69">
        <v>0</v>
      </c>
      <c r="AY334" s="69">
        <v>0</v>
      </c>
      <c r="AZ334" s="69">
        <v>0</v>
      </c>
      <c r="BA334" s="69">
        <v>0</v>
      </c>
      <c r="BB334" s="69">
        <v>0</v>
      </c>
      <c r="BC334" s="69">
        <v>0</v>
      </c>
      <c r="BD334" s="69">
        <v>0</v>
      </c>
      <c r="BE334" s="69">
        <v>0</v>
      </c>
      <c r="BF334" s="69">
        <v>0</v>
      </c>
      <c r="BG334" s="69">
        <v>0</v>
      </c>
      <c r="BH334" s="69">
        <v>0</v>
      </c>
      <c r="BI334" s="69" t="s">
        <v>1247</v>
      </c>
      <c r="BK334" s="69">
        <v>3</v>
      </c>
      <c r="BL334" s="69">
        <v>5</v>
      </c>
      <c r="BM334" s="69">
        <v>2</v>
      </c>
      <c r="BN334" s="69">
        <v>31</v>
      </c>
      <c r="BO334" s="89">
        <v>0</v>
      </c>
      <c r="BP334" s="69">
        <v>1</v>
      </c>
      <c r="BQ334" s="69">
        <v>1</v>
      </c>
      <c r="BR334" s="69">
        <v>204</v>
      </c>
      <c r="BS334" s="69">
        <v>1200</v>
      </c>
      <c r="BT334" s="69">
        <v>0</v>
      </c>
      <c r="BU334" s="69">
        <v>0</v>
      </c>
      <c r="BV334" s="69">
        <v>1000</v>
      </c>
      <c r="BW334" s="69">
        <v>0</v>
      </c>
      <c r="BX334" s="69" t="s">
        <v>1248</v>
      </c>
      <c r="BY334" s="69">
        <v>10</v>
      </c>
      <c r="BZ334" s="69">
        <v>2</v>
      </c>
      <c r="CA334" s="69">
        <v>31</v>
      </c>
      <c r="CB334" s="89">
        <v>0</v>
      </c>
      <c r="CC334" s="69">
        <v>1</v>
      </c>
      <c r="CD334" s="69">
        <v>1</v>
      </c>
      <c r="CE334" s="69">
        <v>1</v>
      </c>
      <c r="CF334" s="69">
        <v>11043</v>
      </c>
      <c r="CG334" s="69">
        <v>0</v>
      </c>
      <c r="CH334" s="69">
        <v>0</v>
      </c>
      <c r="CI334" s="69">
        <v>400</v>
      </c>
      <c r="CJ334" s="69">
        <v>0</v>
      </c>
      <c r="CL334" s="69">
        <v>0</v>
      </c>
      <c r="CM334" s="69">
        <v>0</v>
      </c>
      <c r="CN334" s="69">
        <v>0</v>
      </c>
      <c r="CO334" s="89">
        <v>0</v>
      </c>
      <c r="CP334" s="69">
        <v>0</v>
      </c>
      <c r="CQ334" s="69">
        <v>0</v>
      </c>
      <c r="CR334" s="69">
        <v>0</v>
      </c>
      <c r="CS334" s="69">
        <v>0</v>
      </c>
      <c r="CT334" s="69">
        <v>0</v>
      </c>
      <c r="CU334" s="69">
        <v>0</v>
      </c>
      <c r="CV334" s="69">
        <v>0</v>
      </c>
      <c r="CW334" s="69">
        <v>0</v>
      </c>
      <c r="CZ334" s="69">
        <v>0</v>
      </c>
      <c r="DA334" s="69">
        <v>0</v>
      </c>
      <c r="DB334" s="69">
        <v>0</v>
      </c>
      <c r="DC334" s="69">
        <v>0</v>
      </c>
      <c r="DD334" s="69">
        <v>0</v>
      </c>
      <c r="DE334" s="69">
        <v>0</v>
      </c>
      <c r="DF334" s="69">
        <v>0</v>
      </c>
      <c r="DG334" s="69">
        <v>1</v>
      </c>
      <c r="DI334" s="69" t="e">
        <f>INDEX(Sheet3!$E$78:$E$1130,MATCH(A334,Sheet3!$D$78:$D$1130,0))</f>
        <v>#N/A</v>
      </c>
      <c r="DJ334" s="69">
        <f t="shared" si="66"/>
        <v>0</v>
      </c>
      <c r="DK334" s="69" t="s">
        <v>1249</v>
      </c>
      <c r="DL334" s="69"/>
      <c r="DM334" s="69" t="s">
        <v>239</v>
      </c>
      <c r="DN334" s="69" t="str">
        <f>"造成["&amp;INDEX(Sheet5!$L$2:$L$11,MATCH(BL334,Sheet5!$J$2:$J$11,0))&amp;":"&amp;BR334&amp;"*"&amp;BS334/1000&amp;"]"&amp;INDEX(Sheet5!$I$2:$I$4,MATCH(BR334,Sheet5!$H$2:$H$4,0))&amp;"的"&amp;INDEX(Sheet5!$K$2:$K$11,MATCH(BL334,Sheet5!$J$2:$J$11,0))</f>
        <v>造成[ui.cs_blue:204*1.2]的雷系伤害。</v>
      </c>
      <c r="DO334" s="69"/>
      <c r="DP334" s="69"/>
      <c r="DQ334" s="69"/>
      <c r="DR334" s="69" t="e">
        <f t="shared" si="60"/>
        <v>#N/A</v>
      </c>
      <c r="DS334" s="90" t="e">
        <f>MATCH(A334,Sheet5!D:D,0)</f>
        <v>#N/A</v>
      </c>
      <c r="DT334" s="94" t="e">
        <f>MATCH(A334,Sheet5!F:F,0)</f>
        <v>#N/A</v>
      </c>
      <c r="DU334" s="69">
        <v>0</v>
      </c>
      <c r="DV334" s="69">
        <v>0</v>
      </c>
      <c r="DW334" s="69">
        <v>0</v>
      </c>
      <c r="DX334" s="69">
        <v>0</v>
      </c>
      <c r="DY334" s="69">
        <v>0</v>
      </c>
    </row>
    <row r="335" spans="1:129" ht="12.75" customHeight="1">
      <c r="A335" s="69">
        <v>30176</v>
      </c>
      <c r="B335" s="69">
        <v>0</v>
      </c>
      <c r="C335" s="69">
        <v>1</v>
      </c>
      <c r="D335" s="78" t="s">
        <v>1250</v>
      </c>
      <c r="E335" s="78"/>
      <c r="F335" s="69">
        <v>0</v>
      </c>
      <c r="G335" s="69">
        <v>0</v>
      </c>
      <c r="H335" s="69" t="s">
        <v>321</v>
      </c>
      <c r="I335" s="69">
        <v>750</v>
      </c>
      <c r="J335" s="69">
        <v>466</v>
      </c>
      <c r="K335" s="69">
        <v>2000</v>
      </c>
      <c r="M335" s="69">
        <v>0</v>
      </c>
      <c r="N335" s="69" t="s">
        <v>1251</v>
      </c>
      <c r="O335" s="69">
        <v>0</v>
      </c>
      <c r="P335" s="69">
        <v>17</v>
      </c>
      <c r="Q335" s="69">
        <v>0</v>
      </c>
      <c r="R335" s="69">
        <f>IF(S335&gt;0,2,1)</f>
        <v>1</v>
      </c>
      <c r="S335" s="69">
        <v>0</v>
      </c>
      <c r="T335" s="69">
        <v>0</v>
      </c>
      <c r="U335" s="69">
        <v>0</v>
      </c>
      <c r="V335" s="69">
        <v>0</v>
      </c>
      <c r="W335" s="69">
        <v>0</v>
      </c>
      <c r="X335" s="69">
        <v>0</v>
      </c>
      <c r="Y335" s="69">
        <v>0</v>
      </c>
      <c r="Z335" s="69">
        <v>9000</v>
      </c>
      <c r="AA335" s="69">
        <v>2</v>
      </c>
      <c r="AB335" s="69">
        <v>31</v>
      </c>
      <c r="AC335" s="69">
        <v>0</v>
      </c>
      <c r="AD335" s="69">
        <v>0</v>
      </c>
      <c r="AE335" s="69">
        <v>0</v>
      </c>
      <c r="AF335" s="69">
        <v>10</v>
      </c>
      <c r="AG335" s="69">
        <v>0</v>
      </c>
      <c r="AH335" s="69">
        <v>10.5</v>
      </c>
      <c r="AI335" s="69">
        <v>0</v>
      </c>
      <c r="AJ335" s="69">
        <v>3</v>
      </c>
      <c r="AK335" s="69">
        <v>0</v>
      </c>
      <c r="AL335" s="69">
        <v>0.9</v>
      </c>
      <c r="AM335" s="69">
        <v>1</v>
      </c>
      <c r="AN335" s="69">
        <v>1</v>
      </c>
      <c r="AO335" s="69">
        <v>1</v>
      </c>
      <c r="AP335" s="69">
        <v>0.7</v>
      </c>
      <c r="AQ335" s="84">
        <v>2</v>
      </c>
      <c r="AR335" s="69">
        <v>10</v>
      </c>
      <c r="AS335" s="69">
        <v>0</v>
      </c>
      <c r="AT335" s="69">
        <v>0</v>
      </c>
      <c r="AU335" s="69">
        <v>0</v>
      </c>
      <c r="AV335" s="69">
        <v>0</v>
      </c>
      <c r="AW335" s="69">
        <v>0</v>
      </c>
      <c r="AX335" s="69">
        <v>0</v>
      </c>
      <c r="AY335" s="69">
        <v>0</v>
      </c>
      <c r="AZ335" s="69">
        <v>0</v>
      </c>
      <c r="BA335" s="69">
        <v>0</v>
      </c>
      <c r="BB335" s="69">
        <v>0</v>
      </c>
      <c r="BC335" s="69">
        <v>500</v>
      </c>
      <c r="BD335" s="69">
        <v>0</v>
      </c>
      <c r="BE335" s="69">
        <v>0</v>
      </c>
      <c r="BF335" s="69">
        <v>0</v>
      </c>
      <c r="BG335" s="69">
        <v>0</v>
      </c>
      <c r="BH335" s="69">
        <v>0</v>
      </c>
      <c r="BI335" s="69" t="s">
        <v>1252</v>
      </c>
      <c r="BK335" s="69">
        <v>3</v>
      </c>
      <c r="BL335" s="69">
        <v>5</v>
      </c>
      <c r="BM335" s="69">
        <v>2</v>
      </c>
      <c r="BN335" s="69">
        <v>31</v>
      </c>
      <c r="BO335" s="89">
        <v>0</v>
      </c>
      <c r="BP335" s="69">
        <v>1</v>
      </c>
      <c r="BQ335" s="69">
        <v>1</v>
      </c>
      <c r="BR335" s="69">
        <v>204</v>
      </c>
      <c r="BS335" s="69">
        <v>400</v>
      </c>
      <c r="BT335" s="69">
        <v>0</v>
      </c>
      <c r="BU335" s="69">
        <v>0</v>
      </c>
      <c r="BV335" s="69">
        <v>1000</v>
      </c>
      <c r="BW335" s="69">
        <v>0</v>
      </c>
      <c r="BX335" s="69" t="s">
        <v>1253</v>
      </c>
      <c r="BY335" s="69">
        <v>0</v>
      </c>
      <c r="BZ335" s="69">
        <v>0</v>
      </c>
      <c r="CA335" s="69">
        <v>31</v>
      </c>
      <c r="CB335" s="89">
        <v>0</v>
      </c>
      <c r="CC335" s="69">
        <v>0</v>
      </c>
      <c r="CD335" s="69">
        <v>0</v>
      </c>
      <c r="CE335" s="69">
        <v>0</v>
      </c>
      <c r="CF335" s="69">
        <v>0</v>
      </c>
      <c r="CG335" s="69">
        <v>0</v>
      </c>
      <c r="CH335" s="69">
        <v>0</v>
      </c>
      <c r="CI335" s="69">
        <v>0</v>
      </c>
      <c r="CJ335" s="69">
        <v>0</v>
      </c>
      <c r="CL335" s="69">
        <v>0</v>
      </c>
      <c r="CM335" s="69">
        <v>0</v>
      </c>
      <c r="CN335" s="69">
        <v>0</v>
      </c>
      <c r="CO335" s="89">
        <v>0</v>
      </c>
      <c r="CP335" s="69">
        <v>0</v>
      </c>
      <c r="CQ335" s="69">
        <v>0</v>
      </c>
      <c r="CR335" s="69">
        <v>0</v>
      </c>
      <c r="CS335" s="69">
        <v>0</v>
      </c>
      <c r="CT335" s="69">
        <v>0</v>
      </c>
      <c r="CU335" s="69">
        <v>0</v>
      </c>
      <c r="CV335" s="69">
        <v>0</v>
      </c>
      <c r="CW335" s="69">
        <v>0</v>
      </c>
      <c r="CZ335" s="69">
        <v>0</v>
      </c>
      <c r="DA335" s="69">
        <v>0</v>
      </c>
      <c r="DB335" s="69">
        <v>0</v>
      </c>
      <c r="DC335" s="69">
        <v>0</v>
      </c>
      <c r="DD335" s="69">
        <v>0</v>
      </c>
      <c r="DE335" s="69">
        <v>0</v>
      </c>
      <c r="DF335" s="69">
        <v>0</v>
      </c>
      <c r="DG335" s="69">
        <v>1</v>
      </c>
      <c r="DI335" s="69" t="e">
        <f>INDEX(Sheet3!$E$78:$E$1130,MATCH(A335,Sheet3!$D$78:$D$1130,0))</f>
        <v>#N/A</v>
      </c>
      <c r="DJ335" s="69">
        <f t="shared" si="66"/>
        <v>0</v>
      </c>
      <c r="DK335" s="69" t="s">
        <v>1254</v>
      </c>
      <c r="DL335" s="69"/>
      <c r="DM335" s="69" t="s">
        <v>239</v>
      </c>
      <c r="DN335" s="69" t="str">
        <f>"造成["&amp;INDEX(Sheet5!$L$2:$L$11,MATCH(BL335,Sheet5!$J$2:$J$11,0))&amp;":"&amp;BR335&amp;"*"&amp;BS335/1000&amp;"]"&amp;INDEX(Sheet5!$I$2:$I$4,MATCH(BR335,Sheet5!$H$2:$H$4,0))&amp;"的"&amp;INDEX(Sheet5!$K$2:$K$11,MATCH(BL335,Sheet5!$J$2:$J$11,0))</f>
        <v>造成[ui.cs_blue:204*0.4]的雷系伤害。</v>
      </c>
      <c r="DO335" s="69"/>
      <c r="DP335" s="69"/>
      <c r="DQ335" s="69"/>
      <c r="DR335" s="69" t="e">
        <f t="shared" si="60"/>
        <v>#N/A</v>
      </c>
      <c r="DS335" s="90" t="e">
        <f>MATCH(A335,Sheet5!D:D,0)</f>
        <v>#N/A</v>
      </c>
      <c r="DT335" s="94" t="e">
        <f>MATCH(A335,Sheet5!F:F,0)</f>
        <v>#N/A</v>
      </c>
      <c r="DU335" s="69">
        <v>0</v>
      </c>
      <c r="DV335" s="69">
        <v>0</v>
      </c>
      <c r="DW335" s="69">
        <v>0</v>
      </c>
      <c r="DX335" s="69">
        <v>0</v>
      </c>
      <c r="DY335" s="69">
        <v>0</v>
      </c>
    </row>
    <row r="336" spans="1:129" ht="14.25">
      <c r="A336" s="69">
        <v>30177</v>
      </c>
      <c r="B336" s="69">
        <v>0</v>
      </c>
      <c r="C336" s="69">
        <v>1</v>
      </c>
      <c r="D336" s="78" t="s">
        <v>540</v>
      </c>
      <c r="E336" s="78" t="s">
        <v>541</v>
      </c>
      <c r="F336" s="69" t="s">
        <v>542</v>
      </c>
      <c r="G336" s="69">
        <v>0</v>
      </c>
      <c r="H336" s="69" t="s">
        <v>1255</v>
      </c>
      <c r="I336" s="69">
        <v>200</v>
      </c>
      <c r="J336" s="69">
        <v>450</v>
      </c>
      <c r="K336" s="69">
        <v>1000</v>
      </c>
      <c r="M336" s="69">
        <v>904</v>
      </c>
      <c r="N336" s="69" t="s">
        <v>545</v>
      </c>
      <c r="O336" s="69">
        <v>0</v>
      </c>
      <c r="P336" s="69">
        <v>2</v>
      </c>
      <c r="Q336" s="69">
        <v>0</v>
      </c>
      <c r="R336" s="69">
        <f>IF(S336&gt;0,2,1)</f>
        <v>1</v>
      </c>
      <c r="S336" s="69">
        <v>0</v>
      </c>
      <c r="T336" s="69">
        <v>0</v>
      </c>
      <c r="U336" s="69">
        <v>0</v>
      </c>
      <c r="V336" s="69">
        <v>0</v>
      </c>
      <c r="W336" s="69">
        <v>0</v>
      </c>
      <c r="X336" s="69">
        <v>0</v>
      </c>
      <c r="Y336" s="69">
        <v>0</v>
      </c>
      <c r="Z336" s="69">
        <v>2000</v>
      </c>
      <c r="AA336" s="69">
        <v>2</v>
      </c>
      <c r="AB336" s="69">
        <v>31</v>
      </c>
      <c r="AC336" s="69">
        <v>0</v>
      </c>
      <c r="AD336" s="69">
        <v>0</v>
      </c>
      <c r="AE336" s="69">
        <v>0</v>
      </c>
      <c r="AF336" s="69">
        <v>1</v>
      </c>
      <c r="AG336" s="69">
        <v>0</v>
      </c>
      <c r="AH336" s="69">
        <v>9</v>
      </c>
      <c r="AI336" s="69">
        <v>651</v>
      </c>
      <c r="AJ336" s="69">
        <v>0</v>
      </c>
      <c r="AK336" s="69">
        <v>0</v>
      </c>
      <c r="AL336" s="69">
        <v>0</v>
      </c>
      <c r="AM336" s="69">
        <v>1</v>
      </c>
      <c r="AN336" s="69">
        <v>1</v>
      </c>
      <c r="AO336" s="69">
        <v>1</v>
      </c>
      <c r="AP336" s="69">
        <v>0.3</v>
      </c>
      <c r="AQ336" s="84">
        <v>15</v>
      </c>
      <c r="AR336" s="69">
        <v>2</v>
      </c>
      <c r="AS336" s="69">
        <v>0</v>
      </c>
      <c r="AT336" s="69">
        <v>0</v>
      </c>
      <c r="AU336" s="69">
        <v>0</v>
      </c>
      <c r="AV336" s="69">
        <v>0</v>
      </c>
      <c r="AW336" s="69">
        <v>0</v>
      </c>
      <c r="AX336" s="69">
        <v>0</v>
      </c>
      <c r="AY336" s="69">
        <v>0</v>
      </c>
      <c r="AZ336" s="69">
        <v>0</v>
      </c>
      <c r="BA336" s="69">
        <v>0</v>
      </c>
      <c r="BB336" s="69">
        <v>0</v>
      </c>
      <c r="BC336" s="69">
        <v>0</v>
      </c>
      <c r="BD336" s="69">
        <v>0</v>
      </c>
      <c r="BE336" s="69">
        <v>0</v>
      </c>
      <c r="BF336" s="69">
        <v>0</v>
      </c>
      <c r="BG336" s="69">
        <v>0</v>
      </c>
      <c r="BH336" s="69">
        <v>0</v>
      </c>
      <c r="BI336" s="69" t="s">
        <v>730</v>
      </c>
      <c r="BK336" s="69">
        <v>3</v>
      </c>
      <c r="BL336" s="69">
        <v>2</v>
      </c>
      <c r="BM336" s="69">
        <v>2</v>
      </c>
      <c r="BN336" s="69">
        <v>31</v>
      </c>
      <c r="BO336" s="89">
        <v>0</v>
      </c>
      <c r="BP336" s="69">
        <v>1</v>
      </c>
      <c r="BQ336" s="69">
        <v>1</v>
      </c>
      <c r="BR336" s="69">
        <v>203</v>
      </c>
      <c r="BS336" s="69">
        <v>1100</v>
      </c>
      <c r="BT336" s="69">
        <v>0</v>
      </c>
      <c r="BU336" s="69">
        <v>0</v>
      </c>
      <c r="BV336" s="69">
        <v>1000</v>
      </c>
      <c r="BW336" s="69">
        <v>905</v>
      </c>
      <c r="BX336" s="69" t="s">
        <v>547</v>
      </c>
      <c r="BY336" s="69">
        <v>0</v>
      </c>
      <c r="BZ336" s="69">
        <v>0</v>
      </c>
      <c r="CA336" s="69">
        <v>31</v>
      </c>
      <c r="CB336" s="89">
        <v>0</v>
      </c>
      <c r="CC336" s="69">
        <v>0</v>
      </c>
      <c r="CD336" s="69">
        <v>0</v>
      </c>
      <c r="CE336" s="69">
        <v>0</v>
      </c>
      <c r="CF336" s="69">
        <v>0</v>
      </c>
      <c r="CG336" s="69">
        <v>0</v>
      </c>
      <c r="CH336" s="69">
        <v>0</v>
      </c>
      <c r="CI336" s="69">
        <v>0</v>
      </c>
      <c r="CJ336" s="69">
        <v>0</v>
      </c>
      <c r="CL336" s="69">
        <v>0</v>
      </c>
      <c r="CM336" s="69">
        <v>0</v>
      </c>
      <c r="CN336" s="69">
        <v>0</v>
      </c>
      <c r="CO336" s="89">
        <v>0</v>
      </c>
      <c r="CP336" s="69">
        <v>0</v>
      </c>
      <c r="CQ336" s="69">
        <v>0</v>
      </c>
      <c r="CR336" s="69">
        <v>0</v>
      </c>
      <c r="CS336" s="69">
        <v>0</v>
      </c>
      <c r="CT336" s="69">
        <v>0</v>
      </c>
      <c r="CU336" s="69">
        <v>0</v>
      </c>
      <c r="CV336" s="69">
        <v>0</v>
      </c>
      <c r="CW336" s="69">
        <v>0</v>
      </c>
      <c r="CZ336" s="69">
        <v>0</v>
      </c>
      <c r="DA336" s="69">
        <v>0</v>
      </c>
      <c r="DB336" s="69">
        <v>0</v>
      </c>
      <c r="DC336" s="69">
        <v>0</v>
      </c>
      <c r="DD336" s="69">
        <v>0</v>
      </c>
      <c r="DE336" s="69">
        <v>0</v>
      </c>
      <c r="DF336" s="69">
        <v>0</v>
      </c>
      <c r="DG336" s="69">
        <v>1</v>
      </c>
      <c r="DI336" s="69" t="e">
        <f>INDEX(Sheet3!$E$78:$E$1130,MATCH(A336,Sheet3!$D$78:$D$1130,0))</f>
        <v>#N/A</v>
      </c>
      <c r="DJ336" s="69" t="str">
        <f t="shared" si="66"/>
        <v>skill_icons.ps_firearm</v>
      </c>
      <c r="DK336" s="69" t="s">
        <v>548</v>
      </c>
      <c r="DL336" s="69"/>
      <c r="DM336" s="69" t="s">
        <v>549</v>
      </c>
      <c r="DN336" s="69" t="str">
        <f>"造成["&amp;INDEX(Sheet5!$L$2:$L$11,MATCH(BL336,Sheet5!$J$2:$J$11,0))&amp;":"&amp;BR336&amp;"*"&amp;BS336/1000&amp;"]"&amp;INDEX(Sheet5!$I$2:$I$4,MATCH(BR336,Sheet5!$H$2:$H$4,0))&amp;"的"&amp;INDEX(Sheet5!$K$2:$K$11,MATCH(BL336,Sheet5!$J$2:$J$11,0))</f>
        <v>造成[ui.cs_orange:203*1.1]的物理伤害。</v>
      </c>
      <c r="DO336" s="69"/>
      <c r="DP336" s="69"/>
      <c r="DQ336" s="69"/>
      <c r="DR336" s="69" t="e">
        <f t="shared" si="60"/>
        <v>#N/A</v>
      </c>
      <c r="DS336" s="90">
        <f>MATCH(A336,Sheet5!D:D,0)</f>
        <v>208</v>
      </c>
      <c r="DT336" s="94" t="e">
        <f>MATCH(A336,Sheet5!F:F,0)</f>
        <v>#N/A</v>
      </c>
      <c r="DU336" s="69">
        <v>0</v>
      </c>
      <c r="DV336" s="69">
        <v>0</v>
      </c>
      <c r="DW336" s="69">
        <v>0</v>
      </c>
      <c r="DX336" s="69">
        <v>0</v>
      </c>
      <c r="DY336" s="69">
        <v>0</v>
      </c>
    </row>
    <row r="337" spans="1:129" ht="14.25">
      <c r="A337" s="69">
        <v>30178</v>
      </c>
      <c r="B337" s="69">
        <v>0</v>
      </c>
      <c r="C337" s="69">
        <v>1</v>
      </c>
      <c r="D337" s="78" t="s">
        <v>838</v>
      </c>
      <c r="E337" s="78" t="s">
        <v>839</v>
      </c>
      <c r="F337" s="69" t="s">
        <v>840</v>
      </c>
      <c r="G337" s="69">
        <v>0</v>
      </c>
      <c r="H337" s="69" t="s">
        <v>321</v>
      </c>
      <c r="I337" s="69">
        <v>0</v>
      </c>
      <c r="J337" s="69">
        <v>533</v>
      </c>
      <c r="K337" s="69">
        <v>1000</v>
      </c>
      <c r="M337" s="69">
        <v>0</v>
      </c>
      <c r="N337" s="69" t="s">
        <v>826</v>
      </c>
      <c r="O337" s="69">
        <v>0</v>
      </c>
      <c r="P337" s="69">
        <v>2</v>
      </c>
      <c r="Q337" s="69">
        <v>0</v>
      </c>
      <c r="R337" s="69">
        <v>1</v>
      </c>
      <c r="S337" s="69">
        <v>0</v>
      </c>
      <c r="T337" s="69">
        <v>0</v>
      </c>
      <c r="U337" s="69">
        <v>0</v>
      </c>
      <c r="V337" s="69">
        <v>0</v>
      </c>
      <c r="W337" s="69">
        <v>0</v>
      </c>
      <c r="X337" s="69">
        <v>0</v>
      </c>
      <c r="Y337" s="69">
        <v>0</v>
      </c>
      <c r="Z337" s="69">
        <v>3000</v>
      </c>
      <c r="AA337" s="69">
        <v>2</v>
      </c>
      <c r="AB337" s="69">
        <v>31</v>
      </c>
      <c r="AC337" s="69">
        <v>0</v>
      </c>
      <c r="AD337" s="69">
        <v>0</v>
      </c>
      <c r="AE337" s="69">
        <v>0</v>
      </c>
      <c r="AF337" s="69">
        <v>10</v>
      </c>
      <c r="AG337" s="69">
        <v>0</v>
      </c>
      <c r="AH337" s="69">
        <v>10.5</v>
      </c>
      <c r="AI337" s="69">
        <v>288</v>
      </c>
      <c r="AJ337" s="69">
        <v>0</v>
      </c>
      <c r="AK337" s="69">
        <v>0</v>
      </c>
      <c r="AL337" s="69">
        <v>0.5</v>
      </c>
      <c r="AM337" s="69">
        <v>1</v>
      </c>
      <c r="AN337" s="69">
        <v>1</v>
      </c>
      <c r="AO337" s="69">
        <v>1</v>
      </c>
      <c r="AP337" s="69">
        <v>0.5</v>
      </c>
      <c r="AQ337" s="84">
        <v>20</v>
      </c>
      <c r="AR337" s="69">
        <v>4</v>
      </c>
      <c r="AS337" s="69">
        <v>0</v>
      </c>
      <c r="AT337" s="69">
        <v>0</v>
      </c>
      <c r="AU337" s="69">
        <v>0</v>
      </c>
      <c r="AV337" s="69">
        <v>0</v>
      </c>
      <c r="AW337" s="69">
        <v>0</v>
      </c>
      <c r="AX337" s="69">
        <v>0</v>
      </c>
      <c r="AY337" s="69">
        <v>0</v>
      </c>
      <c r="AZ337" s="69">
        <v>0</v>
      </c>
      <c r="BA337" s="69">
        <v>0</v>
      </c>
      <c r="BB337" s="69">
        <v>0</v>
      </c>
      <c r="BC337" s="69">
        <v>0</v>
      </c>
      <c r="BD337" s="69">
        <v>0</v>
      </c>
      <c r="BE337" s="69">
        <v>0</v>
      </c>
      <c r="BF337" s="69">
        <v>0</v>
      </c>
      <c r="BG337" s="69">
        <v>0</v>
      </c>
      <c r="BH337" s="69">
        <v>0</v>
      </c>
      <c r="BK337" s="69">
        <v>3</v>
      </c>
      <c r="BL337" s="69">
        <v>2</v>
      </c>
      <c r="BM337" s="69">
        <v>2</v>
      </c>
      <c r="BN337" s="69">
        <v>31</v>
      </c>
      <c r="BO337" s="89">
        <v>0</v>
      </c>
      <c r="BP337" s="69">
        <v>1</v>
      </c>
      <c r="BQ337" s="69">
        <v>1</v>
      </c>
      <c r="BR337" s="69">
        <v>203</v>
      </c>
      <c r="BS337" s="69">
        <v>1200</v>
      </c>
      <c r="BT337" s="69">
        <v>0</v>
      </c>
      <c r="BU337" s="69">
        <v>0</v>
      </c>
      <c r="BV337" s="69">
        <v>1000</v>
      </c>
      <c r="BW337" s="69">
        <v>289</v>
      </c>
      <c r="BX337" s="69" t="s">
        <v>841</v>
      </c>
      <c r="BY337" s="69">
        <v>0</v>
      </c>
      <c r="BZ337" s="69">
        <v>0</v>
      </c>
      <c r="CA337" s="69">
        <v>31</v>
      </c>
      <c r="CB337" s="89">
        <v>0</v>
      </c>
      <c r="CC337" s="69">
        <v>0</v>
      </c>
      <c r="CD337" s="69">
        <v>0</v>
      </c>
      <c r="CE337" s="69">
        <v>0</v>
      </c>
      <c r="CF337" s="69">
        <v>0</v>
      </c>
      <c r="CG337" s="69">
        <v>0</v>
      </c>
      <c r="CH337" s="69">
        <v>0</v>
      </c>
      <c r="CI337" s="69">
        <v>1000</v>
      </c>
      <c r="CJ337" s="69">
        <v>0</v>
      </c>
      <c r="CL337" s="69">
        <v>0</v>
      </c>
      <c r="CM337" s="69">
        <v>0</v>
      </c>
      <c r="CN337" s="69">
        <v>0</v>
      </c>
      <c r="CO337" s="89">
        <v>0</v>
      </c>
      <c r="CP337" s="69">
        <v>0</v>
      </c>
      <c r="CQ337" s="69">
        <v>0</v>
      </c>
      <c r="CR337" s="69">
        <v>0</v>
      </c>
      <c r="CS337" s="69">
        <v>0</v>
      </c>
      <c r="CT337" s="69">
        <v>0</v>
      </c>
      <c r="CU337" s="69">
        <v>0</v>
      </c>
      <c r="CV337" s="69">
        <v>0</v>
      </c>
      <c r="CW337" s="69">
        <v>0</v>
      </c>
      <c r="CZ337" s="69">
        <v>0</v>
      </c>
      <c r="DA337" s="69">
        <v>0</v>
      </c>
      <c r="DB337" s="69">
        <v>0</v>
      </c>
      <c r="DC337" s="69">
        <v>0</v>
      </c>
      <c r="DD337" s="69">
        <v>0</v>
      </c>
      <c r="DE337" s="69">
        <v>0</v>
      </c>
      <c r="DF337" s="69">
        <v>0</v>
      </c>
      <c r="DG337" s="69">
        <v>1</v>
      </c>
      <c r="DI337" s="69" t="str">
        <f>INDEX(Sheet3!$E$78:$E$1130,MATCH(A337,Sheet3!$D$78:$D$1130,0))</f>
        <v>skill_icons.ps_throw_attack</v>
      </c>
      <c r="DJ337" s="69" t="str">
        <f t="shared" si="66"/>
        <v>skill_icons.ps_throw_attack</v>
      </c>
      <c r="DK337" s="69" t="s">
        <v>842</v>
      </c>
      <c r="DL337" s="69"/>
      <c r="DM337" s="69" t="s">
        <v>1256</v>
      </c>
      <c r="DN337" s="69" t="str">
        <f>"造成["&amp;INDEX(Sheet5!$L$2:$L$11,MATCH(BL337,Sheet5!$J$2:$J$11,0))&amp;":"&amp;BR337&amp;"*"&amp;BS337/1000&amp;"]"&amp;INDEX(Sheet5!$I$2:$I$4,MATCH(BR337,Sheet5!$H$2:$H$4,0))&amp;"的"&amp;INDEX(Sheet5!$K$2:$K$11,MATCH(BL337,Sheet5!$J$2:$J$11,0))</f>
        <v>造成[ui.cs_orange:203*1.2]的物理伤害。</v>
      </c>
      <c r="DO337" s="69"/>
      <c r="DP337" s="69"/>
      <c r="DQ337" s="69"/>
      <c r="DR337" s="69" t="e">
        <f t="shared" si="60"/>
        <v>#N/A</v>
      </c>
      <c r="DS337" s="90" t="e">
        <f>MATCH(A337,Sheet5!D:D,0)</f>
        <v>#N/A</v>
      </c>
      <c r="DT337" s="94" t="e">
        <f>MATCH(A337,Sheet5!F:F,0)</f>
        <v>#N/A</v>
      </c>
      <c r="DU337" s="69">
        <v>0</v>
      </c>
      <c r="DV337" s="69">
        <v>0</v>
      </c>
      <c r="DW337" s="69">
        <v>0</v>
      </c>
      <c r="DX337" s="69">
        <v>0</v>
      </c>
      <c r="DY337" s="69">
        <v>0</v>
      </c>
    </row>
    <row r="338" spans="1:129" ht="14.25">
      <c r="A338" s="69">
        <v>30179</v>
      </c>
      <c r="B338" s="69">
        <v>0</v>
      </c>
      <c r="C338" s="69">
        <v>1</v>
      </c>
      <c r="D338" s="78" t="s">
        <v>838</v>
      </c>
      <c r="E338" s="78" t="s">
        <v>839</v>
      </c>
      <c r="F338" s="69">
        <v>0</v>
      </c>
      <c r="G338" s="69">
        <v>0</v>
      </c>
      <c r="H338" s="69" t="s">
        <v>1257</v>
      </c>
      <c r="I338" s="69">
        <v>0</v>
      </c>
      <c r="J338" s="69">
        <v>510</v>
      </c>
      <c r="K338" s="69">
        <v>1000</v>
      </c>
      <c r="M338" s="69">
        <v>0</v>
      </c>
      <c r="N338" s="69" t="s">
        <v>826</v>
      </c>
      <c r="O338" s="69">
        <v>0</v>
      </c>
      <c r="P338" s="69">
        <v>2</v>
      </c>
      <c r="Q338" s="69">
        <v>0</v>
      </c>
      <c r="R338" s="69">
        <v>1</v>
      </c>
      <c r="S338" s="69">
        <v>0</v>
      </c>
      <c r="T338" s="69">
        <v>0</v>
      </c>
      <c r="U338" s="69">
        <v>0</v>
      </c>
      <c r="V338" s="69">
        <v>0</v>
      </c>
      <c r="W338" s="69">
        <v>0</v>
      </c>
      <c r="X338" s="69">
        <v>0</v>
      </c>
      <c r="Y338" s="69">
        <v>0</v>
      </c>
      <c r="Z338" s="69">
        <v>3000</v>
      </c>
      <c r="AA338" s="69">
        <v>2</v>
      </c>
      <c r="AB338" s="69">
        <v>31</v>
      </c>
      <c r="AC338" s="69">
        <v>0</v>
      </c>
      <c r="AD338" s="69">
        <v>0</v>
      </c>
      <c r="AE338" s="69">
        <v>0</v>
      </c>
      <c r="AF338" s="69">
        <v>10</v>
      </c>
      <c r="AG338" s="69">
        <v>0</v>
      </c>
      <c r="AH338" s="69">
        <v>10.5</v>
      </c>
      <c r="AI338" s="69">
        <v>288</v>
      </c>
      <c r="AJ338" s="69">
        <v>0</v>
      </c>
      <c r="AK338" s="69">
        <v>0</v>
      </c>
      <c r="AL338" s="69">
        <v>0.5</v>
      </c>
      <c r="AM338" s="69">
        <v>1</v>
      </c>
      <c r="AN338" s="69">
        <v>1</v>
      </c>
      <c r="AO338" s="69">
        <v>1</v>
      </c>
      <c r="AP338" s="69">
        <v>0.5</v>
      </c>
      <c r="AQ338" s="84">
        <v>20</v>
      </c>
      <c r="AR338" s="69">
        <v>4</v>
      </c>
      <c r="AS338" s="69">
        <v>0</v>
      </c>
      <c r="AT338" s="69">
        <v>0</v>
      </c>
      <c r="AU338" s="69">
        <v>0</v>
      </c>
      <c r="AV338" s="69">
        <v>0</v>
      </c>
      <c r="AW338" s="69">
        <v>0</v>
      </c>
      <c r="AX338" s="69">
        <v>0</v>
      </c>
      <c r="AY338" s="69">
        <v>0</v>
      </c>
      <c r="AZ338" s="69">
        <v>0</v>
      </c>
      <c r="BA338" s="69">
        <v>0</v>
      </c>
      <c r="BB338" s="69">
        <v>0</v>
      </c>
      <c r="BC338" s="69">
        <v>0</v>
      </c>
      <c r="BD338" s="69">
        <v>0</v>
      </c>
      <c r="BE338" s="69">
        <v>0</v>
      </c>
      <c r="BF338" s="69">
        <v>0</v>
      </c>
      <c r="BG338" s="69">
        <v>0</v>
      </c>
      <c r="BH338" s="69">
        <v>0</v>
      </c>
      <c r="BK338" s="69">
        <v>3</v>
      </c>
      <c r="BL338" s="69">
        <v>2</v>
      </c>
      <c r="BM338" s="69">
        <v>2</v>
      </c>
      <c r="BN338" s="69">
        <v>31</v>
      </c>
      <c r="BO338" s="89">
        <v>0</v>
      </c>
      <c r="BP338" s="69">
        <v>1</v>
      </c>
      <c r="BQ338" s="69">
        <v>1</v>
      </c>
      <c r="BR338" s="69">
        <v>203</v>
      </c>
      <c r="BS338" s="69">
        <v>1200</v>
      </c>
      <c r="BT338" s="69">
        <v>0</v>
      </c>
      <c r="BU338" s="69">
        <v>0</v>
      </c>
      <c r="BV338" s="69">
        <v>1000</v>
      </c>
      <c r="BW338" s="69">
        <v>289</v>
      </c>
      <c r="BX338" s="69" t="s">
        <v>841</v>
      </c>
      <c r="BY338" s="69">
        <v>0</v>
      </c>
      <c r="BZ338" s="69">
        <v>0</v>
      </c>
      <c r="CA338" s="69">
        <v>31</v>
      </c>
      <c r="CB338" s="89">
        <v>0</v>
      </c>
      <c r="CC338" s="69">
        <v>0</v>
      </c>
      <c r="CD338" s="69">
        <v>0</v>
      </c>
      <c r="CE338" s="69">
        <v>0</v>
      </c>
      <c r="CF338" s="69">
        <v>0</v>
      </c>
      <c r="CG338" s="69">
        <v>0</v>
      </c>
      <c r="CH338" s="69">
        <v>0</v>
      </c>
      <c r="CI338" s="69">
        <v>1000</v>
      </c>
      <c r="CJ338" s="69">
        <v>0</v>
      </c>
      <c r="CL338" s="69">
        <v>0</v>
      </c>
      <c r="CM338" s="69">
        <v>0</v>
      </c>
      <c r="CN338" s="69">
        <v>0</v>
      </c>
      <c r="CO338" s="89">
        <v>0</v>
      </c>
      <c r="CP338" s="69">
        <v>0</v>
      </c>
      <c r="CQ338" s="69">
        <v>0</v>
      </c>
      <c r="CR338" s="69">
        <v>0</v>
      </c>
      <c r="CS338" s="69">
        <v>0</v>
      </c>
      <c r="CT338" s="69">
        <v>0</v>
      </c>
      <c r="CU338" s="69">
        <v>0</v>
      </c>
      <c r="CV338" s="69">
        <v>0</v>
      </c>
      <c r="CW338" s="69">
        <v>0</v>
      </c>
      <c r="CZ338" s="69">
        <v>0</v>
      </c>
      <c r="DA338" s="69">
        <v>0</v>
      </c>
      <c r="DB338" s="69">
        <v>0</v>
      </c>
      <c r="DC338" s="69">
        <v>0</v>
      </c>
      <c r="DD338" s="69">
        <v>0</v>
      </c>
      <c r="DE338" s="69">
        <v>0</v>
      </c>
      <c r="DF338" s="69">
        <v>0</v>
      </c>
      <c r="DG338" s="69">
        <v>1</v>
      </c>
      <c r="DI338" s="69" t="e">
        <f>INDEX(Sheet3!$E$78:$E$1130,MATCH(A338,Sheet3!$D$78:$D$1130,0))</f>
        <v>#N/A</v>
      </c>
      <c r="DJ338" s="69">
        <f t="shared" si="66"/>
        <v>0</v>
      </c>
      <c r="DK338" s="69" t="s">
        <v>842</v>
      </c>
      <c r="DL338" s="69"/>
      <c r="DM338" s="69" t="s">
        <v>1256</v>
      </c>
      <c r="DN338" s="69" t="str">
        <f>"造成["&amp;INDEX(Sheet5!$L$2:$L$11,MATCH(BL338,Sheet5!$J$2:$J$11,0))&amp;":"&amp;BR338&amp;"*"&amp;BS338/1000&amp;"]"&amp;INDEX(Sheet5!$I$2:$I$4,MATCH(BR338,Sheet5!$H$2:$H$4,0))&amp;"的"&amp;INDEX(Sheet5!$K$2:$K$11,MATCH(BL338,Sheet5!$J$2:$J$11,0))</f>
        <v>造成[ui.cs_orange:203*1.2]的物理伤害。</v>
      </c>
      <c r="DO338" s="69"/>
      <c r="DP338" s="69"/>
      <c r="DQ338" s="69"/>
      <c r="DR338" s="69" t="e">
        <f t="shared" si="60"/>
        <v>#N/A</v>
      </c>
      <c r="DS338" s="90" t="e">
        <f>MATCH(A338,Sheet5!D:D,0)</f>
        <v>#N/A</v>
      </c>
      <c r="DT338" s="94" t="e">
        <f>MATCH(A338,Sheet5!F:F,0)</f>
        <v>#N/A</v>
      </c>
      <c r="DU338" s="69">
        <v>0</v>
      </c>
      <c r="DV338" s="69">
        <v>0</v>
      </c>
      <c r="DW338" s="69">
        <v>0</v>
      </c>
      <c r="DX338" s="69">
        <v>0</v>
      </c>
      <c r="DY338" s="69">
        <v>0</v>
      </c>
    </row>
    <row r="339" spans="1:129" ht="14.25">
      <c r="A339" s="69">
        <v>30180</v>
      </c>
      <c r="B339" s="69">
        <v>0</v>
      </c>
      <c r="C339" s="69">
        <v>1</v>
      </c>
      <c r="D339" s="78" t="s">
        <v>518</v>
      </c>
      <c r="E339" s="78" t="s">
        <v>1258</v>
      </c>
      <c r="F339" s="69">
        <v>0</v>
      </c>
      <c r="G339" s="69">
        <v>1</v>
      </c>
      <c r="H339" s="69" t="s">
        <v>321</v>
      </c>
      <c r="I339" s="69">
        <v>0</v>
      </c>
      <c r="J339" s="69">
        <v>0</v>
      </c>
      <c r="K339" s="69">
        <v>0</v>
      </c>
      <c r="M339" s="69">
        <v>0</v>
      </c>
      <c r="N339" s="69" t="s">
        <v>518</v>
      </c>
      <c r="O339" s="69">
        <v>0</v>
      </c>
      <c r="P339" s="69">
        <v>6</v>
      </c>
      <c r="Q339" s="69">
        <v>0</v>
      </c>
      <c r="R339" s="69">
        <f t="shared" ref="R339" si="67">IF(S339&gt;0,2,1)</f>
        <v>1</v>
      </c>
      <c r="S339" s="69">
        <v>0</v>
      </c>
      <c r="T339" s="69">
        <v>0</v>
      </c>
      <c r="U339" s="69">
        <v>0</v>
      </c>
      <c r="V339" s="69">
        <v>0</v>
      </c>
      <c r="W339" s="69">
        <v>0</v>
      </c>
      <c r="X339" s="69">
        <v>0</v>
      </c>
      <c r="Y339" s="69">
        <v>0</v>
      </c>
      <c r="Z339" s="69">
        <v>30000</v>
      </c>
      <c r="AA339" s="69">
        <v>1</v>
      </c>
      <c r="AB339" s="69">
        <v>31</v>
      </c>
      <c r="AC339" s="69">
        <v>0</v>
      </c>
      <c r="AD339" s="69">
        <v>0</v>
      </c>
      <c r="AE339" s="69">
        <v>0</v>
      </c>
      <c r="AF339" s="69">
        <v>1</v>
      </c>
      <c r="AG339" s="69">
        <v>0</v>
      </c>
      <c r="AH339" s="69">
        <v>0</v>
      </c>
      <c r="AI339" s="69">
        <v>0</v>
      </c>
      <c r="AJ339" s="69">
        <v>0</v>
      </c>
      <c r="AK339" s="69">
        <v>0.5</v>
      </c>
      <c r="AL339" s="69">
        <v>-1</v>
      </c>
      <c r="AM339" s="69">
        <v>1</v>
      </c>
      <c r="AN339" s="69">
        <v>1</v>
      </c>
      <c r="AO339" s="69">
        <v>0</v>
      </c>
      <c r="AP339" s="69">
        <v>0</v>
      </c>
      <c r="AQ339" s="84">
        <v>0</v>
      </c>
      <c r="AR339" s="69">
        <v>0</v>
      </c>
      <c r="AS339" s="69">
        <v>0</v>
      </c>
      <c r="AT339" s="69">
        <v>0</v>
      </c>
      <c r="AU339" s="69">
        <v>0</v>
      </c>
      <c r="AV339" s="69">
        <v>0</v>
      </c>
      <c r="AW339" s="69">
        <v>0</v>
      </c>
      <c r="AX339" s="69">
        <v>0</v>
      </c>
      <c r="AY339" s="69">
        <v>0</v>
      </c>
      <c r="AZ339" s="69">
        <v>0</v>
      </c>
      <c r="BA339" s="69">
        <v>1</v>
      </c>
      <c r="BB339" s="69">
        <v>-1</v>
      </c>
      <c r="BC339" s="69">
        <v>0</v>
      </c>
      <c r="BD339" s="69">
        <v>0</v>
      </c>
      <c r="BE339" s="69">
        <v>0</v>
      </c>
      <c r="BF339" s="69">
        <v>0</v>
      </c>
      <c r="BG339" s="69">
        <v>0</v>
      </c>
      <c r="BH339" s="69">
        <v>0</v>
      </c>
      <c r="BK339" s="69">
        <v>3</v>
      </c>
      <c r="BL339" s="69">
        <v>11</v>
      </c>
      <c r="BM339" s="69">
        <v>1</v>
      </c>
      <c r="BN339" s="69">
        <v>31</v>
      </c>
      <c r="BO339" s="89">
        <v>0</v>
      </c>
      <c r="BP339" s="69">
        <v>1</v>
      </c>
      <c r="BQ339" s="69">
        <v>2</v>
      </c>
      <c r="BR339" s="69">
        <v>1</v>
      </c>
      <c r="BS339" s="69">
        <v>50123</v>
      </c>
      <c r="BT339" s="69">
        <v>0</v>
      </c>
      <c r="BU339" s="69">
        <v>0</v>
      </c>
      <c r="BV339" s="69">
        <v>1000</v>
      </c>
      <c r="BW339" s="69">
        <v>73</v>
      </c>
      <c r="BY339" s="69">
        <v>0</v>
      </c>
      <c r="BZ339" s="69">
        <v>0</v>
      </c>
      <c r="CA339" s="69">
        <v>31</v>
      </c>
      <c r="CB339" s="89">
        <v>0</v>
      </c>
      <c r="CC339" s="69">
        <v>0</v>
      </c>
      <c r="CD339" s="69">
        <v>0</v>
      </c>
      <c r="CE339" s="69">
        <v>0</v>
      </c>
      <c r="CF339" s="69">
        <v>0</v>
      </c>
      <c r="CG339" s="69">
        <v>0</v>
      </c>
      <c r="CH339" s="69">
        <v>0</v>
      </c>
      <c r="CI339" s="69">
        <v>0</v>
      </c>
      <c r="CJ339" s="69">
        <v>0</v>
      </c>
      <c r="CL339" s="69">
        <v>0</v>
      </c>
      <c r="CM339" s="69">
        <v>0</v>
      </c>
      <c r="CN339" s="69">
        <v>0</v>
      </c>
      <c r="CO339" s="89">
        <v>0</v>
      </c>
      <c r="CP339" s="69">
        <v>0</v>
      </c>
      <c r="CQ339" s="69">
        <v>0</v>
      </c>
      <c r="CR339" s="69">
        <v>0</v>
      </c>
      <c r="CS339" s="69">
        <v>0</v>
      </c>
      <c r="CT339" s="69">
        <v>0</v>
      </c>
      <c r="CU339" s="69">
        <v>0</v>
      </c>
      <c r="CV339" s="69">
        <v>0</v>
      </c>
      <c r="CW339" s="69">
        <v>0</v>
      </c>
      <c r="CZ339" s="69">
        <v>0</v>
      </c>
      <c r="DA339" s="69">
        <v>0</v>
      </c>
      <c r="DB339" s="69">
        <v>0</v>
      </c>
      <c r="DC339" s="69">
        <v>0</v>
      </c>
      <c r="DD339" s="69">
        <v>0</v>
      </c>
      <c r="DE339" s="69">
        <v>0</v>
      </c>
      <c r="DF339" s="69">
        <v>0</v>
      </c>
      <c r="DG339" s="69">
        <v>1</v>
      </c>
      <c r="DI339" s="69" t="e">
        <f>INDEX(Sheet3!$E$78:$E$1130,MATCH(A339,Sheet3!$D$78:$D$1130,0))</f>
        <v>#N/A</v>
      </c>
      <c r="DJ339" s="69">
        <f t="shared" si="66"/>
        <v>0</v>
      </c>
      <c r="DK339" s="69" t="s">
        <v>521</v>
      </c>
      <c r="DL339" s="69"/>
      <c r="DM339" s="69" t="s">
        <v>1259</v>
      </c>
      <c r="DN339" s="69" t="e">
        <f>"造成["&amp;INDEX(Sheet5!$L$2:$L$11,MATCH(BL339,Sheet5!$J$2:$J$11,0))&amp;":"&amp;BR339&amp;"*"&amp;BS339/1000&amp;"]"&amp;INDEX(Sheet5!$I$2:$I$4,MATCH(BR339,Sheet5!$H$2:$H$4,0))&amp;"的"&amp;INDEX(Sheet5!$K$2:$K$11,MATCH(BL339,Sheet5!$J$2:$J$11,0))</f>
        <v>#N/A</v>
      </c>
      <c r="DO339" s="69"/>
      <c r="DP339" s="69"/>
      <c r="DQ339" s="69"/>
      <c r="DR339" s="69" t="e">
        <f t="shared" si="60"/>
        <v>#N/A</v>
      </c>
      <c r="DS339" s="90" t="e">
        <f>MATCH(A339,Sheet5!D:D,0)</f>
        <v>#N/A</v>
      </c>
      <c r="DT339" s="94" t="e">
        <f>MATCH(A339,Sheet5!F:F,0)</f>
        <v>#N/A</v>
      </c>
      <c r="DU339" s="69">
        <v>0</v>
      </c>
      <c r="DV339" s="69">
        <v>0</v>
      </c>
      <c r="DW339" s="69">
        <v>0</v>
      </c>
      <c r="DX339" s="69">
        <v>0</v>
      </c>
      <c r="DY339" s="69">
        <v>0</v>
      </c>
    </row>
    <row r="340" spans="1:129" ht="14.25">
      <c r="A340" s="69">
        <v>30181</v>
      </c>
      <c r="B340" s="69">
        <v>0</v>
      </c>
      <c r="C340" s="69">
        <v>1</v>
      </c>
      <c r="D340" s="78" t="s">
        <v>518</v>
      </c>
      <c r="E340" s="78" t="s">
        <v>1260</v>
      </c>
      <c r="F340" s="69">
        <v>0</v>
      </c>
      <c r="G340" s="69">
        <v>1</v>
      </c>
      <c r="H340" s="69" t="s">
        <v>321</v>
      </c>
      <c r="I340" s="69">
        <v>0</v>
      </c>
      <c r="J340" s="69">
        <v>0</v>
      </c>
      <c r="K340" s="69">
        <v>0</v>
      </c>
      <c r="M340" s="69">
        <v>0</v>
      </c>
      <c r="N340" s="69" t="s">
        <v>518</v>
      </c>
      <c r="O340" s="69">
        <v>0</v>
      </c>
      <c r="P340" s="69">
        <v>6</v>
      </c>
      <c r="Q340" s="69">
        <v>0</v>
      </c>
      <c r="R340" s="69">
        <f t="shared" ref="R340" si="68">IF(S340&gt;0,2,1)</f>
        <v>1</v>
      </c>
      <c r="S340" s="69">
        <v>0</v>
      </c>
      <c r="T340" s="69">
        <v>0</v>
      </c>
      <c r="U340" s="69">
        <v>0</v>
      </c>
      <c r="V340" s="69">
        <v>0</v>
      </c>
      <c r="W340" s="69">
        <v>0</v>
      </c>
      <c r="X340" s="69">
        <v>0</v>
      </c>
      <c r="Y340" s="69">
        <v>0</v>
      </c>
      <c r="Z340" s="69">
        <v>30000</v>
      </c>
      <c r="AA340" s="69">
        <v>1</v>
      </c>
      <c r="AB340" s="69">
        <v>31</v>
      </c>
      <c r="AC340" s="69">
        <v>0</v>
      </c>
      <c r="AD340" s="69">
        <v>0</v>
      </c>
      <c r="AE340" s="69">
        <v>0</v>
      </c>
      <c r="AF340" s="69">
        <v>1</v>
      </c>
      <c r="AG340" s="69">
        <v>0</v>
      </c>
      <c r="AH340" s="69">
        <v>0</v>
      </c>
      <c r="AI340" s="69">
        <v>0</v>
      </c>
      <c r="AJ340" s="69">
        <v>0</v>
      </c>
      <c r="AK340" s="69">
        <v>0.5</v>
      </c>
      <c r="AL340" s="69">
        <v>-1</v>
      </c>
      <c r="AM340" s="69">
        <v>1</v>
      </c>
      <c r="AN340" s="69">
        <v>1</v>
      </c>
      <c r="AO340" s="69">
        <v>0</v>
      </c>
      <c r="AP340" s="69">
        <v>0</v>
      </c>
      <c r="AQ340" s="84">
        <v>0</v>
      </c>
      <c r="AR340" s="69">
        <v>0</v>
      </c>
      <c r="AS340" s="69">
        <v>0</v>
      </c>
      <c r="AT340" s="69">
        <v>0</v>
      </c>
      <c r="AU340" s="69">
        <v>0</v>
      </c>
      <c r="AV340" s="69">
        <v>0</v>
      </c>
      <c r="AW340" s="69">
        <v>0</v>
      </c>
      <c r="AX340" s="69">
        <v>0</v>
      </c>
      <c r="AY340" s="69">
        <v>0</v>
      </c>
      <c r="AZ340" s="69">
        <v>0</v>
      </c>
      <c r="BA340" s="69">
        <v>1</v>
      </c>
      <c r="BB340" s="69">
        <v>-1</v>
      </c>
      <c r="BC340" s="69">
        <v>0</v>
      </c>
      <c r="BD340" s="69">
        <v>0</v>
      </c>
      <c r="BE340" s="69">
        <v>0</v>
      </c>
      <c r="BF340" s="69">
        <v>0</v>
      </c>
      <c r="BG340" s="69">
        <v>0</v>
      </c>
      <c r="BH340" s="69">
        <v>0</v>
      </c>
      <c r="BK340" s="69">
        <v>3</v>
      </c>
      <c r="BL340" s="69">
        <v>11</v>
      </c>
      <c r="BM340" s="69">
        <v>1</v>
      </c>
      <c r="BN340" s="69">
        <v>31</v>
      </c>
      <c r="BO340" s="89">
        <v>0</v>
      </c>
      <c r="BP340" s="69">
        <v>1</v>
      </c>
      <c r="BQ340" s="69">
        <v>2</v>
      </c>
      <c r="BR340" s="69">
        <v>1</v>
      </c>
      <c r="BS340" s="69">
        <v>50124</v>
      </c>
      <c r="BT340" s="69">
        <v>0</v>
      </c>
      <c r="BU340" s="69">
        <v>0</v>
      </c>
      <c r="BV340" s="69">
        <v>1000</v>
      </c>
      <c r="BW340" s="69">
        <v>73</v>
      </c>
      <c r="BY340" s="69">
        <v>0</v>
      </c>
      <c r="BZ340" s="69">
        <v>0</v>
      </c>
      <c r="CA340" s="69">
        <v>31</v>
      </c>
      <c r="CB340" s="89">
        <v>0</v>
      </c>
      <c r="CC340" s="69">
        <v>0</v>
      </c>
      <c r="CD340" s="69">
        <v>0</v>
      </c>
      <c r="CE340" s="69">
        <v>0</v>
      </c>
      <c r="CF340" s="69">
        <v>0</v>
      </c>
      <c r="CG340" s="69">
        <v>0</v>
      </c>
      <c r="CH340" s="69">
        <v>0</v>
      </c>
      <c r="CI340" s="69">
        <v>0</v>
      </c>
      <c r="CJ340" s="69">
        <v>0</v>
      </c>
      <c r="CL340" s="69">
        <v>0</v>
      </c>
      <c r="CM340" s="69">
        <v>0</v>
      </c>
      <c r="CN340" s="69">
        <v>0</v>
      </c>
      <c r="CO340" s="89">
        <v>0</v>
      </c>
      <c r="CP340" s="69">
        <v>0</v>
      </c>
      <c r="CQ340" s="69">
        <v>0</v>
      </c>
      <c r="CR340" s="69">
        <v>0</v>
      </c>
      <c r="CS340" s="69">
        <v>0</v>
      </c>
      <c r="CT340" s="69">
        <v>0</v>
      </c>
      <c r="CU340" s="69">
        <v>0</v>
      </c>
      <c r="CV340" s="69">
        <v>0</v>
      </c>
      <c r="CW340" s="69">
        <v>0</v>
      </c>
      <c r="CZ340" s="69">
        <v>0</v>
      </c>
      <c r="DA340" s="69">
        <v>0</v>
      </c>
      <c r="DB340" s="69">
        <v>0</v>
      </c>
      <c r="DC340" s="69">
        <v>0</v>
      </c>
      <c r="DD340" s="69">
        <v>0</v>
      </c>
      <c r="DE340" s="69">
        <v>0</v>
      </c>
      <c r="DF340" s="69">
        <v>0</v>
      </c>
      <c r="DG340" s="69">
        <v>1</v>
      </c>
      <c r="DI340" s="69" t="e">
        <f>INDEX(Sheet3!$E$78:$E$1130,MATCH(A340,Sheet3!$D$78:$D$1130,0))</f>
        <v>#N/A</v>
      </c>
      <c r="DJ340" s="69">
        <f t="shared" si="66"/>
        <v>0</v>
      </c>
      <c r="DK340" s="69" t="s">
        <v>521</v>
      </c>
      <c r="DL340" s="69"/>
      <c r="DM340" s="69" t="s">
        <v>1261</v>
      </c>
      <c r="DN340" s="69" t="e">
        <f>"造成["&amp;INDEX(Sheet5!$L$2:$L$11,MATCH(BL340,Sheet5!$J$2:$J$11,0))&amp;":"&amp;BR340&amp;"*"&amp;BS340/1000&amp;"]"&amp;INDEX(Sheet5!$I$2:$I$4,MATCH(BR340,Sheet5!$H$2:$H$4,0))&amp;"的"&amp;INDEX(Sheet5!$K$2:$K$11,MATCH(BL340,Sheet5!$J$2:$J$11,0))</f>
        <v>#N/A</v>
      </c>
      <c r="DO340" s="69"/>
      <c r="DP340" s="69"/>
      <c r="DQ340" s="69"/>
      <c r="DR340" s="69" t="e">
        <f t="shared" si="60"/>
        <v>#N/A</v>
      </c>
      <c r="DS340" s="90" t="e">
        <f>MATCH(A340,Sheet5!D:D,0)</f>
        <v>#N/A</v>
      </c>
      <c r="DT340" s="94" t="e">
        <f>MATCH(A340,Sheet5!F:F,0)</f>
        <v>#N/A</v>
      </c>
      <c r="DU340" s="69">
        <v>0</v>
      </c>
      <c r="DV340" s="69">
        <v>0</v>
      </c>
      <c r="DW340" s="69">
        <v>0</v>
      </c>
      <c r="DX340" s="69">
        <v>0</v>
      </c>
      <c r="DY340" s="69">
        <v>0</v>
      </c>
    </row>
    <row r="341" spans="1:129" ht="14.25">
      <c r="A341" s="69">
        <v>30182</v>
      </c>
      <c r="B341" s="69">
        <v>0</v>
      </c>
      <c r="C341" s="69">
        <v>1</v>
      </c>
      <c r="D341" s="78" t="s">
        <v>1262</v>
      </c>
      <c r="E341" s="78"/>
      <c r="F341" s="69">
        <v>0</v>
      </c>
      <c r="G341" s="69">
        <v>0</v>
      </c>
      <c r="H341" s="69" t="s">
        <v>875</v>
      </c>
      <c r="I341" s="69">
        <v>0</v>
      </c>
      <c r="J341" s="69">
        <v>600</v>
      </c>
      <c r="K341" s="69">
        <v>2000</v>
      </c>
      <c r="M341" s="69">
        <v>0</v>
      </c>
      <c r="N341" s="69" t="s">
        <v>1263</v>
      </c>
      <c r="O341" s="69">
        <v>0</v>
      </c>
      <c r="P341" s="69">
        <v>1</v>
      </c>
      <c r="Q341" s="69">
        <v>0</v>
      </c>
      <c r="R341" s="69">
        <v>1</v>
      </c>
      <c r="S341" s="69">
        <v>0</v>
      </c>
      <c r="T341" s="69">
        <v>0</v>
      </c>
      <c r="U341" s="69">
        <v>0</v>
      </c>
      <c r="V341" s="69">
        <v>0</v>
      </c>
      <c r="W341" s="69">
        <v>0</v>
      </c>
      <c r="X341" s="69">
        <v>0</v>
      </c>
      <c r="Y341" s="69">
        <v>0</v>
      </c>
      <c r="Z341" s="69">
        <v>12000</v>
      </c>
      <c r="AA341" s="69">
        <v>2</v>
      </c>
      <c r="AB341" s="69">
        <v>31</v>
      </c>
      <c r="AC341" s="69">
        <v>0</v>
      </c>
      <c r="AD341" s="69">
        <v>0</v>
      </c>
      <c r="AE341" s="69">
        <v>0</v>
      </c>
      <c r="AF341" s="69">
        <v>10</v>
      </c>
      <c r="AG341" s="69">
        <v>0</v>
      </c>
      <c r="AH341" s="69">
        <v>7</v>
      </c>
      <c r="AI341" s="69">
        <v>0</v>
      </c>
      <c r="AJ341" s="69">
        <v>0</v>
      </c>
      <c r="AK341" s="69">
        <v>0</v>
      </c>
      <c r="AL341" s="69">
        <v>0</v>
      </c>
      <c r="AM341" s="69">
        <v>1</v>
      </c>
      <c r="AN341" s="69">
        <v>1</v>
      </c>
      <c r="AO341" s="69">
        <v>0</v>
      </c>
      <c r="AP341" s="69">
        <v>0</v>
      </c>
      <c r="AQ341" s="84">
        <v>0</v>
      </c>
      <c r="AR341" s="69">
        <v>0</v>
      </c>
      <c r="AS341" s="69">
        <v>0</v>
      </c>
      <c r="AT341" s="69">
        <v>0</v>
      </c>
      <c r="AU341" s="69">
        <v>0</v>
      </c>
      <c r="AV341" s="69">
        <v>0</v>
      </c>
      <c r="AW341" s="69">
        <v>0</v>
      </c>
      <c r="AX341" s="69">
        <v>0</v>
      </c>
      <c r="AY341" s="69">
        <v>0</v>
      </c>
      <c r="AZ341" s="69">
        <v>0</v>
      </c>
      <c r="BA341" s="69">
        <v>1</v>
      </c>
      <c r="BB341" s="69">
        <v>-1</v>
      </c>
      <c r="BC341" s="69">
        <v>0</v>
      </c>
      <c r="BD341" s="69">
        <v>0</v>
      </c>
      <c r="BE341" s="69">
        <v>0</v>
      </c>
      <c r="BF341" s="69">
        <v>0</v>
      </c>
      <c r="BG341" s="69">
        <v>0</v>
      </c>
      <c r="BH341" s="69">
        <v>0</v>
      </c>
      <c r="BI341" s="69" t="s">
        <v>1264</v>
      </c>
      <c r="BK341" s="69">
        <v>3</v>
      </c>
      <c r="BL341" s="69">
        <v>2</v>
      </c>
      <c r="BM341" s="69">
        <v>2</v>
      </c>
      <c r="BN341" s="69">
        <v>31</v>
      </c>
      <c r="BO341" s="89">
        <v>0</v>
      </c>
      <c r="BP341" s="69">
        <v>1</v>
      </c>
      <c r="BQ341" s="69">
        <v>5</v>
      </c>
      <c r="BR341" s="69">
        <v>203</v>
      </c>
      <c r="BS341" s="69">
        <v>1100</v>
      </c>
      <c r="BT341" s="69">
        <v>0</v>
      </c>
      <c r="BU341" s="69">
        <v>0</v>
      </c>
      <c r="BV341" s="69">
        <v>1000</v>
      </c>
      <c r="BW341" s="69">
        <v>0</v>
      </c>
      <c r="BY341" s="69">
        <v>0</v>
      </c>
      <c r="BZ341" s="69">
        <v>0</v>
      </c>
      <c r="CA341" s="69">
        <v>31</v>
      </c>
      <c r="CB341" s="89">
        <v>0</v>
      </c>
      <c r="CC341" s="69">
        <v>0</v>
      </c>
      <c r="CD341" s="69">
        <v>0</v>
      </c>
      <c r="CE341" s="69">
        <v>0</v>
      </c>
      <c r="CF341" s="69">
        <v>0</v>
      </c>
      <c r="CG341" s="69">
        <v>0</v>
      </c>
      <c r="CH341" s="69">
        <v>0</v>
      </c>
      <c r="CI341" s="69">
        <v>0</v>
      </c>
      <c r="CJ341" s="69">
        <v>0</v>
      </c>
      <c r="CL341" s="69">
        <v>0</v>
      </c>
      <c r="CM341" s="69">
        <v>0</v>
      </c>
      <c r="CN341" s="69">
        <v>0</v>
      </c>
      <c r="CO341" s="89">
        <v>0</v>
      </c>
      <c r="CP341" s="69">
        <v>0</v>
      </c>
      <c r="CQ341" s="69">
        <v>0</v>
      </c>
      <c r="CR341" s="69">
        <v>0</v>
      </c>
      <c r="CS341" s="69">
        <v>0</v>
      </c>
      <c r="CT341" s="69">
        <v>0</v>
      </c>
      <c r="CU341" s="69">
        <v>0</v>
      </c>
      <c r="CV341" s="69">
        <v>0</v>
      </c>
      <c r="CW341" s="69">
        <v>0</v>
      </c>
      <c r="CZ341" s="69">
        <v>0</v>
      </c>
      <c r="DA341" s="69">
        <v>0</v>
      </c>
      <c r="DB341" s="69">
        <v>0</v>
      </c>
      <c r="DC341" s="69">
        <v>0</v>
      </c>
      <c r="DD341" s="69">
        <v>0</v>
      </c>
      <c r="DE341" s="69">
        <v>0</v>
      </c>
      <c r="DF341" s="69">
        <v>0</v>
      </c>
      <c r="DG341" s="69">
        <v>1</v>
      </c>
      <c r="DI341" s="69" t="e">
        <f>INDEX(Sheet3!$E$78:$E$1130,MATCH(A341,Sheet3!$D$78:$D$1130,0))</f>
        <v>#N/A</v>
      </c>
      <c r="DJ341" s="69">
        <f t="shared" si="66"/>
        <v>0</v>
      </c>
      <c r="DK341" s="69" t="s">
        <v>1265</v>
      </c>
      <c r="DL341" s="69"/>
      <c r="DM341" s="69" t="s">
        <v>239</v>
      </c>
      <c r="DN341" s="69" t="str">
        <f>"造成["&amp;INDEX(Sheet5!$L$2:$L$11,MATCH(BL341,Sheet5!$J$2:$J$11,0))&amp;":"&amp;BR341&amp;"*"&amp;BS341/1000&amp;"]"&amp;INDEX(Sheet5!$I$2:$I$4,MATCH(BR341,Sheet5!$H$2:$H$4,0))&amp;"的"&amp;INDEX(Sheet5!$K$2:$K$11,MATCH(BL341,Sheet5!$J$2:$J$11,0))</f>
        <v>造成[ui.cs_orange:203*1.1]的物理伤害。</v>
      </c>
      <c r="DO341" s="69"/>
      <c r="DP341" s="69"/>
      <c r="DQ341" s="69"/>
      <c r="DR341" s="69" t="e">
        <f t="shared" si="60"/>
        <v>#N/A</v>
      </c>
      <c r="DS341" s="90" t="e">
        <f>MATCH(A341,Sheet5!D:D,0)</f>
        <v>#N/A</v>
      </c>
      <c r="DT341" s="94" t="e">
        <f>MATCH(A341,Sheet5!F:F,0)</f>
        <v>#N/A</v>
      </c>
      <c r="DU341" s="69">
        <v>0</v>
      </c>
      <c r="DV341" s="69">
        <v>0</v>
      </c>
      <c r="DW341" s="69">
        <v>0</v>
      </c>
      <c r="DX341" s="69">
        <v>0</v>
      </c>
      <c r="DY341" s="69">
        <v>0</v>
      </c>
    </row>
    <row r="342" spans="1:129" ht="14.25">
      <c r="A342" s="69">
        <v>30183</v>
      </c>
      <c r="B342" s="69">
        <v>0</v>
      </c>
      <c r="C342" s="69">
        <v>1</v>
      </c>
      <c r="D342" s="78" t="s">
        <v>1266</v>
      </c>
      <c r="E342" s="78"/>
      <c r="F342" s="69">
        <v>0</v>
      </c>
      <c r="G342" s="69">
        <v>0</v>
      </c>
      <c r="H342" s="69" t="s">
        <v>703</v>
      </c>
      <c r="I342" s="69">
        <v>0</v>
      </c>
      <c r="J342" s="69">
        <v>600</v>
      </c>
      <c r="K342" s="69">
        <v>1500</v>
      </c>
      <c r="M342" s="69">
        <v>0</v>
      </c>
      <c r="N342" s="69" t="s">
        <v>1267</v>
      </c>
      <c r="O342" s="69">
        <v>0</v>
      </c>
      <c r="P342" s="69">
        <v>1</v>
      </c>
      <c r="Q342" s="69">
        <v>0</v>
      </c>
      <c r="R342" s="69">
        <v>1</v>
      </c>
      <c r="S342" s="69">
        <v>0</v>
      </c>
      <c r="T342" s="69">
        <v>0</v>
      </c>
      <c r="U342" s="69">
        <v>0</v>
      </c>
      <c r="V342" s="69">
        <v>0</v>
      </c>
      <c r="W342" s="69">
        <v>0</v>
      </c>
      <c r="X342" s="69">
        <v>0</v>
      </c>
      <c r="Y342" s="69">
        <v>0</v>
      </c>
      <c r="Z342" s="69">
        <v>2300</v>
      </c>
      <c r="AA342" s="69">
        <v>2</v>
      </c>
      <c r="AB342" s="69">
        <v>31</v>
      </c>
      <c r="AC342" s="69">
        <v>0</v>
      </c>
      <c r="AD342" s="69">
        <v>0</v>
      </c>
      <c r="AE342" s="69">
        <v>0</v>
      </c>
      <c r="AF342" s="69">
        <v>1</v>
      </c>
      <c r="AG342" s="69">
        <v>0</v>
      </c>
      <c r="AH342" s="69">
        <v>7</v>
      </c>
      <c r="AI342" s="69">
        <v>0</v>
      </c>
      <c r="AJ342" s="69">
        <v>0</v>
      </c>
      <c r="AK342" s="69">
        <v>0</v>
      </c>
      <c r="AL342" s="69">
        <v>0</v>
      </c>
      <c r="AM342" s="69">
        <v>1</v>
      </c>
      <c r="AN342" s="69">
        <v>1</v>
      </c>
      <c r="AO342" s="69">
        <v>0</v>
      </c>
      <c r="AP342" s="69">
        <v>0</v>
      </c>
      <c r="AQ342" s="84">
        <v>0</v>
      </c>
      <c r="AR342" s="69">
        <v>0</v>
      </c>
      <c r="AS342" s="69">
        <v>0</v>
      </c>
      <c r="AT342" s="69">
        <v>0</v>
      </c>
      <c r="AU342" s="69">
        <v>0</v>
      </c>
      <c r="AV342" s="69">
        <v>0</v>
      </c>
      <c r="AW342" s="69">
        <v>0</v>
      </c>
      <c r="AX342" s="69">
        <v>0</v>
      </c>
      <c r="AY342" s="69">
        <v>0</v>
      </c>
      <c r="AZ342" s="69">
        <v>0</v>
      </c>
      <c r="BA342" s="69">
        <v>1</v>
      </c>
      <c r="BB342" s="69">
        <v>-1</v>
      </c>
      <c r="BC342" s="69">
        <v>0</v>
      </c>
      <c r="BD342" s="69">
        <v>0</v>
      </c>
      <c r="BE342" s="69">
        <v>0</v>
      </c>
      <c r="BF342" s="69">
        <v>0</v>
      </c>
      <c r="BG342" s="69">
        <v>0</v>
      </c>
      <c r="BH342" s="69">
        <v>0</v>
      </c>
      <c r="BI342" s="69" t="s">
        <v>1268</v>
      </c>
      <c r="BK342" s="69">
        <v>3</v>
      </c>
      <c r="BL342" s="69">
        <v>2</v>
      </c>
      <c r="BM342" s="69">
        <v>2</v>
      </c>
      <c r="BN342" s="69">
        <v>31</v>
      </c>
      <c r="BO342" s="89">
        <v>0</v>
      </c>
      <c r="BP342" s="69">
        <v>1</v>
      </c>
      <c r="BQ342" s="69">
        <v>1</v>
      </c>
      <c r="BR342" s="69">
        <v>203</v>
      </c>
      <c r="BS342" s="69">
        <v>1000</v>
      </c>
      <c r="BT342" s="69">
        <v>0</v>
      </c>
      <c r="BU342" s="69">
        <v>0</v>
      </c>
      <c r="BV342" s="69">
        <v>1000</v>
      </c>
      <c r="BW342" s="69">
        <v>0</v>
      </c>
      <c r="BY342" s="69">
        <v>0</v>
      </c>
      <c r="BZ342" s="69">
        <v>0</v>
      </c>
      <c r="CA342" s="69">
        <v>31</v>
      </c>
      <c r="CB342" s="89">
        <v>0</v>
      </c>
      <c r="CC342" s="69">
        <v>0</v>
      </c>
      <c r="CD342" s="69">
        <v>0</v>
      </c>
      <c r="CE342" s="69">
        <v>0</v>
      </c>
      <c r="CF342" s="69">
        <v>0</v>
      </c>
      <c r="CG342" s="69">
        <v>0</v>
      </c>
      <c r="CH342" s="69">
        <v>0</v>
      </c>
      <c r="CI342" s="69">
        <v>0</v>
      </c>
      <c r="CJ342" s="69">
        <v>0</v>
      </c>
      <c r="CL342" s="69">
        <v>0</v>
      </c>
      <c r="CM342" s="69">
        <v>0</v>
      </c>
      <c r="CN342" s="69">
        <v>0</v>
      </c>
      <c r="CO342" s="89">
        <v>0</v>
      </c>
      <c r="CP342" s="69">
        <v>0</v>
      </c>
      <c r="CQ342" s="69">
        <v>0</v>
      </c>
      <c r="CR342" s="69">
        <v>0</v>
      </c>
      <c r="CS342" s="69">
        <v>0</v>
      </c>
      <c r="CT342" s="69">
        <v>0</v>
      </c>
      <c r="CU342" s="69">
        <v>0</v>
      </c>
      <c r="CV342" s="69">
        <v>0</v>
      </c>
      <c r="CW342" s="69">
        <v>0</v>
      </c>
      <c r="CZ342" s="69">
        <v>0</v>
      </c>
      <c r="DA342" s="69">
        <v>0</v>
      </c>
      <c r="DB342" s="69">
        <v>0</v>
      </c>
      <c r="DC342" s="69">
        <v>0</v>
      </c>
      <c r="DD342" s="69">
        <v>0</v>
      </c>
      <c r="DE342" s="69">
        <v>0</v>
      </c>
      <c r="DF342" s="69">
        <v>0</v>
      </c>
      <c r="DG342" s="69">
        <v>1</v>
      </c>
      <c r="DI342" s="69" t="e">
        <f>INDEX(Sheet3!$E$78:$E$1130,MATCH(A342,Sheet3!$D$78:$D$1130,0))</f>
        <v>#N/A</v>
      </c>
      <c r="DJ342" s="69">
        <f t="shared" si="66"/>
        <v>0</v>
      </c>
      <c r="DK342" s="69" t="s">
        <v>1269</v>
      </c>
      <c r="DL342" s="69"/>
      <c r="DM342" s="69" t="s">
        <v>239</v>
      </c>
      <c r="DN342" s="69" t="str">
        <f>"造成["&amp;INDEX(Sheet5!$L$2:$L$11,MATCH(BL342,Sheet5!$J$2:$J$11,0))&amp;":"&amp;BR342&amp;"*"&amp;BS342/1000&amp;"]"&amp;INDEX(Sheet5!$I$2:$I$4,MATCH(BR342,Sheet5!$H$2:$H$4,0))&amp;"的"&amp;INDEX(Sheet5!$K$2:$K$11,MATCH(BL342,Sheet5!$J$2:$J$11,0))</f>
        <v>造成[ui.cs_orange:203*1]的物理伤害。</v>
      </c>
      <c r="DO342" s="69"/>
      <c r="DP342" s="69"/>
      <c r="DQ342" s="69"/>
      <c r="DR342" s="69" t="e">
        <f t="shared" si="60"/>
        <v>#N/A</v>
      </c>
      <c r="DS342" s="90" t="e">
        <f>MATCH(A342,Sheet5!D:D,0)</f>
        <v>#N/A</v>
      </c>
      <c r="DT342" s="94" t="e">
        <f>MATCH(A342,Sheet5!F:F,0)</f>
        <v>#N/A</v>
      </c>
      <c r="DU342" s="69">
        <v>0</v>
      </c>
      <c r="DV342" s="69">
        <v>0</v>
      </c>
      <c r="DW342" s="69">
        <v>0</v>
      </c>
      <c r="DX342" s="69">
        <v>0</v>
      </c>
      <c r="DY342" s="69">
        <v>0</v>
      </c>
    </row>
    <row r="343" spans="1:129" ht="14.25">
      <c r="A343" s="69">
        <v>30184</v>
      </c>
      <c r="B343" s="69">
        <v>0</v>
      </c>
      <c r="C343" s="69">
        <v>1</v>
      </c>
      <c r="D343" s="78" t="s">
        <v>797</v>
      </c>
      <c r="E343" s="78" t="s">
        <v>798</v>
      </c>
      <c r="F343" s="69" t="s">
        <v>799</v>
      </c>
      <c r="G343" s="69">
        <v>1</v>
      </c>
      <c r="H343" s="69" t="s">
        <v>321</v>
      </c>
      <c r="I343" s="69">
        <v>500</v>
      </c>
      <c r="J343" s="69">
        <v>666</v>
      </c>
      <c r="K343" s="69">
        <v>1000</v>
      </c>
      <c r="M343" s="69">
        <v>0</v>
      </c>
      <c r="N343" s="69" t="s">
        <v>801</v>
      </c>
      <c r="O343" s="69">
        <v>0</v>
      </c>
      <c r="P343" s="69">
        <v>2</v>
      </c>
      <c r="Q343" s="69">
        <v>0</v>
      </c>
      <c r="R343" s="69">
        <f t="shared" ref="R343" si="69">IF(S343&gt;0,2,1)</f>
        <v>1</v>
      </c>
      <c r="S343" s="69">
        <v>0</v>
      </c>
      <c r="T343" s="69">
        <v>0</v>
      </c>
      <c r="U343" s="69">
        <v>0</v>
      </c>
      <c r="V343" s="69">
        <v>0</v>
      </c>
      <c r="W343" s="69">
        <v>0</v>
      </c>
      <c r="X343" s="69">
        <v>0</v>
      </c>
      <c r="Y343" s="69">
        <v>0</v>
      </c>
      <c r="Z343" s="69">
        <v>3000</v>
      </c>
      <c r="AA343" s="69">
        <v>2</v>
      </c>
      <c r="AB343" s="69">
        <v>31</v>
      </c>
      <c r="AC343" s="69">
        <v>0</v>
      </c>
      <c r="AD343" s="69">
        <v>0</v>
      </c>
      <c r="AE343" s="69">
        <v>0</v>
      </c>
      <c r="AF343" s="69">
        <v>10</v>
      </c>
      <c r="AG343" s="69">
        <v>0</v>
      </c>
      <c r="AH343" s="69">
        <v>10.5</v>
      </c>
      <c r="AI343" s="69">
        <v>308</v>
      </c>
      <c r="AJ343" s="69">
        <v>0</v>
      </c>
      <c r="AK343" s="69">
        <v>0</v>
      </c>
      <c r="AL343" s="69">
        <v>0</v>
      </c>
      <c r="AM343" s="69">
        <v>1</v>
      </c>
      <c r="AN343" s="69">
        <v>1</v>
      </c>
      <c r="AO343" s="69">
        <v>1</v>
      </c>
      <c r="AP343" s="69">
        <v>0.4</v>
      </c>
      <c r="AQ343" s="84">
        <v>10</v>
      </c>
      <c r="AR343" s="69">
        <v>5</v>
      </c>
      <c r="AS343" s="69">
        <v>0</v>
      </c>
      <c r="AT343" s="69">
        <v>0</v>
      </c>
      <c r="AU343" s="69">
        <v>0</v>
      </c>
      <c r="AV343" s="69">
        <v>0</v>
      </c>
      <c r="AW343" s="69">
        <v>0</v>
      </c>
      <c r="AX343" s="69">
        <v>0</v>
      </c>
      <c r="AY343" s="69">
        <v>0</v>
      </c>
      <c r="AZ343" s="69">
        <v>0</v>
      </c>
      <c r="BA343" s="69">
        <v>0</v>
      </c>
      <c r="BB343" s="69">
        <v>0</v>
      </c>
      <c r="BC343" s="69">
        <v>0</v>
      </c>
      <c r="BD343" s="69">
        <v>0</v>
      </c>
      <c r="BE343" s="69">
        <v>0</v>
      </c>
      <c r="BF343" s="69">
        <v>0</v>
      </c>
      <c r="BG343" s="69">
        <v>0</v>
      </c>
      <c r="BH343" s="69">
        <v>0</v>
      </c>
      <c r="BI343" s="69" t="s">
        <v>1270</v>
      </c>
      <c r="BK343" s="69">
        <v>3</v>
      </c>
      <c r="BL343" s="69">
        <v>3</v>
      </c>
      <c r="BM343" s="69">
        <v>2</v>
      </c>
      <c r="BN343" s="69">
        <v>31</v>
      </c>
      <c r="BO343" s="89">
        <v>0</v>
      </c>
      <c r="BP343" s="69">
        <v>1</v>
      </c>
      <c r="BQ343" s="69">
        <v>1</v>
      </c>
      <c r="BR343" s="69">
        <v>204</v>
      </c>
      <c r="BS343" s="69">
        <v>1000</v>
      </c>
      <c r="BT343" s="69">
        <v>0</v>
      </c>
      <c r="BU343" s="69">
        <v>0</v>
      </c>
      <c r="BV343" s="69">
        <v>1000</v>
      </c>
      <c r="BW343" s="69">
        <v>511</v>
      </c>
      <c r="BX343" s="69" t="s">
        <v>802</v>
      </c>
      <c r="BY343" s="69">
        <v>0</v>
      </c>
      <c r="BZ343" s="69">
        <v>0</v>
      </c>
      <c r="CA343" s="69">
        <v>31</v>
      </c>
      <c r="CB343" s="89">
        <v>0</v>
      </c>
      <c r="CC343" s="69">
        <v>0</v>
      </c>
      <c r="CD343" s="69">
        <v>0</v>
      </c>
      <c r="CE343" s="69">
        <v>0</v>
      </c>
      <c r="CF343" s="69">
        <v>0</v>
      </c>
      <c r="CG343" s="69">
        <v>0</v>
      </c>
      <c r="CH343" s="69">
        <v>0</v>
      </c>
      <c r="CI343" s="69">
        <v>0</v>
      </c>
      <c r="CJ343" s="69">
        <v>0</v>
      </c>
      <c r="CL343" s="69">
        <v>0</v>
      </c>
      <c r="CM343" s="69">
        <v>0</v>
      </c>
      <c r="CN343" s="69">
        <v>0</v>
      </c>
      <c r="CO343" s="89">
        <v>0</v>
      </c>
      <c r="CP343" s="69">
        <v>0</v>
      </c>
      <c r="CQ343" s="69">
        <v>0</v>
      </c>
      <c r="CR343" s="69">
        <v>0</v>
      </c>
      <c r="CS343" s="69">
        <v>0</v>
      </c>
      <c r="CT343" s="69">
        <v>0</v>
      </c>
      <c r="CU343" s="69">
        <v>0</v>
      </c>
      <c r="CV343" s="69">
        <v>0</v>
      </c>
      <c r="CW343" s="69">
        <v>0</v>
      </c>
      <c r="CZ343" s="69">
        <v>0</v>
      </c>
      <c r="DA343" s="69">
        <v>0</v>
      </c>
      <c r="DB343" s="69">
        <v>0</v>
      </c>
      <c r="DC343" s="69">
        <v>0</v>
      </c>
      <c r="DD343" s="69">
        <v>0</v>
      </c>
      <c r="DE343" s="69">
        <v>0</v>
      </c>
      <c r="DF343" s="69">
        <v>0</v>
      </c>
      <c r="DG343" s="69">
        <v>1</v>
      </c>
      <c r="DI343" s="69" t="str">
        <f>INDEX(Sheet3!$E$78:$E$1130,MATCH(A343,Sheet3!$D$78:$D$1130,0))</f>
        <v>skill_icons.ps_ice_frostball</v>
      </c>
      <c r="DJ343" s="69" t="str">
        <f t="shared" si="66"/>
        <v>skill_icons.ps_ice_frostball</v>
      </c>
      <c r="DK343" s="69" t="s">
        <v>803</v>
      </c>
      <c r="DL343" s="69"/>
      <c r="DM343" s="69" t="s">
        <v>1271</v>
      </c>
      <c r="DN343" s="69" t="str">
        <f>"造成["&amp;INDEX(Sheet5!$L$2:$L$11,MATCH(BL343,Sheet5!$J$2:$J$11,0))&amp;":"&amp;BR343&amp;"*"&amp;BS343/1000&amp;"]"&amp;INDEX(Sheet5!$I$2:$I$4,MATCH(BR343,Sheet5!$H$2:$H$4,0))&amp;"的"&amp;INDEX(Sheet5!$K$2:$K$11,MATCH(BL343,Sheet5!$J$2:$J$11,0))</f>
        <v>造成[ui.cs_blue:204*1]的火系伤害。</v>
      </c>
      <c r="DO343" s="69"/>
      <c r="DP343" s="69"/>
      <c r="DQ343" s="69"/>
      <c r="DR343" s="69" t="e">
        <f t="shared" si="60"/>
        <v>#N/A</v>
      </c>
      <c r="DS343" s="90" t="e">
        <f>MATCH(A343,Sheet5!D:D,0)</f>
        <v>#N/A</v>
      </c>
      <c r="DT343" s="94" t="e">
        <f>MATCH(A343,Sheet5!F:F,0)</f>
        <v>#N/A</v>
      </c>
      <c r="DU343" s="69">
        <v>0</v>
      </c>
      <c r="DV343" s="69">
        <v>0</v>
      </c>
      <c r="DW343" s="69">
        <v>0</v>
      </c>
      <c r="DX343" s="69">
        <v>0</v>
      </c>
      <c r="DY343" s="69">
        <v>0</v>
      </c>
    </row>
    <row r="344" spans="1:129" ht="14.25">
      <c r="A344" s="69">
        <v>30185</v>
      </c>
      <c r="B344" s="69">
        <v>0</v>
      </c>
      <c r="C344" s="69">
        <v>1</v>
      </c>
      <c r="D344" s="78" t="s">
        <v>1272</v>
      </c>
      <c r="E344" s="78" t="s">
        <v>541</v>
      </c>
      <c r="F344" s="69" t="s">
        <v>702</v>
      </c>
      <c r="G344" s="69">
        <v>0</v>
      </c>
      <c r="H344" s="69" t="s">
        <v>703</v>
      </c>
      <c r="I344" s="69">
        <v>500</v>
      </c>
      <c r="J344" s="69">
        <v>0</v>
      </c>
      <c r="K344" s="69">
        <v>600</v>
      </c>
      <c r="M344" s="69">
        <v>334</v>
      </c>
      <c r="N344" s="69" t="s">
        <v>545</v>
      </c>
      <c r="O344" s="69">
        <v>0</v>
      </c>
      <c r="P344" s="69">
        <v>1</v>
      </c>
      <c r="Q344" s="69">
        <v>0</v>
      </c>
      <c r="R344" s="69">
        <v>1</v>
      </c>
      <c r="S344" s="69">
        <v>0</v>
      </c>
      <c r="T344" s="69">
        <v>0</v>
      </c>
      <c r="U344" s="69">
        <v>0</v>
      </c>
      <c r="V344" s="69">
        <v>0</v>
      </c>
      <c r="W344" s="69">
        <v>0</v>
      </c>
      <c r="X344" s="69">
        <v>0</v>
      </c>
      <c r="Y344" s="69">
        <v>0</v>
      </c>
      <c r="Z344" s="69">
        <v>3000</v>
      </c>
      <c r="AA344" s="69">
        <v>2</v>
      </c>
      <c r="AB344" s="69">
        <v>31</v>
      </c>
      <c r="AC344" s="69">
        <v>0</v>
      </c>
      <c r="AD344" s="69">
        <v>0</v>
      </c>
      <c r="AE344" s="69">
        <v>0</v>
      </c>
      <c r="AF344" s="69">
        <v>1</v>
      </c>
      <c r="AG344" s="69">
        <v>0</v>
      </c>
      <c r="AH344" s="69">
        <v>10.5</v>
      </c>
      <c r="AI344" s="69">
        <v>0</v>
      </c>
      <c r="AJ344" s="69">
        <v>0</v>
      </c>
      <c r="AK344" s="69">
        <v>0</v>
      </c>
      <c r="AL344" s="69">
        <v>0</v>
      </c>
      <c r="AM344" s="69">
        <v>1</v>
      </c>
      <c r="AN344" s="69">
        <v>1</v>
      </c>
      <c r="AO344" s="69">
        <v>0</v>
      </c>
      <c r="AP344" s="69">
        <v>1</v>
      </c>
      <c r="AQ344" s="84">
        <v>15</v>
      </c>
      <c r="AR344" s="69">
        <v>2</v>
      </c>
      <c r="AS344" s="69">
        <v>0</v>
      </c>
      <c r="AT344" s="69">
        <v>0</v>
      </c>
      <c r="AU344" s="69">
        <v>0</v>
      </c>
      <c r="AV344" s="69">
        <v>0</v>
      </c>
      <c r="AW344" s="69">
        <v>0</v>
      </c>
      <c r="AX344" s="69">
        <v>0</v>
      </c>
      <c r="AY344" s="69">
        <v>0</v>
      </c>
      <c r="AZ344" s="69">
        <v>0</v>
      </c>
      <c r="BA344" s="69">
        <v>0</v>
      </c>
      <c r="BB344" s="69">
        <v>0</v>
      </c>
      <c r="BC344" s="69">
        <v>0</v>
      </c>
      <c r="BD344" s="69">
        <v>0</v>
      </c>
      <c r="BE344" s="69">
        <v>0</v>
      </c>
      <c r="BF344" s="69">
        <v>0</v>
      </c>
      <c r="BG344" s="69">
        <v>0</v>
      </c>
      <c r="BH344" s="69">
        <v>0</v>
      </c>
      <c r="BK344" s="69">
        <v>3</v>
      </c>
      <c r="BL344" s="69">
        <v>2</v>
      </c>
      <c r="BM344" s="69">
        <v>2</v>
      </c>
      <c r="BN344" s="69">
        <v>31</v>
      </c>
      <c r="BO344" s="89">
        <v>0</v>
      </c>
      <c r="BP344" s="69">
        <v>1</v>
      </c>
      <c r="BQ344" s="69">
        <v>1</v>
      </c>
      <c r="BR344" s="69">
        <v>203</v>
      </c>
      <c r="BS344" s="69">
        <v>1100</v>
      </c>
      <c r="BT344" s="69">
        <v>0</v>
      </c>
      <c r="BU344" s="69">
        <v>0</v>
      </c>
      <c r="BV344" s="69">
        <v>1000</v>
      </c>
      <c r="BW344" s="69">
        <v>69</v>
      </c>
      <c r="BX344" s="69" t="s">
        <v>547</v>
      </c>
      <c r="BY344" s="69">
        <v>0</v>
      </c>
      <c r="BZ344" s="69">
        <v>0</v>
      </c>
      <c r="CA344" s="69">
        <v>31</v>
      </c>
      <c r="CB344" s="89">
        <v>0</v>
      </c>
      <c r="CC344" s="69">
        <v>0</v>
      </c>
      <c r="CD344" s="69">
        <v>0</v>
      </c>
      <c r="CE344" s="69">
        <v>0</v>
      </c>
      <c r="CF344" s="69">
        <v>0</v>
      </c>
      <c r="CG344" s="69">
        <v>0</v>
      </c>
      <c r="CH344" s="69">
        <v>0</v>
      </c>
      <c r="CI344" s="69">
        <v>0</v>
      </c>
      <c r="CJ344" s="69">
        <v>0</v>
      </c>
      <c r="CL344" s="69">
        <v>0</v>
      </c>
      <c r="CM344" s="69">
        <v>0</v>
      </c>
      <c r="CN344" s="69">
        <v>0</v>
      </c>
      <c r="CO344" s="89">
        <v>0</v>
      </c>
      <c r="CP344" s="69">
        <v>0</v>
      </c>
      <c r="CQ344" s="69">
        <v>0</v>
      </c>
      <c r="CR344" s="69">
        <v>0</v>
      </c>
      <c r="CS344" s="69">
        <v>0</v>
      </c>
      <c r="CT344" s="69">
        <v>0</v>
      </c>
      <c r="CU344" s="69">
        <v>0</v>
      </c>
      <c r="CV344" s="69">
        <v>0</v>
      </c>
      <c r="CW344" s="69">
        <v>0</v>
      </c>
      <c r="CZ344" s="69">
        <v>0</v>
      </c>
      <c r="DA344" s="69">
        <v>0</v>
      </c>
      <c r="DB344" s="69">
        <v>0</v>
      </c>
      <c r="DC344" s="69">
        <v>0</v>
      </c>
      <c r="DD344" s="69">
        <v>0</v>
      </c>
      <c r="DE344" s="69">
        <v>0</v>
      </c>
      <c r="DF344" s="69">
        <v>0</v>
      </c>
      <c r="DG344" s="69">
        <v>1</v>
      </c>
      <c r="DI344" s="69" t="e">
        <f>INDEX(Sheet3!$E$78:$E$1130,MATCH(A344,Sheet3!$D$78:$D$1130,0))</f>
        <v>#N/A</v>
      </c>
      <c r="DJ344" s="69" t="str">
        <f t="shared" si="66"/>
        <v>skill_icons.ps_guard_goblin_skill_01</v>
      </c>
      <c r="DK344" s="69" t="s">
        <v>1273</v>
      </c>
      <c r="DL344" s="69"/>
      <c r="DM344" s="69" t="s">
        <v>549</v>
      </c>
      <c r="DN344" s="69" t="str">
        <f>"造成["&amp;INDEX(Sheet5!$L$2:$L$11,MATCH(BL344,Sheet5!$J$2:$J$11,0))&amp;":"&amp;BR344&amp;"*"&amp;BS344/1000&amp;"]"&amp;INDEX(Sheet5!$I$2:$I$4,MATCH(BR344,Sheet5!$H$2:$H$4,0))&amp;"的"&amp;INDEX(Sheet5!$K$2:$K$11,MATCH(BL344,Sheet5!$J$2:$J$11,0))</f>
        <v>造成[ui.cs_orange:203*1.1]的物理伤害。</v>
      </c>
      <c r="DO344" s="69"/>
      <c r="DP344" s="69"/>
      <c r="DQ344" s="69"/>
      <c r="DR344" s="69" t="e">
        <f t="shared" si="60"/>
        <v>#N/A</v>
      </c>
      <c r="DS344" s="90" t="e">
        <f>MATCH(A344,Sheet5!D:D,0)</f>
        <v>#N/A</v>
      </c>
      <c r="DT344" s="94" t="e">
        <f>MATCH(A344,Sheet5!F:F,0)</f>
        <v>#N/A</v>
      </c>
      <c r="DU344" s="69">
        <v>0</v>
      </c>
      <c r="DV344" s="69">
        <v>0</v>
      </c>
      <c r="DW344" s="69">
        <v>0</v>
      </c>
      <c r="DX344" s="69">
        <v>0</v>
      </c>
      <c r="DY344" s="69">
        <v>0</v>
      </c>
    </row>
    <row r="345" spans="1:129" ht="14.25">
      <c r="A345" s="69">
        <v>30186</v>
      </c>
      <c r="B345" s="69">
        <v>0</v>
      </c>
      <c r="C345" s="69">
        <v>1</v>
      </c>
      <c r="D345" s="78" t="s">
        <v>1111</v>
      </c>
      <c r="E345" s="78" t="s">
        <v>1112</v>
      </c>
      <c r="F345" s="69" t="s">
        <v>1113</v>
      </c>
      <c r="G345" s="69">
        <v>1</v>
      </c>
      <c r="H345" s="69" t="s">
        <v>321</v>
      </c>
      <c r="I345" s="69">
        <v>500</v>
      </c>
      <c r="J345" s="69" t="s">
        <v>989</v>
      </c>
      <c r="K345" s="69">
        <v>1000</v>
      </c>
      <c r="M345" s="69">
        <v>0</v>
      </c>
      <c r="N345" s="69" t="s">
        <v>1114</v>
      </c>
      <c r="O345" s="69">
        <v>0</v>
      </c>
      <c r="P345" s="69">
        <v>2</v>
      </c>
      <c r="Q345" s="69">
        <v>0</v>
      </c>
      <c r="R345" s="69">
        <v>1</v>
      </c>
      <c r="S345" s="69">
        <v>0</v>
      </c>
      <c r="T345" s="69">
        <v>0</v>
      </c>
      <c r="U345" s="69">
        <v>0</v>
      </c>
      <c r="V345" s="69">
        <v>0</v>
      </c>
      <c r="W345" s="69">
        <v>0</v>
      </c>
      <c r="X345" s="69">
        <v>0</v>
      </c>
      <c r="Y345" s="69">
        <v>0</v>
      </c>
      <c r="Z345" s="69">
        <v>3000</v>
      </c>
      <c r="AA345" s="69">
        <v>2</v>
      </c>
      <c r="AB345" s="69">
        <v>31</v>
      </c>
      <c r="AC345" s="69">
        <v>0</v>
      </c>
      <c r="AD345" s="69">
        <v>0</v>
      </c>
      <c r="AE345" s="69">
        <v>0</v>
      </c>
      <c r="AF345" s="69">
        <v>10</v>
      </c>
      <c r="AG345" s="69">
        <v>0</v>
      </c>
      <c r="AH345" s="69">
        <v>10.5</v>
      </c>
      <c r="AI345" s="69">
        <v>268</v>
      </c>
      <c r="AJ345" s="69">
        <v>0</v>
      </c>
      <c r="AK345" s="69">
        <v>0</v>
      </c>
      <c r="AL345" s="69">
        <v>0</v>
      </c>
      <c r="AM345" s="69">
        <v>1</v>
      </c>
      <c r="AN345" s="69">
        <v>1</v>
      </c>
      <c r="AO345" s="69">
        <v>1</v>
      </c>
      <c r="AP345" s="69">
        <v>0.5</v>
      </c>
      <c r="AQ345" s="84">
        <v>25</v>
      </c>
      <c r="AR345" s="69">
        <v>4</v>
      </c>
      <c r="AS345" s="69">
        <v>0</v>
      </c>
      <c r="AT345" s="69">
        <v>0</v>
      </c>
      <c r="AU345" s="69">
        <v>0</v>
      </c>
      <c r="AV345" s="69">
        <v>0</v>
      </c>
      <c r="AW345" s="69">
        <v>0</v>
      </c>
      <c r="AX345" s="69">
        <v>0</v>
      </c>
      <c r="AY345" s="69">
        <v>0</v>
      </c>
      <c r="AZ345" s="69">
        <v>0</v>
      </c>
      <c r="BA345" s="69">
        <v>0</v>
      </c>
      <c r="BB345" s="69">
        <v>0</v>
      </c>
      <c r="BC345" s="69">
        <v>0</v>
      </c>
      <c r="BD345" s="69">
        <v>0</v>
      </c>
      <c r="BE345" s="69">
        <v>0</v>
      </c>
      <c r="BF345" s="69">
        <v>0</v>
      </c>
      <c r="BG345" s="69">
        <v>0</v>
      </c>
      <c r="BH345" s="69">
        <v>0</v>
      </c>
      <c r="BI345" s="69" t="s">
        <v>730</v>
      </c>
      <c r="BK345" s="69">
        <v>3</v>
      </c>
      <c r="BL345" s="69">
        <v>5</v>
      </c>
      <c r="BM345" s="69">
        <v>2</v>
      </c>
      <c r="BN345" s="69">
        <v>31</v>
      </c>
      <c r="BO345" s="89">
        <v>0</v>
      </c>
      <c r="BP345" s="69">
        <v>1</v>
      </c>
      <c r="BQ345" s="69">
        <v>1</v>
      </c>
      <c r="BR345" s="69">
        <v>204</v>
      </c>
      <c r="BS345" s="69">
        <v>1000</v>
      </c>
      <c r="BT345" s="69">
        <v>0</v>
      </c>
      <c r="BU345" s="69">
        <v>0</v>
      </c>
      <c r="BV345" s="69">
        <v>1000</v>
      </c>
      <c r="BW345" s="69">
        <v>269</v>
      </c>
      <c r="BX345" s="69" t="s">
        <v>1116</v>
      </c>
      <c r="BY345" s="69">
        <v>0</v>
      </c>
      <c r="BZ345" s="69">
        <v>0</v>
      </c>
      <c r="CA345" s="69">
        <v>31</v>
      </c>
      <c r="CB345" s="89">
        <v>0</v>
      </c>
      <c r="CC345" s="69">
        <v>0</v>
      </c>
      <c r="CD345" s="69">
        <v>0</v>
      </c>
      <c r="CE345" s="69">
        <v>0</v>
      </c>
      <c r="CF345" s="69">
        <v>0</v>
      </c>
      <c r="CG345" s="69">
        <v>0</v>
      </c>
      <c r="CH345" s="69">
        <v>0</v>
      </c>
      <c r="CI345" s="69">
        <v>0</v>
      </c>
      <c r="CJ345" s="69">
        <v>0</v>
      </c>
      <c r="CL345" s="69">
        <v>0</v>
      </c>
      <c r="CM345" s="69">
        <v>0</v>
      </c>
      <c r="CN345" s="69">
        <v>0</v>
      </c>
      <c r="CO345" s="89">
        <v>0</v>
      </c>
      <c r="CP345" s="69">
        <v>0</v>
      </c>
      <c r="CQ345" s="69">
        <v>0</v>
      </c>
      <c r="CR345" s="69">
        <v>0</v>
      </c>
      <c r="CS345" s="69">
        <v>0</v>
      </c>
      <c r="CT345" s="69">
        <v>0</v>
      </c>
      <c r="CU345" s="69">
        <v>0</v>
      </c>
      <c r="CV345" s="69">
        <v>0</v>
      </c>
      <c r="CW345" s="69">
        <v>0</v>
      </c>
      <c r="CZ345" s="69">
        <v>0</v>
      </c>
      <c r="DA345" s="69">
        <v>0</v>
      </c>
      <c r="DB345" s="69">
        <v>0</v>
      </c>
      <c r="DC345" s="69">
        <v>0</v>
      </c>
      <c r="DD345" s="69">
        <v>0</v>
      </c>
      <c r="DE345" s="69">
        <v>0</v>
      </c>
      <c r="DF345" s="69">
        <v>0</v>
      </c>
      <c r="DG345" s="69">
        <v>1</v>
      </c>
      <c r="DI345" s="69" t="str">
        <f>INDEX(Sheet3!$E$78:$E$1130,MATCH(A345,Sheet3!$D$78:$D$1130,0))</f>
        <v>skill_icons.ps_electric_ball</v>
      </c>
      <c r="DJ345" s="69" t="str">
        <f t="shared" si="66"/>
        <v>skill_icons.ps_electric_ball</v>
      </c>
      <c r="DK345" s="69" t="s">
        <v>1117</v>
      </c>
      <c r="DL345" s="69"/>
      <c r="DM345" s="69" t="s">
        <v>1120</v>
      </c>
      <c r="DN345" s="69" t="str">
        <f>"造成["&amp;INDEX(Sheet5!$L$2:$L$11,MATCH(BL345,Sheet5!$J$2:$J$11,0))&amp;":"&amp;BR345&amp;"*"&amp;BS345/1000&amp;"]"&amp;INDEX(Sheet5!$I$2:$I$4,MATCH(BR345,Sheet5!$H$2:$H$4,0))&amp;"的"&amp;INDEX(Sheet5!$K$2:$K$11,MATCH(BL345,Sheet5!$J$2:$J$11,0))</f>
        <v>造成[ui.cs_blue:204*1]的雷系伤害。</v>
      </c>
      <c r="DO345" s="69"/>
      <c r="DP345" s="69"/>
      <c r="DQ345" s="69"/>
      <c r="DR345" s="69" t="e">
        <f t="shared" si="60"/>
        <v>#N/A</v>
      </c>
      <c r="DS345" s="90" t="e">
        <f>MATCH(A345,Sheet5!D:D,0)</f>
        <v>#N/A</v>
      </c>
      <c r="DT345" s="94" t="e">
        <f>MATCH(A345,Sheet5!F:F,0)</f>
        <v>#N/A</v>
      </c>
      <c r="DU345" s="69">
        <v>0</v>
      </c>
      <c r="DV345" s="69">
        <v>0</v>
      </c>
      <c r="DW345" s="69">
        <v>0</v>
      </c>
      <c r="DX345" s="69">
        <v>0</v>
      </c>
      <c r="DY345" s="69">
        <v>0</v>
      </c>
    </row>
    <row r="346" spans="1:129" ht="14.25">
      <c r="A346" s="69">
        <v>30187</v>
      </c>
      <c r="B346" s="69">
        <v>0</v>
      </c>
      <c r="C346" s="69">
        <v>1</v>
      </c>
      <c r="D346" s="78" t="s">
        <v>1274</v>
      </c>
      <c r="E346" s="78"/>
      <c r="F346" s="69">
        <v>0</v>
      </c>
      <c r="G346" s="69">
        <v>1</v>
      </c>
      <c r="H346" s="69" t="s">
        <v>321</v>
      </c>
      <c r="I346" s="69">
        <v>1000</v>
      </c>
      <c r="J346" s="69">
        <v>966</v>
      </c>
      <c r="K346" s="69">
        <v>1000</v>
      </c>
      <c r="M346" s="69">
        <v>0</v>
      </c>
      <c r="N346" s="69" t="s">
        <v>1275</v>
      </c>
      <c r="O346" s="69">
        <v>0</v>
      </c>
      <c r="P346" s="69">
        <v>2</v>
      </c>
      <c r="Q346" s="69">
        <v>0</v>
      </c>
      <c r="R346" s="69">
        <v>1</v>
      </c>
      <c r="S346" s="69">
        <v>0</v>
      </c>
      <c r="T346" s="69">
        <v>0</v>
      </c>
      <c r="U346" s="69">
        <v>0</v>
      </c>
      <c r="V346" s="69">
        <v>0</v>
      </c>
      <c r="W346" s="69">
        <v>0</v>
      </c>
      <c r="X346" s="69">
        <v>0</v>
      </c>
      <c r="Y346" s="69">
        <v>0</v>
      </c>
      <c r="Z346" s="69">
        <v>3000</v>
      </c>
      <c r="AA346" s="69">
        <v>2</v>
      </c>
      <c r="AB346" s="69">
        <v>31</v>
      </c>
      <c r="AC346" s="69">
        <v>0</v>
      </c>
      <c r="AD346" s="69">
        <v>0</v>
      </c>
      <c r="AE346" s="69">
        <v>0</v>
      </c>
      <c r="AF346" s="69">
        <v>10</v>
      </c>
      <c r="AG346" s="69">
        <v>0</v>
      </c>
      <c r="AH346" s="69">
        <v>10.5</v>
      </c>
      <c r="AI346" s="69">
        <v>0</v>
      </c>
      <c r="AJ346" s="69">
        <v>0</v>
      </c>
      <c r="AK346" s="69">
        <v>0</v>
      </c>
      <c r="AL346" s="69">
        <v>0</v>
      </c>
      <c r="AM346" s="69">
        <v>1</v>
      </c>
      <c r="AN346" s="69">
        <v>1</v>
      </c>
      <c r="AO346" s="69">
        <v>1</v>
      </c>
      <c r="AP346" s="69">
        <v>0.5</v>
      </c>
      <c r="AQ346" s="84">
        <v>40</v>
      </c>
      <c r="AR346" s="69">
        <v>4</v>
      </c>
      <c r="AS346" s="69">
        <v>0</v>
      </c>
      <c r="AT346" s="69">
        <v>0</v>
      </c>
      <c r="AU346" s="69">
        <v>0</v>
      </c>
      <c r="AV346" s="69">
        <v>0</v>
      </c>
      <c r="AW346" s="69">
        <v>0</v>
      </c>
      <c r="AX346" s="69">
        <v>0</v>
      </c>
      <c r="AY346" s="69">
        <v>0</v>
      </c>
      <c r="AZ346" s="69">
        <v>0</v>
      </c>
      <c r="BA346" s="69">
        <v>0</v>
      </c>
      <c r="BB346" s="69">
        <v>0</v>
      </c>
      <c r="BC346" s="69">
        <v>0</v>
      </c>
      <c r="BD346" s="69">
        <v>0</v>
      </c>
      <c r="BE346" s="69">
        <v>0</v>
      </c>
      <c r="BF346" s="69">
        <v>0</v>
      </c>
      <c r="BG346" s="69">
        <v>0</v>
      </c>
      <c r="BH346" s="69">
        <v>0</v>
      </c>
      <c r="BI346" s="69" t="s">
        <v>1276</v>
      </c>
      <c r="BK346" s="69">
        <v>3</v>
      </c>
      <c r="BL346" s="69">
        <v>2</v>
      </c>
      <c r="BM346" s="69">
        <v>2</v>
      </c>
      <c r="BN346" s="69">
        <v>31</v>
      </c>
      <c r="BO346" s="89">
        <v>0</v>
      </c>
      <c r="BP346" s="69">
        <v>1</v>
      </c>
      <c r="BQ346" s="69">
        <v>1</v>
      </c>
      <c r="BR346" s="69">
        <v>203</v>
      </c>
      <c r="BS346" s="69">
        <v>1000</v>
      </c>
      <c r="BT346" s="69">
        <v>0</v>
      </c>
      <c r="BU346" s="69">
        <v>0</v>
      </c>
      <c r="BV346" s="69">
        <v>1000</v>
      </c>
      <c r="BW346" s="69">
        <v>0</v>
      </c>
      <c r="BY346" s="69">
        <v>0</v>
      </c>
      <c r="BZ346" s="69">
        <v>0</v>
      </c>
      <c r="CA346" s="69">
        <v>31</v>
      </c>
      <c r="CB346" s="89">
        <v>0</v>
      </c>
      <c r="CC346" s="69">
        <v>0</v>
      </c>
      <c r="CD346" s="69">
        <v>0</v>
      </c>
      <c r="CE346" s="69">
        <v>0</v>
      </c>
      <c r="CF346" s="69">
        <v>0</v>
      </c>
      <c r="CG346" s="69">
        <v>0</v>
      </c>
      <c r="CH346" s="69">
        <v>0</v>
      </c>
      <c r="CI346" s="69">
        <v>0</v>
      </c>
      <c r="CJ346" s="69">
        <v>0</v>
      </c>
      <c r="CL346" s="69">
        <v>0</v>
      </c>
      <c r="CM346" s="69">
        <v>0</v>
      </c>
      <c r="CN346" s="69">
        <v>0</v>
      </c>
      <c r="CO346" s="89">
        <v>0</v>
      </c>
      <c r="CP346" s="69">
        <v>0</v>
      </c>
      <c r="CQ346" s="69">
        <v>0</v>
      </c>
      <c r="CR346" s="69">
        <v>0</v>
      </c>
      <c r="CS346" s="69">
        <v>0</v>
      </c>
      <c r="CT346" s="69">
        <v>0</v>
      </c>
      <c r="CU346" s="69">
        <v>0</v>
      </c>
      <c r="CV346" s="69">
        <v>0</v>
      </c>
      <c r="CW346" s="69">
        <v>0</v>
      </c>
      <c r="CZ346" s="69">
        <v>0</v>
      </c>
      <c r="DA346" s="69">
        <v>0</v>
      </c>
      <c r="DB346" s="69">
        <v>0</v>
      </c>
      <c r="DC346" s="69">
        <v>0</v>
      </c>
      <c r="DD346" s="69">
        <v>0</v>
      </c>
      <c r="DE346" s="69">
        <v>0</v>
      </c>
      <c r="DF346" s="69">
        <v>0</v>
      </c>
      <c r="DG346" s="69">
        <v>1</v>
      </c>
      <c r="DI346" s="69" t="e">
        <f>INDEX(Sheet3!$E$78:$E$1130,MATCH(A346,Sheet3!$D$78:$D$1130,0))</f>
        <v>#N/A</v>
      </c>
      <c r="DJ346" s="69">
        <f t="shared" si="66"/>
        <v>0</v>
      </c>
      <c r="DK346" s="69" t="s">
        <v>1277</v>
      </c>
      <c r="DL346" s="69"/>
      <c r="DM346" s="69" t="s">
        <v>239</v>
      </c>
      <c r="DN346" s="69" t="str">
        <f>"造成["&amp;INDEX(Sheet5!$L$2:$L$11,MATCH(BL346,Sheet5!$J$2:$J$11,0))&amp;":"&amp;BR346&amp;"*"&amp;BS346/1000&amp;"]"&amp;INDEX(Sheet5!$I$2:$I$4,MATCH(BR346,Sheet5!$H$2:$H$4,0))&amp;"的"&amp;INDEX(Sheet5!$K$2:$K$11,MATCH(BL346,Sheet5!$J$2:$J$11,0))</f>
        <v>造成[ui.cs_orange:203*1]的物理伤害。</v>
      </c>
      <c r="DO346" s="69"/>
      <c r="DP346" s="69"/>
      <c r="DQ346" s="69"/>
      <c r="DR346" s="69" t="e">
        <f t="shared" si="60"/>
        <v>#N/A</v>
      </c>
      <c r="DS346" s="90" t="e">
        <f>MATCH(A346,Sheet5!D:D,0)</f>
        <v>#N/A</v>
      </c>
      <c r="DT346" s="94" t="e">
        <f>MATCH(A346,Sheet5!F:F,0)</f>
        <v>#N/A</v>
      </c>
      <c r="DU346" s="69">
        <v>0</v>
      </c>
      <c r="DV346" s="69">
        <v>0</v>
      </c>
      <c r="DW346" s="69">
        <v>0</v>
      </c>
      <c r="DX346" s="69">
        <v>0</v>
      </c>
      <c r="DY346" s="69">
        <v>0</v>
      </c>
    </row>
    <row r="347" spans="1:129" ht="14.25">
      <c r="A347" s="69">
        <v>30188</v>
      </c>
      <c r="B347" s="69">
        <v>0</v>
      </c>
      <c r="C347" s="69">
        <v>1</v>
      </c>
      <c r="D347" s="78" t="s">
        <v>1278</v>
      </c>
      <c r="E347" s="78"/>
      <c r="F347" s="69">
        <v>0</v>
      </c>
      <c r="G347" s="69">
        <v>1</v>
      </c>
      <c r="H347" s="69" t="s">
        <v>507</v>
      </c>
      <c r="I347" s="69">
        <v>1000</v>
      </c>
      <c r="J347" s="69" t="s">
        <v>1279</v>
      </c>
      <c r="K347" s="69">
        <v>1000</v>
      </c>
      <c r="M347" s="69">
        <v>0</v>
      </c>
      <c r="N347" s="69" t="s">
        <v>1280</v>
      </c>
      <c r="O347" s="69">
        <v>0</v>
      </c>
      <c r="P347" s="69">
        <v>1</v>
      </c>
      <c r="Q347" s="69">
        <v>0</v>
      </c>
      <c r="R347" s="69">
        <v>1</v>
      </c>
      <c r="S347" s="69">
        <v>0</v>
      </c>
      <c r="T347" s="69">
        <v>0</v>
      </c>
      <c r="U347" s="69">
        <v>0</v>
      </c>
      <c r="V347" s="69">
        <v>0</v>
      </c>
      <c r="W347" s="69">
        <v>0</v>
      </c>
      <c r="X347" s="69">
        <v>0</v>
      </c>
      <c r="Y347" s="69">
        <v>0</v>
      </c>
      <c r="Z347" s="69">
        <v>13000</v>
      </c>
      <c r="AA347" s="69">
        <v>2</v>
      </c>
      <c r="AB347" s="69">
        <v>31</v>
      </c>
      <c r="AC347" s="69">
        <v>0</v>
      </c>
      <c r="AD347" s="69">
        <v>0</v>
      </c>
      <c r="AE347" s="69">
        <v>0</v>
      </c>
      <c r="AF347" s="69">
        <v>10</v>
      </c>
      <c r="AG347" s="69">
        <v>0</v>
      </c>
      <c r="AH347" s="69">
        <v>10.5</v>
      </c>
      <c r="AI347" s="69">
        <v>0</v>
      </c>
      <c r="AJ347" s="69">
        <v>0</v>
      </c>
      <c r="AK347" s="69">
        <v>0</v>
      </c>
      <c r="AL347" s="69">
        <v>0</v>
      </c>
      <c r="AM347" s="69">
        <v>1</v>
      </c>
      <c r="AN347" s="69">
        <v>1</v>
      </c>
      <c r="AO347" s="69">
        <v>1</v>
      </c>
      <c r="AP347" s="69">
        <v>0.5</v>
      </c>
      <c r="AQ347" s="84">
        <v>40</v>
      </c>
      <c r="AR347" s="69">
        <v>4</v>
      </c>
      <c r="AS347" s="69">
        <v>0</v>
      </c>
      <c r="AT347" s="69">
        <v>0</v>
      </c>
      <c r="AU347" s="69">
        <v>0</v>
      </c>
      <c r="AV347" s="69">
        <v>0</v>
      </c>
      <c r="AW347" s="69">
        <v>0</v>
      </c>
      <c r="AX347" s="69">
        <v>0</v>
      </c>
      <c r="AY347" s="69">
        <v>0</v>
      </c>
      <c r="AZ347" s="69">
        <v>0</v>
      </c>
      <c r="BA347" s="69">
        <v>0</v>
      </c>
      <c r="BB347" s="69">
        <v>0</v>
      </c>
      <c r="BC347" s="69">
        <v>0</v>
      </c>
      <c r="BD347" s="69">
        <v>0</v>
      </c>
      <c r="BE347" s="69">
        <v>0</v>
      </c>
      <c r="BF347" s="69">
        <v>0</v>
      </c>
      <c r="BG347" s="69">
        <v>0</v>
      </c>
      <c r="BH347" s="69">
        <v>0</v>
      </c>
      <c r="BI347" s="69" t="s">
        <v>1281</v>
      </c>
      <c r="BK347" s="69">
        <v>3</v>
      </c>
      <c r="BL347" s="69">
        <v>2</v>
      </c>
      <c r="BM347" s="69">
        <v>2</v>
      </c>
      <c r="BN347" s="69">
        <v>31</v>
      </c>
      <c r="BO347" s="89">
        <v>0</v>
      </c>
      <c r="BP347" s="69">
        <v>1</v>
      </c>
      <c r="BQ347" s="69">
        <v>1</v>
      </c>
      <c r="BR347" s="69">
        <v>203</v>
      </c>
      <c r="BS347" s="69">
        <v>2000</v>
      </c>
      <c r="BT347" s="69">
        <v>0</v>
      </c>
      <c r="BU347" s="69">
        <v>0</v>
      </c>
      <c r="BV347" s="69">
        <v>1000</v>
      </c>
      <c r="BW347" s="69">
        <v>0</v>
      </c>
      <c r="BX347" s="69" t="s">
        <v>1282</v>
      </c>
      <c r="BY347" s="69">
        <v>0</v>
      </c>
      <c r="BZ347" s="69">
        <v>0</v>
      </c>
      <c r="CA347" s="69">
        <v>31</v>
      </c>
      <c r="CB347" s="89">
        <v>0</v>
      </c>
      <c r="CC347" s="69">
        <v>0</v>
      </c>
      <c r="CD347" s="69">
        <v>0</v>
      </c>
      <c r="CE347" s="69">
        <v>0</v>
      </c>
      <c r="CF347" s="69">
        <v>0</v>
      </c>
      <c r="CG347" s="69">
        <v>0</v>
      </c>
      <c r="CH347" s="69">
        <v>0</v>
      </c>
      <c r="CI347" s="69">
        <v>0</v>
      </c>
      <c r="CJ347" s="69">
        <v>0</v>
      </c>
      <c r="CL347" s="69">
        <v>0</v>
      </c>
      <c r="CM347" s="69">
        <v>0</v>
      </c>
      <c r="CN347" s="69">
        <v>0</v>
      </c>
      <c r="CO347" s="89">
        <v>0</v>
      </c>
      <c r="CP347" s="69">
        <v>0</v>
      </c>
      <c r="CQ347" s="69">
        <v>0</v>
      </c>
      <c r="CR347" s="69">
        <v>0</v>
      </c>
      <c r="CS347" s="69">
        <v>0</v>
      </c>
      <c r="CT347" s="69">
        <v>0</v>
      </c>
      <c r="CU347" s="69">
        <v>0</v>
      </c>
      <c r="CV347" s="69">
        <v>0</v>
      </c>
      <c r="CW347" s="69">
        <v>0</v>
      </c>
      <c r="CZ347" s="69">
        <v>0</v>
      </c>
      <c r="DA347" s="69">
        <v>0</v>
      </c>
      <c r="DB347" s="69">
        <v>0</v>
      </c>
      <c r="DC347" s="69">
        <v>0</v>
      </c>
      <c r="DD347" s="69">
        <v>0</v>
      </c>
      <c r="DE347" s="69">
        <v>0</v>
      </c>
      <c r="DF347" s="69">
        <v>0</v>
      </c>
      <c r="DG347" s="69">
        <v>1</v>
      </c>
      <c r="DI347" s="69" t="e">
        <f>INDEX(Sheet3!$E$78:$E$1130,MATCH(A347,Sheet3!$D$78:$D$1130,0))</f>
        <v>#N/A</v>
      </c>
      <c r="DJ347" s="69">
        <f t="shared" si="66"/>
        <v>0</v>
      </c>
      <c r="DK347" s="69" t="s">
        <v>1283</v>
      </c>
      <c r="DL347" s="69"/>
      <c r="DM347" s="69" t="s">
        <v>239</v>
      </c>
      <c r="DN347" s="69" t="str">
        <f>"造成["&amp;INDEX(Sheet5!$L$2:$L$11,MATCH(BL347,Sheet5!$J$2:$J$11,0))&amp;":"&amp;BR347&amp;"*"&amp;BS347/1000&amp;"]"&amp;INDEX(Sheet5!$I$2:$I$4,MATCH(BR347,Sheet5!$H$2:$H$4,0))&amp;"的"&amp;INDEX(Sheet5!$K$2:$K$11,MATCH(BL347,Sheet5!$J$2:$J$11,0))</f>
        <v>造成[ui.cs_orange:203*2]的物理伤害。</v>
      </c>
      <c r="DO347" s="69"/>
      <c r="DP347" s="69"/>
      <c r="DQ347" s="69"/>
      <c r="DR347" s="69" t="e">
        <f t="shared" si="60"/>
        <v>#N/A</v>
      </c>
      <c r="DS347" s="90" t="e">
        <f>MATCH(A347,Sheet5!D:D,0)</f>
        <v>#N/A</v>
      </c>
      <c r="DT347" s="94" t="e">
        <f>MATCH(A347,Sheet5!F:F,0)</f>
        <v>#N/A</v>
      </c>
      <c r="DU347" s="69">
        <v>0</v>
      </c>
      <c r="DV347" s="69">
        <v>0</v>
      </c>
      <c r="DW347" s="69">
        <v>0</v>
      </c>
      <c r="DX347" s="69">
        <v>0</v>
      </c>
      <c r="DY347" s="69">
        <v>0</v>
      </c>
    </row>
    <row r="348" spans="1:129" ht="14.25">
      <c r="A348" s="69">
        <v>30189</v>
      </c>
      <c r="B348" s="69">
        <v>0</v>
      </c>
      <c r="C348" s="69">
        <v>1</v>
      </c>
      <c r="D348" s="78" t="s">
        <v>1284</v>
      </c>
      <c r="E348" s="78"/>
      <c r="F348" s="69">
        <v>0</v>
      </c>
      <c r="G348" s="69">
        <v>1</v>
      </c>
      <c r="H348" s="69" t="s">
        <v>1285</v>
      </c>
      <c r="I348" s="69">
        <v>0</v>
      </c>
      <c r="J348" s="69">
        <v>0</v>
      </c>
      <c r="K348" s="69">
        <v>0</v>
      </c>
      <c r="M348" s="69">
        <v>0</v>
      </c>
      <c r="O348" s="69">
        <v>0</v>
      </c>
      <c r="P348" s="69">
        <v>1</v>
      </c>
      <c r="Q348" s="69">
        <v>0</v>
      </c>
      <c r="R348" s="69">
        <v>1</v>
      </c>
      <c r="S348" s="69">
        <v>0</v>
      </c>
      <c r="T348" s="69">
        <v>0</v>
      </c>
      <c r="U348" s="69">
        <v>0</v>
      </c>
      <c r="V348" s="69">
        <v>0</v>
      </c>
      <c r="W348" s="69">
        <v>0</v>
      </c>
      <c r="X348" s="69">
        <v>0</v>
      </c>
      <c r="Y348" s="69">
        <v>0</v>
      </c>
      <c r="Z348" s="69">
        <v>10000</v>
      </c>
      <c r="AA348" s="69">
        <v>6</v>
      </c>
      <c r="AB348" s="69">
        <v>64</v>
      </c>
      <c r="AC348" s="69">
        <v>0</v>
      </c>
      <c r="AD348" s="69">
        <v>0</v>
      </c>
      <c r="AE348" s="69">
        <v>0</v>
      </c>
      <c r="AF348" s="69">
        <v>1</v>
      </c>
      <c r="AG348" s="69">
        <v>0</v>
      </c>
      <c r="AH348" s="69">
        <v>4</v>
      </c>
      <c r="AI348" s="69">
        <v>0</v>
      </c>
      <c r="AJ348" s="69">
        <v>0</v>
      </c>
      <c r="AK348" s="69">
        <v>0</v>
      </c>
      <c r="AL348" s="69">
        <v>0</v>
      </c>
      <c r="AM348" s="69">
        <v>1</v>
      </c>
      <c r="AN348" s="69">
        <v>1</v>
      </c>
      <c r="AO348" s="69">
        <v>0</v>
      </c>
      <c r="AP348" s="69">
        <v>0</v>
      </c>
      <c r="AQ348" s="84">
        <v>0</v>
      </c>
      <c r="AR348" s="69">
        <v>0</v>
      </c>
      <c r="AS348" s="69">
        <v>0</v>
      </c>
      <c r="AT348" s="69">
        <v>0</v>
      </c>
      <c r="AU348" s="69">
        <v>0</v>
      </c>
      <c r="AV348" s="69">
        <v>0</v>
      </c>
      <c r="AW348" s="69">
        <v>0</v>
      </c>
      <c r="AX348" s="69">
        <v>0</v>
      </c>
      <c r="AY348" s="69">
        <v>0</v>
      </c>
      <c r="AZ348" s="69">
        <v>0</v>
      </c>
      <c r="BA348" s="69">
        <v>0</v>
      </c>
      <c r="BB348" s="69">
        <v>0</v>
      </c>
      <c r="BC348" s="69">
        <v>0</v>
      </c>
      <c r="BD348" s="69">
        <v>0</v>
      </c>
      <c r="BE348" s="69">
        <v>0</v>
      </c>
      <c r="BF348" s="69">
        <v>0</v>
      </c>
      <c r="BG348" s="69">
        <v>0</v>
      </c>
      <c r="BH348" s="69">
        <v>0</v>
      </c>
      <c r="BK348" s="69">
        <v>3</v>
      </c>
      <c r="BL348" s="69">
        <v>18</v>
      </c>
      <c r="BM348" s="69">
        <v>7</v>
      </c>
      <c r="BN348" s="69">
        <v>31</v>
      </c>
      <c r="BO348" s="89">
        <v>0</v>
      </c>
      <c r="BP348" s="69">
        <v>0</v>
      </c>
      <c r="BQ348" s="69">
        <v>1</v>
      </c>
      <c r="BR348" s="69">
        <v>1</v>
      </c>
      <c r="BS348" s="69">
        <v>100</v>
      </c>
      <c r="BT348" s="69">
        <v>0</v>
      </c>
      <c r="BU348" s="69">
        <v>0</v>
      </c>
      <c r="BV348" s="69">
        <v>1000</v>
      </c>
      <c r="BW348" s="69">
        <v>0</v>
      </c>
      <c r="BY348" s="69">
        <v>0</v>
      </c>
      <c r="BZ348" s="69">
        <v>0</v>
      </c>
      <c r="CA348" s="69">
        <v>31</v>
      </c>
      <c r="CB348" s="89">
        <v>0</v>
      </c>
      <c r="CC348" s="69">
        <v>0</v>
      </c>
      <c r="CD348" s="69">
        <v>0</v>
      </c>
      <c r="CE348" s="69">
        <v>0</v>
      </c>
      <c r="CF348" s="69">
        <v>0</v>
      </c>
      <c r="CG348" s="69">
        <v>0</v>
      </c>
      <c r="CH348" s="69">
        <v>0</v>
      </c>
      <c r="CI348" s="69">
        <v>0</v>
      </c>
      <c r="CJ348" s="69">
        <v>0</v>
      </c>
      <c r="CL348" s="69">
        <v>0</v>
      </c>
      <c r="CM348" s="69">
        <v>0</v>
      </c>
      <c r="CN348" s="69">
        <v>0</v>
      </c>
      <c r="CO348" s="89">
        <v>0</v>
      </c>
      <c r="CP348" s="69">
        <v>0</v>
      </c>
      <c r="CQ348" s="69">
        <v>0</v>
      </c>
      <c r="CR348" s="69">
        <v>0</v>
      </c>
      <c r="CS348" s="69">
        <v>0</v>
      </c>
      <c r="CT348" s="69">
        <v>0</v>
      </c>
      <c r="CU348" s="69">
        <v>0</v>
      </c>
      <c r="CV348" s="69">
        <v>0</v>
      </c>
      <c r="CW348" s="69">
        <v>0</v>
      </c>
      <c r="CZ348" s="69">
        <v>0</v>
      </c>
      <c r="DA348" s="69">
        <v>0</v>
      </c>
      <c r="DB348" s="69">
        <v>0</v>
      </c>
      <c r="DC348" s="69">
        <v>0</v>
      </c>
      <c r="DD348" s="69">
        <v>0</v>
      </c>
      <c r="DE348" s="69">
        <v>0</v>
      </c>
      <c r="DF348" s="69">
        <v>0</v>
      </c>
      <c r="DG348" s="69">
        <v>1</v>
      </c>
      <c r="DI348" s="69" t="e">
        <f>INDEX(Sheet3!$E$78:$E$1130,MATCH(A348,Sheet3!$D$78:$D$1130,0))</f>
        <v>#N/A</v>
      </c>
      <c r="DJ348" s="69">
        <f t="shared" si="66"/>
        <v>0</v>
      </c>
      <c r="DK348" s="69" t="s">
        <v>1286</v>
      </c>
      <c r="DL348" s="69"/>
      <c r="DM348" s="69" t="s">
        <v>239</v>
      </c>
      <c r="DN348" s="69" t="e">
        <f>"造成["&amp;INDEX(Sheet5!$L$2:$L$11,MATCH(BL348,Sheet5!$J$2:$J$11,0))&amp;":"&amp;BR348&amp;"*"&amp;BS348/1000&amp;"]"&amp;INDEX(Sheet5!$I$2:$I$4,MATCH(BR348,Sheet5!$H$2:$H$4,0))&amp;"的"&amp;INDEX(Sheet5!$K$2:$K$11,MATCH(BL348,Sheet5!$J$2:$J$11,0))</f>
        <v>#N/A</v>
      </c>
      <c r="DO348" s="69"/>
      <c r="DP348" s="69"/>
      <c r="DQ348" s="69"/>
      <c r="DR348" s="69" t="e">
        <f t="shared" si="60"/>
        <v>#N/A</v>
      </c>
      <c r="DS348" s="90" t="e">
        <f>MATCH(A348,Sheet5!D:D,0)</f>
        <v>#N/A</v>
      </c>
      <c r="DT348" s="94" t="e">
        <f>MATCH(A348,Sheet5!F:F,0)</f>
        <v>#N/A</v>
      </c>
      <c r="DU348" s="69">
        <v>0</v>
      </c>
      <c r="DV348" s="69">
        <v>0</v>
      </c>
      <c r="DW348" s="69">
        <v>0</v>
      </c>
      <c r="DX348" s="69">
        <v>0</v>
      </c>
      <c r="DY348" s="69">
        <v>0</v>
      </c>
    </row>
    <row r="349" spans="1:129" ht="14.25">
      <c r="A349" s="69">
        <v>30190</v>
      </c>
      <c r="B349" s="69">
        <v>0</v>
      </c>
      <c r="C349" s="69">
        <v>1</v>
      </c>
      <c r="D349" s="78" t="s">
        <v>440</v>
      </c>
      <c r="E349" s="78" t="s">
        <v>441</v>
      </c>
      <c r="F349" s="69" t="s">
        <v>1287</v>
      </c>
      <c r="G349" s="69">
        <v>1</v>
      </c>
      <c r="H349" s="69" t="s">
        <v>321</v>
      </c>
      <c r="I349" s="69">
        <v>0</v>
      </c>
      <c r="J349" s="69">
        <v>533</v>
      </c>
      <c r="K349" s="69">
        <v>1000</v>
      </c>
      <c r="M349" s="69">
        <v>0</v>
      </c>
      <c r="N349" s="69" t="s">
        <v>297</v>
      </c>
      <c r="O349" s="69">
        <v>0</v>
      </c>
      <c r="P349" s="69">
        <v>2</v>
      </c>
      <c r="Q349" s="69">
        <v>0</v>
      </c>
      <c r="R349" s="69">
        <f t="shared" ref="R349" si="70">IF(S349&gt;0,2,1)</f>
        <v>1</v>
      </c>
      <c r="S349" s="69">
        <v>0</v>
      </c>
      <c r="T349" s="69">
        <v>0</v>
      </c>
      <c r="U349" s="69">
        <v>0</v>
      </c>
      <c r="V349" s="69">
        <v>0</v>
      </c>
      <c r="W349" s="69">
        <v>0</v>
      </c>
      <c r="X349" s="69">
        <v>0</v>
      </c>
      <c r="Y349" s="69">
        <v>0</v>
      </c>
      <c r="Z349" s="69">
        <v>3000</v>
      </c>
      <c r="AA349" s="69">
        <v>2</v>
      </c>
      <c r="AB349" s="69">
        <v>31</v>
      </c>
      <c r="AC349" s="69">
        <v>0</v>
      </c>
      <c r="AD349" s="69">
        <v>0</v>
      </c>
      <c r="AE349" s="69">
        <v>0</v>
      </c>
      <c r="AF349" s="69">
        <v>1</v>
      </c>
      <c r="AG349" s="69">
        <v>0</v>
      </c>
      <c r="AH349" s="69">
        <v>10.5</v>
      </c>
      <c r="AI349" s="69">
        <v>0</v>
      </c>
      <c r="AJ349" s="69">
        <v>0</v>
      </c>
      <c r="AK349" s="69">
        <v>0</v>
      </c>
      <c r="AL349" s="69">
        <v>0</v>
      </c>
      <c r="AM349" s="69">
        <v>1</v>
      </c>
      <c r="AN349" s="69">
        <v>1</v>
      </c>
      <c r="AO349" s="69">
        <v>1</v>
      </c>
      <c r="AP349" s="69">
        <v>1</v>
      </c>
      <c r="AQ349" s="84">
        <v>15</v>
      </c>
      <c r="AR349" s="69">
        <v>2</v>
      </c>
      <c r="AS349" s="69">
        <v>0</v>
      </c>
      <c r="AT349" s="69">
        <v>0</v>
      </c>
      <c r="AU349" s="69">
        <v>0</v>
      </c>
      <c r="AV349" s="69">
        <v>0</v>
      </c>
      <c r="AW349" s="69">
        <v>0</v>
      </c>
      <c r="AX349" s="69">
        <v>0</v>
      </c>
      <c r="AY349" s="69">
        <v>0</v>
      </c>
      <c r="AZ349" s="69">
        <v>0</v>
      </c>
      <c r="BA349" s="69">
        <v>0</v>
      </c>
      <c r="BB349" s="69">
        <v>0</v>
      </c>
      <c r="BC349" s="69">
        <v>0</v>
      </c>
      <c r="BD349" s="69">
        <v>0</v>
      </c>
      <c r="BE349" s="69">
        <v>0</v>
      </c>
      <c r="BF349" s="69">
        <v>0</v>
      </c>
      <c r="BG349" s="69">
        <v>0</v>
      </c>
      <c r="BH349" s="69">
        <v>0</v>
      </c>
      <c r="BI349" s="69" t="s">
        <v>1288</v>
      </c>
      <c r="BK349" s="69">
        <v>3</v>
      </c>
      <c r="BL349" s="69">
        <v>7</v>
      </c>
      <c r="BM349" s="69">
        <v>2</v>
      </c>
      <c r="BN349" s="69">
        <v>31</v>
      </c>
      <c r="BO349" s="89">
        <v>0</v>
      </c>
      <c r="BP349" s="69">
        <v>1</v>
      </c>
      <c r="BQ349" s="69">
        <v>1</v>
      </c>
      <c r="BR349" s="69">
        <v>204</v>
      </c>
      <c r="BS349" s="69">
        <v>1000</v>
      </c>
      <c r="BT349" s="69">
        <v>0</v>
      </c>
      <c r="BU349" s="69">
        <v>0</v>
      </c>
      <c r="BV349" s="69">
        <v>1000</v>
      </c>
      <c r="BW349" s="69">
        <v>31</v>
      </c>
      <c r="BX349" s="69" t="s">
        <v>443</v>
      </c>
      <c r="BY349" s="69">
        <v>10</v>
      </c>
      <c r="BZ349" s="69">
        <v>2</v>
      </c>
      <c r="CA349" s="69">
        <v>31</v>
      </c>
      <c r="CB349" s="89">
        <v>0</v>
      </c>
      <c r="CC349" s="69">
        <v>1</v>
      </c>
      <c r="CD349" s="69">
        <v>1</v>
      </c>
      <c r="CE349" s="69">
        <v>1</v>
      </c>
      <c r="CF349" s="69">
        <v>11021</v>
      </c>
      <c r="CG349" s="69">
        <v>0</v>
      </c>
      <c r="CH349" s="69">
        <v>0</v>
      </c>
      <c r="CI349" s="69">
        <v>1000</v>
      </c>
      <c r="CJ349" s="69">
        <v>0</v>
      </c>
      <c r="CL349" s="69">
        <v>0</v>
      </c>
      <c r="CM349" s="69">
        <v>0</v>
      </c>
      <c r="CN349" s="69">
        <v>0</v>
      </c>
      <c r="CO349" s="89">
        <v>0</v>
      </c>
      <c r="CP349" s="69">
        <v>0</v>
      </c>
      <c r="CQ349" s="69">
        <v>0</v>
      </c>
      <c r="CR349" s="69">
        <v>0</v>
      </c>
      <c r="CS349" s="69">
        <v>0</v>
      </c>
      <c r="CT349" s="69">
        <v>0</v>
      </c>
      <c r="CU349" s="69">
        <v>0</v>
      </c>
      <c r="CV349" s="69">
        <v>0</v>
      </c>
      <c r="CW349" s="69">
        <v>0</v>
      </c>
      <c r="CZ349" s="69">
        <v>0</v>
      </c>
      <c r="DA349" s="69">
        <v>0</v>
      </c>
      <c r="DB349" s="69">
        <v>0</v>
      </c>
      <c r="DC349" s="69">
        <v>0</v>
      </c>
      <c r="DD349" s="69">
        <v>0</v>
      </c>
      <c r="DE349" s="69">
        <v>0</v>
      </c>
      <c r="DF349" s="69">
        <v>0</v>
      </c>
      <c r="DG349" s="69">
        <v>1</v>
      </c>
      <c r="DI349" s="69" t="str">
        <f>INDEX(Sheet3!$E$78:$E$1130,MATCH(A349,Sheet3!$D$78:$D$1130,0))</f>
        <v>skill_icons.ps_poison_curse</v>
      </c>
      <c r="DJ349" s="69" t="str">
        <f t="shared" si="66"/>
        <v>skill_icons.ps_poison_curse</v>
      </c>
      <c r="DK349" s="69" t="s">
        <v>444</v>
      </c>
      <c r="DL349" s="69"/>
      <c r="DM349" s="69" t="s">
        <v>445</v>
      </c>
      <c r="DN349" s="69" t="str">
        <f>"造成["&amp;INDEX(Sheet5!$L$2:$L$11,MATCH(BL349,Sheet5!$J$2:$J$11,0))&amp;":"&amp;BR349&amp;"*"&amp;BS349/1000&amp;"]"&amp;INDEX(Sheet5!$I$2:$I$4,MATCH(BR349,Sheet5!$H$2:$H$4,0))&amp;"的"&amp;INDEX(Sheet5!$K$2:$K$11,MATCH(BL349,Sheet5!$J$2:$J$11,0))</f>
        <v>造成[ui.cs_blue:204*1]的毒系伤害。</v>
      </c>
      <c r="DO349" s="69"/>
      <c r="DP349" s="69"/>
      <c r="DQ349" s="69"/>
      <c r="DR349" s="69" t="e">
        <f t="shared" si="60"/>
        <v>#N/A</v>
      </c>
      <c r="DS349" s="90" t="e">
        <f>MATCH(A349,Sheet5!D:D,0)</f>
        <v>#N/A</v>
      </c>
      <c r="DT349" s="94" t="e">
        <f>MATCH(A349,Sheet5!F:F,0)</f>
        <v>#N/A</v>
      </c>
      <c r="DU349" s="69">
        <v>0</v>
      </c>
      <c r="DV349" s="69">
        <v>0</v>
      </c>
      <c r="DW349" s="69">
        <v>0</v>
      </c>
      <c r="DX349" s="69">
        <v>0</v>
      </c>
      <c r="DY349" s="69">
        <v>0</v>
      </c>
    </row>
    <row r="350" spans="1:129" ht="42.75">
      <c r="A350" s="69">
        <v>30191</v>
      </c>
      <c r="B350" s="69">
        <v>14004</v>
      </c>
      <c r="C350" s="69">
        <v>1</v>
      </c>
      <c r="D350" s="78" t="s">
        <v>1289</v>
      </c>
      <c r="E350" s="78" t="s">
        <v>1290</v>
      </c>
      <c r="F350" s="69" t="s">
        <v>1291</v>
      </c>
      <c r="G350" s="69">
        <v>1</v>
      </c>
      <c r="H350" s="69" t="s">
        <v>321</v>
      </c>
      <c r="I350" s="69">
        <f>54*33</f>
        <v>1782</v>
      </c>
      <c r="J350" s="69">
        <f>54*33</f>
        <v>1782</v>
      </c>
      <c r="K350" s="69">
        <v>3000</v>
      </c>
      <c r="M350" s="69">
        <v>0</v>
      </c>
      <c r="O350" s="69">
        <v>0</v>
      </c>
      <c r="P350" s="69">
        <v>2</v>
      </c>
      <c r="Q350" s="69">
        <v>0</v>
      </c>
      <c r="R350" s="69">
        <f t="shared" ref="R350" si="71">IF(S350&gt;0,2,1)</f>
        <v>1</v>
      </c>
      <c r="S350" s="69">
        <v>0</v>
      </c>
      <c r="T350" s="69">
        <v>0</v>
      </c>
      <c r="U350" s="69">
        <v>0</v>
      </c>
      <c r="V350" s="69">
        <v>0</v>
      </c>
      <c r="W350" s="69">
        <v>0</v>
      </c>
      <c r="X350" s="69">
        <v>0</v>
      </c>
      <c r="Y350" s="69">
        <v>0</v>
      </c>
      <c r="Z350" s="69">
        <v>10000</v>
      </c>
      <c r="AA350" s="69">
        <v>2</v>
      </c>
      <c r="AB350" s="69">
        <v>31</v>
      </c>
      <c r="AC350" s="69">
        <v>0</v>
      </c>
      <c r="AD350" s="69">
        <v>0</v>
      </c>
      <c r="AE350" s="69">
        <v>0</v>
      </c>
      <c r="AF350" s="69">
        <v>10</v>
      </c>
      <c r="AG350" s="69">
        <v>0</v>
      </c>
      <c r="AH350" s="69">
        <v>10.5</v>
      </c>
      <c r="AI350" s="69">
        <v>0</v>
      </c>
      <c r="AJ350" s="69">
        <v>3</v>
      </c>
      <c r="AK350" s="69">
        <v>0</v>
      </c>
      <c r="AL350" s="69">
        <v>0</v>
      </c>
      <c r="AM350" s="69">
        <v>1</v>
      </c>
      <c r="AN350" s="69">
        <v>1</v>
      </c>
      <c r="AO350" s="69">
        <v>1</v>
      </c>
      <c r="AP350" s="69">
        <v>2</v>
      </c>
      <c r="AQ350" s="84">
        <v>15</v>
      </c>
      <c r="AR350" s="69">
        <v>1</v>
      </c>
      <c r="AS350" s="69">
        <v>0</v>
      </c>
      <c r="AT350" s="69">
        <v>0</v>
      </c>
      <c r="AU350" s="69">
        <v>0</v>
      </c>
      <c r="AV350" s="69">
        <v>0</v>
      </c>
      <c r="AW350" s="69">
        <v>0</v>
      </c>
      <c r="AX350" s="69">
        <v>0</v>
      </c>
      <c r="AY350" s="69">
        <v>0</v>
      </c>
      <c r="AZ350" s="69">
        <v>0</v>
      </c>
      <c r="BA350" s="69">
        <v>0</v>
      </c>
      <c r="BB350" s="69">
        <v>0</v>
      </c>
      <c r="BC350" s="69">
        <v>0</v>
      </c>
      <c r="BD350" s="69">
        <v>0</v>
      </c>
      <c r="BE350" s="69">
        <v>0</v>
      </c>
      <c r="BF350" s="69">
        <v>0</v>
      </c>
      <c r="BG350" s="69">
        <v>0</v>
      </c>
      <c r="BH350" s="69">
        <v>0</v>
      </c>
      <c r="BI350" s="69" t="s">
        <v>1292</v>
      </c>
      <c r="BK350" s="69">
        <v>3</v>
      </c>
      <c r="BL350" s="69">
        <v>2</v>
      </c>
      <c r="BM350" s="69">
        <v>2</v>
      </c>
      <c r="BN350" s="69">
        <v>31</v>
      </c>
      <c r="BO350" s="89">
        <v>0</v>
      </c>
      <c r="BP350" s="69">
        <v>1</v>
      </c>
      <c r="BQ350" s="69">
        <v>1</v>
      </c>
      <c r="BR350" s="69">
        <v>203</v>
      </c>
      <c r="BS350" s="69">
        <v>1800</v>
      </c>
      <c r="BT350" s="69">
        <v>0</v>
      </c>
      <c r="BU350" s="69">
        <v>0</v>
      </c>
      <c r="BV350" s="69">
        <v>1000</v>
      </c>
      <c r="BW350" s="69">
        <v>0</v>
      </c>
      <c r="BY350" s="69">
        <v>0</v>
      </c>
      <c r="BZ350" s="69">
        <v>0</v>
      </c>
      <c r="CA350" s="69">
        <v>31</v>
      </c>
      <c r="CB350" s="89">
        <v>0</v>
      </c>
      <c r="CC350" s="69">
        <v>0</v>
      </c>
      <c r="CD350" s="69">
        <v>0</v>
      </c>
      <c r="CE350" s="69">
        <v>0</v>
      </c>
      <c r="CF350" s="69">
        <v>0</v>
      </c>
      <c r="CG350" s="69">
        <v>0</v>
      </c>
      <c r="CH350" s="69">
        <v>0</v>
      </c>
      <c r="CI350" s="69">
        <v>0</v>
      </c>
      <c r="CJ350" s="69">
        <v>0</v>
      </c>
      <c r="CL350" s="69">
        <v>0</v>
      </c>
      <c r="CM350" s="69">
        <v>0</v>
      </c>
      <c r="CN350" s="69">
        <v>0</v>
      </c>
      <c r="CO350" s="89">
        <v>0</v>
      </c>
      <c r="CP350" s="69">
        <v>0</v>
      </c>
      <c r="CQ350" s="69">
        <v>0</v>
      </c>
      <c r="CR350" s="69">
        <v>0</v>
      </c>
      <c r="CS350" s="69">
        <v>0</v>
      </c>
      <c r="CT350" s="69">
        <v>0</v>
      </c>
      <c r="CU350" s="69">
        <v>0</v>
      </c>
      <c r="CV350" s="69">
        <v>0</v>
      </c>
      <c r="CW350" s="69">
        <v>0</v>
      </c>
      <c r="CZ350" s="69">
        <v>0</v>
      </c>
      <c r="DA350" s="69">
        <v>0</v>
      </c>
      <c r="DB350" s="69">
        <v>0</v>
      </c>
      <c r="DC350" s="69">
        <v>0</v>
      </c>
      <c r="DD350" s="69">
        <v>0</v>
      </c>
      <c r="DE350" s="69">
        <v>0</v>
      </c>
      <c r="DF350" s="69">
        <v>0</v>
      </c>
      <c r="DG350" s="69">
        <v>1</v>
      </c>
      <c r="DI350" s="69" t="str">
        <f>INDEX(Sheet3!$E$78:$E$1130,MATCH(A350,Sheet3!$D$78:$D$1130,0))</f>
        <v>skill_icons.ps_air_slash</v>
      </c>
      <c r="DJ350" s="69" t="str">
        <f t="shared" ref="DJ350:DJ367" si="72">IFERROR(DI350,F350)</f>
        <v>skill_icons.ps_air_slash</v>
      </c>
      <c r="DK350" s="69" t="s">
        <v>1293</v>
      </c>
      <c r="DL350" s="69" t="s">
        <v>1294</v>
      </c>
      <c r="DM350" s="69" t="s">
        <v>1294</v>
      </c>
      <c r="DN350" s="69" t="str">
        <f>"造成["&amp;INDEX(Sheet5!$L$2:$L$11,MATCH(BL350,Sheet5!$J$2:$J$11,0))&amp;":"&amp;BR350&amp;"*"&amp;BS350/1000&amp;"]"&amp;INDEX(Sheet5!$I$2:$I$4,MATCH(BR350,Sheet5!$H$2:$H$4,0))&amp;"的"&amp;INDEX(Sheet5!$K$2:$K$11,MATCH(BL350,Sheet5!$J$2:$J$11,0))</f>
        <v>造成[ui.cs_orange:203*1.8]的物理伤害。</v>
      </c>
      <c r="DO350" s="69"/>
      <c r="DP350" s="69"/>
      <c r="DQ350" s="69"/>
      <c r="DR350" s="69" t="e">
        <f t="shared" si="60"/>
        <v>#N/A</v>
      </c>
      <c r="DS350" s="90" t="e">
        <f>MATCH(A350,Sheet5!D:D,0)</f>
        <v>#N/A</v>
      </c>
      <c r="DT350" s="94" t="e">
        <f>MATCH(A350,Sheet5!F:F,0)</f>
        <v>#N/A</v>
      </c>
      <c r="DU350" s="69">
        <v>0</v>
      </c>
      <c r="DV350" s="69">
        <v>0</v>
      </c>
      <c r="DW350" s="69">
        <v>0</v>
      </c>
      <c r="DX350" s="69">
        <v>0</v>
      </c>
      <c r="DY350" s="69">
        <v>0</v>
      </c>
    </row>
    <row r="351" spans="1:129" ht="14.25">
      <c r="A351" s="69">
        <v>30192</v>
      </c>
      <c r="B351" s="69">
        <v>0</v>
      </c>
      <c r="C351" s="69">
        <v>1</v>
      </c>
      <c r="D351" s="78" t="s">
        <v>1295</v>
      </c>
      <c r="E351" s="78" t="s">
        <v>1296</v>
      </c>
      <c r="F351" s="69">
        <v>0</v>
      </c>
      <c r="G351" s="69">
        <v>1</v>
      </c>
      <c r="H351" s="69" t="s">
        <v>321</v>
      </c>
      <c r="I351" s="69">
        <v>0</v>
      </c>
      <c r="J351" s="69">
        <v>200</v>
      </c>
      <c r="K351" s="69">
        <v>0</v>
      </c>
      <c r="M351" s="69">
        <v>0</v>
      </c>
      <c r="O351" s="69">
        <v>0</v>
      </c>
      <c r="P351" s="69">
        <v>1</v>
      </c>
      <c r="Q351" s="69">
        <v>0</v>
      </c>
      <c r="R351" s="69">
        <v>1</v>
      </c>
      <c r="S351" s="69">
        <v>0</v>
      </c>
      <c r="T351" s="69">
        <v>0</v>
      </c>
      <c r="U351" s="69">
        <v>0</v>
      </c>
      <c r="V351" s="69">
        <v>0</v>
      </c>
      <c r="W351" s="69">
        <v>0</v>
      </c>
      <c r="X351" s="69">
        <v>0</v>
      </c>
      <c r="Y351" s="69">
        <v>0</v>
      </c>
      <c r="Z351" s="69">
        <v>1000</v>
      </c>
      <c r="AA351" s="69">
        <v>5</v>
      </c>
      <c r="AB351" s="69">
        <v>31</v>
      </c>
      <c r="AC351" s="69">
        <v>0</v>
      </c>
      <c r="AD351" s="69">
        <v>0</v>
      </c>
      <c r="AE351" s="69">
        <v>0</v>
      </c>
      <c r="AF351" s="69">
        <v>20</v>
      </c>
      <c r="AG351" s="69">
        <v>0</v>
      </c>
      <c r="AH351" s="69">
        <v>5</v>
      </c>
      <c r="AI351" s="69">
        <v>0</v>
      </c>
      <c r="AJ351" s="69">
        <v>0</v>
      </c>
      <c r="AK351" s="69">
        <v>0</v>
      </c>
      <c r="AL351" s="69">
        <v>0</v>
      </c>
      <c r="AM351" s="69">
        <v>0</v>
      </c>
      <c r="AN351" s="69">
        <v>0</v>
      </c>
      <c r="AO351" s="69">
        <v>0</v>
      </c>
      <c r="AP351" s="69">
        <v>0</v>
      </c>
      <c r="AQ351" s="84">
        <v>0</v>
      </c>
      <c r="AR351" s="69">
        <v>0</v>
      </c>
      <c r="AS351" s="69">
        <v>0</v>
      </c>
      <c r="AT351" s="69">
        <v>0</v>
      </c>
      <c r="AU351" s="69">
        <v>0</v>
      </c>
      <c r="AV351" s="69">
        <v>0</v>
      </c>
      <c r="AW351" s="69">
        <v>0</v>
      </c>
      <c r="AX351" s="69">
        <v>0</v>
      </c>
      <c r="AY351" s="69">
        <v>0</v>
      </c>
      <c r="AZ351" s="69">
        <v>0</v>
      </c>
      <c r="BA351" s="69">
        <v>0</v>
      </c>
      <c r="BB351" s="69">
        <v>0</v>
      </c>
      <c r="BC351" s="69">
        <v>0</v>
      </c>
      <c r="BD351" s="69">
        <v>0</v>
      </c>
      <c r="BE351" s="69">
        <v>0</v>
      </c>
      <c r="BF351" s="69">
        <v>0</v>
      </c>
      <c r="BG351" s="69">
        <v>0</v>
      </c>
      <c r="BH351" s="69">
        <v>0</v>
      </c>
      <c r="BI351" s="69" t="s">
        <v>1297</v>
      </c>
      <c r="BK351" s="69">
        <v>3</v>
      </c>
      <c r="BL351" s="69">
        <v>10</v>
      </c>
      <c r="BM351" s="69">
        <v>5</v>
      </c>
      <c r="BN351" s="69">
        <v>15</v>
      </c>
      <c r="BO351" s="89">
        <v>0</v>
      </c>
      <c r="BP351" s="69">
        <v>5</v>
      </c>
      <c r="BQ351" s="69">
        <v>20</v>
      </c>
      <c r="BR351" s="69">
        <v>1</v>
      </c>
      <c r="BS351" s="69">
        <v>70069</v>
      </c>
      <c r="BT351" s="69">
        <v>0</v>
      </c>
      <c r="BU351" s="69">
        <v>0</v>
      </c>
      <c r="BV351" s="69">
        <v>1000</v>
      </c>
      <c r="BW351" s="69">
        <v>0</v>
      </c>
      <c r="BX351" s="69" t="s">
        <v>1298</v>
      </c>
      <c r="BY351" s="69">
        <v>0</v>
      </c>
      <c r="BZ351" s="69">
        <v>0</v>
      </c>
      <c r="CA351" s="69">
        <v>31</v>
      </c>
      <c r="CB351" s="89">
        <v>0</v>
      </c>
      <c r="CC351" s="69">
        <v>0</v>
      </c>
      <c r="CD351" s="69">
        <v>0</v>
      </c>
      <c r="CE351" s="69">
        <v>0</v>
      </c>
      <c r="CF351" s="69">
        <v>0</v>
      </c>
      <c r="CG351" s="69">
        <v>0</v>
      </c>
      <c r="CH351" s="69">
        <v>0</v>
      </c>
      <c r="CI351" s="69">
        <v>1000</v>
      </c>
      <c r="CJ351" s="69">
        <v>0</v>
      </c>
      <c r="CL351" s="69">
        <v>0</v>
      </c>
      <c r="CM351" s="69">
        <v>0</v>
      </c>
      <c r="CN351" s="69">
        <v>0</v>
      </c>
      <c r="CO351" s="89">
        <v>0</v>
      </c>
      <c r="CP351" s="69">
        <v>0</v>
      </c>
      <c r="CQ351" s="69">
        <v>0</v>
      </c>
      <c r="CR351" s="69">
        <v>0</v>
      </c>
      <c r="CS351" s="69">
        <v>0</v>
      </c>
      <c r="CT351" s="69">
        <v>0</v>
      </c>
      <c r="CU351" s="69">
        <v>0</v>
      </c>
      <c r="CV351" s="69">
        <v>0</v>
      </c>
      <c r="CW351" s="69">
        <v>0</v>
      </c>
      <c r="CZ351" s="69">
        <v>0</v>
      </c>
      <c r="DA351" s="69">
        <v>0</v>
      </c>
      <c r="DB351" s="69">
        <v>0</v>
      </c>
      <c r="DC351" s="69">
        <v>0</v>
      </c>
      <c r="DD351" s="69">
        <v>0</v>
      </c>
      <c r="DE351" s="69">
        <v>0</v>
      </c>
      <c r="DF351" s="69">
        <v>0</v>
      </c>
      <c r="DG351" s="69">
        <v>1</v>
      </c>
      <c r="DI351" s="69" t="e">
        <f>INDEX(Sheet3!$E$78:$E$1130,MATCH(A351,Sheet3!$D$78:$D$1130,0))</f>
        <v>#N/A</v>
      </c>
      <c r="DJ351" s="69">
        <f t="shared" si="72"/>
        <v>0</v>
      </c>
      <c r="DK351" s="69" t="s">
        <v>1299</v>
      </c>
      <c r="DL351" s="69"/>
      <c r="DM351" s="69" t="s">
        <v>1300</v>
      </c>
      <c r="DN351" s="69" t="e">
        <f>"造成["&amp;INDEX(Sheet5!$L$2:$L$11,MATCH(BL351,Sheet5!$J$2:$J$11,0))&amp;":"&amp;BR351&amp;"*"&amp;BS351/1000&amp;"]"&amp;INDEX(Sheet5!$I$2:$I$4,MATCH(BR351,Sheet5!$H$2:$H$4,0))&amp;"的"&amp;INDEX(Sheet5!$K$2:$K$11,MATCH(BL351,Sheet5!$J$2:$J$11,0))</f>
        <v>#N/A</v>
      </c>
      <c r="DO351" s="69"/>
      <c r="DP351" s="69"/>
      <c r="DQ351" s="69"/>
      <c r="DR351" s="69" t="e">
        <f t="shared" si="60"/>
        <v>#N/A</v>
      </c>
      <c r="DS351" s="90" t="e">
        <f>MATCH(A351,Sheet5!D:D,0)</f>
        <v>#N/A</v>
      </c>
      <c r="DT351" s="94" t="e">
        <f>MATCH(A351,Sheet5!F:F,0)</f>
        <v>#N/A</v>
      </c>
      <c r="DU351" s="69">
        <v>0</v>
      </c>
      <c r="DV351" s="69">
        <v>0</v>
      </c>
      <c r="DW351" s="69">
        <v>0</v>
      </c>
      <c r="DX351" s="69">
        <v>0</v>
      </c>
      <c r="DY351" s="69">
        <v>0</v>
      </c>
    </row>
    <row r="352" spans="1:129" ht="14.25">
      <c r="A352" s="69">
        <v>30193</v>
      </c>
      <c r="B352" s="69">
        <v>13011</v>
      </c>
      <c r="C352" s="69">
        <v>1</v>
      </c>
      <c r="D352" s="78" t="s">
        <v>1301</v>
      </c>
      <c r="E352" s="78" t="s">
        <v>1302</v>
      </c>
      <c r="F352" s="69" t="s">
        <v>1303</v>
      </c>
      <c r="G352" s="69">
        <v>0</v>
      </c>
      <c r="H352" s="69" t="s">
        <v>321</v>
      </c>
      <c r="I352" s="69">
        <v>0</v>
      </c>
      <c r="J352" s="69">
        <v>400</v>
      </c>
      <c r="K352" s="69">
        <v>0</v>
      </c>
      <c r="M352" s="69">
        <v>0</v>
      </c>
      <c r="N352" s="69" t="s">
        <v>480</v>
      </c>
      <c r="O352" s="69">
        <v>0</v>
      </c>
      <c r="P352" s="69">
        <v>2</v>
      </c>
      <c r="Q352" s="69">
        <v>0</v>
      </c>
      <c r="R352" s="69">
        <v>1</v>
      </c>
      <c r="S352" s="69">
        <v>0</v>
      </c>
      <c r="T352" s="69">
        <v>0</v>
      </c>
      <c r="U352" s="69">
        <v>0</v>
      </c>
      <c r="V352" s="69">
        <v>0</v>
      </c>
      <c r="W352" s="69">
        <v>0</v>
      </c>
      <c r="X352" s="69">
        <v>0</v>
      </c>
      <c r="Y352" s="69">
        <v>0</v>
      </c>
      <c r="Z352" s="69">
        <v>3000</v>
      </c>
      <c r="AA352" s="69">
        <v>2</v>
      </c>
      <c r="AB352" s="69">
        <v>31</v>
      </c>
      <c r="AC352" s="69">
        <v>0</v>
      </c>
      <c r="AD352" s="69">
        <v>0</v>
      </c>
      <c r="AE352" s="69">
        <v>0</v>
      </c>
      <c r="AF352" s="69">
        <v>1</v>
      </c>
      <c r="AG352" s="69">
        <v>0</v>
      </c>
      <c r="AH352" s="69">
        <v>10.5</v>
      </c>
      <c r="AI352" s="69">
        <v>316</v>
      </c>
      <c r="AJ352" s="69">
        <v>0</v>
      </c>
      <c r="AK352" s="69">
        <v>0</v>
      </c>
      <c r="AL352" s="69">
        <v>0</v>
      </c>
      <c r="AM352" s="69">
        <v>1</v>
      </c>
      <c r="AN352" s="69">
        <v>1</v>
      </c>
      <c r="AO352" s="69">
        <v>1</v>
      </c>
      <c r="AP352" s="69">
        <v>0.2</v>
      </c>
      <c r="AQ352" s="84">
        <v>15</v>
      </c>
      <c r="AR352" s="69">
        <v>5</v>
      </c>
      <c r="AS352" s="69">
        <v>0</v>
      </c>
      <c r="AT352" s="69">
        <v>0</v>
      </c>
      <c r="AU352" s="69">
        <v>0</v>
      </c>
      <c r="AV352" s="69">
        <v>0</v>
      </c>
      <c r="AW352" s="69">
        <v>0</v>
      </c>
      <c r="AX352" s="69">
        <v>0</v>
      </c>
      <c r="AY352" s="69">
        <v>0</v>
      </c>
      <c r="AZ352" s="69">
        <v>0</v>
      </c>
      <c r="BA352" s="69">
        <v>0</v>
      </c>
      <c r="BB352" s="69">
        <v>0</v>
      </c>
      <c r="BC352" s="69">
        <v>0</v>
      </c>
      <c r="BD352" s="69">
        <v>0</v>
      </c>
      <c r="BE352" s="69">
        <v>0</v>
      </c>
      <c r="BF352" s="69">
        <v>0</v>
      </c>
      <c r="BG352" s="69">
        <v>0</v>
      </c>
      <c r="BH352" s="69">
        <v>0</v>
      </c>
      <c r="BI352" s="69" t="s">
        <v>1304</v>
      </c>
      <c r="BK352" s="69">
        <v>3</v>
      </c>
      <c r="BL352" s="69">
        <v>2</v>
      </c>
      <c r="BM352" s="69">
        <v>2</v>
      </c>
      <c r="BN352" s="69">
        <v>31</v>
      </c>
      <c r="BO352" s="89">
        <v>0</v>
      </c>
      <c r="BP352" s="69">
        <v>1</v>
      </c>
      <c r="BQ352" s="69">
        <v>1</v>
      </c>
      <c r="BR352" s="69">
        <v>203</v>
      </c>
      <c r="BS352" s="69">
        <v>1000</v>
      </c>
      <c r="BT352" s="69">
        <v>0</v>
      </c>
      <c r="BU352" s="69">
        <v>0</v>
      </c>
      <c r="BV352" s="69">
        <v>1000</v>
      </c>
      <c r="BW352" s="69">
        <v>317</v>
      </c>
      <c r="BX352" s="69" t="s">
        <v>537</v>
      </c>
      <c r="BY352" s="69">
        <v>0</v>
      </c>
      <c r="BZ352" s="69">
        <v>0</v>
      </c>
      <c r="CA352" s="69">
        <v>31</v>
      </c>
      <c r="CB352" s="89">
        <v>0</v>
      </c>
      <c r="CC352" s="69">
        <v>0</v>
      </c>
      <c r="CD352" s="69">
        <v>0</v>
      </c>
      <c r="CE352" s="69">
        <v>0</v>
      </c>
      <c r="CF352" s="69">
        <v>0</v>
      </c>
      <c r="CG352" s="69">
        <v>0</v>
      </c>
      <c r="CH352" s="69">
        <v>0</v>
      </c>
      <c r="CI352" s="69">
        <v>1000</v>
      </c>
      <c r="CJ352" s="69">
        <v>0</v>
      </c>
      <c r="CL352" s="69">
        <v>0</v>
      </c>
      <c r="CM352" s="69">
        <v>0</v>
      </c>
      <c r="CN352" s="69">
        <v>0</v>
      </c>
      <c r="CO352" s="89">
        <v>0</v>
      </c>
      <c r="CP352" s="69">
        <v>0</v>
      </c>
      <c r="CQ352" s="69">
        <v>0</v>
      </c>
      <c r="CR352" s="69">
        <v>0</v>
      </c>
      <c r="CS352" s="69">
        <v>0</v>
      </c>
      <c r="CT352" s="89">
        <v>0</v>
      </c>
      <c r="CU352" s="69">
        <v>0</v>
      </c>
      <c r="CV352" s="69">
        <v>0</v>
      </c>
      <c r="CW352" s="69">
        <v>0</v>
      </c>
      <c r="CZ352" s="69">
        <v>0</v>
      </c>
      <c r="DA352" s="69">
        <v>0</v>
      </c>
      <c r="DB352" s="69">
        <v>0</v>
      </c>
      <c r="DC352" s="69">
        <v>0</v>
      </c>
      <c r="DD352" s="69">
        <v>0</v>
      </c>
      <c r="DE352" s="69">
        <v>0</v>
      </c>
      <c r="DF352" s="69">
        <v>0</v>
      </c>
      <c r="DG352" s="69">
        <v>1</v>
      </c>
      <c r="DI352" s="69" t="str">
        <f>INDEX(Sheet3!$E$78:$E$1130,MATCH(A352,Sheet3!$D$78:$D$1130,0))</f>
        <v>skill_icons.ps_evil_arrows</v>
      </c>
      <c r="DJ352" s="69" t="str">
        <f t="shared" si="72"/>
        <v>skill_icons.ps_evil_arrows</v>
      </c>
      <c r="DK352" s="69" t="s">
        <v>1305</v>
      </c>
      <c r="DL352" s="93" t="str">
        <f>DM352&amp;DN352&amp;DQ352</f>
        <v>搭弓射击！造成[ui.cs_orange:203*1]的物理伤害。</v>
      </c>
      <c r="DM352" s="69" t="s">
        <v>1306</v>
      </c>
      <c r="DN352" s="69" t="str">
        <f>"造成["&amp;INDEX(Sheet5!$L$2:$L$11,MATCH(BL352,Sheet5!$J$2:$J$11,0))&amp;":"&amp;BR352&amp;"*"&amp;BS352/1000&amp;"]"&amp;INDEX(Sheet5!$I$2:$I$4,MATCH(BR352,Sheet5!$H$2:$H$4,0))&amp;"的"&amp;INDEX(Sheet5!$K$2:$K$11,MATCH(BL352,Sheet5!$J$2:$J$11,0))</f>
        <v>造成[ui.cs_orange:203*1]的物理伤害。</v>
      </c>
      <c r="DO352" s="69"/>
      <c r="DP352" s="69"/>
      <c r="DQ352" s="69"/>
      <c r="DR352" s="69" t="e">
        <f t="shared" si="60"/>
        <v>#N/A</v>
      </c>
      <c r="DS352" s="90">
        <f>MATCH(A352,Sheet5!D:D,0)</f>
        <v>232</v>
      </c>
      <c r="DT352" s="94" t="e">
        <f>MATCH(A352,Sheet5!F:F,0)</f>
        <v>#N/A</v>
      </c>
      <c r="DU352" s="69">
        <v>0</v>
      </c>
      <c r="DV352" s="69">
        <v>0</v>
      </c>
      <c r="DW352" s="69">
        <v>0</v>
      </c>
      <c r="DX352" s="69">
        <v>0</v>
      </c>
      <c r="DY352" s="69">
        <v>0</v>
      </c>
    </row>
    <row r="353" spans="1:129" ht="14.25">
      <c r="A353" s="69">
        <v>30194</v>
      </c>
      <c r="B353" s="69">
        <v>0</v>
      </c>
      <c r="C353" s="69">
        <v>1</v>
      </c>
      <c r="D353" s="78" t="s">
        <v>1307</v>
      </c>
      <c r="E353" s="78" t="s">
        <v>450</v>
      </c>
      <c r="F353" s="69" t="s">
        <v>760</v>
      </c>
      <c r="G353" s="69">
        <v>0</v>
      </c>
      <c r="H353" s="69" t="s">
        <v>507</v>
      </c>
      <c r="I353" s="69">
        <v>0</v>
      </c>
      <c r="J353" s="69">
        <v>500</v>
      </c>
      <c r="K353" s="69">
        <v>3500</v>
      </c>
      <c r="M353" s="69">
        <v>0</v>
      </c>
      <c r="O353" s="69">
        <v>0</v>
      </c>
      <c r="P353" s="69">
        <v>1</v>
      </c>
      <c r="Q353" s="69">
        <v>0</v>
      </c>
      <c r="R353" s="69">
        <v>1</v>
      </c>
      <c r="S353" s="69">
        <v>0</v>
      </c>
      <c r="T353" s="69">
        <v>0</v>
      </c>
      <c r="U353" s="69">
        <v>0</v>
      </c>
      <c r="V353" s="69">
        <v>0</v>
      </c>
      <c r="W353" s="69">
        <v>0</v>
      </c>
      <c r="X353" s="69">
        <v>0</v>
      </c>
      <c r="Y353" s="69">
        <v>0</v>
      </c>
      <c r="Z353" s="69">
        <v>12000</v>
      </c>
      <c r="AA353" s="69">
        <v>2</v>
      </c>
      <c r="AB353" s="69">
        <v>31</v>
      </c>
      <c r="AC353" s="69">
        <v>0</v>
      </c>
      <c r="AD353" s="69">
        <v>0</v>
      </c>
      <c r="AE353" s="69">
        <v>0</v>
      </c>
      <c r="AF353" s="69">
        <v>1</v>
      </c>
      <c r="AG353" s="69">
        <v>0</v>
      </c>
      <c r="AH353" s="69">
        <v>10.5</v>
      </c>
      <c r="AI353" s="69">
        <v>318</v>
      </c>
      <c r="AJ353" s="69">
        <v>0</v>
      </c>
      <c r="AK353" s="69">
        <v>0</v>
      </c>
      <c r="AL353" s="69">
        <v>0</v>
      </c>
      <c r="AM353" s="69">
        <v>1</v>
      </c>
      <c r="AN353" s="69">
        <v>1</v>
      </c>
      <c r="AO353" s="69">
        <v>0</v>
      </c>
      <c r="AP353" s="69">
        <v>10</v>
      </c>
      <c r="AQ353" s="84">
        <v>0</v>
      </c>
      <c r="AR353" s="69">
        <v>0</v>
      </c>
      <c r="AS353" s="69">
        <v>0</v>
      </c>
      <c r="AT353" s="69">
        <v>0</v>
      </c>
      <c r="AU353" s="69">
        <v>0</v>
      </c>
      <c r="AV353" s="69">
        <v>0</v>
      </c>
      <c r="AW353" s="69">
        <v>0</v>
      </c>
      <c r="AX353" s="69">
        <v>0</v>
      </c>
      <c r="AY353" s="69">
        <v>0</v>
      </c>
      <c r="AZ353" s="69">
        <v>0</v>
      </c>
      <c r="BA353" s="69">
        <v>0</v>
      </c>
      <c r="BB353" s="69">
        <v>0</v>
      </c>
      <c r="BC353" s="69">
        <v>0</v>
      </c>
      <c r="BD353" s="69">
        <v>0</v>
      </c>
      <c r="BE353" s="69">
        <v>0</v>
      </c>
      <c r="BF353" s="69">
        <v>0</v>
      </c>
      <c r="BG353" s="69">
        <v>0</v>
      </c>
      <c r="BH353" s="69">
        <v>0</v>
      </c>
      <c r="BI353" s="69" t="s">
        <v>1308</v>
      </c>
      <c r="BK353" s="69">
        <v>3</v>
      </c>
      <c r="BL353" s="69">
        <v>25</v>
      </c>
      <c r="BM353" s="69">
        <v>2</v>
      </c>
      <c r="BN353" s="69">
        <v>31</v>
      </c>
      <c r="BO353" s="89">
        <v>0</v>
      </c>
      <c r="BP353" s="69">
        <v>1</v>
      </c>
      <c r="BQ353" s="69">
        <v>1</v>
      </c>
      <c r="BR353" s="69">
        <v>203</v>
      </c>
      <c r="BS353" s="69">
        <v>1000</v>
      </c>
      <c r="BT353" s="69">
        <v>1</v>
      </c>
      <c r="BU353" s="69">
        <v>50</v>
      </c>
      <c r="BV353" s="69">
        <v>1000</v>
      </c>
      <c r="BW353" s="69">
        <v>319</v>
      </c>
      <c r="BY353" s="69">
        <v>0</v>
      </c>
      <c r="BZ353" s="69">
        <v>0</v>
      </c>
      <c r="CA353" s="69">
        <v>31</v>
      </c>
      <c r="CB353" s="89">
        <v>0</v>
      </c>
      <c r="CC353" s="69">
        <v>0</v>
      </c>
      <c r="CD353" s="69">
        <v>0</v>
      </c>
      <c r="CE353" s="69">
        <v>0</v>
      </c>
      <c r="CF353" s="69">
        <v>0</v>
      </c>
      <c r="CG353" s="69">
        <v>0</v>
      </c>
      <c r="CH353" s="69">
        <v>0</v>
      </c>
      <c r="CI353" s="69">
        <v>0</v>
      </c>
      <c r="CJ353" s="69">
        <v>0</v>
      </c>
      <c r="CL353" s="69">
        <v>0</v>
      </c>
      <c r="CM353" s="69">
        <v>0</v>
      </c>
      <c r="CN353" s="69">
        <v>0</v>
      </c>
      <c r="CO353" s="89">
        <v>0</v>
      </c>
      <c r="CP353" s="69">
        <v>0</v>
      </c>
      <c r="CQ353" s="69">
        <v>0</v>
      </c>
      <c r="CR353" s="69">
        <v>0</v>
      </c>
      <c r="CS353" s="69">
        <v>0</v>
      </c>
      <c r="CT353" s="69">
        <v>0</v>
      </c>
      <c r="CU353" s="69">
        <v>0</v>
      </c>
      <c r="CV353" s="69">
        <v>0</v>
      </c>
      <c r="CW353" s="69">
        <v>0</v>
      </c>
      <c r="CZ353" s="69">
        <v>0</v>
      </c>
      <c r="DA353" s="69">
        <v>0</v>
      </c>
      <c r="DB353" s="69">
        <v>0</v>
      </c>
      <c r="DC353" s="69">
        <v>0</v>
      </c>
      <c r="DD353" s="69">
        <v>0</v>
      </c>
      <c r="DE353" s="69">
        <v>0</v>
      </c>
      <c r="DF353" s="69">
        <v>0</v>
      </c>
      <c r="DG353" s="69">
        <v>1</v>
      </c>
      <c r="DI353" s="69" t="str">
        <f>INDEX(Sheet3!$E$78:$E$1130,MATCH(A353,Sheet3!$D$78:$D$1130,0))</f>
        <v>skill_icons.ps_mummy_skill_01</v>
      </c>
      <c r="DJ353" s="69" t="str">
        <f t="shared" si="72"/>
        <v>skill_icons.ps_mummy_skill_01</v>
      </c>
      <c r="DK353" s="69" t="s">
        <v>1309</v>
      </c>
      <c r="DL353" s="69"/>
      <c r="DM353" s="69" t="s">
        <v>453</v>
      </c>
      <c r="DN353" s="69" t="e">
        <f>"造成["&amp;INDEX(Sheet5!$L$2:$L$11,MATCH(BL353,Sheet5!$J$2:$J$11,0))&amp;":"&amp;BR353&amp;"*"&amp;BS353/1000&amp;"]"&amp;INDEX(Sheet5!$I$2:$I$4,MATCH(BR353,Sheet5!$H$2:$H$4,0))&amp;"的"&amp;INDEX(Sheet5!$K$2:$K$11,MATCH(BL353,Sheet5!$J$2:$J$11,0))</f>
        <v>#N/A</v>
      </c>
      <c r="DO353" s="69"/>
      <c r="DP353" s="69"/>
      <c r="DQ353" s="69"/>
      <c r="DR353" s="69" t="e">
        <f t="shared" si="60"/>
        <v>#N/A</v>
      </c>
      <c r="DS353" s="90" t="e">
        <f>MATCH(A353,Sheet5!D:D,0)</f>
        <v>#N/A</v>
      </c>
      <c r="DT353" s="94" t="e">
        <f>MATCH(A353,Sheet5!F:F,0)</f>
        <v>#N/A</v>
      </c>
      <c r="DU353" s="69">
        <v>0</v>
      </c>
      <c r="DV353" s="69">
        <v>0</v>
      </c>
      <c r="DW353" s="69">
        <v>0</v>
      </c>
      <c r="DX353" s="69">
        <v>0</v>
      </c>
      <c r="DY353" s="69">
        <v>0</v>
      </c>
    </row>
    <row r="354" spans="1:129" ht="12.95" customHeight="1">
      <c r="A354" s="69">
        <v>30195</v>
      </c>
      <c r="B354" s="69">
        <v>0</v>
      </c>
      <c r="C354" s="69">
        <v>1</v>
      </c>
      <c r="D354" s="78" t="s">
        <v>1310</v>
      </c>
      <c r="E354" s="78" t="s">
        <v>1311</v>
      </c>
      <c r="F354" s="69" t="s">
        <v>921</v>
      </c>
      <c r="G354" s="69">
        <v>1</v>
      </c>
      <c r="H354" s="69" t="s">
        <v>875</v>
      </c>
      <c r="I354" s="69">
        <v>2541</v>
      </c>
      <c r="J354" s="69">
        <v>2541</v>
      </c>
      <c r="K354" s="69">
        <v>4900</v>
      </c>
      <c r="M354" s="69">
        <v>0</v>
      </c>
      <c r="N354" s="69" t="s">
        <v>1312</v>
      </c>
      <c r="O354" s="69">
        <v>0</v>
      </c>
      <c r="P354" s="69">
        <v>2</v>
      </c>
      <c r="Q354" s="69">
        <v>0</v>
      </c>
      <c r="R354" s="69">
        <v>1</v>
      </c>
      <c r="S354" s="69">
        <v>0</v>
      </c>
      <c r="T354" s="69">
        <v>0</v>
      </c>
      <c r="U354" s="69">
        <v>0</v>
      </c>
      <c r="V354" s="69">
        <v>0</v>
      </c>
      <c r="W354" s="69">
        <v>0</v>
      </c>
      <c r="X354" s="69">
        <v>0</v>
      </c>
      <c r="Y354" s="69">
        <v>0</v>
      </c>
      <c r="Z354" s="69">
        <v>20000</v>
      </c>
      <c r="AA354" s="69">
        <v>2</v>
      </c>
      <c r="AB354" s="69">
        <v>31</v>
      </c>
      <c r="AC354" s="69">
        <v>0</v>
      </c>
      <c r="AD354" s="69">
        <v>0</v>
      </c>
      <c r="AE354" s="69">
        <v>0</v>
      </c>
      <c r="AF354" s="69">
        <v>10</v>
      </c>
      <c r="AG354" s="69">
        <v>0</v>
      </c>
      <c r="AH354" s="69">
        <v>10.5</v>
      </c>
      <c r="AI354" s="69">
        <v>320</v>
      </c>
      <c r="AJ354" s="69">
        <v>3</v>
      </c>
      <c r="AK354" s="69">
        <v>0</v>
      </c>
      <c r="AL354" s="69">
        <v>0</v>
      </c>
      <c r="AM354" s="69">
        <v>3</v>
      </c>
      <c r="AN354" s="69">
        <v>3</v>
      </c>
      <c r="AO354" s="69">
        <v>1</v>
      </c>
      <c r="AP354" s="69">
        <v>0.4</v>
      </c>
      <c r="AQ354" s="84">
        <v>0</v>
      </c>
      <c r="AR354" s="69">
        <v>7</v>
      </c>
      <c r="AS354" s="69">
        <v>0</v>
      </c>
      <c r="AT354" s="69">
        <v>0</v>
      </c>
      <c r="AU354" s="69" t="s">
        <v>1313</v>
      </c>
      <c r="AV354" s="69">
        <v>0</v>
      </c>
      <c r="AW354" s="69">
        <v>0</v>
      </c>
      <c r="AX354" s="69">
        <v>0</v>
      </c>
      <c r="AY354" s="69">
        <v>0</v>
      </c>
      <c r="AZ354" s="69">
        <v>1000</v>
      </c>
      <c r="BA354" s="69">
        <v>0</v>
      </c>
      <c r="BB354" s="69">
        <v>0</v>
      </c>
      <c r="BC354" s="69">
        <v>0</v>
      </c>
      <c r="BD354" s="69">
        <v>0</v>
      </c>
      <c r="BE354" s="69">
        <v>0</v>
      </c>
      <c r="BF354" s="69">
        <v>0</v>
      </c>
      <c r="BG354" s="69">
        <v>0</v>
      </c>
      <c r="BH354" s="69">
        <v>0</v>
      </c>
      <c r="BI354" s="69" t="s">
        <v>1314</v>
      </c>
      <c r="BK354" s="69">
        <v>3</v>
      </c>
      <c r="BL354" s="69">
        <v>2</v>
      </c>
      <c r="BM354" s="69">
        <v>2</v>
      </c>
      <c r="BN354" s="69">
        <v>31</v>
      </c>
      <c r="BO354" s="89">
        <v>0</v>
      </c>
      <c r="BP354" s="69">
        <v>1</v>
      </c>
      <c r="BQ354" s="69">
        <v>1</v>
      </c>
      <c r="BR354" s="69">
        <v>203</v>
      </c>
      <c r="BS354" s="69">
        <v>800</v>
      </c>
      <c r="BT354" s="69">
        <v>0</v>
      </c>
      <c r="BU354" s="69">
        <v>0</v>
      </c>
      <c r="BV354" s="69">
        <v>1000</v>
      </c>
      <c r="BW354" s="69">
        <v>933</v>
      </c>
      <c r="BY354" s="69">
        <v>10</v>
      </c>
      <c r="BZ354" s="69">
        <v>2</v>
      </c>
      <c r="CA354" s="69">
        <v>31</v>
      </c>
      <c r="CB354" s="89">
        <v>0</v>
      </c>
      <c r="CC354" s="69">
        <v>1</v>
      </c>
      <c r="CD354" s="69">
        <v>1</v>
      </c>
      <c r="CE354" s="69">
        <v>1</v>
      </c>
      <c r="CF354" s="69">
        <v>11051</v>
      </c>
      <c r="CG354" s="69">
        <v>0</v>
      </c>
      <c r="CH354" s="69">
        <v>0</v>
      </c>
      <c r="CI354" s="69">
        <v>1000</v>
      </c>
      <c r="CJ354" s="69">
        <v>0</v>
      </c>
      <c r="CL354" s="69">
        <v>10</v>
      </c>
      <c r="CM354" s="69">
        <v>2</v>
      </c>
      <c r="CN354" s="69">
        <v>31</v>
      </c>
      <c r="CO354" s="89">
        <v>0</v>
      </c>
      <c r="CP354" s="69">
        <v>1</v>
      </c>
      <c r="CQ354" s="69">
        <v>1</v>
      </c>
      <c r="CR354" s="69">
        <v>1</v>
      </c>
      <c r="CS354" s="69">
        <v>11052</v>
      </c>
      <c r="CT354" s="69">
        <v>0</v>
      </c>
      <c r="CU354" s="69">
        <v>0</v>
      </c>
      <c r="CV354" s="69">
        <v>1000</v>
      </c>
      <c r="CW354" s="69">
        <v>0</v>
      </c>
      <c r="CZ354" s="69">
        <v>0</v>
      </c>
      <c r="DA354" s="69">
        <v>0</v>
      </c>
      <c r="DB354" s="69">
        <v>0</v>
      </c>
      <c r="DC354" s="69">
        <v>0</v>
      </c>
      <c r="DD354" s="69">
        <v>0</v>
      </c>
      <c r="DE354" s="69">
        <v>0</v>
      </c>
      <c r="DF354" s="69">
        <v>0</v>
      </c>
      <c r="DG354" s="69">
        <v>1</v>
      </c>
      <c r="DI354" s="69" t="str">
        <f>INDEX(Sheet3!$E$78:$E$1130,MATCH(A354,Sheet3!$D$78:$D$1130,0))</f>
        <v>skill_icons.ps_vomit_splash</v>
      </c>
      <c r="DJ354" s="69" t="str">
        <f t="shared" si="72"/>
        <v>skill_icons.ps_vomit_splash</v>
      </c>
      <c r="DK354" s="69" t="s">
        <v>1315</v>
      </c>
      <c r="DL354" s="69"/>
      <c r="DM354" s="69" t="s">
        <v>1316</v>
      </c>
      <c r="DN354" s="69" t="str">
        <f>"造成["&amp;INDEX(Sheet5!$L$2:$L$11,MATCH(BL354,Sheet5!$J$2:$J$11,0))&amp;":"&amp;BR354&amp;"*"&amp;BS354/1000&amp;"]"&amp;INDEX(Sheet5!$I$2:$I$4,MATCH(BR354,Sheet5!$H$2:$H$4,0))&amp;"的"&amp;INDEX(Sheet5!$K$2:$K$11,MATCH(BL354,Sheet5!$J$2:$J$11,0))</f>
        <v>造成[ui.cs_orange:203*0.8]的物理伤害。</v>
      </c>
      <c r="DO354" s="69"/>
      <c r="DP354" s="69"/>
      <c r="DQ354" s="69"/>
      <c r="DR354" s="69" t="e">
        <f t="shared" si="60"/>
        <v>#N/A</v>
      </c>
      <c r="DS354" s="90" t="e">
        <f>MATCH(A354,Sheet5!D:D,0)</f>
        <v>#N/A</v>
      </c>
      <c r="DT354" s="94" t="e">
        <f>MATCH(A354,Sheet5!F:F,0)</f>
        <v>#N/A</v>
      </c>
      <c r="DU354" s="69">
        <v>0</v>
      </c>
      <c r="DV354" s="69">
        <v>0</v>
      </c>
      <c r="DW354" s="69">
        <v>0</v>
      </c>
      <c r="DX354" s="69">
        <v>0</v>
      </c>
      <c r="DY354" s="69">
        <v>0</v>
      </c>
    </row>
    <row r="355" spans="1:129" ht="14.25">
      <c r="A355" s="69">
        <v>930195</v>
      </c>
      <c r="B355" s="69">
        <v>0</v>
      </c>
      <c r="C355" s="69">
        <v>1</v>
      </c>
      <c r="D355" s="78" t="s">
        <v>1310</v>
      </c>
      <c r="E355" s="78" t="s">
        <v>1311</v>
      </c>
      <c r="F355" s="69" t="s">
        <v>921</v>
      </c>
      <c r="G355" s="69">
        <v>1</v>
      </c>
      <c r="H355" s="69" t="s">
        <v>875</v>
      </c>
      <c r="I355" s="69">
        <v>2541</v>
      </c>
      <c r="J355" s="69">
        <v>2541</v>
      </c>
      <c r="K355" s="69">
        <v>4900</v>
      </c>
      <c r="M355" s="69">
        <v>0</v>
      </c>
      <c r="N355" s="69" t="s">
        <v>1312</v>
      </c>
      <c r="O355" s="69">
        <v>0</v>
      </c>
      <c r="P355" s="69">
        <v>2</v>
      </c>
      <c r="Q355" s="69">
        <v>0</v>
      </c>
      <c r="R355" s="69">
        <v>1</v>
      </c>
      <c r="S355" s="69">
        <v>0</v>
      </c>
      <c r="T355" s="69">
        <v>0</v>
      </c>
      <c r="U355" s="69">
        <v>0</v>
      </c>
      <c r="V355" s="69">
        <v>0</v>
      </c>
      <c r="W355" s="69">
        <v>0</v>
      </c>
      <c r="X355" s="69">
        <v>0</v>
      </c>
      <c r="Y355" s="69">
        <v>0</v>
      </c>
      <c r="Z355" s="69">
        <v>20000</v>
      </c>
      <c r="AA355" s="69">
        <v>2</v>
      </c>
      <c r="AB355" s="69">
        <v>31</v>
      </c>
      <c r="AC355" s="69">
        <v>0</v>
      </c>
      <c r="AD355" s="69">
        <v>0</v>
      </c>
      <c r="AE355" s="69">
        <v>0</v>
      </c>
      <c r="AF355" s="69">
        <v>10</v>
      </c>
      <c r="AG355" s="69">
        <v>0</v>
      </c>
      <c r="AH355" s="69">
        <v>10.5</v>
      </c>
      <c r="AI355" s="69">
        <v>320</v>
      </c>
      <c r="AJ355" s="69">
        <v>3</v>
      </c>
      <c r="AK355" s="69">
        <v>0</v>
      </c>
      <c r="AL355" s="69">
        <v>0</v>
      </c>
      <c r="AM355" s="69">
        <v>3</v>
      </c>
      <c r="AN355" s="69">
        <v>3</v>
      </c>
      <c r="AO355" s="69">
        <v>1</v>
      </c>
      <c r="AP355" s="69">
        <v>0.4</v>
      </c>
      <c r="AQ355" s="84">
        <v>0</v>
      </c>
      <c r="AR355" s="69">
        <v>7</v>
      </c>
      <c r="AS355" s="69">
        <v>0</v>
      </c>
      <c r="AT355" s="69">
        <v>0</v>
      </c>
      <c r="AU355" s="69" t="s">
        <v>1313</v>
      </c>
      <c r="AV355" s="69">
        <v>0</v>
      </c>
      <c r="AW355" s="69">
        <v>0</v>
      </c>
      <c r="AX355" s="69">
        <v>0</v>
      </c>
      <c r="AY355" s="69">
        <v>0</v>
      </c>
      <c r="AZ355" s="69">
        <v>1000</v>
      </c>
      <c r="BA355" s="69">
        <v>0</v>
      </c>
      <c r="BB355" s="69">
        <v>0</v>
      </c>
      <c r="BC355" s="69">
        <v>0</v>
      </c>
      <c r="BD355" s="69">
        <v>0</v>
      </c>
      <c r="BE355" s="69">
        <v>0</v>
      </c>
      <c r="BF355" s="69">
        <v>0</v>
      </c>
      <c r="BG355" s="69">
        <v>0</v>
      </c>
      <c r="BH355" s="69">
        <v>0</v>
      </c>
      <c r="BI355" s="69" t="s">
        <v>1314</v>
      </c>
      <c r="BK355" s="69">
        <v>3</v>
      </c>
      <c r="BL355" s="69">
        <v>2</v>
      </c>
      <c r="BM355" s="69">
        <v>2</v>
      </c>
      <c r="BN355" s="69">
        <v>31</v>
      </c>
      <c r="BO355" s="89">
        <v>0</v>
      </c>
      <c r="BP355" s="69">
        <v>1</v>
      </c>
      <c r="BQ355" s="69">
        <v>1</v>
      </c>
      <c r="BR355" s="69">
        <v>203</v>
      </c>
      <c r="BS355" s="69">
        <v>400</v>
      </c>
      <c r="BT355" s="69">
        <v>0</v>
      </c>
      <c r="BU355" s="69">
        <v>0</v>
      </c>
      <c r="BV355" s="69">
        <v>1000</v>
      </c>
      <c r="BW355" s="69">
        <v>933</v>
      </c>
      <c r="BY355" s="69">
        <v>10</v>
      </c>
      <c r="BZ355" s="69">
        <v>2</v>
      </c>
      <c r="CA355" s="69">
        <v>31</v>
      </c>
      <c r="CB355" s="89">
        <v>0</v>
      </c>
      <c r="CC355" s="69">
        <v>1</v>
      </c>
      <c r="CD355" s="69">
        <v>1</v>
      </c>
      <c r="CE355" s="69">
        <v>1</v>
      </c>
      <c r="CF355" s="69">
        <v>11051</v>
      </c>
      <c r="CG355" s="69">
        <v>0</v>
      </c>
      <c r="CH355" s="69">
        <v>0</v>
      </c>
      <c r="CI355" s="69">
        <v>1000</v>
      </c>
      <c r="CJ355" s="69">
        <v>0</v>
      </c>
      <c r="CL355" s="69">
        <v>10</v>
      </c>
      <c r="CM355" s="69">
        <v>2</v>
      </c>
      <c r="CN355" s="69">
        <v>31</v>
      </c>
      <c r="CO355" s="89">
        <v>0</v>
      </c>
      <c r="CP355" s="69">
        <v>1</v>
      </c>
      <c r="CQ355" s="69">
        <v>1</v>
      </c>
      <c r="CR355" s="69">
        <v>1</v>
      </c>
      <c r="CS355" s="69">
        <v>11052</v>
      </c>
      <c r="CT355" s="69">
        <v>0</v>
      </c>
      <c r="CU355" s="69">
        <v>0</v>
      </c>
      <c r="CV355" s="69">
        <v>1000</v>
      </c>
      <c r="CW355" s="69">
        <v>0</v>
      </c>
      <c r="CZ355" s="69">
        <v>0</v>
      </c>
      <c r="DA355" s="69">
        <v>0</v>
      </c>
      <c r="DB355" s="69">
        <v>0</v>
      </c>
      <c r="DC355" s="69">
        <v>0</v>
      </c>
      <c r="DD355" s="69">
        <v>0</v>
      </c>
      <c r="DE355" s="69">
        <v>0</v>
      </c>
      <c r="DF355" s="69">
        <v>0</v>
      </c>
      <c r="DG355" s="69">
        <v>1</v>
      </c>
      <c r="DI355" s="69" t="e">
        <f>INDEX(Sheet3!$E$78:$E$1130,MATCH(A355,Sheet3!$D$78:$D$1130,0))</f>
        <v>#N/A</v>
      </c>
      <c r="DJ355" s="69" t="str">
        <f t="shared" si="72"/>
        <v>skill_icons.ps_vomit_splash</v>
      </c>
      <c r="DK355" s="69" t="s">
        <v>1315</v>
      </c>
      <c r="DL355" s="69"/>
      <c r="DM355" s="69" t="s">
        <v>1316</v>
      </c>
      <c r="DN355" s="69" t="str">
        <f>"造成["&amp;INDEX(Sheet5!$L$2:$L$11,MATCH(BL355,Sheet5!$J$2:$J$11,0))&amp;":"&amp;BR355&amp;"*"&amp;BS355/1000&amp;"]"&amp;INDEX(Sheet5!$I$2:$I$4,MATCH(BR355,Sheet5!$H$2:$H$4,0))&amp;"的"&amp;INDEX(Sheet5!$K$2:$K$11,MATCH(BL355,Sheet5!$J$2:$J$11,0))</f>
        <v>造成[ui.cs_orange:203*0.4]的物理伤害。</v>
      </c>
      <c r="DO355" s="69"/>
      <c r="DP355" s="69"/>
      <c r="DQ355" s="69"/>
      <c r="DR355" s="69" t="e">
        <f t="shared" si="60"/>
        <v>#N/A</v>
      </c>
      <c r="DS355" s="90" t="e">
        <f>MATCH(A355,Sheet5!D:D,0)</f>
        <v>#N/A</v>
      </c>
      <c r="DT355" s="94" t="e">
        <f>MATCH(A355,Sheet5!F:F,0)</f>
        <v>#N/A</v>
      </c>
      <c r="DU355" s="69">
        <v>0</v>
      </c>
      <c r="DV355" s="69">
        <v>0</v>
      </c>
      <c r="DW355" s="69">
        <v>0</v>
      </c>
      <c r="DX355" s="69">
        <v>0</v>
      </c>
      <c r="DY355" s="69">
        <v>0</v>
      </c>
    </row>
    <row r="356" spans="1:129" ht="14.25">
      <c r="A356" s="69">
        <v>30196</v>
      </c>
      <c r="B356" s="69">
        <v>0</v>
      </c>
      <c r="C356" s="69">
        <v>1</v>
      </c>
      <c r="D356" s="78" t="s">
        <v>1317</v>
      </c>
      <c r="E356" s="78" t="s">
        <v>1311</v>
      </c>
      <c r="F356" s="69">
        <v>0</v>
      </c>
      <c r="G356" s="69">
        <v>1</v>
      </c>
      <c r="H356" s="69" t="s">
        <v>507</v>
      </c>
      <c r="I356" s="69">
        <v>0</v>
      </c>
      <c r="J356" s="69">
        <v>0</v>
      </c>
      <c r="K356" s="69">
        <v>0</v>
      </c>
      <c r="M356" s="69">
        <v>321</v>
      </c>
      <c r="O356" s="69">
        <v>0</v>
      </c>
      <c r="P356" s="69">
        <v>2</v>
      </c>
      <c r="Q356" s="69">
        <v>0</v>
      </c>
      <c r="R356" s="69">
        <v>1</v>
      </c>
      <c r="S356" s="69">
        <v>0</v>
      </c>
      <c r="T356" s="69">
        <v>0</v>
      </c>
      <c r="U356" s="69">
        <v>0</v>
      </c>
      <c r="V356" s="69">
        <v>0</v>
      </c>
      <c r="W356" s="69">
        <v>0</v>
      </c>
      <c r="X356" s="69">
        <v>0</v>
      </c>
      <c r="Y356" s="69">
        <v>0</v>
      </c>
      <c r="Z356" s="69">
        <v>1000</v>
      </c>
      <c r="AA356" s="69">
        <v>2</v>
      </c>
      <c r="AB356" s="69">
        <v>31</v>
      </c>
      <c r="AC356" s="69">
        <v>0</v>
      </c>
      <c r="AD356" s="69">
        <v>0</v>
      </c>
      <c r="AE356" s="69">
        <v>0</v>
      </c>
      <c r="AF356" s="69">
        <v>10</v>
      </c>
      <c r="AG356" s="69">
        <v>0</v>
      </c>
      <c r="AH356" s="69">
        <v>1</v>
      </c>
      <c r="AI356" s="69">
        <v>320</v>
      </c>
      <c r="AJ356" s="69">
        <v>3</v>
      </c>
      <c r="AK356" s="69">
        <v>0</v>
      </c>
      <c r="AL356" s="69">
        <v>0</v>
      </c>
      <c r="AM356" s="69">
        <v>3</v>
      </c>
      <c r="AN356" s="69">
        <v>3</v>
      </c>
      <c r="AO356" s="69">
        <v>1</v>
      </c>
      <c r="AP356" s="69">
        <v>0.5</v>
      </c>
      <c r="AQ356" s="84">
        <v>0</v>
      </c>
      <c r="AR356" s="69">
        <v>7</v>
      </c>
      <c r="AS356" s="69">
        <v>0</v>
      </c>
      <c r="AT356" s="69">
        <v>0</v>
      </c>
      <c r="AU356" s="69">
        <v>0</v>
      </c>
      <c r="AV356" s="69">
        <v>0</v>
      </c>
      <c r="AW356" s="69">
        <v>0</v>
      </c>
      <c r="AX356" s="69">
        <v>0</v>
      </c>
      <c r="AY356" s="69">
        <v>0</v>
      </c>
      <c r="AZ356" s="69">
        <v>0</v>
      </c>
      <c r="BA356" s="69">
        <v>0</v>
      </c>
      <c r="BB356" s="69">
        <v>0</v>
      </c>
      <c r="BC356" s="69">
        <v>0</v>
      </c>
      <c r="BD356" s="69">
        <v>0</v>
      </c>
      <c r="BE356" s="69">
        <v>0</v>
      </c>
      <c r="BF356" s="69">
        <v>0</v>
      </c>
      <c r="BG356" s="69">
        <v>0</v>
      </c>
      <c r="BH356" s="69">
        <v>0</v>
      </c>
      <c r="BK356" s="69">
        <v>3</v>
      </c>
      <c r="BL356" s="69">
        <v>2</v>
      </c>
      <c r="BM356" s="69">
        <v>2</v>
      </c>
      <c r="BN356" s="69">
        <v>31</v>
      </c>
      <c r="BO356" s="89">
        <v>0</v>
      </c>
      <c r="BP356" s="69">
        <v>1</v>
      </c>
      <c r="BQ356" s="69">
        <v>1</v>
      </c>
      <c r="BR356" s="69">
        <v>1</v>
      </c>
      <c r="BS356" s="69">
        <v>20</v>
      </c>
      <c r="BT356" s="69">
        <v>0</v>
      </c>
      <c r="BU356" s="69">
        <v>0</v>
      </c>
      <c r="BV356" s="69">
        <v>1000</v>
      </c>
      <c r="BW356" s="69">
        <v>322</v>
      </c>
      <c r="BY356" s="69">
        <v>10</v>
      </c>
      <c r="BZ356" s="69">
        <v>2</v>
      </c>
      <c r="CA356" s="69">
        <v>31</v>
      </c>
      <c r="CB356" s="89">
        <v>0</v>
      </c>
      <c r="CC356" s="69">
        <v>1</v>
      </c>
      <c r="CD356" s="69">
        <v>1</v>
      </c>
      <c r="CE356" s="69">
        <v>1</v>
      </c>
      <c r="CF356" s="69">
        <v>11051</v>
      </c>
      <c r="CG356" s="69">
        <v>0</v>
      </c>
      <c r="CH356" s="69">
        <v>0</v>
      </c>
      <c r="CI356" s="69">
        <v>1000</v>
      </c>
      <c r="CJ356" s="69">
        <v>0</v>
      </c>
      <c r="CL356" s="69">
        <v>10</v>
      </c>
      <c r="CM356" s="69">
        <v>2</v>
      </c>
      <c r="CN356" s="69">
        <v>31</v>
      </c>
      <c r="CO356" s="89">
        <v>0</v>
      </c>
      <c r="CP356" s="69">
        <v>1</v>
      </c>
      <c r="CQ356" s="69">
        <v>1</v>
      </c>
      <c r="CR356" s="69">
        <v>1</v>
      </c>
      <c r="CS356" s="69">
        <v>11052</v>
      </c>
      <c r="CT356" s="69">
        <v>0</v>
      </c>
      <c r="CU356" s="69">
        <v>0</v>
      </c>
      <c r="CV356" s="69">
        <v>1000</v>
      </c>
      <c r="CW356" s="69">
        <v>0</v>
      </c>
      <c r="CZ356" s="69">
        <v>0</v>
      </c>
      <c r="DA356" s="69">
        <v>0</v>
      </c>
      <c r="DB356" s="69">
        <v>0</v>
      </c>
      <c r="DC356" s="69">
        <v>0</v>
      </c>
      <c r="DD356" s="69">
        <v>0</v>
      </c>
      <c r="DE356" s="69">
        <v>0</v>
      </c>
      <c r="DF356" s="69">
        <v>0</v>
      </c>
      <c r="DG356" s="69">
        <v>1</v>
      </c>
      <c r="DI356" s="69" t="e">
        <f>INDEX(Sheet3!$E$78:$E$1130,MATCH(A356,Sheet3!$D$78:$D$1130,0))</f>
        <v>#N/A</v>
      </c>
      <c r="DJ356" s="69">
        <f t="shared" si="72"/>
        <v>0</v>
      </c>
      <c r="DK356" s="69" t="s">
        <v>1318</v>
      </c>
      <c r="DL356" s="69"/>
      <c r="DM356" s="69" t="s">
        <v>1316</v>
      </c>
      <c r="DN356" s="69" t="str">
        <f>"造成["&amp;INDEX(Sheet5!$L$2:$L$11,MATCH(BL356,Sheet5!$J$2:$J$11,0))&amp;":"&amp;BR356&amp;"*"&amp;BS356/1000&amp;"]"&amp;INDEX(Sheet5!$I$2:$I$4,MATCH(BR356,Sheet5!$H$2:$H$4,0))&amp;"的"&amp;INDEX(Sheet5!$K$2:$K$11,MATCH(BL356,Sheet5!$J$2:$J$11,0))</f>
        <v>造成[ui.cs_orange:1*0.02]的物理伤害。</v>
      </c>
      <c r="DO356" s="69"/>
      <c r="DP356" s="69"/>
      <c r="DQ356" s="69"/>
      <c r="DR356" s="69" t="e">
        <f t="shared" si="60"/>
        <v>#N/A</v>
      </c>
      <c r="DS356" s="90" t="e">
        <f>MATCH(A356,Sheet5!D:D,0)</f>
        <v>#N/A</v>
      </c>
      <c r="DT356" s="94" t="e">
        <f>MATCH(A356,Sheet5!F:F,0)</f>
        <v>#N/A</v>
      </c>
      <c r="DU356" s="69">
        <v>0</v>
      </c>
      <c r="DV356" s="69">
        <v>0</v>
      </c>
      <c r="DW356" s="69">
        <v>0</v>
      </c>
      <c r="DX356" s="69">
        <v>0</v>
      </c>
      <c r="DY356" s="69">
        <v>0</v>
      </c>
    </row>
    <row r="357" spans="1:129" ht="14.25">
      <c r="A357" s="69">
        <v>30197</v>
      </c>
      <c r="B357" s="69">
        <v>0</v>
      </c>
      <c r="C357" s="69">
        <v>1</v>
      </c>
      <c r="D357" s="78" t="s">
        <v>1319</v>
      </c>
      <c r="E357" s="78" t="s">
        <v>1320</v>
      </c>
      <c r="F357" s="69">
        <v>0</v>
      </c>
      <c r="G357" s="69">
        <v>1</v>
      </c>
      <c r="H357" s="69" t="s">
        <v>321</v>
      </c>
      <c r="I357" s="69">
        <v>0</v>
      </c>
      <c r="J357" s="69">
        <v>0</v>
      </c>
      <c r="K357" s="69">
        <v>0</v>
      </c>
      <c r="M357" s="69">
        <v>0</v>
      </c>
      <c r="O357" s="69">
        <v>0</v>
      </c>
      <c r="P357" s="69">
        <v>1</v>
      </c>
      <c r="Q357" s="69">
        <v>0</v>
      </c>
      <c r="R357" s="69">
        <v>1</v>
      </c>
      <c r="S357" s="69">
        <v>0</v>
      </c>
      <c r="T357" s="69">
        <v>0</v>
      </c>
      <c r="U357" s="69">
        <v>0</v>
      </c>
      <c r="V357" s="69">
        <v>0</v>
      </c>
      <c r="W357" s="69">
        <v>0</v>
      </c>
      <c r="X357" s="69">
        <v>0</v>
      </c>
      <c r="Y357" s="69">
        <v>0</v>
      </c>
      <c r="Z357" s="69">
        <v>10000</v>
      </c>
      <c r="AA357" s="69">
        <v>4</v>
      </c>
      <c r="AB357" s="69">
        <v>31</v>
      </c>
      <c r="AC357" s="69">
        <v>0</v>
      </c>
      <c r="AD357" s="69">
        <v>0</v>
      </c>
      <c r="AE357" s="69">
        <v>0</v>
      </c>
      <c r="AF357" s="69">
        <v>2</v>
      </c>
      <c r="AG357" s="69">
        <v>0</v>
      </c>
      <c r="AH357" s="69">
        <v>10.5</v>
      </c>
      <c r="AI357" s="69">
        <v>0</v>
      </c>
      <c r="AJ357" s="69">
        <v>0</v>
      </c>
      <c r="AK357" s="69">
        <v>0</v>
      </c>
      <c r="AL357" s="69">
        <v>0</v>
      </c>
      <c r="AM357" s="69">
        <v>0</v>
      </c>
      <c r="AN357" s="69">
        <v>0</v>
      </c>
      <c r="AO357" s="69">
        <v>0</v>
      </c>
      <c r="AP357" s="69">
        <v>0</v>
      </c>
      <c r="AQ357" s="84">
        <v>0</v>
      </c>
      <c r="AR357" s="69">
        <v>0</v>
      </c>
      <c r="AS357" s="69">
        <v>0</v>
      </c>
      <c r="AT357" s="69">
        <v>0</v>
      </c>
      <c r="AU357" s="69">
        <v>0</v>
      </c>
      <c r="AV357" s="69">
        <v>0</v>
      </c>
      <c r="AW357" s="69">
        <v>0</v>
      </c>
      <c r="AX357" s="69">
        <v>0</v>
      </c>
      <c r="AY357" s="69">
        <v>0</v>
      </c>
      <c r="AZ357" s="69">
        <v>0</v>
      </c>
      <c r="BA357" s="69">
        <v>0</v>
      </c>
      <c r="BB357" s="69">
        <v>0</v>
      </c>
      <c r="BC357" s="69">
        <v>0</v>
      </c>
      <c r="BD357" s="69">
        <v>0</v>
      </c>
      <c r="BE357" s="69">
        <v>0</v>
      </c>
      <c r="BF357" s="69">
        <v>0</v>
      </c>
      <c r="BG357" s="69">
        <v>0</v>
      </c>
      <c r="BH357" s="69">
        <v>0</v>
      </c>
      <c r="BI357" s="69" t="s">
        <v>1321</v>
      </c>
      <c r="BK357" s="69">
        <v>3</v>
      </c>
      <c r="BL357" s="69">
        <v>0</v>
      </c>
      <c r="BM357" s="69">
        <v>0</v>
      </c>
      <c r="BN357" s="69">
        <v>0</v>
      </c>
      <c r="BO357" s="89">
        <v>0</v>
      </c>
      <c r="BP357" s="69">
        <v>0</v>
      </c>
      <c r="BQ357" s="69">
        <v>0</v>
      </c>
      <c r="BR357" s="69">
        <v>0</v>
      </c>
      <c r="BS357" s="69">
        <v>0</v>
      </c>
      <c r="BT357" s="69">
        <v>0</v>
      </c>
      <c r="BU357" s="69">
        <v>0</v>
      </c>
      <c r="BV357" s="69">
        <v>1000</v>
      </c>
      <c r="BW357" s="69">
        <v>0</v>
      </c>
      <c r="BY357" s="69">
        <v>0</v>
      </c>
      <c r="BZ357" s="69">
        <v>0</v>
      </c>
      <c r="CA357" s="69">
        <v>31</v>
      </c>
      <c r="CB357" s="89">
        <v>0</v>
      </c>
      <c r="CC357" s="69">
        <v>0</v>
      </c>
      <c r="CD357" s="69">
        <v>0</v>
      </c>
      <c r="CE357" s="69">
        <v>0</v>
      </c>
      <c r="CF357" s="69">
        <v>0</v>
      </c>
      <c r="CG357" s="69">
        <v>0</v>
      </c>
      <c r="CH357" s="69">
        <v>0</v>
      </c>
      <c r="CI357" s="69">
        <v>0</v>
      </c>
      <c r="CJ357" s="69">
        <v>0</v>
      </c>
      <c r="CL357" s="69">
        <v>0</v>
      </c>
      <c r="CM357" s="69">
        <v>0</v>
      </c>
      <c r="CN357" s="69">
        <v>0</v>
      </c>
      <c r="CO357" s="89">
        <v>0</v>
      </c>
      <c r="CP357" s="69">
        <v>0</v>
      </c>
      <c r="CQ357" s="69">
        <v>0</v>
      </c>
      <c r="CR357" s="69">
        <v>0</v>
      </c>
      <c r="CS357" s="69">
        <v>0</v>
      </c>
      <c r="CT357" s="69">
        <v>0</v>
      </c>
      <c r="CU357" s="69">
        <v>0</v>
      </c>
      <c r="CV357" s="69">
        <v>0</v>
      </c>
      <c r="CW357" s="69">
        <v>0</v>
      </c>
      <c r="CZ357" s="69">
        <v>0</v>
      </c>
      <c r="DA357" s="69">
        <v>0</v>
      </c>
      <c r="DB357" s="69">
        <v>0</v>
      </c>
      <c r="DC357" s="69">
        <v>0</v>
      </c>
      <c r="DD357" s="69">
        <v>0</v>
      </c>
      <c r="DE357" s="69">
        <v>0</v>
      </c>
      <c r="DF357" s="69">
        <v>0</v>
      </c>
      <c r="DG357" s="69">
        <v>1</v>
      </c>
      <c r="DI357" s="69" t="e">
        <f>INDEX(Sheet3!$E$78:$E$1130,MATCH(A357,Sheet3!$D$78:$D$1130,0))</f>
        <v>#N/A</v>
      </c>
      <c r="DJ357" s="69">
        <f t="shared" si="72"/>
        <v>0</v>
      </c>
      <c r="DK357" s="69" t="s">
        <v>1322</v>
      </c>
      <c r="DL357" s="69"/>
      <c r="DM357" s="69" t="s">
        <v>1323</v>
      </c>
      <c r="DN357" s="69" t="e">
        <f>"造成["&amp;INDEX(Sheet5!$L$2:$L$11,MATCH(BL357,Sheet5!$J$2:$J$11,0))&amp;":"&amp;BR357&amp;"*"&amp;BS357/1000&amp;"]"&amp;INDEX(Sheet5!$I$2:$I$4,MATCH(BR357,Sheet5!$H$2:$H$4,0))&amp;"的"&amp;INDEX(Sheet5!$K$2:$K$11,MATCH(BL357,Sheet5!$J$2:$J$11,0))</f>
        <v>#N/A</v>
      </c>
      <c r="DO357" s="69"/>
      <c r="DP357" s="69"/>
      <c r="DQ357" s="69"/>
      <c r="DR357" s="69" t="e">
        <f t="shared" si="60"/>
        <v>#N/A</v>
      </c>
      <c r="DS357" s="90" t="e">
        <f>MATCH(A357,Sheet5!D:D,0)</f>
        <v>#N/A</v>
      </c>
      <c r="DT357" s="94" t="e">
        <f>MATCH(A357,Sheet5!F:F,0)</f>
        <v>#N/A</v>
      </c>
      <c r="DU357" s="69">
        <v>0</v>
      </c>
      <c r="DV357" s="69">
        <v>0</v>
      </c>
      <c r="DW357" s="69">
        <v>0</v>
      </c>
      <c r="DX357" s="69">
        <v>0</v>
      </c>
      <c r="DY357" s="69">
        <v>0</v>
      </c>
    </row>
    <row r="358" spans="1:129" ht="14.25">
      <c r="A358" s="69">
        <v>30198</v>
      </c>
      <c r="B358" s="69">
        <v>0</v>
      </c>
      <c r="C358" s="69">
        <v>1</v>
      </c>
      <c r="D358" s="78" t="s">
        <v>1324</v>
      </c>
      <c r="E358" s="78" t="s">
        <v>1325</v>
      </c>
      <c r="F358" s="69" t="s">
        <v>1326</v>
      </c>
      <c r="G358" s="69">
        <v>1</v>
      </c>
      <c r="H358" s="69" t="s">
        <v>321</v>
      </c>
      <c r="I358" s="69">
        <v>1100</v>
      </c>
      <c r="J358" s="69" t="s">
        <v>989</v>
      </c>
      <c r="K358" s="69">
        <v>2500</v>
      </c>
      <c r="M358" s="69">
        <v>326</v>
      </c>
      <c r="N358" s="69" t="s">
        <v>518</v>
      </c>
      <c r="O358" s="69">
        <v>0</v>
      </c>
      <c r="P358" s="69">
        <v>6</v>
      </c>
      <c r="Q358" s="69">
        <v>0</v>
      </c>
      <c r="R358" s="69">
        <v>1</v>
      </c>
      <c r="S358" s="69">
        <v>0</v>
      </c>
      <c r="T358" s="69">
        <v>0</v>
      </c>
      <c r="U358" s="69">
        <v>0</v>
      </c>
      <c r="V358" s="69">
        <v>0</v>
      </c>
      <c r="W358" s="69">
        <v>0</v>
      </c>
      <c r="X358" s="69">
        <v>0</v>
      </c>
      <c r="Y358" s="69">
        <v>0</v>
      </c>
      <c r="Z358" s="69">
        <v>22000</v>
      </c>
      <c r="AA358" s="69">
        <v>1</v>
      </c>
      <c r="AB358" s="69">
        <v>31</v>
      </c>
      <c r="AC358" s="69">
        <v>0</v>
      </c>
      <c r="AD358" s="69">
        <v>0</v>
      </c>
      <c r="AE358" s="69">
        <v>0</v>
      </c>
      <c r="AF358" s="69">
        <v>1</v>
      </c>
      <c r="AG358" s="69">
        <v>0</v>
      </c>
      <c r="AH358" s="69">
        <v>0</v>
      </c>
      <c r="AI358" s="69">
        <v>0</v>
      </c>
      <c r="AJ358" s="69">
        <v>0</v>
      </c>
      <c r="AK358" s="69">
        <v>0</v>
      </c>
      <c r="AL358" s="69">
        <v>0</v>
      </c>
      <c r="AM358" s="69">
        <v>1</v>
      </c>
      <c r="AN358" s="69">
        <v>1</v>
      </c>
      <c r="AO358" s="69">
        <v>0</v>
      </c>
      <c r="AP358" s="69">
        <v>0</v>
      </c>
      <c r="AQ358" s="84">
        <v>0</v>
      </c>
      <c r="AR358" s="69">
        <v>0</v>
      </c>
      <c r="AS358" s="69">
        <v>0</v>
      </c>
      <c r="AT358" s="69">
        <v>0</v>
      </c>
      <c r="AU358" s="69">
        <v>0</v>
      </c>
      <c r="AV358" s="69">
        <v>0</v>
      </c>
      <c r="AW358" s="69">
        <v>0</v>
      </c>
      <c r="AX358" s="69">
        <v>0</v>
      </c>
      <c r="AY358" s="69">
        <v>0</v>
      </c>
      <c r="AZ358" s="69">
        <v>0</v>
      </c>
      <c r="BA358" s="69">
        <v>1</v>
      </c>
      <c r="BB358" s="69">
        <v>-1</v>
      </c>
      <c r="BC358" s="69">
        <v>0</v>
      </c>
      <c r="BD358" s="69">
        <v>0</v>
      </c>
      <c r="BE358" s="69">
        <v>0</v>
      </c>
      <c r="BF358" s="69">
        <v>0</v>
      </c>
      <c r="BG358" s="69">
        <v>800</v>
      </c>
      <c r="BH358" s="69">
        <v>0</v>
      </c>
      <c r="BI358" s="69" t="s">
        <v>1327</v>
      </c>
      <c r="BK358" s="69">
        <v>3</v>
      </c>
      <c r="BL358" s="69">
        <v>11</v>
      </c>
      <c r="BM358" s="69">
        <v>1</v>
      </c>
      <c r="BN358" s="69">
        <v>31</v>
      </c>
      <c r="BO358" s="89">
        <v>0</v>
      </c>
      <c r="BP358" s="69">
        <v>1</v>
      </c>
      <c r="BQ358" s="69">
        <v>1</v>
      </c>
      <c r="BR358" s="69">
        <v>1</v>
      </c>
      <c r="BS358" s="69">
        <v>50154</v>
      </c>
      <c r="BT358" s="69">
        <v>0</v>
      </c>
      <c r="BU358" s="69">
        <v>0</v>
      </c>
      <c r="BV358" s="69">
        <v>1000</v>
      </c>
      <c r="BW358" s="69">
        <v>328</v>
      </c>
      <c r="BY358" s="69">
        <v>0</v>
      </c>
      <c r="BZ358" s="69">
        <v>0</v>
      </c>
      <c r="CA358" s="69">
        <v>31</v>
      </c>
      <c r="CB358" s="89">
        <v>0</v>
      </c>
      <c r="CC358" s="69">
        <v>0</v>
      </c>
      <c r="CD358" s="69">
        <v>0</v>
      </c>
      <c r="CE358" s="69">
        <v>0</v>
      </c>
      <c r="CF358" s="69">
        <v>0</v>
      </c>
      <c r="CG358" s="69">
        <v>0</v>
      </c>
      <c r="CH358" s="69">
        <v>0</v>
      </c>
      <c r="CI358" s="69">
        <v>0</v>
      </c>
      <c r="CJ358" s="69">
        <v>0</v>
      </c>
      <c r="CL358" s="69">
        <v>0</v>
      </c>
      <c r="CM358" s="69">
        <v>0</v>
      </c>
      <c r="CN358" s="69">
        <v>0</v>
      </c>
      <c r="CO358" s="89">
        <v>0</v>
      </c>
      <c r="CP358" s="69">
        <v>0</v>
      </c>
      <c r="CQ358" s="69">
        <v>0</v>
      </c>
      <c r="CR358" s="69">
        <v>0</v>
      </c>
      <c r="CS358" s="69">
        <v>0</v>
      </c>
      <c r="CT358" s="69">
        <v>0</v>
      </c>
      <c r="CU358" s="69">
        <v>0</v>
      </c>
      <c r="CV358" s="69">
        <v>0</v>
      </c>
      <c r="CW358" s="69">
        <v>0</v>
      </c>
      <c r="CZ358" s="69">
        <v>0</v>
      </c>
      <c r="DA358" s="69">
        <v>0</v>
      </c>
      <c r="DB358" s="69">
        <v>0</v>
      </c>
      <c r="DC358" s="69">
        <v>0</v>
      </c>
      <c r="DD358" s="69">
        <v>0</v>
      </c>
      <c r="DE358" s="69">
        <v>0</v>
      </c>
      <c r="DF358" s="69">
        <v>0</v>
      </c>
      <c r="DG358" s="69">
        <v>1</v>
      </c>
      <c r="DI358" s="69" t="str">
        <f>INDEX(Sheet3!$E$78:$E$1130,MATCH(A358,Sheet3!$D$78:$D$1130,0))</f>
        <v>skill_icons.ps_heal_totem</v>
      </c>
      <c r="DJ358" s="69" t="str">
        <f t="shared" si="72"/>
        <v>skill_icons.ps_heal_totem</v>
      </c>
      <c r="DK358" s="69" t="s">
        <v>1328</v>
      </c>
      <c r="DL358" s="69"/>
      <c r="DM358" s="69" t="s">
        <v>1329</v>
      </c>
      <c r="DN358" s="69" t="e">
        <f>"造成["&amp;INDEX(Sheet5!$L$2:$L$11,MATCH(BL358,Sheet5!$J$2:$J$11,0))&amp;":"&amp;BR358&amp;"*"&amp;BS358/1000&amp;"]"&amp;INDEX(Sheet5!$I$2:$I$4,MATCH(BR358,Sheet5!$H$2:$H$4,0))&amp;"的"&amp;INDEX(Sheet5!$K$2:$K$11,MATCH(BL358,Sheet5!$J$2:$J$11,0))</f>
        <v>#N/A</v>
      </c>
      <c r="DO358" s="69"/>
      <c r="DP358" s="69"/>
      <c r="DQ358" s="69"/>
      <c r="DR358" s="69" t="e">
        <f t="shared" si="60"/>
        <v>#N/A</v>
      </c>
      <c r="DS358" s="90" t="e">
        <f>MATCH(A358,Sheet5!D:D,0)</f>
        <v>#N/A</v>
      </c>
      <c r="DT358" s="94" t="e">
        <f>MATCH(A358,Sheet5!F:F,0)</f>
        <v>#N/A</v>
      </c>
      <c r="DU358" s="69">
        <v>0</v>
      </c>
      <c r="DV358" s="69">
        <v>0</v>
      </c>
      <c r="DW358" s="69">
        <v>0</v>
      </c>
      <c r="DX358" s="69">
        <v>0</v>
      </c>
      <c r="DY358" s="69">
        <v>0</v>
      </c>
    </row>
    <row r="359" spans="1:129" ht="14.25">
      <c r="A359" s="69">
        <v>30199</v>
      </c>
      <c r="B359" s="69">
        <v>0</v>
      </c>
      <c r="C359" s="69">
        <v>1</v>
      </c>
      <c r="D359" s="78" t="s">
        <v>1330</v>
      </c>
      <c r="E359" s="78" t="s">
        <v>1331</v>
      </c>
      <c r="F359" s="69" t="s">
        <v>1332</v>
      </c>
      <c r="G359" s="69">
        <v>1</v>
      </c>
      <c r="H359" s="69" t="s">
        <v>321</v>
      </c>
      <c r="I359" s="69">
        <v>1100</v>
      </c>
      <c r="J359" s="69" t="s">
        <v>989</v>
      </c>
      <c r="K359" s="69">
        <v>2500</v>
      </c>
      <c r="M359" s="69">
        <v>327</v>
      </c>
      <c r="N359" s="69" t="s">
        <v>518</v>
      </c>
      <c r="O359" s="69">
        <v>0</v>
      </c>
      <c r="P359" s="69">
        <v>6</v>
      </c>
      <c r="Q359" s="69">
        <v>0</v>
      </c>
      <c r="R359" s="69">
        <v>1</v>
      </c>
      <c r="S359" s="69">
        <v>0</v>
      </c>
      <c r="T359" s="69">
        <v>0</v>
      </c>
      <c r="U359" s="69">
        <v>0</v>
      </c>
      <c r="V359" s="69">
        <v>0</v>
      </c>
      <c r="W359" s="69">
        <v>0</v>
      </c>
      <c r="X359" s="69">
        <v>0</v>
      </c>
      <c r="Y359" s="69">
        <v>0</v>
      </c>
      <c r="Z359" s="69">
        <v>15000</v>
      </c>
      <c r="AA359" s="69">
        <v>1</v>
      </c>
      <c r="AB359" s="69">
        <v>31</v>
      </c>
      <c r="AC359" s="69">
        <v>0</v>
      </c>
      <c r="AD359" s="69">
        <v>0</v>
      </c>
      <c r="AE359" s="69">
        <v>0</v>
      </c>
      <c r="AF359" s="69">
        <v>1</v>
      </c>
      <c r="AG359" s="69">
        <v>0</v>
      </c>
      <c r="AH359" s="69">
        <v>0</v>
      </c>
      <c r="AI359" s="69">
        <v>0</v>
      </c>
      <c r="AJ359" s="69">
        <v>0</v>
      </c>
      <c r="AK359" s="69">
        <v>0</v>
      </c>
      <c r="AL359" s="69">
        <v>0</v>
      </c>
      <c r="AM359" s="69">
        <v>1</v>
      </c>
      <c r="AN359" s="69">
        <v>1</v>
      </c>
      <c r="AO359" s="69">
        <v>0</v>
      </c>
      <c r="AP359" s="69">
        <v>0</v>
      </c>
      <c r="AQ359" s="84">
        <v>0</v>
      </c>
      <c r="AR359" s="69">
        <v>0</v>
      </c>
      <c r="AS359" s="69">
        <v>0</v>
      </c>
      <c r="AT359" s="69">
        <v>0</v>
      </c>
      <c r="AU359" s="69">
        <v>0</v>
      </c>
      <c r="AV359" s="69">
        <v>0</v>
      </c>
      <c r="AW359" s="69">
        <v>0</v>
      </c>
      <c r="AX359" s="69">
        <v>0</v>
      </c>
      <c r="AY359" s="69">
        <v>0</v>
      </c>
      <c r="AZ359" s="69">
        <v>0</v>
      </c>
      <c r="BA359" s="69">
        <v>1</v>
      </c>
      <c r="BB359" s="69">
        <v>-1</v>
      </c>
      <c r="BC359" s="69">
        <v>0</v>
      </c>
      <c r="BD359" s="69">
        <v>0</v>
      </c>
      <c r="BE359" s="69">
        <v>0</v>
      </c>
      <c r="BF359" s="69">
        <v>0</v>
      </c>
      <c r="BG359" s="69">
        <v>800</v>
      </c>
      <c r="BH359" s="69">
        <v>0</v>
      </c>
      <c r="BI359" s="69" t="s">
        <v>1327</v>
      </c>
      <c r="BK359" s="69">
        <v>3</v>
      </c>
      <c r="BL359" s="69">
        <v>11</v>
      </c>
      <c r="BM359" s="69">
        <v>1</v>
      </c>
      <c r="BN359" s="69">
        <v>31</v>
      </c>
      <c r="BO359" s="89">
        <v>0</v>
      </c>
      <c r="BP359" s="69">
        <v>1</v>
      </c>
      <c r="BQ359" s="69">
        <v>1</v>
      </c>
      <c r="BR359" s="69">
        <v>1</v>
      </c>
      <c r="BS359" s="69">
        <v>50155</v>
      </c>
      <c r="BT359" s="69">
        <v>0</v>
      </c>
      <c r="BU359" s="69">
        <v>0</v>
      </c>
      <c r="BV359" s="69">
        <v>1000</v>
      </c>
      <c r="BW359" s="69">
        <v>329</v>
      </c>
      <c r="BY359" s="69">
        <v>0</v>
      </c>
      <c r="BZ359" s="69">
        <v>0</v>
      </c>
      <c r="CA359" s="69">
        <v>31</v>
      </c>
      <c r="CB359" s="89">
        <v>0</v>
      </c>
      <c r="CC359" s="69">
        <v>0</v>
      </c>
      <c r="CD359" s="69">
        <v>0</v>
      </c>
      <c r="CE359" s="69">
        <v>0</v>
      </c>
      <c r="CF359" s="69">
        <v>0</v>
      </c>
      <c r="CG359" s="69">
        <v>0</v>
      </c>
      <c r="CH359" s="69">
        <v>0</v>
      </c>
      <c r="CI359" s="69">
        <v>0</v>
      </c>
      <c r="CJ359" s="69">
        <v>0</v>
      </c>
      <c r="CL359" s="69">
        <v>0</v>
      </c>
      <c r="CM359" s="69">
        <v>0</v>
      </c>
      <c r="CN359" s="69">
        <v>0</v>
      </c>
      <c r="CO359" s="89">
        <v>0</v>
      </c>
      <c r="CP359" s="69">
        <v>0</v>
      </c>
      <c r="CQ359" s="69">
        <v>0</v>
      </c>
      <c r="CR359" s="69">
        <v>0</v>
      </c>
      <c r="CS359" s="69">
        <v>0</v>
      </c>
      <c r="CT359" s="69">
        <v>0</v>
      </c>
      <c r="CU359" s="69">
        <v>0</v>
      </c>
      <c r="CV359" s="69">
        <v>0</v>
      </c>
      <c r="CW359" s="69">
        <v>0</v>
      </c>
      <c r="CZ359" s="69">
        <v>0</v>
      </c>
      <c r="DA359" s="69">
        <v>0</v>
      </c>
      <c r="DB359" s="69">
        <v>0</v>
      </c>
      <c r="DC359" s="69">
        <v>0</v>
      </c>
      <c r="DD359" s="69">
        <v>0</v>
      </c>
      <c r="DE359" s="69">
        <v>0</v>
      </c>
      <c r="DF359" s="69">
        <v>0</v>
      </c>
      <c r="DG359" s="69">
        <v>1</v>
      </c>
      <c r="DI359" s="69" t="str">
        <f>INDEX(Sheet3!$E$78:$E$1130,MATCH(A359,Sheet3!$D$78:$D$1130,0))</f>
        <v>skill_icons.ps_fire_totem</v>
      </c>
      <c r="DJ359" s="69" t="str">
        <f t="shared" si="72"/>
        <v>skill_icons.ps_fire_totem</v>
      </c>
      <c r="DK359" s="69" t="s">
        <v>1333</v>
      </c>
      <c r="DL359" s="69"/>
      <c r="DM359" s="69" t="s">
        <v>1334</v>
      </c>
      <c r="DN359" s="69" t="e">
        <f>"造成["&amp;INDEX(Sheet5!$L$2:$L$11,MATCH(BL359,Sheet5!$J$2:$J$11,0))&amp;":"&amp;BR359&amp;"*"&amp;BS359/1000&amp;"]"&amp;INDEX(Sheet5!$I$2:$I$4,MATCH(BR359,Sheet5!$H$2:$H$4,0))&amp;"的"&amp;INDEX(Sheet5!$K$2:$K$11,MATCH(BL359,Sheet5!$J$2:$J$11,0))</f>
        <v>#N/A</v>
      </c>
      <c r="DO359" s="69"/>
      <c r="DP359" s="69"/>
      <c r="DQ359" s="69"/>
      <c r="DR359" s="69" t="e">
        <f t="shared" si="60"/>
        <v>#N/A</v>
      </c>
      <c r="DS359" s="90" t="e">
        <f>MATCH(A359,Sheet5!D:D,0)</f>
        <v>#N/A</v>
      </c>
      <c r="DT359" s="94" t="e">
        <f>MATCH(A359,Sheet5!F:F,0)</f>
        <v>#N/A</v>
      </c>
      <c r="DU359" s="69">
        <v>0</v>
      </c>
      <c r="DV359" s="69">
        <v>0</v>
      </c>
      <c r="DW359" s="69">
        <v>0</v>
      </c>
      <c r="DX359" s="69">
        <v>0</v>
      </c>
      <c r="DY359" s="69">
        <v>0</v>
      </c>
    </row>
    <row r="360" spans="1:129" ht="14.25">
      <c r="A360" s="69">
        <v>30200</v>
      </c>
      <c r="B360" s="69">
        <v>0</v>
      </c>
      <c r="C360" s="69">
        <v>1</v>
      </c>
      <c r="D360" s="78" t="s">
        <v>975</v>
      </c>
      <c r="E360" s="78"/>
      <c r="F360" s="69">
        <v>0</v>
      </c>
      <c r="G360" s="69">
        <v>1</v>
      </c>
      <c r="H360" s="69" t="s">
        <v>321</v>
      </c>
      <c r="I360" s="69">
        <v>500</v>
      </c>
      <c r="J360" s="69">
        <v>0</v>
      </c>
      <c r="K360" s="69">
        <v>1000</v>
      </c>
      <c r="M360" s="69">
        <v>0</v>
      </c>
      <c r="O360" s="69">
        <v>0</v>
      </c>
      <c r="P360" s="69">
        <v>2</v>
      </c>
      <c r="Q360" s="69">
        <v>0</v>
      </c>
      <c r="R360" s="69">
        <v>1</v>
      </c>
      <c r="S360" s="69">
        <v>0</v>
      </c>
      <c r="T360" s="69">
        <v>0</v>
      </c>
      <c r="U360" s="69">
        <v>0</v>
      </c>
      <c r="V360" s="69">
        <v>0</v>
      </c>
      <c r="W360" s="69">
        <v>0</v>
      </c>
      <c r="X360" s="69">
        <v>0</v>
      </c>
      <c r="Y360" s="69">
        <v>0</v>
      </c>
      <c r="Z360" s="69">
        <v>3000</v>
      </c>
      <c r="AA360" s="69">
        <v>2</v>
      </c>
      <c r="AB360" s="69">
        <v>31</v>
      </c>
      <c r="AC360" s="69">
        <v>0</v>
      </c>
      <c r="AD360" s="69">
        <v>0</v>
      </c>
      <c r="AE360" s="69">
        <v>0</v>
      </c>
      <c r="AF360" s="69">
        <v>10</v>
      </c>
      <c r="AG360" s="69">
        <v>0</v>
      </c>
      <c r="AH360" s="69">
        <v>10.5</v>
      </c>
      <c r="AI360" s="69">
        <v>12</v>
      </c>
      <c r="AJ360" s="69">
        <v>1</v>
      </c>
      <c r="AK360" s="69">
        <v>0</v>
      </c>
      <c r="AL360" s="69">
        <v>0</v>
      </c>
      <c r="AM360" s="69">
        <v>1</v>
      </c>
      <c r="AN360" s="69">
        <v>1</v>
      </c>
      <c r="AO360" s="69">
        <v>1</v>
      </c>
      <c r="AP360" s="69">
        <v>0.5</v>
      </c>
      <c r="AQ360" s="84">
        <v>10</v>
      </c>
      <c r="AR360" s="69">
        <v>5</v>
      </c>
      <c r="AS360" s="69">
        <v>0</v>
      </c>
      <c r="AT360" s="69">
        <v>0</v>
      </c>
      <c r="AU360" s="69">
        <v>0</v>
      </c>
      <c r="AV360" s="69">
        <v>0</v>
      </c>
      <c r="AW360" s="69">
        <v>0</v>
      </c>
      <c r="AX360" s="69">
        <v>0</v>
      </c>
      <c r="AY360" s="69">
        <v>0</v>
      </c>
      <c r="AZ360" s="69">
        <v>0</v>
      </c>
      <c r="BA360" s="69">
        <v>0</v>
      </c>
      <c r="BB360" s="69">
        <v>0</v>
      </c>
      <c r="BC360" s="69">
        <v>0</v>
      </c>
      <c r="BD360" s="69">
        <v>0</v>
      </c>
      <c r="BE360" s="69">
        <v>0</v>
      </c>
      <c r="BF360" s="69">
        <v>0</v>
      </c>
      <c r="BG360" s="69">
        <v>0</v>
      </c>
      <c r="BH360" s="69">
        <v>0</v>
      </c>
      <c r="BK360" s="69">
        <v>3</v>
      </c>
      <c r="BL360" s="69">
        <v>3</v>
      </c>
      <c r="BM360" s="69">
        <v>2</v>
      </c>
      <c r="BN360" s="69">
        <v>31</v>
      </c>
      <c r="BO360" s="89">
        <v>0</v>
      </c>
      <c r="BP360" s="69">
        <v>1</v>
      </c>
      <c r="BQ360" s="69">
        <v>1</v>
      </c>
      <c r="BR360" s="69">
        <v>204</v>
      </c>
      <c r="BS360" s="69">
        <v>1000</v>
      </c>
      <c r="BT360" s="69">
        <v>0</v>
      </c>
      <c r="BU360" s="69">
        <v>0</v>
      </c>
      <c r="BV360" s="69">
        <v>1000</v>
      </c>
      <c r="BW360" s="69">
        <v>19</v>
      </c>
      <c r="BX360" s="69" t="s">
        <v>269</v>
      </c>
      <c r="BY360" s="69">
        <v>0</v>
      </c>
      <c r="BZ360" s="69">
        <v>0</v>
      </c>
      <c r="CA360" s="69">
        <v>31</v>
      </c>
      <c r="CB360" s="89">
        <v>0</v>
      </c>
      <c r="CC360" s="69">
        <v>0</v>
      </c>
      <c r="CD360" s="69">
        <v>0</v>
      </c>
      <c r="CE360" s="69">
        <v>0</v>
      </c>
      <c r="CF360" s="69">
        <v>0</v>
      </c>
      <c r="CG360" s="69">
        <v>0</v>
      </c>
      <c r="CH360" s="69">
        <v>0</v>
      </c>
      <c r="CI360" s="69">
        <v>0</v>
      </c>
      <c r="CJ360" s="69">
        <v>0</v>
      </c>
      <c r="CL360" s="69">
        <v>0</v>
      </c>
      <c r="CM360" s="69">
        <v>0</v>
      </c>
      <c r="CN360" s="69">
        <v>0</v>
      </c>
      <c r="CO360" s="89">
        <v>0</v>
      </c>
      <c r="CP360" s="69">
        <v>0</v>
      </c>
      <c r="CQ360" s="69">
        <v>0</v>
      </c>
      <c r="CR360" s="69">
        <v>0</v>
      </c>
      <c r="CS360" s="69">
        <v>0</v>
      </c>
      <c r="CT360" s="69">
        <v>0</v>
      </c>
      <c r="CU360" s="69">
        <v>0</v>
      </c>
      <c r="CV360" s="69">
        <v>0</v>
      </c>
      <c r="CW360" s="69">
        <v>0</v>
      </c>
      <c r="CZ360" s="69">
        <v>0</v>
      </c>
      <c r="DA360" s="69">
        <v>0</v>
      </c>
      <c r="DB360" s="69">
        <v>0</v>
      </c>
      <c r="DC360" s="69">
        <v>0</v>
      </c>
      <c r="DD360" s="69">
        <v>0</v>
      </c>
      <c r="DE360" s="69">
        <v>0</v>
      </c>
      <c r="DF360" s="69">
        <v>0</v>
      </c>
      <c r="DG360" s="69">
        <v>1</v>
      </c>
      <c r="DI360" s="69" t="e">
        <f>INDEX(Sheet3!$E$78:$E$1130,MATCH(A360,Sheet3!$D$78:$D$1130,0))</f>
        <v>#N/A</v>
      </c>
      <c r="DJ360" s="69">
        <f t="shared" si="72"/>
        <v>0</v>
      </c>
      <c r="DK360" s="69" t="s">
        <v>976</v>
      </c>
      <c r="DL360" s="69"/>
      <c r="DM360" s="69" t="s">
        <v>239</v>
      </c>
      <c r="DN360" s="69" t="str">
        <f>"造成["&amp;INDEX(Sheet5!$L$2:$L$11,MATCH(BL360,Sheet5!$J$2:$J$11,0))&amp;":"&amp;BR360&amp;"*"&amp;BS360/1000&amp;"]"&amp;INDEX(Sheet5!$I$2:$I$4,MATCH(BR360,Sheet5!$H$2:$H$4,0))&amp;"的"&amp;INDEX(Sheet5!$K$2:$K$11,MATCH(BL360,Sheet5!$J$2:$J$11,0))</f>
        <v>造成[ui.cs_blue:204*1]的火系伤害。</v>
      </c>
      <c r="DO360" s="69"/>
      <c r="DP360" s="69"/>
      <c r="DQ360" s="69"/>
      <c r="DR360" s="69" t="e">
        <f t="shared" si="60"/>
        <v>#N/A</v>
      </c>
      <c r="DS360" s="90" t="e">
        <f>MATCH(A360,Sheet5!D:D,0)</f>
        <v>#N/A</v>
      </c>
      <c r="DT360" s="94" t="e">
        <f>MATCH(A360,Sheet5!F:F,0)</f>
        <v>#N/A</v>
      </c>
      <c r="DU360" s="69">
        <v>0</v>
      </c>
      <c r="DV360" s="69">
        <v>0</v>
      </c>
      <c r="DW360" s="69">
        <v>0</v>
      </c>
      <c r="DX360" s="69">
        <v>0</v>
      </c>
      <c r="DY360" s="69">
        <v>0</v>
      </c>
    </row>
    <row r="361" spans="1:129" ht="14.25">
      <c r="A361" s="69">
        <v>30201</v>
      </c>
      <c r="B361" s="69">
        <v>0</v>
      </c>
      <c r="C361" s="69">
        <v>1</v>
      </c>
      <c r="D361" s="78" t="s">
        <v>1335</v>
      </c>
      <c r="E361" s="78"/>
      <c r="F361" s="69">
        <v>0</v>
      </c>
      <c r="G361" s="69">
        <v>1</v>
      </c>
      <c r="H361" s="69" t="s">
        <v>321</v>
      </c>
      <c r="I361" s="69">
        <v>500</v>
      </c>
      <c r="J361" s="69">
        <v>500</v>
      </c>
      <c r="K361" s="69">
        <v>500</v>
      </c>
      <c r="M361" s="69">
        <v>0</v>
      </c>
      <c r="N361" s="69" t="s">
        <v>1336</v>
      </c>
      <c r="O361" s="69">
        <v>0</v>
      </c>
      <c r="P361" s="69">
        <v>1</v>
      </c>
      <c r="Q361" s="69">
        <v>0</v>
      </c>
      <c r="R361" s="69">
        <v>1</v>
      </c>
      <c r="S361" s="69">
        <v>0</v>
      </c>
      <c r="T361" s="69">
        <v>0</v>
      </c>
      <c r="U361" s="69">
        <v>0</v>
      </c>
      <c r="V361" s="69">
        <v>0</v>
      </c>
      <c r="W361" s="69">
        <v>0</v>
      </c>
      <c r="X361" s="69">
        <v>0</v>
      </c>
      <c r="Y361" s="69">
        <v>0</v>
      </c>
      <c r="Z361" s="69">
        <v>2400</v>
      </c>
      <c r="AA361" s="69">
        <v>2</v>
      </c>
      <c r="AB361" s="69">
        <v>31</v>
      </c>
      <c r="AC361" s="69">
        <v>0</v>
      </c>
      <c r="AD361" s="69">
        <v>0</v>
      </c>
      <c r="AE361" s="69">
        <v>0</v>
      </c>
      <c r="AF361" s="69">
        <v>10</v>
      </c>
      <c r="AG361" s="69">
        <v>0</v>
      </c>
      <c r="AH361" s="69">
        <v>5</v>
      </c>
      <c r="AI361" s="69">
        <v>0</v>
      </c>
      <c r="AJ361" s="69">
        <v>2</v>
      </c>
      <c r="AK361" s="69">
        <v>0</v>
      </c>
      <c r="AL361" s="69">
        <v>0</v>
      </c>
      <c r="AM361" s="69">
        <v>1</v>
      </c>
      <c r="AN361" s="69">
        <v>1</v>
      </c>
      <c r="AO361" s="69">
        <v>0</v>
      </c>
      <c r="AP361" s="69">
        <v>0</v>
      </c>
      <c r="AQ361" s="84">
        <v>0</v>
      </c>
      <c r="AR361" s="69">
        <v>0</v>
      </c>
      <c r="AS361" s="69">
        <v>0</v>
      </c>
      <c r="AT361" s="69">
        <v>0</v>
      </c>
      <c r="AU361" s="69">
        <v>0</v>
      </c>
      <c r="AV361" s="69">
        <v>0</v>
      </c>
      <c r="AW361" s="69">
        <v>0</v>
      </c>
      <c r="AX361" s="69">
        <v>0</v>
      </c>
      <c r="AY361" s="69">
        <v>0</v>
      </c>
      <c r="AZ361" s="69">
        <v>0</v>
      </c>
      <c r="BA361" s="69">
        <v>1</v>
      </c>
      <c r="BB361" s="69">
        <v>-1</v>
      </c>
      <c r="BC361" s="69">
        <v>0</v>
      </c>
      <c r="BD361" s="69">
        <v>0</v>
      </c>
      <c r="BE361" s="69">
        <v>0</v>
      </c>
      <c r="BF361" s="69">
        <v>0</v>
      </c>
      <c r="BG361" s="69">
        <v>0</v>
      </c>
      <c r="BH361" s="69">
        <v>0</v>
      </c>
      <c r="BI361" s="69" t="s">
        <v>1337</v>
      </c>
      <c r="BK361" s="69">
        <v>3</v>
      </c>
      <c r="BL361" s="69">
        <v>9</v>
      </c>
      <c r="BM361" s="69">
        <v>2</v>
      </c>
      <c r="BN361" s="69">
        <v>31</v>
      </c>
      <c r="BO361" s="89">
        <v>0</v>
      </c>
      <c r="BP361" s="69">
        <v>1</v>
      </c>
      <c r="BQ361" s="69">
        <v>5</v>
      </c>
      <c r="BR361" s="69">
        <v>204</v>
      </c>
      <c r="BS361" s="69">
        <v>1000</v>
      </c>
      <c r="BT361" s="69">
        <v>0</v>
      </c>
      <c r="BU361" s="69">
        <v>0</v>
      </c>
      <c r="BV361" s="69">
        <v>1000</v>
      </c>
      <c r="BW361" s="69">
        <v>0</v>
      </c>
      <c r="BY361" s="69">
        <v>0</v>
      </c>
      <c r="BZ361" s="69">
        <v>0</v>
      </c>
      <c r="CA361" s="69">
        <v>31</v>
      </c>
      <c r="CB361" s="89">
        <v>0</v>
      </c>
      <c r="CC361" s="69">
        <v>0</v>
      </c>
      <c r="CD361" s="69">
        <v>0</v>
      </c>
      <c r="CE361" s="69">
        <v>0</v>
      </c>
      <c r="CF361" s="69">
        <v>0</v>
      </c>
      <c r="CG361" s="69">
        <v>0</v>
      </c>
      <c r="CH361" s="69">
        <v>0</v>
      </c>
      <c r="CI361" s="69">
        <v>0</v>
      </c>
      <c r="CJ361" s="69">
        <v>0</v>
      </c>
      <c r="CL361" s="69">
        <v>0</v>
      </c>
      <c r="CM361" s="69">
        <v>0</v>
      </c>
      <c r="CN361" s="69">
        <v>0</v>
      </c>
      <c r="CO361" s="89">
        <v>0</v>
      </c>
      <c r="CP361" s="69">
        <v>0</v>
      </c>
      <c r="CQ361" s="69">
        <v>0</v>
      </c>
      <c r="CR361" s="69">
        <v>0</v>
      </c>
      <c r="CS361" s="69">
        <v>0</v>
      </c>
      <c r="CT361" s="69">
        <v>0</v>
      </c>
      <c r="CU361" s="69">
        <v>0</v>
      </c>
      <c r="CV361" s="69">
        <v>0</v>
      </c>
      <c r="CW361" s="69">
        <v>0</v>
      </c>
      <c r="CZ361" s="69">
        <v>0</v>
      </c>
      <c r="DA361" s="69">
        <v>0</v>
      </c>
      <c r="DB361" s="69">
        <v>0</v>
      </c>
      <c r="DC361" s="69">
        <v>0</v>
      </c>
      <c r="DD361" s="69">
        <v>0</v>
      </c>
      <c r="DE361" s="69">
        <v>0</v>
      </c>
      <c r="DF361" s="69">
        <v>0</v>
      </c>
      <c r="DG361" s="69">
        <v>1</v>
      </c>
      <c r="DI361" s="69" t="e">
        <f>INDEX(Sheet3!$E$78:$E$1130,MATCH(A361,Sheet3!$D$78:$D$1130,0))</f>
        <v>#N/A</v>
      </c>
      <c r="DJ361" s="69">
        <f t="shared" si="72"/>
        <v>0</v>
      </c>
      <c r="DK361" s="69" t="s">
        <v>1338</v>
      </c>
      <c r="DL361" s="69"/>
      <c r="DM361" s="69" t="s">
        <v>239</v>
      </c>
      <c r="DN361" s="69" t="str">
        <f>"造成["&amp;INDEX(Sheet5!$L$2:$L$11,MATCH(BL361,Sheet5!$J$2:$J$11,0))&amp;":"&amp;BR361&amp;"*"&amp;BS361/1000&amp;"]"&amp;INDEX(Sheet5!$I$2:$I$4,MATCH(BR361,Sheet5!$H$2:$H$4,0))&amp;"的"&amp;INDEX(Sheet5!$K$2:$K$11,MATCH(BL361,Sheet5!$J$2:$J$11,0))</f>
        <v>造成[ui.cs_blue:204*1]的暗系伤害。</v>
      </c>
      <c r="DO361" s="69"/>
      <c r="DP361" s="69"/>
      <c r="DQ361" s="69"/>
      <c r="DR361" s="69" t="e">
        <f t="shared" si="60"/>
        <v>#N/A</v>
      </c>
      <c r="DS361" s="90" t="e">
        <f>MATCH(A361,Sheet5!D:D,0)</f>
        <v>#N/A</v>
      </c>
      <c r="DT361" s="94" t="e">
        <f>MATCH(A361,Sheet5!F:F,0)</f>
        <v>#N/A</v>
      </c>
      <c r="DU361" s="69">
        <v>0</v>
      </c>
      <c r="DV361" s="69">
        <v>0</v>
      </c>
      <c r="DW361" s="69">
        <v>0</v>
      </c>
      <c r="DX361" s="69">
        <v>0</v>
      </c>
      <c r="DY361" s="69">
        <v>0</v>
      </c>
    </row>
    <row r="362" spans="1:129" ht="14.25">
      <c r="A362" s="69">
        <v>30202</v>
      </c>
      <c r="B362" s="69">
        <v>0</v>
      </c>
      <c r="C362" s="69">
        <v>1</v>
      </c>
      <c r="D362" s="78" t="s">
        <v>1339</v>
      </c>
      <c r="E362" s="78" t="s">
        <v>1340</v>
      </c>
      <c r="F362" s="69" t="s">
        <v>745</v>
      </c>
      <c r="G362" s="69">
        <v>1</v>
      </c>
      <c r="H362" s="69" t="s">
        <v>321</v>
      </c>
      <c r="I362" s="69">
        <v>500</v>
      </c>
      <c r="J362" s="69">
        <v>600</v>
      </c>
      <c r="K362" s="69">
        <v>1000</v>
      </c>
      <c r="M362" s="69">
        <v>0</v>
      </c>
      <c r="N362" s="69" t="s">
        <v>1341</v>
      </c>
      <c r="O362" s="69">
        <v>0</v>
      </c>
      <c r="P362" s="69">
        <v>2</v>
      </c>
      <c r="Q362" s="69">
        <v>0</v>
      </c>
      <c r="R362" s="69">
        <v>1</v>
      </c>
      <c r="S362" s="69">
        <v>0</v>
      </c>
      <c r="T362" s="69">
        <v>0</v>
      </c>
      <c r="U362" s="69">
        <v>0</v>
      </c>
      <c r="V362" s="69">
        <v>0</v>
      </c>
      <c r="W362" s="69">
        <v>0</v>
      </c>
      <c r="X362" s="69">
        <v>0</v>
      </c>
      <c r="Y362" s="69">
        <v>0</v>
      </c>
      <c r="Z362" s="69">
        <v>2400</v>
      </c>
      <c r="AA362" s="69">
        <v>2</v>
      </c>
      <c r="AB362" s="69">
        <v>31</v>
      </c>
      <c r="AC362" s="69">
        <v>0</v>
      </c>
      <c r="AD362" s="69">
        <v>0</v>
      </c>
      <c r="AE362" s="69">
        <v>0</v>
      </c>
      <c r="AF362" s="69">
        <v>1</v>
      </c>
      <c r="AG362" s="69">
        <v>0</v>
      </c>
      <c r="AH362" s="69">
        <v>10.5</v>
      </c>
      <c r="AI362" s="69">
        <v>381</v>
      </c>
      <c r="AJ362" s="69">
        <v>3</v>
      </c>
      <c r="AK362" s="69">
        <v>0</v>
      </c>
      <c r="AL362" s="69">
        <v>0</v>
      </c>
      <c r="AM362" s="69">
        <v>1</v>
      </c>
      <c r="AN362" s="69">
        <v>1</v>
      </c>
      <c r="AO362" s="69">
        <v>1</v>
      </c>
      <c r="AP362" s="69">
        <v>0.3</v>
      </c>
      <c r="AQ362" s="84">
        <v>10</v>
      </c>
      <c r="AR362" s="69">
        <v>10</v>
      </c>
      <c r="AS362" s="69">
        <v>0</v>
      </c>
      <c r="AT362" s="69">
        <v>0</v>
      </c>
      <c r="AU362" s="69">
        <v>0</v>
      </c>
      <c r="AV362" s="69">
        <v>0</v>
      </c>
      <c r="AW362" s="69">
        <v>0</v>
      </c>
      <c r="AX362" s="69">
        <v>0</v>
      </c>
      <c r="AY362" s="69">
        <v>0</v>
      </c>
      <c r="AZ362" s="69">
        <v>0</v>
      </c>
      <c r="BA362" s="69">
        <v>0</v>
      </c>
      <c r="BB362" s="69">
        <v>0</v>
      </c>
      <c r="BC362" s="69">
        <v>0</v>
      </c>
      <c r="BD362" s="69">
        <v>0</v>
      </c>
      <c r="BE362" s="69">
        <v>0</v>
      </c>
      <c r="BF362" s="69">
        <v>0</v>
      </c>
      <c r="BG362" s="69">
        <v>0</v>
      </c>
      <c r="BH362" s="69">
        <v>0</v>
      </c>
      <c r="BI362" s="69" t="s">
        <v>1342</v>
      </c>
      <c r="BK362" s="69">
        <v>3</v>
      </c>
      <c r="BL362" s="69">
        <v>9</v>
      </c>
      <c r="BM362" s="69">
        <v>2</v>
      </c>
      <c r="BN362" s="69">
        <v>31</v>
      </c>
      <c r="BO362" s="89">
        <v>0</v>
      </c>
      <c r="BP362" s="69">
        <v>1</v>
      </c>
      <c r="BQ362" s="69">
        <v>1</v>
      </c>
      <c r="BR362" s="69">
        <v>204</v>
      </c>
      <c r="BS362" s="69">
        <v>1000</v>
      </c>
      <c r="BT362" s="69">
        <v>0</v>
      </c>
      <c r="BU362" s="69">
        <v>0</v>
      </c>
      <c r="BV362" s="69">
        <v>1000</v>
      </c>
      <c r="BW362" s="69">
        <v>382</v>
      </c>
      <c r="BX362" s="69" t="s">
        <v>1343</v>
      </c>
      <c r="BY362" s="69">
        <v>0</v>
      </c>
      <c r="BZ362" s="69">
        <v>0</v>
      </c>
      <c r="CA362" s="69">
        <v>31</v>
      </c>
      <c r="CB362" s="89">
        <v>0</v>
      </c>
      <c r="CC362" s="69">
        <v>0</v>
      </c>
      <c r="CD362" s="69">
        <v>0</v>
      </c>
      <c r="CE362" s="69">
        <v>0</v>
      </c>
      <c r="CF362" s="69">
        <v>0</v>
      </c>
      <c r="CG362" s="69">
        <v>0</v>
      </c>
      <c r="CH362" s="69">
        <v>0</v>
      </c>
      <c r="CI362" s="69">
        <v>0</v>
      </c>
      <c r="CJ362" s="69">
        <v>0</v>
      </c>
      <c r="CL362" s="69">
        <v>0</v>
      </c>
      <c r="CM362" s="69">
        <v>0</v>
      </c>
      <c r="CN362" s="69">
        <v>0</v>
      </c>
      <c r="CO362" s="89">
        <v>0</v>
      </c>
      <c r="CP362" s="69">
        <v>0</v>
      </c>
      <c r="CQ362" s="69">
        <v>0</v>
      </c>
      <c r="CR362" s="69">
        <v>0</v>
      </c>
      <c r="CS362" s="69">
        <v>0</v>
      </c>
      <c r="CT362" s="69">
        <v>0</v>
      </c>
      <c r="CU362" s="69">
        <v>0</v>
      </c>
      <c r="CV362" s="69">
        <v>0</v>
      </c>
      <c r="CW362" s="69">
        <v>0</v>
      </c>
      <c r="CZ362" s="69">
        <v>0</v>
      </c>
      <c r="DA362" s="69">
        <v>0</v>
      </c>
      <c r="DB362" s="69">
        <v>100</v>
      </c>
      <c r="DC362" s="69">
        <v>0</v>
      </c>
      <c r="DD362" s="69">
        <v>0</v>
      </c>
      <c r="DE362" s="69">
        <v>0</v>
      </c>
      <c r="DF362" s="69">
        <v>0</v>
      </c>
      <c r="DG362" s="69">
        <v>1</v>
      </c>
      <c r="DI362" s="69" t="e">
        <f>INDEX(Sheet3!$E$78:$E$1130,MATCH(A362,Sheet3!$D$78:$D$1130,0))</f>
        <v>#N/A</v>
      </c>
      <c r="DJ362" s="69" t="str">
        <f t="shared" si="72"/>
        <v>skill_icons.ps_desert_worm_skill_01</v>
      </c>
      <c r="DK362" s="69" t="s">
        <v>1344</v>
      </c>
      <c r="DL362" s="69"/>
      <c r="DM362" s="94" t="s">
        <v>1345</v>
      </c>
      <c r="DN362" s="69" t="str">
        <f>"造成["&amp;INDEX(Sheet5!$L$2:$L$11,MATCH(BL362,Sheet5!$J$2:$J$11,0))&amp;":"&amp;BR362&amp;"*"&amp;BS362/1000&amp;"]"&amp;INDEX(Sheet5!$I$2:$I$4,MATCH(BR362,Sheet5!$H$2:$H$4,0))&amp;"的"&amp;INDEX(Sheet5!$K$2:$K$11,MATCH(BL362,Sheet5!$J$2:$J$11,0))</f>
        <v>造成[ui.cs_blue:204*1]的暗系伤害。</v>
      </c>
      <c r="DO362" s="94"/>
      <c r="DP362" s="94"/>
      <c r="DQ362" s="94"/>
      <c r="DR362" s="69" t="e">
        <f t="shared" si="60"/>
        <v>#N/A</v>
      </c>
      <c r="DS362" s="90" t="e">
        <f>MATCH(A362,Sheet5!D:D,0)</f>
        <v>#N/A</v>
      </c>
      <c r="DT362" s="94" t="e">
        <f>MATCH(A362,Sheet5!F:F,0)</f>
        <v>#N/A</v>
      </c>
      <c r="DU362" s="69">
        <v>0</v>
      </c>
      <c r="DV362" s="69">
        <v>0</v>
      </c>
      <c r="DW362" s="69">
        <v>0</v>
      </c>
      <c r="DX362" s="69">
        <v>0</v>
      </c>
      <c r="DY362" s="69">
        <v>0</v>
      </c>
    </row>
    <row r="363" spans="1:129" ht="14.25">
      <c r="A363" s="69">
        <v>30203</v>
      </c>
      <c r="B363" s="69">
        <v>0</v>
      </c>
      <c r="C363" s="69">
        <v>1</v>
      </c>
      <c r="D363" s="78" t="s">
        <v>1346</v>
      </c>
      <c r="E363" s="78"/>
      <c r="F363" s="69">
        <v>0</v>
      </c>
      <c r="G363" s="69">
        <v>1</v>
      </c>
      <c r="H363" s="69" t="s">
        <v>321</v>
      </c>
      <c r="I363" s="69">
        <v>1300</v>
      </c>
      <c r="J363" s="69" t="s">
        <v>937</v>
      </c>
      <c r="K363" s="69">
        <v>1000</v>
      </c>
      <c r="M363" s="69">
        <v>0</v>
      </c>
      <c r="N363" s="69" t="s">
        <v>1347</v>
      </c>
      <c r="O363" s="69">
        <v>0</v>
      </c>
      <c r="P363" s="69">
        <v>2</v>
      </c>
      <c r="Q363" s="69">
        <v>0</v>
      </c>
      <c r="R363" s="69">
        <v>1</v>
      </c>
      <c r="S363" s="69">
        <v>0</v>
      </c>
      <c r="T363" s="69">
        <v>0</v>
      </c>
      <c r="U363" s="69">
        <v>0</v>
      </c>
      <c r="V363" s="69">
        <v>0</v>
      </c>
      <c r="W363" s="69">
        <v>0</v>
      </c>
      <c r="X363" s="69">
        <v>0</v>
      </c>
      <c r="Y363" s="69">
        <v>0</v>
      </c>
      <c r="Z363" s="69">
        <v>2600</v>
      </c>
      <c r="AA363" s="69">
        <v>2</v>
      </c>
      <c r="AB363" s="69">
        <v>31</v>
      </c>
      <c r="AC363" s="69">
        <v>0</v>
      </c>
      <c r="AD363" s="69">
        <v>0</v>
      </c>
      <c r="AE363" s="69">
        <v>0</v>
      </c>
      <c r="AF363" s="69">
        <v>1</v>
      </c>
      <c r="AG363" s="69">
        <v>0</v>
      </c>
      <c r="AH363" s="69">
        <v>10.5</v>
      </c>
      <c r="AI363" s="69">
        <v>0</v>
      </c>
      <c r="AJ363" s="69">
        <v>0</v>
      </c>
      <c r="AK363" s="69">
        <v>0</v>
      </c>
      <c r="AL363" s="69">
        <v>0</v>
      </c>
      <c r="AM363" s="69">
        <v>1</v>
      </c>
      <c r="AN363" s="69">
        <v>1</v>
      </c>
      <c r="AO363" s="69">
        <v>1</v>
      </c>
      <c r="AP363" s="69">
        <v>0.5</v>
      </c>
      <c r="AQ363" s="84">
        <v>30</v>
      </c>
      <c r="AR363" s="69">
        <v>5</v>
      </c>
      <c r="AS363" s="69">
        <v>0</v>
      </c>
      <c r="AT363" s="69">
        <v>0</v>
      </c>
      <c r="AU363" s="69">
        <v>0</v>
      </c>
      <c r="AV363" s="69">
        <v>0</v>
      </c>
      <c r="AW363" s="69">
        <v>0</v>
      </c>
      <c r="AX363" s="69">
        <v>0</v>
      </c>
      <c r="AY363" s="69">
        <v>0</v>
      </c>
      <c r="AZ363" s="69">
        <v>0</v>
      </c>
      <c r="BA363" s="69">
        <v>0</v>
      </c>
      <c r="BB363" s="69">
        <v>0</v>
      </c>
      <c r="BC363" s="69">
        <v>0</v>
      </c>
      <c r="BD363" s="69">
        <v>0</v>
      </c>
      <c r="BE363" s="69">
        <v>0</v>
      </c>
      <c r="BF363" s="69">
        <v>0</v>
      </c>
      <c r="BG363" s="69">
        <v>0</v>
      </c>
      <c r="BH363" s="69">
        <v>0</v>
      </c>
      <c r="BI363" s="69" t="s">
        <v>1348</v>
      </c>
      <c r="BK363" s="69">
        <v>3</v>
      </c>
      <c r="BL363" s="69">
        <v>2</v>
      </c>
      <c r="BM363" s="69">
        <v>2</v>
      </c>
      <c r="BN363" s="69">
        <v>31</v>
      </c>
      <c r="BO363" s="89">
        <v>0</v>
      </c>
      <c r="BP363" s="69">
        <v>1</v>
      </c>
      <c r="BQ363" s="69">
        <v>5</v>
      </c>
      <c r="BR363" s="69">
        <v>203</v>
      </c>
      <c r="BS363" s="69">
        <v>1800</v>
      </c>
      <c r="BT363" s="69">
        <v>0</v>
      </c>
      <c r="BU363" s="69">
        <v>0</v>
      </c>
      <c r="BV363" s="69">
        <v>1000</v>
      </c>
      <c r="BW363" s="69">
        <v>0</v>
      </c>
      <c r="BX363" s="69" t="s">
        <v>1349</v>
      </c>
      <c r="BY363" s="69">
        <v>0</v>
      </c>
      <c r="BZ363" s="69">
        <v>0</v>
      </c>
      <c r="CA363" s="69">
        <v>31</v>
      </c>
      <c r="CB363" s="89">
        <v>0</v>
      </c>
      <c r="CC363" s="69">
        <v>0</v>
      </c>
      <c r="CD363" s="69">
        <v>0</v>
      </c>
      <c r="CE363" s="69">
        <v>0</v>
      </c>
      <c r="CF363" s="69">
        <v>0</v>
      </c>
      <c r="CG363" s="69">
        <v>0</v>
      </c>
      <c r="CH363" s="69">
        <v>0</v>
      </c>
      <c r="CI363" s="69">
        <v>0</v>
      </c>
      <c r="CJ363" s="69">
        <v>0</v>
      </c>
      <c r="CL363" s="69">
        <v>0</v>
      </c>
      <c r="CM363" s="69">
        <v>0</v>
      </c>
      <c r="CN363" s="69">
        <v>0</v>
      </c>
      <c r="CO363" s="89">
        <v>0</v>
      </c>
      <c r="CP363" s="69">
        <v>0</v>
      </c>
      <c r="CQ363" s="69">
        <v>0</v>
      </c>
      <c r="CR363" s="69">
        <v>0</v>
      </c>
      <c r="CS363" s="69">
        <v>0</v>
      </c>
      <c r="CT363" s="69">
        <v>0</v>
      </c>
      <c r="CU363" s="69">
        <v>0</v>
      </c>
      <c r="CV363" s="69">
        <v>0</v>
      </c>
      <c r="CW363" s="69">
        <v>0</v>
      </c>
      <c r="CZ363" s="69">
        <v>0</v>
      </c>
      <c r="DA363" s="69">
        <v>0</v>
      </c>
      <c r="DB363" s="69">
        <v>0</v>
      </c>
      <c r="DC363" s="69">
        <v>0</v>
      </c>
      <c r="DD363" s="69">
        <v>0</v>
      </c>
      <c r="DE363" s="69">
        <v>0</v>
      </c>
      <c r="DF363" s="69">
        <v>0</v>
      </c>
      <c r="DG363" s="69">
        <v>1</v>
      </c>
      <c r="DI363" s="69" t="e">
        <f>INDEX(Sheet3!$E$78:$E$1130,MATCH(A363,Sheet3!$D$78:$D$1130,0))</f>
        <v>#N/A</v>
      </c>
      <c r="DJ363" s="69">
        <f t="shared" si="72"/>
        <v>0</v>
      </c>
      <c r="DK363" s="69" t="s">
        <v>1350</v>
      </c>
      <c r="DL363" s="69"/>
      <c r="DM363" s="69" t="s">
        <v>239</v>
      </c>
      <c r="DN363" s="69" t="str">
        <f>"造成["&amp;INDEX(Sheet5!$L$2:$L$11,MATCH(BL363,Sheet5!$J$2:$J$11,0))&amp;":"&amp;BR363&amp;"*"&amp;BS363/1000&amp;"]"&amp;INDEX(Sheet5!$I$2:$I$4,MATCH(BR363,Sheet5!$H$2:$H$4,0))&amp;"的"&amp;INDEX(Sheet5!$K$2:$K$11,MATCH(BL363,Sheet5!$J$2:$J$11,0))</f>
        <v>造成[ui.cs_orange:203*1.8]的物理伤害。</v>
      </c>
      <c r="DO363" s="69"/>
      <c r="DP363" s="69"/>
      <c r="DQ363" s="69"/>
      <c r="DR363" s="69" t="e">
        <f t="shared" si="60"/>
        <v>#N/A</v>
      </c>
      <c r="DS363" s="90" t="e">
        <f>MATCH(A363,Sheet5!D:D,0)</f>
        <v>#N/A</v>
      </c>
      <c r="DT363" s="94" t="e">
        <f>MATCH(A363,Sheet5!F:F,0)</f>
        <v>#N/A</v>
      </c>
      <c r="DU363" s="69">
        <v>0</v>
      </c>
      <c r="DV363" s="69">
        <v>0</v>
      </c>
      <c r="DW363" s="69">
        <v>0</v>
      </c>
      <c r="DX363" s="69">
        <v>0</v>
      </c>
      <c r="DY363" s="69">
        <v>0</v>
      </c>
    </row>
    <row r="364" spans="1:129" ht="28.5">
      <c r="A364" s="69">
        <v>30204</v>
      </c>
      <c r="B364" s="69">
        <v>0</v>
      </c>
      <c r="C364" s="69">
        <v>1</v>
      </c>
      <c r="D364" s="78" t="s">
        <v>261</v>
      </c>
      <c r="E364" s="78" t="s">
        <v>367</v>
      </c>
      <c r="F364" s="69" t="s">
        <v>1351</v>
      </c>
      <c r="G364" s="69">
        <v>1</v>
      </c>
      <c r="H364" s="69" t="s">
        <v>321</v>
      </c>
      <c r="I364" s="69">
        <v>0</v>
      </c>
      <c r="J364" s="69">
        <v>200</v>
      </c>
      <c r="K364" s="69">
        <v>1000</v>
      </c>
      <c r="M364" s="69">
        <v>0</v>
      </c>
      <c r="N364" s="69" t="s">
        <v>261</v>
      </c>
      <c r="O364" s="69">
        <v>0</v>
      </c>
      <c r="P364" s="69">
        <v>1</v>
      </c>
      <c r="Q364" s="69">
        <v>0</v>
      </c>
      <c r="R364" s="69">
        <v>2</v>
      </c>
      <c r="S364" s="69">
        <v>2</v>
      </c>
      <c r="T364" s="69">
        <v>50</v>
      </c>
      <c r="U364" s="69">
        <v>75</v>
      </c>
      <c r="V364" s="69">
        <v>0</v>
      </c>
      <c r="W364" s="69">
        <v>0</v>
      </c>
      <c r="X364" s="69">
        <v>0</v>
      </c>
      <c r="Y364" s="69">
        <v>0</v>
      </c>
      <c r="Z364" s="69">
        <v>5000</v>
      </c>
      <c r="AA364" s="69">
        <v>1</v>
      </c>
      <c r="AB364" s="69">
        <v>31</v>
      </c>
      <c r="AC364" s="69">
        <v>0</v>
      </c>
      <c r="AD364" s="69">
        <v>0</v>
      </c>
      <c r="AE364" s="69">
        <v>0</v>
      </c>
      <c r="AF364" s="69">
        <v>1</v>
      </c>
      <c r="AG364" s="69">
        <v>0</v>
      </c>
      <c r="AH364" s="69">
        <v>1</v>
      </c>
      <c r="AI364" s="69">
        <v>0</v>
      </c>
      <c r="AJ364" s="69">
        <v>0</v>
      </c>
      <c r="AK364" s="69">
        <v>0</v>
      </c>
      <c r="AL364" s="69">
        <v>0</v>
      </c>
      <c r="AM364" s="69">
        <v>0</v>
      </c>
      <c r="AN364" s="69">
        <v>0</v>
      </c>
      <c r="AO364" s="69">
        <v>0</v>
      </c>
      <c r="AP364" s="69">
        <v>0</v>
      </c>
      <c r="AQ364" s="84">
        <v>0</v>
      </c>
      <c r="AR364" s="69">
        <v>0</v>
      </c>
      <c r="AS364" s="69">
        <v>0</v>
      </c>
      <c r="AT364" s="69">
        <v>0</v>
      </c>
      <c r="AU364" s="69">
        <v>0</v>
      </c>
      <c r="AV364" s="69">
        <v>0</v>
      </c>
      <c r="AW364" s="69">
        <v>0</v>
      </c>
      <c r="AX364" s="69">
        <v>0</v>
      </c>
      <c r="AY364" s="69">
        <v>0</v>
      </c>
      <c r="AZ364" s="69">
        <v>0</v>
      </c>
      <c r="BA364" s="69">
        <v>0</v>
      </c>
      <c r="BB364" s="69">
        <v>0</v>
      </c>
      <c r="BC364" s="69">
        <v>0</v>
      </c>
      <c r="BD364" s="69">
        <v>0</v>
      </c>
      <c r="BE364" s="69">
        <v>0</v>
      </c>
      <c r="BF364" s="69">
        <v>0</v>
      </c>
      <c r="BG364" s="69">
        <v>0</v>
      </c>
      <c r="BH364" s="69">
        <v>0</v>
      </c>
      <c r="BI364" s="69" t="s">
        <v>1352</v>
      </c>
      <c r="BK364" s="69">
        <v>3</v>
      </c>
      <c r="BL364" s="69">
        <v>10</v>
      </c>
      <c r="BM364" s="69">
        <v>1</v>
      </c>
      <c r="BN364" s="69">
        <v>31</v>
      </c>
      <c r="BO364" s="89">
        <v>0</v>
      </c>
      <c r="BP364" s="69">
        <v>1</v>
      </c>
      <c r="BQ364" s="69">
        <v>1</v>
      </c>
      <c r="BR364" s="69">
        <v>1</v>
      </c>
      <c r="BS364" s="69">
        <v>11053</v>
      </c>
      <c r="BT364" s="69">
        <v>0</v>
      </c>
      <c r="BU364" s="69">
        <v>0</v>
      </c>
      <c r="BV364" s="69">
        <v>1000</v>
      </c>
      <c r="BW364" s="69">
        <v>0</v>
      </c>
      <c r="BY364" s="69">
        <v>0</v>
      </c>
      <c r="BZ364" s="69">
        <v>0</v>
      </c>
      <c r="CA364" s="69">
        <v>31</v>
      </c>
      <c r="CB364" s="89">
        <v>0</v>
      </c>
      <c r="CC364" s="69">
        <v>0</v>
      </c>
      <c r="CD364" s="69">
        <v>0</v>
      </c>
      <c r="CE364" s="69">
        <v>0</v>
      </c>
      <c r="CF364" s="69">
        <v>0</v>
      </c>
      <c r="CG364" s="69">
        <v>0</v>
      </c>
      <c r="CH364" s="69">
        <v>0</v>
      </c>
      <c r="CI364" s="69">
        <v>0</v>
      </c>
      <c r="CJ364" s="69">
        <v>0</v>
      </c>
      <c r="CL364" s="69">
        <v>0</v>
      </c>
      <c r="CM364" s="69">
        <v>0</v>
      </c>
      <c r="CN364" s="69">
        <v>0</v>
      </c>
      <c r="CO364" s="89">
        <v>0</v>
      </c>
      <c r="CP364" s="69">
        <v>0</v>
      </c>
      <c r="CQ364" s="69">
        <v>0</v>
      </c>
      <c r="CR364" s="69">
        <v>0</v>
      </c>
      <c r="CS364" s="69">
        <v>0</v>
      </c>
      <c r="CT364" s="69">
        <v>0</v>
      </c>
      <c r="CU364" s="69">
        <v>0</v>
      </c>
      <c r="CV364" s="69">
        <v>0</v>
      </c>
      <c r="CW364" s="69">
        <v>0</v>
      </c>
      <c r="CZ364" s="69">
        <v>0</v>
      </c>
      <c r="DA364" s="69">
        <v>0</v>
      </c>
      <c r="DB364" s="69">
        <v>0</v>
      </c>
      <c r="DC364" s="69">
        <v>0</v>
      </c>
      <c r="DD364" s="69">
        <v>0</v>
      </c>
      <c r="DE364" s="69">
        <v>0</v>
      </c>
      <c r="DF364" s="69">
        <v>0</v>
      </c>
      <c r="DG364" s="69">
        <v>1</v>
      </c>
      <c r="DI364" s="69" t="str">
        <f>INDEX(Sheet3!$E$78:$E$1130,MATCH(A364,Sheet3!$D$78:$D$1130,0))</f>
        <v>skill_icons.ps_skill_block</v>
      </c>
      <c r="DJ364" s="69" t="str">
        <f t="shared" si="72"/>
        <v>skill_icons.ps_skill_block</v>
      </c>
      <c r="DK364" s="69" t="s">
        <v>369</v>
      </c>
      <c r="DL364" s="93"/>
      <c r="DM364" s="69" t="s">
        <v>370</v>
      </c>
      <c r="DN364" s="69" t="e">
        <f>"造成["&amp;INDEX(Sheet5!$L$2:$L$11,MATCH(BL364,Sheet5!$J$2:$J$11,0))&amp;":"&amp;BR364&amp;"*"&amp;BS364/1000&amp;"]"&amp;INDEX(Sheet5!$I$2:$I$4,MATCH(BR364,Sheet5!$H$2:$H$4,0))&amp;"的"&amp;INDEX(Sheet5!$K$2:$K$11,MATCH(BL364,Sheet5!$J$2:$J$11,0))</f>
        <v>#N/A</v>
      </c>
      <c r="DO364" s="69" t="e">
        <f>"造成["&amp;INDEX(Sheet5!$L$2:$L$11,MATCH(BY364,Sheet5!$J$2:$J$11,0))&amp;":"&amp;CE364&amp;"*"&amp;CF364/1000&amp;"]"&amp;INDEX(Sheet5!$I$2:$I$4,MATCH(CE364,Sheet5!$H$2:$H$4,0))&amp;"的"&amp;INDEX(Sheet5!$K$2:$K$11,MATCH(BY364,Sheet5!$J$2:$J$11,0))</f>
        <v>#N/A</v>
      </c>
      <c r="DP364" s="69"/>
      <c r="DQ364" s="69"/>
      <c r="DR364" s="69" t="e">
        <f t="shared" si="60"/>
        <v>#N/A</v>
      </c>
      <c r="DS364" s="90">
        <f>MATCH(A364,Sheet5!D:D,0)</f>
        <v>248</v>
      </c>
      <c r="DT364" s="94" t="e">
        <f>MATCH(A364,Sheet5!F:F,0)</f>
        <v>#N/A</v>
      </c>
      <c r="DU364" s="69">
        <v>0</v>
      </c>
      <c r="DV364" s="69">
        <v>0</v>
      </c>
      <c r="DW364" s="69">
        <v>0</v>
      </c>
      <c r="DX364" s="69">
        <v>0</v>
      </c>
      <c r="DY364" s="69">
        <v>0</v>
      </c>
    </row>
    <row r="365" spans="1:129" ht="14.25">
      <c r="A365" s="69">
        <v>30205</v>
      </c>
      <c r="B365" s="69">
        <v>0</v>
      </c>
      <c r="C365" s="69">
        <v>1</v>
      </c>
      <c r="D365" s="78" t="s">
        <v>1353</v>
      </c>
      <c r="E365" s="78"/>
      <c r="F365" s="69">
        <v>0</v>
      </c>
      <c r="G365" s="69">
        <v>1</v>
      </c>
      <c r="H365" s="69" t="s">
        <v>507</v>
      </c>
      <c r="I365" s="69">
        <v>600</v>
      </c>
      <c r="J365" s="69">
        <v>733</v>
      </c>
      <c r="K365" s="69">
        <v>1000</v>
      </c>
      <c r="M365" s="69">
        <v>0</v>
      </c>
      <c r="N365" s="69" t="s">
        <v>1336</v>
      </c>
      <c r="O365" s="69">
        <v>0</v>
      </c>
      <c r="P365" s="69">
        <v>1</v>
      </c>
      <c r="Q365" s="69">
        <v>0</v>
      </c>
      <c r="R365" s="69">
        <v>1</v>
      </c>
      <c r="S365" s="69">
        <v>0</v>
      </c>
      <c r="T365" s="69">
        <v>0</v>
      </c>
      <c r="U365" s="69">
        <v>0</v>
      </c>
      <c r="V365" s="69">
        <v>0</v>
      </c>
      <c r="W365" s="69">
        <v>0</v>
      </c>
      <c r="X365" s="69">
        <v>0</v>
      </c>
      <c r="Y365" s="69">
        <v>0</v>
      </c>
      <c r="Z365" s="69">
        <v>18000</v>
      </c>
      <c r="AA365" s="69">
        <v>2</v>
      </c>
      <c r="AB365" s="69">
        <v>15</v>
      </c>
      <c r="AC365" s="69">
        <v>0</v>
      </c>
      <c r="AD365" s="69">
        <v>0</v>
      </c>
      <c r="AE365" s="69">
        <v>0</v>
      </c>
      <c r="AF365" s="69">
        <v>1</v>
      </c>
      <c r="AG365" s="69">
        <v>0</v>
      </c>
      <c r="AH365" s="69">
        <v>6</v>
      </c>
      <c r="AI365" s="69">
        <v>360</v>
      </c>
      <c r="AJ365" s="69">
        <v>0</v>
      </c>
      <c r="AK365" s="69">
        <v>0</v>
      </c>
      <c r="AL365" s="69">
        <v>0</v>
      </c>
      <c r="AM365" s="69">
        <v>1</v>
      </c>
      <c r="AN365" s="69">
        <v>1</v>
      </c>
      <c r="AO365" s="69">
        <v>1</v>
      </c>
      <c r="AP365" s="69">
        <v>0.5</v>
      </c>
      <c r="AQ365" s="84">
        <v>15</v>
      </c>
      <c r="AR365" s="69">
        <v>10</v>
      </c>
      <c r="AS365" s="69">
        <v>0</v>
      </c>
      <c r="AT365" s="69">
        <v>0</v>
      </c>
      <c r="AU365" s="69">
        <v>0</v>
      </c>
      <c r="AV365" s="69">
        <v>0</v>
      </c>
      <c r="AW365" s="69">
        <v>0</v>
      </c>
      <c r="AX365" s="69">
        <v>0</v>
      </c>
      <c r="AY365" s="69">
        <v>0</v>
      </c>
      <c r="AZ365" s="69">
        <v>0</v>
      </c>
      <c r="BA365" s="69">
        <v>0</v>
      </c>
      <c r="BB365" s="69">
        <v>0</v>
      </c>
      <c r="BC365" s="69">
        <v>0</v>
      </c>
      <c r="BD365" s="69">
        <v>0</v>
      </c>
      <c r="BE365" s="69">
        <v>0</v>
      </c>
      <c r="BF365" s="69">
        <v>0</v>
      </c>
      <c r="BG365" s="69">
        <v>0</v>
      </c>
      <c r="BH365" s="69">
        <v>0</v>
      </c>
      <c r="BK365" s="69">
        <v>3</v>
      </c>
      <c r="BL365" s="69">
        <v>10</v>
      </c>
      <c r="BM365" s="69">
        <v>2</v>
      </c>
      <c r="BN365" s="69">
        <v>15</v>
      </c>
      <c r="BO365" s="89">
        <v>0</v>
      </c>
      <c r="BP365" s="69">
        <v>1</v>
      </c>
      <c r="BQ365" s="69">
        <v>1</v>
      </c>
      <c r="BR365" s="69">
        <v>1</v>
      </c>
      <c r="BS365" s="69">
        <v>11054</v>
      </c>
      <c r="BT365" s="69">
        <v>0</v>
      </c>
      <c r="BU365" s="69">
        <v>0</v>
      </c>
      <c r="BV365" s="69">
        <v>1000</v>
      </c>
      <c r="BW365" s="69">
        <v>361</v>
      </c>
      <c r="BY365" s="69">
        <v>0</v>
      </c>
      <c r="BZ365" s="69">
        <v>0</v>
      </c>
      <c r="CA365" s="69">
        <v>31</v>
      </c>
      <c r="CB365" s="89">
        <v>0</v>
      </c>
      <c r="CC365" s="69">
        <v>0</v>
      </c>
      <c r="CD365" s="69">
        <v>0</v>
      </c>
      <c r="CE365" s="69">
        <v>0</v>
      </c>
      <c r="CF365" s="69">
        <v>0</v>
      </c>
      <c r="CG365" s="69">
        <v>0</v>
      </c>
      <c r="CH365" s="69">
        <v>0</v>
      </c>
      <c r="CI365" s="69">
        <v>0</v>
      </c>
      <c r="CJ365" s="69">
        <v>0</v>
      </c>
      <c r="CL365" s="69">
        <v>0</v>
      </c>
      <c r="CM365" s="69">
        <v>0</v>
      </c>
      <c r="CN365" s="69">
        <v>0</v>
      </c>
      <c r="CO365" s="89">
        <v>0</v>
      </c>
      <c r="CP365" s="69">
        <v>0</v>
      </c>
      <c r="CQ365" s="69">
        <v>0</v>
      </c>
      <c r="CR365" s="69">
        <v>0</v>
      </c>
      <c r="CS365" s="69">
        <v>0</v>
      </c>
      <c r="CT365" s="69">
        <v>0</v>
      </c>
      <c r="CU365" s="69">
        <v>0</v>
      </c>
      <c r="CV365" s="69">
        <v>0</v>
      </c>
      <c r="CW365" s="69">
        <v>0</v>
      </c>
      <c r="CZ365" s="69">
        <v>0</v>
      </c>
      <c r="DA365" s="69">
        <v>0</v>
      </c>
      <c r="DB365" s="69">
        <v>0</v>
      </c>
      <c r="DC365" s="69">
        <v>0</v>
      </c>
      <c r="DD365" s="69">
        <v>0</v>
      </c>
      <c r="DE365" s="69">
        <v>0</v>
      </c>
      <c r="DF365" s="69">
        <v>0</v>
      </c>
      <c r="DG365" s="69">
        <v>1</v>
      </c>
      <c r="DI365" s="69" t="e">
        <f>INDEX([5]Sheet3!$E$78:$E$1130,MATCH(A365,[5]Sheet3!$D$78:$D$1130,0))</f>
        <v>#N/A</v>
      </c>
      <c r="DJ365" s="69">
        <f t="shared" si="72"/>
        <v>0</v>
      </c>
      <c r="DK365" s="69" t="s">
        <v>1354</v>
      </c>
      <c r="DL365" s="69"/>
      <c r="DM365" s="69" t="s">
        <v>239</v>
      </c>
      <c r="DN365" s="69" t="e">
        <f>"造成["&amp;INDEX(Sheet5!$L$2:$L$11,MATCH(BL365,Sheet5!$J$2:$J$11,0))&amp;":"&amp;BR365&amp;"*"&amp;BS365/1000&amp;"]"&amp;INDEX(Sheet5!$I$2:$I$4,MATCH(BR365,Sheet5!$H$2:$H$4,0))&amp;"的"&amp;INDEX(Sheet5!$K$2:$K$11,MATCH(BL365,Sheet5!$J$2:$J$11,0))</f>
        <v>#N/A</v>
      </c>
      <c r="DO365" s="69"/>
      <c r="DP365" s="69"/>
      <c r="DQ365" s="69"/>
      <c r="DR365" s="69" t="e">
        <f t="shared" si="60"/>
        <v>#N/A</v>
      </c>
      <c r="DS365" s="90" t="e">
        <f>MATCH(A365,[5]Sheet5!D:D,0)</f>
        <v>#N/A</v>
      </c>
      <c r="DT365" s="94" t="e">
        <f>MATCH(A365,[5]Sheet5!F:F,0)</f>
        <v>#N/A</v>
      </c>
      <c r="DU365" s="69">
        <v>0</v>
      </c>
      <c r="DV365" s="69">
        <v>0</v>
      </c>
      <c r="DW365" s="69">
        <v>0</v>
      </c>
      <c r="DX365" s="69">
        <v>0</v>
      </c>
      <c r="DY365" s="69">
        <v>0</v>
      </c>
    </row>
    <row r="366" spans="1:129" ht="14.25">
      <c r="A366" s="69">
        <v>30206</v>
      </c>
      <c r="B366" s="69">
        <v>0</v>
      </c>
      <c r="C366" s="69">
        <v>1</v>
      </c>
      <c r="D366" s="78" t="s">
        <v>1355</v>
      </c>
      <c r="E366" s="78" t="s">
        <v>422</v>
      </c>
      <c r="F366" s="69" t="s">
        <v>1356</v>
      </c>
      <c r="G366" s="69">
        <v>0</v>
      </c>
      <c r="H366" s="69" t="s">
        <v>507</v>
      </c>
      <c r="I366" s="69">
        <v>1800</v>
      </c>
      <c r="J366" s="69" t="s">
        <v>1357</v>
      </c>
      <c r="K366" s="69">
        <v>500</v>
      </c>
      <c r="M366" s="69">
        <v>0</v>
      </c>
      <c r="N366" s="69" t="s">
        <v>1358</v>
      </c>
      <c r="O366" s="69">
        <v>0</v>
      </c>
      <c r="P366" s="69">
        <v>1</v>
      </c>
      <c r="Q366" s="69">
        <v>0</v>
      </c>
      <c r="R366" s="69">
        <v>1</v>
      </c>
      <c r="S366" s="69">
        <v>0</v>
      </c>
      <c r="T366" s="69">
        <v>0</v>
      </c>
      <c r="U366" s="69">
        <v>0</v>
      </c>
      <c r="V366" s="69">
        <v>0</v>
      </c>
      <c r="W366" s="69">
        <v>0</v>
      </c>
      <c r="X366" s="69">
        <v>0</v>
      </c>
      <c r="Y366" s="69">
        <v>0</v>
      </c>
      <c r="Z366" s="69">
        <v>15000</v>
      </c>
      <c r="AA366" s="69">
        <v>2</v>
      </c>
      <c r="AB366" s="69">
        <v>31</v>
      </c>
      <c r="AC366" s="69">
        <v>0</v>
      </c>
      <c r="AD366" s="69">
        <v>0</v>
      </c>
      <c r="AE366" s="69">
        <v>0</v>
      </c>
      <c r="AF366" s="69">
        <v>5</v>
      </c>
      <c r="AG366" s="69">
        <v>0</v>
      </c>
      <c r="AH366" s="69">
        <v>7</v>
      </c>
      <c r="AI366" s="69">
        <v>0</v>
      </c>
      <c r="AJ366" s="69">
        <v>3</v>
      </c>
      <c r="AK366" s="69">
        <v>0</v>
      </c>
      <c r="AL366" s="69">
        <v>0</v>
      </c>
      <c r="AM366" s="69">
        <v>1</v>
      </c>
      <c r="AN366" s="69">
        <v>1</v>
      </c>
      <c r="AO366" s="69">
        <v>0</v>
      </c>
      <c r="AP366" s="69">
        <v>0</v>
      </c>
      <c r="AQ366" s="84">
        <v>0</v>
      </c>
      <c r="AR366" s="69">
        <v>0</v>
      </c>
      <c r="AS366" s="69">
        <v>0</v>
      </c>
      <c r="AT366" s="69">
        <v>0</v>
      </c>
      <c r="AU366" s="69">
        <v>0</v>
      </c>
      <c r="AV366" s="69">
        <v>0</v>
      </c>
      <c r="AW366" s="69">
        <v>0</v>
      </c>
      <c r="AX366" s="69">
        <v>0</v>
      </c>
      <c r="AY366" s="69">
        <v>0</v>
      </c>
      <c r="AZ366" s="69">
        <v>0</v>
      </c>
      <c r="BA366" s="69">
        <v>0</v>
      </c>
      <c r="BB366" s="69">
        <v>0</v>
      </c>
      <c r="BC366" s="69">
        <v>0</v>
      </c>
      <c r="BD366" s="69">
        <v>0</v>
      </c>
      <c r="BE366" s="69">
        <v>0</v>
      </c>
      <c r="BF366" s="69">
        <v>0</v>
      </c>
      <c r="BG366" s="69">
        <v>0</v>
      </c>
      <c r="BH366" s="69">
        <v>0</v>
      </c>
      <c r="BI366" s="69" t="s">
        <v>1359</v>
      </c>
      <c r="BK366" s="69">
        <v>3</v>
      </c>
      <c r="BL366" s="69">
        <v>10</v>
      </c>
      <c r="BM366" s="69">
        <v>2</v>
      </c>
      <c r="BN366" s="69">
        <v>31</v>
      </c>
      <c r="BO366" s="89">
        <v>0</v>
      </c>
      <c r="BP366" s="69">
        <v>1</v>
      </c>
      <c r="BQ366" s="69">
        <v>1</v>
      </c>
      <c r="BR366" s="69">
        <v>1</v>
      </c>
      <c r="BS366" s="69">
        <v>11055</v>
      </c>
      <c r="BT366" s="69">
        <v>0</v>
      </c>
      <c r="BU366" s="69">
        <v>0</v>
      </c>
      <c r="BV366" s="69">
        <v>1000</v>
      </c>
      <c r="BW366" s="69">
        <v>0</v>
      </c>
      <c r="BX366" s="69" t="s">
        <v>1360</v>
      </c>
      <c r="BY366" s="69">
        <v>0</v>
      </c>
      <c r="BZ366" s="69">
        <v>0</v>
      </c>
      <c r="CA366" s="69">
        <v>31</v>
      </c>
      <c r="CB366" s="89">
        <v>0</v>
      </c>
      <c r="CC366" s="69">
        <v>0</v>
      </c>
      <c r="CD366" s="69">
        <v>0</v>
      </c>
      <c r="CE366" s="69">
        <v>0</v>
      </c>
      <c r="CF366" s="69">
        <v>0</v>
      </c>
      <c r="CG366" s="69">
        <v>0</v>
      </c>
      <c r="CH366" s="69">
        <v>0</v>
      </c>
      <c r="CI366" s="69">
        <v>0</v>
      </c>
      <c r="CJ366" s="69">
        <v>0</v>
      </c>
      <c r="CL366" s="69">
        <v>0</v>
      </c>
      <c r="CM366" s="69">
        <v>0</v>
      </c>
      <c r="CN366" s="69">
        <v>0</v>
      </c>
      <c r="CO366" s="89">
        <v>0</v>
      </c>
      <c r="CP366" s="69">
        <v>0</v>
      </c>
      <c r="CQ366" s="69">
        <v>0</v>
      </c>
      <c r="CR366" s="69">
        <v>0</v>
      </c>
      <c r="CS366" s="69">
        <v>0</v>
      </c>
      <c r="CT366" s="69">
        <v>0</v>
      </c>
      <c r="CU366" s="69">
        <v>0</v>
      </c>
      <c r="CV366" s="69">
        <v>0</v>
      </c>
      <c r="CW366" s="69">
        <v>0</v>
      </c>
      <c r="CZ366" s="69">
        <v>0</v>
      </c>
      <c r="DA366" s="69">
        <v>0</v>
      </c>
      <c r="DB366" s="69">
        <v>0</v>
      </c>
      <c r="DC366" s="69">
        <v>0</v>
      </c>
      <c r="DD366" s="69">
        <v>0</v>
      </c>
      <c r="DE366" s="69">
        <v>0</v>
      </c>
      <c r="DF366" s="69">
        <v>0</v>
      </c>
      <c r="DG366" s="69">
        <v>1</v>
      </c>
      <c r="DI366" s="69" t="str">
        <f>INDEX(Sheet3!$E$78:$E$1130,MATCH(A366,Sheet3!$D$78:$D$1130,0))</f>
        <v>skill_icons.ps_curse_spell</v>
      </c>
      <c r="DJ366" s="69" t="str">
        <f t="shared" si="72"/>
        <v>skill_icons.ps_curse_spell</v>
      </c>
      <c r="DK366" s="69" t="s">
        <v>1361</v>
      </c>
      <c r="DL366" s="69"/>
      <c r="DM366" s="69" t="s">
        <v>426</v>
      </c>
      <c r="DN366" s="69" t="e">
        <f>"造成["&amp;INDEX(Sheet5!$L$2:$L$11,MATCH(BL366,Sheet5!$J$2:$J$11,0))&amp;":"&amp;BR366&amp;"*"&amp;BS366/1000&amp;"]"&amp;INDEX(Sheet5!$I$2:$I$4,MATCH(BR366,Sheet5!$H$2:$H$4,0))&amp;"的"&amp;INDEX(Sheet5!$K$2:$K$11,MATCH(BL366,Sheet5!$J$2:$J$11,0))</f>
        <v>#N/A</v>
      </c>
      <c r="DO366" s="69"/>
      <c r="DP366" s="69"/>
      <c r="DQ366" s="69"/>
      <c r="DR366" s="69" t="e">
        <f t="shared" si="60"/>
        <v>#N/A</v>
      </c>
      <c r="DS366" s="90" t="e">
        <f>MATCH(A366,Sheet5!D:D,0)</f>
        <v>#N/A</v>
      </c>
      <c r="DT366" s="94" t="e">
        <f>MATCH(A366,Sheet5!F:F,0)</f>
        <v>#N/A</v>
      </c>
      <c r="DU366" s="69">
        <v>0</v>
      </c>
      <c r="DV366" s="69">
        <v>0</v>
      </c>
      <c r="DW366" s="69">
        <v>0</v>
      </c>
      <c r="DX366" s="69">
        <v>0</v>
      </c>
      <c r="DY366" s="69">
        <v>0</v>
      </c>
    </row>
    <row r="367" spans="1:129" ht="14.25">
      <c r="A367" s="69">
        <v>30207</v>
      </c>
      <c r="B367" s="69">
        <v>0</v>
      </c>
      <c r="C367" s="69">
        <v>1</v>
      </c>
      <c r="D367" s="78" t="s">
        <v>1362</v>
      </c>
      <c r="E367" s="78"/>
      <c r="F367" s="69" t="s">
        <v>760</v>
      </c>
      <c r="G367" s="69">
        <v>1</v>
      </c>
      <c r="H367" s="69" t="s">
        <v>507</v>
      </c>
      <c r="I367" s="69">
        <f>15*33</f>
        <v>495</v>
      </c>
      <c r="J367" s="69">
        <f>15*33</f>
        <v>495</v>
      </c>
      <c r="K367" s="69">
        <f>62*33</f>
        <v>2046</v>
      </c>
      <c r="M367" s="69">
        <v>323</v>
      </c>
      <c r="N367" s="69" t="s">
        <v>1363</v>
      </c>
      <c r="O367" s="69">
        <v>0</v>
      </c>
      <c r="P367" s="69">
        <v>1</v>
      </c>
      <c r="Q367" s="69">
        <v>0</v>
      </c>
      <c r="R367" s="69">
        <v>1</v>
      </c>
      <c r="S367" s="69">
        <v>0</v>
      </c>
      <c r="T367" s="69">
        <v>0</v>
      </c>
      <c r="U367" s="69">
        <v>0</v>
      </c>
      <c r="V367" s="69">
        <v>0</v>
      </c>
      <c r="W367" s="69">
        <v>0</v>
      </c>
      <c r="X367" s="69">
        <v>0</v>
      </c>
      <c r="Y367" s="69">
        <v>0</v>
      </c>
      <c r="Z367" s="69">
        <v>28000</v>
      </c>
      <c r="AA367" s="69">
        <v>2</v>
      </c>
      <c r="AB367" s="69">
        <v>31</v>
      </c>
      <c r="AC367" s="69">
        <v>0</v>
      </c>
      <c r="AD367" s="69">
        <v>0</v>
      </c>
      <c r="AE367" s="69">
        <v>0</v>
      </c>
      <c r="AF367" s="69">
        <v>1</v>
      </c>
      <c r="AG367" s="69">
        <v>0</v>
      </c>
      <c r="AH367" s="69">
        <v>6</v>
      </c>
      <c r="AI367" s="69">
        <v>324</v>
      </c>
      <c r="AJ367" s="69">
        <v>0</v>
      </c>
      <c r="AK367" s="69">
        <v>0</v>
      </c>
      <c r="AL367" s="69">
        <v>0</v>
      </c>
      <c r="AM367" s="69">
        <v>1</v>
      </c>
      <c r="AN367" s="69">
        <v>1</v>
      </c>
      <c r="AO367" s="69">
        <v>1</v>
      </c>
      <c r="AP367" s="69">
        <v>0.5</v>
      </c>
      <c r="AQ367" s="84">
        <v>15</v>
      </c>
      <c r="AR367" s="69">
        <v>5</v>
      </c>
      <c r="AS367" s="69">
        <v>0</v>
      </c>
      <c r="AT367" s="69">
        <v>0</v>
      </c>
      <c r="AU367" s="69">
        <v>0</v>
      </c>
      <c r="AV367" s="69">
        <v>0</v>
      </c>
      <c r="AW367" s="69">
        <v>0</v>
      </c>
      <c r="AX367" s="69">
        <v>0</v>
      </c>
      <c r="AY367" s="69">
        <v>0</v>
      </c>
      <c r="AZ367" s="69">
        <v>0</v>
      </c>
      <c r="BA367" s="69">
        <v>0</v>
      </c>
      <c r="BB367" s="69">
        <v>0</v>
      </c>
      <c r="BC367" s="69">
        <v>0</v>
      </c>
      <c r="BD367" s="69">
        <v>0</v>
      </c>
      <c r="BE367" s="69">
        <v>0</v>
      </c>
      <c r="BF367" s="69">
        <v>0</v>
      </c>
      <c r="BG367" s="69">
        <v>0</v>
      </c>
      <c r="BH367" s="69">
        <v>0</v>
      </c>
      <c r="BI367" s="69" t="s">
        <v>1364</v>
      </c>
      <c r="BK367" s="69">
        <v>3</v>
      </c>
      <c r="BL367" s="69">
        <v>10</v>
      </c>
      <c r="BM367" s="69">
        <v>2</v>
      </c>
      <c r="BN367" s="69">
        <v>31</v>
      </c>
      <c r="BO367" s="89">
        <v>0</v>
      </c>
      <c r="BP367" s="69">
        <v>1</v>
      </c>
      <c r="BQ367" s="69">
        <v>1</v>
      </c>
      <c r="BR367" s="69">
        <v>1</v>
      </c>
      <c r="BS367" s="69">
        <v>11054</v>
      </c>
      <c r="BT367" s="69">
        <v>0</v>
      </c>
      <c r="BU367" s="69">
        <v>0</v>
      </c>
      <c r="BV367" s="69">
        <v>1000</v>
      </c>
      <c r="BW367" s="69">
        <v>325</v>
      </c>
      <c r="BX367" s="69" t="s">
        <v>1343</v>
      </c>
      <c r="BY367" s="69">
        <v>0</v>
      </c>
      <c r="BZ367" s="69">
        <v>0</v>
      </c>
      <c r="CA367" s="69">
        <v>31</v>
      </c>
      <c r="CB367" s="89">
        <v>0</v>
      </c>
      <c r="CC367" s="69">
        <v>0</v>
      </c>
      <c r="CD367" s="69">
        <v>0</v>
      </c>
      <c r="CE367" s="69">
        <v>0</v>
      </c>
      <c r="CF367" s="69">
        <v>0</v>
      </c>
      <c r="CG367" s="69">
        <v>0</v>
      </c>
      <c r="CH367" s="69">
        <v>0</v>
      </c>
      <c r="CI367" s="69">
        <v>0</v>
      </c>
      <c r="CJ367" s="69">
        <v>0</v>
      </c>
      <c r="CL367" s="69">
        <v>0</v>
      </c>
      <c r="CM367" s="69">
        <v>0</v>
      </c>
      <c r="CN367" s="69">
        <v>0</v>
      </c>
      <c r="CO367" s="89">
        <v>0</v>
      </c>
      <c r="CP367" s="69">
        <v>0</v>
      </c>
      <c r="CQ367" s="69">
        <v>0</v>
      </c>
      <c r="CR367" s="69">
        <v>0</v>
      </c>
      <c r="CS367" s="69">
        <v>0</v>
      </c>
      <c r="CT367" s="69">
        <v>0</v>
      </c>
      <c r="CU367" s="69">
        <v>0</v>
      </c>
      <c r="CV367" s="69">
        <v>0</v>
      </c>
      <c r="CW367" s="69">
        <v>0</v>
      </c>
      <c r="CZ367" s="69">
        <v>0</v>
      </c>
      <c r="DA367" s="69">
        <v>0</v>
      </c>
      <c r="DB367" s="69">
        <v>0</v>
      </c>
      <c r="DC367" s="69">
        <v>0</v>
      </c>
      <c r="DD367" s="69">
        <v>0</v>
      </c>
      <c r="DE367" s="69">
        <v>0</v>
      </c>
      <c r="DF367" s="69">
        <v>0</v>
      </c>
      <c r="DG367" s="69">
        <v>1</v>
      </c>
      <c r="DI367" s="69" t="e">
        <f>INDEX(Sheet3!$E$78:$E$1130,MATCH(A367,Sheet3!$D$78:$D$1130,0))</f>
        <v>#N/A</v>
      </c>
      <c r="DJ367" s="69" t="str">
        <f t="shared" si="72"/>
        <v>skill_icons.ps_mummy_skill_01</v>
      </c>
      <c r="DK367" s="69" t="s">
        <v>1365</v>
      </c>
      <c r="DL367" s="69"/>
      <c r="DM367" s="69" t="s">
        <v>239</v>
      </c>
      <c r="DN367" s="69" t="e">
        <f>"造成["&amp;INDEX(Sheet5!$L$2:$L$11,MATCH(BL367,Sheet5!$J$2:$J$11,0))&amp;":"&amp;BR367&amp;"*"&amp;BS367/1000&amp;"]"&amp;INDEX(Sheet5!$I$2:$I$4,MATCH(BR367,Sheet5!$H$2:$H$4,0))&amp;"的"&amp;INDEX(Sheet5!$K$2:$K$11,MATCH(BL367,Sheet5!$J$2:$J$11,0))</f>
        <v>#N/A</v>
      </c>
      <c r="DO367" s="69"/>
      <c r="DP367" s="69"/>
      <c r="DQ367" s="69"/>
      <c r="DR367" s="69" t="e">
        <f t="shared" si="60"/>
        <v>#N/A</v>
      </c>
      <c r="DS367" s="90" t="e">
        <f>MATCH(A367,Sheet5!D:D,0)</f>
        <v>#N/A</v>
      </c>
      <c r="DT367" s="94" t="e">
        <f>MATCH(A367,Sheet5!F:F,0)</f>
        <v>#N/A</v>
      </c>
      <c r="DU367" s="69">
        <v>0</v>
      </c>
      <c r="DV367" s="69">
        <v>0</v>
      </c>
      <c r="DW367" s="69">
        <v>0</v>
      </c>
      <c r="DX367" s="69">
        <v>0</v>
      </c>
      <c r="DY367" s="69">
        <v>0</v>
      </c>
    </row>
    <row r="368" spans="1:129" ht="14.25">
      <c r="A368" s="69">
        <v>30208</v>
      </c>
      <c r="B368" s="69">
        <v>0</v>
      </c>
      <c r="C368" s="69">
        <v>1</v>
      </c>
      <c r="D368" s="78" t="s">
        <v>844</v>
      </c>
      <c r="E368" s="78" t="s">
        <v>845</v>
      </c>
      <c r="F368" s="69" t="s">
        <v>1032</v>
      </c>
      <c r="G368" s="69">
        <v>1</v>
      </c>
      <c r="H368" s="69" t="s">
        <v>852</v>
      </c>
      <c r="I368" s="69">
        <v>0</v>
      </c>
      <c r="J368" s="69">
        <v>400</v>
      </c>
      <c r="K368" s="69">
        <v>2000</v>
      </c>
      <c r="M368" s="69">
        <v>0</v>
      </c>
      <c r="N368" s="69" t="s">
        <v>847</v>
      </c>
      <c r="O368" s="69">
        <v>0</v>
      </c>
      <c r="P368" s="69">
        <v>11</v>
      </c>
      <c r="Q368" s="69">
        <v>0</v>
      </c>
      <c r="R368" s="69">
        <v>1</v>
      </c>
      <c r="S368" s="69">
        <v>0</v>
      </c>
      <c r="T368" s="69">
        <v>0</v>
      </c>
      <c r="U368" s="69">
        <v>0</v>
      </c>
      <c r="V368" s="69">
        <v>0</v>
      </c>
      <c r="W368" s="69">
        <v>0</v>
      </c>
      <c r="X368" s="69">
        <v>10</v>
      </c>
      <c r="Y368" s="69">
        <v>10</v>
      </c>
      <c r="Z368" s="69">
        <v>23000</v>
      </c>
      <c r="AA368" s="69">
        <v>2</v>
      </c>
      <c r="AB368" s="69">
        <v>31</v>
      </c>
      <c r="AC368" s="69">
        <v>0</v>
      </c>
      <c r="AD368" s="69">
        <v>0</v>
      </c>
      <c r="AE368" s="69">
        <v>0</v>
      </c>
      <c r="AF368" s="69">
        <v>1</v>
      </c>
      <c r="AG368" s="69">
        <v>0</v>
      </c>
      <c r="AH368" s="69">
        <v>10</v>
      </c>
      <c r="AI368" s="69">
        <v>0</v>
      </c>
      <c r="AJ368" s="69">
        <v>0</v>
      </c>
      <c r="AK368" s="69">
        <v>0</v>
      </c>
      <c r="AL368" s="69">
        <v>0</v>
      </c>
      <c r="AM368" s="69">
        <v>1</v>
      </c>
      <c r="AN368" s="69">
        <v>1</v>
      </c>
      <c r="AO368" s="69">
        <v>1</v>
      </c>
      <c r="AP368" s="69">
        <v>1</v>
      </c>
      <c r="AQ368" s="84">
        <v>10</v>
      </c>
      <c r="AR368" s="69">
        <v>1</v>
      </c>
      <c r="AS368" s="69">
        <v>0</v>
      </c>
      <c r="AT368" s="69">
        <v>0</v>
      </c>
      <c r="AU368" s="69">
        <v>0</v>
      </c>
      <c r="AV368" s="69">
        <v>0</v>
      </c>
      <c r="AW368" s="69">
        <v>0</v>
      </c>
      <c r="AX368" s="69">
        <v>0</v>
      </c>
      <c r="AY368" s="69">
        <v>0</v>
      </c>
      <c r="AZ368" s="69">
        <v>0</v>
      </c>
      <c r="BA368" s="69">
        <v>0</v>
      </c>
      <c r="BB368" s="69">
        <v>0</v>
      </c>
      <c r="BC368" s="69">
        <v>0</v>
      </c>
      <c r="BD368" s="69">
        <v>0</v>
      </c>
      <c r="BE368" s="69">
        <v>0</v>
      </c>
      <c r="BF368" s="69">
        <v>0</v>
      </c>
      <c r="BG368" s="69">
        <v>500</v>
      </c>
      <c r="BH368" s="69">
        <v>0</v>
      </c>
      <c r="BI368" s="69" t="s">
        <v>1366</v>
      </c>
      <c r="BK368" s="69">
        <v>3</v>
      </c>
      <c r="BL368" s="69">
        <v>0</v>
      </c>
      <c r="BM368" s="69">
        <v>0</v>
      </c>
      <c r="BN368" s="69">
        <v>0</v>
      </c>
      <c r="BO368" s="89">
        <v>0</v>
      </c>
      <c r="BP368" s="69">
        <v>0</v>
      </c>
      <c r="BQ368" s="69">
        <v>0</v>
      </c>
      <c r="BR368" s="69">
        <v>0</v>
      </c>
      <c r="BS368" s="69">
        <v>0</v>
      </c>
      <c r="BT368" s="69">
        <v>0</v>
      </c>
      <c r="BU368" s="69">
        <v>0</v>
      </c>
      <c r="BV368" s="69">
        <v>1000</v>
      </c>
      <c r="BW368" s="69">
        <v>0</v>
      </c>
      <c r="BY368" s="69">
        <v>0</v>
      </c>
      <c r="BZ368" s="69">
        <v>0</v>
      </c>
      <c r="CA368" s="69">
        <v>31</v>
      </c>
      <c r="CB368" s="89">
        <v>0</v>
      </c>
      <c r="CC368" s="69">
        <v>0</v>
      </c>
      <c r="CD368" s="69">
        <v>0</v>
      </c>
      <c r="CE368" s="69">
        <v>0</v>
      </c>
      <c r="CF368" s="69">
        <v>0</v>
      </c>
      <c r="CG368" s="69">
        <v>0</v>
      </c>
      <c r="CH368" s="69">
        <v>0</v>
      </c>
      <c r="CI368" s="69">
        <v>0</v>
      </c>
      <c r="CJ368" s="69">
        <v>0</v>
      </c>
      <c r="CL368" s="69">
        <v>0</v>
      </c>
      <c r="CM368" s="69">
        <v>0</v>
      </c>
      <c r="CN368" s="69">
        <v>0</v>
      </c>
      <c r="CO368" s="89">
        <v>0</v>
      </c>
      <c r="CP368" s="69">
        <v>0</v>
      </c>
      <c r="CQ368" s="69">
        <v>0</v>
      </c>
      <c r="CR368" s="69">
        <v>0</v>
      </c>
      <c r="CS368" s="69">
        <v>0</v>
      </c>
      <c r="CT368" s="69">
        <v>0</v>
      </c>
      <c r="CU368" s="69">
        <v>0</v>
      </c>
      <c r="CV368" s="69">
        <v>0</v>
      </c>
      <c r="CW368" s="69">
        <v>0</v>
      </c>
      <c r="CZ368" s="69">
        <v>0</v>
      </c>
      <c r="DA368" s="69">
        <v>0</v>
      </c>
      <c r="DB368" s="69">
        <v>0</v>
      </c>
      <c r="DC368" s="69">
        <v>0</v>
      </c>
      <c r="DD368" s="69">
        <v>0</v>
      </c>
      <c r="DE368" s="69">
        <v>0</v>
      </c>
      <c r="DF368" s="69">
        <v>0</v>
      </c>
      <c r="DG368" s="69">
        <v>1</v>
      </c>
      <c r="DI368" s="69" t="str">
        <f>INDEX(Sheet3!$E$78:$E$1130,MATCH(A368,Sheet3!$D$78:$D$1130,0))</f>
        <v>skill_icons.ps_teleport_spell</v>
      </c>
      <c r="DJ368" s="69" t="str">
        <f t="shared" ref="DJ368:DJ374" si="73">IFERROR(DI368,F368)</f>
        <v>skill_icons.ps_teleport_spell</v>
      </c>
      <c r="DK368" s="69" t="s">
        <v>849</v>
      </c>
      <c r="DL368" s="93"/>
      <c r="DM368" s="69" t="s">
        <v>850</v>
      </c>
      <c r="DN368" s="69" t="e">
        <f>"造成["&amp;INDEX(Sheet5!$L$2:$L$11,MATCH(BL368,Sheet5!$J$2:$J$11,0))&amp;":"&amp;BR368&amp;"*"&amp;BS368/1000&amp;"]"&amp;INDEX(Sheet5!$I$2:$I$4,MATCH(BR368,Sheet5!$H$2:$H$4,0))&amp;"的"&amp;INDEX(Sheet5!$K$2:$K$11,MATCH(BL368,Sheet5!$J$2:$J$11,0))</f>
        <v>#N/A</v>
      </c>
      <c r="DO368" s="69" t="e">
        <f>"造成["&amp;INDEX(Sheet5!$L$2:$L$11,MATCH(BY368,Sheet5!$J$2:$J$11,0))&amp;":"&amp;CE368&amp;"*"&amp;CF368/1000&amp;"]"&amp;INDEX(Sheet5!$I$2:$I$4,MATCH(CE368,Sheet5!$H$2:$H$4,0))&amp;"的"&amp;INDEX(Sheet5!$K$2:$K$11,MATCH(BY368,Sheet5!$J$2:$J$11,0))</f>
        <v>#N/A</v>
      </c>
      <c r="DP368" s="69"/>
      <c r="DQ368" s="69"/>
      <c r="DR368" s="69" t="e">
        <f t="shared" si="60"/>
        <v>#N/A</v>
      </c>
      <c r="DS368" s="90">
        <f>MATCH(A368,Sheet5!D:D,0)</f>
        <v>235</v>
      </c>
      <c r="DT368" s="94" t="e">
        <f>MATCH(A368,Sheet5!F:F,0)</f>
        <v>#N/A</v>
      </c>
      <c r="DU368" s="69">
        <v>0</v>
      </c>
      <c r="DV368" s="69">
        <v>0</v>
      </c>
      <c r="DW368" s="69">
        <v>0</v>
      </c>
      <c r="DX368" s="69">
        <v>0</v>
      </c>
      <c r="DY368" s="69">
        <v>0</v>
      </c>
    </row>
    <row r="369" spans="1:129" ht="28.5">
      <c r="A369" s="69">
        <v>30209</v>
      </c>
      <c r="B369" s="69">
        <v>0</v>
      </c>
      <c r="C369" s="69">
        <v>1</v>
      </c>
      <c r="D369" s="78" t="s">
        <v>1367</v>
      </c>
      <c r="E369" s="78" t="s">
        <v>1368</v>
      </c>
      <c r="F369" s="69" t="s">
        <v>1182</v>
      </c>
      <c r="G369" s="69">
        <v>1</v>
      </c>
      <c r="H369" s="69" t="s">
        <v>321</v>
      </c>
      <c r="I369" s="69">
        <v>650</v>
      </c>
      <c r="J369" s="69">
        <v>733</v>
      </c>
      <c r="K369" s="69">
        <v>1000</v>
      </c>
      <c r="M369" s="69">
        <v>0</v>
      </c>
      <c r="O369" s="69">
        <v>0</v>
      </c>
      <c r="P369" s="69">
        <v>2</v>
      </c>
      <c r="Q369" s="69">
        <v>0</v>
      </c>
      <c r="R369" s="69">
        <v>1</v>
      </c>
      <c r="S369" s="69">
        <v>0</v>
      </c>
      <c r="T369" s="69">
        <v>0</v>
      </c>
      <c r="U369" s="69">
        <v>0</v>
      </c>
      <c r="V369" s="69">
        <v>0</v>
      </c>
      <c r="W369" s="69">
        <v>0</v>
      </c>
      <c r="X369" s="69">
        <v>0</v>
      </c>
      <c r="Y369" s="69">
        <v>0</v>
      </c>
      <c r="Z369" s="69">
        <v>11000</v>
      </c>
      <c r="AA369" s="69">
        <v>2</v>
      </c>
      <c r="AB369" s="69">
        <v>31</v>
      </c>
      <c r="AC369" s="69">
        <v>0</v>
      </c>
      <c r="AD369" s="69">
        <v>0</v>
      </c>
      <c r="AE369" s="69">
        <v>0</v>
      </c>
      <c r="AF369" s="69">
        <v>10</v>
      </c>
      <c r="AG369" s="69">
        <v>0</v>
      </c>
      <c r="AH369" s="69">
        <v>6</v>
      </c>
      <c r="AI369" s="69">
        <v>0</v>
      </c>
      <c r="AJ369" s="69">
        <v>0</v>
      </c>
      <c r="AK369" s="69">
        <v>0</v>
      </c>
      <c r="AL369" s="69">
        <v>0.3</v>
      </c>
      <c r="AM369" s="69">
        <v>1</v>
      </c>
      <c r="AN369" s="69">
        <v>1</v>
      </c>
      <c r="AO369" s="69">
        <v>1</v>
      </c>
      <c r="AP369" s="69">
        <v>0.2</v>
      </c>
      <c r="AQ369" s="84">
        <v>15</v>
      </c>
      <c r="AR369" s="69">
        <v>5</v>
      </c>
      <c r="AS369" s="69">
        <v>0</v>
      </c>
      <c r="AT369" s="69">
        <v>0</v>
      </c>
      <c r="AU369" s="69">
        <v>0</v>
      </c>
      <c r="AV369" s="69">
        <v>0</v>
      </c>
      <c r="AW369" s="69">
        <v>0</v>
      </c>
      <c r="AX369" s="69">
        <v>0</v>
      </c>
      <c r="AY369" s="69">
        <v>0</v>
      </c>
      <c r="AZ369" s="69">
        <v>0</v>
      </c>
      <c r="BA369" s="69">
        <v>0</v>
      </c>
      <c r="BB369" s="69">
        <v>0</v>
      </c>
      <c r="BC369" s="69">
        <v>0</v>
      </c>
      <c r="BD369" s="69">
        <v>0</v>
      </c>
      <c r="BE369" s="69">
        <v>0</v>
      </c>
      <c r="BF369" s="69">
        <v>0</v>
      </c>
      <c r="BG369" s="69">
        <v>0</v>
      </c>
      <c r="BH369" s="69">
        <v>0</v>
      </c>
      <c r="BI369" s="69" t="s">
        <v>1369</v>
      </c>
      <c r="BK369" s="69">
        <v>3</v>
      </c>
      <c r="BL369" s="69">
        <v>7</v>
      </c>
      <c r="BM369" s="69">
        <v>2</v>
      </c>
      <c r="BN369" s="69">
        <v>31</v>
      </c>
      <c r="BO369" s="89">
        <v>0</v>
      </c>
      <c r="BP369" s="69">
        <v>1</v>
      </c>
      <c r="BQ369" s="69">
        <v>1</v>
      </c>
      <c r="BR369" s="69">
        <v>204</v>
      </c>
      <c r="BS369" s="69">
        <v>1900</v>
      </c>
      <c r="BT369" s="69">
        <v>0</v>
      </c>
      <c r="BU369" s="69">
        <v>0</v>
      </c>
      <c r="BV369" s="69">
        <v>1000</v>
      </c>
      <c r="BW369" s="69">
        <v>0</v>
      </c>
      <c r="BY369" s="69">
        <v>10</v>
      </c>
      <c r="BZ369" s="69">
        <v>2</v>
      </c>
      <c r="CA369" s="69">
        <v>31</v>
      </c>
      <c r="CB369" s="89">
        <v>0</v>
      </c>
      <c r="CC369" s="69">
        <v>1</v>
      </c>
      <c r="CD369" s="69">
        <v>1</v>
      </c>
      <c r="CE369" s="69">
        <v>1</v>
      </c>
      <c r="CF369" s="69">
        <v>11034</v>
      </c>
      <c r="CG369" s="69">
        <v>0</v>
      </c>
      <c r="CH369" s="69">
        <v>0</v>
      </c>
      <c r="CI369" s="69">
        <v>1000</v>
      </c>
      <c r="CJ369" s="69">
        <v>0</v>
      </c>
      <c r="CL369" s="69">
        <v>0</v>
      </c>
      <c r="CM369" s="69">
        <v>0</v>
      </c>
      <c r="CN369" s="69">
        <v>0</v>
      </c>
      <c r="CO369" s="89">
        <v>0</v>
      </c>
      <c r="CP369" s="69">
        <v>0</v>
      </c>
      <c r="CQ369" s="69">
        <v>0</v>
      </c>
      <c r="CR369" s="69">
        <v>0</v>
      </c>
      <c r="CS369" s="69">
        <v>0</v>
      </c>
      <c r="CT369" s="69">
        <v>0</v>
      </c>
      <c r="CU369" s="69">
        <v>0</v>
      </c>
      <c r="CV369" s="69">
        <v>0</v>
      </c>
      <c r="CW369" s="69">
        <v>0</v>
      </c>
      <c r="CZ369" s="69">
        <v>0</v>
      </c>
      <c r="DA369" s="69">
        <v>0</v>
      </c>
      <c r="DB369" s="69">
        <v>190</v>
      </c>
      <c r="DC369" s="69">
        <v>10</v>
      </c>
      <c r="DD369" s="69">
        <v>500</v>
      </c>
      <c r="DE369" s="69">
        <v>0</v>
      </c>
      <c r="DF369" s="69">
        <v>0</v>
      </c>
      <c r="DG369" s="69">
        <v>1</v>
      </c>
      <c r="DI369" s="69" t="e">
        <f>INDEX(Sheet3!$E$78:$E$1130,MATCH(A369,Sheet3!$D$78:$D$1130,0))</f>
        <v>#N/A</v>
      </c>
      <c r="DJ369" s="69" t="str">
        <f t="shared" si="73"/>
        <v>skill_icons.ps_gloomy_lizard_skill_01</v>
      </c>
      <c r="DK369" s="69" t="s">
        <v>1370</v>
      </c>
      <c r="DL369" s="69"/>
      <c r="DM369" s="94" t="s">
        <v>1371</v>
      </c>
      <c r="DN369" s="69" t="str">
        <f>"造成["&amp;INDEX(Sheet5!$L$2:$L$11,MATCH(BL369,Sheet5!$J$2:$J$11,0))&amp;":"&amp;BR369&amp;"*"&amp;BS369/1000&amp;"]"&amp;INDEX(Sheet5!$I$2:$I$4,MATCH(BR369,Sheet5!$H$2:$H$4,0))&amp;"的"&amp;INDEX(Sheet5!$K$2:$K$11,MATCH(BL369,Sheet5!$J$2:$J$11,0))</f>
        <v>造成[ui.cs_blue:204*1.9]的毒系伤害。</v>
      </c>
      <c r="DO369" s="94"/>
      <c r="DP369" s="94"/>
      <c r="DQ369" s="94"/>
      <c r="DR369" s="69" t="e">
        <f t="shared" ref="DR369:DR432" si="74">MATCH(A369,$DX$51:$DX$69,0)</f>
        <v>#N/A</v>
      </c>
      <c r="DS369" s="90" t="e">
        <f>MATCH(A369,Sheet5!D:D,0)</f>
        <v>#N/A</v>
      </c>
      <c r="DT369" s="94" t="e">
        <f>MATCH(A369,Sheet5!F:F,0)</f>
        <v>#N/A</v>
      </c>
      <c r="DU369" s="69">
        <v>0</v>
      </c>
      <c r="DV369" s="69">
        <v>0</v>
      </c>
      <c r="DW369" s="69">
        <v>0</v>
      </c>
      <c r="DX369" s="69">
        <v>0</v>
      </c>
      <c r="DY369" s="69">
        <v>0</v>
      </c>
    </row>
    <row r="370" spans="1:129" ht="14.25">
      <c r="A370" s="118">
        <v>30210</v>
      </c>
      <c r="B370" s="118">
        <v>0</v>
      </c>
      <c r="C370" s="118">
        <v>1</v>
      </c>
      <c r="D370" s="119" t="s">
        <v>653</v>
      </c>
      <c r="E370" s="119" t="s">
        <v>1372</v>
      </c>
      <c r="F370" s="118" t="s">
        <v>1373</v>
      </c>
      <c r="G370" s="118">
        <v>0</v>
      </c>
      <c r="H370" s="118" t="s">
        <v>1374</v>
      </c>
      <c r="I370" s="118">
        <v>1000</v>
      </c>
      <c r="J370" s="118">
        <v>690</v>
      </c>
      <c r="K370" s="118">
        <v>2500</v>
      </c>
      <c r="M370" s="118">
        <v>0</v>
      </c>
      <c r="N370" s="118" t="s">
        <v>1375</v>
      </c>
      <c r="O370" s="118">
        <v>0</v>
      </c>
      <c r="P370" s="118">
        <v>1</v>
      </c>
      <c r="Q370" s="118">
        <v>0</v>
      </c>
      <c r="R370" s="118">
        <v>1</v>
      </c>
      <c r="S370" s="118">
        <v>0</v>
      </c>
      <c r="T370" s="118">
        <v>0</v>
      </c>
      <c r="U370" s="118">
        <v>0</v>
      </c>
      <c r="V370" s="118">
        <v>0</v>
      </c>
      <c r="W370" s="118">
        <v>0</v>
      </c>
      <c r="X370" s="118">
        <v>0</v>
      </c>
      <c r="Y370" s="118">
        <v>0</v>
      </c>
      <c r="Z370" s="118">
        <v>4000</v>
      </c>
      <c r="AA370" s="118">
        <v>2</v>
      </c>
      <c r="AB370" s="118">
        <v>31</v>
      </c>
      <c r="AC370" s="118">
        <v>0</v>
      </c>
      <c r="AD370" s="118">
        <v>0</v>
      </c>
      <c r="AE370" s="118">
        <v>0</v>
      </c>
      <c r="AF370" s="118">
        <v>1</v>
      </c>
      <c r="AG370" s="118">
        <v>0</v>
      </c>
      <c r="AH370" s="118">
        <v>7</v>
      </c>
      <c r="AI370" s="118">
        <v>0</v>
      </c>
      <c r="AJ370" s="118">
        <v>1</v>
      </c>
      <c r="AK370" s="118">
        <v>0</v>
      </c>
      <c r="AL370" s="118">
        <v>0</v>
      </c>
      <c r="AM370" s="118">
        <v>1</v>
      </c>
      <c r="AN370" s="118">
        <v>1</v>
      </c>
      <c r="AO370" s="118">
        <v>0</v>
      </c>
      <c r="AP370" s="118">
        <v>0</v>
      </c>
      <c r="AQ370" s="120">
        <v>0</v>
      </c>
      <c r="AR370" s="118">
        <v>0</v>
      </c>
      <c r="AS370" s="118">
        <v>0</v>
      </c>
      <c r="AT370" s="118">
        <v>0</v>
      </c>
      <c r="AU370" s="118">
        <v>0</v>
      </c>
      <c r="AV370" s="118">
        <v>0</v>
      </c>
      <c r="AW370" s="118">
        <v>0</v>
      </c>
      <c r="AX370" s="118">
        <v>0</v>
      </c>
      <c r="AY370" s="118">
        <v>0</v>
      </c>
      <c r="AZ370" s="118">
        <v>0</v>
      </c>
      <c r="BA370" s="118">
        <v>1</v>
      </c>
      <c r="BB370" s="118">
        <v>0</v>
      </c>
      <c r="BC370" s="118">
        <v>0</v>
      </c>
      <c r="BD370" s="69">
        <v>0</v>
      </c>
      <c r="BE370" s="69">
        <v>0</v>
      </c>
      <c r="BF370" s="69">
        <v>0</v>
      </c>
      <c r="BG370" s="118">
        <v>0</v>
      </c>
      <c r="BH370" s="118">
        <v>0</v>
      </c>
      <c r="BI370" s="118" t="s">
        <v>1376</v>
      </c>
      <c r="BK370" s="118">
        <v>3</v>
      </c>
      <c r="BL370" s="118">
        <v>2</v>
      </c>
      <c r="BM370" s="118">
        <v>2</v>
      </c>
      <c r="BN370" s="118">
        <v>31</v>
      </c>
      <c r="BO370" s="121">
        <v>0</v>
      </c>
      <c r="BP370" s="118">
        <v>1</v>
      </c>
      <c r="BQ370" s="118">
        <v>1</v>
      </c>
      <c r="BR370" s="118">
        <v>203</v>
      </c>
      <c r="BS370" s="118">
        <v>500</v>
      </c>
      <c r="BT370" s="118">
        <v>0</v>
      </c>
      <c r="BU370" s="118">
        <v>0</v>
      </c>
      <c r="BV370" s="118">
        <v>1000</v>
      </c>
      <c r="BW370" s="118">
        <v>0</v>
      </c>
      <c r="BX370" s="118" t="s">
        <v>1377</v>
      </c>
      <c r="BY370" s="118">
        <v>2</v>
      </c>
      <c r="BZ370" s="118">
        <v>2</v>
      </c>
      <c r="CA370" s="118">
        <v>31</v>
      </c>
      <c r="CB370" s="121">
        <v>0</v>
      </c>
      <c r="CC370" s="118">
        <v>1</v>
      </c>
      <c r="CD370" s="118">
        <v>1</v>
      </c>
      <c r="CE370" s="118">
        <v>203</v>
      </c>
      <c r="CF370" s="118">
        <v>750</v>
      </c>
      <c r="CG370" s="118">
        <v>0</v>
      </c>
      <c r="CH370" s="118">
        <v>0</v>
      </c>
      <c r="CI370" s="118">
        <v>1000</v>
      </c>
      <c r="CJ370" s="118">
        <v>0</v>
      </c>
      <c r="CL370" s="118">
        <v>2</v>
      </c>
      <c r="CM370" s="118">
        <v>2</v>
      </c>
      <c r="CN370" s="118">
        <v>31</v>
      </c>
      <c r="CO370" s="121">
        <v>0</v>
      </c>
      <c r="CP370" s="118">
        <v>1</v>
      </c>
      <c r="CQ370" s="118">
        <v>1</v>
      </c>
      <c r="CR370" s="118">
        <v>203</v>
      </c>
      <c r="CS370" s="118">
        <v>800</v>
      </c>
      <c r="CT370" s="118">
        <v>0</v>
      </c>
      <c r="CU370" s="118">
        <v>0</v>
      </c>
      <c r="CV370" s="118">
        <v>1000</v>
      </c>
      <c r="CW370" s="118">
        <v>0</v>
      </c>
      <c r="CZ370" s="118">
        <v>0</v>
      </c>
      <c r="DA370" s="118">
        <v>0</v>
      </c>
      <c r="DB370" s="118">
        <v>50</v>
      </c>
      <c r="DC370" s="118">
        <v>0</v>
      </c>
      <c r="DD370" s="118">
        <v>0</v>
      </c>
      <c r="DE370" s="118">
        <v>0</v>
      </c>
      <c r="DF370" s="118">
        <v>0</v>
      </c>
      <c r="DG370" s="118">
        <v>1</v>
      </c>
      <c r="DI370" s="118" t="e">
        <f>INDEX(Sheet3!$E$78:$E$1130,MATCH(A370,Sheet3!$D$78:$D$1130,0))</f>
        <v>#N/A</v>
      </c>
      <c r="DJ370" s="118" t="str">
        <f t="shared" si="73"/>
        <v>skill_icons.ps_mud_ball</v>
      </c>
      <c r="DK370" s="118" t="s">
        <v>1378</v>
      </c>
      <c r="DL370" s="118"/>
      <c r="DM370" s="118" t="s">
        <v>239</v>
      </c>
      <c r="DN370" s="69" t="str">
        <f>"造成["&amp;INDEX(Sheet5!$L$2:$L$11,MATCH(BL370,Sheet5!$J$2:$J$11,0))&amp;":"&amp;BR370&amp;"*"&amp;BS370/1000&amp;"]"&amp;INDEX(Sheet5!$I$2:$I$4,MATCH(BR370,Sheet5!$H$2:$H$4,0))&amp;"的"&amp;INDEX(Sheet5!$K$2:$K$11,MATCH(BL370,Sheet5!$J$2:$J$11,0))</f>
        <v>造成[ui.cs_orange:203*0.5]的物理伤害。</v>
      </c>
      <c r="DO370" s="118"/>
      <c r="DP370" s="118"/>
      <c r="DQ370" s="118"/>
      <c r="DR370" s="118" t="e">
        <f t="shared" si="74"/>
        <v>#N/A</v>
      </c>
      <c r="DS370" s="122">
        <f>MATCH(A370,Sheet5!D:D,0)</f>
        <v>271</v>
      </c>
      <c r="DT370" s="123" t="e">
        <f>MATCH(A370,Sheet5!F:F,0)</f>
        <v>#N/A</v>
      </c>
      <c r="DU370" s="118">
        <v>0</v>
      </c>
      <c r="DV370" s="118">
        <v>0</v>
      </c>
      <c r="DW370" s="118">
        <v>0</v>
      </c>
      <c r="DX370" s="118">
        <v>0</v>
      </c>
      <c r="DY370" s="118">
        <v>0</v>
      </c>
    </row>
    <row r="371" spans="1:129" ht="14.25">
      <c r="A371" s="118">
        <v>302102</v>
      </c>
      <c r="B371" s="118">
        <v>0</v>
      </c>
      <c r="C371" s="118">
        <v>1</v>
      </c>
      <c r="D371" s="119" t="s">
        <v>653</v>
      </c>
      <c r="E371" s="119" t="s">
        <v>1372</v>
      </c>
      <c r="F371" s="118" t="s">
        <v>1373</v>
      </c>
      <c r="G371" s="118">
        <v>0</v>
      </c>
      <c r="H371" s="118" t="s">
        <v>1374</v>
      </c>
      <c r="I371" s="118">
        <v>1000</v>
      </c>
      <c r="J371" s="118">
        <v>690</v>
      </c>
      <c r="K371" s="118">
        <v>2500</v>
      </c>
      <c r="M371" s="118">
        <v>0</v>
      </c>
      <c r="N371" s="118" t="s">
        <v>1375</v>
      </c>
      <c r="O371" s="118">
        <v>0</v>
      </c>
      <c r="P371" s="118">
        <v>1</v>
      </c>
      <c r="Q371" s="118">
        <v>0</v>
      </c>
      <c r="R371" s="118">
        <v>1</v>
      </c>
      <c r="S371" s="118">
        <v>0</v>
      </c>
      <c r="T371" s="118">
        <v>0</v>
      </c>
      <c r="U371" s="118">
        <v>0</v>
      </c>
      <c r="V371" s="118">
        <v>0</v>
      </c>
      <c r="W371" s="118">
        <v>0</v>
      </c>
      <c r="X371" s="118">
        <v>0</v>
      </c>
      <c r="Y371" s="118">
        <v>0</v>
      </c>
      <c r="Z371" s="118">
        <v>4000</v>
      </c>
      <c r="AA371" s="118">
        <v>2</v>
      </c>
      <c r="AB371" s="118">
        <v>31</v>
      </c>
      <c r="AC371" s="118">
        <v>0</v>
      </c>
      <c r="AD371" s="118">
        <v>0</v>
      </c>
      <c r="AE371" s="118">
        <v>0</v>
      </c>
      <c r="AF371" s="118">
        <v>1</v>
      </c>
      <c r="AG371" s="118">
        <v>0</v>
      </c>
      <c r="AH371" s="118">
        <v>7</v>
      </c>
      <c r="AI371" s="118">
        <v>0</v>
      </c>
      <c r="AJ371" s="118">
        <v>1</v>
      </c>
      <c r="AK371" s="118">
        <v>0</v>
      </c>
      <c r="AL371" s="118">
        <v>0</v>
      </c>
      <c r="AM371" s="118">
        <v>1</v>
      </c>
      <c r="AN371" s="118">
        <v>1</v>
      </c>
      <c r="AO371" s="118">
        <v>0</v>
      </c>
      <c r="AP371" s="118">
        <v>0</v>
      </c>
      <c r="AQ371" s="120">
        <v>0</v>
      </c>
      <c r="AR371" s="118">
        <v>0</v>
      </c>
      <c r="AS371" s="118">
        <v>0</v>
      </c>
      <c r="AT371" s="118">
        <v>0</v>
      </c>
      <c r="AU371" s="118">
        <v>0</v>
      </c>
      <c r="AV371" s="118">
        <v>0</v>
      </c>
      <c r="AW371" s="118">
        <v>0</v>
      </c>
      <c r="AX371" s="118">
        <v>0</v>
      </c>
      <c r="AY371" s="118">
        <v>0</v>
      </c>
      <c r="AZ371" s="118">
        <v>0</v>
      </c>
      <c r="BA371" s="118">
        <v>1</v>
      </c>
      <c r="BB371" s="118">
        <v>0</v>
      </c>
      <c r="BC371" s="118">
        <v>0</v>
      </c>
      <c r="BD371" s="69">
        <v>0</v>
      </c>
      <c r="BE371" s="69">
        <v>0</v>
      </c>
      <c r="BF371" s="69">
        <v>0</v>
      </c>
      <c r="BG371" s="118">
        <v>0</v>
      </c>
      <c r="BH371" s="118">
        <v>0</v>
      </c>
      <c r="BI371" s="118" t="s">
        <v>1376</v>
      </c>
      <c r="BK371" s="118">
        <v>3</v>
      </c>
      <c r="BL371" s="118">
        <v>2</v>
      </c>
      <c r="BM371" s="118">
        <v>2</v>
      </c>
      <c r="BN371" s="118">
        <v>31</v>
      </c>
      <c r="BO371" s="121">
        <v>0</v>
      </c>
      <c r="BP371" s="118">
        <v>1</v>
      </c>
      <c r="BQ371" s="118">
        <v>1</v>
      </c>
      <c r="BR371" s="118">
        <v>203</v>
      </c>
      <c r="BS371" s="118">
        <v>550</v>
      </c>
      <c r="BT371" s="118">
        <v>0</v>
      </c>
      <c r="BU371" s="118">
        <v>0</v>
      </c>
      <c r="BV371" s="118">
        <v>1000</v>
      </c>
      <c r="BW371" s="118">
        <v>0</v>
      </c>
      <c r="BX371" s="118" t="s">
        <v>1377</v>
      </c>
      <c r="BY371" s="118">
        <v>2</v>
      </c>
      <c r="BZ371" s="118">
        <v>2</v>
      </c>
      <c r="CA371" s="118">
        <v>31</v>
      </c>
      <c r="CB371" s="121">
        <v>0</v>
      </c>
      <c r="CC371" s="118">
        <v>1</v>
      </c>
      <c r="CD371" s="118">
        <v>1</v>
      </c>
      <c r="CE371" s="118">
        <v>203</v>
      </c>
      <c r="CF371" s="118">
        <v>750</v>
      </c>
      <c r="CG371" s="118">
        <v>0</v>
      </c>
      <c r="CH371" s="118">
        <v>0</v>
      </c>
      <c r="CI371" s="118">
        <v>1000</v>
      </c>
      <c r="CJ371" s="118">
        <v>0</v>
      </c>
      <c r="CL371" s="118">
        <v>2</v>
      </c>
      <c r="CM371" s="118">
        <v>2</v>
      </c>
      <c r="CN371" s="118">
        <v>31</v>
      </c>
      <c r="CO371" s="121">
        <v>0</v>
      </c>
      <c r="CP371" s="118">
        <v>1</v>
      </c>
      <c r="CQ371" s="118">
        <v>1</v>
      </c>
      <c r="CR371" s="118">
        <v>203</v>
      </c>
      <c r="CS371" s="118">
        <v>800</v>
      </c>
      <c r="CT371" s="118">
        <v>0</v>
      </c>
      <c r="CU371" s="118">
        <v>0</v>
      </c>
      <c r="CV371" s="118">
        <v>1000</v>
      </c>
      <c r="CW371" s="118">
        <v>0</v>
      </c>
      <c r="CZ371" s="118">
        <v>0</v>
      </c>
      <c r="DA371" s="118">
        <v>0</v>
      </c>
      <c r="DB371" s="118">
        <v>55</v>
      </c>
      <c r="DC371" s="118">
        <v>0</v>
      </c>
      <c r="DD371" s="118">
        <v>0</v>
      </c>
      <c r="DE371" s="118">
        <v>0</v>
      </c>
      <c r="DF371" s="118">
        <v>0</v>
      </c>
      <c r="DG371" s="118">
        <v>1</v>
      </c>
      <c r="DI371" s="118" t="e">
        <f>INDEX(Sheet3!$E$78:$E$1130,MATCH(A371,Sheet3!$D$78:$D$1130,0))</f>
        <v>#N/A</v>
      </c>
      <c r="DJ371" s="118" t="str">
        <f t="shared" si="73"/>
        <v>skill_icons.ps_mud_ball</v>
      </c>
      <c r="DK371" s="118" t="s">
        <v>1378</v>
      </c>
      <c r="DL371" s="118"/>
      <c r="DM371" s="118" t="s">
        <v>239</v>
      </c>
      <c r="DN371" s="69" t="str">
        <f>"造成["&amp;INDEX(Sheet5!$L$2:$L$11,MATCH(BL371,Sheet5!$J$2:$J$11,0))&amp;":"&amp;BR371&amp;"*"&amp;BS371/1000&amp;"]"&amp;INDEX(Sheet5!$I$2:$I$4,MATCH(BR371,Sheet5!$H$2:$H$4,0))&amp;"的"&amp;INDEX(Sheet5!$K$2:$K$11,MATCH(BL371,Sheet5!$J$2:$J$11,0))</f>
        <v>造成[ui.cs_orange:203*0.55]的物理伤害。</v>
      </c>
      <c r="DO371" s="118"/>
      <c r="DP371" s="118"/>
      <c r="DQ371" s="118"/>
      <c r="DR371" s="118" t="e">
        <f t="shared" si="74"/>
        <v>#N/A</v>
      </c>
      <c r="DS371" s="122" t="e">
        <f>MATCH(A371,Sheet5!D:D,0)</f>
        <v>#N/A</v>
      </c>
      <c r="DT371" s="123" t="e">
        <f>MATCH(A371,Sheet5!F:F,0)</f>
        <v>#N/A</v>
      </c>
      <c r="DU371" s="118">
        <v>0</v>
      </c>
      <c r="DV371" s="118">
        <v>0</v>
      </c>
      <c r="DW371" s="118">
        <v>0</v>
      </c>
      <c r="DX371" s="118">
        <v>0</v>
      </c>
      <c r="DY371" s="118">
        <v>0</v>
      </c>
    </row>
    <row r="372" spans="1:129" ht="14.25">
      <c r="A372" s="118">
        <v>302103</v>
      </c>
      <c r="B372" s="118">
        <v>0</v>
      </c>
      <c r="C372" s="118">
        <v>1</v>
      </c>
      <c r="D372" s="119" t="s">
        <v>653</v>
      </c>
      <c r="E372" s="119" t="s">
        <v>1372</v>
      </c>
      <c r="F372" s="118" t="s">
        <v>1373</v>
      </c>
      <c r="G372" s="118">
        <v>0</v>
      </c>
      <c r="H372" s="118" t="s">
        <v>1374</v>
      </c>
      <c r="I372" s="118">
        <v>1000</v>
      </c>
      <c r="J372" s="118">
        <v>690</v>
      </c>
      <c r="K372" s="118">
        <v>2500</v>
      </c>
      <c r="M372" s="118">
        <v>0</v>
      </c>
      <c r="N372" s="118" t="s">
        <v>1375</v>
      </c>
      <c r="O372" s="118">
        <v>0</v>
      </c>
      <c r="P372" s="118">
        <v>1</v>
      </c>
      <c r="Q372" s="118">
        <v>0</v>
      </c>
      <c r="R372" s="118">
        <v>1</v>
      </c>
      <c r="S372" s="118">
        <v>0</v>
      </c>
      <c r="T372" s="118">
        <v>0</v>
      </c>
      <c r="U372" s="118">
        <v>0</v>
      </c>
      <c r="V372" s="118">
        <v>0</v>
      </c>
      <c r="W372" s="118">
        <v>0</v>
      </c>
      <c r="X372" s="118">
        <v>0</v>
      </c>
      <c r="Y372" s="118">
        <v>0</v>
      </c>
      <c r="Z372" s="118">
        <v>4000</v>
      </c>
      <c r="AA372" s="118">
        <v>2</v>
      </c>
      <c r="AB372" s="118">
        <v>31</v>
      </c>
      <c r="AC372" s="118">
        <v>0</v>
      </c>
      <c r="AD372" s="118">
        <v>0</v>
      </c>
      <c r="AE372" s="118">
        <v>0</v>
      </c>
      <c r="AF372" s="118">
        <v>1</v>
      </c>
      <c r="AG372" s="118">
        <v>0</v>
      </c>
      <c r="AH372" s="118">
        <v>7</v>
      </c>
      <c r="AI372" s="118">
        <v>0</v>
      </c>
      <c r="AJ372" s="118">
        <v>1</v>
      </c>
      <c r="AK372" s="118">
        <v>0</v>
      </c>
      <c r="AL372" s="118">
        <v>0</v>
      </c>
      <c r="AM372" s="118">
        <v>1</v>
      </c>
      <c r="AN372" s="118">
        <v>1</v>
      </c>
      <c r="AO372" s="118">
        <v>0</v>
      </c>
      <c r="AP372" s="118">
        <v>0</v>
      </c>
      <c r="AQ372" s="120">
        <v>0</v>
      </c>
      <c r="AR372" s="118">
        <v>0</v>
      </c>
      <c r="AS372" s="118">
        <v>0</v>
      </c>
      <c r="AT372" s="118">
        <v>0</v>
      </c>
      <c r="AU372" s="118">
        <v>0</v>
      </c>
      <c r="AV372" s="118">
        <v>0</v>
      </c>
      <c r="AW372" s="118">
        <v>0</v>
      </c>
      <c r="AX372" s="118">
        <v>0</v>
      </c>
      <c r="AY372" s="118">
        <v>0</v>
      </c>
      <c r="AZ372" s="118">
        <v>0</v>
      </c>
      <c r="BA372" s="118">
        <v>1</v>
      </c>
      <c r="BB372" s="118">
        <v>0</v>
      </c>
      <c r="BC372" s="118">
        <v>0</v>
      </c>
      <c r="BD372" s="69">
        <v>0</v>
      </c>
      <c r="BE372" s="69">
        <v>0</v>
      </c>
      <c r="BF372" s="69">
        <v>0</v>
      </c>
      <c r="BG372" s="118">
        <v>0</v>
      </c>
      <c r="BH372" s="118">
        <v>0</v>
      </c>
      <c r="BI372" s="118" t="s">
        <v>1376</v>
      </c>
      <c r="BK372" s="118">
        <v>3</v>
      </c>
      <c r="BL372" s="118">
        <v>2</v>
      </c>
      <c r="BM372" s="118">
        <v>2</v>
      </c>
      <c r="BN372" s="118">
        <v>31</v>
      </c>
      <c r="BO372" s="121">
        <v>0</v>
      </c>
      <c r="BP372" s="118">
        <v>1</v>
      </c>
      <c r="BQ372" s="118">
        <v>1</v>
      </c>
      <c r="BR372" s="118">
        <v>203</v>
      </c>
      <c r="BS372" s="118">
        <v>600</v>
      </c>
      <c r="BT372" s="118">
        <v>0</v>
      </c>
      <c r="BU372" s="118">
        <v>0</v>
      </c>
      <c r="BV372" s="118">
        <v>1000</v>
      </c>
      <c r="BW372" s="118">
        <v>0</v>
      </c>
      <c r="BX372" s="118" t="s">
        <v>1377</v>
      </c>
      <c r="BY372" s="118">
        <v>2</v>
      </c>
      <c r="BZ372" s="118">
        <v>2</v>
      </c>
      <c r="CA372" s="118">
        <v>31</v>
      </c>
      <c r="CB372" s="121">
        <v>0</v>
      </c>
      <c r="CC372" s="118">
        <v>1</v>
      </c>
      <c r="CD372" s="118">
        <v>1</v>
      </c>
      <c r="CE372" s="118">
        <v>203</v>
      </c>
      <c r="CF372" s="118">
        <v>750</v>
      </c>
      <c r="CG372" s="118">
        <v>0</v>
      </c>
      <c r="CH372" s="118">
        <v>0</v>
      </c>
      <c r="CI372" s="118">
        <v>1000</v>
      </c>
      <c r="CJ372" s="118">
        <v>0</v>
      </c>
      <c r="CL372" s="118">
        <v>2</v>
      </c>
      <c r="CM372" s="118">
        <v>2</v>
      </c>
      <c r="CN372" s="118">
        <v>31</v>
      </c>
      <c r="CO372" s="121">
        <v>0</v>
      </c>
      <c r="CP372" s="118">
        <v>1</v>
      </c>
      <c r="CQ372" s="118">
        <v>1</v>
      </c>
      <c r="CR372" s="118">
        <v>203</v>
      </c>
      <c r="CS372" s="118">
        <v>800</v>
      </c>
      <c r="CT372" s="118">
        <v>0</v>
      </c>
      <c r="CU372" s="118">
        <v>0</v>
      </c>
      <c r="CV372" s="118">
        <v>1000</v>
      </c>
      <c r="CW372" s="118">
        <v>0</v>
      </c>
      <c r="CZ372" s="118">
        <v>0</v>
      </c>
      <c r="DA372" s="118">
        <v>0</v>
      </c>
      <c r="DB372" s="118">
        <v>60</v>
      </c>
      <c r="DC372" s="118">
        <v>0</v>
      </c>
      <c r="DD372" s="118">
        <v>0</v>
      </c>
      <c r="DE372" s="118">
        <v>0</v>
      </c>
      <c r="DF372" s="118">
        <v>0</v>
      </c>
      <c r="DG372" s="118">
        <v>1</v>
      </c>
      <c r="DI372" s="118" t="e">
        <f>INDEX(Sheet3!$E$78:$E$1130,MATCH(A372,Sheet3!$D$78:$D$1130,0))</f>
        <v>#N/A</v>
      </c>
      <c r="DJ372" s="118" t="str">
        <f t="shared" si="73"/>
        <v>skill_icons.ps_mud_ball</v>
      </c>
      <c r="DK372" s="118" t="s">
        <v>1378</v>
      </c>
      <c r="DL372" s="118"/>
      <c r="DM372" s="118" t="s">
        <v>239</v>
      </c>
      <c r="DN372" s="69" t="str">
        <f>"造成["&amp;INDEX(Sheet5!$L$2:$L$11,MATCH(BL372,Sheet5!$J$2:$J$11,0))&amp;":"&amp;BR372&amp;"*"&amp;BS372/1000&amp;"]"&amp;INDEX(Sheet5!$I$2:$I$4,MATCH(BR372,Sheet5!$H$2:$H$4,0))&amp;"的"&amp;INDEX(Sheet5!$K$2:$K$11,MATCH(BL372,Sheet5!$J$2:$J$11,0))</f>
        <v>造成[ui.cs_orange:203*0.6]的物理伤害。</v>
      </c>
      <c r="DO372" s="118"/>
      <c r="DP372" s="118"/>
      <c r="DQ372" s="118"/>
      <c r="DR372" s="118" t="e">
        <f t="shared" si="74"/>
        <v>#N/A</v>
      </c>
      <c r="DS372" s="122" t="e">
        <f>MATCH(A372,Sheet5!D:D,0)</f>
        <v>#N/A</v>
      </c>
      <c r="DT372" s="123" t="e">
        <f>MATCH(A372,Sheet5!F:F,0)</f>
        <v>#N/A</v>
      </c>
      <c r="DU372" s="118">
        <v>0</v>
      </c>
      <c r="DV372" s="118">
        <v>0</v>
      </c>
      <c r="DW372" s="118">
        <v>0</v>
      </c>
      <c r="DX372" s="118">
        <v>0</v>
      </c>
      <c r="DY372" s="118">
        <v>0</v>
      </c>
    </row>
    <row r="373" spans="1:129" ht="14.25">
      <c r="A373" s="118">
        <v>302104</v>
      </c>
      <c r="B373" s="118">
        <v>0</v>
      </c>
      <c r="C373" s="118">
        <v>1</v>
      </c>
      <c r="D373" s="119" t="s">
        <v>653</v>
      </c>
      <c r="E373" s="119" t="s">
        <v>1372</v>
      </c>
      <c r="F373" s="118" t="s">
        <v>1373</v>
      </c>
      <c r="G373" s="118">
        <v>0</v>
      </c>
      <c r="H373" s="118" t="s">
        <v>1374</v>
      </c>
      <c r="I373" s="118">
        <v>1000</v>
      </c>
      <c r="J373" s="118">
        <v>690</v>
      </c>
      <c r="K373" s="118">
        <v>2500</v>
      </c>
      <c r="M373" s="118">
        <v>0</v>
      </c>
      <c r="N373" s="118" t="s">
        <v>1375</v>
      </c>
      <c r="O373" s="118">
        <v>0</v>
      </c>
      <c r="P373" s="118">
        <v>1</v>
      </c>
      <c r="Q373" s="118">
        <v>0</v>
      </c>
      <c r="R373" s="118">
        <v>1</v>
      </c>
      <c r="S373" s="118">
        <v>0</v>
      </c>
      <c r="T373" s="118">
        <v>0</v>
      </c>
      <c r="U373" s="118">
        <v>0</v>
      </c>
      <c r="V373" s="118">
        <v>0</v>
      </c>
      <c r="W373" s="118">
        <v>0</v>
      </c>
      <c r="X373" s="118">
        <v>0</v>
      </c>
      <c r="Y373" s="118">
        <v>0</v>
      </c>
      <c r="Z373" s="118">
        <v>4000</v>
      </c>
      <c r="AA373" s="118">
        <v>2</v>
      </c>
      <c r="AB373" s="118">
        <v>31</v>
      </c>
      <c r="AC373" s="118">
        <v>0</v>
      </c>
      <c r="AD373" s="118">
        <v>0</v>
      </c>
      <c r="AE373" s="118">
        <v>0</v>
      </c>
      <c r="AF373" s="118">
        <v>1</v>
      </c>
      <c r="AG373" s="118">
        <v>0</v>
      </c>
      <c r="AH373" s="118">
        <v>7</v>
      </c>
      <c r="AI373" s="118">
        <v>0</v>
      </c>
      <c r="AJ373" s="118">
        <v>1</v>
      </c>
      <c r="AK373" s="118">
        <v>0</v>
      </c>
      <c r="AL373" s="118">
        <v>0</v>
      </c>
      <c r="AM373" s="118">
        <v>1</v>
      </c>
      <c r="AN373" s="118">
        <v>1</v>
      </c>
      <c r="AO373" s="118">
        <v>0</v>
      </c>
      <c r="AP373" s="118">
        <v>0</v>
      </c>
      <c r="AQ373" s="120">
        <v>0</v>
      </c>
      <c r="AR373" s="118">
        <v>0</v>
      </c>
      <c r="AS373" s="118">
        <v>0</v>
      </c>
      <c r="AT373" s="118">
        <v>0</v>
      </c>
      <c r="AU373" s="118">
        <v>0</v>
      </c>
      <c r="AV373" s="118">
        <v>0</v>
      </c>
      <c r="AW373" s="118">
        <v>0</v>
      </c>
      <c r="AX373" s="118">
        <v>0</v>
      </c>
      <c r="AY373" s="118">
        <v>0</v>
      </c>
      <c r="AZ373" s="118">
        <v>0</v>
      </c>
      <c r="BA373" s="118">
        <v>1</v>
      </c>
      <c r="BB373" s="118">
        <v>0</v>
      </c>
      <c r="BC373" s="118">
        <v>0</v>
      </c>
      <c r="BD373" s="69">
        <v>0</v>
      </c>
      <c r="BE373" s="69">
        <v>0</v>
      </c>
      <c r="BF373" s="69">
        <v>0</v>
      </c>
      <c r="BG373" s="118">
        <v>0</v>
      </c>
      <c r="BH373" s="118">
        <v>0</v>
      </c>
      <c r="BI373" s="118" t="s">
        <v>1376</v>
      </c>
      <c r="BK373" s="118">
        <v>3</v>
      </c>
      <c r="BL373" s="118">
        <v>2</v>
      </c>
      <c r="BM373" s="118">
        <v>2</v>
      </c>
      <c r="BN373" s="118">
        <v>31</v>
      </c>
      <c r="BO373" s="121">
        <v>0</v>
      </c>
      <c r="BP373" s="118">
        <v>1</v>
      </c>
      <c r="BQ373" s="118">
        <v>1</v>
      </c>
      <c r="BR373" s="118">
        <v>203</v>
      </c>
      <c r="BS373" s="118">
        <v>650</v>
      </c>
      <c r="BT373" s="118">
        <v>0</v>
      </c>
      <c r="BU373" s="118">
        <v>0</v>
      </c>
      <c r="BV373" s="118">
        <v>1000</v>
      </c>
      <c r="BW373" s="118">
        <v>0</v>
      </c>
      <c r="BX373" s="118" t="s">
        <v>1377</v>
      </c>
      <c r="BY373" s="118">
        <v>2</v>
      </c>
      <c r="BZ373" s="118">
        <v>2</v>
      </c>
      <c r="CA373" s="118">
        <v>31</v>
      </c>
      <c r="CB373" s="121">
        <v>0</v>
      </c>
      <c r="CC373" s="118">
        <v>1</v>
      </c>
      <c r="CD373" s="118">
        <v>1</v>
      </c>
      <c r="CE373" s="118">
        <v>203</v>
      </c>
      <c r="CF373" s="118">
        <v>750</v>
      </c>
      <c r="CG373" s="118">
        <v>0</v>
      </c>
      <c r="CH373" s="118">
        <v>0</v>
      </c>
      <c r="CI373" s="118">
        <v>1000</v>
      </c>
      <c r="CJ373" s="118">
        <v>0</v>
      </c>
      <c r="CL373" s="118">
        <v>2</v>
      </c>
      <c r="CM373" s="118">
        <v>2</v>
      </c>
      <c r="CN373" s="118">
        <v>31</v>
      </c>
      <c r="CO373" s="121">
        <v>0</v>
      </c>
      <c r="CP373" s="118">
        <v>1</v>
      </c>
      <c r="CQ373" s="118">
        <v>1</v>
      </c>
      <c r="CR373" s="118">
        <v>203</v>
      </c>
      <c r="CS373" s="118">
        <v>800</v>
      </c>
      <c r="CT373" s="118">
        <v>0</v>
      </c>
      <c r="CU373" s="118">
        <v>0</v>
      </c>
      <c r="CV373" s="118">
        <v>1000</v>
      </c>
      <c r="CW373" s="118">
        <v>0</v>
      </c>
      <c r="CZ373" s="118">
        <v>0</v>
      </c>
      <c r="DA373" s="118">
        <v>0</v>
      </c>
      <c r="DB373" s="118">
        <v>65</v>
      </c>
      <c r="DC373" s="118">
        <v>0</v>
      </c>
      <c r="DD373" s="118">
        <v>0</v>
      </c>
      <c r="DE373" s="118">
        <v>0</v>
      </c>
      <c r="DF373" s="118">
        <v>0</v>
      </c>
      <c r="DG373" s="118">
        <v>1</v>
      </c>
      <c r="DI373" s="118" t="e">
        <f>INDEX(Sheet3!$E$78:$E$1130,MATCH(A373,Sheet3!$D$78:$D$1130,0))</f>
        <v>#N/A</v>
      </c>
      <c r="DJ373" s="118" t="str">
        <f t="shared" si="73"/>
        <v>skill_icons.ps_mud_ball</v>
      </c>
      <c r="DK373" s="118" t="s">
        <v>1378</v>
      </c>
      <c r="DL373" s="118"/>
      <c r="DM373" s="118" t="s">
        <v>239</v>
      </c>
      <c r="DN373" s="69" t="str">
        <f>"造成["&amp;INDEX(Sheet5!$L$2:$L$11,MATCH(BL373,Sheet5!$J$2:$J$11,0))&amp;":"&amp;BR373&amp;"*"&amp;BS373/1000&amp;"]"&amp;INDEX(Sheet5!$I$2:$I$4,MATCH(BR373,Sheet5!$H$2:$H$4,0))&amp;"的"&amp;INDEX(Sheet5!$K$2:$K$11,MATCH(BL373,Sheet5!$J$2:$J$11,0))</f>
        <v>造成[ui.cs_orange:203*0.65]的物理伤害。</v>
      </c>
      <c r="DO373" s="118"/>
      <c r="DP373" s="118"/>
      <c r="DQ373" s="118"/>
      <c r="DR373" s="118" t="e">
        <f t="shared" si="74"/>
        <v>#N/A</v>
      </c>
      <c r="DS373" s="122" t="e">
        <f>MATCH(A373,Sheet5!D:D,0)</f>
        <v>#N/A</v>
      </c>
      <c r="DT373" s="123" t="e">
        <f>MATCH(A373,Sheet5!F:F,0)</f>
        <v>#N/A</v>
      </c>
      <c r="DU373" s="118">
        <v>0</v>
      </c>
      <c r="DV373" s="118">
        <v>0</v>
      </c>
      <c r="DW373" s="118">
        <v>0</v>
      </c>
      <c r="DX373" s="118">
        <v>0</v>
      </c>
      <c r="DY373" s="118">
        <v>0</v>
      </c>
    </row>
    <row r="374" spans="1:129" ht="14.25">
      <c r="A374" s="118">
        <v>302105</v>
      </c>
      <c r="B374" s="118">
        <v>0</v>
      </c>
      <c r="C374" s="118">
        <v>1</v>
      </c>
      <c r="D374" s="119" t="s">
        <v>653</v>
      </c>
      <c r="E374" s="119" t="s">
        <v>1372</v>
      </c>
      <c r="F374" s="118" t="s">
        <v>1373</v>
      </c>
      <c r="G374" s="118">
        <v>0</v>
      </c>
      <c r="H374" s="118" t="s">
        <v>1374</v>
      </c>
      <c r="I374" s="118">
        <v>1000</v>
      </c>
      <c r="J374" s="118">
        <v>690</v>
      </c>
      <c r="K374" s="118">
        <v>2500</v>
      </c>
      <c r="M374" s="118">
        <v>0</v>
      </c>
      <c r="N374" s="118" t="s">
        <v>1375</v>
      </c>
      <c r="O374" s="118">
        <v>0</v>
      </c>
      <c r="P374" s="118">
        <v>1</v>
      </c>
      <c r="Q374" s="118">
        <v>0</v>
      </c>
      <c r="R374" s="118">
        <v>1</v>
      </c>
      <c r="S374" s="118">
        <v>0</v>
      </c>
      <c r="T374" s="118">
        <v>0</v>
      </c>
      <c r="U374" s="118">
        <v>0</v>
      </c>
      <c r="V374" s="118">
        <v>0</v>
      </c>
      <c r="W374" s="118">
        <v>0</v>
      </c>
      <c r="X374" s="118">
        <v>0</v>
      </c>
      <c r="Y374" s="118">
        <v>0</v>
      </c>
      <c r="Z374" s="118">
        <v>4000</v>
      </c>
      <c r="AA374" s="118">
        <v>2</v>
      </c>
      <c r="AB374" s="118">
        <v>31</v>
      </c>
      <c r="AC374" s="118">
        <v>0</v>
      </c>
      <c r="AD374" s="118">
        <v>0</v>
      </c>
      <c r="AE374" s="118">
        <v>0</v>
      </c>
      <c r="AF374" s="118">
        <v>1</v>
      </c>
      <c r="AG374" s="118">
        <v>0</v>
      </c>
      <c r="AH374" s="118">
        <v>7</v>
      </c>
      <c r="AI374" s="118">
        <v>0</v>
      </c>
      <c r="AJ374" s="118">
        <v>1</v>
      </c>
      <c r="AK374" s="118">
        <v>0</v>
      </c>
      <c r="AL374" s="118">
        <v>0</v>
      </c>
      <c r="AM374" s="118">
        <v>1</v>
      </c>
      <c r="AN374" s="118">
        <v>1</v>
      </c>
      <c r="AO374" s="118">
        <v>0</v>
      </c>
      <c r="AP374" s="118">
        <v>0</v>
      </c>
      <c r="AQ374" s="120">
        <v>0</v>
      </c>
      <c r="AR374" s="118">
        <v>0</v>
      </c>
      <c r="AS374" s="118">
        <v>0</v>
      </c>
      <c r="AT374" s="118">
        <v>0</v>
      </c>
      <c r="AU374" s="118">
        <v>0</v>
      </c>
      <c r="AV374" s="118">
        <v>0</v>
      </c>
      <c r="AW374" s="118">
        <v>0</v>
      </c>
      <c r="AX374" s="118">
        <v>0</v>
      </c>
      <c r="AY374" s="118">
        <v>0</v>
      </c>
      <c r="AZ374" s="118">
        <v>0</v>
      </c>
      <c r="BA374" s="118">
        <v>1</v>
      </c>
      <c r="BB374" s="118">
        <v>0</v>
      </c>
      <c r="BC374" s="118">
        <v>0</v>
      </c>
      <c r="BD374" s="69">
        <v>0</v>
      </c>
      <c r="BE374" s="69">
        <v>0</v>
      </c>
      <c r="BF374" s="69">
        <v>0</v>
      </c>
      <c r="BG374" s="118">
        <v>0</v>
      </c>
      <c r="BH374" s="118">
        <v>0</v>
      </c>
      <c r="BI374" s="118" t="s">
        <v>1376</v>
      </c>
      <c r="BK374" s="118">
        <v>3</v>
      </c>
      <c r="BL374" s="118">
        <v>2</v>
      </c>
      <c r="BM374" s="118">
        <v>2</v>
      </c>
      <c r="BN374" s="118">
        <v>31</v>
      </c>
      <c r="BO374" s="121">
        <v>0</v>
      </c>
      <c r="BP374" s="118">
        <v>1</v>
      </c>
      <c r="BQ374" s="118">
        <v>1</v>
      </c>
      <c r="BR374" s="118">
        <v>203</v>
      </c>
      <c r="BS374" s="118">
        <v>700</v>
      </c>
      <c r="BT374" s="118">
        <v>0</v>
      </c>
      <c r="BU374" s="118">
        <v>0</v>
      </c>
      <c r="BV374" s="118">
        <v>1000</v>
      </c>
      <c r="BW374" s="118">
        <v>0</v>
      </c>
      <c r="BX374" s="118" t="s">
        <v>1377</v>
      </c>
      <c r="BY374" s="118">
        <v>2</v>
      </c>
      <c r="BZ374" s="118">
        <v>2</v>
      </c>
      <c r="CA374" s="118">
        <v>31</v>
      </c>
      <c r="CB374" s="121">
        <v>0</v>
      </c>
      <c r="CC374" s="118">
        <v>1</v>
      </c>
      <c r="CD374" s="118">
        <v>1</v>
      </c>
      <c r="CE374" s="118">
        <v>203</v>
      </c>
      <c r="CF374" s="118">
        <v>750</v>
      </c>
      <c r="CG374" s="118">
        <v>0</v>
      </c>
      <c r="CH374" s="118">
        <v>0</v>
      </c>
      <c r="CI374" s="118">
        <v>1000</v>
      </c>
      <c r="CJ374" s="118">
        <v>0</v>
      </c>
      <c r="CL374" s="118">
        <v>2</v>
      </c>
      <c r="CM374" s="118">
        <v>2</v>
      </c>
      <c r="CN374" s="118">
        <v>31</v>
      </c>
      <c r="CO374" s="121">
        <v>0</v>
      </c>
      <c r="CP374" s="118">
        <v>1</v>
      </c>
      <c r="CQ374" s="118">
        <v>1</v>
      </c>
      <c r="CR374" s="118">
        <v>203</v>
      </c>
      <c r="CS374" s="118">
        <v>800</v>
      </c>
      <c r="CT374" s="118">
        <v>0</v>
      </c>
      <c r="CU374" s="118">
        <v>0</v>
      </c>
      <c r="CV374" s="118">
        <v>1000</v>
      </c>
      <c r="CW374" s="118">
        <v>0</v>
      </c>
      <c r="CZ374" s="118">
        <v>0</v>
      </c>
      <c r="DA374" s="118">
        <v>0</v>
      </c>
      <c r="DB374" s="118">
        <v>70</v>
      </c>
      <c r="DC374" s="118">
        <v>0</v>
      </c>
      <c r="DD374" s="118">
        <v>0</v>
      </c>
      <c r="DE374" s="118">
        <v>0</v>
      </c>
      <c r="DF374" s="118">
        <v>0</v>
      </c>
      <c r="DG374" s="118">
        <v>1</v>
      </c>
      <c r="DI374" s="118" t="e">
        <f>INDEX(Sheet3!$E$78:$E$1130,MATCH(A374,Sheet3!$D$78:$D$1130,0))</f>
        <v>#N/A</v>
      </c>
      <c r="DJ374" s="118" t="str">
        <f t="shared" si="73"/>
        <v>skill_icons.ps_mud_ball</v>
      </c>
      <c r="DK374" s="118" t="s">
        <v>1378</v>
      </c>
      <c r="DL374" s="118"/>
      <c r="DM374" s="118" t="s">
        <v>239</v>
      </c>
      <c r="DN374" s="69" t="str">
        <f>"造成["&amp;INDEX(Sheet5!$L$2:$L$11,MATCH(BL374,Sheet5!$J$2:$J$11,0))&amp;":"&amp;BR374&amp;"*"&amp;BS374/1000&amp;"]"&amp;INDEX(Sheet5!$I$2:$I$4,MATCH(BR374,Sheet5!$H$2:$H$4,0))&amp;"的"&amp;INDEX(Sheet5!$K$2:$K$11,MATCH(BL374,Sheet5!$J$2:$J$11,0))</f>
        <v>造成[ui.cs_orange:203*0.7]的物理伤害。</v>
      </c>
      <c r="DO374" s="118"/>
      <c r="DP374" s="118"/>
      <c r="DQ374" s="118"/>
      <c r="DR374" s="118" t="e">
        <f t="shared" si="74"/>
        <v>#N/A</v>
      </c>
      <c r="DS374" s="122" t="e">
        <f>MATCH(A374,Sheet5!D:D,0)</f>
        <v>#N/A</v>
      </c>
      <c r="DT374" s="123" t="e">
        <f>MATCH(A374,Sheet5!F:F,0)</f>
        <v>#N/A</v>
      </c>
      <c r="DU374" s="118">
        <v>0</v>
      </c>
      <c r="DV374" s="118">
        <v>0</v>
      </c>
      <c r="DW374" s="118">
        <v>0</v>
      </c>
      <c r="DX374" s="118">
        <v>0</v>
      </c>
      <c r="DY374" s="118">
        <v>0</v>
      </c>
    </row>
    <row r="375" spans="1:129" ht="28.5">
      <c r="A375" s="69">
        <v>30211</v>
      </c>
      <c r="B375" s="69">
        <v>12002</v>
      </c>
      <c r="C375" s="69">
        <v>1</v>
      </c>
      <c r="D375" s="78" t="s">
        <v>1379</v>
      </c>
      <c r="E375" s="78" t="s">
        <v>1380</v>
      </c>
      <c r="F375" s="69" t="s">
        <v>883</v>
      </c>
      <c r="G375" s="69">
        <v>1</v>
      </c>
      <c r="H375" s="69" t="s">
        <v>1381</v>
      </c>
      <c r="I375" s="69">
        <v>2000</v>
      </c>
      <c r="J375" s="69">
        <v>1560</v>
      </c>
      <c r="K375" s="69">
        <v>1500</v>
      </c>
      <c r="M375" s="69">
        <v>0</v>
      </c>
      <c r="N375" s="69" t="s">
        <v>1382</v>
      </c>
      <c r="O375" s="69">
        <v>0</v>
      </c>
      <c r="P375" s="69">
        <v>2</v>
      </c>
      <c r="Q375" s="69">
        <v>0</v>
      </c>
      <c r="R375" s="69">
        <v>1</v>
      </c>
      <c r="S375" s="69">
        <v>0</v>
      </c>
      <c r="T375" s="69">
        <v>0</v>
      </c>
      <c r="U375" s="69">
        <v>0</v>
      </c>
      <c r="V375" s="69">
        <v>0</v>
      </c>
      <c r="W375" s="69">
        <v>0</v>
      </c>
      <c r="X375" s="69">
        <v>0</v>
      </c>
      <c r="Y375" s="69">
        <v>0</v>
      </c>
      <c r="Z375" s="69">
        <v>7000</v>
      </c>
      <c r="AA375" s="69">
        <v>2</v>
      </c>
      <c r="AB375" s="69">
        <v>31</v>
      </c>
      <c r="AC375" s="69">
        <v>0</v>
      </c>
      <c r="AD375" s="69">
        <v>0</v>
      </c>
      <c r="AE375" s="69">
        <v>0</v>
      </c>
      <c r="AF375" s="69">
        <v>1</v>
      </c>
      <c r="AG375" s="69">
        <v>0</v>
      </c>
      <c r="AH375" s="69">
        <v>9</v>
      </c>
      <c r="AI375" s="69">
        <v>0</v>
      </c>
      <c r="AJ375" s="69">
        <v>0</v>
      </c>
      <c r="AK375" s="69">
        <v>0</v>
      </c>
      <c r="AL375" s="69">
        <v>0</v>
      </c>
      <c r="AM375" s="69">
        <v>1</v>
      </c>
      <c r="AN375" s="69">
        <v>1</v>
      </c>
      <c r="AO375" s="69">
        <v>1</v>
      </c>
      <c r="AP375" s="69">
        <v>0.7</v>
      </c>
      <c r="AQ375" s="84">
        <v>30</v>
      </c>
      <c r="AR375" s="69">
        <v>5</v>
      </c>
      <c r="AS375" s="69">
        <v>0</v>
      </c>
      <c r="AT375" s="69">
        <v>0</v>
      </c>
      <c r="AU375" s="69">
        <v>0</v>
      </c>
      <c r="AV375" s="69">
        <v>0</v>
      </c>
      <c r="AW375" s="69">
        <v>0</v>
      </c>
      <c r="AX375" s="69">
        <v>0</v>
      </c>
      <c r="AY375" s="69">
        <v>0</v>
      </c>
      <c r="AZ375" s="69">
        <v>0</v>
      </c>
      <c r="BA375" s="69">
        <v>0</v>
      </c>
      <c r="BB375" s="69">
        <v>0</v>
      </c>
      <c r="BC375" s="69">
        <v>0</v>
      </c>
      <c r="BD375" s="69">
        <v>0</v>
      </c>
      <c r="BE375" s="69">
        <v>0</v>
      </c>
      <c r="BF375" s="69">
        <v>0</v>
      </c>
      <c r="BG375" s="69">
        <v>0</v>
      </c>
      <c r="BH375" s="69">
        <v>0</v>
      </c>
      <c r="BI375" s="69" t="s">
        <v>1383</v>
      </c>
      <c r="BK375" s="69">
        <v>3</v>
      </c>
      <c r="BL375" s="69">
        <v>2</v>
      </c>
      <c r="BM375" s="69">
        <v>2</v>
      </c>
      <c r="BN375" s="69">
        <v>31</v>
      </c>
      <c r="BO375" s="89">
        <v>0</v>
      </c>
      <c r="BP375" s="69">
        <v>3</v>
      </c>
      <c r="BQ375" s="69">
        <v>10</v>
      </c>
      <c r="BR375" s="69">
        <v>203</v>
      </c>
      <c r="BS375" s="69">
        <v>1500</v>
      </c>
      <c r="BT375" s="69">
        <v>0</v>
      </c>
      <c r="BU375" s="69">
        <v>0</v>
      </c>
      <c r="BV375" s="69">
        <v>1000</v>
      </c>
      <c r="BW375" s="69">
        <v>0</v>
      </c>
      <c r="BX375" s="69" t="s">
        <v>1384</v>
      </c>
      <c r="BY375" s="69">
        <v>0</v>
      </c>
      <c r="BZ375" s="69">
        <v>0</v>
      </c>
      <c r="CA375" s="69">
        <v>31</v>
      </c>
      <c r="CB375" s="89">
        <v>0</v>
      </c>
      <c r="CC375" s="69">
        <v>0</v>
      </c>
      <c r="CD375" s="69">
        <v>0</v>
      </c>
      <c r="CE375" s="69">
        <v>0</v>
      </c>
      <c r="CF375" s="69">
        <v>0</v>
      </c>
      <c r="CG375" s="69">
        <v>0</v>
      </c>
      <c r="CH375" s="69">
        <v>0</v>
      </c>
      <c r="CI375" s="69">
        <v>0</v>
      </c>
      <c r="CJ375" s="69">
        <v>0</v>
      </c>
      <c r="CL375" s="69">
        <v>0</v>
      </c>
      <c r="CM375" s="69">
        <v>0</v>
      </c>
      <c r="CN375" s="69">
        <v>0</v>
      </c>
      <c r="CO375" s="89">
        <v>0</v>
      </c>
      <c r="CP375" s="69">
        <v>0</v>
      </c>
      <c r="CQ375" s="69">
        <v>0</v>
      </c>
      <c r="CR375" s="69">
        <v>0</v>
      </c>
      <c r="CS375" s="69">
        <v>0</v>
      </c>
      <c r="CT375" s="69">
        <v>0</v>
      </c>
      <c r="CU375" s="69">
        <v>0</v>
      </c>
      <c r="CV375" s="69">
        <v>0</v>
      </c>
      <c r="CW375" s="69">
        <v>0</v>
      </c>
      <c r="CZ375" s="69">
        <v>0</v>
      </c>
      <c r="DA375" s="69">
        <v>0</v>
      </c>
      <c r="DB375" s="69">
        <v>150</v>
      </c>
      <c r="DC375" s="69">
        <v>0</v>
      </c>
      <c r="DD375" s="69">
        <v>0</v>
      </c>
      <c r="DE375" s="69">
        <v>0</v>
      </c>
      <c r="DF375" s="69">
        <v>0</v>
      </c>
      <c r="DG375" s="69">
        <v>1</v>
      </c>
      <c r="DI375" s="69" t="e">
        <f>INDEX(Sheet3!$E$78:$E$1130,MATCH(A375,Sheet3!$D$78:$D$1130,0))</f>
        <v>#N/A</v>
      </c>
      <c r="DJ375" s="69" t="str">
        <f t="shared" ref="DJ375:DJ383" si="75">IFERROR(DI375,F375)</f>
        <v>skill_icons.ps_melting_breath</v>
      </c>
      <c r="DK375" s="69" t="s">
        <v>1385</v>
      </c>
      <c r="DL375" s="93" t="str">
        <f t="shared" ref="DL375:DL380" si="76">DM375&amp;DN375&amp;DQ375</f>
        <v>射出3条激光，持续对目标造成[ui.cs_orange:203*1.5]的物理伤害。</v>
      </c>
      <c r="DM375" s="25" t="s">
        <v>1386</v>
      </c>
      <c r="DN375" s="69" t="str">
        <f>"造成["&amp;INDEX(Sheet5!$L$2:$L$11,MATCH(BL375,Sheet5!$J$2:$J$11,0))&amp;":"&amp;BR375&amp;"*"&amp;BS375/1000&amp;"]"&amp;INDEX(Sheet5!$I$2:$I$4,MATCH(BR375,Sheet5!$H$2:$H$4,0))&amp;"的"&amp;INDEX(Sheet5!$K$2:$K$11,MATCH(BL375,Sheet5!$J$2:$J$11,0))</f>
        <v>造成[ui.cs_orange:203*1.5]的物理伤害。</v>
      </c>
      <c r="DO375" s="69" t="e">
        <f>"造成["&amp;INDEX(Sheet5!$L$2:$L$11,MATCH(BY375,Sheet5!$J$2:$J$11,0))&amp;":"&amp;CE375&amp;"*"&amp;CF375/1000&amp;"]"&amp;INDEX(Sheet5!$I$2:$I$4,MATCH(CE375,Sheet5!$H$2:$H$4,0))&amp;"的"&amp;INDEX(Sheet5!$K$2:$K$11,MATCH(BY375,Sheet5!$J$2:$J$11,0))</f>
        <v>#N/A</v>
      </c>
      <c r="DP375" s="69"/>
      <c r="DQ375" s="69"/>
      <c r="DR375" s="69" t="e">
        <f t="shared" si="74"/>
        <v>#N/A</v>
      </c>
      <c r="DS375" s="90">
        <f>MATCH(A375,Sheet5!D:D,0)</f>
        <v>253</v>
      </c>
      <c r="DT375" s="94" t="e">
        <f>MATCH(A375,Sheet5!F:F,0)</f>
        <v>#N/A</v>
      </c>
      <c r="DU375" s="69" t="e">
        <f>"["&amp;INDEX(Sheet5!$L$2:$L$11,MATCH(CD375,Sheet5!$J$2:$J$11,0))&amp;":"&amp;CJ375&amp;"*"&amp;CK375/1000&amp;"]"&amp;INDEX(Sheet5!$I$2:$I$4,MATCH(CJ375,Sheet5!$H$2:$H$4,0))</f>
        <v>#N/A</v>
      </c>
      <c r="DV375" s="69">
        <v>0</v>
      </c>
      <c r="DW375" s="69">
        <v>0</v>
      </c>
      <c r="DX375" s="69">
        <v>0</v>
      </c>
      <c r="DY375" s="69">
        <v>0</v>
      </c>
    </row>
    <row r="376" spans="1:129" ht="28.5">
      <c r="A376" s="69">
        <v>302112</v>
      </c>
      <c r="B376" s="69">
        <v>0</v>
      </c>
      <c r="C376" s="69">
        <v>1</v>
      </c>
      <c r="D376" s="78" t="s">
        <v>1379</v>
      </c>
      <c r="E376" s="78" t="s">
        <v>1380</v>
      </c>
      <c r="F376" s="69" t="s">
        <v>883</v>
      </c>
      <c r="G376" s="69">
        <v>1</v>
      </c>
      <c r="H376" s="69" t="s">
        <v>1381</v>
      </c>
      <c r="I376" s="69">
        <v>2000</v>
      </c>
      <c r="J376" s="69">
        <v>1560</v>
      </c>
      <c r="K376" s="69">
        <v>1500</v>
      </c>
      <c r="M376" s="69">
        <v>0</v>
      </c>
      <c r="N376" s="69" t="s">
        <v>1382</v>
      </c>
      <c r="O376" s="69">
        <v>0</v>
      </c>
      <c r="P376" s="69">
        <v>2</v>
      </c>
      <c r="Q376" s="69">
        <v>0</v>
      </c>
      <c r="R376" s="69">
        <v>1</v>
      </c>
      <c r="S376" s="69">
        <v>0</v>
      </c>
      <c r="T376" s="69">
        <v>0</v>
      </c>
      <c r="U376" s="69">
        <v>0</v>
      </c>
      <c r="V376" s="69">
        <v>0</v>
      </c>
      <c r="W376" s="69">
        <v>0</v>
      </c>
      <c r="X376" s="69">
        <v>0</v>
      </c>
      <c r="Y376" s="69">
        <v>0</v>
      </c>
      <c r="Z376" s="69">
        <v>7000</v>
      </c>
      <c r="AA376" s="69">
        <v>2</v>
      </c>
      <c r="AB376" s="69">
        <v>31</v>
      </c>
      <c r="AC376" s="69">
        <v>0</v>
      </c>
      <c r="AD376" s="69">
        <v>0</v>
      </c>
      <c r="AE376" s="69">
        <v>0</v>
      </c>
      <c r="AF376" s="69">
        <v>1</v>
      </c>
      <c r="AG376" s="69">
        <v>0</v>
      </c>
      <c r="AH376" s="69">
        <v>9</v>
      </c>
      <c r="AI376" s="69">
        <v>0</v>
      </c>
      <c r="AJ376" s="69">
        <v>0</v>
      </c>
      <c r="AK376" s="69">
        <v>0</v>
      </c>
      <c r="AL376" s="69">
        <v>0</v>
      </c>
      <c r="AM376" s="69">
        <v>1</v>
      </c>
      <c r="AN376" s="69">
        <v>1</v>
      </c>
      <c r="AO376" s="69">
        <v>1</v>
      </c>
      <c r="AP376" s="69">
        <v>0.7</v>
      </c>
      <c r="AQ376" s="84">
        <v>30</v>
      </c>
      <c r="AR376" s="69">
        <v>5</v>
      </c>
      <c r="AS376" s="69">
        <v>0</v>
      </c>
      <c r="AT376" s="69">
        <v>0</v>
      </c>
      <c r="AU376" s="69">
        <v>0</v>
      </c>
      <c r="AV376" s="69">
        <v>0</v>
      </c>
      <c r="AW376" s="69">
        <v>0</v>
      </c>
      <c r="AX376" s="69">
        <v>0</v>
      </c>
      <c r="AY376" s="69">
        <v>0</v>
      </c>
      <c r="AZ376" s="69">
        <v>0</v>
      </c>
      <c r="BA376" s="69">
        <v>0</v>
      </c>
      <c r="BB376" s="69">
        <v>0</v>
      </c>
      <c r="BC376" s="69">
        <v>0</v>
      </c>
      <c r="BD376" s="69">
        <v>0</v>
      </c>
      <c r="BE376" s="69">
        <v>0</v>
      </c>
      <c r="BF376" s="69">
        <v>0</v>
      </c>
      <c r="BG376" s="69">
        <v>0</v>
      </c>
      <c r="BH376" s="69">
        <v>0</v>
      </c>
      <c r="BI376" s="69" t="s">
        <v>1383</v>
      </c>
      <c r="BK376" s="69">
        <v>3</v>
      </c>
      <c r="BL376" s="69">
        <v>2</v>
      </c>
      <c r="BM376" s="69">
        <v>2</v>
      </c>
      <c r="BN376" s="69">
        <v>31</v>
      </c>
      <c r="BO376" s="89">
        <v>0</v>
      </c>
      <c r="BP376" s="69">
        <v>3</v>
      </c>
      <c r="BQ376" s="69">
        <v>10</v>
      </c>
      <c r="BR376" s="69">
        <v>203</v>
      </c>
      <c r="BS376" s="69">
        <v>1600</v>
      </c>
      <c r="BT376" s="69">
        <v>0</v>
      </c>
      <c r="BU376" s="69">
        <v>0</v>
      </c>
      <c r="BV376" s="69">
        <v>1000</v>
      </c>
      <c r="BW376" s="69">
        <v>0</v>
      </c>
      <c r="BX376" s="69" t="s">
        <v>1384</v>
      </c>
      <c r="BY376" s="69">
        <v>0</v>
      </c>
      <c r="BZ376" s="69">
        <v>0</v>
      </c>
      <c r="CA376" s="69">
        <v>31</v>
      </c>
      <c r="CB376" s="89">
        <v>0</v>
      </c>
      <c r="CC376" s="69">
        <v>0</v>
      </c>
      <c r="CD376" s="69">
        <v>0</v>
      </c>
      <c r="CE376" s="69">
        <v>0</v>
      </c>
      <c r="CF376" s="69">
        <v>0</v>
      </c>
      <c r="CG376" s="69">
        <v>0</v>
      </c>
      <c r="CH376" s="69">
        <v>0</v>
      </c>
      <c r="CI376" s="69">
        <v>0</v>
      </c>
      <c r="CJ376" s="69">
        <v>0</v>
      </c>
      <c r="CL376" s="69">
        <v>0</v>
      </c>
      <c r="CM376" s="69">
        <v>0</v>
      </c>
      <c r="CN376" s="69">
        <v>0</v>
      </c>
      <c r="CO376" s="89">
        <v>0</v>
      </c>
      <c r="CP376" s="69">
        <v>0</v>
      </c>
      <c r="CQ376" s="69">
        <v>0</v>
      </c>
      <c r="CR376" s="69">
        <v>0</v>
      </c>
      <c r="CS376" s="69">
        <v>0</v>
      </c>
      <c r="CT376" s="69">
        <v>0</v>
      </c>
      <c r="CU376" s="69">
        <v>0</v>
      </c>
      <c r="CV376" s="69">
        <v>0</v>
      </c>
      <c r="CW376" s="69">
        <v>0</v>
      </c>
      <c r="CZ376" s="69">
        <v>0</v>
      </c>
      <c r="DA376" s="69">
        <v>0</v>
      </c>
      <c r="DB376" s="69">
        <v>160</v>
      </c>
      <c r="DC376" s="69">
        <v>0</v>
      </c>
      <c r="DD376" s="69">
        <v>0</v>
      </c>
      <c r="DE376" s="69">
        <v>0</v>
      </c>
      <c r="DF376" s="69">
        <v>0</v>
      </c>
      <c r="DG376" s="69">
        <v>1</v>
      </c>
      <c r="DI376" s="69" t="e">
        <f>INDEX(Sheet3!$E$78:$E$1130,MATCH(A376,Sheet3!$D$78:$D$1130,0))</f>
        <v>#N/A</v>
      </c>
      <c r="DJ376" s="69" t="str">
        <f t="shared" si="75"/>
        <v>skill_icons.ps_melting_breath</v>
      </c>
      <c r="DK376" s="69" t="s">
        <v>1385</v>
      </c>
      <c r="DL376" s="93" t="str">
        <f t="shared" si="76"/>
        <v>向目标方向发射一枚火箭炮，对路上碰到第一个敌方单位后爆炸，对目标以及周围敌方单位造成[ui.cs_orange:203*1.6]的物理伤害。</v>
      </c>
      <c r="DM376" s="25" t="s">
        <v>1387</v>
      </c>
      <c r="DN376" s="69" t="str">
        <f>"造成["&amp;INDEX(Sheet5!$L$2:$L$11,MATCH(BL376,Sheet5!$J$2:$J$11,0))&amp;":"&amp;BR376&amp;"*"&amp;BS376/1000&amp;"]"&amp;INDEX(Sheet5!$I$2:$I$4,MATCH(BR376,Sheet5!$H$2:$H$4,0))&amp;"的"&amp;INDEX(Sheet5!$K$2:$K$11,MATCH(BL376,Sheet5!$J$2:$J$11,0))</f>
        <v>造成[ui.cs_orange:203*1.6]的物理伤害。</v>
      </c>
      <c r="DO376" s="69" t="e">
        <f>"造成["&amp;INDEX(Sheet5!$L$2:$L$11,MATCH(BY376,Sheet5!$J$2:$J$11,0))&amp;":"&amp;CE376&amp;"*"&amp;CF376/1000&amp;"]"&amp;INDEX(Sheet5!$I$2:$I$4,MATCH(CE376,Sheet5!$H$2:$H$4,0))&amp;"的"&amp;INDEX(Sheet5!$K$2:$K$11,MATCH(BY376,Sheet5!$J$2:$J$11,0))</f>
        <v>#N/A</v>
      </c>
      <c r="DP376" s="69"/>
      <c r="DQ376" s="69"/>
      <c r="DR376" s="69" t="e">
        <f t="shared" si="74"/>
        <v>#N/A</v>
      </c>
      <c r="DS376" s="90" t="e">
        <f>MATCH(A376,Sheet5!D:D,0)</f>
        <v>#N/A</v>
      </c>
      <c r="DT376" s="94" t="e">
        <f>MATCH(A376,Sheet5!F:F,0)</f>
        <v>#N/A</v>
      </c>
      <c r="DU376" s="69" t="e">
        <f>"["&amp;INDEX(Sheet5!$L$2:$L$11,MATCH(CD376,Sheet5!$J$2:$J$11,0))&amp;":"&amp;CJ376&amp;"*"&amp;CK376/1000&amp;"]"&amp;INDEX(Sheet5!$I$2:$I$4,MATCH(CJ376,Sheet5!$H$2:$H$4,0))</f>
        <v>#N/A</v>
      </c>
      <c r="DV376" s="69">
        <v>0</v>
      </c>
      <c r="DW376" s="69">
        <v>0</v>
      </c>
      <c r="DX376" s="69">
        <v>0</v>
      </c>
      <c r="DY376" s="69">
        <v>0</v>
      </c>
    </row>
    <row r="377" spans="1:129" ht="28.5">
      <c r="A377" s="69">
        <v>302113</v>
      </c>
      <c r="B377" s="69">
        <v>0</v>
      </c>
      <c r="C377" s="69">
        <v>1</v>
      </c>
      <c r="D377" s="78" t="s">
        <v>1379</v>
      </c>
      <c r="E377" s="78" t="s">
        <v>1380</v>
      </c>
      <c r="F377" s="69" t="s">
        <v>883</v>
      </c>
      <c r="G377" s="69">
        <v>1</v>
      </c>
      <c r="H377" s="69" t="s">
        <v>1381</v>
      </c>
      <c r="I377" s="69">
        <v>2000</v>
      </c>
      <c r="J377" s="69">
        <v>1560</v>
      </c>
      <c r="K377" s="69">
        <v>1500</v>
      </c>
      <c r="M377" s="69">
        <v>0</v>
      </c>
      <c r="N377" s="69" t="s">
        <v>1382</v>
      </c>
      <c r="O377" s="69">
        <v>0</v>
      </c>
      <c r="P377" s="69">
        <v>2</v>
      </c>
      <c r="Q377" s="69">
        <v>0</v>
      </c>
      <c r="R377" s="69">
        <v>1</v>
      </c>
      <c r="S377" s="69">
        <v>0</v>
      </c>
      <c r="T377" s="69">
        <v>0</v>
      </c>
      <c r="U377" s="69">
        <v>0</v>
      </c>
      <c r="V377" s="69">
        <v>0</v>
      </c>
      <c r="W377" s="69">
        <v>0</v>
      </c>
      <c r="X377" s="69">
        <v>0</v>
      </c>
      <c r="Y377" s="69">
        <v>0</v>
      </c>
      <c r="Z377" s="69">
        <v>7000</v>
      </c>
      <c r="AA377" s="69">
        <v>2</v>
      </c>
      <c r="AB377" s="69">
        <v>31</v>
      </c>
      <c r="AC377" s="69">
        <v>0</v>
      </c>
      <c r="AD377" s="69">
        <v>0</v>
      </c>
      <c r="AE377" s="69">
        <v>0</v>
      </c>
      <c r="AF377" s="69">
        <v>1</v>
      </c>
      <c r="AG377" s="69">
        <v>0</v>
      </c>
      <c r="AH377" s="69">
        <v>9</v>
      </c>
      <c r="AI377" s="69">
        <v>0</v>
      </c>
      <c r="AJ377" s="69">
        <v>0</v>
      </c>
      <c r="AK377" s="69">
        <v>0</v>
      </c>
      <c r="AL377" s="69">
        <v>0</v>
      </c>
      <c r="AM377" s="69">
        <v>1</v>
      </c>
      <c r="AN377" s="69">
        <v>1</v>
      </c>
      <c r="AO377" s="69">
        <v>1</v>
      </c>
      <c r="AP377" s="69">
        <v>0.7</v>
      </c>
      <c r="AQ377" s="84">
        <v>30</v>
      </c>
      <c r="AR377" s="69">
        <v>5</v>
      </c>
      <c r="AS377" s="69">
        <v>0</v>
      </c>
      <c r="AT377" s="69">
        <v>0</v>
      </c>
      <c r="AU377" s="69">
        <v>0</v>
      </c>
      <c r="AV377" s="69">
        <v>0</v>
      </c>
      <c r="AW377" s="69">
        <v>0</v>
      </c>
      <c r="AX377" s="69">
        <v>0</v>
      </c>
      <c r="AY377" s="69">
        <v>0</v>
      </c>
      <c r="AZ377" s="69">
        <v>0</v>
      </c>
      <c r="BA377" s="69">
        <v>0</v>
      </c>
      <c r="BB377" s="69">
        <v>0</v>
      </c>
      <c r="BC377" s="69">
        <v>0</v>
      </c>
      <c r="BD377" s="69">
        <v>0</v>
      </c>
      <c r="BE377" s="69">
        <v>0</v>
      </c>
      <c r="BF377" s="69">
        <v>0</v>
      </c>
      <c r="BG377" s="69">
        <v>0</v>
      </c>
      <c r="BH377" s="69">
        <v>0</v>
      </c>
      <c r="BI377" s="69" t="s">
        <v>1383</v>
      </c>
      <c r="BK377" s="69">
        <v>3</v>
      </c>
      <c r="BL377" s="69">
        <v>2</v>
      </c>
      <c r="BM377" s="69">
        <v>2</v>
      </c>
      <c r="BN377" s="69">
        <v>31</v>
      </c>
      <c r="BO377" s="89">
        <v>0</v>
      </c>
      <c r="BP377" s="69">
        <v>3</v>
      </c>
      <c r="BQ377" s="69">
        <v>10</v>
      </c>
      <c r="BR377" s="69">
        <v>203</v>
      </c>
      <c r="BS377" s="69">
        <v>1700</v>
      </c>
      <c r="BT377" s="69">
        <v>0</v>
      </c>
      <c r="BU377" s="69">
        <v>0</v>
      </c>
      <c r="BV377" s="69">
        <v>1000</v>
      </c>
      <c r="BW377" s="69">
        <v>0</v>
      </c>
      <c r="BX377" s="69" t="s">
        <v>1384</v>
      </c>
      <c r="BY377" s="69">
        <v>0</v>
      </c>
      <c r="BZ377" s="69">
        <v>0</v>
      </c>
      <c r="CA377" s="69">
        <v>31</v>
      </c>
      <c r="CB377" s="89">
        <v>0</v>
      </c>
      <c r="CC377" s="69">
        <v>0</v>
      </c>
      <c r="CD377" s="69">
        <v>0</v>
      </c>
      <c r="CE377" s="69">
        <v>0</v>
      </c>
      <c r="CF377" s="69">
        <v>0</v>
      </c>
      <c r="CG377" s="69">
        <v>0</v>
      </c>
      <c r="CH377" s="69">
        <v>0</v>
      </c>
      <c r="CI377" s="69">
        <v>0</v>
      </c>
      <c r="CJ377" s="69">
        <v>0</v>
      </c>
      <c r="CL377" s="69">
        <v>0</v>
      </c>
      <c r="CM377" s="69">
        <v>0</v>
      </c>
      <c r="CN377" s="69">
        <v>0</v>
      </c>
      <c r="CO377" s="89">
        <v>0</v>
      </c>
      <c r="CP377" s="69">
        <v>0</v>
      </c>
      <c r="CQ377" s="69">
        <v>0</v>
      </c>
      <c r="CR377" s="69">
        <v>0</v>
      </c>
      <c r="CS377" s="69">
        <v>0</v>
      </c>
      <c r="CT377" s="69">
        <v>0</v>
      </c>
      <c r="CU377" s="69">
        <v>0</v>
      </c>
      <c r="CV377" s="69">
        <v>0</v>
      </c>
      <c r="CW377" s="69">
        <v>0</v>
      </c>
      <c r="CZ377" s="69">
        <v>0</v>
      </c>
      <c r="DA377" s="69">
        <v>0</v>
      </c>
      <c r="DB377" s="69">
        <v>170</v>
      </c>
      <c r="DC377" s="69">
        <v>0</v>
      </c>
      <c r="DD377" s="69">
        <v>0</v>
      </c>
      <c r="DE377" s="69">
        <v>0</v>
      </c>
      <c r="DF377" s="69">
        <v>0</v>
      </c>
      <c r="DG377" s="69">
        <v>1</v>
      </c>
      <c r="DI377" s="69" t="e">
        <f>INDEX(Sheet3!$E$78:$E$1130,MATCH(A377,Sheet3!$D$78:$D$1130,0))</f>
        <v>#N/A</v>
      </c>
      <c r="DJ377" s="69" t="str">
        <f t="shared" si="75"/>
        <v>skill_icons.ps_melting_breath</v>
      </c>
      <c r="DK377" s="69" t="s">
        <v>1385</v>
      </c>
      <c r="DL377" s="93" t="str">
        <f t="shared" si="76"/>
        <v>向目标方向发射一枚火箭炮，对路上碰到第一个敌方单位后爆炸，对目标以及周围敌方单位造成[ui.cs_orange:203*1.7]的物理伤害。</v>
      </c>
      <c r="DM377" s="25" t="s">
        <v>1387</v>
      </c>
      <c r="DN377" s="69" t="str">
        <f>"造成["&amp;INDEX(Sheet5!$L$2:$L$11,MATCH(BL377,Sheet5!$J$2:$J$11,0))&amp;":"&amp;BR377&amp;"*"&amp;BS377/1000&amp;"]"&amp;INDEX(Sheet5!$I$2:$I$4,MATCH(BR377,Sheet5!$H$2:$H$4,0))&amp;"的"&amp;INDEX(Sheet5!$K$2:$K$11,MATCH(BL377,Sheet5!$J$2:$J$11,0))</f>
        <v>造成[ui.cs_orange:203*1.7]的物理伤害。</v>
      </c>
      <c r="DO377" s="69" t="e">
        <f>"造成["&amp;INDEX(Sheet5!$L$2:$L$11,MATCH(BY377,Sheet5!$J$2:$J$11,0))&amp;":"&amp;CE377&amp;"*"&amp;CF377/1000&amp;"]"&amp;INDEX(Sheet5!$I$2:$I$4,MATCH(CE377,Sheet5!$H$2:$H$4,0))&amp;"的"&amp;INDEX(Sheet5!$K$2:$K$11,MATCH(BY377,Sheet5!$J$2:$J$11,0))</f>
        <v>#N/A</v>
      </c>
      <c r="DP377" s="69"/>
      <c r="DQ377" s="69"/>
      <c r="DR377" s="69" t="e">
        <f t="shared" si="74"/>
        <v>#N/A</v>
      </c>
      <c r="DS377" s="90" t="e">
        <f>MATCH(A377,Sheet5!D:D,0)</f>
        <v>#N/A</v>
      </c>
      <c r="DT377" s="94" t="e">
        <f>MATCH(A377,Sheet5!F:F,0)</f>
        <v>#N/A</v>
      </c>
      <c r="DU377" s="69" t="e">
        <f>"["&amp;INDEX(Sheet5!$L$2:$L$11,MATCH(CD377,Sheet5!$J$2:$J$11,0))&amp;":"&amp;CJ377&amp;"*"&amp;CK377/1000&amp;"]"&amp;INDEX(Sheet5!$I$2:$I$4,MATCH(CJ377,Sheet5!$H$2:$H$4,0))</f>
        <v>#N/A</v>
      </c>
      <c r="DV377" s="69">
        <v>0</v>
      </c>
      <c r="DW377" s="69">
        <v>0</v>
      </c>
      <c r="DX377" s="69">
        <v>0</v>
      </c>
      <c r="DY377" s="69">
        <v>0</v>
      </c>
    </row>
    <row r="378" spans="1:129" ht="28.5">
      <c r="A378" s="69">
        <v>302114</v>
      </c>
      <c r="B378" s="69">
        <v>0</v>
      </c>
      <c r="C378" s="69">
        <v>1</v>
      </c>
      <c r="D378" s="78" t="s">
        <v>1379</v>
      </c>
      <c r="E378" s="78" t="s">
        <v>1380</v>
      </c>
      <c r="F378" s="69" t="s">
        <v>883</v>
      </c>
      <c r="G378" s="69">
        <v>1</v>
      </c>
      <c r="H378" s="69" t="s">
        <v>1381</v>
      </c>
      <c r="I378" s="69">
        <v>2000</v>
      </c>
      <c r="J378" s="69">
        <v>1560</v>
      </c>
      <c r="K378" s="69">
        <v>1500</v>
      </c>
      <c r="M378" s="69">
        <v>0</v>
      </c>
      <c r="N378" s="69" t="s">
        <v>1382</v>
      </c>
      <c r="O378" s="69">
        <v>0</v>
      </c>
      <c r="P378" s="69">
        <v>2</v>
      </c>
      <c r="Q378" s="69">
        <v>0</v>
      </c>
      <c r="R378" s="69">
        <v>1</v>
      </c>
      <c r="S378" s="69">
        <v>0</v>
      </c>
      <c r="T378" s="69">
        <v>0</v>
      </c>
      <c r="U378" s="69">
        <v>0</v>
      </c>
      <c r="V378" s="69">
        <v>0</v>
      </c>
      <c r="W378" s="69">
        <v>0</v>
      </c>
      <c r="X378" s="69">
        <v>0</v>
      </c>
      <c r="Y378" s="69">
        <v>0</v>
      </c>
      <c r="Z378" s="69">
        <v>7000</v>
      </c>
      <c r="AA378" s="69">
        <v>2</v>
      </c>
      <c r="AB378" s="69">
        <v>31</v>
      </c>
      <c r="AC378" s="69">
        <v>0</v>
      </c>
      <c r="AD378" s="69">
        <v>0</v>
      </c>
      <c r="AE378" s="69">
        <v>0</v>
      </c>
      <c r="AF378" s="69">
        <v>1</v>
      </c>
      <c r="AG378" s="69">
        <v>0</v>
      </c>
      <c r="AH378" s="69">
        <v>9</v>
      </c>
      <c r="AI378" s="69">
        <v>0</v>
      </c>
      <c r="AJ378" s="69">
        <v>0</v>
      </c>
      <c r="AK378" s="69">
        <v>0</v>
      </c>
      <c r="AL378" s="69">
        <v>0</v>
      </c>
      <c r="AM378" s="69">
        <v>1</v>
      </c>
      <c r="AN378" s="69">
        <v>1</v>
      </c>
      <c r="AO378" s="69">
        <v>1</v>
      </c>
      <c r="AP378" s="69">
        <v>0.7</v>
      </c>
      <c r="AQ378" s="84">
        <v>30</v>
      </c>
      <c r="AR378" s="69">
        <v>5</v>
      </c>
      <c r="AS378" s="69">
        <v>0</v>
      </c>
      <c r="AT378" s="69">
        <v>0</v>
      </c>
      <c r="AU378" s="69">
        <v>0</v>
      </c>
      <c r="AV378" s="69">
        <v>0</v>
      </c>
      <c r="AW378" s="69">
        <v>0</v>
      </c>
      <c r="AX378" s="69">
        <v>0</v>
      </c>
      <c r="AY378" s="69">
        <v>0</v>
      </c>
      <c r="AZ378" s="69">
        <v>0</v>
      </c>
      <c r="BA378" s="69">
        <v>0</v>
      </c>
      <c r="BB378" s="69">
        <v>0</v>
      </c>
      <c r="BC378" s="69">
        <v>0</v>
      </c>
      <c r="BD378" s="69">
        <v>0</v>
      </c>
      <c r="BE378" s="69">
        <v>0</v>
      </c>
      <c r="BF378" s="69">
        <v>0</v>
      </c>
      <c r="BG378" s="69">
        <v>0</v>
      </c>
      <c r="BH378" s="69">
        <v>0</v>
      </c>
      <c r="BI378" s="69" t="s">
        <v>1383</v>
      </c>
      <c r="BK378" s="69">
        <v>3</v>
      </c>
      <c r="BL378" s="69">
        <v>2</v>
      </c>
      <c r="BM378" s="69">
        <v>2</v>
      </c>
      <c r="BN378" s="69">
        <v>31</v>
      </c>
      <c r="BO378" s="89">
        <v>0</v>
      </c>
      <c r="BP378" s="69">
        <v>3</v>
      </c>
      <c r="BQ378" s="69">
        <v>10</v>
      </c>
      <c r="BR378" s="69">
        <v>203</v>
      </c>
      <c r="BS378" s="69">
        <v>1800</v>
      </c>
      <c r="BT378" s="69">
        <v>0</v>
      </c>
      <c r="BU378" s="69">
        <v>0</v>
      </c>
      <c r="BV378" s="69">
        <v>1000</v>
      </c>
      <c r="BW378" s="69">
        <v>0</v>
      </c>
      <c r="BX378" s="69" t="s">
        <v>1384</v>
      </c>
      <c r="BY378" s="69">
        <v>0</v>
      </c>
      <c r="BZ378" s="69">
        <v>0</v>
      </c>
      <c r="CA378" s="69">
        <v>31</v>
      </c>
      <c r="CB378" s="89">
        <v>0</v>
      </c>
      <c r="CC378" s="69">
        <v>0</v>
      </c>
      <c r="CD378" s="69">
        <v>0</v>
      </c>
      <c r="CE378" s="69">
        <v>0</v>
      </c>
      <c r="CF378" s="69">
        <v>0</v>
      </c>
      <c r="CG378" s="69">
        <v>0</v>
      </c>
      <c r="CH378" s="69">
        <v>0</v>
      </c>
      <c r="CI378" s="69">
        <v>0</v>
      </c>
      <c r="CJ378" s="69">
        <v>0</v>
      </c>
      <c r="CL378" s="69">
        <v>0</v>
      </c>
      <c r="CM378" s="69">
        <v>0</v>
      </c>
      <c r="CN378" s="69">
        <v>0</v>
      </c>
      <c r="CO378" s="89">
        <v>0</v>
      </c>
      <c r="CP378" s="69">
        <v>0</v>
      </c>
      <c r="CQ378" s="69">
        <v>0</v>
      </c>
      <c r="CR378" s="69">
        <v>0</v>
      </c>
      <c r="CS378" s="69">
        <v>0</v>
      </c>
      <c r="CT378" s="69">
        <v>0</v>
      </c>
      <c r="CU378" s="69">
        <v>0</v>
      </c>
      <c r="CV378" s="69">
        <v>0</v>
      </c>
      <c r="CW378" s="69">
        <v>0</v>
      </c>
      <c r="CZ378" s="69">
        <v>0</v>
      </c>
      <c r="DA378" s="69">
        <v>0</v>
      </c>
      <c r="DB378" s="69">
        <v>180</v>
      </c>
      <c r="DC378" s="69">
        <v>0</v>
      </c>
      <c r="DD378" s="69">
        <v>0</v>
      </c>
      <c r="DE378" s="69">
        <v>0</v>
      </c>
      <c r="DF378" s="69">
        <v>0</v>
      </c>
      <c r="DG378" s="69">
        <v>1</v>
      </c>
      <c r="DI378" s="69" t="e">
        <f>INDEX(Sheet3!$E$78:$E$1130,MATCH(A378,Sheet3!$D$78:$D$1130,0))</f>
        <v>#N/A</v>
      </c>
      <c r="DJ378" s="69" t="str">
        <f t="shared" si="75"/>
        <v>skill_icons.ps_melting_breath</v>
      </c>
      <c r="DK378" s="69" t="s">
        <v>1385</v>
      </c>
      <c r="DL378" s="93" t="str">
        <f t="shared" si="76"/>
        <v>向目标方向发射一枚火箭炮，对路上碰到第一个敌方单位后爆炸，对目标以及周围敌方单位造成[ui.cs_orange:203*1.8]的物理伤害。</v>
      </c>
      <c r="DM378" s="25" t="s">
        <v>1387</v>
      </c>
      <c r="DN378" s="69" t="str">
        <f>"造成["&amp;INDEX(Sheet5!$L$2:$L$11,MATCH(BL378,Sheet5!$J$2:$J$11,0))&amp;":"&amp;BR378&amp;"*"&amp;BS378/1000&amp;"]"&amp;INDEX(Sheet5!$I$2:$I$4,MATCH(BR378,Sheet5!$H$2:$H$4,0))&amp;"的"&amp;INDEX(Sheet5!$K$2:$K$11,MATCH(BL378,Sheet5!$J$2:$J$11,0))</f>
        <v>造成[ui.cs_orange:203*1.8]的物理伤害。</v>
      </c>
      <c r="DO378" s="69" t="e">
        <f>"造成["&amp;INDEX(Sheet5!$L$2:$L$11,MATCH(BY378,Sheet5!$J$2:$J$11,0))&amp;":"&amp;CE378&amp;"*"&amp;CF378/1000&amp;"]"&amp;INDEX(Sheet5!$I$2:$I$4,MATCH(CE378,Sheet5!$H$2:$H$4,0))&amp;"的"&amp;INDEX(Sheet5!$K$2:$K$11,MATCH(BY378,Sheet5!$J$2:$J$11,0))</f>
        <v>#N/A</v>
      </c>
      <c r="DP378" s="69"/>
      <c r="DQ378" s="69"/>
      <c r="DR378" s="69" t="e">
        <f t="shared" si="74"/>
        <v>#N/A</v>
      </c>
      <c r="DS378" s="90" t="e">
        <f>MATCH(A378,Sheet5!D:D,0)</f>
        <v>#N/A</v>
      </c>
      <c r="DT378" s="94" t="e">
        <f>MATCH(A378,Sheet5!F:F,0)</f>
        <v>#N/A</v>
      </c>
      <c r="DU378" s="69" t="e">
        <f>"["&amp;INDEX(Sheet5!$L$2:$L$11,MATCH(CD378,Sheet5!$J$2:$J$11,0))&amp;":"&amp;CJ378&amp;"*"&amp;CK378/1000&amp;"]"&amp;INDEX(Sheet5!$I$2:$I$4,MATCH(CJ378,Sheet5!$H$2:$H$4,0))</f>
        <v>#N/A</v>
      </c>
      <c r="DV378" s="69">
        <v>0</v>
      </c>
      <c r="DW378" s="69">
        <v>0</v>
      </c>
      <c r="DX378" s="69">
        <v>0</v>
      </c>
      <c r="DY378" s="69">
        <v>0</v>
      </c>
    </row>
    <row r="379" spans="1:129" ht="28.5">
      <c r="A379" s="69">
        <v>302115</v>
      </c>
      <c r="B379" s="69">
        <v>0</v>
      </c>
      <c r="C379" s="69">
        <v>1</v>
      </c>
      <c r="D379" s="78" t="s">
        <v>1379</v>
      </c>
      <c r="E379" s="78" t="s">
        <v>1380</v>
      </c>
      <c r="F379" s="69" t="s">
        <v>883</v>
      </c>
      <c r="G379" s="69">
        <v>1</v>
      </c>
      <c r="H379" s="69" t="s">
        <v>1381</v>
      </c>
      <c r="I379" s="69">
        <v>2000</v>
      </c>
      <c r="J379" s="69">
        <v>1560</v>
      </c>
      <c r="K379" s="69">
        <v>1500</v>
      </c>
      <c r="M379" s="69">
        <v>0</v>
      </c>
      <c r="N379" s="69" t="s">
        <v>1382</v>
      </c>
      <c r="O379" s="69">
        <v>0</v>
      </c>
      <c r="P379" s="69">
        <v>2</v>
      </c>
      <c r="Q379" s="69">
        <v>0</v>
      </c>
      <c r="R379" s="69">
        <v>1</v>
      </c>
      <c r="S379" s="69">
        <v>0</v>
      </c>
      <c r="T379" s="69">
        <v>0</v>
      </c>
      <c r="U379" s="69">
        <v>0</v>
      </c>
      <c r="V379" s="69">
        <v>0</v>
      </c>
      <c r="W379" s="69">
        <v>0</v>
      </c>
      <c r="X379" s="69">
        <v>0</v>
      </c>
      <c r="Y379" s="69">
        <v>0</v>
      </c>
      <c r="Z379" s="69">
        <v>7000</v>
      </c>
      <c r="AA379" s="69">
        <v>2</v>
      </c>
      <c r="AB379" s="69">
        <v>31</v>
      </c>
      <c r="AC379" s="69">
        <v>0</v>
      </c>
      <c r="AD379" s="69">
        <v>0</v>
      </c>
      <c r="AE379" s="69">
        <v>0</v>
      </c>
      <c r="AF379" s="69">
        <v>1</v>
      </c>
      <c r="AG379" s="69">
        <v>0</v>
      </c>
      <c r="AH379" s="69">
        <v>9</v>
      </c>
      <c r="AI379" s="69">
        <v>0</v>
      </c>
      <c r="AJ379" s="69">
        <v>0</v>
      </c>
      <c r="AK379" s="69">
        <v>0</v>
      </c>
      <c r="AL379" s="69">
        <v>0</v>
      </c>
      <c r="AM379" s="69">
        <v>1</v>
      </c>
      <c r="AN379" s="69">
        <v>1</v>
      </c>
      <c r="AO379" s="69">
        <v>1</v>
      </c>
      <c r="AP379" s="69">
        <v>0.7</v>
      </c>
      <c r="AQ379" s="84">
        <v>30</v>
      </c>
      <c r="AR379" s="69">
        <v>5</v>
      </c>
      <c r="AS379" s="69">
        <v>0</v>
      </c>
      <c r="AT379" s="69">
        <v>0</v>
      </c>
      <c r="AU379" s="69">
        <v>0</v>
      </c>
      <c r="AV379" s="69">
        <v>0</v>
      </c>
      <c r="AW379" s="69">
        <v>0</v>
      </c>
      <c r="AX379" s="69">
        <v>0</v>
      </c>
      <c r="AY379" s="69">
        <v>0</v>
      </c>
      <c r="AZ379" s="69">
        <v>0</v>
      </c>
      <c r="BA379" s="69">
        <v>0</v>
      </c>
      <c r="BB379" s="69">
        <v>0</v>
      </c>
      <c r="BC379" s="69">
        <v>0</v>
      </c>
      <c r="BD379" s="69">
        <v>0</v>
      </c>
      <c r="BE379" s="69">
        <v>0</v>
      </c>
      <c r="BF379" s="69">
        <v>0</v>
      </c>
      <c r="BG379" s="69">
        <v>0</v>
      </c>
      <c r="BH379" s="69">
        <v>0</v>
      </c>
      <c r="BI379" s="69" t="s">
        <v>1383</v>
      </c>
      <c r="BK379" s="69">
        <v>3</v>
      </c>
      <c r="BL379" s="69">
        <v>2</v>
      </c>
      <c r="BM379" s="69">
        <v>2</v>
      </c>
      <c r="BN379" s="69">
        <v>31</v>
      </c>
      <c r="BO379" s="89">
        <v>0</v>
      </c>
      <c r="BP379" s="69">
        <v>3</v>
      </c>
      <c r="BQ379" s="69">
        <v>10</v>
      </c>
      <c r="BR379" s="69">
        <v>203</v>
      </c>
      <c r="BS379" s="69">
        <v>1900</v>
      </c>
      <c r="BT379" s="69">
        <v>0</v>
      </c>
      <c r="BU379" s="69">
        <v>0</v>
      </c>
      <c r="BV379" s="69">
        <v>1000</v>
      </c>
      <c r="BW379" s="69">
        <v>0</v>
      </c>
      <c r="BX379" s="69" t="s">
        <v>1384</v>
      </c>
      <c r="BY379" s="69">
        <v>0</v>
      </c>
      <c r="BZ379" s="69">
        <v>0</v>
      </c>
      <c r="CA379" s="69">
        <v>31</v>
      </c>
      <c r="CB379" s="89">
        <v>0</v>
      </c>
      <c r="CC379" s="69">
        <v>0</v>
      </c>
      <c r="CD379" s="69">
        <v>0</v>
      </c>
      <c r="CE379" s="69">
        <v>0</v>
      </c>
      <c r="CF379" s="69">
        <v>0</v>
      </c>
      <c r="CG379" s="69">
        <v>0</v>
      </c>
      <c r="CH379" s="69">
        <v>0</v>
      </c>
      <c r="CI379" s="69">
        <v>0</v>
      </c>
      <c r="CJ379" s="69">
        <v>0</v>
      </c>
      <c r="CL379" s="69">
        <v>0</v>
      </c>
      <c r="CM379" s="69">
        <v>0</v>
      </c>
      <c r="CN379" s="69">
        <v>0</v>
      </c>
      <c r="CO379" s="89">
        <v>0</v>
      </c>
      <c r="CP379" s="69">
        <v>0</v>
      </c>
      <c r="CQ379" s="69">
        <v>0</v>
      </c>
      <c r="CR379" s="69">
        <v>0</v>
      </c>
      <c r="CS379" s="69">
        <v>0</v>
      </c>
      <c r="CT379" s="69">
        <v>0</v>
      </c>
      <c r="CU379" s="69">
        <v>0</v>
      </c>
      <c r="CV379" s="69">
        <v>0</v>
      </c>
      <c r="CW379" s="69">
        <v>0</v>
      </c>
      <c r="CZ379" s="69">
        <v>0</v>
      </c>
      <c r="DA379" s="69">
        <v>0</v>
      </c>
      <c r="DB379" s="69">
        <v>190</v>
      </c>
      <c r="DC379" s="69">
        <v>0</v>
      </c>
      <c r="DD379" s="69">
        <v>0</v>
      </c>
      <c r="DE379" s="69">
        <v>0</v>
      </c>
      <c r="DF379" s="69">
        <v>0</v>
      </c>
      <c r="DG379" s="69">
        <v>1</v>
      </c>
      <c r="DI379" s="69" t="e">
        <f>INDEX(Sheet3!$E$78:$E$1130,MATCH(A379,Sheet3!$D$78:$D$1130,0))</f>
        <v>#N/A</v>
      </c>
      <c r="DJ379" s="69" t="str">
        <f t="shared" si="75"/>
        <v>skill_icons.ps_melting_breath</v>
      </c>
      <c r="DK379" s="69" t="s">
        <v>1385</v>
      </c>
      <c r="DL379" s="93" t="str">
        <f t="shared" si="76"/>
        <v>向目标方向发射一枚火箭炮，对路上碰到第一个敌方单位后爆炸，对目标以及周围敌方单位造成[ui.cs_orange:203*1.9]的物理伤害。</v>
      </c>
      <c r="DM379" s="25" t="s">
        <v>1387</v>
      </c>
      <c r="DN379" s="69" t="str">
        <f>"造成["&amp;INDEX(Sheet5!$L$2:$L$11,MATCH(BL379,Sheet5!$J$2:$J$11,0))&amp;":"&amp;BR379&amp;"*"&amp;BS379/1000&amp;"]"&amp;INDEX(Sheet5!$I$2:$I$4,MATCH(BR379,Sheet5!$H$2:$H$4,0))&amp;"的"&amp;INDEX(Sheet5!$K$2:$K$11,MATCH(BL379,Sheet5!$J$2:$J$11,0))</f>
        <v>造成[ui.cs_orange:203*1.9]的物理伤害。</v>
      </c>
      <c r="DO379" s="69" t="e">
        <f>"造成["&amp;INDEX(Sheet5!$L$2:$L$11,MATCH(BY379,Sheet5!$J$2:$J$11,0))&amp;":"&amp;CE379&amp;"*"&amp;CF379/1000&amp;"]"&amp;INDEX(Sheet5!$I$2:$I$4,MATCH(CE379,Sheet5!$H$2:$H$4,0))&amp;"的"&amp;INDEX(Sheet5!$K$2:$K$11,MATCH(BY379,Sheet5!$J$2:$J$11,0))</f>
        <v>#N/A</v>
      </c>
      <c r="DP379" s="69"/>
      <c r="DQ379" s="69"/>
      <c r="DR379" s="69" t="e">
        <f t="shared" si="74"/>
        <v>#N/A</v>
      </c>
      <c r="DS379" s="90" t="e">
        <f>MATCH(A379,Sheet5!D:D,0)</f>
        <v>#N/A</v>
      </c>
      <c r="DT379" s="94" t="e">
        <f>MATCH(A379,Sheet5!F:F,0)</f>
        <v>#N/A</v>
      </c>
      <c r="DU379" s="69" t="e">
        <f>"["&amp;INDEX(Sheet5!$L$2:$L$11,MATCH(CD379,Sheet5!$J$2:$J$11,0))&amp;":"&amp;CJ379&amp;"*"&amp;CK379/1000&amp;"]"&amp;INDEX(Sheet5!$I$2:$I$4,MATCH(CJ379,Sheet5!$H$2:$H$4,0))</f>
        <v>#N/A</v>
      </c>
      <c r="DV379" s="69">
        <v>0</v>
      </c>
      <c r="DW379" s="69">
        <v>0</v>
      </c>
      <c r="DX379" s="69">
        <v>0</v>
      </c>
      <c r="DY379" s="69">
        <v>0</v>
      </c>
    </row>
    <row r="380" spans="1:129" ht="14.25">
      <c r="A380" s="69">
        <v>30212</v>
      </c>
      <c r="B380" s="69">
        <v>14001</v>
      </c>
      <c r="C380" s="69">
        <v>1</v>
      </c>
      <c r="D380" s="78" t="s">
        <v>1388</v>
      </c>
      <c r="E380" s="78" t="s">
        <v>1389</v>
      </c>
      <c r="F380" s="69">
        <v>0</v>
      </c>
      <c r="G380" s="69">
        <v>1</v>
      </c>
      <c r="H380" s="69" t="s">
        <v>321</v>
      </c>
      <c r="I380" s="69">
        <f>63*34</f>
        <v>2142</v>
      </c>
      <c r="J380" s="69">
        <f>63*34</f>
        <v>2142</v>
      </c>
      <c r="K380" s="69">
        <v>6300</v>
      </c>
      <c r="M380" s="69">
        <v>0</v>
      </c>
      <c r="N380" s="69" t="s">
        <v>1390</v>
      </c>
      <c r="O380" s="69">
        <v>0</v>
      </c>
      <c r="P380" s="69">
        <v>2</v>
      </c>
      <c r="Q380" s="69">
        <v>0</v>
      </c>
      <c r="R380" s="69">
        <v>1</v>
      </c>
      <c r="S380" s="69">
        <v>0</v>
      </c>
      <c r="T380" s="69">
        <v>0</v>
      </c>
      <c r="U380" s="69">
        <v>0</v>
      </c>
      <c r="V380" s="69">
        <v>0</v>
      </c>
      <c r="W380" s="69">
        <v>0</v>
      </c>
      <c r="X380" s="69">
        <v>0</v>
      </c>
      <c r="Y380" s="69">
        <v>0</v>
      </c>
      <c r="Z380" s="69">
        <v>28000</v>
      </c>
      <c r="AA380" s="69">
        <v>2</v>
      </c>
      <c r="AB380" s="69">
        <v>31</v>
      </c>
      <c r="AC380" s="69">
        <v>0</v>
      </c>
      <c r="AD380" s="69">
        <v>0</v>
      </c>
      <c r="AE380" s="69">
        <v>0</v>
      </c>
      <c r="AF380" s="69">
        <v>50</v>
      </c>
      <c r="AG380" s="69">
        <v>0</v>
      </c>
      <c r="AH380" s="69">
        <v>50</v>
      </c>
      <c r="AI380" s="69">
        <v>0</v>
      </c>
      <c r="AJ380" s="69">
        <v>3</v>
      </c>
      <c r="AK380" s="69">
        <v>0</v>
      </c>
      <c r="AL380" s="69">
        <v>0</v>
      </c>
      <c r="AM380" s="69">
        <v>1</v>
      </c>
      <c r="AN380" s="69">
        <v>1</v>
      </c>
      <c r="AO380" s="69">
        <v>0</v>
      </c>
      <c r="AP380" s="69">
        <v>0</v>
      </c>
      <c r="AQ380" s="84">
        <v>0</v>
      </c>
      <c r="AR380" s="69">
        <v>0</v>
      </c>
      <c r="AS380" s="69">
        <v>0</v>
      </c>
      <c r="AT380" s="69">
        <v>0</v>
      </c>
      <c r="AU380" s="69">
        <v>0</v>
      </c>
      <c r="AV380" s="69">
        <v>0</v>
      </c>
      <c r="AW380" s="69">
        <v>0</v>
      </c>
      <c r="AX380" s="69">
        <v>0</v>
      </c>
      <c r="AY380" s="69">
        <v>0</v>
      </c>
      <c r="AZ380" s="69">
        <v>0</v>
      </c>
      <c r="BA380" s="69">
        <v>0</v>
      </c>
      <c r="BB380" s="69">
        <v>0</v>
      </c>
      <c r="BC380" s="69">
        <v>0</v>
      </c>
      <c r="BD380" s="69">
        <v>0</v>
      </c>
      <c r="BE380" s="69">
        <v>0</v>
      </c>
      <c r="BF380" s="69">
        <v>0</v>
      </c>
      <c r="BG380" s="69">
        <v>0</v>
      </c>
      <c r="BH380" s="69">
        <v>0</v>
      </c>
      <c r="BI380" s="69" t="s">
        <v>1391</v>
      </c>
      <c r="BK380" s="69">
        <v>3</v>
      </c>
      <c r="BL380" s="69">
        <v>2</v>
      </c>
      <c r="BM380" s="69">
        <v>2</v>
      </c>
      <c r="BN380" s="69">
        <v>31</v>
      </c>
      <c r="BO380" s="89">
        <v>0</v>
      </c>
      <c r="BP380" s="69">
        <v>8</v>
      </c>
      <c r="BQ380" s="69">
        <v>50</v>
      </c>
      <c r="BR380" s="69">
        <v>203</v>
      </c>
      <c r="BS380" s="69">
        <v>1300</v>
      </c>
      <c r="BT380" s="69">
        <v>0</v>
      </c>
      <c r="BU380" s="69">
        <v>0</v>
      </c>
      <c r="BV380" s="69">
        <v>1000</v>
      </c>
      <c r="BW380" s="69">
        <v>0</v>
      </c>
      <c r="BX380" s="69" t="s">
        <v>1392</v>
      </c>
      <c r="BY380" s="69">
        <v>18</v>
      </c>
      <c r="BZ380" s="69">
        <v>7</v>
      </c>
      <c r="CA380" s="69">
        <v>64</v>
      </c>
      <c r="CB380" s="89">
        <v>0</v>
      </c>
      <c r="CC380" s="69">
        <v>2</v>
      </c>
      <c r="CD380" s="69">
        <v>50</v>
      </c>
      <c r="CE380" s="69">
        <v>1</v>
      </c>
      <c r="CF380" s="69">
        <v>5000</v>
      </c>
      <c r="CG380" s="69">
        <v>0</v>
      </c>
      <c r="CH380" s="69">
        <v>0</v>
      </c>
      <c r="CI380" s="69">
        <v>1000</v>
      </c>
      <c r="CJ380" s="69">
        <v>0</v>
      </c>
      <c r="CL380" s="69">
        <v>15</v>
      </c>
      <c r="CM380" s="69">
        <v>2</v>
      </c>
      <c r="CN380" s="69">
        <v>31</v>
      </c>
      <c r="CO380" s="89">
        <v>0</v>
      </c>
      <c r="CP380" s="69">
        <v>8</v>
      </c>
      <c r="CQ380" s="69">
        <v>50</v>
      </c>
      <c r="CR380" s="69">
        <v>1</v>
      </c>
      <c r="CS380" s="69">
        <v>8</v>
      </c>
      <c r="CT380" s="69">
        <v>0</v>
      </c>
      <c r="CU380" s="69">
        <v>0</v>
      </c>
      <c r="CV380" s="69">
        <v>0</v>
      </c>
      <c r="CW380" s="69">
        <v>0</v>
      </c>
      <c r="CZ380" s="69">
        <v>0</v>
      </c>
      <c r="DA380" s="69">
        <v>0</v>
      </c>
      <c r="DB380" s="69">
        <v>0</v>
      </c>
      <c r="DC380" s="69">
        <v>0</v>
      </c>
      <c r="DD380" s="69">
        <v>0</v>
      </c>
      <c r="DE380" s="69">
        <v>0</v>
      </c>
      <c r="DF380" s="69">
        <v>0</v>
      </c>
      <c r="DG380" s="69">
        <v>1</v>
      </c>
      <c r="DI380" s="69" t="e">
        <f>INDEX([1]Sheet3!$E$78:$E$1130,MATCH(A380,[1]Sheet3!$D$78:$D$1130,0))</f>
        <v>#N/A</v>
      </c>
      <c r="DJ380" s="69">
        <f t="shared" si="75"/>
        <v>0</v>
      </c>
      <c r="DK380" s="69" t="s">
        <v>1393</v>
      </c>
      <c r="DL380" s="93" t="str">
        <f t="shared" si="76"/>
        <v>爆发元霸之力,对前方进行横扫攻击造成[ui.cs_orange:203*1.3]的物理伤害。</v>
      </c>
      <c r="DM380" s="69" t="s">
        <v>1394</v>
      </c>
      <c r="DN380" s="69" t="str">
        <f>"造成["&amp;INDEX(Sheet5!$L$2:$L$11,MATCH(BL380,Sheet5!$J$2:$J$11,0))&amp;":"&amp;BR380&amp;"*"&amp;BS380/1000&amp;"]"&amp;INDEX(Sheet5!$I$2:$I$4,MATCH(BR380,Sheet5!$H$2:$H$4,0))&amp;"的"&amp;INDEX(Sheet5!$K$2:$K$11,MATCH(BL380,Sheet5!$J$2:$J$11,0))</f>
        <v>造成[ui.cs_orange:203*1.3]的物理伤害。</v>
      </c>
      <c r="DO380" s="69"/>
      <c r="DP380" s="69"/>
      <c r="DQ380" s="69"/>
      <c r="DR380" s="69" t="e">
        <f t="shared" si="74"/>
        <v>#N/A</v>
      </c>
      <c r="DS380" s="90" t="e">
        <f>MATCH(A380,Sheet5!D:D,0)</f>
        <v>#N/A</v>
      </c>
      <c r="DT380" s="94" t="e">
        <f>MATCH(A380,Sheet5!F:F,0)</f>
        <v>#N/A</v>
      </c>
      <c r="DU380" s="69">
        <v>0</v>
      </c>
      <c r="DV380" s="69">
        <v>0</v>
      </c>
      <c r="DW380" s="69">
        <v>0</v>
      </c>
      <c r="DX380" s="69">
        <v>0</v>
      </c>
      <c r="DY380" s="69">
        <v>0</v>
      </c>
    </row>
    <row r="381" spans="1:129" ht="14.25">
      <c r="A381" s="69">
        <v>930212</v>
      </c>
      <c r="B381" s="69">
        <v>0</v>
      </c>
      <c r="C381" s="69">
        <v>1</v>
      </c>
      <c r="D381" s="78" t="s">
        <v>1388</v>
      </c>
      <c r="E381" s="78" t="s">
        <v>1389</v>
      </c>
      <c r="F381" s="69">
        <v>0</v>
      </c>
      <c r="G381" s="69">
        <v>1</v>
      </c>
      <c r="H381" s="69" t="s">
        <v>321</v>
      </c>
      <c r="I381" s="69">
        <f>63*34</f>
        <v>2142</v>
      </c>
      <c r="J381" s="69">
        <f>63*34</f>
        <v>2142</v>
      </c>
      <c r="K381" s="69">
        <v>6300</v>
      </c>
      <c r="M381" s="69">
        <v>0</v>
      </c>
      <c r="N381" s="69" t="s">
        <v>1390</v>
      </c>
      <c r="O381" s="69">
        <v>0</v>
      </c>
      <c r="P381" s="69">
        <v>2</v>
      </c>
      <c r="Q381" s="69">
        <v>0</v>
      </c>
      <c r="R381" s="69">
        <v>1</v>
      </c>
      <c r="S381" s="69">
        <v>0</v>
      </c>
      <c r="T381" s="69">
        <v>0</v>
      </c>
      <c r="U381" s="69">
        <v>0</v>
      </c>
      <c r="V381" s="69">
        <v>0</v>
      </c>
      <c r="W381" s="69">
        <v>0</v>
      </c>
      <c r="X381" s="69">
        <v>0</v>
      </c>
      <c r="Y381" s="69">
        <v>0</v>
      </c>
      <c r="Z381" s="69">
        <v>12000</v>
      </c>
      <c r="AA381" s="69">
        <v>2</v>
      </c>
      <c r="AB381" s="69">
        <v>31</v>
      </c>
      <c r="AC381" s="69">
        <v>0</v>
      </c>
      <c r="AD381" s="69">
        <v>0</v>
      </c>
      <c r="AE381" s="69">
        <v>0</v>
      </c>
      <c r="AF381" s="69">
        <v>50</v>
      </c>
      <c r="AG381" s="69">
        <v>0</v>
      </c>
      <c r="AH381" s="69">
        <v>50</v>
      </c>
      <c r="AI381" s="69">
        <v>0</v>
      </c>
      <c r="AJ381" s="69">
        <v>3</v>
      </c>
      <c r="AK381" s="69">
        <v>0</v>
      </c>
      <c r="AL381" s="69">
        <v>0</v>
      </c>
      <c r="AM381" s="69">
        <v>1</v>
      </c>
      <c r="AN381" s="69">
        <v>1</v>
      </c>
      <c r="AO381" s="69">
        <v>0</v>
      </c>
      <c r="AP381" s="69">
        <v>0</v>
      </c>
      <c r="AQ381" s="84">
        <v>0</v>
      </c>
      <c r="AR381" s="69">
        <v>0</v>
      </c>
      <c r="AS381" s="69">
        <v>0</v>
      </c>
      <c r="AT381" s="69">
        <v>0</v>
      </c>
      <c r="AU381" s="69">
        <v>0</v>
      </c>
      <c r="AV381" s="69">
        <v>0</v>
      </c>
      <c r="AW381" s="69">
        <v>0</v>
      </c>
      <c r="AX381" s="69">
        <v>0</v>
      </c>
      <c r="AY381" s="69">
        <v>0</v>
      </c>
      <c r="AZ381" s="69">
        <v>0</v>
      </c>
      <c r="BA381" s="69">
        <v>0</v>
      </c>
      <c r="BB381" s="69">
        <v>0</v>
      </c>
      <c r="BC381" s="69">
        <v>0</v>
      </c>
      <c r="BD381" s="69">
        <v>0</v>
      </c>
      <c r="BE381" s="69">
        <v>0</v>
      </c>
      <c r="BF381" s="69">
        <v>0</v>
      </c>
      <c r="BG381" s="69">
        <v>0</v>
      </c>
      <c r="BH381" s="69">
        <v>0</v>
      </c>
      <c r="BI381" s="69" t="s">
        <v>1391</v>
      </c>
      <c r="BK381" s="69">
        <v>3</v>
      </c>
      <c r="BL381" s="69">
        <v>2</v>
      </c>
      <c r="BM381" s="69">
        <v>2</v>
      </c>
      <c r="BN381" s="69">
        <v>31</v>
      </c>
      <c r="BO381" s="89">
        <v>0</v>
      </c>
      <c r="BP381" s="69">
        <v>8</v>
      </c>
      <c r="BQ381" s="69">
        <v>50</v>
      </c>
      <c r="BR381" s="69">
        <v>203</v>
      </c>
      <c r="BS381" s="69">
        <v>1300</v>
      </c>
      <c r="BT381" s="69">
        <v>0</v>
      </c>
      <c r="BU381" s="69">
        <v>0</v>
      </c>
      <c r="BV381" s="69">
        <v>1000</v>
      </c>
      <c r="BW381" s="69">
        <v>0</v>
      </c>
      <c r="BX381" s="69" t="s">
        <v>1392</v>
      </c>
      <c r="BY381" s="69">
        <v>0</v>
      </c>
      <c r="BZ381" s="69">
        <v>0</v>
      </c>
      <c r="CA381" s="69">
        <v>0</v>
      </c>
      <c r="CB381" s="69">
        <v>0</v>
      </c>
      <c r="CC381" s="69">
        <v>0</v>
      </c>
      <c r="CD381" s="69">
        <v>0</v>
      </c>
      <c r="CE381" s="69">
        <v>0</v>
      </c>
      <c r="CF381" s="69">
        <v>0</v>
      </c>
      <c r="CG381" s="69">
        <v>0</v>
      </c>
      <c r="CH381" s="69">
        <v>0</v>
      </c>
      <c r="CI381" s="69">
        <v>1000</v>
      </c>
      <c r="CJ381" s="69">
        <v>0</v>
      </c>
      <c r="CL381" s="69">
        <v>15</v>
      </c>
      <c r="CM381" s="69">
        <v>2</v>
      </c>
      <c r="CN381" s="69">
        <v>31</v>
      </c>
      <c r="CO381" s="89">
        <v>0</v>
      </c>
      <c r="CP381" s="69">
        <v>8</v>
      </c>
      <c r="CQ381" s="69">
        <v>50</v>
      </c>
      <c r="CR381" s="69">
        <v>1</v>
      </c>
      <c r="CS381" s="69">
        <v>8</v>
      </c>
      <c r="CT381" s="69">
        <v>0</v>
      </c>
      <c r="CU381" s="69">
        <v>0</v>
      </c>
      <c r="CV381" s="69">
        <v>0</v>
      </c>
      <c r="CW381" s="69">
        <v>0</v>
      </c>
      <c r="CZ381" s="69">
        <v>0</v>
      </c>
      <c r="DA381" s="69">
        <v>0</v>
      </c>
      <c r="DB381" s="69">
        <v>0</v>
      </c>
      <c r="DC381" s="69">
        <v>0</v>
      </c>
      <c r="DD381" s="69">
        <v>0</v>
      </c>
      <c r="DE381" s="69">
        <v>0</v>
      </c>
      <c r="DF381" s="69">
        <v>0</v>
      </c>
      <c r="DG381" s="69">
        <v>1</v>
      </c>
      <c r="DI381" s="69" t="e">
        <f>INDEX([1]Sheet3!$E$78:$E$1130,MATCH(A381,[1]Sheet3!$D$78:$D$1130,0))</f>
        <v>#N/A</v>
      </c>
      <c r="DJ381" s="69">
        <f t="shared" si="75"/>
        <v>0</v>
      </c>
      <c r="DK381" s="69" t="s">
        <v>1393</v>
      </c>
      <c r="DL381" s="69"/>
      <c r="DM381" s="69" t="s">
        <v>1395</v>
      </c>
      <c r="DN381" s="69" t="str">
        <f>"造成["&amp;INDEX(Sheet5!$L$2:$L$11,MATCH(BL381,Sheet5!$J$2:$J$11,0))&amp;":"&amp;BR381&amp;"*"&amp;BS381/1000&amp;"]"&amp;INDEX(Sheet5!$I$2:$I$4,MATCH(BR381,Sheet5!$H$2:$H$4,0))&amp;"的"&amp;INDEX(Sheet5!$K$2:$K$11,MATCH(BL381,Sheet5!$J$2:$J$11,0))</f>
        <v>造成[ui.cs_orange:203*1.3]的物理伤害。</v>
      </c>
      <c r="DO381" s="69"/>
      <c r="DP381" s="69"/>
      <c r="DQ381" s="69"/>
      <c r="DR381" s="69" t="e">
        <f t="shared" si="74"/>
        <v>#N/A</v>
      </c>
      <c r="DS381" s="90" t="e">
        <f>MATCH(A381,Sheet5!D:D,0)</f>
        <v>#N/A</v>
      </c>
      <c r="DT381" s="94" t="e">
        <f>MATCH(A381,Sheet5!F:F,0)</f>
        <v>#N/A</v>
      </c>
      <c r="DU381" s="69">
        <v>0</v>
      </c>
      <c r="DV381" s="69">
        <v>0</v>
      </c>
      <c r="DW381" s="69">
        <v>0</v>
      </c>
      <c r="DX381" s="69">
        <v>0</v>
      </c>
      <c r="DY381" s="69">
        <v>0</v>
      </c>
    </row>
    <row r="382" spans="1:129" ht="14.25">
      <c r="A382" s="69">
        <v>30213</v>
      </c>
      <c r="B382" s="69">
        <v>14002</v>
      </c>
      <c r="C382" s="69">
        <v>1</v>
      </c>
      <c r="D382" s="78" t="s">
        <v>1396</v>
      </c>
      <c r="E382" s="78" t="s">
        <v>1397</v>
      </c>
      <c r="F382" s="69">
        <v>0</v>
      </c>
      <c r="G382" s="69">
        <v>1</v>
      </c>
      <c r="H382" s="69" t="s">
        <v>507</v>
      </c>
      <c r="I382" s="69">
        <v>1700</v>
      </c>
      <c r="J382" s="69" t="s">
        <v>1398</v>
      </c>
      <c r="K382" s="69">
        <v>6300</v>
      </c>
      <c r="M382" s="69">
        <v>0</v>
      </c>
      <c r="N382" s="69" t="s">
        <v>1399</v>
      </c>
      <c r="O382" s="69">
        <v>0</v>
      </c>
      <c r="P382" s="69">
        <v>2</v>
      </c>
      <c r="Q382" s="69">
        <v>0</v>
      </c>
      <c r="R382" s="69">
        <v>1</v>
      </c>
      <c r="S382" s="69">
        <v>0</v>
      </c>
      <c r="T382" s="69">
        <v>0</v>
      </c>
      <c r="U382" s="69">
        <v>0</v>
      </c>
      <c r="V382" s="69">
        <v>0</v>
      </c>
      <c r="W382" s="69">
        <v>0</v>
      </c>
      <c r="X382" s="69">
        <v>0</v>
      </c>
      <c r="Y382" s="69">
        <v>0</v>
      </c>
      <c r="Z382" s="69">
        <v>28000</v>
      </c>
      <c r="AA382" s="69">
        <v>2</v>
      </c>
      <c r="AB382" s="69">
        <v>31</v>
      </c>
      <c r="AC382" s="69">
        <v>0</v>
      </c>
      <c r="AD382" s="69">
        <v>0</v>
      </c>
      <c r="AE382" s="69">
        <v>0</v>
      </c>
      <c r="AF382" s="69">
        <v>50</v>
      </c>
      <c r="AG382" s="69">
        <v>0</v>
      </c>
      <c r="AH382" s="69">
        <v>50</v>
      </c>
      <c r="AI382" s="69">
        <v>0</v>
      </c>
      <c r="AJ382" s="69">
        <v>3</v>
      </c>
      <c r="AK382" s="69">
        <v>0</v>
      </c>
      <c r="AL382" s="69">
        <v>0</v>
      </c>
      <c r="AM382" s="69">
        <v>1</v>
      </c>
      <c r="AN382" s="69">
        <v>1</v>
      </c>
      <c r="AO382" s="69">
        <v>0</v>
      </c>
      <c r="AP382" s="69">
        <v>5</v>
      </c>
      <c r="AQ382" s="84">
        <v>0</v>
      </c>
      <c r="AR382" s="69">
        <v>0</v>
      </c>
      <c r="AS382" s="69">
        <v>0</v>
      </c>
      <c r="AT382" s="69">
        <v>0</v>
      </c>
      <c r="AU382" s="69">
        <v>0</v>
      </c>
      <c r="AV382" s="69">
        <v>0</v>
      </c>
      <c r="AW382" s="69">
        <v>0</v>
      </c>
      <c r="AX382" s="69">
        <v>0</v>
      </c>
      <c r="AY382" s="69">
        <v>0</v>
      </c>
      <c r="AZ382" s="69">
        <v>0</v>
      </c>
      <c r="BA382" s="69">
        <v>0</v>
      </c>
      <c r="BB382" s="69">
        <v>0</v>
      </c>
      <c r="BC382" s="69">
        <v>0</v>
      </c>
      <c r="BD382" s="69">
        <v>0</v>
      </c>
      <c r="BE382" s="69">
        <v>0</v>
      </c>
      <c r="BF382" s="69">
        <v>0</v>
      </c>
      <c r="BG382" s="69">
        <v>0</v>
      </c>
      <c r="BH382" s="69">
        <v>0</v>
      </c>
      <c r="BI382" s="69" t="s">
        <v>1400</v>
      </c>
      <c r="BK382" s="69">
        <v>3</v>
      </c>
      <c r="BL382" s="69">
        <v>2</v>
      </c>
      <c r="BM382" s="69">
        <v>2</v>
      </c>
      <c r="BN382" s="69">
        <v>31</v>
      </c>
      <c r="BO382" s="89">
        <v>0</v>
      </c>
      <c r="BP382" s="69">
        <v>8</v>
      </c>
      <c r="BQ382" s="69">
        <v>50</v>
      </c>
      <c r="BR382" s="69">
        <v>203</v>
      </c>
      <c r="BS382" s="69">
        <v>2800</v>
      </c>
      <c r="BT382" s="69">
        <v>0</v>
      </c>
      <c r="BU382" s="69">
        <v>0</v>
      </c>
      <c r="BV382" s="69">
        <v>1000</v>
      </c>
      <c r="BW382" s="69">
        <v>0</v>
      </c>
      <c r="BY382" s="69">
        <v>18</v>
      </c>
      <c r="BZ382" s="69">
        <v>7</v>
      </c>
      <c r="CA382" s="69">
        <v>64</v>
      </c>
      <c r="CB382" s="89">
        <v>0</v>
      </c>
      <c r="CC382" s="69">
        <v>2</v>
      </c>
      <c r="CD382" s="69">
        <v>50</v>
      </c>
      <c r="CE382" s="69">
        <v>1</v>
      </c>
      <c r="CF382" s="69">
        <v>5000</v>
      </c>
      <c r="CG382" s="69">
        <v>0</v>
      </c>
      <c r="CH382" s="69">
        <v>0</v>
      </c>
      <c r="CI382" s="69">
        <v>1000</v>
      </c>
      <c r="CJ382" s="69">
        <v>0</v>
      </c>
      <c r="CL382" s="69">
        <v>10</v>
      </c>
      <c r="CM382" s="69">
        <v>2</v>
      </c>
      <c r="CN382" s="69">
        <v>31</v>
      </c>
      <c r="CO382" s="89">
        <v>0</v>
      </c>
      <c r="CP382" s="69">
        <v>8</v>
      </c>
      <c r="CQ382" s="69">
        <v>50</v>
      </c>
      <c r="CR382" s="69">
        <v>1</v>
      </c>
      <c r="CS382" s="69">
        <v>70074</v>
      </c>
      <c r="CT382" s="69">
        <v>0</v>
      </c>
      <c r="CU382" s="69">
        <v>0</v>
      </c>
      <c r="CV382" s="69">
        <v>1000</v>
      </c>
      <c r="CW382" s="69">
        <v>0</v>
      </c>
      <c r="CZ382" s="69">
        <v>0</v>
      </c>
      <c r="DA382" s="69">
        <v>0</v>
      </c>
      <c r="DB382" s="69">
        <v>0</v>
      </c>
      <c r="DC382" s="69">
        <v>0</v>
      </c>
      <c r="DD382" s="69">
        <v>0</v>
      </c>
      <c r="DE382" s="69">
        <v>0</v>
      </c>
      <c r="DF382" s="69">
        <v>0</v>
      </c>
      <c r="DG382" s="69">
        <v>1</v>
      </c>
      <c r="DI382" s="69" t="e">
        <f>INDEX([1]Sheet3!$E$78:$E$1130,MATCH(A382,[1]Sheet3!$D$78:$D$1130,0))</f>
        <v>#N/A</v>
      </c>
      <c r="DJ382" s="69">
        <f t="shared" si="75"/>
        <v>0</v>
      </c>
      <c r="DK382" s="69" t="s">
        <v>1401</v>
      </c>
      <c r="DL382" s="93" t="str">
        <f>DM382&amp;DN382&amp;DQ382</f>
        <v>高举武器旋转，范围攻击周围的目标造成[ui.cs_orange:203*2.8]的物理伤害。</v>
      </c>
      <c r="DM382" s="90" t="s">
        <v>1402</v>
      </c>
      <c r="DN382" s="69" t="str">
        <f>"造成["&amp;INDEX(Sheet5!$L$2:$L$11,MATCH(BL382,Sheet5!$J$2:$J$11,0))&amp;":"&amp;BR382&amp;"*"&amp;BS382/1000&amp;"]"&amp;INDEX(Sheet5!$I$2:$I$4,MATCH(BR382,Sheet5!$H$2:$H$4,0))&amp;"的"&amp;INDEX(Sheet5!$K$2:$K$11,MATCH(BL382,Sheet5!$J$2:$J$11,0))</f>
        <v>造成[ui.cs_orange:203*2.8]的物理伤害。</v>
      </c>
      <c r="DO382" s="69"/>
      <c r="DP382" s="69"/>
      <c r="DQ382" s="69"/>
      <c r="DR382" s="69" t="e">
        <f t="shared" si="74"/>
        <v>#N/A</v>
      </c>
      <c r="DS382" s="90" t="e">
        <f>MATCH(A382,Sheet5!D:D,0)</f>
        <v>#N/A</v>
      </c>
      <c r="DT382" s="94" t="e">
        <f>MATCH(A382,Sheet5!F:F,0)</f>
        <v>#N/A</v>
      </c>
      <c r="DU382" s="69">
        <v>0</v>
      </c>
      <c r="DV382" s="69">
        <v>0</v>
      </c>
      <c r="DW382" s="69">
        <v>0</v>
      </c>
      <c r="DX382" s="69">
        <v>0</v>
      </c>
      <c r="DY382" s="69">
        <v>0</v>
      </c>
    </row>
    <row r="383" spans="1:129" ht="14.25">
      <c r="A383" s="69">
        <v>930213</v>
      </c>
      <c r="B383" s="69">
        <v>14003</v>
      </c>
      <c r="C383" s="69">
        <v>1</v>
      </c>
      <c r="D383" s="78" t="s">
        <v>1396</v>
      </c>
      <c r="E383" s="78" t="s">
        <v>1397</v>
      </c>
      <c r="F383" s="69">
        <v>0</v>
      </c>
      <c r="G383" s="69">
        <v>1</v>
      </c>
      <c r="H383" s="69" t="s">
        <v>507</v>
      </c>
      <c r="I383" s="69">
        <v>1700</v>
      </c>
      <c r="J383" s="69" t="s">
        <v>1398</v>
      </c>
      <c r="K383" s="69">
        <v>6300</v>
      </c>
      <c r="M383" s="69">
        <v>0</v>
      </c>
      <c r="N383" s="69" t="s">
        <v>1399</v>
      </c>
      <c r="O383" s="69">
        <v>0</v>
      </c>
      <c r="P383" s="69">
        <v>2</v>
      </c>
      <c r="Q383" s="69">
        <v>0</v>
      </c>
      <c r="R383" s="69">
        <v>1</v>
      </c>
      <c r="S383" s="69">
        <v>0</v>
      </c>
      <c r="T383" s="69">
        <v>0</v>
      </c>
      <c r="U383" s="69">
        <v>0</v>
      </c>
      <c r="V383" s="69">
        <v>0</v>
      </c>
      <c r="W383" s="69">
        <v>0</v>
      </c>
      <c r="X383" s="69">
        <v>0</v>
      </c>
      <c r="Y383" s="69">
        <v>0</v>
      </c>
      <c r="Z383" s="69">
        <v>16000</v>
      </c>
      <c r="AA383" s="69">
        <v>2</v>
      </c>
      <c r="AB383" s="69">
        <v>31</v>
      </c>
      <c r="AC383" s="69">
        <v>0</v>
      </c>
      <c r="AD383" s="69">
        <v>0</v>
      </c>
      <c r="AE383" s="69">
        <v>0</v>
      </c>
      <c r="AF383" s="69">
        <v>50</v>
      </c>
      <c r="AG383" s="69">
        <v>0</v>
      </c>
      <c r="AH383" s="69">
        <v>50</v>
      </c>
      <c r="AI383" s="69">
        <v>0</v>
      </c>
      <c r="AJ383" s="69">
        <v>3</v>
      </c>
      <c r="AK383" s="69">
        <v>0</v>
      </c>
      <c r="AL383" s="69">
        <v>0</v>
      </c>
      <c r="AM383" s="69">
        <v>1</v>
      </c>
      <c r="AN383" s="69">
        <v>1</v>
      </c>
      <c r="AO383" s="69">
        <v>0</v>
      </c>
      <c r="AP383" s="69">
        <v>5</v>
      </c>
      <c r="AQ383" s="84">
        <v>0</v>
      </c>
      <c r="AR383" s="69">
        <v>0</v>
      </c>
      <c r="AS383" s="69">
        <v>0</v>
      </c>
      <c r="AT383" s="69">
        <v>0</v>
      </c>
      <c r="AU383" s="69">
        <v>0</v>
      </c>
      <c r="AV383" s="69">
        <v>0</v>
      </c>
      <c r="AW383" s="69">
        <v>0</v>
      </c>
      <c r="AX383" s="69">
        <v>0</v>
      </c>
      <c r="AY383" s="69">
        <v>0</v>
      </c>
      <c r="AZ383" s="69">
        <v>0</v>
      </c>
      <c r="BA383" s="69">
        <v>0</v>
      </c>
      <c r="BB383" s="69">
        <v>0</v>
      </c>
      <c r="BC383" s="69">
        <v>0</v>
      </c>
      <c r="BD383" s="69">
        <v>0</v>
      </c>
      <c r="BE383" s="69">
        <v>0</v>
      </c>
      <c r="BF383" s="69">
        <v>0</v>
      </c>
      <c r="BG383" s="69">
        <v>0</v>
      </c>
      <c r="BH383" s="69">
        <v>0</v>
      </c>
      <c r="BI383" s="69" t="s">
        <v>1400</v>
      </c>
      <c r="BK383" s="69">
        <v>3</v>
      </c>
      <c r="BL383" s="69">
        <v>2</v>
      </c>
      <c r="BM383" s="69">
        <v>2</v>
      </c>
      <c r="BN383" s="69">
        <v>31</v>
      </c>
      <c r="BO383" s="89">
        <v>0</v>
      </c>
      <c r="BP383" s="69">
        <v>8</v>
      </c>
      <c r="BQ383" s="69">
        <v>50</v>
      </c>
      <c r="BR383" s="69">
        <v>203</v>
      </c>
      <c r="BS383" s="69">
        <v>2800</v>
      </c>
      <c r="BT383" s="69">
        <v>0</v>
      </c>
      <c r="BU383" s="69">
        <v>0</v>
      </c>
      <c r="BV383" s="69">
        <v>1000</v>
      </c>
      <c r="BW383" s="69">
        <v>0</v>
      </c>
      <c r="BY383" s="69">
        <v>0</v>
      </c>
      <c r="BZ383" s="69">
        <v>0</v>
      </c>
      <c r="CA383" s="69">
        <v>0</v>
      </c>
      <c r="CB383" s="69">
        <v>0</v>
      </c>
      <c r="CC383" s="69">
        <v>0</v>
      </c>
      <c r="CD383" s="69">
        <v>0</v>
      </c>
      <c r="CE383" s="69">
        <v>0</v>
      </c>
      <c r="CF383" s="69">
        <v>0</v>
      </c>
      <c r="CG383" s="69">
        <v>0</v>
      </c>
      <c r="CH383" s="69">
        <v>0</v>
      </c>
      <c r="CI383" s="69">
        <v>1000</v>
      </c>
      <c r="CJ383" s="69">
        <v>0</v>
      </c>
      <c r="CL383" s="69">
        <v>10</v>
      </c>
      <c r="CM383" s="69">
        <v>2</v>
      </c>
      <c r="CN383" s="69">
        <v>31</v>
      </c>
      <c r="CO383" s="89">
        <v>0</v>
      </c>
      <c r="CP383" s="69">
        <v>8</v>
      </c>
      <c r="CQ383" s="69">
        <v>50</v>
      </c>
      <c r="CR383" s="69">
        <v>1</v>
      </c>
      <c r="CS383" s="69">
        <v>70074</v>
      </c>
      <c r="CT383" s="69">
        <v>0</v>
      </c>
      <c r="CU383" s="69">
        <v>0</v>
      </c>
      <c r="CV383" s="69">
        <v>1000</v>
      </c>
      <c r="CW383" s="69">
        <v>0</v>
      </c>
      <c r="CZ383" s="69">
        <v>0</v>
      </c>
      <c r="DA383" s="69">
        <v>0</v>
      </c>
      <c r="DB383" s="69">
        <v>0</v>
      </c>
      <c r="DC383" s="69">
        <v>0</v>
      </c>
      <c r="DD383" s="69">
        <v>0</v>
      </c>
      <c r="DE383" s="69">
        <v>0</v>
      </c>
      <c r="DF383" s="69">
        <v>0</v>
      </c>
      <c r="DG383" s="69">
        <v>1</v>
      </c>
      <c r="DI383" s="69" t="e">
        <f>INDEX([1]Sheet3!$E$78:$E$1130,MATCH(A383,[1]Sheet3!$D$78:$D$1130,0))</f>
        <v>#N/A</v>
      </c>
      <c r="DJ383" s="69">
        <f t="shared" si="75"/>
        <v>0</v>
      </c>
      <c r="DK383" s="69" t="s">
        <v>1401</v>
      </c>
      <c r="DL383" s="93" t="str">
        <f>DM383&amp;DN383&amp;DQ383</f>
        <v>高举武器旋转，并不断产生小锤子向外飞，造成[ui.cs_orange:203*2.8]的物理伤害。</v>
      </c>
      <c r="DM383" s="90" t="s">
        <v>1403</v>
      </c>
      <c r="DN383" s="69" t="str">
        <f>"造成["&amp;INDEX(Sheet5!$L$2:$L$11,MATCH(BL383,Sheet5!$J$2:$J$11,0))&amp;":"&amp;BR383&amp;"*"&amp;BS383/1000&amp;"]"&amp;INDEX(Sheet5!$I$2:$I$4,MATCH(BR383,Sheet5!$H$2:$H$4,0))&amp;"的"&amp;INDEX(Sheet5!$K$2:$K$11,MATCH(BL383,Sheet5!$J$2:$J$11,0))</f>
        <v>造成[ui.cs_orange:203*2.8]的物理伤害。</v>
      </c>
      <c r="DO383" s="69"/>
      <c r="DP383" s="69"/>
      <c r="DQ383" s="69"/>
      <c r="DR383" s="69" t="e">
        <f t="shared" si="74"/>
        <v>#N/A</v>
      </c>
      <c r="DS383" s="90" t="e">
        <f>MATCH(A383,Sheet5!D:D,0)</f>
        <v>#N/A</v>
      </c>
      <c r="DT383" s="94" t="e">
        <f>MATCH(A383,Sheet5!F:F,0)</f>
        <v>#N/A</v>
      </c>
      <c r="DU383" s="69">
        <v>0</v>
      </c>
      <c r="DV383" s="69">
        <v>0</v>
      </c>
      <c r="DW383" s="69">
        <v>0</v>
      </c>
      <c r="DX383" s="69">
        <v>0</v>
      </c>
      <c r="DY383" s="69">
        <v>0</v>
      </c>
    </row>
    <row r="384" spans="1:129" ht="28.5">
      <c r="A384" s="69">
        <v>30214</v>
      </c>
      <c r="B384" s="69">
        <v>0</v>
      </c>
      <c r="C384" s="69">
        <v>1</v>
      </c>
      <c r="D384" s="78" t="s">
        <v>1404</v>
      </c>
      <c r="E384" s="78" t="s">
        <v>1405</v>
      </c>
      <c r="F384" s="69">
        <v>0</v>
      </c>
      <c r="G384" s="69">
        <v>1</v>
      </c>
      <c r="H384" s="69" t="s">
        <v>1406</v>
      </c>
      <c r="I384" s="69">
        <v>3000</v>
      </c>
      <c r="J384" s="69" t="s">
        <v>1060</v>
      </c>
      <c r="K384" s="69">
        <v>5000</v>
      </c>
      <c r="M384" s="69">
        <v>0</v>
      </c>
      <c r="N384" s="69" t="s">
        <v>1407</v>
      </c>
      <c r="O384" s="69">
        <v>0</v>
      </c>
      <c r="P384" s="69">
        <v>2</v>
      </c>
      <c r="Q384" s="69">
        <v>0</v>
      </c>
      <c r="R384" s="69">
        <v>1</v>
      </c>
      <c r="S384" s="69">
        <v>0</v>
      </c>
      <c r="T384" s="69">
        <v>0</v>
      </c>
      <c r="U384" s="69">
        <v>0</v>
      </c>
      <c r="V384" s="69">
        <v>0</v>
      </c>
      <c r="W384" s="69">
        <v>0</v>
      </c>
      <c r="X384" s="69">
        <v>0</v>
      </c>
      <c r="Y384" s="69">
        <v>0</v>
      </c>
      <c r="Z384" s="69">
        <v>28000</v>
      </c>
      <c r="AA384" s="69">
        <v>2</v>
      </c>
      <c r="AB384" s="69">
        <v>31</v>
      </c>
      <c r="AC384" s="69">
        <v>0</v>
      </c>
      <c r="AD384" s="69">
        <v>0</v>
      </c>
      <c r="AE384" s="69">
        <v>0</v>
      </c>
      <c r="AF384" s="69">
        <v>50</v>
      </c>
      <c r="AG384" s="69">
        <v>0</v>
      </c>
      <c r="AH384" s="69">
        <v>10.5</v>
      </c>
      <c r="AI384" s="69">
        <v>0</v>
      </c>
      <c r="AJ384" s="69">
        <v>0</v>
      </c>
      <c r="AK384" s="69">
        <v>0</v>
      </c>
      <c r="AL384" s="69">
        <v>0</v>
      </c>
      <c r="AM384" s="69">
        <v>1</v>
      </c>
      <c r="AN384" s="69">
        <v>1</v>
      </c>
      <c r="AO384" s="69">
        <v>0</v>
      </c>
      <c r="AP384" s="69">
        <v>1</v>
      </c>
      <c r="AQ384" s="84">
        <v>0</v>
      </c>
      <c r="AR384" s="69">
        <v>0</v>
      </c>
      <c r="AS384" s="69">
        <v>0</v>
      </c>
      <c r="AT384" s="69">
        <v>0</v>
      </c>
      <c r="AU384" s="69">
        <v>0</v>
      </c>
      <c r="AV384" s="69">
        <v>0</v>
      </c>
      <c r="AW384" s="69">
        <v>0</v>
      </c>
      <c r="AX384" s="69">
        <v>0</v>
      </c>
      <c r="AY384" s="69">
        <v>0</v>
      </c>
      <c r="AZ384" s="69">
        <v>0</v>
      </c>
      <c r="BA384" s="69">
        <v>0</v>
      </c>
      <c r="BB384" s="69">
        <v>0</v>
      </c>
      <c r="BC384" s="69">
        <v>0</v>
      </c>
      <c r="BD384" s="69">
        <v>0</v>
      </c>
      <c r="BE384" s="69">
        <v>0</v>
      </c>
      <c r="BF384" s="69">
        <v>0</v>
      </c>
      <c r="BG384" s="69">
        <v>0</v>
      </c>
      <c r="BH384" s="69">
        <v>0</v>
      </c>
      <c r="BI384" s="69" t="s">
        <v>1408</v>
      </c>
      <c r="BK384" s="69">
        <v>3</v>
      </c>
      <c r="BL384" s="69">
        <v>2</v>
      </c>
      <c r="BM384" s="69">
        <v>2</v>
      </c>
      <c r="BN384" s="69">
        <v>31</v>
      </c>
      <c r="BO384" s="89">
        <v>0</v>
      </c>
      <c r="BP384" s="69">
        <v>8</v>
      </c>
      <c r="BQ384" s="69">
        <v>50</v>
      </c>
      <c r="BR384" s="69">
        <v>203</v>
      </c>
      <c r="BS384" s="69">
        <v>500</v>
      </c>
      <c r="BT384" s="69">
        <v>0</v>
      </c>
      <c r="BU384" s="69">
        <v>0</v>
      </c>
      <c r="BV384" s="69">
        <v>1000</v>
      </c>
      <c r="BW384" s="69">
        <v>0</v>
      </c>
      <c r="BY384" s="69">
        <v>10</v>
      </c>
      <c r="BZ384" s="69">
        <v>2</v>
      </c>
      <c r="CA384" s="69">
        <v>31</v>
      </c>
      <c r="CB384" s="89">
        <v>0</v>
      </c>
      <c r="CC384" s="69">
        <v>8</v>
      </c>
      <c r="CD384" s="69">
        <v>50</v>
      </c>
      <c r="CE384" s="69">
        <v>1</v>
      </c>
      <c r="CF384" s="69">
        <v>70075</v>
      </c>
      <c r="CG384" s="69">
        <v>0</v>
      </c>
      <c r="CH384" s="69">
        <v>0</v>
      </c>
      <c r="CI384" s="69">
        <v>1000</v>
      </c>
      <c r="CJ384" s="69">
        <v>0</v>
      </c>
      <c r="CL384" s="69">
        <v>0</v>
      </c>
      <c r="CM384" s="69">
        <v>0</v>
      </c>
      <c r="CN384" s="69">
        <v>0</v>
      </c>
      <c r="CO384" s="69">
        <v>0</v>
      </c>
      <c r="CP384" s="69">
        <v>0</v>
      </c>
      <c r="CQ384" s="69">
        <v>0</v>
      </c>
      <c r="CR384" s="69">
        <v>0</v>
      </c>
      <c r="CS384" s="69">
        <v>0</v>
      </c>
      <c r="CT384" s="69">
        <v>0</v>
      </c>
      <c r="CU384" s="69">
        <v>0</v>
      </c>
      <c r="CV384" s="69">
        <v>0</v>
      </c>
      <c r="CW384" s="69">
        <v>0</v>
      </c>
      <c r="CZ384" s="69">
        <v>0</v>
      </c>
      <c r="DA384" s="69">
        <v>0</v>
      </c>
      <c r="DB384" s="69">
        <v>0</v>
      </c>
      <c r="DC384" s="69">
        <v>0</v>
      </c>
      <c r="DD384" s="69">
        <v>0</v>
      </c>
      <c r="DE384" s="69">
        <v>0</v>
      </c>
      <c r="DF384" s="69">
        <v>0</v>
      </c>
      <c r="DG384" s="69">
        <v>1</v>
      </c>
      <c r="DI384" s="69" t="e">
        <f>INDEX([1]Sheet3!$E$78:$E$1130,MATCH(A384,[1]Sheet3!$D$78:$D$1130,0))</f>
        <v>#N/A</v>
      </c>
      <c r="DJ384" s="69">
        <f t="shared" ref="DJ384:DJ408" si="77">IFERROR(DI384,F384)</f>
        <v>0</v>
      </c>
      <c r="DK384" s="69" t="s">
        <v>1409</v>
      </c>
      <c r="DL384" s="69"/>
      <c r="DM384" s="69" t="s">
        <v>1410</v>
      </c>
      <c r="DN384" s="69" t="str">
        <f>"造成["&amp;INDEX(Sheet5!$L$2:$L$11,MATCH(BL384,Sheet5!$J$2:$J$11,0))&amp;":"&amp;BR384&amp;"*"&amp;BS384/1000&amp;"]"&amp;INDEX(Sheet5!$I$2:$I$4,MATCH(BR384,Sheet5!$H$2:$H$4,0))&amp;"的"&amp;INDEX(Sheet5!$K$2:$K$11,MATCH(BL384,Sheet5!$J$2:$J$11,0))</f>
        <v>造成[ui.cs_orange:203*0.5]的物理伤害。</v>
      </c>
      <c r="DO384" s="69"/>
      <c r="DP384" s="69"/>
      <c r="DQ384" s="69"/>
      <c r="DR384" s="69" t="e">
        <f t="shared" si="74"/>
        <v>#N/A</v>
      </c>
      <c r="DS384" s="90" t="e">
        <f>MATCH(A384,Sheet5!D:D,0)</f>
        <v>#N/A</v>
      </c>
      <c r="DT384" s="94" t="e">
        <f>MATCH(A384,Sheet5!F:F,0)</f>
        <v>#N/A</v>
      </c>
      <c r="DU384" s="69">
        <v>0</v>
      </c>
      <c r="DV384" s="69">
        <v>0</v>
      </c>
      <c r="DW384" s="69">
        <v>0</v>
      </c>
      <c r="DX384" s="69">
        <v>0</v>
      </c>
      <c r="DY384" s="69">
        <v>0</v>
      </c>
    </row>
    <row r="385" spans="1:129" ht="14.25">
      <c r="A385" s="69">
        <v>30215</v>
      </c>
      <c r="B385" s="69">
        <v>0</v>
      </c>
      <c r="C385" s="69">
        <v>1</v>
      </c>
      <c r="D385" s="78" t="s">
        <v>1411</v>
      </c>
      <c r="E385" s="78" t="s">
        <v>1412</v>
      </c>
      <c r="F385" s="69">
        <v>0</v>
      </c>
      <c r="G385" s="69">
        <v>1</v>
      </c>
      <c r="H385" s="69" t="s">
        <v>1406</v>
      </c>
      <c r="I385" s="69">
        <v>3000</v>
      </c>
      <c r="J385" s="69" t="s">
        <v>1060</v>
      </c>
      <c r="K385" s="69">
        <v>5000</v>
      </c>
      <c r="M385" s="69">
        <v>0</v>
      </c>
      <c r="N385" s="69" t="s">
        <v>1413</v>
      </c>
      <c r="O385" s="69">
        <v>0</v>
      </c>
      <c r="P385" s="69">
        <v>6</v>
      </c>
      <c r="Q385" s="69">
        <v>0</v>
      </c>
      <c r="R385" s="69">
        <v>1</v>
      </c>
      <c r="S385" s="69">
        <v>0</v>
      </c>
      <c r="T385" s="69">
        <v>0</v>
      </c>
      <c r="U385" s="69">
        <v>0</v>
      </c>
      <c r="V385" s="69">
        <v>0</v>
      </c>
      <c r="W385" s="69">
        <v>0</v>
      </c>
      <c r="X385" s="69">
        <v>0</v>
      </c>
      <c r="Y385" s="69">
        <v>0</v>
      </c>
      <c r="Z385" s="69">
        <v>80000</v>
      </c>
      <c r="AA385" s="69">
        <v>1</v>
      </c>
      <c r="AB385" s="69">
        <v>31</v>
      </c>
      <c r="AC385" s="69">
        <v>0</v>
      </c>
      <c r="AD385" s="69">
        <v>0</v>
      </c>
      <c r="AE385" s="69">
        <v>0</v>
      </c>
      <c r="AF385" s="69">
        <v>10</v>
      </c>
      <c r="AG385" s="69">
        <v>0</v>
      </c>
      <c r="AH385" s="69">
        <v>0</v>
      </c>
      <c r="AI385" s="69">
        <v>0</v>
      </c>
      <c r="AJ385" s="69">
        <v>3</v>
      </c>
      <c r="AK385" s="69">
        <v>0</v>
      </c>
      <c r="AL385" s="69">
        <v>0</v>
      </c>
      <c r="AM385" s="69">
        <v>1</v>
      </c>
      <c r="AN385" s="69">
        <v>1</v>
      </c>
      <c r="AO385" s="69">
        <v>0</v>
      </c>
      <c r="AP385" s="69">
        <v>0</v>
      </c>
      <c r="AQ385" s="84">
        <v>0</v>
      </c>
      <c r="AR385" s="69">
        <v>0</v>
      </c>
      <c r="AS385" s="69">
        <v>0</v>
      </c>
      <c r="AT385" s="69">
        <v>0</v>
      </c>
      <c r="AU385" s="69">
        <v>0</v>
      </c>
      <c r="AV385" s="69">
        <v>0</v>
      </c>
      <c r="AW385" s="69">
        <v>0</v>
      </c>
      <c r="AX385" s="69">
        <v>0</v>
      </c>
      <c r="AY385" s="69">
        <v>0</v>
      </c>
      <c r="AZ385" s="69">
        <v>0</v>
      </c>
      <c r="BA385" s="69">
        <v>1</v>
      </c>
      <c r="BB385" s="69">
        <v>-1</v>
      </c>
      <c r="BC385" s="69">
        <v>0</v>
      </c>
      <c r="BD385" s="69">
        <v>0</v>
      </c>
      <c r="BE385" s="69">
        <v>0</v>
      </c>
      <c r="BF385" s="69">
        <v>0</v>
      </c>
      <c r="BG385" s="69">
        <v>0</v>
      </c>
      <c r="BH385" s="69">
        <v>0</v>
      </c>
      <c r="BI385" s="69" t="s">
        <v>1414</v>
      </c>
      <c r="BK385" s="69">
        <v>3</v>
      </c>
      <c r="BL385" s="69">
        <v>11</v>
      </c>
      <c r="BM385" s="69">
        <v>1</v>
      </c>
      <c r="BN385" s="69">
        <v>31</v>
      </c>
      <c r="BO385" s="89">
        <v>0</v>
      </c>
      <c r="BP385" s="69">
        <v>1</v>
      </c>
      <c r="BQ385" s="69">
        <v>1</v>
      </c>
      <c r="BR385" s="69">
        <v>1</v>
      </c>
      <c r="BS385" s="69">
        <v>514</v>
      </c>
      <c r="BT385" s="69">
        <v>0</v>
      </c>
      <c r="BU385" s="69">
        <v>2</v>
      </c>
      <c r="BV385" s="69">
        <v>1000</v>
      </c>
      <c r="BW385" s="69">
        <v>332</v>
      </c>
      <c r="BY385" s="69">
        <v>11</v>
      </c>
      <c r="BZ385" s="69">
        <v>1</v>
      </c>
      <c r="CA385" s="69">
        <v>31</v>
      </c>
      <c r="CB385" s="89">
        <v>0</v>
      </c>
      <c r="CC385" s="69">
        <v>1</v>
      </c>
      <c r="CD385" s="69">
        <v>1</v>
      </c>
      <c r="CE385" s="69">
        <v>1</v>
      </c>
      <c r="CF385" s="69">
        <v>514</v>
      </c>
      <c r="CG385" s="69">
        <v>0</v>
      </c>
      <c r="CH385" s="69">
        <v>2</v>
      </c>
      <c r="CI385" s="69">
        <v>1000</v>
      </c>
      <c r="CJ385" s="69">
        <v>332</v>
      </c>
      <c r="CL385" s="69">
        <v>11</v>
      </c>
      <c r="CM385" s="69">
        <v>1</v>
      </c>
      <c r="CN385" s="69">
        <v>1</v>
      </c>
      <c r="CO385" s="89">
        <v>0</v>
      </c>
      <c r="CP385" s="69">
        <v>1</v>
      </c>
      <c r="CQ385" s="69">
        <v>1</v>
      </c>
      <c r="CR385" s="69">
        <v>1</v>
      </c>
      <c r="CS385" s="69">
        <v>514</v>
      </c>
      <c r="CT385" s="69">
        <v>0</v>
      </c>
      <c r="CU385" s="69">
        <v>0</v>
      </c>
      <c r="CV385" s="69">
        <v>1000</v>
      </c>
      <c r="CW385" s="69">
        <v>332</v>
      </c>
      <c r="CZ385" s="69">
        <v>0</v>
      </c>
      <c r="DA385" s="69">
        <v>0</v>
      </c>
      <c r="DB385" s="69">
        <v>0</v>
      </c>
      <c r="DC385" s="69">
        <v>0</v>
      </c>
      <c r="DD385" s="69">
        <v>0</v>
      </c>
      <c r="DE385" s="69">
        <v>0</v>
      </c>
      <c r="DF385" s="69">
        <v>0</v>
      </c>
      <c r="DG385" s="69">
        <v>1</v>
      </c>
      <c r="DI385" s="69" t="e">
        <f>INDEX([1]Sheet3!$E$78:$E$1130,MATCH(A385,[1]Sheet3!$D$78:$D$1130,0))</f>
        <v>#N/A</v>
      </c>
      <c r="DJ385" s="69">
        <f t="shared" si="77"/>
        <v>0</v>
      </c>
      <c r="DK385" s="69" t="s">
        <v>1415</v>
      </c>
      <c r="DL385" s="69"/>
      <c r="DM385" s="69" t="s">
        <v>1416</v>
      </c>
      <c r="DN385" s="69" t="e">
        <f>"造成["&amp;INDEX(Sheet5!$L$2:$L$11,MATCH(BL385,Sheet5!$J$2:$J$11,0))&amp;":"&amp;BR385&amp;"*"&amp;BS385/1000&amp;"]"&amp;INDEX(Sheet5!$I$2:$I$4,MATCH(BR385,Sheet5!$H$2:$H$4,0))&amp;"的"&amp;INDEX(Sheet5!$K$2:$K$11,MATCH(BL385,Sheet5!$J$2:$J$11,0))</f>
        <v>#N/A</v>
      </c>
      <c r="DO385" s="69"/>
      <c r="DP385" s="69"/>
      <c r="DQ385" s="69"/>
      <c r="DR385" s="69" t="e">
        <f t="shared" si="74"/>
        <v>#N/A</v>
      </c>
      <c r="DS385" s="90" t="e">
        <f>MATCH(A385,Sheet5!D:D,0)</f>
        <v>#N/A</v>
      </c>
      <c r="DT385" s="94" t="e">
        <f>MATCH(A385,Sheet5!F:F,0)</f>
        <v>#N/A</v>
      </c>
      <c r="DU385" s="69">
        <v>0</v>
      </c>
      <c r="DV385" s="69">
        <v>0</v>
      </c>
      <c r="DW385" s="69">
        <v>0</v>
      </c>
      <c r="DX385" s="69">
        <v>0</v>
      </c>
      <c r="DY385" s="69">
        <v>0</v>
      </c>
    </row>
    <row r="386" spans="1:129" ht="15" customHeight="1">
      <c r="A386" s="120">
        <v>30216</v>
      </c>
      <c r="B386" s="120">
        <v>0</v>
      </c>
      <c r="C386" s="120">
        <v>1</v>
      </c>
      <c r="D386" s="124" t="s">
        <v>1417</v>
      </c>
      <c r="E386" s="124" t="s">
        <v>1418</v>
      </c>
      <c r="F386" s="120">
        <v>0</v>
      </c>
      <c r="G386" s="120">
        <v>1</v>
      </c>
      <c r="H386" s="120" t="s">
        <v>1406</v>
      </c>
      <c r="I386" s="120">
        <v>3000</v>
      </c>
      <c r="J386" s="120" t="s">
        <v>1060</v>
      </c>
      <c r="K386" s="120">
        <v>5000</v>
      </c>
      <c r="M386" s="120">
        <v>0</v>
      </c>
      <c r="N386" s="120" t="s">
        <v>1413</v>
      </c>
      <c r="O386" s="120">
        <v>0</v>
      </c>
      <c r="P386" s="120">
        <v>6</v>
      </c>
      <c r="Q386" s="120">
        <v>0</v>
      </c>
      <c r="R386" s="120">
        <v>1</v>
      </c>
      <c r="S386" s="120">
        <v>1</v>
      </c>
      <c r="T386" s="120">
        <v>100</v>
      </c>
      <c r="U386" s="120">
        <v>70</v>
      </c>
      <c r="V386" s="120">
        <v>0</v>
      </c>
      <c r="W386" s="120">
        <v>0</v>
      </c>
      <c r="X386" s="120">
        <v>0</v>
      </c>
      <c r="Y386" s="120">
        <v>0</v>
      </c>
      <c r="Z386" s="120">
        <v>90000</v>
      </c>
      <c r="AA386" s="120">
        <v>1</v>
      </c>
      <c r="AB386" s="120">
        <v>31</v>
      </c>
      <c r="AC386" s="120">
        <v>0</v>
      </c>
      <c r="AD386" s="120">
        <v>0</v>
      </c>
      <c r="AE386" s="120">
        <v>0</v>
      </c>
      <c r="AF386" s="120">
        <v>3</v>
      </c>
      <c r="AG386" s="120">
        <v>0</v>
      </c>
      <c r="AH386" s="120">
        <v>0</v>
      </c>
      <c r="AI386" s="120">
        <v>0</v>
      </c>
      <c r="AJ386" s="120">
        <v>3</v>
      </c>
      <c r="AK386" s="120">
        <v>0</v>
      </c>
      <c r="AL386" s="120">
        <v>0</v>
      </c>
      <c r="AM386" s="120">
        <v>1</v>
      </c>
      <c r="AN386" s="120">
        <v>1</v>
      </c>
      <c r="AO386" s="120">
        <v>0</v>
      </c>
      <c r="AP386" s="120">
        <v>0</v>
      </c>
      <c r="AQ386" s="120">
        <v>0</v>
      </c>
      <c r="AR386" s="120">
        <v>0</v>
      </c>
      <c r="AS386" s="120">
        <v>0</v>
      </c>
      <c r="AT386" s="120">
        <v>0</v>
      </c>
      <c r="AU386" s="120">
        <v>0</v>
      </c>
      <c r="AV386" s="120">
        <v>0</v>
      </c>
      <c r="AW386" s="120">
        <v>0</v>
      </c>
      <c r="AX386" s="120">
        <v>0</v>
      </c>
      <c r="AY386" s="120">
        <v>0</v>
      </c>
      <c r="AZ386" s="120">
        <v>0</v>
      </c>
      <c r="BA386" s="120">
        <v>1</v>
      </c>
      <c r="BB386" s="120">
        <v>-1</v>
      </c>
      <c r="BC386" s="120">
        <v>0</v>
      </c>
      <c r="BD386" s="69">
        <v>0</v>
      </c>
      <c r="BE386" s="69">
        <v>0</v>
      </c>
      <c r="BF386" s="69">
        <v>0</v>
      </c>
      <c r="BG386" s="120">
        <v>0</v>
      </c>
      <c r="BH386" s="120">
        <v>0</v>
      </c>
      <c r="BI386" s="120" t="s">
        <v>1419</v>
      </c>
      <c r="BK386" s="120">
        <v>3</v>
      </c>
      <c r="BL386" s="120">
        <v>11</v>
      </c>
      <c r="BM386" s="120">
        <v>1</v>
      </c>
      <c r="BN386" s="120">
        <v>31</v>
      </c>
      <c r="BO386" s="126">
        <v>0</v>
      </c>
      <c r="BP386" s="120">
        <v>1</v>
      </c>
      <c r="BQ386" s="120">
        <v>1</v>
      </c>
      <c r="BR386" s="120">
        <v>1</v>
      </c>
      <c r="BS386" s="120">
        <v>515</v>
      </c>
      <c r="BT386" s="120">
        <v>0</v>
      </c>
      <c r="BU386" s="120">
        <v>2</v>
      </c>
      <c r="BV386" s="120">
        <v>1000</v>
      </c>
      <c r="BW386" s="120">
        <v>332</v>
      </c>
      <c r="BY386" s="120">
        <v>11</v>
      </c>
      <c r="BZ386" s="120">
        <v>1</v>
      </c>
      <c r="CA386" s="120">
        <v>31</v>
      </c>
      <c r="CB386" s="126">
        <v>0</v>
      </c>
      <c r="CC386" s="120">
        <v>1</v>
      </c>
      <c r="CD386" s="120">
        <v>1</v>
      </c>
      <c r="CE386" s="120">
        <v>1</v>
      </c>
      <c r="CF386" s="120">
        <v>515</v>
      </c>
      <c r="CG386" s="120">
        <v>0</v>
      </c>
      <c r="CH386" s="120">
        <v>2</v>
      </c>
      <c r="CI386" s="120">
        <v>1000</v>
      </c>
      <c r="CJ386" s="120">
        <v>332</v>
      </c>
      <c r="CL386" s="120">
        <v>11</v>
      </c>
      <c r="CM386" s="120">
        <v>1</v>
      </c>
      <c r="CN386" s="120">
        <v>1</v>
      </c>
      <c r="CO386" s="126">
        <v>0</v>
      </c>
      <c r="CP386" s="120">
        <v>1</v>
      </c>
      <c r="CQ386" s="120">
        <v>1</v>
      </c>
      <c r="CR386" s="120">
        <v>1</v>
      </c>
      <c r="CS386" s="120">
        <v>515</v>
      </c>
      <c r="CT386" s="120">
        <v>0</v>
      </c>
      <c r="CU386" s="120">
        <v>0</v>
      </c>
      <c r="CV386" s="120">
        <v>1000</v>
      </c>
      <c r="CW386" s="120">
        <v>332</v>
      </c>
      <c r="CZ386" s="120">
        <v>0</v>
      </c>
      <c r="DA386" s="120">
        <v>0</v>
      </c>
      <c r="DB386" s="120">
        <v>0</v>
      </c>
      <c r="DC386" s="120">
        <v>0</v>
      </c>
      <c r="DD386" s="120">
        <v>0</v>
      </c>
      <c r="DE386" s="120">
        <v>0</v>
      </c>
      <c r="DF386" s="120">
        <v>0</v>
      </c>
      <c r="DG386" s="120">
        <v>1</v>
      </c>
      <c r="DI386" s="120" t="e">
        <f>INDEX([1]Sheet3!$E$78:$E$1130,MATCH(A386,[1]Sheet3!$D$78:$D$1130,0))</f>
        <v>#N/A</v>
      </c>
      <c r="DJ386" s="120">
        <f t="shared" si="77"/>
        <v>0</v>
      </c>
      <c r="DK386" s="128" t="s">
        <v>1420</v>
      </c>
      <c r="DL386" s="120"/>
      <c r="DM386" s="128" t="s">
        <v>1421</v>
      </c>
      <c r="DN386" s="69" t="e">
        <f>"造成["&amp;INDEX(Sheet5!$L$2:$L$11,MATCH(BL386,Sheet5!$J$2:$J$11,0))&amp;":"&amp;BR386&amp;"*"&amp;BS386/1000&amp;"]"&amp;INDEX(Sheet5!$I$2:$I$4,MATCH(BR386,Sheet5!$H$2:$H$4,0))&amp;"的"&amp;INDEX(Sheet5!$K$2:$K$11,MATCH(BL386,Sheet5!$J$2:$J$11,0))</f>
        <v>#N/A</v>
      </c>
      <c r="DO386" s="120"/>
      <c r="DP386" s="120"/>
      <c r="DQ386" s="120"/>
      <c r="DR386" s="120" t="e">
        <f t="shared" si="74"/>
        <v>#N/A</v>
      </c>
      <c r="DS386" s="128" t="e">
        <f>MATCH(A386,Sheet5!D:D,0)</f>
        <v>#N/A</v>
      </c>
      <c r="DT386" s="132" t="e">
        <f>MATCH(A386,Sheet5!F:F,0)</f>
        <v>#N/A</v>
      </c>
      <c r="DU386" s="120">
        <v>0</v>
      </c>
      <c r="DV386" s="120">
        <v>0</v>
      </c>
      <c r="DW386" s="120">
        <v>0</v>
      </c>
      <c r="DX386" s="120">
        <v>0</v>
      </c>
      <c r="DY386" s="120">
        <v>0</v>
      </c>
    </row>
    <row r="387" spans="1:129" ht="14.25">
      <c r="A387" s="120">
        <v>30217</v>
      </c>
      <c r="B387" s="120">
        <v>0</v>
      </c>
      <c r="C387" s="120">
        <v>1</v>
      </c>
      <c r="D387" s="124" t="s">
        <v>926</v>
      </c>
      <c r="E387" s="124" t="s">
        <v>1422</v>
      </c>
      <c r="F387" s="120">
        <v>0</v>
      </c>
      <c r="G387" s="120">
        <v>1</v>
      </c>
      <c r="H387" s="120" t="s">
        <v>1423</v>
      </c>
      <c r="I387" s="120">
        <v>2500</v>
      </c>
      <c r="J387" s="120" t="s">
        <v>1424</v>
      </c>
      <c r="K387" s="120">
        <f>175*34</f>
        <v>5950</v>
      </c>
      <c r="M387" s="120">
        <v>0</v>
      </c>
      <c r="N387" s="120" t="s">
        <v>1425</v>
      </c>
      <c r="O387" s="120">
        <v>0</v>
      </c>
      <c r="P387" s="120">
        <v>1</v>
      </c>
      <c r="Q387" s="120">
        <v>0</v>
      </c>
      <c r="R387" s="120">
        <v>1</v>
      </c>
      <c r="S387" s="120">
        <v>1</v>
      </c>
      <c r="T387" s="120">
        <v>100</v>
      </c>
      <c r="U387" s="120">
        <v>40</v>
      </c>
      <c r="V387" s="120">
        <v>0</v>
      </c>
      <c r="W387" s="120">
        <v>0</v>
      </c>
      <c r="X387" s="120">
        <v>0</v>
      </c>
      <c r="Y387" s="120">
        <v>0</v>
      </c>
      <c r="Z387" s="120">
        <v>300000</v>
      </c>
      <c r="AA387" s="120">
        <v>1</v>
      </c>
      <c r="AB387" s="120">
        <v>31</v>
      </c>
      <c r="AC387" s="120">
        <v>0</v>
      </c>
      <c r="AD387" s="120">
        <v>0</v>
      </c>
      <c r="AE387" s="120">
        <v>0</v>
      </c>
      <c r="AF387" s="120">
        <v>1</v>
      </c>
      <c r="AG387" s="120">
        <v>0</v>
      </c>
      <c r="AH387" s="120">
        <v>0</v>
      </c>
      <c r="AI387" s="120">
        <v>0</v>
      </c>
      <c r="AJ387" s="120">
        <v>0</v>
      </c>
      <c r="AK387" s="120">
        <v>0</v>
      </c>
      <c r="AL387" s="120">
        <v>0</v>
      </c>
      <c r="AM387" s="120">
        <v>1</v>
      </c>
      <c r="AN387" s="120">
        <v>1</v>
      </c>
      <c r="AO387" s="120">
        <v>0</v>
      </c>
      <c r="AP387" s="120">
        <v>0</v>
      </c>
      <c r="AQ387" s="120">
        <v>0</v>
      </c>
      <c r="AR387" s="120">
        <v>0</v>
      </c>
      <c r="AS387" s="120">
        <v>0</v>
      </c>
      <c r="AT387" s="120">
        <v>0</v>
      </c>
      <c r="AU387" s="120">
        <v>0</v>
      </c>
      <c r="AV387" s="120">
        <v>0</v>
      </c>
      <c r="AW387" s="120">
        <v>0</v>
      </c>
      <c r="AX387" s="120">
        <v>0</v>
      </c>
      <c r="AY387" s="120">
        <v>0</v>
      </c>
      <c r="AZ387" s="120">
        <v>0</v>
      </c>
      <c r="BA387" s="120">
        <v>0</v>
      </c>
      <c r="BB387" s="120">
        <v>0</v>
      </c>
      <c r="BC387" s="120">
        <v>0</v>
      </c>
      <c r="BD387" s="69">
        <v>0</v>
      </c>
      <c r="BE387" s="69">
        <v>0</v>
      </c>
      <c r="BF387" s="69">
        <v>0</v>
      </c>
      <c r="BG387" s="120">
        <v>0</v>
      </c>
      <c r="BH387" s="120">
        <v>0</v>
      </c>
      <c r="BI387" s="120" t="s">
        <v>1426</v>
      </c>
      <c r="BK387" s="120">
        <v>3</v>
      </c>
      <c r="BL387" s="120">
        <v>10</v>
      </c>
      <c r="BM387" s="120">
        <v>1</v>
      </c>
      <c r="BN387" s="120">
        <v>31</v>
      </c>
      <c r="BO387" s="126">
        <v>0</v>
      </c>
      <c r="BP387" s="120">
        <v>1</v>
      </c>
      <c r="BQ387" s="120">
        <v>1</v>
      </c>
      <c r="BR387" s="120">
        <v>1</v>
      </c>
      <c r="BS387" s="120">
        <v>70076</v>
      </c>
      <c r="BT387" s="120">
        <v>0</v>
      </c>
      <c r="BU387" s="120">
        <v>0</v>
      </c>
      <c r="BV387" s="120">
        <v>1000</v>
      </c>
      <c r="BW387" s="120">
        <v>0</v>
      </c>
      <c r="BY387" s="120">
        <v>0</v>
      </c>
      <c r="BZ387" s="120">
        <v>0</v>
      </c>
      <c r="CA387" s="120">
        <v>31</v>
      </c>
      <c r="CB387" s="126">
        <v>0</v>
      </c>
      <c r="CC387" s="120">
        <v>0</v>
      </c>
      <c r="CD387" s="120">
        <v>0</v>
      </c>
      <c r="CE387" s="120">
        <v>0</v>
      </c>
      <c r="CF387" s="120">
        <v>0</v>
      </c>
      <c r="CG387" s="120">
        <v>0</v>
      </c>
      <c r="CH387" s="120">
        <v>0</v>
      </c>
      <c r="CI387" s="120">
        <v>0</v>
      </c>
      <c r="CJ387" s="120">
        <v>0</v>
      </c>
      <c r="CL387" s="120">
        <v>0</v>
      </c>
      <c r="CM387" s="120">
        <v>0</v>
      </c>
      <c r="CN387" s="120">
        <v>0</v>
      </c>
      <c r="CO387" s="126">
        <v>0</v>
      </c>
      <c r="CP387" s="120">
        <v>0</v>
      </c>
      <c r="CQ387" s="120">
        <v>0</v>
      </c>
      <c r="CR387" s="120">
        <v>0</v>
      </c>
      <c r="CS387" s="120">
        <v>0</v>
      </c>
      <c r="CT387" s="120">
        <v>0</v>
      </c>
      <c r="CU387" s="120">
        <v>0</v>
      </c>
      <c r="CV387" s="120">
        <v>0</v>
      </c>
      <c r="CW387" s="120">
        <v>0</v>
      </c>
      <c r="CZ387" s="120">
        <v>0</v>
      </c>
      <c r="DA387" s="120">
        <v>0</v>
      </c>
      <c r="DB387" s="120">
        <v>0</v>
      </c>
      <c r="DC387" s="120">
        <v>0</v>
      </c>
      <c r="DD387" s="120">
        <v>0</v>
      </c>
      <c r="DE387" s="120">
        <v>0</v>
      </c>
      <c r="DF387" s="120">
        <v>0</v>
      </c>
      <c r="DG387" s="120">
        <v>1</v>
      </c>
      <c r="DI387" s="120" t="e">
        <f>INDEX(Sheet3!$E$78:$E$1130,MATCH(A387,Sheet3!$D$78:$D$1130,0))</f>
        <v>#N/A</v>
      </c>
      <c r="DJ387" s="120">
        <f t="shared" si="77"/>
        <v>0</v>
      </c>
      <c r="DK387" s="128" t="s">
        <v>1427</v>
      </c>
      <c r="DL387" s="120"/>
      <c r="DM387" s="128" t="s">
        <v>1428</v>
      </c>
      <c r="DN387" s="69" t="e">
        <f>"造成["&amp;INDEX(Sheet5!$L$2:$L$11,MATCH(BL387,Sheet5!$J$2:$J$11,0))&amp;":"&amp;BR387&amp;"*"&amp;BS387/1000&amp;"]"&amp;INDEX(Sheet5!$I$2:$I$4,MATCH(BR387,Sheet5!$H$2:$H$4,0))&amp;"的"&amp;INDEX(Sheet5!$K$2:$K$11,MATCH(BL387,Sheet5!$J$2:$J$11,0))</f>
        <v>#N/A</v>
      </c>
      <c r="DO387" s="120"/>
      <c r="DP387" s="120"/>
      <c r="DQ387" s="120"/>
      <c r="DR387" s="120" t="e">
        <f t="shared" si="74"/>
        <v>#N/A</v>
      </c>
      <c r="DS387" s="128" t="e">
        <f>MATCH(A387,Sheet5!D:D,0)</f>
        <v>#N/A</v>
      </c>
      <c r="DT387" s="132" t="e">
        <f>MATCH(A387,Sheet5!F:F,0)</f>
        <v>#N/A</v>
      </c>
      <c r="DU387" s="120">
        <v>0</v>
      </c>
      <c r="DV387" s="120">
        <v>0</v>
      </c>
      <c r="DW387" s="120">
        <v>0</v>
      </c>
      <c r="DX387" s="120">
        <v>0</v>
      </c>
      <c r="DY387" s="120">
        <v>0</v>
      </c>
    </row>
    <row r="388" spans="1:129" ht="14.25">
      <c r="A388" s="69">
        <v>30218</v>
      </c>
      <c r="B388" s="69">
        <v>13010</v>
      </c>
      <c r="C388" s="69">
        <v>1</v>
      </c>
      <c r="D388" s="78" t="s">
        <v>1429</v>
      </c>
      <c r="E388" s="78"/>
      <c r="F388" s="69">
        <v>0</v>
      </c>
      <c r="G388" s="69">
        <v>1</v>
      </c>
      <c r="H388" s="69" t="s">
        <v>507</v>
      </c>
      <c r="I388" s="69">
        <v>500</v>
      </c>
      <c r="J388" s="69">
        <v>533</v>
      </c>
      <c r="K388" s="69">
        <v>1500</v>
      </c>
      <c r="M388" s="69">
        <v>0</v>
      </c>
      <c r="N388" s="69" t="s">
        <v>437</v>
      </c>
      <c r="O388" s="69">
        <v>0</v>
      </c>
      <c r="P388" s="69">
        <v>2</v>
      </c>
      <c r="Q388" s="69">
        <v>0</v>
      </c>
      <c r="R388" s="69">
        <v>1</v>
      </c>
      <c r="S388" s="69">
        <v>0</v>
      </c>
      <c r="T388" s="69">
        <v>0</v>
      </c>
      <c r="U388" s="69">
        <v>0</v>
      </c>
      <c r="V388" s="69">
        <v>0</v>
      </c>
      <c r="W388" s="69">
        <v>0</v>
      </c>
      <c r="X388" s="69">
        <v>18</v>
      </c>
      <c r="Y388" s="69">
        <v>18</v>
      </c>
      <c r="Z388" s="69">
        <v>13000</v>
      </c>
      <c r="AA388" s="69">
        <v>2</v>
      </c>
      <c r="AB388" s="69">
        <v>31</v>
      </c>
      <c r="AC388" s="69">
        <v>0</v>
      </c>
      <c r="AD388" s="69">
        <v>0</v>
      </c>
      <c r="AE388" s="69">
        <v>0</v>
      </c>
      <c r="AF388" s="69">
        <v>1</v>
      </c>
      <c r="AG388" s="69">
        <v>0</v>
      </c>
      <c r="AH388" s="69">
        <v>6</v>
      </c>
      <c r="AI388" s="69">
        <v>0</v>
      </c>
      <c r="AJ388" s="69">
        <v>0</v>
      </c>
      <c r="AK388" s="69">
        <v>0</v>
      </c>
      <c r="AL388" s="69">
        <v>0</v>
      </c>
      <c r="AM388" s="69">
        <v>1</v>
      </c>
      <c r="AN388" s="69">
        <v>1</v>
      </c>
      <c r="AO388" s="69">
        <v>1</v>
      </c>
      <c r="AP388" s="69">
        <v>0.3</v>
      </c>
      <c r="AQ388" s="84">
        <v>15</v>
      </c>
      <c r="AR388" s="69">
        <v>5</v>
      </c>
      <c r="AS388" s="69">
        <v>0</v>
      </c>
      <c r="AT388" s="69">
        <v>0</v>
      </c>
      <c r="AU388" s="69">
        <v>0</v>
      </c>
      <c r="AV388" s="69">
        <v>0</v>
      </c>
      <c r="AW388" s="69">
        <v>0</v>
      </c>
      <c r="AX388" s="69">
        <v>0</v>
      </c>
      <c r="AY388" s="69">
        <v>0</v>
      </c>
      <c r="AZ388" s="69">
        <v>0</v>
      </c>
      <c r="BA388" s="69">
        <v>0</v>
      </c>
      <c r="BB388" s="69">
        <v>0</v>
      </c>
      <c r="BC388" s="69">
        <v>0</v>
      </c>
      <c r="BD388" s="69">
        <v>0</v>
      </c>
      <c r="BE388" s="69">
        <v>0</v>
      </c>
      <c r="BF388" s="69">
        <v>0</v>
      </c>
      <c r="BG388" s="69">
        <v>0</v>
      </c>
      <c r="BH388" s="69">
        <v>0</v>
      </c>
      <c r="BI388" s="69" t="s">
        <v>1430</v>
      </c>
      <c r="BK388" s="69">
        <v>3</v>
      </c>
      <c r="BL388" s="69">
        <v>2</v>
      </c>
      <c r="BM388" s="69">
        <v>2</v>
      </c>
      <c r="BN388" s="69">
        <v>31</v>
      </c>
      <c r="BO388" s="89">
        <v>0</v>
      </c>
      <c r="BP388" s="69">
        <v>1</v>
      </c>
      <c r="BQ388" s="69">
        <v>1</v>
      </c>
      <c r="BR388" s="69">
        <v>203</v>
      </c>
      <c r="BS388" s="69">
        <v>1600</v>
      </c>
      <c r="BT388" s="69">
        <v>0</v>
      </c>
      <c r="BU388" s="69">
        <v>0</v>
      </c>
      <c r="BV388" s="69">
        <v>1000</v>
      </c>
      <c r="BW388" s="69">
        <v>0</v>
      </c>
      <c r="BY388" s="69">
        <v>0</v>
      </c>
      <c r="BZ388" s="69">
        <v>0</v>
      </c>
      <c r="CA388" s="69">
        <v>31</v>
      </c>
      <c r="CB388" s="89">
        <v>0</v>
      </c>
      <c r="CC388" s="69">
        <v>0</v>
      </c>
      <c r="CD388" s="69">
        <v>0</v>
      </c>
      <c r="CE388" s="69">
        <v>0</v>
      </c>
      <c r="CF388" s="69">
        <v>0</v>
      </c>
      <c r="CG388" s="69">
        <v>0</v>
      </c>
      <c r="CH388" s="69">
        <v>0</v>
      </c>
      <c r="CI388" s="69">
        <v>0</v>
      </c>
      <c r="CJ388" s="69">
        <v>0</v>
      </c>
      <c r="CL388" s="69">
        <v>0</v>
      </c>
      <c r="CM388" s="69">
        <v>0</v>
      </c>
      <c r="CN388" s="69">
        <v>0</v>
      </c>
      <c r="CO388" s="89">
        <v>0</v>
      </c>
      <c r="CP388" s="69">
        <v>0</v>
      </c>
      <c r="CQ388" s="69">
        <v>0</v>
      </c>
      <c r="CR388" s="69">
        <v>0</v>
      </c>
      <c r="CS388" s="69">
        <v>0</v>
      </c>
      <c r="CT388" s="69">
        <v>0</v>
      </c>
      <c r="CU388" s="69">
        <v>0</v>
      </c>
      <c r="CV388" s="69">
        <v>0</v>
      </c>
      <c r="CW388" s="69">
        <v>0</v>
      </c>
      <c r="CZ388" s="69">
        <v>0</v>
      </c>
      <c r="DA388" s="69">
        <v>0</v>
      </c>
      <c r="DB388" s="69">
        <v>0</v>
      </c>
      <c r="DC388" s="69">
        <v>0</v>
      </c>
      <c r="DD388" s="69">
        <v>0</v>
      </c>
      <c r="DE388" s="69">
        <v>0</v>
      </c>
      <c r="DF388" s="69">
        <v>0</v>
      </c>
      <c r="DG388" s="69">
        <v>1</v>
      </c>
      <c r="DI388" s="69" t="e">
        <f>INDEX(Sheet3!$E$78:$E$1130,MATCH(A388,Sheet3!$D$78:$D$1130,0))</f>
        <v>#N/A</v>
      </c>
      <c r="DJ388" s="69">
        <f t="shared" si="77"/>
        <v>0</v>
      </c>
      <c r="DK388" s="69" t="s">
        <v>1431</v>
      </c>
      <c r="DL388" s="93" t="str">
        <f>DM388&amp;DN388&amp;DQ388</f>
        <v>射出一个水弹，对路径上的目标造成[ui.cs_orange:203*1.6]的物理伤害。</v>
      </c>
      <c r="DM388" s="90" t="s">
        <v>1432</v>
      </c>
      <c r="DN388" s="69" t="str">
        <f>"造成["&amp;INDEX(Sheet5!$L$2:$L$11,MATCH(BL388,Sheet5!$J$2:$J$11,0))&amp;":"&amp;BR388&amp;"*"&amp;BS388/1000&amp;"]"&amp;INDEX(Sheet5!$I$2:$I$4,MATCH(BR388,Sheet5!$H$2:$H$4,0))&amp;"的"&amp;INDEX(Sheet5!$K$2:$K$11,MATCH(BL388,Sheet5!$J$2:$J$11,0))</f>
        <v>造成[ui.cs_orange:203*1.6]的物理伤害。</v>
      </c>
      <c r="DO388" s="69"/>
      <c r="DP388" s="69"/>
      <c r="DQ388" s="69"/>
      <c r="DR388" s="69" t="e">
        <f t="shared" si="74"/>
        <v>#N/A</v>
      </c>
      <c r="DS388" s="90" t="e">
        <f>MATCH(A388,Sheet5!D:D,0)</f>
        <v>#N/A</v>
      </c>
      <c r="DT388" s="94" t="e">
        <f>MATCH(A388,Sheet5!F:F,0)</f>
        <v>#N/A</v>
      </c>
      <c r="DU388" s="69">
        <v>0</v>
      </c>
      <c r="DV388" s="69">
        <v>0</v>
      </c>
      <c r="DW388" s="69">
        <v>0</v>
      </c>
      <c r="DX388" s="69">
        <v>0</v>
      </c>
      <c r="DY388" s="69">
        <v>0</v>
      </c>
    </row>
    <row r="389" spans="1:129" ht="14.25">
      <c r="A389" s="69">
        <v>30219</v>
      </c>
      <c r="B389" s="69">
        <v>0</v>
      </c>
      <c r="C389" s="69">
        <v>1</v>
      </c>
      <c r="D389" s="78" t="s">
        <v>966</v>
      </c>
      <c r="E389" s="78"/>
      <c r="F389" s="69">
        <v>0</v>
      </c>
      <c r="G389" s="69">
        <v>1</v>
      </c>
      <c r="H389" s="69" t="s">
        <v>321</v>
      </c>
      <c r="I389" s="69">
        <v>800</v>
      </c>
      <c r="J389" s="69">
        <v>833</v>
      </c>
      <c r="K389" s="69">
        <v>1500</v>
      </c>
      <c r="M389" s="69">
        <v>0</v>
      </c>
      <c r="O389" s="69">
        <v>0</v>
      </c>
      <c r="P389" s="69">
        <v>1</v>
      </c>
      <c r="Q389" s="69">
        <v>0</v>
      </c>
      <c r="R389" s="69">
        <v>1</v>
      </c>
      <c r="S389" s="69">
        <v>0</v>
      </c>
      <c r="T389" s="69">
        <v>0</v>
      </c>
      <c r="U389" s="69">
        <v>0</v>
      </c>
      <c r="V389" s="69">
        <v>0</v>
      </c>
      <c r="W389" s="69">
        <v>0</v>
      </c>
      <c r="X389" s="69">
        <v>25</v>
      </c>
      <c r="Y389" s="69">
        <v>25</v>
      </c>
      <c r="Z389" s="69">
        <v>10000</v>
      </c>
      <c r="AA389" s="69">
        <v>2</v>
      </c>
      <c r="AB389" s="69">
        <v>31</v>
      </c>
      <c r="AC389" s="69">
        <v>0</v>
      </c>
      <c r="AD389" s="69">
        <v>0</v>
      </c>
      <c r="AE389" s="69">
        <v>0</v>
      </c>
      <c r="AF389" s="69">
        <v>1</v>
      </c>
      <c r="AG389" s="69">
        <v>0</v>
      </c>
      <c r="AH389" s="69">
        <v>4</v>
      </c>
      <c r="AI389" s="69">
        <v>0</v>
      </c>
      <c r="AJ389" s="69">
        <v>0</v>
      </c>
      <c r="AK389" s="69">
        <v>0</v>
      </c>
      <c r="AL389" s="69">
        <v>0</v>
      </c>
      <c r="AM389" s="69">
        <v>1</v>
      </c>
      <c r="AN389" s="69">
        <v>1</v>
      </c>
      <c r="AO389" s="69">
        <v>0</v>
      </c>
      <c r="AP389" s="69">
        <v>0</v>
      </c>
      <c r="AQ389" s="84">
        <v>0</v>
      </c>
      <c r="AR389" s="69">
        <v>0</v>
      </c>
      <c r="AS389" s="69">
        <v>0</v>
      </c>
      <c r="AT389" s="69">
        <v>0</v>
      </c>
      <c r="AU389" s="69">
        <v>0</v>
      </c>
      <c r="AV389" s="69">
        <v>0</v>
      </c>
      <c r="AW389" s="69">
        <v>0</v>
      </c>
      <c r="AX389" s="69">
        <v>0</v>
      </c>
      <c r="AY389" s="69">
        <v>0</v>
      </c>
      <c r="AZ389" s="69">
        <v>0</v>
      </c>
      <c r="BA389" s="69">
        <v>0</v>
      </c>
      <c r="BB389" s="69">
        <v>0</v>
      </c>
      <c r="BC389" s="69">
        <v>0</v>
      </c>
      <c r="BD389" s="69">
        <v>0</v>
      </c>
      <c r="BE389" s="69">
        <v>0</v>
      </c>
      <c r="BF389" s="69">
        <v>0</v>
      </c>
      <c r="BG389" s="69">
        <v>0</v>
      </c>
      <c r="BH389" s="69">
        <v>0</v>
      </c>
      <c r="BI389" s="69" t="s">
        <v>1433</v>
      </c>
      <c r="BK389" s="69">
        <v>3</v>
      </c>
      <c r="BL389" s="69">
        <v>2</v>
      </c>
      <c r="BM389" s="69">
        <v>2</v>
      </c>
      <c r="BN389" s="69">
        <v>31</v>
      </c>
      <c r="BO389" s="89">
        <v>0</v>
      </c>
      <c r="BP389" s="69">
        <v>1</v>
      </c>
      <c r="BQ389" s="69">
        <v>1</v>
      </c>
      <c r="BR389" s="69">
        <v>203</v>
      </c>
      <c r="BS389" s="69">
        <v>1600</v>
      </c>
      <c r="BT389" s="69">
        <v>0</v>
      </c>
      <c r="BU389" s="69">
        <v>0</v>
      </c>
      <c r="BV389" s="69">
        <v>1000</v>
      </c>
      <c r="BW389" s="69">
        <v>18</v>
      </c>
      <c r="BY389" s="69">
        <v>10</v>
      </c>
      <c r="BZ389" s="69">
        <v>2</v>
      </c>
      <c r="CA389" s="69">
        <v>31</v>
      </c>
      <c r="CB389" s="89">
        <v>0</v>
      </c>
      <c r="CC389" s="69">
        <v>1</v>
      </c>
      <c r="CD389" s="69">
        <v>1</v>
      </c>
      <c r="CE389" s="69">
        <v>1</v>
      </c>
      <c r="CF389" s="69">
        <v>11019</v>
      </c>
      <c r="CG389" s="69">
        <v>0</v>
      </c>
      <c r="CH389" s="69">
        <v>0</v>
      </c>
      <c r="CI389" s="69">
        <v>1000</v>
      </c>
      <c r="CJ389" s="69">
        <v>0</v>
      </c>
      <c r="CL389" s="69">
        <v>0</v>
      </c>
      <c r="CM389" s="69">
        <v>0</v>
      </c>
      <c r="CN389" s="69">
        <v>0</v>
      </c>
      <c r="CO389" s="89">
        <v>0</v>
      </c>
      <c r="CP389" s="69">
        <v>0</v>
      </c>
      <c r="CQ389" s="69">
        <v>0</v>
      </c>
      <c r="CR389" s="69">
        <v>0</v>
      </c>
      <c r="CS389" s="69">
        <v>0</v>
      </c>
      <c r="CT389" s="69">
        <v>0</v>
      </c>
      <c r="CU389" s="69">
        <v>0</v>
      </c>
      <c r="CV389" s="69">
        <v>0</v>
      </c>
      <c r="CW389" s="69">
        <v>0</v>
      </c>
      <c r="CZ389" s="69">
        <v>0</v>
      </c>
      <c r="DA389" s="69">
        <v>0</v>
      </c>
      <c r="DB389" s="69">
        <v>0</v>
      </c>
      <c r="DC389" s="69">
        <v>0</v>
      </c>
      <c r="DD389" s="69">
        <v>0</v>
      </c>
      <c r="DE389" s="69">
        <v>0</v>
      </c>
      <c r="DF389" s="69">
        <v>0</v>
      </c>
      <c r="DG389" s="69">
        <v>1</v>
      </c>
      <c r="DI389" s="69" t="e">
        <f>INDEX(Sheet3!$E$78:$E$1130,MATCH(A389,Sheet3!$D$78:$D$1130,0))</f>
        <v>#N/A</v>
      </c>
      <c r="DJ389" s="69">
        <f t="shared" si="77"/>
        <v>0</v>
      </c>
      <c r="DK389" s="69" t="s">
        <v>967</v>
      </c>
      <c r="DL389" s="69"/>
      <c r="DM389" s="69" t="s">
        <v>239</v>
      </c>
      <c r="DN389" s="69" t="str">
        <f>"造成["&amp;INDEX(Sheet5!$L$2:$L$11,MATCH(BL389,Sheet5!$J$2:$J$11,0))&amp;":"&amp;BR389&amp;"*"&amp;BS389/1000&amp;"]"&amp;INDEX(Sheet5!$I$2:$I$4,MATCH(BR389,Sheet5!$H$2:$H$4,0))&amp;"的"&amp;INDEX(Sheet5!$K$2:$K$11,MATCH(BL389,Sheet5!$J$2:$J$11,0))</f>
        <v>造成[ui.cs_orange:203*1.6]的物理伤害。</v>
      </c>
      <c r="DO389" s="69"/>
      <c r="DP389" s="69"/>
      <c r="DQ389" s="69"/>
      <c r="DR389" s="69" t="e">
        <f t="shared" si="74"/>
        <v>#N/A</v>
      </c>
      <c r="DS389" s="90" t="e">
        <f>MATCH(A389,Sheet5!D:D,0)</f>
        <v>#N/A</v>
      </c>
      <c r="DT389" s="94" t="e">
        <f>MATCH(A389,Sheet5!F:F,0)</f>
        <v>#N/A</v>
      </c>
      <c r="DU389" s="69">
        <v>0</v>
      </c>
      <c r="DV389" s="69">
        <v>0</v>
      </c>
      <c r="DW389" s="69">
        <v>0</v>
      </c>
      <c r="DX389" s="69">
        <v>0</v>
      </c>
      <c r="DY389" s="69">
        <v>0</v>
      </c>
    </row>
    <row r="390" spans="1:129" ht="14.25">
      <c r="A390" s="69">
        <v>30220</v>
      </c>
      <c r="B390" s="69">
        <v>0</v>
      </c>
      <c r="C390" s="69">
        <v>1</v>
      </c>
      <c r="D390" s="78" t="s">
        <v>374</v>
      </c>
      <c r="E390" s="78" t="s">
        <v>375</v>
      </c>
      <c r="F390" s="69" t="s">
        <v>600</v>
      </c>
      <c r="G390" s="69">
        <v>1</v>
      </c>
      <c r="H390" s="69" t="s">
        <v>507</v>
      </c>
      <c r="I390" s="69">
        <v>500</v>
      </c>
      <c r="J390" s="69">
        <v>600</v>
      </c>
      <c r="K390" s="69">
        <v>1000</v>
      </c>
      <c r="M390" s="69">
        <v>0</v>
      </c>
      <c r="N390" s="69" t="s">
        <v>268</v>
      </c>
      <c r="O390" s="69">
        <v>0</v>
      </c>
      <c r="P390" s="69">
        <v>2</v>
      </c>
      <c r="Q390" s="69">
        <v>0</v>
      </c>
      <c r="R390" s="69">
        <f t="shared" ref="R390" si="78">IF(S390&gt;0,2,1)</f>
        <v>1</v>
      </c>
      <c r="S390" s="69">
        <v>0</v>
      </c>
      <c r="T390" s="69">
        <v>0</v>
      </c>
      <c r="U390" s="69">
        <v>0</v>
      </c>
      <c r="V390" s="69">
        <v>0</v>
      </c>
      <c r="W390" s="69">
        <v>0</v>
      </c>
      <c r="X390" s="69">
        <v>0</v>
      </c>
      <c r="Y390" s="69">
        <v>0</v>
      </c>
      <c r="Z390" s="69">
        <v>2500</v>
      </c>
      <c r="AA390" s="69">
        <v>2</v>
      </c>
      <c r="AB390" s="69">
        <v>31</v>
      </c>
      <c r="AC390" s="69">
        <v>0</v>
      </c>
      <c r="AD390" s="69">
        <v>0</v>
      </c>
      <c r="AE390" s="69">
        <v>0</v>
      </c>
      <c r="AF390" s="69">
        <v>1</v>
      </c>
      <c r="AG390" s="69">
        <v>0</v>
      </c>
      <c r="AH390" s="69">
        <v>10.5</v>
      </c>
      <c r="AI390" s="69">
        <v>0</v>
      </c>
      <c r="AJ390" s="69">
        <v>1</v>
      </c>
      <c r="AK390" s="69">
        <v>0</v>
      </c>
      <c r="AL390" s="69">
        <v>0</v>
      </c>
      <c r="AM390" s="69">
        <v>1</v>
      </c>
      <c r="AN390" s="69">
        <v>1</v>
      </c>
      <c r="AO390" s="69">
        <v>1</v>
      </c>
      <c r="AP390" s="69">
        <v>0.3</v>
      </c>
      <c r="AQ390" s="84">
        <v>10</v>
      </c>
      <c r="AR390" s="69">
        <v>5</v>
      </c>
      <c r="AS390" s="69">
        <v>0</v>
      </c>
      <c r="AT390" s="69">
        <v>0</v>
      </c>
      <c r="AU390" s="69">
        <v>0</v>
      </c>
      <c r="AV390" s="69">
        <v>0</v>
      </c>
      <c r="AW390" s="69">
        <v>0</v>
      </c>
      <c r="AX390" s="69">
        <v>0</v>
      </c>
      <c r="AY390" s="69">
        <v>0</v>
      </c>
      <c r="AZ390" s="69">
        <v>0</v>
      </c>
      <c r="BA390" s="69">
        <v>0</v>
      </c>
      <c r="BB390" s="69">
        <v>0</v>
      </c>
      <c r="BC390" s="69">
        <v>0</v>
      </c>
      <c r="BD390" s="69">
        <v>0</v>
      </c>
      <c r="BE390" s="69">
        <v>0</v>
      </c>
      <c r="BF390" s="69">
        <v>0</v>
      </c>
      <c r="BG390" s="69">
        <v>0</v>
      </c>
      <c r="BH390" s="69">
        <v>0</v>
      </c>
      <c r="BI390" s="69" t="s">
        <v>1434</v>
      </c>
      <c r="BK390" s="69">
        <v>3</v>
      </c>
      <c r="BL390" s="69">
        <v>3</v>
      </c>
      <c r="BM390" s="69">
        <v>2</v>
      </c>
      <c r="BN390" s="69">
        <v>31</v>
      </c>
      <c r="BO390" s="89">
        <v>0</v>
      </c>
      <c r="BP390" s="69">
        <v>1</v>
      </c>
      <c r="BQ390" s="69">
        <v>1</v>
      </c>
      <c r="BR390" s="69">
        <v>204</v>
      </c>
      <c r="BS390" s="69">
        <v>1000</v>
      </c>
      <c r="BT390" s="69">
        <v>0</v>
      </c>
      <c r="BU390" s="69">
        <v>0</v>
      </c>
      <c r="BV390" s="69">
        <v>1000</v>
      </c>
      <c r="BW390" s="69">
        <v>309</v>
      </c>
      <c r="BX390" s="69" t="s">
        <v>269</v>
      </c>
      <c r="BY390" s="69">
        <v>0</v>
      </c>
      <c r="BZ390" s="69">
        <v>0</v>
      </c>
      <c r="CA390" s="69">
        <v>31</v>
      </c>
      <c r="CB390" s="89">
        <v>0</v>
      </c>
      <c r="CC390" s="69">
        <v>0</v>
      </c>
      <c r="CD390" s="69">
        <v>0</v>
      </c>
      <c r="CE390" s="69">
        <v>0</v>
      </c>
      <c r="CF390" s="69">
        <v>0</v>
      </c>
      <c r="CG390" s="69">
        <v>0</v>
      </c>
      <c r="CH390" s="69">
        <v>0</v>
      </c>
      <c r="CI390" s="69">
        <v>0</v>
      </c>
      <c r="CJ390" s="69">
        <v>0</v>
      </c>
      <c r="CL390" s="69">
        <v>0</v>
      </c>
      <c r="CM390" s="69">
        <v>0</v>
      </c>
      <c r="CN390" s="69">
        <v>0</v>
      </c>
      <c r="CO390" s="89">
        <v>0</v>
      </c>
      <c r="CP390" s="69">
        <v>0</v>
      </c>
      <c r="CQ390" s="69">
        <v>0</v>
      </c>
      <c r="CR390" s="69">
        <v>0</v>
      </c>
      <c r="CS390" s="69">
        <v>0</v>
      </c>
      <c r="CT390" s="69">
        <v>0</v>
      </c>
      <c r="CU390" s="69">
        <v>0</v>
      </c>
      <c r="CV390" s="69">
        <v>0</v>
      </c>
      <c r="CW390" s="69">
        <v>0</v>
      </c>
      <c r="CZ390" s="69">
        <v>0</v>
      </c>
      <c r="DA390" s="69">
        <v>0</v>
      </c>
      <c r="DB390" s="69">
        <v>0</v>
      </c>
      <c r="DC390" s="69">
        <v>0</v>
      </c>
      <c r="DD390" s="69">
        <v>0</v>
      </c>
      <c r="DE390" s="69">
        <v>0</v>
      </c>
      <c r="DF390" s="69">
        <v>0</v>
      </c>
      <c r="DG390" s="69">
        <v>1</v>
      </c>
      <c r="DI390" s="69" t="str">
        <f>INDEX(Sheet3!$E$78:$E$1130,MATCH(A390,Sheet3!$D$78:$D$1130,0))</f>
        <v>skill_icons.ps_small_demon_skill_01</v>
      </c>
      <c r="DJ390" s="69" t="str">
        <f t="shared" si="77"/>
        <v>skill_icons.ps_small_demon_skill_01</v>
      </c>
      <c r="DK390" s="69" t="s">
        <v>379</v>
      </c>
      <c r="DL390" s="69"/>
      <c r="DM390" s="69" t="s">
        <v>1435</v>
      </c>
      <c r="DN390" s="69" t="str">
        <f>"造成["&amp;INDEX(Sheet5!$L$2:$L$11,MATCH(BL390,Sheet5!$J$2:$J$11,0))&amp;":"&amp;BR390&amp;"*"&amp;BS390/1000&amp;"]"&amp;INDEX(Sheet5!$I$2:$I$4,MATCH(BR390,Sheet5!$H$2:$H$4,0))&amp;"的"&amp;INDEX(Sheet5!$K$2:$K$11,MATCH(BL390,Sheet5!$J$2:$J$11,0))</f>
        <v>造成[ui.cs_blue:204*1]的火系伤害。</v>
      </c>
      <c r="DO390" s="69"/>
      <c r="DP390" s="69"/>
      <c r="DQ390" s="69"/>
      <c r="DR390" s="69" t="e">
        <f t="shared" si="74"/>
        <v>#N/A</v>
      </c>
      <c r="DS390" s="90" t="e">
        <f>MATCH(A390,Sheet5!D:D,0)</f>
        <v>#N/A</v>
      </c>
      <c r="DT390" s="94" t="e">
        <f>MATCH(A390,Sheet5!F:F,0)</f>
        <v>#N/A</v>
      </c>
      <c r="DU390" s="69">
        <v>0</v>
      </c>
      <c r="DV390" s="69">
        <v>0</v>
      </c>
      <c r="DW390" s="69">
        <v>0</v>
      </c>
      <c r="DX390" s="69">
        <v>0</v>
      </c>
      <c r="DY390" s="69">
        <v>0</v>
      </c>
    </row>
    <row r="391" spans="1:129" ht="14.25">
      <c r="A391" s="69">
        <v>30221</v>
      </c>
      <c r="B391" s="69">
        <v>0</v>
      </c>
      <c r="C391" s="69">
        <v>1</v>
      </c>
      <c r="D391" s="78" t="s">
        <v>1436</v>
      </c>
      <c r="E391" s="78" t="s">
        <v>1437</v>
      </c>
      <c r="F391" s="69" t="s">
        <v>1438</v>
      </c>
      <c r="G391" s="69">
        <v>1</v>
      </c>
      <c r="H391" s="69" t="s">
        <v>507</v>
      </c>
      <c r="I391" s="69">
        <v>500</v>
      </c>
      <c r="J391" s="69" t="s">
        <v>1357</v>
      </c>
      <c r="K391" s="69">
        <v>1500</v>
      </c>
      <c r="M391" s="69">
        <v>0</v>
      </c>
      <c r="O391" s="69">
        <v>0</v>
      </c>
      <c r="P391" s="69">
        <v>2</v>
      </c>
      <c r="Q391" s="69">
        <v>0</v>
      </c>
      <c r="R391" s="69">
        <v>1</v>
      </c>
      <c r="S391" s="69">
        <v>0</v>
      </c>
      <c r="T391" s="69">
        <v>0</v>
      </c>
      <c r="U391" s="69">
        <v>0</v>
      </c>
      <c r="V391" s="69">
        <v>0</v>
      </c>
      <c r="W391" s="69">
        <v>0</v>
      </c>
      <c r="X391" s="69">
        <v>18</v>
      </c>
      <c r="Y391" s="69">
        <v>18</v>
      </c>
      <c r="Z391" s="69">
        <v>3000</v>
      </c>
      <c r="AA391" s="69">
        <v>2</v>
      </c>
      <c r="AB391" s="69">
        <v>31</v>
      </c>
      <c r="AC391" s="69">
        <v>0</v>
      </c>
      <c r="AD391" s="69">
        <v>0</v>
      </c>
      <c r="AE391" s="69">
        <v>0</v>
      </c>
      <c r="AF391" s="69">
        <v>1</v>
      </c>
      <c r="AG391" s="69">
        <v>0</v>
      </c>
      <c r="AH391" s="69">
        <v>10.5</v>
      </c>
      <c r="AI391" s="69">
        <v>0</v>
      </c>
      <c r="AJ391" s="69">
        <v>0</v>
      </c>
      <c r="AK391" s="69">
        <v>0</v>
      </c>
      <c r="AL391" s="69">
        <v>0</v>
      </c>
      <c r="AM391" s="69">
        <v>1</v>
      </c>
      <c r="AN391" s="69">
        <v>1</v>
      </c>
      <c r="AO391" s="69">
        <v>1</v>
      </c>
      <c r="AP391" s="69">
        <v>0.2</v>
      </c>
      <c r="AQ391" s="84">
        <v>15</v>
      </c>
      <c r="AR391" s="69">
        <v>5</v>
      </c>
      <c r="AS391" s="69">
        <v>0</v>
      </c>
      <c r="AT391" s="69">
        <v>0</v>
      </c>
      <c r="AU391" s="69">
        <v>0</v>
      </c>
      <c r="AV391" s="69">
        <v>0</v>
      </c>
      <c r="AW391" s="69">
        <v>0</v>
      </c>
      <c r="AX391" s="69">
        <v>0</v>
      </c>
      <c r="AY391" s="69">
        <v>0</v>
      </c>
      <c r="AZ391" s="69">
        <v>0</v>
      </c>
      <c r="BA391" s="69">
        <v>0</v>
      </c>
      <c r="BB391" s="69">
        <v>0</v>
      </c>
      <c r="BC391" s="69">
        <v>0</v>
      </c>
      <c r="BD391" s="69">
        <v>0</v>
      </c>
      <c r="BE391" s="69">
        <v>0</v>
      </c>
      <c r="BF391" s="69">
        <v>0</v>
      </c>
      <c r="BG391" s="69">
        <v>0</v>
      </c>
      <c r="BH391" s="69">
        <v>0</v>
      </c>
      <c r="BI391" s="69" t="s">
        <v>1439</v>
      </c>
      <c r="BK391" s="69">
        <v>3</v>
      </c>
      <c r="BL391" s="69">
        <v>5</v>
      </c>
      <c r="BM391" s="69">
        <v>2</v>
      </c>
      <c r="BN391" s="69">
        <v>31</v>
      </c>
      <c r="BO391" s="89">
        <v>0</v>
      </c>
      <c r="BP391" s="69">
        <v>1</v>
      </c>
      <c r="BQ391" s="69">
        <v>1</v>
      </c>
      <c r="BR391" s="69">
        <v>204</v>
      </c>
      <c r="BS391" s="69">
        <v>1600</v>
      </c>
      <c r="BT391" s="69">
        <v>0</v>
      </c>
      <c r="BU391" s="69">
        <v>0</v>
      </c>
      <c r="BV391" s="69">
        <v>1000</v>
      </c>
      <c r="BW391" s="69">
        <v>0</v>
      </c>
      <c r="BX391" s="69" t="s">
        <v>1440</v>
      </c>
      <c r="BY391" s="69">
        <v>0</v>
      </c>
      <c r="BZ391" s="69">
        <v>0</v>
      </c>
      <c r="CA391" s="69">
        <v>31</v>
      </c>
      <c r="CB391" s="89">
        <v>0</v>
      </c>
      <c r="CC391" s="69">
        <v>0</v>
      </c>
      <c r="CD391" s="69">
        <v>0</v>
      </c>
      <c r="CE391" s="69">
        <v>0</v>
      </c>
      <c r="CF391" s="69">
        <v>0</v>
      </c>
      <c r="CG391" s="69">
        <v>0</v>
      </c>
      <c r="CH391" s="69">
        <v>0</v>
      </c>
      <c r="CI391" s="69">
        <v>0</v>
      </c>
      <c r="CJ391" s="69">
        <v>0</v>
      </c>
      <c r="CL391" s="69">
        <v>0</v>
      </c>
      <c r="CM391" s="69">
        <v>0</v>
      </c>
      <c r="CN391" s="69">
        <v>0</v>
      </c>
      <c r="CO391" s="89">
        <v>0</v>
      </c>
      <c r="CP391" s="69">
        <v>0</v>
      </c>
      <c r="CQ391" s="69">
        <v>0</v>
      </c>
      <c r="CR391" s="69">
        <v>0</v>
      </c>
      <c r="CS391" s="69">
        <v>0</v>
      </c>
      <c r="CT391" s="69">
        <v>0</v>
      </c>
      <c r="CU391" s="69">
        <v>0</v>
      </c>
      <c r="CV391" s="69">
        <v>0</v>
      </c>
      <c r="CW391" s="69">
        <v>0</v>
      </c>
      <c r="CZ391" s="69">
        <v>0</v>
      </c>
      <c r="DA391" s="69">
        <v>0</v>
      </c>
      <c r="DB391" s="69">
        <v>0</v>
      </c>
      <c r="DC391" s="69">
        <v>0</v>
      </c>
      <c r="DD391" s="69">
        <v>0</v>
      </c>
      <c r="DE391" s="69">
        <v>0</v>
      </c>
      <c r="DF391" s="69">
        <v>0</v>
      </c>
      <c r="DG391" s="69">
        <v>1</v>
      </c>
      <c r="DI391" s="69" t="str">
        <f>INDEX(Sheet3!$E$78:$E$1130,MATCH(A391,Sheet3!$D$78:$D$1130,0))</f>
        <v>skill_icons.ps_blue_fireball</v>
      </c>
      <c r="DJ391" s="69" t="str">
        <f t="shared" si="77"/>
        <v>skill_icons.ps_blue_fireball</v>
      </c>
      <c r="DK391" s="69" t="s">
        <v>1441</v>
      </c>
      <c r="DL391" s="93" t="str">
        <f>DM391&amp;DN391&amp;DQ391</f>
        <v>召唤一颗蓝色火焰的法球。对碰到的敌方单位造成[ui.cs_blue:204*1.6]的雷系伤害。</v>
      </c>
      <c r="DM391" s="90" t="s">
        <v>1442</v>
      </c>
      <c r="DN391" s="69" t="str">
        <f>"造成["&amp;INDEX(Sheet5!$L$2:$L$11,MATCH(BL391,Sheet5!$J$2:$J$11,0))&amp;":"&amp;BR391&amp;"*"&amp;BS391/1000&amp;"]"&amp;INDEX(Sheet5!$I$2:$I$4,MATCH(BR391,Sheet5!$H$2:$H$4,0))&amp;"的"&amp;INDEX(Sheet5!$K$2:$K$11,MATCH(BL391,Sheet5!$J$2:$J$11,0))</f>
        <v>造成[ui.cs_blue:204*1.6]的雷系伤害。</v>
      </c>
      <c r="DO391" s="69" t="e">
        <f>"造成["&amp;INDEX(Sheet5!$L$2:$L$11,MATCH(BY391,Sheet5!$J$2:$J$11,0))&amp;":"&amp;CE391&amp;"*"&amp;CF391/1000&amp;"]"&amp;INDEX(Sheet5!$I$2:$I$4,MATCH(CE391,Sheet5!$H$2:$H$4,0))&amp;"的"&amp;INDEX(Sheet5!$K$2:$K$11,MATCH(BY391,Sheet5!$J$2:$J$11,0))</f>
        <v>#N/A</v>
      </c>
      <c r="DP391" s="69"/>
      <c r="DQ391" s="69"/>
      <c r="DR391" s="69" t="e">
        <f t="shared" si="74"/>
        <v>#N/A</v>
      </c>
      <c r="DS391" s="90">
        <f>MATCH(A391,Sheet5!D:D,0)</f>
        <v>243</v>
      </c>
      <c r="DT391" s="94" t="e">
        <f>MATCH(A391,Sheet5!F:F,0)</f>
        <v>#N/A</v>
      </c>
      <c r="DU391" s="69" t="e">
        <f>"["&amp;INDEX(Sheet5!$L$2:$L$11,MATCH(CD391,Sheet5!$J$2:$J$11,0))&amp;":"&amp;CJ391&amp;"*"&amp;CK391/1000&amp;"]"&amp;INDEX(Sheet5!$I$2:$I$4,MATCH(CJ391,Sheet5!$H$2:$H$4,0))</f>
        <v>#N/A</v>
      </c>
      <c r="DV391" s="69">
        <v>0</v>
      </c>
      <c r="DW391" s="69">
        <v>0</v>
      </c>
      <c r="DX391" s="69">
        <v>0</v>
      </c>
      <c r="DY391" s="69">
        <v>0</v>
      </c>
    </row>
    <row r="392" spans="1:129" ht="14.25">
      <c r="A392" s="69">
        <v>30222</v>
      </c>
      <c r="B392" s="69">
        <v>0</v>
      </c>
      <c r="C392" s="69">
        <v>1</v>
      </c>
      <c r="D392" s="78" t="s">
        <v>1443</v>
      </c>
      <c r="E392" s="78" t="s">
        <v>1444</v>
      </c>
      <c r="F392" s="69" t="s">
        <v>1445</v>
      </c>
      <c r="G392" s="69">
        <v>0</v>
      </c>
      <c r="H392" s="69" t="s">
        <v>703</v>
      </c>
      <c r="I392" s="69">
        <v>500</v>
      </c>
      <c r="J392" s="69">
        <v>0</v>
      </c>
      <c r="K392" s="69">
        <v>1000</v>
      </c>
      <c r="M392" s="69">
        <v>0</v>
      </c>
      <c r="O392" s="69">
        <v>0</v>
      </c>
      <c r="P392" s="69">
        <v>1</v>
      </c>
      <c r="Q392" s="69">
        <v>0</v>
      </c>
      <c r="R392" s="69">
        <v>1</v>
      </c>
      <c r="S392" s="69">
        <v>0</v>
      </c>
      <c r="T392" s="69">
        <v>0</v>
      </c>
      <c r="U392" s="69">
        <v>0</v>
      </c>
      <c r="V392" s="69">
        <v>0</v>
      </c>
      <c r="W392" s="69">
        <v>0</v>
      </c>
      <c r="X392" s="69">
        <v>0</v>
      </c>
      <c r="Y392" s="69">
        <v>0</v>
      </c>
      <c r="Z392" s="69">
        <v>6000</v>
      </c>
      <c r="AA392" s="69">
        <v>2</v>
      </c>
      <c r="AB392" s="69">
        <v>31</v>
      </c>
      <c r="AC392" s="69">
        <v>0</v>
      </c>
      <c r="AD392" s="69">
        <v>0</v>
      </c>
      <c r="AE392" s="69">
        <v>0</v>
      </c>
      <c r="AF392" s="69">
        <v>1</v>
      </c>
      <c r="AG392" s="69">
        <v>0</v>
      </c>
      <c r="AH392" s="69">
        <v>3</v>
      </c>
      <c r="AI392" s="69">
        <v>0</v>
      </c>
      <c r="AJ392" s="69">
        <v>0</v>
      </c>
      <c r="AK392" s="69">
        <v>0</v>
      </c>
      <c r="AL392" s="69">
        <v>0</v>
      </c>
      <c r="AM392" s="69">
        <v>0</v>
      </c>
      <c r="AN392" s="69">
        <v>0</v>
      </c>
      <c r="AO392" s="69">
        <v>0</v>
      </c>
      <c r="AP392" s="69">
        <v>0</v>
      </c>
      <c r="AQ392" s="84">
        <v>0</v>
      </c>
      <c r="AR392" s="69">
        <v>0</v>
      </c>
      <c r="AS392" s="69">
        <v>0</v>
      </c>
      <c r="AT392" s="69">
        <v>0</v>
      </c>
      <c r="AU392" s="69">
        <v>0</v>
      </c>
      <c r="AV392" s="69">
        <v>0</v>
      </c>
      <c r="AW392" s="69">
        <v>0</v>
      </c>
      <c r="AX392" s="69">
        <v>0</v>
      </c>
      <c r="AY392" s="69">
        <v>0</v>
      </c>
      <c r="AZ392" s="69">
        <v>0</v>
      </c>
      <c r="BA392" s="69">
        <v>0</v>
      </c>
      <c r="BB392" s="69">
        <v>0</v>
      </c>
      <c r="BC392" s="69">
        <v>0</v>
      </c>
      <c r="BD392" s="69">
        <v>0</v>
      </c>
      <c r="BE392" s="69">
        <v>0</v>
      </c>
      <c r="BF392" s="69">
        <v>0</v>
      </c>
      <c r="BG392" s="69">
        <v>0</v>
      </c>
      <c r="BH392" s="69">
        <v>0</v>
      </c>
      <c r="BK392" s="69">
        <v>3</v>
      </c>
      <c r="BL392" s="69">
        <v>2</v>
      </c>
      <c r="BM392" s="69">
        <v>2</v>
      </c>
      <c r="BN392" s="69">
        <v>31</v>
      </c>
      <c r="BO392" s="89" t="s">
        <v>313</v>
      </c>
      <c r="BP392" s="69">
        <v>1</v>
      </c>
      <c r="BQ392" s="69">
        <v>1</v>
      </c>
      <c r="BR392" s="69">
        <v>203</v>
      </c>
      <c r="BS392" s="69">
        <v>1000</v>
      </c>
      <c r="BT392" s="69">
        <v>0</v>
      </c>
      <c r="BU392" s="69">
        <v>0</v>
      </c>
      <c r="BV392" s="69">
        <v>1000</v>
      </c>
      <c r="BW392" s="69">
        <v>335</v>
      </c>
      <c r="BY392" s="69">
        <v>10</v>
      </c>
      <c r="BZ392" s="69">
        <v>2</v>
      </c>
      <c r="CA392" s="69">
        <v>31</v>
      </c>
      <c r="CB392" s="69">
        <v>0</v>
      </c>
      <c r="CC392" s="69">
        <v>1</v>
      </c>
      <c r="CD392" s="69">
        <v>1</v>
      </c>
      <c r="CE392" s="69">
        <v>1</v>
      </c>
      <c r="CF392" s="69">
        <v>11021</v>
      </c>
      <c r="CG392" s="69">
        <v>0</v>
      </c>
      <c r="CH392" s="69">
        <v>0</v>
      </c>
      <c r="CI392" s="69">
        <v>1000</v>
      </c>
      <c r="CJ392" s="69">
        <v>0</v>
      </c>
      <c r="CL392" s="69">
        <v>0</v>
      </c>
      <c r="CM392" s="69">
        <v>0</v>
      </c>
      <c r="CN392" s="69">
        <v>0</v>
      </c>
      <c r="CO392" s="89">
        <v>0</v>
      </c>
      <c r="CP392" s="69">
        <v>0</v>
      </c>
      <c r="CQ392" s="69">
        <v>0</v>
      </c>
      <c r="CR392" s="69">
        <v>0</v>
      </c>
      <c r="CS392" s="69">
        <v>0</v>
      </c>
      <c r="CT392" s="69">
        <v>0</v>
      </c>
      <c r="CU392" s="69">
        <v>0</v>
      </c>
      <c r="CV392" s="69">
        <v>0</v>
      </c>
      <c r="CW392" s="69">
        <v>0</v>
      </c>
      <c r="CZ392" s="69">
        <v>0</v>
      </c>
      <c r="DA392" s="69">
        <v>0</v>
      </c>
      <c r="DB392" s="69">
        <v>0</v>
      </c>
      <c r="DC392" s="69">
        <v>0</v>
      </c>
      <c r="DD392" s="69">
        <v>0</v>
      </c>
      <c r="DE392" s="69">
        <v>0</v>
      </c>
      <c r="DF392" s="69">
        <v>0</v>
      </c>
      <c r="DG392" s="69">
        <v>1</v>
      </c>
      <c r="DI392" s="69" t="str">
        <f>INDEX(Sheet3!$E$78:$E$1130,MATCH(A392,Sheet3!$D$78:$D$1130,0))</f>
        <v>skill_icons.ps_poison_claw</v>
      </c>
      <c r="DJ392" s="69" t="str">
        <f t="shared" si="77"/>
        <v>skill_icons.ps_poison_claw</v>
      </c>
      <c r="DK392" s="69" t="s">
        <v>1446</v>
      </c>
      <c r="DL392" s="69"/>
      <c r="DM392" s="69" t="s">
        <v>1447</v>
      </c>
      <c r="DN392" s="69" t="str">
        <f>"造成["&amp;INDEX(Sheet5!$L$2:$L$11,MATCH(BL392,Sheet5!$J$2:$J$11,0))&amp;":"&amp;BR392&amp;"*"&amp;BS392/1000&amp;"]"&amp;INDEX(Sheet5!$I$2:$I$4,MATCH(BR392,Sheet5!$H$2:$H$4,0))&amp;"的"&amp;INDEX(Sheet5!$K$2:$K$11,MATCH(BL392,Sheet5!$J$2:$J$11,0))</f>
        <v>造成[ui.cs_orange:203*1]的物理伤害。</v>
      </c>
      <c r="DO392" s="69"/>
      <c r="DP392" s="69"/>
      <c r="DQ392" s="69"/>
      <c r="DR392" s="69" t="e">
        <f t="shared" si="74"/>
        <v>#N/A</v>
      </c>
      <c r="DS392" s="90" t="e">
        <f>MATCH(A392,Sheet5!D:D,0)</f>
        <v>#N/A</v>
      </c>
      <c r="DT392" s="94" t="e">
        <f>MATCH(A392,Sheet5!F:F,0)</f>
        <v>#N/A</v>
      </c>
      <c r="DU392" s="69">
        <v>0</v>
      </c>
      <c r="DV392" s="69">
        <v>0</v>
      </c>
      <c r="DW392" s="69">
        <v>0</v>
      </c>
      <c r="DX392" s="69">
        <v>0</v>
      </c>
      <c r="DY392" s="69">
        <v>0</v>
      </c>
    </row>
    <row r="393" spans="1:129" ht="14.25">
      <c r="A393" s="69">
        <v>30223</v>
      </c>
      <c r="B393" s="69">
        <v>0</v>
      </c>
      <c r="C393" s="69">
        <v>1</v>
      </c>
      <c r="D393" s="78" t="s">
        <v>1443</v>
      </c>
      <c r="E393" s="78" t="s">
        <v>1444</v>
      </c>
      <c r="F393" s="69" t="s">
        <v>1445</v>
      </c>
      <c r="G393" s="69">
        <v>0</v>
      </c>
      <c r="H393" s="69" t="s">
        <v>875</v>
      </c>
      <c r="I393" s="69">
        <v>500</v>
      </c>
      <c r="J393" s="69">
        <v>0</v>
      </c>
      <c r="K393" s="69">
        <v>1000</v>
      </c>
      <c r="M393" s="69">
        <v>0</v>
      </c>
      <c r="O393" s="69">
        <v>0</v>
      </c>
      <c r="P393" s="69">
        <v>1</v>
      </c>
      <c r="Q393" s="69">
        <v>0</v>
      </c>
      <c r="R393" s="69">
        <v>1</v>
      </c>
      <c r="S393" s="69">
        <v>0</v>
      </c>
      <c r="T393" s="69">
        <v>0</v>
      </c>
      <c r="U393" s="69">
        <v>0</v>
      </c>
      <c r="V393" s="69">
        <v>0</v>
      </c>
      <c r="W393" s="69">
        <v>0</v>
      </c>
      <c r="X393" s="69">
        <v>0</v>
      </c>
      <c r="Y393" s="69">
        <v>0</v>
      </c>
      <c r="Z393" s="69">
        <v>2000</v>
      </c>
      <c r="AA393" s="69">
        <v>2</v>
      </c>
      <c r="AB393" s="69">
        <v>31</v>
      </c>
      <c r="AC393" s="69">
        <v>0</v>
      </c>
      <c r="AD393" s="69">
        <v>0</v>
      </c>
      <c r="AE393" s="69">
        <v>0</v>
      </c>
      <c r="AF393" s="69">
        <v>1</v>
      </c>
      <c r="AG393" s="69">
        <v>0</v>
      </c>
      <c r="AH393" s="69">
        <v>3</v>
      </c>
      <c r="AI393" s="69">
        <v>0</v>
      </c>
      <c r="AJ393" s="69">
        <v>0</v>
      </c>
      <c r="AK393" s="69">
        <v>0</v>
      </c>
      <c r="AL393" s="69">
        <v>0</v>
      </c>
      <c r="AM393" s="69">
        <v>0</v>
      </c>
      <c r="AN393" s="69">
        <v>0</v>
      </c>
      <c r="AO393" s="69">
        <v>0</v>
      </c>
      <c r="AP393" s="69">
        <v>0</v>
      </c>
      <c r="AQ393" s="84">
        <v>0</v>
      </c>
      <c r="AR393" s="69">
        <v>0</v>
      </c>
      <c r="AS393" s="69">
        <v>0</v>
      </c>
      <c r="AT393" s="69">
        <v>0</v>
      </c>
      <c r="AU393" s="69">
        <v>0</v>
      </c>
      <c r="AV393" s="69">
        <v>0</v>
      </c>
      <c r="AW393" s="69">
        <v>0</v>
      </c>
      <c r="AX393" s="69">
        <v>0</v>
      </c>
      <c r="AY393" s="69">
        <v>0</v>
      </c>
      <c r="AZ393" s="69">
        <v>0</v>
      </c>
      <c r="BA393" s="69">
        <v>0</v>
      </c>
      <c r="BB393" s="69">
        <v>0</v>
      </c>
      <c r="BC393" s="69">
        <v>0</v>
      </c>
      <c r="BD393" s="69">
        <v>0</v>
      </c>
      <c r="BE393" s="69">
        <v>0</v>
      </c>
      <c r="BF393" s="69">
        <v>0</v>
      </c>
      <c r="BG393" s="69">
        <v>0</v>
      </c>
      <c r="BH393" s="69">
        <v>0</v>
      </c>
      <c r="BK393" s="69">
        <v>3</v>
      </c>
      <c r="BL393" s="69">
        <v>2</v>
      </c>
      <c r="BM393" s="69">
        <v>2</v>
      </c>
      <c r="BN393" s="69">
        <v>31</v>
      </c>
      <c r="BO393" s="89" t="s">
        <v>313</v>
      </c>
      <c r="BP393" s="69">
        <v>1</v>
      </c>
      <c r="BQ393" s="69">
        <v>1</v>
      </c>
      <c r="BR393" s="69">
        <v>203</v>
      </c>
      <c r="BS393" s="69">
        <v>1000</v>
      </c>
      <c r="BT393" s="69">
        <v>0</v>
      </c>
      <c r="BU393" s="69">
        <v>0</v>
      </c>
      <c r="BV393" s="69">
        <v>1000</v>
      </c>
      <c r="BW393" s="69">
        <v>335</v>
      </c>
      <c r="BY393" s="69">
        <v>10</v>
      </c>
      <c r="BZ393" s="69">
        <v>2</v>
      </c>
      <c r="CA393" s="69">
        <v>31</v>
      </c>
      <c r="CB393" s="69">
        <v>0</v>
      </c>
      <c r="CC393" s="69">
        <v>1</v>
      </c>
      <c r="CD393" s="69">
        <v>1</v>
      </c>
      <c r="CE393" s="69">
        <v>1</v>
      </c>
      <c r="CF393" s="69">
        <v>11021</v>
      </c>
      <c r="CG393" s="69">
        <v>0</v>
      </c>
      <c r="CH393" s="69">
        <v>0</v>
      </c>
      <c r="CI393" s="69">
        <v>1000</v>
      </c>
      <c r="CJ393" s="69">
        <v>0</v>
      </c>
      <c r="CL393" s="69">
        <v>0</v>
      </c>
      <c r="CM393" s="69">
        <v>0</v>
      </c>
      <c r="CN393" s="69">
        <v>0</v>
      </c>
      <c r="CO393" s="89">
        <v>0</v>
      </c>
      <c r="CP393" s="69">
        <v>0</v>
      </c>
      <c r="CQ393" s="69">
        <v>0</v>
      </c>
      <c r="CR393" s="69">
        <v>0</v>
      </c>
      <c r="CS393" s="69">
        <v>0</v>
      </c>
      <c r="CT393" s="69">
        <v>0</v>
      </c>
      <c r="CU393" s="69">
        <v>0</v>
      </c>
      <c r="CV393" s="69">
        <v>0</v>
      </c>
      <c r="CW393" s="69">
        <v>0</v>
      </c>
      <c r="CZ393" s="69">
        <v>0</v>
      </c>
      <c r="DA393" s="69">
        <v>0</v>
      </c>
      <c r="DB393" s="69">
        <v>0</v>
      </c>
      <c r="DC393" s="69">
        <v>0</v>
      </c>
      <c r="DD393" s="69">
        <v>0</v>
      </c>
      <c r="DE393" s="69">
        <v>0</v>
      </c>
      <c r="DF393" s="69">
        <v>0</v>
      </c>
      <c r="DG393" s="69">
        <v>1</v>
      </c>
      <c r="DI393" s="69" t="e">
        <f>INDEX(Sheet3!$E$78:$E$1130,MATCH(A393,Sheet3!$D$78:$D$1130,0))</f>
        <v>#N/A</v>
      </c>
      <c r="DJ393" s="69" t="str">
        <f t="shared" si="77"/>
        <v>skill_icons.ps_poison_claw</v>
      </c>
      <c r="DK393" s="69" t="s">
        <v>1446</v>
      </c>
      <c r="DL393" s="69"/>
      <c r="DM393" s="69" t="s">
        <v>1447</v>
      </c>
      <c r="DN393" s="69" t="str">
        <f>"造成["&amp;INDEX(Sheet5!$L$2:$L$11,MATCH(BL393,Sheet5!$J$2:$J$11,0))&amp;":"&amp;BR393&amp;"*"&amp;BS393/1000&amp;"]"&amp;INDEX(Sheet5!$I$2:$I$4,MATCH(BR393,Sheet5!$H$2:$H$4,0))&amp;"的"&amp;INDEX(Sheet5!$K$2:$K$11,MATCH(BL393,Sheet5!$J$2:$J$11,0))</f>
        <v>造成[ui.cs_orange:203*1]的物理伤害。</v>
      </c>
      <c r="DO393" s="69"/>
      <c r="DP393" s="69"/>
      <c r="DQ393" s="69"/>
      <c r="DR393" s="69" t="e">
        <f t="shared" si="74"/>
        <v>#N/A</v>
      </c>
      <c r="DS393" s="90">
        <f>MATCH(A393,Sheet5!D:D,0)</f>
        <v>215</v>
      </c>
      <c r="DT393" s="94" t="e">
        <f>MATCH(A393,Sheet5!F:F,0)</f>
        <v>#N/A</v>
      </c>
      <c r="DU393" s="69">
        <v>0</v>
      </c>
      <c r="DV393" s="69">
        <v>0</v>
      </c>
      <c r="DW393" s="69">
        <v>0</v>
      </c>
      <c r="DX393" s="69">
        <v>0</v>
      </c>
      <c r="DY393" s="69">
        <v>0</v>
      </c>
    </row>
    <row r="394" spans="1:129" ht="14.25">
      <c r="A394" s="69">
        <v>30224</v>
      </c>
      <c r="B394" s="69">
        <v>13007</v>
      </c>
      <c r="C394" s="69">
        <v>1</v>
      </c>
      <c r="D394" s="78" t="s">
        <v>1448</v>
      </c>
      <c r="E394" s="78" t="s">
        <v>1449</v>
      </c>
      <c r="F394" s="69" t="s">
        <v>1450</v>
      </c>
      <c r="G394" s="69">
        <v>0</v>
      </c>
      <c r="H394" s="69" t="s">
        <v>321</v>
      </c>
      <c r="I394" s="69">
        <v>500</v>
      </c>
      <c r="J394" s="69">
        <v>700</v>
      </c>
      <c r="K394" s="69">
        <v>800</v>
      </c>
      <c r="M394" s="69">
        <v>290</v>
      </c>
      <c r="N394" s="69" t="s">
        <v>1451</v>
      </c>
      <c r="O394" s="69">
        <v>0</v>
      </c>
      <c r="P394" s="69">
        <v>2</v>
      </c>
      <c r="Q394" s="69">
        <v>0</v>
      </c>
      <c r="R394" s="69">
        <v>1</v>
      </c>
      <c r="S394" s="69">
        <v>0</v>
      </c>
      <c r="T394" s="69">
        <v>0</v>
      </c>
      <c r="U394" s="69">
        <v>0</v>
      </c>
      <c r="V394" s="69">
        <v>0</v>
      </c>
      <c r="W394" s="69">
        <v>0</v>
      </c>
      <c r="X394" s="69">
        <v>0</v>
      </c>
      <c r="Y394" s="69">
        <v>0</v>
      </c>
      <c r="Z394" s="69">
        <v>1500</v>
      </c>
      <c r="AA394" s="69">
        <v>2</v>
      </c>
      <c r="AB394" s="69">
        <v>31</v>
      </c>
      <c r="AC394" s="69">
        <v>0</v>
      </c>
      <c r="AD394" s="69">
        <v>0</v>
      </c>
      <c r="AE394" s="69">
        <v>0</v>
      </c>
      <c r="AF394" s="69">
        <v>1</v>
      </c>
      <c r="AG394" s="69">
        <v>0</v>
      </c>
      <c r="AH394" s="69">
        <v>10.5</v>
      </c>
      <c r="AI394" s="69">
        <v>0</v>
      </c>
      <c r="AJ394" s="69">
        <v>0</v>
      </c>
      <c r="AK394" s="69">
        <v>0</v>
      </c>
      <c r="AL394" s="69">
        <v>0</v>
      </c>
      <c r="AM394" s="69">
        <v>1</v>
      </c>
      <c r="AN394" s="69">
        <v>1</v>
      </c>
      <c r="AO394" s="69">
        <v>1</v>
      </c>
      <c r="AP394" s="69">
        <v>5</v>
      </c>
      <c r="AQ394" s="84">
        <v>15</v>
      </c>
      <c r="AR394" s="69">
        <v>4</v>
      </c>
      <c r="AS394" s="69">
        <v>0</v>
      </c>
      <c r="AT394" s="69">
        <v>0</v>
      </c>
      <c r="AU394" s="69">
        <v>0</v>
      </c>
      <c r="AV394" s="69">
        <v>0</v>
      </c>
      <c r="AW394" s="69">
        <v>0</v>
      </c>
      <c r="AX394" s="69">
        <v>0</v>
      </c>
      <c r="AY394" s="69">
        <v>0</v>
      </c>
      <c r="AZ394" s="69">
        <v>0</v>
      </c>
      <c r="BA394" s="69">
        <v>0</v>
      </c>
      <c r="BB394" s="69">
        <v>0</v>
      </c>
      <c r="BC394" s="69">
        <v>0</v>
      </c>
      <c r="BD394" s="69">
        <v>0</v>
      </c>
      <c r="BE394" s="69">
        <v>0</v>
      </c>
      <c r="BF394" s="69">
        <v>0</v>
      </c>
      <c r="BG394" s="69">
        <v>0</v>
      </c>
      <c r="BH394" s="69">
        <v>0</v>
      </c>
      <c r="BI394" s="69" t="s">
        <v>1452</v>
      </c>
      <c r="BK394" s="69">
        <v>3</v>
      </c>
      <c r="BL394" s="69">
        <v>2</v>
      </c>
      <c r="BM394" s="69">
        <v>2</v>
      </c>
      <c r="BN394" s="69">
        <v>31</v>
      </c>
      <c r="BO394" s="89">
        <v>0</v>
      </c>
      <c r="BP394" s="69">
        <v>1</v>
      </c>
      <c r="BQ394" s="69">
        <v>1</v>
      </c>
      <c r="BR394" s="69">
        <v>203</v>
      </c>
      <c r="BS394" s="69">
        <v>1000</v>
      </c>
      <c r="BT394" s="69">
        <v>0</v>
      </c>
      <c r="BU394" s="69">
        <v>0</v>
      </c>
      <c r="BV394" s="69">
        <v>1000</v>
      </c>
      <c r="BW394" s="69">
        <v>0</v>
      </c>
      <c r="BX394" s="69" t="s">
        <v>1453</v>
      </c>
      <c r="BY394" s="69">
        <v>0</v>
      </c>
      <c r="BZ394" s="69">
        <v>0</v>
      </c>
      <c r="CA394" s="69">
        <v>31</v>
      </c>
      <c r="CB394" s="89">
        <v>0</v>
      </c>
      <c r="CC394" s="69">
        <v>0</v>
      </c>
      <c r="CD394" s="69">
        <v>0</v>
      </c>
      <c r="CE394" s="69">
        <v>0</v>
      </c>
      <c r="CF394" s="69">
        <v>0</v>
      </c>
      <c r="CG394" s="69">
        <v>0</v>
      </c>
      <c r="CH394" s="69">
        <v>0</v>
      </c>
      <c r="CI394" s="69">
        <v>1000</v>
      </c>
      <c r="CJ394" s="69">
        <v>0</v>
      </c>
      <c r="CL394" s="69">
        <v>0</v>
      </c>
      <c r="CM394" s="69">
        <v>0</v>
      </c>
      <c r="CN394" s="69">
        <v>0</v>
      </c>
      <c r="CO394" s="89">
        <v>0</v>
      </c>
      <c r="CP394" s="69">
        <v>0</v>
      </c>
      <c r="CQ394" s="69">
        <v>0</v>
      </c>
      <c r="CR394" s="69">
        <v>0</v>
      </c>
      <c r="CS394" s="69">
        <v>0</v>
      </c>
      <c r="CT394" s="69">
        <v>0</v>
      </c>
      <c r="CU394" s="69">
        <v>0</v>
      </c>
      <c r="CV394" s="69">
        <v>0</v>
      </c>
      <c r="CW394" s="69">
        <v>0</v>
      </c>
      <c r="CZ394" s="69">
        <v>0</v>
      </c>
      <c r="DA394" s="69">
        <v>0</v>
      </c>
      <c r="DB394" s="69">
        <v>0</v>
      </c>
      <c r="DC394" s="69">
        <v>0</v>
      </c>
      <c r="DD394" s="69">
        <v>0</v>
      </c>
      <c r="DE394" s="69">
        <v>0</v>
      </c>
      <c r="DF394" s="69">
        <v>0</v>
      </c>
      <c r="DG394" s="69">
        <v>1</v>
      </c>
      <c r="DI394" s="69" t="e">
        <f>INDEX(Sheet3!$E$78:$E$1130,MATCH(A394,Sheet3!$D$78:$D$1130,0))</f>
        <v>#N/A</v>
      </c>
      <c r="DJ394" s="69" t="str">
        <f t="shared" si="77"/>
        <v>skill_icons.ps_the_fool_01</v>
      </c>
      <c r="DK394" s="69" t="s">
        <v>1454</v>
      </c>
      <c r="DL394" s="129" t="str">
        <f t="shared" ref="DL394" si="79">DM394&amp;DN394&amp;DQ394</f>
        <v>像目标方向射出箭矢，击中后散开造成[ui.cs_orange:203*1]的物理伤害。</v>
      </c>
      <c r="DM394" s="90" t="s">
        <v>1455</v>
      </c>
      <c r="DN394" s="69" t="str">
        <f>"造成["&amp;INDEX(Sheet5!$L$2:$L$11,MATCH(BL394,Sheet5!$J$2:$J$11,0))&amp;":"&amp;BR394&amp;"*"&amp;BS394/1000&amp;"]"&amp;INDEX(Sheet5!$I$2:$I$4,MATCH(BR394,Sheet5!$H$2:$H$4,0))&amp;"的"&amp;INDEX(Sheet5!$K$2:$K$11,MATCH(BL394,Sheet5!$J$2:$J$11,0))</f>
        <v>造成[ui.cs_orange:203*1]的物理伤害。</v>
      </c>
      <c r="DO394" s="69"/>
      <c r="DP394" s="69"/>
      <c r="DQ394" s="69"/>
      <c r="DR394" s="69" t="e">
        <f t="shared" si="74"/>
        <v>#N/A</v>
      </c>
      <c r="DS394" s="90" t="e">
        <f>MATCH(A394,Sheet5!D:D,0)</f>
        <v>#N/A</v>
      </c>
      <c r="DT394" s="94" t="e">
        <f>MATCH(A394,Sheet5!F:F,0)</f>
        <v>#N/A</v>
      </c>
      <c r="DU394" s="69">
        <v>0</v>
      </c>
      <c r="DV394" s="69">
        <v>0</v>
      </c>
      <c r="DW394" s="69">
        <v>0</v>
      </c>
      <c r="DX394" s="69">
        <v>0</v>
      </c>
      <c r="DY394" s="69">
        <v>0</v>
      </c>
    </row>
    <row r="395" spans="1:129" ht="28.5">
      <c r="A395" s="69">
        <v>30225</v>
      </c>
      <c r="B395" s="69">
        <v>0</v>
      </c>
      <c r="C395" s="69">
        <v>1</v>
      </c>
      <c r="D395" s="78" t="s">
        <v>1456</v>
      </c>
      <c r="E395" s="78" t="s">
        <v>1457</v>
      </c>
      <c r="F395" s="69" t="s">
        <v>1458</v>
      </c>
      <c r="G395" s="69">
        <v>1</v>
      </c>
      <c r="H395" s="69" t="s">
        <v>507</v>
      </c>
      <c r="I395" s="69">
        <v>500</v>
      </c>
      <c r="J395" s="69">
        <v>433</v>
      </c>
      <c r="K395" s="69">
        <v>1500</v>
      </c>
      <c r="M395" s="69">
        <v>0</v>
      </c>
      <c r="N395" s="69" t="s">
        <v>518</v>
      </c>
      <c r="O395" s="69">
        <v>0</v>
      </c>
      <c r="P395" s="69">
        <v>6</v>
      </c>
      <c r="Q395" s="69">
        <v>0</v>
      </c>
      <c r="R395" s="69">
        <v>2</v>
      </c>
      <c r="S395" s="69">
        <v>1</v>
      </c>
      <c r="T395" s="69">
        <v>100</v>
      </c>
      <c r="U395" s="69">
        <v>60</v>
      </c>
      <c r="V395" s="69">
        <v>0</v>
      </c>
      <c r="W395" s="69">
        <v>0</v>
      </c>
      <c r="X395" s="69">
        <v>0</v>
      </c>
      <c r="Y395" s="69">
        <v>0</v>
      </c>
      <c r="Z395" s="69">
        <v>15000</v>
      </c>
      <c r="AA395" s="69">
        <v>1</v>
      </c>
      <c r="AB395" s="69">
        <v>31</v>
      </c>
      <c r="AC395" s="69">
        <v>0</v>
      </c>
      <c r="AD395" s="69">
        <v>0</v>
      </c>
      <c r="AE395" s="69">
        <v>0</v>
      </c>
      <c r="AF395" s="69">
        <v>1</v>
      </c>
      <c r="AG395" s="69">
        <v>0</v>
      </c>
      <c r="AH395" s="69">
        <v>0</v>
      </c>
      <c r="AI395" s="69">
        <v>0</v>
      </c>
      <c r="AJ395" s="69">
        <v>0</v>
      </c>
      <c r="AK395" s="69">
        <v>0</v>
      </c>
      <c r="AL395" s="69">
        <v>0</v>
      </c>
      <c r="AM395" s="69">
        <v>1</v>
      </c>
      <c r="AN395" s="69">
        <v>1</v>
      </c>
      <c r="AO395" s="69">
        <v>0</v>
      </c>
      <c r="AP395" s="69">
        <v>0</v>
      </c>
      <c r="AQ395" s="84">
        <v>0</v>
      </c>
      <c r="AR395" s="69">
        <v>0</v>
      </c>
      <c r="AS395" s="69">
        <v>0</v>
      </c>
      <c r="AT395" s="69">
        <v>0</v>
      </c>
      <c r="AU395" s="69">
        <v>0</v>
      </c>
      <c r="AV395" s="69">
        <v>0</v>
      </c>
      <c r="AW395" s="69">
        <v>0</v>
      </c>
      <c r="AX395" s="69">
        <v>0</v>
      </c>
      <c r="AY395" s="69">
        <v>0</v>
      </c>
      <c r="AZ395" s="69">
        <v>0</v>
      </c>
      <c r="BA395" s="69">
        <v>1</v>
      </c>
      <c r="BB395" s="69">
        <v>-1</v>
      </c>
      <c r="BC395" s="69">
        <v>0</v>
      </c>
      <c r="BD395" s="69">
        <v>0</v>
      </c>
      <c r="BE395" s="69">
        <v>0</v>
      </c>
      <c r="BF395" s="69">
        <v>0</v>
      </c>
      <c r="BG395" s="69">
        <v>0</v>
      </c>
      <c r="BH395" s="69">
        <v>0</v>
      </c>
      <c r="BK395" s="69">
        <v>3</v>
      </c>
      <c r="BL395" s="69">
        <v>11</v>
      </c>
      <c r="BM395" s="69">
        <v>1</v>
      </c>
      <c r="BN395" s="69">
        <v>31</v>
      </c>
      <c r="BO395" s="89">
        <v>0</v>
      </c>
      <c r="BP395" s="69">
        <v>1</v>
      </c>
      <c r="BQ395" s="69">
        <v>1</v>
      </c>
      <c r="BR395" s="69">
        <v>1</v>
      </c>
      <c r="BS395" s="69">
        <v>11038</v>
      </c>
      <c r="BT395" s="69">
        <v>0</v>
      </c>
      <c r="BU395" s="69">
        <v>0</v>
      </c>
      <c r="BV395" s="69">
        <v>1000</v>
      </c>
      <c r="BW395" s="69">
        <v>357</v>
      </c>
      <c r="BY395" s="69">
        <v>0</v>
      </c>
      <c r="BZ395" s="69">
        <v>0</v>
      </c>
      <c r="CA395" s="69">
        <v>31</v>
      </c>
      <c r="CB395" s="69">
        <v>0</v>
      </c>
      <c r="CC395" s="69">
        <v>0</v>
      </c>
      <c r="CD395" s="69">
        <v>0</v>
      </c>
      <c r="CE395" s="69">
        <v>0</v>
      </c>
      <c r="CF395" s="69">
        <v>0</v>
      </c>
      <c r="CG395" s="69">
        <v>0</v>
      </c>
      <c r="CH395" s="69">
        <v>0</v>
      </c>
      <c r="CI395" s="69">
        <v>0</v>
      </c>
      <c r="CJ395" s="69">
        <v>0</v>
      </c>
      <c r="CL395" s="69">
        <v>0</v>
      </c>
      <c r="CM395" s="69">
        <v>0</v>
      </c>
      <c r="CN395" s="69">
        <v>0</v>
      </c>
      <c r="CO395" s="69">
        <v>0</v>
      </c>
      <c r="CP395" s="69">
        <v>0</v>
      </c>
      <c r="CQ395" s="69">
        <v>0</v>
      </c>
      <c r="CR395" s="69">
        <v>0</v>
      </c>
      <c r="CS395" s="69">
        <v>0</v>
      </c>
      <c r="CT395" s="69">
        <v>0</v>
      </c>
      <c r="CU395" s="69">
        <v>0</v>
      </c>
      <c r="CV395" s="69">
        <v>0</v>
      </c>
      <c r="CW395" s="69">
        <v>0</v>
      </c>
      <c r="CZ395" s="69">
        <v>0</v>
      </c>
      <c r="DA395" s="69">
        <v>0</v>
      </c>
      <c r="DB395" s="69">
        <v>0</v>
      </c>
      <c r="DC395" s="69">
        <v>0</v>
      </c>
      <c r="DD395" s="69">
        <v>0</v>
      </c>
      <c r="DE395" s="69">
        <v>0</v>
      </c>
      <c r="DF395" s="69">
        <v>0</v>
      </c>
      <c r="DG395" s="69">
        <v>1</v>
      </c>
      <c r="DI395" s="69" t="str">
        <f>INDEX(Sheet3!$E$78:$E$1130,MATCH(A395,Sheet3!$D$78:$D$1130,0))</f>
        <v>skill_icons.ps_separate_illusion</v>
      </c>
      <c r="DJ395" s="69" t="str">
        <f t="shared" si="77"/>
        <v>skill_icons.ps_separate_illusion</v>
      </c>
      <c r="DK395" s="69" t="s">
        <v>1459</v>
      </c>
      <c r="DL395" s="69"/>
      <c r="DM395" s="69" t="s">
        <v>1460</v>
      </c>
      <c r="DN395" s="69" t="e">
        <f>"造成["&amp;INDEX(Sheet5!$L$2:$L$11,MATCH(BL395,Sheet5!$J$2:$J$11,0))&amp;":"&amp;BR395&amp;"*"&amp;BS395/1000&amp;"]"&amp;INDEX(Sheet5!$I$2:$I$4,MATCH(BR395,Sheet5!$H$2:$H$4,0))&amp;"的"&amp;INDEX(Sheet5!$K$2:$K$11,MATCH(BL395,Sheet5!$J$2:$J$11,0))</f>
        <v>#N/A</v>
      </c>
      <c r="DO395" s="69"/>
      <c r="DP395" s="69"/>
      <c r="DQ395" s="69"/>
      <c r="DR395" s="69" t="e">
        <f t="shared" si="74"/>
        <v>#N/A</v>
      </c>
      <c r="DS395" s="90" t="e">
        <f>MATCH(A395,Sheet5!D:D,0)</f>
        <v>#N/A</v>
      </c>
      <c r="DT395" s="94" t="e">
        <f>MATCH(A395,Sheet5!F:F,0)</f>
        <v>#N/A</v>
      </c>
      <c r="DU395" s="69">
        <v>0</v>
      </c>
      <c r="DV395" s="69">
        <v>0</v>
      </c>
      <c r="DW395" s="69">
        <v>0</v>
      </c>
      <c r="DX395" s="69">
        <v>0</v>
      </c>
      <c r="DY395" s="69">
        <v>0</v>
      </c>
    </row>
    <row r="396" spans="1:129" ht="14.25">
      <c r="A396" s="69">
        <v>30226</v>
      </c>
      <c r="B396" s="69">
        <v>0</v>
      </c>
      <c r="C396" s="69">
        <v>1</v>
      </c>
      <c r="D396" s="78" t="s">
        <v>260</v>
      </c>
      <c r="E396" s="78" t="s">
        <v>1461</v>
      </c>
      <c r="F396" s="69" t="s">
        <v>1462</v>
      </c>
      <c r="G396" s="69">
        <v>1</v>
      </c>
      <c r="H396" s="69" t="s">
        <v>321</v>
      </c>
      <c r="I396" s="69">
        <v>500</v>
      </c>
      <c r="J396" s="69" t="s">
        <v>1008</v>
      </c>
      <c r="K396" s="69">
        <v>1500</v>
      </c>
      <c r="M396" s="69">
        <v>53</v>
      </c>
      <c r="N396" s="69" t="s">
        <v>1463</v>
      </c>
      <c r="O396" s="69">
        <v>0</v>
      </c>
      <c r="P396" s="69">
        <v>1</v>
      </c>
      <c r="Q396" s="69">
        <v>0</v>
      </c>
      <c r="R396" s="69">
        <f t="shared" ref="R396:R397" si="80">IF(S396&gt;0,2,1)</f>
        <v>2</v>
      </c>
      <c r="S396" s="69">
        <v>65536</v>
      </c>
      <c r="T396" s="69">
        <v>100</v>
      </c>
      <c r="U396" s="89">
        <v>11031</v>
      </c>
      <c r="V396" s="89" t="s">
        <v>313</v>
      </c>
      <c r="W396" s="69">
        <v>0</v>
      </c>
      <c r="X396" s="69">
        <v>0</v>
      </c>
      <c r="Y396" s="69">
        <v>0</v>
      </c>
      <c r="Z396" s="69">
        <v>20000</v>
      </c>
      <c r="AA396" s="69">
        <v>4</v>
      </c>
      <c r="AB396" s="69">
        <v>31</v>
      </c>
      <c r="AC396" s="69">
        <v>0</v>
      </c>
      <c r="AD396" s="69">
        <v>0</v>
      </c>
      <c r="AE396" s="69">
        <v>0</v>
      </c>
      <c r="AF396" s="69">
        <v>50</v>
      </c>
      <c r="AG396" s="69">
        <v>0</v>
      </c>
      <c r="AH396" s="69">
        <v>5</v>
      </c>
      <c r="AI396" s="69">
        <v>0</v>
      </c>
      <c r="AJ396" s="69">
        <v>0</v>
      </c>
      <c r="AK396" s="69">
        <v>0</v>
      </c>
      <c r="AL396" s="69">
        <v>0</v>
      </c>
      <c r="AM396" s="69">
        <v>1</v>
      </c>
      <c r="AN396" s="69">
        <v>1</v>
      </c>
      <c r="AO396" s="69">
        <v>0</v>
      </c>
      <c r="AP396" s="69">
        <v>0</v>
      </c>
      <c r="AQ396" s="84">
        <v>0</v>
      </c>
      <c r="AR396" s="69">
        <v>0</v>
      </c>
      <c r="AS396" s="69">
        <v>0</v>
      </c>
      <c r="AT396" s="69">
        <v>0</v>
      </c>
      <c r="AU396" s="69">
        <v>0</v>
      </c>
      <c r="AV396" s="69">
        <v>0</v>
      </c>
      <c r="AW396" s="69">
        <v>0</v>
      </c>
      <c r="AX396" s="69">
        <v>0</v>
      </c>
      <c r="AY396" s="69">
        <v>0</v>
      </c>
      <c r="AZ396" s="69">
        <v>0</v>
      </c>
      <c r="BA396" s="69">
        <v>0</v>
      </c>
      <c r="BB396" s="69">
        <v>0</v>
      </c>
      <c r="BC396" s="69">
        <v>0</v>
      </c>
      <c r="BD396" s="69">
        <v>0</v>
      </c>
      <c r="BE396" s="69">
        <v>0</v>
      </c>
      <c r="BF396" s="69">
        <v>0</v>
      </c>
      <c r="BG396" s="69">
        <v>0</v>
      </c>
      <c r="BH396" s="69">
        <v>0</v>
      </c>
      <c r="BI396" s="69" t="s">
        <v>1464</v>
      </c>
      <c r="BK396" s="69">
        <v>3</v>
      </c>
      <c r="BL396" s="69">
        <v>10</v>
      </c>
      <c r="BM396" s="69">
        <v>4</v>
      </c>
      <c r="BN396" s="69">
        <v>31</v>
      </c>
      <c r="BO396" s="89">
        <v>11031</v>
      </c>
      <c r="BP396" s="69">
        <v>5</v>
      </c>
      <c r="BQ396" s="69">
        <v>50</v>
      </c>
      <c r="BR396" s="69">
        <v>1</v>
      </c>
      <c r="BS396" s="69">
        <v>70080</v>
      </c>
      <c r="BT396" s="69">
        <v>0</v>
      </c>
      <c r="BU396" s="69">
        <v>0</v>
      </c>
      <c r="BV396" s="69">
        <v>1000</v>
      </c>
      <c r="BW396" s="69">
        <v>0</v>
      </c>
      <c r="BY396" s="69">
        <v>0</v>
      </c>
      <c r="BZ396" s="69">
        <v>0</v>
      </c>
      <c r="CA396" s="69">
        <v>31</v>
      </c>
      <c r="CB396" s="89">
        <v>0</v>
      </c>
      <c r="CC396" s="69">
        <v>0</v>
      </c>
      <c r="CD396" s="69">
        <v>0</v>
      </c>
      <c r="CE396" s="69">
        <v>0</v>
      </c>
      <c r="CF396" s="69">
        <v>0</v>
      </c>
      <c r="CG396" s="69">
        <v>0</v>
      </c>
      <c r="CH396" s="69">
        <v>0</v>
      </c>
      <c r="CI396" s="69">
        <v>0</v>
      </c>
      <c r="CJ396" s="69">
        <v>0</v>
      </c>
      <c r="CL396" s="69">
        <v>0</v>
      </c>
      <c r="CM396" s="69">
        <v>0</v>
      </c>
      <c r="CN396" s="69">
        <v>0</v>
      </c>
      <c r="CO396" s="89">
        <v>0</v>
      </c>
      <c r="CP396" s="69">
        <v>0</v>
      </c>
      <c r="CQ396" s="69">
        <v>0</v>
      </c>
      <c r="CR396" s="69">
        <v>0</v>
      </c>
      <c r="CS396" s="69">
        <v>0</v>
      </c>
      <c r="CT396" s="69">
        <v>0</v>
      </c>
      <c r="CU396" s="69">
        <v>0</v>
      </c>
      <c r="CV396" s="69">
        <v>0</v>
      </c>
      <c r="CW396" s="69">
        <v>0</v>
      </c>
      <c r="CZ396" s="69">
        <v>0</v>
      </c>
      <c r="DA396" s="69">
        <v>0</v>
      </c>
      <c r="DB396" s="69">
        <v>0</v>
      </c>
      <c r="DC396" s="69">
        <v>0</v>
      </c>
      <c r="DD396" s="69">
        <v>0</v>
      </c>
      <c r="DE396" s="69">
        <v>0</v>
      </c>
      <c r="DF396" s="69">
        <v>0</v>
      </c>
      <c r="DG396" s="69">
        <v>1</v>
      </c>
      <c r="DI396" s="69" t="e">
        <f>INDEX(Sheet3!$E$78:$E$1130,MATCH(A396,Sheet3!$D$78:$D$1130,0))</f>
        <v>#N/A</v>
      </c>
      <c r="DJ396" s="69" t="str">
        <f t="shared" si="77"/>
        <v>skill_icons.ps_the_howl_01</v>
      </c>
      <c r="DK396" s="69" t="s">
        <v>1465</v>
      </c>
      <c r="DL396" s="93"/>
      <c r="DM396" s="69" t="s">
        <v>1466</v>
      </c>
      <c r="DN396" s="69" t="e">
        <f>"造成["&amp;INDEX(Sheet5!$L$2:$L$11,MATCH(BL396,Sheet5!$J$2:$J$11,0))&amp;":"&amp;BR396&amp;"*"&amp;BS396/1000&amp;"]"&amp;INDEX(Sheet5!$I$2:$I$4,MATCH(BR396,Sheet5!$H$2:$H$4,0))&amp;"的"&amp;INDEX(Sheet5!$K$2:$K$11,MATCH(BL396,Sheet5!$J$2:$J$11,0))</f>
        <v>#N/A</v>
      </c>
      <c r="DO396" s="69" t="e">
        <f>"造成["&amp;INDEX(Sheet5!$L$2:$L$11,MATCH(BY396,Sheet5!$J$2:$J$11,0))&amp;":"&amp;CE396&amp;"*"&amp;CF396/1000&amp;"]"&amp;INDEX(Sheet5!$I$2:$I$4,MATCH(CE396,Sheet5!$H$2:$H$4,0))&amp;"的"&amp;INDEX(Sheet5!$K$2:$K$11,MATCH(BY396,Sheet5!$J$2:$J$11,0))</f>
        <v>#N/A</v>
      </c>
      <c r="DP396" s="69"/>
      <c r="DQ396" s="69"/>
      <c r="DR396" s="69" t="e">
        <f t="shared" si="74"/>
        <v>#N/A</v>
      </c>
      <c r="DS396" s="90">
        <f>MATCH(A396,Sheet5!D:D,0)</f>
        <v>247</v>
      </c>
      <c r="DT396" s="94" t="e">
        <f>MATCH(A396,Sheet5!F:F,0)</f>
        <v>#N/A</v>
      </c>
      <c r="DU396" s="69">
        <v>0</v>
      </c>
      <c r="DV396" s="69">
        <v>0</v>
      </c>
      <c r="DW396" s="69">
        <v>0</v>
      </c>
      <c r="DX396" s="69">
        <v>0</v>
      </c>
      <c r="DY396" s="69">
        <v>0</v>
      </c>
    </row>
    <row r="397" spans="1:129" ht="14.25">
      <c r="A397" s="69">
        <v>30227</v>
      </c>
      <c r="B397" s="69">
        <v>8009</v>
      </c>
      <c r="C397" s="69">
        <v>1</v>
      </c>
      <c r="D397" s="78" t="s">
        <v>1467</v>
      </c>
      <c r="E397" s="78" t="s">
        <v>1468</v>
      </c>
      <c r="F397" s="69" t="s">
        <v>1469</v>
      </c>
      <c r="G397" s="69">
        <v>1</v>
      </c>
      <c r="H397" s="69" t="s">
        <v>321</v>
      </c>
      <c r="I397" s="69">
        <v>500</v>
      </c>
      <c r="J397" s="69">
        <v>633</v>
      </c>
      <c r="K397" s="69">
        <v>1500</v>
      </c>
      <c r="M397" s="69">
        <v>0</v>
      </c>
      <c r="N397" s="69" t="s">
        <v>1470</v>
      </c>
      <c r="O397" s="69">
        <v>0</v>
      </c>
      <c r="P397" s="69">
        <v>2</v>
      </c>
      <c r="Q397" s="69">
        <v>0</v>
      </c>
      <c r="R397" s="69">
        <f t="shared" si="80"/>
        <v>1</v>
      </c>
      <c r="S397" s="69">
        <v>0</v>
      </c>
      <c r="T397" s="69">
        <v>0</v>
      </c>
      <c r="U397" s="69">
        <v>0</v>
      </c>
      <c r="V397" s="69">
        <v>0</v>
      </c>
      <c r="W397" s="69">
        <v>0</v>
      </c>
      <c r="X397" s="69">
        <v>0</v>
      </c>
      <c r="Y397" s="69">
        <v>0</v>
      </c>
      <c r="Z397" s="69">
        <v>1800</v>
      </c>
      <c r="AA397" s="69">
        <v>2</v>
      </c>
      <c r="AB397" s="69">
        <v>31</v>
      </c>
      <c r="AC397" s="69">
        <v>0</v>
      </c>
      <c r="AD397" s="69">
        <v>0</v>
      </c>
      <c r="AE397" s="69">
        <v>0</v>
      </c>
      <c r="AF397" s="69">
        <v>1</v>
      </c>
      <c r="AG397" s="69">
        <v>0</v>
      </c>
      <c r="AH397" s="69">
        <v>10.5</v>
      </c>
      <c r="AI397" s="69">
        <v>376</v>
      </c>
      <c r="AJ397" s="69">
        <v>0</v>
      </c>
      <c r="AK397" s="69">
        <v>0.5</v>
      </c>
      <c r="AL397" s="69">
        <v>0.2</v>
      </c>
      <c r="AM397" s="69">
        <v>1</v>
      </c>
      <c r="AN397" s="69">
        <v>1</v>
      </c>
      <c r="AO397" s="69">
        <v>1</v>
      </c>
      <c r="AP397" s="69">
        <v>0.5</v>
      </c>
      <c r="AQ397" s="84">
        <v>15</v>
      </c>
      <c r="AR397" s="69">
        <v>2</v>
      </c>
      <c r="AS397" s="69">
        <v>0</v>
      </c>
      <c r="AT397" s="69">
        <v>0</v>
      </c>
      <c r="AU397" s="69">
        <v>0</v>
      </c>
      <c r="AV397" s="69">
        <v>0</v>
      </c>
      <c r="AW397" s="69">
        <v>0</v>
      </c>
      <c r="AX397" s="69">
        <v>0</v>
      </c>
      <c r="AY397" s="69">
        <v>0</v>
      </c>
      <c r="AZ397" s="69">
        <v>0</v>
      </c>
      <c r="BA397" s="69">
        <v>0</v>
      </c>
      <c r="BB397" s="69">
        <v>0</v>
      </c>
      <c r="BC397" s="69">
        <v>0</v>
      </c>
      <c r="BD397" s="69">
        <v>0</v>
      </c>
      <c r="BE397" s="69">
        <v>0</v>
      </c>
      <c r="BF397" s="69">
        <v>0</v>
      </c>
      <c r="BG397" s="69">
        <v>0</v>
      </c>
      <c r="BH397" s="69">
        <v>0</v>
      </c>
      <c r="BK397" s="69">
        <v>3</v>
      </c>
      <c r="BL397" s="69">
        <v>7</v>
      </c>
      <c r="BM397" s="69">
        <v>2</v>
      </c>
      <c r="BN397" s="69">
        <v>31</v>
      </c>
      <c r="BO397" s="89">
        <v>0</v>
      </c>
      <c r="BP397" s="69">
        <v>1</v>
      </c>
      <c r="BQ397" s="69">
        <v>1</v>
      </c>
      <c r="BR397" s="69">
        <v>204</v>
      </c>
      <c r="BS397" s="69">
        <v>1000</v>
      </c>
      <c r="BT397" s="69">
        <v>0</v>
      </c>
      <c r="BU397" s="69">
        <v>0</v>
      </c>
      <c r="BV397" s="69">
        <v>1000</v>
      </c>
      <c r="BW397" s="69">
        <v>75</v>
      </c>
      <c r="BX397" s="69" t="s">
        <v>1471</v>
      </c>
      <c r="BY397" s="69">
        <v>10</v>
      </c>
      <c r="BZ397" s="69">
        <v>2</v>
      </c>
      <c r="CA397" s="69">
        <v>31</v>
      </c>
      <c r="CB397" s="89">
        <v>0</v>
      </c>
      <c r="CC397" s="69">
        <v>1</v>
      </c>
      <c r="CD397" s="69">
        <v>1</v>
      </c>
      <c r="CE397" s="69">
        <v>1</v>
      </c>
      <c r="CF397" s="69">
        <v>70081</v>
      </c>
      <c r="CG397" s="69">
        <v>0</v>
      </c>
      <c r="CH397" s="69">
        <v>0</v>
      </c>
      <c r="CI397" s="69">
        <v>1000</v>
      </c>
      <c r="CJ397" s="69">
        <v>0</v>
      </c>
      <c r="CL397" s="69">
        <v>0</v>
      </c>
      <c r="CM397" s="69">
        <v>0</v>
      </c>
      <c r="CN397" s="69">
        <v>0</v>
      </c>
      <c r="CO397" s="89">
        <v>0</v>
      </c>
      <c r="CP397" s="69">
        <v>0</v>
      </c>
      <c r="CQ397" s="69">
        <v>0</v>
      </c>
      <c r="CR397" s="69">
        <v>0</v>
      </c>
      <c r="CS397" s="69">
        <v>0</v>
      </c>
      <c r="CT397" s="69">
        <v>0</v>
      </c>
      <c r="CU397" s="69">
        <v>0</v>
      </c>
      <c r="CV397" s="69">
        <v>0</v>
      </c>
      <c r="CW397" s="69">
        <v>0</v>
      </c>
      <c r="CZ397" s="69">
        <v>0</v>
      </c>
      <c r="DA397" s="69">
        <v>0</v>
      </c>
      <c r="DB397" s="69">
        <v>0</v>
      </c>
      <c r="DC397" s="69">
        <v>0</v>
      </c>
      <c r="DD397" s="69">
        <v>0</v>
      </c>
      <c r="DE397" s="69">
        <v>0</v>
      </c>
      <c r="DF397" s="69">
        <v>0</v>
      </c>
      <c r="DG397" s="69">
        <v>1</v>
      </c>
      <c r="DI397" s="69" t="e">
        <f>INDEX(Sheet3!$E$78:$E$1130,MATCH(A397,Sheet3!$D$78:$D$1130,0))</f>
        <v>#N/A</v>
      </c>
      <c r="DJ397" s="69" t="str">
        <f t="shared" si="77"/>
        <v>skill_icons.ps_acidic_ooze_01</v>
      </c>
      <c r="DK397" s="69" t="s">
        <v>1472</v>
      </c>
      <c r="DL397" s="129" t="str">
        <f t="shared" ref="DL397:DL402" si="81">DM397&amp;DN397&amp;DQ397</f>
        <v>对多个目标进行攻击，造成[ui.cs_blue:204*1]的毒系伤害。</v>
      </c>
      <c r="DM397" s="116" t="s">
        <v>1473</v>
      </c>
      <c r="DN397" s="69" t="str">
        <f>"造成["&amp;INDEX(Sheet5!$L$2:$L$11,MATCH(BL397,Sheet5!$J$2:$J$11,0))&amp;":"&amp;BR397&amp;"*"&amp;BS397/1000&amp;"]"&amp;INDEX(Sheet5!$I$2:$I$4,MATCH(BR397,Sheet5!$H$2:$H$4,0))&amp;"的"&amp;INDEX(Sheet5!$K$2:$K$11,MATCH(BL397,Sheet5!$J$2:$J$11,0))</f>
        <v>造成[ui.cs_blue:204*1]的毒系伤害。</v>
      </c>
      <c r="DO397" s="107"/>
      <c r="DP397" s="107"/>
      <c r="DQ397" s="107"/>
      <c r="DR397" s="69" t="e">
        <f t="shared" si="74"/>
        <v>#N/A</v>
      </c>
      <c r="DS397" s="90" t="e">
        <f>MATCH(A397,Sheet5!D:D,0)</f>
        <v>#N/A</v>
      </c>
      <c r="DT397" s="94" t="e">
        <f>MATCH(A397,Sheet5!F:F,0)</f>
        <v>#N/A</v>
      </c>
      <c r="DU397" s="69">
        <v>0</v>
      </c>
      <c r="DV397" s="69">
        <v>0</v>
      </c>
      <c r="DW397" s="69">
        <v>0</v>
      </c>
      <c r="DX397" s="69">
        <v>0</v>
      </c>
      <c r="DY397" s="69">
        <v>0</v>
      </c>
    </row>
    <row r="398" spans="1:129" ht="14.25">
      <c r="A398" s="69">
        <v>30228</v>
      </c>
      <c r="B398" s="69">
        <v>0</v>
      </c>
      <c r="C398" s="69">
        <v>1</v>
      </c>
      <c r="D398" s="78" t="s">
        <v>1474</v>
      </c>
      <c r="E398" s="78" t="s">
        <v>1475</v>
      </c>
      <c r="F398" s="69" t="s">
        <v>702</v>
      </c>
      <c r="G398" s="69">
        <v>1</v>
      </c>
      <c r="H398" s="69" t="s">
        <v>507</v>
      </c>
      <c r="I398" s="69">
        <v>1000</v>
      </c>
      <c r="J398" s="69">
        <v>1830</v>
      </c>
      <c r="K398" s="69">
        <v>1000</v>
      </c>
      <c r="M398" s="69">
        <v>0</v>
      </c>
      <c r="O398" s="69">
        <v>0</v>
      </c>
      <c r="P398" s="69">
        <v>1</v>
      </c>
      <c r="Q398" s="69">
        <v>0</v>
      </c>
      <c r="R398" s="69">
        <v>1</v>
      </c>
      <c r="S398" s="69">
        <v>0</v>
      </c>
      <c r="T398" s="69">
        <v>0</v>
      </c>
      <c r="U398" s="69">
        <v>0</v>
      </c>
      <c r="V398" s="69">
        <v>0</v>
      </c>
      <c r="W398" s="69">
        <v>0</v>
      </c>
      <c r="X398" s="69">
        <v>0</v>
      </c>
      <c r="Y398" s="69">
        <v>0</v>
      </c>
      <c r="Z398" s="69">
        <v>3500</v>
      </c>
      <c r="AA398" s="69">
        <v>2</v>
      </c>
      <c r="AB398" s="69">
        <v>31</v>
      </c>
      <c r="AC398" s="69">
        <v>0</v>
      </c>
      <c r="AD398" s="69">
        <v>0</v>
      </c>
      <c r="AE398" s="69">
        <v>0</v>
      </c>
      <c r="AF398" s="69">
        <v>10</v>
      </c>
      <c r="AG398" s="69">
        <v>0</v>
      </c>
      <c r="AH398" s="69">
        <v>10.5</v>
      </c>
      <c r="AI398" s="69">
        <v>0</v>
      </c>
      <c r="AJ398" s="69">
        <v>0</v>
      </c>
      <c r="AK398" s="69">
        <v>0</v>
      </c>
      <c r="AL398" s="69">
        <v>0</v>
      </c>
      <c r="AM398" s="69">
        <v>1</v>
      </c>
      <c r="AN398" s="69">
        <v>1</v>
      </c>
      <c r="AO398" s="69">
        <v>1</v>
      </c>
      <c r="AP398" s="69">
        <v>0.5</v>
      </c>
      <c r="AQ398" s="84">
        <v>40</v>
      </c>
      <c r="AR398" s="69">
        <v>4</v>
      </c>
      <c r="AS398" s="69">
        <v>0</v>
      </c>
      <c r="AT398" s="69">
        <v>0</v>
      </c>
      <c r="AU398" s="69">
        <v>0</v>
      </c>
      <c r="AV398" s="69">
        <v>0</v>
      </c>
      <c r="AW398" s="69">
        <v>0</v>
      </c>
      <c r="AX398" s="69">
        <v>0</v>
      </c>
      <c r="AY398" s="69">
        <v>0</v>
      </c>
      <c r="AZ398" s="69">
        <v>0</v>
      </c>
      <c r="BA398" s="69">
        <v>0</v>
      </c>
      <c r="BB398" s="69">
        <v>0</v>
      </c>
      <c r="BC398" s="69">
        <v>0</v>
      </c>
      <c r="BD398" s="69">
        <v>0</v>
      </c>
      <c r="BE398" s="69">
        <v>0</v>
      </c>
      <c r="BF398" s="69">
        <v>0</v>
      </c>
      <c r="BG398" s="69">
        <v>0</v>
      </c>
      <c r="BH398" s="69">
        <v>0</v>
      </c>
      <c r="BI398" s="69" t="s">
        <v>1281</v>
      </c>
      <c r="BK398" s="69">
        <v>3</v>
      </c>
      <c r="BL398" s="69">
        <v>2</v>
      </c>
      <c r="BM398" s="69">
        <v>2</v>
      </c>
      <c r="BN398" s="69">
        <v>31</v>
      </c>
      <c r="BO398" s="89">
        <v>0</v>
      </c>
      <c r="BP398" s="69">
        <v>1</v>
      </c>
      <c r="BQ398" s="69">
        <v>1</v>
      </c>
      <c r="BR398" s="69">
        <v>203</v>
      </c>
      <c r="BS398" s="69">
        <v>1300</v>
      </c>
      <c r="BT398" s="69">
        <v>0</v>
      </c>
      <c r="BU398" s="69">
        <v>0</v>
      </c>
      <c r="BV398" s="69">
        <v>1000</v>
      </c>
      <c r="BW398" s="69">
        <v>0</v>
      </c>
      <c r="BY398" s="69">
        <v>0</v>
      </c>
      <c r="BZ398" s="69">
        <v>0</v>
      </c>
      <c r="CA398" s="69">
        <v>31</v>
      </c>
      <c r="CB398" s="89">
        <v>0</v>
      </c>
      <c r="CC398" s="69">
        <v>0</v>
      </c>
      <c r="CD398" s="69">
        <v>0</v>
      </c>
      <c r="CE398" s="69">
        <v>0</v>
      </c>
      <c r="CF398" s="69">
        <v>0</v>
      </c>
      <c r="CG398" s="69">
        <v>0</v>
      </c>
      <c r="CH398" s="69">
        <v>0</v>
      </c>
      <c r="CI398" s="69">
        <v>0</v>
      </c>
      <c r="CJ398" s="69">
        <v>0</v>
      </c>
      <c r="CL398" s="69">
        <v>0</v>
      </c>
      <c r="CM398" s="69">
        <v>0</v>
      </c>
      <c r="CN398" s="69">
        <v>0</v>
      </c>
      <c r="CO398" s="89">
        <v>0</v>
      </c>
      <c r="CP398" s="69">
        <v>0</v>
      </c>
      <c r="CQ398" s="69">
        <v>0</v>
      </c>
      <c r="CR398" s="69">
        <v>0</v>
      </c>
      <c r="CS398" s="69">
        <v>0</v>
      </c>
      <c r="CT398" s="69">
        <v>0</v>
      </c>
      <c r="CU398" s="69">
        <v>0</v>
      </c>
      <c r="CV398" s="69">
        <v>0</v>
      </c>
      <c r="CW398" s="69">
        <v>0</v>
      </c>
      <c r="CZ398" s="69">
        <v>0</v>
      </c>
      <c r="DA398" s="69">
        <v>0</v>
      </c>
      <c r="DB398" s="69">
        <v>130</v>
      </c>
      <c r="DC398" s="69">
        <v>0</v>
      </c>
      <c r="DD398" s="69">
        <v>0</v>
      </c>
      <c r="DE398" s="69">
        <v>0</v>
      </c>
      <c r="DF398" s="69">
        <v>0</v>
      </c>
      <c r="DG398" s="69">
        <v>1</v>
      </c>
      <c r="DI398" s="69" t="e">
        <f>INDEX(Sheet3!$E$78:$E$1130,MATCH(A398,Sheet3!$D$78:$D$1130,0))</f>
        <v>#N/A</v>
      </c>
      <c r="DJ398" s="69" t="str">
        <f t="shared" si="77"/>
        <v>skill_icons.ps_guard_goblin_skill_01</v>
      </c>
      <c r="DK398" s="69" t="s">
        <v>1476</v>
      </c>
      <c r="DL398" s="69"/>
      <c r="DM398" s="94" t="s">
        <v>1477</v>
      </c>
      <c r="DN398" s="69" t="str">
        <f>"造成["&amp;INDEX(Sheet5!$L$2:$L$11,MATCH(BL398,Sheet5!$J$2:$J$11,0))&amp;":"&amp;BR398&amp;"*"&amp;BS398/1000&amp;"]"&amp;INDEX(Sheet5!$I$2:$I$4,MATCH(BR398,Sheet5!$H$2:$H$4,0))&amp;"的"&amp;INDEX(Sheet5!$K$2:$K$11,MATCH(BL398,Sheet5!$J$2:$J$11,0))</f>
        <v>造成[ui.cs_orange:203*1.3]的物理伤害。</v>
      </c>
      <c r="DO398" s="94"/>
      <c r="DP398" s="94"/>
      <c r="DQ398" s="94"/>
      <c r="DR398" s="69" t="e">
        <f t="shared" si="74"/>
        <v>#N/A</v>
      </c>
      <c r="DS398" s="90" t="e">
        <f>MATCH(A398,Sheet5!D:D,0)</f>
        <v>#N/A</v>
      </c>
      <c r="DT398" s="94" t="e">
        <f>MATCH(A398,Sheet5!F:F,0)</f>
        <v>#N/A</v>
      </c>
      <c r="DU398" s="69">
        <v>0</v>
      </c>
      <c r="DV398" s="69">
        <v>0</v>
      </c>
      <c r="DW398" s="69">
        <v>0</v>
      </c>
      <c r="DX398" s="69">
        <v>0</v>
      </c>
      <c r="DY398" s="69">
        <v>0</v>
      </c>
    </row>
    <row r="399" spans="1:129" ht="42.75">
      <c r="A399" s="118">
        <v>30229</v>
      </c>
      <c r="B399" s="118">
        <v>0</v>
      </c>
      <c r="C399" s="118">
        <v>1</v>
      </c>
      <c r="D399" s="119" t="s">
        <v>1478</v>
      </c>
      <c r="E399" s="119" t="s">
        <v>1479</v>
      </c>
      <c r="F399" s="118" t="s">
        <v>1480</v>
      </c>
      <c r="G399" s="118">
        <v>1</v>
      </c>
      <c r="H399" s="118" t="s">
        <v>321</v>
      </c>
      <c r="I399" s="118">
        <v>1500</v>
      </c>
      <c r="J399" s="118" t="s">
        <v>963</v>
      </c>
      <c r="K399" s="118">
        <v>2500</v>
      </c>
      <c r="M399" s="118">
        <v>0</v>
      </c>
      <c r="N399" s="118" t="s">
        <v>1481</v>
      </c>
      <c r="O399" s="118">
        <v>0</v>
      </c>
      <c r="P399" s="118">
        <v>1</v>
      </c>
      <c r="Q399" s="118">
        <v>0</v>
      </c>
      <c r="R399" s="118">
        <f t="shared" ref="R399:R407" si="82">IF(S399&gt;0,2,1)</f>
        <v>1</v>
      </c>
      <c r="S399" s="118">
        <v>0</v>
      </c>
      <c r="T399" s="118">
        <v>0</v>
      </c>
      <c r="U399" s="118">
        <v>0</v>
      </c>
      <c r="V399" s="118">
        <v>0</v>
      </c>
      <c r="W399" s="118">
        <v>0</v>
      </c>
      <c r="X399" s="118">
        <v>0</v>
      </c>
      <c r="Y399" s="118">
        <v>0</v>
      </c>
      <c r="Z399" s="118">
        <v>15000</v>
      </c>
      <c r="AA399" s="118">
        <v>2</v>
      </c>
      <c r="AB399" s="118">
        <v>31</v>
      </c>
      <c r="AC399" s="118">
        <v>0</v>
      </c>
      <c r="AD399" s="118">
        <v>0</v>
      </c>
      <c r="AE399" s="118">
        <v>0</v>
      </c>
      <c r="AF399" s="118">
        <v>1</v>
      </c>
      <c r="AG399" s="118">
        <v>0</v>
      </c>
      <c r="AH399" s="118">
        <v>7</v>
      </c>
      <c r="AI399" s="118">
        <v>0</v>
      </c>
      <c r="AJ399" s="118">
        <v>0</v>
      </c>
      <c r="AK399" s="118">
        <v>0</v>
      </c>
      <c r="AL399" s="118">
        <v>0</v>
      </c>
      <c r="AM399" s="118">
        <v>1</v>
      </c>
      <c r="AN399" s="118">
        <v>1</v>
      </c>
      <c r="AO399" s="118">
        <v>0</v>
      </c>
      <c r="AP399" s="118">
        <v>0</v>
      </c>
      <c r="AQ399" s="120">
        <v>0</v>
      </c>
      <c r="AR399" s="118">
        <v>0</v>
      </c>
      <c r="AS399" s="118">
        <v>0</v>
      </c>
      <c r="AT399" s="118">
        <v>0</v>
      </c>
      <c r="AU399" s="118">
        <v>0</v>
      </c>
      <c r="AV399" s="118">
        <v>0</v>
      </c>
      <c r="AW399" s="118">
        <v>0</v>
      </c>
      <c r="AX399" s="118">
        <v>0</v>
      </c>
      <c r="AY399" s="118">
        <v>0</v>
      </c>
      <c r="AZ399" s="118">
        <v>0</v>
      </c>
      <c r="BA399" s="118">
        <v>0</v>
      </c>
      <c r="BB399" s="118">
        <v>0</v>
      </c>
      <c r="BC399" s="118">
        <v>0</v>
      </c>
      <c r="BD399" s="69">
        <v>0</v>
      </c>
      <c r="BE399" s="69">
        <v>0</v>
      </c>
      <c r="BF399" s="69">
        <v>0</v>
      </c>
      <c r="BG399" s="118">
        <v>0</v>
      </c>
      <c r="BH399" s="118">
        <v>0</v>
      </c>
      <c r="BI399" s="118" t="s">
        <v>1482</v>
      </c>
      <c r="BK399" s="118">
        <v>3</v>
      </c>
      <c r="BL399" s="118">
        <v>2</v>
      </c>
      <c r="BM399" s="118">
        <v>2</v>
      </c>
      <c r="BN399" s="118">
        <v>31</v>
      </c>
      <c r="BO399" s="121">
        <v>0</v>
      </c>
      <c r="BP399" s="118">
        <v>3</v>
      </c>
      <c r="BQ399" s="118">
        <v>50</v>
      </c>
      <c r="BR399" s="118">
        <v>203</v>
      </c>
      <c r="BS399" s="118">
        <v>2000</v>
      </c>
      <c r="BT399" s="118">
        <v>0</v>
      </c>
      <c r="BU399" s="118">
        <v>0</v>
      </c>
      <c r="BV399" s="118">
        <v>1000</v>
      </c>
      <c r="BW399" s="118">
        <v>0</v>
      </c>
      <c r="BY399" s="118">
        <v>0</v>
      </c>
      <c r="BZ399" s="118">
        <v>0</v>
      </c>
      <c r="CA399" s="118">
        <v>31</v>
      </c>
      <c r="CB399" s="121">
        <v>0</v>
      </c>
      <c r="CC399" s="118">
        <v>0</v>
      </c>
      <c r="CD399" s="118">
        <v>0</v>
      </c>
      <c r="CE399" s="118">
        <v>0</v>
      </c>
      <c r="CF399" s="118">
        <v>0</v>
      </c>
      <c r="CG399" s="118">
        <v>0</v>
      </c>
      <c r="CH399" s="118">
        <v>0</v>
      </c>
      <c r="CI399" s="118">
        <v>0</v>
      </c>
      <c r="CJ399" s="118">
        <v>0</v>
      </c>
      <c r="CL399" s="118">
        <v>0</v>
      </c>
      <c r="CM399" s="118">
        <v>0</v>
      </c>
      <c r="CN399" s="118">
        <v>0</v>
      </c>
      <c r="CO399" s="121">
        <v>0</v>
      </c>
      <c r="CP399" s="118">
        <v>0</v>
      </c>
      <c r="CQ399" s="118">
        <v>0</v>
      </c>
      <c r="CR399" s="118">
        <v>0</v>
      </c>
      <c r="CS399" s="118">
        <v>0</v>
      </c>
      <c r="CT399" s="118">
        <v>0</v>
      </c>
      <c r="CU399" s="118">
        <v>0</v>
      </c>
      <c r="CV399" s="118">
        <v>0</v>
      </c>
      <c r="CW399" s="118">
        <v>0</v>
      </c>
      <c r="CZ399" s="118">
        <v>0</v>
      </c>
      <c r="DA399" s="118">
        <v>0</v>
      </c>
      <c r="DB399" s="118">
        <v>200</v>
      </c>
      <c r="DC399" s="118">
        <v>0</v>
      </c>
      <c r="DD399" s="118">
        <v>0</v>
      </c>
      <c r="DE399" s="118">
        <v>0</v>
      </c>
      <c r="DF399" s="118">
        <v>0</v>
      </c>
      <c r="DG399" s="118">
        <v>1</v>
      </c>
      <c r="DI399" s="118" t="e">
        <f>INDEX(Sheet3!$E$78:$E$1130,MATCH(A399,Sheet3!$D$78:$D$1130,0))</f>
        <v>#N/A</v>
      </c>
      <c r="DJ399" s="118" t="str">
        <f t="shared" si="77"/>
        <v>skill_icons.ps_pet_skill_013</v>
      </c>
      <c r="DK399" s="118" t="s">
        <v>1483</v>
      </c>
      <c r="DL399" s="129" t="str">
        <f t="shared" si="81"/>
        <v>手持巨剑向目标敌人跳跃，同时将巨剑插入地面，对附近的敌方单位造成[ui.cs_orange:203*2]的物理伤害。</v>
      </c>
      <c r="DM399" s="130" t="s">
        <v>1484</v>
      </c>
      <c r="DN399" s="69" t="str">
        <f>"造成["&amp;INDEX(Sheet5!$L$2:$L$11,MATCH(BL399,Sheet5!$J$2:$J$11,0))&amp;":"&amp;BR399&amp;"*"&amp;BS399/1000&amp;"]"&amp;INDEX(Sheet5!$I$2:$I$4,MATCH(BR399,Sheet5!$H$2:$H$4,0))&amp;"的"&amp;INDEX(Sheet5!$K$2:$K$11,MATCH(BL399,Sheet5!$J$2:$J$11,0))</f>
        <v>造成[ui.cs_orange:203*2]的物理伤害。</v>
      </c>
      <c r="DO399" s="118" t="e">
        <f>"造成["&amp;INDEX(Sheet5!$L$2:$L$11,MATCH(BY399,Sheet5!$J$2:$J$11,0))&amp;":"&amp;CE399&amp;"*"&amp;CF399/1000&amp;"]"&amp;INDEX(Sheet5!$I$2:$I$4,MATCH(CE399,Sheet5!$H$2:$H$4,0))&amp;"的"&amp;INDEX(Sheet5!$K$2:$K$11,MATCH(BY399,Sheet5!$J$2:$J$11,0))</f>
        <v>#N/A</v>
      </c>
      <c r="DP399" s="118"/>
      <c r="DQ399" s="118"/>
      <c r="DR399" s="118" t="e">
        <f t="shared" si="74"/>
        <v>#N/A</v>
      </c>
      <c r="DS399" s="122">
        <f>MATCH(A399,Sheet5!D:D,0)</f>
        <v>254</v>
      </c>
      <c r="DT399" s="123" t="e">
        <f>MATCH(A399,Sheet5!F:F,0)</f>
        <v>#N/A</v>
      </c>
      <c r="DU399" s="118" t="e">
        <f>"["&amp;INDEX(Sheet5!$L$2:$L$11,MATCH(CD399,Sheet5!$J$2:$J$11,0))&amp;":"&amp;CJ399&amp;"*"&amp;CK399/1000&amp;"]"&amp;INDEX(Sheet5!$I$2:$I$4,MATCH(CJ399,Sheet5!$H$2:$H$4,0))</f>
        <v>#N/A</v>
      </c>
      <c r="DV399" s="118">
        <v>0</v>
      </c>
      <c r="DW399" s="118">
        <v>0</v>
      </c>
      <c r="DX399" s="118">
        <v>0</v>
      </c>
      <c r="DY399" s="118">
        <v>0</v>
      </c>
    </row>
    <row r="400" spans="1:129" ht="42.75">
      <c r="A400" s="118">
        <v>302292</v>
      </c>
      <c r="B400" s="118">
        <v>0</v>
      </c>
      <c r="C400" s="118">
        <v>1</v>
      </c>
      <c r="D400" s="119" t="s">
        <v>1478</v>
      </c>
      <c r="E400" s="119" t="s">
        <v>1479</v>
      </c>
      <c r="F400" s="118" t="s">
        <v>1480</v>
      </c>
      <c r="G400" s="118">
        <v>1</v>
      </c>
      <c r="H400" s="118" t="s">
        <v>321</v>
      </c>
      <c r="I400" s="118">
        <v>1500</v>
      </c>
      <c r="J400" s="118" t="s">
        <v>963</v>
      </c>
      <c r="K400" s="118">
        <v>2500</v>
      </c>
      <c r="M400" s="118">
        <v>0</v>
      </c>
      <c r="N400" s="118" t="s">
        <v>1481</v>
      </c>
      <c r="O400" s="118">
        <v>0</v>
      </c>
      <c r="P400" s="118">
        <v>1</v>
      </c>
      <c r="Q400" s="118">
        <v>0</v>
      </c>
      <c r="R400" s="118">
        <f t="shared" si="82"/>
        <v>1</v>
      </c>
      <c r="S400" s="118">
        <v>0</v>
      </c>
      <c r="T400" s="118">
        <v>0</v>
      </c>
      <c r="U400" s="118">
        <v>0</v>
      </c>
      <c r="V400" s="118">
        <v>0</v>
      </c>
      <c r="W400" s="118">
        <v>0</v>
      </c>
      <c r="X400" s="118">
        <v>0</v>
      </c>
      <c r="Y400" s="118">
        <v>0</v>
      </c>
      <c r="Z400" s="118">
        <v>15000</v>
      </c>
      <c r="AA400" s="118">
        <v>2</v>
      </c>
      <c r="AB400" s="118">
        <v>31</v>
      </c>
      <c r="AC400" s="118">
        <v>0</v>
      </c>
      <c r="AD400" s="118">
        <v>0</v>
      </c>
      <c r="AE400" s="118">
        <v>0</v>
      </c>
      <c r="AF400" s="118">
        <v>1</v>
      </c>
      <c r="AG400" s="118">
        <v>0</v>
      </c>
      <c r="AH400" s="118">
        <v>7</v>
      </c>
      <c r="AI400" s="118">
        <v>0</v>
      </c>
      <c r="AJ400" s="118">
        <v>0</v>
      </c>
      <c r="AK400" s="118">
        <v>0</v>
      </c>
      <c r="AL400" s="118">
        <v>0</v>
      </c>
      <c r="AM400" s="118">
        <v>1</v>
      </c>
      <c r="AN400" s="118">
        <v>1</v>
      </c>
      <c r="AO400" s="118">
        <v>0</v>
      </c>
      <c r="AP400" s="118">
        <v>0</v>
      </c>
      <c r="AQ400" s="120">
        <v>0</v>
      </c>
      <c r="AR400" s="118">
        <v>0</v>
      </c>
      <c r="AS400" s="118">
        <v>0</v>
      </c>
      <c r="AT400" s="118">
        <v>0</v>
      </c>
      <c r="AU400" s="118">
        <v>0</v>
      </c>
      <c r="AV400" s="118">
        <v>0</v>
      </c>
      <c r="AW400" s="118">
        <v>0</v>
      </c>
      <c r="AX400" s="118">
        <v>0</v>
      </c>
      <c r="AY400" s="118">
        <v>0</v>
      </c>
      <c r="AZ400" s="118">
        <v>0</v>
      </c>
      <c r="BA400" s="118">
        <v>0</v>
      </c>
      <c r="BB400" s="118">
        <v>0</v>
      </c>
      <c r="BC400" s="118">
        <v>0</v>
      </c>
      <c r="BD400" s="69">
        <v>0</v>
      </c>
      <c r="BE400" s="69">
        <v>0</v>
      </c>
      <c r="BF400" s="69">
        <v>0</v>
      </c>
      <c r="BG400" s="118">
        <v>0</v>
      </c>
      <c r="BH400" s="118">
        <v>0</v>
      </c>
      <c r="BI400" s="118" t="s">
        <v>1482</v>
      </c>
      <c r="BK400" s="118">
        <v>3</v>
      </c>
      <c r="BL400" s="118">
        <v>2</v>
      </c>
      <c r="BM400" s="118">
        <v>2</v>
      </c>
      <c r="BN400" s="118">
        <v>31</v>
      </c>
      <c r="BO400" s="121">
        <v>0</v>
      </c>
      <c r="BP400" s="118">
        <v>3</v>
      </c>
      <c r="BQ400" s="118">
        <v>50</v>
      </c>
      <c r="BR400" s="118">
        <v>203</v>
      </c>
      <c r="BS400" s="118">
        <v>2200</v>
      </c>
      <c r="BT400" s="118">
        <v>0</v>
      </c>
      <c r="BU400" s="118">
        <v>0</v>
      </c>
      <c r="BV400" s="118">
        <v>1000</v>
      </c>
      <c r="BW400" s="118">
        <v>0</v>
      </c>
      <c r="BY400" s="118">
        <v>0</v>
      </c>
      <c r="BZ400" s="118">
        <v>0</v>
      </c>
      <c r="CA400" s="118">
        <v>31</v>
      </c>
      <c r="CB400" s="121">
        <v>0</v>
      </c>
      <c r="CC400" s="118">
        <v>0</v>
      </c>
      <c r="CD400" s="118">
        <v>0</v>
      </c>
      <c r="CE400" s="118">
        <v>0</v>
      </c>
      <c r="CF400" s="118">
        <v>0</v>
      </c>
      <c r="CG400" s="118">
        <v>0</v>
      </c>
      <c r="CH400" s="118">
        <v>0</v>
      </c>
      <c r="CI400" s="118">
        <v>0</v>
      </c>
      <c r="CJ400" s="118">
        <v>0</v>
      </c>
      <c r="CL400" s="118">
        <v>0</v>
      </c>
      <c r="CM400" s="118">
        <v>0</v>
      </c>
      <c r="CN400" s="118">
        <v>0</v>
      </c>
      <c r="CO400" s="121">
        <v>0</v>
      </c>
      <c r="CP400" s="118">
        <v>0</v>
      </c>
      <c r="CQ400" s="118">
        <v>0</v>
      </c>
      <c r="CR400" s="118">
        <v>0</v>
      </c>
      <c r="CS400" s="118">
        <v>0</v>
      </c>
      <c r="CT400" s="118">
        <v>0</v>
      </c>
      <c r="CU400" s="118">
        <v>0</v>
      </c>
      <c r="CV400" s="118">
        <v>0</v>
      </c>
      <c r="CW400" s="118">
        <v>0</v>
      </c>
      <c r="CZ400" s="118">
        <v>0</v>
      </c>
      <c r="DA400" s="118">
        <v>0</v>
      </c>
      <c r="DB400" s="118">
        <v>220</v>
      </c>
      <c r="DC400" s="118">
        <v>0</v>
      </c>
      <c r="DD400" s="118">
        <v>0</v>
      </c>
      <c r="DE400" s="118">
        <v>0</v>
      </c>
      <c r="DF400" s="118">
        <v>0</v>
      </c>
      <c r="DG400" s="118">
        <v>1</v>
      </c>
      <c r="DI400" s="118" t="e">
        <f>INDEX(Sheet3!$E$78:$E$1130,MATCH(A400,Sheet3!$D$78:$D$1130,0))</f>
        <v>#N/A</v>
      </c>
      <c r="DJ400" s="118" t="str">
        <f t="shared" si="77"/>
        <v>skill_icons.ps_pet_skill_013</v>
      </c>
      <c r="DK400" s="118" t="s">
        <v>1483</v>
      </c>
      <c r="DL400" s="129" t="str">
        <f t="shared" si="81"/>
        <v>手持巨剑向目标敌人跳跃，同时将巨剑插入地面，对附近的敌方单位造成[ui.cs_orange:203*2.2]的物理伤害。</v>
      </c>
      <c r="DM400" s="130" t="s">
        <v>1484</v>
      </c>
      <c r="DN400" s="69" t="str">
        <f>"造成["&amp;INDEX(Sheet5!$L$2:$L$11,MATCH(BL400,Sheet5!$J$2:$J$11,0))&amp;":"&amp;BR400&amp;"*"&amp;BS400/1000&amp;"]"&amp;INDEX(Sheet5!$I$2:$I$4,MATCH(BR400,Sheet5!$H$2:$H$4,0))&amp;"的"&amp;INDEX(Sheet5!$K$2:$K$11,MATCH(BL400,Sheet5!$J$2:$J$11,0))</f>
        <v>造成[ui.cs_orange:203*2.2]的物理伤害。</v>
      </c>
      <c r="DO400" s="118" t="e">
        <f>"造成["&amp;INDEX(Sheet5!$L$2:$L$11,MATCH(BY400,Sheet5!$J$2:$J$11,0))&amp;":"&amp;CE400&amp;"*"&amp;CF400/1000&amp;"]"&amp;INDEX(Sheet5!$I$2:$I$4,MATCH(CE400,Sheet5!$H$2:$H$4,0))&amp;"的"&amp;INDEX(Sheet5!$K$2:$K$11,MATCH(BY400,Sheet5!$J$2:$J$11,0))</f>
        <v>#N/A</v>
      </c>
      <c r="DP400" s="118"/>
      <c r="DQ400" s="118"/>
      <c r="DR400" s="118" t="e">
        <f t="shared" si="74"/>
        <v>#N/A</v>
      </c>
      <c r="DS400" s="122" t="e">
        <f>MATCH(A400,Sheet5!D:D,0)</f>
        <v>#N/A</v>
      </c>
      <c r="DT400" s="123" t="e">
        <f>MATCH(A400,Sheet5!F:F,0)</f>
        <v>#N/A</v>
      </c>
      <c r="DU400" s="118" t="e">
        <f>"["&amp;INDEX(Sheet5!$L$2:$L$11,MATCH(CD400,Sheet5!$J$2:$J$11,0))&amp;":"&amp;CJ400&amp;"*"&amp;CK400/1000&amp;"]"&amp;INDEX(Sheet5!$I$2:$I$4,MATCH(CJ400,Sheet5!$H$2:$H$4,0))</f>
        <v>#N/A</v>
      </c>
      <c r="DV400" s="118">
        <v>0</v>
      </c>
      <c r="DW400" s="118">
        <v>0</v>
      </c>
      <c r="DX400" s="118">
        <v>0</v>
      </c>
      <c r="DY400" s="118">
        <v>0</v>
      </c>
    </row>
    <row r="401" spans="1:129" ht="42.75">
      <c r="A401" s="118">
        <v>302293</v>
      </c>
      <c r="B401" s="118">
        <v>0</v>
      </c>
      <c r="C401" s="118">
        <v>1</v>
      </c>
      <c r="D401" s="119" t="s">
        <v>1478</v>
      </c>
      <c r="E401" s="119" t="s">
        <v>1479</v>
      </c>
      <c r="F401" s="118" t="s">
        <v>1480</v>
      </c>
      <c r="G401" s="118">
        <v>1</v>
      </c>
      <c r="H401" s="118" t="s">
        <v>321</v>
      </c>
      <c r="I401" s="118">
        <v>1500</v>
      </c>
      <c r="J401" s="118" t="s">
        <v>963</v>
      </c>
      <c r="K401" s="118">
        <v>2500</v>
      </c>
      <c r="M401" s="118">
        <v>0</v>
      </c>
      <c r="N401" s="118" t="s">
        <v>1481</v>
      </c>
      <c r="O401" s="118">
        <v>0</v>
      </c>
      <c r="P401" s="118">
        <v>1</v>
      </c>
      <c r="Q401" s="118">
        <v>0</v>
      </c>
      <c r="R401" s="118">
        <f t="shared" si="82"/>
        <v>1</v>
      </c>
      <c r="S401" s="118">
        <v>0</v>
      </c>
      <c r="T401" s="118">
        <v>0</v>
      </c>
      <c r="U401" s="118">
        <v>0</v>
      </c>
      <c r="V401" s="118">
        <v>0</v>
      </c>
      <c r="W401" s="118">
        <v>0</v>
      </c>
      <c r="X401" s="118">
        <v>0</v>
      </c>
      <c r="Y401" s="118">
        <v>0</v>
      </c>
      <c r="Z401" s="118">
        <v>15000</v>
      </c>
      <c r="AA401" s="118">
        <v>2</v>
      </c>
      <c r="AB401" s="118">
        <v>31</v>
      </c>
      <c r="AC401" s="118">
        <v>0</v>
      </c>
      <c r="AD401" s="118">
        <v>0</v>
      </c>
      <c r="AE401" s="118">
        <v>0</v>
      </c>
      <c r="AF401" s="118">
        <v>1</v>
      </c>
      <c r="AG401" s="118">
        <v>0</v>
      </c>
      <c r="AH401" s="118">
        <v>7</v>
      </c>
      <c r="AI401" s="118">
        <v>0</v>
      </c>
      <c r="AJ401" s="118">
        <v>0</v>
      </c>
      <c r="AK401" s="118">
        <v>0</v>
      </c>
      <c r="AL401" s="118">
        <v>0</v>
      </c>
      <c r="AM401" s="118">
        <v>1</v>
      </c>
      <c r="AN401" s="118">
        <v>1</v>
      </c>
      <c r="AO401" s="118">
        <v>0</v>
      </c>
      <c r="AP401" s="118">
        <v>0</v>
      </c>
      <c r="AQ401" s="120">
        <v>0</v>
      </c>
      <c r="AR401" s="118">
        <v>0</v>
      </c>
      <c r="AS401" s="118">
        <v>0</v>
      </c>
      <c r="AT401" s="118">
        <v>0</v>
      </c>
      <c r="AU401" s="118">
        <v>0</v>
      </c>
      <c r="AV401" s="118">
        <v>0</v>
      </c>
      <c r="AW401" s="118">
        <v>0</v>
      </c>
      <c r="AX401" s="118">
        <v>0</v>
      </c>
      <c r="AY401" s="118">
        <v>0</v>
      </c>
      <c r="AZ401" s="118">
        <v>0</v>
      </c>
      <c r="BA401" s="118">
        <v>0</v>
      </c>
      <c r="BB401" s="118">
        <v>0</v>
      </c>
      <c r="BC401" s="118">
        <v>0</v>
      </c>
      <c r="BD401" s="69">
        <v>0</v>
      </c>
      <c r="BE401" s="69">
        <v>0</v>
      </c>
      <c r="BF401" s="69">
        <v>0</v>
      </c>
      <c r="BG401" s="118">
        <v>0</v>
      </c>
      <c r="BH401" s="118">
        <v>0</v>
      </c>
      <c r="BI401" s="118" t="s">
        <v>1482</v>
      </c>
      <c r="BK401" s="118">
        <v>3</v>
      </c>
      <c r="BL401" s="118">
        <v>2</v>
      </c>
      <c r="BM401" s="118">
        <v>2</v>
      </c>
      <c r="BN401" s="118">
        <v>31</v>
      </c>
      <c r="BO401" s="121">
        <v>0</v>
      </c>
      <c r="BP401" s="118">
        <v>3</v>
      </c>
      <c r="BQ401" s="118">
        <v>50</v>
      </c>
      <c r="BR401" s="118">
        <v>203</v>
      </c>
      <c r="BS401" s="118">
        <v>2400</v>
      </c>
      <c r="BT401" s="118">
        <v>0</v>
      </c>
      <c r="BU401" s="118">
        <v>0</v>
      </c>
      <c r="BV401" s="118">
        <v>1000</v>
      </c>
      <c r="BW401" s="118">
        <v>0</v>
      </c>
      <c r="BY401" s="118">
        <v>0</v>
      </c>
      <c r="BZ401" s="118">
        <v>0</v>
      </c>
      <c r="CA401" s="118">
        <v>31</v>
      </c>
      <c r="CB401" s="121">
        <v>0</v>
      </c>
      <c r="CC401" s="118">
        <v>0</v>
      </c>
      <c r="CD401" s="118">
        <v>0</v>
      </c>
      <c r="CE401" s="118">
        <v>0</v>
      </c>
      <c r="CF401" s="118">
        <v>0</v>
      </c>
      <c r="CG401" s="118">
        <v>0</v>
      </c>
      <c r="CH401" s="118">
        <v>0</v>
      </c>
      <c r="CI401" s="118">
        <v>0</v>
      </c>
      <c r="CJ401" s="118">
        <v>0</v>
      </c>
      <c r="CL401" s="118">
        <v>0</v>
      </c>
      <c r="CM401" s="118">
        <v>0</v>
      </c>
      <c r="CN401" s="118">
        <v>0</v>
      </c>
      <c r="CO401" s="121">
        <v>0</v>
      </c>
      <c r="CP401" s="118">
        <v>0</v>
      </c>
      <c r="CQ401" s="118">
        <v>0</v>
      </c>
      <c r="CR401" s="118">
        <v>0</v>
      </c>
      <c r="CS401" s="118">
        <v>0</v>
      </c>
      <c r="CT401" s="118">
        <v>0</v>
      </c>
      <c r="CU401" s="118">
        <v>0</v>
      </c>
      <c r="CV401" s="118">
        <v>0</v>
      </c>
      <c r="CW401" s="118">
        <v>0</v>
      </c>
      <c r="CZ401" s="118">
        <v>0</v>
      </c>
      <c r="DA401" s="118">
        <v>0</v>
      </c>
      <c r="DB401" s="118">
        <v>240</v>
      </c>
      <c r="DC401" s="118">
        <v>0</v>
      </c>
      <c r="DD401" s="118">
        <v>0</v>
      </c>
      <c r="DE401" s="118">
        <v>0</v>
      </c>
      <c r="DF401" s="118">
        <v>0</v>
      </c>
      <c r="DG401" s="118">
        <v>1</v>
      </c>
      <c r="DI401" s="118" t="e">
        <f>INDEX(Sheet3!$E$78:$E$1130,MATCH(A401,Sheet3!$D$78:$D$1130,0))</f>
        <v>#N/A</v>
      </c>
      <c r="DJ401" s="118" t="str">
        <f t="shared" si="77"/>
        <v>skill_icons.ps_pet_skill_013</v>
      </c>
      <c r="DK401" s="118" t="s">
        <v>1483</v>
      </c>
      <c r="DL401" s="129" t="str">
        <f t="shared" si="81"/>
        <v>手持巨剑向目标敌人跳跃，同时将巨剑插入地面，对附近的敌方单位造成[ui.cs_orange:203*2.4]的物理伤害。</v>
      </c>
      <c r="DM401" s="130" t="s">
        <v>1484</v>
      </c>
      <c r="DN401" s="69" t="str">
        <f>"造成["&amp;INDEX(Sheet5!$L$2:$L$11,MATCH(BL401,Sheet5!$J$2:$J$11,0))&amp;":"&amp;BR401&amp;"*"&amp;BS401/1000&amp;"]"&amp;INDEX(Sheet5!$I$2:$I$4,MATCH(BR401,Sheet5!$H$2:$H$4,0))&amp;"的"&amp;INDEX(Sheet5!$K$2:$K$11,MATCH(BL401,Sheet5!$J$2:$J$11,0))</f>
        <v>造成[ui.cs_orange:203*2.4]的物理伤害。</v>
      </c>
      <c r="DO401" s="118" t="e">
        <f>"造成["&amp;INDEX(Sheet5!$L$2:$L$11,MATCH(BY401,Sheet5!$J$2:$J$11,0))&amp;":"&amp;CE401&amp;"*"&amp;CF401/1000&amp;"]"&amp;INDEX(Sheet5!$I$2:$I$4,MATCH(CE401,Sheet5!$H$2:$H$4,0))&amp;"的"&amp;INDEX(Sheet5!$K$2:$K$11,MATCH(BY401,Sheet5!$J$2:$J$11,0))</f>
        <v>#N/A</v>
      </c>
      <c r="DP401" s="118"/>
      <c r="DQ401" s="118"/>
      <c r="DR401" s="118" t="e">
        <f t="shared" si="74"/>
        <v>#N/A</v>
      </c>
      <c r="DS401" s="122" t="e">
        <f>MATCH(A401,Sheet5!D:D,0)</f>
        <v>#N/A</v>
      </c>
      <c r="DT401" s="123" t="e">
        <f>MATCH(A401,Sheet5!F:F,0)</f>
        <v>#N/A</v>
      </c>
      <c r="DU401" s="118" t="e">
        <f>"["&amp;INDEX(Sheet5!$L$2:$L$11,MATCH(CD401,Sheet5!$J$2:$J$11,0))&amp;":"&amp;CJ401&amp;"*"&amp;CK401/1000&amp;"]"&amp;INDEX(Sheet5!$I$2:$I$4,MATCH(CJ401,Sheet5!$H$2:$H$4,0))</f>
        <v>#N/A</v>
      </c>
      <c r="DV401" s="118">
        <v>0</v>
      </c>
      <c r="DW401" s="118">
        <v>0</v>
      </c>
      <c r="DX401" s="118">
        <v>0</v>
      </c>
      <c r="DY401" s="118">
        <v>0</v>
      </c>
    </row>
    <row r="402" spans="1:129" ht="42.75">
      <c r="A402" s="118">
        <v>302294</v>
      </c>
      <c r="B402" s="118">
        <v>0</v>
      </c>
      <c r="C402" s="118">
        <v>1</v>
      </c>
      <c r="D402" s="119" t="s">
        <v>1478</v>
      </c>
      <c r="E402" s="119" t="s">
        <v>1479</v>
      </c>
      <c r="F402" s="118" t="s">
        <v>1480</v>
      </c>
      <c r="G402" s="118">
        <v>1</v>
      </c>
      <c r="H402" s="118" t="s">
        <v>321</v>
      </c>
      <c r="I402" s="118">
        <v>1500</v>
      </c>
      <c r="J402" s="118" t="s">
        <v>963</v>
      </c>
      <c r="K402" s="118">
        <v>2500</v>
      </c>
      <c r="M402" s="118">
        <v>0</v>
      </c>
      <c r="N402" s="118" t="s">
        <v>1481</v>
      </c>
      <c r="O402" s="118">
        <v>0</v>
      </c>
      <c r="P402" s="118">
        <v>1</v>
      </c>
      <c r="Q402" s="118">
        <v>0</v>
      </c>
      <c r="R402" s="118">
        <f t="shared" si="82"/>
        <v>1</v>
      </c>
      <c r="S402" s="118">
        <v>0</v>
      </c>
      <c r="T402" s="118">
        <v>0</v>
      </c>
      <c r="U402" s="118">
        <v>0</v>
      </c>
      <c r="V402" s="118">
        <v>0</v>
      </c>
      <c r="W402" s="118">
        <v>0</v>
      </c>
      <c r="X402" s="118">
        <v>0</v>
      </c>
      <c r="Y402" s="118">
        <v>0</v>
      </c>
      <c r="Z402" s="118">
        <v>15000</v>
      </c>
      <c r="AA402" s="118">
        <v>2</v>
      </c>
      <c r="AB402" s="118">
        <v>31</v>
      </c>
      <c r="AC402" s="118">
        <v>0</v>
      </c>
      <c r="AD402" s="118">
        <v>0</v>
      </c>
      <c r="AE402" s="118">
        <v>0</v>
      </c>
      <c r="AF402" s="118">
        <v>1</v>
      </c>
      <c r="AG402" s="118">
        <v>0</v>
      </c>
      <c r="AH402" s="118">
        <v>7</v>
      </c>
      <c r="AI402" s="118">
        <v>0</v>
      </c>
      <c r="AJ402" s="118">
        <v>0</v>
      </c>
      <c r="AK402" s="118">
        <v>0</v>
      </c>
      <c r="AL402" s="118">
        <v>0</v>
      </c>
      <c r="AM402" s="118">
        <v>1</v>
      </c>
      <c r="AN402" s="118">
        <v>1</v>
      </c>
      <c r="AO402" s="118">
        <v>0</v>
      </c>
      <c r="AP402" s="118">
        <v>0</v>
      </c>
      <c r="AQ402" s="120">
        <v>0</v>
      </c>
      <c r="AR402" s="118">
        <v>0</v>
      </c>
      <c r="AS402" s="118">
        <v>0</v>
      </c>
      <c r="AT402" s="118">
        <v>0</v>
      </c>
      <c r="AU402" s="118">
        <v>0</v>
      </c>
      <c r="AV402" s="118">
        <v>0</v>
      </c>
      <c r="AW402" s="118">
        <v>0</v>
      </c>
      <c r="AX402" s="118">
        <v>0</v>
      </c>
      <c r="AY402" s="118">
        <v>0</v>
      </c>
      <c r="AZ402" s="118">
        <v>0</v>
      </c>
      <c r="BA402" s="118">
        <v>0</v>
      </c>
      <c r="BB402" s="118">
        <v>0</v>
      </c>
      <c r="BC402" s="118">
        <v>0</v>
      </c>
      <c r="BD402" s="69">
        <v>0</v>
      </c>
      <c r="BE402" s="69">
        <v>0</v>
      </c>
      <c r="BF402" s="69">
        <v>0</v>
      </c>
      <c r="BG402" s="118">
        <v>0</v>
      </c>
      <c r="BH402" s="118">
        <v>0</v>
      </c>
      <c r="BI402" s="118" t="s">
        <v>1482</v>
      </c>
      <c r="BK402" s="118">
        <v>3</v>
      </c>
      <c r="BL402" s="118">
        <v>2</v>
      </c>
      <c r="BM402" s="118">
        <v>2</v>
      </c>
      <c r="BN402" s="118">
        <v>31</v>
      </c>
      <c r="BO402" s="121">
        <v>0</v>
      </c>
      <c r="BP402" s="118">
        <v>3</v>
      </c>
      <c r="BQ402" s="118">
        <v>50</v>
      </c>
      <c r="BR402" s="118">
        <v>203</v>
      </c>
      <c r="BS402" s="118">
        <v>2600</v>
      </c>
      <c r="BT402" s="118">
        <v>0</v>
      </c>
      <c r="BU402" s="118">
        <v>0</v>
      </c>
      <c r="BV402" s="118">
        <v>1000</v>
      </c>
      <c r="BW402" s="118">
        <v>0</v>
      </c>
      <c r="BY402" s="118">
        <v>0</v>
      </c>
      <c r="BZ402" s="118">
        <v>0</v>
      </c>
      <c r="CA402" s="118">
        <v>31</v>
      </c>
      <c r="CB402" s="121">
        <v>0</v>
      </c>
      <c r="CC402" s="118">
        <v>0</v>
      </c>
      <c r="CD402" s="118">
        <v>0</v>
      </c>
      <c r="CE402" s="118">
        <v>0</v>
      </c>
      <c r="CF402" s="118">
        <v>0</v>
      </c>
      <c r="CG402" s="118">
        <v>0</v>
      </c>
      <c r="CH402" s="118">
        <v>0</v>
      </c>
      <c r="CI402" s="118">
        <v>0</v>
      </c>
      <c r="CJ402" s="118">
        <v>0</v>
      </c>
      <c r="CL402" s="118">
        <v>0</v>
      </c>
      <c r="CM402" s="118">
        <v>0</v>
      </c>
      <c r="CN402" s="118">
        <v>0</v>
      </c>
      <c r="CO402" s="121">
        <v>0</v>
      </c>
      <c r="CP402" s="118">
        <v>0</v>
      </c>
      <c r="CQ402" s="118">
        <v>0</v>
      </c>
      <c r="CR402" s="118">
        <v>0</v>
      </c>
      <c r="CS402" s="118">
        <v>0</v>
      </c>
      <c r="CT402" s="118">
        <v>0</v>
      </c>
      <c r="CU402" s="118">
        <v>0</v>
      </c>
      <c r="CV402" s="118">
        <v>0</v>
      </c>
      <c r="CW402" s="118">
        <v>0</v>
      </c>
      <c r="CZ402" s="118">
        <v>0</v>
      </c>
      <c r="DA402" s="118">
        <v>0</v>
      </c>
      <c r="DB402" s="118">
        <v>260</v>
      </c>
      <c r="DC402" s="118">
        <v>0</v>
      </c>
      <c r="DD402" s="118">
        <v>0</v>
      </c>
      <c r="DE402" s="118">
        <v>0</v>
      </c>
      <c r="DF402" s="118">
        <v>0</v>
      </c>
      <c r="DG402" s="118">
        <v>1</v>
      </c>
      <c r="DI402" s="118" t="e">
        <f>INDEX(Sheet3!$E$78:$E$1130,MATCH(A402,Sheet3!$D$78:$D$1130,0))</f>
        <v>#N/A</v>
      </c>
      <c r="DJ402" s="118" t="str">
        <f t="shared" si="77"/>
        <v>skill_icons.ps_pet_skill_013</v>
      </c>
      <c r="DK402" s="118" t="s">
        <v>1483</v>
      </c>
      <c r="DL402" s="129" t="str">
        <f t="shared" si="81"/>
        <v>手持巨剑向目标敌人跳跃，同时将巨剑插入地面，对附近的敌方单位造成[ui.cs_orange:203*2.6]的物理伤害。</v>
      </c>
      <c r="DM402" s="130" t="s">
        <v>1484</v>
      </c>
      <c r="DN402" s="69" t="str">
        <f>"造成["&amp;INDEX(Sheet5!$L$2:$L$11,MATCH(BL402,Sheet5!$J$2:$J$11,0))&amp;":"&amp;BR402&amp;"*"&amp;BS402/1000&amp;"]"&amp;INDEX(Sheet5!$I$2:$I$4,MATCH(BR402,Sheet5!$H$2:$H$4,0))&amp;"的"&amp;INDEX(Sheet5!$K$2:$K$11,MATCH(BL402,Sheet5!$J$2:$J$11,0))</f>
        <v>造成[ui.cs_orange:203*2.6]的物理伤害。</v>
      </c>
      <c r="DO402" s="118" t="e">
        <f>"造成["&amp;INDEX(Sheet5!$L$2:$L$11,MATCH(BY402,Sheet5!$J$2:$J$11,0))&amp;":"&amp;CE402&amp;"*"&amp;CF402/1000&amp;"]"&amp;INDEX(Sheet5!$I$2:$I$4,MATCH(CE402,Sheet5!$H$2:$H$4,0))&amp;"的"&amp;INDEX(Sheet5!$K$2:$K$11,MATCH(BY402,Sheet5!$J$2:$J$11,0))</f>
        <v>#N/A</v>
      </c>
      <c r="DP402" s="118"/>
      <c r="DQ402" s="118"/>
      <c r="DR402" s="118" t="e">
        <f t="shared" si="74"/>
        <v>#N/A</v>
      </c>
      <c r="DS402" s="122" t="e">
        <f>MATCH(A402,Sheet5!D:D,0)</f>
        <v>#N/A</v>
      </c>
      <c r="DT402" s="123" t="e">
        <f>MATCH(A402,Sheet5!F:F,0)</f>
        <v>#N/A</v>
      </c>
      <c r="DU402" s="118" t="e">
        <f>"["&amp;INDEX(Sheet5!$L$2:$L$11,MATCH(CD402,Sheet5!$J$2:$J$11,0))&amp;":"&amp;CJ402&amp;"*"&amp;CK402/1000&amp;"]"&amp;INDEX(Sheet5!$I$2:$I$4,MATCH(CJ402,Sheet5!$H$2:$H$4,0))</f>
        <v>#N/A</v>
      </c>
      <c r="DV402" s="118">
        <v>0</v>
      </c>
      <c r="DW402" s="118">
        <v>0</v>
      </c>
      <c r="DX402" s="118">
        <v>0</v>
      </c>
      <c r="DY402" s="118">
        <v>0</v>
      </c>
    </row>
    <row r="403" spans="1:129" ht="14.25">
      <c r="A403" s="69">
        <v>30230</v>
      </c>
      <c r="B403" s="69">
        <v>0</v>
      </c>
      <c r="C403" s="69">
        <v>1</v>
      </c>
      <c r="D403" s="78" t="s">
        <v>1485</v>
      </c>
      <c r="E403" s="78" t="s">
        <v>1486</v>
      </c>
      <c r="F403" s="69" t="s">
        <v>605</v>
      </c>
      <c r="G403" s="69">
        <v>0</v>
      </c>
      <c r="H403" s="69" t="s">
        <v>507</v>
      </c>
      <c r="I403" s="69">
        <v>1500</v>
      </c>
      <c r="J403" s="69" t="s">
        <v>1487</v>
      </c>
      <c r="K403" s="69">
        <v>2500</v>
      </c>
      <c r="M403" s="69">
        <v>0</v>
      </c>
      <c r="N403" s="69" t="s">
        <v>1488</v>
      </c>
      <c r="O403" s="69">
        <v>0</v>
      </c>
      <c r="P403" s="69">
        <v>2</v>
      </c>
      <c r="Q403" s="69">
        <v>0</v>
      </c>
      <c r="R403" s="69">
        <f t="shared" si="82"/>
        <v>1</v>
      </c>
      <c r="S403" s="69">
        <v>0</v>
      </c>
      <c r="T403" s="69">
        <v>0</v>
      </c>
      <c r="U403" s="69">
        <v>0</v>
      </c>
      <c r="V403" s="69">
        <v>0</v>
      </c>
      <c r="W403" s="69">
        <v>0</v>
      </c>
      <c r="X403" s="69">
        <v>0</v>
      </c>
      <c r="Y403" s="69">
        <v>0</v>
      </c>
      <c r="Z403" s="69">
        <v>4000</v>
      </c>
      <c r="AA403" s="69">
        <v>2</v>
      </c>
      <c r="AB403" s="69">
        <v>31</v>
      </c>
      <c r="AC403" s="69">
        <v>0</v>
      </c>
      <c r="AD403" s="69">
        <v>0</v>
      </c>
      <c r="AE403" s="69">
        <v>0</v>
      </c>
      <c r="AF403" s="69">
        <v>1</v>
      </c>
      <c r="AG403" s="69">
        <v>0</v>
      </c>
      <c r="AH403" s="69">
        <v>10.5</v>
      </c>
      <c r="AI403" s="69">
        <v>0</v>
      </c>
      <c r="AJ403" s="69">
        <v>3</v>
      </c>
      <c r="AK403" s="69">
        <v>0</v>
      </c>
      <c r="AL403" s="69">
        <v>0</v>
      </c>
      <c r="AM403" s="69">
        <v>1</v>
      </c>
      <c r="AN403" s="69">
        <v>1</v>
      </c>
      <c r="AO403" s="69">
        <v>1</v>
      </c>
      <c r="AP403" s="69">
        <v>0.8</v>
      </c>
      <c r="AQ403" s="84">
        <v>15</v>
      </c>
      <c r="AR403" s="69">
        <v>5</v>
      </c>
      <c r="AS403" s="69">
        <v>0</v>
      </c>
      <c r="AT403" s="69">
        <v>0</v>
      </c>
      <c r="AU403" s="69">
        <v>0</v>
      </c>
      <c r="AV403" s="69">
        <v>0</v>
      </c>
      <c r="AW403" s="69">
        <v>0</v>
      </c>
      <c r="AX403" s="69">
        <v>0</v>
      </c>
      <c r="AY403" s="69">
        <v>0</v>
      </c>
      <c r="AZ403" s="69">
        <v>0</v>
      </c>
      <c r="BA403" s="69">
        <v>0</v>
      </c>
      <c r="BB403" s="69">
        <v>0</v>
      </c>
      <c r="BC403" s="69">
        <v>0</v>
      </c>
      <c r="BD403" s="69">
        <v>0</v>
      </c>
      <c r="BE403" s="69">
        <v>0</v>
      </c>
      <c r="BF403" s="69">
        <v>0</v>
      </c>
      <c r="BG403" s="69">
        <v>0</v>
      </c>
      <c r="BH403" s="69">
        <v>0</v>
      </c>
      <c r="BI403" s="69" t="s">
        <v>1489</v>
      </c>
      <c r="BK403" s="69">
        <v>3</v>
      </c>
      <c r="BL403" s="69">
        <v>25</v>
      </c>
      <c r="BM403" s="69">
        <v>2</v>
      </c>
      <c r="BN403" s="69">
        <v>31</v>
      </c>
      <c r="BO403" s="89">
        <v>0</v>
      </c>
      <c r="BP403" s="69">
        <v>2</v>
      </c>
      <c r="BQ403" s="69">
        <v>20</v>
      </c>
      <c r="BR403" s="69">
        <v>204</v>
      </c>
      <c r="BS403" s="69">
        <v>1600</v>
      </c>
      <c r="BT403" s="69">
        <v>1</v>
      </c>
      <c r="BU403" s="69">
        <v>30</v>
      </c>
      <c r="BV403" s="69">
        <v>1000</v>
      </c>
      <c r="BW403" s="69">
        <v>628</v>
      </c>
      <c r="BX403" s="69" t="s">
        <v>1490</v>
      </c>
      <c r="BY403" s="69">
        <v>0</v>
      </c>
      <c r="BZ403" s="69">
        <v>0</v>
      </c>
      <c r="CA403" s="69">
        <v>31</v>
      </c>
      <c r="CB403" s="69">
        <v>0</v>
      </c>
      <c r="CC403" s="69">
        <v>0</v>
      </c>
      <c r="CD403" s="69">
        <v>0</v>
      </c>
      <c r="CE403" s="69">
        <v>0</v>
      </c>
      <c r="CF403" s="69">
        <v>0</v>
      </c>
      <c r="CG403" s="69">
        <v>0</v>
      </c>
      <c r="CH403" s="69">
        <v>0</v>
      </c>
      <c r="CI403" s="69">
        <v>0</v>
      </c>
      <c r="CJ403" s="69">
        <v>0</v>
      </c>
      <c r="CL403" s="69">
        <v>0</v>
      </c>
      <c r="CM403" s="69">
        <v>0</v>
      </c>
      <c r="CN403" s="69">
        <v>0</v>
      </c>
      <c r="CO403" s="89">
        <v>0</v>
      </c>
      <c r="CP403" s="69">
        <v>0</v>
      </c>
      <c r="CQ403" s="69">
        <v>0</v>
      </c>
      <c r="CR403" s="69">
        <v>0</v>
      </c>
      <c r="CS403" s="69">
        <v>0</v>
      </c>
      <c r="CT403" s="69">
        <v>0</v>
      </c>
      <c r="CU403" s="69">
        <v>0</v>
      </c>
      <c r="CV403" s="69">
        <v>0</v>
      </c>
      <c r="CW403" s="69">
        <v>0</v>
      </c>
      <c r="CZ403" s="69">
        <v>0</v>
      </c>
      <c r="DA403" s="69">
        <v>0</v>
      </c>
      <c r="DB403" s="69">
        <v>0</v>
      </c>
      <c r="DC403" s="69">
        <v>0</v>
      </c>
      <c r="DD403" s="69">
        <v>0</v>
      </c>
      <c r="DE403" s="69">
        <v>0</v>
      </c>
      <c r="DF403" s="69">
        <v>0</v>
      </c>
      <c r="DG403" s="69">
        <v>1</v>
      </c>
      <c r="DI403" s="69" t="str">
        <f>INDEX(Sheet3!$E$78:$E$1130,MATCH(A403,Sheet3!$D$78:$D$1130,0))</f>
        <v>skill_icons.ps_spirit_ball</v>
      </c>
      <c r="DJ403" s="69" t="str">
        <f t="shared" si="77"/>
        <v>skill_icons.ps_spirit_ball</v>
      </c>
      <c r="DK403" s="69" t="s">
        <v>1491</v>
      </c>
      <c r="DL403" s="69"/>
      <c r="DM403" s="69" t="s">
        <v>1492</v>
      </c>
      <c r="DN403" s="69" t="e">
        <f>"造成["&amp;INDEX(Sheet5!$L$2:$L$11,MATCH(BL403,Sheet5!$J$2:$J$11,0))&amp;":"&amp;BR403&amp;"*"&amp;BS403/1000&amp;"]"&amp;INDEX(Sheet5!$I$2:$I$4,MATCH(BR403,Sheet5!$H$2:$H$4,0))&amp;"的"&amp;INDEX(Sheet5!$K$2:$K$11,MATCH(BL403,Sheet5!$J$2:$J$11,0))</f>
        <v>#N/A</v>
      </c>
      <c r="DO403" s="69"/>
      <c r="DP403" s="69"/>
      <c r="DQ403" s="69"/>
      <c r="DR403" s="69" t="e">
        <f t="shared" si="74"/>
        <v>#N/A</v>
      </c>
      <c r="DS403" s="90">
        <f>MATCH(A403,Sheet5!D:D,0)</f>
        <v>240</v>
      </c>
      <c r="DT403" s="94" t="e">
        <f>MATCH(A403,Sheet5!F:F,0)</f>
        <v>#N/A</v>
      </c>
      <c r="DU403" s="69">
        <v>0</v>
      </c>
      <c r="DV403" s="69">
        <v>0</v>
      </c>
      <c r="DW403" s="69">
        <v>0</v>
      </c>
      <c r="DX403" s="69">
        <v>0</v>
      </c>
      <c r="DY403" s="69">
        <v>0</v>
      </c>
    </row>
    <row r="404" spans="1:129" ht="14.25">
      <c r="A404" s="69">
        <v>30231</v>
      </c>
      <c r="B404" s="69">
        <v>0</v>
      </c>
      <c r="C404" s="69">
        <v>1</v>
      </c>
      <c r="D404" s="78" t="s">
        <v>658</v>
      </c>
      <c r="E404" s="78" t="s">
        <v>659</v>
      </c>
      <c r="F404" s="69" t="s">
        <v>1493</v>
      </c>
      <c r="G404" s="69">
        <v>0</v>
      </c>
      <c r="H404" s="69" t="s">
        <v>321</v>
      </c>
      <c r="I404" s="69">
        <v>1200</v>
      </c>
      <c r="J404" s="69" t="s">
        <v>872</v>
      </c>
      <c r="K404" s="69">
        <v>3000</v>
      </c>
      <c r="M404" s="69">
        <v>0</v>
      </c>
      <c r="N404" s="69" t="s">
        <v>1494</v>
      </c>
      <c r="O404" s="69">
        <v>0</v>
      </c>
      <c r="P404" s="69">
        <v>2</v>
      </c>
      <c r="Q404" s="69">
        <v>0</v>
      </c>
      <c r="R404" s="69">
        <f t="shared" si="82"/>
        <v>1</v>
      </c>
      <c r="S404" s="69">
        <v>0</v>
      </c>
      <c r="T404" s="69">
        <v>0</v>
      </c>
      <c r="U404" s="69">
        <v>0</v>
      </c>
      <c r="V404" s="69">
        <v>0</v>
      </c>
      <c r="W404" s="69">
        <v>0</v>
      </c>
      <c r="X404" s="69">
        <v>0</v>
      </c>
      <c r="Y404" s="69">
        <v>0</v>
      </c>
      <c r="Z404" s="69">
        <v>12000</v>
      </c>
      <c r="AA404" s="69">
        <v>2</v>
      </c>
      <c r="AB404" s="69">
        <v>31</v>
      </c>
      <c r="AC404" s="69">
        <v>0</v>
      </c>
      <c r="AD404" s="69">
        <v>0</v>
      </c>
      <c r="AE404" s="69">
        <v>0</v>
      </c>
      <c r="AF404" s="69">
        <v>50</v>
      </c>
      <c r="AG404" s="69">
        <v>0</v>
      </c>
      <c r="AH404" s="69">
        <v>10.5</v>
      </c>
      <c r="AI404" s="69">
        <v>0</v>
      </c>
      <c r="AJ404" s="69">
        <v>0</v>
      </c>
      <c r="AK404" s="69">
        <v>0</v>
      </c>
      <c r="AL404" s="69">
        <v>0</v>
      </c>
      <c r="AM404" s="69">
        <v>1</v>
      </c>
      <c r="AN404" s="69">
        <v>1</v>
      </c>
      <c r="AO404" s="69">
        <v>1</v>
      </c>
      <c r="AP404" s="69">
        <v>3</v>
      </c>
      <c r="AQ404" s="84">
        <v>15</v>
      </c>
      <c r="AR404" s="69">
        <v>5</v>
      </c>
      <c r="AS404" s="69">
        <v>0</v>
      </c>
      <c r="AT404" s="69">
        <v>0</v>
      </c>
      <c r="AU404" s="69">
        <v>0</v>
      </c>
      <c r="AV404" s="69">
        <v>0</v>
      </c>
      <c r="AW404" s="69">
        <v>0</v>
      </c>
      <c r="AX404" s="69">
        <v>0</v>
      </c>
      <c r="AY404" s="69">
        <v>1200</v>
      </c>
      <c r="AZ404" s="69">
        <v>400</v>
      </c>
      <c r="BA404" s="69">
        <v>0</v>
      </c>
      <c r="BB404" s="69">
        <v>0</v>
      </c>
      <c r="BC404" s="69">
        <v>0</v>
      </c>
      <c r="BD404" s="69">
        <v>0</v>
      </c>
      <c r="BE404" s="69">
        <v>0</v>
      </c>
      <c r="BF404" s="69">
        <v>0</v>
      </c>
      <c r="BG404" s="69">
        <v>0</v>
      </c>
      <c r="BH404" s="69">
        <v>0</v>
      </c>
      <c r="BI404" s="69" t="s">
        <v>1495</v>
      </c>
      <c r="BK404" s="69">
        <v>3</v>
      </c>
      <c r="BL404" s="69">
        <v>9</v>
      </c>
      <c r="BM404" s="69">
        <v>2</v>
      </c>
      <c r="BN404" s="69">
        <v>31</v>
      </c>
      <c r="BO404" s="89">
        <v>0</v>
      </c>
      <c r="BP404" s="69">
        <v>1</v>
      </c>
      <c r="BQ404" s="69">
        <v>1</v>
      </c>
      <c r="BR404" s="69">
        <v>204</v>
      </c>
      <c r="BS404" s="69">
        <v>1250</v>
      </c>
      <c r="BT404" s="69">
        <v>0</v>
      </c>
      <c r="BU404" s="69">
        <v>0</v>
      </c>
      <c r="BV404" s="69">
        <v>1000</v>
      </c>
      <c r="BW404" s="69">
        <v>0</v>
      </c>
      <c r="BX404" s="69" t="s">
        <v>1496</v>
      </c>
      <c r="BY404" s="69">
        <v>0</v>
      </c>
      <c r="BZ404" s="69">
        <v>0</v>
      </c>
      <c r="CA404" s="69">
        <v>31</v>
      </c>
      <c r="CB404" s="69">
        <v>0</v>
      </c>
      <c r="CC404" s="69">
        <v>0</v>
      </c>
      <c r="CD404" s="69">
        <v>0</v>
      </c>
      <c r="CE404" s="69">
        <v>0</v>
      </c>
      <c r="CF404" s="69">
        <v>0</v>
      </c>
      <c r="CG404" s="69">
        <v>0</v>
      </c>
      <c r="CH404" s="69">
        <v>0</v>
      </c>
      <c r="CI404" s="69">
        <v>0</v>
      </c>
      <c r="CJ404" s="69">
        <v>0</v>
      </c>
      <c r="CL404" s="69">
        <v>0</v>
      </c>
      <c r="CM404" s="69">
        <v>0</v>
      </c>
      <c r="CN404" s="69">
        <v>0</v>
      </c>
      <c r="CO404" s="89">
        <v>0</v>
      </c>
      <c r="CP404" s="69">
        <v>0</v>
      </c>
      <c r="CQ404" s="69">
        <v>0</v>
      </c>
      <c r="CR404" s="69">
        <v>0</v>
      </c>
      <c r="CS404" s="69">
        <v>0</v>
      </c>
      <c r="CT404" s="69">
        <v>0</v>
      </c>
      <c r="CU404" s="69">
        <v>0</v>
      </c>
      <c r="CV404" s="69">
        <v>0</v>
      </c>
      <c r="CW404" s="69">
        <v>0</v>
      </c>
      <c r="CZ404" s="69">
        <v>0</v>
      </c>
      <c r="DA404" s="69">
        <v>0</v>
      </c>
      <c r="DB404" s="69">
        <v>0</v>
      </c>
      <c r="DC404" s="69">
        <v>0</v>
      </c>
      <c r="DD404" s="69">
        <v>0</v>
      </c>
      <c r="DE404" s="69">
        <v>0</v>
      </c>
      <c r="DF404" s="69">
        <v>0</v>
      </c>
      <c r="DG404" s="69">
        <v>1</v>
      </c>
      <c r="DI404" s="69" t="str">
        <f>INDEX(Sheet3!$E$78:$E$1130,MATCH(A404,Sheet3!$D$78:$D$1130,0))</f>
        <v>skill_icons.ps_cycle_slash</v>
      </c>
      <c r="DJ404" s="69" t="str">
        <f t="shared" si="77"/>
        <v>skill_icons.ps_cycle_slash</v>
      </c>
      <c r="DK404" s="69" t="s">
        <v>662</v>
      </c>
      <c r="DL404" s="69"/>
      <c r="DM404" s="69" t="s">
        <v>1497</v>
      </c>
      <c r="DN404" s="69" t="str">
        <f>"造成["&amp;INDEX(Sheet5!$L$2:$L$11,MATCH(BL404,Sheet5!$J$2:$J$11,0))&amp;":"&amp;BR404&amp;"*"&amp;BS404/1000&amp;"]"&amp;INDEX(Sheet5!$I$2:$I$4,MATCH(BR404,Sheet5!$H$2:$H$4,0))&amp;"的"&amp;INDEX(Sheet5!$K$2:$K$11,MATCH(BL404,Sheet5!$J$2:$J$11,0))</f>
        <v>造成[ui.cs_blue:204*1.25]的暗系伤害。</v>
      </c>
      <c r="DO404" s="69"/>
      <c r="DP404" s="69"/>
      <c r="DQ404" s="69"/>
      <c r="DR404" s="69" t="e">
        <f t="shared" si="74"/>
        <v>#N/A</v>
      </c>
      <c r="DS404" s="90">
        <f>MATCH(A404,Sheet5!D:D,0)</f>
        <v>226</v>
      </c>
      <c r="DT404" s="94" t="e">
        <f>MATCH(A404,Sheet5!F:F,0)</f>
        <v>#N/A</v>
      </c>
      <c r="DU404" s="69">
        <v>0</v>
      </c>
      <c r="DV404" s="69">
        <v>0</v>
      </c>
      <c r="DW404" s="69">
        <v>0</v>
      </c>
      <c r="DX404" s="69">
        <v>0</v>
      </c>
      <c r="DY404" s="69">
        <v>0</v>
      </c>
    </row>
    <row r="405" spans="1:129" ht="14.25">
      <c r="A405" s="69">
        <v>930231</v>
      </c>
      <c r="B405" s="69">
        <v>0</v>
      </c>
      <c r="C405" s="69">
        <v>1</v>
      </c>
      <c r="D405" s="78" t="s">
        <v>658</v>
      </c>
      <c r="E405" s="78" t="s">
        <v>659</v>
      </c>
      <c r="F405" s="69" t="s">
        <v>1493</v>
      </c>
      <c r="G405" s="69">
        <v>0</v>
      </c>
      <c r="H405" s="69" t="s">
        <v>321</v>
      </c>
      <c r="I405" s="69">
        <v>1200</v>
      </c>
      <c r="J405" s="69" t="s">
        <v>872</v>
      </c>
      <c r="K405" s="69">
        <v>3000</v>
      </c>
      <c r="M405" s="69">
        <v>0</v>
      </c>
      <c r="N405" s="69" t="s">
        <v>1494</v>
      </c>
      <c r="O405" s="69">
        <v>0</v>
      </c>
      <c r="P405" s="69">
        <v>2</v>
      </c>
      <c r="Q405" s="69">
        <v>0</v>
      </c>
      <c r="R405" s="69">
        <f t="shared" si="82"/>
        <v>1</v>
      </c>
      <c r="S405" s="69">
        <v>0</v>
      </c>
      <c r="T405" s="69">
        <v>0</v>
      </c>
      <c r="U405" s="69">
        <v>0</v>
      </c>
      <c r="V405" s="69">
        <v>0</v>
      </c>
      <c r="W405" s="69">
        <v>0</v>
      </c>
      <c r="X405" s="69">
        <v>0</v>
      </c>
      <c r="Y405" s="69">
        <v>0</v>
      </c>
      <c r="Z405" s="69">
        <v>12000</v>
      </c>
      <c r="AA405" s="69">
        <v>2</v>
      </c>
      <c r="AB405" s="69">
        <v>31</v>
      </c>
      <c r="AC405" s="69">
        <v>0</v>
      </c>
      <c r="AD405" s="69">
        <v>0</v>
      </c>
      <c r="AE405" s="69">
        <v>0</v>
      </c>
      <c r="AF405" s="69">
        <v>50</v>
      </c>
      <c r="AG405" s="69">
        <v>0</v>
      </c>
      <c r="AH405" s="69">
        <v>10.5</v>
      </c>
      <c r="AI405" s="69">
        <v>0</v>
      </c>
      <c r="AJ405" s="69">
        <v>0</v>
      </c>
      <c r="AK405" s="69">
        <v>0</v>
      </c>
      <c r="AL405" s="69">
        <v>0</v>
      </c>
      <c r="AM405" s="69">
        <v>1</v>
      </c>
      <c r="AN405" s="69">
        <v>1</v>
      </c>
      <c r="AO405" s="69">
        <v>1</v>
      </c>
      <c r="AP405" s="69">
        <v>3</v>
      </c>
      <c r="AQ405" s="84">
        <v>15</v>
      </c>
      <c r="AR405" s="69">
        <v>5</v>
      </c>
      <c r="AS405" s="69">
        <v>0</v>
      </c>
      <c r="AT405" s="69">
        <v>0</v>
      </c>
      <c r="AU405" s="69">
        <v>0</v>
      </c>
      <c r="AV405" s="69">
        <v>0</v>
      </c>
      <c r="AW405" s="69">
        <v>0</v>
      </c>
      <c r="AX405" s="69">
        <v>0</v>
      </c>
      <c r="AY405" s="69">
        <v>1200</v>
      </c>
      <c r="AZ405" s="69">
        <v>400</v>
      </c>
      <c r="BA405" s="69">
        <v>0</v>
      </c>
      <c r="BB405" s="69">
        <v>0</v>
      </c>
      <c r="BC405" s="69">
        <v>0</v>
      </c>
      <c r="BD405" s="69">
        <v>0</v>
      </c>
      <c r="BE405" s="69">
        <v>0</v>
      </c>
      <c r="BF405" s="69">
        <v>0</v>
      </c>
      <c r="BG405" s="69">
        <v>0</v>
      </c>
      <c r="BH405" s="69">
        <v>0</v>
      </c>
      <c r="BI405" s="69" t="s">
        <v>1495</v>
      </c>
      <c r="BK405" s="69">
        <v>3</v>
      </c>
      <c r="BL405" s="69">
        <v>9</v>
      </c>
      <c r="BM405" s="69">
        <v>2</v>
      </c>
      <c r="BN405" s="69">
        <v>31</v>
      </c>
      <c r="BO405" s="89">
        <v>0</v>
      </c>
      <c r="BP405" s="69">
        <v>1</v>
      </c>
      <c r="BQ405" s="69">
        <v>1</v>
      </c>
      <c r="BR405" s="69">
        <v>204</v>
      </c>
      <c r="BS405" s="69">
        <v>600</v>
      </c>
      <c r="BT405" s="69">
        <v>0</v>
      </c>
      <c r="BU405" s="69">
        <v>0</v>
      </c>
      <c r="BV405" s="69">
        <v>1000</v>
      </c>
      <c r="BW405" s="69">
        <v>0</v>
      </c>
      <c r="BX405" s="69" t="s">
        <v>1496</v>
      </c>
      <c r="BY405" s="69">
        <v>0</v>
      </c>
      <c r="BZ405" s="69">
        <v>0</v>
      </c>
      <c r="CA405" s="69">
        <v>31</v>
      </c>
      <c r="CB405" s="69">
        <v>0</v>
      </c>
      <c r="CC405" s="69">
        <v>0</v>
      </c>
      <c r="CD405" s="69">
        <v>0</v>
      </c>
      <c r="CE405" s="69">
        <v>0</v>
      </c>
      <c r="CF405" s="69">
        <v>0</v>
      </c>
      <c r="CG405" s="69">
        <v>0</v>
      </c>
      <c r="CH405" s="69">
        <v>0</v>
      </c>
      <c r="CI405" s="69">
        <v>0</v>
      </c>
      <c r="CJ405" s="69">
        <v>0</v>
      </c>
      <c r="CL405" s="69">
        <v>0</v>
      </c>
      <c r="CM405" s="69">
        <v>0</v>
      </c>
      <c r="CN405" s="69">
        <v>0</v>
      </c>
      <c r="CO405" s="89">
        <v>0</v>
      </c>
      <c r="CP405" s="69">
        <v>0</v>
      </c>
      <c r="CQ405" s="69">
        <v>0</v>
      </c>
      <c r="CR405" s="69">
        <v>0</v>
      </c>
      <c r="CS405" s="69">
        <v>0</v>
      </c>
      <c r="CT405" s="69">
        <v>0</v>
      </c>
      <c r="CU405" s="69">
        <v>0</v>
      </c>
      <c r="CV405" s="69">
        <v>0</v>
      </c>
      <c r="CW405" s="69">
        <v>0</v>
      </c>
      <c r="CZ405" s="69">
        <v>0</v>
      </c>
      <c r="DA405" s="69">
        <v>0</v>
      </c>
      <c r="DB405" s="69">
        <v>0</v>
      </c>
      <c r="DC405" s="69">
        <v>0</v>
      </c>
      <c r="DD405" s="69">
        <v>0</v>
      </c>
      <c r="DE405" s="69">
        <v>0</v>
      </c>
      <c r="DF405" s="69">
        <v>0</v>
      </c>
      <c r="DG405" s="69">
        <v>1</v>
      </c>
      <c r="DI405" s="69" t="e">
        <f>INDEX(Sheet3!$E$78:$E$1130,MATCH(A405,Sheet3!$D$78:$D$1130,0))</f>
        <v>#N/A</v>
      </c>
      <c r="DJ405" s="69" t="str">
        <f t="shared" si="77"/>
        <v>skill_icons.ps_cycle_slash</v>
      </c>
      <c r="DK405" s="69" t="s">
        <v>662</v>
      </c>
      <c r="DL405" s="69"/>
      <c r="DM405" s="69" t="s">
        <v>1497</v>
      </c>
      <c r="DN405" s="69" t="str">
        <f>"造成["&amp;INDEX(Sheet5!$L$2:$L$11,MATCH(BL405,Sheet5!$J$2:$J$11,0))&amp;":"&amp;BR405&amp;"*"&amp;BS405/1000&amp;"]"&amp;INDEX(Sheet5!$I$2:$I$4,MATCH(BR405,Sheet5!$H$2:$H$4,0))&amp;"的"&amp;INDEX(Sheet5!$K$2:$K$11,MATCH(BL405,Sheet5!$J$2:$J$11,0))</f>
        <v>造成[ui.cs_blue:204*0.6]的暗系伤害。</v>
      </c>
      <c r="DO405" s="69"/>
      <c r="DP405" s="69"/>
      <c r="DQ405" s="69"/>
      <c r="DR405" s="69" t="e">
        <f t="shared" si="74"/>
        <v>#N/A</v>
      </c>
      <c r="DS405" s="90" t="e">
        <f>MATCH(A405,Sheet5!D:D,0)</f>
        <v>#N/A</v>
      </c>
      <c r="DT405" s="94" t="e">
        <f>MATCH(A405,Sheet5!F:F,0)</f>
        <v>#N/A</v>
      </c>
      <c r="DU405" s="69">
        <v>0</v>
      </c>
      <c r="DV405" s="69">
        <v>0</v>
      </c>
      <c r="DW405" s="69">
        <v>0</v>
      </c>
      <c r="DX405" s="69">
        <v>0</v>
      </c>
      <c r="DY405" s="69">
        <v>0</v>
      </c>
    </row>
    <row r="406" spans="1:129" ht="14.25">
      <c r="A406" s="69">
        <v>30232</v>
      </c>
      <c r="B406" s="69">
        <v>0</v>
      </c>
      <c r="C406" s="69">
        <v>1</v>
      </c>
      <c r="D406" s="78" t="s">
        <v>374</v>
      </c>
      <c r="E406" s="78" t="s">
        <v>375</v>
      </c>
      <c r="F406" s="69" t="s">
        <v>600</v>
      </c>
      <c r="G406" s="69">
        <v>0</v>
      </c>
      <c r="H406" s="69" t="s">
        <v>321</v>
      </c>
      <c r="I406" s="69">
        <v>500</v>
      </c>
      <c r="J406" s="69">
        <v>400</v>
      </c>
      <c r="K406" s="69">
        <v>500</v>
      </c>
      <c r="M406" s="69">
        <v>0</v>
      </c>
      <c r="N406" s="69" t="s">
        <v>268</v>
      </c>
      <c r="O406" s="69">
        <v>0</v>
      </c>
      <c r="P406" s="69">
        <v>2</v>
      </c>
      <c r="Q406" s="69">
        <v>0</v>
      </c>
      <c r="R406" s="69">
        <f t="shared" si="82"/>
        <v>1</v>
      </c>
      <c r="S406" s="69">
        <v>0</v>
      </c>
      <c r="T406" s="69">
        <v>0</v>
      </c>
      <c r="U406" s="69">
        <v>0</v>
      </c>
      <c r="V406" s="69">
        <v>0</v>
      </c>
      <c r="W406" s="69">
        <v>0</v>
      </c>
      <c r="X406" s="69">
        <v>0</v>
      </c>
      <c r="Y406" s="69">
        <v>0</v>
      </c>
      <c r="Z406" s="69">
        <v>2500</v>
      </c>
      <c r="AA406" s="69">
        <v>2</v>
      </c>
      <c r="AB406" s="69">
        <v>31</v>
      </c>
      <c r="AC406" s="69">
        <v>0</v>
      </c>
      <c r="AD406" s="69">
        <v>0</v>
      </c>
      <c r="AE406" s="69">
        <v>0</v>
      </c>
      <c r="AF406" s="69">
        <v>1</v>
      </c>
      <c r="AG406" s="69">
        <v>0</v>
      </c>
      <c r="AH406" s="69">
        <v>10.5</v>
      </c>
      <c r="AI406" s="69">
        <v>0</v>
      </c>
      <c r="AJ406" s="69">
        <v>0</v>
      </c>
      <c r="AK406" s="69">
        <v>0</v>
      </c>
      <c r="AL406" s="69">
        <v>0</v>
      </c>
      <c r="AM406" s="69">
        <v>1</v>
      </c>
      <c r="AN406" s="69">
        <v>1</v>
      </c>
      <c r="AO406" s="69">
        <v>1</v>
      </c>
      <c r="AP406" s="69">
        <v>0.5</v>
      </c>
      <c r="AQ406" s="84">
        <v>15</v>
      </c>
      <c r="AR406" s="69">
        <v>5</v>
      </c>
      <c r="AS406" s="69">
        <v>0</v>
      </c>
      <c r="AT406" s="69">
        <v>0</v>
      </c>
      <c r="AU406" s="69">
        <v>0</v>
      </c>
      <c r="AV406" s="69">
        <v>0</v>
      </c>
      <c r="AW406" s="69">
        <v>0</v>
      </c>
      <c r="AX406" s="69">
        <v>0</v>
      </c>
      <c r="AY406" s="69">
        <v>0</v>
      </c>
      <c r="AZ406" s="69">
        <v>0</v>
      </c>
      <c r="BA406" s="69">
        <v>0</v>
      </c>
      <c r="BB406" s="69">
        <v>0</v>
      </c>
      <c r="BC406" s="69">
        <v>0</v>
      </c>
      <c r="BD406" s="69">
        <v>0</v>
      </c>
      <c r="BE406" s="69">
        <v>0</v>
      </c>
      <c r="BF406" s="69">
        <v>0</v>
      </c>
      <c r="BG406" s="69">
        <v>0</v>
      </c>
      <c r="BH406" s="69">
        <v>0</v>
      </c>
      <c r="BI406" s="69" t="s">
        <v>1498</v>
      </c>
      <c r="BK406" s="69">
        <v>3</v>
      </c>
      <c r="BL406" s="69">
        <v>9</v>
      </c>
      <c r="BM406" s="69">
        <v>2</v>
      </c>
      <c r="BN406" s="69">
        <v>31</v>
      </c>
      <c r="BO406" s="89">
        <v>0</v>
      </c>
      <c r="BP406" s="69">
        <v>1</v>
      </c>
      <c r="BQ406" s="69">
        <v>1</v>
      </c>
      <c r="BR406" s="69">
        <v>204</v>
      </c>
      <c r="BS406" s="69">
        <v>1400</v>
      </c>
      <c r="BT406" s="69">
        <v>0</v>
      </c>
      <c r="BU406" s="69">
        <v>0</v>
      </c>
      <c r="BV406" s="69">
        <v>1000</v>
      </c>
      <c r="BW406" s="69">
        <v>626</v>
      </c>
      <c r="BX406" s="69" t="s">
        <v>269</v>
      </c>
      <c r="BY406" s="69">
        <v>0</v>
      </c>
      <c r="BZ406" s="69">
        <v>0</v>
      </c>
      <c r="CA406" s="69">
        <v>31</v>
      </c>
      <c r="CB406" s="69">
        <v>0</v>
      </c>
      <c r="CC406" s="69">
        <v>0</v>
      </c>
      <c r="CD406" s="69">
        <v>0</v>
      </c>
      <c r="CE406" s="69">
        <v>0</v>
      </c>
      <c r="CF406" s="69">
        <v>0</v>
      </c>
      <c r="CG406" s="69">
        <v>0</v>
      </c>
      <c r="CH406" s="69">
        <v>0</v>
      </c>
      <c r="CI406" s="69">
        <v>0</v>
      </c>
      <c r="CJ406" s="69">
        <v>0</v>
      </c>
      <c r="CL406" s="69">
        <v>0</v>
      </c>
      <c r="CM406" s="69">
        <v>0</v>
      </c>
      <c r="CN406" s="69">
        <v>0</v>
      </c>
      <c r="CO406" s="89">
        <v>0</v>
      </c>
      <c r="CP406" s="69">
        <v>0</v>
      </c>
      <c r="CQ406" s="69">
        <v>0</v>
      </c>
      <c r="CR406" s="69">
        <v>0</v>
      </c>
      <c r="CS406" s="69">
        <v>0</v>
      </c>
      <c r="CT406" s="69">
        <v>0</v>
      </c>
      <c r="CU406" s="69">
        <v>0</v>
      </c>
      <c r="CV406" s="69">
        <v>0</v>
      </c>
      <c r="CW406" s="69">
        <v>0</v>
      </c>
      <c r="CZ406" s="69">
        <v>0</v>
      </c>
      <c r="DA406" s="69">
        <v>0</v>
      </c>
      <c r="DB406" s="69">
        <v>0</v>
      </c>
      <c r="DC406" s="69">
        <v>0</v>
      </c>
      <c r="DD406" s="69">
        <v>0</v>
      </c>
      <c r="DE406" s="69">
        <v>0</v>
      </c>
      <c r="DF406" s="69">
        <v>0</v>
      </c>
      <c r="DG406" s="69">
        <v>1</v>
      </c>
      <c r="DI406" s="69" t="str">
        <f>INDEX(Sheet3!$E$78:$E$1130,MATCH(A406,Sheet3!$D$78:$D$1130,0))</f>
        <v>skill_icons.ps_small_demon_skill_01</v>
      </c>
      <c r="DJ406" s="69" t="str">
        <f t="shared" si="77"/>
        <v>skill_icons.ps_small_demon_skill_01</v>
      </c>
      <c r="DK406" s="69" t="s">
        <v>379</v>
      </c>
      <c r="DL406" s="129" t="str">
        <f t="shared" ref="DL406" si="83">DM406&amp;DN406&amp;DQ406</f>
        <v>召唤一颗火球，击中敌人后爆炸。造成[ui.cs_blue:204*1.4]的暗系伤害。</v>
      </c>
      <c r="DM406" s="69" t="s">
        <v>380</v>
      </c>
      <c r="DN406" s="69" t="str">
        <f>"造成["&amp;INDEX(Sheet5!$L$2:$L$11,MATCH(BL406,Sheet5!$J$2:$J$11,0))&amp;":"&amp;BR406&amp;"*"&amp;BS406/1000&amp;"]"&amp;INDEX(Sheet5!$I$2:$I$4,MATCH(BR406,Sheet5!$H$2:$H$4,0))&amp;"的"&amp;INDEX(Sheet5!$K$2:$K$11,MATCH(BL406,Sheet5!$J$2:$J$11,0))</f>
        <v>造成[ui.cs_blue:204*1.4]的暗系伤害。</v>
      </c>
      <c r="DO406" s="69"/>
      <c r="DP406" s="69"/>
      <c r="DQ406" s="69"/>
      <c r="DR406" s="69" t="e">
        <f t="shared" si="74"/>
        <v>#N/A</v>
      </c>
      <c r="DS406" s="90">
        <f>MATCH(A406,Sheet5!D:D,0)</f>
        <v>225</v>
      </c>
      <c r="DT406" s="94" t="e">
        <f>MATCH(A406,Sheet5!F:F,0)</f>
        <v>#N/A</v>
      </c>
      <c r="DU406" s="69">
        <v>0</v>
      </c>
      <c r="DV406" s="69">
        <v>0</v>
      </c>
      <c r="DW406" s="69">
        <v>0</v>
      </c>
      <c r="DX406" s="69">
        <v>0</v>
      </c>
      <c r="DY406" s="69">
        <v>0</v>
      </c>
    </row>
    <row r="407" spans="1:129" ht="14.25">
      <c r="A407" s="69">
        <v>30233</v>
      </c>
      <c r="B407" s="69">
        <v>0</v>
      </c>
      <c r="C407" s="69">
        <v>1</v>
      </c>
      <c r="D407" s="78" t="s">
        <v>1499</v>
      </c>
      <c r="E407" s="78" t="s">
        <v>1500</v>
      </c>
      <c r="F407" s="69" t="s">
        <v>1501</v>
      </c>
      <c r="G407" s="69">
        <v>0</v>
      </c>
      <c r="H407" s="69" t="s">
        <v>507</v>
      </c>
      <c r="I407" s="69">
        <v>1000</v>
      </c>
      <c r="J407" s="69" t="s">
        <v>814</v>
      </c>
      <c r="K407" s="69">
        <v>1000</v>
      </c>
      <c r="M407" s="69">
        <v>0</v>
      </c>
      <c r="N407" s="69" t="s">
        <v>1502</v>
      </c>
      <c r="O407" s="69">
        <v>0</v>
      </c>
      <c r="P407" s="69">
        <v>2</v>
      </c>
      <c r="Q407" s="69">
        <v>0</v>
      </c>
      <c r="R407" s="69">
        <f t="shared" si="82"/>
        <v>1</v>
      </c>
      <c r="S407" s="69">
        <v>0</v>
      </c>
      <c r="T407" s="69">
        <v>0</v>
      </c>
      <c r="U407" s="69">
        <v>0</v>
      </c>
      <c r="V407" s="69">
        <v>0</v>
      </c>
      <c r="W407" s="69">
        <v>0</v>
      </c>
      <c r="X407" s="69">
        <v>0</v>
      </c>
      <c r="Y407" s="69">
        <v>0</v>
      </c>
      <c r="Z407" s="69">
        <v>6000</v>
      </c>
      <c r="AA407" s="69">
        <v>2</v>
      </c>
      <c r="AB407" s="69">
        <v>31</v>
      </c>
      <c r="AC407" s="69">
        <v>0</v>
      </c>
      <c r="AD407" s="69">
        <v>0</v>
      </c>
      <c r="AE407" s="69">
        <v>0</v>
      </c>
      <c r="AF407" s="69">
        <v>1</v>
      </c>
      <c r="AG407" s="69">
        <v>0</v>
      </c>
      <c r="AH407" s="69">
        <v>10.5</v>
      </c>
      <c r="AI407" s="69">
        <v>0</v>
      </c>
      <c r="AJ407" s="69">
        <v>0</v>
      </c>
      <c r="AK407" s="69">
        <v>0</v>
      </c>
      <c r="AL407" s="69">
        <v>0</v>
      </c>
      <c r="AM407" s="69">
        <v>1</v>
      </c>
      <c r="AN407" s="69">
        <v>1</v>
      </c>
      <c r="AO407" s="69">
        <v>1</v>
      </c>
      <c r="AP407" s="69">
        <v>1</v>
      </c>
      <c r="AQ407" s="84">
        <v>15</v>
      </c>
      <c r="AR407" s="69">
        <v>5</v>
      </c>
      <c r="AS407" s="69">
        <v>0</v>
      </c>
      <c r="AT407" s="69">
        <v>0</v>
      </c>
      <c r="AU407" s="69">
        <v>0</v>
      </c>
      <c r="AV407" s="69">
        <v>0</v>
      </c>
      <c r="AW407" s="69">
        <v>0</v>
      </c>
      <c r="AX407" s="69">
        <v>0</v>
      </c>
      <c r="AY407" s="69">
        <v>0</v>
      </c>
      <c r="AZ407" s="69">
        <v>0</v>
      </c>
      <c r="BA407" s="69">
        <v>0</v>
      </c>
      <c r="BB407" s="69">
        <v>0</v>
      </c>
      <c r="BC407" s="69">
        <v>0</v>
      </c>
      <c r="BD407" s="69">
        <v>0</v>
      </c>
      <c r="BE407" s="69">
        <v>0</v>
      </c>
      <c r="BF407" s="69">
        <v>0</v>
      </c>
      <c r="BG407" s="69">
        <v>0</v>
      </c>
      <c r="BH407" s="69">
        <v>0</v>
      </c>
      <c r="BI407" s="69" t="s">
        <v>1503</v>
      </c>
      <c r="BK407" s="69">
        <v>3</v>
      </c>
      <c r="BL407" s="69">
        <v>9</v>
      </c>
      <c r="BM407" s="69">
        <v>2</v>
      </c>
      <c r="BN407" s="69">
        <v>31</v>
      </c>
      <c r="BO407" s="89">
        <v>0</v>
      </c>
      <c r="BP407" s="69">
        <v>1</v>
      </c>
      <c r="BQ407" s="69">
        <v>1</v>
      </c>
      <c r="BR407" s="69">
        <v>204</v>
      </c>
      <c r="BS407" s="69">
        <v>1200</v>
      </c>
      <c r="BT407" s="69">
        <v>0</v>
      </c>
      <c r="BU407" s="69">
        <v>0</v>
      </c>
      <c r="BV407" s="69">
        <v>1000</v>
      </c>
      <c r="BW407" s="69">
        <v>627</v>
      </c>
      <c r="BX407" s="69" t="s">
        <v>1504</v>
      </c>
      <c r="BY407" s="69">
        <v>0</v>
      </c>
      <c r="BZ407" s="69">
        <v>0</v>
      </c>
      <c r="CA407" s="69">
        <v>31</v>
      </c>
      <c r="CB407" s="69">
        <v>0</v>
      </c>
      <c r="CC407" s="69">
        <v>0</v>
      </c>
      <c r="CD407" s="69">
        <v>0</v>
      </c>
      <c r="CE407" s="69">
        <v>0</v>
      </c>
      <c r="CF407" s="69">
        <v>0</v>
      </c>
      <c r="CG407" s="69">
        <v>0</v>
      </c>
      <c r="CH407" s="69">
        <v>0</v>
      </c>
      <c r="CI407" s="69">
        <v>0</v>
      </c>
      <c r="CJ407" s="69">
        <v>0</v>
      </c>
      <c r="CL407" s="69">
        <v>0</v>
      </c>
      <c r="CM407" s="69">
        <v>0</v>
      </c>
      <c r="CN407" s="69">
        <v>0</v>
      </c>
      <c r="CO407" s="89">
        <v>0</v>
      </c>
      <c r="CP407" s="69">
        <v>0</v>
      </c>
      <c r="CQ407" s="69">
        <v>0</v>
      </c>
      <c r="CR407" s="69">
        <v>0</v>
      </c>
      <c r="CS407" s="69">
        <v>0</v>
      </c>
      <c r="CT407" s="69">
        <v>0</v>
      </c>
      <c r="CU407" s="69">
        <v>0</v>
      </c>
      <c r="CV407" s="69">
        <v>0</v>
      </c>
      <c r="CW407" s="69">
        <v>0</v>
      </c>
      <c r="CZ407" s="69">
        <v>0</v>
      </c>
      <c r="DA407" s="69">
        <v>0</v>
      </c>
      <c r="DB407" s="69">
        <v>0</v>
      </c>
      <c r="DC407" s="69">
        <v>0</v>
      </c>
      <c r="DD407" s="69">
        <v>0</v>
      </c>
      <c r="DE407" s="69">
        <v>0</v>
      </c>
      <c r="DF407" s="69">
        <v>0</v>
      </c>
      <c r="DG407" s="69">
        <v>1</v>
      </c>
      <c r="DI407" s="69" t="str">
        <f>INDEX(Sheet3!$E$78:$E$1130,MATCH(A407,Sheet3!$D$78:$D$1130,0))</f>
        <v>skill_icons.ps_silenter_fire</v>
      </c>
      <c r="DJ407" s="69" t="str">
        <f t="shared" si="77"/>
        <v>skill_icons.ps_silenter_fire</v>
      </c>
      <c r="DK407" s="69" t="s">
        <v>1505</v>
      </c>
      <c r="DL407" s="69"/>
      <c r="DM407" s="69" t="s">
        <v>1506</v>
      </c>
      <c r="DN407" s="69" t="str">
        <f>"造成["&amp;INDEX(Sheet5!$L$2:$L$11,MATCH(BL407,Sheet5!$J$2:$J$11,0))&amp;":"&amp;BR407&amp;"*"&amp;BS407/1000&amp;"]"&amp;INDEX(Sheet5!$I$2:$I$4,MATCH(BR407,Sheet5!$H$2:$H$4,0))&amp;"的"&amp;INDEX(Sheet5!$K$2:$K$11,MATCH(BL407,Sheet5!$J$2:$J$11,0))</f>
        <v>造成[ui.cs_blue:204*1.2]的暗系伤害。</v>
      </c>
      <c r="DO407" s="69"/>
      <c r="DP407" s="69"/>
      <c r="DQ407" s="69"/>
      <c r="DR407" s="69" t="e">
        <f t="shared" si="74"/>
        <v>#N/A</v>
      </c>
      <c r="DS407" s="90" t="e">
        <f>MATCH(A407,Sheet5!D:D,0)</f>
        <v>#N/A</v>
      </c>
      <c r="DT407" s="94" t="e">
        <f>MATCH(A407,Sheet5!F:F,0)</f>
        <v>#N/A</v>
      </c>
      <c r="DU407" s="69">
        <v>0</v>
      </c>
      <c r="DV407" s="69">
        <v>0</v>
      </c>
      <c r="DW407" s="69">
        <v>0</v>
      </c>
      <c r="DX407" s="69">
        <v>0</v>
      </c>
      <c r="DY407" s="69">
        <v>0</v>
      </c>
    </row>
    <row r="408" spans="1:129" ht="28.5">
      <c r="A408" s="69">
        <v>30234</v>
      </c>
      <c r="B408" s="69">
        <v>0</v>
      </c>
      <c r="C408" s="69">
        <v>1</v>
      </c>
      <c r="D408" s="78" t="s">
        <v>1507</v>
      </c>
      <c r="E408" s="78" t="s">
        <v>1508</v>
      </c>
      <c r="F408" s="69" t="s">
        <v>1157</v>
      </c>
      <c r="G408" s="69">
        <v>0</v>
      </c>
      <c r="H408" s="69" t="s">
        <v>1509</v>
      </c>
      <c r="I408" s="69">
        <v>1000</v>
      </c>
      <c r="J408" s="69" t="s">
        <v>983</v>
      </c>
      <c r="K408" s="69">
        <v>10000</v>
      </c>
      <c r="M408" s="69">
        <v>482</v>
      </c>
      <c r="N408" s="69" t="s">
        <v>1510</v>
      </c>
      <c r="O408" s="69">
        <v>0</v>
      </c>
      <c r="P408" s="69">
        <v>2</v>
      </c>
      <c r="Q408" s="69">
        <v>0</v>
      </c>
      <c r="R408" s="69">
        <v>1</v>
      </c>
      <c r="S408" s="69">
        <v>0</v>
      </c>
      <c r="T408" s="69">
        <v>0</v>
      </c>
      <c r="U408" s="69">
        <v>0</v>
      </c>
      <c r="V408" s="69">
        <v>0</v>
      </c>
      <c r="W408" s="69">
        <v>0</v>
      </c>
      <c r="X408" s="69">
        <v>0</v>
      </c>
      <c r="Y408" s="69">
        <v>0</v>
      </c>
      <c r="Z408" s="69">
        <v>30000</v>
      </c>
      <c r="AA408" s="69">
        <v>2</v>
      </c>
      <c r="AB408" s="69">
        <v>31</v>
      </c>
      <c r="AC408" s="69">
        <v>0</v>
      </c>
      <c r="AD408" s="69">
        <v>0</v>
      </c>
      <c r="AE408" s="69">
        <v>0</v>
      </c>
      <c r="AF408" s="69">
        <v>10</v>
      </c>
      <c r="AG408" s="69">
        <v>0</v>
      </c>
      <c r="AH408" s="69">
        <v>7</v>
      </c>
      <c r="AI408" s="69">
        <v>0</v>
      </c>
      <c r="AJ408" s="69">
        <v>3</v>
      </c>
      <c r="AK408" s="69">
        <v>0</v>
      </c>
      <c r="AL408" s="69">
        <v>0</v>
      </c>
      <c r="AM408" s="69">
        <v>1</v>
      </c>
      <c r="AN408" s="69">
        <v>10</v>
      </c>
      <c r="AO408" s="69">
        <v>1</v>
      </c>
      <c r="AP408" s="69">
        <v>1</v>
      </c>
      <c r="AQ408" s="84">
        <v>15</v>
      </c>
      <c r="AR408" s="69">
        <v>5</v>
      </c>
      <c r="AS408" s="69">
        <v>0</v>
      </c>
      <c r="AT408" s="69">
        <v>0</v>
      </c>
      <c r="AU408" s="69">
        <v>0</v>
      </c>
      <c r="AV408" s="69">
        <v>0</v>
      </c>
      <c r="AW408" s="69">
        <v>0</v>
      </c>
      <c r="AX408" s="69">
        <v>0</v>
      </c>
      <c r="AY408" s="69">
        <v>0</v>
      </c>
      <c r="AZ408" s="69">
        <v>0</v>
      </c>
      <c r="BA408" s="69">
        <v>0</v>
      </c>
      <c r="BB408" s="69">
        <v>0</v>
      </c>
      <c r="BC408" s="69">
        <v>0</v>
      </c>
      <c r="BD408" s="69">
        <v>0</v>
      </c>
      <c r="BE408" s="69">
        <v>0</v>
      </c>
      <c r="BF408" s="69">
        <v>0</v>
      </c>
      <c r="BG408" s="69">
        <v>0</v>
      </c>
      <c r="BH408" s="69">
        <v>0</v>
      </c>
      <c r="BI408" s="69" t="s">
        <v>1511</v>
      </c>
      <c r="BK408" s="69">
        <v>3</v>
      </c>
      <c r="BL408" s="69">
        <v>25</v>
      </c>
      <c r="BM408" s="69">
        <v>2</v>
      </c>
      <c r="BN408" s="69">
        <v>31</v>
      </c>
      <c r="BO408" s="89">
        <v>0</v>
      </c>
      <c r="BP408" s="69">
        <v>1</v>
      </c>
      <c r="BQ408" s="69">
        <v>1</v>
      </c>
      <c r="BR408" s="127">
        <v>203</v>
      </c>
      <c r="BS408" s="69">
        <v>1200</v>
      </c>
      <c r="BT408" s="69">
        <v>1</v>
      </c>
      <c r="BU408" s="69">
        <v>50</v>
      </c>
      <c r="BV408" s="69">
        <v>1000</v>
      </c>
      <c r="BW408" s="69">
        <v>0</v>
      </c>
      <c r="BX408" s="69" t="s">
        <v>1453</v>
      </c>
      <c r="BY408" s="69">
        <v>0</v>
      </c>
      <c r="BZ408" s="69">
        <v>0</v>
      </c>
      <c r="CA408" s="69">
        <v>31</v>
      </c>
      <c r="CB408" s="69">
        <v>0</v>
      </c>
      <c r="CC408" s="69">
        <v>0</v>
      </c>
      <c r="CD408" s="69">
        <v>0</v>
      </c>
      <c r="CE408" s="69">
        <v>0</v>
      </c>
      <c r="CF408" s="69">
        <v>0</v>
      </c>
      <c r="CG408" s="69">
        <v>0</v>
      </c>
      <c r="CH408" s="69">
        <v>0</v>
      </c>
      <c r="CI408" s="69">
        <v>0</v>
      </c>
      <c r="CJ408" s="69">
        <v>486</v>
      </c>
      <c r="CL408" s="69">
        <v>0</v>
      </c>
      <c r="CM408" s="69">
        <v>0</v>
      </c>
      <c r="CN408" s="69">
        <v>0</v>
      </c>
      <c r="CO408" s="89">
        <v>0</v>
      </c>
      <c r="CP408" s="69">
        <v>0</v>
      </c>
      <c r="CQ408" s="69">
        <v>0</v>
      </c>
      <c r="CR408" s="69">
        <v>0</v>
      </c>
      <c r="CS408" s="69">
        <v>0</v>
      </c>
      <c r="CT408" s="69">
        <v>0</v>
      </c>
      <c r="CU408" s="69">
        <v>0</v>
      </c>
      <c r="CV408" s="69">
        <v>0</v>
      </c>
      <c r="CW408" s="69">
        <v>0</v>
      </c>
      <c r="CZ408" s="69">
        <v>0</v>
      </c>
      <c r="DA408" s="69">
        <v>0</v>
      </c>
      <c r="DB408" s="69">
        <v>0</v>
      </c>
      <c r="DC408" s="69">
        <v>0</v>
      </c>
      <c r="DD408" s="69">
        <v>0</v>
      </c>
      <c r="DE408" s="69">
        <v>0</v>
      </c>
      <c r="DF408" s="69">
        <v>0</v>
      </c>
      <c r="DG408" s="69">
        <v>1</v>
      </c>
      <c r="DJ408" s="69">
        <f t="shared" si="77"/>
        <v>0</v>
      </c>
      <c r="DK408" s="69" t="s">
        <v>1512</v>
      </c>
      <c r="DL408" s="69"/>
      <c r="DM408" s="69" t="s">
        <v>1513</v>
      </c>
      <c r="DN408" s="69" t="e">
        <f>"造成["&amp;INDEX(Sheet5!$L$2:$L$11,MATCH(BL408,Sheet5!$J$2:$J$11,0))&amp;":"&amp;BR408&amp;"*"&amp;BS408/1000&amp;"]"&amp;INDEX(Sheet5!$I$2:$I$4,MATCH(BR408,Sheet5!$H$2:$H$4,0))&amp;"的"&amp;INDEX(Sheet5!$K$2:$K$11,MATCH(BL408,Sheet5!$J$2:$J$11,0))</f>
        <v>#N/A</v>
      </c>
      <c r="DO408" s="69"/>
      <c r="DP408" s="69"/>
      <c r="DQ408" s="69"/>
      <c r="DR408" s="69" t="e">
        <f t="shared" si="74"/>
        <v>#N/A</v>
      </c>
      <c r="DS408" s="90" t="e">
        <f>MATCH(A408,Sheet5!D:D,0)</f>
        <v>#N/A</v>
      </c>
      <c r="DT408" s="94" t="e">
        <f>MATCH(A408,Sheet5!F:F,0)</f>
        <v>#N/A</v>
      </c>
      <c r="DU408" s="69">
        <v>0</v>
      </c>
      <c r="DV408" s="69">
        <v>0</v>
      </c>
      <c r="DW408" s="69">
        <v>0</v>
      </c>
      <c r="DX408" s="69">
        <v>0</v>
      </c>
      <c r="DY408" s="69">
        <v>0</v>
      </c>
    </row>
    <row r="409" spans="1:129" ht="14.25">
      <c r="A409" s="69">
        <v>30235</v>
      </c>
      <c r="B409" s="69">
        <v>0</v>
      </c>
      <c r="C409" s="69">
        <v>1</v>
      </c>
      <c r="D409" s="78" t="s">
        <v>1514</v>
      </c>
      <c r="E409" s="78" t="s">
        <v>1515</v>
      </c>
      <c r="F409" s="69">
        <v>0</v>
      </c>
      <c r="G409" s="69">
        <v>0</v>
      </c>
      <c r="H409" s="69" t="s">
        <v>1509</v>
      </c>
      <c r="I409" s="69">
        <v>1000</v>
      </c>
      <c r="J409" s="69">
        <v>990</v>
      </c>
      <c r="K409" s="69">
        <v>4500</v>
      </c>
      <c r="M409" s="69">
        <v>0</v>
      </c>
      <c r="N409" s="69" t="s">
        <v>1516</v>
      </c>
      <c r="O409" s="69">
        <v>0</v>
      </c>
      <c r="P409" s="69">
        <v>2</v>
      </c>
      <c r="Q409" s="69">
        <v>0</v>
      </c>
      <c r="R409" s="69">
        <v>2</v>
      </c>
      <c r="S409" s="69">
        <v>33554432</v>
      </c>
      <c r="T409" s="69">
        <v>100</v>
      </c>
      <c r="U409" s="69">
        <v>20</v>
      </c>
      <c r="V409" s="69">
        <v>0</v>
      </c>
      <c r="W409" s="69">
        <v>0</v>
      </c>
      <c r="X409" s="69">
        <v>0</v>
      </c>
      <c r="Y409" s="69">
        <v>0</v>
      </c>
      <c r="Z409" s="69">
        <v>30000</v>
      </c>
      <c r="AA409" s="69">
        <v>2</v>
      </c>
      <c r="AB409" s="69">
        <v>181</v>
      </c>
      <c r="AC409" s="69">
        <v>0</v>
      </c>
      <c r="AD409" s="69">
        <v>0</v>
      </c>
      <c r="AE409" s="69">
        <v>0</v>
      </c>
      <c r="AF409" s="69">
        <v>10</v>
      </c>
      <c r="AG409" s="69">
        <v>0</v>
      </c>
      <c r="AH409" s="69">
        <v>7</v>
      </c>
      <c r="AI409" s="69">
        <v>0</v>
      </c>
      <c r="AJ409" s="69">
        <v>0</v>
      </c>
      <c r="AK409" s="69">
        <v>0</v>
      </c>
      <c r="AL409" s="69">
        <v>0</v>
      </c>
      <c r="AM409" s="69">
        <v>1</v>
      </c>
      <c r="AN409" s="69">
        <v>1</v>
      </c>
      <c r="AO409" s="69">
        <v>1</v>
      </c>
      <c r="AP409" s="69">
        <v>1</v>
      </c>
      <c r="AQ409" s="84">
        <v>15</v>
      </c>
      <c r="AR409" s="69">
        <v>5</v>
      </c>
      <c r="AS409" s="69">
        <v>0</v>
      </c>
      <c r="AT409" s="69">
        <v>0</v>
      </c>
      <c r="AU409" s="69">
        <v>0</v>
      </c>
      <c r="AV409" s="69">
        <v>0</v>
      </c>
      <c r="AW409" s="69">
        <v>0</v>
      </c>
      <c r="AX409" s="69">
        <v>0</v>
      </c>
      <c r="AY409" s="69">
        <v>0</v>
      </c>
      <c r="AZ409" s="69">
        <v>0</v>
      </c>
      <c r="BA409" s="69">
        <v>0</v>
      </c>
      <c r="BB409" s="69">
        <v>0</v>
      </c>
      <c r="BC409" s="69">
        <v>0</v>
      </c>
      <c r="BD409" s="69">
        <v>0</v>
      </c>
      <c r="BE409" s="69">
        <v>0</v>
      </c>
      <c r="BF409" s="69">
        <v>0</v>
      </c>
      <c r="BG409" s="69">
        <v>0</v>
      </c>
      <c r="BH409" s="69">
        <v>0</v>
      </c>
      <c r="BI409" s="69" t="s">
        <v>1517</v>
      </c>
      <c r="BK409" s="69">
        <v>3</v>
      </c>
      <c r="BL409" s="69">
        <v>25</v>
      </c>
      <c r="BM409" s="69">
        <v>2</v>
      </c>
      <c r="BN409" s="69">
        <v>181</v>
      </c>
      <c r="BO409" s="89">
        <v>0</v>
      </c>
      <c r="BP409" s="69">
        <v>2</v>
      </c>
      <c r="BQ409" s="69">
        <v>10</v>
      </c>
      <c r="BR409" s="69">
        <v>203</v>
      </c>
      <c r="BS409" s="69">
        <v>1000</v>
      </c>
      <c r="BT409" s="69">
        <v>1</v>
      </c>
      <c r="BU409" s="69">
        <v>50</v>
      </c>
      <c r="BV409" s="69">
        <v>1000</v>
      </c>
      <c r="BW409" s="69">
        <v>0</v>
      </c>
      <c r="BY409" s="69">
        <v>18</v>
      </c>
      <c r="BZ409" s="69">
        <v>7</v>
      </c>
      <c r="CA409" s="69">
        <v>64</v>
      </c>
      <c r="CB409" s="69">
        <v>0</v>
      </c>
      <c r="CC409" s="69">
        <v>2</v>
      </c>
      <c r="CD409" s="69">
        <v>50</v>
      </c>
      <c r="CE409" s="69">
        <v>1</v>
      </c>
      <c r="CF409" s="69">
        <v>5000</v>
      </c>
      <c r="CG409" s="69">
        <v>0</v>
      </c>
      <c r="CH409" s="69">
        <v>0</v>
      </c>
      <c r="CI409" s="69">
        <v>1000</v>
      </c>
      <c r="CJ409" s="69">
        <v>0</v>
      </c>
      <c r="CL409" s="69">
        <v>1</v>
      </c>
      <c r="CM409" s="69">
        <v>7</v>
      </c>
      <c r="CN409" s="69">
        <v>128</v>
      </c>
      <c r="CO409" s="89">
        <v>0</v>
      </c>
      <c r="CP409" s="69">
        <v>1</v>
      </c>
      <c r="CQ409" s="69">
        <v>1</v>
      </c>
      <c r="CR409" s="69">
        <v>1</v>
      </c>
      <c r="CS409" s="69">
        <v>5000</v>
      </c>
      <c r="CT409" s="69">
        <v>0</v>
      </c>
      <c r="CU409" s="69">
        <v>0</v>
      </c>
      <c r="CV409" s="69">
        <v>1000</v>
      </c>
      <c r="CW409" s="69">
        <v>0</v>
      </c>
      <c r="CZ409" s="69">
        <v>0</v>
      </c>
      <c r="DA409" s="69">
        <v>0</v>
      </c>
      <c r="DB409" s="69">
        <v>0</v>
      </c>
      <c r="DC409" s="69">
        <v>0</v>
      </c>
      <c r="DD409" s="69">
        <v>0</v>
      </c>
      <c r="DE409" s="69">
        <v>0</v>
      </c>
      <c r="DF409" s="69">
        <v>0</v>
      </c>
      <c r="DG409" s="69">
        <v>1</v>
      </c>
      <c r="DI409" s="69" t="e">
        <v>#N/A</v>
      </c>
      <c r="DJ409" s="69">
        <v>0</v>
      </c>
      <c r="DK409" s="69" t="s">
        <v>1518</v>
      </c>
      <c r="DL409" s="69"/>
      <c r="DM409" s="69" t="s">
        <v>1519</v>
      </c>
      <c r="DN409" s="69" t="e">
        <f>"造成["&amp;INDEX(Sheet5!$L$2:$L$11,MATCH(BL409,Sheet5!$J$2:$J$11,0))&amp;":"&amp;BR409&amp;"*"&amp;BS409/1000&amp;"]"&amp;INDEX(Sheet5!$I$2:$I$4,MATCH(BR409,Sheet5!$H$2:$H$4,0))&amp;"的"&amp;INDEX(Sheet5!$K$2:$K$11,MATCH(BL409,Sheet5!$J$2:$J$11,0))</f>
        <v>#N/A</v>
      </c>
      <c r="DO409" s="69"/>
      <c r="DP409" s="69"/>
      <c r="DQ409" s="69"/>
      <c r="DR409" s="69" t="e">
        <f t="shared" si="74"/>
        <v>#N/A</v>
      </c>
      <c r="DS409" s="90" t="e">
        <f>MATCH(A409,Sheet5!D:D,0)</f>
        <v>#N/A</v>
      </c>
      <c r="DT409" s="94" t="e">
        <f>MATCH(A409,Sheet5!F:F,0)</f>
        <v>#N/A</v>
      </c>
      <c r="DU409" s="69">
        <v>0</v>
      </c>
      <c r="DV409" s="69">
        <v>0</v>
      </c>
      <c r="DW409" s="69">
        <v>0</v>
      </c>
      <c r="DX409" s="69">
        <v>0</v>
      </c>
      <c r="DY409" s="69">
        <v>0</v>
      </c>
    </row>
    <row r="410" spans="1:129" ht="14.25">
      <c r="A410" s="69">
        <v>930235</v>
      </c>
      <c r="B410" s="69">
        <v>0</v>
      </c>
      <c r="C410" s="69">
        <v>1</v>
      </c>
      <c r="D410" s="78" t="s">
        <v>1514</v>
      </c>
      <c r="E410" s="78" t="s">
        <v>1515</v>
      </c>
      <c r="F410" s="69">
        <v>0</v>
      </c>
      <c r="G410" s="69">
        <v>0</v>
      </c>
      <c r="H410" s="69" t="s">
        <v>1509</v>
      </c>
      <c r="I410" s="69">
        <v>1000</v>
      </c>
      <c r="J410" s="69">
        <v>990</v>
      </c>
      <c r="K410" s="69">
        <v>4500</v>
      </c>
      <c r="M410" s="69">
        <v>0</v>
      </c>
      <c r="N410" s="69" t="s">
        <v>1516</v>
      </c>
      <c r="O410" s="69">
        <v>0</v>
      </c>
      <c r="P410" s="69">
        <v>2</v>
      </c>
      <c r="Q410" s="69">
        <v>0</v>
      </c>
      <c r="R410" s="69">
        <v>2</v>
      </c>
      <c r="S410" s="69">
        <v>33554432</v>
      </c>
      <c r="T410" s="69">
        <v>100</v>
      </c>
      <c r="U410" s="69">
        <v>20</v>
      </c>
      <c r="V410" s="69">
        <v>0</v>
      </c>
      <c r="W410" s="69">
        <v>0</v>
      </c>
      <c r="X410" s="69">
        <v>0</v>
      </c>
      <c r="Y410" s="69">
        <v>0</v>
      </c>
      <c r="Z410" s="69">
        <v>30000</v>
      </c>
      <c r="AA410" s="69">
        <v>2</v>
      </c>
      <c r="AB410" s="69">
        <v>181</v>
      </c>
      <c r="AC410" s="69">
        <v>0</v>
      </c>
      <c r="AD410" s="69">
        <v>0</v>
      </c>
      <c r="AE410" s="69">
        <v>0</v>
      </c>
      <c r="AF410" s="69">
        <v>10</v>
      </c>
      <c r="AG410" s="69">
        <v>0</v>
      </c>
      <c r="AH410" s="69">
        <v>7</v>
      </c>
      <c r="AI410" s="69">
        <v>0</v>
      </c>
      <c r="AJ410" s="69">
        <v>0</v>
      </c>
      <c r="AK410" s="69">
        <v>0</v>
      </c>
      <c r="AL410" s="69">
        <v>0</v>
      </c>
      <c r="AM410" s="69">
        <v>1</v>
      </c>
      <c r="AN410" s="69">
        <v>1</v>
      </c>
      <c r="AO410" s="69">
        <v>1</v>
      </c>
      <c r="AP410" s="69">
        <v>1</v>
      </c>
      <c r="AQ410" s="84">
        <v>15</v>
      </c>
      <c r="AR410" s="69">
        <v>5</v>
      </c>
      <c r="AS410" s="69">
        <v>0</v>
      </c>
      <c r="AT410" s="69">
        <v>0</v>
      </c>
      <c r="AU410" s="69">
        <v>0</v>
      </c>
      <c r="AV410" s="69">
        <v>0</v>
      </c>
      <c r="AW410" s="69">
        <v>0</v>
      </c>
      <c r="AX410" s="69">
        <v>0</v>
      </c>
      <c r="AY410" s="69">
        <v>0</v>
      </c>
      <c r="AZ410" s="69">
        <v>0</v>
      </c>
      <c r="BA410" s="69">
        <v>0</v>
      </c>
      <c r="BB410" s="69">
        <v>0</v>
      </c>
      <c r="BC410" s="69">
        <v>0</v>
      </c>
      <c r="BD410" s="69">
        <v>0</v>
      </c>
      <c r="BE410" s="69">
        <v>0</v>
      </c>
      <c r="BF410" s="69">
        <v>0</v>
      </c>
      <c r="BG410" s="69">
        <v>0</v>
      </c>
      <c r="BH410" s="69">
        <v>0</v>
      </c>
      <c r="BI410" s="69" t="s">
        <v>1517</v>
      </c>
      <c r="BK410" s="69">
        <v>3</v>
      </c>
      <c r="BL410" s="69">
        <v>25</v>
      </c>
      <c r="BM410" s="69">
        <v>2</v>
      </c>
      <c r="BN410" s="69">
        <v>181</v>
      </c>
      <c r="BO410" s="89">
        <v>0</v>
      </c>
      <c r="BP410" s="69">
        <v>2</v>
      </c>
      <c r="BQ410" s="69">
        <v>10</v>
      </c>
      <c r="BR410" s="69">
        <v>203</v>
      </c>
      <c r="BS410" s="69">
        <v>300</v>
      </c>
      <c r="BT410" s="69">
        <v>1</v>
      </c>
      <c r="BU410" s="69">
        <v>50</v>
      </c>
      <c r="BV410" s="69">
        <v>1000</v>
      </c>
      <c r="BW410" s="69">
        <v>0</v>
      </c>
      <c r="BY410" s="69">
        <v>0</v>
      </c>
      <c r="BZ410" s="69">
        <v>0</v>
      </c>
      <c r="CA410" s="69">
        <v>0</v>
      </c>
      <c r="CB410" s="69">
        <v>0</v>
      </c>
      <c r="CC410" s="69">
        <v>0</v>
      </c>
      <c r="CD410" s="69">
        <v>0</v>
      </c>
      <c r="CE410" s="69">
        <v>0</v>
      </c>
      <c r="CF410" s="69">
        <v>0</v>
      </c>
      <c r="CG410" s="69">
        <v>0</v>
      </c>
      <c r="CH410" s="69">
        <v>0</v>
      </c>
      <c r="CI410" s="69">
        <v>1000</v>
      </c>
      <c r="CJ410" s="69">
        <v>0</v>
      </c>
      <c r="CL410" s="69">
        <v>1</v>
      </c>
      <c r="CM410" s="69">
        <v>7</v>
      </c>
      <c r="CN410" s="69">
        <v>128</v>
      </c>
      <c r="CO410" s="89">
        <v>0</v>
      </c>
      <c r="CP410" s="69">
        <v>1</v>
      </c>
      <c r="CQ410" s="69">
        <v>1</v>
      </c>
      <c r="CR410" s="69">
        <v>1</v>
      </c>
      <c r="CS410" s="69">
        <v>5000</v>
      </c>
      <c r="CT410" s="69">
        <v>0</v>
      </c>
      <c r="CU410" s="69">
        <v>0</v>
      </c>
      <c r="CV410" s="69">
        <v>1000</v>
      </c>
      <c r="CW410" s="69">
        <v>0</v>
      </c>
      <c r="CZ410" s="69">
        <v>0</v>
      </c>
      <c r="DA410" s="69">
        <v>0</v>
      </c>
      <c r="DB410" s="69">
        <v>0</v>
      </c>
      <c r="DC410" s="69">
        <v>0</v>
      </c>
      <c r="DD410" s="69">
        <v>0</v>
      </c>
      <c r="DE410" s="69">
        <v>0</v>
      </c>
      <c r="DF410" s="69">
        <v>0</v>
      </c>
      <c r="DG410" s="69">
        <v>1</v>
      </c>
      <c r="DI410" s="69" t="e">
        <v>#N/A</v>
      </c>
      <c r="DJ410" s="69">
        <v>0</v>
      </c>
      <c r="DK410" s="69" t="s">
        <v>1518</v>
      </c>
      <c r="DL410" s="69"/>
      <c r="DM410" s="69" t="s">
        <v>1519</v>
      </c>
      <c r="DN410" s="69" t="e">
        <f>"造成["&amp;INDEX(Sheet5!$L$2:$L$11,MATCH(BL410,Sheet5!$J$2:$J$11,0))&amp;":"&amp;BR410&amp;"*"&amp;BS410/1000&amp;"]"&amp;INDEX(Sheet5!$I$2:$I$4,MATCH(BR410,Sheet5!$H$2:$H$4,0))&amp;"的"&amp;INDEX(Sheet5!$K$2:$K$11,MATCH(BL410,Sheet5!$J$2:$J$11,0))</f>
        <v>#N/A</v>
      </c>
      <c r="DO410" s="69"/>
      <c r="DP410" s="69"/>
      <c r="DQ410" s="69"/>
      <c r="DR410" s="69" t="e">
        <f t="shared" si="74"/>
        <v>#N/A</v>
      </c>
      <c r="DS410" s="90" t="e">
        <f>MATCH(A410,Sheet5!D:D,0)</f>
        <v>#N/A</v>
      </c>
      <c r="DT410" s="94" t="e">
        <f>MATCH(A410,Sheet5!F:F,0)</f>
        <v>#N/A</v>
      </c>
      <c r="DU410" s="69">
        <v>0</v>
      </c>
      <c r="DV410" s="69">
        <v>0</v>
      </c>
      <c r="DW410" s="69">
        <v>0</v>
      </c>
      <c r="DX410" s="69">
        <v>0</v>
      </c>
      <c r="DY410" s="69">
        <v>0</v>
      </c>
    </row>
    <row r="411" spans="1:129" ht="28.5">
      <c r="A411" s="69">
        <v>30236</v>
      </c>
      <c r="B411" s="69">
        <v>0</v>
      </c>
      <c r="C411" s="69">
        <v>1</v>
      </c>
      <c r="D411" s="78" t="s">
        <v>1520</v>
      </c>
      <c r="E411" s="78" t="s">
        <v>1521</v>
      </c>
      <c r="F411" s="69" t="s">
        <v>1522</v>
      </c>
      <c r="G411" s="69">
        <v>1</v>
      </c>
      <c r="H411" s="69" t="s">
        <v>1523</v>
      </c>
      <c r="I411" s="69">
        <v>3000</v>
      </c>
      <c r="J411" s="69" t="s">
        <v>1060</v>
      </c>
      <c r="K411" s="69">
        <v>5000</v>
      </c>
      <c r="L411" s="69" t="s">
        <v>378</v>
      </c>
      <c r="M411" s="69">
        <v>508</v>
      </c>
      <c r="N411" s="69" t="s">
        <v>1413</v>
      </c>
      <c r="O411" s="69">
        <v>0</v>
      </c>
      <c r="P411" s="69">
        <v>6</v>
      </c>
      <c r="Q411" s="69">
        <v>0</v>
      </c>
      <c r="R411" s="69">
        <f t="shared" ref="R411" si="84">IF(S411&gt;0,2,1)</f>
        <v>1</v>
      </c>
      <c r="S411" s="69">
        <v>0</v>
      </c>
      <c r="T411" s="69">
        <v>0</v>
      </c>
      <c r="U411" s="69">
        <v>0</v>
      </c>
      <c r="V411" s="69">
        <v>0</v>
      </c>
      <c r="W411" s="69">
        <v>0</v>
      </c>
      <c r="X411" s="69">
        <v>0</v>
      </c>
      <c r="Y411" s="69">
        <v>0</v>
      </c>
      <c r="Z411" s="69">
        <v>80000</v>
      </c>
      <c r="AA411" s="69">
        <v>1</v>
      </c>
      <c r="AB411" s="69">
        <v>31</v>
      </c>
      <c r="AC411" s="69">
        <v>0</v>
      </c>
      <c r="AD411" s="69">
        <v>0</v>
      </c>
      <c r="AE411" s="69">
        <v>0</v>
      </c>
      <c r="AF411" s="69">
        <v>5</v>
      </c>
      <c r="AG411" s="69">
        <v>0</v>
      </c>
      <c r="AH411" s="69">
        <v>20</v>
      </c>
      <c r="AI411" s="69">
        <v>506</v>
      </c>
      <c r="AJ411" s="69">
        <v>0</v>
      </c>
      <c r="AK411" s="69">
        <v>0.5</v>
      </c>
      <c r="AL411" s="69">
        <v>-1</v>
      </c>
      <c r="AM411" s="69">
        <v>1</v>
      </c>
      <c r="AN411" s="69">
        <v>1</v>
      </c>
      <c r="AO411" s="69">
        <v>0</v>
      </c>
      <c r="AP411" s="69">
        <v>0</v>
      </c>
      <c r="AQ411" s="84">
        <v>0</v>
      </c>
      <c r="AR411" s="69">
        <v>0</v>
      </c>
      <c r="AS411" s="69">
        <v>0</v>
      </c>
      <c r="AT411" s="69">
        <v>0</v>
      </c>
      <c r="AU411" s="69">
        <v>0</v>
      </c>
      <c r="AV411" s="69">
        <v>0</v>
      </c>
      <c r="AW411" s="69">
        <v>0</v>
      </c>
      <c r="AX411" s="69">
        <v>0</v>
      </c>
      <c r="AY411" s="69">
        <v>0</v>
      </c>
      <c r="AZ411" s="69">
        <v>0</v>
      </c>
      <c r="BA411" s="69">
        <v>1</v>
      </c>
      <c r="BB411" s="69">
        <v>-1</v>
      </c>
      <c r="BC411" s="69">
        <v>0</v>
      </c>
      <c r="BD411" s="69">
        <v>0</v>
      </c>
      <c r="BE411" s="69">
        <v>0</v>
      </c>
      <c r="BF411" s="69">
        <v>0</v>
      </c>
      <c r="BG411" s="69">
        <v>0</v>
      </c>
      <c r="BH411" s="69">
        <v>0</v>
      </c>
      <c r="BI411" s="69" t="s">
        <v>1414</v>
      </c>
      <c r="BK411" s="69">
        <v>3</v>
      </c>
      <c r="BL411" s="69">
        <v>11</v>
      </c>
      <c r="BM411" s="69">
        <v>1</v>
      </c>
      <c r="BN411" s="69">
        <v>31</v>
      </c>
      <c r="BO411" s="89">
        <v>0</v>
      </c>
      <c r="BP411" s="69">
        <v>1</v>
      </c>
      <c r="BQ411" s="69">
        <v>10</v>
      </c>
      <c r="BR411" s="69">
        <v>1</v>
      </c>
      <c r="BS411" s="69">
        <v>80000</v>
      </c>
      <c r="BT411" s="69">
        <v>0</v>
      </c>
      <c r="BU411" s="69">
        <v>2</v>
      </c>
      <c r="BV411" s="69">
        <v>1000</v>
      </c>
      <c r="BW411" s="69">
        <v>507</v>
      </c>
      <c r="BY411" s="69">
        <v>0</v>
      </c>
      <c r="BZ411" s="69">
        <v>0</v>
      </c>
      <c r="CA411" s="69">
        <v>31</v>
      </c>
      <c r="CB411" s="89">
        <v>0</v>
      </c>
      <c r="CC411" s="69">
        <v>0</v>
      </c>
      <c r="CD411" s="69">
        <v>0</v>
      </c>
      <c r="CE411" s="69">
        <v>0</v>
      </c>
      <c r="CF411" s="69">
        <v>0</v>
      </c>
      <c r="CG411" s="69">
        <v>0</v>
      </c>
      <c r="CH411" s="69">
        <v>0</v>
      </c>
      <c r="CI411" s="69">
        <v>0</v>
      </c>
      <c r="CJ411" s="69">
        <v>0</v>
      </c>
      <c r="CL411" s="69">
        <v>0</v>
      </c>
      <c r="CM411" s="69">
        <v>0</v>
      </c>
      <c r="CN411" s="69">
        <v>0</v>
      </c>
      <c r="CO411" s="89">
        <v>0</v>
      </c>
      <c r="CP411" s="69">
        <v>0</v>
      </c>
      <c r="CQ411" s="69">
        <v>0</v>
      </c>
      <c r="CR411" s="69">
        <v>0</v>
      </c>
      <c r="CS411" s="69">
        <v>0</v>
      </c>
      <c r="CT411" s="89">
        <v>0</v>
      </c>
      <c r="CU411" s="69">
        <v>0</v>
      </c>
      <c r="CV411" s="69">
        <v>0</v>
      </c>
      <c r="CW411" s="69">
        <v>0</v>
      </c>
      <c r="CZ411" s="69">
        <v>0</v>
      </c>
      <c r="DA411" s="69">
        <v>0</v>
      </c>
      <c r="DB411" s="69">
        <v>0</v>
      </c>
      <c r="DC411" s="69">
        <v>0</v>
      </c>
      <c r="DD411" s="69">
        <v>0</v>
      </c>
      <c r="DE411" s="69">
        <v>0</v>
      </c>
      <c r="DF411" s="69">
        <v>0</v>
      </c>
      <c r="DG411" s="69">
        <v>1</v>
      </c>
      <c r="DI411" s="69" t="e">
        <f>INDEX(Sheet3!$E$78:$E$1130,MATCH(A411,Sheet3!$D$78:$D$1130,0))</f>
        <v>#N/A</v>
      </c>
      <c r="DJ411" s="69" t="str">
        <f t="shared" ref="DJ411:DJ421" si="85">IFERROR(DI411,F411)</f>
        <v>skill_icons.doom_seed_summon</v>
      </c>
      <c r="DK411" s="69" t="s">
        <v>1524</v>
      </c>
      <c r="DL411" s="69"/>
      <c r="DM411" s="69" t="s">
        <v>1525</v>
      </c>
      <c r="DN411" s="69" t="e">
        <f>"造成["&amp;INDEX(Sheet5!$L$2:$L$11,MATCH(BL411,Sheet5!$J$2:$J$11,0))&amp;":"&amp;BR411&amp;"*"&amp;BS411/1000&amp;"]"&amp;INDEX(Sheet5!$I$2:$I$4,MATCH(BR411,Sheet5!$H$2:$H$4,0))&amp;"的"&amp;INDEX(Sheet5!$K$2:$K$11,MATCH(BL411,Sheet5!$J$2:$J$11,0))</f>
        <v>#N/A</v>
      </c>
      <c r="DO411" s="69"/>
      <c r="DP411" s="69"/>
      <c r="DQ411" s="69"/>
      <c r="DR411" s="69" t="e">
        <f t="shared" si="74"/>
        <v>#N/A</v>
      </c>
      <c r="DS411" s="90" t="e">
        <f>MATCH(A411,Sheet5!D:D,0)</f>
        <v>#N/A</v>
      </c>
      <c r="DT411" s="94" t="e">
        <f>MATCH(A411,Sheet5!F:F,0)</f>
        <v>#N/A</v>
      </c>
      <c r="DU411" s="69">
        <v>0</v>
      </c>
      <c r="DV411" s="69">
        <v>0</v>
      </c>
      <c r="DW411" s="69">
        <v>0</v>
      </c>
      <c r="DX411" s="69">
        <v>0</v>
      </c>
      <c r="DY411" s="69">
        <v>0</v>
      </c>
    </row>
    <row r="412" spans="1:129" ht="14.25">
      <c r="A412" s="69">
        <v>30237</v>
      </c>
      <c r="B412" s="69">
        <v>0</v>
      </c>
      <c r="C412" s="69">
        <v>1</v>
      </c>
      <c r="D412" s="78" t="s">
        <v>1526</v>
      </c>
      <c r="E412" s="78" t="s">
        <v>1527</v>
      </c>
      <c r="F412" s="69">
        <v>0</v>
      </c>
      <c r="G412" s="69">
        <v>1</v>
      </c>
      <c r="H412" s="69" t="s">
        <v>1528</v>
      </c>
      <c r="I412" s="69">
        <v>0</v>
      </c>
      <c r="J412" s="69">
        <v>0</v>
      </c>
      <c r="K412" s="69">
        <v>300</v>
      </c>
      <c r="M412" s="69">
        <v>473</v>
      </c>
      <c r="O412" s="69">
        <v>0</v>
      </c>
      <c r="P412" s="69">
        <v>2</v>
      </c>
      <c r="Q412" s="69">
        <v>0</v>
      </c>
      <c r="R412" s="69">
        <v>1</v>
      </c>
      <c r="S412" s="69">
        <v>0</v>
      </c>
      <c r="T412" s="69">
        <v>0</v>
      </c>
      <c r="U412" s="69">
        <v>0</v>
      </c>
      <c r="V412" s="69">
        <v>0</v>
      </c>
      <c r="W412" s="69">
        <v>0</v>
      </c>
      <c r="X412" s="69">
        <v>0</v>
      </c>
      <c r="Y412" s="69">
        <v>0</v>
      </c>
      <c r="Z412" s="69">
        <f>Z73</f>
        <v>15000</v>
      </c>
      <c r="AA412" s="69">
        <v>2</v>
      </c>
      <c r="AB412" s="69">
        <v>31</v>
      </c>
      <c r="AC412" s="69">
        <v>0</v>
      </c>
      <c r="AD412" s="69">
        <v>0</v>
      </c>
      <c r="AE412" s="69">
        <v>0</v>
      </c>
      <c r="AF412" s="69">
        <v>50</v>
      </c>
      <c r="AG412" s="69">
        <v>0</v>
      </c>
      <c r="AH412" s="69">
        <v>2</v>
      </c>
      <c r="AI412" s="69">
        <v>0</v>
      </c>
      <c r="AJ412" s="69">
        <v>3</v>
      </c>
      <c r="AK412" s="69">
        <v>0</v>
      </c>
      <c r="AL412" s="69">
        <v>0</v>
      </c>
      <c r="AM412" s="69">
        <v>1</v>
      </c>
      <c r="AN412" s="69">
        <v>1</v>
      </c>
      <c r="AO412" s="69">
        <v>1</v>
      </c>
      <c r="AP412" s="69">
        <v>6</v>
      </c>
      <c r="AQ412" s="84">
        <v>0</v>
      </c>
      <c r="AR412" s="69">
        <v>0</v>
      </c>
      <c r="AS412" s="69">
        <v>0</v>
      </c>
      <c r="AT412" s="69">
        <v>0</v>
      </c>
      <c r="AU412" s="69">
        <v>0</v>
      </c>
      <c r="AV412" s="69">
        <v>0</v>
      </c>
      <c r="AW412" s="69">
        <v>0</v>
      </c>
      <c r="AX412" s="69">
        <v>0</v>
      </c>
      <c r="AY412" s="69">
        <v>0</v>
      </c>
      <c r="AZ412" s="69">
        <v>0</v>
      </c>
      <c r="BA412" s="69">
        <v>0</v>
      </c>
      <c r="BB412" s="69">
        <v>0</v>
      </c>
      <c r="BC412" s="69">
        <v>0</v>
      </c>
      <c r="BD412" s="69">
        <v>0</v>
      </c>
      <c r="BE412" s="69">
        <v>0</v>
      </c>
      <c r="BF412" s="69">
        <v>0</v>
      </c>
      <c r="BG412" s="69">
        <v>0</v>
      </c>
      <c r="BH412" s="69">
        <v>0</v>
      </c>
      <c r="BI412" s="69" t="s">
        <v>1529</v>
      </c>
      <c r="BK412" s="69">
        <v>3</v>
      </c>
      <c r="BL412" s="69">
        <v>7</v>
      </c>
      <c r="BM412" s="69">
        <v>2</v>
      </c>
      <c r="BN412" s="69">
        <v>31</v>
      </c>
      <c r="BO412" s="89">
        <v>0</v>
      </c>
      <c r="BP412" s="69">
        <v>1</v>
      </c>
      <c r="BQ412" s="69">
        <v>1</v>
      </c>
      <c r="BR412" s="69">
        <v>204</v>
      </c>
      <c r="BS412" s="69">
        <v>900</v>
      </c>
      <c r="BT412" s="69">
        <v>0</v>
      </c>
      <c r="BU412" s="69">
        <v>0</v>
      </c>
      <c r="BV412" s="69">
        <v>1000</v>
      </c>
      <c r="BW412" s="69">
        <v>0</v>
      </c>
      <c r="BX412" s="69" t="s">
        <v>1471</v>
      </c>
      <c r="BY412" s="69">
        <v>1</v>
      </c>
      <c r="BZ412" s="69">
        <v>1</v>
      </c>
      <c r="CA412" s="69">
        <v>31</v>
      </c>
      <c r="CB412" s="89">
        <v>0</v>
      </c>
      <c r="CC412" s="69">
        <v>1</v>
      </c>
      <c r="CD412" s="69">
        <v>1</v>
      </c>
      <c r="CE412" s="69">
        <v>1</v>
      </c>
      <c r="CF412" s="69">
        <v>1000000</v>
      </c>
      <c r="CG412" s="69">
        <v>0</v>
      </c>
      <c r="CH412" s="69">
        <v>0</v>
      </c>
      <c r="CI412" s="69">
        <v>1000</v>
      </c>
      <c r="CJ412" s="69">
        <v>0</v>
      </c>
      <c r="CL412" s="69">
        <v>10</v>
      </c>
      <c r="CM412" s="69">
        <v>2</v>
      </c>
      <c r="CN412" s="69">
        <v>31</v>
      </c>
      <c r="CO412" s="89">
        <v>0</v>
      </c>
      <c r="CP412" s="69">
        <v>2</v>
      </c>
      <c r="CQ412" s="69">
        <v>10</v>
      </c>
      <c r="CR412" s="69">
        <v>1</v>
      </c>
      <c r="CS412" s="69">
        <v>70135</v>
      </c>
      <c r="CT412" s="69">
        <v>0</v>
      </c>
      <c r="CU412" s="69">
        <v>0</v>
      </c>
      <c r="CV412" s="69">
        <v>1000</v>
      </c>
      <c r="CW412" s="69">
        <v>0</v>
      </c>
      <c r="CZ412" s="69">
        <v>0</v>
      </c>
      <c r="DA412" s="69">
        <v>0</v>
      </c>
      <c r="DB412" s="69">
        <v>0</v>
      </c>
      <c r="DC412" s="69">
        <v>0</v>
      </c>
      <c r="DD412" s="69">
        <v>0</v>
      </c>
      <c r="DE412" s="69">
        <v>0</v>
      </c>
      <c r="DF412" s="69">
        <v>0</v>
      </c>
      <c r="DG412" s="69">
        <v>1</v>
      </c>
      <c r="DI412" s="69" t="e">
        <f>INDEX(Sheet3!$E$78:$E$1130,MATCH(A412,Sheet3!$D$78:$D$1130,0))</f>
        <v>#N/A</v>
      </c>
      <c r="DJ412" s="69">
        <f t="shared" si="85"/>
        <v>0</v>
      </c>
      <c r="DK412" s="69" t="s">
        <v>1530</v>
      </c>
      <c r="DL412" s="69"/>
      <c r="DM412" s="69" t="s">
        <v>1531</v>
      </c>
      <c r="DN412" s="69" t="str">
        <f>"造成["&amp;INDEX(Sheet5!$L$2:$L$11,MATCH(BL412,Sheet5!$J$2:$J$11,0))&amp;":"&amp;BR412&amp;"*"&amp;BS412/1000&amp;"]"&amp;INDEX(Sheet5!$I$2:$I$4,MATCH(BR412,Sheet5!$H$2:$H$4,0))&amp;"的"&amp;INDEX(Sheet5!$K$2:$K$11,MATCH(BL412,Sheet5!$J$2:$J$11,0))</f>
        <v>造成[ui.cs_blue:204*0.9]的毒系伤害。</v>
      </c>
      <c r="DO412" s="69"/>
      <c r="DP412" s="69"/>
      <c r="DQ412" s="69"/>
      <c r="DR412" s="69" t="e">
        <f t="shared" si="74"/>
        <v>#N/A</v>
      </c>
      <c r="DS412" s="90" t="e">
        <f>MATCH(A412,Sheet5!D:D,0)</f>
        <v>#N/A</v>
      </c>
      <c r="DT412" s="94" t="e">
        <f>MATCH(A412,Sheet5!F:F,0)</f>
        <v>#N/A</v>
      </c>
      <c r="DU412" s="69">
        <v>0</v>
      </c>
      <c r="DV412" s="69">
        <v>0</v>
      </c>
      <c r="DW412" s="69">
        <v>0</v>
      </c>
      <c r="DX412" s="69">
        <v>0</v>
      </c>
      <c r="DY412" s="69">
        <v>0</v>
      </c>
    </row>
    <row r="413" spans="1:129" ht="14.25">
      <c r="A413" s="69">
        <v>30241</v>
      </c>
      <c r="B413" s="69">
        <v>0</v>
      </c>
      <c r="C413" s="69">
        <v>1</v>
      </c>
      <c r="D413" s="78" t="s">
        <v>1532</v>
      </c>
      <c r="E413" s="78"/>
      <c r="F413" s="69">
        <v>0</v>
      </c>
      <c r="G413" s="69">
        <v>1</v>
      </c>
      <c r="H413" s="69" t="s">
        <v>703</v>
      </c>
      <c r="I413" s="69">
        <v>0</v>
      </c>
      <c r="J413" s="69">
        <v>300</v>
      </c>
      <c r="K413" s="69">
        <v>1000</v>
      </c>
      <c r="M413" s="69">
        <v>367</v>
      </c>
      <c r="N413" s="69" t="s">
        <v>1533</v>
      </c>
      <c r="O413" s="69">
        <v>0</v>
      </c>
      <c r="P413" s="69">
        <v>2</v>
      </c>
      <c r="Q413" s="69">
        <v>0</v>
      </c>
      <c r="R413" s="69">
        <v>1</v>
      </c>
      <c r="S413" s="69">
        <v>0</v>
      </c>
      <c r="T413" s="69">
        <v>0</v>
      </c>
      <c r="U413" s="69">
        <v>0</v>
      </c>
      <c r="V413" s="69">
        <v>0</v>
      </c>
      <c r="W413" s="69">
        <v>0</v>
      </c>
      <c r="X413" s="69">
        <v>0</v>
      </c>
      <c r="Y413" s="69">
        <v>0</v>
      </c>
      <c r="Z413" s="69">
        <v>3000</v>
      </c>
      <c r="AA413" s="69">
        <v>2</v>
      </c>
      <c r="AB413" s="69">
        <v>31</v>
      </c>
      <c r="AC413" s="69">
        <v>0</v>
      </c>
      <c r="AD413" s="69">
        <v>0</v>
      </c>
      <c r="AE413" s="69">
        <v>0</v>
      </c>
      <c r="AF413" s="69">
        <v>5</v>
      </c>
      <c r="AG413" s="69">
        <v>0</v>
      </c>
      <c r="AH413" s="69">
        <v>2</v>
      </c>
      <c r="AI413" s="69">
        <v>0</v>
      </c>
      <c r="AJ413" s="69">
        <v>0</v>
      </c>
      <c r="AK413" s="69">
        <v>0</v>
      </c>
      <c r="AL413" s="69">
        <v>0</v>
      </c>
      <c r="AM413" s="69">
        <v>1</v>
      </c>
      <c r="AN413" s="69">
        <v>1</v>
      </c>
      <c r="AO413" s="69">
        <v>0</v>
      </c>
      <c r="AP413" s="69">
        <v>0</v>
      </c>
      <c r="AQ413" s="84">
        <v>0</v>
      </c>
      <c r="AR413" s="69">
        <v>0</v>
      </c>
      <c r="AS413" s="69">
        <v>0</v>
      </c>
      <c r="AT413" s="69">
        <v>0</v>
      </c>
      <c r="AU413" s="69">
        <v>0</v>
      </c>
      <c r="AV413" s="69">
        <v>0</v>
      </c>
      <c r="AW413" s="69">
        <v>0</v>
      </c>
      <c r="AX413" s="69">
        <v>0</v>
      </c>
      <c r="AY413" s="69">
        <v>0</v>
      </c>
      <c r="AZ413" s="69">
        <v>0</v>
      </c>
      <c r="BA413" s="69">
        <v>1</v>
      </c>
      <c r="BB413" s="69">
        <v>-1</v>
      </c>
      <c r="BC413" s="69">
        <v>0</v>
      </c>
      <c r="BD413" s="69">
        <v>0</v>
      </c>
      <c r="BE413" s="69">
        <v>0</v>
      </c>
      <c r="BF413" s="69">
        <v>0</v>
      </c>
      <c r="BG413" s="69">
        <v>0</v>
      </c>
      <c r="BH413" s="69">
        <v>0</v>
      </c>
      <c r="BI413" s="69" t="s">
        <v>1534</v>
      </c>
      <c r="BK413" s="69">
        <v>3</v>
      </c>
      <c r="BL413" s="69">
        <v>2</v>
      </c>
      <c r="BM413" s="69">
        <v>2</v>
      </c>
      <c r="BN413" s="69">
        <v>31</v>
      </c>
      <c r="BO413" s="89">
        <v>0</v>
      </c>
      <c r="BP413" s="69">
        <v>2</v>
      </c>
      <c r="BQ413" s="69">
        <v>10</v>
      </c>
      <c r="BR413" s="69">
        <v>203</v>
      </c>
      <c r="BS413" s="69">
        <v>1000</v>
      </c>
      <c r="BT413" s="69">
        <v>0</v>
      </c>
      <c r="BU413" s="69">
        <v>0</v>
      </c>
      <c r="BV413" s="69">
        <v>1000</v>
      </c>
      <c r="BW413" s="69">
        <v>0</v>
      </c>
      <c r="BY413" s="69">
        <v>0</v>
      </c>
      <c r="BZ413" s="69">
        <v>0</v>
      </c>
      <c r="CA413" s="69">
        <v>31</v>
      </c>
      <c r="CB413" s="69">
        <v>0</v>
      </c>
      <c r="CC413" s="69">
        <v>0</v>
      </c>
      <c r="CD413" s="69">
        <v>0</v>
      </c>
      <c r="CE413" s="69">
        <v>0</v>
      </c>
      <c r="CF413" s="69">
        <v>0</v>
      </c>
      <c r="CG413" s="69">
        <v>0</v>
      </c>
      <c r="CH413" s="69">
        <v>0</v>
      </c>
      <c r="CI413" s="69">
        <v>0</v>
      </c>
      <c r="CJ413" s="69">
        <v>0</v>
      </c>
      <c r="CL413" s="69">
        <v>0</v>
      </c>
      <c r="CM413" s="69">
        <v>0</v>
      </c>
      <c r="CN413" s="69">
        <v>0</v>
      </c>
      <c r="CO413" s="89">
        <v>0</v>
      </c>
      <c r="CP413" s="69">
        <v>0</v>
      </c>
      <c r="CQ413" s="69">
        <v>0</v>
      </c>
      <c r="CR413" s="69">
        <v>0</v>
      </c>
      <c r="CS413" s="69">
        <v>0</v>
      </c>
      <c r="CT413" s="69">
        <v>0</v>
      </c>
      <c r="CU413" s="69">
        <v>0</v>
      </c>
      <c r="CV413" s="69">
        <v>0</v>
      </c>
      <c r="CW413" s="69">
        <v>0</v>
      </c>
      <c r="CZ413" s="69">
        <v>0</v>
      </c>
      <c r="DA413" s="69">
        <v>0</v>
      </c>
      <c r="DB413" s="69">
        <v>0</v>
      </c>
      <c r="DC413" s="69">
        <v>0</v>
      </c>
      <c r="DD413" s="69">
        <v>0</v>
      </c>
      <c r="DE413" s="69">
        <v>0</v>
      </c>
      <c r="DF413" s="69">
        <v>0</v>
      </c>
      <c r="DG413" s="69">
        <v>1</v>
      </c>
      <c r="DI413" s="69" t="e">
        <f>INDEX(Sheet3!$E$78:$E$1130,MATCH(A413,Sheet3!$D$78:$D$1130,0))</f>
        <v>#N/A</v>
      </c>
      <c r="DJ413" s="69">
        <f t="shared" si="85"/>
        <v>0</v>
      </c>
      <c r="DK413" s="69" t="s">
        <v>1535</v>
      </c>
      <c r="DL413" s="69"/>
      <c r="DM413" s="69" t="s">
        <v>239</v>
      </c>
      <c r="DN413" s="69" t="str">
        <f>"造成["&amp;INDEX(Sheet5!$L$2:$L$11,MATCH(BL413,Sheet5!$J$2:$J$11,0))&amp;":"&amp;BR413&amp;"*"&amp;BS413/1000&amp;"]"&amp;INDEX(Sheet5!$I$2:$I$4,MATCH(BR413,Sheet5!$H$2:$H$4,0))&amp;"的"&amp;INDEX(Sheet5!$K$2:$K$11,MATCH(BL413,Sheet5!$J$2:$J$11,0))</f>
        <v>造成[ui.cs_orange:203*1]的物理伤害。</v>
      </c>
      <c r="DO413" s="69"/>
      <c r="DP413" s="69"/>
      <c r="DQ413" s="69"/>
      <c r="DR413" s="69" t="e">
        <f t="shared" si="74"/>
        <v>#N/A</v>
      </c>
      <c r="DS413" s="90" t="e">
        <f>MATCH(A413,Sheet5!D:D,0)</f>
        <v>#N/A</v>
      </c>
      <c r="DT413" s="94" t="e">
        <f>MATCH(A413,Sheet5!F:F,0)</f>
        <v>#N/A</v>
      </c>
      <c r="DU413" s="69">
        <v>0</v>
      </c>
      <c r="DV413" s="69">
        <v>0</v>
      </c>
      <c r="DW413" s="69">
        <v>0</v>
      </c>
      <c r="DX413" s="69">
        <v>0</v>
      </c>
      <c r="DY413" s="69">
        <v>0</v>
      </c>
    </row>
    <row r="414" spans="1:129" ht="14.25">
      <c r="A414" s="69">
        <v>30242</v>
      </c>
      <c r="B414" s="69">
        <v>0</v>
      </c>
      <c r="C414" s="69">
        <v>1</v>
      </c>
      <c r="D414" s="78" t="s">
        <v>1532</v>
      </c>
      <c r="E414" s="78"/>
      <c r="F414" s="69">
        <v>0</v>
      </c>
      <c r="G414" s="69">
        <v>1</v>
      </c>
      <c r="H414" s="69" t="s">
        <v>703</v>
      </c>
      <c r="I414" s="69">
        <v>0</v>
      </c>
      <c r="J414" s="69">
        <v>300</v>
      </c>
      <c r="K414" s="69">
        <v>1000</v>
      </c>
      <c r="M414" s="69">
        <v>368</v>
      </c>
      <c r="N414" s="69" t="s">
        <v>1533</v>
      </c>
      <c r="O414" s="69">
        <v>0</v>
      </c>
      <c r="P414" s="69">
        <v>2</v>
      </c>
      <c r="Q414" s="69">
        <v>0</v>
      </c>
      <c r="R414" s="69">
        <v>1</v>
      </c>
      <c r="S414" s="69">
        <v>0</v>
      </c>
      <c r="T414" s="69">
        <v>0</v>
      </c>
      <c r="U414" s="69">
        <v>0</v>
      </c>
      <c r="V414" s="69">
        <v>0</v>
      </c>
      <c r="W414" s="69">
        <v>0</v>
      </c>
      <c r="X414" s="69">
        <v>0</v>
      </c>
      <c r="Y414" s="69">
        <v>0</v>
      </c>
      <c r="Z414" s="69">
        <v>3000</v>
      </c>
      <c r="AA414" s="69">
        <v>2</v>
      </c>
      <c r="AB414" s="69">
        <v>31</v>
      </c>
      <c r="AC414" s="69">
        <v>0</v>
      </c>
      <c r="AD414" s="69">
        <v>0</v>
      </c>
      <c r="AE414" s="69">
        <v>0</v>
      </c>
      <c r="AF414" s="69">
        <v>5</v>
      </c>
      <c r="AG414" s="69">
        <v>0</v>
      </c>
      <c r="AH414" s="69">
        <v>6</v>
      </c>
      <c r="AI414" s="69">
        <v>0</v>
      </c>
      <c r="AJ414" s="69">
        <v>0</v>
      </c>
      <c r="AK414" s="69">
        <v>0</v>
      </c>
      <c r="AL414" s="69">
        <v>0</v>
      </c>
      <c r="AM414" s="69">
        <v>1</v>
      </c>
      <c r="AN414" s="69">
        <v>1</v>
      </c>
      <c r="AO414" s="69">
        <v>0</v>
      </c>
      <c r="AP414" s="69">
        <v>0</v>
      </c>
      <c r="AQ414" s="84">
        <v>0</v>
      </c>
      <c r="AR414" s="69">
        <v>0</v>
      </c>
      <c r="AS414" s="69">
        <v>0</v>
      </c>
      <c r="AT414" s="69">
        <v>0</v>
      </c>
      <c r="AU414" s="69">
        <v>0</v>
      </c>
      <c r="AV414" s="69">
        <v>0</v>
      </c>
      <c r="AW414" s="69">
        <v>0</v>
      </c>
      <c r="AX414" s="69">
        <v>0</v>
      </c>
      <c r="AY414" s="69">
        <v>0</v>
      </c>
      <c r="AZ414" s="69">
        <v>0</v>
      </c>
      <c r="BA414" s="69">
        <v>1</v>
      </c>
      <c r="BB414" s="69">
        <v>-1</v>
      </c>
      <c r="BC414" s="69">
        <v>0</v>
      </c>
      <c r="BD414" s="69">
        <v>0</v>
      </c>
      <c r="BE414" s="69">
        <v>0</v>
      </c>
      <c r="BF414" s="69">
        <v>0</v>
      </c>
      <c r="BG414" s="69">
        <v>0</v>
      </c>
      <c r="BH414" s="69">
        <v>0</v>
      </c>
      <c r="BI414" s="69" t="s">
        <v>1534</v>
      </c>
      <c r="BK414" s="69">
        <v>3</v>
      </c>
      <c r="BL414" s="69">
        <v>2</v>
      </c>
      <c r="BM414" s="69">
        <v>2</v>
      </c>
      <c r="BN414" s="69">
        <v>31</v>
      </c>
      <c r="BO414" s="89">
        <v>0</v>
      </c>
      <c r="BP414" s="69">
        <v>3</v>
      </c>
      <c r="BQ414" s="69">
        <v>10</v>
      </c>
      <c r="BR414" s="69">
        <v>203</v>
      </c>
      <c r="BS414" s="69">
        <v>1000</v>
      </c>
      <c r="BT414" s="69">
        <v>0</v>
      </c>
      <c r="BU414" s="69">
        <v>0</v>
      </c>
      <c r="BV414" s="69">
        <v>1000</v>
      </c>
      <c r="BW414" s="69">
        <v>0</v>
      </c>
      <c r="BY414" s="69">
        <v>0</v>
      </c>
      <c r="BZ414" s="69">
        <v>0</v>
      </c>
      <c r="CA414" s="69">
        <v>31</v>
      </c>
      <c r="CB414" s="69">
        <v>0</v>
      </c>
      <c r="CC414" s="69">
        <v>0</v>
      </c>
      <c r="CD414" s="69">
        <v>0</v>
      </c>
      <c r="CE414" s="69">
        <v>0</v>
      </c>
      <c r="CF414" s="69">
        <v>0</v>
      </c>
      <c r="CG414" s="69">
        <v>0</v>
      </c>
      <c r="CH414" s="69">
        <v>0</v>
      </c>
      <c r="CI414" s="69">
        <v>0</v>
      </c>
      <c r="CJ414" s="69">
        <v>0</v>
      </c>
      <c r="CL414" s="69">
        <v>0</v>
      </c>
      <c r="CM414" s="69">
        <v>0</v>
      </c>
      <c r="CN414" s="69">
        <v>0</v>
      </c>
      <c r="CO414" s="89">
        <v>0</v>
      </c>
      <c r="CP414" s="69">
        <v>0</v>
      </c>
      <c r="CQ414" s="69">
        <v>0</v>
      </c>
      <c r="CR414" s="69">
        <v>0</v>
      </c>
      <c r="CS414" s="69">
        <v>0</v>
      </c>
      <c r="CT414" s="69">
        <v>0</v>
      </c>
      <c r="CU414" s="69">
        <v>0</v>
      </c>
      <c r="CV414" s="69">
        <v>0</v>
      </c>
      <c r="CW414" s="69">
        <v>0</v>
      </c>
      <c r="CZ414" s="69">
        <v>0</v>
      </c>
      <c r="DA414" s="69">
        <v>0</v>
      </c>
      <c r="DB414" s="69">
        <v>0</v>
      </c>
      <c r="DC414" s="69">
        <v>0</v>
      </c>
      <c r="DD414" s="69">
        <v>0</v>
      </c>
      <c r="DE414" s="69">
        <v>0</v>
      </c>
      <c r="DF414" s="69">
        <v>0</v>
      </c>
      <c r="DG414" s="69">
        <v>1</v>
      </c>
      <c r="DI414" s="69" t="e">
        <f>INDEX(Sheet3!$E$78:$E$1130,MATCH(A414,Sheet3!$D$78:$D$1130,0))</f>
        <v>#N/A</v>
      </c>
      <c r="DJ414" s="69">
        <f t="shared" si="85"/>
        <v>0</v>
      </c>
      <c r="DK414" s="69" t="s">
        <v>1535</v>
      </c>
      <c r="DL414" s="69"/>
      <c r="DM414" s="69" t="s">
        <v>239</v>
      </c>
      <c r="DN414" s="69" t="str">
        <f>"造成["&amp;INDEX(Sheet5!$L$2:$L$11,MATCH(BL414,Sheet5!$J$2:$J$11,0))&amp;":"&amp;BR414&amp;"*"&amp;BS414/1000&amp;"]"&amp;INDEX(Sheet5!$I$2:$I$4,MATCH(BR414,Sheet5!$H$2:$H$4,0))&amp;"的"&amp;INDEX(Sheet5!$K$2:$K$11,MATCH(BL414,Sheet5!$J$2:$J$11,0))</f>
        <v>造成[ui.cs_orange:203*1]的物理伤害。</v>
      </c>
      <c r="DO414" s="69"/>
      <c r="DP414" s="69"/>
      <c r="DQ414" s="69"/>
      <c r="DR414" s="69" t="e">
        <f t="shared" si="74"/>
        <v>#N/A</v>
      </c>
      <c r="DS414" s="90" t="e">
        <f>MATCH(A414,Sheet5!D:D,0)</f>
        <v>#N/A</v>
      </c>
      <c r="DT414" s="94" t="e">
        <f>MATCH(A414,Sheet5!F:F,0)</f>
        <v>#N/A</v>
      </c>
      <c r="DU414" s="69">
        <v>0</v>
      </c>
      <c r="DV414" s="69">
        <v>0</v>
      </c>
      <c r="DW414" s="69">
        <v>0</v>
      </c>
      <c r="DX414" s="69">
        <v>0</v>
      </c>
      <c r="DY414" s="69">
        <v>0</v>
      </c>
    </row>
    <row r="415" spans="1:129" ht="14.25">
      <c r="A415" s="69">
        <v>30243</v>
      </c>
      <c r="B415" s="69">
        <v>0</v>
      </c>
      <c r="C415" s="69">
        <v>1</v>
      </c>
      <c r="D415" s="78" t="s">
        <v>892</v>
      </c>
      <c r="E415" s="78" t="s">
        <v>893</v>
      </c>
      <c r="F415" s="69">
        <v>0</v>
      </c>
      <c r="G415" s="69">
        <v>1</v>
      </c>
      <c r="H415" s="69" t="s">
        <v>321</v>
      </c>
      <c r="I415" s="69">
        <v>0</v>
      </c>
      <c r="J415" s="69">
        <v>0</v>
      </c>
      <c r="K415" s="69">
        <v>1000</v>
      </c>
      <c r="M415" s="69">
        <v>197</v>
      </c>
      <c r="O415" s="69">
        <v>0</v>
      </c>
      <c r="P415" s="69">
        <v>2</v>
      </c>
      <c r="Q415" s="69">
        <v>0</v>
      </c>
      <c r="R415" s="69">
        <v>1</v>
      </c>
      <c r="S415" s="69">
        <v>0</v>
      </c>
      <c r="T415" s="69">
        <v>0</v>
      </c>
      <c r="U415" s="69">
        <v>0</v>
      </c>
      <c r="V415" s="69">
        <v>0</v>
      </c>
      <c r="W415" s="69">
        <v>0</v>
      </c>
      <c r="X415" s="69">
        <v>0</v>
      </c>
      <c r="Y415" s="69">
        <v>0</v>
      </c>
      <c r="Z415" s="69">
        <v>8000</v>
      </c>
      <c r="AA415" s="69">
        <v>2</v>
      </c>
      <c r="AB415" s="69">
        <v>64</v>
      </c>
      <c r="AC415" s="69">
        <v>0</v>
      </c>
      <c r="AD415" s="69">
        <v>0</v>
      </c>
      <c r="AE415" s="69">
        <v>0</v>
      </c>
      <c r="AF415" s="69">
        <v>50</v>
      </c>
      <c r="AG415" s="69">
        <v>0</v>
      </c>
      <c r="AH415" s="69">
        <v>8</v>
      </c>
      <c r="AI415" s="69">
        <v>197</v>
      </c>
      <c r="AJ415" s="69">
        <v>3</v>
      </c>
      <c r="AK415" s="69">
        <v>0</v>
      </c>
      <c r="AL415" s="69">
        <v>0</v>
      </c>
      <c r="AM415" s="69">
        <v>1</v>
      </c>
      <c r="AN415" s="69">
        <v>1</v>
      </c>
      <c r="AO415" s="69">
        <v>0</v>
      </c>
      <c r="AP415" s="69">
        <v>8</v>
      </c>
      <c r="AQ415" s="84">
        <v>0</v>
      </c>
      <c r="AR415" s="69">
        <v>0</v>
      </c>
      <c r="AS415" s="69">
        <v>0</v>
      </c>
      <c r="AT415" s="69">
        <v>0</v>
      </c>
      <c r="AU415" s="69">
        <v>0</v>
      </c>
      <c r="AV415" s="69">
        <v>0</v>
      </c>
      <c r="AW415" s="69">
        <v>0</v>
      </c>
      <c r="AX415" s="69">
        <v>0</v>
      </c>
      <c r="AY415" s="69">
        <v>0</v>
      </c>
      <c r="AZ415" s="69">
        <v>0</v>
      </c>
      <c r="BA415" s="69">
        <v>0</v>
      </c>
      <c r="BB415" s="69">
        <v>0</v>
      </c>
      <c r="BC415" s="69">
        <v>0</v>
      </c>
      <c r="BD415" s="69">
        <v>0</v>
      </c>
      <c r="BE415" s="69">
        <v>0</v>
      </c>
      <c r="BF415" s="69">
        <v>0</v>
      </c>
      <c r="BG415" s="69">
        <v>0</v>
      </c>
      <c r="BH415" s="69">
        <v>0</v>
      </c>
      <c r="BI415" s="69" t="s">
        <v>1534</v>
      </c>
      <c r="BK415" s="69">
        <v>3</v>
      </c>
      <c r="BL415" s="69">
        <v>18</v>
      </c>
      <c r="BM415" s="69">
        <v>2</v>
      </c>
      <c r="BN415" s="69">
        <v>69</v>
      </c>
      <c r="BO415" s="89">
        <v>0</v>
      </c>
      <c r="BP415" s="69">
        <v>3</v>
      </c>
      <c r="BQ415" s="69">
        <v>50</v>
      </c>
      <c r="BR415" s="69">
        <v>1</v>
      </c>
      <c r="BS415" s="69">
        <v>100000</v>
      </c>
      <c r="BT415" s="69">
        <v>0</v>
      </c>
      <c r="BU415" s="69">
        <v>0</v>
      </c>
      <c r="BV415" s="69">
        <v>1000</v>
      </c>
      <c r="BW415" s="69">
        <v>205</v>
      </c>
      <c r="BY415" s="69">
        <v>0</v>
      </c>
      <c r="BZ415" s="69">
        <v>0</v>
      </c>
      <c r="CA415" s="69">
        <v>31</v>
      </c>
      <c r="CB415" s="89">
        <v>0</v>
      </c>
      <c r="CC415" s="69">
        <v>0</v>
      </c>
      <c r="CD415" s="69">
        <v>0</v>
      </c>
      <c r="CE415" s="69">
        <v>0</v>
      </c>
      <c r="CF415" s="69">
        <v>0</v>
      </c>
      <c r="CG415" s="69">
        <v>0</v>
      </c>
      <c r="CH415" s="69">
        <v>0</v>
      </c>
      <c r="CI415" s="69">
        <v>0</v>
      </c>
      <c r="CJ415" s="69">
        <v>0</v>
      </c>
      <c r="CL415" s="69">
        <v>0</v>
      </c>
      <c r="CM415" s="69">
        <v>0</v>
      </c>
      <c r="CN415" s="69">
        <v>0</v>
      </c>
      <c r="CO415" s="89">
        <v>0</v>
      </c>
      <c r="CP415" s="69">
        <v>0</v>
      </c>
      <c r="CQ415" s="69">
        <v>0</v>
      </c>
      <c r="CR415" s="69">
        <v>0</v>
      </c>
      <c r="CS415" s="69">
        <v>0</v>
      </c>
      <c r="CT415" s="69">
        <v>0</v>
      </c>
      <c r="CU415" s="69">
        <v>0</v>
      </c>
      <c r="CV415" s="69">
        <v>0</v>
      </c>
      <c r="CW415" s="69">
        <v>40</v>
      </c>
      <c r="CZ415" s="69">
        <v>0</v>
      </c>
      <c r="DA415" s="69">
        <v>0</v>
      </c>
      <c r="DB415" s="69">
        <v>0</v>
      </c>
      <c r="DC415" s="69">
        <v>0</v>
      </c>
      <c r="DD415" s="69">
        <v>0</v>
      </c>
      <c r="DE415" s="69">
        <v>0</v>
      </c>
      <c r="DF415" s="69">
        <v>0</v>
      </c>
      <c r="DG415" s="69">
        <v>1</v>
      </c>
      <c r="DI415" s="69" t="e">
        <f>INDEX(Sheet3!$E$78:$E$1130,MATCH(A415,Sheet3!$D$78:$D$1130,0))</f>
        <v>#N/A</v>
      </c>
      <c r="DJ415" s="69">
        <f t="shared" si="85"/>
        <v>0</v>
      </c>
      <c r="DK415" s="69" t="s">
        <v>896</v>
      </c>
      <c r="DL415" s="69"/>
      <c r="DM415" s="69" t="s">
        <v>1536</v>
      </c>
      <c r="DN415" s="69" t="e">
        <f>"造成["&amp;INDEX(Sheet5!$L$2:$L$11,MATCH(BL415,Sheet5!$J$2:$J$11,0))&amp;":"&amp;BR415&amp;"*"&amp;BS415/1000&amp;"]"&amp;INDEX(Sheet5!$I$2:$I$4,MATCH(BR415,Sheet5!$H$2:$H$4,0))&amp;"的"&amp;INDEX(Sheet5!$K$2:$K$11,MATCH(BL415,Sheet5!$J$2:$J$11,0))</f>
        <v>#N/A</v>
      </c>
      <c r="DO415" s="69"/>
      <c r="DP415" s="69"/>
      <c r="DQ415" s="69"/>
      <c r="DR415" s="69" t="e">
        <f t="shared" si="74"/>
        <v>#N/A</v>
      </c>
      <c r="DS415" s="90" t="e">
        <f>MATCH(A415,Sheet5!D:D,0)</f>
        <v>#N/A</v>
      </c>
      <c r="DT415" s="94" t="e">
        <f>MATCH(A415,Sheet5!F:F,0)</f>
        <v>#N/A</v>
      </c>
      <c r="DU415" s="69">
        <v>0</v>
      </c>
      <c r="DV415" s="69">
        <v>0</v>
      </c>
      <c r="DW415" s="69">
        <v>0</v>
      </c>
      <c r="DX415" s="69">
        <v>0</v>
      </c>
      <c r="DY415" s="69">
        <v>0</v>
      </c>
    </row>
    <row r="416" spans="1:129" ht="14.25">
      <c r="A416" s="69">
        <v>30244</v>
      </c>
      <c r="B416" s="69">
        <v>0</v>
      </c>
      <c r="C416" s="69">
        <v>1</v>
      </c>
      <c r="D416" s="78" t="s">
        <v>518</v>
      </c>
      <c r="E416" s="78" t="s">
        <v>519</v>
      </c>
      <c r="F416" s="69">
        <v>0</v>
      </c>
      <c r="G416" s="69">
        <v>1</v>
      </c>
      <c r="H416" s="69" t="s">
        <v>321</v>
      </c>
      <c r="I416" s="69">
        <v>1500</v>
      </c>
      <c r="J416" s="69">
        <v>800</v>
      </c>
      <c r="K416" s="69">
        <v>2000</v>
      </c>
      <c r="M416" s="69">
        <v>72</v>
      </c>
      <c r="N416" s="69" t="s">
        <v>518</v>
      </c>
      <c r="O416" s="69">
        <v>0</v>
      </c>
      <c r="P416" s="69">
        <v>6</v>
      </c>
      <c r="Q416" s="69">
        <v>0</v>
      </c>
      <c r="R416" s="69">
        <f t="shared" ref="R416" si="86">IF(S416&gt;0,2,1)</f>
        <v>1</v>
      </c>
      <c r="S416" s="69">
        <v>0</v>
      </c>
      <c r="T416" s="69">
        <v>0</v>
      </c>
      <c r="U416" s="69">
        <v>0</v>
      </c>
      <c r="V416" s="69">
        <v>0</v>
      </c>
      <c r="W416" s="69">
        <v>0</v>
      </c>
      <c r="X416" s="69">
        <v>0</v>
      </c>
      <c r="Y416" s="69">
        <v>0</v>
      </c>
      <c r="Z416" s="69">
        <v>60000</v>
      </c>
      <c r="AA416" s="69">
        <v>1</v>
      </c>
      <c r="AB416" s="69">
        <v>31</v>
      </c>
      <c r="AC416" s="69">
        <v>0</v>
      </c>
      <c r="AD416" s="69">
        <v>0</v>
      </c>
      <c r="AE416" s="69">
        <v>0</v>
      </c>
      <c r="AF416" s="69">
        <v>10</v>
      </c>
      <c r="AG416" s="69">
        <v>0</v>
      </c>
      <c r="AH416" s="69">
        <v>0</v>
      </c>
      <c r="AI416" s="69">
        <v>0</v>
      </c>
      <c r="AJ416" s="69">
        <v>0</v>
      </c>
      <c r="AK416" s="69">
        <v>0</v>
      </c>
      <c r="AL416" s="69">
        <v>0</v>
      </c>
      <c r="AM416" s="69">
        <v>1</v>
      </c>
      <c r="AN416" s="69">
        <v>1</v>
      </c>
      <c r="AO416" s="69">
        <v>0</v>
      </c>
      <c r="AP416" s="69">
        <v>0</v>
      </c>
      <c r="AQ416" s="84">
        <v>0</v>
      </c>
      <c r="AR416" s="69">
        <v>0</v>
      </c>
      <c r="AS416" s="69">
        <v>0</v>
      </c>
      <c r="AT416" s="69">
        <v>0</v>
      </c>
      <c r="AU416" s="69">
        <v>0</v>
      </c>
      <c r="AV416" s="69">
        <v>0</v>
      </c>
      <c r="AW416" s="69">
        <v>0</v>
      </c>
      <c r="AX416" s="69">
        <v>0</v>
      </c>
      <c r="AY416" s="69">
        <v>0</v>
      </c>
      <c r="AZ416" s="69">
        <v>0</v>
      </c>
      <c r="BA416" s="69">
        <v>1</v>
      </c>
      <c r="BB416" s="69">
        <v>-1</v>
      </c>
      <c r="BC416" s="69">
        <v>0</v>
      </c>
      <c r="BD416" s="69">
        <v>0</v>
      </c>
      <c r="BE416" s="69">
        <v>0</v>
      </c>
      <c r="BF416" s="69">
        <v>0</v>
      </c>
      <c r="BG416" s="69">
        <v>0</v>
      </c>
      <c r="BH416" s="69">
        <v>0</v>
      </c>
      <c r="BK416" s="69">
        <v>3</v>
      </c>
      <c r="BL416" s="69">
        <v>11</v>
      </c>
      <c r="BM416" s="69">
        <v>1</v>
      </c>
      <c r="BN416" s="69">
        <v>31</v>
      </c>
      <c r="BO416" s="89">
        <v>0</v>
      </c>
      <c r="BP416" s="69">
        <v>1</v>
      </c>
      <c r="BQ416" s="69">
        <v>2</v>
      </c>
      <c r="BR416" s="69">
        <v>1</v>
      </c>
      <c r="BS416" s="69">
        <v>12065</v>
      </c>
      <c r="BT416" s="69">
        <v>0</v>
      </c>
      <c r="BU416" s="69">
        <v>0</v>
      </c>
      <c r="BV416" s="69">
        <v>1000</v>
      </c>
      <c r="BW416" s="69">
        <v>73</v>
      </c>
      <c r="BY416" s="69">
        <v>11</v>
      </c>
      <c r="BZ416" s="69">
        <v>1</v>
      </c>
      <c r="CA416" s="69">
        <v>31</v>
      </c>
      <c r="CB416" s="89">
        <v>0</v>
      </c>
      <c r="CC416" s="69">
        <v>1</v>
      </c>
      <c r="CD416" s="69">
        <v>1</v>
      </c>
      <c r="CE416" s="69">
        <v>1</v>
      </c>
      <c r="CF416" s="69">
        <v>12064</v>
      </c>
      <c r="CG416" s="69">
        <v>0</v>
      </c>
      <c r="CH416" s="69">
        <v>0</v>
      </c>
      <c r="CI416" s="69">
        <v>1000</v>
      </c>
      <c r="CJ416" s="69">
        <v>73</v>
      </c>
      <c r="CL416" s="69">
        <v>11</v>
      </c>
      <c r="CM416" s="69">
        <v>1</v>
      </c>
      <c r="CN416" s="69">
        <v>1</v>
      </c>
      <c r="CO416" s="89">
        <v>0</v>
      </c>
      <c r="CP416" s="69">
        <v>1</v>
      </c>
      <c r="CQ416" s="69">
        <v>2</v>
      </c>
      <c r="CR416" s="69">
        <v>1</v>
      </c>
      <c r="CS416" s="69">
        <v>12066</v>
      </c>
      <c r="CT416" s="69">
        <v>0</v>
      </c>
      <c r="CU416" s="69">
        <v>0</v>
      </c>
      <c r="CV416" s="69">
        <v>1000</v>
      </c>
      <c r="CW416" s="69">
        <v>73</v>
      </c>
      <c r="CZ416" s="69">
        <v>0</v>
      </c>
      <c r="DA416" s="69">
        <v>0</v>
      </c>
      <c r="DB416" s="69">
        <v>0</v>
      </c>
      <c r="DC416" s="69">
        <v>0</v>
      </c>
      <c r="DD416" s="69">
        <v>0</v>
      </c>
      <c r="DE416" s="69">
        <v>0</v>
      </c>
      <c r="DF416" s="69">
        <v>0</v>
      </c>
      <c r="DG416" s="69">
        <v>1</v>
      </c>
      <c r="DI416" s="69" t="e">
        <f>INDEX(Sheet3!$E$78:$E$1130,MATCH(A416,Sheet3!$D$78:$D$1130,0))</f>
        <v>#N/A</v>
      </c>
      <c r="DJ416" s="69">
        <f t="shared" si="85"/>
        <v>0</v>
      </c>
      <c r="DK416" s="69" t="s">
        <v>521</v>
      </c>
      <c r="DL416" s="69"/>
      <c r="DM416" s="69" t="s">
        <v>522</v>
      </c>
      <c r="DN416" s="69" t="e">
        <f>"造成["&amp;INDEX(Sheet5!$L$2:$L$11,MATCH(BL416,Sheet5!$J$2:$J$11,0))&amp;":"&amp;BR416&amp;"*"&amp;BS416/1000&amp;"]"&amp;INDEX(Sheet5!$I$2:$I$4,MATCH(BR416,Sheet5!$H$2:$H$4,0))&amp;"的"&amp;INDEX(Sheet5!$K$2:$K$11,MATCH(BL416,Sheet5!$J$2:$J$11,0))</f>
        <v>#N/A</v>
      </c>
      <c r="DO416" s="69"/>
      <c r="DP416" s="69"/>
      <c r="DQ416" s="69"/>
      <c r="DR416" s="69" t="e">
        <f t="shared" si="74"/>
        <v>#N/A</v>
      </c>
      <c r="DS416" s="90" t="e">
        <f>MATCH(A416,Sheet5!D:D,0)</f>
        <v>#N/A</v>
      </c>
      <c r="DT416" s="94" t="e">
        <f>MATCH(A416,Sheet5!F:F,0)</f>
        <v>#N/A</v>
      </c>
      <c r="DU416" s="69">
        <v>0</v>
      </c>
      <c r="DV416" s="69">
        <v>0</v>
      </c>
      <c r="DW416" s="69">
        <v>0</v>
      </c>
      <c r="DX416" s="69">
        <v>0</v>
      </c>
      <c r="DY416" s="69">
        <v>0</v>
      </c>
    </row>
    <row r="417" spans="1:129" ht="14.25">
      <c r="A417" s="69">
        <v>30245</v>
      </c>
      <c r="B417" s="69">
        <v>0</v>
      </c>
      <c r="C417" s="125">
        <v>1</v>
      </c>
      <c r="D417" s="78" t="s">
        <v>1537</v>
      </c>
      <c r="E417" s="78"/>
      <c r="F417" s="69" t="s">
        <v>326</v>
      </c>
      <c r="G417" s="69">
        <v>1</v>
      </c>
      <c r="I417" s="69">
        <v>0</v>
      </c>
      <c r="J417" s="69">
        <v>0</v>
      </c>
      <c r="K417" s="69">
        <v>0</v>
      </c>
      <c r="M417" s="69">
        <v>0</v>
      </c>
      <c r="O417" s="69">
        <v>0</v>
      </c>
      <c r="P417" s="69">
        <v>2</v>
      </c>
      <c r="Q417" s="69">
        <v>0</v>
      </c>
      <c r="R417" s="69">
        <v>1</v>
      </c>
      <c r="S417" s="69">
        <v>0</v>
      </c>
      <c r="T417" s="69">
        <v>0</v>
      </c>
      <c r="U417" s="69">
        <v>0</v>
      </c>
      <c r="V417" s="69">
        <v>0</v>
      </c>
      <c r="W417" s="69">
        <v>0</v>
      </c>
      <c r="X417" s="69">
        <v>0</v>
      </c>
      <c r="Y417" s="69">
        <v>0</v>
      </c>
      <c r="Z417" s="69">
        <v>100000</v>
      </c>
      <c r="AA417" s="69">
        <v>2</v>
      </c>
      <c r="AB417" s="69">
        <v>31</v>
      </c>
      <c r="AC417" s="69">
        <v>0</v>
      </c>
      <c r="AD417" s="69">
        <v>0</v>
      </c>
      <c r="AE417" s="69">
        <v>0</v>
      </c>
      <c r="AF417" s="69">
        <v>20</v>
      </c>
      <c r="AG417" s="69">
        <v>0</v>
      </c>
      <c r="AH417" s="69">
        <v>30</v>
      </c>
      <c r="AI417" s="69">
        <v>369</v>
      </c>
      <c r="AJ417" s="69">
        <v>2</v>
      </c>
      <c r="AK417" s="69">
        <v>0</v>
      </c>
      <c r="AL417" s="69">
        <v>0</v>
      </c>
      <c r="AM417" s="69">
        <v>1</v>
      </c>
      <c r="AN417" s="69">
        <v>1</v>
      </c>
      <c r="AO417" s="69">
        <v>0</v>
      </c>
      <c r="AP417" s="69">
        <v>1</v>
      </c>
      <c r="AQ417" s="84">
        <v>15</v>
      </c>
      <c r="AR417" s="69">
        <v>2</v>
      </c>
      <c r="AS417" s="69">
        <v>0</v>
      </c>
      <c r="AT417" s="69">
        <v>0</v>
      </c>
      <c r="AU417" s="69">
        <v>0</v>
      </c>
      <c r="AV417" s="69">
        <v>0</v>
      </c>
      <c r="AW417" s="69">
        <v>0</v>
      </c>
      <c r="AX417" s="69">
        <v>0</v>
      </c>
      <c r="AY417" s="69">
        <v>0</v>
      </c>
      <c r="AZ417" s="69">
        <v>0</v>
      </c>
      <c r="BA417" s="69">
        <v>0</v>
      </c>
      <c r="BB417" s="69">
        <v>0</v>
      </c>
      <c r="BC417" s="69">
        <v>0</v>
      </c>
      <c r="BD417" s="69">
        <v>0</v>
      </c>
      <c r="BE417" s="69">
        <v>0</v>
      </c>
      <c r="BF417" s="69">
        <v>0</v>
      </c>
      <c r="BG417" s="69">
        <v>0</v>
      </c>
      <c r="BH417" s="69">
        <v>0</v>
      </c>
      <c r="BK417" s="69">
        <v>3</v>
      </c>
      <c r="BL417" s="69">
        <v>18</v>
      </c>
      <c r="BM417" s="69">
        <v>7</v>
      </c>
      <c r="BN417" s="69">
        <v>64</v>
      </c>
      <c r="BO417" s="89">
        <v>0</v>
      </c>
      <c r="BP417" s="69">
        <v>1</v>
      </c>
      <c r="BQ417" s="69">
        <v>1</v>
      </c>
      <c r="BR417" s="69">
        <v>1</v>
      </c>
      <c r="BS417" s="69">
        <v>30</v>
      </c>
      <c r="BT417" s="69">
        <v>0</v>
      </c>
      <c r="BU417" s="69">
        <v>0</v>
      </c>
      <c r="BV417" s="69">
        <v>1000</v>
      </c>
      <c r="BW417" s="69">
        <v>0</v>
      </c>
      <c r="BY417" s="69">
        <v>0</v>
      </c>
      <c r="BZ417" s="69">
        <v>0</v>
      </c>
      <c r="CA417" s="69">
        <v>31</v>
      </c>
      <c r="CB417" s="69">
        <v>0</v>
      </c>
      <c r="CC417" s="69">
        <v>0</v>
      </c>
      <c r="CD417" s="69">
        <v>0</v>
      </c>
      <c r="CE417" s="69">
        <v>0</v>
      </c>
      <c r="CF417" s="69">
        <v>0</v>
      </c>
      <c r="CG417" s="69">
        <v>0</v>
      </c>
      <c r="CH417" s="69">
        <v>0</v>
      </c>
      <c r="CI417" s="69">
        <v>0</v>
      </c>
      <c r="CJ417" s="69">
        <v>0</v>
      </c>
      <c r="CL417" s="69">
        <v>0</v>
      </c>
      <c r="CM417" s="69">
        <v>0</v>
      </c>
      <c r="CN417" s="69">
        <v>0</v>
      </c>
      <c r="CO417" s="69">
        <v>0</v>
      </c>
      <c r="CP417" s="69">
        <v>0</v>
      </c>
      <c r="CQ417" s="69">
        <v>0</v>
      </c>
      <c r="CR417" s="69">
        <v>0</v>
      </c>
      <c r="CS417" s="69">
        <v>0</v>
      </c>
      <c r="CT417" s="69">
        <v>0</v>
      </c>
      <c r="CU417" s="69">
        <v>0</v>
      </c>
      <c r="CV417" s="69">
        <v>0</v>
      </c>
      <c r="CW417" s="69">
        <v>0</v>
      </c>
      <c r="CZ417" s="69">
        <v>0</v>
      </c>
      <c r="DA417" s="69">
        <v>0</v>
      </c>
      <c r="DB417" s="69">
        <v>0</v>
      </c>
      <c r="DC417" s="69">
        <v>0</v>
      </c>
      <c r="DD417" s="69">
        <v>0</v>
      </c>
      <c r="DE417" s="69">
        <v>0</v>
      </c>
      <c r="DF417" s="69">
        <v>0</v>
      </c>
      <c r="DG417" s="69">
        <v>1</v>
      </c>
      <c r="DI417" s="69" t="e">
        <f>INDEX(Sheet3!$E$78:$E$1130,MATCH(A417,Sheet3!$D$78:$D$1130,0))</f>
        <v>#N/A</v>
      </c>
      <c r="DJ417" s="69" t="str">
        <f t="shared" si="85"/>
        <v>item.ps_skill_10061</v>
      </c>
      <c r="DK417" s="125" t="s">
        <v>1538</v>
      </c>
      <c r="DL417" s="125"/>
      <c r="DM417" s="69" t="s">
        <v>239</v>
      </c>
      <c r="DN417" s="69" t="e">
        <f>"造成["&amp;INDEX(Sheet5!$L$2:$L$11,MATCH(BL417,Sheet5!$J$2:$J$11,0))&amp;":"&amp;BR417&amp;"*"&amp;BS417/1000&amp;"]"&amp;INDEX(Sheet5!$I$2:$I$4,MATCH(BR417,Sheet5!$H$2:$H$4,0))&amp;"的"&amp;INDEX(Sheet5!$K$2:$K$11,MATCH(BL417,Sheet5!$J$2:$J$11,0))</f>
        <v>#N/A</v>
      </c>
      <c r="DO417" s="69"/>
      <c r="DP417" s="69"/>
      <c r="DQ417" s="69"/>
      <c r="DR417" s="69" t="e">
        <f t="shared" si="74"/>
        <v>#N/A</v>
      </c>
      <c r="DS417" s="90" t="e">
        <f>MATCH(A417,Sheet5!D:D,0)</f>
        <v>#N/A</v>
      </c>
      <c r="DT417" s="94" t="e">
        <f>MATCH(A417,Sheet5!F:F,0)</f>
        <v>#N/A</v>
      </c>
      <c r="DU417" s="69">
        <v>0</v>
      </c>
      <c r="DV417" s="69">
        <v>0</v>
      </c>
      <c r="DW417" s="69">
        <v>0</v>
      </c>
      <c r="DX417" s="69">
        <v>0</v>
      </c>
      <c r="DY417" s="69">
        <v>0</v>
      </c>
    </row>
    <row r="418" spans="1:129" ht="14.25">
      <c r="A418" s="69">
        <v>30246</v>
      </c>
      <c r="B418" s="69">
        <v>0</v>
      </c>
      <c r="C418" s="69">
        <v>1</v>
      </c>
      <c r="D418" s="78" t="s">
        <v>1539</v>
      </c>
      <c r="E418" s="78"/>
      <c r="F418" s="69">
        <v>0</v>
      </c>
      <c r="G418" s="69">
        <v>1</v>
      </c>
      <c r="H418" s="69" t="s">
        <v>321</v>
      </c>
      <c r="I418" s="69">
        <v>0</v>
      </c>
      <c r="J418" s="69">
        <v>0</v>
      </c>
      <c r="K418" s="69">
        <v>0</v>
      </c>
      <c r="M418" s="69">
        <v>0</v>
      </c>
      <c r="O418" s="69">
        <v>0</v>
      </c>
      <c r="P418" s="69">
        <v>6</v>
      </c>
      <c r="Q418" s="69">
        <v>0</v>
      </c>
      <c r="R418" s="69">
        <f>IF(S418&gt;0,2,1)</f>
        <v>1</v>
      </c>
      <c r="S418" s="69">
        <v>0</v>
      </c>
      <c r="T418" s="69">
        <v>0</v>
      </c>
      <c r="U418" s="69">
        <v>0</v>
      </c>
      <c r="V418" s="69">
        <v>0</v>
      </c>
      <c r="W418" s="69">
        <v>0</v>
      </c>
      <c r="X418" s="69">
        <v>0</v>
      </c>
      <c r="Y418" s="69">
        <v>0</v>
      </c>
      <c r="Z418" s="69">
        <v>2000</v>
      </c>
      <c r="AA418" s="69">
        <v>2</v>
      </c>
      <c r="AB418" s="69">
        <v>31</v>
      </c>
      <c r="AC418" s="69">
        <v>0</v>
      </c>
      <c r="AD418" s="69">
        <v>0</v>
      </c>
      <c r="AE418" s="69">
        <v>0</v>
      </c>
      <c r="AF418" s="69">
        <v>1</v>
      </c>
      <c r="AG418" s="69">
        <v>0</v>
      </c>
      <c r="AH418" s="69">
        <v>10.5</v>
      </c>
      <c r="AI418" s="69">
        <v>0</v>
      </c>
      <c r="AJ418" s="69">
        <v>0</v>
      </c>
      <c r="AK418" s="69">
        <v>0</v>
      </c>
      <c r="AL418" s="69">
        <v>2.2000000000000002</v>
      </c>
      <c r="AM418" s="69">
        <v>1</v>
      </c>
      <c r="AN418" s="69">
        <v>1</v>
      </c>
      <c r="AO418" s="69">
        <v>1</v>
      </c>
      <c r="AP418" s="69">
        <v>0.5</v>
      </c>
      <c r="AQ418" s="84">
        <v>15</v>
      </c>
      <c r="AR418" s="69">
        <v>2</v>
      </c>
      <c r="AS418" s="69">
        <v>0</v>
      </c>
      <c r="AT418" s="69">
        <v>0</v>
      </c>
      <c r="AU418" s="69">
        <v>0</v>
      </c>
      <c r="AV418" s="69">
        <v>0</v>
      </c>
      <c r="AW418" s="69">
        <v>0</v>
      </c>
      <c r="AX418" s="69">
        <v>0</v>
      </c>
      <c r="AY418" s="69">
        <v>0</v>
      </c>
      <c r="AZ418" s="69">
        <v>0</v>
      </c>
      <c r="BA418" s="69">
        <v>0</v>
      </c>
      <c r="BB418" s="69">
        <v>0</v>
      </c>
      <c r="BC418" s="69">
        <v>0</v>
      </c>
      <c r="BD418" s="69">
        <v>0</v>
      </c>
      <c r="BE418" s="69">
        <v>0</v>
      </c>
      <c r="BF418" s="69">
        <v>0</v>
      </c>
      <c r="BG418" s="69">
        <v>0</v>
      </c>
      <c r="BH418" s="69">
        <v>0</v>
      </c>
      <c r="BI418" s="69" t="s">
        <v>1540</v>
      </c>
      <c r="BK418" s="69">
        <v>3</v>
      </c>
      <c r="BL418" s="69">
        <v>16</v>
      </c>
      <c r="BM418" s="69">
        <v>2</v>
      </c>
      <c r="BN418" s="69">
        <v>31</v>
      </c>
      <c r="BO418" s="89">
        <v>0</v>
      </c>
      <c r="BP418" s="69">
        <v>1</v>
      </c>
      <c r="BQ418" s="69">
        <v>1</v>
      </c>
      <c r="BR418" s="69">
        <v>1</v>
      </c>
      <c r="BS418" s="69">
        <v>30249</v>
      </c>
      <c r="BT418" s="69">
        <v>0</v>
      </c>
      <c r="BU418" s="69">
        <v>0</v>
      </c>
      <c r="BV418" s="69">
        <v>1000</v>
      </c>
      <c r="BW418" s="69">
        <v>0</v>
      </c>
      <c r="BY418" s="69">
        <v>16</v>
      </c>
      <c r="BZ418" s="69">
        <v>2</v>
      </c>
      <c r="CA418" s="69">
        <v>31</v>
      </c>
      <c r="CB418" s="89">
        <v>0</v>
      </c>
      <c r="CC418" s="69">
        <v>1</v>
      </c>
      <c r="CD418" s="69">
        <v>1</v>
      </c>
      <c r="CE418" s="69">
        <v>1</v>
      </c>
      <c r="CF418" s="69">
        <v>30250</v>
      </c>
      <c r="CG418" s="69">
        <v>0</v>
      </c>
      <c r="CH418" s="69">
        <v>0</v>
      </c>
      <c r="CI418" s="69">
        <v>1000</v>
      </c>
      <c r="CJ418" s="69">
        <v>0</v>
      </c>
      <c r="CL418" s="69">
        <v>0</v>
      </c>
      <c r="CM418" s="69">
        <v>0</v>
      </c>
      <c r="CN418" s="69">
        <v>0</v>
      </c>
      <c r="CO418" s="89">
        <v>0</v>
      </c>
      <c r="CP418" s="69">
        <v>0</v>
      </c>
      <c r="CQ418" s="69">
        <v>0</v>
      </c>
      <c r="CR418" s="69">
        <v>0</v>
      </c>
      <c r="CS418" s="69">
        <v>0</v>
      </c>
      <c r="CT418" s="69">
        <v>0</v>
      </c>
      <c r="CU418" s="69">
        <v>0</v>
      </c>
      <c r="CV418" s="69">
        <v>0</v>
      </c>
      <c r="CW418" s="69">
        <v>0</v>
      </c>
      <c r="CZ418" s="69">
        <v>0</v>
      </c>
      <c r="DA418" s="69">
        <v>0</v>
      </c>
      <c r="DB418" s="69">
        <v>0</v>
      </c>
      <c r="DC418" s="69">
        <v>0</v>
      </c>
      <c r="DD418" s="69">
        <v>0</v>
      </c>
      <c r="DE418" s="69">
        <v>0</v>
      </c>
      <c r="DF418" s="69">
        <v>0</v>
      </c>
      <c r="DG418" s="69">
        <v>1</v>
      </c>
      <c r="DI418" s="69" t="e">
        <f>INDEX(Sheet3!$E$78:$E$1130,MATCH(A418,Sheet3!$D$78:$D$1130,0))</f>
        <v>#N/A</v>
      </c>
      <c r="DJ418" s="69">
        <f t="shared" si="85"/>
        <v>0</v>
      </c>
      <c r="DK418" s="69" t="s">
        <v>1541</v>
      </c>
      <c r="DL418" s="69"/>
      <c r="DM418" s="80" t="s">
        <v>239</v>
      </c>
      <c r="DN418" s="69" t="e">
        <f>"造成["&amp;INDEX(Sheet5!$L$2:$L$11,MATCH(BL418,Sheet5!$J$2:$J$11,0))&amp;":"&amp;BR418&amp;"*"&amp;BS418/1000&amp;"]"&amp;INDEX(Sheet5!$I$2:$I$4,MATCH(BR418,Sheet5!$H$2:$H$4,0))&amp;"的"&amp;INDEX(Sheet5!$K$2:$K$11,MATCH(BL418,Sheet5!$J$2:$J$11,0))</f>
        <v>#N/A</v>
      </c>
      <c r="DO418" s="107"/>
      <c r="DP418" s="107"/>
      <c r="DQ418" s="107"/>
      <c r="DR418" s="69" t="e">
        <f t="shared" si="74"/>
        <v>#N/A</v>
      </c>
      <c r="DS418" s="90" t="e">
        <f>MATCH(A418,Sheet5!D:D,0)</f>
        <v>#N/A</v>
      </c>
      <c r="DT418" s="94" t="e">
        <f>MATCH(A418,Sheet5!F:F,0)</f>
        <v>#N/A</v>
      </c>
      <c r="DU418" s="69">
        <v>0</v>
      </c>
      <c r="DV418" s="69">
        <v>0</v>
      </c>
      <c r="DW418" s="69">
        <v>0</v>
      </c>
      <c r="DX418" s="69">
        <v>0</v>
      </c>
      <c r="DY418" s="69">
        <v>0</v>
      </c>
    </row>
    <row r="419" spans="1:129" ht="14.25">
      <c r="A419" s="69">
        <v>30247</v>
      </c>
      <c r="B419" s="69">
        <v>0</v>
      </c>
      <c r="C419" s="125">
        <v>1</v>
      </c>
      <c r="D419" s="78" t="s">
        <v>892</v>
      </c>
      <c r="E419" s="78" t="s">
        <v>898</v>
      </c>
      <c r="F419" s="69">
        <v>0</v>
      </c>
      <c r="G419" s="69">
        <v>1</v>
      </c>
      <c r="H419" s="69" t="s">
        <v>321</v>
      </c>
      <c r="I419" s="69">
        <v>0</v>
      </c>
      <c r="J419" s="69">
        <v>0</v>
      </c>
      <c r="K419" s="69">
        <v>1000</v>
      </c>
      <c r="M419" s="69">
        <v>380</v>
      </c>
      <c r="O419" s="69">
        <v>0</v>
      </c>
      <c r="P419" s="69">
        <v>1</v>
      </c>
      <c r="Q419" s="69">
        <v>0</v>
      </c>
      <c r="R419" s="69">
        <v>1</v>
      </c>
      <c r="S419" s="69">
        <v>0</v>
      </c>
      <c r="T419" s="69">
        <v>0</v>
      </c>
      <c r="U419" s="69">
        <v>0</v>
      </c>
      <c r="V419" s="69">
        <v>0</v>
      </c>
      <c r="W419" s="69">
        <v>0</v>
      </c>
      <c r="X419" s="69">
        <v>0</v>
      </c>
      <c r="Y419" s="69">
        <v>0</v>
      </c>
      <c r="Z419" s="69">
        <v>8000</v>
      </c>
      <c r="AA419" s="69">
        <v>7</v>
      </c>
      <c r="AB419" s="69">
        <v>31</v>
      </c>
      <c r="AC419" s="69">
        <v>0</v>
      </c>
      <c r="AD419" s="69">
        <v>0</v>
      </c>
      <c r="AE419" s="69">
        <v>0</v>
      </c>
      <c r="AF419" s="69">
        <v>20</v>
      </c>
      <c r="AG419" s="69">
        <v>0</v>
      </c>
      <c r="AH419" s="69">
        <v>50</v>
      </c>
      <c r="AI419" s="69">
        <v>0</v>
      </c>
      <c r="AJ419" s="69">
        <v>3</v>
      </c>
      <c r="AK419" s="69">
        <v>0</v>
      </c>
      <c r="AL419" s="69">
        <v>0</v>
      </c>
      <c r="AM419" s="69">
        <v>1</v>
      </c>
      <c r="AN419" s="69">
        <v>1</v>
      </c>
      <c r="AO419" s="69">
        <v>1</v>
      </c>
      <c r="AP419" s="69">
        <v>20</v>
      </c>
      <c r="AQ419" s="84">
        <v>0</v>
      </c>
      <c r="AR419" s="69">
        <v>0</v>
      </c>
      <c r="AS419" s="69">
        <v>0</v>
      </c>
      <c r="AT419" s="69">
        <v>0</v>
      </c>
      <c r="AU419" s="69">
        <v>0</v>
      </c>
      <c r="AV419" s="69">
        <v>0</v>
      </c>
      <c r="AW419" s="69">
        <v>0</v>
      </c>
      <c r="AX419" s="69">
        <v>0</v>
      </c>
      <c r="AY419" s="69">
        <v>0</v>
      </c>
      <c r="AZ419" s="69">
        <v>0</v>
      </c>
      <c r="BA419" s="69">
        <v>0</v>
      </c>
      <c r="BB419" s="69">
        <v>0</v>
      </c>
      <c r="BC419" s="69">
        <v>0</v>
      </c>
      <c r="BD419" s="69">
        <v>0</v>
      </c>
      <c r="BE419" s="69">
        <v>0</v>
      </c>
      <c r="BF419" s="69">
        <v>0</v>
      </c>
      <c r="BG419" s="69">
        <v>0</v>
      </c>
      <c r="BH419" s="69">
        <v>0</v>
      </c>
      <c r="BK419" s="69">
        <v>3</v>
      </c>
      <c r="BL419" s="69">
        <v>18</v>
      </c>
      <c r="BM419" s="69">
        <v>7</v>
      </c>
      <c r="BN419" s="69">
        <v>1535</v>
      </c>
      <c r="BO419" s="89">
        <v>0</v>
      </c>
      <c r="BP419" s="69">
        <v>1</v>
      </c>
      <c r="BQ419" s="69">
        <v>1</v>
      </c>
      <c r="BR419" s="69">
        <v>1</v>
      </c>
      <c r="BS419" s="69">
        <v>30</v>
      </c>
      <c r="BT419" s="69">
        <v>0</v>
      </c>
      <c r="BU419" s="69">
        <v>0</v>
      </c>
      <c r="BV419" s="69">
        <v>1000</v>
      </c>
      <c r="BW419" s="69">
        <v>0</v>
      </c>
      <c r="BY419" s="69">
        <v>0</v>
      </c>
      <c r="BZ419" s="69">
        <v>0</v>
      </c>
      <c r="CA419" s="69">
        <v>31</v>
      </c>
      <c r="CB419" s="69">
        <v>0</v>
      </c>
      <c r="CC419" s="69">
        <v>0</v>
      </c>
      <c r="CD419" s="69">
        <v>0</v>
      </c>
      <c r="CE419" s="69">
        <v>0</v>
      </c>
      <c r="CF419" s="69">
        <v>0</v>
      </c>
      <c r="CG419" s="69">
        <v>0</v>
      </c>
      <c r="CH419" s="69">
        <v>0</v>
      </c>
      <c r="CI419" s="69">
        <v>0</v>
      </c>
      <c r="CJ419" s="69">
        <v>0</v>
      </c>
      <c r="CL419" s="69">
        <v>0</v>
      </c>
      <c r="CM419" s="69">
        <v>0</v>
      </c>
      <c r="CN419" s="69">
        <v>0</v>
      </c>
      <c r="CO419" s="69">
        <v>0</v>
      </c>
      <c r="CP419" s="69">
        <v>0</v>
      </c>
      <c r="CQ419" s="69">
        <v>0</v>
      </c>
      <c r="CR419" s="69">
        <v>0</v>
      </c>
      <c r="CS419" s="69">
        <v>0</v>
      </c>
      <c r="CT419" s="69">
        <v>0</v>
      </c>
      <c r="CU419" s="69">
        <v>0</v>
      </c>
      <c r="CV419" s="69">
        <v>0</v>
      </c>
      <c r="CW419" s="69">
        <v>40</v>
      </c>
      <c r="CZ419" s="69">
        <v>0</v>
      </c>
      <c r="DA419" s="69">
        <v>0</v>
      </c>
      <c r="DB419" s="69">
        <v>0</v>
      </c>
      <c r="DC419" s="69">
        <v>0</v>
      </c>
      <c r="DD419" s="69">
        <v>0</v>
      </c>
      <c r="DE419" s="69">
        <v>0</v>
      </c>
      <c r="DF419" s="69">
        <v>0</v>
      </c>
      <c r="DG419" s="69">
        <v>1</v>
      </c>
      <c r="DI419" s="69" t="e">
        <f>INDEX(Sheet3!$E$78:$E$1130,MATCH(A419,Sheet3!$D$78:$D$1130,0))</f>
        <v>#N/A</v>
      </c>
      <c r="DJ419" s="69">
        <f t="shared" si="85"/>
        <v>0</v>
      </c>
      <c r="DK419" s="125" t="s">
        <v>896</v>
      </c>
      <c r="DL419" s="125"/>
      <c r="DM419" s="69" t="s">
        <v>900</v>
      </c>
      <c r="DN419" s="69" t="e">
        <f>"造成["&amp;INDEX(Sheet5!$L$2:$L$11,MATCH(BL419,Sheet5!$J$2:$J$11,0))&amp;":"&amp;BR419&amp;"*"&amp;BS419/1000&amp;"]"&amp;INDEX(Sheet5!$I$2:$I$4,MATCH(BR419,Sheet5!$H$2:$H$4,0))&amp;"的"&amp;INDEX(Sheet5!$K$2:$K$11,MATCH(BL419,Sheet5!$J$2:$J$11,0))</f>
        <v>#N/A</v>
      </c>
      <c r="DO419" s="69"/>
      <c r="DP419" s="69"/>
      <c r="DQ419" s="69"/>
      <c r="DR419" s="69" t="e">
        <f t="shared" si="74"/>
        <v>#N/A</v>
      </c>
      <c r="DS419" s="90" t="e">
        <f>MATCH(A419,Sheet5!D:D,0)</f>
        <v>#N/A</v>
      </c>
      <c r="DT419" s="94" t="e">
        <f>MATCH(A419,Sheet5!F:F,0)</f>
        <v>#N/A</v>
      </c>
      <c r="DU419" s="69">
        <v>0</v>
      </c>
      <c r="DV419" s="69">
        <v>0</v>
      </c>
      <c r="DW419" s="69">
        <v>0</v>
      </c>
      <c r="DX419" s="69">
        <v>0</v>
      </c>
      <c r="DY419" s="69">
        <v>0</v>
      </c>
    </row>
    <row r="420" spans="1:129" ht="14.25">
      <c r="A420" s="69">
        <v>30248</v>
      </c>
      <c r="B420" s="69">
        <v>0</v>
      </c>
      <c r="C420" s="69">
        <v>1</v>
      </c>
      <c r="D420" s="78" t="s">
        <v>1542</v>
      </c>
      <c r="E420" s="78"/>
      <c r="F420" s="69">
        <v>0</v>
      </c>
      <c r="G420" s="69">
        <v>0</v>
      </c>
      <c r="H420" s="69" t="s">
        <v>321</v>
      </c>
      <c r="I420" s="69">
        <v>500</v>
      </c>
      <c r="J420" s="69">
        <v>0</v>
      </c>
      <c r="K420" s="69">
        <v>1000</v>
      </c>
      <c r="M420" s="69">
        <v>0</v>
      </c>
      <c r="O420" s="69">
        <v>0</v>
      </c>
      <c r="P420" s="69">
        <v>1</v>
      </c>
      <c r="Q420" s="69">
        <v>0</v>
      </c>
      <c r="R420" s="69">
        <f>IF(S420&gt;0,2,1)</f>
        <v>1</v>
      </c>
      <c r="S420" s="69">
        <v>0</v>
      </c>
      <c r="T420" s="69">
        <v>0</v>
      </c>
      <c r="U420" s="69">
        <v>0</v>
      </c>
      <c r="V420" s="69">
        <v>0</v>
      </c>
      <c r="W420" s="69">
        <v>0</v>
      </c>
      <c r="X420" s="69">
        <v>0</v>
      </c>
      <c r="Y420" s="69">
        <v>0</v>
      </c>
      <c r="Z420" s="69">
        <v>2000</v>
      </c>
      <c r="AA420" s="69">
        <v>2</v>
      </c>
      <c r="AB420" s="69">
        <v>64</v>
      </c>
      <c r="AC420" s="69">
        <v>0</v>
      </c>
      <c r="AD420" s="69">
        <v>0</v>
      </c>
      <c r="AE420" s="69">
        <v>0</v>
      </c>
      <c r="AF420" s="69">
        <v>50</v>
      </c>
      <c r="AG420" s="69">
        <v>0</v>
      </c>
      <c r="AH420" s="69">
        <v>4</v>
      </c>
      <c r="AI420" s="69">
        <v>0</v>
      </c>
      <c r="AJ420" s="69">
        <v>1</v>
      </c>
      <c r="AK420" s="69">
        <v>0</v>
      </c>
      <c r="AL420" s="69">
        <v>0</v>
      </c>
      <c r="AM420" s="69">
        <v>1</v>
      </c>
      <c r="AN420" s="69">
        <v>1</v>
      </c>
      <c r="AO420" s="69">
        <v>0</v>
      </c>
      <c r="AP420" s="69">
        <v>1</v>
      </c>
      <c r="AQ420" s="84">
        <v>15</v>
      </c>
      <c r="AR420" s="69">
        <v>2</v>
      </c>
      <c r="AS420" s="69">
        <v>0</v>
      </c>
      <c r="AT420" s="69">
        <v>0</v>
      </c>
      <c r="AU420" s="69">
        <v>0</v>
      </c>
      <c r="AV420" s="69">
        <v>0</v>
      </c>
      <c r="AW420" s="69">
        <v>0</v>
      </c>
      <c r="AX420" s="69">
        <v>0</v>
      </c>
      <c r="AY420" s="69">
        <v>0</v>
      </c>
      <c r="AZ420" s="69">
        <v>0</v>
      </c>
      <c r="BA420" s="69">
        <v>0</v>
      </c>
      <c r="BB420" s="69">
        <v>0</v>
      </c>
      <c r="BC420" s="69">
        <v>0</v>
      </c>
      <c r="BD420" s="69">
        <v>0</v>
      </c>
      <c r="BE420" s="69">
        <v>0</v>
      </c>
      <c r="BF420" s="69">
        <v>0</v>
      </c>
      <c r="BG420" s="69">
        <v>0</v>
      </c>
      <c r="BH420" s="69">
        <v>0</v>
      </c>
      <c r="BK420" s="69">
        <v>3</v>
      </c>
      <c r="BL420" s="69">
        <v>1</v>
      </c>
      <c r="BM420" s="69">
        <v>2</v>
      </c>
      <c r="BN420" s="69">
        <v>31</v>
      </c>
      <c r="BO420" s="89">
        <v>0</v>
      </c>
      <c r="BP420" s="69">
        <v>1</v>
      </c>
      <c r="BQ420" s="69">
        <v>1</v>
      </c>
      <c r="BR420" s="69">
        <v>401</v>
      </c>
      <c r="BS420" s="69">
        <v>100</v>
      </c>
      <c r="BT420" s="69">
        <v>0</v>
      </c>
      <c r="BU420" s="69">
        <v>0</v>
      </c>
      <c r="BV420" s="69">
        <v>1000</v>
      </c>
      <c r="BW420" s="69">
        <v>0</v>
      </c>
      <c r="BY420" s="69">
        <v>18</v>
      </c>
      <c r="BZ420" s="69">
        <v>7</v>
      </c>
      <c r="CA420" s="69">
        <v>64</v>
      </c>
      <c r="CB420" s="89">
        <v>0</v>
      </c>
      <c r="CC420" s="69">
        <v>1</v>
      </c>
      <c r="CD420" s="69">
        <v>1</v>
      </c>
      <c r="CE420" s="69">
        <v>1</v>
      </c>
      <c r="CF420" s="69">
        <v>100000</v>
      </c>
      <c r="CG420" s="69">
        <v>0</v>
      </c>
      <c r="CH420" s="69">
        <v>0</v>
      </c>
      <c r="CI420" s="69">
        <v>1000</v>
      </c>
      <c r="CJ420" s="69">
        <v>0</v>
      </c>
      <c r="CL420" s="69">
        <v>0</v>
      </c>
      <c r="CM420" s="69">
        <v>0</v>
      </c>
      <c r="CN420" s="69">
        <v>0</v>
      </c>
      <c r="CO420" s="89">
        <v>0</v>
      </c>
      <c r="CP420" s="69">
        <v>0</v>
      </c>
      <c r="CQ420" s="69">
        <v>0</v>
      </c>
      <c r="CR420" s="69">
        <v>0</v>
      </c>
      <c r="CS420" s="69">
        <v>0</v>
      </c>
      <c r="CT420" s="69">
        <v>0</v>
      </c>
      <c r="CU420" s="69">
        <v>0</v>
      </c>
      <c r="CV420" s="69">
        <v>0</v>
      </c>
      <c r="CW420" s="69">
        <v>0</v>
      </c>
      <c r="CZ420" s="69">
        <v>0</v>
      </c>
      <c r="DA420" s="69">
        <v>0</v>
      </c>
      <c r="DB420" s="69">
        <v>0</v>
      </c>
      <c r="DC420" s="69">
        <v>0</v>
      </c>
      <c r="DD420" s="69">
        <v>0</v>
      </c>
      <c r="DE420" s="69">
        <v>0</v>
      </c>
      <c r="DF420" s="69">
        <v>0</v>
      </c>
      <c r="DG420" s="69">
        <v>1</v>
      </c>
      <c r="DI420" s="69" t="e">
        <f>INDEX(Sheet3!$E$78:$E$1130,MATCH(A420,Sheet3!$D$78:$D$1130,0))</f>
        <v>#N/A</v>
      </c>
      <c r="DJ420" s="69">
        <f t="shared" si="85"/>
        <v>0</v>
      </c>
      <c r="DK420" s="69" t="s">
        <v>1543</v>
      </c>
      <c r="DL420" s="69"/>
      <c r="DM420" s="69" t="s">
        <v>239</v>
      </c>
      <c r="DN420" s="69" t="e">
        <f>"造成["&amp;INDEX(Sheet5!$L$2:$L$11,MATCH(BL420,Sheet5!$J$2:$J$11,0))&amp;":"&amp;BR420&amp;"*"&amp;BS420/1000&amp;"]"&amp;INDEX(Sheet5!$I$2:$I$4,MATCH(BR420,Sheet5!$H$2:$H$4,0))&amp;"的"&amp;INDEX(Sheet5!$K$2:$K$11,MATCH(BL420,Sheet5!$J$2:$J$11,0))</f>
        <v>#N/A</v>
      </c>
      <c r="DO420" s="69"/>
      <c r="DP420" s="69"/>
      <c r="DQ420" s="69"/>
      <c r="DR420" s="69" t="e">
        <f t="shared" si="74"/>
        <v>#N/A</v>
      </c>
      <c r="DS420" s="90" t="e">
        <f>MATCH(A420,Sheet5!D:D,0)</f>
        <v>#N/A</v>
      </c>
      <c r="DT420" s="94" t="e">
        <f>MATCH(A420,Sheet5!F:F,0)</f>
        <v>#N/A</v>
      </c>
      <c r="DU420" s="69">
        <v>0</v>
      </c>
      <c r="DV420" s="69">
        <v>0</v>
      </c>
      <c r="DW420" s="69">
        <v>0</v>
      </c>
      <c r="DX420" s="69">
        <v>0</v>
      </c>
      <c r="DY420" s="69">
        <v>0</v>
      </c>
    </row>
    <row r="421" spans="1:129" ht="14.25">
      <c r="A421" s="69">
        <v>30249</v>
      </c>
      <c r="B421" s="69">
        <v>0</v>
      </c>
      <c r="C421" s="69">
        <v>1</v>
      </c>
      <c r="D421" s="78" t="s">
        <v>1539</v>
      </c>
      <c r="E421" s="78"/>
      <c r="F421" s="69">
        <v>0</v>
      </c>
      <c r="G421" s="69">
        <v>1</v>
      </c>
      <c r="H421" s="69" t="s">
        <v>321</v>
      </c>
      <c r="I421" s="69">
        <v>500</v>
      </c>
      <c r="J421" s="69">
        <v>0</v>
      </c>
      <c r="K421" s="69">
        <v>0</v>
      </c>
      <c r="M421" s="69">
        <v>371</v>
      </c>
      <c r="O421" s="69">
        <v>0</v>
      </c>
      <c r="P421" s="69">
        <v>2</v>
      </c>
      <c r="Q421" s="69">
        <v>0</v>
      </c>
      <c r="R421" s="69">
        <f>IF(S421&gt;0,2,1)</f>
        <v>1</v>
      </c>
      <c r="S421" s="69">
        <v>0</v>
      </c>
      <c r="T421" s="69">
        <v>0</v>
      </c>
      <c r="U421" s="69">
        <v>0</v>
      </c>
      <c r="V421" s="69">
        <v>0</v>
      </c>
      <c r="W421" s="69">
        <v>0</v>
      </c>
      <c r="X421" s="69">
        <v>0</v>
      </c>
      <c r="Y421" s="69">
        <v>0</v>
      </c>
      <c r="Z421" s="69">
        <v>2000</v>
      </c>
      <c r="AA421" s="69">
        <v>2</v>
      </c>
      <c r="AB421" s="69">
        <v>31</v>
      </c>
      <c r="AC421" s="69">
        <v>0</v>
      </c>
      <c r="AD421" s="69">
        <v>0</v>
      </c>
      <c r="AE421" s="69">
        <v>0</v>
      </c>
      <c r="AF421" s="69">
        <v>1</v>
      </c>
      <c r="AG421" s="69">
        <v>0</v>
      </c>
      <c r="AH421" s="69">
        <v>10.5</v>
      </c>
      <c r="AI421" s="69">
        <v>373</v>
      </c>
      <c r="AJ421" s="69">
        <v>0</v>
      </c>
      <c r="AK421" s="69">
        <v>0</v>
      </c>
      <c r="AL421" s="69">
        <v>0</v>
      </c>
      <c r="AM421" s="69">
        <v>1</v>
      </c>
      <c r="AN421" s="69">
        <v>1</v>
      </c>
      <c r="AO421" s="69">
        <v>1</v>
      </c>
      <c r="AP421" s="69">
        <v>0.5</v>
      </c>
      <c r="AQ421" s="84">
        <v>15</v>
      </c>
      <c r="AR421" s="69">
        <v>2</v>
      </c>
      <c r="AS421" s="69">
        <v>0</v>
      </c>
      <c r="AT421" s="69">
        <v>0</v>
      </c>
      <c r="AU421" s="69">
        <v>0</v>
      </c>
      <c r="AV421" s="69">
        <v>0</v>
      </c>
      <c r="AW421" s="69">
        <v>0</v>
      </c>
      <c r="AX421" s="69">
        <v>0</v>
      </c>
      <c r="AY421" s="69">
        <v>0</v>
      </c>
      <c r="AZ421" s="69">
        <v>0</v>
      </c>
      <c r="BA421" s="69">
        <v>0</v>
      </c>
      <c r="BB421" s="69">
        <v>0</v>
      </c>
      <c r="BC421" s="69">
        <v>0</v>
      </c>
      <c r="BD421" s="69">
        <v>0</v>
      </c>
      <c r="BE421" s="69">
        <v>0</v>
      </c>
      <c r="BF421" s="69">
        <v>0</v>
      </c>
      <c r="BG421" s="69">
        <v>0</v>
      </c>
      <c r="BH421" s="69">
        <v>0</v>
      </c>
      <c r="BK421" s="69">
        <v>3</v>
      </c>
      <c r="BL421" s="69">
        <v>1</v>
      </c>
      <c r="BM421" s="69">
        <v>2</v>
      </c>
      <c r="BN421" s="69">
        <v>31</v>
      </c>
      <c r="BO421" s="89">
        <v>0</v>
      </c>
      <c r="BP421" s="69">
        <v>1</v>
      </c>
      <c r="BQ421" s="69">
        <v>1</v>
      </c>
      <c r="BR421" s="69">
        <v>401</v>
      </c>
      <c r="BS421" s="69">
        <v>20</v>
      </c>
      <c r="BT421" s="69">
        <v>1</v>
      </c>
      <c r="BU421" s="69">
        <v>20</v>
      </c>
      <c r="BV421" s="69">
        <v>1000</v>
      </c>
      <c r="BW421" s="69">
        <v>375</v>
      </c>
      <c r="BY421" s="69">
        <v>0</v>
      </c>
      <c r="BZ421" s="69">
        <v>0</v>
      </c>
      <c r="CA421" s="69">
        <v>31</v>
      </c>
      <c r="CB421" s="69">
        <v>0</v>
      </c>
      <c r="CC421" s="69">
        <v>0</v>
      </c>
      <c r="CD421" s="69">
        <v>0</v>
      </c>
      <c r="CE421" s="69">
        <v>0</v>
      </c>
      <c r="CF421" s="69">
        <v>0</v>
      </c>
      <c r="CG421" s="69">
        <v>0</v>
      </c>
      <c r="CH421" s="69">
        <v>0</v>
      </c>
      <c r="CI421" s="69">
        <v>0</v>
      </c>
      <c r="CJ421" s="69">
        <v>0</v>
      </c>
      <c r="CL421" s="69">
        <v>0</v>
      </c>
      <c r="CM421" s="69">
        <v>0</v>
      </c>
      <c r="CN421" s="69">
        <v>0</v>
      </c>
      <c r="CO421" s="89">
        <v>0</v>
      </c>
      <c r="CP421" s="69">
        <v>0</v>
      </c>
      <c r="CQ421" s="69">
        <v>0</v>
      </c>
      <c r="CR421" s="69">
        <v>0</v>
      </c>
      <c r="CS421" s="69">
        <v>0</v>
      </c>
      <c r="CT421" s="69">
        <v>0</v>
      </c>
      <c r="CU421" s="69">
        <v>0</v>
      </c>
      <c r="CV421" s="69">
        <v>0</v>
      </c>
      <c r="CW421" s="69">
        <v>0</v>
      </c>
      <c r="CZ421" s="69">
        <v>0</v>
      </c>
      <c r="DA421" s="69">
        <v>0</v>
      </c>
      <c r="DB421" s="69">
        <v>0</v>
      </c>
      <c r="DC421" s="69">
        <v>0</v>
      </c>
      <c r="DD421" s="69">
        <v>0</v>
      </c>
      <c r="DE421" s="69">
        <v>0</v>
      </c>
      <c r="DF421" s="69">
        <v>0</v>
      </c>
      <c r="DG421" s="69">
        <v>1</v>
      </c>
      <c r="DI421" s="69" t="e">
        <f>INDEX(Sheet3!$E$78:$E$1130,MATCH(A421,Sheet3!$D$78:$D$1130,0))</f>
        <v>#N/A</v>
      </c>
      <c r="DJ421" s="69">
        <f t="shared" si="85"/>
        <v>0</v>
      </c>
      <c r="DK421" s="69" t="s">
        <v>1541</v>
      </c>
      <c r="DL421" s="69"/>
      <c r="DM421" s="80" t="s">
        <v>239</v>
      </c>
      <c r="DN421" s="69" t="e">
        <f>"造成["&amp;INDEX(Sheet5!$L$2:$L$11,MATCH(BL421,Sheet5!$J$2:$J$11,0))&amp;":"&amp;BR421&amp;"*"&amp;BS421/1000&amp;"]"&amp;INDEX(Sheet5!$I$2:$I$4,MATCH(BR421,Sheet5!$H$2:$H$4,0))&amp;"的"&amp;INDEX(Sheet5!$K$2:$K$11,MATCH(BL421,Sheet5!$J$2:$J$11,0))</f>
        <v>#N/A</v>
      </c>
      <c r="DO421" s="107"/>
      <c r="DP421" s="107"/>
      <c r="DQ421" s="107"/>
      <c r="DR421" s="69" t="e">
        <f t="shared" si="74"/>
        <v>#N/A</v>
      </c>
      <c r="DS421" s="90" t="e">
        <f>MATCH(A421,Sheet5!D:D,0)</f>
        <v>#N/A</v>
      </c>
      <c r="DT421" s="94" t="e">
        <f>MATCH(A421,Sheet5!F:F,0)</f>
        <v>#N/A</v>
      </c>
      <c r="DU421" s="69">
        <v>0</v>
      </c>
      <c r="DV421" s="69">
        <v>0</v>
      </c>
      <c r="DW421" s="69">
        <v>0</v>
      </c>
      <c r="DX421" s="69">
        <v>0</v>
      </c>
      <c r="DY421" s="69">
        <v>0</v>
      </c>
    </row>
    <row r="422" spans="1:129" ht="14.25">
      <c r="A422" s="69">
        <v>30250</v>
      </c>
      <c r="B422" s="69">
        <v>0</v>
      </c>
      <c r="C422" s="69">
        <v>1</v>
      </c>
      <c r="D422" s="78" t="s">
        <v>1539</v>
      </c>
      <c r="E422" s="78"/>
      <c r="F422" s="69">
        <v>0</v>
      </c>
      <c r="G422" s="69">
        <v>1</v>
      </c>
      <c r="H422" s="69" t="s">
        <v>321</v>
      </c>
      <c r="I422" s="69">
        <v>900</v>
      </c>
      <c r="J422" s="69">
        <v>0</v>
      </c>
      <c r="K422" s="69">
        <v>0</v>
      </c>
      <c r="M422" s="69">
        <v>372</v>
      </c>
      <c r="O422" s="69">
        <v>0</v>
      </c>
      <c r="P422" s="69">
        <v>2</v>
      </c>
      <c r="Q422" s="69">
        <v>0</v>
      </c>
      <c r="R422" s="69">
        <f>IF(S422&gt;0,2,1)</f>
        <v>1</v>
      </c>
      <c r="S422" s="69">
        <v>0</v>
      </c>
      <c r="T422" s="69">
        <v>0</v>
      </c>
      <c r="U422" s="69">
        <v>0</v>
      </c>
      <c r="V422" s="69">
        <v>0</v>
      </c>
      <c r="W422" s="69">
        <v>0</v>
      </c>
      <c r="X422" s="69">
        <v>0</v>
      </c>
      <c r="Y422" s="69">
        <v>0</v>
      </c>
      <c r="Z422" s="69">
        <v>2000</v>
      </c>
      <c r="AA422" s="69">
        <v>2</v>
      </c>
      <c r="AB422" s="69">
        <v>31</v>
      </c>
      <c r="AC422" s="69">
        <v>0</v>
      </c>
      <c r="AD422" s="69">
        <v>0</v>
      </c>
      <c r="AE422" s="69">
        <v>0</v>
      </c>
      <c r="AF422" s="69">
        <v>1</v>
      </c>
      <c r="AG422" s="69">
        <v>0</v>
      </c>
      <c r="AH422" s="69">
        <v>10.5</v>
      </c>
      <c r="AI422" s="69">
        <v>374</v>
      </c>
      <c r="AJ422" s="69">
        <v>0</v>
      </c>
      <c r="AK422" s="69">
        <v>0</v>
      </c>
      <c r="AL422" s="69">
        <v>0</v>
      </c>
      <c r="AM422" s="69">
        <v>1</v>
      </c>
      <c r="AN422" s="69">
        <v>1</v>
      </c>
      <c r="AO422" s="69">
        <v>1</v>
      </c>
      <c r="AP422" s="69">
        <v>0.5</v>
      </c>
      <c r="AQ422" s="84">
        <v>15</v>
      </c>
      <c r="AR422" s="69">
        <v>2</v>
      </c>
      <c r="AS422" s="69">
        <v>0</v>
      </c>
      <c r="AT422" s="69">
        <v>0</v>
      </c>
      <c r="AU422" s="69">
        <v>0</v>
      </c>
      <c r="AV422" s="69">
        <v>0</v>
      </c>
      <c r="AW422" s="69">
        <v>0</v>
      </c>
      <c r="AX422" s="69">
        <v>0</v>
      </c>
      <c r="AY422" s="69">
        <v>0</v>
      </c>
      <c r="AZ422" s="69">
        <v>0</v>
      </c>
      <c r="BA422" s="69">
        <v>0</v>
      </c>
      <c r="BB422" s="69">
        <v>0</v>
      </c>
      <c r="BC422" s="69">
        <v>0</v>
      </c>
      <c r="BD422" s="69">
        <v>0</v>
      </c>
      <c r="BE422" s="69">
        <v>0</v>
      </c>
      <c r="BF422" s="69">
        <v>0</v>
      </c>
      <c r="BG422" s="69">
        <v>0</v>
      </c>
      <c r="BH422" s="69">
        <v>0</v>
      </c>
      <c r="BK422" s="69">
        <v>3</v>
      </c>
      <c r="BL422" s="69">
        <v>1</v>
      </c>
      <c r="BM422" s="69">
        <v>2</v>
      </c>
      <c r="BN422" s="69">
        <v>31</v>
      </c>
      <c r="BO422" s="89">
        <v>0</v>
      </c>
      <c r="BP422" s="69">
        <v>1</v>
      </c>
      <c r="BQ422" s="69">
        <v>1</v>
      </c>
      <c r="BR422" s="69">
        <v>401</v>
      </c>
      <c r="BS422" s="69">
        <v>20</v>
      </c>
      <c r="BT422" s="69">
        <v>1</v>
      </c>
      <c r="BU422" s="69">
        <v>20</v>
      </c>
      <c r="BV422" s="69">
        <v>1000</v>
      </c>
      <c r="BW422" s="69">
        <v>375</v>
      </c>
      <c r="BY422" s="69">
        <v>0</v>
      </c>
      <c r="BZ422" s="69">
        <v>0</v>
      </c>
      <c r="CA422" s="69">
        <v>31</v>
      </c>
      <c r="CB422" s="69">
        <v>0</v>
      </c>
      <c r="CC422" s="69">
        <v>0</v>
      </c>
      <c r="CD422" s="69">
        <v>0</v>
      </c>
      <c r="CE422" s="69">
        <v>0</v>
      </c>
      <c r="CF422" s="69">
        <v>0</v>
      </c>
      <c r="CG422" s="69">
        <v>0</v>
      </c>
      <c r="CH422" s="69">
        <v>0</v>
      </c>
      <c r="CI422" s="69">
        <v>0</v>
      </c>
      <c r="CJ422" s="69">
        <v>0</v>
      </c>
      <c r="CL422" s="69">
        <v>0</v>
      </c>
      <c r="CM422" s="69">
        <v>0</v>
      </c>
      <c r="CN422" s="69">
        <v>0</v>
      </c>
      <c r="CO422" s="89">
        <v>0</v>
      </c>
      <c r="CP422" s="69">
        <v>0</v>
      </c>
      <c r="CQ422" s="69">
        <v>0</v>
      </c>
      <c r="CR422" s="69">
        <v>0</v>
      </c>
      <c r="CS422" s="69">
        <v>0</v>
      </c>
      <c r="CT422" s="69">
        <v>0</v>
      </c>
      <c r="CU422" s="69">
        <v>0</v>
      </c>
      <c r="CV422" s="69">
        <v>0</v>
      </c>
      <c r="CW422" s="69">
        <v>0</v>
      </c>
      <c r="CZ422" s="69">
        <v>0</v>
      </c>
      <c r="DA422" s="69">
        <v>0</v>
      </c>
      <c r="DB422" s="69">
        <v>0</v>
      </c>
      <c r="DC422" s="69">
        <v>0</v>
      </c>
      <c r="DD422" s="69">
        <v>0</v>
      </c>
      <c r="DE422" s="69">
        <v>0</v>
      </c>
      <c r="DF422" s="69">
        <v>0</v>
      </c>
      <c r="DG422" s="69">
        <v>1</v>
      </c>
      <c r="DI422" s="69" t="e">
        <f>INDEX(Sheet3!$E$78:$E$1130,MATCH(A422,Sheet3!$D$78:$D$1130,0))</f>
        <v>#N/A</v>
      </c>
      <c r="DJ422" s="69">
        <f t="shared" ref="DJ422:DJ429" si="87">IFERROR(DI422,F422)</f>
        <v>0</v>
      </c>
      <c r="DK422" s="69" t="s">
        <v>1541</v>
      </c>
      <c r="DL422" s="69"/>
      <c r="DM422" s="80" t="s">
        <v>239</v>
      </c>
      <c r="DN422" s="69" t="e">
        <f>"造成["&amp;INDEX(Sheet5!$L$2:$L$11,MATCH(BL422,Sheet5!$J$2:$J$11,0))&amp;":"&amp;BR422&amp;"*"&amp;BS422/1000&amp;"]"&amp;INDEX(Sheet5!$I$2:$I$4,MATCH(BR422,Sheet5!$H$2:$H$4,0))&amp;"的"&amp;INDEX(Sheet5!$K$2:$K$11,MATCH(BL422,Sheet5!$J$2:$J$11,0))</f>
        <v>#N/A</v>
      </c>
      <c r="DO422" s="107"/>
      <c r="DP422" s="107"/>
      <c r="DQ422" s="107"/>
      <c r="DR422" s="69" t="e">
        <f t="shared" si="74"/>
        <v>#N/A</v>
      </c>
      <c r="DS422" s="90" t="e">
        <f>MATCH(A422,Sheet5!D:D,0)</f>
        <v>#N/A</v>
      </c>
      <c r="DT422" s="94" t="e">
        <f>MATCH(A422,Sheet5!F:F,0)</f>
        <v>#N/A</v>
      </c>
      <c r="DU422" s="69">
        <v>0</v>
      </c>
      <c r="DV422" s="69">
        <v>0</v>
      </c>
      <c r="DW422" s="69">
        <v>0</v>
      </c>
      <c r="DX422" s="69">
        <v>0</v>
      </c>
      <c r="DY422" s="69">
        <v>0</v>
      </c>
    </row>
    <row r="423" spans="1:129" ht="14.25">
      <c r="A423" s="69">
        <v>30251</v>
      </c>
      <c r="B423" s="69">
        <v>0</v>
      </c>
      <c r="C423" s="69">
        <v>1</v>
      </c>
      <c r="D423" s="78" t="s">
        <v>1544</v>
      </c>
      <c r="E423" s="78"/>
      <c r="F423" s="69">
        <v>0</v>
      </c>
      <c r="G423" s="69">
        <v>1</v>
      </c>
      <c r="H423" s="69" t="s">
        <v>1528</v>
      </c>
      <c r="I423" s="69">
        <v>0</v>
      </c>
      <c r="J423" s="69">
        <v>0</v>
      </c>
      <c r="K423" s="69">
        <v>300</v>
      </c>
      <c r="M423" s="69">
        <v>378</v>
      </c>
      <c r="O423" s="69">
        <v>0</v>
      </c>
      <c r="P423" s="69">
        <v>1</v>
      </c>
      <c r="Q423" s="69">
        <v>0</v>
      </c>
      <c r="R423" s="69">
        <v>1</v>
      </c>
      <c r="S423" s="69">
        <v>0</v>
      </c>
      <c r="T423" s="69">
        <v>0</v>
      </c>
      <c r="U423" s="69">
        <v>0</v>
      </c>
      <c r="V423" s="69">
        <v>0</v>
      </c>
      <c r="W423" s="69">
        <v>0</v>
      </c>
      <c r="X423" s="69">
        <v>0</v>
      </c>
      <c r="Y423" s="69">
        <v>0</v>
      </c>
      <c r="Z423" s="69">
        <v>0</v>
      </c>
      <c r="AA423" s="69">
        <v>6</v>
      </c>
      <c r="AB423" s="69">
        <v>1535</v>
      </c>
      <c r="AC423" s="69">
        <v>0</v>
      </c>
      <c r="AD423" s="69">
        <v>0</v>
      </c>
      <c r="AE423" s="69">
        <v>0</v>
      </c>
      <c r="AF423" s="69">
        <v>50</v>
      </c>
      <c r="AG423" s="69">
        <v>0</v>
      </c>
      <c r="AH423" s="69">
        <v>3</v>
      </c>
      <c r="AI423" s="69">
        <v>0</v>
      </c>
      <c r="AJ423" s="69">
        <v>0</v>
      </c>
      <c r="AK423" s="69">
        <v>0</v>
      </c>
      <c r="AL423" s="69">
        <v>0</v>
      </c>
      <c r="AM423" s="69">
        <v>1</v>
      </c>
      <c r="AN423" s="69">
        <v>1</v>
      </c>
      <c r="AO423" s="69">
        <v>0</v>
      </c>
      <c r="AP423" s="69">
        <v>2</v>
      </c>
      <c r="AQ423" s="84">
        <v>0</v>
      </c>
      <c r="AR423" s="69">
        <v>0</v>
      </c>
      <c r="AS423" s="69">
        <v>0</v>
      </c>
      <c r="AT423" s="69">
        <v>0</v>
      </c>
      <c r="AU423" s="69">
        <v>0</v>
      </c>
      <c r="AV423" s="69">
        <v>0</v>
      </c>
      <c r="AW423" s="69">
        <v>0</v>
      </c>
      <c r="AX423" s="69">
        <v>0</v>
      </c>
      <c r="AY423" s="69">
        <v>0</v>
      </c>
      <c r="AZ423" s="69">
        <v>0</v>
      </c>
      <c r="BA423" s="69">
        <v>0</v>
      </c>
      <c r="BB423" s="69">
        <v>0</v>
      </c>
      <c r="BC423" s="69">
        <v>0</v>
      </c>
      <c r="BD423" s="69">
        <v>0</v>
      </c>
      <c r="BE423" s="69">
        <v>0</v>
      </c>
      <c r="BF423" s="69">
        <v>0</v>
      </c>
      <c r="BG423" s="69">
        <v>0</v>
      </c>
      <c r="BH423" s="69">
        <v>0</v>
      </c>
      <c r="BK423" s="69">
        <v>3</v>
      </c>
      <c r="BL423" s="69">
        <v>2</v>
      </c>
      <c r="BM423" s="69">
        <v>7</v>
      </c>
      <c r="BN423" s="69">
        <v>1535</v>
      </c>
      <c r="BO423" s="89">
        <v>0</v>
      </c>
      <c r="BP423" s="69">
        <v>3</v>
      </c>
      <c r="BQ423" s="69">
        <v>50</v>
      </c>
      <c r="BR423" s="69">
        <v>401</v>
      </c>
      <c r="BS423" s="69">
        <v>50</v>
      </c>
      <c r="BT423" s="69">
        <v>1</v>
      </c>
      <c r="BU423" s="69">
        <v>20</v>
      </c>
      <c r="BV423" s="69">
        <v>1000</v>
      </c>
      <c r="BW423" s="69">
        <v>0</v>
      </c>
      <c r="BY423" s="69">
        <v>0</v>
      </c>
      <c r="BZ423" s="69">
        <v>0</v>
      </c>
      <c r="CA423" s="69">
        <v>31</v>
      </c>
      <c r="CB423" s="89">
        <v>0</v>
      </c>
      <c r="CC423" s="69">
        <v>0</v>
      </c>
      <c r="CD423" s="69">
        <v>0</v>
      </c>
      <c r="CE423" s="69">
        <v>0</v>
      </c>
      <c r="CF423" s="69">
        <v>0</v>
      </c>
      <c r="CG423" s="69">
        <v>0</v>
      </c>
      <c r="CH423" s="69">
        <v>0</v>
      </c>
      <c r="CI423" s="69">
        <v>0</v>
      </c>
      <c r="CJ423" s="69">
        <v>0</v>
      </c>
      <c r="CL423" s="69">
        <v>0</v>
      </c>
      <c r="CM423" s="69">
        <v>0</v>
      </c>
      <c r="CN423" s="69">
        <v>0</v>
      </c>
      <c r="CO423" s="89">
        <v>0</v>
      </c>
      <c r="CP423" s="69">
        <v>0</v>
      </c>
      <c r="CQ423" s="69">
        <v>0</v>
      </c>
      <c r="CR423" s="69">
        <v>0</v>
      </c>
      <c r="CS423" s="69">
        <v>0</v>
      </c>
      <c r="CT423" s="69">
        <v>0</v>
      </c>
      <c r="CU423" s="69">
        <v>0</v>
      </c>
      <c r="CV423" s="69">
        <v>0</v>
      </c>
      <c r="CW423" s="69">
        <v>0</v>
      </c>
      <c r="CZ423" s="69">
        <v>0</v>
      </c>
      <c r="DA423" s="69">
        <v>0</v>
      </c>
      <c r="DB423" s="69">
        <v>0</v>
      </c>
      <c r="DC423" s="69">
        <v>0</v>
      </c>
      <c r="DD423" s="69">
        <v>0</v>
      </c>
      <c r="DE423" s="69">
        <v>0</v>
      </c>
      <c r="DF423" s="69">
        <v>0</v>
      </c>
      <c r="DG423" s="69">
        <v>1</v>
      </c>
      <c r="DI423" s="69" t="e">
        <f>INDEX(Sheet3!$E$78:$E$1130,MATCH(A423,Sheet3!$D$78:$D$1130,0))</f>
        <v>#N/A</v>
      </c>
      <c r="DJ423" s="69">
        <f t="shared" si="87"/>
        <v>0</v>
      </c>
      <c r="DK423" s="69" t="s">
        <v>1545</v>
      </c>
      <c r="DL423" s="69"/>
      <c r="DM423" s="69" t="s">
        <v>239</v>
      </c>
      <c r="DN423" s="69" t="e">
        <f>"造成["&amp;INDEX(Sheet5!$L$2:$L$11,MATCH(BL423,Sheet5!$J$2:$J$11,0))&amp;":"&amp;BR423&amp;"*"&amp;BS423/1000&amp;"]"&amp;INDEX(Sheet5!$I$2:$I$4,MATCH(BR423,Sheet5!$H$2:$H$4,0))&amp;"的"&amp;INDEX(Sheet5!$K$2:$K$11,MATCH(BL423,Sheet5!$J$2:$J$11,0))</f>
        <v>#N/A</v>
      </c>
      <c r="DO423" s="69"/>
      <c r="DP423" s="69"/>
      <c r="DQ423" s="69"/>
      <c r="DR423" s="69" t="e">
        <f t="shared" si="74"/>
        <v>#N/A</v>
      </c>
      <c r="DS423" s="90" t="e">
        <f>MATCH(A423,Sheet5!D:D,0)</f>
        <v>#N/A</v>
      </c>
      <c r="DT423" s="94" t="e">
        <f>MATCH(A423,Sheet5!F:F,0)</f>
        <v>#N/A</v>
      </c>
      <c r="DU423" s="69">
        <v>0</v>
      </c>
      <c r="DV423" s="69">
        <v>0</v>
      </c>
      <c r="DW423" s="69">
        <v>0</v>
      </c>
      <c r="DX423" s="69">
        <v>0</v>
      </c>
      <c r="DY423" s="69">
        <v>0</v>
      </c>
    </row>
    <row r="424" spans="1:129" ht="14.25">
      <c r="A424" s="69">
        <v>30253</v>
      </c>
      <c r="B424" s="69">
        <v>0</v>
      </c>
      <c r="C424" s="69">
        <v>1</v>
      </c>
      <c r="D424" s="78" t="s">
        <v>1546</v>
      </c>
      <c r="E424" s="78"/>
      <c r="F424" s="69">
        <v>0</v>
      </c>
      <c r="G424" s="69">
        <v>1</v>
      </c>
      <c r="H424" s="69" t="s">
        <v>321</v>
      </c>
      <c r="I424" s="69">
        <v>0</v>
      </c>
      <c r="J424" s="69">
        <v>0</v>
      </c>
      <c r="K424" s="69">
        <v>0</v>
      </c>
      <c r="M424" s="69">
        <v>0</v>
      </c>
      <c r="O424" s="69">
        <v>0</v>
      </c>
      <c r="P424" s="69">
        <v>1</v>
      </c>
      <c r="Q424" s="69">
        <v>0</v>
      </c>
      <c r="R424" s="69">
        <v>1</v>
      </c>
      <c r="S424" s="69">
        <v>0</v>
      </c>
      <c r="T424" s="69">
        <v>0</v>
      </c>
      <c r="U424" s="69">
        <v>0</v>
      </c>
      <c r="V424" s="69">
        <v>0</v>
      </c>
      <c r="W424" s="69">
        <v>0</v>
      </c>
      <c r="X424" s="69">
        <v>0</v>
      </c>
      <c r="Y424" s="69">
        <v>0</v>
      </c>
      <c r="Z424" s="69">
        <v>1000</v>
      </c>
      <c r="AA424" s="69">
        <v>2</v>
      </c>
      <c r="AB424" s="69">
        <v>31</v>
      </c>
      <c r="AC424" s="69">
        <v>0</v>
      </c>
      <c r="AD424" s="69">
        <v>0</v>
      </c>
      <c r="AE424" s="69">
        <v>0</v>
      </c>
      <c r="AF424" s="69">
        <v>50</v>
      </c>
      <c r="AG424" s="69">
        <v>0</v>
      </c>
      <c r="AH424" s="69">
        <v>6</v>
      </c>
      <c r="AI424" s="69">
        <v>0</v>
      </c>
      <c r="AJ424" s="69">
        <v>0</v>
      </c>
      <c r="AK424" s="69">
        <v>0</v>
      </c>
      <c r="AL424" s="69">
        <v>0</v>
      </c>
      <c r="AM424" s="69">
        <v>1</v>
      </c>
      <c r="AN424" s="69">
        <v>1</v>
      </c>
      <c r="AO424" s="69">
        <v>0</v>
      </c>
      <c r="AP424" s="69">
        <v>0</v>
      </c>
      <c r="AQ424" s="84">
        <v>0</v>
      </c>
      <c r="AR424" s="69">
        <v>0</v>
      </c>
      <c r="AS424" s="69">
        <v>0</v>
      </c>
      <c r="AT424" s="69">
        <v>0</v>
      </c>
      <c r="AU424" s="69">
        <v>0</v>
      </c>
      <c r="AV424" s="69">
        <v>0</v>
      </c>
      <c r="AW424" s="69">
        <v>0</v>
      </c>
      <c r="AX424" s="69">
        <v>0</v>
      </c>
      <c r="AY424" s="69">
        <v>0</v>
      </c>
      <c r="AZ424" s="69">
        <v>0</v>
      </c>
      <c r="BA424" s="69">
        <v>0</v>
      </c>
      <c r="BB424" s="69">
        <v>0</v>
      </c>
      <c r="BC424" s="69">
        <v>0</v>
      </c>
      <c r="BD424" s="69">
        <v>0</v>
      </c>
      <c r="BE424" s="69">
        <v>0</v>
      </c>
      <c r="BF424" s="69">
        <v>0</v>
      </c>
      <c r="BG424" s="69">
        <v>0</v>
      </c>
      <c r="BH424" s="69">
        <v>0</v>
      </c>
      <c r="BK424" s="69">
        <v>3</v>
      </c>
      <c r="BL424" s="69">
        <v>10</v>
      </c>
      <c r="BM424" s="69">
        <v>2</v>
      </c>
      <c r="BN424" s="69">
        <v>31</v>
      </c>
      <c r="BP424" s="69">
        <v>1</v>
      </c>
      <c r="BQ424" s="69">
        <v>1</v>
      </c>
      <c r="BR424" s="69">
        <v>1</v>
      </c>
      <c r="BS424" s="69">
        <v>70102</v>
      </c>
      <c r="BT424" s="69">
        <v>0</v>
      </c>
      <c r="BU424" s="69">
        <v>0</v>
      </c>
      <c r="BV424" s="69">
        <v>1000</v>
      </c>
      <c r="BW424" s="69">
        <v>0</v>
      </c>
      <c r="BY424" s="69">
        <v>0</v>
      </c>
      <c r="BZ424" s="69">
        <v>0</v>
      </c>
      <c r="CA424" s="69">
        <v>31</v>
      </c>
      <c r="CB424" s="89">
        <v>0</v>
      </c>
      <c r="CC424" s="69">
        <v>0</v>
      </c>
      <c r="CD424" s="69">
        <v>0</v>
      </c>
      <c r="CE424" s="69">
        <v>0</v>
      </c>
      <c r="CF424" s="69">
        <v>0</v>
      </c>
      <c r="CG424" s="69">
        <v>0</v>
      </c>
      <c r="CH424" s="69">
        <v>0</v>
      </c>
      <c r="CI424" s="69">
        <v>0</v>
      </c>
      <c r="CJ424" s="69">
        <v>0</v>
      </c>
      <c r="CL424" s="69">
        <v>0</v>
      </c>
      <c r="CM424" s="69">
        <v>0</v>
      </c>
      <c r="CN424" s="69">
        <v>0</v>
      </c>
      <c r="CO424" s="89">
        <v>0</v>
      </c>
      <c r="CP424" s="69">
        <v>0</v>
      </c>
      <c r="CQ424" s="69">
        <v>0</v>
      </c>
      <c r="CR424" s="69">
        <v>0</v>
      </c>
      <c r="CS424" s="69">
        <v>0</v>
      </c>
      <c r="CT424" s="69">
        <v>0</v>
      </c>
      <c r="CU424" s="69">
        <v>0</v>
      </c>
      <c r="CV424" s="69">
        <v>0</v>
      </c>
      <c r="CW424" s="69">
        <v>0</v>
      </c>
      <c r="CZ424" s="69">
        <v>0</v>
      </c>
      <c r="DA424" s="69">
        <v>0</v>
      </c>
      <c r="DB424" s="69">
        <v>0</v>
      </c>
      <c r="DC424" s="69">
        <v>0</v>
      </c>
      <c r="DD424" s="69">
        <v>0</v>
      </c>
      <c r="DE424" s="69">
        <v>0</v>
      </c>
      <c r="DF424" s="69">
        <v>0</v>
      </c>
      <c r="DG424" s="69">
        <v>1</v>
      </c>
      <c r="DI424" s="69" t="e">
        <f>INDEX(Sheet3!$E$78:$E$1130,MATCH(A424,Sheet3!$D$78:$D$1130,0))</f>
        <v>#N/A</v>
      </c>
      <c r="DJ424" s="69">
        <f t="shared" si="87"/>
        <v>0</v>
      </c>
      <c r="DK424" s="69" t="s">
        <v>1547</v>
      </c>
      <c r="DL424" s="69"/>
      <c r="DM424" s="69" t="s">
        <v>239</v>
      </c>
      <c r="DN424" s="69" t="e">
        <f>"造成["&amp;INDEX(Sheet5!$L$2:$L$11,MATCH(BL424,Sheet5!$J$2:$J$11,0))&amp;":"&amp;BR424&amp;"*"&amp;BS424/1000&amp;"]"&amp;INDEX(Sheet5!$I$2:$I$4,MATCH(BR424,Sheet5!$H$2:$H$4,0))&amp;"的"&amp;INDEX(Sheet5!$K$2:$K$11,MATCH(BL424,Sheet5!$J$2:$J$11,0))</f>
        <v>#N/A</v>
      </c>
      <c r="DO424" s="69"/>
      <c r="DP424" s="69"/>
      <c r="DQ424" s="69"/>
      <c r="DR424" s="69" t="e">
        <f t="shared" si="74"/>
        <v>#N/A</v>
      </c>
      <c r="DS424" s="90" t="e">
        <f>MATCH(A424,Sheet5!D:D,0)</f>
        <v>#N/A</v>
      </c>
      <c r="DT424" s="94" t="e">
        <f>MATCH(A424,Sheet5!F:F,0)</f>
        <v>#N/A</v>
      </c>
      <c r="DU424" s="69">
        <v>0</v>
      </c>
      <c r="DV424" s="69">
        <v>0</v>
      </c>
      <c r="DW424" s="69">
        <v>0</v>
      </c>
      <c r="DX424" s="69">
        <v>0</v>
      </c>
      <c r="DY424" s="69">
        <v>0</v>
      </c>
    </row>
    <row r="425" spans="1:129" ht="14.25">
      <c r="A425" s="69">
        <v>30254</v>
      </c>
      <c r="B425" s="69">
        <v>0</v>
      </c>
      <c r="C425" s="69">
        <v>1</v>
      </c>
      <c r="D425" s="78" t="s">
        <v>1548</v>
      </c>
      <c r="E425" s="78" t="s">
        <v>518</v>
      </c>
      <c r="F425" s="69">
        <v>0</v>
      </c>
      <c r="G425" s="69">
        <v>1</v>
      </c>
      <c r="H425" s="69" t="s">
        <v>321</v>
      </c>
      <c r="I425" s="69">
        <v>0</v>
      </c>
      <c r="J425" s="69">
        <v>0</v>
      </c>
      <c r="K425" s="69">
        <v>0</v>
      </c>
      <c r="M425" s="69">
        <v>0</v>
      </c>
      <c r="N425" s="69" t="s">
        <v>518</v>
      </c>
      <c r="O425" s="69">
        <v>0</v>
      </c>
      <c r="P425" s="69">
        <v>6</v>
      </c>
      <c r="Q425" s="69">
        <v>0</v>
      </c>
      <c r="R425" s="69">
        <v>1</v>
      </c>
      <c r="S425" s="69">
        <v>0</v>
      </c>
      <c r="T425" s="69">
        <v>0</v>
      </c>
      <c r="U425" s="69">
        <v>0</v>
      </c>
      <c r="V425" s="69">
        <v>0</v>
      </c>
      <c r="W425" s="69">
        <v>0</v>
      </c>
      <c r="X425" s="69">
        <v>0</v>
      </c>
      <c r="Y425" s="69">
        <v>0</v>
      </c>
      <c r="Z425" s="69">
        <v>0</v>
      </c>
      <c r="AA425" s="69">
        <v>1</v>
      </c>
      <c r="AB425" s="69">
        <v>31</v>
      </c>
      <c r="AC425" s="69">
        <v>0</v>
      </c>
      <c r="AD425" s="69">
        <v>0</v>
      </c>
      <c r="AE425" s="69">
        <v>0</v>
      </c>
      <c r="AF425" s="69">
        <v>2</v>
      </c>
      <c r="AG425" s="69">
        <v>0</v>
      </c>
      <c r="AH425" s="69">
        <v>0</v>
      </c>
      <c r="AI425" s="69">
        <v>0</v>
      </c>
      <c r="AJ425" s="69">
        <v>0</v>
      </c>
      <c r="AK425" s="69">
        <v>0.5</v>
      </c>
      <c r="AL425" s="69">
        <v>-1</v>
      </c>
      <c r="AM425" s="69">
        <v>1</v>
      </c>
      <c r="AN425" s="69">
        <v>1</v>
      </c>
      <c r="AO425" s="69">
        <v>0</v>
      </c>
      <c r="AP425" s="69">
        <v>0</v>
      </c>
      <c r="AQ425" s="84">
        <v>0</v>
      </c>
      <c r="AR425" s="69">
        <v>0</v>
      </c>
      <c r="AS425" s="69">
        <v>0</v>
      </c>
      <c r="AT425" s="69">
        <v>0</v>
      </c>
      <c r="AU425" s="69">
        <v>0</v>
      </c>
      <c r="AV425" s="69">
        <v>0</v>
      </c>
      <c r="AW425" s="69">
        <v>0</v>
      </c>
      <c r="AX425" s="69">
        <v>0</v>
      </c>
      <c r="AY425" s="69">
        <v>0</v>
      </c>
      <c r="AZ425" s="69">
        <v>0</v>
      </c>
      <c r="BA425" s="69">
        <v>1</v>
      </c>
      <c r="BB425" s="69">
        <v>-1</v>
      </c>
      <c r="BC425" s="69">
        <v>0</v>
      </c>
      <c r="BD425" s="69">
        <v>0</v>
      </c>
      <c r="BE425" s="69">
        <v>0</v>
      </c>
      <c r="BF425" s="69">
        <v>0</v>
      </c>
      <c r="BG425" s="69">
        <v>0</v>
      </c>
      <c r="BH425" s="69">
        <v>0</v>
      </c>
      <c r="BK425" s="69">
        <v>3</v>
      </c>
      <c r="BL425" s="69">
        <v>11</v>
      </c>
      <c r="BM425" s="69">
        <v>1</v>
      </c>
      <c r="BN425" s="69">
        <v>31</v>
      </c>
      <c r="BO425" s="89">
        <v>0</v>
      </c>
      <c r="BP425" s="69">
        <v>1</v>
      </c>
      <c r="BQ425" s="69">
        <v>1</v>
      </c>
      <c r="BR425" s="69">
        <v>1</v>
      </c>
      <c r="BS425" s="69">
        <v>12012</v>
      </c>
      <c r="BT425" s="69">
        <v>0</v>
      </c>
      <c r="BU425" s="69">
        <v>0</v>
      </c>
      <c r="BV425" s="69">
        <v>1000</v>
      </c>
      <c r="BW425" s="69">
        <v>73</v>
      </c>
      <c r="BY425" s="69">
        <v>0</v>
      </c>
      <c r="BZ425" s="69">
        <v>0</v>
      </c>
      <c r="CA425" s="69">
        <v>31</v>
      </c>
      <c r="CB425" s="89">
        <v>0</v>
      </c>
      <c r="CC425" s="69">
        <v>0</v>
      </c>
      <c r="CD425" s="69">
        <v>0</v>
      </c>
      <c r="CE425" s="69">
        <v>0</v>
      </c>
      <c r="CF425" s="69">
        <v>0</v>
      </c>
      <c r="CG425" s="69">
        <v>0</v>
      </c>
      <c r="CH425" s="69">
        <v>0</v>
      </c>
      <c r="CI425" s="69">
        <v>0</v>
      </c>
      <c r="CJ425" s="69">
        <v>0</v>
      </c>
      <c r="CL425" s="69">
        <v>0</v>
      </c>
      <c r="CM425" s="69">
        <v>0</v>
      </c>
      <c r="CN425" s="69">
        <v>0</v>
      </c>
      <c r="CO425" s="89">
        <v>0</v>
      </c>
      <c r="CP425" s="69">
        <v>0</v>
      </c>
      <c r="CQ425" s="69">
        <v>0</v>
      </c>
      <c r="CR425" s="69">
        <v>0</v>
      </c>
      <c r="CS425" s="69">
        <v>0</v>
      </c>
      <c r="CT425" s="69">
        <v>0</v>
      </c>
      <c r="CU425" s="69">
        <v>0</v>
      </c>
      <c r="CV425" s="69">
        <v>0</v>
      </c>
      <c r="CW425" s="69">
        <v>0</v>
      </c>
      <c r="CZ425" s="69">
        <v>-150</v>
      </c>
      <c r="DA425" s="69">
        <v>50</v>
      </c>
      <c r="DB425" s="69">
        <v>0</v>
      </c>
      <c r="DC425" s="69">
        <v>0</v>
      </c>
      <c r="DD425" s="69">
        <v>0</v>
      </c>
      <c r="DE425" s="69">
        <v>0</v>
      </c>
      <c r="DF425" s="69">
        <v>0</v>
      </c>
      <c r="DG425" s="69">
        <v>1</v>
      </c>
      <c r="DI425" s="69" t="e">
        <f>INDEX(Sheet3!$E$78:$E$1130,MATCH(A425,Sheet3!$D$78:$D$1130,0))</f>
        <v>#N/A</v>
      </c>
      <c r="DJ425" s="69">
        <f t="shared" si="87"/>
        <v>0</v>
      </c>
      <c r="DK425" s="69" t="s">
        <v>1549</v>
      </c>
      <c r="DL425" s="69"/>
      <c r="DM425" s="69" t="s">
        <v>1550</v>
      </c>
      <c r="DN425" s="69" t="e">
        <f>"造成["&amp;INDEX(Sheet5!$L$2:$L$11,MATCH(BL425,Sheet5!$J$2:$J$11,0))&amp;":"&amp;BR425&amp;"*"&amp;BS425/1000&amp;"]"&amp;INDEX(Sheet5!$I$2:$I$4,MATCH(BR425,Sheet5!$H$2:$H$4,0))&amp;"的"&amp;INDEX(Sheet5!$K$2:$K$11,MATCH(BL425,Sheet5!$J$2:$J$11,0))</f>
        <v>#N/A</v>
      </c>
      <c r="DO425" s="69"/>
      <c r="DP425" s="69"/>
      <c r="DQ425" s="69"/>
      <c r="DR425" s="69" t="e">
        <f t="shared" si="74"/>
        <v>#N/A</v>
      </c>
      <c r="DS425" s="90" t="e">
        <f>MATCH(A425,Sheet5!D:D,0)</f>
        <v>#N/A</v>
      </c>
      <c r="DT425" s="94" t="e">
        <f>MATCH(A425,Sheet5!F:F,0)</f>
        <v>#N/A</v>
      </c>
      <c r="DU425" s="69">
        <v>0</v>
      </c>
      <c r="DV425" s="69">
        <v>0</v>
      </c>
      <c r="DW425" s="69">
        <v>0</v>
      </c>
      <c r="DX425" s="69">
        <v>0</v>
      </c>
      <c r="DY425" s="69">
        <v>0</v>
      </c>
    </row>
    <row r="426" spans="1:129" ht="15">
      <c r="A426" s="118">
        <v>30256</v>
      </c>
      <c r="B426" s="118">
        <v>0</v>
      </c>
      <c r="C426" s="118">
        <v>1</v>
      </c>
      <c r="D426" s="119" t="s">
        <v>1551</v>
      </c>
      <c r="E426" s="119" t="s">
        <v>1552</v>
      </c>
      <c r="F426" s="118" t="s">
        <v>1553</v>
      </c>
      <c r="G426" s="118">
        <v>1</v>
      </c>
      <c r="H426" s="118" t="s">
        <v>321</v>
      </c>
      <c r="I426" s="118">
        <v>500</v>
      </c>
      <c r="J426" s="118">
        <v>533</v>
      </c>
      <c r="K426" s="118">
        <v>1980</v>
      </c>
      <c r="M426" s="118">
        <v>385</v>
      </c>
      <c r="N426" s="118" t="s">
        <v>1554</v>
      </c>
      <c r="O426" s="118">
        <v>0</v>
      </c>
      <c r="P426" s="118">
        <v>2</v>
      </c>
      <c r="Q426" s="118">
        <v>0</v>
      </c>
      <c r="R426" s="118">
        <v>1</v>
      </c>
      <c r="S426" s="118">
        <v>0</v>
      </c>
      <c r="T426" s="118">
        <v>0</v>
      </c>
      <c r="U426" s="118">
        <v>0</v>
      </c>
      <c r="V426" s="118">
        <v>0</v>
      </c>
      <c r="W426" s="118">
        <v>0</v>
      </c>
      <c r="X426" s="118">
        <v>0</v>
      </c>
      <c r="Y426" s="118">
        <v>0</v>
      </c>
      <c r="Z426" s="118">
        <v>8000</v>
      </c>
      <c r="AA426" s="118">
        <v>2</v>
      </c>
      <c r="AB426" s="118">
        <v>31</v>
      </c>
      <c r="AC426" s="118">
        <v>0</v>
      </c>
      <c r="AD426" s="118">
        <v>0</v>
      </c>
      <c r="AE426" s="118">
        <v>0</v>
      </c>
      <c r="AF426" s="118">
        <v>50</v>
      </c>
      <c r="AG426" s="118">
        <v>0</v>
      </c>
      <c r="AH426" s="118">
        <v>2</v>
      </c>
      <c r="AI426" s="118">
        <v>0</v>
      </c>
      <c r="AJ426" s="118">
        <v>3</v>
      </c>
      <c r="AK426" s="118">
        <v>0</v>
      </c>
      <c r="AL426" s="118">
        <v>0.5</v>
      </c>
      <c r="AM426" s="118">
        <v>1</v>
      </c>
      <c r="AN426" s="118">
        <v>1</v>
      </c>
      <c r="AO426" s="118">
        <v>0</v>
      </c>
      <c r="AP426" s="118">
        <v>0.5</v>
      </c>
      <c r="AQ426" s="120">
        <v>5</v>
      </c>
      <c r="AR426" s="118">
        <v>1</v>
      </c>
      <c r="AS426" s="118">
        <v>0</v>
      </c>
      <c r="AT426" s="118">
        <v>0</v>
      </c>
      <c r="AU426" s="118">
        <v>0</v>
      </c>
      <c r="AV426" s="118">
        <v>0</v>
      </c>
      <c r="AW426" s="118">
        <v>0</v>
      </c>
      <c r="AX426" s="118">
        <v>0</v>
      </c>
      <c r="AY426" s="118">
        <v>0</v>
      </c>
      <c r="AZ426" s="118">
        <v>0</v>
      </c>
      <c r="BA426" s="118">
        <v>1</v>
      </c>
      <c r="BB426" s="118">
        <v>0</v>
      </c>
      <c r="BC426" s="118">
        <v>500</v>
      </c>
      <c r="BD426" s="69">
        <v>0</v>
      </c>
      <c r="BE426" s="69">
        <v>0</v>
      </c>
      <c r="BF426" s="69">
        <v>0</v>
      </c>
      <c r="BG426" s="118">
        <v>0</v>
      </c>
      <c r="BH426" s="118">
        <v>0</v>
      </c>
      <c r="BI426" s="118" t="s">
        <v>1555</v>
      </c>
      <c r="BK426" s="118">
        <v>3</v>
      </c>
      <c r="BL426" s="118">
        <v>25</v>
      </c>
      <c r="BM426" s="118">
        <v>2</v>
      </c>
      <c r="BN426" s="118">
        <v>31</v>
      </c>
      <c r="BO426" s="121">
        <v>0</v>
      </c>
      <c r="BP426" s="118">
        <v>1</v>
      </c>
      <c r="BQ426" s="118">
        <v>1</v>
      </c>
      <c r="BR426" s="118">
        <v>203</v>
      </c>
      <c r="BS426" s="118">
        <v>500</v>
      </c>
      <c r="BT426" s="118">
        <v>1</v>
      </c>
      <c r="BU426" s="118">
        <v>10</v>
      </c>
      <c r="BV426" s="118">
        <v>1000</v>
      </c>
      <c r="BW426" s="118">
        <v>386</v>
      </c>
      <c r="BX426" s="118" t="s">
        <v>1556</v>
      </c>
      <c r="BY426" s="118">
        <v>0</v>
      </c>
      <c r="BZ426" s="118">
        <v>0</v>
      </c>
      <c r="CA426" s="118">
        <v>31</v>
      </c>
      <c r="CB426" s="118">
        <v>0</v>
      </c>
      <c r="CC426" s="118">
        <v>0</v>
      </c>
      <c r="CD426" s="118">
        <v>0</v>
      </c>
      <c r="CE426" s="118">
        <v>0</v>
      </c>
      <c r="CF426" s="118">
        <v>0</v>
      </c>
      <c r="CG426" s="118">
        <v>0</v>
      </c>
      <c r="CH426" s="118">
        <v>0</v>
      </c>
      <c r="CI426" s="118">
        <v>0</v>
      </c>
      <c r="CJ426" s="118">
        <v>0</v>
      </c>
      <c r="CL426" s="118">
        <v>0</v>
      </c>
      <c r="CM426" s="118">
        <v>0</v>
      </c>
      <c r="CN426" s="118">
        <v>0</v>
      </c>
      <c r="CO426" s="121">
        <v>0</v>
      </c>
      <c r="CP426" s="118">
        <v>0</v>
      </c>
      <c r="CQ426" s="118">
        <v>0</v>
      </c>
      <c r="CR426" s="118">
        <v>0</v>
      </c>
      <c r="CS426" s="118">
        <v>0</v>
      </c>
      <c r="CT426" s="118">
        <v>0</v>
      </c>
      <c r="CU426" s="118">
        <v>0</v>
      </c>
      <c r="CV426" s="118">
        <v>0</v>
      </c>
      <c r="CW426" s="118">
        <v>0</v>
      </c>
      <c r="CZ426" s="118">
        <v>0</v>
      </c>
      <c r="DA426" s="118">
        <v>0</v>
      </c>
      <c r="DB426" s="118">
        <v>50</v>
      </c>
      <c r="DC426" s="118">
        <v>10</v>
      </c>
      <c r="DD426" s="118">
        <v>0</v>
      </c>
      <c r="DE426" s="118">
        <v>0</v>
      </c>
      <c r="DF426" s="118">
        <v>0</v>
      </c>
      <c r="DG426" s="118">
        <v>1</v>
      </c>
      <c r="DI426" s="118" t="e">
        <f>INDEX(Sheet3!$E$78:$E$1130,MATCH(A426,Sheet3!$D$78:$D$1130,0))</f>
        <v>#N/A</v>
      </c>
      <c r="DJ426" s="118" t="str">
        <f t="shared" si="87"/>
        <v>skill_icons.ps_bat_hit</v>
      </c>
      <c r="DK426" s="118" t="s">
        <v>1557</v>
      </c>
      <c r="DL426" s="129"/>
      <c r="DM426" s="131" t="s">
        <v>1558</v>
      </c>
      <c r="DN426" s="69" t="e">
        <f>"造成["&amp;INDEX(Sheet5!$L$2:$L$11,MATCH(BL426,Sheet5!$J$2:$J$11,0))&amp;":"&amp;BR426&amp;"*"&amp;BS426/1000&amp;"]"&amp;INDEX(Sheet5!$I$2:$I$4,MATCH(BR426,Sheet5!$H$2:$H$4,0))&amp;"的"&amp;INDEX(Sheet5!$K$2:$K$11,MATCH(BL426,Sheet5!$J$2:$J$11,0))</f>
        <v>#N/A</v>
      </c>
      <c r="DO426" s="118" t="e">
        <f>"造成["&amp;INDEX(Sheet5!$L$2:$L$11,MATCH(BY426,Sheet5!$J$2:$J$11,0))&amp;":"&amp;CE426&amp;"*"&amp;CF426/1000&amp;"]"&amp;INDEX(Sheet5!$I$2:$I$4,MATCH(CE426,Sheet5!$H$2:$H$4,0))&amp;"的"&amp;INDEX(Sheet5!$K$2:$K$11,MATCH(BY426,Sheet5!$J$2:$J$11,0))</f>
        <v>#N/A</v>
      </c>
      <c r="DP426" s="118"/>
      <c r="DQ426" s="118"/>
      <c r="DR426" s="118" t="e">
        <f t="shared" si="74"/>
        <v>#N/A</v>
      </c>
      <c r="DS426" s="122">
        <f>MATCH(A426,Sheet5!D:D,0)</f>
        <v>252</v>
      </c>
      <c r="DT426" s="123" t="e">
        <f>MATCH(A426,Sheet5!F:F,0)</f>
        <v>#N/A</v>
      </c>
      <c r="DU426" s="118">
        <v>0</v>
      </c>
      <c r="DV426" s="118">
        <v>0</v>
      </c>
      <c r="DW426" s="118">
        <v>0</v>
      </c>
      <c r="DX426" s="118">
        <v>0</v>
      </c>
      <c r="DY426" s="118">
        <v>0</v>
      </c>
    </row>
    <row r="427" spans="1:129" ht="15">
      <c r="A427" s="118">
        <v>302562</v>
      </c>
      <c r="B427" s="118">
        <v>0</v>
      </c>
      <c r="C427" s="118">
        <v>1</v>
      </c>
      <c r="D427" s="119" t="s">
        <v>1551</v>
      </c>
      <c r="E427" s="119" t="s">
        <v>1552</v>
      </c>
      <c r="F427" s="118" t="s">
        <v>1553</v>
      </c>
      <c r="G427" s="118">
        <v>1</v>
      </c>
      <c r="H427" s="118" t="s">
        <v>321</v>
      </c>
      <c r="I427" s="118">
        <v>500</v>
      </c>
      <c r="J427" s="118">
        <v>533</v>
      </c>
      <c r="K427" s="118">
        <v>1980</v>
      </c>
      <c r="M427" s="118">
        <v>385</v>
      </c>
      <c r="N427" s="118" t="s">
        <v>1554</v>
      </c>
      <c r="O427" s="118">
        <v>0</v>
      </c>
      <c r="P427" s="118">
        <v>2</v>
      </c>
      <c r="Q427" s="118">
        <v>0</v>
      </c>
      <c r="R427" s="118">
        <v>1</v>
      </c>
      <c r="S427" s="118">
        <v>0</v>
      </c>
      <c r="T427" s="118">
        <v>0</v>
      </c>
      <c r="U427" s="118">
        <v>0</v>
      </c>
      <c r="V427" s="118">
        <v>0</v>
      </c>
      <c r="W427" s="118">
        <v>0</v>
      </c>
      <c r="X427" s="118">
        <v>0</v>
      </c>
      <c r="Y427" s="118">
        <v>0</v>
      </c>
      <c r="Z427" s="118">
        <v>8000</v>
      </c>
      <c r="AA427" s="118">
        <v>2</v>
      </c>
      <c r="AB427" s="118">
        <v>31</v>
      </c>
      <c r="AC427" s="118">
        <v>0</v>
      </c>
      <c r="AD427" s="118">
        <v>0</v>
      </c>
      <c r="AE427" s="118">
        <v>0</v>
      </c>
      <c r="AF427" s="118">
        <v>50</v>
      </c>
      <c r="AG427" s="118">
        <v>0</v>
      </c>
      <c r="AH427" s="118">
        <v>2</v>
      </c>
      <c r="AI427" s="118">
        <v>0</v>
      </c>
      <c r="AJ427" s="118">
        <v>3</v>
      </c>
      <c r="AK427" s="118">
        <v>0</v>
      </c>
      <c r="AL427" s="118">
        <v>0.5</v>
      </c>
      <c r="AM427" s="118">
        <v>1</v>
      </c>
      <c r="AN427" s="118">
        <v>1</v>
      </c>
      <c r="AO427" s="118">
        <v>0</v>
      </c>
      <c r="AP427" s="118">
        <v>0.5</v>
      </c>
      <c r="AQ427" s="120">
        <v>5</v>
      </c>
      <c r="AR427" s="118">
        <v>1</v>
      </c>
      <c r="AS427" s="118">
        <v>0</v>
      </c>
      <c r="AT427" s="118">
        <v>0</v>
      </c>
      <c r="AU427" s="118">
        <v>0</v>
      </c>
      <c r="AV427" s="118">
        <v>0</v>
      </c>
      <c r="AW427" s="118">
        <v>0</v>
      </c>
      <c r="AX427" s="118">
        <v>0</v>
      </c>
      <c r="AY427" s="118">
        <v>0</v>
      </c>
      <c r="AZ427" s="118">
        <v>0</v>
      </c>
      <c r="BA427" s="118">
        <v>1</v>
      </c>
      <c r="BB427" s="118">
        <v>0</v>
      </c>
      <c r="BC427" s="118">
        <v>500</v>
      </c>
      <c r="BD427" s="69">
        <v>0</v>
      </c>
      <c r="BE427" s="69">
        <v>0</v>
      </c>
      <c r="BF427" s="69">
        <v>0</v>
      </c>
      <c r="BG427" s="118">
        <v>0</v>
      </c>
      <c r="BH427" s="118">
        <v>0</v>
      </c>
      <c r="BI427" s="118" t="s">
        <v>1555</v>
      </c>
      <c r="BK427" s="118">
        <v>3</v>
      </c>
      <c r="BL427" s="118">
        <v>25</v>
      </c>
      <c r="BM427" s="118">
        <v>2</v>
      </c>
      <c r="BN427" s="118">
        <v>31</v>
      </c>
      <c r="BO427" s="121">
        <v>0</v>
      </c>
      <c r="BP427" s="118">
        <v>1</v>
      </c>
      <c r="BQ427" s="118">
        <v>1</v>
      </c>
      <c r="BR427" s="118">
        <v>203</v>
      </c>
      <c r="BS427" s="118">
        <v>600</v>
      </c>
      <c r="BT427" s="118">
        <v>1</v>
      </c>
      <c r="BU427" s="118">
        <v>10</v>
      </c>
      <c r="BV427" s="118">
        <v>1000</v>
      </c>
      <c r="BW427" s="118">
        <v>386</v>
      </c>
      <c r="BX427" s="118" t="s">
        <v>1556</v>
      </c>
      <c r="BY427" s="118">
        <v>0</v>
      </c>
      <c r="BZ427" s="118">
        <v>0</v>
      </c>
      <c r="CA427" s="118">
        <v>31</v>
      </c>
      <c r="CB427" s="118">
        <v>0</v>
      </c>
      <c r="CC427" s="118">
        <v>0</v>
      </c>
      <c r="CD427" s="118">
        <v>0</v>
      </c>
      <c r="CE427" s="118">
        <v>0</v>
      </c>
      <c r="CF427" s="118">
        <v>0</v>
      </c>
      <c r="CG427" s="118">
        <v>0</v>
      </c>
      <c r="CH427" s="118">
        <v>0</v>
      </c>
      <c r="CI427" s="118">
        <v>0</v>
      </c>
      <c r="CJ427" s="118">
        <v>0</v>
      </c>
      <c r="CL427" s="118">
        <v>0</v>
      </c>
      <c r="CM427" s="118">
        <v>0</v>
      </c>
      <c r="CN427" s="118">
        <v>0</v>
      </c>
      <c r="CO427" s="121">
        <v>0</v>
      </c>
      <c r="CP427" s="118">
        <v>0</v>
      </c>
      <c r="CQ427" s="118">
        <v>0</v>
      </c>
      <c r="CR427" s="118">
        <v>0</v>
      </c>
      <c r="CS427" s="118">
        <v>0</v>
      </c>
      <c r="CT427" s="118">
        <v>0</v>
      </c>
      <c r="CU427" s="118">
        <v>0</v>
      </c>
      <c r="CV427" s="118">
        <v>0</v>
      </c>
      <c r="CW427" s="118">
        <v>0</v>
      </c>
      <c r="CZ427" s="118">
        <v>0</v>
      </c>
      <c r="DA427" s="118">
        <v>0</v>
      </c>
      <c r="DB427" s="118">
        <v>60</v>
      </c>
      <c r="DC427" s="118">
        <v>10</v>
      </c>
      <c r="DD427" s="118">
        <v>0</v>
      </c>
      <c r="DE427" s="118">
        <v>0</v>
      </c>
      <c r="DF427" s="118">
        <v>0</v>
      </c>
      <c r="DG427" s="118">
        <v>1</v>
      </c>
      <c r="DI427" s="118" t="e">
        <f>INDEX(Sheet3!$E$78:$E$1130,MATCH(A427,Sheet3!$D$78:$D$1130,0))</f>
        <v>#N/A</v>
      </c>
      <c r="DJ427" s="118" t="str">
        <f t="shared" si="87"/>
        <v>skill_icons.ps_bat_hit</v>
      </c>
      <c r="DK427" s="118" t="s">
        <v>1557</v>
      </c>
      <c r="DL427" s="129"/>
      <c r="DM427" s="131" t="s">
        <v>1558</v>
      </c>
      <c r="DN427" s="69" t="e">
        <f>"造成["&amp;INDEX(Sheet5!$L$2:$L$11,MATCH(BL427,Sheet5!$J$2:$J$11,0))&amp;":"&amp;BR427&amp;"*"&amp;BS427/1000&amp;"]"&amp;INDEX(Sheet5!$I$2:$I$4,MATCH(BR427,Sheet5!$H$2:$H$4,0))&amp;"的"&amp;INDEX(Sheet5!$K$2:$K$11,MATCH(BL427,Sheet5!$J$2:$J$11,0))</f>
        <v>#N/A</v>
      </c>
      <c r="DO427" s="118" t="e">
        <f>"造成["&amp;INDEX(Sheet5!$L$2:$L$11,MATCH(BY427,Sheet5!$J$2:$J$11,0))&amp;":"&amp;CE427&amp;"*"&amp;CF427/1000&amp;"]"&amp;INDEX(Sheet5!$I$2:$I$4,MATCH(CE427,Sheet5!$H$2:$H$4,0))&amp;"的"&amp;INDEX(Sheet5!$K$2:$K$11,MATCH(BY427,Sheet5!$J$2:$J$11,0))</f>
        <v>#N/A</v>
      </c>
      <c r="DP427" s="118"/>
      <c r="DQ427" s="118"/>
      <c r="DR427" s="118" t="e">
        <f t="shared" si="74"/>
        <v>#N/A</v>
      </c>
      <c r="DS427" s="122" t="e">
        <f>MATCH(A427,Sheet5!D:D,0)</f>
        <v>#N/A</v>
      </c>
      <c r="DT427" s="123" t="e">
        <f>MATCH(A427,Sheet5!F:F,0)</f>
        <v>#N/A</v>
      </c>
      <c r="DU427" s="118">
        <v>0</v>
      </c>
      <c r="DV427" s="118">
        <v>0</v>
      </c>
      <c r="DW427" s="118">
        <v>0</v>
      </c>
      <c r="DX427" s="118">
        <v>0</v>
      </c>
      <c r="DY427" s="118">
        <v>0</v>
      </c>
    </row>
    <row r="428" spans="1:129" ht="15">
      <c r="A428" s="118">
        <v>302563</v>
      </c>
      <c r="B428" s="118">
        <v>0</v>
      </c>
      <c r="C428" s="118">
        <v>1</v>
      </c>
      <c r="D428" s="119" t="s">
        <v>1551</v>
      </c>
      <c r="E428" s="119" t="s">
        <v>1552</v>
      </c>
      <c r="F428" s="118" t="s">
        <v>1553</v>
      </c>
      <c r="G428" s="118">
        <v>1</v>
      </c>
      <c r="H428" s="118" t="s">
        <v>321</v>
      </c>
      <c r="I428" s="118">
        <v>500</v>
      </c>
      <c r="J428" s="118">
        <v>533</v>
      </c>
      <c r="K428" s="118">
        <v>1980</v>
      </c>
      <c r="M428" s="118">
        <v>385</v>
      </c>
      <c r="N428" s="118" t="s">
        <v>1554</v>
      </c>
      <c r="O428" s="118">
        <v>0</v>
      </c>
      <c r="P428" s="118">
        <v>2</v>
      </c>
      <c r="Q428" s="118">
        <v>0</v>
      </c>
      <c r="R428" s="118">
        <v>1</v>
      </c>
      <c r="S428" s="118">
        <v>0</v>
      </c>
      <c r="T428" s="118">
        <v>0</v>
      </c>
      <c r="U428" s="118">
        <v>0</v>
      </c>
      <c r="V428" s="118">
        <v>0</v>
      </c>
      <c r="W428" s="118">
        <v>0</v>
      </c>
      <c r="X428" s="118">
        <v>0</v>
      </c>
      <c r="Y428" s="118">
        <v>0</v>
      </c>
      <c r="Z428" s="118">
        <v>8000</v>
      </c>
      <c r="AA428" s="118">
        <v>2</v>
      </c>
      <c r="AB428" s="118">
        <v>31</v>
      </c>
      <c r="AC428" s="118">
        <v>0</v>
      </c>
      <c r="AD428" s="118">
        <v>0</v>
      </c>
      <c r="AE428" s="118">
        <v>0</v>
      </c>
      <c r="AF428" s="118">
        <v>50</v>
      </c>
      <c r="AG428" s="118">
        <v>0</v>
      </c>
      <c r="AH428" s="118">
        <v>2</v>
      </c>
      <c r="AI428" s="118">
        <v>0</v>
      </c>
      <c r="AJ428" s="118">
        <v>3</v>
      </c>
      <c r="AK428" s="118">
        <v>0</v>
      </c>
      <c r="AL428" s="118">
        <v>0.5</v>
      </c>
      <c r="AM428" s="118">
        <v>1</v>
      </c>
      <c r="AN428" s="118">
        <v>1</v>
      </c>
      <c r="AO428" s="118">
        <v>0</v>
      </c>
      <c r="AP428" s="118">
        <v>0.5</v>
      </c>
      <c r="AQ428" s="120">
        <v>5</v>
      </c>
      <c r="AR428" s="118">
        <v>1</v>
      </c>
      <c r="AS428" s="118">
        <v>0</v>
      </c>
      <c r="AT428" s="118">
        <v>0</v>
      </c>
      <c r="AU428" s="118">
        <v>0</v>
      </c>
      <c r="AV428" s="118">
        <v>0</v>
      </c>
      <c r="AW428" s="118">
        <v>0</v>
      </c>
      <c r="AX428" s="118">
        <v>0</v>
      </c>
      <c r="AY428" s="118">
        <v>0</v>
      </c>
      <c r="AZ428" s="118">
        <v>0</v>
      </c>
      <c r="BA428" s="118">
        <v>1</v>
      </c>
      <c r="BB428" s="118">
        <v>0</v>
      </c>
      <c r="BC428" s="118">
        <v>500</v>
      </c>
      <c r="BD428" s="69">
        <v>0</v>
      </c>
      <c r="BE428" s="69">
        <v>0</v>
      </c>
      <c r="BF428" s="69">
        <v>0</v>
      </c>
      <c r="BG428" s="118">
        <v>0</v>
      </c>
      <c r="BH428" s="118">
        <v>0</v>
      </c>
      <c r="BI428" s="118" t="s">
        <v>1555</v>
      </c>
      <c r="BK428" s="118">
        <v>3</v>
      </c>
      <c r="BL428" s="118">
        <v>25</v>
      </c>
      <c r="BM428" s="118">
        <v>2</v>
      </c>
      <c r="BN428" s="118">
        <v>31</v>
      </c>
      <c r="BO428" s="121">
        <v>0</v>
      </c>
      <c r="BP428" s="118">
        <v>1</v>
      </c>
      <c r="BQ428" s="118">
        <v>1</v>
      </c>
      <c r="BR428" s="118">
        <v>203</v>
      </c>
      <c r="BS428" s="118">
        <v>700</v>
      </c>
      <c r="BT428" s="118">
        <v>1</v>
      </c>
      <c r="BU428" s="118">
        <v>10</v>
      </c>
      <c r="BV428" s="118">
        <v>1000</v>
      </c>
      <c r="BW428" s="118">
        <v>386</v>
      </c>
      <c r="BX428" s="118" t="s">
        <v>1556</v>
      </c>
      <c r="BY428" s="118">
        <v>0</v>
      </c>
      <c r="BZ428" s="118">
        <v>0</v>
      </c>
      <c r="CA428" s="118">
        <v>31</v>
      </c>
      <c r="CB428" s="118">
        <v>0</v>
      </c>
      <c r="CC428" s="118">
        <v>0</v>
      </c>
      <c r="CD428" s="118">
        <v>0</v>
      </c>
      <c r="CE428" s="118">
        <v>0</v>
      </c>
      <c r="CF428" s="118">
        <v>0</v>
      </c>
      <c r="CG428" s="118">
        <v>0</v>
      </c>
      <c r="CH428" s="118">
        <v>0</v>
      </c>
      <c r="CI428" s="118">
        <v>0</v>
      </c>
      <c r="CJ428" s="118">
        <v>0</v>
      </c>
      <c r="CL428" s="118">
        <v>0</v>
      </c>
      <c r="CM428" s="118">
        <v>0</v>
      </c>
      <c r="CN428" s="118">
        <v>0</v>
      </c>
      <c r="CO428" s="121">
        <v>0</v>
      </c>
      <c r="CP428" s="118">
        <v>0</v>
      </c>
      <c r="CQ428" s="118">
        <v>0</v>
      </c>
      <c r="CR428" s="118">
        <v>0</v>
      </c>
      <c r="CS428" s="118">
        <v>0</v>
      </c>
      <c r="CT428" s="118">
        <v>0</v>
      </c>
      <c r="CU428" s="118">
        <v>0</v>
      </c>
      <c r="CV428" s="118">
        <v>0</v>
      </c>
      <c r="CW428" s="118">
        <v>0</v>
      </c>
      <c r="CZ428" s="118">
        <v>0</v>
      </c>
      <c r="DA428" s="118">
        <v>0</v>
      </c>
      <c r="DB428" s="118">
        <v>70</v>
      </c>
      <c r="DC428" s="118">
        <v>10</v>
      </c>
      <c r="DD428" s="118">
        <v>0</v>
      </c>
      <c r="DE428" s="118">
        <v>0</v>
      </c>
      <c r="DF428" s="118">
        <v>0</v>
      </c>
      <c r="DG428" s="118">
        <v>1</v>
      </c>
      <c r="DI428" s="118" t="e">
        <f>INDEX(Sheet3!$E$78:$E$1130,MATCH(A428,Sheet3!$D$78:$D$1130,0))</f>
        <v>#N/A</v>
      </c>
      <c r="DJ428" s="118" t="str">
        <f t="shared" si="87"/>
        <v>skill_icons.ps_bat_hit</v>
      </c>
      <c r="DK428" s="118" t="s">
        <v>1557</v>
      </c>
      <c r="DL428" s="129"/>
      <c r="DM428" s="131" t="s">
        <v>1558</v>
      </c>
      <c r="DN428" s="69" t="e">
        <f>"造成["&amp;INDEX(Sheet5!$L$2:$L$11,MATCH(BL428,Sheet5!$J$2:$J$11,0))&amp;":"&amp;BR428&amp;"*"&amp;BS428/1000&amp;"]"&amp;INDEX(Sheet5!$I$2:$I$4,MATCH(BR428,Sheet5!$H$2:$H$4,0))&amp;"的"&amp;INDEX(Sheet5!$K$2:$K$11,MATCH(BL428,Sheet5!$J$2:$J$11,0))</f>
        <v>#N/A</v>
      </c>
      <c r="DO428" s="118" t="e">
        <f>"造成["&amp;INDEX(Sheet5!$L$2:$L$11,MATCH(BY428,Sheet5!$J$2:$J$11,0))&amp;":"&amp;CE428&amp;"*"&amp;CF428/1000&amp;"]"&amp;INDEX(Sheet5!$I$2:$I$4,MATCH(CE428,Sheet5!$H$2:$H$4,0))&amp;"的"&amp;INDEX(Sheet5!$K$2:$K$11,MATCH(BY428,Sheet5!$J$2:$J$11,0))</f>
        <v>#N/A</v>
      </c>
      <c r="DP428" s="118"/>
      <c r="DQ428" s="118"/>
      <c r="DR428" s="118" t="e">
        <f t="shared" si="74"/>
        <v>#N/A</v>
      </c>
      <c r="DS428" s="122" t="e">
        <f>MATCH(A428,Sheet5!D:D,0)</f>
        <v>#N/A</v>
      </c>
      <c r="DT428" s="123" t="e">
        <f>MATCH(A428,Sheet5!F:F,0)</f>
        <v>#N/A</v>
      </c>
      <c r="DU428" s="118">
        <v>0</v>
      </c>
      <c r="DV428" s="118">
        <v>0</v>
      </c>
      <c r="DW428" s="118">
        <v>0</v>
      </c>
      <c r="DX428" s="118">
        <v>0</v>
      </c>
      <c r="DY428" s="118">
        <v>0</v>
      </c>
    </row>
    <row r="429" spans="1:129" ht="15">
      <c r="A429" s="118">
        <v>302564</v>
      </c>
      <c r="B429" s="118">
        <v>0</v>
      </c>
      <c r="C429" s="118">
        <v>1</v>
      </c>
      <c r="D429" s="119" t="s">
        <v>1551</v>
      </c>
      <c r="E429" s="119" t="s">
        <v>1552</v>
      </c>
      <c r="F429" s="118" t="s">
        <v>1553</v>
      </c>
      <c r="G429" s="118">
        <v>1</v>
      </c>
      <c r="H429" s="118" t="s">
        <v>321</v>
      </c>
      <c r="I429" s="118">
        <v>500</v>
      </c>
      <c r="J429" s="118">
        <v>533</v>
      </c>
      <c r="K429" s="118">
        <v>1980</v>
      </c>
      <c r="M429" s="118">
        <v>385</v>
      </c>
      <c r="N429" s="118" t="s">
        <v>1554</v>
      </c>
      <c r="O429" s="118">
        <v>0</v>
      </c>
      <c r="P429" s="118">
        <v>2</v>
      </c>
      <c r="Q429" s="118">
        <v>0</v>
      </c>
      <c r="R429" s="118">
        <v>1</v>
      </c>
      <c r="S429" s="118">
        <v>0</v>
      </c>
      <c r="T429" s="118">
        <v>0</v>
      </c>
      <c r="U429" s="118">
        <v>0</v>
      </c>
      <c r="V429" s="118">
        <v>0</v>
      </c>
      <c r="W429" s="118">
        <v>0</v>
      </c>
      <c r="X429" s="118">
        <v>0</v>
      </c>
      <c r="Y429" s="118">
        <v>0</v>
      </c>
      <c r="Z429" s="118">
        <v>8000</v>
      </c>
      <c r="AA429" s="118">
        <v>2</v>
      </c>
      <c r="AB429" s="118">
        <v>31</v>
      </c>
      <c r="AC429" s="118">
        <v>0</v>
      </c>
      <c r="AD429" s="118">
        <v>0</v>
      </c>
      <c r="AE429" s="118">
        <v>0</v>
      </c>
      <c r="AF429" s="118">
        <v>50</v>
      </c>
      <c r="AG429" s="118">
        <v>0</v>
      </c>
      <c r="AH429" s="118">
        <v>2</v>
      </c>
      <c r="AI429" s="118">
        <v>0</v>
      </c>
      <c r="AJ429" s="118">
        <v>3</v>
      </c>
      <c r="AK429" s="118">
        <v>0</v>
      </c>
      <c r="AL429" s="118">
        <v>0.5</v>
      </c>
      <c r="AM429" s="118">
        <v>1</v>
      </c>
      <c r="AN429" s="118">
        <v>1</v>
      </c>
      <c r="AO429" s="118">
        <v>0</v>
      </c>
      <c r="AP429" s="118">
        <v>0.5</v>
      </c>
      <c r="AQ429" s="120">
        <v>5</v>
      </c>
      <c r="AR429" s="118">
        <v>1</v>
      </c>
      <c r="AS429" s="118">
        <v>0</v>
      </c>
      <c r="AT429" s="118">
        <v>0</v>
      </c>
      <c r="AU429" s="118">
        <v>0</v>
      </c>
      <c r="AV429" s="118">
        <v>0</v>
      </c>
      <c r="AW429" s="118">
        <v>0</v>
      </c>
      <c r="AX429" s="118">
        <v>0</v>
      </c>
      <c r="AY429" s="118">
        <v>0</v>
      </c>
      <c r="AZ429" s="118">
        <v>0</v>
      </c>
      <c r="BA429" s="118">
        <v>1</v>
      </c>
      <c r="BB429" s="118">
        <v>0</v>
      </c>
      <c r="BC429" s="118">
        <v>500</v>
      </c>
      <c r="BD429" s="69">
        <v>0</v>
      </c>
      <c r="BE429" s="69">
        <v>0</v>
      </c>
      <c r="BF429" s="69">
        <v>0</v>
      </c>
      <c r="BG429" s="118">
        <v>0</v>
      </c>
      <c r="BH429" s="118">
        <v>0</v>
      </c>
      <c r="BI429" s="118" t="s">
        <v>1555</v>
      </c>
      <c r="BK429" s="118">
        <v>3</v>
      </c>
      <c r="BL429" s="118">
        <v>25</v>
      </c>
      <c r="BM429" s="118">
        <v>2</v>
      </c>
      <c r="BN429" s="118">
        <v>31</v>
      </c>
      <c r="BO429" s="121">
        <v>0</v>
      </c>
      <c r="BP429" s="118">
        <v>1</v>
      </c>
      <c r="BQ429" s="118">
        <v>1</v>
      </c>
      <c r="BR429" s="118">
        <v>203</v>
      </c>
      <c r="BS429" s="118">
        <v>800</v>
      </c>
      <c r="BT429" s="118">
        <v>1</v>
      </c>
      <c r="BU429" s="118">
        <v>10</v>
      </c>
      <c r="BV429" s="118">
        <v>1000</v>
      </c>
      <c r="BW429" s="118">
        <v>386</v>
      </c>
      <c r="BX429" s="118" t="s">
        <v>1556</v>
      </c>
      <c r="BY429" s="118">
        <v>0</v>
      </c>
      <c r="BZ429" s="118">
        <v>0</v>
      </c>
      <c r="CA429" s="118">
        <v>31</v>
      </c>
      <c r="CB429" s="118">
        <v>0</v>
      </c>
      <c r="CC429" s="118">
        <v>0</v>
      </c>
      <c r="CD429" s="118">
        <v>0</v>
      </c>
      <c r="CE429" s="118">
        <v>0</v>
      </c>
      <c r="CF429" s="118">
        <v>0</v>
      </c>
      <c r="CG429" s="118">
        <v>0</v>
      </c>
      <c r="CH429" s="118">
        <v>0</v>
      </c>
      <c r="CI429" s="118">
        <v>0</v>
      </c>
      <c r="CJ429" s="118">
        <v>0</v>
      </c>
      <c r="CL429" s="118">
        <v>0</v>
      </c>
      <c r="CM429" s="118">
        <v>0</v>
      </c>
      <c r="CN429" s="118">
        <v>0</v>
      </c>
      <c r="CO429" s="121">
        <v>0</v>
      </c>
      <c r="CP429" s="118">
        <v>0</v>
      </c>
      <c r="CQ429" s="118">
        <v>0</v>
      </c>
      <c r="CR429" s="118">
        <v>0</v>
      </c>
      <c r="CS429" s="118">
        <v>0</v>
      </c>
      <c r="CT429" s="118">
        <v>0</v>
      </c>
      <c r="CU429" s="118">
        <v>0</v>
      </c>
      <c r="CV429" s="118">
        <v>0</v>
      </c>
      <c r="CW429" s="118">
        <v>0</v>
      </c>
      <c r="CZ429" s="118">
        <v>0</v>
      </c>
      <c r="DA429" s="118">
        <v>0</v>
      </c>
      <c r="DB429" s="118">
        <v>80</v>
      </c>
      <c r="DC429" s="118">
        <v>10</v>
      </c>
      <c r="DD429" s="118">
        <v>0</v>
      </c>
      <c r="DE429" s="118">
        <v>0</v>
      </c>
      <c r="DF429" s="118">
        <v>0</v>
      </c>
      <c r="DG429" s="118">
        <v>1</v>
      </c>
      <c r="DI429" s="118" t="e">
        <f>INDEX(Sheet3!$E$78:$E$1130,MATCH(A429,Sheet3!$D$78:$D$1130,0))</f>
        <v>#N/A</v>
      </c>
      <c r="DJ429" s="118" t="str">
        <f t="shared" si="87"/>
        <v>skill_icons.ps_bat_hit</v>
      </c>
      <c r="DK429" s="118" t="s">
        <v>1557</v>
      </c>
      <c r="DL429" s="129"/>
      <c r="DM429" s="131" t="s">
        <v>1558</v>
      </c>
      <c r="DN429" s="69" t="e">
        <f>"造成["&amp;INDEX(Sheet5!$L$2:$L$11,MATCH(BL429,Sheet5!$J$2:$J$11,0))&amp;":"&amp;BR429&amp;"*"&amp;BS429/1000&amp;"]"&amp;INDEX(Sheet5!$I$2:$I$4,MATCH(BR429,Sheet5!$H$2:$H$4,0))&amp;"的"&amp;INDEX(Sheet5!$K$2:$K$11,MATCH(BL429,Sheet5!$J$2:$J$11,0))</f>
        <v>#N/A</v>
      </c>
      <c r="DO429" s="118" t="e">
        <f>"造成["&amp;INDEX(Sheet5!$L$2:$L$11,MATCH(BY429,Sheet5!$J$2:$J$11,0))&amp;":"&amp;CE429&amp;"*"&amp;CF429/1000&amp;"]"&amp;INDEX(Sheet5!$I$2:$I$4,MATCH(CE429,Sheet5!$H$2:$H$4,0))&amp;"的"&amp;INDEX(Sheet5!$K$2:$K$11,MATCH(BY429,Sheet5!$J$2:$J$11,0))</f>
        <v>#N/A</v>
      </c>
      <c r="DP429" s="118"/>
      <c r="DQ429" s="118"/>
      <c r="DR429" s="118" t="e">
        <f t="shared" si="74"/>
        <v>#N/A</v>
      </c>
      <c r="DS429" s="122" t="e">
        <f>MATCH(A429,Sheet5!D:D,0)</f>
        <v>#N/A</v>
      </c>
      <c r="DT429" s="123" t="e">
        <f>MATCH(A429,Sheet5!F:F,0)</f>
        <v>#N/A</v>
      </c>
      <c r="DU429" s="118">
        <v>0</v>
      </c>
      <c r="DV429" s="118">
        <v>0</v>
      </c>
      <c r="DW429" s="118">
        <v>0</v>
      </c>
      <c r="DX429" s="118">
        <v>0</v>
      </c>
      <c r="DY429" s="118">
        <v>0</v>
      </c>
    </row>
    <row r="430" spans="1:129" ht="28.5">
      <c r="A430" s="69">
        <v>30258</v>
      </c>
      <c r="B430" s="69">
        <v>0</v>
      </c>
      <c r="C430" s="69">
        <v>1</v>
      </c>
      <c r="D430" s="78" t="s">
        <v>1128</v>
      </c>
      <c r="E430" s="78" t="s">
        <v>1129</v>
      </c>
      <c r="F430" s="69">
        <v>0</v>
      </c>
      <c r="G430" s="69">
        <v>1</v>
      </c>
      <c r="H430" s="69" t="s">
        <v>321</v>
      </c>
      <c r="I430" s="69">
        <v>500</v>
      </c>
      <c r="J430" s="69">
        <v>700</v>
      </c>
      <c r="K430" s="69">
        <v>1500</v>
      </c>
      <c r="M430" s="69">
        <v>272</v>
      </c>
      <c r="N430" s="69" t="s">
        <v>1130</v>
      </c>
      <c r="O430" s="69">
        <v>0</v>
      </c>
      <c r="P430" s="69">
        <v>1</v>
      </c>
      <c r="Q430" s="69">
        <v>0</v>
      </c>
      <c r="R430" s="69">
        <f t="shared" ref="R430:R431" si="88">IF(S430&gt;0,2,1)</f>
        <v>1</v>
      </c>
      <c r="S430" s="69">
        <v>0</v>
      </c>
      <c r="T430" s="69">
        <v>0</v>
      </c>
      <c r="U430" s="69">
        <v>0</v>
      </c>
      <c r="V430" s="69">
        <v>0</v>
      </c>
      <c r="W430" s="69">
        <v>0</v>
      </c>
      <c r="X430" s="69">
        <v>0</v>
      </c>
      <c r="Y430" s="69">
        <v>0</v>
      </c>
      <c r="Z430" s="69">
        <v>23000</v>
      </c>
      <c r="AA430" s="69">
        <v>1</v>
      </c>
      <c r="AB430" s="69">
        <v>31</v>
      </c>
      <c r="AC430" s="69">
        <v>0</v>
      </c>
      <c r="AD430" s="69">
        <v>0</v>
      </c>
      <c r="AE430" s="69">
        <v>0</v>
      </c>
      <c r="AF430" s="69">
        <v>1</v>
      </c>
      <c r="AG430" s="69">
        <v>0</v>
      </c>
      <c r="AH430" s="69">
        <v>2</v>
      </c>
      <c r="AI430" s="69">
        <v>0</v>
      </c>
      <c r="AJ430" s="69">
        <v>0</v>
      </c>
      <c r="AK430" s="69">
        <v>0</v>
      </c>
      <c r="AL430" s="69">
        <v>0</v>
      </c>
      <c r="AM430" s="69">
        <v>1</v>
      </c>
      <c r="AN430" s="69">
        <v>1</v>
      </c>
      <c r="AO430" s="69">
        <v>0</v>
      </c>
      <c r="AP430" s="69">
        <v>0</v>
      </c>
      <c r="AQ430" s="84">
        <v>0</v>
      </c>
      <c r="AR430" s="69">
        <v>0</v>
      </c>
      <c r="AS430" s="69">
        <v>0</v>
      </c>
      <c r="AT430" s="69">
        <v>0</v>
      </c>
      <c r="AU430" s="69">
        <v>0</v>
      </c>
      <c r="AV430" s="69">
        <v>0</v>
      </c>
      <c r="AW430" s="69">
        <v>0</v>
      </c>
      <c r="AX430" s="69">
        <v>0</v>
      </c>
      <c r="AY430" s="69">
        <v>0</v>
      </c>
      <c r="AZ430" s="69">
        <v>0</v>
      </c>
      <c r="BA430" s="69">
        <v>0</v>
      </c>
      <c r="BB430" s="69">
        <v>0</v>
      </c>
      <c r="BC430" s="69">
        <v>0</v>
      </c>
      <c r="BD430" s="69">
        <v>0</v>
      </c>
      <c r="BE430" s="69">
        <v>0</v>
      </c>
      <c r="BF430" s="69">
        <v>0</v>
      </c>
      <c r="BG430" s="69">
        <v>0</v>
      </c>
      <c r="BH430" s="69">
        <v>0</v>
      </c>
      <c r="BK430" s="69">
        <v>3</v>
      </c>
      <c r="BL430" s="69">
        <v>10</v>
      </c>
      <c r="BM430" s="69">
        <v>4</v>
      </c>
      <c r="BN430" s="69">
        <v>31</v>
      </c>
      <c r="BO430" s="89" t="s">
        <v>1559</v>
      </c>
      <c r="BP430" s="69">
        <v>4</v>
      </c>
      <c r="BQ430" s="69">
        <v>1</v>
      </c>
      <c r="BR430" s="69">
        <v>1</v>
      </c>
      <c r="BS430" s="69">
        <v>11036</v>
      </c>
      <c r="BT430" s="69">
        <v>0</v>
      </c>
      <c r="BU430" s="69">
        <v>0</v>
      </c>
      <c r="BV430" s="69">
        <v>1000</v>
      </c>
      <c r="BW430" s="69">
        <v>273</v>
      </c>
      <c r="BY430" s="69">
        <v>0</v>
      </c>
      <c r="BZ430" s="69">
        <v>0</v>
      </c>
      <c r="CA430" s="69">
        <v>31</v>
      </c>
      <c r="CB430" s="89">
        <v>0</v>
      </c>
      <c r="CC430" s="69">
        <v>0</v>
      </c>
      <c r="CD430" s="69">
        <v>0</v>
      </c>
      <c r="CE430" s="69">
        <v>0</v>
      </c>
      <c r="CF430" s="69">
        <v>0</v>
      </c>
      <c r="CG430" s="69">
        <v>0</v>
      </c>
      <c r="CH430" s="69">
        <v>0</v>
      </c>
      <c r="CI430" s="69">
        <v>0</v>
      </c>
      <c r="CJ430" s="69">
        <v>0</v>
      </c>
      <c r="CL430" s="69">
        <v>0</v>
      </c>
      <c r="CM430" s="69">
        <v>0</v>
      </c>
      <c r="CN430" s="69">
        <v>0</v>
      </c>
      <c r="CO430" s="89">
        <v>0</v>
      </c>
      <c r="CP430" s="69">
        <v>0</v>
      </c>
      <c r="CQ430" s="69">
        <v>0</v>
      </c>
      <c r="CR430" s="69">
        <v>0</v>
      </c>
      <c r="CS430" s="69">
        <v>0</v>
      </c>
      <c r="CT430" s="69">
        <v>0</v>
      </c>
      <c r="CU430" s="69">
        <v>0</v>
      </c>
      <c r="CV430" s="69">
        <v>0</v>
      </c>
      <c r="CW430" s="69">
        <v>0</v>
      </c>
      <c r="CZ430" s="69">
        <v>0</v>
      </c>
      <c r="DA430" s="69">
        <v>0</v>
      </c>
      <c r="DB430" s="69">
        <v>0</v>
      </c>
      <c r="DC430" s="69">
        <v>0</v>
      </c>
      <c r="DD430" s="69">
        <v>0</v>
      </c>
      <c r="DE430" s="69">
        <v>0</v>
      </c>
      <c r="DF430" s="69">
        <v>0</v>
      </c>
      <c r="DG430" s="69">
        <v>1</v>
      </c>
      <c r="DI430" s="69" t="e">
        <f>INDEX(Sheet3!$E$78:$E$1130,MATCH(A430,Sheet3!$D$78:$D$1130,0))</f>
        <v>#N/A</v>
      </c>
      <c r="DJ430" s="69">
        <f t="shared" ref="DJ430:DJ457" si="89">IFERROR(DI430,F430)</f>
        <v>0</v>
      </c>
      <c r="DK430" s="69" t="s">
        <v>1132</v>
      </c>
      <c r="DL430" s="69"/>
      <c r="DM430" s="69" t="s">
        <v>1133</v>
      </c>
      <c r="DN430" s="69" t="e">
        <f>"造成["&amp;INDEX(Sheet5!$L$2:$L$11,MATCH(BL430,Sheet5!$J$2:$J$11,0))&amp;":"&amp;BR430&amp;"*"&amp;BS430/1000&amp;"]"&amp;INDEX(Sheet5!$I$2:$I$4,MATCH(BR430,Sheet5!$H$2:$H$4,0))&amp;"的"&amp;INDEX(Sheet5!$K$2:$K$11,MATCH(BL430,Sheet5!$J$2:$J$11,0))</f>
        <v>#N/A</v>
      </c>
      <c r="DO430" s="69"/>
      <c r="DP430" s="69"/>
      <c r="DQ430" s="69"/>
      <c r="DR430" s="69" t="e">
        <f t="shared" si="74"/>
        <v>#N/A</v>
      </c>
      <c r="DS430" s="90" t="e">
        <f>MATCH(A430,Sheet5!D:D,0)</f>
        <v>#N/A</v>
      </c>
      <c r="DT430" s="94" t="e">
        <f>MATCH(A430,Sheet5!F:F,0)</f>
        <v>#N/A</v>
      </c>
      <c r="DU430" s="69">
        <v>0</v>
      </c>
      <c r="DV430" s="69">
        <v>0</v>
      </c>
      <c r="DW430" s="69">
        <v>0</v>
      </c>
      <c r="DX430" s="69">
        <v>0</v>
      </c>
      <c r="DY430" s="69">
        <v>0</v>
      </c>
    </row>
    <row r="431" spans="1:129" ht="14.25">
      <c r="A431" s="69">
        <v>30259</v>
      </c>
      <c r="B431" s="69">
        <v>0</v>
      </c>
      <c r="C431" s="69">
        <v>1</v>
      </c>
      <c r="D431" s="78" t="s">
        <v>1560</v>
      </c>
      <c r="E431" s="78"/>
      <c r="F431" s="69">
        <v>0</v>
      </c>
      <c r="G431" s="69">
        <v>1</v>
      </c>
      <c r="H431" s="69" t="s">
        <v>321</v>
      </c>
      <c r="I431" s="69">
        <v>1000</v>
      </c>
      <c r="J431" s="69" t="s">
        <v>958</v>
      </c>
      <c r="K431" s="69">
        <v>1500</v>
      </c>
      <c r="M431" s="69">
        <v>0</v>
      </c>
      <c r="O431" s="69">
        <v>0</v>
      </c>
      <c r="P431" s="69">
        <v>6</v>
      </c>
      <c r="Q431" s="69">
        <v>0</v>
      </c>
      <c r="R431" s="69">
        <f t="shared" si="88"/>
        <v>1</v>
      </c>
      <c r="S431" s="69">
        <v>0</v>
      </c>
      <c r="T431" s="69">
        <v>0</v>
      </c>
      <c r="U431" s="69">
        <v>0</v>
      </c>
      <c r="V431" s="69">
        <v>0</v>
      </c>
      <c r="W431" s="69">
        <v>0</v>
      </c>
      <c r="X431" s="69">
        <v>0</v>
      </c>
      <c r="Y431" s="69">
        <v>0</v>
      </c>
      <c r="Z431" s="69">
        <v>10000</v>
      </c>
      <c r="AA431" s="69">
        <v>1</v>
      </c>
      <c r="AB431" s="69">
        <v>31</v>
      </c>
      <c r="AC431" s="69">
        <v>0</v>
      </c>
      <c r="AD431" s="69">
        <v>0</v>
      </c>
      <c r="AE431" s="69">
        <v>0</v>
      </c>
      <c r="AF431" s="69">
        <v>1</v>
      </c>
      <c r="AG431" s="69">
        <v>0</v>
      </c>
      <c r="AH431" s="69">
        <v>0</v>
      </c>
      <c r="AI431" s="69">
        <v>0</v>
      </c>
      <c r="AJ431" s="69">
        <v>0</v>
      </c>
      <c r="AK431" s="69">
        <v>0.5</v>
      </c>
      <c r="AL431" s="69">
        <v>-1</v>
      </c>
      <c r="AM431" s="69">
        <v>1</v>
      </c>
      <c r="AN431" s="69">
        <v>1</v>
      </c>
      <c r="AO431" s="69">
        <v>0</v>
      </c>
      <c r="AP431" s="69">
        <v>0</v>
      </c>
      <c r="AQ431" s="84">
        <v>0</v>
      </c>
      <c r="AR431" s="69">
        <v>0</v>
      </c>
      <c r="AS431" s="69">
        <v>0</v>
      </c>
      <c r="AT431" s="69">
        <v>0</v>
      </c>
      <c r="AU431" s="69">
        <v>0</v>
      </c>
      <c r="AV431" s="69">
        <v>0</v>
      </c>
      <c r="AW431" s="69">
        <v>0</v>
      </c>
      <c r="AX431" s="69">
        <v>0</v>
      </c>
      <c r="AY431" s="69">
        <v>0</v>
      </c>
      <c r="AZ431" s="69">
        <v>0</v>
      </c>
      <c r="BA431" s="69">
        <v>1</v>
      </c>
      <c r="BB431" s="69">
        <v>-1</v>
      </c>
      <c r="BC431" s="69">
        <v>0</v>
      </c>
      <c r="BD431" s="69">
        <v>0</v>
      </c>
      <c r="BE431" s="69">
        <v>0</v>
      </c>
      <c r="BF431" s="69">
        <v>0</v>
      </c>
      <c r="BG431" s="69">
        <v>0</v>
      </c>
      <c r="BH431" s="69">
        <v>0</v>
      </c>
      <c r="BI431" s="69" t="s">
        <v>1561</v>
      </c>
      <c r="BK431" s="69">
        <v>3</v>
      </c>
      <c r="BL431" s="69">
        <v>29</v>
      </c>
      <c r="BM431" s="69">
        <v>1</v>
      </c>
      <c r="BN431" s="69">
        <v>31</v>
      </c>
      <c r="BO431" s="89">
        <v>0</v>
      </c>
      <c r="BP431" s="69">
        <v>1</v>
      </c>
      <c r="BQ431" s="69">
        <v>2</v>
      </c>
      <c r="BR431" s="69">
        <v>1</v>
      </c>
      <c r="BS431" s="69">
        <v>31701</v>
      </c>
      <c r="BT431" s="69">
        <v>0</v>
      </c>
      <c r="BU431" s="69">
        <v>0</v>
      </c>
      <c r="BV431" s="69">
        <v>1000</v>
      </c>
      <c r="BW431" s="69">
        <v>652</v>
      </c>
      <c r="BY431" s="69">
        <v>0</v>
      </c>
      <c r="BZ431" s="69">
        <v>0</v>
      </c>
      <c r="CA431" s="69">
        <v>31</v>
      </c>
      <c r="CB431" s="89">
        <v>0</v>
      </c>
      <c r="CC431" s="69">
        <v>0</v>
      </c>
      <c r="CD431" s="69">
        <v>0</v>
      </c>
      <c r="CE431" s="69">
        <v>0</v>
      </c>
      <c r="CF431" s="69">
        <v>0</v>
      </c>
      <c r="CG431" s="69">
        <v>0</v>
      </c>
      <c r="CH431" s="69">
        <v>0</v>
      </c>
      <c r="CI431" s="69">
        <v>0</v>
      </c>
      <c r="CJ431" s="69">
        <v>0</v>
      </c>
      <c r="CL431" s="69">
        <v>0</v>
      </c>
      <c r="CM431" s="69">
        <v>0</v>
      </c>
      <c r="CN431" s="69">
        <v>0</v>
      </c>
      <c r="CO431" s="89">
        <v>0</v>
      </c>
      <c r="CP431" s="69">
        <v>0</v>
      </c>
      <c r="CQ431" s="69">
        <v>0</v>
      </c>
      <c r="CR431" s="69">
        <v>0</v>
      </c>
      <c r="CS431" s="69">
        <v>0</v>
      </c>
      <c r="CT431" s="69">
        <v>0</v>
      </c>
      <c r="CU431" s="69">
        <v>0</v>
      </c>
      <c r="CV431" s="69">
        <v>0</v>
      </c>
      <c r="CW431" s="69">
        <v>0</v>
      </c>
      <c r="CZ431" s="69">
        <v>0</v>
      </c>
      <c r="DA431" s="69">
        <v>0</v>
      </c>
      <c r="DB431" s="69">
        <v>0</v>
      </c>
      <c r="DC431" s="69">
        <v>0</v>
      </c>
      <c r="DD431" s="69">
        <v>0</v>
      </c>
      <c r="DE431" s="69">
        <v>0</v>
      </c>
      <c r="DF431" s="69">
        <v>0</v>
      </c>
      <c r="DG431" s="69">
        <v>1</v>
      </c>
      <c r="DI431" s="69" t="e">
        <f>INDEX(Sheet3!$E$78:$E$1130,MATCH(A431,Sheet3!$D$78:$D$1130,0))</f>
        <v>#N/A</v>
      </c>
      <c r="DJ431" s="69">
        <f t="shared" si="89"/>
        <v>0</v>
      </c>
      <c r="DK431" s="69" t="s">
        <v>1562</v>
      </c>
      <c r="DL431" s="69"/>
      <c r="DM431" s="69" t="s">
        <v>239</v>
      </c>
      <c r="DN431" s="69" t="e">
        <f>"造成["&amp;INDEX(Sheet5!$L$2:$L$11,MATCH(BL431,Sheet5!$J$2:$J$11,0))&amp;":"&amp;BR431&amp;"*"&amp;BS431/1000&amp;"]"&amp;INDEX(Sheet5!$I$2:$I$4,MATCH(BR431,Sheet5!$H$2:$H$4,0))&amp;"的"&amp;INDEX(Sheet5!$K$2:$K$11,MATCH(BL431,Sheet5!$J$2:$J$11,0))</f>
        <v>#N/A</v>
      </c>
      <c r="DO431" s="69"/>
      <c r="DP431" s="69"/>
      <c r="DQ431" s="69"/>
      <c r="DR431" s="69" t="e">
        <f t="shared" si="74"/>
        <v>#N/A</v>
      </c>
      <c r="DS431" s="90" t="e">
        <f>MATCH(A431,Sheet5!D:D,0)</f>
        <v>#N/A</v>
      </c>
      <c r="DT431" s="94" t="e">
        <f>MATCH(A431,Sheet5!F:F,0)</f>
        <v>#N/A</v>
      </c>
      <c r="DU431" s="69">
        <v>0</v>
      </c>
      <c r="DV431" s="69">
        <v>0</v>
      </c>
      <c r="DW431" s="69">
        <v>0</v>
      </c>
      <c r="DX431" s="69">
        <v>0</v>
      </c>
      <c r="DY431" s="69">
        <v>0</v>
      </c>
    </row>
    <row r="432" spans="1:129" ht="14.25">
      <c r="A432" s="69">
        <v>30260</v>
      </c>
      <c r="B432" s="69">
        <v>0</v>
      </c>
      <c r="C432" s="69">
        <v>1</v>
      </c>
      <c r="D432" s="78" t="s">
        <v>1563</v>
      </c>
      <c r="E432" s="78"/>
      <c r="F432" s="69" t="s">
        <v>326</v>
      </c>
      <c r="G432" s="69">
        <v>1</v>
      </c>
      <c r="H432" s="69" t="s">
        <v>1564</v>
      </c>
      <c r="I432" s="69">
        <v>297</v>
      </c>
      <c r="J432" s="69">
        <v>270</v>
      </c>
      <c r="K432" s="69">
        <v>300</v>
      </c>
      <c r="M432" s="69">
        <v>311</v>
      </c>
      <c r="N432" s="69" t="s">
        <v>527</v>
      </c>
      <c r="O432" s="69">
        <v>0</v>
      </c>
      <c r="P432" s="69">
        <v>2</v>
      </c>
      <c r="Q432" s="69">
        <v>0</v>
      </c>
      <c r="R432" s="69">
        <v>1</v>
      </c>
      <c r="S432" s="69">
        <v>0</v>
      </c>
      <c r="T432" s="69">
        <v>0</v>
      </c>
      <c r="U432" s="69">
        <v>0</v>
      </c>
      <c r="V432" s="69">
        <v>0</v>
      </c>
      <c r="W432" s="69">
        <v>0</v>
      </c>
      <c r="X432" s="69">
        <v>0</v>
      </c>
      <c r="Y432" s="69">
        <v>0</v>
      </c>
      <c r="Z432" s="69">
        <v>0</v>
      </c>
      <c r="AA432" s="69">
        <v>2</v>
      </c>
      <c r="AB432" s="69">
        <v>31</v>
      </c>
      <c r="AC432" s="69">
        <v>0</v>
      </c>
      <c r="AD432" s="69">
        <v>0</v>
      </c>
      <c r="AE432" s="69">
        <v>0</v>
      </c>
      <c r="AF432" s="69">
        <v>1</v>
      </c>
      <c r="AG432" s="69">
        <v>0</v>
      </c>
      <c r="AH432" s="69">
        <v>8</v>
      </c>
      <c r="AI432" s="69">
        <v>160</v>
      </c>
      <c r="AJ432" s="69">
        <v>0</v>
      </c>
      <c r="AK432" s="69">
        <v>0</v>
      </c>
      <c r="AL432" s="69">
        <v>0</v>
      </c>
      <c r="AM432" s="69">
        <v>1</v>
      </c>
      <c r="AN432" s="69">
        <v>1</v>
      </c>
      <c r="AO432" s="69">
        <v>1</v>
      </c>
      <c r="AP432" s="69">
        <v>3</v>
      </c>
      <c r="AQ432" s="84">
        <v>15</v>
      </c>
      <c r="AR432" s="69">
        <v>2</v>
      </c>
      <c r="AS432" s="69">
        <v>0</v>
      </c>
      <c r="AT432" s="69">
        <v>0</v>
      </c>
      <c r="AU432" s="69" t="s">
        <v>528</v>
      </c>
      <c r="AV432" s="69">
        <v>0</v>
      </c>
      <c r="AW432" s="69">
        <v>0</v>
      </c>
      <c r="AX432" s="69">
        <v>0</v>
      </c>
      <c r="AY432" s="69">
        <v>0</v>
      </c>
      <c r="AZ432" s="69">
        <v>0</v>
      </c>
      <c r="BA432" s="69">
        <v>0</v>
      </c>
      <c r="BB432" s="69">
        <v>0</v>
      </c>
      <c r="BC432" s="69">
        <v>0</v>
      </c>
      <c r="BD432" s="69">
        <v>0</v>
      </c>
      <c r="BE432" s="69">
        <v>0</v>
      </c>
      <c r="BF432" s="69">
        <v>0</v>
      </c>
      <c r="BG432" s="69">
        <v>0</v>
      </c>
      <c r="BH432" s="69">
        <v>0</v>
      </c>
      <c r="BI432" s="69" t="s">
        <v>1565</v>
      </c>
      <c r="BK432" s="69">
        <v>3</v>
      </c>
      <c r="BL432" s="69">
        <v>2</v>
      </c>
      <c r="BM432" s="69">
        <v>2</v>
      </c>
      <c r="BN432" s="69">
        <v>31</v>
      </c>
      <c r="BO432" s="89">
        <v>0</v>
      </c>
      <c r="BP432" s="69">
        <v>2</v>
      </c>
      <c r="BQ432" s="69">
        <v>20</v>
      </c>
      <c r="BR432" s="69">
        <v>203</v>
      </c>
      <c r="BS432" s="69">
        <v>950</v>
      </c>
      <c r="BT432" s="69">
        <v>0</v>
      </c>
      <c r="BU432" s="69">
        <v>0</v>
      </c>
      <c r="BV432" s="69">
        <v>1000</v>
      </c>
      <c r="BW432" s="69">
        <v>23</v>
      </c>
      <c r="BX432" s="69" t="s">
        <v>530</v>
      </c>
      <c r="BY432" s="69">
        <v>10</v>
      </c>
      <c r="BZ432" s="69">
        <v>2</v>
      </c>
      <c r="CA432" s="69">
        <v>31</v>
      </c>
      <c r="CB432" s="89">
        <v>0</v>
      </c>
      <c r="CC432" s="69">
        <v>1</v>
      </c>
      <c r="CD432" s="69">
        <v>1</v>
      </c>
      <c r="CE432" s="69">
        <v>1</v>
      </c>
      <c r="CF432" s="69">
        <v>120291</v>
      </c>
      <c r="CG432" s="69">
        <v>0</v>
      </c>
      <c r="CH432" s="69">
        <v>0</v>
      </c>
      <c r="CI432" s="69">
        <v>1000</v>
      </c>
      <c r="CJ432" s="69">
        <v>0</v>
      </c>
      <c r="CL432" s="69">
        <v>0</v>
      </c>
      <c r="CM432" s="69">
        <v>0</v>
      </c>
      <c r="CN432" s="69">
        <v>0</v>
      </c>
      <c r="CO432" s="89">
        <v>0</v>
      </c>
      <c r="CP432" s="69">
        <v>0</v>
      </c>
      <c r="CQ432" s="69">
        <v>0</v>
      </c>
      <c r="CR432" s="69">
        <v>0</v>
      </c>
      <c r="CS432" s="69">
        <v>0</v>
      </c>
      <c r="CT432" s="69">
        <v>0</v>
      </c>
      <c r="CU432" s="69">
        <v>0</v>
      </c>
      <c r="CV432" s="69">
        <v>0</v>
      </c>
      <c r="CW432" s="69">
        <v>0</v>
      </c>
      <c r="CZ432" s="69">
        <v>0</v>
      </c>
      <c r="DA432" s="69">
        <v>0</v>
      </c>
      <c r="DB432" s="69">
        <v>0</v>
      </c>
      <c r="DC432" s="69">
        <v>0</v>
      </c>
      <c r="DD432" s="69">
        <v>0</v>
      </c>
      <c r="DE432" s="69">
        <v>0</v>
      </c>
      <c r="DF432" s="69">
        <v>0</v>
      </c>
      <c r="DG432" s="69">
        <v>1</v>
      </c>
      <c r="DI432" s="69" t="e">
        <f>INDEX(Sheet3!$E$78:$E$1130,MATCH(A432,Sheet3!$D$78:$D$1130,0))</f>
        <v>#N/A</v>
      </c>
      <c r="DJ432" s="69" t="str">
        <f t="shared" si="89"/>
        <v>item.ps_skill_10061</v>
      </c>
      <c r="DK432" s="69" t="s">
        <v>1566</v>
      </c>
      <c r="DL432" s="69"/>
      <c r="DM432" s="69" t="s">
        <v>239</v>
      </c>
      <c r="DN432" s="69" t="str">
        <f>"造成["&amp;INDEX(Sheet5!$L$2:$L$11,MATCH(BL432,Sheet5!$J$2:$J$11,0))&amp;":"&amp;BR432&amp;"*"&amp;BS432/1000&amp;"]"&amp;INDEX(Sheet5!$I$2:$I$4,MATCH(BR432,Sheet5!$H$2:$H$4,0))&amp;"的"&amp;INDEX(Sheet5!$K$2:$K$11,MATCH(BL432,Sheet5!$J$2:$J$11,0))</f>
        <v>造成[ui.cs_orange:203*0.95]的物理伤害。</v>
      </c>
      <c r="DO432" s="69"/>
      <c r="DP432" s="69"/>
      <c r="DQ432" s="69"/>
      <c r="DR432" s="69" t="e">
        <f t="shared" si="74"/>
        <v>#N/A</v>
      </c>
      <c r="DS432" s="90" t="e">
        <f>MATCH(A432,Sheet5!D:D,0)</f>
        <v>#N/A</v>
      </c>
      <c r="DT432" s="94" t="e">
        <f>MATCH(A432,Sheet5!F:F,0)</f>
        <v>#N/A</v>
      </c>
      <c r="DU432" s="69">
        <v>0</v>
      </c>
      <c r="DV432" s="69">
        <v>0</v>
      </c>
      <c r="DW432" s="69">
        <v>0</v>
      </c>
      <c r="DX432" s="69">
        <v>0</v>
      </c>
      <c r="DY432" s="69">
        <v>0</v>
      </c>
    </row>
    <row r="433" spans="1:129" ht="14.25">
      <c r="A433" s="69">
        <v>30261</v>
      </c>
      <c r="B433" s="69">
        <v>0</v>
      </c>
      <c r="C433" s="69">
        <v>1</v>
      </c>
      <c r="D433" s="78" t="s">
        <v>1567</v>
      </c>
      <c r="E433" s="78"/>
      <c r="F433" s="69">
        <v>0</v>
      </c>
      <c r="G433" s="69">
        <v>0</v>
      </c>
      <c r="I433" s="69">
        <v>0</v>
      </c>
      <c r="J433" s="69">
        <v>0</v>
      </c>
      <c r="K433" s="69">
        <v>0</v>
      </c>
      <c r="M433" s="69">
        <v>0</v>
      </c>
      <c r="O433" s="69">
        <v>0</v>
      </c>
      <c r="P433" s="69">
        <v>1</v>
      </c>
      <c r="Q433" s="69">
        <v>0</v>
      </c>
      <c r="R433" s="69">
        <v>1</v>
      </c>
      <c r="S433" s="69">
        <v>0</v>
      </c>
      <c r="T433" s="69">
        <v>0</v>
      </c>
      <c r="U433" s="69">
        <v>0</v>
      </c>
      <c r="V433" s="69">
        <v>0</v>
      </c>
      <c r="W433" s="69">
        <v>0</v>
      </c>
      <c r="X433" s="69">
        <v>0</v>
      </c>
      <c r="Y433" s="69">
        <v>0</v>
      </c>
      <c r="Z433" s="69">
        <v>1800</v>
      </c>
      <c r="AA433" s="69">
        <v>1</v>
      </c>
      <c r="AB433" s="69">
        <v>31</v>
      </c>
      <c r="AC433" s="69">
        <v>0</v>
      </c>
      <c r="AD433" s="69">
        <v>0</v>
      </c>
      <c r="AE433" s="69">
        <v>0</v>
      </c>
      <c r="AF433" s="69">
        <v>50</v>
      </c>
      <c r="AG433" s="69">
        <v>0</v>
      </c>
      <c r="AH433" s="69">
        <v>4</v>
      </c>
      <c r="AI433" s="69">
        <v>0</v>
      </c>
      <c r="AJ433" s="69">
        <v>3</v>
      </c>
      <c r="AK433" s="69">
        <v>0</v>
      </c>
      <c r="AL433" s="69">
        <v>0</v>
      </c>
      <c r="AM433" s="69">
        <v>1</v>
      </c>
      <c r="AN433" s="69">
        <v>1</v>
      </c>
      <c r="AO433" s="69">
        <v>0</v>
      </c>
      <c r="AP433" s="69">
        <v>0</v>
      </c>
      <c r="AQ433" s="84">
        <v>0</v>
      </c>
      <c r="AR433" s="69">
        <v>0</v>
      </c>
      <c r="AS433" s="69">
        <v>0</v>
      </c>
      <c r="AT433" s="69">
        <v>0</v>
      </c>
      <c r="AU433" s="69">
        <v>0</v>
      </c>
      <c r="AV433" s="69">
        <v>0</v>
      </c>
      <c r="AW433" s="69">
        <v>0</v>
      </c>
      <c r="AX433" s="69">
        <v>0</v>
      </c>
      <c r="AY433" s="69">
        <v>0</v>
      </c>
      <c r="AZ433" s="69">
        <v>0</v>
      </c>
      <c r="BA433" s="69">
        <v>0</v>
      </c>
      <c r="BB433" s="69">
        <v>0</v>
      </c>
      <c r="BC433" s="69">
        <v>0</v>
      </c>
      <c r="BD433" s="69">
        <v>0</v>
      </c>
      <c r="BE433" s="69">
        <v>0</v>
      </c>
      <c r="BF433" s="69">
        <v>0</v>
      </c>
      <c r="BG433" s="69">
        <v>0</v>
      </c>
      <c r="BH433" s="69">
        <v>0</v>
      </c>
      <c r="BK433" s="69">
        <v>3</v>
      </c>
      <c r="BL433" s="69">
        <v>10</v>
      </c>
      <c r="BM433" s="69">
        <v>2</v>
      </c>
      <c r="BN433" s="69">
        <v>31</v>
      </c>
      <c r="BO433" s="89">
        <v>0</v>
      </c>
      <c r="BP433" s="69">
        <v>4</v>
      </c>
      <c r="BQ433" s="69">
        <v>1</v>
      </c>
      <c r="BR433" s="69">
        <v>1</v>
      </c>
      <c r="BS433" s="69">
        <v>70115</v>
      </c>
      <c r="BT433" s="69">
        <v>0</v>
      </c>
      <c r="BU433" s="69">
        <v>0</v>
      </c>
      <c r="BV433" s="69">
        <v>1000</v>
      </c>
      <c r="BW433" s="69">
        <v>0</v>
      </c>
      <c r="BY433" s="69">
        <v>0</v>
      </c>
      <c r="BZ433" s="69">
        <v>0</v>
      </c>
      <c r="CA433" s="69">
        <v>31</v>
      </c>
      <c r="CB433" s="89">
        <v>0</v>
      </c>
      <c r="CC433" s="69">
        <v>0</v>
      </c>
      <c r="CD433" s="69">
        <v>0</v>
      </c>
      <c r="CE433" s="69">
        <v>0</v>
      </c>
      <c r="CF433" s="69">
        <v>0</v>
      </c>
      <c r="CG433" s="69">
        <v>0</v>
      </c>
      <c r="CH433" s="69">
        <v>0</v>
      </c>
      <c r="CI433" s="69">
        <v>0</v>
      </c>
      <c r="CJ433" s="69">
        <v>0</v>
      </c>
      <c r="CL433" s="69">
        <v>0</v>
      </c>
      <c r="CM433" s="69">
        <v>0</v>
      </c>
      <c r="CN433" s="69">
        <v>0</v>
      </c>
      <c r="CO433" s="89">
        <v>0</v>
      </c>
      <c r="CP433" s="69">
        <v>0</v>
      </c>
      <c r="CQ433" s="69">
        <v>0</v>
      </c>
      <c r="CR433" s="69">
        <v>0</v>
      </c>
      <c r="CS433" s="69">
        <v>0</v>
      </c>
      <c r="CT433" s="69">
        <v>0</v>
      </c>
      <c r="CU433" s="69">
        <v>0</v>
      </c>
      <c r="CV433" s="69">
        <v>0</v>
      </c>
      <c r="CW433" s="69">
        <v>0</v>
      </c>
      <c r="CZ433" s="69">
        <v>0</v>
      </c>
      <c r="DA433" s="69">
        <v>0</v>
      </c>
      <c r="DB433" s="69">
        <v>0</v>
      </c>
      <c r="DC433" s="69">
        <v>0</v>
      </c>
      <c r="DD433" s="69">
        <v>0</v>
      </c>
      <c r="DE433" s="69">
        <v>0</v>
      </c>
      <c r="DF433" s="69">
        <v>0</v>
      </c>
      <c r="DG433" s="69">
        <v>1</v>
      </c>
      <c r="DI433" s="69" t="e">
        <f>INDEX(Sheet3!$E$78:$E$1130,MATCH(A433,Sheet3!$D$78:$D$1130,0))</f>
        <v>#N/A</v>
      </c>
      <c r="DJ433" s="69">
        <f t="shared" si="89"/>
        <v>0</v>
      </c>
      <c r="DK433" s="69" t="s">
        <v>1568</v>
      </c>
      <c r="DL433" s="69"/>
      <c r="DM433" s="69" t="s">
        <v>239</v>
      </c>
      <c r="DN433" s="69" t="e">
        <f>"造成["&amp;INDEX(Sheet5!$L$2:$L$11,MATCH(BL433,Sheet5!$J$2:$J$11,0))&amp;":"&amp;BR433&amp;"*"&amp;BS433/1000&amp;"]"&amp;INDEX(Sheet5!$I$2:$I$4,MATCH(BR433,Sheet5!$H$2:$H$4,0))&amp;"的"&amp;INDEX(Sheet5!$K$2:$K$11,MATCH(BL433,Sheet5!$J$2:$J$11,0))</f>
        <v>#N/A</v>
      </c>
      <c r="DO433" s="69"/>
      <c r="DP433" s="69"/>
      <c r="DQ433" s="69"/>
      <c r="DR433" s="69" t="e">
        <f t="shared" ref="DR433:DR496" si="90">MATCH(A433,$DX$51:$DX$69,0)</f>
        <v>#N/A</v>
      </c>
      <c r="DS433" s="90" t="e">
        <f>MATCH(A433,Sheet5!D:D,0)</f>
        <v>#N/A</v>
      </c>
      <c r="DT433" s="94" t="e">
        <f>MATCH(A433,Sheet5!F:F,0)</f>
        <v>#N/A</v>
      </c>
      <c r="DU433" s="69">
        <v>0</v>
      </c>
      <c r="DV433" s="69">
        <v>0</v>
      </c>
      <c r="DW433" s="69">
        <v>0</v>
      </c>
      <c r="DX433" s="69">
        <v>0</v>
      </c>
      <c r="DY433" s="69">
        <v>0</v>
      </c>
    </row>
    <row r="434" spans="1:129" ht="28.5">
      <c r="A434" s="69">
        <v>30262</v>
      </c>
      <c r="B434" s="69">
        <v>20004</v>
      </c>
      <c r="C434" s="69">
        <v>1</v>
      </c>
      <c r="D434" s="78" t="s">
        <v>1569</v>
      </c>
      <c r="E434" s="78" t="s">
        <v>1570</v>
      </c>
      <c r="F434" s="69" t="s">
        <v>1571</v>
      </c>
      <c r="G434" s="69">
        <v>1</v>
      </c>
      <c r="H434" s="69" t="s">
        <v>321</v>
      </c>
      <c r="I434" s="69">
        <v>0</v>
      </c>
      <c r="J434" s="69">
        <v>666</v>
      </c>
      <c r="K434" s="69">
        <v>2000</v>
      </c>
      <c r="M434" s="69">
        <v>0</v>
      </c>
      <c r="O434" s="69">
        <v>0</v>
      </c>
      <c r="P434" s="69">
        <v>2</v>
      </c>
      <c r="Q434" s="69">
        <v>0</v>
      </c>
      <c r="R434" s="69">
        <f>IF(S434&gt;0,2,1)</f>
        <v>1</v>
      </c>
      <c r="S434" s="69">
        <v>0</v>
      </c>
      <c r="T434" s="69">
        <v>0</v>
      </c>
      <c r="U434" s="69">
        <v>0</v>
      </c>
      <c r="V434" s="69">
        <v>0</v>
      </c>
      <c r="W434" s="69">
        <v>0</v>
      </c>
      <c r="X434" s="69">
        <v>0</v>
      </c>
      <c r="Y434" s="69">
        <v>0</v>
      </c>
      <c r="Z434" s="69">
        <v>15000</v>
      </c>
      <c r="AA434" s="69">
        <v>2</v>
      </c>
      <c r="AB434" s="69">
        <v>31</v>
      </c>
      <c r="AC434" s="69">
        <v>0</v>
      </c>
      <c r="AD434" s="69">
        <v>0</v>
      </c>
      <c r="AE434" s="69">
        <v>0</v>
      </c>
      <c r="AF434" s="69">
        <v>50</v>
      </c>
      <c r="AG434" s="69">
        <v>0</v>
      </c>
      <c r="AH434" s="69">
        <v>10</v>
      </c>
      <c r="AI434" s="69">
        <v>0</v>
      </c>
      <c r="AJ434" s="69">
        <v>1</v>
      </c>
      <c r="AK434" s="69">
        <v>0</v>
      </c>
      <c r="AL434" s="69">
        <v>0</v>
      </c>
      <c r="AM434" s="69">
        <v>1</v>
      </c>
      <c r="AN434" s="69">
        <v>1</v>
      </c>
      <c r="AO434" s="69">
        <v>1</v>
      </c>
      <c r="AP434" s="69">
        <v>0.2</v>
      </c>
      <c r="AQ434" s="84">
        <v>15</v>
      </c>
      <c r="AR434" s="69">
        <v>2</v>
      </c>
      <c r="AS434" s="69">
        <v>0</v>
      </c>
      <c r="AT434" s="69">
        <v>0</v>
      </c>
      <c r="AU434" s="69">
        <v>0</v>
      </c>
      <c r="AV434" s="69">
        <v>0</v>
      </c>
      <c r="AW434" s="69">
        <v>0</v>
      </c>
      <c r="AX434" s="69">
        <v>0</v>
      </c>
      <c r="AY434" s="69">
        <v>0</v>
      </c>
      <c r="AZ434" s="69">
        <v>0</v>
      </c>
      <c r="BA434" s="69">
        <v>0</v>
      </c>
      <c r="BB434" s="69">
        <v>0</v>
      </c>
      <c r="BC434" s="69">
        <v>0</v>
      </c>
      <c r="BD434" s="69">
        <v>0</v>
      </c>
      <c r="BE434" s="69">
        <v>0</v>
      </c>
      <c r="BF434" s="69">
        <v>0</v>
      </c>
      <c r="BG434" s="69">
        <v>0</v>
      </c>
      <c r="BH434" s="69">
        <v>0</v>
      </c>
      <c r="BI434" s="69" t="s">
        <v>1572</v>
      </c>
      <c r="BK434" s="69">
        <v>3</v>
      </c>
      <c r="BL434" s="69">
        <v>9</v>
      </c>
      <c r="BM434" s="69">
        <v>2</v>
      </c>
      <c r="BN434" s="69">
        <v>31</v>
      </c>
      <c r="BO434" s="89">
        <v>0</v>
      </c>
      <c r="BP434" s="69">
        <v>1</v>
      </c>
      <c r="BQ434" s="69">
        <v>1</v>
      </c>
      <c r="BR434" s="69">
        <v>204</v>
      </c>
      <c r="BS434" s="69">
        <v>850</v>
      </c>
      <c r="BT434" s="69">
        <v>0</v>
      </c>
      <c r="BU434" s="69">
        <v>0</v>
      </c>
      <c r="BV434" s="69">
        <v>1000</v>
      </c>
      <c r="BW434" s="69">
        <v>629</v>
      </c>
      <c r="BY434" s="69">
        <v>0</v>
      </c>
      <c r="BZ434" s="69">
        <v>0</v>
      </c>
      <c r="CA434" s="69">
        <v>31</v>
      </c>
      <c r="CB434" s="69">
        <v>0</v>
      </c>
      <c r="CC434" s="69">
        <v>0</v>
      </c>
      <c r="CD434" s="69">
        <v>0</v>
      </c>
      <c r="CE434" s="69">
        <v>0</v>
      </c>
      <c r="CF434" s="69">
        <v>0</v>
      </c>
      <c r="CG434" s="69">
        <v>0</v>
      </c>
      <c r="CH434" s="69">
        <v>0</v>
      </c>
      <c r="CI434" s="69">
        <v>0</v>
      </c>
      <c r="CJ434" s="69">
        <v>0</v>
      </c>
      <c r="CL434" s="69">
        <v>0</v>
      </c>
      <c r="CM434" s="69">
        <v>0</v>
      </c>
      <c r="CN434" s="69">
        <v>0</v>
      </c>
      <c r="CO434" s="89">
        <v>0</v>
      </c>
      <c r="CP434" s="69">
        <v>0</v>
      </c>
      <c r="CQ434" s="69">
        <v>0</v>
      </c>
      <c r="CR434" s="69">
        <v>0</v>
      </c>
      <c r="CS434" s="69">
        <v>0</v>
      </c>
      <c r="CT434" s="69">
        <v>0</v>
      </c>
      <c r="CU434" s="69">
        <v>0</v>
      </c>
      <c r="CV434" s="69">
        <v>0</v>
      </c>
      <c r="CW434" s="69">
        <v>0</v>
      </c>
      <c r="CZ434" s="69">
        <v>0</v>
      </c>
      <c r="DA434" s="69">
        <v>0</v>
      </c>
      <c r="DB434" s="69">
        <v>0</v>
      </c>
      <c r="DC434" s="69">
        <v>0</v>
      </c>
      <c r="DD434" s="69">
        <v>0</v>
      </c>
      <c r="DE434" s="69">
        <v>0</v>
      </c>
      <c r="DF434" s="69">
        <v>0</v>
      </c>
      <c r="DG434" s="69">
        <v>1</v>
      </c>
      <c r="DI434" s="69" t="e">
        <f>INDEX(Sheet3!$E$78:$E$1130,MATCH(A434,Sheet3!$D$78:$D$1130,0))</f>
        <v>#N/A</v>
      </c>
      <c r="DJ434" s="69" t="str">
        <f t="shared" si="89"/>
        <v>skill_icons.ps_pet_skill_037</v>
      </c>
      <c r="DK434" s="69" t="s">
        <v>1573</v>
      </c>
      <c r="DL434" s="93" t="str">
        <f>DM434&amp;DN434&amp;DQ434</f>
        <v>朝固定目标发射箭矢，造成[ui.cs_blue:204*0.85]的暗系伤害。</v>
      </c>
      <c r="DM434" s="114" t="s">
        <v>1574</v>
      </c>
      <c r="DN434" s="69" t="str">
        <f>"造成["&amp;INDEX(Sheet5!$L$2:$L$11,MATCH(BL434,Sheet5!$J$2:$J$11,0))&amp;":"&amp;BR434&amp;"*"&amp;BS434/1000&amp;"]"&amp;INDEX(Sheet5!$I$2:$I$4,MATCH(BR434,Sheet5!$H$2:$H$4,0))&amp;"的"&amp;INDEX(Sheet5!$K$2:$K$11,MATCH(BL434,Sheet5!$J$2:$J$11,0))</f>
        <v>造成[ui.cs_blue:204*0.85]的暗系伤害。</v>
      </c>
      <c r="DO434" s="69" t="e">
        <f>"造成["&amp;INDEX(Sheet5!$L$2:$L$11,MATCH(BY434,Sheet5!$J$2:$J$11,0))&amp;":"&amp;CE434&amp;"*"&amp;CF434/1000&amp;"]"&amp;INDEX(Sheet5!$I$2:$I$4,MATCH(CE434,Sheet5!$H$2:$H$4,0))&amp;"的"&amp;INDEX(Sheet5!$K$2:$K$11,MATCH(BY434,Sheet5!$J$2:$J$11,0))</f>
        <v>#N/A</v>
      </c>
      <c r="DP434" s="69"/>
      <c r="DQ434" s="69"/>
      <c r="DR434" s="69" t="e">
        <f t="shared" si="90"/>
        <v>#N/A</v>
      </c>
      <c r="DS434" s="90">
        <f>MATCH(A434,Sheet5!D:D,0)</f>
        <v>255</v>
      </c>
      <c r="DT434" s="94" t="e">
        <f>MATCH(A434,Sheet5!F:F,0)</f>
        <v>#N/A</v>
      </c>
      <c r="DU434" s="69" t="e">
        <f>"["&amp;INDEX(Sheet5!$L$2:$L$11,MATCH(CD434,Sheet5!$J$2:$J$11,0))&amp;":"&amp;CJ434&amp;"*"&amp;CK434/1000&amp;"]"&amp;INDEX(Sheet5!$I$2:$I$4,MATCH(CJ434,Sheet5!$H$2:$H$4,0))</f>
        <v>#N/A</v>
      </c>
      <c r="DV434" s="69">
        <v>0</v>
      </c>
      <c r="DW434" s="69">
        <v>0</v>
      </c>
      <c r="DX434" s="69">
        <v>0</v>
      </c>
      <c r="DY434" s="69">
        <v>0</v>
      </c>
    </row>
    <row r="435" spans="1:129" ht="14.25">
      <c r="A435" s="69">
        <v>30263</v>
      </c>
      <c r="B435" s="69">
        <v>0</v>
      </c>
      <c r="C435" s="69">
        <v>1</v>
      </c>
      <c r="D435" s="78" t="s">
        <v>1539</v>
      </c>
      <c r="E435" s="78"/>
      <c r="F435" s="69">
        <v>0</v>
      </c>
      <c r="G435" s="69">
        <v>1</v>
      </c>
      <c r="H435" s="69" t="s">
        <v>321</v>
      </c>
      <c r="I435" s="69">
        <v>0</v>
      </c>
      <c r="J435" s="69">
        <v>0</v>
      </c>
      <c r="K435" s="69">
        <v>0</v>
      </c>
      <c r="M435" s="69">
        <v>0</v>
      </c>
      <c r="O435" s="69">
        <v>0</v>
      </c>
      <c r="P435" s="69">
        <v>6</v>
      </c>
      <c r="Q435" s="69">
        <v>0</v>
      </c>
      <c r="R435" s="69">
        <f>IF(S435&gt;0,2,1)</f>
        <v>1</v>
      </c>
      <c r="S435" s="69">
        <v>0</v>
      </c>
      <c r="T435" s="69">
        <v>0</v>
      </c>
      <c r="U435" s="69">
        <v>0</v>
      </c>
      <c r="V435" s="69">
        <v>0</v>
      </c>
      <c r="W435" s="69">
        <v>0</v>
      </c>
      <c r="X435" s="69">
        <v>0</v>
      </c>
      <c r="Y435" s="69">
        <v>0</v>
      </c>
      <c r="Z435" s="69">
        <v>2000</v>
      </c>
      <c r="AA435" s="69">
        <v>2</v>
      </c>
      <c r="AB435" s="69">
        <v>31</v>
      </c>
      <c r="AC435" s="69">
        <v>0</v>
      </c>
      <c r="AD435" s="69">
        <v>0</v>
      </c>
      <c r="AE435" s="69">
        <v>0</v>
      </c>
      <c r="AF435" s="69">
        <v>1</v>
      </c>
      <c r="AG435" s="69">
        <v>0</v>
      </c>
      <c r="AH435" s="69">
        <v>10.5</v>
      </c>
      <c r="AI435" s="69">
        <v>0</v>
      </c>
      <c r="AJ435" s="69">
        <v>0</v>
      </c>
      <c r="AK435" s="69">
        <v>0</v>
      </c>
      <c r="AL435" s="69">
        <v>3.5</v>
      </c>
      <c r="AM435" s="69">
        <v>1</v>
      </c>
      <c r="AN435" s="69">
        <v>1</v>
      </c>
      <c r="AO435" s="69">
        <v>1</v>
      </c>
      <c r="AP435" s="69">
        <v>0.5</v>
      </c>
      <c r="AQ435" s="84">
        <v>15</v>
      </c>
      <c r="AR435" s="69">
        <v>2</v>
      </c>
      <c r="AS435" s="69">
        <v>0</v>
      </c>
      <c r="AT435" s="69">
        <v>0</v>
      </c>
      <c r="AU435" s="69">
        <v>0</v>
      </c>
      <c r="AV435" s="69">
        <v>0</v>
      </c>
      <c r="AW435" s="69">
        <v>0</v>
      </c>
      <c r="AX435" s="69">
        <v>0</v>
      </c>
      <c r="AY435" s="69">
        <v>0</v>
      </c>
      <c r="AZ435" s="69">
        <v>0</v>
      </c>
      <c r="BA435" s="69">
        <v>0</v>
      </c>
      <c r="BB435" s="69">
        <v>0</v>
      </c>
      <c r="BC435" s="69">
        <v>0</v>
      </c>
      <c r="BD435" s="69">
        <v>0</v>
      </c>
      <c r="BE435" s="69">
        <v>0</v>
      </c>
      <c r="BF435" s="69">
        <v>0</v>
      </c>
      <c r="BG435" s="69">
        <v>0</v>
      </c>
      <c r="BH435" s="69">
        <v>0</v>
      </c>
      <c r="BI435" s="69" t="s">
        <v>1540</v>
      </c>
      <c r="BK435" s="69">
        <v>3</v>
      </c>
      <c r="BL435" s="69">
        <v>16</v>
      </c>
      <c r="BM435" s="69">
        <v>2</v>
      </c>
      <c r="BN435" s="69">
        <v>31</v>
      </c>
      <c r="BO435" s="89">
        <v>0</v>
      </c>
      <c r="BP435" s="69">
        <v>1</v>
      </c>
      <c r="BQ435" s="69">
        <v>1</v>
      </c>
      <c r="BR435" s="69">
        <v>1</v>
      </c>
      <c r="BS435" s="69">
        <v>30249</v>
      </c>
      <c r="BT435" s="69">
        <v>0</v>
      </c>
      <c r="BU435" s="69">
        <v>0</v>
      </c>
      <c r="BV435" s="69">
        <v>1000</v>
      </c>
      <c r="BW435" s="69">
        <v>0</v>
      </c>
      <c r="BY435" s="69">
        <v>16</v>
      </c>
      <c r="BZ435" s="69">
        <v>2</v>
      </c>
      <c r="CA435" s="69">
        <v>31</v>
      </c>
      <c r="CB435" s="89">
        <v>0</v>
      </c>
      <c r="CC435" s="69">
        <v>1</v>
      </c>
      <c r="CD435" s="69">
        <v>1</v>
      </c>
      <c r="CE435" s="69">
        <v>1</v>
      </c>
      <c r="CF435" s="69">
        <v>30250</v>
      </c>
      <c r="CG435" s="69">
        <v>0</v>
      </c>
      <c r="CH435" s="69">
        <v>0</v>
      </c>
      <c r="CI435" s="69">
        <v>1000</v>
      </c>
      <c r="CJ435" s="69">
        <v>0</v>
      </c>
      <c r="CL435" s="69">
        <v>0</v>
      </c>
      <c r="CM435" s="69">
        <v>0</v>
      </c>
      <c r="CN435" s="69">
        <v>0</v>
      </c>
      <c r="CO435" s="89">
        <v>0</v>
      </c>
      <c r="CP435" s="69">
        <v>0</v>
      </c>
      <c r="CQ435" s="69">
        <v>0</v>
      </c>
      <c r="CR435" s="69">
        <v>0</v>
      </c>
      <c r="CS435" s="69">
        <v>0</v>
      </c>
      <c r="CT435" s="69">
        <v>0</v>
      </c>
      <c r="CU435" s="69">
        <v>0</v>
      </c>
      <c r="CV435" s="69">
        <v>0</v>
      </c>
      <c r="CW435" s="69">
        <v>0</v>
      </c>
      <c r="CZ435" s="69">
        <v>0</v>
      </c>
      <c r="DA435" s="69">
        <v>0</v>
      </c>
      <c r="DB435" s="69">
        <v>0</v>
      </c>
      <c r="DC435" s="69">
        <v>0</v>
      </c>
      <c r="DD435" s="69">
        <v>0</v>
      </c>
      <c r="DE435" s="69">
        <v>0</v>
      </c>
      <c r="DF435" s="69">
        <v>0</v>
      </c>
      <c r="DG435" s="69">
        <v>1</v>
      </c>
      <c r="DI435" s="69" t="e">
        <f>INDEX(Sheet3!$E$78:$E$1130,MATCH(A435,Sheet3!$D$78:$D$1130,0))</f>
        <v>#N/A</v>
      </c>
      <c r="DJ435" s="69">
        <f t="shared" si="89"/>
        <v>0</v>
      </c>
      <c r="DK435" s="69" t="s">
        <v>1541</v>
      </c>
      <c r="DL435" s="69"/>
      <c r="DM435" s="80" t="s">
        <v>239</v>
      </c>
      <c r="DN435" s="69" t="e">
        <f>"造成["&amp;INDEX(Sheet5!$L$2:$L$11,MATCH(BL435,Sheet5!$J$2:$J$11,0))&amp;":"&amp;BR435&amp;"*"&amp;BS435/1000&amp;"]"&amp;INDEX(Sheet5!$I$2:$I$4,MATCH(BR435,Sheet5!$H$2:$H$4,0))&amp;"的"&amp;INDEX(Sheet5!$K$2:$K$11,MATCH(BL435,Sheet5!$J$2:$J$11,0))</f>
        <v>#N/A</v>
      </c>
      <c r="DO435" s="107"/>
      <c r="DP435" s="107"/>
      <c r="DQ435" s="107"/>
      <c r="DR435" s="69" t="e">
        <f t="shared" si="90"/>
        <v>#N/A</v>
      </c>
      <c r="DS435" s="90" t="e">
        <f>MATCH(A435,Sheet5!D:D,0)</f>
        <v>#N/A</v>
      </c>
      <c r="DT435" s="94" t="e">
        <f>MATCH(A435,Sheet5!F:F,0)</f>
        <v>#N/A</v>
      </c>
      <c r="DU435" s="69">
        <v>0</v>
      </c>
      <c r="DV435" s="69">
        <v>0</v>
      </c>
      <c r="DW435" s="69">
        <v>0</v>
      </c>
      <c r="DX435" s="69">
        <v>0</v>
      </c>
      <c r="DY435" s="69">
        <v>0</v>
      </c>
    </row>
    <row r="436" spans="1:129" ht="14.25">
      <c r="A436" s="69">
        <v>30264</v>
      </c>
      <c r="B436" s="69">
        <v>0</v>
      </c>
      <c r="C436" s="69">
        <v>1</v>
      </c>
      <c r="D436" s="78" t="s">
        <v>1575</v>
      </c>
      <c r="E436" s="78" t="s">
        <v>1576</v>
      </c>
      <c r="F436" s="69">
        <v>0</v>
      </c>
      <c r="G436" s="69">
        <v>1</v>
      </c>
      <c r="H436" s="69" t="s">
        <v>321</v>
      </c>
      <c r="I436" s="69">
        <v>2000</v>
      </c>
      <c r="J436" s="69" t="s">
        <v>1577</v>
      </c>
      <c r="K436" s="69">
        <v>2000</v>
      </c>
      <c r="M436" s="69">
        <v>0</v>
      </c>
      <c r="N436" s="69" t="s">
        <v>1578</v>
      </c>
      <c r="O436" s="69">
        <v>0</v>
      </c>
      <c r="P436" s="69">
        <v>6</v>
      </c>
      <c r="Q436" s="69">
        <v>0</v>
      </c>
      <c r="R436" s="69">
        <v>1</v>
      </c>
      <c r="S436" s="69">
        <v>0</v>
      </c>
      <c r="T436" s="69">
        <v>0</v>
      </c>
      <c r="U436" s="69">
        <v>0</v>
      </c>
      <c r="V436" s="69">
        <v>0</v>
      </c>
      <c r="W436" s="69">
        <v>0</v>
      </c>
      <c r="X436" s="69">
        <v>0</v>
      </c>
      <c r="Y436" s="69">
        <v>0</v>
      </c>
      <c r="Z436" s="69">
        <v>11000</v>
      </c>
      <c r="AA436" s="69">
        <v>1</v>
      </c>
      <c r="AB436" s="69">
        <v>31</v>
      </c>
      <c r="AC436" s="69">
        <v>0</v>
      </c>
      <c r="AD436" s="69">
        <v>0</v>
      </c>
      <c r="AE436" s="69">
        <v>0</v>
      </c>
      <c r="AF436" s="69">
        <v>10</v>
      </c>
      <c r="AG436" s="69">
        <v>0</v>
      </c>
      <c r="AH436" s="69">
        <v>0</v>
      </c>
      <c r="AI436" s="69">
        <v>0</v>
      </c>
      <c r="AJ436" s="69">
        <v>0</v>
      </c>
      <c r="AK436" s="69">
        <v>0</v>
      </c>
      <c r="AL436" s="69">
        <v>0</v>
      </c>
      <c r="AM436" s="69">
        <v>1</v>
      </c>
      <c r="AN436" s="69">
        <v>1</v>
      </c>
      <c r="AO436" s="69">
        <v>0</v>
      </c>
      <c r="AP436" s="69">
        <v>0</v>
      </c>
      <c r="AQ436" s="84">
        <v>0</v>
      </c>
      <c r="AR436" s="69">
        <v>0</v>
      </c>
      <c r="AS436" s="69">
        <v>0</v>
      </c>
      <c r="AT436" s="69">
        <v>0</v>
      </c>
      <c r="AU436" s="69">
        <v>0</v>
      </c>
      <c r="AV436" s="69">
        <v>0</v>
      </c>
      <c r="AW436" s="69">
        <v>0</v>
      </c>
      <c r="AX436" s="69">
        <v>0</v>
      </c>
      <c r="AY436" s="69">
        <v>0</v>
      </c>
      <c r="AZ436" s="69">
        <v>0</v>
      </c>
      <c r="BA436" s="69">
        <v>1</v>
      </c>
      <c r="BB436" s="69">
        <v>-1</v>
      </c>
      <c r="BC436" s="69">
        <v>0</v>
      </c>
      <c r="BD436" s="69">
        <v>0</v>
      </c>
      <c r="BE436" s="69">
        <v>0</v>
      </c>
      <c r="BF436" s="69">
        <v>0</v>
      </c>
      <c r="BG436" s="69">
        <v>1000</v>
      </c>
      <c r="BH436" s="69">
        <v>0</v>
      </c>
      <c r="BI436" s="69" t="s">
        <v>1579</v>
      </c>
      <c r="BK436" s="69">
        <v>3</v>
      </c>
      <c r="BL436" s="69">
        <v>11</v>
      </c>
      <c r="BM436" s="69">
        <v>1</v>
      </c>
      <c r="BN436" s="69">
        <v>31</v>
      </c>
      <c r="BO436" s="89">
        <v>0</v>
      </c>
      <c r="BP436" s="69">
        <v>6</v>
      </c>
      <c r="BQ436" s="69">
        <v>1</v>
      </c>
      <c r="BR436" s="69">
        <v>1</v>
      </c>
      <c r="BS436" s="69">
        <v>10023</v>
      </c>
      <c r="BT436" s="69">
        <v>0</v>
      </c>
      <c r="BU436" s="69">
        <v>0</v>
      </c>
      <c r="BV436" s="69">
        <v>1000</v>
      </c>
      <c r="BW436" s="69">
        <v>397</v>
      </c>
      <c r="BY436" s="69">
        <v>11</v>
      </c>
      <c r="BZ436" s="69">
        <v>1</v>
      </c>
      <c r="CA436" s="69">
        <v>31</v>
      </c>
      <c r="CB436" s="89">
        <v>0</v>
      </c>
      <c r="CC436" s="69">
        <v>6</v>
      </c>
      <c r="CD436" s="69">
        <v>1</v>
      </c>
      <c r="CE436" s="69">
        <v>1</v>
      </c>
      <c r="CF436" s="69">
        <v>10024</v>
      </c>
      <c r="CG436" s="69">
        <v>0</v>
      </c>
      <c r="CH436" s="69">
        <v>0</v>
      </c>
      <c r="CI436" s="69">
        <v>1000</v>
      </c>
      <c r="CJ436" s="69">
        <v>0</v>
      </c>
      <c r="CL436" s="69">
        <v>11</v>
      </c>
      <c r="CM436" s="69">
        <v>1</v>
      </c>
      <c r="CN436" s="69">
        <v>1</v>
      </c>
      <c r="CO436" s="89">
        <v>0</v>
      </c>
      <c r="CP436" s="69">
        <v>6</v>
      </c>
      <c r="CQ436" s="69">
        <v>1</v>
      </c>
      <c r="CR436" s="69">
        <v>1</v>
      </c>
      <c r="CS436" s="69">
        <v>10023</v>
      </c>
      <c r="CT436" s="69">
        <v>0</v>
      </c>
      <c r="CU436" s="69">
        <v>0</v>
      </c>
      <c r="CV436" s="69">
        <v>1000</v>
      </c>
      <c r="CW436" s="69">
        <v>0</v>
      </c>
      <c r="CZ436" s="69">
        <v>0</v>
      </c>
      <c r="DA436" s="69">
        <v>300</v>
      </c>
      <c r="DB436" s="69">
        <v>0</v>
      </c>
      <c r="DC436" s="69">
        <v>0</v>
      </c>
      <c r="DD436" s="69">
        <v>0</v>
      </c>
      <c r="DE436" s="69">
        <v>0</v>
      </c>
      <c r="DF436" s="69">
        <v>0</v>
      </c>
      <c r="DG436" s="69">
        <v>1</v>
      </c>
      <c r="DI436" s="69" t="e">
        <f>INDEX(Sheet3!$E$78:$E$1130,MATCH(A436,Sheet3!$D$78:$D$1130,0))</f>
        <v>#N/A</v>
      </c>
      <c r="DJ436" s="69">
        <f t="shared" si="89"/>
        <v>0</v>
      </c>
      <c r="DK436" s="69" t="s">
        <v>1580</v>
      </c>
      <c r="DL436" s="69"/>
      <c r="DM436" s="69" t="s">
        <v>1581</v>
      </c>
      <c r="DN436" s="69" t="e">
        <f>"造成["&amp;INDEX(Sheet5!$L$2:$L$11,MATCH(BL436,Sheet5!$J$2:$J$11,0))&amp;":"&amp;BR436&amp;"*"&amp;BS436/1000&amp;"]"&amp;INDEX(Sheet5!$I$2:$I$4,MATCH(BR436,Sheet5!$H$2:$H$4,0))&amp;"的"&amp;INDEX(Sheet5!$K$2:$K$11,MATCH(BL436,Sheet5!$J$2:$J$11,0))</f>
        <v>#N/A</v>
      </c>
      <c r="DO436" s="69"/>
      <c r="DP436" s="69"/>
      <c r="DQ436" s="69"/>
      <c r="DR436" s="69" t="e">
        <f t="shared" si="90"/>
        <v>#N/A</v>
      </c>
      <c r="DS436" s="90" t="e">
        <f>MATCH(A436,Sheet5!D:D,0)</f>
        <v>#N/A</v>
      </c>
      <c r="DT436" s="94" t="e">
        <f>MATCH(A436,Sheet5!F:F,0)</f>
        <v>#N/A</v>
      </c>
      <c r="DU436" s="69">
        <v>0</v>
      </c>
      <c r="DV436" s="69">
        <v>0</v>
      </c>
      <c r="DW436" s="69">
        <v>0</v>
      </c>
      <c r="DX436" s="69">
        <v>0</v>
      </c>
      <c r="DY436" s="69">
        <v>0</v>
      </c>
    </row>
    <row r="437" spans="1:129" ht="28.5">
      <c r="A437" s="69">
        <v>30265</v>
      </c>
      <c r="B437" s="69">
        <v>0</v>
      </c>
      <c r="C437" s="69">
        <v>1</v>
      </c>
      <c r="D437" s="78" t="s">
        <v>1582</v>
      </c>
      <c r="E437" s="78" t="s">
        <v>1583</v>
      </c>
      <c r="F437" s="69">
        <v>0</v>
      </c>
      <c r="G437" s="69">
        <v>1</v>
      </c>
      <c r="H437" s="69" t="s">
        <v>507</v>
      </c>
      <c r="I437" s="69">
        <v>2000</v>
      </c>
      <c r="J437" s="69" t="s">
        <v>983</v>
      </c>
      <c r="K437" s="69">
        <v>2000</v>
      </c>
      <c r="M437" s="69">
        <v>0</v>
      </c>
      <c r="N437" s="69" t="s">
        <v>1584</v>
      </c>
      <c r="O437" s="69">
        <v>0</v>
      </c>
      <c r="P437" s="69">
        <v>2</v>
      </c>
      <c r="Q437" s="69">
        <v>0</v>
      </c>
      <c r="R437" s="69">
        <v>1</v>
      </c>
      <c r="S437" s="69">
        <v>0</v>
      </c>
      <c r="T437" s="69">
        <v>0</v>
      </c>
      <c r="U437" s="69">
        <v>0</v>
      </c>
      <c r="V437" s="69">
        <v>0</v>
      </c>
      <c r="W437" s="69">
        <v>0</v>
      </c>
      <c r="X437" s="69">
        <v>0</v>
      </c>
      <c r="Y437" s="69">
        <v>0</v>
      </c>
      <c r="Z437" s="69">
        <v>5000</v>
      </c>
      <c r="AA437" s="69">
        <v>2</v>
      </c>
      <c r="AB437" s="69">
        <v>31</v>
      </c>
      <c r="AC437" s="69">
        <v>0</v>
      </c>
      <c r="AD437" s="69">
        <v>0</v>
      </c>
      <c r="AE437" s="69">
        <v>0</v>
      </c>
      <c r="AF437" s="69">
        <v>20</v>
      </c>
      <c r="AG437" s="69">
        <v>0</v>
      </c>
      <c r="AH437" s="69">
        <v>12</v>
      </c>
      <c r="AI437" s="69">
        <v>0</v>
      </c>
      <c r="AJ437" s="69">
        <v>0</v>
      </c>
      <c r="AK437" s="69">
        <v>0</v>
      </c>
      <c r="AL437" s="69">
        <v>0</v>
      </c>
      <c r="AM437" s="69">
        <v>4</v>
      </c>
      <c r="AN437" s="69">
        <v>6</v>
      </c>
      <c r="AO437" s="69">
        <v>1</v>
      </c>
      <c r="AP437" s="69">
        <v>1</v>
      </c>
      <c r="AQ437" s="84">
        <v>0</v>
      </c>
      <c r="AR437" s="69">
        <v>7</v>
      </c>
      <c r="AS437" s="69">
        <v>0</v>
      </c>
      <c r="AT437" s="69">
        <v>0</v>
      </c>
      <c r="AU437" s="69">
        <v>0</v>
      </c>
      <c r="AV437" s="69">
        <v>0</v>
      </c>
      <c r="AW437" s="69">
        <v>0</v>
      </c>
      <c r="AX437" s="69">
        <v>0</v>
      </c>
      <c r="AY437" s="69">
        <v>0</v>
      </c>
      <c r="AZ437" s="69">
        <v>0</v>
      </c>
      <c r="BA437" s="69">
        <v>0</v>
      </c>
      <c r="BB437" s="69">
        <v>0</v>
      </c>
      <c r="BC437" s="69">
        <v>0</v>
      </c>
      <c r="BD437" s="69">
        <v>0</v>
      </c>
      <c r="BE437" s="69">
        <v>0</v>
      </c>
      <c r="BF437" s="69">
        <v>0</v>
      </c>
      <c r="BG437" s="69">
        <v>0</v>
      </c>
      <c r="BH437" s="69">
        <v>0</v>
      </c>
      <c r="BI437" s="69" t="s">
        <v>1585</v>
      </c>
      <c r="BK437" s="69">
        <v>3</v>
      </c>
      <c r="BL437" s="69">
        <v>2</v>
      </c>
      <c r="BM437" s="69">
        <v>2</v>
      </c>
      <c r="BN437" s="69">
        <v>31</v>
      </c>
      <c r="BO437" s="89">
        <v>0</v>
      </c>
      <c r="BP437" s="69">
        <v>1</v>
      </c>
      <c r="BQ437" s="69">
        <v>1</v>
      </c>
      <c r="BR437" s="69">
        <v>203</v>
      </c>
      <c r="BS437" s="69">
        <v>1200</v>
      </c>
      <c r="BT437" s="69">
        <v>0</v>
      </c>
      <c r="BU437" s="69">
        <v>0</v>
      </c>
      <c r="BV437" s="69">
        <v>1000</v>
      </c>
      <c r="BW437" s="69">
        <v>0</v>
      </c>
      <c r="BY437" s="69">
        <v>0</v>
      </c>
      <c r="BZ437" s="69">
        <v>0</v>
      </c>
      <c r="CA437" s="69">
        <v>31</v>
      </c>
      <c r="CB437" s="69">
        <v>0</v>
      </c>
      <c r="CC437" s="69">
        <v>0</v>
      </c>
      <c r="CD437" s="69">
        <v>0</v>
      </c>
      <c r="CE437" s="69">
        <v>0</v>
      </c>
      <c r="CF437" s="69">
        <v>0</v>
      </c>
      <c r="CG437" s="69">
        <v>0</v>
      </c>
      <c r="CH437" s="69">
        <v>0</v>
      </c>
      <c r="CI437" s="69">
        <v>0</v>
      </c>
      <c r="CJ437" s="69">
        <v>0</v>
      </c>
      <c r="CL437" s="69">
        <v>0</v>
      </c>
      <c r="CM437" s="69">
        <v>0</v>
      </c>
      <c r="CN437" s="69">
        <v>0</v>
      </c>
      <c r="CO437" s="69">
        <v>0</v>
      </c>
      <c r="CP437" s="69">
        <v>0</v>
      </c>
      <c r="CQ437" s="69">
        <v>0</v>
      </c>
      <c r="CR437" s="69">
        <v>0</v>
      </c>
      <c r="CS437" s="69">
        <v>0</v>
      </c>
      <c r="CT437" s="69">
        <v>0</v>
      </c>
      <c r="CU437" s="69">
        <v>0</v>
      </c>
      <c r="CV437" s="69">
        <v>0</v>
      </c>
      <c r="CW437" s="69">
        <v>0</v>
      </c>
      <c r="CZ437" s="69">
        <v>0</v>
      </c>
      <c r="DA437" s="69">
        <v>0</v>
      </c>
      <c r="DB437" s="69">
        <v>0</v>
      </c>
      <c r="DC437" s="69">
        <v>0</v>
      </c>
      <c r="DD437" s="69">
        <v>0</v>
      </c>
      <c r="DE437" s="69">
        <v>0</v>
      </c>
      <c r="DF437" s="69">
        <v>0</v>
      </c>
      <c r="DG437" s="69">
        <v>1</v>
      </c>
      <c r="DI437" s="69" t="e">
        <f>INDEX(Sheet3!$E$78:$E$1130,MATCH(A437,Sheet3!$D$78:$D$1130,0))</f>
        <v>#N/A</v>
      </c>
      <c r="DJ437" s="69">
        <f t="shared" si="89"/>
        <v>0</v>
      </c>
      <c r="DK437" s="69" t="s">
        <v>1586</v>
      </c>
      <c r="DL437" s="69"/>
      <c r="DM437" s="69" t="s">
        <v>1587</v>
      </c>
      <c r="DN437" s="69" t="str">
        <f>"造成["&amp;INDEX(Sheet5!$L$2:$L$11,MATCH(BL437,Sheet5!$J$2:$J$11,0))&amp;":"&amp;BR437&amp;"*"&amp;BS437/1000&amp;"]"&amp;INDEX(Sheet5!$I$2:$I$4,MATCH(BR437,Sheet5!$H$2:$H$4,0))&amp;"的"&amp;INDEX(Sheet5!$K$2:$K$11,MATCH(BL437,Sheet5!$J$2:$J$11,0))</f>
        <v>造成[ui.cs_orange:203*1.2]的物理伤害。</v>
      </c>
      <c r="DO437" s="69"/>
      <c r="DP437" s="69"/>
      <c r="DQ437" s="69"/>
      <c r="DR437" s="69" t="e">
        <f t="shared" si="90"/>
        <v>#N/A</v>
      </c>
      <c r="DS437" s="90" t="e">
        <f>MATCH(A437,Sheet5!D:D,0)</f>
        <v>#N/A</v>
      </c>
      <c r="DT437" s="94" t="e">
        <f>MATCH(A437,Sheet5!F:F,0)</f>
        <v>#N/A</v>
      </c>
      <c r="DU437" s="69">
        <v>0</v>
      </c>
      <c r="DV437" s="69">
        <v>0</v>
      </c>
      <c r="DW437" s="69">
        <v>0</v>
      </c>
      <c r="DX437" s="69">
        <v>0</v>
      </c>
      <c r="DY437" s="69">
        <v>0</v>
      </c>
    </row>
    <row r="438" spans="1:129" ht="28.5">
      <c r="A438" s="69">
        <v>30266</v>
      </c>
      <c r="B438" s="69">
        <v>0</v>
      </c>
      <c r="C438" s="69">
        <v>1</v>
      </c>
      <c r="D438" s="78" t="s">
        <v>1588</v>
      </c>
      <c r="E438" s="78"/>
      <c r="F438" s="69">
        <v>0</v>
      </c>
      <c r="G438" s="69">
        <v>1</v>
      </c>
      <c r="I438" s="69">
        <v>0</v>
      </c>
      <c r="J438" s="69">
        <v>0</v>
      </c>
      <c r="K438" s="69">
        <v>0</v>
      </c>
      <c r="M438" s="69">
        <v>72</v>
      </c>
      <c r="N438" s="69" t="s">
        <v>518</v>
      </c>
      <c r="O438" s="69">
        <v>0</v>
      </c>
      <c r="P438" s="69">
        <v>6</v>
      </c>
      <c r="Q438" s="69">
        <v>0</v>
      </c>
      <c r="R438" s="69">
        <v>1</v>
      </c>
      <c r="S438" s="69">
        <v>0</v>
      </c>
      <c r="T438" s="69">
        <v>0</v>
      </c>
      <c r="U438" s="69">
        <v>0</v>
      </c>
      <c r="V438" s="69">
        <v>0</v>
      </c>
      <c r="W438" s="69">
        <v>0</v>
      </c>
      <c r="X438" s="69">
        <v>0</v>
      </c>
      <c r="Y438" s="69">
        <v>0</v>
      </c>
      <c r="Z438" s="69">
        <v>60000</v>
      </c>
      <c r="AA438" s="69">
        <v>1</v>
      </c>
      <c r="AB438" s="69">
        <v>31</v>
      </c>
      <c r="AC438" s="69">
        <v>0</v>
      </c>
      <c r="AD438" s="69">
        <v>0</v>
      </c>
      <c r="AE438" s="69">
        <v>0</v>
      </c>
      <c r="AF438" s="69">
        <v>1</v>
      </c>
      <c r="AG438" s="69">
        <v>0</v>
      </c>
      <c r="AH438" s="69">
        <v>1</v>
      </c>
      <c r="AI438" s="69">
        <v>0</v>
      </c>
      <c r="AJ438" s="69">
        <v>0</v>
      </c>
      <c r="AK438" s="69">
        <v>0</v>
      </c>
      <c r="AL438" s="69">
        <v>0</v>
      </c>
      <c r="AM438" s="69">
        <v>1</v>
      </c>
      <c r="AN438" s="69">
        <v>1</v>
      </c>
      <c r="AO438" s="69">
        <v>0</v>
      </c>
      <c r="AP438" s="69">
        <v>0</v>
      </c>
      <c r="AQ438" s="84">
        <v>0</v>
      </c>
      <c r="AR438" s="69">
        <v>0</v>
      </c>
      <c r="AS438" s="69">
        <v>0</v>
      </c>
      <c r="AT438" s="69">
        <v>0</v>
      </c>
      <c r="AU438" s="69">
        <v>0</v>
      </c>
      <c r="AV438" s="69">
        <v>0</v>
      </c>
      <c r="AW438" s="69">
        <v>0</v>
      </c>
      <c r="AX438" s="69">
        <v>0</v>
      </c>
      <c r="AY438" s="69">
        <v>0</v>
      </c>
      <c r="AZ438" s="69">
        <v>0</v>
      </c>
      <c r="BA438" s="69">
        <v>1</v>
      </c>
      <c r="BB438" s="69">
        <v>-1</v>
      </c>
      <c r="BC438" s="69">
        <v>0</v>
      </c>
      <c r="BD438" s="69">
        <v>0</v>
      </c>
      <c r="BE438" s="69">
        <v>0</v>
      </c>
      <c r="BF438" s="69">
        <v>0</v>
      </c>
      <c r="BG438" s="69">
        <v>0</v>
      </c>
      <c r="BH438" s="69">
        <v>0</v>
      </c>
      <c r="BK438" s="69">
        <v>3</v>
      </c>
      <c r="BL438" s="69">
        <v>11</v>
      </c>
      <c r="BM438" s="69">
        <v>1</v>
      </c>
      <c r="BN438" s="69">
        <v>31</v>
      </c>
      <c r="BO438" s="89">
        <v>0</v>
      </c>
      <c r="BP438" s="69">
        <v>1</v>
      </c>
      <c r="BQ438" s="69">
        <v>1</v>
      </c>
      <c r="BR438" s="69">
        <v>1</v>
      </c>
      <c r="BS438" s="69">
        <v>10018</v>
      </c>
      <c r="BT438" s="69">
        <v>0</v>
      </c>
      <c r="BU438" s="69">
        <v>0</v>
      </c>
      <c r="BV438" s="69">
        <v>1000</v>
      </c>
      <c r="BW438" s="69">
        <v>73</v>
      </c>
      <c r="BY438" s="69">
        <v>0</v>
      </c>
      <c r="BZ438" s="69">
        <v>0</v>
      </c>
      <c r="CA438" s="69">
        <v>31</v>
      </c>
      <c r="CB438" s="89">
        <v>0</v>
      </c>
      <c r="CC438" s="69">
        <v>0</v>
      </c>
      <c r="CD438" s="69">
        <v>0</v>
      </c>
      <c r="CE438" s="69">
        <v>0</v>
      </c>
      <c r="CF438" s="69">
        <v>0</v>
      </c>
      <c r="CG438" s="69">
        <v>0</v>
      </c>
      <c r="CH438" s="69">
        <v>0</v>
      </c>
      <c r="CI438" s="69">
        <v>0</v>
      </c>
      <c r="CJ438" s="69">
        <v>0</v>
      </c>
      <c r="CL438" s="69">
        <v>0</v>
      </c>
      <c r="CM438" s="69">
        <v>0</v>
      </c>
      <c r="CN438" s="69">
        <v>0</v>
      </c>
      <c r="CO438" s="89">
        <v>0</v>
      </c>
      <c r="CP438" s="69">
        <v>0</v>
      </c>
      <c r="CQ438" s="69">
        <v>0</v>
      </c>
      <c r="CR438" s="69">
        <v>0</v>
      </c>
      <c r="CS438" s="69">
        <v>0</v>
      </c>
      <c r="CT438" s="69">
        <v>0</v>
      </c>
      <c r="CU438" s="69">
        <v>0</v>
      </c>
      <c r="CV438" s="69">
        <v>0</v>
      </c>
      <c r="CW438" s="69">
        <v>0</v>
      </c>
      <c r="CZ438" s="69">
        <v>294</v>
      </c>
      <c r="DA438" s="69">
        <v>-79</v>
      </c>
      <c r="DB438" s="69">
        <v>0</v>
      </c>
      <c r="DC438" s="69">
        <v>0</v>
      </c>
      <c r="DD438" s="69">
        <v>0</v>
      </c>
      <c r="DE438" s="69">
        <v>0</v>
      </c>
      <c r="DF438" s="69">
        <v>0</v>
      </c>
      <c r="DG438" s="69">
        <v>1</v>
      </c>
      <c r="DI438" s="69" t="e">
        <f>INDEX(Sheet3!$E$78:$E$1130,MATCH(A438,Sheet3!$D$78:$D$1130,0))</f>
        <v>#N/A</v>
      </c>
      <c r="DJ438" s="69">
        <f t="shared" si="89"/>
        <v>0</v>
      </c>
      <c r="DK438" s="69" t="s">
        <v>1589</v>
      </c>
      <c r="DL438" s="69"/>
      <c r="DM438" s="69" t="s">
        <v>239</v>
      </c>
      <c r="DN438" s="69" t="e">
        <f>"造成["&amp;INDEX(Sheet5!$L$2:$L$11,MATCH(BL438,Sheet5!$J$2:$J$11,0))&amp;":"&amp;BR438&amp;"*"&amp;BS438/1000&amp;"]"&amp;INDEX(Sheet5!$I$2:$I$4,MATCH(BR438,Sheet5!$H$2:$H$4,0))&amp;"的"&amp;INDEX(Sheet5!$K$2:$K$11,MATCH(BL438,Sheet5!$J$2:$J$11,0))</f>
        <v>#N/A</v>
      </c>
      <c r="DO438" s="69"/>
      <c r="DP438" s="69"/>
      <c r="DQ438" s="69"/>
      <c r="DR438" s="69" t="e">
        <f t="shared" si="90"/>
        <v>#N/A</v>
      </c>
      <c r="DS438" s="90" t="e">
        <f>MATCH(A438,Sheet5!D:D,0)</f>
        <v>#N/A</v>
      </c>
      <c r="DT438" s="94" t="e">
        <f>MATCH(A438,Sheet5!F:F,0)</f>
        <v>#N/A</v>
      </c>
      <c r="DU438" s="69">
        <v>0</v>
      </c>
      <c r="DV438" s="69">
        <v>0</v>
      </c>
      <c r="DW438" s="69">
        <v>0</v>
      </c>
      <c r="DX438" s="69">
        <v>0</v>
      </c>
      <c r="DY438" s="69">
        <v>0</v>
      </c>
    </row>
    <row r="439" spans="1:129" ht="14.25">
      <c r="A439" s="118">
        <v>30267</v>
      </c>
      <c r="B439" s="118">
        <v>9001</v>
      </c>
      <c r="C439" s="118">
        <v>1</v>
      </c>
      <c r="D439" s="119" t="s">
        <v>975</v>
      </c>
      <c r="E439" s="119" t="s">
        <v>1590</v>
      </c>
      <c r="F439" s="118" t="s">
        <v>600</v>
      </c>
      <c r="G439" s="118">
        <v>1</v>
      </c>
      <c r="H439" s="118" t="s">
        <v>321</v>
      </c>
      <c r="I439" s="118">
        <v>300</v>
      </c>
      <c r="J439" s="118">
        <v>333</v>
      </c>
      <c r="K439" s="118">
        <f t="shared" ref="K439:K444" si="91">45/30*1000-300</f>
        <v>1200</v>
      </c>
      <c r="M439" s="118">
        <v>0</v>
      </c>
      <c r="N439" s="118" t="s">
        <v>268</v>
      </c>
      <c r="O439" s="118">
        <v>0</v>
      </c>
      <c r="P439" s="118">
        <v>2</v>
      </c>
      <c r="Q439" s="118">
        <v>0</v>
      </c>
      <c r="R439" s="118">
        <v>1</v>
      </c>
      <c r="S439" s="118">
        <v>0</v>
      </c>
      <c r="T439" s="118">
        <v>0</v>
      </c>
      <c r="U439" s="118">
        <v>0</v>
      </c>
      <c r="V439" s="118">
        <v>0</v>
      </c>
      <c r="W439" s="118">
        <v>0</v>
      </c>
      <c r="X439" s="118">
        <v>0</v>
      </c>
      <c r="Y439" s="118">
        <v>0</v>
      </c>
      <c r="Z439" s="118">
        <v>2100</v>
      </c>
      <c r="AA439" s="118">
        <v>2</v>
      </c>
      <c r="AB439" s="118">
        <v>31</v>
      </c>
      <c r="AC439" s="118">
        <v>0</v>
      </c>
      <c r="AD439" s="118">
        <v>0</v>
      </c>
      <c r="AE439" s="118">
        <v>0</v>
      </c>
      <c r="AF439" s="118">
        <v>10</v>
      </c>
      <c r="AG439" s="118">
        <v>0</v>
      </c>
      <c r="AH439" s="118">
        <v>12</v>
      </c>
      <c r="AI439" s="118">
        <v>401</v>
      </c>
      <c r="AJ439" s="118">
        <v>0</v>
      </c>
      <c r="AK439" s="118">
        <v>0</v>
      </c>
      <c r="AL439" s="118">
        <v>0</v>
      </c>
      <c r="AM439" s="118">
        <v>1</v>
      </c>
      <c r="AN439" s="118">
        <v>1</v>
      </c>
      <c r="AO439" s="118">
        <v>1</v>
      </c>
      <c r="AP439" s="118">
        <v>0.2</v>
      </c>
      <c r="AQ439" s="120">
        <v>10</v>
      </c>
      <c r="AR439" s="118">
        <v>5</v>
      </c>
      <c r="AS439" s="118">
        <v>0</v>
      </c>
      <c r="AT439" s="118">
        <v>0</v>
      </c>
      <c r="AU439" s="118">
        <v>0</v>
      </c>
      <c r="AV439" s="118">
        <v>0</v>
      </c>
      <c r="AW439" s="118">
        <v>0</v>
      </c>
      <c r="AX439" s="118">
        <v>0</v>
      </c>
      <c r="AY439" s="118">
        <v>0</v>
      </c>
      <c r="AZ439" s="118">
        <v>0</v>
      </c>
      <c r="BA439" s="118">
        <v>0</v>
      </c>
      <c r="BB439" s="118">
        <v>0</v>
      </c>
      <c r="BC439" s="118">
        <v>0</v>
      </c>
      <c r="BD439" s="69">
        <v>0</v>
      </c>
      <c r="BE439" s="69">
        <v>0</v>
      </c>
      <c r="BF439" s="69">
        <v>0</v>
      </c>
      <c r="BG439" s="118">
        <v>0</v>
      </c>
      <c r="BH439" s="118">
        <v>0</v>
      </c>
      <c r="BK439" s="118">
        <v>3</v>
      </c>
      <c r="BL439" s="118">
        <v>3</v>
      </c>
      <c r="BM439" s="118">
        <v>2</v>
      </c>
      <c r="BN439" s="118">
        <v>31</v>
      </c>
      <c r="BO439" s="121">
        <v>0</v>
      </c>
      <c r="BP439" s="118">
        <v>1</v>
      </c>
      <c r="BQ439" s="118">
        <v>1</v>
      </c>
      <c r="BR439" s="118">
        <v>204</v>
      </c>
      <c r="BS439" s="118">
        <v>1000</v>
      </c>
      <c r="BT439" s="118">
        <v>0</v>
      </c>
      <c r="BU439" s="118">
        <v>0</v>
      </c>
      <c r="BV439" s="118">
        <v>1000</v>
      </c>
      <c r="BW439" s="118">
        <v>19</v>
      </c>
      <c r="BX439" s="118" t="s">
        <v>269</v>
      </c>
      <c r="BY439" s="118">
        <v>0</v>
      </c>
      <c r="BZ439" s="118">
        <v>0</v>
      </c>
      <c r="CA439" s="118">
        <v>31</v>
      </c>
      <c r="CB439" s="121">
        <v>0</v>
      </c>
      <c r="CC439" s="118">
        <v>0</v>
      </c>
      <c r="CD439" s="118">
        <v>0</v>
      </c>
      <c r="CE439" s="118">
        <v>0</v>
      </c>
      <c r="CF439" s="118">
        <v>0</v>
      </c>
      <c r="CG439" s="118">
        <v>0</v>
      </c>
      <c r="CH439" s="118">
        <v>0</v>
      </c>
      <c r="CI439" s="118">
        <v>0</v>
      </c>
      <c r="CJ439" s="118">
        <v>0</v>
      </c>
      <c r="CL439" s="118">
        <v>0</v>
      </c>
      <c r="CM439" s="118">
        <v>0</v>
      </c>
      <c r="CN439" s="118">
        <v>0</v>
      </c>
      <c r="CO439" s="121">
        <v>0</v>
      </c>
      <c r="CP439" s="118">
        <v>0</v>
      </c>
      <c r="CQ439" s="118">
        <v>0</v>
      </c>
      <c r="CR439" s="118">
        <v>0</v>
      </c>
      <c r="CS439" s="118">
        <v>0</v>
      </c>
      <c r="CT439" s="118">
        <v>0</v>
      </c>
      <c r="CU439" s="118">
        <v>0</v>
      </c>
      <c r="CV439" s="118">
        <v>0</v>
      </c>
      <c r="CW439" s="118">
        <v>0</v>
      </c>
      <c r="CZ439" s="118">
        <v>0</v>
      </c>
      <c r="DA439" s="118">
        <v>0</v>
      </c>
      <c r="DB439" s="118">
        <v>0</v>
      </c>
      <c r="DC439" s="118">
        <v>0</v>
      </c>
      <c r="DD439" s="118">
        <v>0</v>
      </c>
      <c r="DE439" s="118">
        <v>0</v>
      </c>
      <c r="DF439" s="118">
        <v>0</v>
      </c>
      <c r="DG439" s="118">
        <v>1</v>
      </c>
      <c r="DI439" s="118" t="e">
        <f>INDEX(Sheet3!$E$78:$E$1130,MATCH(A439,Sheet3!$D$78:$D$1130,0))</f>
        <v>#N/A</v>
      </c>
      <c r="DJ439" s="118" t="str">
        <f t="shared" si="89"/>
        <v>skill_icons.ps_small_demon_skill_01</v>
      </c>
      <c r="DK439" s="118" t="s">
        <v>1591</v>
      </c>
      <c r="DL439" s="129" t="str">
        <f>DM439&amp;DN439&amp;DQ439</f>
        <v>火龙愤怒，飞向敌人，对目标造成[ui.cs_blue:204*1]的火系伤害。</v>
      </c>
      <c r="DM439" s="122" t="s">
        <v>1592</v>
      </c>
      <c r="DN439" s="69" t="str">
        <f>"造成["&amp;INDEX(Sheet5!$L$2:$L$11,MATCH(BL439,Sheet5!$J$2:$J$11,0))&amp;":"&amp;BR439&amp;"*"&amp;BS439/1000&amp;"]"&amp;INDEX(Sheet5!$I$2:$I$4,MATCH(BR439,Sheet5!$H$2:$H$4,0))&amp;"的"&amp;INDEX(Sheet5!$K$2:$K$11,MATCH(BL439,Sheet5!$J$2:$J$11,0))</f>
        <v>造成[ui.cs_blue:204*1]的火系伤害。</v>
      </c>
      <c r="DO439" s="118" t="e">
        <f>"造成["&amp;INDEX(Sheet5!$L$2:$L$11,MATCH(BY439,Sheet5!$J$2:$J$11,0))&amp;":"&amp;CE439&amp;"*"&amp;CF439/1000&amp;"]"&amp;INDEX(Sheet5!$I$2:$I$4,MATCH(CE439,Sheet5!$H$2:$H$4,0))&amp;"的"&amp;INDEX(Sheet5!$K$2:$K$11,MATCH(BY439,Sheet5!$J$2:$J$11,0))</f>
        <v>#N/A</v>
      </c>
      <c r="DP439" s="118"/>
      <c r="DQ439" s="118"/>
      <c r="DR439" s="118" t="e">
        <f t="shared" si="90"/>
        <v>#N/A</v>
      </c>
      <c r="DS439" s="122">
        <f>MATCH(A439,Sheet5!D:D,0)</f>
        <v>250</v>
      </c>
      <c r="DT439" s="123" t="e">
        <f>MATCH(A439,Sheet5!F:F,0)</f>
        <v>#N/A</v>
      </c>
      <c r="DU439" s="118" t="e">
        <f>"["&amp;INDEX(Sheet5!$L$2:$L$11,MATCH(CD439,Sheet5!$J$2:$J$11,0))&amp;":"&amp;CJ439&amp;"*"&amp;CK439/1000&amp;"]"&amp;INDEX(Sheet5!$I$2:$I$4,MATCH(CJ439,Sheet5!$H$2:$H$4,0))</f>
        <v>#N/A</v>
      </c>
      <c r="DV439" s="118">
        <v>0</v>
      </c>
      <c r="DW439" s="118">
        <v>0</v>
      </c>
      <c r="DX439" s="118">
        <v>0</v>
      </c>
      <c r="DY439" s="118">
        <v>0</v>
      </c>
    </row>
    <row r="440" spans="1:129" ht="17.25">
      <c r="A440" s="118">
        <v>302671</v>
      </c>
      <c r="B440" s="118">
        <v>0</v>
      </c>
      <c r="C440" s="118">
        <v>1</v>
      </c>
      <c r="D440" s="119" t="s">
        <v>975</v>
      </c>
      <c r="E440" s="119" t="s">
        <v>1593</v>
      </c>
      <c r="F440" s="118" t="s">
        <v>600</v>
      </c>
      <c r="G440" s="118">
        <v>1</v>
      </c>
      <c r="H440" s="118" t="s">
        <v>321</v>
      </c>
      <c r="I440" s="118">
        <v>300</v>
      </c>
      <c r="J440" s="118">
        <v>333</v>
      </c>
      <c r="K440" s="118">
        <f t="shared" si="91"/>
        <v>1200</v>
      </c>
      <c r="M440" s="118">
        <v>0</v>
      </c>
      <c r="N440" s="118" t="s">
        <v>268</v>
      </c>
      <c r="O440" s="118">
        <v>0</v>
      </c>
      <c r="P440" s="118">
        <v>2</v>
      </c>
      <c r="Q440" s="118">
        <v>0</v>
      </c>
      <c r="R440" s="118">
        <v>1</v>
      </c>
      <c r="S440" s="118">
        <v>0</v>
      </c>
      <c r="T440" s="118">
        <v>0</v>
      </c>
      <c r="U440" s="118">
        <v>0</v>
      </c>
      <c r="V440" s="118">
        <v>0</v>
      </c>
      <c r="W440" s="118">
        <v>0</v>
      </c>
      <c r="X440" s="118">
        <v>0</v>
      </c>
      <c r="Y440" s="118">
        <v>0</v>
      </c>
      <c r="Z440" s="118">
        <v>2100</v>
      </c>
      <c r="AA440" s="118">
        <v>2</v>
      </c>
      <c r="AB440" s="118">
        <v>31</v>
      </c>
      <c r="AC440" s="118">
        <v>0</v>
      </c>
      <c r="AD440" s="118">
        <v>0</v>
      </c>
      <c r="AE440" s="118">
        <v>0</v>
      </c>
      <c r="AF440" s="118">
        <v>10</v>
      </c>
      <c r="AG440" s="118">
        <v>0</v>
      </c>
      <c r="AH440" s="118">
        <v>12</v>
      </c>
      <c r="AI440" s="118">
        <v>401</v>
      </c>
      <c r="AJ440" s="118">
        <v>0</v>
      </c>
      <c r="AK440" s="118">
        <v>0</v>
      </c>
      <c r="AL440" s="118">
        <v>0</v>
      </c>
      <c r="AM440" s="118">
        <v>1</v>
      </c>
      <c r="AN440" s="118">
        <v>1</v>
      </c>
      <c r="AO440" s="118">
        <v>1</v>
      </c>
      <c r="AP440" s="118">
        <v>0.2</v>
      </c>
      <c r="AQ440" s="120">
        <v>10</v>
      </c>
      <c r="AR440" s="118">
        <v>5</v>
      </c>
      <c r="AS440" s="118">
        <v>0</v>
      </c>
      <c r="AT440" s="118">
        <v>0</v>
      </c>
      <c r="AU440" s="118">
        <v>0</v>
      </c>
      <c r="AV440" s="118">
        <v>0</v>
      </c>
      <c r="AW440" s="118">
        <v>0</v>
      </c>
      <c r="AX440" s="118">
        <v>0</v>
      </c>
      <c r="AY440" s="118">
        <v>0</v>
      </c>
      <c r="AZ440" s="118">
        <v>0</v>
      </c>
      <c r="BA440" s="118">
        <v>0</v>
      </c>
      <c r="BB440" s="118">
        <v>0</v>
      </c>
      <c r="BC440" s="118">
        <v>0</v>
      </c>
      <c r="BD440" s="69">
        <v>0</v>
      </c>
      <c r="BE440" s="69">
        <v>0</v>
      </c>
      <c r="BF440" s="69">
        <v>0</v>
      </c>
      <c r="BG440" s="118">
        <v>0</v>
      </c>
      <c r="BH440" s="118">
        <v>0</v>
      </c>
      <c r="BK440" s="118">
        <v>3</v>
      </c>
      <c r="BL440" s="118">
        <v>3</v>
      </c>
      <c r="BM440" s="118">
        <v>2</v>
      </c>
      <c r="BN440" s="118">
        <v>31</v>
      </c>
      <c r="BO440" s="121">
        <v>0</v>
      </c>
      <c r="BP440" s="118">
        <v>1</v>
      </c>
      <c r="BQ440" s="118">
        <v>1</v>
      </c>
      <c r="BR440" s="118">
        <v>204</v>
      </c>
      <c r="BS440" s="118">
        <v>1000</v>
      </c>
      <c r="BT440" s="118">
        <v>0</v>
      </c>
      <c r="BU440" s="118">
        <v>0</v>
      </c>
      <c r="BV440" s="118">
        <v>1000</v>
      </c>
      <c r="BW440" s="118">
        <v>19</v>
      </c>
      <c r="BX440" s="118" t="s">
        <v>269</v>
      </c>
      <c r="BY440" s="118">
        <v>10</v>
      </c>
      <c r="BZ440" s="118">
        <v>2</v>
      </c>
      <c r="CA440" s="118">
        <v>31</v>
      </c>
      <c r="CB440" s="121">
        <v>0</v>
      </c>
      <c r="CC440" s="118">
        <v>1</v>
      </c>
      <c r="CD440" s="118">
        <v>1</v>
      </c>
      <c r="CE440" s="118">
        <v>1</v>
      </c>
      <c r="CF440" s="34">
        <v>1380043</v>
      </c>
      <c r="CG440" s="118">
        <v>0</v>
      </c>
      <c r="CH440" s="118">
        <v>0</v>
      </c>
      <c r="CI440" s="118">
        <v>1000</v>
      </c>
      <c r="CJ440" s="118">
        <v>0</v>
      </c>
      <c r="CL440" s="118">
        <v>0</v>
      </c>
      <c r="CM440" s="118">
        <v>0</v>
      </c>
      <c r="CN440" s="118">
        <v>0</v>
      </c>
      <c r="CO440" s="121">
        <v>0</v>
      </c>
      <c r="CP440" s="118">
        <v>0</v>
      </c>
      <c r="CQ440" s="118">
        <v>0</v>
      </c>
      <c r="CR440" s="118">
        <v>0</v>
      </c>
      <c r="CS440" s="118">
        <v>0</v>
      </c>
      <c r="CT440" s="118">
        <v>0</v>
      </c>
      <c r="CU440" s="118">
        <v>0</v>
      </c>
      <c r="CV440" s="118">
        <v>0</v>
      </c>
      <c r="CW440" s="118">
        <v>0</v>
      </c>
      <c r="CZ440" s="118">
        <v>0</v>
      </c>
      <c r="DA440" s="118">
        <v>0</v>
      </c>
      <c r="DB440" s="118">
        <v>100</v>
      </c>
      <c r="DC440" s="118">
        <v>30</v>
      </c>
      <c r="DD440" s="118">
        <v>0</v>
      </c>
      <c r="DE440" s="118">
        <v>0</v>
      </c>
      <c r="DF440" s="118">
        <v>0</v>
      </c>
      <c r="DG440" s="118">
        <v>1</v>
      </c>
      <c r="DI440" s="118" t="e">
        <f>INDEX(Sheet3!$E$78:$E$1130,MATCH(A440,Sheet3!$D$78:$D$1130,0))</f>
        <v>#N/A</v>
      </c>
      <c r="DJ440" s="118" t="str">
        <f t="shared" si="89"/>
        <v>skill_icons.ps_small_demon_skill_01</v>
      </c>
      <c r="DK440" s="118" t="s">
        <v>1591</v>
      </c>
      <c r="DL440" s="129" t="str">
        <f>DM440&amp;DN440&amp;DQ440</f>
        <v>射出一枚火球，对敌方单体目标造成[ui.cs_blue:204*1]的火系伤害。</v>
      </c>
      <c r="DM440" s="122" t="s">
        <v>1594</v>
      </c>
      <c r="DN440" s="69" t="str">
        <f>"造成["&amp;INDEX(Sheet5!$L$2:$L$11,MATCH(BL440,Sheet5!$J$2:$J$11,0))&amp;":"&amp;BR440&amp;"*"&amp;BS440/1000&amp;"]"&amp;INDEX(Sheet5!$I$2:$I$4,MATCH(BR440,Sheet5!$H$2:$H$4,0))&amp;"的"&amp;INDEX(Sheet5!$K$2:$K$11,MATCH(BL440,Sheet5!$J$2:$J$11,0))</f>
        <v>造成[ui.cs_blue:204*1]的火系伤害。</v>
      </c>
      <c r="DO440" s="118" t="e">
        <f>"造成["&amp;INDEX(Sheet5!$L$2:$L$11,MATCH(BY440,Sheet5!$J$2:$J$11,0))&amp;":"&amp;CE440&amp;"*"&amp;CF440/1000&amp;"]"&amp;INDEX(Sheet5!$I$2:$I$4,MATCH(CE440,Sheet5!$H$2:$H$4,0))&amp;"的"&amp;INDEX(Sheet5!$K$2:$K$11,MATCH(BY440,Sheet5!$J$2:$J$11,0))</f>
        <v>#N/A</v>
      </c>
      <c r="DP440" s="118"/>
      <c r="DQ440" s="118"/>
      <c r="DR440" s="118" t="e">
        <f t="shared" si="90"/>
        <v>#N/A</v>
      </c>
      <c r="DS440" s="122" t="e">
        <f>MATCH(A440,Sheet5!D:D,0)</f>
        <v>#N/A</v>
      </c>
      <c r="DT440" s="123" t="e">
        <f>MATCH(A440,Sheet5!F:F,0)</f>
        <v>#N/A</v>
      </c>
      <c r="DU440" s="118" t="e">
        <f>"["&amp;INDEX(Sheet5!$L$2:$L$11,MATCH(CD440,Sheet5!$J$2:$J$11,0))&amp;":"&amp;CJ440&amp;"*"&amp;CK440/1000&amp;"]"&amp;INDEX(Sheet5!$I$2:$I$4,MATCH(CJ440,Sheet5!$H$2:$H$4,0))</f>
        <v>#N/A</v>
      </c>
      <c r="DV440" s="118">
        <v>0</v>
      </c>
      <c r="DW440" s="118">
        <v>0</v>
      </c>
      <c r="DX440" s="118">
        <v>0</v>
      </c>
      <c r="DY440" s="118">
        <v>0</v>
      </c>
    </row>
    <row r="441" spans="1:129" ht="17.25">
      <c r="A441" s="118">
        <v>302672</v>
      </c>
      <c r="B441" s="118">
        <v>0</v>
      </c>
      <c r="C441" s="118">
        <v>1</v>
      </c>
      <c r="D441" s="119" t="s">
        <v>975</v>
      </c>
      <c r="E441" s="119" t="s">
        <v>1593</v>
      </c>
      <c r="F441" s="118" t="s">
        <v>600</v>
      </c>
      <c r="G441" s="118">
        <v>1</v>
      </c>
      <c r="H441" s="118" t="s">
        <v>321</v>
      </c>
      <c r="I441" s="118">
        <v>300</v>
      </c>
      <c r="J441" s="118">
        <v>333</v>
      </c>
      <c r="K441" s="118">
        <f t="shared" si="91"/>
        <v>1200</v>
      </c>
      <c r="M441" s="118">
        <v>0</v>
      </c>
      <c r="N441" s="118" t="s">
        <v>268</v>
      </c>
      <c r="O441" s="118">
        <v>0</v>
      </c>
      <c r="P441" s="118">
        <v>2</v>
      </c>
      <c r="Q441" s="118">
        <v>0</v>
      </c>
      <c r="R441" s="118">
        <v>1</v>
      </c>
      <c r="S441" s="118">
        <v>0</v>
      </c>
      <c r="T441" s="118">
        <v>0</v>
      </c>
      <c r="U441" s="118">
        <v>0</v>
      </c>
      <c r="V441" s="118">
        <v>0</v>
      </c>
      <c r="W441" s="118">
        <v>0</v>
      </c>
      <c r="X441" s="118">
        <v>0</v>
      </c>
      <c r="Y441" s="118">
        <v>0</v>
      </c>
      <c r="Z441" s="118">
        <v>2100</v>
      </c>
      <c r="AA441" s="118">
        <v>2</v>
      </c>
      <c r="AB441" s="118">
        <v>31</v>
      </c>
      <c r="AC441" s="118">
        <v>0</v>
      </c>
      <c r="AD441" s="118">
        <v>0</v>
      </c>
      <c r="AE441" s="118">
        <v>0</v>
      </c>
      <c r="AF441" s="118">
        <v>10</v>
      </c>
      <c r="AG441" s="118">
        <v>0</v>
      </c>
      <c r="AH441" s="118">
        <v>12</v>
      </c>
      <c r="AI441" s="118">
        <v>401</v>
      </c>
      <c r="AJ441" s="118">
        <v>0</v>
      </c>
      <c r="AK441" s="118">
        <v>0</v>
      </c>
      <c r="AL441" s="118">
        <v>0</v>
      </c>
      <c r="AM441" s="118">
        <v>1</v>
      </c>
      <c r="AN441" s="118">
        <v>1</v>
      </c>
      <c r="AO441" s="118">
        <v>1</v>
      </c>
      <c r="AP441" s="118">
        <v>0.2</v>
      </c>
      <c r="AQ441" s="120">
        <v>10</v>
      </c>
      <c r="AR441" s="118">
        <v>5</v>
      </c>
      <c r="AS441" s="118">
        <v>0</v>
      </c>
      <c r="AT441" s="118">
        <v>0</v>
      </c>
      <c r="AU441" s="118">
        <v>0</v>
      </c>
      <c r="AV441" s="118">
        <v>0</v>
      </c>
      <c r="AW441" s="118">
        <v>0</v>
      </c>
      <c r="AX441" s="118">
        <v>0</v>
      </c>
      <c r="AY441" s="118">
        <v>0</v>
      </c>
      <c r="AZ441" s="118">
        <v>0</v>
      </c>
      <c r="BA441" s="118">
        <v>0</v>
      </c>
      <c r="BB441" s="118">
        <v>0</v>
      </c>
      <c r="BC441" s="118">
        <v>0</v>
      </c>
      <c r="BD441" s="69">
        <v>0</v>
      </c>
      <c r="BE441" s="69">
        <v>0</v>
      </c>
      <c r="BF441" s="69">
        <v>0</v>
      </c>
      <c r="BG441" s="118">
        <v>0</v>
      </c>
      <c r="BH441" s="118">
        <v>0</v>
      </c>
      <c r="BK441" s="118">
        <v>3</v>
      </c>
      <c r="BL441" s="118">
        <v>3</v>
      </c>
      <c r="BM441" s="118">
        <v>2</v>
      </c>
      <c r="BN441" s="118">
        <v>31</v>
      </c>
      <c r="BO441" s="121">
        <v>0</v>
      </c>
      <c r="BP441" s="118">
        <v>1</v>
      </c>
      <c r="BQ441" s="118">
        <v>1</v>
      </c>
      <c r="BR441" s="118">
        <v>204</v>
      </c>
      <c r="BS441" s="118">
        <v>1000</v>
      </c>
      <c r="BT441" s="118">
        <v>0</v>
      </c>
      <c r="BU441" s="118">
        <v>0</v>
      </c>
      <c r="BV441" s="118">
        <v>1000</v>
      </c>
      <c r="BW441" s="118">
        <v>19</v>
      </c>
      <c r="BX441" s="118" t="s">
        <v>269</v>
      </c>
      <c r="BY441" s="118">
        <v>10</v>
      </c>
      <c r="BZ441" s="118">
        <v>2</v>
      </c>
      <c r="CA441" s="118">
        <v>31</v>
      </c>
      <c r="CB441" s="121">
        <v>0</v>
      </c>
      <c r="CC441" s="118">
        <v>1</v>
      </c>
      <c r="CD441" s="118">
        <v>1</v>
      </c>
      <c r="CE441" s="118">
        <v>1</v>
      </c>
      <c r="CF441" s="34">
        <v>1380044</v>
      </c>
      <c r="CG441" s="118">
        <v>0</v>
      </c>
      <c r="CH441" s="118">
        <v>0</v>
      </c>
      <c r="CI441" s="118">
        <v>1000</v>
      </c>
      <c r="CJ441" s="118">
        <v>0</v>
      </c>
      <c r="CL441" s="118">
        <v>0</v>
      </c>
      <c r="CM441" s="118">
        <v>0</v>
      </c>
      <c r="CN441" s="118">
        <v>0</v>
      </c>
      <c r="CO441" s="121">
        <v>0</v>
      </c>
      <c r="CP441" s="118">
        <v>0</v>
      </c>
      <c r="CQ441" s="118">
        <v>0</v>
      </c>
      <c r="CR441" s="118">
        <v>0</v>
      </c>
      <c r="CS441" s="118">
        <v>0</v>
      </c>
      <c r="CT441" s="118">
        <v>0</v>
      </c>
      <c r="CU441" s="118">
        <v>0</v>
      </c>
      <c r="CV441" s="118">
        <v>0</v>
      </c>
      <c r="CW441" s="118">
        <v>0</v>
      </c>
      <c r="CZ441" s="118">
        <v>0</v>
      </c>
      <c r="DA441" s="118">
        <v>0</v>
      </c>
      <c r="DB441" s="118">
        <v>100</v>
      </c>
      <c r="DC441" s="118">
        <v>34</v>
      </c>
      <c r="DD441" s="118">
        <v>0</v>
      </c>
      <c r="DE441" s="118">
        <v>0</v>
      </c>
      <c r="DF441" s="118">
        <v>0</v>
      </c>
      <c r="DG441" s="118">
        <v>1</v>
      </c>
      <c r="DI441" s="118" t="e">
        <f>INDEX(Sheet3!$E$78:$E$1130,MATCH(A441,Sheet3!$D$78:$D$1130,0))</f>
        <v>#N/A</v>
      </c>
      <c r="DJ441" s="118" t="str">
        <f t="shared" si="89"/>
        <v>skill_icons.ps_small_demon_skill_01</v>
      </c>
      <c r="DK441" s="118" t="s">
        <v>1591</v>
      </c>
      <c r="DL441" s="129" t="str">
        <f t="shared" ref="DL441:DL448" si="92">DM441&amp;DN441&amp;DQ441</f>
        <v>射出一枚火球，对敌方单体目标造成[ui.cs_blue:204*1]的火系伤害。</v>
      </c>
      <c r="DM441" s="122" t="s">
        <v>1594</v>
      </c>
      <c r="DN441" s="69" t="str">
        <f>"造成["&amp;INDEX(Sheet5!$L$2:$L$11,MATCH(BL441,Sheet5!$J$2:$J$11,0))&amp;":"&amp;BR441&amp;"*"&amp;BS441/1000&amp;"]"&amp;INDEX(Sheet5!$I$2:$I$4,MATCH(BR441,Sheet5!$H$2:$H$4,0))&amp;"的"&amp;INDEX(Sheet5!$K$2:$K$11,MATCH(BL441,Sheet5!$J$2:$J$11,0))</f>
        <v>造成[ui.cs_blue:204*1]的火系伤害。</v>
      </c>
      <c r="DO441" s="118" t="e">
        <f>"造成["&amp;INDEX(Sheet5!$L$2:$L$11,MATCH(BY441,Sheet5!$J$2:$J$11,0))&amp;":"&amp;CE441&amp;"*"&amp;CF441/1000&amp;"]"&amp;INDEX(Sheet5!$I$2:$I$4,MATCH(CE441,Sheet5!$H$2:$H$4,0))&amp;"的"&amp;INDEX(Sheet5!$K$2:$K$11,MATCH(BY441,Sheet5!$J$2:$J$11,0))</f>
        <v>#N/A</v>
      </c>
      <c r="DP441" s="118"/>
      <c r="DQ441" s="118"/>
      <c r="DR441" s="118" t="e">
        <f t="shared" si="90"/>
        <v>#N/A</v>
      </c>
      <c r="DS441" s="122" t="e">
        <f>MATCH(A441,Sheet5!D:D,0)</f>
        <v>#N/A</v>
      </c>
      <c r="DT441" s="123" t="e">
        <f>MATCH(A441,Sheet5!F:F,0)</f>
        <v>#N/A</v>
      </c>
      <c r="DU441" s="118" t="e">
        <f>"["&amp;INDEX(Sheet5!$L$2:$L$11,MATCH(CD441,Sheet5!$J$2:$J$11,0))&amp;":"&amp;CJ441&amp;"*"&amp;CK441/1000&amp;"]"&amp;INDEX(Sheet5!$I$2:$I$4,MATCH(CJ441,Sheet5!$H$2:$H$4,0))</f>
        <v>#N/A</v>
      </c>
      <c r="DV441" s="118">
        <v>0</v>
      </c>
      <c r="DW441" s="118">
        <v>0</v>
      </c>
      <c r="DX441" s="118">
        <v>0</v>
      </c>
      <c r="DY441" s="118">
        <v>0</v>
      </c>
    </row>
    <row r="442" spans="1:129" ht="17.25">
      <c r="A442" s="118">
        <v>302673</v>
      </c>
      <c r="B442" s="118">
        <v>0</v>
      </c>
      <c r="C442" s="118">
        <v>1</v>
      </c>
      <c r="D442" s="119" t="s">
        <v>975</v>
      </c>
      <c r="E442" s="119" t="s">
        <v>1593</v>
      </c>
      <c r="F442" s="118" t="s">
        <v>600</v>
      </c>
      <c r="G442" s="118">
        <v>1</v>
      </c>
      <c r="H442" s="118" t="s">
        <v>321</v>
      </c>
      <c r="I442" s="118">
        <v>300</v>
      </c>
      <c r="J442" s="118">
        <v>333</v>
      </c>
      <c r="K442" s="118">
        <f t="shared" si="91"/>
        <v>1200</v>
      </c>
      <c r="M442" s="118">
        <v>0</v>
      </c>
      <c r="N442" s="118" t="s">
        <v>268</v>
      </c>
      <c r="O442" s="118">
        <v>0</v>
      </c>
      <c r="P442" s="118">
        <v>2</v>
      </c>
      <c r="Q442" s="118">
        <v>0</v>
      </c>
      <c r="R442" s="118">
        <v>1</v>
      </c>
      <c r="S442" s="118">
        <v>0</v>
      </c>
      <c r="T442" s="118">
        <v>0</v>
      </c>
      <c r="U442" s="118">
        <v>0</v>
      </c>
      <c r="V442" s="118">
        <v>0</v>
      </c>
      <c r="W442" s="118">
        <v>0</v>
      </c>
      <c r="X442" s="118">
        <v>0</v>
      </c>
      <c r="Y442" s="118">
        <v>0</v>
      </c>
      <c r="Z442" s="118">
        <v>2100</v>
      </c>
      <c r="AA442" s="118">
        <v>2</v>
      </c>
      <c r="AB442" s="118">
        <v>31</v>
      </c>
      <c r="AC442" s="118">
        <v>0</v>
      </c>
      <c r="AD442" s="118">
        <v>0</v>
      </c>
      <c r="AE442" s="118">
        <v>0</v>
      </c>
      <c r="AF442" s="118">
        <v>10</v>
      </c>
      <c r="AG442" s="118">
        <v>0</v>
      </c>
      <c r="AH442" s="118">
        <v>12</v>
      </c>
      <c r="AI442" s="118">
        <v>401</v>
      </c>
      <c r="AJ442" s="118">
        <v>0</v>
      </c>
      <c r="AK442" s="118">
        <v>0</v>
      </c>
      <c r="AL442" s="118">
        <v>0</v>
      </c>
      <c r="AM442" s="118">
        <v>1</v>
      </c>
      <c r="AN442" s="118">
        <v>1</v>
      </c>
      <c r="AO442" s="118">
        <v>1</v>
      </c>
      <c r="AP442" s="118">
        <v>0.2</v>
      </c>
      <c r="AQ442" s="120">
        <v>10</v>
      </c>
      <c r="AR442" s="118">
        <v>5</v>
      </c>
      <c r="AS442" s="118">
        <v>0</v>
      </c>
      <c r="AT442" s="118">
        <v>0</v>
      </c>
      <c r="AU442" s="118">
        <v>0</v>
      </c>
      <c r="AV442" s="118">
        <v>0</v>
      </c>
      <c r="AW442" s="118">
        <v>0</v>
      </c>
      <c r="AX442" s="118">
        <v>0</v>
      </c>
      <c r="AY442" s="118">
        <v>0</v>
      </c>
      <c r="AZ442" s="118">
        <v>0</v>
      </c>
      <c r="BA442" s="118">
        <v>0</v>
      </c>
      <c r="BB442" s="118">
        <v>0</v>
      </c>
      <c r="BC442" s="118">
        <v>0</v>
      </c>
      <c r="BD442" s="69">
        <v>0</v>
      </c>
      <c r="BE442" s="69">
        <v>0</v>
      </c>
      <c r="BF442" s="69">
        <v>0</v>
      </c>
      <c r="BG442" s="118">
        <v>0</v>
      </c>
      <c r="BH442" s="118">
        <v>0</v>
      </c>
      <c r="BK442" s="118">
        <v>3</v>
      </c>
      <c r="BL442" s="118">
        <v>3</v>
      </c>
      <c r="BM442" s="118">
        <v>2</v>
      </c>
      <c r="BN442" s="118">
        <v>31</v>
      </c>
      <c r="BO442" s="121">
        <v>0</v>
      </c>
      <c r="BP442" s="118">
        <v>1</v>
      </c>
      <c r="BQ442" s="118">
        <v>1</v>
      </c>
      <c r="BR442" s="118">
        <v>204</v>
      </c>
      <c r="BS442" s="118">
        <v>1000</v>
      </c>
      <c r="BT442" s="118">
        <v>0</v>
      </c>
      <c r="BU442" s="118">
        <v>0</v>
      </c>
      <c r="BV442" s="118">
        <v>1000</v>
      </c>
      <c r="BW442" s="118">
        <v>19</v>
      </c>
      <c r="BX442" s="118" t="s">
        <v>269</v>
      </c>
      <c r="BY442" s="118">
        <v>10</v>
      </c>
      <c r="BZ442" s="118">
        <v>2</v>
      </c>
      <c r="CA442" s="118">
        <v>31</v>
      </c>
      <c r="CB442" s="121">
        <v>0</v>
      </c>
      <c r="CC442" s="118">
        <v>1</v>
      </c>
      <c r="CD442" s="118">
        <v>1</v>
      </c>
      <c r="CE442" s="118">
        <v>1</v>
      </c>
      <c r="CF442" s="34">
        <v>1380045</v>
      </c>
      <c r="CG442" s="118">
        <v>0</v>
      </c>
      <c r="CH442" s="118">
        <v>0</v>
      </c>
      <c r="CI442" s="118">
        <v>1000</v>
      </c>
      <c r="CJ442" s="118">
        <v>0</v>
      </c>
      <c r="CL442" s="118">
        <v>0</v>
      </c>
      <c r="CM442" s="118">
        <v>0</v>
      </c>
      <c r="CN442" s="118">
        <v>0</v>
      </c>
      <c r="CO442" s="121">
        <v>0</v>
      </c>
      <c r="CP442" s="118">
        <v>0</v>
      </c>
      <c r="CQ442" s="118">
        <v>0</v>
      </c>
      <c r="CR442" s="118">
        <v>0</v>
      </c>
      <c r="CS442" s="118">
        <v>0</v>
      </c>
      <c r="CT442" s="118">
        <v>0</v>
      </c>
      <c r="CU442" s="118">
        <v>0</v>
      </c>
      <c r="CV442" s="118">
        <v>0</v>
      </c>
      <c r="CW442" s="118">
        <v>0</v>
      </c>
      <c r="CZ442" s="118">
        <v>0</v>
      </c>
      <c r="DA442" s="118">
        <v>0</v>
      </c>
      <c r="DB442" s="118">
        <v>100</v>
      </c>
      <c r="DC442" s="118">
        <v>38</v>
      </c>
      <c r="DD442" s="118">
        <v>0</v>
      </c>
      <c r="DE442" s="118">
        <v>0</v>
      </c>
      <c r="DF442" s="118">
        <v>0</v>
      </c>
      <c r="DG442" s="118">
        <v>1</v>
      </c>
      <c r="DI442" s="118" t="e">
        <f>INDEX(Sheet3!$E$78:$E$1130,MATCH(A442,Sheet3!$D$78:$D$1130,0))</f>
        <v>#N/A</v>
      </c>
      <c r="DJ442" s="118" t="str">
        <f t="shared" si="89"/>
        <v>skill_icons.ps_small_demon_skill_01</v>
      </c>
      <c r="DK442" s="118" t="s">
        <v>1591</v>
      </c>
      <c r="DL442" s="129" t="str">
        <f t="shared" si="92"/>
        <v>射出一枚火球，对敌方单体目标造成[ui.cs_blue:204*1]的火系伤害。</v>
      </c>
      <c r="DM442" s="122" t="s">
        <v>1594</v>
      </c>
      <c r="DN442" s="69" t="str">
        <f>"造成["&amp;INDEX(Sheet5!$L$2:$L$11,MATCH(BL442,Sheet5!$J$2:$J$11,0))&amp;":"&amp;BR442&amp;"*"&amp;BS442/1000&amp;"]"&amp;INDEX(Sheet5!$I$2:$I$4,MATCH(BR442,Sheet5!$H$2:$H$4,0))&amp;"的"&amp;INDEX(Sheet5!$K$2:$K$11,MATCH(BL442,Sheet5!$J$2:$J$11,0))</f>
        <v>造成[ui.cs_blue:204*1]的火系伤害。</v>
      </c>
      <c r="DO442" s="118" t="e">
        <f>"造成["&amp;INDEX(Sheet5!$L$2:$L$11,MATCH(BY442,Sheet5!$J$2:$J$11,0))&amp;":"&amp;CE442&amp;"*"&amp;CF442/1000&amp;"]"&amp;INDEX(Sheet5!$I$2:$I$4,MATCH(CE442,Sheet5!$H$2:$H$4,0))&amp;"的"&amp;INDEX(Sheet5!$K$2:$K$11,MATCH(BY442,Sheet5!$J$2:$J$11,0))</f>
        <v>#N/A</v>
      </c>
      <c r="DP442" s="118"/>
      <c r="DQ442" s="118"/>
      <c r="DR442" s="118" t="e">
        <f t="shared" si="90"/>
        <v>#N/A</v>
      </c>
      <c r="DS442" s="122" t="e">
        <f>MATCH(A442,Sheet5!D:D,0)</f>
        <v>#N/A</v>
      </c>
      <c r="DT442" s="123" t="e">
        <f>MATCH(A442,Sheet5!F:F,0)</f>
        <v>#N/A</v>
      </c>
      <c r="DU442" s="118" t="e">
        <f>"["&amp;INDEX(Sheet5!$L$2:$L$11,MATCH(CD442,Sheet5!$J$2:$J$11,0))&amp;":"&amp;CJ442&amp;"*"&amp;CK442/1000&amp;"]"&amp;INDEX(Sheet5!$I$2:$I$4,MATCH(CJ442,Sheet5!$H$2:$H$4,0))</f>
        <v>#N/A</v>
      </c>
      <c r="DV442" s="118">
        <v>0</v>
      </c>
      <c r="DW442" s="118">
        <v>0</v>
      </c>
      <c r="DX442" s="118">
        <v>0</v>
      </c>
      <c r="DY442" s="118">
        <v>0</v>
      </c>
    </row>
    <row r="443" spans="1:129" ht="17.25">
      <c r="A443" s="118">
        <v>302674</v>
      </c>
      <c r="B443" s="118">
        <v>0</v>
      </c>
      <c r="C443" s="118">
        <v>1</v>
      </c>
      <c r="D443" s="119" t="s">
        <v>975</v>
      </c>
      <c r="E443" s="119" t="s">
        <v>1593</v>
      </c>
      <c r="F443" s="118" t="s">
        <v>600</v>
      </c>
      <c r="G443" s="118">
        <v>1</v>
      </c>
      <c r="H443" s="118" t="s">
        <v>321</v>
      </c>
      <c r="I443" s="118">
        <v>300</v>
      </c>
      <c r="J443" s="118">
        <v>333</v>
      </c>
      <c r="K443" s="118">
        <f t="shared" si="91"/>
        <v>1200</v>
      </c>
      <c r="M443" s="118">
        <v>0</v>
      </c>
      <c r="N443" s="118" t="s">
        <v>268</v>
      </c>
      <c r="O443" s="118">
        <v>0</v>
      </c>
      <c r="P443" s="118">
        <v>2</v>
      </c>
      <c r="Q443" s="118">
        <v>0</v>
      </c>
      <c r="R443" s="118">
        <v>1</v>
      </c>
      <c r="S443" s="118">
        <v>0</v>
      </c>
      <c r="T443" s="118">
        <v>0</v>
      </c>
      <c r="U443" s="118">
        <v>0</v>
      </c>
      <c r="V443" s="118">
        <v>0</v>
      </c>
      <c r="W443" s="118">
        <v>0</v>
      </c>
      <c r="X443" s="118">
        <v>0</v>
      </c>
      <c r="Y443" s="118">
        <v>0</v>
      </c>
      <c r="Z443" s="118">
        <v>2100</v>
      </c>
      <c r="AA443" s="118">
        <v>2</v>
      </c>
      <c r="AB443" s="118">
        <v>31</v>
      </c>
      <c r="AC443" s="118">
        <v>0</v>
      </c>
      <c r="AD443" s="118">
        <v>0</v>
      </c>
      <c r="AE443" s="118">
        <v>0</v>
      </c>
      <c r="AF443" s="118">
        <v>10</v>
      </c>
      <c r="AG443" s="118">
        <v>0</v>
      </c>
      <c r="AH443" s="118">
        <v>12</v>
      </c>
      <c r="AI443" s="118">
        <v>401</v>
      </c>
      <c r="AJ443" s="118">
        <v>0</v>
      </c>
      <c r="AK443" s="118">
        <v>0</v>
      </c>
      <c r="AL443" s="118">
        <v>0</v>
      </c>
      <c r="AM443" s="118">
        <v>1</v>
      </c>
      <c r="AN443" s="118">
        <v>1</v>
      </c>
      <c r="AO443" s="118">
        <v>1</v>
      </c>
      <c r="AP443" s="118">
        <v>0.2</v>
      </c>
      <c r="AQ443" s="120">
        <v>10</v>
      </c>
      <c r="AR443" s="118">
        <v>5</v>
      </c>
      <c r="AS443" s="118">
        <v>0</v>
      </c>
      <c r="AT443" s="118">
        <v>0</v>
      </c>
      <c r="AU443" s="118">
        <v>0</v>
      </c>
      <c r="AV443" s="118">
        <v>0</v>
      </c>
      <c r="AW443" s="118">
        <v>0</v>
      </c>
      <c r="AX443" s="118">
        <v>0</v>
      </c>
      <c r="AY443" s="118">
        <v>0</v>
      </c>
      <c r="AZ443" s="118">
        <v>0</v>
      </c>
      <c r="BA443" s="118">
        <v>0</v>
      </c>
      <c r="BB443" s="118">
        <v>0</v>
      </c>
      <c r="BC443" s="118">
        <v>0</v>
      </c>
      <c r="BD443" s="69">
        <v>0</v>
      </c>
      <c r="BE443" s="69">
        <v>0</v>
      </c>
      <c r="BF443" s="69">
        <v>0</v>
      </c>
      <c r="BG443" s="118">
        <v>0</v>
      </c>
      <c r="BH443" s="118">
        <v>0</v>
      </c>
      <c r="BK443" s="118">
        <v>3</v>
      </c>
      <c r="BL443" s="118">
        <v>3</v>
      </c>
      <c r="BM443" s="118">
        <v>2</v>
      </c>
      <c r="BN443" s="118">
        <v>31</v>
      </c>
      <c r="BO443" s="121">
        <v>0</v>
      </c>
      <c r="BP443" s="118">
        <v>1</v>
      </c>
      <c r="BQ443" s="118">
        <v>1</v>
      </c>
      <c r="BR443" s="118">
        <v>204</v>
      </c>
      <c r="BS443" s="118">
        <v>1000</v>
      </c>
      <c r="BT443" s="118">
        <v>0</v>
      </c>
      <c r="BU443" s="118">
        <v>0</v>
      </c>
      <c r="BV443" s="118">
        <v>1000</v>
      </c>
      <c r="BW443" s="118">
        <v>19</v>
      </c>
      <c r="BX443" s="118" t="s">
        <v>269</v>
      </c>
      <c r="BY443" s="118">
        <v>10</v>
      </c>
      <c r="BZ443" s="118">
        <v>2</v>
      </c>
      <c r="CA443" s="118">
        <v>31</v>
      </c>
      <c r="CB443" s="121">
        <v>0</v>
      </c>
      <c r="CC443" s="118">
        <v>1</v>
      </c>
      <c r="CD443" s="118">
        <v>1</v>
      </c>
      <c r="CE443" s="118">
        <v>1</v>
      </c>
      <c r="CF443" s="34">
        <v>1380046</v>
      </c>
      <c r="CG443" s="118">
        <v>0</v>
      </c>
      <c r="CH443" s="118">
        <v>0</v>
      </c>
      <c r="CI443" s="118">
        <v>1000</v>
      </c>
      <c r="CJ443" s="118">
        <v>0</v>
      </c>
      <c r="CL443" s="118">
        <v>0</v>
      </c>
      <c r="CM443" s="118">
        <v>0</v>
      </c>
      <c r="CN443" s="118">
        <v>0</v>
      </c>
      <c r="CO443" s="121">
        <v>0</v>
      </c>
      <c r="CP443" s="118">
        <v>0</v>
      </c>
      <c r="CQ443" s="118">
        <v>0</v>
      </c>
      <c r="CR443" s="118">
        <v>0</v>
      </c>
      <c r="CS443" s="118">
        <v>0</v>
      </c>
      <c r="CT443" s="118">
        <v>0</v>
      </c>
      <c r="CU443" s="118">
        <v>0</v>
      </c>
      <c r="CV443" s="118">
        <v>0</v>
      </c>
      <c r="CW443" s="118">
        <v>0</v>
      </c>
      <c r="CZ443" s="118">
        <v>0</v>
      </c>
      <c r="DA443" s="118">
        <v>0</v>
      </c>
      <c r="DB443" s="118">
        <v>100</v>
      </c>
      <c r="DC443" s="118">
        <v>42</v>
      </c>
      <c r="DD443" s="118">
        <v>0</v>
      </c>
      <c r="DE443" s="118">
        <v>0</v>
      </c>
      <c r="DF443" s="118">
        <v>0</v>
      </c>
      <c r="DG443" s="118">
        <v>1</v>
      </c>
      <c r="DI443" s="118" t="e">
        <f>INDEX(Sheet3!$E$78:$E$1130,MATCH(A443,Sheet3!$D$78:$D$1130,0))</f>
        <v>#N/A</v>
      </c>
      <c r="DJ443" s="118" t="str">
        <f t="shared" si="89"/>
        <v>skill_icons.ps_small_demon_skill_01</v>
      </c>
      <c r="DK443" s="118" t="s">
        <v>1591</v>
      </c>
      <c r="DL443" s="129" t="str">
        <f t="shared" si="92"/>
        <v>射出一枚火球，对敌方单体目标造成[ui.cs_blue:204*1]的火系伤害。</v>
      </c>
      <c r="DM443" s="122" t="s">
        <v>1594</v>
      </c>
      <c r="DN443" s="69" t="str">
        <f>"造成["&amp;INDEX(Sheet5!$L$2:$L$11,MATCH(BL443,Sheet5!$J$2:$J$11,0))&amp;":"&amp;BR443&amp;"*"&amp;BS443/1000&amp;"]"&amp;INDEX(Sheet5!$I$2:$I$4,MATCH(BR443,Sheet5!$H$2:$H$4,0))&amp;"的"&amp;INDEX(Sheet5!$K$2:$K$11,MATCH(BL443,Sheet5!$J$2:$J$11,0))</f>
        <v>造成[ui.cs_blue:204*1]的火系伤害。</v>
      </c>
      <c r="DO443" s="118" t="e">
        <f>"造成["&amp;INDEX(Sheet5!$L$2:$L$11,MATCH(BY443,Sheet5!$J$2:$J$11,0))&amp;":"&amp;CE443&amp;"*"&amp;CF443/1000&amp;"]"&amp;INDEX(Sheet5!$I$2:$I$4,MATCH(CE443,Sheet5!$H$2:$H$4,0))&amp;"的"&amp;INDEX(Sheet5!$K$2:$K$11,MATCH(BY443,Sheet5!$J$2:$J$11,0))</f>
        <v>#N/A</v>
      </c>
      <c r="DP443" s="118"/>
      <c r="DQ443" s="118"/>
      <c r="DR443" s="118" t="e">
        <f t="shared" si="90"/>
        <v>#N/A</v>
      </c>
      <c r="DS443" s="122" t="e">
        <f>MATCH(A443,Sheet5!D:D,0)</f>
        <v>#N/A</v>
      </c>
      <c r="DT443" s="123" t="e">
        <f>MATCH(A443,Sheet5!F:F,0)</f>
        <v>#N/A</v>
      </c>
      <c r="DU443" s="118" t="e">
        <f>"["&amp;INDEX(Sheet5!$L$2:$L$11,MATCH(CD443,Sheet5!$J$2:$J$11,0))&amp;":"&amp;CJ443&amp;"*"&amp;CK443/1000&amp;"]"&amp;INDEX(Sheet5!$I$2:$I$4,MATCH(CJ443,Sheet5!$H$2:$H$4,0))</f>
        <v>#N/A</v>
      </c>
      <c r="DV443" s="118">
        <v>0</v>
      </c>
      <c r="DW443" s="118">
        <v>0</v>
      </c>
      <c r="DX443" s="118">
        <v>0</v>
      </c>
      <c r="DY443" s="118">
        <v>0</v>
      </c>
    </row>
    <row r="444" spans="1:129" ht="17.25">
      <c r="A444" s="118">
        <v>302675</v>
      </c>
      <c r="B444" s="118">
        <v>0</v>
      </c>
      <c r="C444" s="118">
        <v>1</v>
      </c>
      <c r="D444" s="119" t="s">
        <v>975</v>
      </c>
      <c r="E444" s="119" t="s">
        <v>1593</v>
      </c>
      <c r="F444" s="118" t="s">
        <v>600</v>
      </c>
      <c r="G444" s="118">
        <v>1</v>
      </c>
      <c r="H444" s="118" t="s">
        <v>321</v>
      </c>
      <c r="I444" s="118">
        <v>300</v>
      </c>
      <c r="J444" s="118">
        <v>333</v>
      </c>
      <c r="K444" s="118">
        <f t="shared" si="91"/>
        <v>1200</v>
      </c>
      <c r="M444" s="118">
        <v>0</v>
      </c>
      <c r="N444" s="118" t="s">
        <v>268</v>
      </c>
      <c r="O444" s="118">
        <v>0</v>
      </c>
      <c r="P444" s="118">
        <v>2</v>
      </c>
      <c r="Q444" s="118">
        <v>0</v>
      </c>
      <c r="R444" s="118">
        <v>1</v>
      </c>
      <c r="S444" s="118">
        <v>0</v>
      </c>
      <c r="T444" s="118">
        <v>0</v>
      </c>
      <c r="U444" s="118">
        <v>0</v>
      </c>
      <c r="V444" s="118">
        <v>0</v>
      </c>
      <c r="W444" s="118">
        <v>0</v>
      </c>
      <c r="X444" s="118">
        <v>0</v>
      </c>
      <c r="Y444" s="118">
        <v>0</v>
      </c>
      <c r="Z444" s="118">
        <v>2100</v>
      </c>
      <c r="AA444" s="118">
        <v>2</v>
      </c>
      <c r="AB444" s="118">
        <v>31</v>
      </c>
      <c r="AC444" s="118">
        <v>0</v>
      </c>
      <c r="AD444" s="118">
        <v>0</v>
      </c>
      <c r="AE444" s="118">
        <v>0</v>
      </c>
      <c r="AF444" s="118">
        <v>10</v>
      </c>
      <c r="AG444" s="118">
        <v>0</v>
      </c>
      <c r="AH444" s="118">
        <v>12</v>
      </c>
      <c r="AI444" s="118">
        <v>401</v>
      </c>
      <c r="AJ444" s="118">
        <v>0</v>
      </c>
      <c r="AK444" s="118">
        <v>0</v>
      </c>
      <c r="AL444" s="118">
        <v>0</v>
      </c>
      <c r="AM444" s="118">
        <v>1</v>
      </c>
      <c r="AN444" s="118">
        <v>1</v>
      </c>
      <c r="AO444" s="118">
        <v>1</v>
      </c>
      <c r="AP444" s="118">
        <v>0.2</v>
      </c>
      <c r="AQ444" s="120">
        <v>10</v>
      </c>
      <c r="AR444" s="118">
        <v>5</v>
      </c>
      <c r="AS444" s="118">
        <v>0</v>
      </c>
      <c r="AT444" s="118">
        <v>0</v>
      </c>
      <c r="AU444" s="118">
        <v>0</v>
      </c>
      <c r="AV444" s="118">
        <v>0</v>
      </c>
      <c r="AW444" s="118">
        <v>0</v>
      </c>
      <c r="AX444" s="118">
        <v>0</v>
      </c>
      <c r="AY444" s="118">
        <v>0</v>
      </c>
      <c r="AZ444" s="118">
        <v>0</v>
      </c>
      <c r="BA444" s="118">
        <v>0</v>
      </c>
      <c r="BB444" s="118">
        <v>0</v>
      </c>
      <c r="BC444" s="118">
        <v>0</v>
      </c>
      <c r="BD444" s="69">
        <v>0</v>
      </c>
      <c r="BE444" s="69">
        <v>0</v>
      </c>
      <c r="BF444" s="69">
        <v>0</v>
      </c>
      <c r="BG444" s="118">
        <v>0</v>
      </c>
      <c r="BH444" s="118">
        <v>0</v>
      </c>
      <c r="BK444" s="118">
        <v>3</v>
      </c>
      <c r="BL444" s="118">
        <v>3</v>
      </c>
      <c r="BM444" s="118">
        <v>2</v>
      </c>
      <c r="BN444" s="118">
        <v>31</v>
      </c>
      <c r="BO444" s="121">
        <v>0</v>
      </c>
      <c r="BP444" s="118">
        <v>1</v>
      </c>
      <c r="BQ444" s="118">
        <v>1</v>
      </c>
      <c r="BR444" s="118">
        <v>204</v>
      </c>
      <c r="BS444" s="118">
        <v>1000</v>
      </c>
      <c r="BT444" s="118">
        <v>0</v>
      </c>
      <c r="BU444" s="118">
        <v>0</v>
      </c>
      <c r="BV444" s="118">
        <v>1000</v>
      </c>
      <c r="BW444" s="118">
        <v>19</v>
      </c>
      <c r="BX444" s="118" t="s">
        <v>269</v>
      </c>
      <c r="BY444" s="118">
        <v>10</v>
      </c>
      <c r="BZ444" s="118">
        <v>2</v>
      </c>
      <c r="CA444" s="118">
        <v>31</v>
      </c>
      <c r="CB444" s="121">
        <v>0</v>
      </c>
      <c r="CC444" s="118">
        <v>1</v>
      </c>
      <c r="CD444" s="118">
        <v>1</v>
      </c>
      <c r="CE444" s="118">
        <v>1</v>
      </c>
      <c r="CF444" s="34">
        <v>1380047</v>
      </c>
      <c r="CG444" s="118">
        <v>0</v>
      </c>
      <c r="CH444" s="118">
        <v>0</v>
      </c>
      <c r="CI444" s="118">
        <v>1000</v>
      </c>
      <c r="CJ444" s="118">
        <v>0</v>
      </c>
      <c r="CL444" s="118">
        <v>0</v>
      </c>
      <c r="CM444" s="118">
        <v>0</v>
      </c>
      <c r="CN444" s="118">
        <v>0</v>
      </c>
      <c r="CO444" s="121">
        <v>0</v>
      </c>
      <c r="CP444" s="118">
        <v>0</v>
      </c>
      <c r="CQ444" s="118">
        <v>0</v>
      </c>
      <c r="CR444" s="118">
        <v>0</v>
      </c>
      <c r="CS444" s="118">
        <v>0</v>
      </c>
      <c r="CT444" s="118">
        <v>0</v>
      </c>
      <c r="CU444" s="118">
        <v>0</v>
      </c>
      <c r="CV444" s="118">
        <v>0</v>
      </c>
      <c r="CW444" s="118">
        <v>0</v>
      </c>
      <c r="CZ444" s="118">
        <v>0</v>
      </c>
      <c r="DA444" s="118">
        <v>0</v>
      </c>
      <c r="DB444" s="118">
        <v>100</v>
      </c>
      <c r="DC444" s="118">
        <v>46</v>
      </c>
      <c r="DD444" s="118">
        <v>0</v>
      </c>
      <c r="DE444" s="118">
        <v>0</v>
      </c>
      <c r="DF444" s="118">
        <v>0</v>
      </c>
      <c r="DG444" s="118">
        <v>1</v>
      </c>
      <c r="DI444" s="118" t="e">
        <f>INDEX(Sheet3!$E$78:$E$1130,MATCH(A444,Sheet3!$D$78:$D$1130,0))</f>
        <v>#N/A</v>
      </c>
      <c r="DJ444" s="118" t="str">
        <f t="shared" si="89"/>
        <v>skill_icons.ps_small_demon_skill_01</v>
      </c>
      <c r="DK444" s="118" t="s">
        <v>1591</v>
      </c>
      <c r="DL444" s="129" t="str">
        <f t="shared" si="92"/>
        <v>射出一枚火球，对敌方单体目标造成[ui.cs_blue:204*1]的火系伤害。</v>
      </c>
      <c r="DM444" s="122" t="s">
        <v>1594</v>
      </c>
      <c r="DN444" s="69" t="str">
        <f>"造成["&amp;INDEX(Sheet5!$L$2:$L$11,MATCH(BL444,Sheet5!$J$2:$J$11,0))&amp;":"&amp;BR444&amp;"*"&amp;BS444/1000&amp;"]"&amp;INDEX(Sheet5!$I$2:$I$4,MATCH(BR444,Sheet5!$H$2:$H$4,0))&amp;"的"&amp;INDEX(Sheet5!$K$2:$K$11,MATCH(BL444,Sheet5!$J$2:$J$11,0))</f>
        <v>造成[ui.cs_blue:204*1]的火系伤害。</v>
      </c>
      <c r="DO444" s="118" t="e">
        <f>"造成["&amp;INDEX(Sheet5!$L$2:$L$11,MATCH(BY444,Sheet5!$J$2:$J$11,0))&amp;":"&amp;CE444&amp;"*"&amp;CF444/1000&amp;"]"&amp;INDEX(Sheet5!$I$2:$I$4,MATCH(CE444,Sheet5!$H$2:$H$4,0))&amp;"的"&amp;INDEX(Sheet5!$K$2:$K$11,MATCH(BY444,Sheet5!$J$2:$J$11,0))</f>
        <v>#N/A</v>
      </c>
      <c r="DP444" s="118"/>
      <c r="DQ444" s="118"/>
      <c r="DR444" s="118" t="e">
        <f t="shared" si="90"/>
        <v>#N/A</v>
      </c>
      <c r="DS444" s="122" t="e">
        <f>MATCH(A444,Sheet5!D:D,0)</f>
        <v>#N/A</v>
      </c>
      <c r="DT444" s="123" t="e">
        <f>MATCH(A444,Sheet5!F:F,0)</f>
        <v>#N/A</v>
      </c>
      <c r="DU444" s="118" t="e">
        <f>"["&amp;INDEX(Sheet5!$L$2:$L$11,MATCH(CD444,Sheet5!$J$2:$J$11,0))&amp;":"&amp;CJ444&amp;"*"&amp;CK444/1000&amp;"]"&amp;INDEX(Sheet5!$I$2:$I$4,MATCH(CJ444,Sheet5!$H$2:$H$4,0))</f>
        <v>#N/A</v>
      </c>
      <c r="DV444" s="118">
        <v>0</v>
      </c>
      <c r="DW444" s="118">
        <v>0</v>
      </c>
      <c r="DX444" s="118">
        <v>0</v>
      </c>
      <c r="DY444" s="118">
        <v>0</v>
      </c>
    </row>
    <row r="445" spans="1:129" ht="28.5">
      <c r="A445" s="69">
        <v>30268</v>
      </c>
      <c r="B445" s="69">
        <v>0</v>
      </c>
      <c r="C445" s="69">
        <v>1</v>
      </c>
      <c r="D445" s="78" t="s">
        <v>1595</v>
      </c>
      <c r="E445" s="78" t="s">
        <v>1596</v>
      </c>
      <c r="F445" s="69" t="s">
        <v>1597</v>
      </c>
      <c r="G445" s="69">
        <v>1</v>
      </c>
      <c r="H445" s="69" t="s">
        <v>321</v>
      </c>
      <c r="I445" s="69">
        <v>200</v>
      </c>
      <c r="J445" s="69">
        <v>900</v>
      </c>
      <c r="K445" s="69">
        <v>2244</v>
      </c>
      <c r="M445" s="69">
        <v>409</v>
      </c>
      <c r="N445" s="69" t="s">
        <v>1598</v>
      </c>
      <c r="O445" s="69">
        <v>0</v>
      </c>
      <c r="P445" s="69">
        <v>2</v>
      </c>
      <c r="Q445" s="69">
        <v>0</v>
      </c>
      <c r="R445" s="69">
        <f t="shared" ref="R445:R448" si="93">IF(S445&gt;0,2,1)</f>
        <v>1</v>
      </c>
      <c r="S445" s="69">
        <v>0</v>
      </c>
      <c r="T445" s="69">
        <v>0</v>
      </c>
      <c r="U445" s="69">
        <v>0</v>
      </c>
      <c r="V445" s="69">
        <v>0</v>
      </c>
      <c r="W445" s="69">
        <v>0</v>
      </c>
      <c r="X445" s="69">
        <v>0</v>
      </c>
      <c r="Y445" s="69">
        <v>0</v>
      </c>
      <c r="Z445" s="69">
        <v>12000</v>
      </c>
      <c r="AA445" s="69">
        <v>2</v>
      </c>
      <c r="AB445" s="69">
        <v>31</v>
      </c>
      <c r="AC445" s="69">
        <v>0</v>
      </c>
      <c r="AD445" s="69">
        <v>0</v>
      </c>
      <c r="AE445" s="69">
        <v>0</v>
      </c>
      <c r="AF445" s="69">
        <v>10</v>
      </c>
      <c r="AG445" s="69">
        <v>0</v>
      </c>
      <c r="AH445" s="69">
        <v>5</v>
      </c>
      <c r="AI445" s="69">
        <v>410</v>
      </c>
      <c r="AJ445" s="69">
        <v>3</v>
      </c>
      <c r="AK445" s="69">
        <v>0</v>
      </c>
      <c r="AL445" s="69">
        <v>0</v>
      </c>
      <c r="AM445" s="69">
        <v>1</v>
      </c>
      <c r="AN445" s="69">
        <v>1</v>
      </c>
      <c r="AO445" s="69">
        <v>1</v>
      </c>
      <c r="AP445" s="69">
        <v>0.1</v>
      </c>
      <c r="AQ445" s="84">
        <v>15</v>
      </c>
      <c r="AR445" s="69">
        <v>0.8</v>
      </c>
      <c r="AS445" s="69">
        <v>0</v>
      </c>
      <c r="AT445" s="69">
        <v>0</v>
      </c>
      <c r="AU445" s="69">
        <v>0</v>
      </c>
      <c r="AV445" s="69">
        <v>0</v>
      </c>
      <c r="AW445" s="69">
        <v>0</v>
      </c>
      <c r="AX445" s="69">
        <v>0</v>
      </c>
      <c r="AY445" s="69">
        <v>0</v>
      </c>
      <c r="AZ445" s="69">
        <v>0</v>
      </c>
      <c r="BA445" s="69">
        <v>0</v>
      </c>
      <c r="BB445" s="69">
        <v>0</v>
      </c>
      <c r="BC445" s="69">
        <v>0</v>
      </c>
      <c r="BD445" s="69">
        <v>0</v>
      </c>
      <c r="BE445" s="69">
        <v>0</v>
      </c>
      <c r="BF445" s="69">
        <v>0</v>
      </c>
      <c r="BG445" s="69">
        <v>0</v>
      </c>
      <c r="BH445" s="69">
        <v>0</v>
      </c>
      <c r="BI445" s="69" t="s">
        <v>1599</v>
      </c>
      <c r="BK445" s="69">
        <v>3</v>
      </c>
      <c r="BL445" s="69">
        <v>5</v>
      </c>
      <c r="BM445" s="69">
        <v>2</v>
      </c>
      <c r="BN445" s="69">
        <v>31</v>
      </c>
      <c r="BO445" s="89">
        <v>0</v>
      </c>
      <c r="BP445" s="69">
        <v>1</v>
      </c>
      <c r="BQ445" s="69">
        <v>50</v>
      </c>
      <c r="BR445" s="69">
        <v>204</v>
      </c>
      <c r="BS445" s="69">
        <v>1400</v>
      </c>
      <c r="BT445" s="69">
        <v>0</v>
      </c>
      <c r="BU445" s="69">
        <v>0</v>
      </c>
      <c r="BV445" s="69">
        <v>1000</v>
      </c>
      <c r="BW445" s="69">
        <v>411</v>
      </c>
      <c r="BX445" s="69" t="s">
        <v>1600</v>
      </c>
      <c r="BY445" s="69">
        <v>10</v>
      </c>
      <c r="BZ445" s="69">
        <v>2</v>
      </c>
      <c r="CA445" s="69">
        <v>31</v>
      </c>
      <c r="CB445" s="89">
        <v>0</v>
      </c>
      <c r="CC445" s="69">
        <v>1</v>
      </c>
      <c r="CD445" s="69">
        <v>99</v>
      </c>
      <c r="CE445" s="69">
        <v>1</v>
      </c>
      <c r="CF445" s="69">
        <v>1380003</v>
      </c>
      <c r="CG445" s="69">
        <v>0</v>
      </c>
      <c r="CH445" s="69">
        <v>0</v>
      </c>
      <c r="CI445" s="69">
        <v>200</v>
      </c>
      <c r="CJ445" s="69">
        <v>0</v>
      </c>
      <c r="CL445" s="69">
        <v>0</v>
      </c>
      <c r="CM445" s="69">
        <v>0</v>
      </c>
      <c r="CN445" s="69">
        <v>0</v>
      </c>
      <c r="CO445" s="89">
        <v>0</v>
      </c>
      <c r="CP445" s="69">
        <v>0</v>
      </c>
      <c r="CQ445" s="69">
        <v>0</v>
      </c>
      <c r="CR445" s="69">
        <v>0</v>
      </c>
      <c r="CS445" s="69">
        <v>0</v>
      </c>
      <c r="CT445" s="69">
        <v>0</v>
      </c>
      <c r="CU445" s="69">
        <v>0</v>
      </c>
      <c r="CV445" s="69">
        <v>0</v>
      </c>
      <c r="CW445" s="69">
        <v>0</v>
      </c>
      <c r="CZ445" s="69">
        <v>0</v>
      </c>
      <c r="DA445" s="69">
        <v>0</v>
      </c>
      <c r="DB445" s="69">
        <v>140</v>
      </c>
      <c r="DC445" s="69">
        <v>20</v>
      </c>
      <c r="DD445" s="69">
        <v>0</v>
      </c>
      <c r="DE445" s="69">
        <v>0</v>
      </c>
      <c r="DF445" s="69">
        <v>0</v>
      </c>
      <c r="DG445" s="69">
        <v>1</v>
      </c>
      <c r="DI445" s="69" t="e">
        <f>INDEX(Sheet3!$E$78:$E$1130,MATCH(A445,Sheet3!$D$78:$D$1130,0))</f>
        <v>#N/A</v>
      </c>
      <c r="DJ445" s="69" t="str">
        <f t="shared" si="89"/>
        <v>skill_icons.ps_javelin</v>
      </c>
      <c r="DK445" s="69" t="s">
        <v>1601</v>
      </c>
      <c r="DL445" s="93" t="str">
        <f t="shared" si="92"/>
        <v>短暂延迟后丢出雷电标枪，对碰到的所有敌方单位造成[ui.cs_blue:204*1.4]的雷系伤害。并且有20%概率晕眩目标2秒。</v>
      </c>
      <c r="DM445" s="25" t="s">
        <v>1602</v>
      </c>
      <c r="DN445" s="69" t="str">
        <f>"造成["&amp;INDEX(Sheet5!$L$2:$L$11,MATCH(BL445,Sheet5!$J$2:$J$11,0))&amp;":"&amp;BR445&amp;"*"&amp;BS445/1000&amp;"]"&amp;INDEX(Sheet5!$I$2:$I$4,MATCH(BR445,Sheet5!$H$2:$H$4,0))&amp;"的"&amp;INDEX(Sheet5!$K$2:$K$11,MATCH(BL445,Sheet5!$J$2:$J$11,0))</f>
        <v>造成[ui.cs_blue:204*1.4]的雷系伤害。</v>
      </c>
      <c r="DO445" s="69" t="e">
        <f>"造成["&amp;INDEX(Sheet5!$L$2:$L$11,MATCH(BY445,Sheet5!$J$2:$J$11,0))&amp;":"&amp;CE445&amp;"*"&amp;CF445/1000&amp;"]"&amp;INDEX(Sheet5!$I$2:$I$4,MATCH(CE445,Sheet5!$H$2:$H$4,0))&amp;"的"&amp;INDEX(Sheet5!$K$2:$K$11,MATCH(BY445,Sheet5!$J$2:$J$11,0))</f>
        <v>#N/A</v>
      </c>
      <c r="DP445" s="69"/>
      <c r="DQ445" s="90" t="s">
        <v>1603</v>
      </c>
      <c r="DR445" s="69" t="e">
        <f t="shared" si="90"/>
        <v>#N/A</v>
      </c>
      <c r="DS445" s="90">
        <f>MATCH(A445,Sheet5!D:D,0)</f>
        <v>257</v>
      </c>
      <c r="DT445" s="94" t="e">
        <f>MATCH(A445,Sheet5!F:F,0)</f>
        <v>#N/A</v>
      </c>
      <c r="DU445" s="69" t="e">
        <f>"["&amp;INDEX(Sheet5!$L$2:$L$11,MATCH(CD445,Sheet5!$J$2:$J$11,0))&amp;":"&amp;CJ445&amp;"*"&amp;CK445/1000&amp;"]"&amp;INDEX(Sheet5!$I$2:$I$4,MATCH(CJ445,Sheet5!$H$2:$H$4,0))</f>
        <v>#N/A</v>
      </c>
      <c r="DV445" s="69">
        <v>0</v>
      </c>
      <c r="DW445" s="69">
        <v>0</v>
      </c>
      <c r="DX445" s="69">
        <v>0</v>
      </c>
      <c r="DY445" s="69">
        <v>0</v>
      </c>
    </row>
    <row r="446" spans="1:129" ht="28.5">
      <c r="A446" s="69">
        <v>302682</v>
      </c>
      <c r="B446" s="69">
        <v>0</v>
      </c>
      <c r="C446" s="69">
        <v>1</v>
      </c>
      <c r="D446" s="78" t="s">
        <v>1595</v>
      </c>
      <c r="E446" s="78" t="s">
        <v>1596</v>
      </c>
      <c r="F446" s="69" t="s">
        <v>1597</v>
      </c>
      <c r="G446" s="69">
        <v>1</v>
      </c>
      <c r="H446" s="69" t="s">
        <v>321</v>
      </c>
      <c r="I446" s="69">
        <v>200</v>
      </c>
      <c r="J446" s="69">
        <v>900</v>
      </c>
      <c r="K446" s="69">
        <v>2244</v>
      </c>
      <c r="M446" s="69">
        <v>409</v>
      </c>
      <c r="N446" s="69" t="s">
        <v>1598</v>
      </c>
      <c r="O446" s="69">
        <v>0</v>
      </c>
      <c r="P446" s="69">
        <v>2</v>
      </c>
      <c r="Q446" s="69">
        <v>0</v>
      </c>
      <c r="R446" s="69">
        <f t="shared" si="93"/>
        <v>1</v>
      </c>
      <c r="S446" s="69">
        <v>0</v>
      </c>
      <c r="T446" s="69">
        <v>0</v>
      </c>
      <c r="U446" s="69">
        <v>0</v>
      </c>
      <c r="V446" s="69">
        <v>0</v>
      </c>
      <c r="W446" s="69">
        <v>0</v>
      </c>
      <c r="X446" s="69">
        <v>0</v>
      </c>
      <c r="Y446" s="69">
        <v>0</v>
      </c>
      <c r="Z446" s="69">
        <v>12000</v>
      </c>
      <c r="AA446" s="69">
        <v>2</v>
      </c>
      <c r="AB446" s="69">
        <v>31</v>
      </c>
      <c r="AC446" s="69">
        <v>0</v>
      </c>
      <c r="AD446" s="69">
        <v>0</v>
      </c>
      <c r="AE446" s="69">
        <v>0</v>
      </c>
      <c r="AF446" s="69">
        <v>10</v>
      </c>
      <c r="AG446" s="69">
        <v>0</v>
      </c>
      <c r="AH446" s="69">
        <v>5</v>
      </c>
      <c r="AI446" s="69">
        <v>410</v>
      </c>
      <c r="AJ446" s="69">
        <v>3</v>
      </c>
      <c r="AK446" s="69">
        <v>0</v>
      </c>
      <c r="AL446" s="69">
        <v>0</v>
      </c>
      <c r="AM446" s="69">
        <v>1</v>
      </c>
      <c r="AN446" s="69">
        <v>1</v>
      </c>
      <c r="AO446" s="69">
        <v>1</v>
      </c>
      <c r="AP446" s="69">
        <v>0.1</v>
      </c>
      <c r="AQ446" s="84">
        <v>15</v>
      </c>
      <c r="AR446" s="69">
        <v>0.8</v>
      </c>
      <c r="AS446" s="69">
        <v>0</v>
      </c>
      <c r="AT446" s="69">
        <v>0</v>
      </c>
      <c r="AU446" s="69">
        <v>0</v>
      </c>
      <c r="AV446" s="69">
        <v>0</v>
      </c>
      <c r="AW446" s="69">
        <v>0</v>
      </c>
      <c r="AX446" s="69">
        <v>0</v>
      </c>
      <c r="AY446" s="69">
        <v>0</v>
      </c>
      <c r="AZ446" s="69">
        <v>0</v>
      </c>
      <c r="BA446" s="69">
        <v>0</v>
      </c>
      <c r="BB446" s="69">
        <v>0</v>
      </c>
      <c r="BC446" s="69">
        <v>0</v>
      </c>
      <c r="BD446" s="69">
        <v>0</v>
      </c>
      <c r="BE446" s="69">
        <v>0</v>
      </c>
      <c r="BF446" s="69">
        <v>0</v>
      </c>
      <c r="BG446" s="69">
        <v>0</v>
      </c>
      <c r="BH446" s="69">
        <v>0</v>
      </c>
      <c r="BI446" s="69" t="s">
        <v>1599</v>
      </c>
      <c r="BK446" s="69">
        <v>3</v>
      </c>
      <c r="BL446" s="69">
        <v>5</v>
      </c>
      <c r="BM446" s="69">
        <v>2</v>
      </c>
      <c r="BN446" s="69">
        <v>31</v>
      </c>
      <c r="BO446" s="89">
        <v>0</v>
      </c>
      <c r="BP446" s="69">
        <v>1</v>
      </c>
      <c r="BQ446" s="69">
        <v>50</v>
      </c>
      <c r="BR446" s="69">
        <v>204</v>
      </c>
      <c r="BS446" s="69">
        <v>1400</v>
      </c>
      <c r="BT446" s="69">
        <v>0</v>
      </c>
      <c r="BU446" s="69">
        <v>0</v>
      </c>
      <c r="BV446" s="69">
        <v>1000</v>
      </c>
      <c r="BW446" s="69">
        <v>411</v>
      </c>
      <c r="BX446" s="69" t="s">
        <v>1600</v>
      </c>
      <c r="BY446" s="69">
        <v>10</v>
      </c>
      <c r="BZ446" s="69">
        <v>2</v>
      </c>
      <c r="CA446" s="69">
        <v>31</v>
      </c>
      <c r="CB446" s="89">
        <v>0</v>
      </c>
      <c r="CC446" s="69">
        <v>1</v>
      </c>
      <c r="CD446" s="69">
        <v>99</v>
      </c>
      <c r="CE446" s="69">
        <v>1</v>
      </c>
      <c r="CF446" s="69">
        <v>1380003</v>
      </c>
      <c r="CG446" s="69">
        <v>0</v>
      </c>
      <c r="CH446" s="69">
        <v>0</v>
      </c>
      <c r="CI446" s="69">
        <v>300</v>
      </c>
      <c r="CJ446" s="69">
        <v>0</v>
      </c>
      <c r="CL446" s="69">
        <v>0</v>
      </c>
      <c r="CM446" s="69">
        <v>0</v>
      </c>
      <c r="CN446" s="69">
        <v>0</v>
      </c>
      <c r="CO446" s="89">
        <v>0</v>
      </c>
      <c r="CP446" s="69">
        <v>0</v>
      </c>
      <c r="CQ446" s="69">
        <v>0</v>
      </c>
      <c r="CR446" s="69">
        <v>0</v>
      </c>
      <c r="CS446" s="69">
        <v>0</v>
      </c>
      <c r="CT446" s="69">
        <v>0</v>
      </c>
      <c r="CU446" s="69">
        <v>0</v>
      </c>
      <c r="CV446" s="69">
        <v>0</v>
      </c>
      <c r="CW446" s="69">
        <v>0</v>
      </c>
      <c r="CZ446" s="69">
        <v>0</v>
      </c>
      <c r="DA446" s="69">
        <v>0</v>
      </c>
      <c r="DB446" s="69">
        <v>140</v>
      </c>
      <c r="DC446" s="69">
        <v>30</v>
      </c>
      <c r="DD446" s="69">
        <v>0</v>
      </c>
      <c r="DE446" s="69">
        <v>0</v>
      </c>
      <c r="DF446" s="69">
        <v>0</v>
      </c>
      <c r="DG446" s="69">
        <v>1</v>
      </c>
      <c r="DI446" s="69" t="e">
        <f>INDEX(Sheet3!$E$78:$E$1130,MATCH(A446,Sheet3!$D$78:$D$1130,0))</f>
        <v>#N/A</v>
      </c>
      <c r="DJ446" s="69" t="str">
        <f t="shared" si="89"/>
        <v>skill_icons.ps_javelin</v>
      </c>
      <c r="DK446" s="69" t="s">
        <v>1601</v>
      </c>
      <c r="DL446" s="93" t="str">
        <f t="shared" si="92"/>
        <v>短暂延迟后丢出雷电标枪，对碰到的所有敌方单位造成[ui.cs_blue:204*1.4]的雷系伤害。并且有20%概率晕眩目标2秒。</v>
      </c>
      <c r="DM446" s="25" t="s">
        <v>1602</v>
      </c>
      <c r="DN446" s="69" t="str">
        <f>"造成["&amp;INDEX(Sheet5!$L$2:$L$11,MATCH(BL446,Sheet5!$J$2:$J$11,0))&amp;":"&amp;BR446&amp;"*"&amp;BS446/1000&amp;"]"&amp;INDEX(Sheet5!$I$2:$I$4,MATCH(BR446,Sheet5!$H$2:$H$4,0))&amp;"的"&amp;INDEX(Sheet5!$K$2:$K$11,MATCH(BL446,Sheet5!$J$2:$J$11,0))</f>
        <v>造成[ui.cs_blue:204*1.4]的雷系伤害。</v>
      </c>
      <c r="DO446" s="69" t="e">
        <f>"造成["&amp;INDEX(Sheet5!$L$2:$L$11,MATCH(BY446,Sheet5!$J$2:$J$11,0))&amp;":"&amp;CE446&amp;"*"&amp;CF446/1000&amp;"]"&amp;INDEX(Sheet5!$I$2:$I$4,MATCH(CE446,Sheet5!$H$2:$H$4,0))&amp;"的"&amp;INDEX(Sheet5!$K$2:$K$11,MATCH(BY446,Sheet5!$J$2:$J$11,0))</f>
        <v>#N/A</v>
      </c>
      <c r="DP446" s="69"/>
      <c r="DQ446" s="90" t="s">
        <v>1603</v>
      </c>
      <c r="DR446" s="69" t="e">
        <f t="shared" si="90"/>
        <v>#N/A</v>
      </c>
      <c r="DS446" s="90" t="e">
        <f>MATCH(A446,Sheet5!D:D,0)</f>
        <v>#N/A</v>
      </c>
      <c r="DT446" s="94" t="e">
        <f>MATCH(A446,Sheet5!F:F,0)</f>
        <v>#N/A</v>
      </c>
      <c r="DU446" s="69" t="e">
        <f>"["&amp;INDEX(Sheet5!$L$2:$L$11,MATCH(CD446,Sheet5!$J$2:$J$11,0))&amp;":"&amp;CJ446&amp;"*"&amp;CK446/1000&amp;"]"&amp;INDEX(Sheet5!$I$2:$I$4,MATCH(CJ446,Sheet5!$H$2:$H$4,0))</f>
        <v>#N/A</v>
      </c>
      <c r="DV446" s="69">
        <v>0</v>
      </c>
      <c r="DW446" s="69">
        <v>0</v>
      </c>
      <c r="DX446" s="69">
        <v>0</v>
      </c>
      <c r="DY446" s="69">
        <v>0</v>
      </c>
    </row>
    <row r="447" spans="1:129" ht="28.5">
      <c r="A447" s="69">
        <v>302683</v>
      </c>
      <c r="B447" s="69">
        <v>0</v>
      </c>
      <c r="C447" s="69">
        <v>1</v>
      </c>
      <c r="D447" s="78" t="s">
        <v>1595</v>
      </c>
      <c r="E447" s="78" t="s">
        <v>1596</v>
      </c>
      <c r="F447" s="69" t="s">
        <v>1597</v>
      </c>
      <c r="G447" s="69">
        <v>1</v>
      </c>
      <c r="H447" s="69" t="s">
        <v>321</v>
      </c>
      <c r="I447" s="69">
        <v>200</v>
      </c>
      <c r="J447" s="69">
        <v>900</v>
      </c>
      <c r="K447" s="69">
        <v>2244</v>
      </c>
      <c r="M447" s="69">
        <v>409</v>
      </c>
      <c r="N447" s="69" t="s">
        <v>1598</v>
      </c>
      <c r="O447" s="69">
        <v>0</v>
      </c>
      <c r="P447" s="69">
        <v>2</v>
      </c>
      <c r="Q447" s="69">
        <v>0</v>
      </c>
      <c r="R447" s="69">
        <f t="shared" si="93"/>
        <v>1</v>
      </c>
      <c r="S447" s="69">
        <v>0</v>
      </c>
      <c r="T447" s="69">
        <v>0</v>
      </c>
      <c r="U447" s="69">
        <v>0</v>
      </c>
      <c r="V447" s="69">
        <v>0</v>
      </c>
      <c r="W447" s="69">
        <v>0</v>
      </c>
      <c r="X447" s="69">
        <v>0</v>
      </c>
      <c r="Y447" s="69">
        <v>0</v>
      </c>
      <c r="Z447" s="69">
        <v>12000</v>
      </c>
      <c r="AA447" s="69">
        <v>2</v>
      </c>
      <c r="AB447" s="69">
        <v>31</v>
      </c>
      <c r="AC447" s="69">
        <v>0</v>
      </c>
      <c r="AD447" s="69">
        <v>0</v>
      </c>
      <c r="AE447" s="69">
        <v>0</v>
      </c>
      <c r="AF447" s="69">
        <v>10</v>
      </c>
      <c r="AG447" s="69">
        <v>0</v>
      </c>
      <c r="AH447" s="69">
        <v>5</v>
      </c>
      <c r="AI447" s="69">
        <v>410</v>
      </c>
      <c r="AJ447" s="69">
        <v>3</v>
      </c>
      <c r="AK447" s="69">
        <v>0</v>
      </c>
      <c r="AL447" s="69">
        <v>0</v>
      </c>
      <c r="AM447" s="69">
        <v>1</v>
      </c>
      <c r="AN447" s="69">
        <v>1</v>
      </c>
      <c r="AO447" s="69">
        <v>1</v>
      </c>
      <c r="AP447" s="69">
        <v>0.1</v>
      </c>
      <c r="AQ447" s="84">
        <v>15</v>
      </c>
      <c r="AR447" s="69">
        <v>0.8</v>
      </c>
      <c r="AS447" s="69">
        <v>0</v>
      </c>
      <c r="AT447" s="69">
        <v>0</v>
      </c>
      <c r="AU447" s="69">
        <v>0</v>
      </c>
      <c r="AV447" s="69">
        <v>0</v>
      </c>
      <c r="AW447" s="69">
        <v>0</v>
      </c>
      <c r="AX447" s="69">
        <v>0</v>
      </c>
      <c r="AY447" s="69">
        <v>0</v>
      </c>
      <c r="AZ447" s="69">
        <v>0</v>
      </c>
      <c r="BA447" s="69">
        <v>0</v>
      </c>
      <c r="BB447" s="69">
        <v>0</v>
      </c>
      <c r="BC447" s="69">
        <v>0</v>
      </c>
      <c r="BD447" s="69">
        <v>0</v>
      </c>
      <c r="BE447" s="69">
        <v>0</v>
      </c>
      <c r="BF447" s="69">
        <v>0</v>
      </c>
      <c r="BG447" s="69">
        <v>0</v>
      </c>
      <c r="BH447" s="69">
        <v>0</v>
      </c>
      <c r="BI447" s="69" t="s">
        <v>1599</v>
      </c>
      <c r="BK447" s="69">
        <v>3</v>
      </c>
      <c r="BL447" s="69">
        <v>5</v>
      </c>
      <c r="BM447" s="69">
        <v>2</v>
      </c>
      <c r="BN447" s="69">
        <v>31</v>
      </c>
      <c r="BO447" s="89">
        <v>0</v>
      </c>
      <c r="BP447" s="69">
        <v>1</v>
      </c>
      <c r="BQ447" s="69">
        <v>50</v>
      </c>
      <c r="BR447" s="69">
        <v>204</v>
      </c>
      <c r="BS447" s="69">
        <v>1400</v>
      </c>
      <c r="BT447" s="69">
        <v>0</v>
      </c>
      <c r="BU447" s="69">
        <v>0</v>
      </c>
      <c r="BV447" s="69">
        <v>1000</v>
      </c>
      <c r="BW447" s="69">
        <v>411</v>
      </c>
      <c r="BX447" s="69" t="s">
        <v>1600</v>
      </c>
      <c r="BY447" s="69">
        <v>10</v>
      </c>
      <c r="BZ447" s="69">
        <v>2</v>
      </c>
      <c r="CA447" s="69">
        <v>31</v>
      </c>
      <c r="CB447" s="89">
        <v>0</v>
      </c>
      <c r="CC447" s="69">
        <v>1</v>
      </c>
      <c r="CD447" s="69">
        <v>99</v>
      </c>
      <c r="CE447" s="69">
        <v>1</v>
      </c>
      <c r="CF447" s="69">
        <v>1380003</v>
      </c>
      <c r="CG447" s="69">
        <v>0</v>
      </c>
      <c r="CH447" s="69">
        <v>0</v>
      </c>
      <c r="CI447" s="69">
        <v>400</v>
      </c>
      <c r="CJ447" s="69">
        <v>0</v>
      </c>
      <c r="CL447" s="69">
        <v>0</v>
      </c>
      <c r="CM447" s="69">
        <v>0</v>
      </c>
      <c r="CN447" s="69">
        <v>0</v>
      </c>
      <c r="CO447" s="89">
        <v>0</v>
      </c>
      <c r="CP447" s="69">
        <v>0</v>
      </c>
      <c r="CQ447" s="69">
        <v>0</v>
      </c>
      <c r="CR447" s="69">
        <v>0</v>
      </c>
      <c r="CS447" s="69">
        <v>0</v>
      </c>
      <c r="CT447" s="69">
        <v>0</v>
      </c>
      <c r="CU447" s="69">
        <v>0</v>
      </c>
      <c r="CV447" s="69">
        <v>0</v>
      </c>
      <c r="CW447" s="69">
        <v>0</v>
      </c>
      <c r="CZ447" s="69">
        <v>0</v>
      </c>
      <c r="DA447" s="69">
        <v>0</v>
      </c>
      <c r="DB447" s="69">
        <v>140</v>
      </c>
      <c r="DC447" s="69">
        <v>40</v>
      </c>
      <c r="DD447" s="69">
        <v>0</v>
      </c>
      <c r="DE447" s="69">
        <v>0</v>
      </c>
      <c r="DF447" s="69">
        <v>0</v>
      </c>
      <c r="DG447" s="69">
        <v>1</v>
      </c>
      <c r="DI447" s="69" t="e">
        <f>INDEX(Sheet3!$E$78:$E$1130,MATCH(A447,Sheet3!$D$78:$D$1130,0))</f>
        <v>#N/A</v>
      </c>
      <c r="DJ447" s="69" t="str">
        <f t="shared" si="89"/>
        <v>skill_icons.ps_javelin</v>
      </c>
      <c r="DK447" s="69" t="s">
        <v>1601</v>
      </c>
      <c r="DL447" s="93" t="str">
        <f t="shared" si="92"/>
        <v>短暂延迟后丢出雷电标枪，对碰到的所有敌方单位造成[ui.cs_blue:204*1.4]的雷系伤害。并且有20%概率晕眩目标2秒。</v>
      </c>
      <c r="DM447" s="25" t="s">
        <v>1602</v>
      </c>
      <c r="DN447" s="69" t="str">
        <f>"造成["&amp;INDEX(Sheet5!$L$2:$L$11,MATCH(BL447,Sheet5!$J$2:$J$11,0))&amp;":"&amp;BR447&amp;"*"&amp;BS447/1000&amp;"]"&amp;INDEX(Sheet5!$I$2:$I$4,MATCH(BR447,Sheet5!$H$2:$H$4,0))&amp;"的"&amp;INDEX(Sheet5!$K$2:$K$11,MATCH(BL447,Sheet5!$J$2:$J$11,0))</f>
        <v>造成[ui.cs_blue:204*1.4]的雷系伤害。</v>
      </c>
      <c r="DO447" s="69" t="e">
        <f>"造成["&amp;INDEX(Sheet5!$L$2:$L$11,MATCH(BY447,Sheet5!$J$2:$J$11,0))&amp;":"&amp;CE447&amp;"*"&amp;CF447/1000&amp;"]"&amp;INDEX(Sheet5!$I$2:$I$4,MATCH(CE447,Sheet5!$H$2:$H$4,0))&amp;"的"&amp;INDEX(Sheet5!$K$2:$K$11,MATCH(BY447,Sheet5!$J$2:$J$11,0))</f>
        <v>#N/A</v>
      </c>
      <c r="DP447" s="69"/>
      <c r="DQ447" s="90" t="s">
        <v>1603</v>
      </c>
      <c r="DR447" s="69" t="e">
        <f t="shared" si="90"/>
        <v>#N/A</v>
      </c>
      <c r="DS447" s="90" t="e">
        <f>MATCH(A447,Sheet5!D:D,0)</f>
        <v>#N/A</v>
      </c>
      <c r="DT447" s="94" t="e">
        <f>MATCH(A447,Sheet5!F:F,0)</f>
        <v>#N/A</v>
      </c>
      <c r="DU447" s="69" t="e">
        <f>"["&amp;INDEX(Sheet5!$L$2:$L$11,MATCH(CD447,Sheet5!$J$2:$J$11,0))&amp;":"&amp;CJ447&amp;"*"&amp;CK447/1000&amp;"]"&amp;INDEX(Sheet5!$I$2:$I$4,MATCH(CJ447,Sheet5!$H$2:$H$4,0))</f>
        <v>#N/A</v>
      </c>
      <c r="DV447" s="69">
        <v>0</v>
      </c>
      <c r="DW447" s="69">
        <v>0</v>
      </c>
      <c r="DX447" s="69">
        <v>0</v>
      </c>
      <c r="DY447" s="69">
        <v>0</v>
      </c>
    </row>
    <row r="448" spans="1:129" ht="28.5">
      <c r="A448" s="69">
        <v>302684</v>
      </c>
      <c r="B448" s="69">
        <v>0</v>
      </c>
      <c r="C448" s="69">
        <v>1</v>
      </c>
      <c r="D448" s="78" t="s">
        <v>1595</v>
      </c>
      <c r="E448" s="78" t="s">
        <v>1596</v>
      </c>
      <c r="F448" s="69" t="s">
        <v>1597</v>
      </c>
      <c r="G448" s="69">
        <v>1</v>
      </c>
      <c r="H448" s="69" t="s">
        <v>321</v>
      </c>
      <c r="I448" s="69">
        <v>200</v>
      </c>
      <c r="J448" s="69">
        <v>900</v>
      </c>
      <c r="K448" s="69">
        <v>2244</v>
      </c>
      <c r="M448" s="69">
        <v>409</v>
      </c>
      <c r="N448" s="69" t="s">
        <v>1598</v>
      </c>
      <c r="O448" s="69">
        <v>0</v>
      </c>
      <c r="P448" s="69">
        <v>2</v>
      </c>
      <c r="Q448" s="69">
        <v>0</v>
      </c>
      <c r="R448" s="69">
        <f t="shared" si="93"/>
        <v>1</v>
      </c>
      <c r="S448" s="69">
        <v>0</v>
      </c>
      <c r="T448" s="69">
        <v>0</v>
      </c>
      <c r="U448" s="69">
        <v>0</v>
      </c>
      <c r="V448" s="69">
        <v>0</v>
      </c>
      <c r="W448" s="69">
        <v>0</v>
      </c>
      <c r="X448" s="69">
        <v>0</v>
      </c>
      <c r="Y448" s="69">
        <v>0</v>
      </c>
      <c r="Z448" s="69">
        <v>12000</v>
      </c>
      <c r="AA448" s="69">
        <v>2</v>
      </c>
      <c r="AB448" s="69">
        <v>31</v>
      </c>
      <c r="AC448" s="69">
        <v>0</v>
      </c>
      <c r="AD448" s="69">
        <v>0</v>
      </c>
      <c r="AE448" s="69">
        <v>0</v>
      </c>
      <c r="AF448" s="69">
        <v>10</v>
      </c>
      <c r="AG448" s="69">
        <v>0</v>
      </c>
      <c r="AH448" s="69">
        <v>5</v>
      </c>
      <c r="AI448" s="69">
        <v>410</v>
      </c>
      <c r="AJ448" s="69">
        <v>3</v>
      </c>
      <c r="AK448" s="69">
        <v>0</v>
      </c>
      <c r="AL448" s="69">
        <v>0</v>
      </c>
      <c r="AM448" s="69">
        <v>1</v>
      </c>
      <c r="AN448" s="69">
        <v>1</v>
      </c>
      <c r="AO448" s="69">
        <v>1</v>
      </c>
      <c r="AP448" s="69">
        <v>0.1</v>
      </c>
      <c r="AQ448" s="84">
        <v>15</v>
      </c>
      <c r="AR448" s="69">
        <v>0.8</v>
      </c>
      <c r="AS448" s="69">
        <v>0</v>
      </c>
      <c r="AT448" s="69">
        <v>0</v>
      </c>
      <c r="AU448" s="69">
        <v>0</v>
      </c>
      <c r="AV448" s="69">
        <v>0</v>
      </c>
      <c r="AW448" s="69">
        <v>0</v>
      </c>
      <c r="AX448" s="69">
        <v>0</v>
      </c>
      <c r="AY448" s="69">
        <v>0</v>
      </c>
      <c r="AZ448" s="69">
        <v>0</v>
      </c>
      <c r="BA448" s="69">
        <v>0</v>
      </c>
      <c r="BB448" s="69">
        <v>0</v>
      </c>
      <c r="BC448" s="69">
        <v>0</v>
      </c>
      <c r="BD448" s="69">
        <v>0</v>
      </c>
      <c r="BE448" s="69">
        <v>0</v>
      </c>
      <c r="BF448" s="69">
        <v>0</v>
      </c>
      <c r="BG448" s="69">
        <v>0</v>
      </c>
      <c r="BH448" s="69">
        <v>0</v>
      </c>
      <c r="BI448" s="69" t="s">
        <v>1599</v>
      </c>
      <c r="BK448" s="69">
        <v>3</v>
      </c>
      <c r="BL448" s="69">
        <v>5</v>
      </c>
      <c r="BM448" s="69">
        <v>2</v>
      </c>
      <c r="BN448" s="69">
        <v>31</v>
      </c>
      <c r="BO448" s="89">
        <v>0</v>
      </c>
      <c r="BP448" s="69">
        <v>1</v>
      </c>
      <c r="BQ448" s="69">
        <v>50</v>
      </c>
      <c r="BR448" s="69">
        <v>204</v>
      </c>
      <c r="BS448" s="69">
        <v>1400</v>
      </c>
      <c r="BT448" s="69">
        <v>0</v>
      </c>
      <c r="BU448" s="69">
        <v>0</v>
      </c>
      <c r="BV448" s="69">
        <v>1000</v>
      </c>
      <c r="BW448" s="69">
        <v>411</v>
      </c>
      <c r="BX448" s="69" t="s">
        <v>1600</v>
      </c>
      <c r="BY448" s="69">
        <v>10</v>
      </c>
      <c r="BZ448" s="69">
        <v>2</v>
      </c>
      <c r="CA448" s="69">
        <v>31</v>
      </c>
      <c r="CB448" s="89">
        <v>0</v>
      </c>
      <c r="CC448" s="69">
        <v>1</v>
      </c>
      <c r="CD448" s="69">
        <v>99</v>
      </c>
      <c r="CE448" s="69">
        <v>1</v>
      </c>
      <c r="CF448" s="69">
        <v>1380003</v>
      </c>
      <c r="CG448" s="69">
        <v>0</v>
      </c>
      <c r="CH448" s="69">
        <v>0</v>
      </c>
      <c r="CI448" s="69">
        <v>500</v>
      </c>
      <c r="CJ448" s="69">
        <v>0</v>
      </c>
      <c r="CL448" s="69">
        <v>0</v>
      </c>
      <c r="CM448" s="69">
        <v>0</v>
      </c>
      <c r="CN448" s="69">
        <v>0</v>
      </c>
      <c r="CO448" s="89">
        <v>0</v>
      </c>
      <c r="CP448" s="69">
        <v>0</v>
      </c>
      <c r="CQ448" s="69">
        <v>0</v>
      </c>
      <c r="CR448" s="69">
        <v>0</v>
      </c>
      <c r="CS448" s="69">
        <v>0</v>
      </c>
      <c r="CT448" s="69">
        <v>0</v>
      </c>
      <c r="CU448" s="69">
        <v>0</v>
      </c>
      <c r="CV448" s="69">
        <v>0</v>
      </c>
      <c r="CW448" s="69">
        <v>0</v>
      </c>
      <c r="CZ448" s="69">
        <v>0</v>
      </c>
      <c r="DA448" s="69">
        <v>0</v>
      </c>
      <c r="DB448" s="69">
        <v>140</v>
      </c>
      <c r="DC448" s="69">
        <v>50</v>
      </c>
      <c r="DD448" s="69">
        <v>0</v>
      </c>
      <c r="DE448" s="69">
        <v>0</v>
      </c>
      <c r="DF448" s="69">
        <v>0</v>
      </c>
      <c r="DG448" s="69">
        <v>1</v>
      </c>
      <c r="DI448" s="69" t="e">
        <f>INDEX(Sheet3!$E$78:$E$1130,MATCH(A448,Sheet3!$D$78:$D$1130,0))</f>
        <v>#N/A</v>
      </c>
      <c r="DJ448" s="69" t="str">
        <f t="shared" si="89"/>
        <v>skill_icons.ps_javelin</v>
      </c>
      <c r="DK448" s="69" t="s">
        <v>1601</v>
      </c>
      <c r="DL448" s="93" t="str">
        <f t="shared" si="92"/>
        <v>短暂延迟后丢出雷电标枪，对碰到的所有敌方单位造成[ui.cs_blue:204*1.4]的雷系伤害。并且有20%概率晕眩目标2秒。</v>
      </c>
      <c r="DM448" s="25" t="s">
        <v>1602</v>
      </c>
      <c r="DN448" s="69" t="str">
        <f>"造成["&amp;INDEX(Sheet5!$L$2:$L$11,MATCH(BL448,Sheet5!$J$2:$J$11,0))&amp;":"&amp;BR448&amp;"*"&amp;BS448/1000&amp;"]"&amp;INDEX(Sheet5!$I$2:$I$4,MATCH(BR448,Sheet5!$H$2:$H$4,0))&amp;"的"&amp;INDEX(Sheet5!$K$2:$K$11,MATCH(BL448,Sheet5!$J$2:$J$11,0))</f>
        <v>造成[ui.cs_blue:204*1.4]的雷系伤害。</v>
      </c>
      <c r="DO448" s="69" t="e">
        <f>"造成["&amp;INDEX(Sheet5!$L$2:$L$11,MATCH(BY448,Sheet5!$J$2:$J$11,0))&amp;":"&amp;CE448&amp;"*"&amp;CF448/1000&amp;"]"&amp;INDEX(Sheet5!$I$2:$I$4,MATCH(CE448,Sheet5!$H$2:$H$4,0))&amp;"的"&amp;INDEX(Sheet5!$K$2:$K$11,MATCH(BY448,Sheet5!$J$2:$J$11,0))</f>
        <v>#N/A</v>
      </c>
      <c r="DP448" s="69"/>
      <c r="DQ448" s="90" t="s">
        <v>1603</v>
      </c>
      <c r="DR448" s="69" t="e">
        <f t="shared" si="90"/>
        <v>#N/A</v>
      </c>
      <c r="DS448" s="90" t="e">
        <f>MATCH(A448,Sheet5!D:D,0)</f>
        <v>#N/A</v>
      </c>
      <c r="DT448" s="94" t="e">
        <f>MATCH(A448,Sheet5!F:F,0)</f>
        <v>#N/A</v>
      </c>
      <c r="DU448" s="69" t="e">
        <f>"["&amp;INDEX(Sheet5!$L$2:$L$11,MATCH(CD448,Sheet5!$J$2:$J$11,0))&amp;":"&amp;CJ448&amp;"*"&amp;CK448/1000&amp;"]"&amp;INDEX(Sheet5!$I$2:$I$4,MATCH(CJ448,Sheet5!$H$2:$H$4,0))</f>
        <v>#N/A</v>
      </c>
      <c r="DV448" s="69">
        <v>0</v>
      </c>
      <c r="DW448" s="69">
        <v>0</v>
      </c>
      <c r="DX448" s="69">
        <v>0</v>
      </c>
      <c r="DY448" s="69">
        <v>0</v>
      </c>
    </row>
    <row r="449" spans="1:129" ht="28.5">
      <c r="A449" s="69">
        <v>30269</v>
      </c>
      <c r="B449" s="69">
        <v>7001</v>
      </c>
      <c r="C449" s="69">
        <v>1</v>
      </c>
      <c r="D449" s="78" t="s">
        <v>1604</v>
      </c>
      <c r="E449" s="78" t="s">
        <v>1605</v>
      </c>
      <c r="F449" s="69" t="s">
        <v>1606</v>
      </c>
      <c r="G449" s="69">
        <v>1</v>
      </c>
      <c r="H449" s="69" t="s">
        <v>321</v>
      </c>
      <c r="I449" s="69">
        <v>200</v>
      </c>
      <c r="J449" s="69" t="s">
        <v>983</v>
      </c>
      <c r="K449" s="69">
        <v>4000</v>
      </c>
      <c r="L449" s="69" t="s">
        <v>389</v>
      </c>
      <c r="M449" s="69">
        <v>412</v>
      </c>
      <c r="N449" s="69" t="s">
        <v>1607</v>
      </c>
      <c r="O449" s="69">
        <v>0</v>
      </c>
      <c r="P449" s="69">
        <v>20</v>
      </c>
      <c r="Q449" s="69">
        <v>1</v>
      </c>
      <c r="R449" s="69">
        <f t="shared" ref="R449:R456" si="94">IF(S449&gt;0,2,1)</f>
        <v>1</v>
      </c>
      <c r="S449" s="69">
        <v>0</v>
      </c>
      <c r="T449" s="69">
        <v>0</v>
      </c>
      <c r="U449" s="69">
        <v>0</v>
      </c>
      <c r="V449" s="69">
        <v>0</v>
      </c>
      <c r="W449" s="69">
        <v>0</v>
      </c>
      <c r="X449" s="69">
        <v>0</v>
      </c>
      <c r="Y449" s="69">
        <v>0</v>
      </c>
      <c r="Z449" s="69">
        <v>10000</v>
      </c>
      <c r="AA449" s="69">
        <v>2</v>
      </c>
      <c r="AB449" s="69">
        <v>31</v>
      </c>
      <c r="AC449" s="69">
        <v>0</v>
      </c>
      <c r="AD449" s="69">
        <v>0</v>
      </c>
      <c r="AE449" s="69">
        <v>0</v>
      </c>
      <c r="AF449" s="69">
        <v>10</v>
      </c>
      <c r="AG449" s="69">
        <v>0</v>
      </c>
      <c r="AH449" s="69">
        <v>2</v>
      </c>
      <c r="AI449" s="69">
        <v>413</v>
      </c>
      <c r="AJ449" s="69">
        <v>3</v>
      </c>
      <c r="AK449" s="69">
        <v>0</v>
      </c>
      <c r="AL449" s="69">
        <v>0</v>
      </c>
      <c r="AM449" s="69">
        <v>1</v>
      </c>
      <c r="AN449" s="69">
        <v>1</v>
      </c>
      <c r="AO449" s="69">
        <v>1</v>
      </c>
      <c r="AP449" s="69">
        <v>0.35</v>
      </c>
      <c r="AQ449" s="84">
        <v>9</v>
      </c>
      <c r="AR449" s="69">
        <v>1.3</v>
      </c>
      <c r="AS449" s="69">
        <v>0</v>
      </c>
      <c r="AT449" s="69">
        <v>0</v>
      </c>
      <c r="AU449" s="69">
        <v>0</v>
      </c>
      <c r="AV449" s="69">
        <v>0</v>
      </c>
      <c r="AW449" s="69">
        <v>0</v>
      </c>
      <c r="AX449" s="69">
        <v>0</v>
      </c>
      <c r="AY449" s="69">
        <v>0</v>
      </c>
      <c r="AZ449" s="69">
        <v>0</v>
      </c>
      <c r="BA449" s="69">
        <v>0</v>
      </c>
      <c r="BB449" s="69">
        <v>0</v>
      </c>
      <c r="BC449" s="69">
        <v>0</v>
      </c>
      <c r="BD449" s="69">
        <v>0</v>
      </c>
      <c r="BE449" s="69">
        <v>0</v>
      </c>
      <c r="BF449" s="69">
        <v>0</v>
      </c>
      <c r="BG449" s="69">
        <v>0</v>
      </c>
      <c r="BH449" s="69">
        <v>0</v>
      </c>
      <c r="BI449" s="69" t="s">
        <v>1608</v>
      </c>
      <c r="BK449" s="69">
        <v>3</v>
      </c>
      <c r="BL449" s="69">
        <v>2</v>
      </c>
      <c r="BM449" s="69">
        <v>2</v>
      </c>
      <c r="BN449" s="69">
        <v>31</v>
      </c>
      <c r="BO449" s="89">
        <v>0</v>
      </c>
      <c r="BP449" s="69">
        <v>1</v>
      </c>
      <c r="BQ449" s="69">
        <v>50</v>
      </c>
      <c r="BR449" s="69">
        <v>203</v>
      </c>
      <c r="BS449" s="69">
        <v>800</v>
      </c>
      <c r="BT449" s="69">
        <v>0</v>
      </c>
      <c r="BU449" s="69">
        <v>0</v>
      </c>
      <c r="BV449" s="69">
        <v>1000</v>
      </c>
      <c r="BW449" s="69">
        <v>414</v>
      </c>
      <c r="BX449" s="69" t="s">
        <v>1609</v>
      </c>
      <c r="BY449" s="69">
        <v>10</v>
      </c>
      <c r="BZ449" s="69">
        <v>2</v>
      </c>
      <c r="CA449" s="69">
        <v>31</v>
      </c>
      <c r="CB449" s="89">
        <v>0</v>
      </c>
      <c r="CC449" s="69">
        <v>1</v>
      </c>
      <c r="CD449" s="69">
        <v>99</v>
      </c>
      <c r="CE449" s="69">
        <v>1</v>
      </c>
      <c r="CF449" s="69">
        <v>1380004</v>
      </c>
      <c r="CG449" s="69">
        <v>0</v>
      </c>
      <c r="CH449" s="69">
        <v>0</v>
      </c>
      <c r="CI449" s="69">
        <v>1000</v>
      </c>
      <c r="CJ449" s="69">
        <v>0</v>
      </c>
      <c r="CL449" s="69">
        <v>0</v>
      </c>
      <c r="CM449" s="69">
        <v>0</v>
      </c>
      <c r="CN449" s="69">
        <v>0</v>
      </c>
      <c r="CO449" s="89">
        <v>0</v>
      </c>
      <c r="CP449" s="69">
        <v>0</v>
      </c>
      <c r="CQ449" s="69">
        <v>0</v>
      </c>
      <c r="CR449" s="69">
        <v>0</v>
      </c>
      <c r="CS449" s="69">
        <v>0</v>
      </c>
      <c r="CT449" s="69">
        <v>0</v>
      </c>
      <c r="CU449" s="69">
        <v>0</v>
      </c>
      <c r="CV449" s="69">
        <v>0</v>
      </c>
      <c r="CW449" s="69">
        <v>0</v>
      </c>
      <c r="CZ449" s="69">
        <v>0</v>
      </c>
      <c r="DA449" s="69">
        <v>0</v>
      </c>
      <c r="DB449" s="69">
        <v>80</v>
      </c>
      <c r="DC449" s="69">
        <v>0</v>
      </c>
      <c r="DD449" s="69">
        <v>0</v>
      </c>
      <c r="DE449" s="69">
        <v>0</v>
      </c>
      <c r="DF449" s="69">
        <v>0</v>
      </c>
      <c r="DG449" s="69">
        <v>1</v>
      </c>
      <c r="DI449" s="69" t="e">
        <f>INDEX(Sheet3!$E$78:$E$1130,MATCH(A449,Sheet3!$D$78:$D$1130,0))</f>
        <v>#N/A</v>
      </c>
      <c r="DJ449" s="69" t="str">
        <f t="shared" si="89"/>
        <v>skill_icons.ps_flywheel</v>
      </c>
      <c r="DK449" s="69" t="s">
        <v>1610</v>
      </c>
      <c r="DL449" s="93" t="str">
        <f t="shared" ref="DL449:DL456" si="95">DM449&amp;DN449&amp;DQ449</f>
        <v>丢出弹射飞轮，飞行后折返，每次对碰到的敌方单位造成[ui.cs_orange:203*0.8]的物理伤害。并且使目标获得流血状态，在3秒内受到[ui.cs_orange:203*1.5]的物理伤害。</v>
      </c>
      <c r="DM449" s="25" t="s">
        <v>1611</v>
      </c>
      <c r="DN449" s="69" t="str">
        <f>"造成["&amp;INDEX(Sheet5!$L$2:$L$11,MATCH(BL449,Sheet5!$J$2:$J$11,0))&amp;":"&amp;BR449&amp;"*"&amp;BS449/1000&amp;"]"&amp;INDEX(Sheet5!$I$2:$I$4,MATCH(BR449,Sheet5!$H$2:$H$4,0))&amp;"的"&amp;INDEX(Sheet5!$K$2:$K$11,MATCH(BL449,Sheet5!$J$2:$J$11,0))</f>
        <v>造成[ui.cs_orange:203*0.8]的物理伤害。</v>
      </c>
      <c r="DO449" s="69" t="e">
        <f>"造成["&amp;INDEX(Sheet5!$L$2:$L$11,MATCH(BY449,Sheet5!$J$2:$J$11,0))&amp;":"&amp;CE449&amp;"*"&amp;CF449/1000&amp;"]"&amp;INDEX(Sheet5!$I$2:$I$4,MATCH(CE449,Sheet5!$H$2:$H$4,0))&amp;"的"&amp;INDEX(Sheet5!$K$2:$K$11,MATCH(BY449,Sheet5!$J$2:$J$11,0))</f>
        <v>#N/A</v>
      </c>
      <c r="DP449" s="69"/>
      <c r="DQ449" s="90" t="s">
        <v>1612</v>
      </c>
      <c r="DR449" s="69" t="e">
        <f t="shared" si="90"/>
        <v>#N/A</v>
      </c>
      <c r="DS449" s="90">
        <f>MATCH(A449,Sheet5!D:D,0)</f>
        <v>256</v>
      </c>
      <c r="DT449" s="94" t="e">
        <f>MATCH(A449,Sheet5!F:F,0)</f>
        <v>#N/A</v>
      </c>
      <c r="DU449" s="69" t="e">
        <f>"["&amp;INDEX(Sheet5!$L$2:$L$11,MATCH(CD449,Sheet5!$J$2:$J$11,0))&amp;":"&amp;CJ449&amp;"*"&amp;CK449/1000&amp;"]"&amp;INDEX(Sheet5!$I$2:$I$4,MATCH(CJ449,Sheet5!$H$2:$H$4,0))</f>
        <v>#N/A</v>
      </c>
      <c r="DV449" s="69" t="s">
        <v>1613</v>
      </c>
      <c r="DW449" s="69">
        <v>0</v>
      </c>
      <c r="DX449" s="69">
        <v>0</v>
      </c>
      <c r="DY449" s="69">
        <v>0</v>
      </c>
    </row>
    <row r="450" spans="1:129" ht="42.75">
      <c r="A450" s="69">
        <v>302692</v>
      </c>
      <c r="B450" s="69">
        <v>7004</v>
      </c>
      <c r="C450" s="69">
        <v>1</v>
      </c>
      <c r="D450" s="78" t="s">
        <v>1604</v>
      </c>
      <c r="E450" s="78" t="s">
        <v>1605</v>
      </c>
      <c r="F450" s="69" t="s">
        <v>1606</v>
      </c>
      <c r="G450" s="69">
        <v>1</v>
      </c>
      <c r="H450" s="69" t="s">
        <v>321</v>
      </c>
      <c r="I450" s="69">
        <v>200</v>
      </c>
      <c r="J450" s="69" t="s">
        <v>983</v>
      </c>
      <c r="K450" s="69">
        <v>4000</v>
      </c>
      <c r="L450" s="69" t="s">
        <v>389</v>
      </c>
      <c r="M450" s="69">
        <v>412</v>
      </c>
      <c r="N450" s="69" t="s">
        <v>1607</v>
      </c>
      <c r="O450" s="69">
        <v>0</v>
      </c>
      <c r="P450" s="69">
        <v>20</v>
      </c>
      <c r="Q450" s="69">
        <v>1</v>
      </c>
      <c r="R450" s="69">
        <f t="shared" si="94"/>
        <v>1</v>
      </c>
      <c r="S450" s="69">
        <v>0</v>
      </c>
      <c r="T450" s="69">
        <v>0</v>
      </c>
      <c r="U450" s="69">
        <v>0</v>
      </c>
      <c r="V450" s="69">
        <v>0</v>
      </c>
      <c r="W450" s="69">
        <v>0</v>
      </c>
      <c r="X450" s="69">
        <v>0</v>
      </c>
      <c r="Y450" s="69">
        <v>0</v>
      </c>
      <c r="Z450" s="69">
        <v>10000</v>
      </c>
      <c r="AA450" s="69">
        <v>2</v>
      </c>
      <c r="AB450" s="69">
        <v>31</v>
      </c>
      <c r="AC450" s="69">
        <v>0</v>
      </c>
      <c r="AD450" s="69">
        <v>0</v>
      </c>
      <c r="AE450" s="69">
        <v>0</v>
      </c>
      <c r="AF450" s="69">
        <v>10</v>
      </c>
      <c r="AG450" s="69">
        <v>0</v>
      </c>
      <c r="AH450" s="69">
        <v>2</v>
      </c>
      <c r="AI450" s="69">
        <v>413</v>
      </c>
      <c r="AJ450" s="69">
        <v>3</v>
      </c>
      <c r="AK450" s="69">
        <v>0</v>
      </c>
      <c r="AL450" s="69">
        <v>0</v>
      </c>
      <c r="AM450" s="69">
        <v>1</v>
      </c>
      <c r="AN450" s="69">
        <v>1</v>
      </c>
      <c r="AO450" s="69">
        <v>1</v>
      </c>
      <c r="AP450" s="69">
        <v>0.35</v>
      </c>
      <c r="AQ450" s="84">
        <v>9</v>
      </c>
      <c r="AR450" s="69">
        <v>1.3</v>
      </c>
      <c r="AS450" s="69">
        <v>0</v>
      </c>
      <c r="AT450" s="69">
        <v>0</v>
      </c>
      <c r="AU450" s="69">
        <v>0</v>
      </c>
      <c r="AV450" s="69">
        <v>0</v>
      </c>
      <c r="AW450" s="69">
        <v>0</v>
      </c>
      <c r="AX450" s="69">
        <v>0</v>
      </c>
      <c r="AY450" s="69">
        <v>0</v>
      </c>
      <c r="AZ450" s="69">
        <v>0</v>
      </c>
      <c r="BA450" s="69">
        <v>0</v>
      </c>
      <c r="BB450" s="69">
        <v>0</v>
      </c>
      <c r="BC450" s="69">
        <v>0</v>
      </c>
      <c r="BD450" s="69">
        <v>0</v>
      </c>
      <c r="BE450" s="69">
        <v>0</v>
      </c>
      <c r="BF450" s="69">
        <v>0</v>
      </c>
      <c r="BG450" s="69">
        <v>0</v>
      </c>
      <c r="BH450" s="69">
        <v>0</v>
      </c>
      <c r="BI450" s="69" t="s">
        <v>1608</v>
      </c>
      <c r="BK450" s="69">
        <v>3</v>
      </c>
      <c r="BL450" s="69">
        <v>2</v>
      </c>
      <c r="BM450" s="69">
        <v>2</v>
      </c>
      <c r="BN450" s="69">
        <v>31</v>
      </c>
      <c r="BO450" s="89">
        <v>0</v>
      </c>
      <c r="BP450" s="69">
        <v>1</v>
      </c>
      <c r="BQ450" s="69">
        <v>50</v>
      </c>
      <c r="BR450" s="69">
        <v>203</v>
      </c>
      <c r="BS450" s="69">
        <v>850</v>
      </c>
      <c r="BT450" s="69">
        <v>0</v>
      </c>
      <c r="BU450" s="69">
        <v>0</v>
      </c>
      <c r="BV450" s="69">
        <v>1000</v>
      </c>
      <c r="BW450" s="69">
        <v>414</v>
      </c>
      <c r="BX450" s="69" t="s">
        <v>1609</v>
      </c>
      <c r="BY450" s="69">
        <v>10</v>
      </c>
      <c r="BZ450" s="69">
        <v>2</v>
      </c>
      <c r="CA450" s="69">
        <v>31</v>
      </c>
      <c r="CB450" s="89">
        <v>0</v>
      </c>
      <c r="CC450" s="69">
        <v>1</v>
      </c>
      <c r="CD450" s="69">
        <v>99</v>
      </c>
      <c r="CE450" s="69">
        <v>1</v>
      </c>
      <c r="CF450" s="69">
        <v>1380004</v>
      </c>
      <c r="CG450" s="69">
        <v>0</v>
      </c>
      <c r="CH450" s="69">
        <v>0</v>
      </c>
      <c r="CI450" s="69">
        <v>1000</v>
      </c>
      <c r="CJ450" s="69">
        <v>0</v>
      </c>
      <c r="CL450" s="69">
        <v>0</v>
      </c>
      <c r="CM450" s="69">
        <v>0</v>
      </c>
      <c r="CN450" s="69">
        <v>0</v>
      </c>
      <c r="CO450" s="89">
        <v>0</v>
      </c>
      <c r="CP450" s="69">
        <v>0</v>
      </c>
      <c r="CQ450" s="69">
        <v>0</v>
      </c>
      <c r="CR450" s="69">
        <v>0</v>
      </c>
      <c r="CS450" s="69">
        <v>0</v>
      </c>
      <c r="CT450" s="69">
        <v>0</v>
      </c>
      <c r="CU450" s="69">
        <v>0</v>
      </c>
      <c r="CV450" s="69">
        <v>0</v>
      </c>
      <c r="CW450" s="69">
        <v>0</v>
      </c>
      <c r="CZ450" s="69">
        <v>0</v>
      </c>
      <c r="DA450" s="69">
        <v>0</v>
      </c>
      <c r="DB450" s="69">
        <v>85</v>
      </c>
      <c r="DC450" s="69">
        <v>0</v>
      </c>
      <c r="DD450" s="69">
        <v>0</v>
      </c>
      <c r="DE450" s="69">
        <v>0</v>
      </c>
      <c r="DF450" s="69">
        <v>0</v>
      </c>
      <c r="DG450" s="69">
        <v>1</v>
      </c>
      <c r="DI450" s="69" t="e">
        <f>INDEX(Sheet3!$E$78:$E$1130,MATCH(A450,Sheet3!$D$78:$D$1130,0))</f>
        <v>#N/A</v>
      </c>
      <c r="DJ450" s="69" t="str">
        <f t="shared" si="89"/>
        <v>skill_icons.ps_flywheel</v>
      </c>
      <c r="DK450" s="69" t="s">
        <v>1610</v>
      </c>
      <c r="DL450" s="93" t="str">
        <f t="shared" si="95"/>
        <v>向前后左右四个方向弹射飞轮，飞行后折返，每次对碰到的敌方单位造成[ui.cs_orange:203*0.85]的物理伤害。并且使目标获得流血状态，在3秒内受到[ui.cs_orange:203*1.5]的物理伤害。</v>
      </c>
      <c r="DM450" s="25" t="s">
        <v>1614</v>
      </c>
      <c r="DN450" s="69" t="str">
        <f>"造成["&amp;INDEX(Sheet5!$L$2:$L$11,MATCH(BL450,Sheet5!$J$2:$J$11,0))&amp;":"&amp;BR450&amp;"*"&amp;BS450/1000&amp;"]"&amp;INDEX(Sheet5!$I$2:$I$4,MATCH(BR450,Sheet5!$H$2:$H$4,0))&amp;"的"&amp;INDEX(Sheet5!$K$2:$K$11,MATCH(BL450,Sheet5!$J$2:$J$11,0))</f>
        <v>造成[ui.cs_orange:203*0.85]的物理伤害。</v>
      </c>
      <c r="DO450" s="69" t="e">
        <f>"造成["&amp;INDEX(Sheet5!$L$2:$L$11,MATCH(BY450,Sheet5!$J$2:$J$11,0))&amp;":"&amp;CE450&amp;"*"&amp;CF450/1000&amp;"]"&amp;INDEX(Sheet5!$I$2:$I$4,MATCH(CE450,Sheet5!$H$2:$H$4,0))&amp;"的"&amp;INDEX(Sheet5!$K$2:$K$11,MATCH(BY450,Sheet5!$J$2:$J$11,0))</f>
        <v>#N/A</v>
      </c>
      <c r="DP450" s="69"/>
      <c r="DQ450" s="90" t="s">
        <v>1612</v>
      </c>
      <c r="DR450" s="69" t="e">
        <f t="shared" si="90"/>
        <v>#N/A</v>
      </c>
      <c r="DS450" s="90" t="e">
        <f>MATCH(A450,Sheet5!D:D,0)</f>
        <v>#N/A</v>
      </c>
      <c r="DT450" s="94" t="e">
        <f>MATCH(A450,Sheet5!F:F,0)</f>
        <v>#N/A</v>
      </c>
      <c r="DU450" s="69" t="e">
        <f>"["&amp;INDEX(Sheet5!$L$2:$L$11,MATCH(CD450,Sheet5!$J$2:$J$11,0))&amp;":"&amp;CJ450&amp;"*"&amp;CK450/1000&amp;"]"&amp;INDEX(Sheet5!$I$2:$I$4,MATCH(CJ450,Sheet5!$H$2:$H$4,0))</f>
        <v>#N/A</v>
      </c>
      <c r="DV450" s="69" t="s">
        <v>1613</v>
      </c>
      <c r="DW450" s="69">
        <v>0</v>
      </c>
      <c r="DX450" s="69">
        <v>0</v>
      </c>
      <c r="DY450" s="69">
        <v>0</v>
      </c>
    </row>
    <row r="451" spans="1:129" ht="28.5">
      <c r="A451" s="69">
        <v>302693</v>
      </c>
      <c r="B451" s="69">
        <v>2000902</v>
      </c>
      <c r="C451" s="69">
        <v>1</v>
      </c>
      <c r="D451" s="78" t="s">
        <v>1604</v>
      </c>
      <c r="E451" s="78" t="s">
        <v>1605</v>
      </c>
      <c r="F451" s="69" t="s">
        <v>1606</v>
      </c>
      <c r="G451" s="69">
        <v>1</v>
      </c>
      <c r="H451" s="69" t="s">
        <v>321</v>
      </c>
      <c r="I451" s="69">
        <v>200</v>
      </c>
      <c r="J451" s="69" t="s">
        <v>983</v>
      </c>
      <c r="K451" s="69">
        <v>4000</v>
      </c>
      <c r="L451" s="69" t="s">
        <v>389</v>
      </c>
      <c r="M451" s="69">
        <v>412</v>
      </c>
      <c r="N451" s="69" t="s">
        <v>1607</v>
      </c>
      <c r="O451" s="69">
        <v>0</v>
      </c>
      <c r="P451" s="69">
        <v>20</v>
      </c>
      <c r="Q451" s="69">
        <v>1</v>
      </c>
      <c r="R451" s="69">
        <f t="shared" si="94"/>
        <v>1</v>
      </c>
      <c r="S451" s="69">
        <v>0</v>
      </c>
      <c r="T451" s="69">
        <v>0</v>
      </c>
      <c r="U451" s="69">
        <v>0</v>
      </c>
      <c r="V451" s="69">
        <v>0</v>
      </c>
      <c r="W451" s="69">
        <v>0</v>
      </c>
      <c r="X451" s="69">
        <v>0</v>
      </c>
      <c r="Y451" s="69">
        <v>0</v>
      </c>
      <c r="Z451" s="69">
        <v>10000</v>
      </c>
      <c r="AA451" s="69">
        <v>2</v>
      </c>
      <c r="AB451" s="69">
        <v>31</v>
      </c>
      <c r="AC451" s="69">
        <v>0</v>
      </c>
      <c r="AD451" s="69">
        <v>0</v>
      </c>
      <c r="AE451" s="69">
        <v>0</v>
      </c>
      <c r="AF451" s="69">
        <v>10</v>
      </c>
      <c r="AG451" s="69">
        <v>0</v>
      </c>
      <c r="AH451" s="69">
        <v>2</v>
      </c>
      <c r="AI451" s="69">
        <v>413</v>
      </c>
      <c r="AJ451" s="69">
        <v>3</v>
      </c>
      <c r="AK451" s="69">
        <v>0</v>
      </c>
      <c r="AL451" s="69">
        <v>0</v>
      </c>
      <c r="AM451" s="69">
        <v>1</v>
      </c>
      <c r="AN451" s="69">
        <v>1</v>
      </c>
      <c r="AO451" s="69">
        <v>1</v>
      </c>
      <c r="AP451" s="69">
        <v>0.35</v>
      </c>
      <c r="AQ451" s="84">
        <v>9</v>
      </c>
      <c r="AR451" s="69">
        <v>1.3</v>
      </c>
      <c r="AS451" s="69">
        <v>0</v>
      </c>
      <c r="AT451" s="69">
        <v>0</v>
      </c>
      <c r="AU451" s="69">
        <v>0</v>
      </c>
      <c r="AV451" s="69">
        <v>0</v>
      </c>
      <c r="AW451" s="69">
        <v>0</v>
      </c>
      <c r="AX451" s="69">
        <v>0</v>
      </c>
      <c r="AY451" s="69">
        <v>0</v>
      </c>
      <c r="AZ451" s="69">
        <v>0</v>
      </c>
      <c r="BA451" s="69">
        <v>0</v>
      </c>
      <c r="BB451" s="69">
        <v>0</v>
      </c>
      <c r="BC451" s="69">
        <v>0</v>
      </c>
      <c r="BD451" s="69">
        <v>0</v>
      </c>
      <c r="BE451" s="69">
        <v>0</v>
      </c>
      <c r="BF451" s="69">
        <v>0</v>
      </c>
      <c r="BG451" s="69">
        <v>0</v>
      </c>
      <c r="BH451" s="69">
        <v>0</v>
      </c>
      <c r="BI451" s="69" t="s">
        <v>1608</v>
      </c>
      <c r="BK451" s="69">
        <v>3</v>
      </c>
      <c r="BL451" s="69">
        <v>2</v>
      </c>
      <c r="BM451" s="69">
        <v>2</v>
      </c>
      <c r="BN451" s="69">
        <v>31</v>
      </c>
      <c r="BO451" s="89">
        <v>0</v>
      </c>
      <c r="BP451" s="69">
        <v>1</v>
      </c>
      <c r="BQ451" s="69">
        <v>50</v>
      </c>
      <c r="BR451" s="69">
        <v>203</v>
      </c>
      <c r="BS451" s="69">
        <v>900</v>
      </c>
      <c r="BT451" s="69">
        <v>0</v>
      </c>
      <c r="BU451" s="69">
        <v>0</v>
      </c>
      <c r="BV451" s="69">
        <v>1000</v>
      </c>
      <c r="BW451" s="69">
        <v>414</v>
      </c>
      <c r="BX451" s="69" t="s">
        <v>1609</v>
      </c>
      <c r="BY451" s="69">
        <v>10</v>
      </c>
      <c r="BZ451" s="69">
        <v>2</v>
      </c>
      <c r="CA451" s="69">
        <v>31</v>
      </c>
      <c r="CB451" s="89">
        <v>0</v>
      </c>
      <c r="CC451" s="69">
        <v>1</v>
      </c>
      <c r="CD451" s="69">
        <v>99</v>
      </c>
      <c r="CE451" s="69">
        <v>1</v>
      </c>
      <c r="CF451" s="69">
        <v>1380004</v>
      </c>
      <c r="CG451" s="69">
        <v>0</v>
      </c>
      <c r="CH451" s="69">
        <v>0</v>
      </c>
      <c r="CI451" s="69">
        <v>1000</v>
      </c>
      <c r="CJ451" s="69">
        <v>0</v>
      </c>
      <c r="CL451" s="69">
        <v>0</v>
      </c>
      <c r="CM451" s="69">
        <v>0</v>
      </c>
      <c r="CN451" s="69">
        <v>0</v>
      </c>
      <c r="CO451" s="89">
        <v>0</v>
      </c>
      <c r="CP451" s="69">
        <v>0</v>
      </c>
      <c r="CQ451" s="69">
        <v>0</v>
      </c>
      <c r="CR451" s="69">
        <v>0</v>
      </c>
      <c r="CS451" s="69">
        <v>0</v>
      </c>
      <c r="CT451" s="69">
        <v>0</v>
      </c>
      <c r="CU451" s="69">
        <v>0</v>
      </c>
      <c r="CV451" s="69">
        <v>0</v>
      </c>
      <c r="CW451" s="69">
        <v>0</v>
      </c>
      <c r="CZ451" s="69">
        <v>0</v>
      </c>
      <c r="DA451" s="69">
        <v>0</v>
      </c>
      <c r="DB451" s="69">
        <v>90</v>
      </c>
      <c r="DC451" s="69">
        <v>0</v>
      </c>
      <c r="DD451" s="69">
        <v>0</v>
      </c>
      <c r="DE451" s="69">
        <v>0</v>
      </c>
      <c r="DF451" s="69">
        <v>0</v>
      </c>
      <c r="DG451" s="69">
        <v>1</v>
      </c>
      <c r="DI451" s="69" t="e">
        <f>INDEX(Sheet3!$E$78:$E$1130,MATCH(A451,Sheet3!$D$78:$D$1130,0))</f>
        <v>#N/A</v>
      </c>
      <c r="DJ451" s="69" t="str">
        <f t="shared" si="89"/>
        <v>skill_icons.ps_flywheel</v>
      </c>
      <c r="DK451" s="69" t="s">
        <v>1610</v>
      </c>
      <c r="DL451" s="93" t="str">
        <f t="shared" si="95"/>
        <v>发出穿甲弹，形成巨量伤害，造成[ui.cs_orange:203*0.9]的物理伤害。并且使目标获得流血状态，在3秒内受到[ui.cs_orange:203*1.5]的物理伤害。</v>
      </c>
      <c r="DM451" s="25" t="s">
        <v>1615</v>
      </c>
      <c r="DN451" s="69" t="str">
        <f>"造成["&amp;INDEX(Sheet5!$L$2:$L$11,MATCH(BL451,Sheet5!$J$2:$J$11,0))&amp;":"&amp;BR451&amp;"*"&amp;BS451/1000&amp;"]"&amp;INDEX(Sheet5!$I$2:$I$4,MATCH(BR451,Sheet5!$H$2:$H$4,0))&amp;"的"&amp;INDEX(Sheet5!$K$2:$K$11,MATCH(BL451,Sheet5!$J$2:$J$11,0))</f>
        <v>造成[ui.cs_orange:203*0.9]的物理伤害。</v>
      </c>
      <c r="DO451" s="69" t="e">
        <f>"造成["&amp;INDEX(Sheet5!$L$2:$L$11,MATCH(BY451,Sheet5!$J$2:$J$11,0))&amp;":"&amp;CE451&amp;"*"&amp;CF451/1000&amp;"]"&amp;INDEX(Sheet5!$I$2:$I$4,MATCH(CE451,Sheet5!$H$2:$H$4,0))&amp;"的"&amp;INDEX(Sheet5!$K$2:$K$11,MATCH(BY451,Sheet5!$J$2:$J$11,0))</f>
        <v>#N/A</v>
      </c>
      <c r="DP451" s="69"/>
      <c r="DQ451" s="90" t="s">
        <v>1612</v>
      </c>
      <c r="DR451" s="69" t="e">
        <f t="shared" si="90"/>
        <v>#N/A</v>
      </c>
      <c r="DS451" s="90" t="e">
        <f>MATCH(A451,Sheet5!D:D,0)</f>
        <v>#N/A</v>
      </c>
      <c r="DT451" s="94" t="e">
        <f>MATCH(A451,Sheet5!F:F,0)</f>
        <v>#N/A</v>
      </c>
      <c r="DU451" s="69" t="e">
        <f>"["&amp;INDEX(Sheet5!$L$2:$L$11,MATCH(CD451,Sheet5!$J$2:$J$11,0))&amp;":"&amp;CJ451&amp;"*"&amp;CK451/1000&amp;"]"&amp;INDEX(Sheet5!$I$2:$I$4,MATCH(CJ451,Sheet5!$H$2:$H$4,0))</f>
        <v>#N/A</v>
      </c>
      <c r="DV451" s="69" t="s">
        <v>1613</v>
      </c>
      <c r="DW451" s="69">
        <v>0</v>
      </c>
      <c r="DX451" s="69">
        <v>0</v>
      </c>
      <c r="DY451" s="69">
        <v>0</v>
      </c>
    </row>
    <row r="452" spans="1:129" ht="28.5">
      <c r="A452" s="69">
        <v>302694</v>
      </c>
      <c r="B452" s="69">
        <v>0</v>
      </c>
      <c r="C452" s="69">
        <v>1</v>
      </c>
      <c r="D452" s="78" t="s">
        <v>1604</v>
      </c>
      <c r="E452" s="78" t="s">
        <v>1605</v>
      </c>
      <c r="F452" s="69" t="s">
        <v>1606</v>
      </c>
      <c r="G452" s="69">
        <v>1</v>
      </c>
      <c r="H452" s="69" t="s">
        <v>321</v>
      </c>
      <c r="I452" s="69">
        <v>200</v>
      </c>
      <c r="J452" s="69" t="s">
        <v>983</v>
      </c>
      <c r="K452" s="69">
        <v>4000</v>
      </c>
      <c r="L452" s="69" t="s">
        <v>389</v>
      </c>
      <c r="M452" s="69">
        <v>412</v>
      </c>
      <c r="N452" s="69" t="s">
        <v>1607</v>
      </c>
      <c r="O452" s="69">
        <v>0</v>
      </c>
      <c r="P452" s="69">
        <v>20</v>
      </c>
      <c r="Q452" s="69">
        <v>1</v>
      </c>
      <c r="R452" s="69">
        <f t="shared" si="94"/>
        <v>1</v>
      </c>
      <c r="S452" s="69">
        <v>0</v>
      </c>
      <c r="T452" s="69">
        <v>0</v>
      </c>
      <c r="U452" s="69">
        <v>0</v>
      </c>
      <c r="V452" s="69">
        <v>0</v>
      </c>
      <c r="W452" s="69">
        <v>0</v>
      </c>
      <c r="X452" s="69">
        <v>0</v>
      </c>
      <c r="Y452" s="69">
        <v>0</v>
      </c>
      <c r="Z452" s="69">
        <v>10000</v>
      </c>
      <c r="AA452" s="69">
        <v>2</v>
      </c>
      <c r="AB452" s="69">
        <v>31</v>
      </c>
      <c r="AC452" s="69">
        <v>0</v>
      </c>
      <c r="AD452" s="69">
        <v>0</v>
      </c>
      <c r="AE452" s="69">
        <v>0</v>
      </c>
      <c r="AF452" s="69">
        <v>10</v>
      </c>
      <c r="AG452" s="69">
        <v>0</v>
      </c>
      <c r="AH452" s="69">
        <v>2</v>
      </c>
      <c r="AI452" s="69">
        <v>413</v>
      </c>
      <c r="AJ452" s="69">
        <v>3</v>
      </c>
      <c r="AK452" s="69">
        <v>0</v>
      </c>
      <c r="AL452" s="69">
        <v>0</v>
      </c>
      <c r="AM452" s="69">
        <v>1</v>
      </c>
      <c r="AN452" s="69">
        <v>1</v>
      </c>
      <c r="AO452" s="69">
        <v>1</v>
      </c>
      <c r="AP452" s="69">
        <v>0.35</v>
      </c>
      <c r="AQ452" s="84">
        <v>9</v>
      </c>
      <c r="AR452" s="69">
        <v>1.3</v>
      </c>
      <c r="AS452" s="69">
        <v>0</v>
      </c>
      <c r="AT452" s="69">
        <v>0</v>
      </c>
      <c r="AU452" s="69">
        <v>0</v>
      </c>
      <c r="AV452" s="69">
        <v>0</v>
      </c>
      <c r="AW452" s="69">
        <v>0</v>
      </c>
      <c r="AX452" s="69">
        <v>0</v>
      </c>
      <c r="AY452" s="69">
        <v>0</v>
      </c>
      <c r="AZ452" s="69">
        <v>0</v>
      </c>
      <c r="BA452" s="69">
        <v>0</v>
      </c>
      <c r="BB452" s="69">
        <v>0</v>
      </c>
      <c r="BC452" s="69">
        <v>0</v>
      </c>
      <c r="BD452" s="69">
        <v>0</v>
      </c>
      <c r="BE452" s="69">
        <v>0</v>
      </c>
      <c r="BF452" s="69">
        <v>0</v>
      </c>
      <c r="BG452" s="69">
        <v>0</v>
      </c>
      <c r="BH452" s="69">
        <v>0</v>
      </c>
      <c r="BI452" s="69" t="s">
        <v>1608</v>
      </c>
      <c r="BK452" s="69">
        <v>3</v>
      </c>
      <c r="BL452" s="69">
        <v>2</v>
      </c>
      <c r="BM452" s="69">
        <v>2</v>
      </c>
      <c r="BN452" s="69">
        <v>31</v>
      </c>
      <c r="BO452" s="89">
        <v>0</v>
      </c>
      <c r="BP452" s="69">
        <v>1</v>
      </c>
      <c r="BQ452" s="69">
        <v>50</v>
      </c>
      <c r="BR452" s="69">
        <v>203</v>
      </c>
      <c r="BS452" s="69">
        <v>950</v>
      </c>
      <c r="BT452" s="69">
        <v>0</v>
      </c>
      <c r="BU452" s="69">
        <v>0</v>
      </c>
      <c r="BV452" s="69">
        <v>1000</v>
      </c>
      <c r="BW452" s="69">
        <v>414</v>
      </c>
      <c r="BX452" s="69" t="s">
        <v>1609</v>
      </c>
      <c r="BY452" s="69">
        <v>10</v>
      </c>
      <c r="BZ452" s="69">
        <v>2</v>
      </c>
      <c r="CA452" s="69">
        <v>31</v>
      </c>
      <c r="CB452" s="89">
        <v>0</v>
      </c>
      <c r="CC452" s="69">
        <v>1</v>
      </c>
      <c r="CD452" s="69">
        <v>99</v>
      </c>
      <c r="CE452" s="69">
        <v>1</v>
      </c>
      <c r="CF452" s="69">
        <v>1380004</v>
      </c>
      <c r="CG452" s="69">
        <v>0</v>
      </c>
      <c r="CH452" s="69">
        <v>0</v>
      </c>
      <c r="CI452" s="69">
        <v>1000</v>
      </c>
      <c r="CJ452" s="69">
        <v>0</v>
      </c>
      <c r="CL452" s="69">
        <v>0</v>
      </c>
      <c r="CM452" s="69">
        <v>0</v>
      </c>
      <c r="CN452" s="69">
        <v>0</v>
      </c>
      <c r="CO452" s="89">
        <v>0</v>
      </c>
      <c r="CP452" s="69">
        <v>0</v>
      </c>
      <c r="CQ452" s="69">
        <v>0</v>
      </c>
      <c r="CR452" s="69">
        <v>0</v>
      </c>
      <c r="CS452" s="69">
        <v>0</v>
      </c>
      <c r="CT452" s="69">
        <v>0</v>
      </c>
      <c r="CU452" s="69">
        <v>0</v>
      </c>
      <c r="CV452" s="69">
        <v>0</v>
      </c>
      <c r="CW452" s="69">
        <v>0</v>
      </c>
      <c r="CZ452" s="69">
        <v>0</v>
      </c>
      <c r="DA452" s="69">
        <v>0</v>
      </c>
      <c r="DB452" s="69">
        <v>95</v>
      </c>
      <c r="DC452" s="69">
        <v>0</v>
      </c>
      <c r="DD452" s="69">
        <v>0</v>
      </c>
      <c r="DE452" s="69">
        <v>0</v>
      </c>
      <c r="DF452" s="69">
        <v>0</v>
      </c>
      <c r="DG452" s="69">
        <v>1</v>
      </c>
      <c r="DI452" s="69" t="e">
        <f>INDEX(Sheet3!$E$78:$E$1130,MATCH(A452,Sheet3!$D$78:$D$1130,0))</f>
        <v>#N/A</v>
      </c>
      <c r="DJ452" s="69" t="str">
        <f t="shared" si="89"/>
        <v>skill_icons.ps_flywheel</v>
      </c>
      <c r="DK452" s="69" t="s">
        <v>1610</v>
      </c>
      <c r="DL452" s="93" t="str">
        <f t="shared" si="95"/>
        <v>丢出弹射飞轮，飞行后折返，每次对碰到的敌方单位造成[ui.cs_orange:203*0.95]的物理伤害。并且使目标获得流血状态，在3秒内受到[ui.cs_orange:203*1.5]的物理伤害。</v>
      </c>
      <c r="DM452" s="25" t="s">
        <v>1611</v>
      </c>
      <c r="DN452" s="69" t="str">
        <f>"造成["&amp;INDEX(Sheet5!$L$2:$L$11,MATCH(BL452,Sheet5!$J$2:$J$11,0))&amp;":"&amp;BR452&amp;"*"&amp;BS452/1000&amp;"]"&amp;INDEX(Sheet5!$I$2:$I$4,MATCH(BR452,Sheet5!$H$2:$H$4,0))&amp;"的"&amp;INDEX(Sheet5!$K$2:$K$11,MATCH(BL452,Sheet5!$J$2:$J$11,0))</f>
        <v>造成[ui.cs_orange:203*0.95]的物理伤害。</v>
      </c>
      <c r="DO452" s="69" t="e">
        <f>"造成["&amp;INDEX(Sheet5!$L$2:$L$11,MATCH(BY452,Sheet5!$J$2:$J$11,0))&amp;":"&amp;CE452&amp;"*"&amp;CF452/1000&amp;"]"&amp;INDEX(Sheet5!$I$2:$I$4,MATCH(CE452,Sheet5!$H$2:$H$4,0))&amp;"的"&amp;INDEX(Sheet5!$K$2:$K$11,MATCH(BY452,Sheet5!$J$2:$J$11,0))</f>
        <v>#N/A</v>
      </c>
      <c r="DP452" s="69"/>
      <c r="DQ452" s="90" t="s">
        <v>1612</v>
      </c>
      <c r="DR452" s="69" t="e">
        <f t="shared" si="90"/>
        <v>#N/A</v>
      </c>
      <c r="DS452" s="90" t="e">
        <f>MATCH(A452,Sheet5!D:D,0)</f>
        <v>#N/A</v>
      </c>
      <c r="DT452" s="94" t="e">
        <f>MATCH(A452,Sheet5!F:F,0)</f>
        <v>#N/A</v>
      </c>
      <c r="DU452" s="69" t="e">
        <f>"["&amp;INDEX(Sheet5!$L$2:$L$11,MATCH(CD452,Sheet5!$J$2:$J$11,0))&amp;":"&amp;CJ452&amp;"*"&amp;CK452/1000&amp;"]"&amp;INDEX(Sheet5!$I$2:$I$4,MATCH(CJ452,Sheet5!$H$2:$H$4,0))</f>
        <v>#N/A</v>
      </c>
      <c r="DV452" s="69" t="s">
        <v>1613</v>
      </c>
      <c r="DW452" s="69">
        <v>0</v>
      </c>
      <c r="DX452" s="69">
        <v>0</v>
      </c>
      <c r="DY452" s="69">
        <v>0</v>
      </c>
    </row>
    <row r="453" spans="1:129" ht="28.5">
      <c r="A453" s="69">
        <v>30270</v>
      </c>
      <c r="B453" s="105">
        <v>10001</v>
      </c>
      <c r="C453" s="69">
        <v>1</v>
      </c>
      <c r="D453" s="78" t="s">
        <v>1616</v>
      </c>
      <c r="E453" s="78" t="s">
        <v>1570</v>
      </c>
      <c r="F453" s="69" t="s">
        <v>1617</v>
      </c>
      <c r="G453" s="69">
        <v>1</v>
      </c>
      <c r="H453" s="69" t="s">
        <v>321</v>
      </c>
      <c r="I453" s="69">
        <v>1500</v>
      </c>
      <c r="J453" s="69">
        <v>500</v>
      </c>
      <c r="K453" s="69">
        <v>2000</v>
      </c>
      <c r="M453" s="69">
        <v>0</v>
      </c>
      <c r="N453" s="69" t="s">
        <v>1618</v>
      </c>
      <c r="O453" s="69">
        <v>0</v>
      </c>
      <c r="P453" s="69">
        <v>2</v>
      </c>
      <c r="Q453" s="69">
        <v>0</v>
      </c>
      <c r="R453" s="69">
        <f t="shared" si="94"/>
        <v>1</v>
      </c>
      <c r="S453" s="69">
        <v>0</v>
      </c>
      <c r="T453" s="69">
        <v>0</v>
      </c>
      <c r="U453" s="69">
        <v>0</v>
      </c>
      <c r="V453" s="69">
        <v>0</v>
      </c>
      <c r="W453" s="69">
        <v>0</v>
      </c>
      <c r="X453" s="69">
        <v>0</v>
      </c>
      <c r="Y453" s="69">
        <v>0</v>
      </c>
      <c r="Z453" s="69">
        <v>15000</v>
      </c>
      <c r="AA453" s="69">
        <v>2</v>
      </c>
      <c r="AB453" s="69">
        <v>31</v>
      </c>
      <c r="AC453" s="69">
        <v>0</v>
      </c>
      <c r="AD453" s="69">
        <v>0</v>
      </c>
      <c r="AE453" s="69">
        <v>0</v>
      </c>
      <c r="AF453" s="69">
        <v>50</v>
      </c>
      <c r="AG453" s="69">
        <v>0</v>
      </c>
      <c r="AH453" s="69">
        <v>8</v>
      </c>
      <c r="AI453" s="69">
        <v>0</v>
      </c>
      <c r="AJ453" s="69">
        <v>1</v>
      </c>
      <c r="AK453" s="69">
        <v>0</v>
      </c>
      <c r="AL453" s="69">
        <v>0</v>
      </c>
      <c r="AM453" s="69">
        <v>1</v>
      </c>
      <c r="AN453" s="69">
        <v>1</v>
      </c>
      <c r="AO453" s="69">
        <v>1</v>
      </c>
      <c r="AP453" s="69">
        <v>0.2</v>
      </c>
      <c r="AQ453" s="84">
        <v>10</v>
      </c>
      <c r="AR453" s="69">
        <v>2</v>
      </c>
      <c r="AS453" s="69">
        <v>0</v>
      </c>
      <c r="AT453" s="69">
        <v>0</v>
      </c>
      <c r="AU453" s="69">
        <v>0</v>
      </c>
      <c r="AV453" s="69">
        <v>0</v>
      </c>
      <c r="AW453" s="69">
        <v>0</v>
      </c>
      <c r="AX453" s="69">
        <v>0</v>
      </c>
      <c r="AY453" s="69">
        <v>0</v>
      </c>
      <c r="AZ453" s="69">
        <v>0</v>
      </c>
      <c r="BA453" s="69">
        <v>0</v>
      </c>
      <c r="BB453" s="69">
        <v>0</v>
      </c>
      <c r="BC453" s="69">
        <v>0</v>
      </c>
      <c r="BD453" s="69">
        <v>0</v>
      </c>
      <c r="BE453" s="69">
        <v>0</v>
      </c>
      <c r="BF453" s="69">
        <v>0</v>
      </c>
      <c r="BG453" s="69">
        <v>0</v>
      </c>
      <c r="BH453" s="69">
        <v>0</v>
      </c>
      <c r="BI453" s="69" t="s">
        <v>1572</v>
      </c>
      <c r="BK453" s="69">
        <v>3</v>
      </c>
      <c r="BL453" s="69">
        <v>9</v>
      </c>
      <c r="BM453" s="69">
        <v>2</v>
      </c>
      <c r="BN453" s="69">
        <v>31</v>
      </c>
      <c r="BO453" s="89">
        <v>0</v>
      </c>
      <c r="BP453" s="69">
        <v>1</v>
      </c>
      <c r="BQ453" s="69">
        <v>1</v>
      </c>
      <c r="BR453" s="69">
        <v>204</v>
      </c>
      <c r="BS453" s="69">
        <v>90</v>
      </c>
      <c r="BT453" s="69">
        <v>0</v>
      </c>
      <c r="BU453" s="69">
        <v>0</v>
      </c>
      <c r="BV453" s="69">
        <v>1000</v>
      </c>
      <c r="BW453" s="69">
        <v>629</v>
      </c>
      <c r="BX453" s="69" t="s">
        <v>1619</v>
      </c>
      <c r="BY453" s="69">
        <v>0</v>
      </c>
      <c r="BZ453" s="69">
        <v>0</v>
      </c>
      <c r="CA453" s="69">
        <v>31</v>
      </c>
      <c r="CB453" s="69">
        <v>0</v>
      </c>
      <c r="CC453" s="69">
        <v>0</v>
      </c>
      <c r="CD453" s="69">
        <v>0</v>
      </c>
      <c r="CE453" s="69">
        <v>0</v>
      </c>
      <c r="CF453" s="69">
        <v>0</v>
      </c>
      <c r="CG453" s="69">
        <v>0</v>
      </c>
      <c r="CH453" s="69">
        <v>0</v>
      </c>
      <c r="CI453" s="69">
        <v>0</v>
      </c>
      <c r="CJ453" s="69">
        <v>0</v>
      </c>
      <c r="CL453" s="69">
        <v>0</v>
      </c>
      <c r="CM453" s="69">
        <v>0</v>
      </c>
      <c r="CN453" s="69">
        <v>0</v>
      </c>
      <c r="CO453" s="89">
        <v>0</v>
      </c>
      <c r="CP453" s="69">
        <v>0</v>
      </c>
      <c r="CQ453" s="69">
        <v>0</v>
      </c>
      <c r="CR453" s="69">
        <v>0</v>
      </c>
      <c r="CS453" s="69">
        <v>0</v>
      </c>
      <c r="CT453" s="69">
        <v>0</v>
      </c>
      <c r="CU453" s="69">
        <v>0</v>
      </c>
      <c r="CV453" s="69">
        <v>0</v>
      </c>
      <c r="CW453" s="69">
        <v>0</v>
      </c>
      <c r="CZ453" s="69">
        <v>0</v>
      </c>
      <c r="DA453" s="69">
        <v>0</v>
      </c>
      <c r="DB453" s="69">
        <v>25</v>
      </c>
      <c r="DC453" s="69">
        <v>90</v>
      </c>
      <c r="DD453" s="69">
        <v>0</v>
      </c>
      <c r="DE453" s="69">
        <v>0</v>
      </c>
      <c r="DF453" s="69">
        <v>0</v>
      </c>
      <c r="DG453" s="69">
        <v>1</v>
      </c>
      <c r="DI453" s="69" t="e">
        <f>INDEX(Sheet3!$E$78:$E$1130,MATCH(A453,Sheet3!$D$78:$D$1130,0))</f>
        <v>#N/A</v>
      </c>
      <c r="DJ453" s="69" t="str">
        <f t="shared" si="89"/>
        <v>skill_icons.ps_skeleton_sea</v>
      </c>
      <c r="DK453" s="69" t="s">
        <v>1573</v>
      </c>
      <c r="DL453" s="93" t="str">
        <f t="shared" si="95"/>
        <v>向前方释放5个枚魔法弹，对碰到的单位造成[ui.cs_blue:204*0.09]的暗系伤害。</v>
      </c>
      <c r="DM453" s="114" t="s">
        <v>1620</v>
      </c>
      <c r="DN453" s="69" t="str">
        <f>"造成["&amp;INDEX(Sheet5!$L$2:$L$11,MATCH(BL453,Sheet5!$J$2:$J$11,0))&amp;":"&amp;BR453&amp;"*"&amp;BS453/1000&amp;"]"&amp;INDEX(Sheet5!$I$2:$I$4,MATCH(BR453,Sheet5!$H$2:$H$4,0))&amp;"的"&amp;INDEX(Sheet5!$K$2:$K$11,MATCH(BL453,Sheet5!$J$2:$J$11,0))</f>
        <v>造成[ui.cs_blue:204*0.09]的暗系伤害。</v>
      </c>
      <c r="DO453" s="69" t="e">
        <f>"造成["&amp;INDEX(Sheet5!$L$2:$L$11,MATCH(BY453,Sheet5!$J$2:$J$11,0))&amp;":"&amp;CE453&amp;"*"&amp;CF453/1000&amp;"]"&amp;INDEX(Sheet5!$I$2:$I$4,MATCH(CE453,Sheet5!$H$2:$H$4,0))&amp;"的"&amp;INDEX(Sheet5!$K$2:$K$11,MATCH(BY453,Sheet5!$J$2:$J$11,0))</f>
        <v>#N/A</v>
      </c>
      <c r="DP453" s="69"/>
      <c r="DQ453" s="69"/>
      <c r="DR453" s="69" t="e">
        <f t="shared" si="90"/>
        <v>#N/A</v>
      </c>
      <c r="DS453" s="90">
        <f>MATCH(A453,Sheet5!D:D,0)</f>
        <v>259</v>
      </c>
      <c r="DT453" s="94" t="e">
        <f>MATCH(A453,Sheet5!F:F,0)</f>
        <v>#N/A</v>
      </c>
      <c r="DU453" s="69" t="e">
        <f>"["&amp;INDEX(Sheet5!$L$2:$L$11,MATCH(CD453,Sheet5!$J$2:$J$11,0))&amp;":"&amp;CJ453&amp;"*"&amp;CK453/1000&amp;"]"&amp;INDEX(Sheet5!$I$2:$I$4,MATCH(CJ453,Sheet5!$H$2:$H$4,0))</f>
        <v>#N/A</v>
      </c>
      <c r="DV453" s="69">
        <v>0</v>
      </c>
      <c r="DW453" s="69">
        <v>0</v>
      </c>
      <c r="DX453" s="69">
        <v>0</v>
      </c>
      <c r="DY453" s="69">
        <v>0</v>
      </c>
    </row>
    <row r="454" spans="1:129" ht="28.5">
      <c r="A454" s="69">
        <v>302702</v>
      </c>
      <c r="B454" s="69">
        <v>0</v>
      </c>
      <c r="C454" s="69">
        <v>1</v>
      </c>
      <c r="D454" s="78" t="s">
        <v>1616</v>
      </c>
      <c r="E454" s="78" t="s">
        <v>1570</v>
      </c>
      <c r="F454" s="69" t="s">
        <v>1617</v>
      </c>
      <c r="G454" s="69">
        <v>1</v>
      </c>
      <c r="H454" s="69" t="s">
        <v>321</v>
      </c>
      <c r="I454" s="69">
        <v>1500</v>
      </c>
      <c r="J454" s="69">
        <v>500</v>
      </c>
      <c r="K454" s="69">
        <v>2000</v>
      </c>
      <c r="M454" s="69">
        <v>0</v>
      </c>
      <c r="N454" s="69" t="s">
        <v>1618</v>
      </c>
      <c r="O454" s="69">
        <v>0</v>
      </c>
      <c r="P454" s="69">
        <v>2</v>
      </c>
      <c r="Q454" s="69">
        <v>0</v>
      </c>
      <c r="R454" s="69">
        <f t="shared" si="94"/>
        <v>1</v>
      </c>
      <c r="S454" s="69">
        <v>0</v>
      </c>
      <c r="T454" s="69">
        <v>0</v>
      </c>
      <c r="U454" s="69">
        <v>0</v>
      </c>
      <c r="V454" s="69">
        <v>0</v>
      </c>
      <c r="W454" s="69">
        <v>0</v>
      </c>
      <c r="X454" s="69">
        <v>0</v>
      </c>
      <c r="Y454" s="69">
        <v>0</v>
      </c>
      <c r="Z454" s="69">
        <v>15000</v>
      </c>
      <c r="AA454" s="69">
        <v>2</v>
      </c>
      <c r="AB454" s="69">
        <v>31</v>
      </c>
      <c r="AC454" s="69">
        <v>0</v>
      </c>
      <c r="AD454" s="69">
        <v>0</v>
      </c>
      <c r="AE454" s="69">
        <v>0</v>
      </c>
      <c r="AF454" s="69">
        <v>50</v>
      </c>
      <c r="AG454" s="69">
        <v>0</v>
      </c>
      <c r="AH454" s="69">
        <v>8</v>
      </c>
      <c r="AI454" s="69">
        <v>0</v>
      </c>
      <c r="AJ454" s="69">
        <v>1</v>
      </c>
      <c r="AK454" s="69">
        <v>0</v>
      </c>
      <c r="AL454" s="69">
        <v>0</v>
      </c>
      <c r="AM454" s="69">
        <v>1</v>
      </c>
      <c r="AN454" s="69">
        <v>1</v>
      </c>
      <c r="AO454" s="69">
        <v>1</v>
      </c>
      <c r="AP454" s="69">
        <v>0.2</v>
      </c>
      <c r="AQ454" s="84">
        <v>10</v>
      </c>
      <c r="AR454" s="69">
        <v>2</v>
      </c>
      <c r="AS454" s="69">
        <v>0</v>
      </c>
      <c r="AT454" s="69">
        <v>0</v>
      </c>
      <c r="AU454" s="69">
        <v>0</v>
      </c>
      <c r="AV454" s="69">
        <v>0</v>
      </c>
      <c r="AW454" s="69">
        <v>0</v>
      </c>
      <c r="AX454" s="69">
        <v>0</v>
      </c>
      <c r="AY454" s="69">
        <v>0</v>
      </c>
      <c r="AZ454" s="69">
        <v>0</v>
      </c>
      <c r="BA454" s="69">
        <v>0</v>
      </c>
      <c r="BB454" s="69">
        <v>0</v>
      </c>
      <c r="BC454" s="69">
        <v>0</v>
      </c>
      <c r="BD454" s="69">
        <v>0</v>
      </c>
      <c r="BE454" s="69">
        <v>0</v>
      </c>
      <c r="BF454" s="69">
        <v>0</v>
      </c>
      <c r="BG454" s="69">
        <v>0</v>
      </c>
      <c r="BH454" s="69">
        <v>0</v>
      </c>
      <c r="BI454" s="69" t="s">
        <v>1572</v>
      </c>
      <c r="BK454" s="69">
        <v>3</v>
      </c>
      <c r="BL454" s="69">
        <v>9</v>
      </c>
      <c r="BM454" s="69">
        <v>2</v>
      </c>
      <c r="BN454" s="69">
        <v>31</v>
      </c>
      <c r="BO454" s="89">
        <v>0</v>
      </c>
      <c r="BP454" s="69">
        <v>1</v>
      </c>
      <c r="BQ454" s="69">
        <v>1</v>
      </c>
      <c r="BR454" s="69">
        <v>204</v>
      </c>
      <c r="BS454" s="69">
        <v>100</v>
      </c>
      <c r="BT454" s="69">
        <v>0</v>
      </c>
      <c r="BU454" s="69">
        <v>0</v>
      </c>
      <c r="BV454" s="69">
        <v>1000</v>
      </c>
      <c r="BW454" s="69">
        <v>629</v>
      </c>
      <c r="BX454" s="69" t="s">
        <v>1619</v>
      </c>
      <c r="BY454" s="69">
        <v>0</v>
      </c>
      <c r="BZ454" s="69">
        <v>0</v>
      </c>
      <c r="CA454" s="69">
        <v>31</v>
      </c>
      <c r="CB454" s="69">
        <v>0</v>
      </c>
      <c r="CC454" s="69">
        <v>0</v>
      </c>
      <c r="CD454" s="69">
        <v>0</v>
      </c>
      <c r="CE454" s="69">
        <v>0</v>
      </c>
      <c r="CF454" s="69">
        <v>0</v>
      </c>
      <c r="CG454" s="69">
        <v>0</v>
      </c>
      <c r="CH454" s="69">
        <v>0</v>
      </c>
      <c r="CI454" s="69">
        <v>0</v>
      </c>
      <c r="CJ454" s="69">
        <v>0</v>
      </c>
      <c r="CL454" s="69">
        <v>0</v>
      </c>
      <c r="CM454" s="69">
        <v>0</v>
      </c>
      <c r="CN454" s="69">
        <v>0</v>
      </c>
      <c r="CO454" s="89">
        <v>0</v>
      </c>
      <c r="CP454" s="69">
        <v>0</v>
      </c>
      <c r="CQ454" s="69">
        <v>0</v>
      </c>
      <c r="CR454" s="69">
        <v>0</v>
      </c>
      <c r="CS454" s="69">
        <v>0</v>
      </c>
      <c r="CT454" s="69">
        <v>0</v>
      </c>
      <c r="CU454" s="69">
        <v>0</v>
      </c>
      <c r="CV454" s="69">
        <v>0</v>
      </c>
      <c r="CW454" s="69">
        <v>0</v>
      </c>
      <c r="CZ454" s="69">
        <v>0</v>
      </c>
      <c r="DA454" s="69">
        <v>0</v>
      </c>
      <c r="DB454" s="69">
        <v>25</v>
      </c>
      <c r="DC454" s="69">
        <v>100</v>
      </c>
      <c r="DD454" s="69">
        <v>0</v>
      </c>
      <c r="DE454" s="69">
        <v>0</v>
      </c>
      <c r="DF454" s="69">
        <v>0</v>
      </c>
      <c r="DG454" s="69">
        <v>1</v>
      </c>
      <c r="DI454" s="69" t="e">
        <f>INDEX(Sheet3!$E$78:$E$1130,MATCH(A454,Sheet3!$D$78:$D$1130,0))</f>
        <v>#N/A</v>
      </c>
      <c r="DJ454" s="69" t="str">
        <f t="shared" si="89"/>
        <v>skill_icons.ps_skeleton_sea</v>
      </c>
      <c r="DK454" s="69" t="s">
        <v>1573</v>
      </c>
      <c r="DL454" s="93" t="str">
        <f t="shared" si="95"/>
        <v>短暂延迟后对指定方向发射出25枚魔法弹，对碰到的第一个敌方单位造成[ui.cs_blue:204*0.1]的暗系伤害。</v>
      </c>
      <c r="DM454" s="114" t="s">
        <v>1621</v>
      </c>
      <c r="DN454" s="69" t="str">
        <f>"造成["&amp;INDEX(Sheet5!$L$2:$L$11,MATCH(BL454,Sheet5!$J$2:$J$11,0))&amp;":"&amp;BR454&amp;"*"&amp;BS454/1000&amp;"]"&amp;INDEX(Sheet5!$I$2:$I$4,MATCH(BR454,Sheet5!$H$2:$H$4,0))&amp;"的"&amp;INDEX(Sheet5!$K$2:$K$11,MATCH(BL454,Sheet5!$J$2:$J$11,0))</f>
        <v>造成[ui.cs_blue:204*0.1]的暗系伤害。</v>
      </c>
      <c r="DO454" s="69" t="e">
        <f>"造成["&amp;INDEX(Sheet5!$L$2:$L$11,MATCH(BY454,Sheet5!$J$2:$J$11,0))&amp;":"&amp;CE454&amp;"*"&amp;CF454/1000&amp;"]"&amp;INDEX(Sheet5!$I$2:$I$4,MATCH(CE454,Sheet5!$H$2:$H$4,0))&amp;"的"&amp;INDEX(Sheet5!$K$2:$K$11,MATCH(BY454,Sheet5!$J$2:$J$11,0))</f>
        <v>#N/A</v>
      </c>
      <c r="DP454" s="69"/>
      <c r="DQ454" s="69"/>
      <c r="DR454" s="69" t="e">
        <f t="shared" si="90"/>
        <v>#N/A</v>
      </c>
      <c r="DS454" s="90" t="e">
        <f>MATCH(A454,Sheet5!D:D,0)</f>
        <v>#N/A</v>
      </c>
      <c r="DT454" s="94" t="e">
        <f>MATCH(A454,Sheet5!F:F,0)</f>
        <v>#N/A</v>
      </c>
      <c r="DU454" s="69" t="e">
        <f>"["&amp;INDEX(Sheet5!$L$2:$L$11,MATCH(CD454,Sheet5!$J$2:$J$11,0))&amp;":"&amp;CJ454&amp;"*"&amp;CK454/1000&amp;"]"&amp;INDEX(Sheet5!$I$2:$I$4,MATCH(CJ454,Sheet5!$H$2:$H$4,0))</f>
        <v>#N/A</v>
      </c>
      <c r="DV454" s="69">
        <v>0</v>
      </c>
      <c r="DW454" s="69">
        <v>0</v>
      </c>
      <c r="DX454" s="69">
        <v>0</v>
      </c>
      <c r="DY454" s="69">
        <v>0</v>
      </c>
    </row>
    <row r="455" spans="1:129" ht="28.5">
      <c r="A455" s="69">
        <v>302703</v>
      </c>
      <c r="B455" s="69">
        <v>0</v>
      </c>
      <c r="C455" s="69">
        <v>1</v>
      </c>
      <c r="D455" s="78" t="s">
        <v>1616</v>
      </c>
      <c r="E455" s="78" t="s">
        <v>1570</v>
      </c>
      <c r="F455" s="69" t="s">
        <v>1617</v>
      </c>
      <c r="G455" s="69">
        <v>1</v>
      </c>
      <c r="H455" s="69" t="s">
        <v>321</v>
      </c>
      <c r="I455" s="69">
        <v>1500</v>
      </c>
      <c r="J455" s="69">
        <v>500</v>
      </c>
      <c r="K455" s="69">
        <v>2000</v>
      </c>
      <c r="M455" s="69">
        <v>0</v>
      </c>
      <c r="N455" s="69" t="s">
        <v>1618</v>
      </c>
      <c r="O455" s="69">
        <v>0</v>
      </c>
      <c r="P455" s="69">
        <v>2</v>
      </c>
      <c r="Q455" s="69">
        <v>0</v>
      </c>
      <c r="R455" s="69">
        <f t="shared" si="94"/>
        <v>1</v>
      </c>
      <c r="S455" s="69">
        <v>0</v>
      </c>
      <c r="T455" s="69">
        <v>0</v>
      </c>
      <c r="U455" s="69">
        <v>0</v>
      </c>
      <c r="V455" s="69">
        <v>0</v>
      </c>
      <c r="W455" s="69">
        <v>0</v>
      </c>
      <c r="X455" s="69">
        <v>0</v>
      </c>
      <c r="Y455" s="69">
        <v>0</v>
      </c>
      <c r="Z455" s="69">
        <v>15000</v>
      </c>
      <c r="AA455" s="69">
        <v>2</v>
      </c>
      <c r="AB455" s="69">
        <v>31</v>
      </c>
      <c r="AC455" s="69">
        <v>0</v>
      </c>
      <c r="AD455" s="69">
        <v>0</v>
      </c>
      <c r="AE455" s="69">
        <v>0</v>
      </c>
      <c r="AF455" s="69">
        <v>50</v>
      </c>
      <c r="AG455" s="69">
        <v>0</v>
      </c>
      <c r="AH455" s="69">
        <v>8</v>
      </c>
      <c r="AI455" s="69">
        <v>0</v>
      </c>
      <c r="AJ455" s="69">
        <v>1</v>
      </c>
      <c r="AK455" s="69">
        <v>0</v>
      </c>
      <c r="AL455" s="69">
        <v>0</v>
      </c>
      <c r="AM455" s="69">
        <v>1</v>
      </c>
      <c r="AN455" s="69">
        <v>1</v>
      </c>
      <c r="AO455" s="69">
        <v>1</v>
      </c>
      <c r="AP455" s="69">
        <v>0.2</v>
      </c>
      <c r="AQ455" s="84">
        <v>10</v>
      </c>
      <c r="AR455" s="69">
        <v>2</v>
      </c>
      <c r="AS455" s="69">
        <v>0</v>
      </c>
      <c r="AT455" s="69">
        <v>0</v>
      </c>
      <c r="AU455" s="69">
        <v>0</v>
      </c>
      <c r="AV455" s="69">
        <v>0</v>
      </c>
      <c r="AW455" s="69">
        <v>0</v>
      </c>
      <c r="AX455" s="69">
        <v>0</v>
      </c>
      <c r="AY455" s="69">
        <v>0</v>
      </c>
      <c r="AZ455" s="69">
        <v>0</v>
      </c>
      <c r="BA455" s="69">
        <v>0</v>
      </c>
      <c r="BB455" s="69">
        <v>0</v>
      </c>
      <c r="BC455" s="69">
        <v>0</v>
      </c>
      <c r="BD455" s="69">
        <v>0</v>
      </c>
      <c r="BE455" s="69">
        <v>0</v>
      </c>
      <c r="BF455" s="69">
        <v>0</v>
      </c>
      <c r="BG455" s="69">
        <v>0</v>
      </c>
      <c r="BH455" s="69">
        <v>0</v>
      </c>
      <c r="BI455" s="69" t="s">
        <v>1572</v>
      </c>
      <c r="BK455" s="69">
        <v>3</v>
      </c>
      <c r="BL455" s="69">
        <v>9</v>
      </c>
      <c r="BM455" s="69">
        <v>2</v>
      </c>
      <c r="BN455" s="69">
        <v>31</v>
      </c>
      <c r="BO455" s="89">
        <v>0</v>
      </c>
      <c r="BP455" s="69">
        <v>1</v>
      </c>
      <c r="BQ455" s="69">
        <v>1</v>
      </c>
      <c r="BR455" s="69">
        <v>204</v>
      </c>
      <c r="BS455" s="69">
        <v>110</v>
      </c>
      <c r="BT455" s="69">
        <v>0</v>
      </c>
      <c r="BU455" s="69">
        <v>0</v>
      </c>
      <c r="BV455" s="69">
        <v>1000</v>
      </c>
      <c r="BW455" s="69">
        <v>629</v>
      </c>
      <c r="BX455" s="69" t="s">
        <v>1619</v>
      </c>
      <c r="BY455" s="69">
        <v>0</v>
      </c>
      <c r="BZ455" s="69">
        <v>0</v>
      </c>
      <c r="CA455" s="69">
        <v>31</v>
      </c>
      <c r="CB455" s="69">
        <v>0</v>
      </c>
      <c r="CC455" s="69">
        <v>0</v>
      </c>
      <c r="CD455" s="69">
        <v>0</v>
      </c>
      <c r="CE455" s="69">
        <v>0</v>
      </c>
      <c r="CF455" s="69">
        <v>0</v>
      </c>
      <c r="CG455" s="69">
        <v>0</v>
      </c>
      <c r="CH455" s="69">
        <v>0</v>
      </c>
      <c r="CI455" s="69">
        <v>0</v>
      </c>
      <c r="CJ455" s="69">
        <v>0</v>
      </c>
      <c r="CL455" s="69">
        <v>0</v>
      </c>
      <c r="CM455" s="69">
        <v>0</v>
      </c>
      <c r="CN455" s="69">
        <v>0</v>
      </c>
      <c r="CO455" s="89">
        <v>0</v>
      </c>
      <c r="CP455" s="69">
        <v>0</v>
      </c>
      <c r="CQ455" s="69">
        <v>0</v>
      </c>
      <c r="CR455" s="69">
        <v>0</v>
      </c>
      <c r="CS455" s="69">
        <v>0</v>
      </c>
      <c r="CT455" s="69">
        <v>0</v>
      </c>
      <c r="CU455" s="69">
        <v>0</v>
      </c>
      <c r="CV455" s="69">
        <v>0</v>
      </c>
      <c r="CW455" s="69">
        <v>0</v>
      </c>
      <c r="CZ455" s="69">
        <v>0</v>
      </c>
      <c r="DA455" s="69">
        <v>0</v>
      </c>
      <c r="DB455" s="69">
        <v>25</v>
      </c>
      <c r="DC455" s="69">
        <v>110</v>
      </c>
      <c r="DD455" s="69">
        <v>0</v>
      </c>
      <c r="DE455" s="69">
        <v>0</v>
      </c>
      <c r="DF455" s="69">
        <v>0</v>
      </c>
      <c r="DG455" s="69">
        <v>1</v>
      </c>
      <c r="DI455" s="69" t="e">
        <f>INDEX(Sheet3!$E$78:$E$1130,MATCH(A455,Sheet3!$D$78:$D$1130,0))</f>
        <v>#N/A</v>
      </c>
      <c r="DJ455" s="69" t="str">
        <f t="shared" si="89"/>
        <v>skill_icons.ps_skeleton_sea</v>
      </c>
      <c r="DK455" s="69" t="s">
        <v>1573</v>
      </c>
      <c r="DL455" s="93" t="str">
        <f t="shared" si="95"/>
        <v>短暂延迟后对指定方向发射出25枚魔法弹，对碰到的第一个敌方单位造成[ui.cs_blue:204*0.11]的暗系伤害。</v>
      </c>
      <c r="DM455" s="114" t="s">
        <v>1621</v>
      </c>
      <c r="DN455" s="69" t="str">
        <f>"造成["&amp;INDEX(Sheet5!$L$2:$L$11,MATCH(BL455,Sheet5!$J$2:$J$11,0))&amp;":"&amp;BR455&amp;"*"&amp;BS455/1000&amp;"]"&amp;INDEX(Sheet5!$I$2:$I$4,MATCH(BR455,Sheet5!$H$2:$H$4,0))&amp;"的"&amp;INDEX(Sheet5!$K$2:$K$11,MATCH(BL455,Sheet5!$J$2:$J$11,0))</f>
        <v>造成[ui.cs_blue:204*0.11]的暗系伤害。</v>
      </c>
      <c r="DO455" s="69" t="e">
        <f>"造成["&amp;INDEX(Sheet5!$L$2:$L$11,MATCH(BY455,Sheet5!$J$2:$J$11,0))&amp;":"&amp;CE455&amp;"*"&amp;CF455/1000&amp;"]"&amp;INDEX(Sheet5!$I$2:$I$4,MATCH(CE455,Sheet5!$H$2:$H$4,0))&amp;"的"&amp;INDEX(Sheet5!$K$2:$K$11,MATCH(BY455,Sheet5!$J$2:$J$11,0))</f>
        <v>#N/A</v>
      </c>
      <c r="DP455" s="69"/>
      <c r="DQ455" s="69"/>
      <c r="DR455" s="69" t="e">
        <f t="shared" si="90"/>
        <v>#N/A</v>
      </c>
      <c r="DS455" s="90" t="e">
        <f>MATCH(A455,Sheet5!D:D,0)</f>
        <v>#N/A</v>
      </c>
      <c r="DT455" s="94" t="e">
        <f>MATCH(A455,Sheet5!F:F,0)</f>
        <v>#N/A</v>
      </c>
      <c r="DU455" s="69" t="e">
        <f>"["&amp;INDEX(Sheet5!$L$2:$L$11,MATCH(CD455,Sheet5!$J$2:$J$11,0))&amp;":"&amp;CJ455&amp;"*"&amp;CK455/1000&amp;"]"&amp;INDEX(Sheet5!$I$2:$I$4,MATCH(CJ455,Sheet5!$H$2:$H$4,0))</f>
        <v>#N/A</v>
      </c>
      <c r="DV455" s="69">
        <v>0</v>
      </c>
      <c r="DW455" s="69">
        <v>0</v>
      </c>
      <c r="DX455" s="69">
        <v>0</v>
      </c>
      <c r="DY455" s="69">
        <v>0</v>
      </c>
    </row>
    <row r="456" spans="1:129" ht="28.5">
      <c r="A456" s="69">
        <v>302704</v>
      </c>
      <c r="B456" s="69">
        <v>0</v>
      </c>
      <c r="C456" s="69">
        <v>1</v>
      </c>
      <c r="D456" s="78" t="s">
        <v>1616</v>
      </c>
      <c r="E456" s="78" t="s">
        <v>1570</v>
      </c>
      <c r="F456" s="69" t="s">
        <v>1617</v>
      </c>
      <c r="G456" s="69">
        <v>1</v>
      </c>
      <c r="H456" s="69" t="s">
        <v>321</v>
      </c>
      <c r="I456" s="69">
        <v>1500</v>
      </c>
      <c r="J456" s="69">
        <v>500</v>
      </c>
      <c r="K456" s="69">
        <v>2000</v>
      </c>
      <c r="M456" s="69">
        <v>0</v>
      </c>
      <c r="N456" s="69" t="s">
        <v>1618</v>
      </c>
      <c r="O456" s="69">
        <v>0</v>
      </c>
      <c r="P456" s="69">
        <v>2</v>
      </c>
      <c r="Q456" s="69">
        <v>0</v>
      </c>
      <c r="R456" s="69">
        <f t="shared" si="94"/>
        <v>1</v>
      </c>
      <c r="S456" s="69">
        <v>0</v>
      </c>
      <c r="T456" s="69">
        <v>0</v>
      </c>
      <c r="U456" s="69">
        <v>0</v>
      </c>
      <c r="V456" s="69">
        <v>0</v>
      </c>
      <c r="W456" s="69">
        <v>0</v>
      </c>
      <c r="X456" s="69">
        <v>0</v>
      </c>
      <c r="Y456" s="69">
        <v>0</v>
      </c>
      <c r="Z456" s="69">
        <v>15000</v>
      </c>
      <c r="AA456" s="69">
        <v>2</v>
      </c>
      <c r="AB456" s="69">
        <v>31</v>
      </c>
      <c r="AC456" s="69">
        <v>0</v>
      </c>
      <c r="AD456" s="69">
        <v>0</v>
      </c>
      <c r="AE456" s="69">
        <v>0</v>
      </c>
      <c r="AF456" s="69">
        <v>50</v>
      </c>
      <c r="AG456" s="69">
        <v>0</v>
      </c>
      <c r="AH456" s="69">
        <v>8</v>
      </c>
      <c r="AI456" s="69">
        <v>0</v>
      </c>
      <c r="AJ456" s="69">
        <v>1</v>
      </c>
      <c r="AK456" s="69">
        <v>0</v>
      </c>
      <c r="AL456" s="69">
        <v>0</v>
      </c>
      <c r="AM456" s="69">
        <v>1</v>
      </c>
      <c r="AN456" s="69">
        <v>1</v>
      </c>
      <c r="AO456" s="69">
        <v>1</v>
      </c>
      <c r="AP456" s="69">
        <v>0.2</v>
      </c>
      <c r="AQ456" s="84">
        <v>10</v>
      </c>
      <c r="AR456" s="69">
        <v>2</v>
      </c>
      <c r="AS456" s="69">
        <v>0</v>
      </c>
      <c r="AT456" s="69">
        <v>0</v>
      </c>
      <c r="AU456" s="69">
        <v>0</v>
      </c>
      <c r="AV456" s="69">
        <v>0</v>
      </c>
      <c r="AW456" s="69">
        <v>0</v>
      </c>
      <c r="AX456" s="69">
        <v>0</v>
      </c>
      <c r="AY456" s="69">
        <v>0</v>
      </c>
      <c r="AZ456" s="69">
        <v>0</v>
      </c>
      <c r="BA456" s="69">
        <v>0</v>
      </c>
      <c r="BB456" s="69">
        <v>0</v>
      </c>
      <c r="BC456" s="69">
        <v>0</v>
      </c>
      <c r="BD456" s="69">
        <v>0</v>
      </c>
      <c r="BE456" s="69">
        <v>0</v>
      </c>
      <c r="BF456" s="69">
        <v>0</v>
      </c>
      <c r="BG456" s="69">
        <v>0</v>
      </c>
      <c r="BH456" s="69">
        <v>0</v>
      </c>
      <c r="BI456" s="69" t="s">
        <v>1572</v>
      </c>
      <c r="BK456" s="69">
        <v>3</v>
      </c>
      <c r="BL456" s="69">
        <v>9</v>
      </c>
      <c r="BM456" s="69">
        <v>2</v>
      </c>
      <c r="BN456" s="69">
        <v>31</v>
      </c>
      <c r="BO456" s="89">
        <v>0</v>
      </c>
      <c r="BP456" s="69">
        <v>1</v>
      </c>
      <c r="BQ456" s="69">
        <v>1</v>
      </c>
      <c r="BR456" s="69">
        <v>204</v>
      </c>
      <c r="BS456" s="69">
        <v>120</v>
      </c>
      <c r="BT456" s="69">
        <v>0</v>
      </c>
      <c r="BU456" s="69">
        <v>0</v>
      </c>
      <c r="BV456" s="69">
        <v>1000</v>
      </c>
      <c r="BW456" s="69">
        <v>629</v>
      </c>
      <c r="BX456" s="69" t="s">
        <v>1619</v>
      </c>
      <c r="BY456" s="69">
        <v>0</v>
      </c>
      <c r="BZ456" s="69">
        <v>0</v>
      </c>
      <c r="CA456" s="69">
        <v>31</v>
      </c>
      <c r="CB456" s="69">
        <v>0</v>
      </c>
      <c r="CC456" s="69">
        <v>0</v>
      </c>
      <c r="CD456" s="69">
        <v>0</v>
      </c>
      <c r="CE456" s="69">
        <v>0</v>
      </c>
      <c r="CF456" s="69">
        <v>0</v>
      </c>
      <c r="CG456" s="69">
        <v>0</v>
      </c>
      <c r="CH456" s="69">
        <v>0</v>
      </c>
      <c r="CI456" s="69">
        <v>0</v>
      </c>
      <c r="CJ456" s="69">
        <v>0</v>
      </c>
      <c r="CL456" s="69">
        <v>0</v>
      </c>
      <c r="CM456" s="69">
        <v>0</v>
      </c>
      <c r="CN456" s="69">
        <v>0</v>
      </c>
      <c r="CO456" s="89">
        <v>0</v>
      </c>
      <c r="CP456" s="69">
        <v>0</v>
      </c>
      <c r="CQ456" s="69">
        <v>0</v>
      </c>
      <c r="CR456" s="69">
        <v>0</v>
      </c>
      <c r="CS456" s="69">
        <v>0</v>
      </c>
      <c r="CT456" s="69">
        <v>0</v>
      </c>
      <c r="CU456" s="69">
        <v>0</v>
      </c>
      <c r="CV456" s="69">
        <v>0</v>
      </c>
      <c r="CW456" s="69">
        <v>0</v>
      </c>
      <c r="CZ456" s="69">
        <v>0</v>
      </c>
      <c r="DA456" s="69">
        <v>0</v>
      </c>
      <c r="DB456" s="69">
        <v>25</v>
      </c>
      <c r="DC456" s="69">
        <v>120</v>
      </c>
      <c r="DD456" s="69">
        <v>0</v>
      </c>
      <c r="DE456" s="69">
        <v>0</v>
      </c>
      <c r="DF456" s="69">
        <v>0</v>
      </c>
      <c r="DG456" s="69">
        <v>1</v>
      </c>
      <c r="DI456" s="69" t="e">
        <f>INDEX(Sheet3!$E$78:$E$1130,MATCH(A456,Sheet3!$D$78:$D$1130,0))</f>
        <v>#N/A</v>
      </c>
      <c r="DJ456" s="69" t="str">
        <f t="shared" si="89"/>
        <v>skill_icons.ps_skeleton_sea</v>
      </c>
      <c r="DK456" s="69" t="s">
        <v>1573</v>
      </c>
      <c r="DL456" s="93" t="str">
        <f t="shared" si="95"/>
        <v>短暂延迟后对指定方向发射出25枚魔法弹，对碰到的第一个敌方单位造成[ui.cs_blue:204*0.12]的暗系伤害。</v>
      </c>
      <c r="DM456" s="114" t="s">
        <v>1621</v>
      </c>
      <c r="DN456" s="69" t="str">
        <f>"造成["&amp;INDEX(Sheet5!$L$2:$L$11,MATCH(BL456,Sheet5!$J$2:$J$11,0))&amp;":"&amp;BR456&amp;"*"&amp;BS456/1000&amp;"]"&amp;INDEX(Sheet5!$I$2:$I$4,MATCH(BR456,Sheet5!$H$2:$H$4,0))&amp;"的"&amp;INDEX(Sheet5!$K$2:$K$11,MATCH(BL456,Sheet5!$J$2:$J$11,0))</f>
        <v>造成[ui.cs_blue:204*0.12]的暗系伤害。</v>
      </c>
      <c r="DO456" s="69" t="e">
        <f>"造成["&amp;INDEX(Sheet5!$L$2:$L$11,MATCH(BY456,Sheet5!$J$2:$J$11,0))&amp;":"&amp;CE456&amp;"*"&amp;CF456/1000&amp;"]"&amp;INDEX(Sheet5!$I$2:$I$4,MATCH(CE456,Sheet5!$H$2:$H$4,0))&amp;"的"&amp;INDEX(Sheet5!$K$2:$K$11,MATCH(BY456,Sheet5!$J$2:$J$11,0))</f>
        <v>#N/A</v>
      </c>
      <c r="DP456" s="69"/>
      <c r="DQ456" s="69"/>
      <c r="DR456" s="69" t="e">
        <f t="shared" si="90"/>
        <v>#N/A</v>
      </c>
      <c r="DS456" s="90" t="e">
        <f>MATCH(A456,Sheet5!D:D,0)</f>
        <v>#N/A</v>
      </c>
      <c r="DT456" s="94" t="e">
        <f>MATCH(A456,Sheet5!F:F,0)</f>
        <v>#N/A</v>
      </c>
      <c r="DU456" s="69" t="e">
        <f>"["&amp;INDEX(Sheet5!$L$2:$L$11,MATCH(CD456,Sheet5!$J$2:$J$11,0))&amp;":"&amp;CJ456&amp;"*"&amp;CK456/1000&amp;"]"&amp;INDEX(Sheet5!$I$2:$I$4,MATCH(CJ456,Sheet5!$H$2:$H$4,0))</f>
        <v>#N/A</v>
      </c>
      <c r="DV456" s="69">
        <v>0</v>
      </c>
      <c r="DW456" s="69">
        <v>0</v>
      </c>
      <c r="DX456" s="69">
        <v>0</v>
      </c>
      <c r="DY456" s="69">
        <v>0</v>
      </c>
    </row>
    <row r="457" spans="1:129" ht="28.5">
      <c r="A457" s="69">
        <v>30271</v>
      </c>
      <c r="B457" s="69">
        <v>0</v>
      </c>
      <c r="C457" s="69">
        <v>1</v>
      </c>
      <c r="D457" s="78" t="s">
        <v>1622</v>
      </c>
      <c r="E457" s="78" t="s">
        <v>1623</v>
      </c>
      <c r="F457" s="69" t="s">
        <v>1624</v>
      </c>
      <c r="G457" s="69">
        <v>1</v>
      </c>
      <c r="H457" s="69" t="s">
        <v>321</v>
      </c>
      <c r="I457" s="69">
        <v>1200</v>
      </c>
      <c r="J457" s="69">
        <v>0</v>
      </c>
      <c r="K457" s="69">
        <v>6000</v>
      </c>
      <c r="M457" s="69">
        <v>0</v>
      </c>
      <c r="O457" s="69">
        <v>0</v>
      </c>
      <c r="P457" s="69">
        <v>2</v>
      </c>
      <c r="Q457" s="69">
        <v>0</v>
      </c>
      <c r="R457" s="69">
        <v>1</v>
      </c>
      <c r="S457" s="69">
        <v>0</v>
      </c>
      <c r="T457" s="69">
        <v>0</v>
      </c>
      <c r="U457" s="69">
        <v>0</v>
      </c>
      <c r="V457" s="69">
        <v>0</v>
      </c>
      <c r="W457" s="69">
        <v>0</v>
      </c>
      <c r="X457" s="69">
        <v>0</v>
      </c>
      <c r="Y457" s="69">
        <v>0</v>
      </c>
      <c r="Z457" s="69">
        <v>37000</v>
      </c>
      <c r="AA457" s="69">
        <v>2</v>
      </c>
      <c r="AB457" s="69">
        <v>31</v>
      </c>
      <c r="AC457" s="69">
        <v>0</v>
      </c>
      <c r="AD457" s="69">
        <v>0</v>
      </c>
      <c r="AE457" s="69">
        <v>0</v>
      </c>
      <c r="AF457" s="69">
        <v>10</v>
      </c>
      <c r="AG457" s="69">
        <v>2</v>
      </c>
      <c r="AH457" s="69">
        <v>7</v>
      </c>
      <c r="AI457" s="69">
        <v>0</v>
      </c>
      <c r="AJ457" s="69">
        <v>0</v>
      </c>
      <c r="AK457" s="69">
        <v>0</v>
      </c>
      <c r="AL457" s="69">
        <v>0</v>
      </c>
      <c r="AM457" s="69">
        <v>5</v>
      </c>
      <c r="AN457" s="69">
        <v>5</v>
      </c>
      <c r="AO457" s="69">
        <v>1</v>
      </c>
      <c r="AP457" s="69">
        <v>1</v>
      </c>
      <c r="AQ457" s="84">
        <v>15</v>
      </c>
      <c r="AR457" s="69">
        <v>10</v>
      </c>
      <c r="AS457" s="69">
        <v>0</v>
      </c>
      <c r="AT457" s="69">
        <v>0</v>
      </c>
      <c r="AU457" s="69">
        <v>0</v>
      </c>
      <c r="AV457" s="69">
        <v>0</v>
      </c>
      <c r="AW457" s="69">
        <v>0</v>
      </c>
      <c r="AX457" s="69">
        <v>0</v>
      </c>
      <c r="AY457" s="69">
        <v>0</v>
      </c>
      <c r="AZ457" s="69">
        <v>0</v>
      </c>
      <c r="BA457" s="69">
        <v>0</v>
      </c>
      <c r="BB457" s="69">
        <v>0</v>
      </c>
      <c r="BC457" s="69">
        <v>0</v>
      </c>
      <c r="BD457" s="69">
        <v>0</v>
      </c>
      <c r="BE457" s="69">
        <v>0</v>
      </c>
      <c r="BF457" s="69">
        <v>0</v>
      </c>
      <c r="BG457" s="69">
        <v>0</v>
      </c>
      <c r="BH457" s="69">
        <v>0</v>
      </c>
      <c r="BI457" s="69" t="s">
        <v>1625</v>
      </c>
      <c r="BK457" s="69">
        <v>3</v>
      </c>
      <c r="BL457" s="69">
        <v>3</v>
      </c>
      <c r="BM457" s="69">
        <v>2</v>
      </c>
      <c r="BN457" s="69">
        <v>31</v>
      </c>
      <c r="BO457" s="89">
        <v>0</v>
      </c>
      <c r="BP457" s="69">
        <v>2</v>
      </c>
      <c r="BQ457" s="69">
        <v>10</v>
      </c>
      <c r="BR457" s="69">
        <v>204</v>
      </c>
      <c r="BS457" s="69">
        <v>2000</v>
      </c>
      <c r="BT457" s="69">
        <v>0</v>
      </c>
      <c r="BU457" s="69">
        <v>0</v>
      </c>
      <c r="BV457" s="69">
        <v>1000</v>
      </c>
      <c r="BW457" s="69">
        <v>0</v>
      </c>
      <c r="BY457" s="69">
        <v>10</v>
      </c>
      <c r="BZ457" s="69">
        <v>2</v>
      </c>
      <c r="CA457" s="69">
        <v>31</v>
      </c>
      <c r="CB457" s="89">
        <v>0</v>
      </c>
      <c r="CC457" s="69">
        <v>1</v>
      </c>
      <c r="CD457" s="69">
        <v>1</v>
      </c>
      <c r="CE457" s="69">
        <v>1</v>
      </c>
      <c r="CF457" s="69">
        <v>11019</v>
      </c>
      <c r="CG457" s="69">
        <v>0</v>
      </c>
      <c r="CH457" s="69">
        <v>0</v>
      </c>
      <c r="CI457" s="69">
        <v>200</v>
      </c>
      <c r="CJ457" s="69">
        <v>0</v>
      </c>
      <c r="CL457" s="69">
        <v>0</v>
      </c>
      <c r="CM457" s="69">
        <v>0</v>
      </c>
      <c r="CN457" s="69">
        <v>0</v>
      </c>
      <c r="CO457" s="89">
        <v>0</v>
      </c>
      <c r="CP457" s="69">
        <v>0</v>
      </c>
      <c r="CQ457" s="69">
        <v>0</v>
      </c>
      <c r="CR457" s="69">
        <v>0</v>
      </c>
      <c r="CS457" s="69">
        <v>0</v>
      </c>
      <c r="CT457" s="69">
        <v>0</v>
      </c>
      <c r="CU457" s="69">
        <v>0</v>
      </c>
      <c r="CV457" s="69">
        <v>0</v>
      </c>
      <c r="CW457" s="69">
        <v>0</v>
      </c>
      <c r="CZ457" s="69">
        <v>0</v>
      </c>
      <c r="DA457" s="69">
        <v>0</v>
      </c>
      <c r="DB457" s="69">
        <v>0</v>
      </c>
      <c r="DC457" s="69">
        <v>0</v>
      </c>
      <c r="DD457" s="69">
        <v>0</v>
      </c>
      <c r="DE457" s="69">
        <v>0</v>
      </c>
      <c r="DF457" s="69">
        <v>0</v>
      </c>
      <c r="DG457" s="69">
        <v>1</v>
      </c>
      <c r="DI457" s="69" t="e">
        <f>INDEX(Sheet3!$E$78:$E$1130,MATCH(A457,Sheet3!$D$78:$D$1130,0))</f>
        <v>#N/A</v>
      </c>
      <c r="DJ457" s="69" t="str">
        <f t="shared" si="89"/>
        <v>skill_icons.ps_mega_smash</v>
      </c>
      <c r="DK457" s="69" t="s">
        <v>1626</v>
      </c>
      <c r="DL457" s="69"/>
      <c r="DM457" s="69" t="s">
        <v>1627</v>
      </c>
      <c r="DN457" s="69" t="str">
        <f>"造成["&amp;INDEX(Sheet5!$L$2:$L$11,MATCH(BL457,Sheet5!$J$2:$J$11,0))&amp;":"&amp;BR457&amp;"*"&amp;BS457/1000&amp;"]"&amp;INDEX(Sheet5!$I$2:$I$4,MATCH(BR457,Sheet5!$H$2:$H$4,0))&amp;"的"&amp;INDEX(Sheet5!$K$2:$K$11,MATCH(BL457,Sheet5!$J$2:$J$11,0))</f>
        <v>造成[ui.cs_blue:204*2]的火系伤害。</v>
      </c>
      <c r="DO457" s="69"/>
      <c r="DP457" s="69"/>
      <c r="DQ457" s="69"/>
      <c r="DR457" s="69" t="e">
        <f t="shared" si="90"/>
        <v>#N/A</v>
      </c>
      <c r="DS457" s="90" t="e">
        <f>MATCH(A457,Sheet5!D:D,0)</f>
        <v>#N/A</v>
      </c>
      <c r="DT457" s="94" t="e">
        <f>MATCH(A457,Sheet5!F:F,0)</f>
        <v>#N/A</v>
      </c>
      <c r="DU457" s="69">
        <v>0</v>
      </c>
      <c r="DV457" s="69">
        <v>0</v>
      </c>
      <c r="DW457" s="69">
        <v>0</v>
      </c>
      <c r="DX457" s="69">
        <v>0</v>
      </c>
      <c r="DY457" s="69">
        <v>0</v>
      </c>
    </row>
    <row r="458" spans="1:129" ht="14.25">
      <c r="A458" s="84">
        <v>30279</v>
      </c>
      <c r="B458" s="84">
        <v>8012</v>
      </c>
      <c r="C458" s="84">
        <v>1</v>
      </c>
      <c r="D458" s="84" t="s">
        <v>1628</v>
      </c>
      <c r="E458" s="84" t="s">
        <v>1629</v>
      </c>
      <c r="F458" s="84" t="s">
        <v>1624</v>
      </c>
      <c r="G458" s="84">
        <v>1</v>
      </c>
      <c r="H458" s="84" t="s">
        <v>321</v>
      </c>
      <c r="I458" s="84">
        <v>0</v>
      </c>
      <c r="J458" s="84" t="s">
        <v>1630</v>
      </c>
      <c r="K458" s="84">
        <v>4000</v>
      </c>
      <c r="L458" s="84" t="s">
        <v>378</v>
      </c>
      <c r="M458" s="84">
        <v>0</v>
      </c>
      <c r="N458" s="84" t="s">
        <v>1631</v>
      </c>
      <c r="O458" s="84">
        <v>0</v>
      </c>
      <c r="P458" s="84">
        <v>2</v>
      </c>
      <c r="Q458" s="84">
        <v>0</v>
      </c>
      <c r="R458" s="84">
        <v>1</v>
      </c>
      <c r="S458" s="84">
        <v>0</v>
      </c>
      <c r="T458" s="84">
        <v>0</v>
      </c>
      <c r="U458" s="84">
        <v>0</v>
      </c>
      <c r="V458" s="84">
        <v>0</v>
      </c>
      <c r="W458" s="84">
        <v>0</v>
      </c>
      <c r="X458" s="84">
        <v>0</v>
      </c>
      <c r="Y458" s="84">
        <v>0</v>
      </c>
      <c r="Z458" s="84">
        <v>11000</v>
      </c>
      <c r="AA458" s="84">
        <v>2</v>
      </c>
      <c r="AB458" s="84">
        <v>31</v>
      </c>
      <c r="AC458" s="84">
        <v>0</v>
      </c>
      <c r="AD458" s="84">
        <v>0</v>
      </c>
      <c r="AE458" s="84">
        <v>0</v>
      </c>
      <c r="AF458" s="84">
        <v>1</v>
      </c>
      <c r="AG458" s="84">
        <v>0</v>
      </c>
      <c r="AH458" s="84">
        <v>7</v>
      </c>
      <c r="AI458" s="84">
        <v>428</v>
      </c>
      <c r="AJ458" s="84">
        <v>1</v>
      </c>
      <c r="AK458" s="84">
        <v>0</v>
      </c>
      <c r="AL458" s="84">
        <v>0</v>
      </c>
      <c r="AM458" s="84">
        <v>8</v>
      </c>
      <c r="AN458" s="84">
        <v>8</v>
      </c>
      <c r="AO458" s="84">
        <v>1</v>
      </c>
      <c r="AP458" s="84">
        <v>0.6</v>
      </c>
      <c r="AQ458" s="84">
        <v>0</v>
      </c>
      <c r="AR458" s="84">
        <v>1</v>
      </c>
      <c r="AS458" s="84">
        <v>0</v>
      </c>
      <c r="AT458" s="84">
        <v>0</v>
      </c>
      <c r="AU458" s="84">
        <v>0</v>
      </c>
      <c r="AV458" s="84">
        <v>0</v>
      </c>
      <c r="AW458" s="84">
        <v>0</v>
      </c>
      <c r="AX458" s="84">
        <v>0</v>
      </c>
      <c r="AY458" s="84">
        <v>0</v>
      </c>
      <c r="AZ458" s="84">
        <v>0</v>
      </c>
      <c r="BA458" s="84">
        <v>0</v>
      </c>
      <c r="BB458" s="84">
        <v>0</v>
      </c>
      <c r="BC458" s="84">
        <v>0</v>
      </c>
      <c r="BD458" s="69">
        <v>0</v>
      </c>
      <c r="BE458" s="69">
        <v>0</v>
      </c>
      <c r="BF458" s="69">
        <v>0</v>
      </c>
      <c r="BG458" s="84">
        <v>0</v>
      </c>
      <c r="BH458" s="84">
        <v>0</v>
      </c>
      <c r="BI458" s="84" t="s">
        <v>1632</v>
      </c>
      <c r="BK458" s="84">
        <v>3</v>
      </c>
      <c r="BL458" s="84">
        <v>3</v>
      </c>
      <c r="BM458" s="84">
        <v>2</v>
      </c>
      <c r="BN458" s="84">
        <v>31</v>
      </c>
      <c r="BO458" s="102" t="s">
        <v>313</v>
      </c>
      <c r="BP458" s="84">
        <v>2</v>
      </c>
      <c r="BQ458" s="84">
        <v>10</v>
      </c>
      <c r="BR458" s="84">
        <v>204</v>
      </c>
      <c r="BS458" s="84">
        <v>750</v>
      </c>
      <c r="BT458" s="84">
        <v>0</v>
      </c>
      <c r="BU458" s="84">
        <v>0</v>
      </c>
      <c r="BV458" s="84">
        <v>1000</v>
      </c>
      <c r="BW458" s="84">
        <v>442</v>
      </c>
      <c r="BX458" s="84" t="s">
        <v>1633</v>
      </c>
      <c r="BY458" s="84">
        <v>0</v>
      </c>
      <c r="BZ458" s="84">
        <v>0</v>
      </c>
      <c r="CA458" s="84">
        <v>31</v>
      </c>
      <c r="CB458" s="102" t="s">
        <v>313</v>
      </c>
      <c r="CC458" s="84">
        <v>0</v>
      </c>
      <c r="CD458" s="84">
        <v>0</v>
      </c>
      <c r="CE458" s="84">
        <v>0</v>
      </c>
      <c r="CF458" s="84">
        <v>0</v>
      </c>
      <c r="CG458" s="84">
        <v>0</v>
      </c>
      <c r="CH458" s="84">
        <v>0</v>
      </c>
      <c r="CI458" s="84">
        <v>0</v>
      </c>
      <c r="CJ458" s="84">
        <v>0</v>
      </c>
      <c r="CL458" s="84">
        <v>0</v>
      </c>
      <c r="CM458" s="84">
        <v>0</v>
      </c>
      <c r="CN458" s="84">
        <v>0</v>
      </c>
      <c r="CO458" s="102" t="s">
        <v>313</v>
      </c>
      <c r="CP458" s="84">
        <v>0</v>
      </c>
      <c r="CQ458" s="84">
        <v>0</v>
      </c>
      <c r="CR458" s="84">
        <v>0</v>
      </c>
      <c r="CS458" s="84">
        <v>0</v>
      </c>
      <c r="CT458" s="102" t="s">
        <v>313</v>
      </c>
      <c r="CU458" s="84">
        <v>0</v>
      </c>
      <c r="CV458" s="84">
        <v>0</v>
      </c>
      <c r="CW458" s="84">
        <v>0</v>
      </c>
      <c r="CZ458" s="84">
        <v>0</v>
      </c>
      <c r="DA458" s="84">
        <v>0</v>
      </c>
      <c r="DB458" s="84">
        <v>75</v>
      </c>
      <c r="DC458" s="84">
        <v>0</v>
      </c>
      <c r="DD458" s="84">
        <v>0</v>
      </c>
      <c r="DE458" s="84">
        <v>0</v>
      </c>
      <c r="DF458" s="84">
        <v>0</v>
      </c>
      <c r="DG458" s="84">
        <v>1</v>
      </c>
      <c r="DI458" s="84" t="e">
        <v>#N/A</v>
      </c>
      <c r="DJ458" s="84" t="s">
        <v>1624</v>
      </c>
      <c r="DK458" s="84" t="s">
        <v>1634</v>
      </c>
      <c r="DL458" s="133" t="str">
        <f t="shared" ref="DL458:DL462" si="96">DM458&amp;DN458&amp;DQ458</f>
        <v>召唤一颗陨石，砸地后爆炸，对范围内的目标造成[ui.cs_blue:204*0.75]的火系伤害。</v>
      </c>
      <c r="DM458" s="122" t="s">
        <v>1635</v>
      </c>
      <c r="DN458" s="69" t="str">
        <f>"造成["&amp;INDEX(Sheet5!$L$2:$L$11,MATCH(BL458,Sheet5!$J$2:$J$11,0))&amp;":"&amp;BR458&amp;"*"&amp;BS458/1000&amp;"]"&amp;INDEX(Sheet5!$I$2:$I$4,MATCH(BR458,Sheet5!$H$2:$H$4,0))&amp;"的"&amp;INDEX(Sheet5!$K$2:$K$11,MATCH(BL458,Sheet5!$J$2:$J$11,0))</f>
        <v>造成[ui.cs_blue:204*0.75]的火系伤害。</v>
      </c>
      <c r="DO458" s="84" t="e">
        <f>"造成["&amp;INDEX([5]Sheet5!$L$2:$L$11,MATCH(BY458,[5]Sheet5!$J$2:$J$11,0))&amp;":"&amp;CE458&amp;"*"&amp;CF458/1000&amp;"]"&amp;INDEX([5]Sheet5!$I$2:$I$4,MATCH(CE458,[5]Sheet5!$H$2:$H$4,0))&amp;"的"&amp;INDEX([5]Sheet5!$K$2:$K$11,MATCH(BY458,[5]Sheet5!$J$2:$J$11,0))</f>
        <v>#N/A</v>
      </c>
      <c r="DP458" s="84"/>
      <c r="DQ458" s="84"/>
      <c r="DR458" s="84" t="e">
        <f t="shared" si="90"/>
        <v>#N/A</v>
      </c>
      <c r="DS458" s="56">
        <f>MATCH(A458,[5]Sheet5!D:D,0)</f>
        <v>258</v>
      </c>
      <c r="DT458" s="104" t="e">
        <f>MATCH(A458,[5]Sheet5!F:F,0)</f>
        <v>#N/A</v>
      </c>
      <c r="DU458" s="84" t="e">
        <f>"["&amp;INDEX([5]Sheet5!$L$2:$L$11,MATCH(CD458,[5]Sheet5!$J$2:$J$11,0))&amp;":"&amp;CJ458&amp;"*"&amp;CK458/1000&amp;"]"&amp;INDEX([5]Sheet5!$I$2:$I$4,MATCH(CJ458,[5]Sheet5!$H$2:$H$4,0))</f>
        <v>#N/A</v>
      </c>
      <c r="DV458" s="84">
        <v>0</v>
      </c>
      <c r="DW458" s="84">
        <v>0</v>
      </c>
      <c r="DX458" s="84">
        <v>0</v>
      </c>
      <c r="DY458" s="84">
        <v>0</v>
      </c>
    </row>
    <row r="459" spans="1:129" ht="28.5">
      <c r="A459" s="84">
        <v>302792</v>
      </c>
      <c r="B459" s="84">
        <v>0</v>
      </c>
      <c r="C459" s="84">
        <v>1</v>
      </c>
      <c r="D459" s="84" t="s">
        <v>1628</v>
      </c>
      <c r="E459" s="84" t="s">
        <v>1629</v>
      </c>
      <c r="F459" s="84" t="s">
        <v>1624</v>
      </c>
      <c r="G459" s="84">
        <v>1</v>
      </c>
      <c r="H459" s="84" t="s">
        <v>321</v>
      </c>
      <c r="I459" s="84">
        <v>0</v>
      </c>
      <c r="J459" s="84" t="s">
        <v>1630</v>
      </c>
      <c r="K459" s="84">
        <v>4000</v>
      </c>
      <c r="L459" s="84" t="s">
        <v>378</v>
      </c>
      <c r="M459" s="84">
        <v>0</v>
      </c>
      <c r="N459" s="84" t="s">
        <v>1631</v>
      </c>
      <c r="O459" s="84">
        <v>0</v>
      </c>
      <c r="P459" s="84">
        <v>2</v>
      </c>
      <c r="Q459" s="84">
        <v>0</v>
      </c>
      <c r="R459" s="84">
        <v>1</v>
      </c>
      <c r="S459" s="84">
        <v>0</v>
      </c>
      <c r="T459" s="84">
        <v>0</v>
      </c>
      <c r="U459" s="84">
        <v>0</v>
      </c>
      <c r="V459" s="84">
        <v>0</v>
      </c>
      <c r="W459" s="84">
        <v>0</v>
      </c>
      <c r="X459" s="84">
        <v>0</v>
      </c>
      <c r="Y459" s="84">
        <v>0</v>
      </c>
      <c r="Z459" s="84">
        <v>11000</v>
      </c>
      <c r="AA459" s="84">
        <v>2</v>
      </c>
      <c r="AB459" s="84">
        <v>31</v>
      </c>
      <c r="AC459" s="84">
        <v>0</v>
      </c>
      <c r="AD459" s="84">
        <v>0</v>
      </c>
      <c r="AE459" s="84">
        <v>0</v>
      </c>
      <c r="AF459" s="84">
        <v>1</v>
      </c>
      <c r="AG459" s="84">
        <v>0</v>
      </c>
      <c r="AH459" s="84">
        <v>7</v>
      </c>
      <c r="AI459" s="84">
        <v>428</v>
      </c>
      <c r="AJ459" s="84">
        <v>1</v>
      </c>
      <c r="AK459" s="84">
        <v>0</v>
      </c>
      <c r="AL459" s="84">
        <v>0</v>
      </c>
      <c r="AM459" s="84">
        <v>8</v>
      </c>
      <c r="AN459" s="84">
        <v>8</v>
      </c>
      <c r="AO459" s="84">
        <v>1</v>
      </c>
      <c r="AP459" s="84">
        <v>0.6</v>
      </c>
      <c r="AQ459" s="84">
        <v>0</v>
      </c>
      <c r="AR459" s="84">
        <v>1</v>
      </c>
      <c r="AS459" s="84">
        <v>0</v>
      </c>
      <c r="AT459" s="84">
        <v>0</v>
      </c>
      <c r="AU459" s="84">
        <v>0</v>
      </c>
      <c r="AV459" s="84">
        <v>0</v>
      </c>
      <c r="AW459" s="84">
        <v>0</v>
      </c>
      <c r="AX459" s="84">
        <v>0</v>
      </c>
      <c r="AY459" s="84">
        <v>0</v>
      </c>
      <c r="AZ459" s="84">
        <v>0</v>
      </c>
      <c r="BA459" s="84">
        <v>0</v>
      </c>
      <c r="BB459" s="84">
        <v>0</v>
      </c>
      <c r="BC459" s="84">
        <v>0</v>
      </c>
      <c r="BD459" s="69">
        <v>0</v>
      </c>
      <c r="BE459" s="69">
        <v>0</v>
      </c>
      <c r="BF459" s="69">
        <v>0</v>
      </c>
      <c r="BG459" s="84">
        <v>0</v>
      </c>
      <c r="BH459" s="84">
        <v>0</v>
      </c>
      <c r="BI459" s="84" t="s">
        <v>1632</v>
      </c>
      <c r="BK459" s="84">
        <v>3</v>
      </c>
      <c r="BL459" s="84">
        <v>3</v>
      </c>
      <c r="BM459" s="84">
        <v>2</v>
      </c>
      <c r="BN459" s="84">
        <v>31</v>
      </c>
      <c r="BO459" s="102" t="s">
        <v>313</v>
      </c>
      <c r="BP459" s="84">
        <v>2</v>
      </c>
      <c r="BQ459" s="84">
        <v>10</v>
      </c>
      <c r="BR459" s="84">
        <v>204</v>
      </c>
      <c r="BS459" s="84">
        <v>800</v>
      </c>
      <c r="BT459" s="84">
        <v>0</v>
      </c>
      <c r="BU459" s="84">
        <v>0</v>
      </c>
      <c r="BV459" s="84">
        <v>1000</v>
      </c>
      <c r="BW459" s="84">
        <v>442</v>
      </c>
      <c r="BX459" s="84" t="s">
        <v>1633</v>
      </c>
      <c r="BY459" s="69">
        <v>10</v>
      </c>
      <c r="BZ459" s="69">
        <v>2</v>
      </c>
      <c r="CA459" s="69">
        <v>31</v>
      </c>
      <c r="CB459" s="89">
        <v>0</v>
      </c>
      <c r="CC459" s="69">
        <v>1</v>
      </c>
      <c r="CD459" s="69">
        <v>1</v>
      </c>
      <c r="CE459" s="94">
        <v>0</v>
      </c>
      <c r="CF459" s="8">
        <v>1380075</v>
      </c>
      <c r="CG459" s="84">
        <v>0</v>
      </c>
      <c r="CH459" s="84">
        <v>0</v>
      </c>
      <c r="CI459" s="84">
        <v>100</v>
      </c>
      <c r="CJ459" s="84">
        <v>0</v>
      </c>
      <c r="CL459" s="84">
        <v>0</v>
      </c>
      <c r="CM459" s="84">
        <v>0</v>
      </c>
      <c r="CN459" s="84">
        <v>0</v>
      </c>
      <c r="CO459" s="102" t="s">
        <v>313</v>
      </c>
      <c r="CP459" s="84">
        <v>0</v>
      </c>
      <c r="CQ459" s="84">
        <v>0</v>
      </c>
      <c r="CR459" s="84">
        <v>0</v>
      </c>
      <c r="CS459" s="84">
        <v>0</v>
      </c>
      <c r="CT459" s="102" t="s">
        <v>313</v>
      </c>
      <c r="CU459" s="84">
        <v>0</v>
      </c>
      <c r="CV459" s="84">
        <v>0</v>
      </c>
      <c r="CW459" s="84">
        <v>0</v>
      </c>
      <c r="CZ459" s="84">
        <v>0</v>
      </c>
      <c r="DA459" s="84">
        <v>0</v>
      </c>
      <c r="DB459" s="84">
        <v>80</v>
      </c>
      <c r="DC459" s="84">
        <v>0</v>
      </c>
      <c r="DD459" s="84">
        <v>0</v>
      </c>
      <c r="DE459" s="84">
        <v>0</v>
      </c>
      <c r="DF459" s="84">
        <v>0</v>
      </c>
      <c r="DG459" s="84">
        <v>1</v>
      </c>
      <c r="DI459" s="84" t="e">
        <v>#N/A</v>
      </c>
      <c r="DJ459" s="84" t="s">
        <v>1624</v>
      </c>
      <c r="DK459" s="84" t="s">
        <v>1634</v>
      </c>
      <c r="DL459" s="133" t="str">
        <f t="shared" si="96"/>
        <v>召唤大量的地火伤害周遭的敌人。每次对碰到的敌方单位造成[ui.cs_blue:204*0.8]的火系伤害。</v>
      </c>
      <c r="DM459" s="56" t="s">
        <v>1636</v>
      </c>
      <c r="DN459" s="69" t="str">
        <f>"造成["&amp;INDEX(Sheet5!$L$2:$L$11,MATCH(BL459,Sheet5!$J$2:$J$11,0))&amp;":"&amp;BR459&amp;"*"&amp;BS459/1000&amp;"]"&amp;INDEX(Sheet5!$I$2:$I$4,MATCH(BR459,Sheet5!$H$2:$H$4,0))&amp;"的"&amp;INDEX(Sheet5!$K$2:$K$11,MATCH(BL459,Sheet5!$J$2:$J$11,0))</f>
        <v>造成[ui.cs_blue:204*0.8]的火系伤害。</v>
      </c>
      <c r="DO459" s="84" t="e">
        <f>"造成["&amp;INDEX([5]Sheet5!$L$2:$L$11,MATCH(BY459,[5]Sheet5!$J$2:$J$11,0))&amp;":"&amp;CE459&amp;"*"&amp;CF459/1000&amp;"]"&amp;INDEX([5]Sheet5!$I$2:$I$4,MATCH(CE459,[5]Sheet5!$H$2:$H$4,0))&amp;"的"&amp;INDEX([5]Sheet5!$K$2:$K$11,MATCH(BY459,[5]Sheet5!$J$2:$J$11,0))</f>
        <v>#N/A</v>
      </c>
      <c r="DP459" s="84"/>
      <c r="DQ459" s="84"/>
      <c r="DR459" s="84" t="e">
        <f t="shared" si="90"/>
        <v>#N/A</v>
      </c>
      <c r="DS459" s="56" t="e">
        <f>MATCH(A459,[5]Sheet5!D:D,0)</f>
        <v>#N/A</v>
      </c>
      <c r="DT459" s="104" t="e">
        <f>MATCH(A459,[5]Sheet5!F:F,0)</f>
        <v>#N/A</v>
      </c>
      <c r="DU459" s="84" t="e">
        <f>"["&amp;INDEX([5]Sheet5!$L$2:$L$11,MATCH(CD459,[5]Sheet5!$J$2:$J$11,0))&amp;":"&amp;CJ459&amp;"*"&amp;CK459/1000&amp;"]"&amp;INDEX([5]Sheet5!$I$2:$I$4,MATCH(CJ459,[5]Sheet5!$H$2:$H$4,0))</f>
        <v>#N/A</v>
      </c>
      <c r="DV459" s="84">
        <v>0</v>
      </c>
      <c r="DW459" s="84">
        <v>0</v>
      </c>
      <c r="DX459" s="84">
        <v>0</v>
      </c>
      <c r="DY459" s="84">
        <v>0</v>
      </c>
    </row>
    <row r="460" spans="1:129" ht="28.5">
      <c r="A460" s="84">
        <v>302793</v>
      </c>
      <c r="B460" s="84">
        <v>0</v>
      </c>
      <c r="C460" s="84">
        <v>1</v>
      </c>
      <c r="D460" s="84" t="s">
        <v>1628</v>
      </c>
      <c r="E460" s="84" t="s">
        <v>1629</v>
      </c>
      <c r="F460" s="84" t="s">
        <v>1624</v>
      </c>
      <c r="G460" s="84">
        <v>1</v>
      </c>
      <c r="H460" s="84" t="s">
        <v>321</v>
      </c>
      <c r="I460" s="84">
        <v>0</v>
      </c>
      <c r="J460" s="84" t="s">
        <v>1630</v>
      </c>
      <c r="K460" s="84">
        <v>4000</v>
      </c>
      <c r="L460" s="84" t="s">
        <v>378</v>
      </c>
      <c r="M460" s="84">
        <v>0</v>
      </c>
      <c r="N460" s="84" t="s">
        <v>1631</v>
      </c>
      <c r="O460" s="84">
        <v>0</v>
      </c>
      <c r="P460" s="84">
        <v>2</v>
      </c>
      <c r="Q460" s="84">
        <v>0</v>
      </c>
      <c r="R460" s="84">
        <v>1</v>
      </c>
      <c r="S460" s="84">
        <v>0</v>
      </c>
      <c r="T460" s="84">
        <v>0</v>
      </c>
      <c r="U460" s="84">
        <v>0</v>
      </c>
      <c r="V460" s="84">
        <v>0</v>
      </c>
      <c r="W460" s="84">
        <v>0</v>
      </c>
      <c r="X460" s="84">
        <v>0</v>
      </c>
      <c r="Y460" s="84">
        <v>0</v>
      </c>
      <c r="Z460" s="84">
        <v>11000</v>
      </c>
      <c r="AA460" s="84">
        <v>2</v>
      </c>
      <c r="AB460" s="84">
        <v>31</v>
      </c>
      <c r="AC460" s="84">
        <v>0</v>
      </c>
      <c r="AD460" s="84">
        <v>0</v>
      </c>
      <c r="AE460" s="84">
        <v>0</v>
      </c>
      <c r="AF460" s="84">
        <v>1</v>
      </c>
      <c r="AG460" s="84">
        <v>0</v>
      </c>
      <c r="AH460" s="84">
        <v>7</v>
      </c>
      <c r="AI460" s="84">
        <v>428</v>
      </c>
      <c r="AJ460" s="84">
        <v>1</v>
      </c>
      <c r="AK460" s="84">
        <v>0</v>
      </c>
      <c r="AL460" s="84">
        <v>0</v>
      </c>
      <c r="AM460" s="84">
        <v>8</v>
      </c>
      <c r="AN460" s="84">
        <v>8</v>
      </c>
      <c r="AO460" s="84">
        <v>1</v>
      </c>
      <c r="AP460" s="84">
        <v>0.6</v>
      </c>
      <c r="AQ460" s="84">
        <v>0</v>
      </c>
      <c r="AR460" s="84">
        <v>1</v>
      </c>
      <c r="AS460" s="84">
        <v>0</v>
      </c>
      <c r="AT460" s="84">
        <v>0</v>
      </c>
      <c r="AU460" s="84">
        <v>0</v>
      </c>
      <c r="AV460" s="84">
        <v>0</v>
      </c>
      <c r="AW460" s="84">
        <v>0</v>
      </c>
      <c r="AX460" s="84">
        <v>0</v>
      </c>
      <c r="AY460" s="84">
        <v>0</v>
      </c>
      <c r="AZ460" s="84">
        <v>0</v>
      </c>
      <c r="BA460" s="84">
        <v>0</v>
      </c>
      <c r="BB460" s="84">
        <v>0</v>
      </c>
      <c r="BC460" s="84">
        <v>0</v>
      </c>
      <c r="BD460" s="69">
        <v>0</v>
      </c>
      <c r="BE460" s="69">
        <v>0</v>
      </c>
      <c r="BF460" s="69">
        <v>0</v>
      </c>
      <c r="BG460" s="84">
        <v>0</v>
      </c>
      <c r="BH460" s="84">
        <v>0</v>
      </c>
      <c r="BI460" s="84" t="s">
        <v>1632</v>
      </c>
      <c r="BK460" s="84">
        <v>3</v>
      </c>
      <c r="BL460" s="84">
        <v>3</v>
      </c>
      <c r="BM460" s="84">
        <v>2</v>
      </c>
      <c r="BN460" s="84">
        <v>31</v>
      </c>
      <c r="BO460" s="102" t="s">
        <v>313</v>
      </c>
      <c r="BP460" s="84">
        <v>2</v>
      </c>
      <c r="BQ460" s="84">
        <v>10</v>
      </c>
      <c r="BR460" s="84">
        <v>204</v>
      </c>
      <c r="BS460" s="84">
        <v>850</v>
      </c>
      <c r="BT460" s="84">
        <v>0</v>
      </c>
      <c r="BU460" s="84">
        <v>0</v>
      </c>
      <c r="BV460" s="84">
        <v>1000</v>
      </c>
      <c r="BW460" s="84">
        <v>442</v>
      </c>
      <c r="BX460" s="84" t="s">
        <v>1633</v>
      </c>
      <c r="BY460" s="69">
        <v>10</v>
      </c>
      <c r="BZ460" s="69">
        <v>2</v>
      </c>
      <c r="CA460" s="69">
        <v>31</v>
      </c>
      <c r="CB460" s="89">
        <v>0</v>
      </c>
      <c r="CC460" s="69">
        <v>1</v>
      </c>
      <c r="CD460" s="69">
        <v>1</v>
      </c>
      <c r="CE460" s="94">
        <v>0</v>
      </c>
      <c r="CF460" s="8">
        <v>1380075</v>
      </c>
      <c r="CG460" s="84">
        <v>0</v>
      </c>
      <c r="CH460" s="84">
        <v>0</v>
      </c>
      <c r="CI460" s="84">
        <v>120</v>
      </c>
      <c r="CJ460" s="84">
        <v>0</v>
      </c>
      <c r="CL460" s="84">
        <v>0</v>
      </c>
      <c r="CM460" s="84">
        <v>0</v>
      </c>
      <c r="CN460" s="84">
        <v>0</v>
      </c>
      <c r="CO460" s="102" t="s">
        <v>313</v>
      </c>
      <c r="CP460" s="84">
        <v>0</v>
      </c>
      <c r="CQ460" s="84">
        <v>0</v>
      </c>
      <c r="CR460" s="84">
        <v>0</v>
      </c>
      <c r="CS460" s="84">
        <v>0</v>
      </c>
      <c r="CT460" s="102" t="s">
        <v>313</v>
      </c>
      <c r="CU460" s="84">
        <v>0</v>
      </c>
      <c r="CV460" s="84">
        <v>0</v>
      </c>
      <c r="CW460" s="84">
        <v>0</v>
      </c>
      <c r="CZ460" s="84">
        <v>0</v>
      </c>
      <c r="DA460" s="84">
        <v>0</v>
      </c>
      <c r="DB460" s="84">
        <v>85</v>
      </c>
      <c r="DC460" s="84">
        <v>0</v>
      </c>
      <c r="DD460" s="84">
        <v>0</v>
      </c>
      <c r="DE460" s="84">
        <v>0</v>
      </c>
      <c r="DF460" s="84">
        <v>0</v>
      </c>
      <c r="DG460" s="84">
        <v>1</v>
      </c>
      <c r="DI460" s="84" t="e">
        <v>#N/A</v>
      </c>
      <c r="DJ460" s="84" t="s">
        <v>1624</v>
      </c>
      <c r="DK460" s="84" t="s">
        <v>1634</v>
      </c>
      <c r="DL460" s="133" t="str">
        <f t="shared" si="96"/>
        <v>召唤大量的地火伤害周遭的敌人。每次对碰到的敌方单位造成[ui.cs_blue:204*0.85]的火系伤害。</v>
      </c>
      <c r="DM460" s="56" t="s">
        <v>1636</v>
      </c>
      <c r="DN460" s="69" t="str">
        <f>"造成["&amp;INDEX(Sheet5!$L$2:$L$11,MATCH(BL460,Sheet5!$J$2:$J$11,0))&amp;":"&amp;BR460&amp;"*"&amp;BS460/1000&amp;"]"&amp;INDEX(Sheet5!$I$2:$I$4,MATCH(BR460,Sheet5!$H$2:$H$4,0))&amp;"的"&amp;INDEX(Sheet5!$K$2:$K$11,MATCH(BL460,Sheet5!$J$2:$J$11,0))</f>
        <v>造成[ui.cs_blue:204*0.85]的火系伤害。</v>
      </c>
      <c r="DO460" s="84" t="e">
        <f>"造成["&amp;INDEX([5]Sheet5!$L$2:$L$11,MATCH(BY460,[5]Sheet5!$J$2:$J$11,0))&amp;":"&amp;CE460&amp;"*"&amp;CF460/1000&amp;"]"&amp;INDEX([5]Sheet5!$I$2:$I$4,MATCH(CE460,[5]Sheet5!$H$2:$H$4,0))&amp;"的"&amp;INDEX([5]Sheet5!$K$2:$K$11,MATCH(BY460,[5]Sheet5!$J$2:$J$11,0))</f>
        <v>#N/A</v>
      </c>
      <c r="DP460" s="84"/>
      <c r="DQ460" s="84"/>
      <c r="DR460" s="84" t="e">
        <f t="shared" si="90"/>
        <v>#N/A</v>
      </c>
      <c r="DS460" s="56" t="e">
        <f>MATCH(A460,[5]Sheet5!D:D,0)</f>
        <v>#N/A</v>
      </c>
      <c r="DT460" s="104" t="e">
        <f>MATCH(A460,[5]Sheet5!F:F,0)</f>
        <v>#N/A</v>
      </c>
      <c r="DU460" s="84" t="e">
        <f>"["&amp;INDEX([5]Sheet5!$L$2:$L$11,MATCH(CD460,[5]Sheet5!$J$2:$J$11,0))&amp;":"&amp;CJ460&amp;"*"&amp;CK460/1000&amp;"]"&amp;INDEX([5]Sheet5!$I$2:$I$4,MATCH(CJ460,[5]Sheet5!$H$2:$H$4,0))</f>
        <v>#N/A</v>
      </c>
      <c r="DV460" s="84">
        <v>0</v>
      </c>
      <c r="DW460" s="84">
        <v>0</v>
      </c>
      <c r="DX460" s="84">
        <v>0</v>
      </c>
      <c r="DY460" s="84">
        <v>0</v>
      </c>
    </row>
    <row r="461" spans="1:129" ht="28.5">
      <c r="A461" s="84">
        <v>302794</v>
      </c>
      <c r="B461" s="84">
        <v>0</v>
      </c>
      <c r="C461" s="84">
        <v>1</v>
      </c>
      <c r="D461" s="84" t="s">
        <v>1628</v>
      </c>
      <c r="E461" s="84" t="s">
        <v>1629</v>
      </c>
      <c r="F461" s="84" t="s">
        <v>1624</v>
      </c>
      <c r="G461" s="84">
        <v>1</v>
      </c>
      <c r="H461" s="84" t="s">
        <v>321</v>
      </c>
      <c r="I461" s="84">
        <v>0</v>
      </c>
      <c r="J461" s="84" t="s">
        <v>1630</v>
      </c>
      <c r="K461" s="84">
        <v>4000</v>
      </c>
      <c r="L461" s="84" t="s">
        <v>378</v>
      </c>
      <c r="M461" s="84">
        <v>0</v>
      </c>
      <c r="N461" s="84" t="s">
        <v>1631</v>
      </c>
      <c r="O461" s="84">
        <v>0</v>
      </c>
      <c r="P461" s="84">
        <v>2</v>
      </c>
      <c r="Q461" s="84">
        <v>0</v>
      </c>
      <c r="R461" s="84">
        <v>1</v>
      </c>
      <c r="S461" s="84">
        <v>0</v>
      </c>
      <c r="T461" s="84">
        <v>0</v>
      </c>
      <c r="U461" s="84">
        <v>0</v>
      </c>
      <c r="V461" s="84">
        <v>0</v>
      </c>
      <c r="W461" s="84">
        <v>0</v>
      </c>
      <c r="X461" s="84">
        <v>0</v>
      </c>
      <c r="Y461" s="84">
        <v>0</v>
      </c>
      <c r="Z461" s="84">
        <v>11000</v>
      </c>
      <c r="AA461" s="84">
        <v>2</v>
      </c>
      <c r="AB461" s="84">
        <v>31</v>
      </c>
      <c r="AC461" s="84">
        <v>0</v>
      </c>
      <c r="AD461" s="84">
        <v>0</v>
      </c>
      <c r="AE461" s="84">
        <v>0</v>
      </c>
      <c r="AF461" s="84">
        <v>1</v>
      </c>
      <c r="AG461" s="84">
        <v>0</v>
      </c>
      <c r="AH461" s="84">
        <v>7</v>
      </c>
      <c r="AI461" s="84">
        <v>428</v>
      </c>
      <c r="AJ461" s="84">
        <v>1</v>
      </c>
      <c r="AK461" s="84">
        <v>0</v>
      </c>
      <c r="AL461" s="84">
        <v>0</v>
      </c>
      <c r="AM461" s="84">
        <v>8</v>
      </c>
      <c r="AN461" s="84">
        <v>8</v>
      </c>
      <c r="AO461" s="84">
        <v>1</v>
      </c>
      <c r="AP461" s="84">
        <v>0.6</v>
      </c>
      <c r="AQ461" s="84">
        <v>0</v>
      </c>
      <c r="AR461" s="84">
        <v>1</v>
      </c>
      <c r="AS461" s="84">
        <v>0</v>
      </c>
      <c r="AT461" s="84">
        <v>0</v>
      </c>
      <c r="AU461" s="84">
        <v>0</v>
      </c>
      <c r="AV461" s="84">
        <v>0</v>
      </c>
      <c r="AW461" s="84">
        <v>0</v>
      </c>
      <c r="AX461" s="84">
        <v>0</v>
      </c>
      <c r="AY461" s="84">
        <v>0</v>
      </c>
      <c r="AZ461" s="84">
        <v>0</v>
      </c>
      <c r="BA461" s="84">
        <v>0</v>
      </c>
      <c r="BB461" s="84">
        <v>0</v>
      </c>
      <c r="BC461" s="84">
        <v>0</v>
      </c>
      <c r="BD461" s="69">
        <v>0</v>
      </c>
      <c r="BE461" s="69">
        <v>0</v>
      </c>
      <c r="BF461" s="69">
        <v>0</v>
      </c>
      <c r="BG461" s="84">
        <v>0</v>
      </c>
      <c r="BH461" s="84">
        <v>0</v>
      </c>
      <c r="BI461" s="84" t="s">
        <v>1632</v>
      </c>
      <c r="BK461" s="84">
        <v>3</v>
      </c>
      <c r="BL461" s="84">
        <v>3</v>
      </c>
      <c r="BM461" s="84">
        <v>2</v>
      </c>
      <c r="BN461" s="84">
        <v>31</v>
      </c>
      <c r="BO461" s="102" t="s">
        <v>313</v>
      </c>
      <c r="BP461" s="84">
        <v>2</v>
      </c>
      <c r="BQ461" s="84">
        <v>10</v>
      </c>
      <c r="BR461" s="84">
        <v>204</v>
      </c>
      <c r="BS461" s="84">
        <v>900</v>
      </c>
      <c r="BT461" s="84">
        <v>0</v>
      </c>
      <c r="BU461" s="84">
        <v>0</v>
      </c>
      <c r="BV461" s="84">
        <v>1000</v>
      </c>
      <c r="BW461" s="84">
        <v>442</v>
      </c>
      <c r="BX461" s="84" t="s">
        <v>1633</v>
      </c>
      <c r="BY461" s="69">
        <v>10</v>
      </c>
      <c r="BZ461" s="69">
        <v>2</v>
      </c>
      <c r="CA461" s="69">
        <v>31</v>
      </c>
      <c r="CB461" s="89">
        <v>0</v>
      </c>
      <c r="CC461" s="69">
        <v>1</v>
      </c>
      <c r="CD461" s="69">
        <v>1</v>
      </c>
      <c r="CE461" s="94">
        <v>0</v>
      </c>
      <c r="CF461" s="8">
        <v>1380075</v>
      </c>
      <c r="CG461" s="84">
        <v>0</v>
      </c>
      <c r="CH461" s="84">
        <v>0</v>
      </c>
      <c r="CI461" s="84">
        <v>140</v>
      </c>
      <c r="CJ461" s="84">
        <v>0</v>
      </c>
      <c r="CL461" s="84">
        <v>0</v>
      </c>
      <c r="CM461" s="84">
        <v>0</v>
      </c>
      <c r="CN461" s="84">
        <v>0</v>
      </c>
      <c r="CO461" s="102" t="s">
        <v>313</v>
      </c>
      <c r="CP461" s="84">
        <v>0</v>
      </c>
      <c r="CQ461" s="84">
        <v>0</v>
      </c>
      <c r="CR461" s="84">
        <v>0</v>
      </c>
      <c r="CS461" s="84">
        <v>0</v>
      </c>
      <c r="CT461" s="102" t="s">
        <v>313</v>
      </c>
      <c r="CU461" s="84">
        <v>0</v>
      </c>
      <c r="CV461" s="84">
        <v>0</v>
      </c>
      <c r="CW461" s="84">
        <v>0</v>
      </c>
      <c r="CZ461" s="84">
        <v>0</v>
      </c>
      <c r="DA461" s="84">
        <v>0</v>
      </c>
      <c r="DB461" s="84">
        <v>90</v>
      </c>
      <c r="DC461" s="84">
        <v>0</v>
      </c>
      <c r="DD461" s="84">
        <v>0</v>
      </c>
      <c r="DE461" s="84">
        <v>0</v>
      </c>
      <c r="DF461" s="84">
        <v>0</v>
      </c>
      <c r="DG461" s="84">
        <v>1</v>
      </c>
      <c r="DI461" s="84" t="e">
        <v>#N/A</v>
      </c>
      <c r="DJ461" s="84" t="s">
        <v>1624</v>
      </c>
      <c r="DK461" s="84" t="s">
        <v>1634</v>
      </c>
      <c r="DL461" s="133" t="str">
        <f t="shared" si="96"/>
        <v>召唤大量的地火伤害周遭的敌人。每次对碰到的敌方单位造成[ui.cs_blue:204*0.9]的火系伤害。</v>
      </c>
      <c r="DM461" s="56" t="s">
        <v>1636</v>
      </c>
      <c r="DN461" s="69" t="str">
        <f>"造成["&amp;INDEX(Sheet5!$L$2:$L$11,MATCH(BL461,Sheet5!$J$2:$J$11,0))&amp;":"&amp;BR461&amp;"*"&amp;BS461/1000&amp;"]"&amp;INDEX(Sheet5!$I$2:$I$4,MATCH(BR461,Sheet5!$H$2:$H$4,0))&amp;"的"&amp;INDEX(Sheet5!$K$2:$K$11,MATCH(BL461,Sheet5!$J$2:$J$11,0))</f>
        <v>造成[ui.cs_blue:204*0.9]的火系伤害。</v>
      </c>
      <c r="DO461" s="84" t="e">
        <f>"造成["&amp;INDEX([5]Sheet5!$L$2:$L$11,MATCH(BY461,[5]Sheet5!$J$2:$J$11,0))&amp;":"&amp;CE461&amp;"*"&amp;CF461/1000&amp;"]"&amp;INDEX([5]Sheet5!$I$2:$I$4,MATCH(CE461,[5]Sheet5!$H$2:$H$4,0))&amp;"的"&amp;INDEX([5]Sheet5!$K$2:$K$11,MATCH(BY461,[5]Sheet5!$J$2:$J$11,0))</f>
        <v>#N/A</v>
      </c>
      <c r="DP461" s="84"/>
      <c r="DQ461" s="84"/>
      <c r="DR461" s="84" t="e">
        <f t="shared" si="90"/>
        <v>#N/A</v>
      </c>
      <c r="DS461" s="56" t="e">
        <f>MATCH(A461,[5]Sheet5!D:D,0)</f>
        <v>#N/A</v>
      </c>
      <c r="DT461" s="104" t="e">
        <f>MATCH(A461,[5]Sheet5!F:F,0)</f>
        <v>#N/A</v>
      </c>
      <c r="DU461" s="84" t="e">
        <f>"["&amp;INDEX([5]Sheet5!$L$2:$L$11,MATCH(CD461,[5]Sheet5!$J$2:$J$11,0))&amp;":"&amp;CJ461&amp;"*"&amp;CK461/1000&amp;"]"&amp;INDEX([5]Sheet5!$I$2:$I$4,MATCH(CJ461,[5]Sheet5!$H$2:$H$4,0))</f>
        <v>#N/A</v>
      </c>
      <c r="DV461" s="84">
        <v>0</v>
      </c>
      <c r="DW461" s="84">
        <v>0</v>
      </c>
      <c r="DX461" s="84">
        <v>0</v>
      </c>
      <c r="DY461" s="84">
        <v>0</v>
      </c>
    </row>
    <row r="462" spans="1:129" ht="14.25">
      <c r="A462" s="69">
        <v>30272</v>
      </c>
      <c r="B462" s="69">
        <v>11006</v>
      </c>
      <c r="C462" s="69">
        <v>1</v>
      </c>
      <c r="D462" s="78" t="s">
        <v>1637</v>
      </c>
      <c r="E462" s="78" t="s">
        <v>1590</v>
      </c>
      <c r="F462" s="69" t="s">
        <v>600</v>
      </c>
      <c r="G462" s="69">
        <v>1</v>
      </c>
      <c r="H462" s="69" t="s">
        <v>703</v>
      </c>
      <c r="I462" s="69">
        <v>300</v>
      </c>
      <c r="J462" s="69" t="s">
        <v>1630</v>
      </c>
      <c r="K462" s="69">
        <v>1200</v>
      </c>
      <c r="M462" s="69">
        <v>0</v>
      </c>
      <c r="N462" s="69" t="s">
        <v>268</v>
      </c>
      <c r="O462" s="69">
        <v>0</v>
      </c>
      <c r="P462" s="69">
        <v>1</v>
      </c>
      <c r="Q462" s="69">
        <v>0</v>
      </c>
      <c r="R462" s="69">
        <v>1</v>
      </c>
      <c r="S462" s="84">
        <v>0</v>
      </c>
      <c r="T462" s="84">
        <v>0</v>
      </c>
      <c r="U462" s="84">
        <v>0</v>
      </c>
      <c r="V462" s="84">
        <v>0</v>
      </c>
      <c r="W462" s="69">
        <v>0</v>
      </c>
      <c r="X462" s="69">
        <v>0</v>
      </c>
      <c r="Y462" s="69">
        <v>0</v>
      </c>
      <c r="Z462" s="69">
        <v>2100</v>
      </c>
      <c r="AA462" s="69">
        <v>2</v>
      </c>
      <c r="AB462" s="69">
        <v>31</v>
      </c>
      <c r="AC462" s="69">
        <v>0</v>
      </c>
      <c r="AD462" s="69">
        <v>0</v>
      </c>
      <c r="AE462" s="69">
        <v>0</v>
      </c>
      <c r="AF462" s="69">
        <v>10</v>
      </c>
      <c r="AG462" s="69">
        <v>0</v>
      </c>
      <c r="AH462" s="69">
        <v>9</v>
      </c>
      <c r="AI462" s="69">
        <v>401</v>
      </c>
      <c r="AJ462" s="69">
        <v>0</v>
      </c>
      <c r="AK462" s="69">
        <v>0</v>
      </c>
      <c r="AL462" s="69">
        <v>0</v>
      </c>
      <c r="AM462" s="69">
        <v>1</v>
      </c>
      <c r="AN462" s="69">
        <v>1</v>
      </c>
      <c r="AO462" s="69">
        <v>1</v>
      </c>
      <c r="AP462" s="69">
        <v>0.2</v>
      </c>
      <c r="AQ462" s="84">
        <v>10</v>
      </c>
      <c r="AR462" s="69">
        <v>5</v>
      </c>
      <c r="AS462" s="69">
        <v>0</v>
      </c>
      <c r="AT462" s="69">
        <v>0</v>
      </c>
      <c r="AU462" s="69">
        <v>0</v>
      </c>
      <c r="AV462" s="69">
        <v>0</v>
      </c>
      <c r="AW462" s="69">
        <v>0</v>
      </c>
      <c r="AX462" s="69">
        <v>0</v>
      </c>
      <c r="AY462" s="69">
        <v>0</v>
      </c>
      <c r="AZ462" s="69">
        <v>0</v>
      </c>
      <c r="BA462" s="69">
        <v>0</v>
      </c>
      <c r="BB462" s="69">
        <v>0</v>
      </c>
      <c r="BC462" s="69">
        <v>0</v>
      </c>
      <c r="BD462" s="69">
        <v>0</v>
      </c>
      <c r="BE462" s="69">
        <v>0</v>
      </c>
      <c r="BF462" s="69">
        <v>0</v>
      </c>
      <c r="BG462" s="69">
        <v>0</v>
      </c>
      <c r="BH462" s="69">
        <v>0</v>
      </c>
      <c r="BK462" s="69">
        <v>3</v>
      </c>
      <c r="BL462" s="69">
        <v>3</v>
      </c>
      <c r="BM462" s="69">
        <v>2</v>
      </c>
      <c r="BN462" s="69">
        <v>31</v>
      </c>
      <c r="BO462" s="89" t="s">
        <v>313</v>
      </c>
      <c r="BP462" s="69">
        <v>1</v>
      </c>
      <c r="BQ462" s="69">
        <v>1</v>
      </c>
      <c r="BR462" s="69">
        <v>204</v>
      </c>
      <c r="BS462" s="69">
        <v>1000</v>
      </c>
      <c r="BT462" s="69">
        <v>0</v>
      </c>
      <c r="BU462" s="69">
        <v>0</v>
      </c>
      <c r="BV462" s="69">
        <v>1000</v>
      </c>
      <c r="BW462" s="69">
        <v>19</v>
      </c>
      <c r="BX462" s="69" t="s">
        <v>269</v>
      </c>
      <c r="BY462" s="69">
        <v>0</v>
      </c>
      <c r="BZ462" s="69">
        <v>0</v>
      </c>
      <c r="CA462" s="69">
        <v>0</v>
      </c>
      <c r="CB462" s="69">
        <v>0</v>
      </c>
      <c r="CC462" s="69">
        <v>0</v>
      </c>
      <c r="CD462" s="69">
        <v>0</v>
      </c>
      <c r="CE462" s="69">
        <v>0</v>
      </c>
      <c r="CF462" s="69">
        <v>0</v>
      </c>
      <c r="CG462" s="69">
        <v>0</v>
      </c>
      <c r="CH462" s="69">
        <v>0</v>
      </c>
      <c r="CI462" s="69">
        <v>0</v>
      </c>
      <c r="CJ462" s="69">
        <v>0</v>
      </c>
      <c r="CL462" s="69">
        <v>0</v>
      </c>
      <c r="CM462" s="69">
        <v>0</v>
      </c>
      <c r="CN462" s="69">
        <v>0</v>
      </c>
      <c r="CO462" s="89" t="s">
        <v>313</v>
      </c>
      <c r="CP462" s="69">
        <v>0</v>
      </c>
      <c r="CQ462" s="69">
        <v>0</v>
      </c>
      <c r="CR462" s="69">
        <v>0</v>
      </c>
      <c r="CS462" s="69">
        <v>0</v>
      </c>
      <c r="CT462" s="69">
        <v>0</v>
      </c>
      <c r="CU462" s="69">
        <v>0</v>
      </c>
      <c r="CV462" s="69">
        <v>0</v>
      </c>
      <c r="CW462" s="69">
        <v>0</v>
      </c>
      <c r="CZ462" s="69">
        <v>0</v>
      </c>
      <c r="DA462" s="69">
        <v>0</v>
      </c>
      <c r="DB462" s="69">
        <v>0</v>
      </c>
      <c r="DC462" s="69">
        <v>0</v>
      </c>
      <c r="DD462" s="69">
        <v>0</v>
      </c>
      <c r="DE462" s="69">
        <v>0</v>
      </c>
      <c r="DF462" s="69">
        <v>0</v>
      </c>
      <c r="DG462" s="69">
        <v>1</v>
      </c>
      <c r="DI462" s="69" t="e">
        <v>#N/A</v>
      </c>
      <c r="DJ462" s="69" t="s">
        <v>600</v>
      </c>
      <c r="DK462" s="69" t="s">
        <v>1638</v>
      </c>
      <c r="DL462" s="93" t="str">
        <f t="shared" si="96"/>
        <v>射出一堆火球，对路径上的目标造成[ui.cs_blue:204*1]的火系伤害。</v>
      </c>
      <c r="DM462" s="25" t="s">
        <v>1639</v>
      </c>
      <c r="DN462" s="69" t="str">
        <f>"造成["&amp;INDEX(Sheet5!$L$2:$L$11,MATCH(BL462,Sheet5!$J$2:$J$11,0))&amp;":"&amp;BR462&amp;"*"&amp;BS462/1000&amp;"]"&amp;INDEX(Sheet5!$I$2:$I$4,MATCH(BR462,Sheet5!$H$2:$H$4,0))&amp;"的"&amp;INDEX(Sheet5!$K$2:$K$11,MATCH(BL462,Sheet5!$J$2:$J$11,0))</f>
        <v>造成[ui.cs_blue:204*1]的火系伤害。</v>
      </c>
      <c r="DO462" s="69" t="e">
        <f>"造成["&amp;INDEX([5]Sheet5!$L$2:$L$11,MATCH(BY462,[5]Sheet5!$J$2:$J$11,0))&amp;":"&amp;CE462&amp;"*"&amp;CF462/1000&amp;"]"&amp;INDEX([5]Sheet5!$I$2:$I$4,MATCH(CE462,[5]Sheet5!$H$2:$H$4,0))&amp;"的"&amp;INDEX([5]Sheet5!$K$2:$K$11,MATCH(BY462,[5]Sheet5!$J$2:$J$11,0))</f>
        <v>#N/A</v>
      </c>
      <c r="DP462" s="69"/>
      <c r="DQ462" s="69"/>
      <c r="DR462" s="69" t="e">
        <f t="shared" si="90"/>
        <v>#N/A</v>
      </c>
      <c r="DS462" s="90">
        <f>MATCH(A462,[5]Sheet5!D:D,0)</f>
        <v>276</v>
      </c>
      <c r="DT462" s="94" t="e">
        <f>MATCH(A462,[5]Sheet5!F:F,0)</f>
        <v>#N/A</v>
      </c>
      <c r="DU462" s="69" t="e">
        <f>"["&amp;INDEX([5]Sheet5!$L$2:$L$11,MATCH(CD462,[5]Sheet5!$J$2:$J$11,0))&amp;":"&amp;CJ462&amp;"*"&amp;CK462/1000&amp;"]"&amp;INDEX([5]Sheet5!$I$2:$I$4,MATCH(CJ462,[5]Sheet5!$H$2:$H$4,0))</f>
        <v>#N/A</v>
      </c>
      <c r="DV462" s="69">
        <v>0</v>
      </c>
      <c r="DW462" s="69">
        <v>0</v>
      </c>
      <c r="DX462" s="69">
        <v>0</v>
      </c>
      <c r="DY462" s="69">
        <v>0</v>
      </c>
    </row>
    <row r="463" spans="1:129" ht="28.5">
      <c r="A463" s="118">
        <v>30275</v>
      </c>
      <c r="B463" s="118">
        <v>0</v>
      </c>
      <c r="C463" s="118">
        <v>1</v>
      </c>
      <c r="D463" s="119" t="s">
        <v>1640</v>
      </c>
      <c r="E463" s="119" t="s">
        <v>1641</v>
      </c>
      <c r="F463" s="118" t="s">
        <v>1642</v>
      </c>
      <c r="G463" s="118">
        <v>1</v>
      </c>
      <c r="H463" s="118" t="s">
        <v>321</v>
      </c>
      <c r="I463" s="118">
        <v>0</v>
      </c>
      <c r="J463" s="118" t="s">
        <v>1643</v>
      </c>
      <c r="K463" s="118">
        <v>2145</v>
      </c>
      <c r="M463" s="118">
        <v>481</v>
      </c>
      <c r="N463" s="118" t="s">
        <v>1644</v>
      </c>
      <c r="O463" s="118">
        <v>0</v>
      </c>
      <c r="P463" s="118">
        <v>1</v>
      </c>
      <c r="Q463" s="118">
        <v>0</v>
      </c>
      <c r="R463" s="118">
        <v>1</v>
      </c>
      <c r="S463" s="118">
        <v>0</v>
      </c>
      <c r="T463" s="118">
        <v>0</v>
      </c>
      <c r="U463" s="118">
        <v>0</v>
      </c>
      <c r="V463" s="118">
        <v>0</v>
      </c>
      <c r="W463" s="118">
        <v>0</v>
      </c>
      <c r="X463" s="118">
        <v>0</v>
      </c>
      <c r="Y463" s="118">
        <v>0</v>
      </c>
      <c r="Z463" s="118">
        <v>15000</v>
      </c>
      <c r="AA463" s="118">
        <v>2</v>
      </c>
      <c r="AB463" s="118">
        <v>15</v>
      </c>
      <c r="AC463" s="118">
        <v>0</v>
      </c>
      <c r="AD463" s="118">
        <v>0</v>
      </c>
      <c r="AE463" s="118">
        <v>0</v>
      </c>
      <c r="AF463" s="118">
        <v>1</v>
      </c>
      <c r="AG463" s="118">
        <v>0</v>
      </c>
      <c r="AH463" s="118">
        <v>2</v>
      </c>
      <c r="AI463" s="118">
        <v>0</v>
      </c>
      <c r="AJ463" s="118">
        <v>0</v>
      </c>
      <c r="AK463" s="118">
        <v>0</v>
      </c>
      <c r="AL463" s="118">
        <v>0</v>
      </c>
      <c r="AM463" s="118">
        <v>0</v>
      </c>
      <c r="AN463" s="118">
        <v>0</v>
      </c>
      <c r="AO463" s="118">
        <v>0</v>
      </c>
      <c r="AP463" s="118">
        <v>0</v>
      </c>
      <c r="AQ463" s="120">
        <v>0</v>
      </c>
      <c r="AR463" s="118">
        <v>0</v>
      </c>
      <c r="AS463" s="118">
        <v>0</v>
      </c>
      <c r="AT463" s="118">
        <v>0</v>
      </c>
      <c r="AU463" s="118">
        <v>0</v>
      </c>
      <c r="AV463" s="118">
        <v>0</v>
      </c>
      <c r="AW463" s="118">
        <v>0</v>
      </c>
      <c r="AX463" s="118">
        <v>0</v>
      </c>
      <c r="AY463" s="118">
        <v>0</v>
      </c>
      <c r="AZ463" s="118">
        <v>0</v>
      </c>
      <c r="BA463" s="118">
        <v>0</v>
      </c>
      <c r="BB463" s="118">
        <v>0</v>
      </c>
      <c r="BC463" s="118">
        <v>0</v>
      </c>
      <c r="BD463" s="69">
        <v>0</v>
      </c>
      <c r="BE463" s="69">
        <v>0</v>
      </c>
      <c r="BF463" s="69">
        <v>0</v>
      </c>
      <c r="BG463" s="118">
        <v>0</v>
      </c>
      <c r="BH463" s="118">
        <v>0</v>
      </c>
      <c r="BI463" s="118" t="s">
        <v>1645</v>
      </c>
      <c r="BK463" s="118">
        <v>3</v>
      </c>
      <c r="BL463" s="118">
        <v>10</v>
      </c>
      <c r="BM463" s="118">
        <v>2</v>
      </c>
      <c r="BN463" s="118">
        <v>15</v>
      </c>
      <c r="BO463" s="121">
        <v>0</v>
      </c>
      <c r="BP463" s="118">
        <v>4</v>
      </c>
      <c r="BQ463" s="118">
        <v>99</v>
      </c>
      <c r="BR463" s="118">
        <v>1</v>
      </c>
      <c r="BS463" s="118">
        <v>120351</v>
      </c>
      <c r="BT463" s="118">
        <v>0</v>
      </c>
      <c r="BU463" s="118">
        <v>0</v>
      </c>
      <c r="BV463" s="118">
        <v>1000</v>
      </c>
      <c r="BW463" s="118">
        <v>480</v>
      </c>
      <c r="BY463" s="118">
        <v>10</v>
      </c>
      <c r="BZ463" s="118">
        <v>1</v>
      </c>
      <c r="CA463" s="118">
        <v>4</v>
      </c>
      <c r="CB463" s="121">
        <v>0</v>
      </c>
      <c r="CC463" s="118">
        <v>1</v>
      </c>
      <c r="CD463" s="118">
        <v>1</v>
      </c>
      <c r="CE463" s="118">
        <v>1</v>
      </c>
      <c r="CF463" s="118">
        <v>1380002</v>
      </c>
      <c r="CG463" s="118">
        <v>0</v>
      </c>
      <c r="CH463" s="118">
        <v>0</v>
      </c>
      <c r="CI463" s="118">
        <v>1000</v>
      </c>
      <c r="CJ463" s="118">
        <v>0</v>
      </c>
      <c r="CL463" s="118">
        <v>0</v>
      </c>
      <c r="CM463" s="118">
        <v>0</v>
      </c>
      <c r="CN463" s="118">
        <v>0</v>
      </c>
      <c r="CO463" s="121">
        <v>0</v>
      </c>
      <c r="CP463" s="118">
        <v>0</v>
      </c>
      <c r="CQ463" s="118">
        <v>0</v>
      </c>
      <c r="CR463" s="118">
        <v>0</v>
      </c>
      <c r="CS463" s="118">
        <v>0</v>
      </c>
      <c r="CT463" s="118">
        <v>0</v>
      </c>
      <c r="CU463" s="118">
        <v>0</v>
      </c>
      <c r="CV463" s="118">
        <v>0</v>
      </c>
      <c r="CW463" s="118">
        <v>0</v>
      </c>
      <c r="CZ463" s="118">
        <v>0</v>
      </c>
      <c r="DA463" s="118">
        <v>0</v>
      </c>
      <c r="DB463" s="118">
        <v>70</v>
      </c>
      <c r="DC463" s="118">
        <v>6</v>
      </c>
      <c r="DD463" s="118">
        <v>15</v>
      </c>
      <c r="DE463" s="118">
        <v>0</v>
      </c>
      <c r="DF463" s="118">
        <v>0</v>
      </c>
      <c r="DG463" s="118">
        <v>1</v>
      </c>
      <c r="DI463" s="118" t="e">
        <f>INDEX(Sheet3!$E$78:$E$1130,MATCH(A463,Sheet3!$D$78:$D$1130,0))</f>
        <v>#N/A</v>
      </c>
      <c r="DJ463" s="118" t="str">
        <f t="shared" ref="DJ463:DJ472" si="97">IFERROR(DI463,F463)</f>
        <v>skill_icons.ps_skill_ridicule</v>
      </c>
      <c r="DK463" s="118" t="s">
        <v>1646</v>
      </c>
      <c r="DL463" s="129"/>
      <c r="DM463" s="131" t="s">
        <v>1647</v>
      </c>
      <c r="DN463" s="69" t="e">
        <f>"造成["&amp;INDEX(Sheet5!$L$2:$L$11,MATCH(BL463,Sheet5!$J$2:$J$11,0))&amp;":"&amp;BR463&amp;"*"&amp;BS463/1000&amp;"]"&amp;INDEX(Sheet5!$I$2:$I$4,MATCH(BR463,Sheet5!$H$2:$H$4,0))&amp;"的"&amp;INDEX(Sheet5!$K$2:$K$11,MATCH(BL463,Sheet5!$J$2:$J$11,0))</f>
        <v>#N/A</v>
      </c>
      <c r="DO463" s="118" t="e">
        <f>"造成["&amp;INDEX(Sheet5!$L$2:$L$11,MATCH(BY463,Sheet5!$J$2:$J$11,0))&amp;":"&amp;CE463&amp;"*"&amp;CF463/1000&amp;"]"&amp;INDEX(Sheet5!$I$2:$I$4,MATCH(CE463,Sheet5!$H$2:$H$4,0))&amp;"的"&amp;INDEX(Sheet5!$K$2:$K$11,MATCH(BY463,Sheet5!$J$2:$J$11,0))</f>
        <v>#N/A</v>
      </c>
      <c r="DP463" s="118"/>
      <c r="DQ463" s="118"/>
      <c r="DR463" s="118" t="e">
        <f t="shared" si="90"/>
        <v>#N/A</v>
      </c>
      <c r="DS463" s="122">
        <f>MATCH(A463,Sheet5!D:D,0)</f>
        <v>260</v>
      </c>
      <c r="DT463" s="123" t="e">
        <f>MATCH(A463,Sheet5!F:F,0)</f>
        <v>#N/A</v>
      </c>
      <c r="DU463" s="118">
        <v>0</v>
      </c>
      <c r="DV463" s="118">
        <v>0</v>
      </c>
      <c r="DW463" s="118">
        <v>0</v>
      </c>
      <c r="DX463" s="118">
        <v>0</v>
      </c>
      <c r="DY463" s="118">
        <v>0</v>
      </c>
    </row>
    <row r="464" spans="1:129" ht="28.5">
      <c r="A464" s="118">
        <v>302752</v>
      </c>
      <c r="B464" s="118">
        <v>0</v>
      </c>
      <c r="C464" s="118">
        <v>1</v>
      </c>
      <c r="D464" s="119" t="s">
        <v>1640</v>
      </c>
      <c r="E464" s="119" t="s">
        <v>1641</v>
      </c>
      <c r="F464" s="118" t="s">
        <v>1642</v>
      </c>
      <c r="G464" s="118">
        <v>1</v>
      </c>
      <c r="H464" s="118" t="s">
        <v>321</v>
      </c>
      <c r="I464" s="118">
        <v>0</v>
      </c>
      <c r="J464" s="118" t="s">
        <v>1643</v>
      </c>
      <c r="K464" s="118">
        <v>2145</v>
      </c>
      <c r="M464" s="118">
        <v>481</v>
      </c>
      <c r="N464" s="118" t="s">
        <v>1644</v>
      </c>
      <c r="O464" s="118">
        <v>0</v>
      </c>
      <c r="P464" s="118">
        <v>1</v>
      </c>
      <c r="Q464" s="118">
        <v>0</v>
      </c>
      <c r="R464" s="118">
        <v>1</v>
      </c>
      <c r="S464" s="118">
        <v>0</v>
      </c>
      <c r="T464" s="118">
        <v>0</v>
      </c>
      <c r="U464" s="118">
        <v>0</v>
      </c>
      <c r="V464" s="118">
        <v>0</v>
      </c>
      <c r="W464" s="118">
        <v>0</v>
      </c>
      <c r="X464" s="118">
        <v>0</v>
      </c>
      <c r="Y464" s="118">
        <v>0</v>
      </c>
      <c r="Z464" s="118">
        <v>14000</v>
      </c>
      <c r="AA464" s="118">
        <v>2</v>
      </c>
      <c r="AB464" s="118">
        <v>15</v>
      </c>
      <c r="AC464" s="118">
        <v>0</v>
      </c>
      <c r="AD464" s="118">
        <v>0</v>
      </c>
      <c r="AE464" s="118">
        <v>0</v>
      </c>
      <c r="AF464" s="118">
        <v>1</v>
      </c>
      <c r="AG464" s="118">
        <v>0</v>
      </c>
      <c r="AH464" s="118">
        <v>2</v>
      </c>
      <c r="AI464" s="118">
        <v>0</v>
      </c>
      <c r="AJ464" s="118">
        <v>0</v>
      </c>
      <c r="AK464" s="118">
        <v>0</v>
      </c>
      <c r="AL464" s="118">
        <v>0</v>
      </c>
      <c r="AM464" s="118">
        <v>0</v>
      </c>
      <c r="AN464" s="118">
        <v>0</v>
      </c>
      <c r="AO464" s="118">
        <v>0</v>
      </c>
      <c r="AP464" s="118">
        <v>0</v>
      </c>
      <c r="AQ464" s="120">
        <v>0</v>
      </c>
      <c r="AR464" s="118">
        <v>0</v>
      </c>
      <c r="AS464" s="118">
        <v>0</v>
      </c>
      <c r="AT464" s="118">
        <v>0</v>
      </c>
      <c r="AU464" s="118">
        <v>0</v>
      </c>
      <c r="AV464" s="118">
        <v>0</v>
      </c>
      <c r="AW464" s="118">
        <v>0</v>
      </c>
      <c r="AX464" s="118">
        <v>0</v>
      </c>
      <c r="AY464" s="118">
        <v>0</v>
      </c>
      <c r="AZ464" s="118">
        <v>0</v>
      </c>
      <c r="BA464" s="118">
        <v>0</v>
      </c>
      <c r="BB464" s="118">
        <v>0</v>
      </c>
      <c r="BC464" s="118">
        <v>0</v>
      </c>
      <c r="BD464" s="69">
        <v>0</v>
      </c>
      <c r="BE464" s="69">
        <v>0</v>
      </c>
      <c r="BF464" s="69">
        <v>0</v>
      </c>
      <c r="BG464" s="118">
        <v>0</v>
      </c>
      <c r="BH464" s="118">
        <v>0</v>
      </c>
      <c r="BI464" s="118" t="s">
        <v>1645</v>
      </c>
      <c r="BK464" s="118">
        <v>3</v>
      </c>
      <c r="BL464" s="118">
        <v>10</v>
      </c>
      <c r="BM464" s="118">
        <v>2</v>
      </c>
      <c r="BN464" s="118">
        <v>15</v>
      </c>
      <c r="BO464" s="121">
        <v>0</v>
      </c>
      <c r="BP464" s="118">
        <v>4</v>
      </c>
      <c r="BQ464" s="118">
        <v>99</v>
      </c>
      <c r="BR464" s="118">
        <v>1</v>
      </c>
      <c r="BS464" s="118">
        <v>120351</v>
      </c>
      <c r="BT464" s="118">
        <v>0</v>
      </c>
      <c r="BU464" s="118">
        <v>0</v>
      </c>
      <c r="BV464" s="118">
        <v>1000</v>
      </c>
      <c r="BW464" s="118">
        <v>480</v>
      </c>
      <c r="BY464" s="118">
        <v>10</v>
      </c>
      <c r="BZ464" s="118">
        <v>1</v>
      </c>
      <c r="CA464" s="118">
        <v>4</v>
      </c>
      <c r="CB464" s="121">
        <v>0</v>
      </c>
      <c r="CC464" s="118">
        <v>1</v>
      </c>
      <c r="CD464" s="118">
        <v>1</v>
      </c>
      <c r="CE464" s="118">
        <v>1</v>
      </c>
      <c r="CF464" s="118">
        <v>1380002</v>
      </c>
      <c r="CG464" s="118">
        <v>0</v>
      </c>
      <c r="CH464" s="118">
        <v>0</v>
      </c>
      <c r="CI464" s="118">
        <v>1000</v>
      </c>
      <c r="CJ464" s="118">
        <v>0</v>
      </c>
      <c r="CL464" s="118">
        <v>0</v>
      </c>
      <c r="CM464" s="118">
        <v>0</v>
      </c>
      <c r="CN464" s="118">
        <v>0</v>
      </c>
      <c r="CO464" s="121">
        <v>0</v>
      </c>
      <c r="CP464" s="118">
        <v>0</v>
      </c>
      <c r="CQ464" s="118">
        <v>0</v>
      </c>
      <c r="CR464" s="118">
        <v>0</v>
      </c>
      <c r="CS464" s="118">
        <v>0</v>
      </c>
      <c r="CT464" s="118">
        <v>0</v>
      </c>
      <c r="CU464" s="118">
        <v>0</v>
      </c>
      <c r="CV464" s="118">
        <v>0</v>
      </c>
      <c r="CW464" s="118">
        <v>0</v>
      </c>
      <c r="CZ464" s="118">
        <v>0</v>
      </c>
      <c r="DA464" s="118">
        <v>0</v>
      </c>
      <c r="DB464" s="118">
        <v>70</v>
      </c>
      <c r="DC464" s="118">
        <v>6</v>
      </c>
      <c r="DD464" s="118">
        <v>14</v>
      </c>
      <c r="DE464" s="118">
        <v>0</v>
      </c>
      <c r="DF464" s="118">
        <v>0</v>
      </c>
      <c r="DG464" s="118">
        <v>1</v>
      </c>
      <c r="DI464" s="118" t="e">
        <f>INDEX(Sheet3!$E$78:$E$1130,MATCH(A464,Sheet3!$D$78:$D$1130,0))</f>
        <v>#N/A</v>
      </c>
      <c r="DJ464" s="118" t="str">
        <f t="shared" si="97"/>
        <v>skill_icons.ps_skill_ridicule</v>
      </c>
      <c r="DK464" s="118" t="s">
        <v>1646</v>
      </c>
      <c r="DL464" s="129"/>
      <c r="DM464" s="131" t="s">
        <v>1647</v>
      </c>
      <c r="DN464" s="69" t="e">
        <f>"造成["&amp;INDEX(Sheet5!$L$2:$L$11,MATCH(BL464,Sheet5!$J$2:$J$11,0))&amp;":"&amp;BR464&amp;"*"&amp;BS464/1000&amp;"]"&amp;INDEX(Sheet5!$I$2:$I$4,MATCH(BR464,Sheet5!$H$2:$H$4,0))&amp;"的"&amp;INDEX(Sheet5!$K$2:$K$11,MATCH(BL464,Sheet5!$J$2:$J$11,0))</f>
        <v>#N/A</v>
      </c>
      <c r="DO464" s="118" t="e">
        <f>"造成["&amp;INDEX(Sheet5!$L$2:$L$11,MATCH(BY464,Sheet5!$J$2:$J$11,0))&amp;":"&amp;CE464&amp;"*"&amp;CF464/1000&amp;"]"&amp;INDEX(Sheet5!$I$2:$I$4,MATCH(CE464,Sheet5!$H$2:$H$4,0))&amp;"的"&amp;INDEX(Sheet5!$K$2:$K$11,MATCH(BY464,Sheet5!$J$2:$J$11,0))</f>
        <v>#N/A</v>
      </c>
      <c r="DP464" s="118"/>
      <c r="DQ464" s="118"/>
      <c r="DR464" s="118" t="e">
        <f t="shared" si="90"/>
        <v>#N/A</v>
      </c>
      <c r="DS464" s="122" t="e">
        <f>MATCH(A464,Sheet5!D:D,0)</f>
        <v>#N/A</v>
      </c>
      <c r="DT464" s="123" t="e">
        <f>MATCH(A464,Sheet5!F:F,0)</f>
        <v>#N/A</v>
      </c>
      <c r="DU464" s="118">
        <v>0</v>
      </c>
      <c r="DV464" s="118">
        <v>0</v>
      </c>
      <c r="DW464" s="118">
        <v>0</v>
      </c>
      <c r="DX464" s="118">
        <v>0</v>
      </c>
      <c r="DY464" s="118">
        <v>0</v>
      </c>
    </row>
    <row r="465" spans="1:129" ht="28.5">
      <c r="A465" s="118">
        <v>302753</v>
      </c>
      <c r="B465" s="118">
        <v>0</v>
      </c>
      <c r="C465" s="118">
        <v>1</v>
      </c>
      <c r="D465" s="119" t="s">
        <v>1640</v>
      </c>
      <c r="E465" s="119" t="s">
        <v>1641</v>
      </c>
      <c r="F465" s="118" t="s">
        <v>1642</v>
      </c>
      <c r="G465" s="118">
        <v>1</v>
      </c>
      <c r="H465" s="118" t="s">
        <v>321</v>
      </c>
      <c r="I465" s="118">
        <v>0</v>
      </c>
      <c r="J465" s="118" t="s">
        <v>1643</v>
      </c>
      <c r="K465" s="118">
        <v>2145</v>
      </c>
      <c r="M465" s="118">
        <v>481</v>
      </c>
      <c r="N465" s="118" t="s">
        <v>1644</v>
      </c>
      <c r="O465" s="118">
        <v>0</v>
      </c>
      <c r="P465" s="118">
        <v>1</v>
      </c>
      <c r="Q465" s="118">
        <v>0</v>
      </c>
      <c r="R465" s="118">
        <v>1</v>
      </c>
      <c r="S465" s="118">
        <v>0</v>
      </c>
      <c r="T465" s="118">
        <v>0</v>
      </c>
      <c r="U465" s="118">
        <v>0</v>
      </c>
      <c r="V465" s="118">
        <v>0</v>
      </c>
      <c r="W465" s="118">
        <v>0</v>
      </c>
      <c r="X465" s="118">
        <v>0</v>
      </c>
      <c r="Y465" s="118">
        <v>0</v>
      </c>
      <c r="Z465" s="118">
        <v>13000</v>
      </c>
      <c r="AA465" s="118">
        <v>2</v>
      </c>
      <c r="AB465" s="118">
        <v>15</v>
      </c>
      <c r="AC465" s="118">
        <v>0</v>
      </c>
      <c r="AD465" s="118">
        <v>0</v>
      </c>
      <c r="AE465" s="118">
        <v>0</v>
      </c>
      <c r="AF465" s="118">
        <v>1</v>
      </c>
      <c r="AG465" s="118">
        <v>0</v>
      </c>
      <c r="AH465" s="118">
        <v>2</v>
      </c>
      <c r="AI465" s="118">
        <v>0</v>
      </c>
      <c r="AJ465" s="118">
        <v>0</v>
      </c>
      <c r="AK465" s="118">
        <v>0</v>
      </c>
      <c r="AL465" s="118">
        <v>0</v>
      </c>
      <c r="AM465" s="118">
        <v>0</v>
      </c>
      <c r="AN465" s="118">
        <v>0</v>
      </c>
      <c r="AO465" s="118">
        <v>0</v>
      </c>
      <c r="AP465" s="118">
        <v>0</v>
      </c>
      <c r="AQ465" s="120">
        <v>0</v>
      </c>
      <c r="AR465" s="118">
        <v>0</v>
      </c>
      <c r="AS465" s="118">
        <v>0</v>
      </c>
      <c r="AT465" s="118">
        <v>0</v>
      </c>
      <c r="AU465" s="118">
        <v>0</v>
      </c>
      <c r="AV465" s="118">
        <v>0</v>
      </c>
      <c r="AW465" s="118">
        <v>0</v>
      </c>
      <c r="AX465" s="118">
        <v>0</v>
      </c>
      <c r="AY465" s="118">
        <v>0</v>
      </c>
      <c r="AZ465" s="118">
        <v>0</v>
      </c>
      <c r="BA465" s="118">
        <v>0</v>
      </c>
      <c r="BB465" s="118">
        <v>0</v>
      </c>
      <c r="BC465" s="118">
        <v>0</v>
      </c>
      <c r="BD465" s="69">
        <v>0</v>
      </c>
      <c r="BE465" s="69">
        <v>0</v>
      </c>
      <c r="BF465" s="69">
        <v>0</v>
      </c>
      <c r="BG465" s="118">
        <v>0</v>
      </c>
      <c r="BH465" s="118">
        <v>0</v>
      </c>
      <c r="BI465" s="118" t="s">
        <v>1645</v>
      </c>
      <c r="BK465" s="118">
        <v>3</v>
      </c>
      <c r="BL465" s="118">
        <v>10</v>
      </c>
      <c r="BM465" s="118">
        <v>2</v>
      </c>
      <c r="BN465" s="118">
        <v>15</v>
      </c>
      <c r="BO465" s="121">
        <v>0</v>
      </c>
      <c r="BP465" s="118">
        <v>4</v>
      </c>
      <c r="BQ465" s="118">
        <v>99</v>
      </c>
      <c r="BR465" s="118">
        <v>1</v>
      </c>
      <c r="BS465" s="118">
        <v>120351</v>
      </c>
      <c r="BT465" s="118">
        <v>0</v>
      </c>
      <c r="BU465" s="118">
        <v>0</v>
      </c>
      <c r="BV465" s="118">
        <v>1000</v>
      </c>
      <c r="BW465" s="118">
        <v>480</v>
      </c>
      <c r="BY465" s="118">
        <v>10</v>
      </c>
      <c r="BZ465" s="118">
        <v>1</v>
      </c>
      <c r="CA465" s="118">
        <v>4</v>
      </c>
      <c r="CB465" s="121">
        <v>0</v>
      </c>
      <c r="CC465" s="118">
        <v>1</v>
      </c>
      <c r="CD465" s="118">
        <v>1</v>
      </c>
      <c r="CE465" s="118">
        <v>1</v>
      </c>
      <c r="CF465" s="118">
        <v>1380002</v>
      </c>
      <c r="CG465" s="118">
        <v>0</v>
      </c>
      <c r="CH465" s="118">
        <v>0</v>
      </c>
      <c r="CI465" s="118">
        <v>1000</v>
      </c>
      <c r="CJ465" s="118">
        <v>0</v>
      </c>
      <c r="CL465" s="118">
        <v>0</v>
      </c>
      <c r="CM465" s="118">
        <v>0</v>
      </c>
      <c r="CN465" s="118">
        <v>0</v>
      </c>
      <c r="CO465" s="121">
        <v>0</v>
      </c>
      <c r="CP465" s="118">
        <v>0</v>
      </c>
      <c r="CQ465" s="118">
        <v>0</v>
      </c>
      <c r="CR465" s="118">
        <v>0</v>
      </c>
      <c r="CS465" s="118">
        <v>0</v>
      </c>
      <c r="CT465" s="118">
        <v>0</v>
      </c>
      <c r="CU465" s="118">
        <v>0</v>
      </c>
      <c r="CV465" s="118">
        <v>0</v>
      </c>
      <c r="CW465" s="118">
        <v>0</v>
      </c>
      <c r="CZ465" s="118">
        <v>0</v>
      </c>
      <c r="DA465" s="118">
        <v>0</v>
      </c>
      <c r="DB465" s="118">
        <v>70</v>
      </c>
      <c r="DC465" s="118">
        <v>6</v>
      </c>
      <c r="DD465" s="118">
        <v>13</v>
      </c>
      <c r="DE465" s="118">
        <v>0</v>
      </c>
      <c r="DF465" s="118">
        <v>0</v>
      </c>
      <c r="DG465" s="118">
        <v>1</v>
      </c>
      <c r="DI465" s="118" t="e">
        <f>INDEX(Sheet3!$E$78:$E$1130,MATCH(A465,Sheet3!$D$78:$D$1130,0))</f>
        <v>#N/A</v>
      </c>
      <c r="DJ465" s="118" t="str">
        <f t="shared" si="97"/>
        <v>skill_icons.ps_skill_ridicule</v>
      </c>
      <c r="DK465" s="118" t="s">
        <v>1646</v>
      </c>
      <c r="DL465" s="129"/>
      <c r="DM465" s="131" t="s">
        <v>1647</v>
      </c>
      <c r="DN465" s="69" t="e">
        <f>"造成["&amp;INDEX(Sheet5!$L$2:$L$11,MATCH(BL465,Sheet5!$J$2:$J$11,0))&amp;":"&amp;BR465&amp;"*"&amp;BS465/1000&amp;"]"&amp;INDEX(Sheet5!$I$2:$I$4,MATCH(BR465,Sheet5!$H$2:$H$4,0))&amp;"的"&amp;INDEX(Sheet5!$K$2:$K$11,MATCH(BL465,Sheet5!$J$2:$J$11,0))</f>
        <v>#N/A</v>
      </c>
      <c r="DO465" s="118" t="e">
        <f>"造成["&amp;INDEX(Sheet5!$L$2:$L$11,MATCH(BY465,Sheet5!$J$2:$J$11,0))&amp;":"&amp;CE465&amp;"*"&amp;CF465/1000&amp;"]"&amp;INDEX(Sheet5!$I$2:$I$4,MATCH(CE465,Sheet5!$H$2:$H$4,0))&amp;"的"&amp;INDEX(Sheet5!$K$2:$K$11,MATCH(BY465,Sheet5!$J$2:$J$11,0))</f>
        <v>#N/A</v>
      </c>
      <c r="DP465" s="118"/>
      <c r="DQ465" s="118"/>
      <c r="DR465" s="118" t="e">
        <f t="shared" si="90"/>
        <v>#N/A</v>
      </c>
      <c r="DS465" s="122" t="e">
        <f>MATCH(A465,Sheet5!D:D,0)</f>
        <v>#N/A</v>
      </c>
      <c r="DT465" s="123" t="e">
        <f>MATCH(A465,Sheet5!F:F,0)</f>
        <v>#N/A</v>
      </c>
      <c r="DU465" s="118">
        <v>0</v>
      </c>
      <c r="DV465" s="118">
        <v>0</v>
      </c>
      <c r="DW465" s="118">
        <v>0</v>
      </c>
      <c r="DX465" s="118">
        <v>0</v>
      </c>
      <c r="DY465" s="118">
        <v>0</v>
      </c>
    </row>
    <row r="466" spans="1:129" ht="28.5">
      <c r="A466" s="118">
        <v>302754</v>
      </c>
      <c r="B466" s="118">
        <v>0</v>
      </c>
      <c r="C466" s="118">
        <v>1</v>
      </c>
      <c r="D466" s="119" t="s">
        <v>1640</v>
      </c>
      <c r="E466" s="119" t="s">
        <v>1641</v>
      </c>
      <c r="F466" s="118" t="s">
        <v>1642</v>
      </c>
      <c r="G466" s="118">
        <v>1</v>
      </c>
      <c r="H466" s="118" t="s">
        <v>321</v>
      </c>
      <c r="I466" s="118">
        <v>0</v>
      </c>
      <c r="J466" s="118" t="s">
        <v>1643</v>
      </c>
      <c r="K466" s="118">
        <v>2145</v>
      </c>
      <c r="M466" s="118">
        <v>481</v>
      </c>
      <c r="N466" s="118" t="s">
        <v>1644</v>
      </c>
      <c r="O466" s="118">
        <v>0</v>
      </c>
      <c r="P466" s="118">
        <v>1</v>
      </c>
      <c r="Q466" s="118">
        <v>0</v>
      </c>
      <c r="R466" s="118">
        <v>1</v>
      </c>
      <c r="S466" s="118">
        <v>0</v>
      </c>
      <c r="T466" s="118">
        <v>0</v>
      </c>
      <c r="U466" s="118">
        <v>0</v>
      </c>
      <c r="V466" s="118">
        <v>0</v>
      </c>
      <c r="W466" s="118">
        <v>0</v>
      </c>
      <c r="X466" s="118">
        <v>0</v>
      </c>
      <c r="Y466" s="118">
        <v>0</v>
      </c>
      <c r="Z466" s="118">
        <v>12000</v>
      </c>
      <c r="AA466" s="118">
        <v>2</v>
      </c>
      <c r="AB466" s="118">
        <v>15</v>
      </c>
      <c r="AC466" s="118">
        <v>0</v>
      </c>
      <c r="AD466" s="118">
        <v>0</v>
      </c>
      <c r="AE466" s="118">
        <v>0</v>
      </c>
      <c r="AF466" s="118">
        <v>1</v>
      </c>
      <c r="AG466" s="118">
        <v>0</v>
      </c>
      <c r="AH466" s="118">
        <v>2</v>
      </c>
      <c r="AI466" s="118">
        <v>0</v>
      </c>
      <c r="AJ466" s="118">
        <v>0</v>
      </c>
      <c r="AK466" s="118">
        <v>0</v>
      </c>
      <c r="AL466" s="118">
        <v>0</v>
      </c>
      <c r="AM466" s="118">
        <v>0</v>
      </c>
      <c r="AN466" s="118">
        <v>0</v>
      </c>
      <c r="AO466" s="118">
        <v>0</v>
      </c>
      <c r="AP466" s="118">
        <v>0</v>
      </c>
      <c r="AQ466" s="120">
        <v>0</v>
      </c>
      <c r="AR466" s="118">
        <v>0</v>
      </c>
      <c r="AS466" s="118">
        <v>0</v>
      </c>
      <c r="AT466" s="118">
        <v>0</v>
      </c>
      <c r="AU466" s="118">
        <v>0</v>
      </c>
      <c r="AV466" s="118">
        <v>0</v>
      </c>
      <c r="AW466" s="118">
        <v>0</v>
      </c>
      <c r="AX466" s="118">
        <v>0</v>
      </c>
      <c r="AY466" s="118">
        <v>0</v>
      </c>
      <c r="AZ466" s="118">
        <v>0</v>
      </c>
      <c r="BA466" s="118">
        <v>0</v>
      </c>
      <c r="BB466" s="118">
        <v>0</v>
      </c>
      <c r="BC466" s="118">
        <v>0</v>
      </c>
      <c r="BD466" s="69">
        <v>0</v>
      </c>
      <c r="BE466" s="69">
        <v>0</v>
      </c>
      <c r="BF466" s="69">
        <v>0</v>
      </c>
      <c r="BG466" s="118">
        <v>0</v>
      </c>
      <c r="BH466" s="118">
        <v>0</v>
      </c>
      <c r="BI466" s="118" t="s">
        <v>1645</v>
      </c>
      <c r="BK466" s="118">
        <v>3</v>
      </c>
      <c r="BL466" s="118">
        <v>10</v>
      </c>
      <c r="BM466" s="118">
        <v>2</v>
      </c>
      <c r="BN466" s="118">
        <v>15</v>
      </c>
      <c r="BO466" s="121">
        <v>0</v>
      </c>
      <c r="BP466" s="118">
        <v>4</v>
      </c>
      <c r="BQ466" s="118">
        <v>99</v>
      </c>
      <c r="BR466" s="118">
        <v>1</v>
      </c>
      <c r="BS466" s="118">
        <v>120351</v>
      </c>
      <c r="BT466" s="118">
        <v>0</v>
      </c>
      <c r="BU466" s="118">
        <v>0</v>
      </c>
      <c r="BV466" s="118">
        <v>1000</v>
      </c>
      <c r="BW466" s="118">
        <v>480</v>
      </c>
      <c r="BY466" s="118">
        <v>10</v>
      </c>
      <c r="BZ466" s="118">
        <v>1</v>
      </c>
      <c r="CA466" s="118">
        <v>4</v>
      </c>
      <c r="CB466" s="121">
        <v>0</v>
      </c>
      <c r="CC466" s="118">
        <v>1</v>
      </c>
      <c r="CD466" s="118">
        <v>1</v>
      </c>
      <c r="CE466" s="118">
        <v>1</v>
      </c>
      <c r="CF466" s="118">
        <v>1380002</v>
      </c>
      <c r="CG466" s="118">
        <v>0</v>
      </c>
      <c r="CH466" s="118">
        <v>0</v>
      </c>
      <c r="CI466" s="118">
        <v>1000</v>
      </c>
      <c r="CJ466" s="118">
        <v>0</v>
      </c>
      <c r="CL466" s="118">
        <v>0</v>
      </c>
      <c r="CM466" s="118">
        <v>0</v>
      </c>
      <c r="CN466" s="118">
        <v>0</v>
      </c>
      <c r="CO466" s="121">
        <v>0</v>
      </c>
      <c r="CP466" s="118">
        <v>0</v>
      </c>
      <c r="CQ466" s="118">
        <v>0</v>
      </c>
      <c r="CR466" s="118">
        <v>0</v>
      </c>
      <c r="CS466" s="118">
        <v>0</v>
      </c>
      <c r="CT466" s="118">
        <v>0</v>
      </c>
      <c r="CU466" s="118">
        <v>0</v>
      </c>
      <c r="CV466" s="118">
        <v>0</v>
      </c>
      <c r="CW466" s="118">
        <v>0</v>
      </c>
      <c r="CZ466" s="118">
        <v>0</v>
      </c>
      <c r="DA466" s="118">
        <v>0</v>
      </c>
      <c r="DB466" s="118">
        <v>70</v>
      </c>
      <c r="DC466" s="118">
        <v>6</v>
      </c>
      <c r="DD466" s="118">
        <v>12</v>
      </c>
      <c r="DE466" s="118">
        <v>0</v>
      </c>
      <c r="DF466" s="118">
        <v>0</v>
      </c>
      <c r="DG466" s="118">
        <v>1</v>
      </c>
      <c r="DI466" s="118" t="e">
        <f>INDEX(Sheet3!$E$78:$E$1130,MATCH(A466,Sheet3!$D$78:$D$1130,0))</f>
        <v>#N/A</v>
      </c>
      <c r="DJ466" s="118" t="str">
        <f t="shared" si="97"/>
        <v>skill_icons.ps_skill_ridicule</v>
      </c>
      <c r="DK466" s="118" t="s">
        <v>1646</v>
      </c>
      <c r="DL466" s="129"/>
      <c r="DM466" s="131" t="s">
        <v>1647</v>
      </c>
      <c r="DN466" s="69" t="e">
        <f>"造成["&amp;INDEX(Sheet5!$L$2:$L$11,MATCH(BL466,Sheet5!$J$2:$J$11,0))&amp;":"&amp;BR466&amp;"*"&amp;BS466/1000&amp;"]"&amp;INDEX(Sheet5!$I$2:$I$4,MATCH(BR466,Sheet5!$H$2:$H$4,0))&amp;"的"&amp;INDEX(Sheet5!$K$2:$K$11,MATCH(BL466,Sheet5!$J$2:$J$11,0))</f>
        <v>#N/A</v>
      </c>
      <c r="DO466" s="118" t="e">
        <f>"造成["&amp;INDEX(Sheet5!$L$2:$L$11,MATCH(BY466,Sheet5!$J$2:$J$11,0))&amp;":"&amp;CE466&amp;"*"&amp;CF466/1000&amp;"]"&amp;INDEX(Sheet5!$I$2:$I$4,MATCH(CE466,Sheet5!$H$2:$H$4,0))&amp;"的"&amp;INDEX(Sheet5!$K$2:$K$11,MATCH(BY466,Sheet5!$J$2:$J$11,0))</f>
        <v>#N/A</v>
      </c>
      <c r="DP466" s="118"/>
      <c r="DQ466" s="118"/>
      <c r="DR466" s="118" t="e">
        <f t="shared" si="90"/>
        <v>#N/A</v>
      </c>
      <c r="DS466" s="122" t="e">
        <f>MATCH(A466,Sheet5!D:D,0)</f>
        <v>#N/A</v>
      </c>
      <c r="DT466" s="123" t="e">
        <f>MATCH(A466,Sheet5!F:F,0)</f>
        <v>#N/A</v>
      </c>
      <c r="DU466" s="118">
        <v>0</v>
      </c>
      <c r="DV466" s="118">
        <v>0</v>
      </c>
      <c r="DW466" s="118">
        <v>0</v>
      </c>
      <c r="DX466" s="118">
        <v>0</v>
      </c>
      <c r="DY466" s="118">
        <v>0</v>
      </c>
    </row>
    <row r="467" spans="1:129" ht="28.5">
      <c r="A467" s="69">
        <v>30276</v>
      </c>
      <c r="B467" s="69">
        <v>0</v>
      </c>
      <c r="C467" s="69">
        <v>1</v>
      </c>
      <c r="D467" s="78" t="s">
        <v>1648</v>
      </c>
      <c r="E467" s="78" t="s">
        <v>1649</v>
      </c>
      <c r="F467" s="69" t="s">
        <v>928</v>
      </c>
      <c r="G467" s="69">
        <v>1</v>
      </c>
      <c r="H467" s="69" t="s">
        <v>321</v>
      </c>
      <c r="I467" s="69">
        <v>0</v>
      </c>
      <c r="J467" s="69">
        <v>0</v>
      </c>
      <c r="K467" s="69">
        <v>300</v>
      </c>
      <c r="M467" s="69">
        <v>0</v>
      </c>
      <c r="O467" s="69">
        <v>0</v>
      </c>
      <c r="P467" s="69">
        <v>1</v>
      </c>
      <c r="Q467" s="69">
        <v>0</v>
      </c>
      <c r="R467" s="69">
        <v>1</v>
      </c>
      <c r="S467" s="69">
        <v>0</v>
      </c>
      <c r="T467" s="69">
        <v>0</v>
      </c>
      <c r="U467" s="69">
        <v>0</v>
      </c>
      <c r="V467" s="69">
        <v>0</v>
      </c>
      <c r="W467" s="69">
        <v>0</v>
      </c>
      <c r="X467" s="69">
        <v>0</v>
      </c>
      <c r="Y467" s="69">
        <v>0</v>
      </c>
      <c r="Z467" s="69">
        <v>18000</v>
      </c>
      <c r="AA467" s="69">
        <v>6</v>
      </c>
      <c r="AB467" s="69">
        <v>31</v>
      </c>
      <c r="AC467" s="69">
        <v>0</v>
      </c>
      <c r="AD467" s="69">
        <v>0</v>
      </c>
      <c r="AE467" s="69">
        <v>0</v>
      </c>
      <c r="AF467" s="69">
        <v>1</v>
      </c>
      <c r="AG467" s="69">
        <v>0</v>
      </c>
      <c r="AH467" s="69">
        <v>2</v>
      </c>
      <c r="AI467" s="69">
        <v>0</v>
      </c>
      <c r="AJ467" s="69">
        <v>0</v>
      </c>
      <c r="AK467" s="69">
        <v>0</v>
      </c>
      <c r="AL467" s="69">
        <v>0</v>
      </c>
      <c r="AM467" s="69">
        <v>0</v>
      </c>
      <c r="AN467" s="69">
        <v>0</v>
      </c>
      <c r="AO467" s="69">
        <v>0</v>
      </c>
      <c r="AP467" s="69">
        <v>0</v>
      </c>
      <c r="AQ467" s="84">
        <v>0</v>
      </c>
      <c r="AR467" s="69">
        <v>0</v>
      </c>
      <c r="AS467" s="69">
        <v>0</v>
      </c>
      <c r="AT467" s="69">
        <v>0</v>
      </c>
      <c r="AU467" s="69">
        <v>0</v>
      </c>
      <c r="AV467" s="69">
        <v>0</v>
      </c>
      <c r="AW467" s="69">
        <v>0</v>
      </c>
      <c r="AX467" s="69">
        <v>0</v>
      </c>
      <c r="AY467" s="69">
        <v>0</v>
      </c>
      <c r="AZ467" s="69">
        <v>0</v>
      </c>
      <c r="BA467" s="69">
        <v>0</v>
      </c>
      <c r="BB467" s="69">
        <v>0</v>
      </c>
      <c r="BC467" s="69">
        <v>0</v>
      </c>
      <c r="BD467" s="69">
        <v>0</v>
      </c>
      <c r="BE467" s="69">
        <v>0</v>
      </c>
      <c r="BF467" s="69">
        <v>0</v>
      </c>
      <c r="BG467" s="69">
        <v>0</v>
      </c>
      <c r="BH467" s="69">
        <v>0</v>
      </c>
      <c r="BK467" s="69">
        <v>3</v>
      </c>
      <c r="BL467" s="69">
        <v>10</v>
      </c>
      <c r="BM467" s="69">
        <v>1</v>
      </c>
      <c r="BN467" s="69">
        <v>31</v>
      </c>
      <c r="BO467" s="89" t="s">
        <v>313</v>
      </c>
      <c r="BP467" s="69">
        <v>1</v>
      </c>
      <c r="BQ467" s="69">
        <v>1</v>
      </c>
      <c r="BR467" s="69">
        <v>1</v>
      </c>
      <c r="BS467" s="69">
        <v>1380001</v>
      </c>
      <c r="BT467" s="69">
        <v>0</v>
      </c>
      <c r="BU467" s="69">
        <v>0</v>
      </c>
      <c r="BV467" s="69">
        <v>1000</v>
      </c>
      <c r="BW467" s="69">
        <v>0</v>
      </c>
      <c r="BY467" s="69">
        <v>0</v>
      </c>
      <c r="BZ467" s="69">
        <v>0</v>
      </c>
      <c r="CA467" s="69">
        <v>31</v>
      </c>
      <c r="CB467" s="69">
        <v>0</v>
      </c>
      <c r="CC467" s="69">
        <v>0</v>
      </c>
      <c r="CD467" s="69">
        <v>0</v>
      </c>
      <c r="CE467" s="69">
        <v>0</v>
      </c>
      <c r="CF467" s="69">
        <v>0</v>
      </c>
      <c r="CG467" s="69">
        <v>0</v>
      </c>
      <c r="CH467" s="69">
        <v>0</v>
      </c>
      <c r="CI467" s="69">
        <v>0</v>
      </c>
      <c r="CJ467" s="69">
        <v>0</v>
      </c>
      <c r="CL467" s="69">
        <v>0</v>
      </c>
      <c r="CM467" s="69">
        <v>0</v>
      </c>
      <c r="CN467" s="69">
        <v>0</v>
      </c>
      <c r="CO467" s="69">
        <v>0</v>
      </c>
      <c r="CP467" s="69">
        <v>0</v>
      </c>
      <c r="CQ467" s="69">
        <v>0</v>
      </c>
      <c r="CR467" s="69">
        <v>0</v>
      </c>
      <c r="CS467" s="69">
        <v>0</v>
      </c>
      <c r="CT467" s="69">
        <v>0</v>
      </c>
      <c r="CU467" s="69">
        <v>0</v>
      </c>
      <c r="CV467" s="69">
        <v>0</v>
      </c>
      <c r="CW467" s="69">
        <v>0</v>
      </c>
      <c r="CX467" s="69">
        <v>0</v>
      </c>
      <c r="CY467" s="69">
        <v>0</v>
      </c>
      <c r="CZ467" s="69">
        <v>0</v>
      </c>
      <c r="DA467" s="69">
        <v>0</v>
      </c>
      <c r="DB467" s="69">
        <v>0</v>
      </c>
      <c r="DC467" s="69">
        <v>0</v>
      </c>
      <c r="DD467" s="69">
        <v>0</v>
      </c>
      <c r="DE467" s="69">
        <v>0</v>
      </c>
      <c r="DF467" s="69">
        <v>0</v>
      </c>
      <c r="DG467" s="69">
        <v>1</v>
      </c>
      <c r="DI467" s="69" t="e">
        <f>INDEX(Sheet3!$E$78:$E$1130,MATCH(A467,Sheet3!$D$78:$D$1130,0))</f>
        <v>#N/A</v>
      </c>
      <c r="DJ467" s="69" t="str">
        <f t="shared" si="97"/>
        <v>skill_icons.ps_native_warrior_skill_01</v>
      </c>
      <c r="DK467" s="69" t="s">
        <v>1650</v>
      </c>
      <c r="DL467" s="69"/>
      <c r="DM467" s="69" t="s">
        <v>1651</v>
      </c>
      <c r="DN467" s="69" t="e">
        <f>"造成["&amp;INDEX(Sheet5!$L$2:$L$11,MATCH(BL467,Sheet5!$J$2:$J$11,0))&amp;":"&amp;BR467&amp;"*"&amp;BS467/1000&amp;"]"&amp;INDEX(Sheet5!$I$2:$I$4,MATCH(BR467,Sheet5!$H$2:$H$4,0))&amp;"的"&amp;INDEX(Sheet5!$K$2:$K$11,MATCH(BL467,Sheet5!$J$2:$J$11,0))</f>
        <v>#N/A</v>
      </c>
      <c r="DO467" s="69"/>
      <c r="DP467" s="69"/>
      <c r="DQ467" s="69"/>
      <c r="DR467" s="69" t="e">
        <f t="shared" si="90"/>
        <v>#N/A</v>
      </c>
      <c r="DS467" s="90" t="e">
        <f>MATCH(A467,Sheet5!D:D,0)</f>
        <v>#N/A</v>
      </c>
      <c r="DT467" s="94" t="e">
        <f>MATCH(A467,Sheet5!F:F,0)</f>
        <v>#N/A</v>
      </c>
      <c r="DU467" s="69">
        <v>0</v>
      </c>
      <c r="DV467" s="69">
        <v>0</v>
      </c>
      <c r="DW467" s="69">
        <v>0</v>
      </c>
      <c r="DX467" s="69">
        <v>0</v>
      </c>
      <c r="DY467" s="69">
        <v>0</v>
      </c>
    </row>
    <row r="468" spans="1:129" ht="15">
      <c r="A468" s="118">
        <v>30277</v>
      </c>
      <c r="B468" s="118">
        <v>0</v>
      </c>
      <c r="C468" s="118">
        <v>1</v>
      </c>
      <c r="D468" s="118" t="s">
        <v>1652</v>
      </c>
      <c r="E468" s="118" t="s">
        <v>1653</v>
      </c>
      <c r="F468" s="118" t="s">
        <v>1106</v>
      </c>
      <c r="G468" s="118">
        <v>1</v>
      </c>
      <c r="H468" s="118"/>
      <c r="I468" s="118">
        <v>0</v>
      </c>
      <c r="J468" s="118">
        <v>0</v>
      </c>
      <c r="K468" s="118">
        <v>0</v>
      </c>
      <c r="M468" s="118">
        <v>0</v>
      </c>
      <c r="N468" s="118">
        <v>0</v>
      </c>
      <c r="O468" s="118">
        <v>0</v>
      </c>
      <c r="P468" s="118">
        <v>1</v>
      </c>
      <c r="Q468" s="118">
        <v>0</v>
      </c>
      <c r="R468" s="118">
        <v>2</v>
      </c>
      <c r="S468" s="118">
        <v>512</v>
      </c>
      <c r="T468" s="118">
        <v>100</v>
      </c>
      <c r="U468" s="118">
        <v>0</v>
      </c>
      <c r="V468" s="118">
        <v>0</v>
      </c>
      <c r="W468" s="118">
        <v>0</v>
      </c>
      <c r="X468" s="118">
        <v>0</v>
      </c>
      <c r="Y468" s="118">
        <v>0</v>
      </c>
      <c r="Z468" s="118">
        <v>0</v>
      </c>
      <c r="AA468" s="118">
        <v>2</v>
      </c>
      <c r="AB468" s="118">
        <v>31</v>
      </c>
      <c r="AC468" s="118">
        <v>0</v>
      </c>
      <c r="AD468" s="118">
        <v>0</v>
      </c>
      <c r="AE468" s="118">
        <v>0</v>
      </c>
      <c r="AF468" s="118">
        <v>1</v>
      </c>
      <c r="AG468" s="118">
        <v>0</v>
      </c>
      <c r="AH468" s="118">
        <v>3</v>
      </c>
      <c r="AI468" s="118">
        <v>0</v>
      </c>
      <c r="AJ468" s="118">
        <v>0</v>
      </c>
      <c r="AK468" s="118">
        <v>0</v>
      </c>
      <c r="AL468" s="118">
        <v>0</v>
      </c>
      <c r="AM468" s="118">
        <v>1</v>
      </c>
      <c r="AN468" s="118">
        <v>1</v>
      </c>
      <c r="AO468" s="118">
        <v>0</v>
      </c>
      <c r="AP468" s="118">
        <v>0</v>
      </c>
      <c r="AQ468" s="120">
        <v>0</v>
      </c>
      <c r="AR468" s="118">
        <v>0</v>
      </c>
      <c r="AS468" s="118">
        <v>0</v>
      </c>
      <c r="AT468" s="118">
        <v>0</v>
      </c>
      <c r="AU468" s="118">
        <v>0</v>
      </c>
      <c r="AV468" s="118">
        <v>0</v>
      </c>
      <c r="AW468" s="118">
        <v>0</v>
      </c>
      <c r="AX468" s="118">
        <v>0</v>
      </c>
      <c r="AY468" s="118">
        <v>0</v>
      </c>
      <c r="AZ468" s="118">
        <v>0</v>
      </c>
      <c r="BA468" s="118">
        <v>0</v>
      </c>
      <c r="BB468" s="118">
        <v>0</v>
      </c>
      <c r="BC468" s="118">
        <v>0</v>
      </c>
      <c r="BD468" s="69">
        <v>0</v>
      </c>
      <c r="BE468" s="69">
        <v>0</v>
      </c>
      <c r="BF468" s="69">
        <v>0</v>
      </c>
      <c r="BG468" s="118">
        <v>0</v>
      </c>
      <c r="BH468" s="118">
        <v>0</v>
      </c>
      <c r="BI468" s="118"/>
      <c r="BK468" s="118">
        <v>3</v>
      </c>
      <c r="BL468" s="118">
        <v>10</v>
      </c>
      <c r="BM468" s="118">
        <v>2</v>
      </c>
      <c r="BN468" s="118">
        <v>31</v>
      </c>
      <c r="BO468" s="121">
        <v>0</v>
      </c>
      <c r="BP468" s="118">
        <v>1</v>
      </c>
      <c r="BQ468" s="118">
        <v>1</v>
      </c>
      <c r="BR468" s="118">
        <v>1</v>
      </c>
      <c r="BS468" s="118">
        <v>1380005</v>
      </c>
      <c r="BT468" s="118">
        <v>0</v>
      </c>
      <c r="BU468" s="118">
        <v>0</v>
      </c>
      <c r="BV468" s="118">
        <v>1000</v>
      </c>
      <c r="BW468" s="118">
        <v>0</v>
      </c>
      <c r="BY468" s="118">
        <v>0</v>
      </c>
      <c r="BZ468" s="118">
        <v>0</v>
      </c>
      <c r="CA468" s="118">
        <v>0</v>
      </c>
      <c r="CB468" s="118">
        <v>0</v>
      </c>
      <c r="CC468" s="118">
        <v>0</v>
      </c>
      <c r="CD468" s="118">
        <v>0</v>
      </c>
      <c r="CE468" s="118">
        <v>0</v>
      </c>
      <c r="CF468" s="118">
        <v>0</v>
      </c>
      <c r="CG468" s="118">
        <v>0</v>
      </c>
      <c r="CH468" s="118">
        <v>0</v>
      </c>
      <c r="CI468" s="118">
        <v>0</v>
      </c>
      <c r="CJ468" s="118">
        <v>0</v>
      </c>
      <c r="CL468" s="118">
        <v>0</v>
      </c>
      <c r="CM468" s="118">
        <v>0</v>
      </c>
      <c r="CN468" s="118">
        <v>0</v>
      </c>
      <c r="CO468" s="121">
        <v>0</v>
      </c>
      <c r="CP468" s="118">
        <v>0</v>
      </c>
      <c r="CQ468" s="118">
        <v>0</v>
      </c>
      <c r="CR468" s="118">
        <v>0</v>
      </c>
      <c r="CS468" s="118">
        <v>0</v>
      </c>
      <c r="CT468" s="118">
        <v>0</v>
      </c>
      <c r="CU468" s="118">
        <v>0</v>
      </c>
      <c r="CV468" s="118">
        <v>0</v>
      </c>
      <c r="CW468" s="118">
        <v>0</v>
      </c>
      <c r="CZ468" s="118">
        <v>0</v>
      </c>
      <c r="DA468" s="118">
        <v>0</v>
      </c>
      <c r="DB468" s="118">
        <v>7</v>
      </c>
      <c r="DC468" s="118">
        <v>5</v>
      </c>
      <c r="DD468" s="118">
        <v>0</v>
      </c>
      <c r="DE468" s="118">
        <v>0</v>
      </c>
      <c r="DF468" s="118">
        <v>0</v>
      </c>
      <c r="DG468" s="118">
        <v>1</v>
      </c>
      <c r="DI468" s="118" t="e">
        <f>INDEX([4]Sheet3!$E$78:$E$1130,MATCH(A468,[4]Sheet3!$D$78:$D$1130,0))</f>
        <v>#N/A</v>
      </c>
      <c r="DJ468" s="118" t="str">
        <f t="shared" si="97"/>
        <v>skill_icons.ps_cannibal_skill_01</v>
      </c>
      <c r="DK468" s="118" t="s">
        <v>1654</v>
      </c>
      <c r="DL468" s="129"/>
      <c r="DM468" s="134" t="s">
        <v>1655</v>
      </c>
      <c r="DN468" s="69" t="e">
        <f>"造成["&amp;INDEX(Sheet5!$L$2:$L$11,MATCH(BL468,Sheet5!$J$2:$J$11,0))&amp;":"&amp;BR468&amp;"*"&amp;BS468/1000&amp;"]"&amp;INDEX(Sheet5!$I$2:$I$4,MATCH(BR468,Sheet5!$H$2:$H$4,0))&amp;"的"&amp;INDEX(Sheet5!$K$2:$K$11,MATCH(BL468,Sheet5!$J$2:$J$11,0))</f>
        <v>#N/A</v>
      </c>
      <c r="DO468" s="118" t="e">
        <f>"造成["&amp;INDEX(Sheet5!$L$2:$L$11,MATCH(BY468,Sheet5!$J$2:$J$11,0))&amp;":"&amp;CE468&amp;"*"&amp;CF468/1000&amp;"]"&amp;INDEX(Sheet5!$I$2:$I$4,MATCH(CE468,Sheet5!$H$2:$H$4,0))&amp;"的"&amp;INDEX(Sheet5!$K$2:$K$11,MATCH(BY468,Sheet5!$J$2:$J$11,0))</f>
        <v>#N/A</v>
      </c>
      <c r="DP468" s="118"/>
      <c r="DQ468" s="118"/>
      <c r="DR468" s="118" t="e">
        <f t="shared" si="90"/>
        <v>#N/A</v>
      </c>
      <c r="DS468" s="122">
        <f>MATCH(A468,Sheet5!D:D,0)</f>
        <v>261</v>
      </c>
      <c r="DT468" s="123" t="e">
        <f>MATCH(A468,Sheet5!F:F,0)</f>
        <v>#N/A</v>
      </c>
      <c r="DU468" s="118">
        <v>0</v>
      </c>
      <c r="DV468" s="118">
        <v>0</v>
      </c>
      <c r="DW468" s="118">
        <v>0</v>
      </c>
      <c r="DX468" s="118">
        <v>0</v>
      </c>
      <c r="DY468" s="118">
        <v>0</v>
      </c>
    </row>
    <row r="469" spans="1:129" ht="17.25">
      <c r="A469" s="118">
        <v>302772</v>
      </c>
      <c r="B469" s="118">
        <v>0</v>
      </c>
      <c r="C469" s="118">
        <v>1</v>
      </c>
      <c r="D469" s="118" t="s">
        <v>1652</v>
      </c>
      <c r="E469" s="118" t="s">
        <v>1653</v>
      </c>
      <c r="F469" s="118" t="s">
        <v>1106</v>
      </c>
      <c r="G469" s="118">
        <v>1</v>
      </c>
      <c r="H469" s="118"/>
      <c r="I469" s="118">
        <v>0</v>
      </c>
      <c r="J469" s="118">
        <v>0</v>
      </c>
      <c r="K469" s="118">
        <v>0</v>
      </c>
      <c r="M469" s="118">
        <v>0</v>
      </c>
      <c r="N469" s="118">
        <v>0</v>
      </c>
      <c r="O469" s="118">
        <v>0</v>
      </c>
      <c r="P469" s="118">
        <v>1</v>
      </c>
      <c r="Q469" s="118">
        <v>0</v>
      </c>
      <c r="R469" s="118">
        <v>2</v>
      </c>
      <c r="S469" s="118">
        <v>512</v>
      </c>
      <c r="T469" s="118">
        <v>100</v>
      </c>
      <c r="U469" s="118">
        <v>0</v>
      </c>
      <c r="V469" s="118">
        <v>0</v>
      </c>
      <c r="W469" s="118">
        <v>0</v>
      </c>
      <c r="X469" s="118">
        <v>0</v>
      </c>
      <c r="Y469" s="118">
        <v>0</v>
      </c>
      <c r="Z469" s="118">
        <v>0</v>
      </c>
      <c r="AA469" s="118">
        <v>2</v>
      </c>
      <c r="AB469" s="118">
        <v>31</v>
      </c>
      <c r="AC469" s="118">
        <v>0</v>
      </c>
      <c r="AD469" s="118">
        <v>0</v>
      </c>
      <c r="AE469" s="118">
        <v>0</v>
      </c>
      <c r="AF469" s="118">
        <v>1</v>
      </c>
      <c r="AG469" s="118">
        <v>0</v>
      </c>
      <c r="AH469" s="118">
        <v>3</v>
      </c>
      <c r="AI469" s="118">
        <v>0</v>
      </c>
      <c r="AJ469" s="118">
        <v>0</v>
      </c>
      <c r="AK469" s="118">
        <v>0</v>
      </c>
      <c r="AL469" s="118">
        <v>0</v>
      </c>
      <c r="AM469" s="118">
        <v>1</v>
      </c>
      <c r="AN469" s="118">
        <v>1</v>
      </c>
      <c r="AO469" s="118">
        <v>0</v>
      </c>
      <c r="AP469" s="118">
        <v>0</v>
      </c>
      <c r="AQ469" s="120">
        <v>0</v>
      </c>
      <c r="AR469" s="118">
        <v>0</v>
      </c>
      <c r="AS469" s="118">
        <v>0</v>
      </c>
      <c r="AT469" s="118">
        <v>0</v>
      </c>
      <c r="AU469" s="118">
        <v>0</v>
      </c>
      <c r="AV469" s="118">
        <v>0</v>
      </c>
      <c r="AW469" s="118">
        <v>0</v>
      </c>
      <c r="AX469" s="118">
        <v>0</v>
      </c>
      <c r="AY469" s="118">
        <v>0</v>
      </c>
      <c r="AZ469" s="118">
        <v>0</v>
      </c>
      <c r="BA469" s="118">
        <v>0</v>
      </c>
      <c r="BB469" s="118">
        <v>0</v>
      </c>
      <c r="BC469" s="118">
        <v>0</v>
      </c>
      <c r="BD469" s="69">
        <v>0</v>
      </c>
      <c r="BE469" s="69">
        <v>0</v>
      </c>
      <c r="BF469" s="69">
        <v>0</v>
      </c>
      <c r="BG469" s="118">
        <v>0</v>
      </c>
      <c r="BH469" s="118">
        <v>0</v>
      </c>
      <c r="BI469" s="118"/>
      <c r="BK469" s="118">
        <v>3</v>
      </c>
      <c r="BL469" s="118">
        <v>10</v>
      </c>
      <c r="BM469" s="118">
        <v>2</v>
      </c>
      <c r="BN469" s="118">
        <v>31</v>
      </c>
      <c r="BO469" s="121">
        <v>0</v>
      </c>
      <c r="BP469" s="118">
        <v>1</v>
      </c>
      <c r="BQ469" s="118">
        <v>1</v>
      </c>
      <c r="BR469" s="118">
        <v>1</v>
      </c>
      <c r="BS469" s="34">
        <v>13800052</v>
      </c>
      <c r="BT469" s="118">
        <v>0</v>
      </c>
      <c r="BU469" s="118">
        <v>0</v>
      </c>
      <c r="BV469" s="118">
        <v>1000</v>
      </c>
      <c r="BW469" s="118">
        <v>0</v>
      </c>
      <c r="BY469" s="118">
        <v>0</v>
      </c>
      <c r="BZ469" s="118">
        <v>0</v>
      </c>
      <c r="CA469" s="118">
        <v>0</v>
      </c>
      <c r="CB469" s="118">
        <v>0</v>
      </c>
      <c r="CC469" s="118">
        <v>0</v>
      </c>
      <c r="CD469" s="118">
        <v>0</v>
      </c>
      <c r="CE469" s="118">
        <v>0</v>
      </c>
      <c r="CF469" s="118">
        <v>0</v>
      </c>
      <c r="CG469" s="118">
        <v>0</v>
      </c>
      <c r="CH469" s="118">
        <v>0</v>
      </c>
      <c r="CI469" s="118">
        <v>0</v>
      </c>
      <c r="CJ469" s="118">
        <v>0</v>
      </c>
      <c r="CL469" s="118">
        <v>0</v>
      </c>
      <c r="CM469" s="118">
        <v>0</v>
      </c>
      <c r="CN469" s="118">
        <v>0</v>
      </c>
      <c r="CO469" s="121">
        <v>0</v>
      </c>
      <c r="CP469" s="118">
        <v>0</v>
      </c>
      <c r="CQ469" s="118">
        <v>0</v>
      </c>
      <c r="CR469" s="118">
        <v>0</v>
      </c>
      <c r="CS469" s="118">
        <v>0</v>
      </c>
      <c r="CT469" s="118">
        <v>0</v>
      </c>
      <c r="CU469" s="118">
        <v>0</v>
      </c>
      <c r="CV469" s="118">
        <v>0</v>
      </c>
      <c r="CW469" s="118">
        <v>0</v>
      </c>
      <c r="CZ469" s="118">
        <v>0</v>
      </c>
      <c r="DA469" s="118">
        <v>0</v>
      </c>
      <c r="DB469" s="118">
        <v>8</v>
      </c>
      <c r="DC469" s="118">
        <v>5</v>
      </c>
      <c r="DD469" s="118">
        <v>0</v>
      </c>
      <c r="DE469" s="118">
        <v>0</v>
      </c>
      <c r="DF469" s="118">
        <v>0</v>
      </c>
      <c r="DG469" s="118">
        <v>1</v>
      </c>
      <c r="DI469" s="118" t="e">
        <f>INDEX([4]Sheet3!$E$78:$E$1130,MATCH(A469,[4]Sheet3!$D$78:$D$1130,0))</f>
        <v>#N/A</v>
      </c>
      <c r="DJ469" s="118" t="str">
        <f t="shared" si="97"/>
        <v>skill_icons.ps_cannibal_skill_01</v>
      </c>
      <c r="DK469" s="118" t="s">
        <v>1654</v>
      </c>
      <c r="DL469" s="129"/>
      <c r="DM469" s="134" t="s">
        <v>1655</v>
      </c>
      <c r="DN469" s="69" t="e">
        <f>"造成["&amp;INDEX(Sheet5!$L$2:$L$11,MATCH(BL469,Sheet5!$J$2:$J$11,0))&amp;":"&amp;BR469&amp;"*"&amp;BS469/1000&amp;"]"&amp;INDEX(Sheet5!$I$2:$I$4,MATCH(BR469,Sheet5!$H$2:$H$4,0))&amp;"的"&amp;INDEX(Sheet5!$K$2:$K$11,MATCH(BL469,Sheet5!$J$2:$J$11,0))</f>
        <v>#N/A</v>
      </c>
      <c r="DO469" s="118" t="e">
        <f>"造成["&amp;INDEX(Sheet5!$L$2:$L$11,MATCH(BY469,Sheet5!$J$2:$J$11,0))&amp;":"&amp;CE469&amp;"*"&amp;CF469/1000&amp;"]"&amp;INDEX(Sheet5!$I$2:$I$4,MATCH(CE469,Sheet5!$H$2:$H$4,0))&amp;"的"&amp;INDEX(Sheet5!$K$2:$K$11,MATCH(BY469,Sheet5!$J$2:$J$11,0))</f>
        <v>#N/A</v>
      </c>
      <c r="DP469" s="118"/>
      <c r="DQ469" s="118"/>
      <c r="DR469" s="118" t="e">
        <f t="shared" si="90"/>
        <v>#N/A</v>
      </c>
      <c r="DS469" s="122" t="e">
        <f>MATCH(A469,Sheet5!D:D,0)</f>
        <v>#N/A</v>
      </c>
      <c r="DT469" s="123" t="e">
        <f>MATCH(A469,Sheet5!F:F,0)</f>
        <v>#N/A</v>
      </c>
      <c r="DU469" s="118">
        <v>0</v>
      </c>
      <c r="DV469" s="118">
        <v>0</v>
      </c>
      <c r="DW469" s="118">
        <v>0</v>
      </c>
      <c r="DX469" s="118">
        <v>0</v>
      </c>
      <c r="DY469" s="118">
        <v>0</v>
      </c>
    </row>
    <row r="470" spans="1:129" ht="17.25">
      <c r="A470" s="118">
        <v>302773</v>
      </c>
      <c r="B470" s="118">
        <v>0</v>
      </c>
      <c r="C470" s="118">
        <v>1</v>
      </c>
      <c r="D470" s="118" t="s">
        <v>1652</v>
      </c>
      <c r="E470" s="118" t="s">
        <v>1653</v>
      </c>
      <c r="F470" s="118" t="s">
        <v>1106</v>
      </c>
      <c r="G470" s="118">
        <v>1</v>
      </c>
      <c r="H470" s="118"/>
      <c r="I470" s="118">
        <v>0</v>
      </c>
      <c r="J470" s="118">
        <v>0</v>
      </c>
      <c r="K470" s="118">
        <v>0</v>
      </c>
      <c r="M470" s="118">
        <v>0</v>
      </c>
      <c r="N470" s="118">
        <v>0</v>
      </c>
      <c r="O470" s="118">
        <v>0</v>
      </c>
      <c r="P470" s="118">
        <v>1</v>
      </c>
      <c r="Q470" s="118">
        <v>0</v>
      </c>
      <c r="R470" s="118">
        <v>2</v>
      </c>
      <c r="S470" s="118">
        <v>512</v>
      </c>
      <c r="T470" s="118">
        <v>100</v>
      </c>
      <c r="U470" s="118">
        <v>0</v>
      </c>
      <c r="V470" s="118">
        <v>0</v>
      </c>
      <c r="W470" s="118">
        <v>0</v>
      </c>
      <c r="X470" s="118">
        <v>0</v>
      </c>
      <c r="Y470" s="118">
        <v>0</v>
      </c>
      <c r="Z470" s="118">
        <v>0</v>
      </c>
      <c r="AA470" s="118">
        <v>2</v>
      </c>
      <c r="AB470" s="118">
        <v>31</v>
      </c>
      <c r="AC470" s="118">
        <v>0</v>
      </c>
      <c r="AD470" s="118">
        <v>0</v>
      </c>
      <c r="AE470" s="118">
        <v>0</v>
      </c>
      <c r="AF470" s="118">
        <v>1</v>
      </c>
      <c r="AG470" s="118">
        <v>0</v>
      </c>
      <c r="AH470" s="118">
        <v>3</v>
      </c>
      <c r="AI470" s="118">
        <v>0</v>
      </c>
      <c r="AJ470" s="118">
        <v>0</v>
      </c>
      <c r="AK470" s="118">
        <v>0</v>
      </c>
      <c r="AL470" s="118">
        <v>0</v>
      </c>
      <c r="AM470" s="118">
        <v>1</v>
      </c>
      <c r="AN470" s="118">
        <v>1</v>
      </c>
      <c r="AO470" s="118">
        <v>0</v>
      </c>
      <c r="AP470" s="118">
        <v>0</v>
      </c>
      <c r="AQ470" s="120">
        <v>0</v>
      </c>
      <c r="AR470" s="118">
        <v>0</v>
      </c>
      <c r="AS470" s="118">
        <v>0</v>
      </c>
      <c r="AT470" s="118">
        <v>0</v>
      </c>
      <c r="AU470" s="118">
        <v>0</v>
      </c>
      <c r="AV470" s="118">
        <v>0</v>
      </c>
      <c r="AW470" s="118">
        <v>0</v>
      </c>
      <c r="AX470" s="118">
        <v>0</v>
      </c>
      <c r="AY470" s="118">
        <v>0</v>
      </c>
      <c r="AZ470" s="118">
        <v>0</v>
      </c>
      <c r="BA470" s="118">
        <v>0</v>
      </c>
      <c r="BB470" s="118">
        <v>0</v>
      </c>
      <c r="BC470" s="118">
        <v>0</v>
      </c>
      <c r="BD470" s="69">
        <v>0</v>
      </c>
      <c r="BE470" s="69">
        <v>0</v>
      </c>
      <c r="BF470" s="69">
        <v>0</v>
      </c>
      <c r="BG470" s="118">
        <v>0</v>
      </c>
      <c r="BH470" s="118">
        <v>0</v>
      </c>
      <c r="BI470" s="118"/>
      <c r="BK470" s="118">
        <v>3</v>
      </c>
      <c r="BL470" s="118">
        <v>10</v>
      </c>
      <c r="BM470" s="118">
        <v>2</v>
      </c>
      <c r="BN470" s="118">
        <v>31</v>
      </c>
      <c r="BO470" s="121">
        <v>0</v>
      </c>
      <c r="BP470" s="118">
        <v>1</v>
      </c>
      <c r="BQ470" s="118">
        <v>1</v>
      </c>
      <c r="BR470" s="118">
        <v>1</v>
      </c>
      <c r="BS470" s="34">
        <v>13800053</v>
      </c>
      <c r="BT470" s="118">
        <v>0</v>
      </c>
      <c r="BU470" s="118">
        <v>0</v>
      </c>
      <c r="BV470" s="118">
        <v>1000</v>
      </c>
      <c r="BW470" s="118">
        <v>0</v>
      </c>
      <c r="BY470" s="118">
        <v>0</v>
      </c>
      <c r="BZ470" s="118">
        <v>0</v>
      </c>
      <c r="CA470" s="118">
        <v>0</v>
      </c>
      <c r="CB470" s="118">
        <v>0</v>
      </c>
      <c r="CC470" s="118">
        <v>0</v>
      </c>
      <c r="CD470" s="118">
        <v>0</v>
      </c>
      <c r="CE470" s="118">
        <v>0</v>
      </c>
      <c r="CF470" s="118">
        <v>0</v>
      </c>
      <c r="CG470" s="118">
        <v>0</v>
      </c>
      <c r="CH470" s="118">
        <v>0</v>
      </c>
      <c r="CI470" s="118">
        <v>0</v>
      </c>
      <c r="CJ470" s="118">
        <v>0</v>
      </c>
      <c r="CL470" s="118">
        <v>0</v>
      </c>
      <c r="CM470" s="118">
        <v>0</v>
      </c>
      <c r="CN470" s="118">
        <v>0</v>
      </c>
      <c r="CO470" s="121">
        <v>0</v>
      </c>
      <c r="CP470" s="118">
        <v>0</v>
      </c>
      <c r="CQ470" s="118">
        <v>0</v>
      </c>
      <c r="CR470" s="118">
        <v>0</v>
      </c>
      <c r="CS470" s="118">
        <v>0</v>
      </c>
      <c r="CT470" s="118">
        <v>0</v>
      </c>
      <c r="CU470" s="118">
        <v>0</v>
      </c>
      <c r="CV470" s="118">
        <v>0</v>
      </c>
      <c r="CW470" s="118">
        <v>0</v>
      </c>
      <c r="CZ470" s="118">
        <v>0</v>
      </c>
      <c r="DA470" s="118">
        <v>0</v>
      </c>
      <c r="DB470" s="118">
        <v>9</v>
      </c>
      <c r="DC470" s="118">
        <v>5</v>
      </c>
      <c r="DD470" s="118">
        <v>0</v>
      </c>
      <c r="DE470" s="118">
        <v>0</v>
      </c>
      <c r="DF470" s="118">
        <v>0</v>
      </c>
      <c r="DG470" s="118">
        <v>1</v>
      </c>
      <c r="DI470" s="118" t="e">
        <f>INDEX([4]Sheet3!$E$78:$E$1130,MATCH(A470,[4]Sheet3!$D$78:$D$1130,0))</f>
        <v>#N/A</v>
      </c>
      <c r="DJ470" s="118" t="str">
        <f t="shared" si="97"/>
        <v>skill_icons.ps_cannibal_skill_01</v>
      </c>
      <c r="DK470" s="118" t="s">
        <v>1654</v>
      </c>
      <c r="DL470" s="129"/>
      <c r="DM470" s="134" t="s">
        <v>1655</v>
      </c>
      <c r="DN470" s="69" t="e">
        <f>"造成["&amp;INDEX(Sheet5!$L$2:$L$11,MATCH(BL470,Sheet5!$J$2:$J$11,0))&amp;":"&amp;BR470&amp;"*"&amp;BS470/1000&amp;"]"&amp;INDEX(Sheet5!$I$2:$I$4,MATCH(BR470,Sheet5!$H$2:$H$4,0))&amp;"的"&amp;INDEX(Sheet5!$K$2:$K$11,MATCH(BL470,Sheet5!$J$2:$J$11,0))</f>
        <v>#N/A</v>
      </c>
      <c r="DO470" s="118" t="e">
        <f>"造成["&amp;INDEX(Sheet5!$L$2:$L$11,MATCH(BY470,Sheet5!$J$2:$J$11,0))&amp;":"&amp;CE470&amp;"*"&amp;CF470/1000&amp;"]"&amp;INDEX(Sheet5!$I$2:$I$4,MATCH(CE470,Sheet5!$H$2:$H$4,0))&amp;"的"&amp;INDEX(Sheet5!$K$2:$K$11,MATCH(BY470,Sheet5!$J$2:$J$11,0))</f>
        <v>#N/A</v>
      </c>
      <c r="DP470" s="118"/>
      <c r="DQ470" s="118"/>
      <c r="DR470" s="118" t="e">
        <f t="shared" si="90"/>
        <v>#N/A</v>
      </c>
      <c r="DS470" s="122" t="e">
        <f>MATCH(A470,Sheet5!D:D,0)</f>
        <v>#N/A</v>
      </c>
      <c r="DT470" s="123" t="e">
        <f>MATCH(A470,Sheet5!F:F,0)</f>
        <v>#N/A</v>
      </c>
      <c r="DU470" s="118">
        <v>0</v>
      </c>
      <c r="DV470" s="118">
        <v>0</v>
      </c>
      <c r="DW470" s="118">
        <v>0</v>
      </c>
      <c r="DX470" s="118">
        <v>0</v>
      </c>
      <c r="DY470" s="118">
        <v>0</v>
      </c>
    </row>
    <row r="471" spans="1:129" ht="17.25">
      <c r="A471" s="118">
        <v>302774</v>
      </c>
      <c r="B471" s="118">
        <v>0</v>
      </c>
      <c r="C471" s="118">
        <v>1</v>
      </c>
      <c r="D471" s="118" t="s">
        <v>1652</v>
      </c>
      <c r="E471" s="118" t="s">
        <v>1653</v>
      </c>
      <c r="F471" s="118" t="s">
        <v>1106</v>
      </c>
      <c r="G471" s="118">
        <v>1</v>
      </c>
      <c r="H471" s="118"/>
      <c r="I471" s="118">
        <v>0</v>
      </c>
      <c r="J471" s="118">
        <v>0</v>
      </c>
      <c r="K471" s="118">
        <v>0</v>
      </c>
      <c r="M471" s="118">
        <v>0</v>
      </c>
      <c r="N471" s="118">
        <v>0</v>
      </c>
      <c r="O471" s="118">
        <v>0</v>
      </c>
      <c r="P471" s="118">
        <v>1</v>
      </c>
      <c r="Q471" s="118">
        <v>0</v>
      </c>
      <c r="R471" s="118">
        <v>2</v>
      </c>
      <c r="S471" s="118">
        <v>512</v>
      </c>
      <c r="T471" s="118">
        <v>100</v>
      </c>
      <c r="U471" s="118">
        <v>0</v>
      </c>
      <c r="V471" s="118">
        <v>0</v>
      </c>
      <c r="W471" s="118">
        <v>0</v>
      </c>
      <c r="X471" s="118">
        <v>0</v>
      </c>
      <c r="Y471" s="118">
        <v>0</v>
      </c>
      <c r="Z471" s="118">
        <v>0</v>
      </c>
      <c r="AA471" s="118">
        <v>2</v>
      </c>
      <c r="AB471" s="118">
        <v>31</v>
      </c>
      <c r="AC471" s="118">
        <v>0</v>
      </c>
      <c r="AD471" s="118">
        <v>0</v>
      </c>
      <c r="AE471" s="118">
        <v>0</v>
      </c>
      <c r="AF471" s="118">
        <v>1</v>
      </c>
      <c r="AG471" s="118">
        <v>0</v>
      </c>
      <c r="AH471" s="118">
        <v>3</v>
      </c>
      <c r="AI471" s="118">
        <v>0</v>
      </c>
      <c r="AJ471" s="118">
        <v>0</v>
      </c>
      <c r="AK471" s="118">
        <v>0</v>
      </c>
      <c r="AL471" s="118">
        <v>0</v>
      </c>
      <c r="AM471" s="118">
        <v>1</v>
      </c>
      <c r="AN471" s="118">
        <v>1</v>
      </c>
      <c r="AO471" s="118">
        <v>0</v>
      </c>
      <c r="AP471" s="118">
        <v>0</v>
      </c>
      <c r="AQ471" s="120">
        <v>0</v>
      </c>
      <c r="AR471" s="118">
        <v>0</v>
      </c>
      <c r="AS471" s="118">
        <v>0</v>
      </c>
      <c r="AT471" s="118">
        <v>0</v>
      </c>
      <c r="AU471" s="118">
        <v>0</v>
      </c>
      <c r="AV471" s="118">
        <v>0</v>
      </c>
      <c r="AW471" s="118">
        <v>0</v>
      </c>
      <c r="AX471" s="118">
        <v>0</v>
      </c>
      <c r="AY471" s="118">
        <v>0</v>
      </c>
      <c r="AZ471" s="118">
        <v>0</v>
      </c>
      <c r="BA471" s="118">
        <v>0</v>
      </c>
      <c r="BB471" s="118">
        <v>0</v>
      </c>
      <c r="BC471" s="118">
        <v>0</v>
      </c>
      <c r="BD471" s="69">
        <v>0</v>
      </c>
      <c r="BE471" s="69">
        <v>0</v>
      </c>
      <c r="BF471" s="69">
        <v>0</v>
      </c>
      <c r="BG471" s="118">
        <v>0</v>
      </c>
      <c r="BH471" s="118">
        <v>0</v>
      </c>
      <c r="BI471" s="118"/>
      <c r="BK471" s="118">
        <v>3</v>
      </c>
      <c r="BL471" s="118">
        <v>10</v>
      </c>
      <c r="BM471" s="118">
        <v>2</v>
      </c>
      <c r="BN471" s="118">
        <v>31</v>
      </c>
      <c r="BO471" s="121">
        <v>0</v>
      </c>
      <c r="BP471" s="118">
        <v>1</v>
      </c>
      <c r="BQ471" s="118">
        <v>1</v>
      </c>
      <c r="BR471" s="118">
        <v>1</v>
      </c>
      <c r="BS471" s="34">
        <v>13800054</v>
      </c>
      <c r="BT471" s="118">
        <v>0</v>
      </c>
      <c r="BU471" s="118">
        <v>0</v>
      </c>
      <c r="BV471" s="118">
        <v>1000</v>
      </c>
      <c r="BW471" s="118">
        <v>0</v>
      </c>
      <c r="BY471" s="118">
        <v>0</v>
      </c>
      <c r="BZ471" s="118">
        <v>0</v>
      </c>
      <c r="CA471" s="118">
        <v>0</v>
      </c>
      <c r="CB471" s="118">
        <v>0</v>
      </c>
      <c r="CC471" s="118">
        <v>0</v>
      </c>
      <c r="CD471" s="118">
        <v>0</v>
      </c>
      <c r="CE471" s="118">
        <v>0</v>
      </c>
      <c r="CF471" s="118">
        <v>0</v>
      </c>
      <c r="CG471" s="118">
        <v>0</v>
      </c>
      <c r="CH471" s="118">
        <v>0</v>
      </c>
      <c r="CI471" s="118">
        <v>0</v>
      </c>
      <c r="CJ471" s="118">
        <v>0</v>
      </c>
      <c r="CL471" s="118">
        <v>0</v>
      </c>
      <c r="CM471" s="118">
        <v>0</v>
      </c>
      <c r="CN471" s="118">
        <v>0</v>
      </c>
      <c r="CO471" s="121">
        <v>0</v>
      </c>
      <c r="CP471" s="118">
        <v>0</v>
      </c>
      <c r="CQ471" s="118">
        <v>0</v>
      </c>
      <c r="CR471" s="118">
        <v>0</v>
      </c>
      <c r="CS471" s="118">
        <v>0</v>
      </c>
      <c r="CT471" s="118">
        <v>0</v>
      </c>
      <c r="CU471" s="118">
        <v>0</v>
      </c>
      <c r="CV471" s="118">
        <v>0</v>
      </c>
      <c r="CW471" s="118">
        <v>0</v>
      </c>
      <c r="CZ471" s="118">
        <v>0</v>
      </c>
      <c r="DA471" s="118">
        <v>0</v>
      </c>
      <c r="DB471" s="118">
        <v>10</v>
      </c>
      <c r="DC471" s="118">
        <v>5</v>
      </c>
      <c r="DD471" s="118">
        <v>0</v>
      </c>
      <c r="DE471" s="118">
        <v>0</v>
      </c>
      <c r="DF471" s="118">
        <v>0</v>
      </c>
      <c r="DG471" s="118">
        <v>1</v>
      </c>
      <c r="DI471" s="118" t="e">
        <f>INDEX([4]Sheet3!$E$78:$E$1130,MATCH(A471,[4]Sheet3!$D$78:$D$1130,0))</f>
        <v>#N/A</v>
      </c>
      <c r="DJ471" s="118" t="str">
        <f t="shared" si="97"/>
        <v>skill_icons.ps_cannibal_skill_01</v>
      </c>
      <c r="DK471" s="118" t="s">
        <v>1654</v>
      </c>
      <c r="DL471" s="129"/>
      <c r="DM471" s="134" t="s">
        <v>1655</v>
      </c>
      <c r="DN471" s="69" t="e">
        <f>"造成["&amp;INDEX(Sheet5!$L$2:$L$11,MATCH(BL471,Sheet5!$J$2:$J$11,0))&amp;":"&amp;BR471&amp;"*"&amp;BS471/1000&amp;"]"&amp;INDEX(Sheet5!$I$2:$I$4,MATCH(BR471,Sheet5!$H$2:$H$4,0))&amp;"的"&amp;INDEX(Sheet5!$K$2:$K$11,MATCH(BL471,Sheet5!$J$2:$J$11,0))</f>
        <v>#N/A</v>
      </c>
      <c r="DO471" s="118" t="e">
        <f>"造成["&amp;INDEX(Sheet5!$L$2:$L$11,MATCH(BY471,Sheet5!$J$2:$J$11,0))&amp;":"&amp;CE471&amp;"*"&amp;CF471/1000&amp;"]"&amp;INDEX(Sheet5!$I$2:$I$4,MATCH(CE471,Sheet5!$H$2:$H$4,0))&amp;"的"&amp;INDEX(Sheet5!$K$2:$K$11,MATCH(BY471,Sheet5!$J$2:$J$11,0))</f>
        <v>#N/A</v>
      </c>
      <c r="DP471" s="118"/>
      <c r="DQ471" s="118"/>
      <c r="DR471" s="118" t="e">
        <f t="shared" si="90"/>
        <v>#N/A</v>
      </c>
      <c r="DS471" s="122" t="e">
        <f>MATCH(A471,Sheet5!D:D,0)</f>
        <v>#N/A</v>
      </c>
      <c r="DT471" s="123" t="e">
        <f>MATCH(A471,Sheet5!F:F,0)</f>
        <v>#N/A</v>
      </c>
      <c r="DU471" s="118">
        <v>0</v>
      </c>
      <c r="DV471" s="118">
        <v>0</v>
      </c>
      <c r="DW471" s="118">
        <v>0</v>
      </c>
      <c r="DX471" s="118">
        <v>0</v>
      </c>
      <c r="DY471" s="118">
        <v>0</v>
      </c>
    </row>
    <row r="472" spans="1:129" ht="17.25">
      <c r="A472" s="118">
        <v>302775</v>
      </c>
      <c r="B472" s="118">
        <v>0</v>
      </c>
      <c r="C472" s="118">
        <v>1</v>
      </c>
      <c r="D472" s="118" t="s">
        <v>1652</v>
      </c>
      <c r="E472" s="118" t="s">
        <v>1653</v>
      </c>
      <c r="F472" s="118" t="s">
        <v>1106</v>
      </c>
      <c r="G472" s="118">
        <v>1</v>
      </c>
      <c r="H472" s="118"/>
      <c r="I472" s="118">
        <v>0</v>
      </c>
      <c r="J472" s="118">
        <v>0</v>
      </c>
      <c r="K472" s="118">
        <v>0</v>
      </c>
      <c r="M472" s="118">
        <v>0</v>
      </c>
      <c r="N472" s="118">
        <v>0</v>
      </c>
      <c r="O472" s="118">
        <v>0</v>
      </c>
      <c r="P472" s="118">
        <v>1</v>
      </c>
      <c r="Q472" s="118">
        <v>0</v>
      </c>
      <c r="R472" s="118">
        <v>2</v>
      </c>
      <c r="S472" s="118">
        <v>512</v>
      </c>
      <c r="T472" s="118">
        <v>100</v>
      </c>
      <c r="U472" s="118">
        <v>0</v>
      </c>
      <c r="V472" s="118">
        <v>0</v>
      </c>
      <c r="W472" s="118">
        <v>0</v>
      </c>
      <c r="X472" s="118">
        <v>0</v>
      </c>
      <c r="Y472" s="118">
        <v>0</v>
      </c>
      <c r="Z472" s="118">
        <v>0</v>
      </c>
      <c r="AA472" s="118">
        <v>2</v>
      </c>
      <c r="AB472" s="118">
        <v>31</v>
      </c>
      <c r="AC472" s="118">
        <v>0</v>
      </c>
      <c r="AD472" s="118">
        <v>0</v>
      </c>
      <c r="AE472" s="118">
        <v>0</v>
      </c>
      <c r="AF472" s="118">
        <v>1</v>
      </c>
      <c r="AG472" s="118">
        <v>0</v>
      </c>
      <c r="AH472" s="118">
        <v>3</v>
      </c>
      <c r="AI472" s="118">
        <v>0</v>
      </c>
      <c r="AJ472" s="118">
        <v>0</v>
      </c>
      <c r="AK472" s="118">
        <v>0</v>
      </c>
      <c r="AL472" s="118">
        <v>0</v>
      </c>
      <c r="AM472" s="118">
        <v>1</v>
      </c>
      <c r="AN472" s="118">
        <v>1</v>
      </c>
      <c r="AO472" s="118">
        <v>0</v>
      </c>
      <c r="AP472" s="118">
        <v>0</v>
      </c>
      <c r="AQ472" s="120">
        <v>0</v>
      </c>
      <c r="AR472" s="118">
        <v>0</v>
      </c>
      <c r="AS472" s="118">
        <v>0</v>
      </c>
      <c r="AT472" s="118">
        <v>0</v>
      </c>
      <c r="AU472" s="118">
        <v>0</v>
      </c>
      <c r="AV472" s="118">
        <v>0</v>
      </c>
      <c r="AW472" s="118">
        <v>0</v>
      </c>
      <c r="AX472" s="118">
        <v>0</v>
      </c>
      <c r="AY472" s="118">
        <v>0</v>
      </c>
      <c r="AZ472" s="118">
        <v>0</v>
      </c>
      <c r="BA472" s="118">
        <v>0</v>
      </c>
      <c r="BB472" s="118">
        <v>0</v>
      </c>
      <c r="BC472" s="118">
        <v>0</v>
      </c>
      <c r="BD472" s="69">
        <v>0</v>
      </c>
      <c r="BE472" s="69">
        <v>0</v>
      </c>
      <c r="BF472" s="69">
        <v>0</v>
      </c>
      <c r="BG472" s="118">
        <v>0</v>
      </c>
      <c r="BH472" s="118">
        <v>0</v>
      </c>
      <c r="BI472" s="118"/>
      <c r="BK472" s="118">
        <v>3</v>
      </c>
      <c r="BL472" s="118">
        <v>10</v>
      </c>
      <c r="BM472" s="118">
        <v>2</v>
      </c>
      <c r="BN472" s="118">
        <v>31</v>
      </c>
      <c r="BO472" s="121">
        <v>0</v>
      </c>
      <c r="BP472" s="118">
        <v>1</v>
      </c>
      <c r="BQ472" s="118">
        <v>1</v>
      </c>
      <c r="BR472" s="118">
        <v>1</v>
      </c>
      <c r="BS472" s="34">
        <v>13800055</v>
      </c>
      <c r="BT472" s="118">
        <v>0</v>
      </c>
      <c r="BU472" s="118">
        <v>0</v>
      </c>
      <c r="BV472" s="118">
        <v>1000</v>
      </c>
      <c r="BW472" s="118">
        <v>0</v>
      </c>
      <c r="BY472" s="118">
        <v>0</v>
      </c>
      <c r="BZ472" s="118">
        <v>0</v>
      </c>
      <c r="CA472" s="118">
        <v>0</v>
      </c>
      <c r="CB472" s="118">
        <v>0</v>
      </c>
      <c r="CC472" s="118">
        <v>0</v>
      </c>
      <c r="CD472" s="118">
        <v>0</v>
      </c>
      <c r="CE472" s="118">
        <v>0</v>
      </c>
      <c r="CF472" s="118">
        <v>0</v>
      </c>
      <c r="CG472" s="118">
        <v>0</v>
      </c>
      <c r="CH472" s="118">
        <v>0</v>
      </c>
      <c r="CI472" s="118">
        <v>0</v>
      </c>
      <c r="CJ472" s="118">
        <v>0</v>
      </c>
      <c r="CL472" s="118">
        <v>0</v>
      </c>
      <c r="CM472" s="118">
        <v>0</v>
      </c>
      <c r="CN472" s="118">
        <v>0</v>
      </c>
      <c r="CO472" s="121">
        <v>0</v>
      </c>
      <c r="CP472" s="118">
        <v>0</v>
      </c>
      <c r="CQ472" s="118">
        <v>0</v>
      </c>
      <c r="CR472" s="118">
        <v>0</v>
      </c>
      <c r="CS472" s="118">
        <v>0</v>
      </c>
      <c r="CT472" s="118">
        <v>0</v>
      </c>
      <c r="CU472" s="118">
        <v>0</v>
      </c>
      <c r="CV472" s="118">
        <v>0</v>
      </c>
      <c r="CW472" s="118">
        <v>0</v>
      </c>
      <c r="CZ472" s="118">
        <v>0</v>
      </c>
      <c r="DA472" s="118">
        <v>0</v>
      </c>
      <c r="DB472" s="118">
        <v>11</v>
      </c>
      <c r="DC472" s="118">
        <v>5</v>
      </c>
      <c r="DD472" s="118">
        <v>0</v>
      </c>
      <c r="DE472" s="118">
        <v>0</v>
      </c>
      <c r="DF472" s="118">
        <v>0</v>
      </c>
      <c r="DG472" s="118">
        <v>1</v>
      </c>
      <c r="DI472" s="118" t="e">
        <f>INDEX([4]Sheet3!$E$78:$E$1130,MATCH(A472,[4]Sheet3!$D$78:$D$1130,0))</f>
        <v>#N/A</v>
      </c>
      <c r="DJ472" s="118" t="str">
        <f t="shared" si="97"/>
        <v>skill_icons.ps_cannibal_skill_01</v>
      </c>
      <c r="DK472" s="118" t="s">
        <v>1654</v>
      </c>
      <c r="DL472" s="129"/>
      <c r="DM472" s="134" t="s">
        <v>1655</v>
      </c>
      <c r="DN472" s="69" t="e">
        <f>"造成["&amp;INDEX(Sheet5!$L$2:$L$11,MATCH(BL472,Sheet5!$J$2:$J$11,0))&amp;":"&amp;BR472&amp;"*"&amp;BS472/1000&amp;"]"&amp;INDEX(Sheet5!$I$2:$I$4,MATCH(BR472,Sheet5!$H$2:$H$4,0))&amp;"的"&amp;INDEX(Sheet5!$K$2:$K$11,MATCH(BL472,Sheet5!$J$2:$J$11,0))</f>
        <v>#N/A</v>
      </c>
      <c r="DO472" s="118" t="e">
        <f>"造成["&amp;INDEX(Sheet5!$L$2:$L$11,MATCH(BY472,Sheet5!$J$2:$J$11,0))&amp;":"&amp;CE472&amp;"*"&amp;CF472/1000&amp;"]"&amp;INDEX(Sheet5!$I$2:$I$4,MATCH(CE472,Sheet5!$H$2:$H$4,0))&amp;"的"&amp;INDEX(Sheet5!$K$2:$K$11,MATCH(BY472,Sheet5!$J$2:$J$11,0))</f>
        <v>#N/A</v>
      </c>
      <c r="DP472" s="118"/>
      <c r="DQ472" s="118"/>
      <c r="DR472" s="118" t="e">
        <f t="shared" si="90"/>
        <v>#N/A</v>
      </c>
      <c r="DS472" s="122" t="e">
        <f>MATCH(A472,Sheet5!D:D,0)</f>
        <v>#N/A</v>
      </c>
      <c r="DT472" s="123" t="e">
        <f>MATCH(A472,Sheet5!F:F,0)</f>
        <v>#N/A</v>
      </c>
      <c r="DU472" s="118">
        <v>0</v>
      </c>
      <c r="DV472" s="118">
        <v>0</v>
      </c>
      <c r="DW472" s="118">
        <v>0</v>
      </c>
      <c r="DX472" s="118">
        <v>0</v>
      </c>
      <c r="DY472" s="118">
        <v>0</v>
      </c>
    </row>
    <row r="473" spans="1:129" ht="14.25">
      <c r="A473" s="69">
        <v>30278</v>
      </c>
      <c r="B473" s="69">
        <v>0</v>
      </c>
      <c r="C473" s="95">
        <v>1</v>
      </c>
      <c r="D473" s="78" t="s">
        <v>1656</v>
      </c>
      <c r="E473" s="78" t="s">
        <v>1657</v>
      </c>
      <c r="F473" s="69" t="s">
        <v>1373</v>
      </c>
      <c r="G473" s="69">
        <v>1</v>
      </c>
      <c r="H473" s="69" t="s">
        <v>321</v>
      </c>
      <c r="I473" s="95">
        <v>500</v>
      </c>
      <c r="J473" s="69">
        <v>390</v>
      </c>
      <c r="K473" s="95">
        <v>1500</v>
      </c>
      <c r="M473" s="69">
        <v>537</v>
      </c>
      <c r="N473" s="69" t="s">
        <v>1658</v>
      </c>
      <c r="O473" s="95">
        <v>0</v>
      </c>
      <c r="P473" s="95">
        <v>4</v>
      </c>
      <c r="Q473" s="95">
        <v>0</v>
      </c>
      <c r="R473" s="69">
        <v>1</v>
      </c>
      <c r="S473" s="95">
        <v>0</v>
      </c>
      <c r="T473" s="95">
        <v>0</v>
      </c>
      <c r="U473" s="95">
        <v>0</v>
      </c>
      <c r="V473" s="95">
        <v>0</v>
      </c>
      <c r="W473" s="95">
        <v>0</v>
      </c>
      <c r="X473" s="95">
        <v>0</v>
      </c>
      <c r="Y473" s="95">
        <v>0</v>
      </c>
      <c r="Z473" s="69">
        <v>8000</v>
      </c>
      <c r="AA473" s="95">
        <v>2</v>
      </c>
      <c r="AB473" s="69">
        <v>31</v>
      </c>
      <c r="AC473" s="69">
        <v>0</v>
      </c>
      <c r="AD473" s="69">
        <v>0</v>
      </c>
      <c r="AE473" s="69">
        <v>0</v>
      </c>
      <c r="AF473" s="95">
        <v>30</v>
      </c>
      <c r="AG473" s="69">
        <v>0</v>
      </c>
      <c r="AH473" s="95">
        <v>3</v>
      </c>
      <c r="AI473" s="95">
        <v>0</v>
      </c>
      <c r="AJ473" s="95">
        <v>3</v>
      </c>
      <c r="AK473" s="95">
        <v>3</v>
      </c>
      <c r="AL473" s="95">
        <v>0.75</v>
      </c>
      <c r="AM473" s="95">
        <v>1</v>
      </c>
      <c r="AN473" s="95">
        <v>1</v>
      </c>
      <c r="AO473" s="95">
        <v>0</v>
      </c>
      <c r="AP473" s="95">
        <v>0</v>
      </c>
      <c r="AQ473" s="100">
        <v>0</v>
      </c>
      <c r="AR473" s="95">
        <v>0</v>
      </c>
      <c r="AS473" s="69">
        <v>0</v>
      </c>
      <c r="AT473" s="95">
        <v>0</v>
      </c>
      <c r="AU473" s="95">
        <v>0</v>
      </c>
      <c r="AV473" s="69">
        <v>2</v>
      </c>
      <c r="AW473" s="95">
        <v>5</v>
      </c>
      <c r="AX473" s="95">
        <v>1.5</v>
      </c>
      <c r="AY473" s="95">
        <v>1500</v>
      </c>
      <c r="AZ473" s="95">
        <f>AY473/5</f>
        <v>300</v>
      </c>
      <c r="BA473" s="95">
        <v>0</v>
      </c>
      <c r="BB473" s="95">
        <v>0</v>
      </c>
      <c r="BC473" s="95">
        <v>0</v>
      </c>
      <c r="BD473" s="69">
        <v>0</v>
      </c>
      <c r="BE473" s="69">
        <v>0</v>
      </c>
      <c r="BF473" s="69">
        <v>0</v>
      </c>
      <c r="BG473" s="95">
        <v>0</v>
      </c>
      <c r="BH473" s="69">
        <v>0</v>
      </c>
      <c r="BI473" s="69" t="s">
        <v>1659</v>
      </c>
      <c r="BK473" s="69">
        <v>3</v>
      </c>
      <c r="BL473" s="95">
        <v>2</v>
      </c>
      <c r="BM473" s="69">
        <v>2</v>
      </c>
      <c r="BN473" s="69">
        <v>31</v>
      </c>
      <c r="BO473" s="101">
        <v>0</v>
      </c>
      <c r="BP473" s="95">
        <v>1</v>
      </c>
      <c r="BQ473" s="95">
        <v>1</v>
      </c>
      <c r="BR473" s="69">
        <v>203</v>
      </c>
      <c r="BS473" s="95">
        <v>600</v>
      </c>
      <c r="BT473" s="69">
        <v>0</v>
      </c>
      <c r="BU473" s="95">
        <v>0</v>
      </c>
      <c r="BV473" s="95">
        <v>1000</v>
      </c>
      <c r="BW473" s="95">
        <v>538</v>
      </c>
      <c r="BY473" s="95">
        <v>0</v>
      </c>
      <c r="BZ473" s="95">
        <v>0</v>
      </c>
      <c r="CA473" s="95">
        <v>0</v>
      </c>
      <c r="CB473" s="95">
        <v>0</v>
      </c>
      <c r="CC473" s="95">
        <v>0</v>
      </c>
      <c r="CD473" s="95">
        <v>0</v>
      </c>
      <c r="CE473" s="95">
        <v>0</v>
      </c>
      <c r="CF473" s="95">
        <v>0</v>
      </c>
      <c r="CG473" s="95">
        <v>0</v>
      </c>
      <c r="CH473" s="95">
        <v>0</v>
      </c>
      <c r="CI473" s="95">
        <v>0</v>
      </c>
      <c r="CJ473" s="95">
        <v>0</v>
      </c>
      <c r="CL473" s="95">
        <v>0</v>
      </c>
      <c r="CM473" s="95">
        <v>0</v>
      </c>
      <c r="CN473" s="95">
        <v>0</v>
      </c>
      <c r="CO473" s="95">
        <v>0</v>
      </c>
      <c r="CP473" s="95">
        <v>0</v>
      </c>
      <c r="CQ473" s="95">
        <v>0</v>
      </c>
      <c r="CR473" s="95">
        <v>0</v>
      </c>
      <c r="CS473" s="95">
        <v>0</v>
      </c>
      <c r="CT473" s="95">
        <v>0</v>
      </c>
      <c r="CU473" s="95">
        <v>0</v>
      </c>
      <c r="CV473" s="95">
        <v>0</v>
      </c>
      <c r="CW473" s="95">
        <v>0</v>
      </c>
      <c r="CZ473" s="69">
        <v>0</v>
      </c>
      <c r="DA473" s="69">
        <v>0</v>
      </c>
      <c r="DB473" s="69">
        <v>60</v>
      </c>
      <c r="DC473" s="69">
        <v>0</v>
      </c>
      <c r="DD473" s="69">
        <v>0</v>
      </c>
      <c r="DE473" s="69">
        <v>0</v>
      </c>
      <c r="DF473" s="69">
        <v>0</v>
      </c>
      <c r="DG473" s="69">
        <v>1</v>
      </c>
      <c r="DI473" s="69" t="e">
        <v>#N/A</v>
      </c>
      <c r="DJ473" s="69">
        <v>0</v>
      </c>
      <c r="DK473" s="103" t="s">
        <v>1660</v>
      </c>
      <c r="DL473" s="103"/>
      <c r="DM473" s="135" t="s">
        <v>1661</v>
      </c>
      <c r="DN473" s="69" t="str">
        <f>"造成["&amp;INDEX(Sheet5!$L$2:$L$11,MATCH(BL473,Sheet5!$J$2:$J$11,0))&amp;":"&amp;BR473&amp;"*"&amp;BS473/1000&amp;"]"&amp;INDEX(Sheet5!$I$2:$I$4,MATCH(BR473,Sheet5!$H$2:$H$4,0))&amp;"的"&amp;INDEX(Sheet5!$K$2:$K$11,MATCH(BL473,Sheet5!$J$2:$J$11,0))</f>
        <v>造成[ui.cs_orange:203*0.6]的物理伤害。</v>
      </c>
      <c r="DO473" s="135"/>
      <c r="DP473" s="135"/>
      <c r="DQ473" s="135"/>
      <c r="DR473" s="69" t="e">
        <f t="shared" si="90"/>
        <v>#N/A</v>
      </c>
      <c r="DS473" s="90" t="e">
        <f>MATCH(A473,Sheet5!D:D,0)</f>
        <v>#N/A</v>
      </c>
      <c r="DT473" s="94" t="e">
        <f>MATCH(A473,Sheet5!F:F,0)</f>
        <v>#N/A</v>
      </c>
      <c r="DU473" s="95">
        <v>0</v>
      </c>
      <c r="DV473" s="95">
        <v>0</v>
      </c>
      <c r="DW473" s="95">
        <v>0</v>
      </c>
      <c r="DX473" s="95">
        <v>0</v>
      </c>
      <c r="DY473" s="95">
        <v>0</v>
      </c>
    </row>
    <row r="474" spans="1:129" ht="14.25">
      <c r="A474" s="69">
        <v>30280</v>
      </c>
      <c r="B474" s="69">
        <v>0</v>
      </c>
      <c r="C474" s="95">
        <v>1</v>
      </c>
      <c r="D474" s="78" t="s">
        <v>1656</v>
      </c>
      <c r="E474" s="78" t="s">
        <v>1657</v>
      </c>
      <c r="F474" s="69" t="s">
        <v>1373</v>
      </c>
      <c r="G474" s="69">
        <v>1</v>
      </c>
      <c r="H474" s="69" t="s">
        <v>321</v>
      </c>
      <c r="I474" s="95">
        <v>500</v>
      </c>
      <c r="J474" s="69">
        <v>433</v>
      </c>
      <c r="K474" s="95">
        <v>1500</v>
      </c>
      <c r="M474" s="69">
        <v>537</v>
      </c>
      <c r="N474" s="69" t="s">
        <v>1658</v>
      </c>
      <c r="O474" s="95">
        <v>0</v>
      </c>
      <c r="P474" s="95">
        <v>4</v>
      </c>
      <c r="Q474" s="95">
        <v>0</v>
      </c>
      <c r="R474" s="69">
        <v>1</v>
      </c>
      <c r="S474" s="95">
        <v>0</v>
      </c>
      <c r="T474" s="95">
        <v>0</v>
      </c>
      <c r="U474" s="95">
        <v>0</v>
      </c>
      <c r="V474" s="95">
        <v>0</v>
      </c>
      <c r="W474" s="95">
        <v>0</v>
      </c>
      <c r="X474" s="95">
        <v>0</v>
      </c>
      <c r="Y474" s="95">
        <v>0</v>
      </c>
      <c r="Z474" s="69">
        <v>8000</v>
      </c>
      <c r="AA474" s="95">
        <v>2</v>
      </c>
      <c r="AB474" s="69">
        <v>31</v>
      </c>
      <c r="AC474" s="69">
        <v>0</v>
      </c>
      <c r="AD474" s="69">
        <v>0</v>
      </c>
      <c r="AE474" s="69">
        <v>0</v>
      </c>
      <c r="AF474" s="95">
        <v>30</v>
      </c>
      <c r="AG474" s="69">
        <v>0</v>
      </c>
      <c r="AH474" s="95">
        <v>3</v>
      </c>
      <c r="AI474" s="95">
        <v>0</v>
      </c>
      <c r="AJ474" s="95">
        <v>3</v>
      </c>
      <c r="AK474" s="95">
        <v>2.5</v>
      </c>
      <c r="AL474" s="95">
        <v>0.55000000000000004</v>
      </c>
      <c r="AM474" s="95">
        <v>1</v>
      </c>
      <c r="AN474" s="95">
        <v>1</v>
      </c>
      <c r="AO474" s="95">
        <v>0</v>
      </c>
      <c r="AP474" s="95">
        <v>0</v>
      </c>
      <c r="AQ474" s="100">
        <v>0</v>
      </c>
      <c r="AR474" s="95">
        <v>0</v>
      </c>
      <c r="AS474" s="69">
        <v>0</v>
      </c>
      <c r="AT474" s="95">
        <v>0</v>
      </c>
      <c r="AU474" s="95">
        <v>0</v>
      </c>
      <c r="AV474" s="69">
        <v>2</v>
      </c>
      <c r="AW474" s="95">
        <v>5</v>
      </c>
      <c r="AX474" s="95">
        <v>1.5</v>
      </c>
      <c r="AY474" s="95">
        <v>1500</v>
      </c>
      <c r="AZ474" s="95">
        <f>AY474/5</f>
        <v>300</v>
      </c>
      <c r="BA474" s="95">
        <v>0</v>
      </c>
      <c r="BB474" s="95">
        <v>0</v>
      </c>
      <c r="BC474" s="95">
        <v>0</v>
      </c>
      <c r="BD474" s="69">
        <v>0</v>
      </c>
      <c r="BE474" s="69">
        <v>0</v>
      </c>
      <c r="BF474" s="69">
        <v>0</v>
      </c>
      <c r="BG474" s="95">
        <v>0</v>
      </c>
      <c r="BH474" s="69">
        <v>0</v>
      </c>
      <c r="BI474" s="69" t="s">
        <v>1659</v>
      </c>
      <c r="BK474" s="69">
        <v>3</v>
      </c>
      <c r="BL474" s="95">
        <v>2</v>
      </c>
      <c r="BM474" s="69">
        <v>2</v>
      </c>
      <c r="BN474" s="69">
        <v>31</v>
      </c>
      <c r="BO474" s="101">
        <v>0</v>
      </c>
      <c r="BP474" s="95">
        <v>1</v>
      </c>
      <c r="BQ474" s="95">
        <v>1</v>
      </c>
      <c r="BR474" s="69">
        <v>203</v>
      </c>
      <c r="BS474" s="95">
        <v>600</v>
      </c>
      <c r="BT474" s="69">
        <v>0</v>
      </c>
      <c r="BU474" s="95">
        <v>0</v>
      </c>
      <c r="BV474" s="95">
        <v>1000</v>
      </c>
      <c r="BW474" s="95">
        <v>538</v>
      </c>
      <c r="BY474" s="95">
        <v>0</v>
      </c>
      <c r="BZ474" s="95">
        <v>0</v>
      </c>
      <c r="CA474" s="95">
        <v>0</v>
      </c>
      <c r="CB474" s="95">
        <v>0</v>
      </c>
      <c r="CC474" s="95">
        <v>0</v>
      </c>
      <c r="CD474" s="95">
        <v>0</v>
      </c>
      <c r="CE474" s="95">
        <v>0</v>
      </c>
      <c r="CF474" s="95">
        <v>0</v>
      </c>
      <c r="CG474" s="95">
        <v>0</v>
      </c>
      <c r="CH474" s="95">
        <v>0</v>
      </c>
      <c r="CI474" s="95">
        <v>0</v>
      </c>
      <c r="CJ474" s="95">
        <v>0</v>
      </c>
      <c r="CL474" s="95">
        <v>0</v>
      </c>
      <c r="CM474" s="95">
        <v>0</v>
      </c>
      <c r="CN474" s="95">
        <v>0</v>
      </c>
      <c r="CO474" s="95">
        <v>0</v>
      </c>
      <c r="CP474" s="95">
        <v>0</v>
      </c>
      <c r="CQ474" s="95">
        <v>0</v>
      </c>
      <c r="CR474" s="95">
        <v>0</v>
      </c>
      <c r="CS474" s="95">
        <v>0</v>
      </c>
      <c r="CT474" s="95">
        <v>0</v>
      </c>
      <c r="CU474" s="95">
        <v>0</v>
      </c>
      <c r="CV474" s="95">
        <v>0</v>
      </c>
      <c r="CW474" s="95">
        <v>0</v>
      </c>
      <c r="CZ474" s="69">
        <v>0</v>
      </c>
      <c r="DA474" s="69">
        <v>0</v>
      </c>
      <c r="DB474" s="69">
        <v>0</v>
      </c>
      <c r="DC474" s="69">
        <v>0</v>
      </c>
      <c r="DD474" s="69">
        <v>0</v>
      </c>
      <c r="DE474" s="69">
        <v>0</v>
      </c>
      <c r="DF474" s="69">
        <v>0</v>
      </c>
      <c r="DG474" s="69">
        <v>1</v>
      </c>
      <c r="DI474" s="69" t="e">
        <v>#N/A</v>
      </c>
      <c r="DJ474" s="69">
        <v>0</v>
      </c>
      <c r="DK474" s="103" t="s">
        <v>495</v>
      </c>
      <c r="DL474" s="103"/>
      <c r="DM474" s="95" t="s">
        <v>239</v>
      </c>
      <c r="DN474" s="69" t="str">
        <f>"造成["&amp;INDEX(Sheet5!$L$2:$L$11,MATCH(BL474,Sheet5!$J$2:$J$11,0))&amp;":"&amp;BR474&amp;"*"&amp;BS474/1000&amp;"]"&amp;INDEX(Sheet5!$I$2:$I$4,MATCH(BR474,Sheet5!$H$2:$H$4,0))&amp;"的"&amp;INDEX(Sheet5!$K$2:$K$11,MATCH(BL474,Sheet5!$J$2:$J$11,0))</f>
        <v>造成[ui.cs_orange:203*0.6]的物理伤害。</v>
      </c>
      <c r="DO474" s="95"/>
      <c r="DP474" s="95"/>
      <c r="DQ474" s="95"/>
      <c r="DR474" s="69" t="e">
        <f t="shared" si="90"/>
        <v>#N/A</v>
      </c>
      <c r="DS474" s="90" t="e">
        <f>MATCH(A474,Sheet5!D:D,0)</f>
        <v>#N/A</v>
      </c>
      <c r="DT474" s="94" t="e">
        <f>MATCH(A474,Sheet5!F:F,0)</f>
        <v>#N/A</v>
      </c>
      <c r="DU474" s="95">
        <v>0</v>
      </c>
      <c r="DV474" s="95">
        <v>0</v>
      </c>
      <c r="DW474" s="95">
        <v>0</v>
      </c>
      <c r="DX474" s="95">
        <v>0</v>
      </c>
      <c r="DY474" s="95">
        <v>0</v>
      </c>
    </row>
    <row r="475" spans="1:129" ht="14.25">
      <c r="A475" s="69">
        <v>30281</v>
      </c>
      <c r="B475" s="69">
        <v>0</v>
      </c>
      <c r="C475" s="69">
        <v>1</v>
      </c>
      <c r="D475" s="78" t="s">
        <v>1662</v>
      </c>
      <c r="E475" s="78"/>
      <c r="F475" s="69">
        <v>0</v>
      </c>
      <c r="G475" s="69">
        <v>0</v>
      </c>
      <c r="H475" s="69" t="s">
        <v>852</v>
      </c>
      <c r="I475" s="69">
        <v>2145</v>
      </c>
      <c r="J475" s="69">
        <v>800</v>
      </c>
      <c r="K475" s="69">
        <v>2000</v>
      </c>
      <c r="M475" s="69">
        <v>0</v>
      </c>
      <c r="O475" s="69">
        <v>0</v>
      </c>
      <c r="P475" s="69">
        <v>6</v>
      </c>
      <c r="Q475" s="69">
        <v>0</v>
      </c>
      <c r="R475" s="69">
        <f t="shared" ref="R475:R477" si="98">IF(S475&gt;0,2,1)</f>
        <v>1</v>
      </c>
      <c r="S475" s="69">
        <v>0</v>
      </c>
      <c r="T475" s="69">
        <v>0</v>
      </c>
      <c r="U475" s="69">
        <v>0</v>
      </c>
      <c r="V475" s="69">
        <v>0</v>
      </c>
      <c r="W475" s="69">
        <v>0</v>
      </c>
      <c r="X475" s="69">
        <v>0</v>
      </c>
      <c r="Y475" s="69">
        <v>0</v>
      </c>
      <c r="Z475" s="69">
        <v>25000</v>
      </c>
      <c r="AA475" s="69">
        <v>1</v>
      </c>
      <c r="AB475" s="69">
        <v>31</v>
      </c>
      <c r="AC475" s="69">
        <v>0</v>
      </c>
      <c r="AD475" s="69">
        <v>0</v>
      </c>
      <c r="AE475" s="69">
        <v>0</v>
      </c>
      <c r="AF475" s="69">
        <v>3</v>
      </c>
      <c r="AG475" s="69">
        <v>0</v>
      </c>
      <c r="AH475" s="69">
        <v>5</v>
      </c>
      <c r="AI475" s="69">
        <v>0</v>
      </c>
      <c r="AJ475" s="69">
        <v>0</v>
      </c>
      <c r="AK475" s="69">
        <v>0.5</v>
      </c>
      <c r="AL475" s="69">
        <v>-1</v>
      </c>
      <c r="AM475" s="69">
        <v>1</v>
      </c>
      <c r="AN475" s="69">
        <v>1</v>
      </c>
      <c r="AO475" s="69">
        <v>0</v>
      </c>
      <c r="AP475" s="69">
        <v>0</v>
      </c>
      <c r="AQ475" s="84">
        <v>0</v>
      </c>
      <c r="AR475" s="69">
        <v>0</v>
      </c>
      <c r="AS475" s="69">
        <v>0</v>
      </c>
      <c r="AT475" s="69">
        <v>0</v>
      </c>
      <c r="AU475" s="69">
        <v>0</v>
      </c>
      <c r="AV475" s="69">
        <v>0</v>
      </c>
      <c r="AW475" s="69">
        <v>0</v>
      </c>
      <c r="AX475" s="69">
        <v>0</v>
      </c>
      <c r="AY475" s="69">
        <v>0</v>
      </c>
      <c r="AZ475" s="69">
        <v>0</v>
      </c>
      <c r="BA475" s="69">
        <v>1</v>
      </c>
      <c r="BB475" s="69">
        <v>-1</v>
      </c>
      <c r="BC475" s="69">
        <v>0</v>
      </c>
      <c r="BD475" s="69">
        <v>0</v>
      </c>
      <c r="BE475" s="69">
        <v>0</v>
      </c>
      <c r="BF475" s="69">
        <v>0</v>
      </c>
      <c r="BG475" s="69">
        <v>0</v>
      </c>
      <c r="BH475" s="69">
        <v>0</v>
      </c>
      <c r="BK475" s="69">
        <v>3</v>
      </c>
      <c r="BL475" s="69">
        <v>11</v>
      </c>
      <c r="BM475" s="69">
        <v>1</v>
      </c>
      <c r="BN475" s="69">
        <v>31</v>
      </c>
      <c r="BO475" s="89">
        <v>0</v>
      </c>
      <c r="BP475" s="69">
        <v>1</v>
      </c>
      <c r="BQ475" s="69">
        <v>10</v>
      </c>
      <c r="BR475" s="69">
        <v>1</v>
      </c>
      <c r="BS475" s="69">
        <v>412</v>
      </c>
      <c r="BT475" s="69">
        <v>0</v>
      </c>
      <c r="BU475" s="69">
        <v>2</v>
      </c>
      <c r="BV475" s="69">
        <v>1000</v>
      </c>
      <c r="BW475" s="69">
        <v>357</v>
      </c>
      <c r="BY475" s="69">
        <v>0</v>
      </c>
      <c r="BZ475" s="69">
        <v>0</v>
      </c>
      <c r="CA475" s="69">
        <v>31</v>
      </c>
      <c r="CB475" s="89">
        <v>0</v>
      </c>
      <c r="CC475" s="69">
        <v>0</v>
      </c>
      <c r="CD475" s="69">
        <v>0</v>
      </c>
      <c r="CE475" s="69">
        <v>0</v>
      </c>
      <c r="CF475" s="69">
        <v>0</v>
      </c>
      <c r="CG475" s="69">
        <v>0</v>
      </c>
      <c r="CH475" s="69">
        <v>0</v>
      </c>
      <c r="CI475" s="69">
        <v>0</v>
      </c>
      <c r="CJ475" s="69">
        <v>0</v>
      </c>
      <c r="CL475" s="69">
        <v>0</v>
      </c>
      <c r="CM475" s="69">
        <v>0</v>
      </c>
      <c r="CN475" s="69">
        <v>0</v>
      </c>
      <c r="CO475" s="89">
        <v>0</v>
      </c>
      <c r="CP475" s="69">
        <v>0</v>
      </c>
      <c r="CQ475" s="69">
        <v>0</v>
      </c>
      <c r="CR475" s="69">
        <v>0</v>
      </c>
      <c r="CS475" s="69">
        <v>0</v>
      </c>
      <c r="CT475" s="89">
        <v>0</v>
      </c>
      <c r="CU475" s="69">
        <v>0</v>
      </c>
      <c r="CV475" s="69">
        <v>0</v>
      </c>
      <c r="CW475" s="69">
        <v>0</v>
      </c>
      <c r="CZ475" s="69">
        <v>0</v>
      </c>
      <c r="DA475" s="69">
        <v>0</v>
      </c>
      <c r="DB475" s="69">
        <v>0</v>
      </c>
      <c r="DC475" s="69">
        <v>0</v>
      </c>
      <c r="DD475" s="69">
        <v>0</v>
      </c>
      <c r="DE475" s="69">
        <v>0</v>
      </c>
      <c r="DF475" s="69">
        <v>0</v>
      </c>
      <c r="DG475" s="69">
        <v>1</v>
      </c>
      <c r="DI475" s="69" t="e">
        <f>INDEX([4]Sheet3!$E$78:$E$1130,MATCH(A475,[4]Sheet3!$D$78:$D$1130,0))</f>
        <v>#N/A</v>
      </c>
      <c r="DJ475" s="69">
        <f>IFERROR(DI475,F475)</f>
        <v>0</v>
      </c>
      <c r="DK475" s="69" t="s">
        <v>1663</v>
      </c>
      <c r="DL475" s="69"/>
      <c r="DM475" s="69" t="s">
        <v>1664</v>
      </c>
      <c r="DN475" s="69" t="e">
        <f>"造成["&amp;INDEX(Sheet5!$L$2:$L$11,MATCH(BL475,Sheet5!$J$2:$J$11,0))&amp;":"&amp;BR475&amp;"*"&amp;BS475/1000&amp;"]"&amp;INDEX(Sheet5!$I$2:$I$4,MATCH(BR475,Sheet5!$H$2:$H$4,0))&amp;"的"&amp;INDEX(Sheet5!$K$2:$K$11,MATCH(BL475,Sheet5!$J$2:$J$11,0))</f>
        <v>#N/A</v>
      </c>
      <c r="DO475" s="69"/>
      <c r="DP475" s="69"/>
      <c r="DQ475" s="69"/>
      <c r="DR475" s="69" t="e">
        <f t="shared" si="90"/>
        <v>#N/A</v>
      </c>
      <c r="DS475" s="90" t="e">
        <f>MATCH(A475,Sheet5!D:D,0)</f>
        <v>#N/A</v>
      </c>
      <c r="DT475" s="94" t="e">
        <f>MATCH(A475,Sheet5!F:F,0)</f>
        <v>#N/A</v>
      </c>
      <c r="DU475" s="69">
        <v>0</v>
      </c>
      <c r="DV475" s="69">
        <v>0</v>
      </c>
      <c r="DW475" s="69">
        <v>0</v>
      </c>
      <c r="DX475" s="69">
        <v>0</v>
      </c>
      <c r="DY475" s="69">
        <v>0</v>
      </c>
    </row>
    <row r="476" spans="1:129" ht="14.25">
      <c r="A476" s="69">
        <v>30282</v>
      </c>
      <c r="B476" s="69">
        <v>0</v>
      </c>
      <c r="C476" s="69">
        <v>1</v>
      </c>
      <c r="D476" s="69" t="s">
        <v>1665</v>
      </c>
      <c r="E476" s="69" t="s">
        <v>1666</v>
      </c>
      <c r="F476" s="69" t="s">
        <v>1667</v>
      </c>
      <c r="G476" s="69">
        <v>1</v>
      </c>
      <c r="H476" s="69" t="s">
        <v>311</v>
      </c>
      <c r="I476" s="69">
        <v>840</v>
      </c>
      <c r="J476" s="69">
        <v>933</v>
      </c>
      <c r="K476" s="69">
        <v>2910</v>
      </c>
      <c r="M476" s="69">
        <v>0</v>
      </c>
      <c r="O476" s="69">
        <v>0</v>
      </c>
      <c r="P476" s="69">
        <v>1</v>
      </c>
      <c r="Q476" s="69">
        <v>0</v>
      </c>
      <c r="R476" s="69">
        <f t="shared" si="98"/>
        <v>1</v>
      </c>
      <c r="S476" s="69">
        <v>0</v>
      </c>
      <c r="T476" s="69">
        <v>0</v>
      </c>
      <c r="U476" s="69">
        <v>0</v>
      </c>
      <c r="V476" s="69">
        <v>0</v>
      </c>
      <c r="W476" s="69">
        <v>0</v>
      </c>
      <c r="X476" s="69">
        <v>0</v>
      </c>
      <c r="Y476" s="69">
        <v>0</v>
      </c>
      <c r="Z476" s="69">
        <v>10000</v>
      </c>
      <c r="AA476" s="69">
        <v>2</v>
      </c>
      <c r="AB476" s="69">
        <v>31</v>
      </c>
      <c r="AC476" s="69">
        <v>0</v>
      </c>
      <c r="AD476" s="69">
        <v>0</v>
      </c>
      <c r="AE476" s="69">
        <v>0</v>
      </c>
      <c r="AF476" s="69">
        <v>50</v>
      </c>
      <c r="AG476" s="69">
        <v>0</v>
      </c>
      <c r="AH476" s="69">
        <v>5</v>
      </c>
      <c r="AI476" s="69">
        <v>0</v>
      </c>
      <c r="AJ476" s="69">
        <v>3</v>
      </c>
      <c r="AK476" s="69">
        <v>0</v>
      </c>
      <c r="AL476" s="69">
        <v>0</v>
      </c>
      <c r="AM476" s="69">
        <v>1</v>
      </c>
      <c r="AN476" s="69">
        <v>1</v>
      </c>
      <c r="AO476" s="69">
        <v>0</v>
      </c>
      <c r="AP476" s="69">
        <v>5</v>
      </c>
      <c r="AQ476" s="84">
        <v>0</v>
      </c>
      <c r="AR476" s="69">
        <v>2</v>
      </c>
      <c r="AS476" s="69">
        <v>0</v>
      </c>
      <c r="AT476" s="69">
        <v>0</v>
      </c>
      <c r="AU476" s="69">
        <v>0</v>
      </c>
      <c r="AV476" s="69">
        <v>0</v>
      </c>
      <c r="AW476" s="69">
        <v>0</v>
      </c>
      <c r="AX476" s="69">
        <v>0</v>
      </c>
      <c r="AY476" s="69">
        <v>0</v>
      </c>
      <c r="AZ476" s="69">
        <v>0</v>
      </c>
      <c r="BA476" s="69">
        <v>1</v>
      </c>
      <c r="BB476" s="69">
        <v>0</v>
      </c>
      <c r="BC476" s="69">
        <v>400</v>
      </c>
      <c r="BD476" s="69">
        <v>0</v>
      </c>
      <c r="BE476" s="69">
        <v>0</v>
      </c>
      <c r="BF476" s="69">
        <v>0</v>
      </c>
      <c r="BG476" s="69">
        <v>840</v>
      </c>
      <c r="BH476" s="69">
        <v>0</v>
      </c>
      <c r="BI476" s="69" t="s">
        <v>1668</v>
      </c>
      <c r="BK476" s="69">
        <v>3</v>
      </c>
      <c r="BL476" s="69">
        <v>9</v>
      </c>
      <c r="BM476" s="69">
        <v>2</v>
      </c>
      <c r="BN476" s="69">
        <v>31</v>
      </c>
      <c r="BO476" s="89">
        <v>0</v>
      </c>
      <c r="BP476" s="69">
        <v>1</v>
      </c>
      <c r="BQ476" s="69">
        <v>1</v>
      </c>
      <c r="BR476" s="69">
        <v>203</v>
      </c>
      <c r="BS476" s="69">
        <v>800</v>
      </c>
      <c r="BT476" s="69">
        <v>0</v>
      </c>
      <c r="BU476" s="69">
        <v>0</v>
      </c>
      <c r="BV476" s="69">
        <v>1000</v>
      </c>
      <c r="BW476" s="69">
        <v>0</v>
      </c>
      <c r="BY476" s="69">
        <v>0</v>
      </c>
      <c r="BZ476" s="69">
        <v>0</v>
      </c>
      <c r="CA476" s="69">
        <v>0</v>
      </c>
      <c r="CB476" s="69">
        <v>0</v>
      </c>
      <c r="CC476" s="69">
        <v>0</v>
      </c>
      <c r="CD476" s="69">
        <v>0</v>
      </c>
      <c r="CE476" s="69">
        <v>0</v>
      </c>
      <c r="CF476" s="69">
        <v>0</v>
      </c>
      <c r="CG476" s="69">
        <v>0</v>
      </c>
      <c r="CH476" s="69">
        <v>0</v>
      </c>
      <c r="CI476" s="69">
        <v>0</v>
      </c>
      <c r="CJ476" s="69">
        <v>0</v>
      </c>
      <c r="CL476" s="69">
        <v>0</v>
      </c>
      <c r="CM476" s="69">
        <v>0</v>
      </c>
      <c r="CN476" s="69">
        <v>0</v>
      </c>
      <c r="CO476" s="69">
        <v>0</v>
      </c>
      <c r="CP476" s="69">
        <v>0</v>
      </c>
      <c r="CQ476" s="69">
        <v>0</v>
      </c>
      <c r="CR476" s="69">
        <v>0</v>
      </c>
      <c r="CS476" s="69">
        <v>0</v>
      </c>
      <c r="CT476" s="69">
        <v>0</v>
      </c>
      <c r="CU476" s="69">
        <v>0</v>
      </c>
      <c r="CV476" s="69">
        <v>0</v>
      </c>
      <c r="CW476" s="69">
        <v>0</v>
      </c>
      <c r="CZ476" s="69">
        <v>0</v>
      </c>
      <c r="DA476" s="69">
        <v>0</v>
      </c>
      <c r="DB476" s="69">
        <v>0</v>
      </c>
      <c r="DC476" s="69">
        <v>0</v>
      </c>
      <c r="DD476" s="69">
        <v>0</v>
      </c>
      <c r="DE476" s="69">
        <v>0</v>
      </c>
      <c r="DF476" s="69">
        <v>0</v>
      </c>
      <c r="DG476" s="69">
        <v>1</v>
      </c>
      <c r="DI476" s="69" t="e">
        <f>INDEX(Sheet3!$E$78:$E$1130,MATCH(A476,Sheet3!$D$78:$D$1130,0))</f>
        <v>#N/A</v>
      </c>
      <c r="DJ476" s="69" t="str">
        <f>IFERROR(DI476,F476)</f>
        <v>skill_icons.ps_skill_burn</v>
      </c>
      <c r="DK476" s="69" t="s">
        <v>1669</v>
      </c>
      <c r="DL476" s="69"/>
      <c r="DM476" s="69" t="s">
        <v>1670</v>
      </c>
      <c r="DN476" s="69" t="str">
        <f>"造成["&amp;INDEX(Sheet5!$L$2:$L$11,MATCH(BL476,Sheet5!$J$2:$J$11,0))&amp;":"&amp;BR476&amp;"*"&amp;BS476/1000&amp;"]"&amp;INDEX(Sheet5!$I$2:$I$4,MATCH(BR476,Sheet5!$H$2:$H$4,0))&amp;"的"&amp;INDEX(Sheet5!$K$2:$K$11,MATCH(BL476,Sheet5!$J$2:$J$11,0))</f>
        <v>造成[ui.cs_blue:203*0.8]的暗系伤害。</v>
      </c>
      <c r="DO476" s="69"/>
      <c r="DP476" s="69"/>
      <c r="DQ476" s="69"/>
      <c r="DR476" s="69" t="e">
        <f t="shared" si="90"/>
        <v>#N/A</v>
      </c>
      <c r="DS476" s="90" t="e">
        <f>MATCH(A476,Sheet5!D:D,0)</f>
        <v>#N/A</v>
      </c>
      <c r="DT476" s="94" t="e">
        <f>MATCH(A476,Sheet5!F:F,0)</f>
        <v>#N/A</v>
      </c>
      <c r="DU476" s="69">
        <v>0</v>
      </c>
      <c r="DV476" s="69">
        <v>0</v>
      </c>
      <c r="DW476" s="69">
        <v>0</v>
      </c>
      <c r="DX476" s="69">
        <v>0</v>
      </c>
      <c r="DY476" s="69">
        <v>0</v>
      </c>
    </row>
    <row r="477" spans="1:129" ht="28.5">
      <c r="A477" s="69">
        <v>30283</v>
      </c>
      <c r="B477" s="69">
        <v>8008</v>
      </c>
      <c r="C477" s="69">
        <v>1</v>
      </c>
      <c r="D477" s="78" t="s">
        <v>1671</v>
      </c>
      <c r="E477" s="78" t="s">
        <v>1672</v>
      </c>
      <c r="F477" s="69" t="s">
        <v>326</v>
      </c>
      <c r="G477" s="69">
        <v>0</v>
      </c>
      <c r="H477" s="69" t="s">
        <v>321</v>
      </c>
      <c r="I477" s="69">
        <v>0</v>
      </c>
      <c r="J477" s="69">
        <v>0</v>
      </c>
      <c r="K477" s="69">
        <v>500</v>
      </c>
      <c r="M477" s="69">
        <v>541</v>
      </c>
      <c r="N477" s="69" t="s">
        <v>556</v>
      </c>
      <c r="O477" s="69">
        <v>0</v>
      </c>
      <c r="P477" s="69">
        <v>1</v>
      </c>
      <c r="Q477" s="69">
        <v>0</v>
      </c>
      <c r="R477" s="69">
        <f t="shared" si="98"/>
        <v>1</v>
      </c>
      <c r="S477" s="69">
        <v>0</v>
      </c>
      <c r="T477" s="69">
        <v>0</v>
      </c>
      <c r="U477" s="69">
        <v>0</v>
      </c>
      <c r="V477" s="69">
        <v>0</v>
      </c>
      <c r="W477" s="69">
        <v>0</v>
      </c>
      <c r="X477" s="69">
        <v>0</v>
      </c>
      <c r="Y477" s="69">
        <v>0</v>
      </c>
      <c r="Z477" s="69">
        <v>500</v>
      </c>
      <c r="AA477" s="69">
        <v>2</v>
      </c>
      <c r="AB477" s="69">
        <v>31</v>
      </c>
      <c r="AC477" s="69">
        <v>0</v>
      </c>
      <c r="AD477" s="69">
        <v>0</v>
      </c>
      <c r="AE477" s="69">
        <v>0</v>
      </c>
      <c r="AF477" s="69">
        <v>1</v>
      </c>
      <c r="AG477" s="69">
        <v>0</v>
      </c>
      <c r="AH477" s="69">
        <v>10</v>
      </c>
      <c r="AI477" s="69">
        <v>542</v>
      </c>
      <c r="AJ477" s="69">
        <v>0</v>
      </c>
      <c r="AK477" s="69">
        <v>0</v>
      </c>
      <c r="AL477" s="69">
        <v>0</v>
      </c>
      <c r="AM477" s="69">
        <v>1</v>
      </c>
      <c r="AN477" s="69">
        <v>1</v>
      </c>
      <c r="AO477" s="69">
        <v>1</v>
      </c>
      <c r="AP477" s="69">
        <v>0.5</v>
      </c>
      <c r="AQ477" s="84">
        <v>20</v>
      </c>
      <c r="AR477" s="69">
        <v>2</v>
      </c>
      <c r="AS477" s="69">
        <v>0</v>
      </c>
      <c r="AT477" s="69">
        <v>0</v>
      </c>
      <c r="AU477" s="69" t="s">
        <v>528</v>
      </c>
      <c r="AV477" s="69">
        <v>0</v>
      </c>
      <c r="AW477" s="69">
        <v>0</v>
      </c>
      <c r="AX477" s="69">
        <v>0</v>
      </c>
      <c r="AY477" s="69">
        <v>0</v>
      </c>
      <c r="AZ477" s="69">
        <v>0</v>
      </c>
      <c r="BA477" s="69">
        <v>0</v>
      </c>
      <c r="BB477" s="69">
        <v>0</v>
      </c>
      <c r="BC477" s="69">
        <v>0</v>
      </c>
      <c r="BD477" s="69">
        <v>0</v>
      </c>
      <c r="BE477" s="69">
        <v>0</v>
      </c>
      <c r="BF477" s="69">
        <v>0</v>
      </c>
      <c r="BG477" s="69">
        <v>0</v>
      </c>
      <c r="BH477" s="69">
        <v>0</v>
      </c>
      <c r="BI477" s="69" t="s">
        <v>529</v>
      </c>
      <c r="BK477" s="69">
        <v>3</v>
      </c>
      <c r="BL477" s="69">
        <v>2</v>
      </c>
      <c r="BM477" s="69">
        <v>2</v>
      </c>
      <c r="BN477" s="69">
        <v>31</v>
      </c>
      <c r="BO477" s="89">
        <v>0</v>
      </c>
      <c r="BP477" s="69">
        <v>2</v>
      </c>
      <c r="BQ477" s="69">
        <v>5</v>
      </c>
      <c r="BR477" s="69">
        <v>203</v>
      </c>
      <c r="BS477" s="69">
        <v>1000</v>
      </c>
      <c r="BT477" s="69">
        <v>0</v>
      </c>
      <c r="BU477" s="69">
        <v>0</v>
      </c>
      <c r="BV477" s="69">
        <v>1000</v>
      </c>
      <c r="BW477" s="69">
        <v>543</v>
      </c>
      <c r="BX477" s="69" t="s">
        <v>438</v>
      </c>
      <c r="BY477" s="69">
        <v>0</v>
      </c>
      <c r="BZ477" s="69">
        <v>0</v>
      </c>
      <c r="CA477" s="69">
        <v>31</v>
      </c>
      <c r="CB477" s="89">
        <v>0</v>
      </c>
      <c r="CC477" s="69">
        <v>0</v>
      </c>
      <c r="CD477" s="69">
        <v>0</v>
      </c>
      <c r="CE477" s="69">
        <v>0</v>
      </c>
      <c r="CF477" s="69">
        <v>0</v>
      </c>
      <c r="CG477" s="69">
        <v>0</v>
      </c>
      <c r="CH477" s="69">
        <v>0</v>
      </c>
      <c r="CI477" s="69">
        <v>0</v>
      </c>
      <c r="CJ477" s="69">
        <v>0</v>
      </c>
      <c r="CL477" s="69">
        <v>0</v>
      </c>
      <c r="CM477" s="69">
        <v>0</v>
      </c>
      <c r="CN477" s="69">
        <v>0</v>
      </c>
      <c r="CO477" s="89">
        <v>0</v>
      </c>
      <c r="CP477" s="69">
        <v>0</v>
      </c>
      <c r="CQ477" s="69">
        <v>0</v>
      </c>
      <c r="CR477" s="69">
        <v>0</v>
      </c>
      <c r="CS477" s="69">
        <v>0</v>
      </c>
      <c r="CT477" s="69">
        <v>0</v>
      </c>
      <c r="CU477" s="69">
        <v>0</v>
      </c>
      <c r="CV477" s="69">
        <v>0</v>
      </c>
      <c r="CW477" s="69">
        <v>0</v>
      </c>
      <c r="CZ477" s="69">
        <v>0</v>
      </c>
      <c r="DA477" s="69">
        <v>0</v>
      </c>
      <c r="DB477" s="69">
        <v>100</v>
      </c>
      <c r="DC477" s="69">
        <v>0</v>
      </c>
      <c r="DD477" s="69">
        <v>0</v>
      </c>
      <c r="DE477" s="69">
        <v>0</v>
      </c>
      <c r="DF477" s="69">
        <v>0</v>
      </c>
      <c r="DG477" s="69">
        <v>1</v>
      </c>
      <c r="DI477" s="69" t="e">
        <f>INDEX(Sheet3!$E$78:$E$1130,MATCH(A477,Sheet3!$D$78:$D$1130,0))</f>
        <v>#N/A</v>
      </c>
      <c r="DJ477" s="69" t="str">
        <f>IFERROR(DI477,F477)</f>
        <v>item.ps_skill_10061</v>
      </c>
      <c r="DK477" s="69" t="s">
        <v>560</v>
      </c>
      <c r="DL477" s="129" t="str">
        <f>DM477&amp;DN477&amp;DQ477</f>
        <v>在自身位置召唤水池，对碰到的敌方单位造成[skill:30283:ui.cs_orange:100*3]%毒系伤害。造成[ui.cs_orange:203*1]的物理伤害。</v>
      </c>
      <c r="DM477" s="94" t="s">
        <v>1673</v>
      </c>
      <c r="DN477" s="69" t="str">
        <f>"造成["&amp;INDEX(Sheet5!$L$2:$L$11,MATCH(BL477,Sheet5!$J$2:$J$11,0))&amp;":"&amp;BR477&amp;"*"&amp;BS477/1000&amp;"]"&amp;INDEX(Sheet5!$I$2:$I$4,MATCH(BR477,Sheet5!$H$2:$H$4,0))&amp;"的"&amp;INDEX(Sheet5!$K$2:$K$11,MATCH(BL477,Sheet5!$J$2:$J$11,0))</f>
        <v>造成[ui.cs_orange:203*1]的物理伤害。</v>
      </c>
      <c r="DO477" s="94"/>
      <c r="DP477" s="94"/>
      <c r="DQ477" s="94"/>
      <c r="DR477" s="69" t="e">
        <f t="shared" si="90"/>
        <v>#N/A</v>
      </c>
      <c r="DS477" s="90" t="e">
        <f>MATCH(A477,Sheet5!D:D,0)</f>
        <v>#N/A</v>
      </c>
      <c r="DT477" s="94" t="e">
        <f>MATCH(A477,Sheet5!F:F,0)</f>
        <v>#N/A</v>
      </c>
      <c r="DU477" s="69">
        <v>0</v>
      </c>
      <c r="DV477" s="69">
        <v>0</v>
      </c>
      <c r="DW477" s="69">
        <v>0</v>
      </c>
      <c r="DX477" s="69">
        <v>0</v>
      </c>
      <c r="DY477" s="69">
        <v>0</v>
      </c>
    </row>
    <row r="478" spans="1:129" ht="14.25">
      <c r="A478" s="69">
        <v>30284</v>
      </c>
      <c r="B478" s="69">
        <v>0</v>
      </c>
      <c r="C478" s="69">
        <v>1</v>
      </c>
      <c r="D478" s="69" t="s">
        <v>1674</v>
      </c>
      <c r="E478" s="69" t="s">
        <v>239</v>
      </c>
      <c r="F478" s="69">
        <v>0</v>
      </c>
      <c r="G478" s="69">
        <v>0</v>
      </c>
      <c r="H478" s="69" t="s">
        <v>1675</v>
      </c>
      <c r="I478" s="69">
        <v>500</v>
      </c>
      <c r="J478" s="69">
        <v>0</v>
      </c>
      <c r="K478" s="69">
        <v>500</v>
      </c>
      <c r="M478" s="69">
        <v>0</v>
      </c>
      <c r="O478" s="69">
        <v>0</v>
      </c>
      <c r="P478" s="69">
        <v>1</v>
      </c>
      <c r="Q478" s="69">
        <v>0</v>
      </c>
      <c r="R478" s="69">
        <v>3</v>
      </c>
      <c r="S478" s="69">
        <v>0</v>
      </c>
      <c r="T478" s="69">
        <v>0</v>
      </c>
      <c r="U478" s="69">
        <v>0</v>
      </c>
      <c r="V478" s="69">
        <v>0</v>
      </c>
      <c r="W478" s="69">
        <v>0</v>
      </c>
      <c r="X478" s="69">
        <v>0</v>
      </c>
      <c r="Y478" s="69">
        <v>0</v>
      </c>
      <c r="Z478" s="69">
        <v>1000</v>
      </c>
      <c r="AA478" s="69">
        <v>6</v>
      </c>
      <c r="AB478" s="69">
        <v>64</v>
      </c>
      <c r="AC478" s="69">
        <v>0</v>
      </c>
      <c r="AD478" s="69">
        <v>0</v>
      </c>
      <c r="AE478" s="69">
        <v>0</v>
      </c>
      <c r="AF478" s="69">
        <v>1</v>
      </c>
      <c r="AG478" s="69">
        <v>0</v>
      </c>
      <c r="AH478" s="69">
        <v>3</v>
      </c>
      <c r="AI478" s="69">
        <v>0</v>
      </c>
      <c r="AJ478" s="69">
        <v>0</v>
      </c>
      <c r="AK478" s="69">
        <v>0</v>
      </c>
      <c r="AL478" s="69">
        <v>0</v>
      </c>
      <c r="AM478" s="69">
        <v>1</v>
      </c>
      <c r="AN478" s="69">
        <v>1</v>
      </c>
      <c r="AO478" s="69">
        <v>0</v>
      </c>
      <c r="AP478" s="69">
        <v>0</v>
      </c>
      <c r="AQ478" s="84">
        <v>0</v>
      </c>
      <c r="AR478" s="69">
        <v>0</v>
      </c>
      <c r="AS478" s="69">
        <v>0</v>
      </c>
      <c r="AT478" s="69">
        <v>0</v>
      </c>
      <c r="AU478" s="69">
        <v>0</v>
      </c>
      <c r="AV478" s="69">
        <v>0</v>
      </c>
      <c r="AW478" s="69">
        <v>0</v>
      </c>
      <c r="AX478" s="69">
        <v>0</v>
      </c>
      <c r="AY478" s="69">
        <v>0</v>
      </c>
      <c r="AZ478" s="69">
        <v>0</v>
      </c>
      <c r="BA478" s="69">
        <v>0</v>
      </c>
      <c r="BB478" s="69">
        <v>0</v>
      </c>
      <c r="BC478" s="69">
        <v>0</v>
      </c>
      <c r="BD478" s="69">
        <v>0</v>
      </c>
      <c r="BE478" s="69">
        <v>0</v>
      </c>
      <c r="BF478" s="69">
        <v>0</v>
      </c>
      <c r="BG478" s="69">
        <v>0</v>
      </c>
      <c r="BH478" s="69">
        <v>0</v>
      </c>
      <c r="BK478" s="69">
        <v>3</v>
      </c>
      <c r="BL478" s="69">
        <v>30</v>
      </c>
      <c r="BM478" s="69">
        <v>7</v>
      </c>
      <c r="BN478" s="69">
        <v>64</v>
      </c>
      <c r="BO478" s="89">
        <v>0</v>
      </c>
      <c r="BP478" s="69">
        <v>0</v>
      </c>
      <c r="BQ478" s="69">
        <v>1</v>
      </c>
      <c r="BR478" s="69">
        <v>1</v>
      </c>
      <c r="BS478" s="69">
        <v>150</v>
      </c>
      <c r="BT478" s="69">
        <v>0</v>
      </c>
      <c r="BU478" s="69">
        <v>0</v>
      </c>
      <c r="BV478" s="69">
        <v>1000</v>
      </c>
      <c r="BW478" s="69">
        <v>0</v>
      </c>
      <c r="BY478" s="69">
        <v>0</v>
      </c>
      <c r="BZ478" s="69">
        <v>0</v>
      </c>
      <c r="CA478" s="69">
        <v>31</v>
      </c>
      <c r="CB478" s="89">
        <v>0</v>
      </c>
      <c r="CC478" s="69">
        <v>0</v>
      </c>
      <c r="CD478" s="69">
        <v>0</v>
      </c>
      <c r="CE478" s="69">
        <v>0</v>
      </c>
      <c r="CF478" s="69">
        <v>0</v>
      </c>
      <c r="CG478" s="69">
        <v>0</v>
      </c>
      <c r="CH478" s="69">
        <v>0</v>
      </c>
      <c r="CI478" s="69">
        <v>0</v>
      </c>
      <c r="CJ478" s="69">
        <v>0</v>
      </c>
      <c r="CL478" s="69">
        <v>0</v>
      </c>
      <c r="CM478" s="69">
        <v>0</v>
      </c>
      <c r="CN478" s="69">
        <v>0</v>
      </c>
      <c r="CO478" s="89">
        <v>0</v>
      </c>
      <c r="CP478" s="69">
        <v>0</v>
      </c>
      <c r="CQ478" s="69">
        <v>0</v>
      </c>
      <c r="CR478" s="69">
        <v>0</v>
      </c>
      <c r="CS478" s="69">
        <v>0</v>
      </c>
      <c r="CT478" s="69">
        <v>0</v>
      </c>
      <c r="CU478" s="69">
        <v>0</v>
      </c>
      <c r="CV478" s="69">
        <v>0</v>
      </c>
      <c r="CW478" s="69">
        <v>0</v>
      </c>
      <c r="CZ478" s="69">
        <v>0</v>
      </c>
      <c r="DA478" s="69">
        <v>0</v>
      </c>
      <c r="DB478" s="69">
        <v>0</v>
      </c>
      <c r="DC478" s="69">
        <v>0</v>
      </c>
      <c r="DD478" s="69">
        <v>0</v>
      </c>
      <c r="DE478" s="69">
        <v>0</v>
      </c>
      <c r="DF478" s="69">
        <v>0</v>
      </c>
      <c r="DG478" s="69">
        <v>1</v>
      </c>
      <c r="DI478" s="69" t="e">
        <f>INDEX(Sheet3!$E$78:$E$1130,MATCH(A478,Sheet3!$D$78:$D$1130,0))</f>
        <v>#N/A</v>
      </c>
      <c r="DJ478" s="69">
        <f>IFERROR(DI478,F478)</f>
        <v>0</v>
      </c>
      <c r="DK478" s="69" t="s">
        <v>1676</v>
      </c>
      <c r="DL478" s="69"/>
      <c r="DM478" s="69" t="s">
        <v>239</v>
      </c>
      <c r="DN478" s="69" t="e">
        <f>"造成["&amp;INDEX(Sheet5!$L$2:$L$11,MATCH(BL478,Sheet5!$J$2:$J$11,0))&amp;":"&amp;BR478&amp;"*"&amp;BS478/1000&amp;"]"&amp;INDEX(Sheet5!$I$2:$I$4,MATCH(BR478,Sheet5!$H$2:$H$4,0))&amp;"的"&amp;INDEX(Sheet5!$K$2:$K$11,MATCH(BL478,Sheet5!$J$2:$J$11,0))</f>
        <v>#N/A</v>
      </c>
      <c r="DO478" s="69"/>
      <c r="DP478" s="69"/>
      <c r="DQ478" s="69"/>
      <c r="DR478" s="69" t="e">
        <f t="shared" si="90"/>
        <v>#N/A</v>
      </c>
      <c r="DS478" s="90" t="e">
        <f>MATCH(A478,Sheet5!D:D,0)</f>
        <v>#N/A</v>
      </c>
      <c r="DT478" s="94" t="e">
        <f>MATCH(A478,Sheet5!F:F,0)</f>
        <v>#N/A</v>
      </c>
      <c r="DU478" s="69">
        <v>0</v>
      </c>
      <c r="DV478" s="69">
        <v>0</v>
      </c>
      <c r="DW478" s="69">
        <v>0</v>
      </c>
      <c r="DX478" s="69">
        <v>0</v>
      </c>
      <c r="DY478" s="69">
        <v>0</v>
      </c>
    </row>
    <row r="479" spans="1:129" ht="14.25">
      <c r="A479" s="69">
        <v>30285</v>
      </c>
      <c r="B479" s="69">
        <v>0</v>
      </c>
      <c r="C479" s="69">
        <v>1</v>
      </c>
      <c r="D479" s="69" t="s">
        <v>1674</v>
      </c>
      <c r="E479" s="69" t="s">
        <v>239</v>
      </c>
      <c r="F479" s="69">
        <v>0</v>
      </c>
      <c r="G479" s="69">
        <v>0</v>
      </c>
      <c r="H479" s="69" t="s">
        <v>1677</v>
      </c>
      <c r="I479" s="69">
        <v>500</v>
      </c>
      <c r="J479" s="69">
        <v>0</v>
      </c>
      <c r="K479" s="69">
        <v>500</v>
      </c>
      <c r="M479" s="69">
        <v>0</v>
      </c>
      <c r="O479" s="69">
        <v>0</v>
      </c>
      <c r="P479" s="69">
        <v>1</v>
      </c>
      <c r="Q479" s="69">
        <v>0</v>
      </c>
      <c r="R479" s="69">
        <v>3</v>
      </c>
      <c r="S479" s="69">
        <v>0</v>
      </c>
      <c r="T479" s="69">
        <v>0</v>
      </c>
      <c r="U479" s="69">
        <v>0</v>
      </c>
      <c r="V479" s="69">
        <v>0</v>
      </c>
      <c r="W479" s="69">
        <v>0</v>
      </c>
      <c r="X479" s="69">
        <v>0</v>
      </c>
      <c r="Y479" s="69">
        <v>0</v>
      </c>
      <c r="Z479" s="69">
        <v>1000</v>
      </c>
      <c r="AA479" s="69">
        <v>6</v>
      </c>
      <c r="AB479" s="69">
        <v>64</v>
      </c>
      <c r="AC479" s="69">
        <v>0</v>
      </c>
      <c r="AD479" s="69">
        <v>0</v>
      </c>
      <c r="AE479" s="69">
        <v>0</v>
      </c>
      <c r="AF479" s="69">
        <v>1</v>
      </c>
      <c r="AG479" s="69">
        <v>0</v>
      </c>
      <c r="AH479" s="69">
        <v>3</v>
      </c>
      <c r="AI479" s="69">
        <v>0</v>
      </c>
      <c r="AJ479" s="69">
        <v>0</v>
      </c>
      <c r="AK479" s="69">
        <v>0</v>
      </c>
      <c r="AL479" s="69">
        <v>0</v>
      </c>
      <c r="AM479" s="69">
        <v>1</v>
      </c>
      <c r="AN479" s="69">
        <v>1</v>
      </c>
      <c r="AO479" s="69">
        <v>0</v>
      </c>
      <c r="AP479" s="69">
        <v>0</v>
      </c>
      <c r="AQ479" s="84">
        <v>0</v>
      </c>
      <c r="AR479" s="69">
        <v>0</v>
      </c>
      <c r="AS479" s="69">
        <v>0</v>
      </c>
      <c r="AT479" s="69">
        <v>0</v>
      </c>
      <c r="AU479" s="69">
        <v>0</v>
      </c>
      <c r="AV479" s="69">
        <v>0</v>
      </c>
      <c r="AW479" s="69">
        <v>0</v>
      </c>
      <c r="AX479" s="69">
        <v>0</v>
      </c>
      <c r="AY479" s="69">
        <v>0</v>
      </c>
      <c r="AZ479" s="69">
        <v>0</v>
      </c>
      <c r="BA479" s="69">
        <v>0</v>
      </c>
      <c r="BB479" s="69">
        <v>0</v>
      </c>
      <c r="BC479" s="69">
        <v>0</v>
      </c>
      <c r="BD479" s="69">
        <v>0</v>
      </c>
      <c r="BE479" s="69">
        <v>0</v>
      </c>
      <c r="BF479" s="69">
        <v>0</v>
      </c>
      <c r="BG479" s="69">
        <v>0</v>
      </c>
      <c r="BH479" s="69">
        <v>0</v>
      </c>
      <c r="BK479" s="69">
        <v>3</v>
      </c>
      <c r="BL479" s="69">
        <v>34</v>
      </c>
      <c r="BM479" s="69">
        <v>7</v>
      </c>
      <c r="BN479" s="69">
        <v>64</v>
      </c>
      <c r="BO479" s="89">
        <v>0</v>
      </c>
      <c r="BP479" s="69">
        <v>0</v>
      </c>
      <c r="BQ479" s="69">
        <v>1</v>
      </c>
      <c r="BR479" s="69">
        <v>1</v>
      </c>
      <c r="BS479" s="69">
        <v>1</v>
      </c>
      <c r="BT479" s="69">
        <v>0</v>
      </c>
      <c r="BU479" s="69">
        <v>0</v>
      </c>
      <c r="BV479" s="69">
        <v>1000</v>
      </c>
      <c r="BW479" s="69">
        <v>0</v>
      </c>
      <c r="BY479" s="69">
        <v>0</v>
      </c>
      <c r="BZ479" s="69">
        <v>0</v>
      </c>
      <c r="CA479" s="69">
        <v>0</v>
      </c>
      <c r="CB479" s="89">
        <v>0</v>
      </c>
      <c r="CC479" s="69">
        <v>0</v>
      </c>
      <c r="CD479" s="69">
        <v>0</v>
      </c>
      <c r="CE479" s="69">
        <v>0</v>
      </c>
      <c r="CF479" s="69">
        <v>0</v>
      </c>
      <c r="CG479" s="69">
        <v>0</v>
      </c>
      <c r="CH479" s="69">
        <v>0</v>
      </c>
      <c r="CI479" s="69">
        <v>0</v>
      </c>
      <c r="CJ479" s="69">
        <v>0</v>
      </c>
      <c r="CL479" s="69">
        <v>0</v>
      </c>
      <c r="CM479" s="69">
        <v>0</v>
      </c>
      <c r="CN479" s="69">
        <v>0</v>
      </c>
      <c r="CO479" s="89">
        <v>0</v>
      </c>
      <c r="CP479" s="69">
        <v>0</v>
      </c>
      <c r="CQ479" s="69">
        <v>0</v>
      </c>
      <c r="CR479" s="69">
        <v>0</v>
      </c>
      <c r="CS479" s="69">
        <v>0</v>
      </c>
      <c r="CT479" s="69">
        <v>0</v>
      </c>
      <c r="CU479" s="69">
        <v>0</v>
      </c>
      <c r="CV479" s="69">
        <v>0</v>
      </c>
      <c r="CW479" s="69">
        <v>0</v>
      </c>
      <c r="CZ479" s="69">
        <v>0</v>
      </c>
      <c r="DA479" s="69">
        <v>0</v>
      </c>
      <c r="DB479" s="69">
        <v>0</v>
      </c>
      <c r="DC479" s="69">
        <v>0</v>
      </c>
      <c r="DD479" s="69">
        <v>0</v>
      </c>
      <c r="DE479" s="69">
        <v>0</v>
      </c>
      <c r="DF479" s="69">
        <v>0</v>
      </c>
      <c r="DG479" s="69">
        <v>1</v>
      </c>
      <c r="DI479" s="69" t="e">
        <f>INDEX(Sheet3!$E$78:$E$1130,MATCH(A479,Sheet3!$D$78:$D$1130,0))</f>
        <v>#N/A</v>
      </c>
      <c r="DJ479" s="69">
        <f>IFERROR(DI479,F479)</f>
        <v>0</v>
      </c>
      <c r="DK479" s="69" t="s">
        <v>1676</v>
      </c>
      <c r="DL479" s="69"/>
      <c r="DM479" s="69" t="s">
        <v>239</v>
      </c>
      <c r="DN479" s="69" t="e">
        <f>"造成["&amp;INDEX(Sheet5!$L$2:$L$11,MATCH(BL479,Sheet5!$J$2:$J$11,0))&amp;":"&amp;BR479&amp;"*"&amp;BS479/1000&amp;"]"&amp;INDEX(Sheet5!$I$2:$I$4,MATCH(BR479,Sheet5!$H$2:$H$4,0))&amp;"的"&amp;INDEX(Sheet5!$K$2:$K$11,MATCH(BL479,Sheet5!$J$2:$J$11,0))</f>
        <v>#N/A</v>
      </c>
      <c r="DO479" s="69"/>
      <c r="DP479" s="69"/>
      <c r="DQ479" s="69"/>
      <c r="DR479" s="69" t="e">
        <f t="shared" si="90"/>
        <v>#N/A</v>
      </c>
      <c r="DS479" s="90" t="e">
        <f>MATCH(A479,Sheet5!D:D,0)</f>
        <v>#N/A</v>
      </c>
      <c r="DT479" s="94" t="e">
        <f>MATCH(A479,Sheet5!F:F,0)</f>
        <v>#N/A</v>
      </c>
      <c r="DU479" s="69">
        <v>0</v>
      </c>
      <c r="DV479" s="69">
        <v>0</v>
      </c>
      <c r="DW479" s="69">
        <v>0</v>
      </c>
      <c r="DX479" s="69">
        <v>0</v>
      </c>
      <c r="DY479" s="69">
        <v>0</v>
      </c>
    </row>
    <row r="480" spans="1:129" ht="14.25">
      <c r="A480" s="69">
        <v>30286</v>
      </c>
      <c r="B480" s="69">
        <v>20007</v>
      </c>
      <c r="C480" s="69">
        <v>1</v>
      </c>
      <c r="D480" s="69" t="s">
        <v>1678</v>
      </c>
      <c r="E480" s="69" t="s">
        <v>1679</v>
      </c>
      <c r="F480" s="69" t="s">
        <v>1680</v>
      </c>
      <c r="G480" s="69">
        <v>1</v>
      </c>
      <c r="H480" s="69" t="s">
        <v>507</v>
      </c>
      <c r="I480" s="69">
        <v>1200</v>
      </c>
      <c r="J480" s="69" t="s">
        <v>1681</v>
      </c>
      <c r="K480" s="69">
        <v>4200</v>
      </c>
      <c r="L480" s="69" t="s">
        <v>378</v>
      </c>
      <c r="M480" s="69">
        <v>562</v>
      </c>
      <c r="N480" s="69" t="s">
        <v>1682</v>
      </c>
      <c r="O480" s="69">
        <v>0</v>
      </c>
      <c r="P480" s="69">
        <v>2</v>
      </c>
      <c r="Q480" s="69">
        <v>0</v>
      </c>
      <c r="R480" s="69">
        <v>1</v>
      </c>
      <c r="S480" s="69">
        <v>0</v>
      </c>
      <c r="T480" s="69">
        <v>0</v>
      </c>
      <c r="U480" s="69">
        <v>0</v>
      </c>
      <c r="V480" s="69">
        <v>0</v>
      </c>
      <c r="W480" s="69">
        <v>0</v>
      </c>
      <c r="X480" s="69">
        <v>12</v>
      </c>
      <c r="Y480" s="69">
        <v>12</v>
      </c>
      <c r="Z480" s="69">
        <v>20000</v>
      </c>
      <c r="AA480" s="69">
        <v>2</v>
      </c>
      <c r="AB480" s="69">
        <v>31</v>
      </c>
      <c r="AC480" s="69">
        <v>0</v>
      </c>
      <c r="AD480" s="69">
        <v>0</v>
      </c>
      <c r="AE480" s="69">
        <v>0</v>
      </c>
      <c r="AF480" s="69">
        <v>10</v>
      </c>
      <c r="AG480" s="69">
        <v>0</v>
      </c>
      <c r="AH480" s="69">
        <v>7</v>
      </c>
      <c r="AI480" s="69">
        <v>563</v>
      </c>
      <c r="AJ480" s="69">
        <v>3</v>
      </c>
      <c r="AK480" s="69">
        <v>0</v>
      </c>
      <c r="AL480" s="69">
        <v>0</v>
      </c>
      <c r="AM480" s="69">
        <v>1</v>
      </c>
      <c r="AN480" s="69">
        <v>1</v>
      </c>
      <c r="AO480" s="69">
        <v>1</v>
      </c>
      <c r="AP480" s="69">
        <v>1.5</v>
      </c>
      <c r="AQ480" s="84">
        <v>30</v>
      </c>
      <c r="AR480" s="69">
        <v>4</v>
      </c>
      <c r="AS480" s="69">
        <v>0</v>
      </c>
      <c r="AT480" s="69">
        <v>0</v>
      </c>
      <c r="AU480" s="69">
        <v>0</v>
      </c>
      <c r="AV480" s="69">
        <v>0</v>
      </c>
      <c r="AW480" s="69">
        <v>0</v>
      </c>
      <c r="AX480" s="69">
        <v>0</v>
      </c>
      <c r="AY480" s="69">
        <v>0</v>
      </c>
      <c r="AZ480" s="69">
        <v>0</v>
      </c>
      <c r="BA480" s="69">
        <v>0</v>
      </c>
      <c r="BB480" s="69">
        <v>5</v>
      </c>
      <c r="BC480" s="69">
        <v>0</v>
      </c>
      <c r="BD480" s="69">
        <v>0</v>
      </c>
      <c r="BE480" s="69">
        <v>0</v>
      </c>
      <c r="BF480" s="69">
        <v>0</v>
      </c>
      <c r="BG480" s="69">
        <v>0</v>
      </c>
      <c r="BH480" s="69">
        <v>0</v>
      </c>
      <c r="BI480" s="69" t="s">
        <v>1683</v>
      </c>
      <c r="BK480" s="69">
        <v>3</v>
      </c>
      <c r="BL480" s="69">
        <v>3</v>
      </c>
      <c r="BM480" s="69">
        <v>2</v>
      </c>
      <c r="BN480" s="69">
        <v>31</v>
      </c>
      <c r="BO480" s="89">
        <v>0</v>
      </c>
      <c r="BP480" s="69">
        <v>1</v>
      </c>
      <c r="BQ480" s="69">
        <v>1</v>
      </c>
      <c r="BR480" s="69">
        <v>204</v>
      </c>
      <c r="BS480" s="69">
        <v>600</v>
      </c>
      <c r="BT480" s="69">
        <v>0</v>
      </c>
      <c r="BU480" s="69">
        <v>0</v>
      </c>
      <c r="BV480" s="69">
        <v>1000</v>
      </c>
      <c r="BW480" s="69">
        <v>564</v>
      </c>
      <c r="BX480" s="69" t="s">
        <v>1684</v>
      </c>
      <c r="BY480" s="69">
        <v>0</v>
      </c>
      <c r="BZ480" s="69">
        <v>0</v>
      </c>
      <c r="CA480" s="69">
        <v>0</v>
      </c>
      <c r="CB480" s="69">
        <v>0</v>
      </c>
      <c r="CC480" s="69">
        <v>0</v>
      </c>
      <c r="CD480" s="69">
        <v>0</v>
      </c>
      <c r="CE480" s="69">
        <v>0</v>
      </c>
      <c r="CF480" s="69">
        <v>0</v>
      </c>
      <c r="CG480" s="69">
        <v>0</v>
      </c>
      <c r="CH480" s="69">
        <v>0</v>
      </c>
      <c r="CI480" s="69">
        <v>0</v>
      </c>
      <c r="CJ480" s="69">
        <v>0</v>
      </c>
      <c r="CL480" s="89">
        <v>0</v>
      </c>
      <c r="CM480" s="89">
        <v>0</v>
      </c>
      <c r="CN480" s="69">
        <v>0</v>
      </c>
      <c r="CO480" s="89">
        <v>0</v>
      </c>
      <c r="CP480" s="89">
        <v>0</v>
      </c>
      <c r="CQ480" s="89">
        <v>0</v>
      </c>
      <c r="CR480" s="89">
        <v>0</v>
      </c>
      <c r="CS480" s="89">
        <v>0</v>
      </c>
      <c r="CT480" s="89">
        <v>0</v>
      </c>
      <c r="CU480" s="69">
        <v>0</v>
      </c>
      <c r="CV480" s="69">
        <v>0</v>
      </c>
      <c r="CW480" s="69">
        <v>0</v>
      </c>
      <c r="CZ480" s="69">
        <v>0</v>
      </c>
      <c r="DA480" s="69">
        <v>0</v>
      </c>
      <c r="DB480" s="69">
        <v>0</v>
      </c>
      <c r="DC480" s="69">
        <v>0</v>
      </c>
      <c r="DD480" s="69">
        <v>0</v>
      </c>
      <c r="DE480" s="69">
        <v>0</v>
      </c>
      <c r="DF480" s="69">
        <v>0</v>
      </c>
      <c r="DG480" s="69">
        <v>1</v>
      </c>
      <c r="DI480" s="69" t="e">
        <v>#N/A</v>
      </c>
      <c r="DJ480" s="69" t="s">
        <v>1680</v>
      </c>
      <c r="DK480" s="69" t="s">
        <v>1685</v>
      </c>
      <c r="DL480" s="129" t="str">
        <f>DM480&amp;DN480&amp;DQ480</f>
        <v>发出灼热的阳光射线晒伤敌人,造成[ui.cs_blue:204*0.6]的火系伤害。</v>
      </c>
      <c r="DM480" s="69" t="s">
        <v>1686</v>
      </c>
      <c r="DN480" s="69" t="str">
        <f>"造成["&amp;INDEX(Sheet5!$L$2:$L$11,MATCH(BL480,Sheet5!$J$2:$J$11,0))&amp;":"&amp;BR480&amp;"*"&amp;BS480/1000&amp;"]"&amp;INDEX(Sheet5!$I$2:$I$4,MATCH(BR480,Sheet5!$H$2:$H$4,0))&amp;"的"&amp;INDEX(Sheet5!$K$2:$K$11,MATCH(BL480,Sheet5!$J$2:$J$11,0))</f>
        <v>造成[ui.cs_blue:204*0.6]的火系伤害。</v>
      </c>
      <c r="DO480" s="69"/>
      <c r="DP480" s="69"/>
      <c r="DQ480" s="69"/>
      <c r="DR480" s="69" t="e">
        <f t="shared" si="90"/>
        <v>#N/A</v>
      </c>
      <c r="DS480" s="90" t="e">
        <f>MATCH(A480,Sheet5!D:D,0)</f>
        <v>#N/A</v>
      </c>
      <c r="DT480" s="94" t="e">
        <f>MATCH(A480,Sheet5!F:F,0)</f>
        <v>#N/A</v>
      </c>
      <c r="DU480" s="69">
        <v>0</v>
      </c>
      <c r="DV480" s="69">
        <v>0</v>
      </c>
      <c r="DW480" s="69">
        <v>0</v>
      </c>
      <c r="DX480" s="69">
        <v>0</v>
      </c>
      <c r="DY480" s="69">
        <v>0</v>
      </c>
    </row>
    <row r="481" spans="1:129" ht="14.25">
      <c r="A481" s="69">
        <v>30287</v>
      </c>
      <c r="B481" s="69">
        <v>0</v>
      </c>
      <c r="C481" s="69">
        <v>1</v>
      </c>
      <c r="D481" s="69" t="s">
        <v>1687</v>
      </c>
      <c r="E481" s="69" t="s">
        <v>1688</v>
      </c>
      <c r="F481" s="69" t="s">
        <v>1624</v>
      </c>
      <c r="G481" s="69">
        <v>1</v>
      </c>
      <c r="H481" s="69" t="s">
        <v>321</v>
      </c>
      <c r="I481" s="69">
        <v>1500</v>
      </c>
      <c r="J481" s="69" t="s">
        <v>937</v>
      </c>
      <c r="K481" s="69">
        <v>2000</v>
      </c>
      <c r="M481" s="69">
        <v>566</v>
      </c>
      <c r="N481" s="69" t="s">
        <v>1631</v>
      </c>
      <c r="O481" s="69">
        <v>0</v>
      </c>
      <c r="P481" s="69">
        <v>2</v>
      </c>
      <c r="Q481" s="69">
        <v>0</v>
      </c>
      <c r="R481" s="69">
        <f>IF(S481&gt;0,2,1)</f>
        <v>1</v>
      </c>
      <c r="S481" s="69">
        <v>0</v>
      </c>
      <c r="T481" s="69">
        <v>0</v>
      </c>
      <c r="U481" s="69">
        <v>0</v>
      </c>
      <c r="V481" s="69">
        <v>0</v>
      </c>
      <c r="W481" s="69">
        <v>0</v>
      </c>
      <c r="X481" s="69">
        <v>0</v>
      </c>
      <c r="Y481" s="69">
        <v>0</v>
      </c>
      <c r="Z481" s="69">
        <v>20000</v>
      </c>
      <c r="AA481" s="69">
        <v>2</v>
      </c>
      <c r="AB481" s="69">
        <v>31</v>
      </c>
      <c r="AC481" s="69">
        <v>0</v>
      </c>
      <c r="AD481" s="69">
        <v>0</v>
      </c>
      <c r="AE481" s="69">
        <v>0</v>
      </c>
      <c r="AF481" s="69">
        <v>20</v>
      </c>
      <c r="AG481" s="69">
        <v>0</v>
      </c>
      <c r="AH481" s="69">
        <v>50</v>
      </c>
      <c r="AI481" s="69">
        <v>565</v>
      </c>
      <c r="AJ481" s="69">
        <v>3</v>
      </c>
      <c r="AK481" s="69">
        <v>0</v>
      </c>
      <c r="AL481" s="69">
        <v>0</v>
      </c>
      <c r="AM481" s="69">
        <v>5</v>
      </c>
      <c r="AN481" s="69">
        <v>9</v>
      </c>
      <c r="AO481" s="69">
        <v>1</v>
      </c>
      <c r="AP481" s="69">
        <v>0.5</v>
      </c>
      <c r="AQ481" s="84">
        <v>35</v>
      </c>
      <c r="AR481" s="69">
        <v>5</v>
      </c>
      <c r="AS481" s="69">
        <v>0</v>
      </c>
      <c r="AT481" s="69">
        <v>0</v>
      </c>
      <c r="AU481" s="69">
        <v>0</v>
      </c>
      <c r="AV481" s="69">
        <v>0</v>
      </c>
      <c r="AW481" s="69">
        <v>0</v>
      </c>
      <c r="AX481" s="69">
        <v>0</v>
      </c>
      <c r="AY481" s="69">
        <v>5</v>
      </c>
      <c r="AZ481" s="69">
        <v>0</v>
      </c>
      <c r="BA481" s="69">
        <v>0</v>
      </c>
      <c r="BB481" s="69">
        <v>4000</v>
      </c>
      <c r="BC481" s="69">
        <v>1000</v>
      </c>
      <c r="BD481" s="69">
        <v>0</v>
      </c>
      <c r="BE481" s="69">
        <v>0</v>
      </c>
      <c r="BF481" s="69">
        <v>0</v>
      </c>
      <c r="BG481" s="69">
        <v>0</v>
      </c>
      <c r="BH481" s="69">
        <v>0</v>
      </c>
      <c r="BI481" s="69" t="s">
        <v>1689</v>
      </c>
      <c r="BK481" s="69">
        <v>3</v>
      </c>
      <c r="BL481" s="69">
        <v>3</v>
      </c>
      <c r="BM481" s="69">
        <v>2</v>
      </c>
      <c r="BN481" s="69">
        <v>31</v>
      </c>
      <c r="BO481" s="89">
        <v>0</v>
      </c>
      <c r="BP481" s="69">
        <v>2</v>
      </c>
      <c r="BQ481" s="69">
        <v>10</v>
      </c>
      <c r="BR481" s="69">
        <v>204</v>
      </c>
      <c r="BS481" s="69">
        <v>350</v>
      </c>
      <c r="BT481" s="69">
        <v>0</v>
      </c>
      <c r="BU481" s="69">
        <v>0</v>
      </c>
      <c r="BV481" s="69">
        <v>1000</v>
      </c>
      <c r="BW481" s="69">
        <v>567</v>
      </c>
      <c r="BX481" s="69" t="s">
        <v>1633</v>
      </c>
      <c r="BY481" s="69">
        <v>18</v>
      </c>
      <c r="BZ481" s="69">
        <v>7</v>
      </c>
      <c r="CA481" s="69">
        <v>64</v>
      </c>
      <c r="CB481" s="89">
        <v>0</v>
      </c>
      <c r="CC481" s="69">
        <v>0</v>
      </c>
      <c r="CD481" s="69">
        <v>1</v>
      </c>
      <c r="CE481" s="69">
        <v>1</v>
      </c>
      <c r="CF481" s="69">
        <v>5000</v>
      </c>
      <c r="CG481" s="69">
        <v>0</v>
      </c>
      <c r="CH481" s="69">
        <v>0</v>
      </c>
      <c r="CI481" s="69">
        <v>1000</v>
      </c>
      <c r="CJ481" s="69">
        <v>0</v>
      </c>
      <c r="CL481" s="69">
        <v>0</v>
      </c>
      <c r="CM481" s="69">
        <v>0</v>
      </c>
      <c r="CN481" s="69">
        <v>0</v>
      </c>
      <c r="CO481" s="89">
        <v>0</v>
      </c>
      <c r="CP481" s="69">
        <v>0</v>
      </c>
      <c r="CQ481" s="69">
        <v>0</v>
      </c>
      <c r="CR481" s="69">
        <v>0</v>
      </c>
      <c r="CS481" s="69">
        <v>0</v>
      </c>
      <c r="CT481" s="89">
        <v>0</v>
      </c>
      <c r="CU481" s="69">
        <v>0</v>
      </c>
      <c r="CV481" s="69">
        <v>0</v>
      </c>
      <c r="CW481" s="69">
        <v>0</v>
      </c>
      <c r="CZ481" s="69">
        <v>0</v>
      </c>
      <c r="DA481" s="69">
        <v>0</v>
      </c>
      <c r="DB481" s="69">
        <v>0</v>
      </c>
      <c r="DC481" s="69">
        <v>0</v>
      </c>
      <c r="DD481" s="69">
        <v>0</v>
      </c>
      <c r="DE481" s="69">
        <v>0</v>
      </c>
      <c r="DF481" s="69">
        <v>0</v>
      </c>
      <c r="DG481" s="69">
        <v>1</v>
      </c>
      <c r="DI481" s="69" t="e">
        <f>INDEX(Sheet3!$E$78:$E$1130,MATCH(A481,Sheet3!$D$78:$D$1130,0))</f>
        <v>#N/A</v>
      </c>
      <c r="DJ481" s="69" t="str">
        <f>IFERROR(DI481,F481)</f>
        <v>skill_icons.ps_mega_smash</v>
      </c>
      <c r="DK481" s="69" t="s">
        <v>1634</v>
      </c>
      <c r="DL481" s="69"/>
      <c r="DM481" s="69" t="s">
        <v>1690</v>
      </c>
      <c r="DN481" s="69" t="str">
        <f>"造成["&amp;INDEX(Sheet5!$L$2:$L$11,MATCH(BL481,Sheet5!$J$2:$J$11,0))&amp;":"&amp;BR481&amp;"*"&amp;BS481/1000&amp;"]"&amp;INDEX(Sheet5!$I$2:$I$4,MATCH(BR481,Sheet5!$H$2:$H$4,0))&amp;"的"&amp;INDEX(Sheet5!$K$2:$K$11,MATCH(BL481,Sheet5!$J$2:$J$11,0))</f>
        <v>造成[ui.cs_blue:204*0.35]的火系伤害。</v>
      </c>
      <c r="DO481" s="69"/>
      <c r="DP481" s="69"/>
      <c r="DQ481" s="69"/>
      <c r="DR481" s="69" t="e">
        <f t="shared" si="90"/>
        <v>#N/A</v>
      </c>
      <c r="DS481" s="90" t="e">
        <f>MATCH(A481,Sheet5!D:D,0)</f>
        <v>#N/A</v>
      </c>
      <c r="DT481" s="94" t="e">
        <f>MATCH(A481,Sheet5!F:F,0)</f>
        <v>#N/A</v>
      </c>
      <c r="DU481" s="69">
        <v>0</v>
      </c>
      <c r="DV481" s="69">
        <v>0</v>
      </c>
      <c r="DW481" s="69">
        <v>0</v>
      </c>
      <c r="DX481" s="69">
        <v>0</v>
      </c>
      <c r="DY481" s="69">
        <v>0</v>
      </c>
    </row>
    <row r="482" spans="1:129" ht="14.25">
      <c r="A482" s="69">
        <v>30288</v>
      </c>
      <c r="B482" s="69">
        <v>0</v>
      </c>
      <c r="C482" s="69">
        <v>1</v>
      </c>
      <c r="D482" s="94" t="s">
        <v>1691</v>
      </c>
      <c r="E482" s="94" t="s">
        <v>1692</v>
      </c>
      <c r="F482" s="69" t="s">
        <v>1693</v>
      </c>
      <c r="G482" s="69">
        <v>0</v>
      </c>
      <c r="H482" s="69" t="s">
        <v>321</v>
      </c>
      <c r="I482" s="69">
        <v>0</v>
      </c>
      <c r="J482" s="69">
        <v>500</v>
      </c>
      <c r="K482" s="69">
        <v>3500</v>
      </c>
      <c r="M482" s="69">
        <v>615</v>
      </c>
      <c r="N482" s="69"/>
      <c r="O482" s="69">
        <v>0</v>
      </c>
      <c r="P482" s="69">
        <v>12</v>
      </c>
      <c r="Q482" s="69">
        <v>0</v>
      </c>
      <c r="R482" s="69">
        <v>1</v>
      </c>
      <c r="S482" s="69">
        <v>0</v>
      </c>
      <c r="T482" s="69">
        <v>0</v>
      </c>
      <c r="U482" s="69">
        <v>0</v>
      </c>
      <c r="V482" s="69">
        <v>0</v>
      </c>
      <c r="W482" s="69">
        <v>0</v>
      </c>
      <c r="X482" s="69">
        <v>0</v>
      </c>
      <c r="Y482" s="69">
        <v>0</v>
      </c>
      <c r="Z482" s="69">
        <v>20000</v>
      </c>
      <c r="AA482" s="69">
        <v>2</v>
      </c>
      <c r="AB482" s="69">
        <v>31</v>
      </c>
      <c r="AC482" s="69">
        <v>0</v>
      </c>
      <c r="AD482" s="69">
        <v>0</v>
      </c>
      <c r="AE482" s="69">
        <v>0</v>
      </c>
      <c r="AF482" s="69">
        <v>20</v>
      </c>
      <c r="AG482" s="69">
        <v>0</v>
      </c>
      <c r="AH482" s="69">
        <v>8</v>
      </c>
      <c r="AI482" s="69">
        <v>0</v>
      </c>
      <c r="AJ482" s="69">
        <v>0</v>
      </c>
      <c r="AK482" s="69">
        <v>0</v>
      </c>
      <c r="AL482" s="69">
        <v>0</v>
      </c>
      <c r="AM482" s="69">
        <v>1</v>
      </c>
      <c r="AN482" s="69">
        <v>1</v>
      </c>
      <c r="AO482" s="69">
        <v>1</v>
      </c>
      <c r="AP482" s="69">
        <v>1</v>
      </c>
      <c r="AQ482" s="84">
        <v>4</v>
      </c>
      <c r="AR482" s="69">
        <v>2</v>
      </c>
      <c r="AS482" s="69">
        <v>0</v>
      </c>
      <c r="AT482" s="69">
        <v>0</v>
      </c>
      <c r="AU482" s="69">
        <v>0</v>
      </c>
      <c r="AV482" s="69">
        <v>0</v>
      </c>
      <c r="AW482" s="69">
        <v>0</v>
      </c>
      <c r="AX482" s="69">
        <v>0</v>
      </c>
      <c r="AY482" s="69">
        <v>0</v>
      </c>
      <c r="AZ482" s="69">
        <v>0</v>
      </c>
      <c r="BA482" s="69">
        <v>0</v>
      </c>
      <c r="BB482" s="69">
        <v>0</v>
      </c>
      <c r="BC482" s="69">
        <v>0</v>
      </c>
      <c r="BD482" s="69">
        <v>0</v>
      </c>
      <c r="BE482" s="69">
        <v>0</v>
      </c>
      <c r="BF482" s="69">
        <v>0</v>
      </c>
      <c r="BG482" s="69">
        <v>0</v>
      </c>
      <c r="BH482" s="69">
        <v>0</v>
      </c>
      <c r="BI482" s="69" t="s">
        <v>1694</v>
      </c>
      <c r="BK482" s="69">
        <v>3</v>
      </c>
      <c r="BL482" s="69">
        <v>2</v>
      </c>
      <c r="BM482" s="69">
        <v>2</v>
      </c>
      <c r="BN482" s="69">
        <v>31</v>
      </c>
      <c r="BO482" s="89" t="s">
        <v>313</v>
      </c>
      <c r="BP482" s="69">
        <v>1</v>
      </c>
      <c r="BQ482" s="69">
        <v>1</v>
      </c>
      <c r="BR482" s="69">
        <v>203</v>
      </c>
      <c r="BS482" s="69">
        <v>1500</v>
      </c>
      <c r="BT482" s="69">
        <v>0</v>
      </c>
      <c r="BU482" s="69">
        <v>0</v>
      </c>
      <c r="BV482" s="69">
        <v>1000</v>
      </c>
      <c r="BW482" s="69">
        <v>616</v>
      </c>
      <c r="BX482" s="69">
        <v>0</v>
      </c>
      <c r="BY482" s="69">
        <v>10</v>
      </c>
      <c r="BZ482" s="69">
        <v>2</v>
      </c>
      <c r="CA482" s="69">
        <v>31</v>
      </c>
      <c r="CB482" s="69">
        <v>0</v>
      </c>
      <c r="CC482" s="69">
        <v>1</v>
      </c>
      <c r="CD482" s="69">
        <v>1</v>
      </c>
      <c r="CE482" s="69">
        <v>1</v>
      </c>
      <c r="CF482" s="69">
        <v>70138</v>
      </c>
      <c r="CG482" s="69">
        <v>0</v>
      </c>
      <c r="CH482" s="69">
        <v>0</v>
      </c>
      <c r="CI482" s="69">
        <v>1000</v>
      </c>
      <c r="CJ482" s="69">
        <v>0</v>
      </c>
      <c r="CK482" s="69">
        <v>0</v>
      </c>
      <c r="CL482" s="69">
        <v>0</v>
      </c>
      <c r="CM482" s="69">
        <v>0</v>
      </c>
      <c r="CN482" s="69">
        <v>0</v>
      </c>
      <c r="CO482" s="69">
        <v>0</v>
      </c>
      <c r="CP482" s="69">
        <v>0</v>
      </c>
      <c r="CQ482" s="69">
        <v>0</v>
      </c>
      <c r="CR482" s="69">
        <v>0</v>
      </c>
      <c r="CS482" s="69">
        <v>0</v>
      </c>
      <c r="CT482" s="69">
        <v>0</v>
      </c>
      <c r="CU482" s="69">
        <v>0</v>
      </c>
      <c r="CV482" s="69">
        <v>0</v>
      </c>
      <c r="CW482" s="69">
        <v>0</v>
      </c>
      <c r="CX482" s="69">
        <v>0</v>
      </c>
      <c r="CY482" s="69">
        <v>0</v>
      </c>
      <c r="CZ482" s="69">
        <v>0</v>
      </c>
      <c r="DA482" s="69">
        <v>0</v>
      </c>
      <c r="DB482" s="69">
        <v>0</v>
      </c>
      <c r="DC482" s="69">
        <v>0</v>
      </c>
      <c r="DD482" s="69">
        <v>0</v>
      </c>
      <c r="DE482" s="69">
        <v>0</v>
      </c>
      <c r="DF482" s="69">
        <v>0</v>
      </c>
      <c r="DG482" s="69">
        <v>1</v>
      </c>
      <c r="DI482" s="69"/>
      <c r="DJ482" s="69"/>
      <c r="DK482" s="69" t="s">
        <v>1695</v>
      </c>
      <c r="DL482" s="69"/>
      <c r="DM482" s="69" t="s">
        <v>1696</v>
      </c>
      <c r="DN482" s="69" t="str">
        <f>"造成["&amp;INDEX(Sheet5!$L$2:$L$11,MATCH(BL482,Sheet5!$J$2:$J$11,0))&amp;":"&amp;BR482&amp;"*"&amp;BS482/1000&amp;"]"&amp;INDEX(Sheet5!$I$2:$I$4,MATCH(BR482,Sheet5!$H$2:$H$4,0))&amp;"的"&amp;INDEX(Sheet5!$K$2:$K$11,MATCH(BL482,Sheet5!$J$2:$J$11,0))</f>
        <v>造成[ui.cs_orange:203*1.5]的物理伤害。</v>
      </c>
      <c r="DO482" s="69"/>
      <c r="DP482" s="69"/>
      <c r="DQ482" s="69"/>
      <c r="DR482" s="69" t="e">
        <f t="shared" si="90"/>
        <v>#N/A</v>
      </c>
      <c r="DS482" s="90" t="e">
        <f>MATCH(A482,Sheet5!D:D,0)</f>
        <v>#N/A</v>
      </c>
      <c r="DT482" s="94" t="e">
        <f>MATCH(A482,Sheet5!F:F,0)</f>
        <v>#N/A</v>
      </c>
      <c r="DU482" s="69">
        <v>0</v>
      </c>
      <c r="DV482" s="69">
        <v>0</v>
      </c>
      <c r="DW482" s="69">
        <v>0</v>
      </c>
      <c r="DX482" s="69">
        <v>0</v>
      </c>
      <c r="DY482" s="69">
        <v>0</v>
      </c>
    </row>
    <row r="483" spans="1:129" ht="14.25">
      <c r="A483" s="69">
        <v>30289</v>
      </c>
      <c r="B483" s="69">
        <v>13006</v>
      </c>
      <c r="C483" s="69">
        <v>1</v>
      </c>
      <c r="D483" s="94" t="s">
        <v>1697</v>
      </c>
      <c r="E483" s="94" t="s">
        <v>1698</v>
      </c>
      <c r="F483" s="69" t="s">
        <v>1699</v>
      </c>
      <c r="G483" s="69">
        <v>0</v>
      </c>
      <c r="H483" s="69" t="s">
        <v>321</v>
      </c>
      <c r="I483" s="69">
        <v>0</v>
      </c>
      <c r="J483" s="69">
        <v>570</v>
      </c>
      <c r="K483" s="69">
        <v>2000</v>
      </c>
      <c r="M483" s="69">
        <v>611</v>
      </c>
      <c r="N483" s="69"/>
      <c r="O483" s="69">
        <v>0</v>
      </c>
      <c r="P483" s="69">
        <v>33</v>
      </c>
      <c r="Q483" s="69">
        <v>0</v>
      </c>
      <c r="R483" s="69">
        <v>1</v>
      </c>
      <c r="S483" s="69">
        <v>0</v>
      </c>
      <c r="T483" s="69">
        <v>0</v>
      </c>
      <c r="U483" s="69">
        <v>0</v>
      </c>
      <c r="V483" s="69">
        <v>0</v>
      </c>
      <c r="W483" s="69">
        <v>0</v>
      </c>
      <c r="X483" s="69">
        <v>0</v>
      </c>
      <c r="Y483" s="69">
        <v>0</v>
      </c>
      <c r="Z483" s="69">
        <v>20000</v>
      </c>
      <c r="AA483" s="69">
        <v>2</v>
      </c>
      <c r="AB483" s="69">
        <v>31</v>
      </c>
      <c r="AC483" s="69">
        <v>0</v>
      </c>
      <c r="AD483" s="69">
        <v>0</v>
      </c>
      <c r="AE483" s="69">
        <v>0</v>
      </c>
      <c r="AF483" s="69">
        <v>20</v>
      </c>
      <c r="AG483" s="69">
        <v>4</v>
      </c>
      <c r="AH483" s="69">
        <v>9</v>
      </c>
      <c r="AI483" s="69">
        <v>610</v>
      </c>
      <c r="AJ483" s="69">
        <v>2</v>
      </c>
      <c r="AK483" s="69">
        <v>0</v>
      </c>
      <c r="AL483" s="69">
        <v>0</v>
      </c>
      <c r="AM483" s="69">
        <v>7</v>
      </c>
      <c r="AN483" s="69">
        <v>7</v>
      </c>
      <c r="AO483" s="69">
        <v>1</v>
      </c>
      <c r="AP483" s="69">
        <v>0.1</v>
      </c>
      <c r="AQ483" s="84">
        <v>2</v>
      </c>
      <c r="AR483" s="69">
        <v>2</v>
      </c>
      <c r="AS483" s="69">
        <v>0</v>
      </c>
      <c r="AT483" s="69">
        <v>0</v>
      </c>
      <c r="AU483" s="69">
        <v>0</v>
      </c>
      <c r="AV483" s="69">
        <v>0</v>
      </c>
      <c r="AW483" s="69">
        <v>0</v>
      </c>
      <c r="AX483" s="69">
        <v>0</v>
      </c>
      <c r="AY483" s="69">
        <v>0</v>
      </c>
      <c r="AZ483" s="69">
        <v>0</v>
      </c>
      <c r="BA483" s="69">
        <v>0</v>
      </c>
      <c r="BB483" s="69">
        <v>0</v>
      </c>
      <c r="BC483" s="69">
        <v>0</v>
      </c>
      <c r="BD483" s="69">
        <v>0</v>
      </c>
      <c r="BE483" s="69">
        <v>0</v>
      </c>
      <c r="BF483" s="69">
        <v>0</v>
      </c>
      <c r="BG483" s="69">
        <v>0</v>
      </c>
      <c r="BH483" s="69">
        <v>0</v>
      </c>
      <c r="BI483" s="69" t="s">
        <v>1700</v>
      </c>
      <c r="BK483" s="69">
        <v>3</v>
      </c>
      <c r="BL483" s="69">
        <v>2</v>
      </c>
      <c r="BM483" s="69">
        <v>2</v>
      </c>
      <c r="BN483" s="69">
        <v>31</v>
      </c>
      <c r="BO483" s="89" t="s">
        <v>313</v>
      </c>
      <c r="BP483" s="69">
        <v>1</v>
      </c>
      <c r="BQ483" s="69">
        <v>1</v>
      </c>
      <c r="BR483" s="69">
        <v>203</v>
      </c>
      <c r="BS483" s="69">
        <v>600</v>
      </c>
      <c r="BT483" s="69">
        <v>0</v>
      </c>
      <c r="BU483" s="69">
        <v>0</v>
      </c>
      <c r="BV483" s="69">
        <v>1000</v>
      </c>
      <c r="BW483" s="69">
        <v>609</v>
      </c>
      <c r="BX483" s="69">
        <v>0</v>
      </c>
      <c r="BY483" s="69">
        <v>0</v>
      </c>
      <c r="BZ483" s="69">
        <v>0</v>
      </c>
      <c r="CA483" s="69">
        <v>0</v>
      </c>
      <c r="CB483" s="69">
        <v>0</v>
      </c>
      <c r="CC483" s="69">
        <v>0</v>
      </c>
      <c r="CD483" s="69">
        <v>0</v>
      </c>
      <c r="CE483" s="69">
        <v>0</v>
      </c>
      <c r="CF483" s="69">
        <v>0</v>
      </c>
      <c r="CG483" s="69">
        <v>0</v>
      </c>
      <c r="CH483" s="69">
        <v>0</v>
      </c>
      <c r="CI483" s="69">
        <v>0</v>
      </c>
      <c r="CJ483" s="69">
        <v>0</v>
      </c>
      <c r="CK483" s="69">
        <v>0</v>
      </c>
      <c r="CL483" s="69">
        <v>0</v>
      </c>
      <c r="CM483" s="69">
        <v>0</v>
      </c>
      <c r="CN483" s="69">
        <v>0</v>
      </c>
      <c r="CO483" s="69">
        <v>0</v>
      </c>
      <c r="CP483" s="69">
        <v>0</v>
      </c>
      <c r="CQ483" s="69">
        <v>0</v>
      </c>
      <c r="CR483" s="69">
        <v>0</v>
      </c>
      <c r="CS483" s="69">
        <v>0</v>
      </c>
      <c r="CT483" s="69">
        <v>0</v>
      </c>
      <c r="CU483" s="69">
        <v>0</v>
      </c>
      <c r="CV483" s="69">
        <v>0</v>
      </c>
      <c r="CW483" s="69">
        <v>0</v>
      </c>
      <c r="CX483" s="69">
        <v>0</v>
      </c>
      <c r="CY483" s="69">
        <v>0</v>
      </c>
      <c r="CZ483" s="69">
        <v>0</v>
      </c>
      <c r="DA483" s="69">
        <v>0</v>
      </c>
      <c r="DB483" s="69">
        <v>0</v>
      </c>
      <c r="DC483" s="69">
        <v>0</v>
      </c>
      <c r="DD483" s="69">
        <v>0</v>
      </c>
      <c r="DE483" s="69">
        <v>0</v>
      </c>
      <c r="DF483" s="69">
        <v>0</v>
      </c>
      <c r="DG483" s="69">
        <v>1</v>
      </c>
      <c r="DI483" s="69"/>
      <c r="DJ483" s="69"/>
      <c r="DK483" s="69" t="s">
        <v>1701</v>
      </c>
      <c r="DL483" s="129" t="str">
        <f>DM483&amp;DN483&amp;DQ483</f>
        <v>射出一阵箭雨，对碰到的敌方单位造成[ui.cs_orange:203*0.6]的物理伤害。</v>
      </c>
      <c r="DM483" s="90" t="s">
        <v>1702</v>
      </c>
      <c r="DN483" s="69" t="str">
        <f>"造成["&amp;INDEX(Sheet5!$L$2:$L$11,MATCH(BL483,Sheet5!$J$2:$J$11,0))&amp;":"&amp;BR483&amp;"*"&amp;BS483/1000&amp;"]"&amp;INDEX(Sheet5!$I$2:$I$4,MATCH(BR483,Sheet5!$H$2:$H$4,0))&amp;"的"&amp;INDEX(Sheet5!$K$2:$K$11,MATCH(BL483,Sheet5!$J$2:$J$11,0))</f>
        <v>造成[ui.cs_orange:203*0.6]的物理伤害。</v>
      </c>
      <c r="DO483" s="69"/>
      <c r="DP483" s="69"/>
      <c r="DQ483" s="69"/>
      <c r="DR483" s="69" t="e">
        <f t="shared" si="90"/>
        <v>#N/A</v>
      </c>
      <c r="DS483" s="90" t="e">
        <f>MATCH(A483,Sheet5!D:D,0)</f>
        <v>#N/A</v>
      </c>
      <c r="DT483" s="94" t="e">
        <f>MATCH(A483,Sheet5!F:F,0)</f>
        <v>#N/A</v>
      </c>
      <c r="DU483" s="69">
        <v>0</v>
      </c>
      <c r="DV483" s="69">
        <v>0</v>
      </c>
      <c r="DW483" s="69">
        <v>0</v>
      </c>
      <c r="DX483" s="69">
        <v>0</v>
      </c>
      <c r="DY483" s="69">
        <v>0</v>
      </c>
    </row>
    <row r="484" spans="1:129" ht="14.25">
      <c r="A484" s="69">
        <v>30290</v>
      </c>
      <c r="B484" s="69">
        <v>21001</v>
      </c>
      <c r="C484" s="69">
        <v>1</v>
      </c>
      <c r="D484" s="94" t="s">
        <v>1703</v>
      </c>
      <c r="E484" s="94" t="s">
        <v>1704</v>
      </c>
      <c r="F484" s="69" t="s">
        <v>1493</v>
      </c>
      <c r="G484" s="69">
        <v>0</v>
      </c>
      <c r="H484" s="69" t="s">
        <v>507</v>
      </c>
      <c r="I484" s="69">
        <v>2300</v>
      </c>
      <c r="J484" s="69" t="s">
        <v>1705</v>
      </c>
      <c r="K484" s="69">
        <v>3993</v>
      </c>
      <c r="M484" s="69">
        <v>614</v>
      </c>
      <c r="N484" s="69"/>
      <c r="O484" s="69">
        <v>0</v>
      </c>
      <c r="P484" s="69">
        <v>2</v>
      </c>
      <c r="Q484" s="69">
        <v>0</v>
      </c>
      <c r="R484" s="69">
        <v>1</v>
      </c>
      <c r="S484" s="69">
        <v>0</v>
      </c>
      <c r="T484" s="69">
        <v>0</v>
      </c>
      <c r="U484" s="69">
        <v>0</v>
      </c>
      <c r="V484" s="69">
        <v>0</v>
      </c>
      <c r="W484" s="69">
        <v>0</v>
      </c>
      <c r="X484" s="69">
        <v>0</v>
      </c>
      <c r="Y484" s="69">
        <v>0</v>
      </c>
      <c r="Z484" s="69">
        <v>20000</v>
      </c>
      <c r="AA484" s="69">
        <v>2</v>
      </c>
      <c r="AB484" s="69">
        <v>31</v>
      </c>
      <c r="AC484" s="69">
        <v>0</v>
      </c>
      <c r="AD484" s="69">
        <v>0</v>
      </c>
      <c r="AE484" s="69">
        <v>0</v>
      </c>
      <c r="AF484" s="69">
        <v>20</v>
      </c>
      <c r="AG484" s="69">
        <v>0</v>
      </c>
      <c r="AH484" s="69">
        <v>3</v>
      </c>
      <c r="AI484" s="69">
        <v>0</v>
      </c>
      <c r="AJ484" s="69">
        <v>2</v>
      </c>
      <c r="AK484" s="69">
        <v>0</v>
      </c>
      <c r="AL484" s="69">
        <v>0</v>
      </c>
      <c r="AM484" s="69">
        <v>1</v>
      </c>
      <c r="AN484" s="69">
        <v>1</v>
      </c>
      <c r="AO484" s="69">
        <v>1</v>
      </c>
      <c r="AP484" s="69">
        <v>1</v>
      </c>
      <c r="AQ484" s="84">
        <v>20</v>
      </c>
      <c r="AR484" s="69">
        <v>0.1</v>
      </c>
      <c r="AS484" s="69">
        <v>0</v>
      </c>
      <c r="AT484" s="69">
        <v>0</v>
      </c>
      <c r="AU484" s="69">
        <v>0</v>
      </c>
      <c r="AV484" s="69">
        <v>0</v>
      </c>
      <c r="AW484" s="69">
        <v>0</v>
      </c>
      <c r="AX484" s="69">
        <v>0</v>
      </c>
      <c r="AY484" s="69">
        <v>0</v>
      </c>
      <c r="AZ484" s="69">
        <v>0</v>
      </c>
      <c r="BA484" s="69">
        <v>0</v>
      </c>
      <c r="BB484" s="69">
        <v>0</v>
      </c>
      <c r="BC484" s="69">
        <v>0</v>
      </c>
      <c r="BD484" s="69">
        <v>0</v>
      </c>
      <c r="BE484" s="69">
        <v>0</v>
      </c>
      <c r="BF484" s="69">
        <v>0</v>
      </c>
      <c r="BG484" s="69">
        <v>0</v>
      </c>
      <c r="BH484" s="69">
        <v>0</v>
      </c>
      <c r="BI484" s="69" t="s">
        <v>1706</v>
      </c>
      <c r="BK484" s="69">
        <v>3</v>
      </c>
      <c r="BL484" s="69">
        <v>2</v>
      </c>
      <c r="BM484" s="69">
        <v>2</v>
      </c>
      <c r="BN484" s="69">
        <v>31</v>
      </c>
      <c r="BO484" s="89" t="s">
        <v>313</v>
      </c>
      <c r="BP484" s="69">
        <v>1</v>
      </c>
      <c r="BQ484" s="69">
        <v>1</v>
      </c>
      <c r="BR484" s="69">
        <v>203</v>
      </c>
      <c r="BS484" s="69">
        <v>1800</v>
      </c>
      <c r="BT484" s="69">
        <v>0</v>
      </c>
      <c r="BU484" s="69">
        <v>0</v>
      </c>
      <c r="BV484" s="69">
        <v>1000</v>
      </c>
      <c r="BW484" s="69">
        <v>619</v>
      </c>
      <c r="BX484" s="69">
        <v>0</v>
      </c>
      <c r="BY484" s="69">
        <v>0</v>
      </c>
      <c r="BZ484" s="69">
        <v>0</v>
      </c>
      <c r="CA484" s="69">
        <v>0</v>
      </c>
      <c r="CB484" s="69">
        <v>0</v>
      </c>
      <c r="CC484" s="69">
        <v>0</v>
      </c>
      <c r="CD484" s="69">
        <v>0</v>
      </c>
      <c r="CE484" s="69">
        <v>0</v>
      </c>
      <c r="CF484" s="69">
        <v>0</v>
      </c>
      <c r="CG484" s="69">
        <v>0</v>
      </c>
      <c r="CH484" s="69">
        <v>0</v>
      </c>
      <c r="CI484" s="69">
        <v>0</v>
      </c>
      <c r="CJ484" s="69">
        <v>0</v>
      </c>
      <c r="CK484" s="69">
        <v>0</v>
      </c>
      <c r="CL484" s="69">
        <v>0</v>
      </c>
      <c r="CM484" s="69">
        <v>0</v>
      </c>
      <c r="CN484" s="69">
        <v>0</v>
      </c>
      <c r="CO484" s="69">
        <v>0</v>
      </c>
      <c r="CP484" s="69">
        <v>0</v>
      </c>
      <c r="CQ484" s="69">
        <v>0</v>
      </c>
      <c r="CR484" s="69">
        <v>0</v>
      </c>
      <c r="CS484" s="69">
        <v>0</v>
      </c>
      <c r="CT484" s="69">
        <v>0</v>
      </c>
      <c r="CU484" s="69">
        <v>0</v>
      </c>
      <c r="CV484" s="69">
        <v>0</v>
      </c>
      <c r="CW484" s="69">
        <v>0</v>
      </c>
      <c r="CX484" s="69">
        <v>0</v>
      </c>
      <c r="CY484" s="69">
        <v>0</v>
      </c>
      <c r="CZ484" s="69">
        <v>0</v>
      </c>
      <c r="DA484" s="69">
        <v>0</v>
      </c>
      <c r="DB484" s="69">
        <v>0</v>
      </c>
      <c r="DC484" s="69">
        <v>0</v>
      </c>
      <c r="DD484" s="69">
        <v>0</v>
      </c>
      <c r="DE484" s="69">
        <v>0</v>
      </c>
      <c r="DF484" s="69">
        <v>0</v>
      </c>
      <c r="DG484" s="69">
        <v>1</v>
      </c>
      <c r="DI484" s="69"/>
      <c r="DJ484" s="69"/>
      <c r="DK484" s="69" t="s">
        <v>1707</v>
      </c>
      <c r="DL484" s="69"/>
      <c r="DM484" s="90" t="s">
        <v>1708</v>
      </c>
      <c r="DN484" s="69" t="str">
        <f>"造成["&amp;INDEX(Sheet5!$L$2:$L$11,MATCH(BL484,Sheet5!$J$2:$J$11,0))&amp;":"&amp;BR484&amp;"*"&amp;BS484/1000&amp;"]"&amp;INDEX(Sheet5!$I$2:$I$4,MATCH(BR484,Sheet5!$H$2:$H$4,0))&amp;"的"&amp;INDEX(Sheet5!$K$2:$K$11,MATCH(BL484,Sheet5!$J$2:$J$11,0))</f>
        <v>造成[ui.cs_orange:203*1.8]的物理伤害。</v>
      </c>
      <c r="DO484" s="69"/>
      <c r="DP484" s="69"/>
      <c r="DQ484" s="69"/>
      <c r="DR484" s="69" t="e">
        <f t="shared" si="90"/>
        <v>#N/A</v>
      </c>
      <c r="DS484" s="90">
        <f>MATCH(A484,Sheet5!D:D,0)</f>
        <v>209</v>
      </c>
      <c r="DT484" s="94" t="e">
        <f>MATCH(A484,Sheet5!F:F,0)</f>
        <v>#N/A</v>
      </c>
      <c r="DU484" s="69">
        <v>0</v>
      </c>
      <c r="DV484" s="69">
        <v>0</v>
      </c>
      <c r="DW484" s="69">
        <v>0</v>
      </c>
      <c r="DX484" s="69">
        <v>0</v>
      </c>
      <c r="DY484" s="69">
        <v>0</v>
      </c>
    </row>
    <row r="485" spans="1:129" ht="14.25">
      <c r="A485" s="69">
        <v>30291</v>
      </c>
      <c r="B485" s="69">
        <v>0</v>
      </c>
      <c r="C485" s="69">
        <v>1</v>
      </c>
      <c r="D485" s="94" t="s">
        <v>1709</v>
      </c>
      <c r="E485" s="94" t="s">
        <v>1710</v>
      </c>
      <c r="F485" s="69" t="s">
        <v>625</v>
      </c>
      <c r="G485" s="69">
        <v>0</v>
      </c>
      <c r="H485" s="69" t="s">
        <v>1711</v>
      </c>
      <c r="I485" s="69">
        <v>0</v>
      </c>
      <c r="J485" s="69">
        <v>1230</v>
      </c>
      <c r="K485" s="69">
        <v>1500</v>
      </c>
      <c r="M485" s="69">
        <v>588</v>
      </c>
      <c r="N485" s="69"/>
      <c r="O485" s="69">
        <v>0</v>
      </c>
      <c r="P485" s="69">
        <v>2</v>
      </c>
      <c r="Q485" s="69">
        <v>0</v>
      </c>
      <c r="R485" s="69">
        <v>1</v>
      </c>
      <c r="S485" s="69">
        <v>0</v>
      </c>
      <c r="T485" s="69">
        <v>0</v>
      </c>
      <c r="U485" s="69">
        <v>0</v>
      </c>
      <c r="V485" s="69">
        <v>0</v>
      </c>
      <c r="W485" s="69">
        <v>0</v>
      </c>
      <c r="X485" s="69">
        <v>0</v>
      </c>
      <c r="Y485" s="69">
        <v>0</v>
      </c>
      <c r="Z485" s="69">
        <v>0</v>
      </c>
      <c r="AA485" s="69">
        <v>2</v>
      </c>
      <c r="AB485" s="69">
        <v>31</v>
      </c>
      <c r="AC485" s="69">
        <v>0</v>
      </c>
      <c r="AD485" s="69">
        <v>0</v>
      </c>
      <c r="AE485" s="69">
        <v>0</v>
      </c>
      <c r="AF485" s="69">
        <v>10</v>
      </c>
      <c r="AG485" s="69">
        <v>0</v>
      </c>
      <c r="AH485" s="69">
        <v>1</v>
      </c>
      <c r="AI485" s="69">
        <v>589</v>
      </c>
      <c r="AJ485" s="69">
        <v>3</v>
      </c>
      <c r="AK485" s="69">
        <v>0</v>
      </c>
      <c r="AL485" s="69">
        <v>0</v>
      </c>
      <c r="AM485" s="69">
        <v>1</v>
      </c>
      <c r="AN485" s="69">
        <v>1</v>
      </c>
      <c r="AO485" s="69">
        <v>1</v>
      </c>
      <c r="AP485" s="69">
        <v>1</v>
      </c>
      <c r="AQ485" s="84">
        <v>0</v>
      </c>
      <c r="AR485" s="69">
        <v>5</v>
      </c>
      <c r="AS485" s="69">
        <v>0</v>
      </c>
      <c r="AT485" s="69">
        <v>0</v>
      </c>
      <c r="AU485" s="69">
        <v>0</v>
      </c>
      <c r="AV485" s="69">
        <v>0</v>
      </c>
      <c r="AW485" s="69">
        <v>0</v>
      </c>
      <c r="AX485" s="69">
        <v>0</v>
      </c>
      <c r="AY485" s="69">
        <v>0</v>
      </c>
      <c r="AZ485" s="69">
        <v>0</v>
      </c>
      <c r="BA485" s="69">
        <v>0</v>
      </c>
      <c r="BB485" s="69">
        <v>0</v>
      </c>
      <c r="BC485" s="69">
        <v>0</v>
      </c>
      <c r="BD485" s="69">
        <v>0</v>
      </c>
      <c r="BE485" s="69">
        <v>0</v>
      </c>
      <c r="BF485" s="69">
        <v>0</v>
      </c>
      <c r="BG485" s="69">
        <v>0</v>
      </c>
      <c r="BH485" s="69">
        <v>0</v>
      </c>
      <c r="BI485" s="69" t="s">
        <v>1712</v>
      </c>
      <c r="BK485" s="69">
        <v>3</v>
      </c>
      <c r="BL485" s="69">
        <v>10</v>
      </c>
      <c r="BM485" s="69">
        <v>2</v>
      </c>
      <c r="BN485" s="69">
        <v>31</v>
      </c>
      <c r="BO485" s="89" t="s">
        <v>313</v>
      </c>
      <c r="BP485" s="69">
        <v>1</v>
      </c>
      <c r="BQ485" s="69">
        <v>1</v>
      </c>
      <c r="BR485" s="69">
        <v>1</v>
      </c>
      <c r="BS485" s="69">
        <v>11015</v>
      </c>
      <c r="BT485" s="69">
        <v>0</v>
      </c>
      <c r="BU485" s="69">
        <v>0</v>
      </c>
      <c r="BV485" s="69">
        <v>1000</v>
      </c>
      <c r="BW485" s="69">
        <v>590</v>
      </c>
      <c r="BX485" s="69" t="s">
        <v>443</v>
      </c>
      <c r="BY485" s="69">
        <v>0</v>
      </c>
      <c r="BZ485" s="69">
        <v>0</v>
      </c>
      <c r="CA485" s="69">
        <v>31</v>
      </c>
      <c r="CB485" s="89" t="s">
        <v>313</v>
      </c>
      <c r="CC485" s="69">
        <v>0</v>
      </c>
      <c r="CD485" s="69">
        <v>0</v>
      </c>
      <c r="CE485" s="69">
        <v>0</v>
      </c>
      <c r="CF485" s="69">
        <v>0</v>
      </c>
      <c r="CG485" s="69">
        <v>0</v>
      </c>
      <c r="CH485" s="69">
        <v>0</v>
      </c>
      <c r="CI485" s="69">
        <v>0</v>
      </c>
      <c r="CJ485" s="69">
        <v>0</v>
      </c>
      <c r="CL485" s="69">
        <v>0</v>
      </c>
      <c r="CM485" s="69">
        <v>0</v>
      </c>
      <c r="CN485" s="69">
        <v>0</v>
      </c>
      <c r="CO485" s="89" t="s">
        <v>313</v>
      </c>
      <c r="CP485" s="69">
        <v>0</v>
      </c>
      <c r="CQ485" s="69">
        <v>0</v>
      </c>
      <c r="CR485" s="69">
        <v>0</v>
      </c>
      <c r="CS485" s="69">
        <v>0</v>
      </c>
      <c r="CT485" s="69">
        <v>0</v>
      </c>
      <c r="CU485" s="69">
        <v>0</v>
      </c>
      <c r="CV485" s="69">
        <v>0</v>
      </c>
      <c r="CW485" s="69">
        <v>0</v>
      </c>
      <c r="CZ485" s="69">
        <v>0</v>
      </c>
      <c r="DA485" s="69">
        <v>0</v>
      </c>
      <c r="DB485" s="69">
        <v>0</v>
      </c>
      <c r="DC485" s="69">
        <v>0</v>
      </c>
      <c r="DD485" s="69">
        <v>0</v>
      </c>
      <c r="DE485" s="69">
        <v>0</v>
      </c>
      <c r="DF485" s="69">
        <v>0</v>
      </c>
      <c r="DG485" s="69">
        <v>1</v>
      </c>
      <c r="DI485" s="69"/>
      <c r="DJ485" s="69"/>
      <c r="DK485" s="69" t="s">
        <v>1713</v>
      </c>
      <c r="DL485" s="69"/>
      <c r="DM485" s="69" t="s">
        <v>1714</v>
      </c>
      <c r="DN485" s="69" t="e">
        <f>"造成["&amp;INDEX(Sheet5!$L$2:$L$11,MATCH(BL485,Sheet5!$J$2:$J$11,0))&amp;":"&amp;BR485&amp;"*"&amp;BS485/1000&amp;"]"&amp;INDEX(Sheet5!$I$2:$I$4,MATCH(BR485,Sheet5!$H$2:$H$4,0))&amp;"的"&amp;INDEX(Sheet5!$K$2:$K$11,MATCH(BL485,Sheet5!$J$2:$J$11,0))</f>
        <v>#N/A</v>
      </c>
      <c r="DO485" s="69"/>
      <c r="DP485" s="69"/>
      <c r="DQ485" s="69"/>
      <c r="DR485" s="69" t="e">
        <f t="shared" si="90"/>
        <v>#N/A</v>
      </c>
      <c r="DS485" s="90" t="e">
        <f>MATCH(A485,Sheet5!D:D,0)</f>
        <v>#N/A</v>
      </c>
      <c r="DT485" s="94" t="e">
        <f>MATCH(A485,Sheet5!F:F,0)</f>
        <v>#N/A</v>
      </c>
      <c r="DU485" s="69">
        <v>0</v>
      </c>
      <c r="DV485" s="69">
        <v>0</v>
      </c>
      <c r="DW485" s="69">
        <v>0</v>
      </c>
      <c r="DX485" s="69">
        <v>0</v>
      </c>
      <c r="DY485" s="69">
        <v>0</v>
      </c>
    </row>
    <row r="486" spans="1:129" ht="14.25">
      <c r="A486" s="69">
        <v>30292</v>
      </c>
      <c r="B486" s="69">
        <v>0</v>
      </c>
      <c r="C486" s="69">
        <v>1</v>
      </c>
      <c r="D486" s="94" t="s">
        <v>1715</v>
      </c>
      <c r="E486" s="94" t="s">
        <v>1716</v>
      </c>
      <c r="F486" s="69" t="s">
        <v>600</v>
      </c>
      <c r="G486" s="69">
        <v>0</v>
      </c>
      <c r="H486" s="69" t="s">
        <v>507</v>
      </c>
      <c r="I486" s="69">
        <v>600</v>
      </c>
      <c r="J486" s="69" t="s">
        <v>958</v>
      </c>
      <c r="K486" s="69">
        <v>1500</v>
      </c>
      <c r="M486" s="69">
        <v>0</v>
      </c>
      <c r="N486" s="69"/>
      <c r="O486" s="69">
        <v>0</v>
      </c>
      <c r="P486" s="69">
        <v>2</v>
      </c>
      <c r="Q486" s="69">
        <v>0</v>
      </c>
      <c r="R486" s="69">
        <v>1</v>
      </c>
      <c r="S486" s="69">
        <v>0</v>
      </c>
      <c r="T486" s="69">
        <v>0</v>
      </c>
      <c r="U486" s="69">
        <v>0</v>
      </c>
      <c r="V486" s="69">
        <v>0</v>
      </c>
      <c r="W486" s="69">
        <v>0</v>
      </c>
      <c r="X486" s="69">
        <v>0</v>
      </c>
      <c r="Y486" s="69">
        <v>0</v>
      </c>
      <c r="Z486" s="69">
        <v>20000</v>
      </c>
      <c r="AA486" s="69">
        <v>2</v>
      </c>
      <c r="AB486" s="69">
        <v>31</v>
      </c>
      <c r="AC486" s="69">
        <v>0</v>
      </c>
      <c r="AD486" s="69">
        <v>0</v>
      </c>
      <c r="AE486" s="69">
        <v>0</v>
      </c>
      <c r="AF486" s="69">
        <v>20</v>
      </c>
      <c r="AG486" s="69">
        <v>0</v>
      </c>
      <c r="AH486" s="69">
        <v>4</v>
      </c>
      <c r="AI486" s="69">
        <v>570</v>
      </c>
      <c r="AJ486" s="69">
        <v>2</v>
      </c>
      <c r="AK486" s="69">
        <v>0</v>
      </c>
      <c r="AL486" s="69">
        <v>0</v>
      </c>
      <c r="AM486" s="69">
        <v>3</v>
      </c>
      <c r="AN486" s="69">
        <v>3</v>
      </c>
      <c r="AO486" s="69">
        <v>1</v>
      </c>
      <c r="AP486" s="69">
        <v>1</v>
      </c>
      <c r="AQ486" s="84">
        <v>3</v>
      </c>
      <c r="AR486" s="69">
        <v>5</v>
      </c>
      <c r="AS486" s="69">
        <v>0</v>
      </c>
      <c r="AT486" s="69">
        <v>0</v>
      </c>
      <c r="AU486" s="69">
        <v>0</v>
      </c>
      <c r="AV486" s="69">
        <v>0</v>
      </c>
      <c r="AW486" s="69">
        <v>0</v>
      </c>
      <c r="AX486" s="69">
        <v>0</v>
      </c>
      <c r="AY486" s="69">
        <v>5</v>
      </c>
      <c r="AZ486" s="69">
        <v>0</v>
      </c>
      <c r="BA486" s="69">
        <v>0</v>
      </c>
      <c r="BB486" s="69">
        <v>0</v>
      </c>
      <c r="BC486" s="69">
        <v>0</v>
      </c>
      <c r="BD486" s="69">
        <v>0</v>
      </c>
      <c r="BE486" s="69">
        <v>0</v>
      </c>
      <c r="BF486" s="69">
        <v>0</v>
      </c>
      <c r="BG486" s="69">
        <v>0</v>
      </c>
      <c r="BH486" s="69">
        <v>0</v>
      </c>
      <c r="BI486" s="69" t="s">
        <v>1717</v>
      </c>
      <c r="BK486" s="69">
        <v>3</v>
      </c>
      <c r="BL486" s="69">
        <v>3</v>
      </c>
      <c r="BM486" s="69">
        <v>2</v>
      </c>
      <c r="BN486" s="69">
        <v>31</v>
      </c>
      <c r="BO486" s="89" t="s">
        <v>313</v>
      </c>
      <c r="BP486" s="69">
        <v>1</v>
      </c>
      <c r="BQ486" s="69">
        <v>1</v>
      </c>
      <c r="BR486" s="69">
        <v>204</v>
      </c>
      <c r="BS486" s="69">
        <v>1000</v>
      </c>
      <c r="BT486" s="69">
        <v>0</v>
      </c>
      <c r="BU486" s="69">
        <v>0</v>
      </c>
      <c r="BV486" s="69">
        <v>1000</v>
      </c>
      <c r="BW486" s="69">
        <v>571</v>
      </c>
      <c r="BX486" s="69">
        <v>0</v>
      </c>
      <c r="BY486" s="69">
        <v>10</v>
      </c>
      <c r="BZ486" s="69">
        <v>2</v>
      </c>
      <c r="CA486" s="69">
        <v>31</v>
      </c>
      <c r="CB486" s="89" t="s">
        <v>313</v>
      </c>
      <c r="CC486" s="69">
        <v>1</v>
      </c>
      <c r="CD486" s="69">
        <v>1</v>
      </c>
      <c r="CE486" s="69">
        <v>1</v>
      </c>
      <c r="CF486" s="69">
        <v>11068</v>
      </c>
      <c r="CG486" s="69">
        <v>0</v>
      </c>
      <c r="CH486" s="69">
        <v>0</v>
      </c>
      <c r="CI486" s="69">
        <v>1000</v>
      </c>
      <c r="CJ486" s="69">
        <v>0</v>
      </c>
      <c r="CK486" s="69">
        <v>0</v>
      </c>
      <c r="CL486" s="69">
        <v>0</v>
      </c>
      <c r="CM486" s="69">
        <v>0</v>
      </c>
      <c r="CN486" s="69">
        <v>0</v>
      </c>
      <c r="CO486" s="69">
        <v>0</v>
      </c>
      <c r="CP486" s="69">
        <v>0</v>
      </c>
      <c r="CQ486" s="69">
        <v>0</v>
      </c>
      <c r="CR486" s="69">
        <v>0</v>
      </c>
      <c r="CS486" s="69">
        <v>0</v>
      </c>
      <c r="CT486" s="69">
        <v>0</v>
      </c>
      <c r="CU486" s="69">
        <v>0</v>
      </c>
      <c r="CV486" s="69">
        <v>0</v>
      </c>
      <c r="CW486" s="69">
        <v>0</v>
      </c>
      <c r="CX486" s="69">
        <v>0</v>
      </c>
      <c r="CY486" s="69">
        <v>0</v>
      </c>
      <c r="CZ486" s="69">
        <v>0</v>
      </c>
      <c r="DA486" s="69">
        <v>0</v>
      </c>
      <c r="DB486" s="69">
        <v>0</v>
      </c>
      <c r="DC486" s="69">
        <v>0</v>
      </c>
      <c r="DD486" s="69">
        <v>0</v>
      </c>
      <c r="DE486" s="69">
        <v>0</v>
      </c>
      <c r="DF486" s="69">
        <v>0</v>
      </c>
      <c r="DG486" s="69">
        <v>1</v>
      </c>
      <c r="DI486" s="69"/>
      <c r="DJ486" s="69"/>
      <c r="DK486" s="69" t="s">
        <v>1718</v>
      </c>
      <c r="DL486" s="69"/>
      <c r="DM486" s="69" t="s">
        <v>1719</v>
      </c>
      <c r="DN486" s="69" t="str">
        <f>"造成["&amp;INDEX(Sheet5!$L$2:$L$11,MATCH(BL486,Sheet5!$J$2:$J$11,0))&amp;":"&amp;BR486&amp;"*"&amp;BS486/1000&amp;"]"&amp;INDEX(Sheet5!$I$2:$I$4,MATCH(BR486,Sheet5!$H$2:$H$4,0))&amp;"的"&amp;INDEX(Sheet5!$K$2:$K$11,MATCH(BL486,Sheet5!$J$2:$J$11,0))</f>
        <v>造成[ui.cs_blue:204*1]的火系伤害。</v>
      </c>
      <c r="DO486" s="69"/>
      <c r="DP486" s="69"/>
      <c r="DQ486" s="69"/>
      <c r="DR486" s="69" t="e">
        <f t="shared" si="90"/>
        <v>#N/A</v>
      </c>
      <c r="DS486" s="90" t="e">
        <f>MATCH(A486,Sheet5!D:D,0)</f>
        <v>#N/A</v>
      </c>
      <c r="DT486" s="94" t="e">
        <f>MATCH(A486,Sheet5!F:F,0)</f>
        <v>#N/A</v>
      </c>
      <c r="DU486" s="69">
        <v>0</v>
      </c>
      <c r="DV486" s="69">
        <v>0</v>
      </c>
      <c r="DW486" s="69">
        <v>0</v>
      </c>
      <c r="DX486" s="69">
        <v>0</v>
      </c>
      <c r="DY486" s="69">
        <v>0</v>
      </c>
    </row>
    <row r="487" spans="1:129" ht="14.1" customHeight="1">
      <c r="A487" s="118">
        <v>30293</v>
      </c>
      <c r="B487" s="118">
        <v>0</v>
      </c>
      <c r="C487" s="118">
        <v>1</v>
      </c>
      <c r="D487" s="119" t="s">
        <v>1720</v>
      </c>
      <c r="E487" s="119" t="s">
        <v>1721</v>
      </c>
      <c r="F487" s="118" t="s">
        <v>1032</v>
      </c>
      <c r="G487" s="118">
        <v>1</v>
      </c>
      <c r="H487" s="118" t="s">
        <v>321</v>
      </c>
      <c r="I487" s="118">
        <v>0</v>
      </c>
      <c r="J487" s="118">
        <v>233</v>
      </c>
      <c r="K487" s="118">
        <v>2000</v>
      </c>
      <c r="M487" s="118">
        <v>575</v>
      </c>
      <c r="N487" s="118" t="s">
        <v>847</v>
      </c>
      <c r="O487" s="118">
        <v>0</v>
      </c>
      <c r="P487" s="118">
        <v>12</v>
      </c>
      <c r="Q487" s="118">
        <v>0</v>
      </c>
      <c r="R487" s="118">
        <f t="shared" ref="R487:R498" si="99">IF(S487&gt;0,2,1)</f>
        <v>1</v>
      </c>
      <c r="S487" s="118">
        <v>0</v>
      </c>
      <c r="T487" s="118">
        <v>0</v>
      </c>
      <c r="U487" s="118">
        <v>0</v>
      </c>
      <c r="V487" s="118">
        <v>0</v>
      </c>
      <c r="W487" s="118">
        <v>0</v>
      </c>
      <c r="X487" s="118">
        <v>0</v>
      </c>
      <c r="Y487" s="118">
        <v>0</v>
      </c>
      <c r="Z487" s="118">
        <v>8000</v>
      </c>
      <c r="AA487" s="118">
        <v>2</v>
      </c>
      <c r="AB487" s="118">
        <v>31</v>
      </c>
      <c r="AC487" s="118">
        <v>0</v>
      </c>
      <c r="AD487" s="118">
        <v>0</v>
      </c>
      <c r="AE487" s="118">
        <v>0</v>
      </c>
      <c r="AF487" s="118">
        <v>20</v>
      </c>
      <c r="AG487" s="118">
        <v>0</v>
      </c>
      <c r="AH487" s="118">
        <v>9</v>
      </c>
      <c r="AI487" s="118">
        <v>0</v>
      </c>
      <c r="AJ487" s="118">
        <v>0</v>
      </c>
      <c r="AK487" s="118">
        <v>0</v>
      </c>
      <c r="AL487" s="118">
        <v>0</v>
      </c>
      <c r="AM487" s="118">
        <v>1</v>
      </c>
      <c r="AN487" s="118">
        <v>1</v>
      </c>
      <c r="AO487" s="118">
        <v>1</v>
      </c>
      <c r="AP487" s="118">
        <v>1</v>
      </c>
      <c r="AQ487" s="120">
        <v>15</v>
      </c>
      <c r="AR487" s="118">
        <v>1</v>
      </c>
      <c r="AS487" s="118">
        <v>0</v>
      </c>
      <c r="AT487" s="118">
        <v>0</v>
      </c>
      <c r="AU487" s="118">
        <v>0</v>
      </c>
      <c r="AV487" s="118">
        <v>0</v>
      </c>
      <c r="AW487" s="118">
        <v>0</v>
      </c>
      <c r="AX487" s="118">
        <v>0</v>
      </c>
      <c r="AY487" s="118">
        <v>0</v>
      </c>
      <c r="AZ487" s="118">
        <v>0</v>
      </c>
      <c r="BA487" s="118">
        <v>0</v>
      </c>
      <c r="BB487" s="118">
        <v>0</v>
      </c>
      <c r="BC487" s="118">
        <v>0</v>
      </c>
      <c r="BD487" s="69">
        <v>0</v>
      </c>
      <c r="BE487" s="69">
        <v>0</v>
      </c>
      <c r="BF487" s="69">
        <v>0</v>
      </c>
      <c r="BG487" s="118">
        <v>500</v>
      </c>
      <c r="BH487" s="118">
        <v>0</v>
      </c>
      <c r="BI487" s="118" t="s">
        <v>1722</v>
      </c>
      <c r="BK487" s="118">
        <v>3</v>
      </c>
      <c r="BL487" s="118">
        <v>2</v>
      </c>
      <c r="BM487" s="118">
        <v>2</v>
      </c>
      <c r="BN487" s="118">
        <v>31</v>
      </c>
      <c r="BO487" s="121">
        <v>0</v>
      </c>
      <c r="BP487" s="118">
        <v>1</v>
      </c>
      <c r="BQ487" s="118">
        <v>1</v>
      </c>
      <c r="BR487" s="118">
        <v>203</v>
      </c>
      <c r="BS487" s="118">
        <v>1600</v>
      </c>
      <c r="BT487" s="118">
        <v>0</v>
      </c>
      <c r="BU487" s="118">
        <v>0</v>
      </c>
      <c r="BV487" s="118">
        <v>1000</v>
      </c>
      <c r="BW487" s="118">
        <v>576</v>
      </c>
      <c r="BY487" s="118">
        <v>10</v>
      </c>
      <c r="BZ487" s="118">
        <v>2</v>
      </c>
      <c r="CA487" s="118">
        <v>31</v>
      </c>
      <c r="CB487" s="121">
        <v>0</v>
      </c>
      <c r="CC487" s="118">
        <v>1</v>
      </c>
      <c r="CD487" s="118">
        <v>1</v>
      </c>
      <c r="CE487" s="118">
        <v>1</v>
      </c>
      <c r="CF487" s="118">
        <v>1380065</v>
      </c>
      <c r="CG487" s="118">
        <v>1</v>
      </c>
      <c r="CH487" s="118">
        <v>0</v>
      </c>
      <c r="CI487" s="118">
        <v>1000</v>
      </c>
      <c r="CJ487" s="118">
        <v>0</v>
      </c>
      <c r="CL487" s="118">
        <v>0</v>
      </c>
      <c r="CM487" s="118">
        <v>0</v>
      </c>
      <c r="CN487" s="118">
        <v>0</v>
      </c>
      <c r="CO487" s="121">
        <v>0</v>
      </c>
      <c r="CP487" s="118">
        <v>0</v>
      </c>
      <c r="CQ487" s="118">
        <v>0</v>
      </c>
      <c r="CR487" s="118">
        <v>0</v>
      </c>
      <c r="CS487" s="118">
        <v>0</v>
      </c>
      <c r="CT487" s="118">
        <v>0</v>
      </c>
      <c r="CU487" s="118">
        <v>0</v>
      </c>
      <c r="CV487" s="118">
        <v>0</v>
      </c>
      <c r="CW487" s="118">
        <v>0</v>
      </c>
      <c r="CZ487" s="118">
        <v>0</v>
      </c>
      <c r="DA487" s="118">
        <v>0</v>
      </c>
      <c r="DB487" s="118">
        <v>160</v>
      </c>
      <c r="DC487" s="118">
        <v>0</v>
      </c>
      <c r="DD487" s="118">
        <v>0</v>
      </c>
      <c r="DE487" s="118">
        <v>0</v>
      </c>
      <c r="DF487" s="118">
        <v>0</v>
      </c>
      <c r="DG487" s="118">
        <v>1</v>
      </c>
      <c r="DI487" s="118" t="e">
        <f>INDEX([1]Sheet3!$E$78:$E$1130,MATCH(A487,[1]Sheet3!$D$78:$D$1130,0))</f>
        <v>#N/A</v>
      </c>
      <c r="DJ487" s="118" t="str">
        <f t="shared" ref="DJ487:DJ494" si="100">IFERROR(DI487,F487)</f>
        <v>skill_icons.ps_teleport_spell</v>
      </c>
      <c r="DK487" s="118" t="s">
        <v>1723</v>
      </c>
      <c r="DL487" s="129" t="str">
        <f>DM487&amp;DN487&amp;DQ487</f>
        <v>快速移动到目标敌方单位身边后闪回，有50%概率恐惧目标2秒，并且对路上碰到的所有敌方单位造成[ui.cs_orange:203*1.6]的物理伤害。</v>
      </c>
      <c r="DM487" s="122" t="s">
        <v>1724</v>
      </c>
      <c r="DN487" s="69" t="str">
        <f>"造成["&amp;INDEX(Sheet5!$L$2:$L$11,MATCH(BL487,Sheet5!$J$2:$J$11,0))&amp;":"&amp;BR487&amp;"*"&amp;BS487/1000&amp;"]"&amp;INDEX(Sheet5!$I$2:$I$4,MATCH(BR487,Sheet5!$H$2:$H$4,0))&amp;"的"&amp;INDEX(Sheet5!$K$2:$K$11,MATCH(BL487,Sheet5!$J$2:$J$11,0))</f>
        <v>造成[ui.cs_orange:203*1.6]的物理伤害。</v>
      </c>
      <c r="DO487" s="118" t="e">
        <f>"造成["&amp;INDEX(Sheet5!$L$2:$L$11,MATCH(BY487,Sheet5!$J$2:$J$11,0))&amp;":"&amp;CE487&amp;"*"&amp;CF487/1000&amp;"]"&amp;INDEX(Sheet5!$I$2:$I$4,MATCH(CE487,Sheet5!$H$2:$H$4,0))&amp;"的"&amp;INDEX(Sheet5!$K$2:$K$11,MATCH(BY487,Sheet5!$J$2:$J$11,0))</f>
        <v>#N/A</v>
      </c>
      <c r="DP487" s="118"/>
      <c r="DQ487" s="118"/>
      <c r="DR487" s="118" t="e">
        <f t="shared" si="90"/>
        <v>#N/A</v>
      </c>
      <c r="DS487" s="122">
        <f>MATCH(A487,Sheet5!D:D,0)</f>
        <v>262</v>
      </c>
      <c r="DT487" s="123" t="e">
        <f>MATCH(A487,Sheet5!F:F,0)</f>
        <v>#N/A</v>
      </c>
      <c r="DU487" s="118" t="e">
        <f>"["&amp;INDEX(Sheet5!$L$2:$L$11,MATCH(CD487,Sheet5!$J$2:$J$11,0))&amp;":"&amp;CJ487&amp;"*"&amp;CK487/1000&amp;"]"&amp;INDEX(Sheet5!$I$2:$I$4,MATCH(CJ487,Sheet5!$H$2:$H$4,0))</f>
        <v>#N/A</v>
      </c>
      <c r="DV487" s="118">
        <v>0</v>
      </c>
      <c r="DW487" s="118">
        <v>0</v>
      </c>
      <c r="DX487" s="118">
        <v>0</v>
      </c>
      <c r="DY487" s="118">
        <v>0</v>
      </c>
    </row>
    <row r="488" spans="1:129" ht="14.1" customHeight="1">
      <c r="A488" s="118">
        <v>302932</v>
      </c>
      <c r="B488" s="118">
        <v>0</v>
      </c>
      <c r="C488" s="118">
        <v>1</v>
      </c>
      <c r="D488" s="119" t="s">
        <v>1720</v>
      </c>
      <c r="E488" s="119" t="s">
        <v>1721</v>
      </c>
      <c r="F488" s="118" t="s">
        <v>1032</v>
      </c>
      <c r="G488" s="118">
        <v>1</v>
      </c>
      <c r="H488" s="118" t="s">
        <v>321</v>
      </c>
      <c r="I488" s="118">
        <v>0</v>
      </c>
      <c r="J488" s="118">
        <v>233</v>
      </c>
      <c r="K488" s="118">
        <v>2000</v>
      </c>
      <c r="M488" s="118">
        <v>575</v>
      </c>
      <c r="N488" s="118" t="s">
        <v>847</v>
      </c>
      <c r="O488" s="118">
        <v>0</v>
      </c>
      <c r="P488" s="118">
        <v>12</v>
      </c>
      <c r="Q488" s="118">
        <v>0</v>
      </c>
      <c r="R488" s="118">
        <f t="shared" si="99"/>
        <v>1</v>
      </c>
      <c r="S488" s="118">
        <v>0</v>
      </c>
      <c r="T488" s="118">
        <v>0</v>
      </c>
      <c r="U488" s="118">
        <v>0</v>
      </c>
      <c r="V488" s="118">
        <v>0</v>
      </c>
      <c r="W488" s="118">
        <v>0</v>
      </c>
      <c r="X488" s="118">
        <v>0</v>
      </c>
      <c r="Y488" s="118">
        <v>0</v>
      </c>
      <c r="Z488" s="118">
        <v>8000</v>
      </c>
      <c r="AA488" s="118">
        <v>2</v>
      </c>
      <c r="AB488" s="118">
        <v>31</v>
      </c>
      <c r="AC488" s="118">
        <v>0</v>
      </c>
      <c r="AD488" s="118">
        <v>0</v>
      </c>
      <c r="AE488" s="118">
        <v>0</v>
      </c>
      <c r="AF488" s="118">
        <v>20</v>
      </c>
      <c r="AG488" s="118">
        <v>0</v>
      </c>
      <c r="AH488" s="118">
        <v>9</v>
      </c>
      <c r="AI488" s="118">
        <v>0</v>
      </c>
      <c r="AJ488" s="118">
        <v>0</v>
      </c>
      <c r="AK488" s="118">
        <v>0</v>
      </c>
      <c r="AL488" s="118">
        <v>0</v>
      </c>
      <c r="AM488" s="118">
        <v>1</v>
      </c>
      <c r="AN488" s="118">
        <v>1</v>
      </c>
      <c r="AO488" s="118">
        <v>1</v>
      </c>
      <c r="AP488" s="118">
        <v>1</v>
      </c>
      <c r="AQ488" s="120">
        <v>15</v>
      </c>
      <c r="AR488" s="118">
        <v>1</v>
      </c>
      <c r="AS488" s="118">
        <v>0</v>
      </c>
      <c r="AT488" s="118">
        <v>0</v>
      </c>
      <c r="AU488" s="118">
        <v>0</v>
      </c>
      <c r="AV488" s="118">
        <v>0</v>
      </c>
      <c r="AW488" s="118">
        <v>0</v>
      </c>
      <c r="AX488" s="118">
        <v>0</v>
      </c>
      <c r="AY488" s="118">
        <v>0</v>
      </c>
      <c r="AZ488" s="118">
        <v>0</v>
      </c>
      <c r="BA488" s="118">
        <v>0</v>
      </c>
      <c r="BB488" s="118">
        <v>0</v>
      </c>
      <c r="BC488" s="118">
        <v>0</v>
      </c>
      <c r="BD488" s="69">
        <v>0</v>
      </c>
      <c r="BE488" s="69">
        <v>0</v>
      </c>
      <c r="BF488" s="69">
        <v>0</v>
      </c>
      <c r="BG488" s="118">
        <v>500</v>
      </c>
      <c r="BH488" s="118">
        <v>0</v>
      </c>
      <c r="BI488" s="118" t="s">
        <v>1722</v>
      </c>
      <c r="BK488" s="118">
        <v>3</v>
      </c>
      <c r="BL488" s="118">
        <v>2</v>
      </c>
      <c r="BM488" s="118">
        <v>2</v>
      </c>
      <c r="BN488" s="118">
        <v>31</v>
      </c>
      <c r="BO488" s="121">
        <v>0</v>
      </c>
      <c r="BP488" s="118">
        <v>1</v>
      </c>
      <c r="BQ488" s="118">
        <v>1</v>
      </c>
      <c r="BR488" s="118">
        <v>203</v>
      </c>
      <c r="BS488" s="118">
        <v>1700</v>
      </c>
      <c r="BT488" s="118">
        <v>0</v>
      </c>
      <c r="BU488" s="118">
        <v>0</v>
      </c>
      <c r="BV488" s="118">
        <v>1000</v>
      </c>
      <c r="BW488" s="118">
        <v>576</v>
      </c>
      <c r="BY488" s="118">
        <v>10</v>
      </c>
      <c r="BZ488" s="118">
        <v>2</v>
      </c>
      <c r="CA488" s="118">
        <v>31</v>
      </c>
      <c r="CB488" s="121">
        <v>0</v>
      </c>
      <c r="CC488" s="118">
        <v>1</v>
      </c>
      <c r="CD488" s="118">
        <v>1</v>
      </c>
      <c r="CE488" s="118">
        <v>1</v>
      </c>
      <c r="CF488" s="118">
        <v>1380065</v>
      </c>
      <c r="CG488" s="118">
        <v>1</v>
      </c>
      <c r="CH488" s="118">
        <v>0</v>
      </c>
      <c r="CI488" s="118">
        <v>1000</v>
      </c>
      <c r="CJ488" s="118">
        <v>0</v>
      </c>
      <c r="CL488" s="118">
        <v>0</v>
      </c>
      <c r="CM488" s="118">
        <v>0</v>
      </c>
      <c r="CN488" s="118">
        <v>0</v>
      </c>
      <c r="CO488" s="121">
        <v>0</v>
      </c>
      <c r="CP488" s="118">
        <v>0</v>
      </c>
      <c r="CQ488" s="118">
        <v>0</v>
      </c>
      <c r="CR488" s="118">
        <v>0</v>
      </c>
      <c r="CS488" s="118">
        <v>0</v>
      </c>
      <c r="CT488" s="118">
        <v>0</v>
      </c>
      <c r="CU488" s="118">
        <v>0</v>
      </c>
      <c r="CV488" s="118">
        <v>0</v>
      </c>
      <c r="CW488" s="118">
        <v>0</v>
      </c>
      <c r="CZ488" s="118">
        <v>0</v>
      </c>
      <c r="DA488" s="118">
        <v>0</v>
      </c>
      <c r="DB488" s="118">
        <v>170</v>
      </c>
      <c r="DC488" s="118">
        <v>0</v>
      </c>
      <c r="DD488" s="118">
        <v>0</v>
      </c>
      <c r="DE488" s="118">
        <v>0</v>
      </c>
      <c r="DF488" s="118">
        <v>0</v>
      </c>
      <c r="DG488" s="118">
        <v>1</v>
      </c>
      <c r="DI488" s="118" t="e">
        <f>INDEX([1]Sheet3!$E$78:$E$1130,MATCH(A488,[1]Sheet3!$D$78:$D$1130,0))</f>
        <v>#N/A</v>
      </c>
      <c r="DJ488" s="118" t="str">
        <f t="shared" si="100"/>
        <v>skill_icons.ps_teleport_spell</v>
      </c>
      <c r="DK488" s="118" t="s">
        <v>1723</v>
      </c>
      <c r="DL488" s="129" t="str">
        <f t="shared" ref="DL488:DL490" si="101">DM488&amp;DN488&amp;DQ488</f>
        <v>快速移动到目标敌方单位身边后闪回，有50%概率恐惧目标2秒，并且对路上碰到的所有敌方单位造成[ui.cs_orange:203*1.7]的物理伤害。</v>
      </c>
      <c r="DM488" s="122" t="s">
        <v>1724</v>
      </c>
      <c r="DN488" s="69" t="str">
        <f>"造成["&amp;INDEX(Sheet5!$L$2:$L$11,MATCH(BL488,Sheet5!$J$2:$J$11,0))&amp;":"&amp;BR488&amp;"*"&amp;BS488/1000&amp;"]"&amp;INDEX(Sheet5!$I$2:$I$4,MATCH(BR488,Sheet5!$H$2:$H$4,0))&amp;"的"&amp;INDEX(Sheet5!$K$2:$K$11,MATCH(BL488,Sheet5!$J$2:$J$11,0))</f>
        <v>造成[ui.cs_orange:203*1.7]的物理伤害。</v>
      </c>
      <c r="DO488" s="118" t="e">
        <f>"造成["&amp;INDEX(Sheet5!$L$2:$L$11,MATCH(BY488,Sheet5!$J$2:$J$11,0))&amp;":"&amp;CE488&amp;"*"&amp;CF488/1000&amp;"]"&amp;INDEX(Sheet5!$I$2:$I$4,MATCH(CE488,Sheet5!$H$2:$H$4,0))&amp;"的"&amp;INDEX(Sheet5!$K$2:$K$11,MATCH(BY488,Sheet5!$J$2:$J$11,0))</f>
        <v>#N/A</v>
      </c>
      <c r="DP488" s="118"/>
      <c r="DQ488" s="118"/>
      <c r="DR488" s="118" t="e">
        <f t="shared" si="90"/>
        <v>#N/A</v>
      </c>
      <c r="DS488" s="122" t="e">
        <f>MATCH(A488,Sheet5!D:D,0)</f>
        <v>#N/A</v>
      </c>
      <c r="DT488" s="123" t="e">
        <f>MATCH(A488,Sheet5!F:F,0)</f>
        <v>#N/A</v>
      </c>
      <c r="DU488" s="118" t="e">
        <f>"["&amp;INDEX(Sheet5!$L$2:$L$11,MATCH(CD488,Sheet5!$J$2:$J$11,0))&amp;":"&amp;CJ488&amp;"*"&amp;CK488/1000&amp;"]"&amp;INDEX(Sheet5!$I$2:$I$4,MATCH(CJ488,Sheet5!$H$2:$H$4,0))</f>
        <v>#N/A</v>
      </c>
      <c r="DV488" s="118">
        <v>0</v>
      </c>
      <c r="DW488" s="118">
        <v>0</v>
      </c>
      <c r="DX488" s="118">
        <v>0</v>
      </c>
      <c r="DY488" s="118">
        <v>0</v>
      </c>
    </row>
    <row r="489" spans="1:129" ht="14.1" customHeight="1">
      <c r="A489" s="118">
        <v>302933</v>
      </c>
      <c r="B489" s="118">
        <v>0</v>
      </c>
      <c r="C489" s="118">
        <v>1</v>
      </c>
      <c r="D489" s="119" t="s">
        <v>1720</v>
      </c>
      <c r="E489" s="119" t="s">
        <v>1721</v>
      </c>
      <c r="F489" s="118" t="s">
        <v>1032</v>
      </c>
      <c r="G489" s="118">
        <v>1</v>
      </c>
      <c r="H489" s="118" t="s">
        <v>321</v>
      </c>
      <c r="I489" s="118">
        <v>0</v>
      </c>
      <c r="J489" s="118">
        <v>233</v>
      </c>
      <c r="K489" s="118">
        <v>2000</v>
      </c>
      <c r="M489" s="118">
        <v>575</v>
      </c>
      <c r="N489" s="118" t="s">
        <v>847</v>
      </c>
      <c r="O489" s="118">
        <v>0</v>
      </c>
      <c r="P489" s="118">
        <v>12</v>
      </c>
      <c r="Q489" s="118">
        <v>0</v>
      </c>
      <c r="R489" s="118">
        <f t="shared" si="99"/>
        <v>1</v>
      </c>
      <c r="S489" s="118">
        <v>0</v>
      </c>
      <c r="T489" s="118">
        <v>0</v>
      </c>
      <c r="U489" s="118">
        <v>0</v>
      </c>
      <c r="V489" s="118">
        <v>0</v>
      </c>
      <c r="W489" s="118">
        <v>0</v>
      </c>
      <c r="X489" s="118">
        <v>0</v>
      </c>
      <c r="Y489" s="118">
        <v>0</v>
      </c>
      <c r="Z489" s="118">
        <v>8000</v>
      </c>
      <c r="AA489" s="118">
        <v>2</v>
      </c>
      <c r="AB489" s="118">
        <v>31</v>
      </c>
      <c r="AC489" s="118">
        <v>0</v>
      </c>
      <c r="AD489" s="118">
        <v>0</v>
      </c>
      <c r="AE489" s="118">
        <v>0</v>
      </c>
      <c r="AF489" s="118">
        <v>20</v>
      </c>
      <c r="AG489" s="118">
        <v>0</v>
      </c>
      <c r="AH489" s="118">
        <v>9</v>
      </c>
      <c r="AI489" s="118">
        <v>0</v>
      </c>
      <c r="AJ489" s="118">
        <v>0</v>
      </c>
      <c r="AK489" s="118">
        <v>0</v>
      </c>
      <c r="AL489" s="118">
        <v>0</v>
      </c>
      <c r="AM489" s="118">
        <v>1</v>
      </c>
      <c r="AN489" s="118">
        <v>1</v>
      </c>
      <c r="AO489" s="118">
        <v>1</v>
      </c>
      <c r="AP489" s="118">
        <v>1</v>
      </c>
      <c r="AQ489" s="120">
        <v>15</v>
      </c>
      <c r="AR489" s="118">
        <v>1</v>
      </c>
      <c r="AS489" s="118">
        <v>0</v>
      </c>
      <c r="AT489" s="118">
        <v>0</v>
      </c>
      <c r="AU489" s="118">
        <v>0</v>
      </c>
      <c r="AV489" s="118">
        <v>0</v>
      </c>
      <c r="AW489" s="118">
        <v>0</v>
      </c>
      <c r="AX489" s="118">
        <v>0</v>
      </c>
      <c r="AY489" s="118">
        <v>0</v>
      </c>
      <c r="AZ489" s="118">
        <v>0</v>
      </c>
      <c r="BA489" s="118">
        <v>0</v>
      </c>
      <c r="BB489" s="118">
        <v>0</v>
      </c>
      <c r="BC489" s="118">
        <v>0</v>
      </c>
      <c r="BD489" s="69">
        <v>0</v>
      </c>
      <c r="BE489" s="69">
        <v>0</v>
      </c>
      <c r="BF489" s="69">
        <v>0</v>
      </c>
      <c r="BG489" s="118">
        <v>500</v>
      </c>
      <c r="BH489" s="118">
        <v>0</v>
      </c>
      <c r="BI489" s="118" t="s">
        <v>1722</v>
      </c>
      <c r="BK489" s="118">
        <v>3</v>
      </c>
      <c r="BL489" s="118">
        <v>2</v>
      </c>
      <c r="BM489" s="118">
        <v>2</v>
      </c>
      <c r="BN489" s="118">
        <v>31</v>
      </c>
      <c r="BO489" s="121">
        <v>0</v>
      </c>
      <c r="BP489" s="118">
        <v>1</v>
      </c>
      <c r="BQ489" s="118">
        <v>1</v>
      </c>
      <c r="BR489" s="118">
        <v>203</v>
      </c>
      <c r="BS489" s="118">
        <v>1800</v>
      </c>
      <c r="BT489" s="118">
        <v>0</v>
      </c>
      <c r="BU489" s="118">
        <v>0</v>
      </c>
      <c r="BV489" s="118">
        <v>1000</v>
      </c>
      <c r="BW489" s="118">
        <v>576</v>
      </c>
      <c r="BY489" s="118">
        <v>10</v>
      </c>
      <c r="BZ489" s="118">
        <v>2</v>
      </c>
      <c r="CA489" s="118">
        <v>31</v>
      </c>
      <c r="CB489" s="121">
        <v>0</v>
      </c>
      <c r="CC489" s="118">
        <v>1</v>
      </c>
      <c r="CD489" s="118">
        <v>1</v>
      </c>
      <c r="CE489" s="118">
        <v>1</v>
      </c>
      <c r="CF489" s="118">
        <v>1380065</v>
      </c>
      <c r="CG489" s="118">
        <v>1</v>
      </c>
      <c r="CH489" s="118">
        <v>0</v>
      </c>
      <c r="CI489" s="118">
        <v>1000</v>
      </c>
      <c r="CJ489" s="118">
        <v>0</v>
      </c>
      <c r="CL489" s="118">
        <v>0</v>
      </c>
      <c r="CM489" s="118">
        <v>0</v>
      </c>
      <c r="CN489" s="118">
        <v>0</v>
      </c>
      <c r="CO489" s="121">
        <v>0</v>
      </c>
      <c r="CP489" s="118">
        <v>0</v>
      </c>
      <c r="CQ489" s="118">
        <v>0</v>
      </c>
      <c r="CR489" s="118">
        <v>0</v>
      </c>
      <c r="CS489" s="118">
        <v>0</v>
      </c>
      <c r="CT489" s="118">
        <v>0</v>
      </c>
      <c r="CU489" s="118">
        <v>0</v>
      </c>
      <c r="CV489" s="118">
        <v>0</v>
      </c>
      <c r="CW489" s="118">
        <v>0</v>
      </c>
      <c r="CZ489" s="118">
        <v>0</v>
      </c>
      <c r="DA489" s="118">
        <v>0</v>
      </c>
      <c r="DB489" s="118">
        <v>180</v>
      </c>
      <c r="DC489" s="118">
        <v>0</v>
      </c>
      <c r="DD489" s="118">
        <v>0</v>
      </c>
      <c r="DE489" s="118">
        <v>0</v>
      </c>
      <c r="DF489" s="118">
        <v>0</v>
      </c>
      <c r="DG489" s="118">
        <v>1</v>
      </c>
      <c r="DI489" s="118" t="e">
        <f>INDEX([1]Sheet3!$E$78:$E$1130,MATCH(A489,[1]Sheet3!$D$78:$D$1130,0))</f>
        <v>#N/A</v>
      </c>
      <c r="DJ489" s="118" t="str">
        <f t="shared" si="100"/>
        <v>skill_icons.ps_teleport_spell</v>
      </c>
      <c r="DK489" s="118" t="s">
        <v>1723</v>
      </c>
      <c r="DL489" s="129" t="str">
        <f t="shared" si="101"/>
        <v>快速移动到目标敌方单位身边后闪回，有50%概率恐惧目标2秒，并且对路上碰到的所有敌方单位造成[ui.cs_orange:203*1.8]的物理伤害。</v>
      </c>
      <c r="DM489" s="122" t="s">
        <v>1724</v>
      </c>
      <c r="DN489" s="69" t="str">
        <f>"造成["&amp;INDEX(Sheet5!$L$2:$L$11,MATCH(BL489,Sheet5!$J$2:$J$11,0))&amp;":"&amp;BR489&amp;"*"&amp;BS489/1000&amp;"]"&amp;INDEX(Sheet5!$I$2:$I$4,MATCH(BR489,Sheet5!$H$2:$H$4,0))&amp;"的"&amp;INDEX(Sheet5!$K$2:$K$11,MATCH(BL489,Sheet5!$J$2:$J$11,0))</f>
        <v>造成[ui.cs_orange:203*1.8]的物理伤害。</v>
      </c>
      <c r="DO489" s="118" t="e">
        <f>"造成["&amp;INDEX(Sheet5!$L$2:$L$11,MATCH(BY489,Sheet5!$J$2:$J$11,0))&amp;":"&amp;CE489&amp;"*"&amp;CF489/1000&amp;"]"&amp;INDEX(Sheet5!$I$2:$I$4,MATCH(CE489,Sheet5!$H$2:$H$4,0))&amp;"的"&amp;INDEX(Sheet5!$K$2:$K$11,MATCH(BY489,Sheet5!$J$2:$J$11,0))</f>
        <v>#N/A</v>
      </c>
      <c r="DP489" s="118"/>
      <c r="DQ489" s="118"/>
      <c r="DR489" s="118" t="e">
        <f t="shared" si="90"/>
        <v>#N/A</v>
      </c>
      <c r="DS489" s="122" t="e">
        <f>MATCH(A489,Sheet5!D:D,0)</f>
        <v>#N/A</v>
      </c>
      <c r="DT489" s="123" t="e">
        <f>MATCH(A489,Sheet5!F:F,0)</f>
        <v>#N/A</v>
      </c>
      <c r="DU489" s="118" t="e">
        <f>"["&amp;INDEX(Sheet5!$L$2:$L$11,MATCH(CD489,Sheet5!$J$2:$J$11,0))&amp;":"&amp;CJ489&amp;"*"&amp;CK489/1000&amp;"]"&amp;INDEX(Sheet5!$I$2:$I$4,MATCH(CJ489,Sheet5!$H$2:$H$4,0))</f>
        <v>#N/A</v>
      </c>
      <c r="DV489" s="118">
        <v>0</v>
      </c>
      <c r="DW489" s="118">
        <v>0</v>
      </c>
      <c r="DX489" s="118">
        <v>0</v>
      </c>
      <c r="DY489" s="118">
        <v>0</v>
      </c>
    </row>
    <row r="490" spans="1:129" ht="28.5">
      <c r="A490" s="84">
        <v>30294</v>
      </c>
      <c r="B490" s="84">
        <v>7006</v>
      </c>
      <c r="C490" s="84">
        <v>1</v>
      </c>
      <c r="D490" s="98" t="s">
        <v>1725</v>
      </c>
      <c r="E490" s="98" t="s">
        <v>1726</v>
      </c>
      <c r="F490" s="84" t="s">
        <v>387</v>
      </c>
      <c r="G490" s="84">
        <v>0</v>
      </c>
      <c r="H490" s="84" t="s">
        <v>507</v>
      </c>
      <c r="I490" s="84">
        <v>0</v>
      </c>
      <c r="J490" s="84" t="s">
        <v>746</v>
      </c>
      <c r="K490" s="84">
        <v>2805</v>
      </c>
      <c r="L490" s="84" t="s">
        <v>389</v>
      </c>
      <c r="M490" s="84">
        <v>0</v>
      </c>
      <c r="N490" s="84" t="s">
        <v>390</v>
      </c>
      <c r="O490" s="84">
        <v>0</v>
      </c>
      <c r="P490" s="84">
        <v>3</v>
      </c>
      <c r="Q490" s="84">
        <v>1</v>
      </c>
      <c r="R490" s="84">
        <f t="shared" si="99"/>
        <v>1</v>
      </c>
      <c r="S490" s="84">
        <v>0</v>
      </c>
      <c r="T490" s="84">
        <v>0</v>
      </c>
      <c r="U490" s="84">
        <v>0</v>
      </c>
      <c r="V490" s="84">
        <v>0</v>
      </c>
      <c r="W490" s="84">
        <v>0</v>
      </c>
      <c r="X490" s="84">
        <v>0</v>
      </c>
      <c r="Y490" s="84">
        <v>0</v>
      </c>
      <c r="Z490" s="84">
        <v>3000</v>
      </c>
      <c r="AA490" s="84">
        <v>2</v>
      </c>
      <c r="AB490" s="84">
        <v>31</v>
      </c>
      <c r="AC490" s="84">
        <v>0</v>
      </c>
      <c r="AD490" s="84">
        <v>0</v>
      </c>
      <c r="AE490" s="84">
        <v>0</v>
      </c>
      <c r="AF490" s="84">
        <v>1</v>
      </c>
      <c r="AG490" s="84">
        <v>0</v>
      </c>
      <c r="AH490" s="84">
        <v>7</v>
      </c>
      <c r="AI490" s="84">
        <v>612</v>
      </c>
      <c r="AJ490" s="84">
        <v>3</v>
      </c>
      <c r="AK490" s="84">
        <v>0</v>
      </c>
      <c r="AL490" s="84">
        <v>0</v>
      </c>
      <c r="AM490" s="84">
        <v>1</v>
      </c>
      <c r="AN490" s="84">
        <v>1</v>
      </c>
      <c r="AO490" s="84">
        <v>1</v>
      </c>
      <c r="AP490" s="84">
        <v>0.5</v>
      </c>
      <c r="AQ490" s="84">
        <v>10</v>
      </c>
      <c r="AR490" s="84">
        <v>1.3</v>
      </c>
      <c r="AS490" s="84">
        <v>0</v>
      </c>
      <c r="AT490" s="84">
        <v>0</v>
      </c>
      <c r="AU490" s="84">
        <v>0</v>
      </c>
      <c r="AV490" s="84">
        <v>0</v>
      </c>
      <c r="AW490" s="84">
        <v>0</v>
      </c>
      <c r="AX490" s="84">
        <v>0</v>
      </c>
      <c r="AY490" s="84">
        <v>0</v>
      </c>
      <c r="AZ490" s="84">
        <v>0</v>
      </c>
      <c r="BA490" s="84">
        <v>0</v>
      </c>
      <c r="BB490" s="84">
        <v>0</v>
      </c>
      <c r="BC490" s="84">
        <v>0</v>
      </c>
      <c r="BD490" s="69">
        <v>0</v>
      </c>
      <c r="BE490" s="69">
        <v>0</v>
      </c>
      <c r="BF490" s="69">
        <v>0</v>
      </c>
      <c r="BG490" s="84">
        <v>0</v>
      </c>
      <c r="BH490" s="84">
        <v>0</v>
      </c>
      <c r="BI490" s="84" t="s">
        <v>1727</v>
      </c>
      <c r="BK490" s="84">
        <v>3</v>
      </c>
      <c r="BL490" s="84">
        <v>3</v>
      </c>
      <c r="BM490" s="84">
        <v>2</v>
      </c>
      <c r="BN490" s="84">
        <v>31</v>
      </c>
      <c r="BO490" s="102">
        <v>0</v>
      </c>
      <c r="BP490" s="84">
        <v>1</v>
      </c>
      <c r="BQ490" s="84">
        <v>1</v>
      </c>
      <c r="BR490" s="84">
        <v>204</v>
      </c>
      <c r="BS490" s="84">
        <v>700</v>
      </c>
      <c r="BT490" s="84">
        <v>0</v>
      </c>
      <c r="BU490" s="84">
        <v>0</v>
      </c>
      <c r="BV490" s="84">
        <v>1000</v>
      </c>
      <c r="BW490" s="84">
        <v>613</v>
      </c>
      <c r="BX490" s="84" t="s">
        <v>391</v>
      </c>
      <c r="BY490" s="84">
        <v>10</v>
      </c>
      <c r="BZ490" s="84">
        <v>2</v>
      </c>
      <c r="CA490" s="84">
        <v>31</v>
      </c>
      <c r="CB490" s="102">
        <v>0</v>
      </c>
      <c r="CC490" s="84">
        <v>1</v>
      </c>
      <c r="CD490" s="84">
        <v>1</v>
      </c>
      <c r="CE490" s="84">
        <v>1</v>
      </c>
      <c r="CF490" s="84">
        <v>0</v>
      </c>
      <c r="CG490" s="84">
        <v>1</v>
      </c>
      <c r="CH490" s="84">
        <v>0</v>
      </c>
      <c r="CI490" s="84">
        <v>0</v>
      </c>
      <c r="CJ490" s="84">
        <v>0</v>
      </c>
      <c r="CL490" s="84">
        <v>0</v>
      </c>
      <c r="CM490" s="84">
        <v>0</v>
      </c>
      <c r="CN490" s="84">
        <v>0</v>
      </c>
      <c r="CO490" s="102">
        <v>0</v>
      </c>
      <c r="CP490" s="84">
        <v>0</v>
      </c>
      <c r="CQ490" s="84">
        <v>0</v>
      </c>
      <c r="CR490" s="84">
        <v>0</v>
      </c>
      <c r="CS490" s="84">
        <v>0</v>
      </c>
      <c r="CT490" s="84">
        <v>0</v>
      </c>
      <c r="CU490" s="84">
        <v>0</v>
      </c>
      <c r="CV490" s="84">
        <v>0</v>
      </c>
      <c r="CW490" s="84">
        <v>0</v>
      </c>
      <c r="CZ490" s="84">
        <v>0</v>
      </c>
      <c r="DA490" s="84">
        <v>0</v>
      </c>
      <c r="DB490" s="84">
        <v>70</v>
      </c>
      <c r="DC490" s="84">
        <v>0</v>
      </c>
      <c r="DD490" s="84">
        <v>0</v>
      </c>
      <c r="DE490" s="84">
        <v>0</v>
      </c>
      <c r="DF490" s="84">
        <v>0</v>
      </c>
      <c r="DG490" s="84">
        <v>1</v>
      </c>
      <c r="DI490" s="84" t="e">
        <f>INDEX([1]Sheet3!$E$78:$E$1130,MATCH(A490,[1]Sheet3!$D$78:$D$1130,0))</f>
        <v>#N/A</v>
      </c>
      <c r="DJ490" s="84" t="str">
        <f t="shared" si="100"/>
        <v>skill_icons.ps_magic_boomerang</v>
      </c>
      <c r="DK490" s="84" t="s">
        <v>392</v>
      </c>
      <c r="DL490" s="129" t="str">
        <f t="shared" si="101"/>
        <v>扔出2个蝴蝶回旋镖，并且对路上碰到的所有敌方单位造成[ui.cs_blue:204*0.7]的火系伤害。</v>
      </c>
      <c r="DM490" s="84" t="s">
        <v>1728</v>
      </c>
      <c r="DN490" s="69" t="str">
        <f>"造成["&amp;INDEX(Sheet5!$L$2:$L$11,MATCH(BL490,Sheet5!$J$2:$J$11,0))&amp;":"&amp;BR490&amp;"*"&amp;BS490/1000&amp;"]"&amp;INDEX(Sheet5!$I$2:$I$4,MATCH(BR490,Sheet5!$H$2:$H$4,0))&amp;"的"&amp;INDEX(Sheet5!$K$2:$K$11,MATCH(BL490,Sheet5!$J$2:$J$11,0))</f>
        <v>造成[ui.cs_blue:204*0.7]的火系伤害。</v>
      </c>
      <c r="DO490" s="84"/>
      <c r="DP490" s="84"/>
      <c r="DQ490" s="84"/>
      <c r="DR490" s="84" t="e">
        <f t="shared" si="90"/>
        <v>#N/A</v>
      </c>
      <c r="DS490" s="56">
        <f>MATCH(A490,Sheet5!D:D,0)</f>
        <v>280</v>
      </c>
      <c r="DT490" s="104" t="e">
        <f>MATCH(A490,Sheet5!F:F,0)</f>
        <v>#N/A</v>
      </c>
      <c r="DU490" s="84">
        <v>0</v>
      </c>
      <c r="DV490" s="84">
        <v>0</v>
      </c>
      <c r="DW490" s="84">
        <v>0</v>
      </c>
      <c r="DX490" s="84">
        <v>0</v>
      </c>
      <c r="DY490" s="84">
        <v>0</v>
      </c>
    </row>
    <row r="491" spans="1:129" ht="14.25">
      <c r="A491" s="84">
        <v>302942</v>
      </c>
      <c r="B491" s="84">
        <v>0</v>
      </c>
      <c r="C491" s="84">
        <v>1</v>
      </c>
      <c r="D491" s="98" t="s">
        <v>1725</v>
      </c>
      <c r="E491" s="98" t="s">
        <v>1726</v>
      </c>
      <c r="F491" s="84" t="s">
        <v>387</v>
      </c>
      <c r="G491" s="84">
        <v>0</v>
      </c>
      <c r="H491" s="84" t="s">
        <v>507</v>
      </c>
      <c r="I491" s="84">
        <v>0</v>
      </c>
      <c r="J491" s="84" t="s">
        <v>746</v>
      </c>
      <c r="K491" s="84">
        <v>2805</v>
      </c>
      <c r="L491" s="84" t="s">
        <v>389</v>
      </c>
      <c r="M491" s="84">
        <v>0</v>
      </c>
      <c r="N491" s="84" t="s">
        <v>390</v>
      </c>
      <c r="O491" s="84">
        <v>0</v>
      </c>
      <c r="P491" s="84">
        <v>3</v>
      </c>
      <c r="Q491" s="84">
        <v>1</v>
      </c>
      <c r="R491" s="84">
        <f t="shared" si="99"/>
        <v>1</v>
      </c>
      <c r="S491" s="84">
        <v>0</v>
      </c>
      <c r="T491" s="84">
        <v>0</v>
      </c>
      <c r="U491" s="84">
        <v>0</v>
      </c>
      <c r="V491" s="84">
        <v>0</v>
      </c>
      <c r="W491" s="84">
        <v>0</v>
      </c>
      <c r="X491" s="84">
        <v>0</v>
      </c>
      <c r="Y491" s="84">
        <v>0</v>
      </c>
      <c r="Z491" s="84">
        <v>3000</v>
      </c>
      <c r="AA491" s="84">
        <v>2</v>
      </c>
      <c r="AB491" s="84">
        <v>31</v>
      </c>
      <c r="AC491" s="84">
        <v>0</v>
      </c>
      <c r="AD491" s="84">
        <v>0</v>
      </c>
      <c r="AE491" s="84">
        <v>0</v>
      </c>
      <c r="AF491" s="84">
        <v>1</v>
      </c>
      <c r="AG491" s="84">
        <v>0</v>
      </c>
      <c r="AH491" s="84">
        <v>7</v>
      </c>
      <c r="AI491" s="84">
        <v>612</v>
      </c>
      <c r="AJ491" s="84">
        <v>3</v>
      </c>
      <c r="AK491" s="84">
        <v>0</v>
      </c>
      <c r="AL491" s="84">
        <v>0</v>
      </c>
      <c r="AM491" s="84">
        <v>1</v>
      </c>
      <c r="AN491" s="84">
        <v>1</v>
      </c>
      <c r="AO491" s="84">
        <v>1</v>
      </c>
      <c r="AP491" s="84">
        <v>0.5</v>
      </c>
      <c r="AQ491" s="84">
        <v>10</v>
      </c>
      <c r="AR491" s="84">
        <v>1.3</v>
      </c>
      <c r="AS491" s="84">
        <v>0</v>
      </c>
      <c r="AT491" s="84">
        <v>0</v>
      </c>
      <c r="AU491" s="84">
        <v>0</v>
      </c>
      <c r="AV491" s="84">
        <v>0</v>
      </c>
      <c r="AW491" s="84">
        <v>0</v>
      </c>
      <c r="AX491" s="84">
        <v>0</v>
      </c>
      <c r="AY491" s="84">
        <v>0</v>
      </c>
      <c r="AZ491" s="84">
        <v>0</v>
      </c>
      <c r="BA491" s="84">
        <v>0</v>
      </c>
      <c r="BB491" s="84">
        <v>0</v>
      </c>
      <c r="BC491" s="84">
        <v>0</v>
      </c>
      <c r="BD491" s="69">
        <v>0</v>
      </c>
      <c r="BE491" s="69">
        <v>0</v>
      </c>
      <c r="BF491" s="69">
        <v>0</v>
      </c>
      <c r="BG491" s="84">
        <v>0</v>
      </c>
      <c r="BH491" s="84">
        <v>0</v>
      </c>
      <c r="BI491" s="84" t="s">
        <v>1727</v>
      </c>
      <c r="BK491" s="84">
        <v>3</v>
      </c>
      <c r="BL491" s="84">
        <v>3</v>
      </c>
      <c r="BM491" s="84">
        <v>2</v>
      </c>
      <c r="BN491" s="84">
        <v>31</v>
      </c>
      <c r="BO491" s="102">
        <v>0</v>
      </c>
      <c r="BP491" s="84">
        <v>1</v>
      </c>
      <c r="BQ491" s="84">
        <v>1</v>
      </c>
      <c r="BR491" s="84">
        <v>204</v>
      </c>
      <c r="BS491" s="84">
        <v>700</v>
      </c>
      <c r="BT491" s="84">
        <v>0</v>
      </c>
      <c r="BU491" s="84">
        <v>0</v>
      </c>
      <c r="BV491" s="84">
        <v>1000</v>
      </c>
      <c r="BW491" s="84">
        <v>613</v>
      </c>
      <c r="BX491" s="84" t="s">
        <v>391</v>
      </c>
      <c r="BY491" s="84">
        <v>10</v>
      </c>
      <c r="BZ491" s="84">
        <v>2</v>
      </c>
      <c r="CA491" s="84">
        <v>31</v>
      </c>
      <c r="CB491" s="102">
        <v>0</v>
      </c>
      <c r="CC491" s="84">
        <v>1</v>
      </c>
      <c r="CD491" s="84">
        <v>1</v>
      </c>
      <c r="CE491" s="84">
        <v>1</v>
      </c>
      <c r="CF491" s="84">
        <v>1380065</v>
      </c>
      <c r="CG491" s="84">
        <v>1</v>
      </c>
      <c r="CH491" s="84">
        <v>0</v>
      </c>
      <c r="CI491" s="84">
        <v>1000</v>
      </c>
      <c r="CJ491" s="84">
        <v>0</v>
      </c>
      <c r="CL491" s="84">
        <v>0</v>
      </c>
      <c r="CM491" s="84">
        <v>0</v>
      </c>
      <c r="CN491" s="84">
        <v>0</v>
      </c>
      <c r="CO491" s="102">
        <v>0</v>
      </c>
      <c r="CP491" s="84">
        <v>0</v>
      </c>
      <c r="CQ491" s="84">
        <v>0</v>
      </c>
      <c r="CR491" s="84">
        <v>0</v>
      </c>
      <c r="CS491" s="84">
        <v>0</v>
      </c>
      <c r="CT491" s="84">
        <v>0</v>
      </c>
      <c r="CU491" s="84">
        <v>0</v>
      </c>
      <c r="CV491" s="84">
        <v>0</v>
      </c>
      <c r="CW491" s="84">
        <v>0</v>
      </c>
      <c r="CZ491" s="84">
        <v>0</v>
      </c>
      <c r="DA491" s="84">
        <v>0</v>
      </c>
      <c r="DB491" s="84">
        <v>70</v>
      </c>
      <c r="DC491" s="84">
        <v>0</v>
      </c>
      <c r="DD491" s="84">
        <v>0</v>
      </c>
      <c r="DE491" s="84">
        <v>0</v>
      </c>
      <c r="DF491" s="84">
        <v>0</v>
      </c>
      <c r="DG491" s="84">
        <v>1</v>
      </c>
      <c r="DI491" s="84" t="e">
        <f>INDEX([1]Sheet3!$E$78:$E$1130,MATCH(A491,[1]Sheet3!$D$78:$D$1130,0))</f>
        <v>#N/A</v>
      </c>
      <c r="DJ491" s="84" t="str">
        <f t="shared" si="100"/>
        <v>skill_icons.ps_magic_boomerang</v>
      </c>
      <c r="DK491" s="84" t="s">
        <v>392</v>
      </c>
      <c r="DL491" s="84"/>
      <c r="DM491" s="84" t="s">
        <v>239</v>
      </c>
      <c r="DN491" s="69" t="str">
        <f>"造成["&amp;INDEX(Sheet5!$L$2:$L$11,MATCH(BL491,Sheet5!$J$2:$J$11,0))&amp;":"&amp;BR491&amp;"*"&amp;BS491/1000&amp;"]"&amp;INDEX(Sheet5!$I$2:$I$4,MATCH(BR491,Sheet5!$H$2:$H$4,0))&amp;"的"&amp;INDEX(Sheet5!$K$2:$K$11,MATCH(BL491,Sheet5!$J$2:$J$11,0))</f>
        <v>造成[ui.cs_blue:204*0.7]的火系伤害。</v>
      </c>
      <c r="DO491" s="84"/>
      <c r="DP491" s="84"/>
      <c r="DQ491" s="84"/>
      <c r="DR491" s="84" t="e">
        <f t="shared" si="90"/>
        <v>#N/A</v>
      </c>
      <c r="DS491" s="56" t="e">
        <f>MATCH(A491,Sheet5!D:D,0)</f>
        <v>#N/A</v>
      </c>
      <c r="DT491" s="104" t="e">
        <f>MATCH(A491,Sheet5!F:F,0)</f>
        <v>#N/A</v>
      </c>
      <c r="DU491" s="84">
        <v>0</v>
      </c>
      <c r="DV491" s="84">
        <v>0</v>
      </c>
      <c r="DW491" s="84">
        <v>0</v>
      </c>
      <c r="DX491" s="84">
        <v>0</v>
      </c>
      <c r="DY491" s="84">
        <v>0</v>
      </c>
    </row>
    <row r="492" spans="1:129" ht="14.25">
      <c r="A492" s="84">
        <v>302943</v>
      </c>
      <c r="B492" s="84">
        <v>0</v>
      </c>
      <c r="C492" s="84">
        <v>1</v>
      </c>
      <c r="D492" s="98" t="s">
        <v>1725</v>
      </c>
      <c r="E492" s="98" t="s">
        <v>1726</v>
      </c>
      <c r="F492" s="84" t="s">
        <v>387</v>
      </c>
      <c r="G492" s="84">
        <v>0</v>
      </c>
      <c r="H492" s="84" t="s">
        <v>507</v>
      </c>
      <c r="I492" s="84">
        <v>0</v>
      </c>
      <c r="J492" s="84" t="s">
        <v>746</v>
      </c>
      <c r="K492" s="84">
        <v>2805</v>
      </c>
      <c r="L492" s="84" t="s">
        <v>389</v>
      </c>
      <c r="M492" s="84">
        <v>0</v>
      </c>
      <c r="N492" s="84" t="s">
        <v>390</v>
      </c>
      <c r="O492" s="84">
        <v>0</v>
      </c>
      <c r="P492" s="84">
        <v>3</v>
      </c>
      <c r="Q492" s="84">
        <v>1</v>
      </c>
      <c r="R492" s="84">
        <f t="shared" si="99"/>
        <v>1</v>
      </c>
      <c r="S492" s="84">
        <v>0</v>
      </c>
      <c r="T492" s="84">
        <v>0</v>
      </c>
      <c r="U492" s="84">
        <v>0</v>
      </c>
      <c r="V492" s="84">
        <v>0</v>
      </c>
      <c r="W492" s="84">
        <v>0</v>
      </c>
      <c r="X492" s="84">
        <v>0</v>
      </c>
      <c r="Y492" s="84">
        <v>0</v>
      </c>
      <c r="Z492" s="84">
        <v>3000</v>
      </c>
      <c r="AA492" s="84">
        <v>2</v>
      </c>
      <c r="AB492" s="84">
        <v>31</v>
      </c>
      <c r="AC492" s="84">
        <v>0</v>
      </c>
      <c r="AD492" s="84">
        <v>0</v>
      </c>
      <c r="AE492" s="84">
        <v>0</v>
      </c>
      <c r="AF492" s="84">
        <v>1</v>
      </c>
      <c r="AG492" s="84">
        <v>0</v>
      </c>
      <c r="AH492" s="84">
        <v>7</v>
      </c>
      <c r="AI492" s="84">
        <v>612</v>
      </c>
      <c r="AJ492" s="84">
        <v>3</v>
      </c>
      <c r="AK492" s="84">
        <v>0</v>
      </c>
      <c r="AL492" s="84">
        <v>0</v>
      </c>
      <c r="AM492" s="84">
        <v>1</v>
      </c>
      <c r="AN492" s="84">
        <v>1</v>
      </c>
      <c r="AO492" s="84">
        <v>1</v>
      </c>
      <c r="AP492" s="84">
        <v>0.5</v>
      </c>
      <c r="AQ492" s="84">
        <v>10</v>
      </c>
      <c r="AR492" s="84">
        <v>1.3</v>
      </c>
      <c r="AS492" s="84">
        <v>0</v>
      </c>
      <c r="AT492" s="84">
        <v>0</v>
      </c>
      <c r="AU492" s="84">
        <v>0</v>
      </c>
      <c r="AV492" s="84">
        <v>0</v>
      </c>
      <c r="AW492" s="84">
        <v>0</v>
      </c>
      <c r="AX492" s="84">
        <v>0</v>
      </c>
      <c r="AY492" s="84">
        <v>0</v>
      </c>
      <c r="AZ492" s="84">
        <v>0</v>
      </c>
      <c r="BA492" s="84">
        <v>0</v>
      </c>
      <c r="BB492" s="84">
        <v>0</v>
      </c>
      <c r="BC492" s="84">
        <v>0</v>
      </c>
      <c r="BD492" s="69">
        <v>0</v>
      </c>
      <c r="BE492" s="69">
        <v>0</v>
      </c>
      <c r="BF492" s="69">
        <v>0</v>
      </c>
      <c r="BG492" s="84">
        <v>0</v>
      </c>
      <c r="BH492" s="84">
        <v>0</v>
      </c>
      <c r="BI492" s="84" t="s">
        <v>1727</v>
      </c>
      <c r="BK492" s="84">
        <v>3</v>
      </c>
      <c r="BL492" s="84">
        <v>3</v>
      </c>
      <c r="BM492" s="84">
        <v>2</v>
      </c>
      <c r="BN492" s="84">
        <v>31</v>
      </c>
      <c r="BO492" s="102">
        <v>0</v>
      </c>
      <c r="BP492" s="84">
        <v>1</v>
      </c>
      <c r="BQ492" s="84">
        <v>1</v>
      </c>
      <c r="BR492" s="84">
        <v>204</v>
      </c>
      <c r="BS492" s="84">
        <v>720</v>
      </c>
      <c r="BT492" s="84">
        <v>0</v>
      </c>
      <c r="BU492" s="84">
        <v>0</v>
      </c>
      <c r="BV492" s="84">
        <v>1000</v>
      </c>
      <c r="BW492" s="84">
        <v>613</v>
      </c>
      <c r="BX492" s="84" t="s">
        <v>391</v>
      </c>
      <c r="BY492" s="84">
        <v>10</v>
      </c>
      <c r="BZ492" s="84">
        <v>2</v>
      </c>
      <c r="CA492" s="84">
        <v>31</v>
      </c>
      <c r="CB492" s="102">
        <v>0</v>
      </c>
      <c r="CC492" s="84">
        <v>1</v>
      </c>
      <c r="CD492" s="84">
        <v>1</v>
      </c>
      <c r="CE492" s="84">
        <v>1</v>
      </c>
      <c r="CF492" s="84">
        <v>1380065</v>
      </c>
      <c r="CG492" s="84">
        <v>1</v>
      </c>
      <c r="CH492" s="84">
        <v>0</v>
      </c>
      <c r="CI492" s="84">
        <v>1000</v>
      </c>
      <c r="CJ492" s="84">
        <v>0</v>
      </c>
      <c r="CL492" s="84">
        <v>0</v>
      </c>
      <c r="CM492" s="84">
        <v>0</v>
      </c>
      <c r="CN492" s="84">
        <v>0</v>
      </c>
      <c r="CO492" s="102">
        <v>0</v>
      </c>
      <c r="CP492" s="84">
        <v>0</v>
      </c>
      <c r="CQ492" s="84">
        <v>0</v>
      </c>
      <c r="CR492" s="84">
        <v>0</v>
      </c>
      <c r="CS492" s="84">
        <v>0</v>
      </c>
      <c r="CT492" s="84">
        <v>0</v>
      </c>
      <c r="CU492" s="84">
        <v>0</v>
      </c>
      <c r="CV492" s="84">
        <v>0</v>
      </c>
      <c r="CW492" s="84">
        <v>0</v>
      </c>
      <c r="CZ492" s="84">
        <v>0</v>
      </c>
      <c r="DA492" s="84">
        <v>0</v>
      </c>
      <c r="DB492" s="84">
        <v>72</v>
      </c>
      <c r="DC492" s="84">
        <v>0</v>
      </c>
      <c r="DD492" s="84">
        <v>0</v>
      </c>
      <c r="DE492" s="84">
        <v>0</v>
      </c>
      <c r="DF492" s="84">
        <v>0</v>
      </c>
      <c r="DG492" s="84">
        <v>1</v>
      </c>
      <c r="DI492" s="84" t="e">
        <f>INDEX([1]Sheet3!$E$78:$E$1130,MATCH(A492,[1]Sheet3!$D$78:$D$1130,0))</f>
        <v>#N/A</v>
      </c>
      <c r="DJ492" s="84" t="str">
        <f t="shared" si="100"/>
        <v>skill_icons.ps_magic_boomerang</v>
      </c>
      <c r="DK492" s="84" t="s">
        <v>392</v>
      </c>
      <c r="DL492" s="84"/>
      <c r="DM492" s="84" t="s">
        <v>239</v>
      </c>
      <c r="DN492" s="69" t="str">
        <f>"造成["&amp;INDEX(Sheet5!$L$2:$L$11,MATCH(BL492,Sheet5!$J$2:$J$11,0))&amp;":"&amp;BR492&amp;"*"&amp;BS492/1000&amp;"]"&amp;INDEX(Sheet5!$I$2:$I$4,MATCH(BR492,Sheet5!$H$2:$H$4,0))&amp;"的"&amp;INDEX(Sheet5!$K$2:$K$11,MATCH(BL492,Sheet5!$J$2:$J$11,0))</f>
        <v>造成[ui.cs_blue:204*0.72]的火系伤害。</v>
      </c>
      <c r="DO492" s="84"/>
      <c r="DP492" s="84"/>
      <c r="DQ492" s="84"/>
      <c r="DR492" s="84" t="e">
        <f t="shared" si="90"/>
        <v>#N/A</v>
      </c>
      <c r="DS492" s="56" t="e">
        <f>MATCH(A492,Sheet5!D:D,0)</f>
        <v>#N/A</v>
      </c>
      <c r="DT492" s="104" t="e">
        <f>MATCH(A492,Sheet5!F:F,0)</f>
        <v>#N/A</v>
      </c>
      <c r="DU492" s="84">
        <v>0</v>
      </c>
      <c r="DV492" s="84">
        <v>0</v>
      </c>
      <c r="DW492" s="84">
        <v>0</v>
      </c>
      <c r="DX492" s="84">
        <v>0</v>
      </c>
      <c r="DY492" s="84">
        <v>0</v>
      </c>
    </row>
    <row r="493" spans="1:129" ht="14.25">
      <c r="A493" s="84">
        <v>302944</v>
      </c>
      <c r="B493" s="84">
        <v>0</v>
      </c>
      <c r="C493" s="84">
        <v>1</v>
      </c>
      <c r="D493" s="98" t="s">
        <v>1725</v>
      </c>
      <c r="E493" s="98" t="s">
        <v>1726</v>
      </c>
      <c r="F493" s="84" t="s">
        <v>387</v>
      </c>
      <c r="G493" s="84">
        <v>0</v>
      </c>
      <c r="H493" s="84" t="s">
        <v>507</v>
      </c>
      <c r="I493" s="84">
        <v>0</v>
      </c>
      <c r="J493" s="84" t="s">
        <v>746</v>
      </c>
      <c r="K493" s="84">
        <v>2805</v>
      </c>
      <c r="L493" s="84" t="s">
        <v>389</v>
      </c>
      <c r="M493" s="84">
        <v>0</v>
      </c>
      <c r="N493" s="84" t="s">
        <v>390</v>
      </c>
      <c r="O493" s="84">
        <v>0</v>
      </c>
      <c r="P493" s="84">
        <v>3</v>
      </c>
      <c r="Q493" s="84">
        <v>1</v>
      </c>
      <c r="R493" s="84">
        <f t="shared" si="99"/>
        <v>1</v>
      </c>
      <c r="S493" s="84">
        <v>0</v>
      </c>
      <c r="T493" s="84">
        <v>0</v>
      </c>
      <c r="U493" s="84">
        <v>0</v>
      </c>
      <c r="V493" s="84">
        <v>0</v>
      </c>
      <c r="W493" s="84">
        <v>0</v>
      </c>
      <c r="X493" s="84">
        <v>0</v>
      </c>
      <c r="Y493" s="84">
        <v>0</v>
      </c>
      <c r="Z493" s="84">
        <v>3000</v>
      </c>
      <c r="AA493" s="84">
        <v>2</v>
      </c>
      <c r="AB493" s="84">
        <v>31</v>
      </c>
      <c r="AC493" s="84">
        <v>0</v>
      </c>
      <c r="AD493" s="84">
        <v>0</v>
      </c>
      <c r="AE493" s="84">
        <v>0</v>
      </c>
      <c r="AF493" s="84">
        <v>1</v>
      </c>
      <c r="AG493" s="84">
        <v>0</v>
      </c>
      <c r="AH493" s="84">
        <v>7</v>
      </c>
      <c r="AI493" s="84">
        <v>612</v>
      </c>
      <c r="AJ493" s="84">
        <v>3</v>
      </c>
      <c r="AK493" s="84">
        <v>0</v>
      </c>
      <c r="AL493" s="84">
        <v>0</v>
      </c>
      <c r="AM493" s="84">
        <v>1</v>
      </c>
      <c r="AN493" s="84">
        <v>1</v>
      </c>
      <c r="AO493" s="84">
        <v>1</v>
      </c>
      <c r="AP493" s="84">
        <v>0.5</v>
      </c>
      <c r="AQ493" s="84">
        <v>10</v>
      </c>
      <c r="AR493" s="84">
        <v>1.3</v>
      </c>
      <c r="AS493" s="84">
        <v>0</v>
      </c>
      <c r="AT493" s="84">
        <v>0</v>
      </c>
      <c r="AU493" s="84">
        <v>0</v>
      </c>
      <c r="AV493" s="84">
        <v>0</v>
      </c>
      <c r="AW493" s="84">
        <v>0</v>
      </c>
      <c r="AX493" s="84">
        <v>0</v>
      </c>
      <c r="AY493" s="84">
        <v>0</v>
      </c>
      <c r="AZ493" s="84">
        <v>0</v>
      </c>
      <c r="BA493" s="84">
        <v>0</v>
      </c>
      <c r="BB493" s="84">
        <v>0</v>
      </c>
      <c r="BC493" s="84">
        <v>0</v>
      </c>
      <c r="BD493" s="69">
        <v>0</v>
      </c>
      <c r="BE493" s="69">
        <v>0</v>
      </c>
      <c r="BF493" s="69">
        <v>0</v>
      </c>
      <c r="BG493" s="84">
        <v>0</v>
      </c>
      <c r="BH493" s="84">
        <v>0</v>
      </c>
      <c r="BI493" s="84" t="s">
        <v>1727</v>
      </c>
      <c r="BK493" s="84">
        <v>3</v>
      </c>
      <c r="BL493" s="84">
        <v>3</v>
      </c>
      <c r="BM493" s="84">
        <v>2</v>
      </c>
      <c r="BN493" s="84">
        <v>31</v>
      </c>
      <c r="BO493" s="102">
        <v>0</v>
      </c>
      <c r="BP493" s="84">
        <v>1</v>
      </c>
      <c r="BQ493" s="84">
        <v>1</v>
      </c>
      <c r="BR493" s="84">
        <v>204</v>
      </c>
      <c r="BS493" s="84">
        <v>740</v>
      </c>
      <c r="BT493" s="84">
        <v>0</v>
      </c>
      <c r="BU493" s="84">
        <v>0</v>
      </c>
      <c r="BV493" s="84">
        <v>1000</v>
      </c>
      <c r="BW493" s="84">
        <v>613</v>
      </c>
      <c r="BX493" s="84" t="s">
        <v>391</v>
      </c>
      <c r="BY493" s="84">
        <v>10</v>
      </c>
      <c r="BZ493" s="84">
        <v>2</v>
      </c>
      <c r="CA493" s="84">
        <v>31</v>
      </c>
      <c r="CB493" s="102">
        <v>0</v>
      </c>
      <c r="CC493" s="84">
        <v>1</v>
      </c>
      <c r="CD493" s="84">
        <v>1</v>
      </c>
      <c r="CE493" s="84">
        <v>1</v>
      </c>
      <c r="CF493" s="84">
        <v>1380065</v>
      </c>
      <c r="CG493" s="84">
        <v>1</v>
      </c>
      <c r="CH493" s="84">
        <v>0</v>
      </c>
      <c r="CI493" s="84">
        <v>1000</v>
      </c>
      <c r="CJ493" s="84">
        <v>0</v>
      </c>
      <c r="CL493" s="84">
        <v>0</v>
      </c>
      <c r="CM493" s="84">
        <v>0</v>
      </c>
      <c r="CN493" s="84">
        <v>0</v>
      </c>
      <c r="CO493" s="102">
        <v>0</v>
      </c>
      <c r="CP493" s="84">
        <v>0</v>
      </c>
      <c r="CQ493" s="84">
        <v>0</v>
      </c>
      <c r="CR493" s="84">
        <v>0</v>
      </c>
      <c r="CS493" s="84">
        <v>0</v>
      </c>
      <c r="CT493" s="84">
        <v>0</v>
      </c>
      <c r="CU493" s="84">
        <v>0</v>
      </c>
      <c r="CV493" s="84">
        <v>0</v>
      </c>
      <c r="CW493" s="84">
        <v>0</v>
      </c>
      <c r="CZ493" s="84">
        <v>0</v>
      </c>
      <c r="DA493" s="84">
        <v>0</v>
      </c>
      <c r="DB493" s="84">
        <v>74</v>
      </c>
      <c r="DC493" s="84">
        <v>0</v>
      </c>
      <c r="DD493" s="84">
        <v>0</v>
      </c>
      <c r="DE493" s="84">
        <v>0</v>
      </c>
      <c r="DF493" s="84">
        <v>0</v>
      </c>
      <c r="DG493" s="84">
        <v>1</v>
      </c>
      <c r="DI493" s="84" t="e">
        <f>INDEX([1]Sheet3!$E$78:$E$1130,MATCH(A493,[1]Sheet3!$D$78:$D$1130,0))</f>
        <v>#N/A</v>
      </c>
      <c r="DJ493" s="84" t="str">
        <f t="shared" si="100"/>
        <v>skill_icons.ps_magic_boomerang</v>
      </c>
      <c r="DK493" s="84" t="s">
        <v>392</v>
      </c>
      <c r="DL493" s="84"/>
      <c r="DM493" s="84" t="s">
        <v>239</v>
      </c>
      <c r="DN493" s="69" t="str">
        <f>"造成["&amp;INDEX(Sheet5!$L$2:$L$11,MATCH(BL493,Sheet5!$J$2:$J$11,0))&amp;":"&amp;BR493&amp;"*"&amp;BS493/1000&amp;"]"&amp;INDEX(Sheet5!$I$2:$I$4,MATCH(BR493,Sheet5!$H$2:$H$4,0))&amp;"的"&amp;INDEX(Sheet5!$K$2:$K$11,MATCH(BL493,Sheet5!$J$2:$J$11,0))</f>
        <v>造成[ui.cs_blue:204*0.74]的火系伤害。</v>
      </c>
      <c r="DO493" s="84"/>
      <c r="DP493" s="84"/>
      <c r="DQ493" s="84"/>
      <c r="DR493" s="84" t="e">
        <f t="shared" si="90"/>
        <v>#N/A</v>
      </c>
      <c r="DS493" s="56" t="e">
        <f>MATCH(A493,Sheet5!D:D,0)</f>
        <v>#N/A</v>
      </c>
      <c r="DT493" s="104" t="e">
        <f>MATCH(A493,Sheet5!F:F,0)</f>
        <v>#N/A</v>
      </c>
      <c r="DU493" s="84">
        <v>0</v>
      </c>
      <c r="DV493" s="84">
        <v>0</v>
      </c>
      <c r="DW493" s="84">
        <v>0</v>
      </c>
      <c r="DX493" s="84">
        <v>0</v>
      </c>
      <c r="DY493" s="84">
        <v>0</v>
      </c>
    </row>
    <row r="494" spans="1:129" ht="14.25">
      <c r="A494" s="84">
        <v>302945</v>
      </c>
      <c r="B494" s="84">
        <v>0</v>
      </c>
      <c r="C494" s="84">
        <v>1</v>
      </c>
      <c r="D494" s="98" t="s">
        <v>1725</v>
      </c>
      <c r="E494" s="98" t="s">
        <v>1726</v>
      </c>
      <c r="F494" s="84" t="s">
        <v>387</v>
      </c>
      <c r="G494" s="84">
        <v>0</v>
      </c>
      <c r="H494" s="84" t="s">
        <v>507</v>
      </c>
      <c r="I494" s="84">
        <v>0</v>
      </c>
      <c r="J494" s="84" t="s">
        <v>746</v>
      </c>
      <c r="K494" s="84">
        <v>2805</v>
      </c>
      <c r="L494" s="84" t="s">
        <v>389</v>
      </c>
      <c r="M494" s="84">
        <v>0</v>
      </c>
      <c r="N494" s="84" t="s">
        <v>390</v>
      </c>
      <c r="O494" s="84">
        <v>0</v>
      </c>
      <c r="P494" s="84">
        <v>3</v>
      </c>
      <c r="Q494" s="84">
        <v>1</v>
      </c>
      <c r="R494" s="84">
        <f t="shared" si="99"/>
        <v>1</v>
      </c>
      <c r="S494" s="84">
        <v>0</v>
      </c>
      <c r="T494" s="84">
        <v>0</v>
      </c>
      <c r="U494" s="84">
        <v>0</v>
      </c>
      <c r="V494" s="84">
        <v>0</v>
      </c>
      <c r="W494" s="84">
        <v>0</v>
      </c>
      <c r="X494" s="84">
        <v>0</v>
      </c>
      <c r="Y494" s="84">
        <v>0</v>
      </c>
      <c r="Z494" s="84">
        <v>3000</v>
      </c>
      <c r="AA494" s="84">
        <v>2</v>
      </c>
      <c r="AB494" s="84">
        <v>31</v>
      </c>
      <c r="AC494" s="84">
        <v>0</v>
      </c>
      <c r="AD494" s="84">
        <v>0</v>
      </c>
      <c r="AE494" s="84">
        <v>0</v>
      </c>
      <c r="AF494" s="84">
        <v>1</v>
      </c>
      <c r="AG494" s="84">
        <v>0</v>
      </c>
      <c r="AH494" s="84">
        <v>7</v>
      </c>
      <c r="AI494" s="84">
        <v>612</v>
      </c>
      <c r="AJ494" s="84">
        <v>3</v>
      </c>
      <c r="AK494" s="84">
        <v>0</v>
      </c>
      <c r="AL494" s="84">
        <v>0</v>
      </c>
      <c r="AM494" s="84">
        <v>1</v>
      </c>
      <c r="AN494" s="84">
        <v>1</v>
      </c>
      <c r="AO494" s="84">
        <v>1</v>
      </c>
      <c r="AP494" s="84">
        <v>0.5</v>
      </c>
      <c r="AQ494" s="84">
        <v>10</v>
      </c>
      <c r="AR494" s="84">
        <v>1.3</v>
      </c>
      <c r="AS494" s="84">
        <v>0</v>
      </c>
      <c r="AT494" s="84">
        <v>0</v>
      </c>
      <c r="AU494" s="84">
        <v>0</v>
      </c>
      <c r="AV494" s="84">
        <v>0</v>
      </c>
      <c r="AW494" s="84">
        <v>0</v>
      </c>
      <c r="AX494" s="84">
        <v>0</v>
      </c>
      <c r="AY494" s="84">
        <v>0</v>
      </c>
      <c r="AZ494" s="84">
        <v>0</v>
      </c>
      <c r="BA494" s="84">
        <v>0</v>
      </c>
      <c r="BB494" s="84">
        <v>0</v>
      </c>
      <c r="BC494" s="84">
        <v>0</v>
      </c>
      <c r="BD494" s="69">
        <v>0</v>
      </c>
      <c r="BE494" s="69">
        <v>0</v>
      </c>
      <c r="BF494" s="69">
        <v>0</v>
      </c>
      <c r="BG494" s="84">
        <v>0</v>
      </c>
      <c r="BH494" s="84">
        <v>0</v>
      </c>
      <c r="BI494" s="84" t="s">
        <v>1727</v>
      </c>
      <c r="BK494" s="84">
        <v>3</v>
      </c>
      <c r="BL494" s="84">
        <v>3</v>
      </c>
      <c r="BM494" s="84">
        <v>2</v>
      </c>
      <c r="BN494" s="84">
        <v>31</v>
      </c>
      <c r="BO494" s="102">
        <v>0</v>
      </c>
      <c r="BP494" s="84">
        <v>1</v>
      </c>
      <c r="BQ494" s="84">
        <v>1</v>
      </c>
      <c r="BR494" s="84">
        <v>204</v>
      </c>
      <c r="BS494" s="84">
        <v>760</v>
      </c>
      <c r="BT494" s="84">
        <v>0</v>
      </c>
      <c r="BU494" s="84">
        <v>0</v>
      </c>
      <c r="BV494" s="84">
        <v>1000</v>
      </c>
      <c r="BW494" s="84">
        <v>613</v>
      </c>
      <c r="BX494" s="84" t="s">
        <v>391</v>
      </c>
      <c r="BY494" s="84">
        <v>10</v>
      </c>
      <c r="BZ494" s="84">
        <v>2</v>
      </c>
      <c r="CA494" s="84">
        <v>31</v>
      </c>
      <c r="CB494" s="102">
        <v>0</v>
      </c>
      <c r="CC494" s="84">
        <v>1</v>
      </c>
      <c r="CD494" s="84">
        <v>1</v>
      </c>
      <c r="CE494" s="84">
        <v>1</v>
      </c>
      <c r="CF494" s="84">
        <v>1380065</v>
      </c>
      <c r="CG494" s="84">
        <v>1</v>
      </c>
      <c r="CH494" s="84">
        <v>0</v>
      </c>
      <c r="CI494" s="84">
        <v>1000</v>
      </c>
      <c r="CJ494" s="84">
        <v>0</v>
      </c>
      <c r="CL494" s="84">
        <v>0</v>
      </c>
      <c r="CM494" s="84">
        <v>0</v>
      </c>
      <c r="CN494" s="84">
        <v>0</v>
      </c>
      <c r="CO494" s="102">
        <v>0</v>
      </c>
      <c r="CP494" s="84">
        <v>0</v>
      </c>
      <c r="CQ494" s="84">
        <v>0</v>
      </c>
      <c r="CR494" s="84">
        <v>0</v>
      </c>
      <c r="CS494" s="84">
        <v>0</v>
      </c>
      <c r="CT494" s="84">
        <v>0</v>
      </c>
      <c r="CU494" s="84">
        <v>0</v>
      </c>
      <c r="CV494" s="84">
        <v>0</v>
      </c>
      <c r="CW494" s="84">
        <v>0</v>
      </c>
      <c r="CZ494" s="84">
        <v>0</v>
      </c>
      <c r="DA494" s="84">
        <v>0</v>
      </c>
      <c r="DB494" s="84">
        <v>76</v>
      </c>
      <c r="DC494" s="84">
        <v>0</v>
      </c>
      <c r="DD494" s="84">
        <v>0</v>
      </c>
      <c r="DE494" s="84">
        <v>0</v>
      </c>
      <c r="DF494" s="84">
        <v>0</v>
      </c>
      <c r="DG494" s="84">
        <v>1</v>
      </c>
      <c r="DI494" s="84" t="e">
        <f>INDEX([1]Sheet3!$E$78:$E$1130,MATCH(A494,[1]Sheet3!$D$78:$D$1130,0))</f>
        <v>#N/A</v>
      </c>
      <c r="DJ494" s="84" t="str">
        <f t="shared" si="100"/>
        <v>skill_icons.ps_magic_boomerang</v>
      </c>
      <c r="DK494" s="84" t="s">
        <v>392</v>
      </c>
      <c r="DL494" s="84"/>
      <c r="DM494" s="84" t="s">
        <v>239</v>
      </c>
      <c r="DN494" s="69" t="str">
        <f>"造成["&amp;INDEX(Sheet5!$L$2:$L$11,MATCH(BL494,Sheet5!$J$2:$J$11,0))&amp;":"&amp;BR494&amp;"*"&amp;BS494/1000&amp;"]"&amp;INDEX(Sheet5!$I$2:$I$4,MATCH(BR494,Sheet5!$H$2:$H$4,0))&amp;"的"&amp;INDEX(Sheet5!$K$2:$K$11,MATCH(BL494,Sheet5!$J$2:$J$11,0))</f>
        <v>造成[ui.cs_blue:204*0.76]的火系伤害。</v>
      </c>
      <c r="DO494" s="84"/>
      <c r="DP494" s="84"/>
      <c r="DQ494" s="84"/>
      <c r="DR494" s="84" t="e">
        <f t="shared" si="90"/>
        <v>#N/A</v>
      </c>
      <c r="DS494" s="56" t="e">
        <f>MATCH(A494,Sheet5!D:D,0)</f>
        <v>#N/A</v>
      </c>
      <c r="DT494" s="104" t="e">
        <f>MATCH(A494,Sheet5!F:F,0)</f>
        <v>#N/A</v>
      </c>
      <c r="DU494" s="84">
        <v>0</v>
      </c>
      <c r="DV494" s="84">
        <v>0</v>
      </c>
      <c r="DW494" s="84">
        <v>0</v>
      </c>
      <c r="DX494" s="84">
        <v>0</v>
      </c>
      <c r="DY494" s="84">
        <v>0</v>
      </c>
    </row>
    <row r="495" spans="1:129" ht="14.25">
      <c r="A495" s="69">
        <v>30295</v>
      </c>
      <c r="B495" s="69">
        <v>0</v>
      </c>
      <c r="C495" s="69">
        <v>1</v>
      </c>
      <c r="D495" s="78" t="s">
        <v>1729</v>
      </c>
      <c r="E495" s="78" t="s">
        <v>319</v>
      </c>
      <c r="F495" s="69" t="s">
        <v>320</v>
      </c>
      <c r="G495" s="69">
        <v>1</v>
      </c>
      <c r="H495" s="69" t="s">
        <v>321</v>
      </c>
      <c r="I495" s="69">
        <v>500</v>
      </c>
      <c r="J495" s="69">
        <v>957</v>
      </c>
      <c r="K495" s="69">
        <v>2508</v>
      </c>
      <c r="M495" s="69">
        <v>0</v>
      </c>
      <c r="N495" s="69" t="s">
        <v>322</v>
      </c>
      <c r="O495" s="69">
        <v>0</v>
      </c>
      <c r="P495" s="69">
        <v>1</v>
      </c>
      <c r="Q495" s="69">
        <v>0</v>
      </c>
      <c r="R495" s="69">
        <f t="shared" si="99"/>
        <v>1</v>
      </c>
      <c r="S495" s="69">
        <v>0</v>
      </c>
      <c r="T495" s="69">
        <v>0</v>
      </c>
      <c r="U495" s="69">
        <v>0</v>
      </c>
      <c r="V495" s="69">
        <v>0</v>
      </c>
      <c r="W495" s="69">
        <v>0</v>
      </c>
      <c r="X495" s="69">
        <v>0</v>
      </c>
      <c r="Y495" s="69">
        <v>0</v>
      </c>
      <c r="Z495" s="69">
        <v>5000</v>
      </c>
      <c r="AA495" s="69">
        <v>5</v>
      </c>
      <c r="AB495" s="69">
        <v>13</v>
      </c>
      <c r="AC495" s="69">
        <v>1</v>
      </c>
      <c r="AD495" s="69">
        <v>2</v>
      </c>
      <c r="AE495" s="69">
        <v>999</v>
      </c>
      <c r="AF495" s="69">
        <v>1</v>
      </c>
      <c r="AG495" s="69">
        <v>0</v>
      </c>
      <c r="AH495" s="69">
        <v>9</v>
      </c>
      <c r="AI495" s="69">
        <v>0</v>
      </c>
      <c r="AJ495" s="69">
        <v>0</v>
      </c>
      <c r="AK495" s="69">
        <v>0</v>
      </c>
      <c r="AL495" s="69">
        <v>0</v>
      </c>
      <c r="AM495" s="69">
        <v>1</v>
      </c>
      <c r="AN495" s="69">
        <v>1</v>
      </c>
      <c r="AO495" s="69">
        <v>0</v>
      </c>
      <c r="AP495" s="69">
        <v>0</v>
      </c>
      <c r="AQ495" s="84">
        <v>0</v>
      </c>
      <c r="AR495" s="69">
        <v>0</v>
      </c>
      <c r="AS495" s="69">
        <v>0</v>
      </c>
      <c r="AT495" s="69">
        <v>0</v>
      </c>
      <c r="AU495" s="69">
        <v>0</v>
      </c>
      <c r="AV495" s="69">
        <v>0</v>
      </c>
      <c r="AW495" s="69">
        <v>0</v>
      </c>
      <c r="AX495" s="69">
        <v>0</v>
      </c>
      <c r="AY495" s="69">
        <v>0</v>
      </c>
      <c r="AZ495" s="69">
        <v>0</v>
      </c>
      <c r="BA495" s="69">
        <v>0</v>
      </c>
      <c r="BB495" s="69">
        <v>0</v>
      </c>
      <c r="BC495" s="69">
        <v>0</v>
      </c>
      <c r="BD495" s="69">
        <v>0</v>
      </c>
      <c r="BE495" s="69">
        <v>0</v>
      </c>
      <c r="BF495" s="69">
        <v>0</v>
      </c>
      <c r="BG495" s="69">
        <v>0</v>
      </c>
      <c r="BH495" s="69">
        <v>0</v>
      </c>
      <c r="BI495" s="69" t="s">
        <v>323</v>
      </c>
      <c r="BK495" s="69">
        <v>3</v>
      </c>
      <c r="BL495" s="69">
        <v>12</v>
      </c>
      <c r="BM495" s="69">
        <v>5</v>
      </c>
      <c r="BN495" s="69">
        <v>13</v>
      </c>
      <c r="BO495" s="89">
        <v>0</v>
      </c>
      <c r="BP495" s="69">
        <v>1</v>
      </c>
      <c r="BQ495" s="69">
        <v>1</v>
      </c>
      <c r="BR495" s="69">
        <v>204</v>
      </c>
      <c r="BS495" s="69">
        <v>1000</v>
      </c>
      <c r="BT495" s="69">
        <v>201</v>
      </c>
      <c r="BU495" s="69">
        <v>100</v>
      </c>
      <c r="BV495" s="69">
        <v>1000</v>
      </c>
      <c r="BW495" s="69">
        <v>577</v>
      </c>
      <c r="BY495" s="69">
        <v>0</v>
      </c>
      <c r="BZ495" s="69">
        <v>0</v>
      </c>
      <c r="CA495" s="69">
        <v>0</v>
      </c>
      <c r="CB495" s="69">
        <v>0</v>
      </c>
      <c r="CC495" s="69">
        <v>0</v>
      </c>
      <c r="CD495" s="69">
        <v>1</v>
      </c>
      <c r="CE495" s="69">
        <v>204</v>
      </c>
      <c r="CF495" s="69">
        <v>600</v>
      </c>
      <c r="CG495" s="69">
        <v>0</v>
      </c>
      <c r="CH495" s="69">
        <v>0</v>
      </c>
      <c r="CI495" s="69">
        <v>1000</v>
      </c>
      <c r="CJ495" s="69">
        <v>577</v>
      </c>
      <c r="CL495" s="69">
        <v>0</v>
      </c>
      <c r="CM495" s="69">
        <v>0</v>
      </c>
      <c r="CN495" s="69">
        <v>0</v>
      </c>
      <c r="CO495" s="89">
        <v>0</v>
      </c>
      <c r="CP495" s="69">
        <v>0</v>
      </c>
      <c r="CQ495" s="69">
        <v>0</v>
      </c>
      <c r="CR495" s="69">
        <v>0</v>
      </c>
      <c r="CS495" s="69">
        <v>0</v>
      </c>
      <c r="CT495" s="69">
        <v>0</v>
      </c>
      <c r="CU495" s="69">
        <v>0</v>
      </c>
      <c r="CV495" s="69">
        <v>0</v>
      </c>
      <c r="CW495" s="69">
        <v>0</v>
      </c>
      <c r="CZ495" s="69">
        <v>0</v>
      </c>
      <c r="DA495" s="69">
        <v>0</v>
      </c>
      <c r="DB495" s="69">
        <v>60</v>
      </c>
      <c r="DC495" s="69">
        <v>0</v>
      </c>
      <c r="DD495" s="69">
        <v>0</v>
      </c>
      <c r="DE495" s="69">
        <v>0</v>
      </c>
      <c r="DF495" s="69">
        <v>0</v>
      </c>
      <c r="DG495" s="69">
        <v>1</v>
      </c>
      <c r="DI495" s="69" t="e">
        <f>INDEX([1]Sheet3!$E$78:$E$1130,MATCH(A495,[1]Sheet3!$D$78:$D$1130,0))</f>
        <v>#N/A</v>
      </c>
      <c r="DJ495" s="69" t="str">
        <f t="shared" ref="DJ495:DJ497" si="102">IFERROR(DI495,F495)</f>
        <v>skill_icons.ps_force_of_nature</v>
      </c>
      <c r="DK495" s="69" t="s">
        <v>324</v>
      </c>
      <c r="DL495" s="69"/>
      <c r="DM495" s="73" t="s">
        <v>239</v>
      </c>
      <c r="DN495" s="69" t="str">
        <f>"造成["&amp;INDEX(Sheet5!$L$2:$L$11,MATCH(BL495,Sheet5!$J$2:$J$11,0))&amp;":"&amp;BR495&amp;"*"&amp;BS495/1000&amp;"]"&amp;INDEX(Sheet5!$I$2:$I$4,MATCH(BR495,Sheet5!$H$2:$H$4,0))&amp;"的"&amp;INDEX(Sheet5!$K$2:$K$11,MATCH(BL495,Sheet5!$J$2:$J$11,0))</f>
        <v>造成[ui.cs_green:204*1]的治疗。</v>
      </c>
      <c r="DO495" s="77"/>
      <c r="DP495" s="77"/>
      <c r="DQ495" s="77"/>
      <c r="DR495" s="69" t="e">
        <f t="shared" si="90"/>
        <v>#N/A</v>
      </c>
      <c r="DS495" s="90" t="e">
        <f>MATCH(A495,Sheet5!D:D,0)</f>
        <v>#N/A</v>
      </c>
      <c r="DT495" s="94" t="e">
        <f>MATCH(A495,Sheet5!F:F,0)</f>
        <v>#N/A</v>
      </c>
      <c r="DU495" s="69">
        <v>0</v>
      </c>
      <c r="DV495" s="69">
        <v>0</v>
      </c>
      <c r="DW495" s="69">
        <v>0</v>
      </c>
      <c r="DX495" s="69">
        <v>0</v>
      </c>
      <c r="DY495" s="69">
        <v>0</v>
      </c>
    </row>
    <row r="496" spans="1:129" ht="14.25">
      <c r="A496" s="69">
        <v>30296</v>
      </c>
      <c r="B496" s="69">
        <v>0</v>
      </c>
      <c r="C496" s="69">
        <v>1</v>
      </c>
      <c r="D496" s="78" t="s">
        <v>1730</v>
      </c>
      <c r="E496" s="78" t="s">
        <v>1731</v>
      </c>
      <c r="F496" s="69" t="s">
        <v>1732</v>
      </c>
      <c r="G496" s="69">
        <v>0</v>
      </c>
      <c r="H496" s="69" t="s">
        <v>507</v>
      </c>
      <c r="I496" s="69">
        <v>0</v>
      </c>
      <c r="J496" s="69">
        <v>858</v>
      </c>
      <c r="K496" s="69">
        <v>1650</v>
      </c>
      <c r="M496" s="69">
        <v>0</v>
      </c>
      <c r="N496" s="69" t="s">
        <v>268</v>
      </c>
      <c r="O496" s="69">
        <v>0</v>
      </c>
      <c r="P496" s="69">
        <v>2</v>
      </c>
      <c r="Q496" s="69">
        <v>0</v>
      </c>
      <c r="R496" s="69">
        <f t="shared" si="99"/>
        <v>1</v>
      </c>
      <c r="S496" s="69">
        <v>0</v>
      </c>
      <c r="T496" s="69">
        <v>0</v>
      </c>
      <c r="U496" s="69">
        <v>0</v>
      </c>
      <c r="V496" s="69">
        <v>0</v>
      </c>
      <c r="W496" s="69">
        <v>0</v>
      </c>
      <c r="X496" s="69">
        <v>0</v>
      </c>
      <c r="Y496" s="69">
        <v>0</v>
      </c>
      <c r="Z496" s="69">
        <v>2000</v>
      </c>
      <c r="AA496" s="69">
        <v>2</v>
      </c>
      <c r="AB496" s="69">
        <v>31</v>
      </c>
      <c r="AC496" s="69">
        <v>0</v>
      </c>
      <c r="AD496" s="69">
        <v>0</v>
      </c>
      <c r="AE496" s="69">
        <v>0</v>
      </c>
      <c r="AF496" s="69">
        <v>1</v>
      </c>
      <c r="AG496" s="69">
        <v>0</v>
      </c>
      <c r="AH496" s="69">
        <v>9</v>
      </c>
      <c r="AI496" s="69">
        <v>578</v>
      </c>
      <c r="AJ496" s="69">
        <v>0</v>
      </c>
      <c r="AK496" s="69">
        <v>0</v>
      </c>
      <c r="AL496" s="69">
        <v>0</v>
      </c>
      <c r="AM496" s="69">
        <v>1</v>
      </c>
      <c r="AN496" s="69">
        <v>1</v>
      </c>
      <c r="AO496" s="69">
        <v>1</v>
      </c>
      <c r="AP496" s="69">
        <v>0.5</v>
      </c>
      <c r="AQ496" s="84">
        <v>15</v>
      </c>
      <c r="AR496" s="69">
        <v>2</v>
      </c>
      <c r="AS496" s="69">
        <v>0</v>
      </c>
      <c r="AT496" s="69">
        <v>0</v>
      </c>
      <c r="AU496" s="69">
        <v>0</v>
      </c>
      <c r="AV496" s="69">
        <v>0</v>
      </c>
      <c r="AW496" s="69">
        <v>0</v>
      </c>
      <c r="AX496" s="69">
        <v>0</v>
      </c>
      <c r="AY496" s="69">
        <v>0</v>
      </c>
      <c r="AZ496" s="69">
        <v>0</v>
      </c>
      <c r="BA496" s="69">
        <v>0</v>
      </c>
      <c r="BB496" s="69">
        <v>0</v>
      </c>
      <c r="BC496" s="69">
        <v>0</v>
      </c>
      <c r="BD496" s="69">
        <v>0</v>
      </c>
      <c r="BE496" s="69">
        <v>0</v>
      </c>
      <c r="BF496" s="69">
        <v>0</v>
      </c>
      <c r="BG496" s="69">
        <v>0</v>
      </c>
      <c r="BH496" s="69">
        <v>0</v>
      </c>
      <c r="BI496" s="69" t="s">
        <v>730</v>
      </c>
      <c r="BK496" s="69">
        <v>3</v>
      </c>
      <c r="BL496" s="69">
        <v>2</v>
      </c>
      <c r="BM496" s="69">
        <v>2</v>
      </c>
      <c r="BN496" s="69">
        <v>31</v>
      </c>
      <c r="BO496" s="89">
        <v>0</v>
      </c>
      <c r="BP496" s="69">
        <v>1</v>
      </c>
      <c r="BQ496" s="69">
        <v>1</v>
      </c>
      <c r="BR496" s="69">
        <v>203</v>
      </c>
      <c r="BS496" s="69">
        <v>1000</v>
      </c>
      <c r="BT496" s="69">
        <v>0</v>
      </c>
      <c r="BU496" s="69">
        <v>0</v>
      </c>
      <c r="BV496" s="69">
        <v>1000</v>
      </c>
      <c r="BW496" s="69">
        <v>579</v>
      </c>
      <c r="BX496" s="69"/>
      <c r="BY496" s="69">
        <v>0</v>
      </c>
      <c r="BZ496" s="69">
        <v>0</v>
      </c>
      <c r="CA496" s="69">
        <v>31</v>
      </c>
      <c r="CB496" s="89">
        <v>0</v>
      </c>
      <c r="CC496" s="69">
        <v>0</v>
      </c>
      <c r="CD496" s="69">
        <v>0</v>
      </c>
      <c r="CE496" s="69">
        <v>0</v>
      </c>
      <c r="CF496" s="69">
        <v>0</v>
      </c>
      <c r="CG496" s="69">
        <v>0</v>
      </c>
      <c r="CH496" s="69">
        <v>0</v>
      </c>
      <c r="CI496" s="69">
        <v>0</v>
      </c>
      <c r="CJ496" s="69">
        <v>0</v>
      </c>
      <c r="CL496" s="69">
        <v>0</v>
      </c>
      <c r="CM496" s="69">
        <v>0</v>
      </c>
      <c r="CN496" s="69">
        <v>0</v>
      </c>
      <c r="CO496" s="89">
        <v>0</v>
      </c>
      <c r="CP496" s="69">
        <v>0</v>
      </c>
      <c r="CQ496" s="69">
        <v>0</v>
      </c>
      <c r="CR496" s="69">
        <v>0</v>
      </c>
      <c r="CS496" s="69">
        <v>0</v>
      </c>
      <c r="CT496" s="69">
        <v>0</v>
      </c>
      <c r="CU496" s="69">
        <v>0</v>
      </c>
      <c r="CV496" s="69">
        <v>0</v>
      </c>
      <c r="CW496" s="69">
        <v>0</v>
      </c>
      <c r="CZ496" s="69">
        <v>0</v>
      </c>
      <c r="DA496" s="69">
        <v>0</v>
      </c>
      <c r="DB496" s="69">
        <v>100</v>
      </c>
      <c r="DC496" s="69">
        <v>0</v>
      </c>
      <c r="DD496" s="69">
        <v>0</v>
      </c>
      <c r="DE496" s="69">
        <v>0</v>
      </c>
      <c r="DF496" s="69">
        <v>0</v>
      </c>
      <c r="DG496" s="69">
        <v>1</v>
      </c>
      <c r="DI496" s="69" t="e">
        <f>INDEX([1]Sheet3!$E$78:$E$1130,MATCH(A496,[1]Sheet3!$D$78:$D$1130,0))</f>
        <v>#N/A</v>
      </c>
      <c r="DJ496" s="69" t="str">
        <f t="shared" si="102"/>
        <v>skill_icons.ps_carrot</v>
      </c>
      <c r="DK496" s="69" t="s">
        <v>1733</v>
      </c>
      <c r="DL496" s="69"/>
      <c r="DM496" s="69" t="s">
        <v>239</v>
      </c>
      <c r="DN496" s="69" t="str">
        <f>"造成["&amp;INDEX(Sheet5!$L$2:$L$11,MATCH(BL496,Sheet5!$J$2:$J$11,0))&amp;":"&amp;BR496&amp;"*"&amp;BS496/1000&amp;"]"&amp;INDEX(Sheet5!$I$2:$I$4,MATCH(BR496,Sheet5!$H$2:$H$4,0))&amp;"的"&amp;INDEX(Sheet5!$K$2:$K$11,MATCH(BL496,Sheet5!$J$2:$J$11,0))</f>
        <v>造成[ui.cs_orange:203*1]的物理伤害。</v>
      </c>
      <c r="DO496" s="69"/>
      <c r="DP496" s="69"/>
      <c r="DQ496" s="69"/>
      <c r="DR496" s="69" t="e">
        <f t="shared" si="90"/>
        <v>#N/A</v>
      </c>
      <c r="DS496" s="90" t="e">
        <f>MATCH(A496,Sheet5!D:D,0)</f>
        <v>#N/A</v>
      </c>
      <c r="DT496" s="94" t="e">
        <f>MATCH(A496,Sheet5!F:F,0)</f>
        <v>#N/A</v>
      </c>
      <c r="DU496" s="69">
        <v>0</v>
      </c>
      <c r="DV496" s="69">
        <v>0</v>
      </c>
      <c r="DW496" s="69">
        <v>0</v>
      </c>
      <c r="DX496" s="69">
        <v>0</v>
      </c>
      <c r="DY496" s="69">
        <v>0</v>
      </c>
    </row>
    <row r="497" spans="1:129" ht="14.25">
      <c r="A497" s="69">
        <v>30297</v>
      </c>
      <c r="B497" s="69">
        <v>0</v>
      </c>
      <c r="C497" s="69">
        <v>1</v>
      </c>
      <c r="D497" s="78" t="s">
        <v>1734</v>
      </c>
      <c r="E497" s="78"/>
      <c r="F497" s="69">
        <v>0</v>
      </c>
      <c r="G497" s="69">
        <v>1</v>
      </c>
      <c r="H497" s="69" t="s">
        <v>507</v>
      </c>
      <c r="I497" s="69">
        <v>800</v>
      </c>
      <c r="J497" s="69">
        <v>533</v>
      </c>
      <c r="K497" s="69">
        <v>1000</v>
      </c>
      <c r="M497" s="69">
        <v>582</v>
      </c>
      <c r="N497" s="69" t="s">
        <v>1061</v>
      </c>
      <c r="O497" s="69">
        <v>0</v>
      </c>
      <c r="P497" s="69">
        <v>2</v>
      </c>
      <c r="Q497" s="69">
        <v>0</v>
      </c>
      <c r="R497" s="69">
        <f t="shared" si="99"/>
        <v>1</v>
      </c>
      <c r="S497" s="69">
        <v>0</v>
      </c>
      <c r="T497" s="69">
        <v>0</v>
      </c>
      <c r="U497" s="69">
        <v>0</v>
      </c>
      <c r="V497" s="69">
        <v>0</v>
      </c>
      <c r="W497" s="69">
        <v>0</v>
      </c>
      <c r="X497" s="69">
        <v>0</v>
      </c>
      <c r="Y497" s="69">
        <v>0</v>
      </c>
      <c r="Z497" s="69">
        <v>99999999</v>
      </c>
      <c r="AA497" s="69">
        <v>2</v>
      </c>
      <c r="AB497" s="69">
        <v>31</v>
      </c>
      <c r="AC497" s="69">
        <v>0</v>
      </c>
      <c r="AD497" s="69">
        <v>0</v>
      </c>
      <c r="AE497" s="69">
        <v>0</v>
      </c>
      <c r="AF497" s="69">
        <v>1</v>
      </c>
      <c r="AG497" s="69">
        <v>0</v>
      </c>
      <c r="AH497" s="69">
        <v>16</v>
      </c>
      <c r="AI497" s="69">
        <v>585</v>
      </c>
      <c r="AJ497" s="69">
        <v>3</v>
      </c>
      <c r="AK497" s="69">
        <v>0</v>
      </c>
      <c r="AL497" s="69">
        <v>0</v>
      </c>
      <c r="AM497" s="69">
        <v>6</v>
      </c>
      <c r="AN497" s="69">
        <v>6</v>
      </c>
      <c r="AO497" s="69">
        <v>1</v>
      </c>
      <c r="AP497" s="69">
        <v>0.3</v>
      </c>
      <c r="AQ497" s="84">
        <v>15</v>
      </c>
      <c r="AR497" s="69">
        <v>2</v>
      </c>
      <c r="AS497" s="69">
        <v>0</v>
      </c>
      <c r="AT497" s="69">
        <v>0</v>
      </c>
      <c r="AU497" s="69">
        <v>0</v>
      </c>
      <c r="AV497" s="69">
        <v>0</v>
      </c>
      <c r="AW497" s="69">
        <v>0</v>
      </c>
      <c r="AX497" s="69">
        <v>0</v>
      </c>
      <c r="AY497" s="69">
        <v>0</v>
      </c>
      <c r="AZ497" s="69">
        <v>0</v>
      </c>
      <c r="BA497" s="69">
        <v>0</v>
      </c>
      <c r="BB497" s="69">
        <v>0</v>
      </c>
      <c r="BC497" s="69">
        <v>0</v>
      </c>
      <c r="BD497" s="69">
        <v>0</v>
      </c>
      <c r="BE497" s="69">
        <v>0</v>
      </c>
      <c r="BF497" s="69">
        <v>0</v>
      </c>
      <c r="BG497" s="69">
        <v>0</v>
      </c>
      <c r="BH497" s="69">
        <v>0</v>
      </c>
      <c r="BI497" s="69" t="s">
        <v>1735</v>
      </c>
      <c r="BK497" s="69">
        <v>3</v>
      </c>
      <c r="BL497" s="69">
        <v>3</v>
      </c>
      <c r="BM497" s="69">
        <v>2</v>
      </c>
      <c r="BN497" s="69">
        <v>31</v>
      </c>
      <c r="BO497" s="89">
        <v>0</v>
      </c>
      <c r="BP497" s="69">
        <v>1</v>
      </c>
      <c r="BQ497" s="69">
        <v>1</v>
      </c>
      <c r="BR497" s="69">
        <v>204</v>
      </c>
      <c r="BS497" s="69">
        <v>1000</v>
      </c>
      <c r="BT497" s="69">
        <v>0</v>
      </c>
      <c r="BU497" s="69">
        <v>0</v>
      </c>
      <c r="BV497" s="69">
        <v>1000</v>
      </c>
      <c r="BW497" s="69">
        <v>586</v>
      </c>
      <c r="BX497" s="69" t="s">
        <v>269</v>
      </c>
      <c r="BY497" s="69">
        <v>0</v>
      </c>
      <c r="BZ497" s="69">
        <v>0</v>
      </c>
      <c r="CA497" s="69">
        <v>31</v>
      </c>
      <c r="CB497" s="89">
        <v>0</v>
      </c>
      <c r="CC497" s="69">
        <v>0</v>
      </c>
      <c r="CD497" s="69">
        <v>0</v>
      </c>
      <c r="CE497" s="69">
        <v>0</v>
      </c>
      <c r="CF497" s="69">
        <v>0</v>
      </c>
      <c r="CG497" s="69">
        <v>0</v>
      </c>
      <c r="CH497" s="69">
        <v>0</v>
      </c>
      <c r="CI497" s="69">
        <v>0</v>
      </c>
      <c r="CJ497" s="69">
        <v>0</v>
      </c>
      <c r="CL497" s="69">
        <v>0</v>
      </c>
      <c r="CM497" s="69">
        <v>0</v>
      </c>
      <c r="CN497" s="69">
        <v>0</v>
      </c>
      <c r="CO497" s="89">
        <v>0</v>
      </c>
      <c r="CP497" s="69">
        <v>0</v>
      </c>
      <c r="CQ497" s="69">
        <v>0</v>
      </c>
      <c r="CR497" s="69">
        <v>0</v>
      </c>
      <c r="CS497" s="69">
        <v>0</v>
      </c>
      <c r="CT497" s="69">
        <v>0</v>
      </c>
      <c r="CU497" s="69">
        <v>0</v>
      </c>
      <c r="CV497" s="69">
        <v>0</v>
      </c>
      <c r="CW497" s="69">
        <v>0</v>
      </c>
      <c r="CZ497" s="69">
        <v>0</v>
      </c>
      <c r="DA497" s="69">
        <v>0</v>
      </c>
      <c r="DB497" s="69">
        <v>0</v>
      </c>
      <c r="DC497" s="69">
        <v>0</v>
      </c>
      <c r="DD497" s="69">
        <v>0</v>
      </c>
      <c r="DE497" s="69">
        <v>0</v>
      </c>
      <c r="DF497" s="69">
        <v>0</v>
      </c>
      <c r="DG497" s="69">
        <v>1</v>
      </c>
      <c r="DI497" s="69" t="e">
        <f>INDEX([1]Sheet3!$E$78:$E$1130,MATCH(A497,[1]Sheet3!$D$78:$D$1130,0))</f>
        <v>#N/A</v>
      </c>
      <c r="DJ497" s="69">
        <f t="shared" si="102"/>
        <v>0</v>
      </c>
      <c r="DK497" s="69" t="s">
        <v>1064</v>
      </c>
      <c r="DL497" s="69"/>
      <c r="DM497" s="69" t="s">
        <v>239</v>
      </c>
      <c r="DN497" s="69" t="str">
        <f>"造成["&amp;INDEX(Sheet5!$L$2:$L$11,MATCH(BL497,Sheet5!$J$2:$J$11,0))&amp;":"&amp;BR497&amp;"*"&amp;BS497/1000&amp;"]"&amp;INDEX(Sheet5!$I$2:$I$4,MATCH(BR497,Sheet5!$H$2:$H$4,0))&amp;"的"&amp;INDEX(Sheet5!$K$2:$K$11,MATCH(BL497,Sheet5!$J$2:$J$11,0))</f>
        <v>造成[ui.cs_blue:204*1]的火系伤害。</v>
      </c>
      <c r="DO497" s="69"/>
      <c r="DP497" s="69"/>
      <c r="DQ497" s="69"/>
      <c r="DR497" s="69" t="e">
        <f t="shared" ref="DR497:DR541" si="103">MATCH(A497,$DX$51:$DX$69,0)</f>
        <v>#N/A</v>
      </c>
      <c r="DS497" s="90" t="e">
        <f>MATCH(A497,Sheet5!D:D,0)</f>
        <v>#N/A</v>
      </c>
      <c r="DT497" s="94" t="e">
        <f>MATCH(A497,Sheet5!F:F,0)</f>
        <v>#N/A</v>
      </c>
      <c r="DU497" s="69">
        <v>0</v>
      </c>
      <c r="DV497" s="69">
        <v>0</v>
      </c>
      <c r="DW497" s="69">
        <v>0</v>
      </c>
      <c r="DX497" s="69">
        <v>0</v>
      </c>
      <c r="DY497" s="69">
        <v>0</v>
      </c>
    </row>
    <row r="498" spans="1:129" ht="14.25">
      <c r="A498" s="69">
        <v>30298</v>
      </c>
      <c r="B498" s="69">
        <v>0</v>
      </c>
      <c r="C498" s="69">
        <v>1</v>
      </c>
      <c r="D498" s="78" t="s">
        <v>1736</v>
      </c>
      <c r="E498" s="78" t="s">
        <v>375</v>
      </c>
      <c r="F498" s="69" t="s">
        <v>376</v>
      </c>
      <c r="G498" s="69">
        <v>1</v>
      </c>
      <c r="H498" s="69" t="s">
        <v>321</v>
      </c>
      <c r="I498" s="69">
        <v>0</v>
      </c>
      <c r="J498" s="69">
        <v>500</v>
      </c>
      <c r="K498" s="69">
        <v>1000</v>
      </c>
      <c r="L498" s="69"/>
      <c r="M498" s="69">
        <v>582</v>
      </c>
      <c r="N498" s="69" t="s">
        <v>268</v>
      </c>
      <c r="O498" s="69">
        <v>0</v>
      </c>
      <c r="P498" s="69">
        <v>2</v>
      </c>
      <c r="Q498" s="69">
        <v>0</v>
      </c>
      <c r="R498" s="69">
        <f t="shared" si="99"/>
        <v>1</v>
      </c>
      <c r="S498" s="69">
        <v>0</v>
      </c>
      <c r="T498" s="69">
        <v>0</v>
      </c>
      <c r="U498" s="69">
        <v>0</v>
      </c>
      <c r="V498" s="69">
        <v>0</v>
      </c>
      <c r="W498" s="69">
        <v>0</v>
      </c>
      <c r="X498" s="69">
        <v>0</v>
      </c>
      <c r="Y498" s="69">
        <v>0</v>
      </c>
      <c r="Z498" s="69">
        <v>4000</v>
      </c>
      <c r="AA498" s="69">
        <v>2</v>
      </c>
      <c r="AB498" s="69">
        <v>31</v>
      </c>
      <c r="AC498" s="69">
        <v>0</v>
      </c>
      <c r="AD498" s="69">
        <v>0</v>
      </c>
      <c r="AE498" s="69">
        <v>0</v>
      </c>
      <c r="AF498" s="69">
        <v>1</v>
      </c>
      <c r="AG498" s="69">
        <v>0</v>
      </c>
      <c r="AH498" s="69">
        <v>16</v>
      </c>
      <c r="AI498" s="69">
        <v>583</v>
      </c>
      <c r="AJ498" s="69">
        <v>3</v>
      </c>
      <c r="AK498" s="69">
        <v>0</v>
      </c>
      <c r="AL498" s="69">
        <v>0.5</v>
      </c>
      <c r="AM498" s="69">
        <v>1</v>
      </c>
      <c r="AN498" s="69">
        <v>1</v>
      </c>
      <c r="AO498" s="69">
        <v>1</v>
      </c>
      <c r="AP498" s="69">
        <v>0.5</v>
      </c>
      <c r="AQ498" s="84">
        <v>15</v>
      </c>
      <c r="AR498" s="69">
        <v>2</v>
      </c>
      <c r="AS498" s="69">
        <v>0</v>
      </c>
      <c r="AT498" s="69">
        <v>0</v>
      </c>
      <c r="AU498" s="69">
        <v>0</v>
      </c>
      <c r="AV498" s="69">
        <v>0</v>
      </c>
      <c r="AW498" s="69">
        <v>0</v>
      </c>
      <c r="AX498" s="69">
        <v>0</v>
      </c>
      <c r="AY498" s="69">
        <v>0</v>
      </c>
      <c r="AZ498" s="69">
        <v>0</v>
      </c>
      <c r="BA498" s="69">
        <v>0</v>
      </c>
      <c r="BB498" s="69">
        <v>0</v>
      </c>
      <c r="BC498" s="69">
        <v>0</v>
      </c>
      <c r="BD498" s="69">
        <v>0</v>
      </c>
      <c r="BE498" s="69">
        <v>0</v>
      </c>
      <c r="BF498" s="69">
        <v>0</v>
      </c>
      <c r="BG498" s="69">
        <v>0</v>
      </c>
      <c r="BH498" s="69">
        <v>0</v>
      </c>
      <c r="BI498" s="69" t="s">
        <v>1737</v>
      </c>
      <c r="BK498" s="69">
        <v>3</v>
      </c>
      <c r="BL498" s="69">
        <v>3</v>
      </c>
      <c r="BM498" s="69">
        <v>2</v>
      </c>
      <c r="BN498" s="69">
        <v>31</v>
      </c>
      <c r="BO498" s="89">
        <v>0</v>
      </c>
      <c r="BP498" s="69">
        <v>1</v>
      </c>
      <c r="BQ498" s="69">
        <v>1</v>
      </c>
      <c r="BR498" s="69">
        <v>204</v>
      </c>
      <c r="BS498" s="69">
        <v>1000</v>
      </c>
      <c r="BT498" s="69">
        <v>0</v>
      </c>
      <c r="BU498" s="69">
        <v>0</v>
      </c>
      <c r="BV498" s="69">
        <v>1000</v>
      </c>
      <c r="BW498" s="69">
        <v>584</v>
      </c>
      <c r="BX498" s="69" t="s">
        <v>269</v>
      </c>
      <c r="BY498" s="69">
        <v>0</v>
      </c>
      <c r="BZ498" s="69">
        <v>0</v>
      </c>
      <c r="CA498" s="69">
        <v>31</v>
      </c>
      <c r="CB498" s="89">
        <v>0</v>
      </c>
      <c r="CC498" s="69">
        <v>0</v>
      </c>
      <c r="CD498" s="69">
        <v>0</v>
      </c>
      <c r="CE498" s="69">
        <v>0</v>
      </c>
      <c r="CF498" s="69">
        <v>0</v>
      </c>
      <c r="CG498" s="69">
        <v>0</v>
      </c>
      <c r="CH498" s="69">
        <v>0</v>
      </c>
      <c r="CI498" s="69">
        <v>0</v>
      </c>
      <c r="CJ498" s="69">
        <v>0</v>
      </c>
      <c r="CL498" s="69">
        <v>0</v>
      </c>
      <c r="CM498" s="69">
        <v>0</v>
      </c>
      <c r="CN498" s="69">
        <v>0</v>
      </c>
      <c r="CO498" s="89">
        <v>0</v>
      </c>
      <c r="CP498" s="69">
        <v>0</v>
      </c>
      <c r="CQ498" s="69">
        <v>0</v>
      </c>
      <c r="CR498" s="69">
        <v>0</v>
      </c>
      <c r="CS498" s="69">
        <v>0</v>
      </c>
      <c r="CT498" s="69">
        <v>0</v>
      </c>
      <c r="CU498" s="69">
        <v>0</v>
      </c>
      <c r="CV498" s="69">
        <v>0</v>
      </c>
      <c r="CW498" s="69">
        <v>0</v>
      </c>
      <c r="CZ498" s="69">
        <v>0</v>
      </c>
      <c r="DA498" s="69">
        <v>0</v>
      </c>
      <c r="DB498" s="69">
        <v>0</v>
      </c>
      <c r="DC498" s="69">
        <v>0</v>
      </c>
      <c r="DD498" s="69">
        <v>0</v>
      </c>
      <c r="DE498" s="69">
        <v>0</v>
      </c>
      <c r="DF498" s="69">
        <v>0</v>
      </c>
      <c r="DG498" s="69">
        <v>1</v>
      </c>
      <c r="DI498" s="69" t="e">
        <f>INDEX([1]Sheet3!$E$78:$E$1130,MATCH(A498,[1]Sheet3!$D$78:$D$1130,0))</f>
        <v>#N/A</v>
      </c>
      <c r="DJ498" s="69"/>
      <c r="DK498" s="69"/>
      <c r="DL498" s="69"/>
      <c r="DM498" s="69" t="s">
        <v>239</v>
      </c>
      <c r="DN498" s="69" t="str">
        <f>"造成["&amp;INDEX(Sheet5!$L$2:$L$11,MATCH(BL498,Sheet5!$J$2:$J$11,0))&amp;":"&amp;BR498&amp;"*"&amp;BS498/1000&amp;"]"&amp;INDEX(Sheet5!$I$2:$I$4,MATCH(BR498,Sheet5!$H$2:$H$4,0))&amp;"的"&amp;INDEX(Sheet5!$K$2:$K$11,MATCH(BL498,Sheet5!$J$2:$J$11,0))</f>
        <v>造成[ui.cs_blue:204*1]的火系伤害。</v>
      </c>
      <c r="DO498" s="69"/>
      <c r="DP498" s="69"/>
      <c r="DQ498" s="69"/>
      <c r="DR498" s="69" t="e">
        <f t="shared" si="103"/>
        <v>#N/A</v>
      </c>
      <c r="DS498" s="90" t="e">
        <f>MATCH(A498,Sheet5!D:D,0)</f>
        <v>#N/A</v>
      </c>
      <c r="DT498" s="94" t="e">
        <f>MATCH(A498,Sheet5!F:F,0)</f>
        <v>#N/A</v>
      </c>
      <c r="DU498" s="69">
        <v>0</v>
      </c>
      <c r="DV498" s="69">
        <v>0</v>
      </c>
      <c r="DW498" s="69">
        <v>0</v>
      </c>
      <c r="DX498" s="69">
        <v>0</v>
      </c>
      <c r="DY498" s="69">
        <v>0</v>
      </c>
    </row>
    <row r="499" spans="1:129" ht="28.5">
      <c r="A499" s="69">
        <v>30299</v>
      </c>
      <c r="B499" s="69">
        <v>0</v>
      </c>
      <c r="C499" s="69">
        <v>1</v>
      </c>
      <c r="D499" s="78" t="s">
        <v>1738</v>
      </c>
      <c r="E499" s="78"/>
      <c r="F499" s="69">
        <v>0</v>
      </c>
      <c r="G499" s="69">
        <v>0</v>
      </c>
      <c r="H499" s="69" t="s">
        <v>507</v>
      </c>
      <c r="I499" s="69">
        <v>0</v>
      </c>
      <c r="J499" s="69">
        <v>533</v>
      </c>
      <c r="K499" s="69">
        <v>0</v>
      </c>
      <c r="M499" s="69">
        <v>0</v>
      </c>
      <c r="O499" s="69">
        <v>0</v>
      </c>
      <c r="P499" s="69">
        <v>6</v>
      </c>
      <c r="Q499" s="69">
        <v>0</v>
      </c>
      <c r="R499" s="69">
        <v>2</v>
      </c>
      <c r="S499" s="69">
        <v>1</v>
      </c>
      <c r="T499" s="69">
        <v>100</v>
      </c>
      <c r="U499" s="69">
        <v>50</v>
      </c>
      <c r="V499" s="69">
        <v>0</v>
      </c>
      <c r="W499" s="69">
        <v>0</v>
      </c>
      <c r="X499" s="69">
        <v>0</v>
      </c>
      <c r="Y499" s="69">
        <v>0</v>
      </c>
      <c r="Z499" s="69">
        <v>15000</v>
      </c>
      <c r="AA499" s="69">
        <v>1</v>
      </c>
      <c r="AB499" s="69">
        <v>31</v>
      </c>
      <c r="AC499" s="69">
        <v>0</v>
      </c>
      <c r="AD499" s="69">
        <v>0</v>
      </c>
      <c r="AE499" s="69">
        <v>0</v>
      </c>
      <c r="AF499" s="69">
        <v>10</v>
      </c>
      <c r="AG499" s="69">
        <v>0</v>
      </c>
      <c r="AH499" s="69">
        <v>16</v>
      </c>
      <c r="AI499" s="69">
        <v>0</v>
      </c>
      <c r="AJ499" s="69">
        <v>3</v>
      </c>
      <c r="AK499" s="69">
        <v>0</v>
      </c>
      <c r="AL499" s="69">
        <v>0</v>
      </c>
      <c r="AM499" s="69">
        <v>1</v>
      </c>
      <c r="AN499" s="69">
        <v>1</v>
      </c>
      <c r="AO499" s="69">
        <v>0</v>
      </c>
      <c r="AP499" s="69">
        <v>0</v>
      </c>
      <c r="AQ499" s="84">
        <v>0</v>
      </c>
      <c r="AR499" s="69">
        <v>0</v>
      </c>
      <c r="AS499" s="69">
        <v>0</v>
      </c>
      <c r="AT499" s="69">
        <v>0</v>
      </c>
      <c r="AU499" s="69">
        <v>0</v>
      </c>
      <c r="AV499" s="69">
        <v>0</v>
      </c>
      <c r="AW499" s="69">
        <v>0</v>
      </c>
      <c r="AX499" s="69">
        <v>0</v>
      </c>
      <c r="AY499" s="69">
        <v>0</v>
      </c>
      <c r="AZ499" s="69">
        <v>0</v>
      </c>
      <c r="BA499" s="69">
        <v>0</v>
      </c>
      <c r="BB499" s="69">
        <v>0</v>
      </c>
      <c r="BC499" s="69">
        <v>0</v>
      </c>
      <c r="BD499" s="69">
        <v>0</v>
      </c>
      <c r="BE499" s="69">
        <v>0</v>
      </c>
      <c r="BF499" s="69">
        <v>0</v>
      </c>
      <c r="BG499" s="69">
        <v>0</v>
      </c>
      <c r="BH499" s="69">
        <v>0</v>
      </c>
      <c r="BI499" s="69" t="s">
        <v>1739</v>
      </c>
      <c r="BK499" s="69">
        <v>3</v>
      </c>
      <c r="BL499" s="69">
        <v>29</v>
      </c>
      <c r="BM499" s="69">
        <v>1</v>
      </c>
      <c r="BN499" s="69">
        <v>31</v>
      </c>
      <c r="BO499" s="89">
        <v>0</v>
      </c>
      <c r="BP499" s="69">
        <v>1</v>
      </c>
      <c r="BQ499" s="69">
        <v>6</v>
      </c>
      <c r="BR499" s="69">
        <v>1</v>
      </c>
      <c r="BS499" s="69">
        <v>11110</v>
      </c>
      <c r="BT499" s="69">
        <v>1</v>
      </c>
      <c r="BU499" s="69">
        <v>6</v>
      </c>
      <c r="BV499" s="69">
        <v>1000</v>
      </c>
      <c r="BW499" s="69">
        <v>0</v>
      </c>
      <c r="BY499" s="69">
        <v>29</v>
      </c>
      <c r="BZ499" s="69">
        <v>1</v>
      </c>
      <c r="CA499" s="69">
        <v>31</v>
      </c>
      <c r="CB499" s="89">
        <v>0</v>
      </c>
      <c r="CC499" s="69">
        <v>1</v>
      </c>
      <c r="CD499" s="69">
        <v>6</v>
      </c>
      <c r="CE499" s="69">
        <v>1</v>
      </c>
      <c r="CF499" s="69">
        <v>11111</v>
      </c>
      <c r="CG499" s="69">
        <v>1</v>
      </c>
      <c r="CH499" s="69">
        <v>6</v>
      </c>
      <c r="CI499" s="69">
        <v>1000</v>
      </c>
      <c r="CJ499" s="69">
        <v>0</v>
      </c>
      <c r="CL499" s="69">
        <v>29</v>
      </c>
      <c r="CM499" s="69">
        <v>1</v>
      </c>
      <c r="CN499" s="69">
        <v>31</v>
      </c>
      <c r="CO499" s="89">
        <v>0</v>
      </c>
      <c r="CP499" s="69">
        <v>1</v>
      </c>
      <c r="CQ499" s="69">
        <v>6</v>
      </c>
      <c r="CR499" s="69">
        <v>1</v>
      </c>
      <c r="CS499" s="69">
        <v>11112</v>
      </c>
      <c r="CT499" s="69">
        <v>1</v>
      </c>
      <c r="CU499" s="69">
        <v>6</v>
      </c>
      <c r="CV499" s="69">
        <v>1000</v>
      </c>
      <c r="CW499" s="69">
        <v>0</v>
      </c>
      <c r="CZ499" s="69">
        <v>0</v>
      </c>
      <c r="DA499" s="69">
        <v>0</v>
      </c>
      <c r="DB499" s="69">
        <v>0</v>
      </c>
      <c r="DC499" s="69">
        <v>0</v>
      </c>
      <c r="DD499" s="69">
        <v>0</v>
      </c>
      <c r="DE499" s="69">
        <v>0</v>
      </c>
      <c r="DF499" s="69">
        <v>0</v>
      </c>
      <c r="DG499" s="69">
        <v>1</v>
      </c>
      <c r="DI499" s="69"/>
      <c r="DJ499" s="69"/>
      <c r="DK499" s="69"/>
      <c r="DL499" s="69"/>
      <c r="DM499" s="69" t="s">
        <v>239</v>
      </c>
      <c r="DN499" s="69" t="e">
        <f>"造成["&amp;INDEX(Sheet5!$L$2:$L$11,MATCH(BL499,Sheet5!$J$2:$J$11,0))&amp;":"&amp;BR499&amp;"*"&amp;BS499/1000&amp;"]"&amp;INDEX(Sheet5!$I$2:$I$4,MATCH(BR499,Sheet5!$H$2:$H$4,0))&amp;"的"&amp;INDEX(Sheet5!$K$2:$K$11,MATCH(BL499,Sheet5!$J$2:$J$11,0))</f>
        <v>#N/A</v>
      </c>
      <c r="DO499" s="69"/>
      <c r="DP499" s="69"/>
      <c r="DQ499" s="69"/>
      <c r="DR499" s="69" t="e">
        <f t="shared" si="103"/>
        <v>#N/A</v>
      </c>
      <c r="DS499" s="90" t="e">
        <f>MATCH(A499,Sheet5!D:D,0)</f>
        <v>#N/A</v>
      </c>
      <c r="DT499" s="94" t="e">
        <f>MATCH(A499,Sheet5!F:F,0)</f>
        <v>#N/A</v>
      </c>
      <c r="DU499" s="69">
        <v>0</v>
      </c>
      <c r="DV499" s="69">
        <v>0</v>
      </c>
      <c r="DW499" s="69">
        <v>0</v>
      </c>
      <c r="DX499" s="69">
        <v>0</v>
      </c>
      <c r="DY499" s="69">
        <v>0</v>
      </c>
    </row>
    <row r="500" spans="1:129" ht="14.25">
      <c r="A500" s="69">
        <v>30300</v>
      </c>
      <c r="B500" s="69">
        <v>0</v>
      </c>
      <c r="C500" s="69">
        <v>1</v>
      </c>
      <c r="D500" s="78" t="s">
        <v>1740</v>
      </c>
      <c r="E500" s="78" t="s">
        <v>845</v>
      </c>
      <c r="F500" s="69">
        <v>0</v>
      </c>
      <c r="G500" s="69">
        <v>1</v>
      </c>
      <c r="H500" s="69" t="s">
        <v>321</v>
      </c>
      <c r="I500" s="69">
        <v>0</v>
      </c>
      <c r="J500" s="69">
        <v>333</v>
      </c>
      <c r="K500" s="69">
        <v>2000</v>
      </c>
      <c r="M500" s="69">
        <v>0</v>
      </c>
      <c r="N500" s="69" t="s">
        <v>847</v>
      </c>
      <c r="O500" s="69">
        <v>0</v>
      </c>
      <c r="P500" s="69">
        <v>12</v>
      </c>
      <c r="Q500" s="69">
        <v>0</v>
      </c>
      <c r="R500" s="69">
        <f t="shared" ref="R500:R512" si="104">IF(S500&gt;0,2,1)</f>
        <v>1</v>
      </c>
      <c r="S500" s="69">
        <v>0</v>
      </c>
      <c r="T500" s="69">
        <v>0</v>
      </c>
      <c r="U500" s="69">
        <v>0</v>
      </c>
      <c r="V500" s="69">
        <v>0</v>
      </c>
      <c r="W500" s="69">
        <v>0</v>
      </c>
      <c r="X500" s="69">
        <v>0</v>
      </c>
      <c r="Y500" s="69">
        <v>0</v>
      </c>
      <c r="Z500" s="69">
        <v>10000</v>
      </c>
      <c r="AA500" s="69">
        <v>2</v>
      </c>
      <c r="AB500" s="69">
        <v>31</v>
      </c>
      <c r="AC500" s="69">
        <v>0</v>
      </c>
      <c r="AD500" s="69">
        <v>0</v>
      </c>
      <c r="AE500" s="69">
        <v>0</v>
      </c>
      <c r="AF500" s="69">
        <v>20</v>
      </c>
      <c r="AG500" s="69">
        <v>0</v>
      </c>
      <c r="AH500" s="69">
        <v>9</v>
      </c>
      <c r="AI500" s="69">
        <v>0</v>
      </c>
      <c r="AJ500" s="69">
        <v>3</v>
      </c>
      <c r="AK500" s="69">
        <v>0</v>
      </c>
      <c r="AL500" s="69">
        <v>0</v>
      </c>
      <c r="AM500" s="69">
        <v>1</v>
      </c>
      <c r="AN500" s="69">
        <v>1</v>
      </c>
      <c r="AO500" s="69">
        <v>1</v>
      </c>
      <c r="AP500" s="69">
        <v>0.3</v>
      </c>
      <c r="AQ500" s="84">
        <v>5</v>
      </c>
      <c r="AR500" s="69">
        <v>3</v>
      </c>
      <c r="AS500" s="69">
        <v>0</v>
      </c>
      <c r="AT500" s="69">
        <v>0</v>
      </c>
      <c r="AU500" s="69">
        <v>0</v>
      </c>
      <c r="AV500" s="69">
        <v>0</v>
      </c>
      <c r="AW500" s="69">
        <v>0</v>
      </c>
      <c r="AX500" s="69">
        <v>0</v>
      </c>
      <c r="AY500" s="69">
        <v>0</v>
      </c>
      <c r="AZ500" s="69">
        <v>0</v>
      </c>
      <c r="BA500" s="69">
        <v>0</v>
      </c>
      <c r="BB500" s="69">
        <v>0</v>
      </c>
      <c r="BC500" s="69">
        <v>0</v>
      </c>
      <c r="BD500" s="69">
        <v>0</v>
      </c>
      <c r="BE500" s="69">
        <v>0</v>
      </c>
      <c r="BF500" s="69">
        <v>0</v>
      </c>
      <c r="BG500" s="69">
        <v>0</v>
      </c>
      <c r="BH500" s="69">
        <v>0</v>
      </c>
      <c r="BI500" s="69" t="s">
        <v>1741</v>
      </c>
      <c r="BK500" s="69">
        <v>3</v>
      </c>
      <c r="BL500" s="69">
        <v>3</v>
      </c>
      <c r="BM500" s="69">
        <v>2</v>
      </c>
      <c r="BN500" s="69">
        <v>31</v>
      </c>
      <c r="BO500" s="89">
        <v>0</v>
      </c>
      <c r="BP500" s="69">
        <v>1</v>
      </c>
      <c r="BQ500" s="69">
        <v>1</v>
      </c>
      <c r="BR500" s="69">
        <v>203</v>
      </c>
      <c r="BS500" s="69">
        <v>1000</v>
      </c>
      <c r="BT500" s="69">
        <v>0</v>
      </c>
      <c r="BU500" s="69">
        <v>0</v>
      </c>
      <c r="BV500" s="69">
        <v>1000</v>
      </c>
      <c r="BW500" s="69">
        <v>607</v>
      </c>
      <c r="BY500" s="69">
        <v>12</v>
      </c>
      <c r="BZ500" s="69">
        <v>4</v>
      </c>
      <c r="CA500" s="69">
        <v>2</v>
      </c>
      <c r="CB500" s="89" t="s">
        <v>1742</v>
      </c>
      <c r="CC500" s="69">
        <v>1</v>
      </c>
      <c r="CD500" s="69">
        <v>1</v>
      </c>
      <c r="CE500" s="69">
        <v>203</v>
      </c>
      <c r="CF500" s="69">
        <v>150</v>
      </c>
      <c r="CG500" s="69">
        <v>0</v>
      </c>
      <c r="CH500" s="69">
        <v>0</v>
      </c>
      <c r="CI500" s="69">
        <v>1000</v>
      </c>
      <c r="CJ500" s="69">
        <v>0</v>
      </c>
      <c r="CL500" s="69">
        <v>0</v>
      </c>
      <c r="CM500" s="69">
        <v>0</v>
      </c>
      <c r="CN500" s="69">
        <v>0</v>
      </c>
      <c r="CO500" s="89">
        <v>0</v>
      </c>
      <c r="CP500" s="69">
        <v>0</v>
      </c>
      <c r="CQ500" s="69">
        <v>0</v>
      </c>
      <c r="CR500" s="69">
        <v>0</v>
      </c>
      <c r="CS500" s="69">
        <v>0</v>
      </c>
      <c r="CT500" s="69">
        <v>0</v>
      </c>
      <c r="CU500" s="69">
        <v>0</v>
      </c>
      <c r="CV500" s="69">
        <v>0</v>
      </c>
      <c r="CW500" s="69">
        <v>0</v>
      </c>
      <c r="CZ500" s="69">
        <v>0</v>
      </c>
      <c r="DA500" s="69">
        <v>0</v>
      </c>
      <c r="DB500" s="69">
        <v>0</v>
      </c>
      <c r="DC500" s="69">
        <v>0</v>
      </c>
      <c r="DD500" s="69">
        <v>0</v>
      </c>
      <c r="DE500" s="69">
        <v>0</v>
      </c>
      <c r="DF500" s="69">
        <v>0</v>
      </c>
      <c r="DG500" s="69">
        <v>1</v>
      </c>
      <c r="DI500" s="69" t="e">
        <f>INDEX([1]Sheet3!$E$78:$E$1130,MATCH(A500,[1]Sheet3!$D$78:$D$1130,0))</f>
        <v>#N/A</v>
      </c>
      <c r="DJ500" s="69">
        <f>IFERROR(DI500,F500)</f>
        <v>0</v>
      </c>
      <c r="DK500" s="69" t="s">
        <v>849</v>
      </c>
      <c r="DL500" s="69"/>
      <c r="DM500" s="69" t="s">
        <v>850</v>
      </c>
      <c r="DN500" s="69" t="str">
        <f>"造成["&amp;INDEX(Sheet5!$L$2:$L$11,MATCH(BL500,Sheet5!$J$2:$J$11,0))&amp;":"&amp;BR500&amp;"*"&amp;BS500/1000&amp;"]"&amp;INDEX(Sheet5!$I$2:$I$4,MATCH(BR500,Sheet5!$H$2:$H$4,0))&amp;"的"&amp;INDEX(Sheet5!$K$2:$K$11,MATCH(BL500,Sheet5!$J$2:$J$11,0))</f>
        <v>造成[ui.cs_blue:203*1]的火系伤害。</v>
      </c>
      <c r="DO500" s="69"/>
      <c r="DP500" s="69"/>
      <c r="DQ500" s="69"/>
      <c r="DR500" s="69" t="e">
        <f t="shared" si="103"/>
        <v>#N/A</v>
      </c>
      <c r="DS500" s="90" t="e">
        <f>MATCH(A500,Sheet5!D:D,0)</f>
        <v>#N/A</v>
      </c>
      <c r="DT500" s="94" t="e">
        <f>MATCH(A500,Sheet5!F:F,0)</f>
        <v>#N/A</v>
      </c>
      <c r="DU500" s="69">
        <v>0</v>
      </c>
      <c r="DV500" s="69">
        <v>0</v>
      </c>
      <c r="DW500" s="69">
        <v>0</v>
      </c>
      <c r="DX500" s="69">
        <v>0</v>
      </c>
      <c r="DY500" s="69">
        <v>0</v>
      </c>
    </row>
    <row r="501" spans="1:129" ht="14.25">
      <c r="A501" s="69">
        <v>30301</v>
      </c>
      <c r="B501" s="69">
        <v>0</v>
      </c>
      <c r="C501" s="69">
        <v>1</v>
      </c>
      <c r="D501" s="78" t="s">
        <v>1740</v>
      </c>
      <c r="E501" s="78" t="s">
        <v>845</v>
      </c>
      <c r="F501" s="69">
        <v>0</v>
      </c>
      <c r="G501" s="69">
        <v>1</v>
      </c>
      <c r="H501" s="69" t="s">
        <v>321</v>
      </c>
      <c r="I501" s="69">
        <v>0</v>
      </c>
      <c r="J501" s="69">
        <v>0</v>
      </c>
      <c r="K501" s="69">
        <v>2000</v>
      </c>
      <c r="M501" s="69">
        <v>0</v>
      </c>
      <c r="N501" s="69" t="s">
        <v>847</v>
      </c>
      <c r="O501" s="69">
        <v>0</v>
      </c>
      <c r="P501" s="69">
        <v>12</v>
      </c>
      <c r="Q501" s="69">
        <v>0</v>
      </c>
      <c r="R501" s="69">
        <f t="shared" si="104"/>
        <v>1</v>
      </c>
      <c r="S501" s="69">
        <v>0</v>
      </c>
      <c r="T501" s="69">
        <v>0</v>
      </c>
      <c r="U501" s="69">
        <v>0</v>
      </c>
      <c r="V501" s="69">
        <v>0</v>
      </c>
      <c r="W501" s="69">
        <v>0</v>
      </c>
      <c r="X501" s="69">
        <v>0</v>
      </c>
      <c r="Y501" s="69">
        <v>0</v>
      </c>
      <c r="Z501" s="69">
        <v>10000</v>
      </c>
      <c r="AA501" s="69">
        <v>2</v>
      </c>
      <c r="AB501" s="69">
        <v>31</v>
      </c>
      <c r="AC501" s="69">
        <v>0</v>
      </c>
      <c r="AD501" s="69">
        <v>0</v>
      </c>
      <c r="AE501" s="69">
        <v>0</v>
      </c>
      <c r="AF501" s="69">
        <v>20</v>
      </c>
      <c r="AG501" s="69">
        <v>0</v>
      </c>
      <c r="AH501" s="69">
        <v>9</v>
      </c>
      <c r="AI501" s="69">
        <v>0</v>
      </c>
      <c r="AJ501" s="69">
        <v>3</v>
      </c>
      <c r="AK501" s="69">
        <v>0</v>
      </c>
      <c r="AL501" s="69">
        <v>0</v>
      </c>
      <c r="AM501" s="69">
        <v>1</v>
      </c>
      <c r="AN501" s="69">
        <v>1</v>
      </c>
      <c r="AO501" s="69">
        <v>1</v>
      </c>
      <c r="AP501" s="69">
        <v>0.3</v>
      </c>
      <c r="AQ501" s="84">
        <v>5</v>
      </c>
      <c r="AR501" s="69">
        <v>3</v>
      </c>
      <c r="AS501" s="69">
        <v>0</v>
      </c>
      <c r="AT501" s="69">
        <v>0</v>
      </c>
      <c r="AU501" s="69">
        <v>0</v>
      </c>
      <c r="AV501" s="69">
        <v>0</v>
      </c>
      <c r="AW501" s="69">
        <v>0</v>
      </c>
      <c r="AX501" s="69">
        <v>0</v>
      </c>
      <c r="AY501" s="69">
        <v>0</v>
      </c>
      <c r="AZ501" s="69">
        <v>0</v>
      </c>
      <c r="BA501" s="69">
        <v>0</v>
      </c>
      <c r="BB501" s="69">
        <v>0</v>
      </c>
      <c r="BC501" s="69">
        <v>0</v>
      </c>
      <c r="BD501" s="69">
        <v>0</v>
      </c>
      <c r="BE501" s="69">
        <v>0</v>
      </c>
      <c r="BF501" s="69">
        <v>0</v>
      </c>
      <c r="BG501" s="69">
        <v>0</v>
      </c>
      <c r="BH501" s="69">
        <v>0</v>
      </c>
      <c r="BI501" s="69" t="s">
        <v>1741</v>
      </c>
      <c r="BK501" s="69">
        <v>3</v>
      </c>
      <c r="BL501" s="69">
        <v>3</v>
      </c>
      <c r="BM501" s="69">
        <v>2</v>
      </c>
      <c r="BN501" s="69">
        <v>31</v>
      </c>
      <c r="BO501" s="89">
        <v>0</v>
      </c>
      <c r="BP501" s="69">
        <v>1</v>
      </c>
      <c r="BQ501" s="69">
        <v>1</v>
      </c>
      <c r="BR501" s="69">
        <v>203</v>
      </c>
      <c r="BS501" s="69">
        <v>1000</v>
      </c>
      <c r="BT501" s="69">
        <v>0</v>
      </c>
      <c r="BU501" s="69">
        <v>0</v>
      </c>
      <c r="BV501" s="69">
        <v>1000</v>
      </c>
      <c r="BW501" s="69">
        <v>607</v>
      </c>
      <c r="BY501" s="69">
        <v>12</v>
      </c>
      <c r="BZ501" s="69">
        <v>4</v>
      </c>
      <c r="CA501" s="69">
        <v>2</v>
      </c>
      <c r="CB501" s="89" t="s">
        <v>1743</v>
      </c>
      <c r="CC501" s="69">
        <v>1</v>
      </c>
      <c r="CD501" s="69">
        <v>1</v>
      </c>
      <c r="CE501" s="69">
        <v>203</v>
      </c>
      <c r="CF501" s="69">
        <v>150</v>
      </c>
      <c r="CG501" s="69">
        <v>0</v>
      </c>
      <c r="CH501" s="69">
        <v>0</v>
      </c>
      <c r="CI501" s="69">
        <v>1000</v>
      </c>
      <c r="CJ501" s="69">
        <v>0</v>
      </c>
      <c r="CL501" s="69">
        <v>0</v>
      </c>
      <c r="CM501" s="69">
        <v>0</v>
      </c>
      <c r="CN501" s="69">
        <v>0</v>
      </c>
      <c r="CO501" s="89">
        <v>0</v>
      </c>
      <c r="CP501" s="69">
        <v>0</v>
      </c>
      <c r="CQ501" s="69">
        <v>0</v>
      </c>
      <c r="CR501" s="69">
        <v>0</v>
      </c>
      <c r="CS501" s="69">
        <v>0</v>
      </c>
      <c r="CT501" s="69">
        <v>0</v>
      </c>
      <c r="CU501" s="69">
        <v>0</v>
      </c>
      <c r="CV501" s="69">
        <v>0</v>
      </c>
      <c r="CW501" s="69">
        <v>0</v>
      </c>
      <c r="CZ501" s="69">
        <v>0</v>
      </c>
      <c r="DA501" s="69">
        <v>0</v>
      </c>
      <c r="DB501" s="69">
        <v>0</v>
      </c>
      <c r="DC501" s="69">
        <v>0</v>
      </c>
      <c r="DD501" s="69">
        <v>0</v>
      </c>
      <c r="DE501" s="69">
        <v>0</v>
      </c>
      <c r="DF501" s="69">
        <v>0</v>
      </c>
      <c r="DG501" s="69">
        <v>1</v>
      </c>
      <c r="DI501" s="69" t="e">
        <f>INDEX([1]Sheet3!$E$78:$E$1130,MATCH(A501,[1]Sheet3!$D$78:$D$1130,0))</f>
        <v>#N/A</v>
      </c>
      <c r="DJ501" s="69">
        <f>IFERROR(DI501,F501)</f>
        <v>0</v>
      </c>
      <c r="DK501" s="69" t="s">
        <v>849</v>
      </c>
      <c r="DL501" s="69"/>
      <c r="DM501" s="69" t="s">
        <v>850</v>
      </c>
      <c r="DN501" s="69" t="str">
        <f>"造成["&amp;INDEX(Sheet5!$L$2:$L$11,MATCH(BL501,Sheet5!$J$2:$J$11,0))&amp;":"&amp;BR501&amp;"*"&amp;BS501/1000&amp;"]"&amp;INDEX(Sheet5!$I$2:$I$4,MATCH(BR501,Sheet5!$H$2:$H$4,0))&amp;"的"&amp;INDEX(Sheet5!$K$2:$K$11,MATCH(BL501,Sheet5!$J$2:$J$11,0))</f>
        <v>造成[ui.cs_blue:203*1]的火系伤害。</v>
      </c>
      <c r="DO501" s="69"/>
      <c r="DP501" s="69"/>
      <c r="DQ501" s="69"/>
      <c r="DR501" s="69" t="e">
        <f t="shared" si="103"/>
        <v>#N/A</v>
      </c>
      <c r="DS501" s="90" t="e">
        <f>MATCH(A501,Sheet5!D:D,0)</f>
        <v>#N/A</v>
      </c>
      <c r="DT501" s="94" t="e">
        <f>MATCH(A501,Sheet5!F:F,0)</f>
        <v>#N/A</v>
      </c>
      <c r="DU501" s="69">
        <v>0</v>
      </c>
      <c r="DV501" s="69">
        <v>0</v>
      </c>
      <c r="DW501" s="69">
        <v>0</v>
      </c>
      <c r="DX501" s="69">
        <v>0</v>
      </c>
      <c r="DY501" s="69">
        <v>0</v>
      </c>
    </row>
    <row r="502" spans="1:129" ht="28.5">
      <c r="A502" s="69">
        <v>30302</v>
      </c>
      <c r="B502" s="69">
        <v>0</v>
      </c>
      <c r="C502" s="69">
        <v>1</v>
      </c>
      <c r="D502" s="78" t="s">
        <v>1744</v>
      </c>
      <c r="E502" s="78"/>
      <c r="F502" s="69">
        <v>0</v>
      </c>
      <c r="G502" s="69">
        <v>0</v>
      </c>
      <c r="H502" s="69" t="s">
        <v>507</v>
      </c>
      <c r="I502" s="69">
        <v>0</v>
      </c>
      <c r="J502" s="69">
        <v>533</v>
      </c>
      <c r="K502" s="69">
        <v>0</v>
      </c>
      <c r="M502" s="69">
        <v>0</v>
      </c>
      <c r="O502" s="69">
        <v>0</v>
      </c>
      <c r="P502" s="69">
        <v>6</v>
      </c>
      <c r="Q502" s="69">
        <v>0</v>
      </c>
      <c r="R502" s="69">
        <v>2</v>
      </c>
      <c r="S502" s="69">
        <v>1</v>
      </c>
      <c r="T502" s="69">
        <v>100</v>
      </c>
      <c r="U502" s="69">
        <v>50</v>
      </c>
      <c r="V502" s="69">
        <v>0</v>
      </c>
      <c r="W502" s="69">
        <v>0</v>
      </c>
      <c r="X502" s="69">
        <v>0</v>
      </c>
      <c r="Y502" s="69">
        <v>0</v>
      </c>
      <c r="Z502" s="69">
        <v>15000</v>
      </c>
      <c r="AA502" s="69">
        <v>1</v>
      </c>
      <c r="AB502" s="69">
        <v>31</v>
      </c>
      <c r="AC502" s="69">
        <v>0</v>
      </c>
      <c r="AD502" s="69">
        <v>0</v>
      </c>
      <c r="AE502" s="69">
        <v>0</v>
      </c>
      <c r="AF502" s="69">
        <v>10</v>
      </c>
      <c r="AG502" s="69">
        <v>0</v>
      </c>
      <c r="AH502" s="69">
        <v>16</v>
      </c>
      <c r="AI502" s="69">
        <v>0</v>
      </c>
      <c r="AJ502" s="69">
        <v>3</v>
      </c>
      <c r="AK502" s="69">
        <v>0</v>
      </c>
      <c r="AL502" s="69">
        <v>0</v>
      </c>
      <c r="AM502" s="69">
        <v>1</v>
      </c>
      <c r="AN502" s="69">
        <v>1</v>
      </c>
      <c r="AO502" s="69">
        <v>0</v>
      </c>
      <c r="AP502" s="69">
        <v>0</v>
      </c>
      <c r="AQ502" s="84">
        <v>0</v>
      </c>
      <c r="AR502" s="69">
        <v>0</v>
      </c>
      <c r="AS502" s="69">
        <v>0</v>
      </c>
      <c r="AT502" s="69">
        <v>0</v>
      </c>
      <c r="AU502" s="69">
        <v>0</v>
      </c>
      <c r="AV502" s="69">
        <v>0</v>
      </c>
      <c r="AW502" s="69">
        <v>0</v>
      </c>
      <c r="AX502" s="69">
        <v>0</v>
      </c>
      <c r="AY502" s="69">
        <v>0</v>
      </c>
      <c r="AZ502" s="69">
        <v>0</v>
      </c>
      <c r="BA502" s="69">
        <v>0</v>
      </c>
      <c r="BB502" s="69">
        <v>0</v>
      </c>
      <c r="BC502" s="69">
        <v>0</v>
      </c>
      <c r="BD502" s="69">
        <v>0</v>
      </c>
      <c r="BE502" s="69">
        <v>0</v>
      </c>
      <c r="BF502" s="69">
        <v>0</v>
      </c>
      <c r="BG502" s="69">
        <v>0</v>
      </c>
      <c r="BH502" s="69">
        <v>0</v>
      </c>
      <c r="BI502" s="69" t="s">
        <v>1739</v>
      </c>
      <c r="BK502" s="69">
        <v>3</v>
      </c>
      <c r="BL502" s="69">
        <v>29</v>
      </c>
      <c r="BM502" s="69">
        <v>1</v>
      </c>
      <c r="BN502" s="69">
        <v>31</v>
      </c>
      <c r="BO502" s="89">
        <v>0</v>
      </c>
      <c r="BP502" s="69">
        <v>1</v>
      </c>
      <c r="BQ502" s="69">
        <v>6</v>
      </c>
      <c r="BR502" s="69">
        <v>1</v>
      </c>
      <c r="BS502" s="69">
        <v>11210</v>
      </c>
      <c r="BT502" s="69">
        <v>1</v>
      </c>
      <c r="BU502" s="69">
        <v>6</v>
      </c>
      <c r="BV502" s="69">
        <v>1000</v>
      </c>
      <c r="BW502" s="69">
        <v>0</v>
      </c>
      <c r="BY502" s="69">
        <v>29</v>
      </c>
      <c r="BZ502" s="69">
        <v>1</v>
      </c>
      <c r="CA502" s="69">
        <v>31</v>
      </c>
      <c r="CB502" s="89">
        <v>0</v>
      </c>
      <c r="CC502" s="69">
        <v>1</v>
      </c>
      <c r="CD502" s="69">
        <v>6</v>
      </c>
      <c r="CE502" s="69">
        <v>1</v>
      </c>
      <c r="CF502" s="69">
        <v>11211</v>
      </c>
      <c r="CG502" s="69">
        <v>1</v>
      </c>
      <c r="CH502" s="69">
        <v>6</v>
      </c>
      <c r="CI502" s="69">
        <v>1000</v>
      </c>
      <c r="CJ502" s="69">
        <v>0</v>
      </c>
      <c r="CL502" s="69">
        <v>29</v>
      </c>
      <c r="CM502" s="69">
        <v>1</v>
      </c>
      <c r="CN502" s="69">
        <v>31</v>
      </c>
      <c r="CO502" s="89">
        <v>0</v>
      </c>
      <c r="CP502" s="69">
        <v>1</v>
      </c>
      <c r="CQ502" s="69">
        <v>6</v>
      </c>
      <c r="CR502" s="69">
        <v>1</v>
      </c>
      <c r="CS502" s="69">
        <v>11212</v>
      </c>
      <c r="CT502" s="69">
        <v>1</v>
      </c>
      <c r="CU502" s="69">
        <v>6</v>
      </c>
      <c r="CV502" s="69">
        <v>1000</v>
      </c>
      <c r="CW502" s="69">
        <v>0</v>
      </c>
      <c r="CZ502" s="69">
        <v>0</v>
      </c>
      <c r="DA502" s="69">
        <v>0</v>
      </c>
      <c r="DB502" s="69">
        <v>0</v>
      </c>
      <c r="DC502" s="69">
        <v>0</v>
      </c>
      <c r="DD502" s="69">
        <v>0</v>
      </c>
      <c r="DE502" s="69">
        <v>0</v>
      </c>
      <c r="DF502" s="69">
        <v>0</v>
      </c>
      <c r="DG502" s="69">
        <v>1</v>
      </c>
      <c r="DI502" s="69"/>
      <c r="DJ502" s="69"/>
      <c r="DK502" s="69"/>
      <c r="DL502" s="69"/>
      <c r="DM502" s="69" t="s">
        <v>239</v>
      </c>
      <c r="DN502" s="69" t="e">
        <f>"造成["&amp;INDEX(Sheet5!$L$2:$L$11,MATCH(BL502,Sheet5!$J$2:$J$11,0))&amp;":"&amp;BR502&amp;"*"&amp;BS502/1000&amp;"]"&amp;INDEX(Sheet5!$I$2:$I$4,MATCH(BR502,Sheet5!$H$2:$H$4,0))&amp;"的"&amp;INDEX(Sheet5!$K$2:$K$11,MATCH(BL502,Sheet5!$J$2:$J$11,0))</f>
        <v>#N/A</v>
      </c>
      <c r="DO502" s="69"/>
      <c r="DP502" s="69"/>
      <c r="DQ502" s="69"/>
      <c r="DR502" s="69" t="e">
        <f t="shared" si="103"/>
        <v>#N/A</v>
      </c>
      <c r="DS502" s="90" t="e">
        <f>MATCH(A502,Sheet5!D:D,0)</f>
        <v>#N/A</v>
      </c>
      <c r="DT502" s="94" t="e">
        <f>MATCH(A502,Sheet5!F:F,0)</f>
        <v>#N/A</v>
      </c>
      <c r="DU502" s="69">
        <v>0</v>
      </c>
      <c r="DV502" s="69">
        <v>0</v>
      </c>
      <c r="DW502" s="69">
        <v>0</v>
      </c>
      <c r="DX502" s="69">
        <v>0</v>
      </c>
      <c r="DY502" s="69">
        <v>0</v>
      </c>
    </row>
    <row r="503" spans="1:129" ht="14.25">
      <c r="A503" s="69">
        <v>30303</v>
      </c>
      <c r="B503" s="69">
        <v>0</v>
      </c>
      <c r="C503" s="69">
        <v>1</v>
      </c>
      <c r="D503" s="78" t="s">
        <v>1745</v>
      </c>
      <c r="E503" s="78" t="s">
        <v>845</v>
      </c>
      <c r="F503" s="69">
        <v>0</v>
      </c>
      <c r="G503" s="69">
        <v>0</v>
      </c>
      <c r="H503" s="69" t="s">
        <v>321</v>
      </c>
      <c r="I503" s="69">
        <v>0</v>
      </c>
      <c r="J503" s="69">
        <v>600</v>
      </c>
      <c r="K503" s="69">
        <v>2500</v>
      </c>
      <c r="M503" s="69">
        <v>591</v>
      </c>
      <c r="N503" s="69" t="s">
        <v>847</v>
      </c>
      <c r="O503" s="69">
        <v>0</v>
      </c>
      <c r="P503" s="69">
        <v>11</v>
      </c>
      <c r="Q503" s="69">
        <v>0</v>
      </c>
      <c r="R503" s="69">
        <f t="shared" si="104"/>
        <v>1</v>
      </c>
      <c r="S503" s="69">
        <v>0</v>
      </c>
      <c r="T503" s="69">
        <v>0</v>
      </c>
      <c r="U503" s="69">
        <v>0</v>
      </c>
      <c r="V503" s="69">
        <v>0</v>
      </c>
      <c r="W503" s="69">
        <v>0</v>
      </c>
      <c r="X503" s="69">
        <v>0</v>
      </c>
      <c r="Y503" s="69">
        <v>0</v>
      </c>
      <c r="Z503" s="69">
        <v>25000</v>
      </c>
      <c r="AA503" s="69">
        <v>2</v>
      </c>
      <c r="AB503" s="69">
        <v>31</v>
      </c>
      <c r="AC503" s="69">
        <v>0</v>
      </c>
      <c r="AD503" s="69">
        <v>0</v>
      </c>
      <c r="AE503" s="69">
        <v>0</v>
      </c>
      <c r="AF503" s="69">
        <v>1</v>
      </c>
      <c r="AG503" s="69">
        <v>0</v>
      </c>
      <c r="AH503" s="69">
        <v>10</v>
      </c>
      <c r="AI503" s="69">
        <v>0</v>
      </c>
      <c r="AJ503" s="69">
        <v>3</v>
      </c>
      <c r="AK503" s="69">
        <v>0</v>
      </c>
      <c r="AL503" s="69">
        <v>0</v>
      </c>
      <c r="AM503" s="69">
        <v>1</v>
      </c>
      <c r="AN503" s="69">
        <v>1</v>
      </c>
      <c r="AO503" s="69">
        <v>1</v>
      </c>
      <c r="AP503" s="69">
        <v>3</v>
      </c>
      <c r="AQ503" s="84">
        <v>15</v>
      </c>
      <c r="AR503" s="69">
        <v>2</v>
      </c>
      <c r="AS503" s="69">
        <v>0</v>
      </c>
      <c r="AT503" s="69">
        <v>0</v>
      </c>
      <c r="AU503" s="69">
        <v>0</v>
      </c>
      <c r="AV503" s="69">
        <v>0</v>
      </c>
      <c r="AW503" s="69">
        <v>0</v>
      </c>
      <c r="AX503" s="69">
        <v>0</v>
      </c>
      <c r="AY503" s="69">
        <v>0</v>
      </c>
      <c r="AZ503" s="69">
        <v>0</v>
      </c>
      <c r="BA503" s="69">
        <v>0</v>
      </c>
      <c r="BB503" s="69">
        <v>0</v>
      </c>
      <c r="BC503" s="69">
        <v>0</v>
      </c>
      <c r="BD503" s="69">
        <v>0</v>
      </c>
      <c r="BE503" s="69">
        <v>0</v>
      </c>
      <c r="BF503" s="69">
        <v>0</v>
      </c>
      <c r="BG503" s="69">
        <v>500</v>
      </c>
      <c r="BH503" s="69">
        <v>0</v>
      </c>
      <c r="BI503" s="69" t="s">
        <v>1746</v>
      </c>
      <c r="BK503" s="69">
        <v>3</v>
      </c>
      <c r="BL503" s="69">
        <v>0</v>
      </c>
      <c r="BM503" s="69">
        <v>0</v>
      </c>
      <c r="BN503" s="69">
        <v>0</v>
      </c>
      <c r="BO503" s="89">
        <v>0</v>
      </c>
      <c r="BP503" s="69">
        <v>0</v>
      </c>
      <c r="BQ503" s="69">
        <v>0</v>
      </c>
      <c r="BR503" s="69">
        <v>0</v>
      </c>
      <c r="BS503" s="69">
        <v>0</v>
      </c>
      <c r="BT503" s="69">
        <v>0</v>
      </c>
      <c r="BU503" s="69">
        <v>0</v>
      </c>
      <c r="BV503" s="69">
        <v>1000</v>
      </c>
      <c r="BW503" s="69">
        <v>592</v>
      </c>
      <c r="BY503" s="69">
        <v>0</v>
      </c>
      <c r="BZ503" s="69">
        <v>0</v>
      </c>
      <c r="CA503" s="69">
        <v>31</v>
      </c>
      <c r="CB503" s="89">
        <v>0</v>
      </c>
      <c r="CC503" s="69">
        <v>0</v>
      </c>
      <c r="CD503" s="69">
        <v>0</v>
      </c>
      <c r="CE503" s="69">
        <v>0</v>
      </c>
      <c r="CF503" s="69">
        <v>0</v>
      </c>
      <c r="CG503" s="69">
        <v>0</v>
      </c>
      <c r="CH503" s="69">
        <v>0</v>
      </c>
      <c r="CI503" s="69">
        <v>0</v>
      </c>
      <c r="CJ503" s="69">
        <v>0</v>
      </c>
      <c r="CL503" s="69">
        <v>0</v>
      </c>
      <c r="CM503" s="69">
        <v>0</v>
      </c>
      <c r="CN503" s="69">
        <v>0</v>
      </c>
      <c r="CO503" s="89">
        <v>0</v>
      </c>
      <c r="CP503" s="69">
        <v>0</v>
      </c>
      <c r="CQ503" s="69">
        <v>0</v>
      </c>
      <c r="CR503" s="69">
        <v>0</v>
      </c>
      <c r="CS503" s="69">
        <v>0</v>
      </c>
      <c r="CT503" s="69">
        <v>0</v>
      </c>
      <c r="CU503" s="69">
        <v>0</v>
      </c>
      <c r="CV503" s="69">
        <v>0</v>
      </c>
      <c r="CW503" s="69">
        <v>0</v>
      </c>
      <c r="CZ503" s="69">
        <v>0</v>
      </c>
      <c r="DA503" s="69">
        <v>0</v>
      </c>
      <c r="DB503" s="69">
        <v>0</v>
      </c>
      <c r="DC503" s="69">
        <v>0</v>
      </c>
      <c r="DD503" s="69">
        <v>0</v>
      </c>
      <c r="DE503" s="69">
        <v>0</v>
      </c>
      <c r="DF503" s="69">
        <v>0</v>
      </c>
      <c r="DG503" s="69">
        <v>1</v>
      </c>
      <c r="DI503" s="69" t="e">
        <f>INDEX([1]Sheet3!$E$78:$E$1130,MATCH(A503,[1]Sheet3!$D$78:$D$1130,0))</f>
        <v>#N/A</v>
      </c>
      <c r="DJ503" s="69"/>
      <c r="DK503" s="69"/>
      <c r="DL503" s="69"/>
      <c r="DM503" s="69" t="s">
        <v>239</v>
      </c>
      <c r="DN503" s="69" t="e">
        <f>"造成["&amp;INDEX(Sheet5!$L$2:$L$11,MATCH(BL503,Sheet5!$J$2:$J$11,0))&amp;":"&amp;BR503&amp;"*"&amp;BS503/1000&amp;"]"&amp;INDEX(Sheet5!$I$2:$I$4,MATCH(BR503,Sheet5!$H$2:$H$4,0))&amp;"的"&amp;INDEX(Sheet5!$K$2:$K$11,MATCH(BL503,Sheet5!$J$2:$J$11,0))</f>
        <v>#N/A</v>
      </c>
      <c r="DO503" s="69"/>
      <c r="DP503" s="69"/>
      <c r="DQ503" s="69"/>
      <c r="DR503" s="69" t="e">
        <f t="shared" si="103"/>
        <v>#N/A</v>
      </c>
      <c r="DS503" s="90" t="e">
        <f>MATCH(A503,Sheet5!D:D,0)</f>
        <v>#N/A</v>
      </c>
      <c r="DT503" s="94" t="e">
        <f>MATCH(A503,Sheet5!F:F,0)</f>
        <v>#N/A</v>
      </c>
      <c r="DU503" s="69">
        <v>0</v>
      </c>
      <c r="DV503" s="69">
        <v>0</v>
      </c>
      <c r="DW503" s="69">
        <v>0</v>
      </c>
      <c r="DX503" s="69">
        <v>0</v>
      </c>
      <c r="DY503" s="69">
        <v>0</v>
      </c>
    </row>
    <row r="504" spans="1:129" ht="28.5">
      <c r="A504" s="69">
        <v>30304</v>
      </c>
      <c r="B504" s="69">
        <v>0</v>
      </c>
      <c r="C504" s="69">
        <v>1</v>
      </c>
      <c r="D504" s="78" t="s">
        <v>1747</v>
      </c>
      <c r="E504" s="78"/>
      <c r="F504" s="69">
        <v>0</v>
      </c>
      <c r="G504" s="69">
        <v>0</v>
      </c>
      <c r="H504" s="69" t="s">
        <v>507</v>
      </c>
      <c r="I504" s="69">
        <v>0</v>
      </c>
      <c r="J504" s="69">
        <v>666</v>
      </c>
      <c r="K504" s="69">
        <v>2000</v>
      </c>
      <c r="M504" s="69">
        <v>596</v>
      </c>
      <c r="O504" s="69">
        <v>0</v>
      </c>
      <c r="P504" s="69">
        <v>6</v>
      </c>
      <c r="Q504" s="69">
        <v>0</v>
      </c>
      <c r="R504" s="69">
        <f t="shared" si="104"/>
        <v>1</v>
      </c>
      <c r="S504" s="69">
        <v>0</v>
      </c>
      <c r="T504" s="69">
        <v>0</v>
      </c>
      <c r="U504" s="69">
        <v>0</v>
      </c>
      <c r="V504" s="69">
        <v>0</v>
      </c>
      <c r="W504" s="69">
        <v>0</v>
      </c>
      <c r="X504" s="69">
        <v>0</v>
      </c>
      <c r="Y504" s="69">
        <v>0</v>
      </c>
      <c r="Z504" s="69">
        <v>15000</v>
      </c>
      <c r="AA504" s="69">
        <v>2</v>
      </c>
      <c r="AB504" s="69">
        <v>31</v>
      </c>
      <c r="AC504" s="69">
        <v>0</v>
      </c>
      <c r="AD504" s="69">
        <v>0</v>
      </c>
      <c r="AE504" s="69">
        <v>0</v>
      </c>
      <c r="AF504" s="69">
        <v>3</v>
      </c>
      <c r="AG504" s="69">
        <v>0</v>
      </c>
      <c r="AH504" s="69">
        <v>10.5</v>
      </c>
      <c r="AI504" s="69">
        <v>0</v>
      </c>
      <c r="AJ504" s="69">
        <v>3</v>
      </c>
      <c r="AK504" s="69">
        <v>0</v>
      </c>
      <c r="AL504" s="69">
        <v>0</v>
      </c>
      <c r="AM504" s="69">
        <v>6</v>
      </c>
      <c r="AN504" s="69">
        <v>6</v>
      </c>
      <c r="AO504" s="69">
        <v>1</v>
      </c>
      <c r="AP504" s="69">
        <v>1</v>
      </c>
      <c r="AQ504" s="84">
        <v>15</v>
      </c>
      <c r="AR504" s="69">
        <v>5</v>
      </c>
      <c r="AS504" s="69">
        <v>0</v>
      </c>
      <c r="AT504" s="69">
        <v>0</v>
      </c>
      <c r="AU504" s="69">
        <v>0</v>
      </c>
      <c r="AV504" s="69">
        <v>0</v>
      </c>
      <c r="AW504" s="69">
        <v>0</v>
      </c>
      <c r="AX504" s="69">
        <v>0</v>
      </c>
      <c r="AY504" s="69">
        <v>0</v>
      </c>
      <c r="AZ504" s="69">
        <v>0</v>
      </c>
      <c r="BA504" s="69">
        <v>1</v>
      </c>
      <c r="BB504" s="69">
        <v>-1</v>
      </c>
      <c r="BC504" s="69">
        <v>0</v>
      </c>
      <c r="BD504" s="69">
        <v>0</v>
      </c>
      <c r="BE504" s="69">
        <v>0</v>
      </c>
      <c r="BF504" s="69">
        <v>0</v>
      </c>
      <c r="BG504" s="69">
        <v>0</v>
      </c>
      <c r="BH504" s="69">
        <v>0</v>
      </c>
      <c r="BI504" s="69" t="s">
        <v>1748</v>
      </c>
      <c r="BK504" s="69">
        <v>3</v>
      </c>
      <c r="BL504" s="69">
        <v>3</v>
      </c>
      <c r="BM504" s="69">
        <v>2</v>
      </c>
      <c r="BN504" s="69">
        <v>31</v>
      </c>
      <c r="BO504" s="89">
        <v>0</v>
      </c>
      <c r="BP504" s="69">
        <v>1</v>
      </c>
      <c r="BQ504" s="69">
        <v>1</v>
      </c>
      <c r="BR504" s="69">
        <v>204</v>
      </c>
      <c r="BS504" s="69">
        <v>1400</v>
      </c>
      <c r="BT504" s="69">
        <v>0</v>
      </c>
      <c r="BU504" s="69">
        <v>0</v>
      </c>
      <c r="BV504" s="69">
        <v>1000</v>
      </c>
      <c r="BW504" s="69">
        <v>357</v>
      </c>
      <c r="BY504" s="69">
        <v>0</v>
      </c>
      <c r="BZ504" s="69">
        <v>0</v>
      </c>
      <c r="CA504" s="69">
        <v>31</v>
      </c>
      <c r="CB504" s="89">
        <v>0</v>
      </c>
      <c r="CC504" s="69">
        <v>0</v>
      </c>
      <c r="CD504" s="69">
        <v>0</v>
      </c>
      <c r="CE504" s="69">
        <v>0</v>
      </c>
      <c r="CF504" s="69">
        <v>0</v>
      </c>
      <c r="CG504" s="69">
        <v>0</v>
      </c>
      <c r="CH504" s="69">
        <v>0</v>
      </c>
      <c r="CI504" s="69">
        <v>0</v>
      </c>
      <c r="CJ504" s="69">
        <v>0</v>
      </c>
      <c r="CL504" s="69">
        <v>0</v>
      </c>
      <c r="CM504" s="69">
        <v>0</v>
      </c>
      <c r="CN504" s="69">
        <v>0</v>
      </c>
      <c r="CO504" s="89">
        <v>0</v>
      </c>
      <c r="CP504" s="69">
        <v>0</v>
      </c>
      <c r="CQ504" s="69">
        <v>0</v>
      </c>
      <c r="CR504" s="69">
        <v>0</v>
      </c>
      <c r="CS504" s="69">
        <v>0</v>
      </c>
      <c r="CT504" s="89">
        <v>0</v>
      </c>
      <c r="CU504" s="69">
        <v>0</v>
      </c>
      <c r="CV504" s="69">
        <v>0</v>
      </c>
      <c r="CW504" s="69">
        <v>0</v>
      </c>
      <c r="CZ504" s="69">
        <v>0</v>
      </c>
      <c r="DA504" s="69">
        <v>0</v>
      </c>
      <c r="DB504" s="69">
        <v>0</v>
      </c>
      <c r="DC504" s="69">
        <v>0</v>
      </c>
      <c r="DD504" s="69">
        <v>0</v>
      </c>
      <c r="DE504" s="69">
        <v>0</v>
      </c>
      <c r="DF504" s="69">
        <v>0</v>
      </c>
      <c r="DG504" s="69">
        <v>1</v>
      </c>
      <c r="DH504" s="69"/>
      <c r="DI504" s="69"/>
      <c r="DJ504" s="69"/>
      <c r="DK504" s="69"/>
      <c r="DL504" s="69"/>
      <c r="DM504" s="69" t="s">
        <v>239</v>
      </c>
      <c r="DN504" s="69" t="str">
        <f>"造成["&amp;INDEX(Sheet5!$L$2:$L$11,MATCH(BL504,Sheet5!$J$2:$J$11,0))&amp;":"&amp;BR504&amp;"*"&amp;BS504/1000&amp;"]"&amp;INDEX(Sheet5!$I$2:$I$4,MATCH(BR504,Sheet5!$H$2:$H$4,0))&amp;"的"&amp;INDEX(Sheet5!$K$2:$K$11,MATCH(BL504,Sheet5!$J$2:$J$11,0))</f>
        <v>造成[ui.cs_blue:204*1.4]的火系伤害。</v>
      </c>
      <c r="DO504" s="69"/>
      <c r="DP504" s="69"/>
      <c r="DQ504" s="69"/>
      <c r="DR504" s="69" t="e">
        <f t="shared" si="103"/>
        <v>#N/A</v>
      </c>
      <c r="DS504" s="90" t="e">
        <f>MATCH(A504,Sheet5!D:D,0)</f>
        <v>#N/A</v>
      </c>
      <c r="DT504" s="94" t="e">
        <f>MATCH(A504,Sheet5!F:F,0)</f>
        <v>#N/A</v>
      </c>
      <c r="DU504" s="69">
        <v>0</v>
      </c>
      <c r="DV504" s="69">
        <v>0</v>
      </c>
      <c r="DW504" s="69">
        <v>0</v>
      </c>
      <c r="DX504" s="69">
        <v>0</v>
      </c>
      <c r="DY504" s="69">
        <v>0</v>
      </c>
    </row>
    <row r="505" spans="1:129" ht="14.25">
      <c r="A505" s="69">
        <v>30305</v>
      </c>
      <c r="B505" s="69">
        <v>0</v>
      </c>
      <c r="C505" s="69">
        <v>1</v>
      </c>
      <c r="D505" s="78" t="s">
        <v>1749</v>
      </c>
      <c r="E505" s="78"/>
      <c r="F505" s="69">
        <v>0</v>
      </c>
      <c r="G505" s="69">
        <v>0</v>
      </c>
      <c r="H505" s="69" t="s">
        <v>852</v>
      </c>
      <c r="I505" s="69">
        <v>0</v>
      </c>
      <c r="J505" s="69">
        <v>666</v>
      </c>
      <c r="K505" s="69">
        <v>2000</v>
      </c>
      <c r="M505" s="69">
        <v>600</v>
      </c>
      <c r="O505" s="69">
        <v>0</v>
      </c>
      <c r="P505" s="69">
        <v>2</v>
      </c>
      <c r="Q505" s="69">
        <v>0</v>
      </c>
      <c r="R505" s="69">
        <f t="shared" si="104"/>
        <v>1</v>
      </c>
      <c r="S505" s="69">
        <v>0</v>
      </c>
      <c r="T505" s="69">
        <v>0</v>
      </c>
      <c r="U505" s="69">
        <v>0</v>
      </c>
      <c r="V505" s="69">
        <v>0</v>
      </c>
      <c r="W505" s="69">
        <v>0</v>
      </c>
      <c r="X505" s="69">
        <v>0</v>
      </c>
      <c r="Y505" s="69">
        <v>0</v>
      </c>
      <c r="Z505" s="69">
        <v>15000</v>
      </c>
      <c r="AA505" s="69">
        <v>2</v>
      </c>
      <c r="AB505" s="69">
        <v>31</v>
      </c>
      <c r="AC505" s="69">
        <v>0</v>
      </c>
      <c r="AD505" s="69">
        <v>0</v>
      </c>
      <c r="AE505" s="69">
        <v>0</v>
      </c>
      <c r="AF505" s="69">
        <v>1</v>
      </c>
      <c r="AG505" s="69">
        <v>0</v>
      </c>
      <c r="AH505" s="69">
        <v>10.5</v>
      </c>
      <c r="AI505" s="69">
        <v>597</v>
      </c>
      <c r="AJ505" s="69">
        <v>3</v>
      </c>
      <c r="AK505" s="69">
        <v>0</v>
      </c>
      <c r="AL505" s="69">
        <v>0</v>
      </c>
      <c r="AM505" s="69">
        <v>1</v>
      </c>
      <c r="AN505" s="69">
        <v>10</v>
      </c>
      <c r="AO505" s="69">
        <v>1</v>
      </c>
      <c r="AP505" s="69">
        <v>0.5</v>
      </c>
      <c r="AQ505" s="84">
        <v>8</v>
      </c>
      <c r="AR505" s="69">
        <v>5</v>
      </c>
      <c r="AS505" s="69">
        <v>0</v>
      </c>
      <c r="AT505" s="69">
        <v>0</v>
      </c>
      <c r="AU505" s="69">
        <v>0</v>
      </c>
      <c r="AV505" s="69">
        <v>0</v>
      </c>
      <c r="AW505" s="69">
        <v>0</v>
      </c>
      <c r="AX505" s="69">
        <v>0</v>
      </c>
      <c r="AY505" s="69">
        <v>0</v>
      </c>
      <c r="AZ505" s="69">
        <v>0</v>
      </c>
      <c r="BA505" s="69">
        <v>0</v>
      </c>
      <c r="BB505" s="69">
        <v>0</v>
      </c>
      <c r="BC505" s="69">
        <v>0</v>
      </c>
      <c r="BD505" s="69">
        <v>0</v>
      </c>
      <c r="BE505" s="69">
        <v>0</v>
      </c>
      <c r="BF505" s="69">
        <v>0</v>
      </c>
      <c r="BG505" s="69">
        <v>0</v>
      </c>
      <c r="BH505" s="69">
        <v>0</v>
      </c>
      <c r="BI505" s="69" t="s">
        <v>1750</v>
      </c>
      <c r="BK505" s="69">
        <v>3</v>
      </c>
      <c r="BL505" s="69">
        <v>9</v>
      </c>
      <c r="BM505" s="69">
        <v>2</v>
      </c>
      <c r="BN505" s="69">
        <v>31</v>
      </c>
      <c r="BO505" s="89">
        <v>0</v>
      </c>
      <c r="BP505" s="69">
        <v>1</v>
      </c>
      <c r="BQ505" s="69">
        <v>1</v>
      </c>
      <c r="BR505" s="69">
        <v>204</v>
      </c>
      <c r="BS505" s="69">
        <v>1400</v>
      </c>
      <c r="BT505" s="69">
        <v>0</v>
      </c>
      <c r="BU505" s="69">
        <v>0</v>
      </c>
      <c r="BV505" s="69">
        <v>1000</v>
      </c>
      <c r="BW505" s="69">
        <v>599</v>
      </c>
      <c r="BX505" s="69" t="s">
        <v>269</v>
      </c>
      <c r="BY505" s="69">
        <v>0</v>
      </c>
      <c r="BZ505" s="69">
        <v>0</v>
      </c>
      <c r="CA505" s="69">
        <v>31</v>
      </c>
      <c r="CB505" s="69">
        <v>0</v>
      </c>
      <c r="CC505" s="69">
        <v>0</v>
      </c>
      <c r="CD505" s="69">
        <v>0</v>
      </c>
      <c r="CE505" s="69">
        <v>0</v>
      </c>
      <c r="CF505" s="69">
        <v>0</v>
      </c>
      <c r="CG505" s="69">
        <v>0</v>
      </c>
      <c r="CH505" s="69">
        <v>0</v>
      </c>
      <c r="CI505" s="69">
        <v>0</v>
      </c>
      <c r="CJ505" s="69">
        <v>0</v>
      </c>
      <c r="CL505" s="69">
        <v>0</v>
      </c>
      <c r="CM505" s="69">
        <v>0</v>
      </c>
      <c r="CN505" s="69">
        <v>0</v>
      </c>
      <c r="CO505" s="89">
        <v>0</v>
      </c>
      <c r="CP505" s="69">
        <v>0</v>
      </c>
      <c r="CQ505" s="69">
        <v>0</v>
      </c>
      <c r="CR505" s="69">
        <v>0</v>
      </c>
      <c r="CS505" s="69">
        <v>0</v>
      </c>
      <c r="CT505" s="69">
        <v>0</v>
      </c>
      <c r="CU505" s="69">
        <v>0</v>
      </c>
      <c r="CV505" s="69">
        <v>0</v>
      </c>
      <c r="CW505" s="69">
        <v>0</v>
      </c>
      <c r="CZ505" s="69">
        <v>0</v>
      </c>
      <c r="DA505" s="69">
        <v>0</v>
      </c>
      <c r="DB505" s="69">
        <v>0</v>
      </c>
      <c r="DC505" s="69">
        <v>0</v>
      </c>
      <c r="DD505" s="69">
        <v>0</v>
      </c>
      <c r="DE505" s="69">
        <v>0</v>
      </c>
      <c r="DF505" s="69">
        <v>0</v>
      </c>
      <c r="DG505" s="69">
        <v>1</v>
      </c>
      <c r="DI505" s="69" t="e">
        <f>INDEX([1]Sheet3!$E$78:$E$1130,MATCH(A505,[1]Sheet3!$D$78:$D$1130,0))</f>
        <v>#N/A</v>
      </c>
      <c r="DJ505" s="69">
        <f>IFERROR(DI505,F505)</f>
        <v>0</v>
      </c>
      <c r="DK505" s="69" t="s">
        <v>379</v>
      </c>
      <c r="DL505" s="69"/>
      <c r="DM505" s="69" t="s">
        <v>380</v>
      </c>
      <c r="DN505" s="69" t="str">
        <f>"造成["&amp;INDEX(Sheet5!$L$2:$L$11,MATCH(BL505,Sheet5!$J$2:$J$11,0))&amp;":"&amp;BR505&amp;"*"&amp;BS505/1000&amp;"]"&amp;INDEX(Sheet5!$I$2:$I$4,MATCH(BR505,Sheet5!$H$2:$H$4,0))&amp;"的"&amp;INDEX(Sheet5!$K$2:$K$11,MATCH(BL505,Sheet5!$J$2:$J$11,0))</f>
        <v>造成[ui.cs_blue:204*1.4]的暗系伤害。</v>
      </c>
      <c r="DO505" s="69"/>
      <c r="DP505" s="69"/>
      <c r="DQ505" s="69"/>
      <c r="DR505" s="69" t="e">
        <f t="shared" si="103"/>
        <v>#N/A</v>
      </c>
      <c r="DS505" s="90" t="e">
        <f>MATCH(A505,Sheet5!D:D,0)</f>
        <v>#N/A</v>
      </c>
      <c r="DT505" s="94" t="e">
        <f>MATCH(A505,Sheet5!F:F,0)</f>
        <v>#N/A</v>
      </c>
      <c r="DU505" s="69">
        <v>0</v>
      </c>
      <c r="DV505" s="69">
        <v>0</v>
      </c>
      <c r="DW505" s="69">
        <v>0</v>
      </c>
      <c r="DX505" s="69">
        <v>0</v>
      </c>
      <c r="DY505" s="69">
        <v>0</v>
      </c>
    </row>
    <row r="506" spans="1:129" ht="14.25">
      <c r="A506" s="69">
        <v>30306</v>
      </c>
      <c r="B506" s="69">
        <v>0</v>
      </c>
      <c r="C506" s="69">
        <v>1</v>
      </c>
      <c r="D506" s="78" t="s">
        <v>1751</v>
      </c>
      <c r="E506" s="78"/>
      <c r="F506" s="69">
        <v>0</v>
      </c>
      <c r="G506" s="69">
        <v>0</v>
      </c>
      <c r="H506" s="69" t="s">
        <v>1019</v>
      </c>
      <c r="I506" s="69">
        <v>0</v>
      </c>
      <c r="J506" s="69">
        <v>0</v>
      </c>
      <c r="K506" s="69">
        <v>2000</v>
      </c>
      <c r="M506" s="69">
        <v>0</v>
      </c>
      <c r="O506" s="69">
        <v>0</v>
      </c>
      <c r="P506" s="69">
        <v>6</v>
      </c>
      <c r="Q506" s="69">
        <v>0</v>
      </c>
      <c r="R506" s="69">
        <f t="shared" si="104"/>
        <v>1</v>
      </c>
      <c r="S506" s="69">
        <v>0</v>
      </c>
      <c r="T506" s="69">
        <v>0</v>
      </c>
      <c r="U506" s="69">
        <v>0</v>
      </c>
      <c r="V506" s="69">
        <v>0</v>
      </c>
      <c r="W506" s="69">
        <v>0</v>
      </c>
      <c r="X506" s="69">
        <v>0</v>
      </c>
      <c r="Y506" s="69">
        <v>0</v>
      </c>
      <c r="Z506" s="69">
        <v>99999999</v>
      </c>
      <c r="AA506" s="69">
        <v>1</v>
      </c>
      <c r="AB506" s="69">
        <v>31</v>
      </c>
      <c r="AC506" s="69">
        <v>0</v>
      </c>
      <c r="AD506" s="69">
        <v>0</v>
      </c>
      <c r="AE506" s="69">
        <v>0</v>
      </c>
      <c r="AF506" s="69">
        <v>3</v>
      </c>
      <c r="AG506" s="69">
        <v>0</v>
      </c>
      <c r="AH506" s="69">
        <v>5</v>
      </c>
      <c r="AI506" s="69">
        <v>603</v>
      </c>
      <c r="AJ506" s="69">
        <v>3</v>
      </c>
      <c r="AK506" s="69">
        <v>0.5</v>
      </c>
      <c r="AL506" s="69">
        <v>-1</v>
      </c>
      <c r="AM506" s="69">
        <v>1</v>
      </c>
      <c r="AN506" s="69">
        <v>1</v>
      </c>
      <c r="AO506" s="69">
        <v>0</v>
      </c>
      <c r="AP506" s="69">
        <v>0</v>
      </c>
      <c r="AQ506" s="84">
        <v>0</v>
      </c>
      <c r="AR506" s="69">
        <v>0</v>
      </c>
      <c r="AS506" s="69">
        <v>0</v>
      </c>
      <c r="AT506" s="69">
        <v>0</v>
      </c>
      <c r="AU506" s="69">
        <v>0</v>
      </c>
      <c r="AV506" s="69">
        <v>0</v>
      </c>
      <c r="AW506" s="69">
        <v>0</v>
      </c>
      <c r="AX506" s="69">
        <v>0</v>
      </c>
      <c r="AY506" s="69">
        <v>0</v>
      </c>
      <c r="AZ506" s="69">
        <v>0</v>
      </c>
      <c r="BA506" s="69">
        <v>1</v>
      </c>
      <c r="BB506" s="69">
        <v>-1</v>
      </c>
      <c r="BC506" s="69">
        <v>0</v>
      </c>
      <c r="BD506" s="69">
        <v>0</v>
      </c>
      <c r="BE506" s="69">
        <v>0</v>
      </c>
      <c r="BF506" s="69">
        <v>0</v>
      </c>
      <c r="BG506" s="69">
        <v>0</v>
      </c>
      <c r="BH506" s="69">
        <v>0</v>
      </c>
      <c r="BI506" s="69" t="s">
        <v>1752</v>
      </c>
      <c r="BK506" s="69">
        <v>3</v>
      </c>
      <c r="BL506" s="69">
        <v>29</v>
      </c>
      <c r="BM506" s="69">
        <v>1</v>
      </c>
      <c r="BN506" s="69">
        <v>31</v>
      </c>
      <c r="BO506" s="89">
        <v>0</v>
      </c>
      <c r="BP506" s="69">
        <v>1</v>
      </c>
      <c r="BQ506" s="69">
        <v>2</v>
      </c>
      <c r="BR506" s="69">
        <v>1</v>
      </c>
      <c r="BS506" s="69">
        <v>10224</v>
      </c>
      <c r="BT506" s="69">
        <v>0</v>
      </c>
      <c r="BU506" s="69">
        <v>2</v>
      </c>
      <c r="BV506" s="69">
        <v>1000</v>
      </c>
      <c r="BW506" s="69">
        <v>357</v>
      </c>
      <c r="BY506" s="69">
        <v>29</v>
      </c>
      <c r="BZ506" s="69">
        <v>1</v>
      </c>
      <c r="CA506" s="69">
        <v>31</v>
      </c>
      <c r="CB506" s="89">
        <v>0</v>
      </c>
      <c r="CC506" s="69">
        <v>1</v>
      </c>
      <c r="CD506" s="69">
        <v>10</v>
      </c>
      <c r="CE506" s="69">
        <v>1</v>
      </c>
      <c r="CF506" s="69">
        <v>10017</v>
      </c>
      <c r="CG506" s="69">
        <v>0</v>
      </c>
      <c r="CH506" s="69">
        <v>1</v>
      </c>
      <c r="CI506" s="69">
        <v>1000</v>
      </c>
      <c r="CJ506" s="69">
        <v>0</v>
      </c>
      <c r="CL506" s="69">
        <v>0</v>
      </c>
      <c r="CM506" s="69">
        <v>0</v>
      </c>
      <c r="CN506" s="69">
        <v>0</v>
      </c>
      <c r="CO506" s="89">
        <v>0</v>
      </c>
      <c r="CP506" s="69">
        <v>0</v>
      </c>
      <c r="CQ506" s="69">
        <v>0</v>
      </c>
      <c r="CR506" s="69">
        <v>0</v>
      </c>
      <c r="CS506" s="69">
        <v>0</v>
      </c>
      <c r="CT506" s="89">
        <v>0</v>
      </c>
      <c r="CU506" s="69">
        <v>0</v>
      </c>
      <c r="CV506" s="69">
        <v>0</v>
      </c>
      <c r="CW506" s="69">
        <v>0</v>
      </c>
      <c r="CZ506" s="69">
        <v>0</v>
      </c>
      <c r="DA506" s="69">
        <v>0</v>
      </c>
      <c r="DB506" s="69">
        <v>0</v>
      </c>
      <c r="DC506" s="69">
        <v>0</v>
      </c>
      <c r="DD506" s="69">
        <v>0</v>
      </c>
      <c r="DE506" s="69">
        <v>0</v>
      </c>
      <c r="DF506" s="69">
        <v>0</v>
      </c>
      <c r="DG506" s="69">
        <v>1</v>
      </c>
      <c r="DI506" s="69"/>
      <c r="DJ506" s="69"/>
      <c r="DK506" s="69"/>
      <c r="DL506" s="69"/>
      <c r="DM506" s="69" t="s">
        <v>239</v>
      </c>
      <c r="DN506" s="69" t="e">
        <f>"造成["&amp;INDEX(Sheet5!$L$2:$L$11,MATCH(BL506,Sheet5!$J$2:$J$11,0))&amp;":"&amp;BR506&amp;"*"&amp;BS506/1000&amp;"]"&amp;INDEX(Sheet5!$I$2:$I$4,MATCH(BR506,Sheet5!$H$2:$H$4,0))&amp;"的"&amp;INDEX(Sheet5!$K$2:$K$11,MATCH(BL506,Sheet5!$J$2:$J$11,0))</f>
        <v>#N/A</v>
      </c>
      <c r="DO506" s="69"/>
      <c r="DP506" s="69"/>
      <c r="DQ506" s="69"/>
      <c r="DR506" s="69" t="e">
        <f t="shared" si="103"/>
        <v>#N/A</v>
      </c>
      <c r="DS506" s="90" t="e">
        <f>MATCH(A506,Sheet5!D:D,0)</f>
        <v>#N/A</v>
      </c>
      <c r="DT506" s="94" t="e">
        <f>MATCH(A506,Sheet5!F:F,0)</f>
        <v>#N/A</v>
      </c>
      <c r="DU506" s="69">
        <v>0</v>
      </c>
      <c r="DV506" s="69">
        <v>0</v>
      </c>
      <c r="DW506" s="69">
        <v>0</v>
      </c>
      <c r="DX506" s="69">
        <v>0</v>
      </c>
      <c r="DY506" s="69">
        <v>0</v>
      </c>
    </row>
    <row r="507" spans="1:129" ht="14.25">
      <c r="A507" s="69">
        <v>30307</v>
      </c>
      <c r="B507" s="69">
        <v>0</v>
      </c>
      <c r="C507" s="69">
        <v>1</v>
      </c>
      <c r="D507" s="78" t="s">
        <v>1753</v>
      </c>
      <c r="E507" s="78"/>
      <c r="F507" s="69">
        <v>0</v>
      </c>
      <c r="G507" s="69">
        <v>0</v>
      </c>
      <c r="H507" s="69"/>
      <c r="I507" s="69">
        <v>0</v>
      </c>
      <c r="J507" s="69">
        <v>0</v>
      </c>
      <c r="K507" s="69">
        <v>2000</v>
      </c>
      <c r="M507" s="69">
        <v>0</v>
      </c>
      <c r="O507" s="69">
        <v>0</v>
      </c>
      <c r="P507" s="69">
        <v>2</v>
      </c>
      <c r="Q507" s="69">
        <v>0</v>
      </c>
      <c r="R507" s="69">
        <f t="shared" si="104"/>
        <v>1</v>
      </c>
      <c r="S507" s="69">
        <v>0</v>
      </c>
      <c r="T507" s="69">
        <v>0</v>
      </c>
      <c r="U507" s="69">
        <v>0</v>
      </c>
      <c r="V507" s="69">
        <v>0</v>
      </c>
      <c r="W507" s="69">
        <v>0</v>
      </c>
      <c r="X507" s="69">
        <v>0</v>
      </c>
      <c r="Y507" s="69">
        <v>0</v>
      </c>
      <c r="Z507" s="69">
        <v>2500</v>
      </c>
      <c r="AA507" s="69">
        <v>2</v>
      </c>
      <c r="AB507" s="69">
        <v>31</v>
      </c>
      <c r="AC507" s="69">
        <v>0</v>
      </c>
      <c r="AD507" s="69">
        <v>0</v>
      </c>
      <c r="AE507" s="69">
        <v>0</v>
      </c>
      <c r="AF507" s="69">
        <v>1</v>
      </c>
      <c r="AG507" s="69">
        <v>0</v>
      </c>
      <c r="AH507" s="69">
        <v>10.5</v>
      </c>
      <c r="AI507" s="69">
        <v>594</v>
      </c>
      <c r="AJ507" s="69">
        <v>3</v>
      </c>
      <c r="AK507" s="69">
        <v>0</v>
      </c>
      <c r="AL507" s="69">
        <v>0</v>
      </c>
      <c r="AM507" s="69">
        <v>1</v>
      </c>
      <c r="AN507" s="69">
        <v>1</v>
      </c>
      <c r="AO507" s="69">
        <v>1</v>
      </c>
      <c r="AP507" s="69">
        <v>1</v>
      </c>
      <c r="AQ507" s="84">
        <v>15</v>
      </c>
      <c r="AR507" s="69">
        <v>5</v>
      </c>
      <c r="AS507" s="69">
        <v>0</v>
      </c>
      <c r="AT507" s="69">
        <v>0</v>
      </c>
      <c r="AU507" s="69">
        <v>0</v>
      </c>
      <c r="AV507" s="69">
        <v>0</v>
      </c>
      <c r="AW507" s="69">
        <v>0</v>
      </c>
      <c r="AX507" s="69">
        <v>0</v>
      </c>
      <c r="AY507" s="69">
        <v>0</v>
      </c>
      <c r="AZ507" s="69">
        <v>0</v>
      </c>
      <c r="BA507" s="69">
        <v>0</v>
      </c>
      <c r="BB507" s="69">
        <v>0</v>
      </c>
      <c r="BC507" s="69">
        <v>0</v>
      </c>
      <c r="BD507" s="69">
        <v>0</v>
      </c>
      <c r="BE507" s="69">
        <v>0</v>
      </c>
      <c r="BF507" s="69">
        <v>0</v>
      </c>
      <c r="BG507" s="69">
        <v>0</v>
      </c>
      <c r="BH507" s="69">
        <v>0</v>
      </c>
      <c r="BI507" s="69" t="s">
        <v>1754</v>
      </c>
      <c r="BK507" s="69">
        <v>3</v>
      </c>
      <c r="BL507" s="69">
        <v>9</v>
      </c>
      <c r="BM507" s="69">
        <v>2</v>
      </c>
      <c r="BN507" s="69">
        <v>31</v>
      </c>
      <c r="BO507" s="89">
        <v>0</v>
      </c>
      <c r="BP507" s="69">
        <v>1</v>
      </c>
      <c r="BQ507" s="69">
        <v>1</v>
      </c>
      <c r="BR507" s="69">
        <v>204</v>
      </c>
      <c r="BS507" s="69">
        <v>1400</v>
      </c>
      <c r="BT507" s="69">
        <v>0</v>
      </c>
      <c r="BU507" s="69">
        <v>0</v>
      </c>
      <c r="BV507" s="69">
        <v>1000</v>
      </c>
      <c r="BW507" s="69">
        <v>595</v>
      </c>
      <c r="BX507" s="69" t="s">
        <v>269</v>
      </c>
      <c r="BY507" s="69">
        <v>0</v>
      </c>
      <c r="BZ507" s="69">
        <v>0</v>
      </c>
      <c r="CA507" s="69">
        <v>31</v>
      </c>
      <c r="CB507" s="69">
        <v>0</v>
      </c>
      <c r="CC507" s="69">
        <v>0</v>
      </c>
      <c r="CD507" s="69">
        <v>0</v>
      </c>
      <c r="CE507" s="69">
        <v>0</v>
      </c>
      <c r="CF507" s="69">
        <v>0</v>
      </c>
      <c r="CG507" s="69">
        <v>0</v>
      </c>
      <c r="CH507" s="69">
        <v>0</v>
      </c>
      <c r="CI507" s="69">
        <v>0</v>
      </c>
      <c r="CJ507" s="69">
        <v>0</v>
      </c>
      <c r="CL507" s="69">
        <v>0</v>
      </c>
      <c r="CM507" s="69">
        <v>0</v>
      </c>
      <c r="CN507" s="69">
        <v>0</v>
      </c>
      <c r="CO507" s="89">
        <v>0</v>
      </c>
      <c r="CP507" s="69">
        <v>0</v>
      </c>
      <c r="CQ507" s="69">
        <v>0</v>
      </c>
      <c r="CR507" s="69">
        <v>0</v>
      </c>
      <c r="CS507" s="69">
        <v>0</v>
      </c>
      <c r="CT507" s="69">
        <v>0</v>
      </c>
      <c r="CU507" s="69">
        <v>0</v>
      </c>
      <c r="CV507" s="69">
        <v>0</v>
      </c>
      <c r="CW507" s="69">
        <v>0</v>
      </c>
      <c r="CZ507" s="69">
        <v>0</v>
      </c>
      <c r="DA507" s="69">
        <v>0</v>
      </c>
      <c r="DB507" s="69">
        <v>0</v>
      </c>
      <c r="DC507" s="69">
        <v>0</v>
      </c>
      <c r="DD507" s="69">
        <v>0</v>
      </c>
      <c r="DE507" s="69">
        <v>0</v>
      </c>
      <c r="DF507" s="69">
        <v>0</v>
      </c>
      <c r="DG507" s="69">
        <v>1</v>
      </c>
      <c r="DI507" s="69"/>
      <c r="DJ507" s="69"/>
      <c r="DK507" s="69"/>
      <c r="DL507" s="69"/>
      <c r="DM507" s="69" t="s">
        <v>239</v>
      </c>
      <c r="DN507" s="69" t="str">
        <f>"造成["&amp;INDEX(Sheet5!$L$2:$L$11,MATCH(BL507,Sheet5!$J$2:$J$11,0))&amp;":"&amp;BR507&amp;"*"&amp;BS507/1000&amp;"]"&amp;INDEX(Sheet5!$I$2:$I$4,MATCH(BR507,Sheet5!$H$2:$H$4,0))&amp;"的"&amp;INDEX(Sheet5!$K$2:$K$11,MATCH(BL507,Sheet5!$J$2:$J$11,0))</f>
        <v>造成[ui.cs_blue:204*1.4]的暗系伤害。</v>
      </c>
      <c r="DO507" s="69"/>
      <c r="DP507" s="69"/>
      <c r="DQ507" s="69"/>
      <c r="DR507" s="69" t="e">
        <f t="shared" si="103"/>
        <v>#N/A</v>
      </c>
      <c r="DS507" s="90" t="e">
        <f>MATCH(A507,Sheet5!D:D,0)</f>
        <v>#N/A</v>
      </c>
      <c r="DT507" s="94" t="e">
        <f>MATCH(A507,Sheet5!F:F,0)</f>
        <v>#N/A</v>
      </c>
      <c r="DU507" s="69">
        <v>0</v>
      </c>
      <c r="DV507" s="69">
        <v>0</v>
      </c>
      <c r="DW507" s="69">
        <v>0</v>
      </c>
      <c r="DX507" s="69">
        <v>0</v>
      </c>
      <c r="DY507" s="69">
        <v>0</v>
      </c>
    </row>
    <row r="508" spans="1:129" ht="14.25">
      <c r="A508" s="69">
        <v>30308</v>
      </c>
      <c r="B508" s="69">
        <v>0</v>
      </c>
      <c r="C508" s="69">
        <v>1</v>
      </c>
      <c r="D508" s="78" t="s">
        <v>1755</v>
      </c>
      <c r="E508" s="78"/>
      <c r="F508" s="69">
        <v>0</v>
      </c>
      <c r="G508" s="69">
        <v>0</v>
      </c>
      <c r="H508" s="69"/>
      <c r="I508" s="69">
        <v>2145</v>
      </c>
      <c r="J508" s="69">
        <v>0</v>
      </c>
      <c r="K508" s="69">
        <v>2000</v>
      </c>
      <c r="M508" s="69">
        <v>605</v>
      </c>
      <c r="O508" s="69">
        <v>0</v>
      </c>
      <c r="P508" s="69">
        <v>6</v>
      </c>
      <c r="Q508" s="69">
        <v>0</v>
      </c>
      <c r="R508" s="69">
        <f t="shared" si="104"/>
        <v>1</v>
      </c>
      <c r="S508" s="69">
        <v>0</v>
      </c>
      <c r="T508" s="69">
        <v>0</v>
      </c>
      <c r="U508" s="69">
        <v>0</v>
      </c>
      <c r="V508" s="69">
        <v>0</v>
      </c>
      <c r="W508" s="69">
        <v>0</v>
      </c>
      <c r="X508" s="69">
        <v>0</v>
      </c>
      <c r="Y508" s="69">
        <v>0</v>
      </c>
      <c r="Z508" s="69">
        <v>25000</v>
      </c>
      <c r="AA508" s="69">
        <v>1</v>
      </c>
      <c r="AB508" s="69">
        <v>31</v>
      </c>
      <c r="AC508" s="69">
        <v>0</v>
      </c>
      <c r="AD508" s="69">
        <v>0</v>
      </c>
      <c r="AE508" s="69">
        <v>0</v>
      </c>
      <c r="AF508" s="69">
        <v>3</v>
      </c>
      <c r="AG508" s="69">
        <v>0</v>
      </c>
      <c r="AH508" s="69">
        <v>5</v>
      </c>
      <c r="AI508" s="69">
        <v>606</v>
      </c>
      <c r="AJ508" s="69">
        <v>3</v>
      </c>
      <c r="AK508" s="69">
        <v>0.5</v>
      </c>
      <c r="AL508" s="69">
        <v>-1</v>
      </c>
      <c r="AM508" s="69">
        <v>1</v>
      </c>
      <c r="AN508" s="69">
        <v>1</v>
      </c>
      <c r="AO508" s="69">
        <v>0</v>
      </c>
      <c r="AP508" s="69">
        <v>0</v>
      </c>
      <c r="AQ508" s="84">
        <v>0</v>
      </c>
      <c r="AR508" s="69">
        <v>0</v>
      </c>
      <c r="AS508" s="69">
        <v>0</v>
      </c>
      <c r="AT508" s="69">
        <v>0</v>
      </c>
      <c r="AU508" s="69">
        <v>0</v>
      </c>
      <c r="AV508" s="69">
        <v>0</v>
      </c>
      <c r="AW508" s="69">
        <v>0</v>
      </c>
      <c r="AX508" s="69">
        <v>0</v>
      </c>
      <c r="AY508" s="69">
        <v>0</v>
      </c>
      <c r="AZ508" s="69">
        <v>0</v>
      </c>
      <c r="BA508" s="69">
        <v>1</v>
      </c>
      <c r="BB508" s="69">
        <v>-1</v>
      </c>
      <c r="BC508" s="69">
        <v>0</v>
      </c>
      <c r="BD508" s="69">
        <v>0</v>
      </c>
      <c r="BE508" s="69">
        <v>0</v>
      </c>
      <c r="BF508" s="69">
        <v>0</v>
      </c>
      <c r="BG508" s="69">
        <v>0</v>
      </c>
      <c r="BH508" s="69">
        <v>0</v>
      </c>
      <c r="BI508" s="69" t="s">
        <v>1756</v>
      </c>
      <c r="BK508" s="69">
        <v>3</v>
      </c>
      <c r="BL508" s="69">
        <v>11</v>
      </c>
      <c r="BM508" s="69">
        <v>1</v>
      </c>
      <c r="BN508" s="69">
        <v>31</v>
      </c>
      <c r="BO508" s="89">
        <v>0</v>
      </c>
      <c r="BP508" s="69">
        <v>1</v>
      </c>
      <c r="BQ508" s="69">
        <v>10</v>
      </c>
      <c r="BR508" s="69">
        <v>1</v>
      </c>
      <c r="BS508" s="69">
        <v>10217</v>
      </c>
      <c r="BT508" s="69">
        <v>0</v>
      </c>
      <c r="BU508" s="69">
        <v>2</v>
      </c>
      <c r="BV508" s="69">
        <v>1000</v>
      </c>
      <c r="BW508" s="69">
        <v>357</v>
      </c>
      <c r="BY508" s="69">
        <v>0</v>
      </c>
      <c r="BZ508" s="69">
        <v>0</v>
      </c>
      <c r="CA508" s="69">
        <v>31</v>
      </c>
      <c r="CB508" s="89">
        <v>0</v>
      </c>
      <c r="CC508" s="69">
        <v>0</v>
      </c>
      <c r="CD508" s="69">
        <v>0</v>
      </c>
      <c r="CE508" s="69">
        <v>0</v>
      </c>
      <c r="CF508" s="69">
        <v>0</v>
      </c>
      <c r="CG508" s="69">
        <v>0</v>
      </c>
      <c r="CH508" s="69">
        <v>0</v>
      </c>
      <c r="CI508" s="69">
        <v>0</v>
      </c>
      <c r="CJ508" s="69">
        <v>0</v>
      </c>
      <c r="CL508" s="69">
        <v>0</v>
      </c>
      <c r="CM508" s="69">
        <v>0</v>
      </c>
      <c r="CN508" s="69">
        <v>0</v>
      </c>
      <c r="CO508" s="89">
        <v>0</v>
      </c>
      <c r="CP508" s="69">
        <v>0</v>
      </c>
      <c r="CQ508" s="69">
        <v>0</v>
      </c>
      <c r="CR508" s="69">
        <v>0</v>
      </c>
      <c r="CS508" s="69">
        <v>0</v>
      </c>
      <c r="CT508" s="89">
        <v>0</v>
      </c>
      <c r="CU508" s="69">
        <v>0</v>
      </c>
      <c r="CV508" s="69">
        <v>0</v>
      </c>
      <c r="CW508" s="69">
        <v>0</v>
      </c>
      <c r="CZ508" s="69">
        <v>0</v>
      </c>
      <c r="DA508" s="69">
        <v>0</v>
      </c>
      <c r="DB508" s="69">
        <v>0</v>
      </c>
      <c r="DC508" s="69">
        <v>0</v>
      </c>
      <c r="DD508" s="69">
        <v>0</v>
      </c>
      <c r="DE508" s="69">
        <v>0</v>
      </c>
      <c r="DF508" s="69">
        <v>0</v>
      </c>
      <c r="DG508" s="69">
        <v>1</v>
      </c>
      <c r="DI508" s="69"/>
      <c r="DJ508" s="69"/>
      <c r="DK508" s="69"/>
      <c r="DL508" s="69"/>
      <c r="DM508" s="69" t="s">
        <v>239</v>
      </c>
      <c r="DN508" s="69" t="e">
        <f>"造成["&amp;INDEX(Sheet5!$L$2:$L$11,MATCH(BL508,Sheet5!$J$2:$J$11,0))&amp;":"&amp;BR508&amp;"*"&amp;BS508/1000&amp;"]"&amp;INDEX(Sheet5!$I$2:$I$4,MATCH(BR508,Sheet5!$H$2:$H$4,0))&amp;"的"&amp;INDEX(Sheet5!$K$2:$K$11,MATCH(BL508,Sheet5!$J$2:$J$11,0))</f>
        <v>#N/A</v>
      </c>
      <c r="DO508" s="69"/>
      <c r="DP508" s="69"/>
      <c r="DQ508" s="69"/>
      <c r="DR508" s="69" t="e">
        <f t="shared" si="103"/>
        <v>#N/A</v>
      </c>
      <c r="DS508" s="90" t="e">
        <f>MATCH(A508,Sheet5!D:D,0)</f>
        <v>#N/A</v>
      </c>
      <c r="DT508" s="94" t="e">
        <f>MATCH(A508,Sheet5!F:F,0)</f>
        <v>#N/A</v>
      </c>
      <c r="DU508" s="69">
        <v>0</v>
      </c>
      <c r="DV508" s="69">
        <v>0</v>
      </c>
      <c r="DW508" s="69">
        <v>0</v>
      </c>
      <c r="DX508" s="69">
        <v>0</v>
      </c>
      <c r="DY508" s="69">
        <v>0</v>
      </c>
    </row>
    <row r="509" spans="1:129" ht="14.25">
      <c r="A509" s="69">
        <v>30309</v>
      </c>
      <c r="B509" s="69">
        <v>0</v>
      </c>
      <c r="C509" s="69">
        <v>1</v>
      </c>
      <c r="D509" s="78" t="s">
        <v>1751</v>
      </c>
      <c r="E509" s="78"/>
      <c r="F509" s="69">
        <v>0</v>
      </c>
      <c r="G509" s="69">
        <v>0</v>
      </c>
      <c r="H509" s="69" t="s">
        <v>1019</v>
      </c>
      <c r="I509" s="69">
        <v>0</v>
      </c>
      <c r="J509" s="69">
        <v>0</v>
      </c>
      <c r="K509" s="69">
        <v>2000</v>
      </c>
      <c r="M509" s="69">
        <v>0</v>
      </c>
      <c r="O509" s="69">
        <v>0</v>
      </c>
      <c r="P509" s="69">
        <v>6</v>
      </c>
      <c r="Q509" s="69">
        <v>0</v>
      </c>
      <c r="R509" s="69">
        <f t="shared" si="104"/>
        <v>1</v>
      </c>
      <c r="S509" s="69">
        <v>0</v>
      </c>
      <c r="T509" s="69">
        <v>0</v>
      </c>
      <c r="U509" s="69">
        <v>0</v>
      </c>
      <c r="V509" s="69">
        <v>0</v>
      </c>
      <c r="W509" s="69">
        <v>0</v>
      </c>
      <c r="X509" s="69">
        <v>0</v>
      </c>
      <c r="Y509" s="69">
        <v>0</v>
      </c>
      <c r="Z509" s="69">
        <v>99999999</v>
      </c>
      <c r="AA509" s="69">
        <v>1</v>
      </c>
      <c r="AB509" s="69">
        <v>31</v>
      </c>
      <c r="AC509" s="69">
        <v>0</v>
      </c>
      <c r="AD509" s="69">
        <v>0</v>
      </c>
      <c r="AE509" s="69">
        <v>0</v>
      </c>
      <c r="AF509" s="69">
        <v>3</v>
      </c>
      <c r="AG509" s="69">
        <v>0</v>
      </c>
      <c r="AH509" s="69">
        <v>5</v>
      </c>
      <c r="AI509" s="69">
        <v>603</v>
      </c>
      <c r="AJ509" s="69">
        <v>3</v>
      </c>
      <c r="AK509" s="69">
        <v>0.5</v>
      </c>
      <c r="AL509" s="69">
        <v>-1</v>
      </c>
      <c r="AM509" s="69">
        <v>1</v>
      </c>
      <c r="AN509" s="69">
        <v>1</v>
      </c>
      <c r="AO509" s="69">
        <v>0</v>
      </c>
      <c r="AP509" s="69">
        <v>0</v>
      </c>
      <c r="AQ509" s="84">
        <v>0</v>
      </c>
      <c r="AR509" s="69">
        <v>0</v>
      </c>
      <c r="AS509" s="69">
        <v>0</v>
      </c>
      <c r="AT509" s="69">
        <v>0</v>
      </c>
      <c r="AU509" s="69">
        <v>0</v>
      </c>
      <c r="AV509" s="69">
        <v>0</v>
      </c>
      <c r="AW509" s="69">
        <v>0</v>
      </c>
      <c r="AX509" s="69">
        <v>0</v>
      </c>
      <c r="AY509" s="69">
        <v>0</v>
      </c>
      <c r="AZ509" s="69">
        <v>0</v>
      </c>
      <c r="BA509" s="69">
        <v>1</v>
      </c>
      <c r="BB509" s="69">
        <v>-1</v>
      </c>
      <c r="BC509" s="69">
        <v>0</v>
      </c>
      <c r="BD509" s="69">
        <v>0</v>
      </c>
      <c r="BE509" s="69">
        <v>0</v>
      </c>
      <c r="BF509" s="69">
        <v>0</v>
      </c>
      <c r="BG509" s="69">
        <v>0</v>
      </c>
      <c r="BH509" s="69">
        <v>0</v>
      </c>
      <c r="BI509" s="69" t="s">
        <v>1752</v>
      </c>
      <c r="BK509" s="69">
        <v>3</v>
      </c>
      <c r="BL509" s="69">
        <v>29</v>
      </c>
      <c r="BM509" s="69">
        <v>1</v>
      </c>
      <c r="BN509" s="69">
        <v>31</v>
      </c>
      <c r="BO509" s="89">
        <v>0</v>
      </c>
      <c r="BP509" s="69">
        <v>1</v>
      </c>
      <c r="BQ509" s="69">
        <v>2</v>
      </c>
      <c r="BR509" s="69">
        <v>1</v>
      </c>
      <c r="BS509" s="69">
        <v>10225</v>
      </c>
      <c r="BT509" s="69">
        <v>0</v>
      </c>
      <c r="BU509" s="69">
        <v>2</v>
      </c>
      <c r="BV509" s="69">
        <v>1000</v>
      </c>
      <c r="BW509" s="69">
        <v>357</v>
      </c>
      <c r="BY509" s="69">
        <v>29</v>
      </c>
      <c r="BZ509" s="69">
        <v>1</v>
      </c>
      <c r="CA509" s="69">
        <v>31</v>
      </c>
      <c r="CB509" s="89">
        <v>0</v>
      </c>
      <c r="CC509" s="69">
        <v>1</v>
      </c>
      <c r="CD509" s="69">
        <v>10</v>
      </c>
      <c r="CE509" s="69">
        <v>1</v>
      </c>
      <c r="CF509" s="69">
        <v>10117</v>
      </c>
      <c r="CG509" s="69">
        <v>0</v>
      </c>
      <c r="CH509" s="69">
        <v>1</v>
      </c>
      <c r="CI509" s="69">
        <v>1000</v>
      </c>
      <c r="CJ509" s="69">
        <v>0</v>
      </c>
      <c r="CL509" s="69">
        <v>0</v>
      </c>
      <c r="CM509" s="69">
        <v>0</v>
      </c>
      <c r="CN509" s="69">
        <v>0</v>
      </c>
      <c r="CO509" s="89">
        <v>0</v>
      </c>
      <c r="CP509" s="69">
        <v>0</v>
      </c>
      <c r="CQ509" s="69">
        <v>0</v>
      </c>
      <c r="CR509" s="69">
        <v>0</v>
      </c>
      <c r="CS509" s="69">
        <v>0</v>
      </c>
      <c r="CT509" s="89">
        <v>0</v>
      </c>
      <c r="CU509" s="69">
        <v>0</v>
      </c>
      <c r="CV509" s="69">
        <v>0</v>
      </c>
      <c r="CW509" s="69">
        <v>0</v>
      </c>
      <c r="CZ509" s="69">
        <v>0</v>
      </c>
      <c r="DA509" s="69">
        <v>0</v>
      </c>
      <c r="DB509" s="69">
        <v>0</v>
      </c>
      <c r="DC509" s="69">
        <v>0</v>
      </c>
      <c r="DD509" s="69">
        <v>0</v>
      </c>
      <c r="DE509" s="69">
        <v>0</v>
      </c>
      <c r="DF509" s="69">
        <v>0</v>
      </c>
      <c r="DG509" s="69">
        <v>1</v>
      </c>
      <c r="DI509" s="69"/>
      <c r="DJ509" s="69"/>
      <c r="DK509" s="69"/>
      <c r="DL509" s="69"/>
      <c r="DM509" s="69" t="s">
        <v>239</v>
      </c>
      <c r="DN509" s="69" t="e">
        <f>"造成["&amp;INDEX(Sheet5!$L$2:$L$11,MATCH(BL509,Sheet5!$J$2:$J$11,0))&amp;":"&amp;BR509&amp;"*"&amp;BS509/1000&amp;"]"&amp;INDEX(Sheet5!$I$2:$I$4,MATCH(BR509,Sheet5!$H$2:$H$4,0))&amp;"的"&amp;INDEX(Sheet5!$K$2:$K$11,MATCH(BL509,Sheet5!$J$2:$J$11,0))</f>
        <v>#N/A</v>
      </c>
      <c r="DO509" s="69"/>
      <c r="DP509" s="69"/>
      <c r="DQ509" s="69"/>
      <c r="DR509" s="69" t="e">
        <f t="shared" si="103"/>
        <v>#N/A</v>
      </c>
      <c r="DS509" s="90" t="e">
        <f>MATCH(A509,Sheet5!D:D,0)</f>
        <v>#N/A</v>
      </c>
      <c r="DT509" s="94" t="e">
        <f>MATCH(A509,Sheet5!F:F,0)</f>
        <v>#N/A</v>
      </c>
      <c r="DU509" s="69">
        <v>0</v>
      </c>
      <c r="DV509" s="69">
        <v>0</v>
      </c>
      <c r="DW509" s="69">
        <v>0</v>
      </c>
      <c r="DX509" s="69">
        <v>0</v>
      </c>
      <c r="DY509" s="69">
        <v>0</v>
      </c>
    </row>
    <row r="510" spans="1:129" ht="14.25">
      <c r="A510" s="69">
        <v>30310</v>
      </c>
      <c r="B510" s="69">
        <v>0</v>
      </c>
      <c r="C510" s="69">
        <v>1</v>
      </c>
      <c r="D510" s="78" t="s">
        <v>1755</v>
      </c>
      <c r="E510" s="78"/>
      <c r="F510" s="69">
        <v>0</v>
      </c>
      <c r="G510" s="69">
        <v>0</v>
      </c>
      <c r="H510" s="69"/>
      <c r="I510" s="69">
        <v>2145</v>
      </c>
      <c r="J510" s="69">
        <v>0</v>
      </c>
      <c r="K510" s="69">
        <v>2000</v>
      </c>
      <c r="M510" s="69">
        <v>605</v>
      </c>
      <c r="O510" s="69">
        <v>0</v>
      </c>
      <c r="P510" s="69">
        <v>6</v>
      </c>
      <c r="Q510" s="69">
        <v>0</v>
      </c>
      <c r="R510" s="69">
        <f t="shared" si="104"/>
        <v>1</v>
      </c>
      <c r="S510" s="69">
        <v>0</v>
      </c>
      <c r="T510" s="69">
        <v>0</v>
      </c>
      <c r="U510" s="69">
        <v>0</v>
      </c>
      <c r="V510" s="69">
        <v>0</v>
      </c>
      <c r="W510" s="69">
        <v>0</v>
      </c>
      <c r="X510" s="69">
        <v>0</v>
      </c>
      <c r="Y510" s="69">
        <v>0</v>
      </c>
      <c r="Z510" s="69">
        <v>25000</v>
      </c>
      <c r="AA510" s="69">
        <v>1</v>
      </c>
      <c r="AB510" s="69">
        <v>31</v>
      </c>
      <c r="AC510" s="69">
        <v>0</v>
      </c>
      <c r="AD510" s="69">
        <v>0</v>
      </c>
      <c r="AE510" s="69">
        <v>0</v>
      </c>
      <c r="AF510" s="69">
        <v>3</v>
      </c>
      <c r="AG510" s="69">
        <v>0</v>
      </c>
      <c r="AH510" s="69">
        <v>5</v>
      </c>
      <c r="AI510" s="69">
        <v>606</v>
      </c>
      <c r="AJ510" s="69">
        <v>3</v>
      </c>
      <c r="AK510" s="69">
        <v>0.5</v>
      </c>
      <c r="AL510" s="69">
        <v>-1</v>
      </c>
      <c r="AM510" s="69">
        <v>1</v>
      </c>
      <c r="AN510" s="69">
        <v>1</v>
      </c>
      <c r="AO510" s="69">
        <v>0</v>
      </c>
      <c r="AP510" s="69">
        <v>0</v>
      </c>
      <c r="AQ510" s="84">
        <v>0</v>
      </c>
      <c r="AR510" s="69">
        <v>0</v>
      </c>
      <c r="AS510" s="69">
        <v>0</v>
      </c>
      <c r="AT510" s="69">
        <v>0</v>
      </c>
      <c r="AU510" s="69">
        <v>0</v>
      </c>
      <c r="AV510" s="69">
        <v>0</v>
      </c>
      <c r="AW510" s="69">
        <v>0</v>
      </c>
      <c r="AX510" s="69">
        <v>0</v>
      </c>
      <c r="AY510" s="69">
        <v>0</v>
      </c>
      <c r="AZ510" s="69">
        <v>0</v>
      </c>
      <c r="BA510" s="69">
        <v>1</v>
      </c>
      <c r="BB510" s="69">
        <v>-1</v>
      </c>
      <c r="BC510" s="69">
        <v>0</v>
      </c>
      <c r="BD510" s="69">
        <v>0</v>
      </c>
      <c r="BE510" s="69">
        <v>0</v>
      </c>
      <c r="BF510" s="69">
        <v>0</v>
      </c>
      <c r="BG510" s="69">
        <v>0</v>
      </c>
      <c r="BH510" s="69">
        <v>0</v>
      </c>
      <c r="BI510" s="69" t="s">
        <v>1756</v>
      </c>
      <c r="BK510" s="69">
        <v>3</v>
      </c>
      <c r="BL510" s="69">
        <v>11</v>
      </c>
      <c r="BM510" s="69">
        <v>1</v>
      </c>
      <c r="BN510" s="69">
        <v>31</v>
      </c>
      <c r="BO510" s="89">
        <v>0</v>
      </c>
      <c r="BP510" s="69">
        <v>1</v>
      </c>
      <c r="BQ510" s="69">
        <v>10</v>
      </c>
      <c r="BR510" s="69">
        <v>1</v>
      </c>
      <c r="BS510" s="69">
        <v>10218</v>
      </c>
      <c r="BT510" s="69">
        <v>0</v>
      </c>
      <c r="BU510" s="69">
        <v>2</v>
      </c>
      <c r="BV510" s="69">
        <v>1000</v>
      </c>
      <c r="BW510" s="69">
        <v>357</v>
      </c>
      <c r="BY510" s="69">
        <v>0</v>
      </c>
      <c r="BZ510" s="69">
        <v>0</v>
      </c>
      <c r="CA510" s="69">
        <v>31</v>
      </c>
      <c r="CB510" s="89">
        <v>0</v>
      </c>
      <c r="CC510" s="69">
        <v>0</v>
      </c>
      <c r="CD510" s="69">
        <v>0</v>
      </c>
      <c r="CE510" s="69">
        <v>0</v>
      </c>
      <c r="CF510" s="69">
        <v>0</v>
      </c>
      <c r="CG510" s="69">
        <v>0</v>
      </c>
      <c r="CH510" s="69">
        <v>0</v>
      </c>
      <c r="CI510" s="69">
        <v>0</v>
      </c>
      <c r="CJ510" s="69">
        <v>0</v>
      </c>
      <c r="CL510" s="69">
        <v>0</v>
      </c>
      <c r="CM510" s="69">
        <v>0</v>
      </c>
      <c r="CN510" s="69">
        <v>0</v>
      </c>
      <c r="CO510" s="89">
        <v>0</v>
      </c>
      <c r="CP510" s="69">
        <v>0</v>
      </c>
      <c r="CQ510" s="69">
        <v>0</v>
      </c>
      <c r="CR510" s="69">
        <v>0</v>
      </c>
      <c r="CS510" s="69">
        <v>0</v>
      </c>
      <c r="CT510" s="89">
        <v>0</v>
      </c>
      <c r="CU510" s="69">
        <v>0</v>
      </c>
      <c r="CV510" s="69">
        <v>0</v>
      </c>
      <c r="CW510" s="69">
        <v>0</v>
      </c>
      <c r="CZ510" s="69">
        <v>0</v>
      </c>
      <c r="DA510" s="69">
        <v>0</v>
      </c>
      <c r="DB510" s="69">
        <v>0</v>
      </c>
      <c r="DC510" s="69">
        <v>0</v>
      </c>
      <c r="DD510" s="69">
        <v>0</v>
      </c>
      <c r="DE510" s="69">
        <v>0</v>
      </c>
      <c r="DF510" s="69">
        <v>0</v>
      </c>
      <c r="DG510" s="69">
        <v>1</v>
      </c>
      <c r="DI510" s="69"/>
      <c r="DJ510" s="69"/>
      <c r="DK510" s="69"/>
      <c r="DL510" s="69"/>
      <c r="DM510" s="69" t="s">
        <v>239</v>
      </c>
      <c r="DN510" s="69" t="e">
        <f>"造成["&amp;INDEX(Sheet5!$L$2:$L$11,MATCH(BL510,Sheet5!$J$2:$J$11,0))&amp;":"&amp;BR510&amp;"*"&amp;BS510/1000&amp;"]"&amp;INDEX(Sheet5!$I$2:$I$4,MATCH(BR510,Sheet5!$H$2:$H$4,0))&amp;"的"&amp;INDEX(Sheet5!$K$2:$K$11,MATCH(BL510,Sheet5!$J$2:$J$11,0))</f>
        <v>#N/A</v>
      </c>
      <c r="DO510" s="69"/>
      <c r="DP510" s="69"/>
      <c r="DQ510" s="69"/>
      <c r="DR510" s="69" t="e">
        <f t="shared" si="103"/>
        <v>#N/A</v>
      </c>
      <c r="DS510" s="90" t="e">
        <f>MATCH(A510,Sheet5!D:D,0)</f>
        <v>#N/A</v>
      </c>
      <c r="DT510" s="94" t="e">
        <f>MATCH(A510,Sheet5!F:F,0)</f>
        <v>#N/A</v>
      </c>
      <c r="DU510" s="69">
        <v>0</v>
      </c>
      <c r="DV510" s="69">
        <v>0</v>
      </c>
      <c r="DW510" s="69">
        <v>0</v>
      </c>
      <c r="DX510" s="69">
        <v>0</v>
      </c>
      <c r="DY510" s="69">
        <v>0</v>
      </c>
    </row>
    <row r="511" spans="1:129" ht="14.25">
      <c r="A511" s="69">
        <v>30311</v>
      </c>
      <c r="B511" s="69">
        <v>0</v>
      </c>
      <c r="C511" s="69">
        <v>1</v>
      </c>
      <c r="D511" s="78" t="s">
        <v>1751</v>
      </c>
      <c r="E511" s="78"/>
      <c r="F511" s="69">
        <v>0</v>
      </c>
      <c r="G511" s="69">
        <v>0</v>
      </c>
      <c r="H511" s="69" t="s">
        <v>1019</v>
      </c>
      <c r="I511" s="69">
        <v>0</v>
      </c>
      <c r="J511" s="69">
        <v>0</v>
      </c>
      <c r="K511" s="69">
        <v>2000</v>
      </c>
      <c r="M511" s="69">
        <v>0</v>
      </c>
      <c r="O511" s="69">
        <v>0</v>
      </c>
      <c r="P511" s="69">
        <v>6</v>
      </c>
      <c r="Q511" s="69">
        <v>0</v>
      </c>
      <c r="R511" s="69">
        <f t="shared" si="104"/>
        <v>1</v>
      </c>
      <c r="S511" s="69">
        <v>0</v>
      </c>
      <c r="T511" s="69">
        <v>0</v>
      </c>
      <c r="U511" s="69">
        <v>0</v>
      </c>
      <c r="V511" s="69">
        <v>0</v>
      </c>
      <c r="W511" s="69">
        <v>0</v>
      </c>
      <c r="X511" s="69">
        <v>0</v>
      </c>
      <c r="Y511" s="69">
        <v>0</v>
      </c>
      <c r="Z511" s="69">
        <v>99999999</v>
      </c>
      <c r="AA511" s="69">
        <v>1</v>
      </c>
      <c r="AB511" s="69">
        <v>31</v>
      </c>
      <c r="AC511" s="69">
        <v>0</v>
      </c>
      <c r="AD511" s="69">
        <v>0</v>
      </c>
      <c r="AE511" s="69">
        <v>0</v>
      </c>
      <c r="AF511" s="69">
        <v>3</v>
      </c>
      <c r="AG511" s="69">
        <v>0</v>
      </c>
      <c r="AH511" s="69">
        <v>5</v>
      </c>
      <c r="AI511" s="69">
        <v>603</v>
      </c>
      <c r="AJ511" s="69">
        <v>3</v>
      </c>
      <c r="AK511" s="69">
        <v>0.5</v>
      </c>
      <c r="AL511" s="69">
        <v>-1</v>
      </c>
      <c r="AM511" s="69">
        <v>1</v>
      </c>
      <c r="AN511" s="69">
        <v>1</v>
      </c>
      <c r="AO511" s="69">
        <v>0</v>
      </c>
      <c r="AP511" s="69">
        <v>0</v>
      </c>
      <c r="AQ511" s="84">
        <v>0</v>
      </c>
      <c r="AR511" s="69">
        <v>0</v>
      </c>
      <c r="AS511" s="69">
        <v>0</v>
      </c>
      <c r="AT511" s="69">
        <v>0</v>
      </c>
      <c r="AU511" s="69">
        <v>0</v>
      </c>
      <c r="AV511" s="69">
        <v>0</v>
      </c>
      <c r="AW511" s="69">
        <v>0</v>
      </c>
      <c r="AX511" s="69">
        <v>0</v>
      </c>
      <c r="AY511" s="69">
        <v>0</v>
      </c>
      <c r="AZ511" s="69">
        <v>0</v>
      </c>
      <c r="BA511" s="69">
        <v>1</v>
      </c>
      <c r="BB511" s="69">
        <v>-1</v>
      </c>
      <c r="BC511" s="69">
        <v>0</v>
      </c>
      <c r="BD511" s="69">
        <v>0</v>
      </c>
      <c r="BE511" s="69">
        <v>0</v>
      </c>
      <c r="BF511" s="69">
        <v>0</v>
      </c>
      <c r="BG511" s="69">
        <v>0</v>
      </c>
      <c r="BH511" s="69">
        <v>0</v>
      </c>
      <c r="BI511" s="69" t="s">
        <v>1752</v>
      </c>
      <c r="BK511" s="69">
        <v>3</v>
      </c>
      <c r="BL511" s="69">
        <v>29</v>
      </c>
      <c r="BM511" s="69">
        <v>1</v>
      </c>
      <c r="BN511" s="69">
        <v>31</v>
      </c>
      <c r="BO511" s="89">
        <v>0</v>
      </c>
      <c r="BP511" s="69">
        <v>1</v>
      </c>
      <c r="BQ511" s="69">
        <v>2</v>
      </c>
      <c r="BR511" s="69">
        <v>1</v>
      </c>
      <c r="BS511" s="69">
        <v>10226</v>
      </c>
      <c r="BT511" s="69">
        <v>0</v>
      </c>
      <c r="BU511" s="69">
        <v>2</v>
      </c>
      <c r="BV511" s="69">
        <v>1000</v>
      </c>
      <c r="BW511" s="69">
        <v>357</v>
      </c>
      <c r="BY511" s="69">
        <v>29</v>
      </c>
      <c r="BZ511" s="69">
        <v>1</v>
      </c>
      <c r="CA511" s="69">
        <v>31</v>
      </c>
      <c r="CB511" s="89">
        <v>0</v>
      </c>
      <c r="CC511" s="69">
        <v>1</v>
      </c>
      <c r="CD511" s="69">
        <v>10</v>
      </c>
      <c r="CE511" s="69">
        <v>1</v>
      </c>
      <c r="CF511" s="69">
        <v>10217</v>
      </c>
      <c r="CG511" s="69">
        <v>0</v>
      </c>
      <c r="CH511" s="69">
        <v>1</v>
      </c>
      <c r="CI511" s="69">
        <v>1000</v>
      </c>
      <c r="CJ511" s="69">
        <v>0</v>
      </c>
      <c r="CL511" s="69">
        <v>0</v>
      </c>
      <c r="CM511" s="69">
        <v>0</v>
      </c>
      <c r="CN511" s="69">
        <v>0</v>
      </c>
      <c r="CO511" s="89">
        <v>0</v>
      </c>
      <c r="CP511" s="69">
        <v>0</v>
      </c>
      <c r="CQ511" s="69">
        <v>0</v>
      </c>
      <c r="CR511" s="69">
        <v>0</v>
      </c>
      <c r="CS511" s="69">
        <v>0</v>
      </c>
      <c r="CT511" s="89">
        <v>0</v>
      </c>
      <c r="CU511" s="69">
        <v>0</v>
      </c>
      <c r="CV511" s="69">
        <v>0</v>
      </c>
      <c r="CW511" s="69">
        <v>0</v>
      </c>
      <c r="CZ511" s="69">
        <v>0</v>
      </c>
      <c r="DA511" s="69">
        <v>0</v>
      </c>
      <c r="DB511" s="69">
        <v>0</v>
      </c>
      <c r="DC511" s="69">
        <v>0</v>
      </c>
      <c r="DD511" s="69">
        <v>0</v>
      </c>
      <c r="DE511" s="69">
        <v>0</v>
      </c>
      <c r="DF511" s="69">
        <v>0</v>
      </c>
      <c r="DG511" s="69">
        <v>1</v>
      </c>
      <c r="DI511" s="69"/>
      <c r="DJ511" s="69"/>
      <c r="DK511" s="69"/>
      <c r="DL511" s="69"/>
      <c r="DM511" s="69" t="s">
        <v>239</v>
      </c>
      <c r="DN511" s="69" t="e">
        <f>"造成["&amp;INDEX(Sheet5!$L$2:$L$11,MATCH(BL511,Sheet5!$J$2:$J$11,0))&amp;":"&amp;BR511&amp;"*"&amp;BS511/1000&amp;"]"&amp;INDEX(Sheet5!$I$2:$I$4,MATCH(BR511,Sheet5!$H$2:$H$4,0))&amp;"的"&amp;INDEX(Sheet5!$K$2:$K$11,MATCH(BL511,Sheet5!$J$2:$J$11,0))</f>
        <v>#N/A</v>
      </c>
      <c r="DO511" s="69"/>
      <c r="DP511" s="69"/>
      <c r="DQ511" s="69"/>
      <c r="DR511" s="69" t="e">
        <f t="shared" si="103"/>
        <v>#N/A</v>
      </c>
      <c r="DS511" s="90" t="e">
        <f>MATCH(A511,Sheet5!D:D,0)</f>
        <v>#N/A</v>
      </c>
      <c r="DT511" s="94" t="e">
        <f>MATCH(A511,Sheet5!F:F,0)</f>
        <v>#N/A</v>
      </c>
      <c r="DU511" s="69">
        <v>0</v>
      </c>
      <c r="DV511" s="69">
        <v>0</v>
      </c>
      <c r="DW511" s="69">
        <v>0</v>
      </c>
      <c r="DX511" s="69">
        <v>0</v>
      </c>
      <c r="DY511" s="69">
        <v>0</v>
      </c>
    </row>
    <row r="512" spans="1:129" ht="14.25">
      <c r="A512" s="69">
        <v>30312</v>
      </c>
      <c r="B512" s="69">
        <v>0</v>
      </c>
      <c r="C512" s="69">
        <v>1</v>
      </c>
      <c r="D512" s="78" t="s">
        <v>1755</v>
      </c>
      <c r="E512" s="78"/>
      <c r="F512" s="69">
        <v>0</v>
      </c>
      <c r="G512" s="69">
        <v>0</v>
      </c>
      <c r="H512" s="69"/>
      <c r="I512" s="69">
        <v>2145</v>
      </c>
      <c r="J512" s="69">
        <v>0</v>
      </c>
      <c r="K512" s="69">
        <v>2000</v>
      </c>
      <c r="M512" s="69">
        <v>605</v>
      </c>
      <c r="O512" s="69">
        <v>0</v>
      </c>
      <c r="P512" s="69">
        <v>6</v>
      </c>
      <c r="Q512" s="69">
        <v>0</v>
      </c>
      <c r="R512" s="69">
        <f t="shared" si="104"/>
        <v>1</v>
      </c>
      <c r="S512" s="69">
        <v>0</v>
      </c>
      <c r="T512" s="69">
        <v>0</v>
      </c>
      <c r="U512" s="69">
        <v>0</v>
      </c>
      <c r="V512" s="69">
        <v>0</v>
      </c>
      <c r="W512" s="69">
        <v>0</v>
      </c>
      <c r="X512" s="69">
        <v>0</v>
      </c>
      <c r="Y512" s="69">
        <v>0</v>
      </c>
      <c r="Z512" s="69">
        <v>25000</v>
      </c>
      <c r="AA512" s="69">
        <v>1</v>
      </c>
      <c r="AB512" s="69">
        <v>31</v>
      </c>
      <c r="AC512" s="69">
        <v>0</v>
      </c>
      <c r="AD512" s="69">
        <v>0</v>
      </c>
      <c r="AE512" s="69">
        <v>0</v>
      </c>
      <c r="AF512" s="69">
        <v>3</v>
      </c>
      <c r="AG512" s="69">
        <v>0</v>
      </c>
      <c r="AH512" s="69">
        <v>5</v>
      </c>
      <c r="AI512" s="69">
        <v>606</v>
      </c>
      <c r="AJ512" s="69">
        <v>3</v>
      </c>
      <c r="AK512" s="69">
        <v>0.5</v>
      </c>
      <c r="AL512" s="69">
        <v>-1</v>
      </c>
      <c r="AM512" s="69">
        <v>1</v>
      </c>
      <c r="AN512" s="69">
        <v>1</v>
      </c>
      <c r="AO512" s="69">
        <v>0</v>
      </c>
      <c r="AP512" s="69">
        <v>0</v>
      </c>
      <c r="AQ512" s="84">
        <v>0</v>
      </c>
      <c r="AR512" s="69">
        <v>0</v>
      </c>
      <c r="AS512" s="69">
        <v>0</v>
      </c>
      <c r="AT512" s="69">
        <v>0</v>
      </c>
      <c r="AU512" s="69">
        <v>0</v>
      </c>
      <c r="AV512" s="69">
        <v>0</v>
      </c>
      <c r="AW512" s="69">
        <v>0</v>
      </c>
      <c r="AX512" s="69">
        <v>0</v>
      </c>
      <c r="AY512" s="69">
        <v>0</v>
      </c>
      <c r="AZ512" s="69">
        <v>0</v>
      </c>
      <c r="BA512" s="69">
        <v>1</v>
      </c>
      <c r="BB512" s="69">
        <v>-1</v>
      </c>
      <c r="BC512" s="69">
        <v>0</v>
      </c>
      <c r="BD512" s="69">
        <v>0</v>
      </c>
      <c r="BE512" s="69">
        <v>0</v>
      </c>
      <c r="BF512" s="69">
        <v>0</v>
      </c>
      <c r="BG512" s="69">
        <v>0</v>
      </c>
      <c r="BH512" s="69">
        <v>0</v>
      </c>
      <c r="BI512" s="69" t="s">
        <v>1756</v>
      </c>
      <c r="BK512" s="69">
        <v>3</v>
      </c>
      <c r="BL512" s="69">
        <v>11</v>
      </c>
      <c r="BM512" s="69">
        <v>1</v>
      </c>
      <c r="BN512" s="69">
        <v>31</v>
      </c>
      <c r="BO512" s="89">
        <v>0</v>
      </c>
      <c r="BP512" s="69">
        <v>1</v>
      </c>
      <c r="BQ512" s="69">
        <v>10</v>
      </c>
      <c r="BR512" s="69">
        <v>1</v>
      </c>
      <c r="BS512" s="69">
        <v>10219</v>
      </c>
      <c r="BT512" s="69">
        <v>0</v>
      </c>
      <c r="BU512" s="69">
        <v>2</v>
      </c>
      <c r="BV512" s="69">
        <v>1000</v>
      </c>
      <c r="BW512" s="69">
        <v>357</v>
      </c>
      <c r="BY512" s="69">
        <v>0</v>
      </c>
      <c r="BZ512" s="69">
        <v>0</v>
      </c>
      <c r="CA512" s="69">
        <v>31</v>
      </c>
      <c r="CB512" s="89">
        <v>0</v>
      </c>
      <c r="CC512" s="69">
        <v>0</v>
      </c>
      <c r="CD512" s="69">
        <v>0</v>
      </c>
      <c r="CE512" s="69">
        <v>0</v>
      </c>
      <c r="CF512" s="69">
        <v>0</v>
      </c>
      <c r="CG512" s="69">
        <v>0</v>
      </c>
      <c r="CH512" s="69">
        <v>0</v>
      </c>
      <c r="CI512" s="69">
        <v>0</v>
      </c>
      <c r="CJ512" s="69">
        <v>0</v>
      </c>
      <c r="CL512" s="69">
        <v>0</v>
      </c>
      <c r="CM512" s="69">
        <v>0</v>
      </c>
      <c r="CN512" s="69">
        <v>0</v>
      </c>
      <c r="CO512" s="89">
        <v>0</v>
      </c>
      <c r="CP512" s="69">
        <v>0</v>
      </c>
      <c r="CQ512" s="69">
        <v>0</v>
      </c>
      <c r="CR512" s="69">
        <v>0</v>
      </c>
      <c r="CS512" s="69">
        <v>0</v>
      </c>
      <c r="CT512" s="89">
        <v>0</v>
      </c>
      <c r="CU512" s="69">
        <v>0</v>
      </c>
      <c r="CV512" s="69">
        <v>0</v>
      </c>
      <c r="CW512" s="69">
        <v>0</v>
      </c>
      <c r="CZ512" s="69">
        <v>0</v>
      </c>
      <c r="DA512" s="69">
        <v>0</v>
      </c>
      <c r="DB512" s="69">
        <v>0</v>
      </c>
      <c r="DC512" s="69">
        <v>0</v>
      </c>
      <c r="DD512" s="69">
        <v>0</v>
      </c>
      <c r="DE512" s="69">
        <v>0</v>
      </c>
      <c r="DF512" s="69">
        <v>0</v>
      </c>
      <c r="DG512" s="69">
        <v>1</v>
      </c>
      <c r="DI512" s="69"/>
      <c r="DJ512" s="69"/>
      <c r="DK512" s="69"/>
      <c r="DL512" s="69"/>
      <c r="DM512" s="69" t="s">
        <v>239</v>
      </c>
      <c r="DN512" s="69" t="e">
        <f>"造成["&amp;INDEX(Sheet5!$L$2:$L$11,MATCH(BL512,Sheet5!$J$2:$J$11,0))&amp;":"&amp;BR512&amp;"*"&amp;BS512/1000&amp;"]"&amp;INDEX(Sheet5!$I$2:$I$4,MATCH(BR512,Sheet5!$H$2:$H$4,0))&amp;"的"&amp;INDEX(Sheet5!$K$2:$K$11,MATCH(BL512,Sheet5!$J$2:$J$11,0))</f>
        <v>#N/A</v>
      </c>
      <c r="DO512" s="69"/>
      <c r="DP512" s="69"/>
      <c r="DQ512" s="69"/>
      <c r="DR512" s="69" t="e">
        <f t="shared" si="103"/>
        <v>#N/A</v>
      </c>
      <c r="DS512" s="90" t="e">
        <f>MATCH(A512,Sheet5!D:D,0)</f>
        <v>#N/A</v>
      </c>
      <c r="DT512" s="94" t="e">
        <f>MATCH(A512,Sheet5!F:F,0)</f>
        <v>#N/A</v>
      </c>
      <c r="DU512" s="69">
        <v>0</v>
      </c>
      <c r="DV512" s="69">
        <v>0</v>
      </c>
      <c r="DW512" s="69">
        <v>0</v>
      </c>
      <c r="DX512" s="69">
        <v>0</v>
      </c>
      <c r="DY512" s="69">
        <v>0</v>
      </c>
    </row>
    <row r="513" spans="1:130" ht="14.25">
      <c r="A513" s="69">
        <v>30313</v>
      </c>
      <c r="B513" s="69">
        <v>0</v>
      </c>
      <c r="C513" s="69">
        <v>1</v>
      </c>
      <c r="D513" s="69" t="s">
        <v>1757</v>
      </c>
      <c r="E513" s="69" t="s">
        <v>1758</v>
      </c>
      <c r="F513" s="69" t="s">
        <v>625</v>
      </c>
      <c r="G513" s="69">
        <v>1</v>
      </c>
      <c r="H513" s="69"/>
      <c r="I513" s="69">
        <f t="shared" ref="I513:I517" si="105">15*34</f>
        <v>510</v>
      </c>
      <c r="J513" s="69">
        <f t="shared" ref="J513:J517" si="106">15*34</f>
        <v>510</v>
      </c>
      <c r="K513" s="69">
        <v>0</v>
      </c>
      <c r="L513" s="69"/>
      <c r="M513" s="69">
        <v>0</v>
      </c>
      <c r="N513" s="69" t="s">
        <v>362</v>
      </c>
      <c r="O513" s="69">
        <v>0</v>
      </c>
      <c r="P513" s="69">
        <v>1</v>
      </c>
      <c r="Q513" s="69">
        <v>0</v>
      </c>
      <c r="R513" s="69">
        <v>2</v>
      </c>
      <c r="S513" s="69">
        <v>512</v>
      </c>
      <c r="T513" s="69">
        <v>30</v>
      </c>
      <c r="U513" s="69">
        <v>0</v>
      </c>
      <c r="V513" s="69">
        <v>0</v>
      </c>
      <c r="W513" s="69">
        <v>0</v>
      </c>
      <c r="X513" s="69">
        <v>0</v>
      </c>
      <c r="Y513" s="69">
        <v>0</v>
      </c>
      <c r="Z513" s="69">
        <v>1000</v>
      </c>
      <c r="AA513" s="69">
        <v>2</v>
      </c>
      <c r="AB513" s="69">
        <v>31</v>
      </c>
      <c r="AC513" s="69">
        <v>0</v>
      </c>
      <c r="AD513" s="69">
        <v>0</v>
      </c>
      <c r="AE513" s="69">
        <v>0</v>
      </c>
      <c r="AF513" s="69">
        <v>1</v>
      </c>
      <c r="AG513" s="69">
        <v>0</v>
      </c>
      <c r="AH513" s="69">
        <v>5</v>
      </c>
      <c r="AI513" s="69">
        <v>0</v>
      </c>
      <c r="AJ513" s="69">
        <v>3</v>
      </c>
      <c r="AK513" s="69">
        <v>0</v>
      </c>
      <c r="AL513" s="69">
        <v>0</v>
      </c>
      <c r="AM513" s="69">
        <v>0</v>
      </c>
      <c r="AN513" s="69">
        <v>0</v>
      </c>
      <c r="AO513" s="69">
        <v>0</v>
      </c>
      <c r="AP513" s="69">
        <v>0</v>
      </c>
      <c r="AQ513" s="84">
        <v>0</v>
      </c>
      <c r="AR513" s="69">
        <v>0</v>
      </c>
      <c r="AS513" s="69">
        <v>0</v>
      </c>
      <c r="AT513" s="69">
        <v>0</v>
      </c>
      <c r="AU513" s="69">
        <v>0</v>
      </c>
      <c r="AV513" s="69">
        <v>0</v>
      </c>
      <c r="AW513" s="69">
        <v>0</v>
      </c>
      <c r="AX513" s="69">
        <v>0</v>
      </c>
      <c r="AY513" s="69">
        <v>0</v>
      </c>
      <c r="AZ513" s="69">
        <v>0</v>
      </c>
      <c r="BA513" s="69">
        <v>0</v>
      </c>
      <c r="BB513" s="69">
        <v>0</v>
      </c>
      <c r="BC513" s="69">
        <v>0</v>
      </c>
      <c r="BD513" s="69">
        <v>0</v>
      </c>
      <c r="BE513" s="69">
        <v>0</v>
      </c>
      <c r="BF513" s="69">
        <v>0</v>
      </c>
      <c r="BG513" s="69">
        <v>0</v>
      </c>
      <c r="BH513" s="69">
        <v>0</v>
      </c>
      <c r="BI513" s="69"/>
      <c r="BJ513" s="69"/>
      <c r="BK513" s="69">
        <v>3</v>
      </c>
      <c r="BL513" s="69">
        <v>7</v>
      </c>
      <c r="BM513" s="69">
        <v>2</v>
      </c>
      <c r="BN513" s="69">
        <v>31</v>
      </c>
      <c r="BO513" s="69">
        <v>0</v>
      </c>
      <c r="BP513" s="69">
        <v>1</v>
      </c>
      <c r="BQ513" s="69">
        <v>1</v>
      </c>
      <c r="BR513" s="69">
        <v>204</v>
      </c>
      <c r="BS513" s="69">
        <v>900</v>
      </c>
      <c r="BT513" s="69">
        <v>0</v>
      </c>
      <c r="BU513" s="69">
        <v>0</v>
      </c>
      <c r="BV513" s="69">
        <v>1000</v>
      </c>
      <c r="BW513" s="69">
        <v>543</v>
      </c>
      <c r="BX513" s="69"/>
      <c r="BY513" s="69">
        <v>0</v>
      </c>
      <c r="BZ513" s="69">
        <v>0</v>
      </c>
      <c r="CA513" s="69">
        <v>31</v>
      </c>
      <c r="CB513" s="69">
        <v>0</v>
      </c>
      <c r="CC513" s="69">
        <v>0</v>
      </c>
      <c r="CD513" s="69">
        <v>0</v>
      </c>
      <c r="CE513" s="69">
        <v>0</v>
      </c>
      <c r="CF513" s="69">
        <v>0</v>
      </c>
      <c r="CG513" s="69">
        <v>0</v>
      </c>
      <c r="CH513" s="69">
        <v>0</v>
      </c>
      <c r="CI513" s="69">
        <v>0</v>
      </c>
      <c r="CJ513" s="69">
        <v>0</v>
      </c>
      <c r="CK513" s="69"/>
      <c r="CL513" s="69">
        <v>0</v>
      </c>
      <c r="CM513" s="69">
        <v>0</v>
      </c>
      <c r="CN513" s="69">
        <v>0</v>
      </c>
      <c r="CO513" s="69">
        <v>0</v>
      </c>
      <c r="CP513" s="69">
        <v>0</v>
      </c>
      <c r="CQ513" s="69">
        <v>0</v>
      </c>
      <c r="CR513" s="69">
        <v>0</v>
      </c>
      <c r="CS513" s="69">
        <v>0</v>
      </c>
      <c r="CT513" s="69">
        <v>0</v>
      </c>
      <c r="CU513" s="69">
        <v>0</v>
      </c>
      <c r="CV513" s="69">
        <v>0</v>
      </c>
      <c r="CW513" s="69">
        <v>0</v>
      </c>
      <c r="CX513" s="69"/>
      <c r="CY513" s="69"/>
      <c r="CZ513" s="69">
        <v>0</v>
      </c>
      <c r="DA513" s="69">
        <v>0</v>
      </c>
      <c r="DB513" s="90">
        <v>30</v>
      </c>
      <c r="DC513" s="69">
        <v>90</v>
      </c>
      <c r="DD513" s="69">
        <v>0</v>
      </c>
      <c r="DE513" s="69">
        <v>0</v>
      </c>
      <c r="DF513" s="69">
        <v>0</v>
      </c>
      <c r="DG513" s="69">
        <v>1</v>
      </c>
      <c r="DH513" s="69"/>
      <c r="DI513" s="69" t="e">
        <f>INDEX([6]Sheet3!$E$78:$E$1130,MATCH(A513,[6]Sheet3!$D$78:$D$1130,0))</f>
        <v>#N/A</v>
      </c>
      <c r="DJ513" s="69" t="str">
        <f t="shared" ref="DJ513:DJ521" si="107">IFERROR(DI513,F513)</f>
        <v>skill_icons.ps_scorpions_skill_01</v>
      </c>
      <c r="DK513" s="69" t="s">
        <v>1759</v>
      </c>
      <c r="DL513" s="93" t="str">
        <f t="shared" ref="DL513:DL517" si="108">DM513&amp;DN513&amp;DQ513</f>
        <v>普通攻击时，有30%的概率使对目标额外造成[ui.cs_blue:204*0.9]的毒系伤害。</v>
      </c>
      <c r="DM513" s="106" t="s">
        <v>1760</v>
      </c>
      <c r="DN513" s="69" t="str">
        <f>"造成["&amp;INDEX(Sheet5!$L$2:$L$11,MATCH(BL513,Sheet5!$J$2:$J$11,0))&amp;":"&amp;BR513&amp;"*"&amp;BS513/1000&amp;"]"&amp;INDEX(Sheet5!$I$2:$I$4,MATCH(BR513,Sheet5!$H$2:$H$4,0))&amp;"的"&amp;INDEX(Sheet5!$K$2:$K$11,MATCH(BL513,Sheet5!$J$2:$J$11,0))</f>
        <v>造成[ui.cs_blue:204*0.9]的毒系伤害。</v>
      </c>
      <c r="DO513" s="69" t="e">
        <f>"造成["&amp;INDEX([7]Sheet5!$L$2:$L$11,MATCH(BY513,[7]Sheet5!$J$2:$J$11,0))&amp;":"&amp;CE513&amp;"*"&amp;CF513/1000&amp;"]"&amp;INDEX([7]Sheet5!$I$2:$I$4,MATCH(CE513,[7]Sheet5!$H$2:$H$4,0))&amp;"的"&amp;INDEX([7]Sheet5!$K$2:$K$11,MATCH(BY513,[7]Sheet5!$J$2:$J$11,0))</f>
        <v>#N/A</v>
      </c>
      <c r="DP513" s="69"/>
      <c r="DQ513" s="69"/>
      <c r="DR513" s="69" t="e">
        <f t="shared" si="103"/>
        <v>#N/A</v>
      </c>
      <c r="DS513" s="90">
        <f>MATCH(A513,[7]Sheet5!D:D,0)</f>
        <v>263</v>
      </c>
      <c r="DT513" s="94" t="e">
        <f>MATCH(A513,[7]Sheet5!F:F,0)</f>
        <v>#N/A</v>
      </c>
      <c r="DU513" s="69"/>
      <c r="DV513" s="69"/>
      <c r="DW513" s="69"/>
      <c r="DX513" s="69"/>
      <c r="DY513" s="69"/>
      <c r="DZ513" s="69"/>
    </row>
    <row r="514" spans="1:130" ht="14.25">
      <c r="A514" s="69">
        <v>303132</v>
      </c>
      <c r="B514" s="69">
        <v>0</v>
      </c>
      <c r="C514" s="69">
        <v>1</v>
      </c>
      <c r="D514" s="69" t="s">
        <v>1757</v>
      </c>
      <c r="E514" s="69" t="s">
        <v>1758</v>
      </c>
      <c r="F514" s="69" t="s">
        <v>625</v>
      </c>
      <c r="G514" s="69">
        <v>1</v>
      </c>
      <c r="H514" s="69"/>
      <c r="I514" s="69">
        <f t="shared" si="105"/>
        <v>510</v>
      </c>
      <c r="J514" s="69">
        <f t="shared" si="106"/>
        <v>510</v>
      </c>
      <c r="K514" s="69">
        <v>0</v>
      </c>
      <c r="L514" s="69"/>
      <c r="M514" s="69">
        <v>0</v>
      </c>
      <c r="N514" s="69" t="s">
        <v>362</v>
      </c>
      <c r="O514" s="69">
        <v>0</v>
      </c>
      <c r="P514" s="69">
        <v>1</v>
      </c>
      <c r="Q514" s="69">
        <v>0</v>
      </c>
      <c r="R514" s="69">
        <v>2</v>
      </c>
      <c r="S514" s="69">
        <v>512</v>
      </c>
      <c r="T514" s="69">
        <v>30</v>
      </c>
      <c r="U514" s="69">
        <v>0</v>
      </c>
      <c r="V514" s="69">
        <v>0</v>
      </c>
      <c r="W514" s="69">
        <v>0</v>
      </c>
      <c r="X514" s="69">
        <v>0</v>
      </c>
      <c r="Y514" s="69">
        <v>0</v>
      </c>
      <c r="Z514" s="69">
        <v>1000</v>
      </c>
      <c r="AA514" s="69">
        <v>2</v>
      </c>
      <c r="AB514" s="69">
        <v>31</v>
      </c>
      <c r="AC514" s="69">
        <v>0</v>
      </c>
      <c r="AD514" s="69">
        <v>0</v>
      </c>
      <c r="AE514" s="69">
        <v>0</v>
      </c>
      <c r="AF514" s="69">
        <v>1</v>
      </c>
      <c r="AG514" s="69">
        <v>0</v>
      </c>
      <c r="AH514" s="69">
        <v>5</v>
      </c>
      <c r="AI514" s="69">
        <v>0</v>
      </c>
      <c r="AJ514" s="69">
        <v>3</v>
      </c>
      <c r="AK514" s="69">
        <v>0</v>
      </c>
      <c r="AL514" s="69">
        <v>0</v>
      </c>
      <c r="AM514" s="69">
        <v>0</v>
      </c>
      <c r="AN514" s="69">
        <v>0</v>
      </c>
      <c r="AO514" s="69">
        <v>0</v>
      </c>
      <c r="AP514" s="69">
        <v>0</v>
      </c>
      <c r="AQ514" s="84">
        <v>0</v>
      </c>
      <c r="AR514" s="69">
        <v>0</v>
      </c>
      <c r="AS514" s="69">
        <v>0</v>
      </c>
      <c r="AT514" s="69">
        <v>0</v>
      </c>
      <c r="AU514" s="69">
        <v>0</v>
      </c>
      <c r="AV514" s="69">
        <v>0</v>
      </c>
      <c r="AW514" s="69">
        <v>0</v>
      </c>
      <c r="AX514" s="69">
        <v>0</v>
      </c>
      <c r="AY514" s="69">
        <v>0</v>
      </c>
      <c r="AZ514" s="69">
        <v>0</v>
      </c>
      <c r="BA514" s="69">
        <v>0</v>
      </c>
      <c r="BB514" s="69">
        <v>0</v>
      </c>
      <c r="BC514" s="69">
        <v>0</v>
      </c>
      <c r="BD514" s="69">
        <v>0</v>
      </c>
      <c r="BE514" s="69">
        <v>0</v>
      </c>
      <c r="BF514" s="69">
        <v>0</v>
      </c>
      <c r="BG514" s="69">
        <v>0</v>
      </c>
      <c r="BH514" s="69">
        <v>0</v>
      </c>
      <c r="BI514" s="69"/>
      <c r="BJ514" s="69"/>
      <c r="BK514" s="69">
        <v>3</v>
      </c>
      <c r="BL514" s="69">
        <v>7</v>
      </c>
      <c r="BM514" s="69">
        <v>2</v>
      </c>
      <c r="BN514" s="69">
        <v>31</v>
      </c>
      <c r="BO514" s="69">
        <v>0</v>
      </c>
      <c r="BP514" s="69">
        <v>1</v>
      </c>
      <c r="BQ514" s="69">
        <v>1</v>
      </c>
      <c r="BR514" s="69">
        <v>204</v>
      </c>
      <c r="BS514" s="69">
        <v>1000</v>
      </c>
      <c r="BT514" s="69">
        <v>0</v>
      </c>
      <c r="BU514" s="69">
        <v>0</v>
      </c>
      <c r="BV514" s="69">
        <v>1000</v>
      </c>
      <c r="BW514" s="69">
        <v>543</v>
      </c>
      <c r="BX514" s="69"/>
      <c r="BY514" s="69">
        <v>0</v>
      </c>
      <c r="BZ514" s="69">
        <v>0</v>
      </c>
      <c r="CA514" s="69">
        <v>31</v>
      </c>
      <c r="CB514" s="69">
        <v>0</v>
      </c>
      <c r="CC514" s="69">
        <v>0</v>
      </c>
      <c r="CD514" s="69">
        <v>0</v>
      </c>
      <c r="CE514" s="69">
        <v>0</v>
      </c>
      <c r="CF514" s="69">
        <v>0</v>
      </c>
      <c r="CG514" s="69">
        <v>0</v>
      </c>
      <c r="CH514" s="69">
        <v>0</v>
      </c>
      <c r="CI514" s="69">
        <v>0</v>
      </c>
      <c r="CJ514" s="69">
        <v>0</v>
      </c>
      <c r="CK514" s="69"/>
      <c r="CL514" s="69">
        <v>0</v>
      </c>
      <c r="CM514" s="69">
        <v>0</v>
      </c>
      <c r="CN514" s="69">
        <v>0</v>
      </c>
      <c r="CO514" s="69">
        <v>0</v>
      </c>
      <c r="CP514" s="69">
        <v>0</v>
      </c>
      <c r="CQ514" s="69">
        <v>0</v>
      </c>
      <c r="CR514" s="69">
        <v>0</v>
      </c>
      <c r="CS514" s="69">
        <v>0</v>
      </c>
      <c r="CT514" s="69">
        <v>0</v>
      </c>
      <c r="CU514" s="69">
        <v>0</v>
      </c>
      <c r="CV514" s="69">
        <v>0</v>
      </c>
      <c r="CW514" s="69">
        <v>0</v>
      </c>
      <c r="CX514" s="69"/>
      <c r="CY514" s="69"/>
      <c r="CZ514" s="69">
        <v>0</v>
      </c>
      <c r="DA514" s="69">
        <v>0</v>
      </c>
      <c r="DB514" s="90">
        <v>30</v>
      </c>
      <c r="DC514" s="69">
        <v>100</v>
      </c>
      <c r="DD514" s="69">
        <v>0</v>
      </c>
      <c r="DE514" s="69">
        <v>0</v>
      </c>
      <c r="DF514" s="69">
        <v>0</v>
      </c>
      <c r="DG514" s="69">
        <v>1</v>
      </c>
      <c r="DH514" s="69"/>
      <c r="DI514" s="69" t="e">
        <f>INDEX([6]Sheet3!$E$78:$E$1130,MATCH(A514,[6]Sheet3!$D$78:$D$1130,0))</f>
        <v>#N/A</v>
      </c>
      <c r="DJ514" s="69" t="str">
        <f t="shared" si="107"/>
        <v>skill_icons.ps_scorpions_skill_01</v>
      </c>
      <c r="DK514" s="69" t="s">
        <v>1759</v>
      </c>
      <c r="DL514" s="93" t="str">
        <f t="shared" si="108"/>
        <v>普通攻击时，有30%的概率使对目标额外造成[ui.cs_blue:204*1]的毒系伤害。</v>
      </c>
      <c r="DM514" s="106" t="s">
        <v>1760</v>
      </c>
      <c r="DN514" s="69" t="str">
        <f>"造成["&amp;INDEX(Sheet5!$L$2:$L$11,MATCH(BL514,Sheet5!$J$2:$J$11,0))&amp;":"&amp;BR514&amp;"*"&amp;BS514/1000&amp;"]"&amp;INDEX(Sheet5!$I$2:$I$4,MATCH(BR514,Sheet5!$H$2:$H$4,0))&amp;"的"&amp;INDEX(Sheet5!$K$2:$K$11,MATCH(BL514,Sheet5!$J$2:$J$11,0))</f>
        <v>造成[ui.cs_blue:204*1]的毒系伤害。</v>
      </c>
      <c r="DO514" s="69" t="e">
        <f>"造成["&amp;INDEX([7]Sheet5!$L$2:$L$11,MATCH(BY514,[7]Sheet5!$J$2:$J$11,0))&amp;":"&amp;CE514&amp;"*"&amp;CF514/1000&amp;"]"&amp;INDEX([7]Sheet5!$I$2:$I$4,MATCH(CE514,[7]Sheet5!$H$2:$H$4,0))&amp;"的"&amp;INDEX([7]Sheet5!$K$2:$K$11,MATCH(BY514,[7]Sheet5!$J$2:$J$11,0))</f>
        <v>#N/A</v>
      </c>
      <c r="DP514" s="69"/>
      <c r="DQ514" s="69"/>
      <c r="DR514" s="69" t="e">
        <f t="shared" si="103"/>
        <v>#N/A</v>
      </c>
      <c r="DS514" s="90" t="e">
        <f>MATCH(A514,[7]Sheet5!D:D,0)</f>
        <v>#N/A</v>
      </c>
      <c r="DT514" s="94" t="e">
        <f>MATCH(A514,[7]Sheet5!F:F,0)</f>
        <v>#N/A</v>
      </c>
      <c r="DU514" s="69"/>
      <c r="DV514" s="69"/>
      <c r="DW514" s="69"/>
      <c r="DX514" s="69"/>
      <c r="DY514" s="69"/>
      <c r="DZ514" s="69"/>
    </row>
    <row r="515" spans="1:130" ht="14.25">
      <c r="A515" s="69">
        <v>303133</v>
      </c>
      <c r="B515" s="69">
        <v>0</v>
      </c>
      <c r="C515" s="69">
        <v>1</v>
      </c>
      <c r="D515" s="69" t="s">
        <v>1757</v>
      </c>
      <c r="E515" s="69" t="s">
        <v>1758</v>
      </c>
      <c r="F515" s="69" t="s">
        <v>625</v>
      </c>
      <c r="G515" s="69">
        <v>1</v>
      </c>
      <c r="H515" s="69"/>
      <c r="I515" s="69">
        <f t="shared" si="105"/>
        <v>510</v>
      </c>
      <c r="J515" s="69">
        <f t="shared" si="106"/>
        <v>510</v>
      </c>
      <c r="K515" s="69">
        <v>0</v>
      </c>
      <c r="L515" s="69"/>
      <c r="M515" s="69">
        <v>0</v>
      </c>
      <c r="N515" s="69" t="s">
        <v>362</v>
      </c>
      <c r="O515" s="69">
        <v>0</v>
      </c>
      <c r="P515" s="69">
        <v>1</v>
      </c>
      <c r="Q515" s="69">
        <v>0</v>
      </c>
      <c r="R515" s="69">
        <v>2</v>
      </c>
      <c r="S515" s="69">
        <v>512</v>
      </c>
      <c r="T515" s="69">
        <v>30</v>
      </c>
      <c r="U515" s="69">
        <v>0</v>
      </c>
      <c r="V515" s="69">
        <v>0</v>
      </c>
      <c r="W515" s="69">
        <v>0</v>
      </c>
      <c r="X515" s="69">
        <v>0</v>
      </c>
      <c r="Y515" s="69">
        <v>0</v>
      </c>
      <c r="Z515" s="69">
        <v>1000</v>
      </c>
      <c r="AA515" s="69">
        <v>2</v>
      </c>
      <c r="AB515" s="69">
        <v>31</v>
      </c>
      <c r="AC515" s="69">
        <v>0</v>
      </c>
      <c r="AD515" s="69">
        <v>0</v>
      </c>
      <c r="AE515" s="69">
        <v>0</v>
      </c>
      <c r="AF515" s="69">
        <v>1</v>
      </c>
      <c r="AG515" s="69">
        <v>0</v>
      </c>
      <c r="AH515" s="69">
        <v>5</v>
      </c>
      <c r="AI515" s="69">
        <v>0</v>
      </c>
      <c r="AJ515" s="69">
        <v>3</v>
      </c>
      <c r="AK515" s="69">
        <v>0</v>
      </c>
      <c r="AL515" s="69">
        <v>0</v>
      </c>
      <c r="AM515" s="69">
        <v>0</v>
      </c>
      <c r="AN515" s="69">
        <v>0</v>
      </c>
      <c r="AO515" s="69">
        <v>0</v>
      </c>
      <c r="AP515" s="69">
        <v>0</v>
      </c>
      <c r="AQ515" s="84">
        <v>0</v>
      </c>
      <c r="AR515" s="69">
        <v>0</v>
      </c>
      <c r="AS515" s="69">
        <v>0</v>
      </c>
      <c r="AT515" s="69">
        <v>0</v>
      </c>
      <c r="AU515" s="69">
        <v>0</v>
      </c>
      <c r="AV515" s="69">
        <v>0</v>
      </c>
      <c r="AW515" s="69">
        <v>0</v>
      </c>
      <c r="AX515" s="69">
        <v>0</v>
      </c>
      <c r="AY515" s="69">
        <v>0</v>
      </c>
      <c r="AZ515" s="69">
        <v>0</v>
      </c>
      <c r="BA515" s="69">
        <v>0</v>
      </c>
      <c r="BB515" s="69">
        <v>0</v>
      </c>
      <c r="BC515" s="69">
        <v>0</v>
      </c>
      <c r="BD515" s="69">
        <v>0</v>
      </c>
      <c r="BE515" s="69">
        <v>0</v>
      </c>
      <c r="BF515" s="69">
        <v>0</v>
      </c>
      <c r="BG515" s="69">
        <v>0</v>
      </c>
      <c r="BH515" s="69">
        <v>0</v>
      </c>
      <c r="BI515" s="69"/>
      <c r="BJ515" s="69"/>
      <c r="BK515" s="69">
        <v>3</v>
      </c>
      <c r="BL515" s="69">
        <v>7</v>
      </c>
      <c r="BM515" s="69">
        <v>2</v>
      </c>
      <c r="BN515" s="69">
        <v>31</v>
      </c>
      <c r="BO515" s="69">
        <v>0</v>
      </c>
      <c r="BP515" s="69">
        <v>1</v>
      </c>
      <c r="BQ515" s="69">
        <v>1</v>
      </c>
      <c r="BR515" s="69">
        <v>204</v>
      </c>
      <c r="BS515" s="69">
        <v>1100</v>
      </c>
      <c r="BT515" s="69">
        <v>0</v>
      </c>
      <c r="BU515" s="69">
        <v>0</v>
      </c>
      <c r="BV515" s="69">
        <v>1000</v>
      </c>
      <c r="BW515" s="69">
        <v>543</v>
      </c>
      <c r="BX515" s="69"/>
      <c r="BY515" s="69">
        <v>0</v>
      </c>
      <c r="BZ515" s="69">
        <v>0</v>
      </c>
      <c r="CA515" s="69">
        <v>31</v>
      </c>
      <c r="CB515" s="69">
        <v>0</v>
      </c>
      <c r="CC515" s="69">
        <v>0</v>
      </c>
      <c r="CD515" s="69">
        <v>0</v>
      </c>
      <c r="CE515" s="69">
        <v>0</v>
      </c>
      <c r="CF515" s="69">
        <v>0</v>
      </c>
      <c r="CG515" s="69">
        <v>0</v>
      </c>
      <c r="CH515" s="69">
        <v>0</v>
      </c>
      <c r="CI515" s="69">
        <v>0</v>
      </c>
      <c r="CJ515" s="69">
        <v>0</v>
      </c>
      <c r="CK515" s="69"/>
      <c r="CL515" s="69">
        <v>0</v>
      </c>
      <c r="CM515" s="69">
        <v>0</v>
      </c>
      <c r="CN515" s="69">
        <v>0</v>
      </c>
      <c r="CO515" s="69">
        <v>0</v>
      </c>
      <c r="CP515" s="69">
        <v>0</v>
      </c>
      <c r="CQ515" s="69">
        <v>0</v>
      </c>
      <c r="CR515" s="69">
        <v>0</v>
      </c>
      <c r="CS515" s="69">
        <v>0</v>
      </c>
      <c r="CT515" s="69">
        <v>0</v>
      </c>
      <c r="CU515" s="69">
        <v>0</v>
      </c>
      <c r="CV515" s="69">
        <v>0</v>
      </c>
      <c r="CW515" s="69">
        <v>0</v>
      </c>
      <c r="CX515" s="69"/>
      <c r="CY515" s="69"/>
      <c r="CZ515" s="69">
        <v>0</v>
      </c>
      <c r="DA515" s="69">
        <v>0</v>
      </c>
      <c r="DB515" s="90">
        <v>30</v>
      </c>
      <c r="DC515" s="69">
        <v>110</v>
      </c>
      <c r="DD515" s="69">
        <v>0</v>
      </c>
      <c r="DE515" s="69">
        <v>0</v>
      </c>
      <c r="DF515" s="69">
        <v>0</v>
      </c>
      <c r="DG515" s="69">
        <v>1</v>
      </c>
      <c r="DH515" s="69"/>
      <c r="DI515" s="69" t="e">
        <f>INDEX([6]Sheet3!$E$78:$E$1130,MATCH(A515,[6]Sheet3!$D$78:$D$1130,0))</f>
        <v>#N/A</v>
      </c>
      <c r="DJ515" s="69" t="str">
        <f t="shared" si="107"/>
        <v>skill_icons.ps_scorpions_skill_01</v>
      </c>
      <c r="DK515" s="69" t="s">
        <v>1759</v>
      </c>
      <c r="DL515" s="93" t="str">
        <f t="shared" si="108"/>
        <v>普通攻击时，有30%的概率使对目标额外造成[ui.cs_blue:204*1.1]的毒系伤害。</v>
      </c>
      <c r="DM515" s="106" t="s">
        <v>1760</v>
      </c>
      <c r="DN515" s="69" t="str">
        <f>"造成["&amp;INDEX(Sheet5!$L$2:$L$11,MATCH(BL515,Sheet5!$J$2:$J$11,0))&amp;":"&amp;BR515&amp;"*"&amp;BS515/1000&amp;"]"&amp;INDEX(Sheet5!$I$2:$I$4,MATCH(BR515,Sheet5!$H$2:$H$4,0))&amp;"的"&amp;INDEX(Sheet5!$K$2:$K$11,MATCH(BL515,Sheet5!$J$2:$J$11,0))</f>
        <v>造成[ui.cs_blue:204*1.1]的毒系伤害。</v>
      </c>
      <c r="DO515" s="69" t="e">
        <f>"造成["&amp;INDEX([7]Sheet5!$L$2:$L$11,MATCH(BY515,[7]Sheet5!$J$2:$J$11,0))&amp;":"&amp;CE515&amp;"*"&amp;CF515/1000&amp;"]"&amp;INDEX([7]Sheet5!$I$2:$I$4,MATCH(CE515,[7]Sheet5!$H$2:$H$4,0))&amp;"的"&amp;INDEX([7]Sheet5!$K$2:$K$11,MATCH(BY515,[7]Sheet5!$J$2:$J$11,0))</f>
        <v>#N/A</v>
      </c>
      <c r="DP515" s="69"/>
      <c r="DQ515" s="69"/>
      <c r="DR515" s="69" t="e">
        <f t="shared" si="103"/>
        <v>#N/A</v>
      </c>
      <c r="DS515" s="90" t="e">
        <f>MATCH(A515,[7]Sheet5!D:D,0)</f>
        <v>#N/A</v>
      </c>
      <c r="DT515" s="94" t="e">
        <f>MATCH(A515,[7]Sheet5!F:F,0)</f>
        <v>#N/A</v>
      </c>
      <c r="DU515" s="69"/>
      <c r="DV515" s="69"/>
      <c r="DW515" s="69"/>
      <c r="DX515" s="69"/>
      <c r="DY515" s="69"/>
      <c r="DZ515" s="69"/>
    </row>
    <row r="516" spans="1:130" ht="14.25">
      <c r="A516" s="69">
        <v>303134</v>
      </c>
      <c r="B516" s="69">
        <v>0</v>
      </c>
      <c r="C516" s="69">
        <v>1</v>
      </c>
      <c r="D516" s="69" t="s">
        <v>1757</v>
      </c>
      <c r="E516" s="69" t="s">
        <v>1758</v>
      </c>
      <c r="F516" s="69" t="s">
        <v>625</v>
      </c>
      <c r="G516" s="69">
        <v>1</v>
      </c>
      <c r="H516" s="69"/>
      <c r="I516" s="69">
        <f t="shared" si="105"/>
        <v>510</v>
      </c>
      <c r="J516" s="69">
        <f t="shared" si="106"/>
        <v>510</v>
      </c>
      <c r="K516" s="69">
        <v>0</v>
      </c>
      <c r="L516" s="69"/>
      <c r="M516" s="69">
        <v>0</v>
      </c>
      <c r="N516" s="69" t="s">
        <v>362</v>
      </c>
      <c r="O516" s="69">
        <v>0</v>
      </c>
      <c r="P516" s="69">
        <v>1</v>
      </c>
      <c r="Q516" s="69">
        <v>0</v>
      </c>
      <c r="R516" s="69">
        <v>2</v>
      </c>
      <c r="S516" s="69">
        <v>512</v>
      </c>
      <c r="T516" s="69">
        <v>30</v>
      </c>
      <c r="U516" s="69">
        <v>0</v>
      </c>
      <c r="V516" s="69">
        <v>0</v>
      </c>
      <c r="W516" s="69">
        <v>0</v>
      </c>
      <c r="X516" s="69">
        <v>0</v>
      </c>
      <c r="Y516" s="69">
        <v>0</v>
      </c>
      <c r="Z516" s="69">
        <v>1000</v>
      </c>
      <c r="AA516" s="69">
        <v>2</v>
      </c>
      <c r="AB516" s="69">
        <v>31</v>
      </c>
      <c r="AC516" s="69">
        <v>0</v>
      </c>
      <c r="AD516" s="69">
        <v>0</v>
      </c>
      <c r="AE516" s="69">
        <v>0</v>
      </c>
      <c r="AF516" s="69">
        <v>1</v>
      </c>
      <c r="AG516" s="69">
        <v>0</v>
      </c>
      <c r="AH516" s="69">
        <v>5</v>
      </c>
      <c r="AI516" s="69">
        <v>0</v>
      </c>
      <c r="AJ516" s="69">
        <v>3</v>
      </c>
      <c r="AK516" s="69">
        <v>0</v>
      </c>
      <c r="AL516" s="69">
        <v>0</v>
      </c>
      <c r="AM516" s="69">
        <v>0</v>
      </c>
      <c r="AN516" s="69">
        <v>0</v>
      </c>
      <c r="AO516" s="69">
        <v>0</v>
      </c>
      <c r="AP516" s="69">
        <v>0</v>
      </c>
      <c r="AQ516" s="84">
        <v>0</v>
      </c>
      <c r="AR516" s="69">
        <v>0</v>
      </c>
      <c r="AS516" s="69">
        <v>0</v>
      </c>
      <c r="AT516" s="69">
        <v>0</v>
      </c>
      <c r="AU516" s="69">
        <v>0</v>
      </c>
      <c r="AV516" s="69">
        <v>0</v>
      </c>
      <c r="AW516" s="69">
        <v>0</v>
      </c>
      <c r="AX516" s="69">
        <v>0</v>
      </c>
      <c r="AY516" s="69">
        <v>0</v>
      </c>
      <c r="AZ516" s="69">
        <v>0</v>
      </c>
      <c r="BA516" s="69">
        <v>0</v>
      </c>
      <c r="BB516" s="69">
        <v>0</v>
      </c>
      <c r="BC516" s="69">
        <v>0</v>
      </c>
      <c r="BD516" s="69">
        <v>0</v>
      </c>
      <c r="BE516" s="69">
        <v>0</v>
      </c>
      <c r="BF516" s="69">
        <v>0</v>
      </c>
      <c r="BG516" s="69">
        <v>0</v>
      </c>
      <c r="BH516" s="69">
        <v>0</v>
      </c>
      <c r="BI516" s="69"/>
      <c r="BJ516" s="69"/>
      <c r="BK516" s="69">
        <v>3</v>
      </c>
      <c r="BL516" s="69">
        <v>7</v>
      </c>
      <c r="BM516" s="69">
        <v>2</v>
      </c>
      <c r="BN516" s="69">
        <v>31</v>
      </c>
      <c r="BO516" s="69">
        <v>0</v>
      </c>
      <c r="BP516" s="69">
        <v>1</v>
      </c>
      <c r="BQ516" s="69">
        <v>1</v>
      </c>
      <c r="BR516" s="69">
        <v>204</v>
      </c>
      <c r="BS516" s="69">
        <v>1200</v>
      </c>
      <c r="BT516" s="69">
        <v>0</v>
      </c>
      <c r="BU516" s="69">
        <v>0</v>
      </c>
      <c r="BV516" s="69">
        <v>1000</v>
      </c>
      <c r="BW516" s="69">
        <v>543</v>
      </c>
      <c r="BX516" s="69"/>
      <c r="BY516" s="69">
        <v>0</v>
      </c>
      <c r="BZ516" s="69">
        <v>0</v>
      </c>
      <c r="CA516" s="69">
        <v>31</v>
      </c>
      <c r="CB516" s="69">
        <v>0</v>
      </c>
      <c r="CC516" s="69">
        <v>0</v>
      </c>
      <c r="CD516" s="69">
        <v>0</v>
      </c>
      <c r="CE516" s="69">
        <v>0</v>
      </c>
      <c r="CF516" s="69">
        <v>0</v>
      </c>
      <c r="CG516" s="69">
        <v>0</v>
      </c>
      <c r="CH516" s="69">
        <v>0</v>
      </c>
      <c r="CI516" s="69">
        <v>0</v>
      </c>
      <c r="CJ516" s="69">
        <v>0</v>
      </c>
      <c r="CK516" s="69"/>
      <c r="CL516" s="69">
        <v>0</v>
      </c>
      <c r="CM516" s="69">
        <v>0</v>
      </c>
      <c r="CN516" s="69">
        <v>0</v>
      </c>
      <c r="CO516" s="69">
        <v>0</v>
      </c>
      <c r="CP516" s="69">
        <v>0</v>
      </c>
      <c r="CQ516" s="69">
        <v>0</v>
      </c>
      <c r="CR516" s="69">
        <v>0</v>
      </c>
      <c r="CS516" s="69">
        <v>0</v>
      </c>
      <c r="CT516" s="69">
        <v>0</v>
      </c>
      <c r="CU516" s="69">
        <v>0</v>
      </c>
      <c r="CV516" s="69">
        <v>0</v>
      </c>
      <c r="CW516" s="69">
        <v>0</v>
      </c>
      <c r="CX516" s="69"/>
      <c r="CY516" s="69"/>
      <c r="CZ516" s="69">
        <v>0</v>
      </c>
      <c r="DA516" s="69">
        <v>0</v>
      </c>
      <c r="DB516" s="90">
        <v>30</v>
      </c>
      <c r="DC516" s="69">
        <v>120</v>
      </c>
      <c r="DD516" s="69">
        <v>0</v>
      </c>
      <c r="DE516" s="69">
        <v>0</v>
      </c>
      <c r="DF516" s="69">
        <v>0</v>
      </c>
      <c r="DG516" s="69">
        <v>1</v>
      </c>
      <c r="DH516" s="69"/>
      <c r="DI516" s="69" t="e">
        <f>INDEX([6]Sheet3!$E$78:$E$1130,MATCH(A516,[6]Sheet3!$D$78:$D$1130,0))</f>
        <v>#N/A</v>
      </c>
      <c r="DJ516" s="69" t="str">
        <f t="shared" si="107"/>
        <v>skill_icons.ps_scorpions_skill_01</v>
      </c>
      <c r="DK516" s="69" t="s">
        <v>1759</v>
      </c>
      <c r="DL516" s="93" t="str">
        <f t="shared" si="108"/>
        <v>普通攻击时，有30%的概率使对目标额外造成[ui.cs_blue:204*1.2]的毒系伤害。</v>
      </c>
      <c r="DM516" s="106" t="s">
        <v>1760</v>
      </c>
      <c r="DN516" s="69" t="str">
        <f>"造成["&amp;INDEX(Sheet5!$L$2:$L$11,MATCH(BL516,Sheet5!$J$2:$J$11,0))&amp;":"&amp;BR516&amp;"*"&amp;BS516/1000&amp;"]"&amp;INDEX(Sheet5!$I$2:$I$4,MATCH(BR516,Sheet5!$H$2:$H$4,0))&amp;"的"&amp;INDEX(Sheet5!$K$2:$K$11,MATCH(BL516,Sheet5!$J$2:$J$11,0))</f>
        <v>造成[ui.cs_blue:204*1.2]的毒系伤害。</v>
      </c>
      <c r="DO516" s="69" t="e">
        <f>"造成["&amp;INDEX([7]Sheet5!$L$2:$L$11,MATCH(BY516,[7]Sheet5!$J$2:$J$11,0))&amp;":"&amp;CE516&amp;"*"&amp;CF516/1000&amp;"]"&amp;INDEX([7]Sheet5!$I$2:$I$4,MATCH(CE516,[7]Sheet5!$H$2:$H$4,0))&amp;"的"&amp;INDEX([7]Sheet5!$K$2:$K$11,MATCH(BY516,[7]Sheet5!$J$2:$J$11,0))</f>
        <v>#N/A</v>
      </c>
      <c r="DP516" s="69"/>
      <c r="DQ516" s="69"/>
      <c r="DR516" s="69" t="e">
        <f t="shared" si="103"/>
        <v>#N/A</v>
      </c>
      <c r="DS516" s="90" t="e">
        <f>MATCH(A516,[7]Sheet5!D:D,0)</f>
        <v>#N/A</v>
      </c>
      <c r="DT516" s="94" t="e">
        <f>MATCH(A516,[7]Sheet5!F:F,0)</f>
        <v>#N/A</v>
      </c>
      <c r="DU516" s="69"/>
      <c r="DV516" s="69"/>
      <c r="DW516" s="69"/>
      <c r="DX516" s="69"/>
      <c r="DY516" s="69"/>
      <c r="DZ516" s="69"/>
    </row>
    <row r="517" spans="1:130" ht="14.25">
      <c r="A517" s="69">
        <v>303135</v>
      </c>
      <c r="B517" s="69">
        <v>0</v>
      </c>
      <c r="C517" s="69">
        <v>1</v>
      </c>
      <c r="D517" s="69" t="s">
        <v>1757</v>
      </c>
      <c r="E517" s="69" t="s">
        <v>1758</v>
      </c>
      <c r="F517" s="69" t="s">
        <v>625</v>
      </c>
      <c r="G517" s="69">
        <v>1</v>
      </c>
      <c r="H517" s="69"/>
      <c r="I517" s="69">
        <f t="shared" si="105"/>
        <v>510</v>
      </c>
      <c r="J517" s="69">
        <f t="shared" si="106"/>
        <v>510</v>
      </c>
      <c r="K517" s="69">
        <v>0</v>
      </c>
      <c r="L517" s="69"/>
      <c r="M517" s="69">
        <v>0</v>
      </c>
      <c r="N517" s="69" t="s">
        <v>362</v>
      </c>
      <c r="O517" s="69">
        <v>0</v>
      </c>
      <c r="P517" s="69">
        <v>1</v>
      </c>
      <c r="Q517" s="69">
        <v>0</v>
      </c>
      <c r="R517" s="69">
        <v>2</v>
      </c>
      <c r="S517" s="69">
        <v>512</v>
      </c>
      <c r="T517" s="69">
        <v>30</v>
      </c>
      <c r="U517" s="69">
        <v>0</v>
      </c>
      <c r="V517" s="69">
        <v>0</v>
      </c>
      <c r="W517" s="69">
        <v>0</v>
      </c>
      <c r="X517" s="69">
        <v>0</v>
      </c>
      <c r="Y517" s="69">
        <v>0</v>
      </c>
      <c r="Z517" s="69">
        <v>1000</v>
      </c>
      <c r="AA517" s="69">
        <v>2</v>
      </c>
      <c r="AB517" s="69">
        <v>31</v>
      </c>
      <c r="AC517" s="69">
        <v>0</v>
      </c>
      <c r="AD517" s="69">
        <v>0</v>
      </c>
      <c r="AE517" s="69">
        <v>0</v>
      </c>
      <c r="AF517" s="69">
        <v>1</v>
      </c>
      <c r="AG517" s="69">
        <v>0</v>
      </c>
      <c r="AH517" s="69">
        <v>5</v>
      </c>
      <c r="AI517" s="69">
        <v>0</v>
      </c>
      <c r="AJ517" s="69">
        <v>3</v>
      </c>
      <c r="AK517" s="69">
        <v>0</v>
      </c>
      <c r="AL517" s="69">
        <v>0</v>
      </c>
      <c r="AM517" s="69">
        <v>0</v>
      </c>
      <c r="AN517" s="69">
        <v>0</v>
      </c>
      <c r="AO517" s="69">
        <v>0</v>
      </c>
      <c r="AP517" s="69">
        <v>0</v>
      </c>
      <c r="AQ517" s="84">
        <v>0</v>
      </c>
      <c r="AR517" s="69">
        <v>0</v>
      </c>
      <c r="AS517" s="69">
        <v>0</v>
      </c>
      <c r="AT517" s="69">
        <v>0</v>
      </c>
      <c r="AU517" s="69">
        <v>0</v>
      </c>
      <c r="AV517" s="69">
        <v>0</v>
      </c>
      <c r="AW517" s="69">
        <v>0</v>
      </c>
      <c r="AX517" s="69">
        <v>0</v>
      </c>
      <c r="AY517" s="69">
        <v>0</v>
      </c>
      <c r="AZ517" s="69">
        <v>0</v>
      </c>
      <c r="BA517" s="69">
        <v>0</v>
      </c>
      <c r="BB517" s="69">
        <v>0</v>
      </c>
      <c r="BC517" s="69">
        <v>0</v>
      </c>
      <c r="BD517" s="69">
        <v>0</v>
      </c>
      <c r="BE517" s="69">
        <v>0</v>
      </c>
      <c r="BF517" s="69">
        <v>0</v>
      </c>
      <c r="BG517" s="69">
        <v>0</v>
      </c>
      <c r="BH517" s="69">
        <v>0</v>
      </c>
      <c r="BI517" s="69"/>
      <c r="BJ517" s="69"/>
      <c r="BK517" s="69">
        <v>3</v>
      </c>
      <c r="BL517" s="69">
        <v>7</v>
      </c>
      <c r="BM517" s="69">
        <v>2</v>
      </c>
      <c r="BN517" s="69">
        <v>31</v>
      </c>
      <c r="BO517" s="69">
        <v>0</v>
      </c>
      <c r="BP517" s="69">
        <v>1</v>
      </c>
      <c r="BQ517" s="69">
        <v>1</v>
      </c>
      <c r="BR517" s="69">
        <v>204</v>
      </c>
      <c r="BS517" s="69">
        <v>1300</v>
      </c>
      <c r="BT517" s="69">
        <v>0</v>
      </c>
      <c r="BU517" s="69">
        <v>0</v>
      </c>
      <c r="BV517" s="69">
        <v>1000</v>
      </c>
      <c r="BW517" s="69">
        <v>543</v>
      </c>
      <c r="BX517" s="69"/>
      <c r="BY517" s="69">
        <v>0</v>
      </c>
      <c r="BZ517" s="69">
        <v>0</v>
      </c>
      <c r="CA517" s="69">
        <v>31</v>
      </c>
      <c r="CB517" s="69">
        <v>0</v>
      </c>
      <c r="CC517" s="69">
        <v>0</v>
      </c>
      <c r="CD517" s="69">
        <v>0</v>
      </c>
      <c r="CE517" s="69">
        <v>0</v>
      </c>
      <c r="CF517" s="69">
        <v>0</v>
      </c>
      <c r="CG517" s="69">
        <v>0</v>
      </c>
      <c r="CH517" s="69">
        <v>0</v>
      </c>
      <c r="CI517" s="69">
        <v>0</v>
      </c>
      <c r="CJ517" s="69">
        <v>0</v>
      </c>
      <c r="CK517" s="69"/>
      <c r="CL517" s="69">
        <v>0</v>
      </c>
      <c r="CM517" s="69">
        <v>0</v>
      </c>
      <c r="CN517" s="69">
        <v>0</v>
      </c>
      <c r="CO517" s="69">
        <v>0</v>
      </c>
      <c r="CP517" s="69">
        <v>0</v>
      </c>
      <c r="CQ517" s="69">
        <v>0</v>
      </c>
      <c r="CR517" s="69">
        <v>0</v>
      </c>
      <c r="CS517" s="69">
        <v>0</v>
      </c>
      <c r="CT517" s="69">
        <v>0</v>
      </c>
      <c r="CU517" s="69">
        <v>0</v>
      </c>
      <c r="CV517" s="69">
        <v>0</v>
      </c>
      <c r="CW517" s="69">
        <v>0</v>
      </c>
      <c r="CX517" s="69"/>
      <c r="CY517" s="69"/>
      <c r="CZ517" s="69">
        <v>0</v>
      </c>
      <c r="DA517" s="69">
        <v>0</v>
      </c>
      <c r="DB517" s="90">
        <v>30</v>
      </c>
      <c r="DC517" s="69">
        <v>130</v>
      </c>
      <c r="DD517" s="69">
        <v>0</v>
      </c>
      <c r="DE517" s="69">
        <v>0</v>
      </c>
      <c r="DF517" s="69">
        <v>0</v>
      </c>
      <c r="DG517" s="69">
        <v>1</v>
      </c>
      <c r="DH517" s="69"/>
      <c r="DI517" s="69" t="e">
        <f>INDEX([6]Sheet3!$E$78:$E$1130,MATCH(A517,[6]Sheet3!$D$78:$D$1130,0))</f>
        <v>#N/A</v>
      </c>
      <c r="DJ517" s="69" t="str">
        <f t="shared" si="107"/>
        <v>skill_icons.ps_scorpions_skill_01</v>
      </c>
      <c r="DK517" s="69" t="s">
        <v>1759</v>
      </c>
      <c r="DL517" s="93" t="str">
        <f t="shared" si="108"/>
        <v>普通攻击时，有30%的概率使对目标额外造成[ui.cs_blue:204*1.3]的毒系伤害。</v>
      </c>
      <c r="DM517" s="106" t="s">
        <v>1760</v>
      </c>
      <c r="DN517" s="69" t="str">
        <f>"造成["&amp;INDEX(Sheet5!$L$2:$L$11,MATCH(BL517,Sheet5!$J$2:$J$11,0))&amp;":"&amp;BR517&amp;"*"&amp;BS517/1000&amp;"]"&amp;INDEX(Sheet5!$I$2:$I$4,MATCH(BR517,Sheet5!$H$2:$H$4,0))&amp;"的"&amp;INDEX(Sheet5!$K$2:$K$11,MATCH(BL517,Sheet5!$J$2:$J$11,0))</f>
        <v>造成[ui.cs_blue:204*1.3]的毒系伤害。</v>
      </c>
      <c r="DO517" s="69" t="e">
        <f>"造成["&amp;INDEX([7]Sheet5!$L$2:$L$11,MATCH(BY517,[7]Sheet5!$J$2:$J$11,0))&amp;":"&amp;CE517&amp;"*"&amp;CF517/1000&amp;"]"&amp;INDEX([7]Sheet5!$I$2:$I$4,MATCH(CE517,[7]Sheet5!$H$2:$H$4,0))&amp;"的"&amp;INDEX([7]Sheet5!$K$2:$K$11,MATCH(BY517,[7]Sheet5!$J$2:$J$11,0))</f>
        <v>#N/A</v>
      </c>
      <c r="DP517" s="69"/>
      <c r="DQ517" s="69"/>
      <c r="DR517" s="69" t="e">
        <f t="shared" si="103"/>
        <v>#N/A</v>
      </c>
      <c r="DS517" s="90" t="e">
        <f>MATCH(A517,[7]Sheet5!D:D,0)</f>
        <v>#N/A</v>
      </c>
      <c r="DT517" s="94" t="e">
        <f>MATCH(A517,[7]Sheet5!F:F,0)</f>
        <v>#N/A</v>
      </c>
      <c r="DU517" s="69"/>
      <c r="DV517" s="69"/>
      <c r="DW517" s="69"/>
      <c r="DX517" s="69"/>
      <c r="DY517" s="69"/>
      <c r="DZ517" s="69"/>
    </row>
    <row r="518" spans="1:130" ht="14.25">
      <c r="A518" s="118">
        <v>30314</v>
      </c>
      <c r="B518" s="118">
        <v>0</v>
      </c>
      <c r="C518" s="118">
        <v>1</v>
      </c>
      <c r="D518" s="118" t="s">
        <v>1761</v>
      </c>
      <c r="E518" s="118" t="s">
        <v>1762</v>
      </c>
      <c r="F518" s="118" t="s">
        <v>1763</v>
      </c>
      <c r="G518" s="118">
        <v>1</v>
      </c>
      <c r="H518" s="118"/>
      <c r="I518" s="118">
        <v>0</v>
      </c>
      <c r="J518" s="118">
        <v>0</v>
      </c>
      <c r="K518" s="118">
        <v>0</v>
      </c>
      <c r="L518" s="118"/>
      <c r="M518" s="118">
        <v>0</v>
      </c>
      <c r="N518" s="118" t="s">
        <v>362</v>
      </c>
      <c r="O518" s="118">
        <v>0</v>
      </c>
      <c r="P518" s="118">
        <v>1</v>
      </c>
      <c r="Q518" s="118">
        <v>0</v>
      </c>
      <c r="R518" s="118">
        <v>0</v>
      </c>
      <c r="S518" s="118">
        <v>0</v>
      </c>
      <c r="T518" s="118">
        <v>0</v>
      </c>
      <c r="U518" s="118">
        <v>0</v>
      </c>
      <c r="V518" s="118">
        <v>0</v>
      </c>
      <c r="W518" s="118">
        <v>0</v>
      </c>
      <c r="X518" s="118">
        <v>0</v>
      </c>
      <c r="Y518" s="118">
        <v>0</v>
      </c>
      <c r="Z518" s="118">
        <v>1000</v>
      </c>
      <c r="AA518" s="118">
        <v>2</v>
      </c>
      <c r="AB518" s="118">
        <v>31</v>
      </c>
      <c r="AC518" s="118">
        <v>0</v>
      </c>
      <c r="AD518" s="118">
        <v>0</v>
      </c>
      <c r="AE518" s="118">
        <v>0</v>
      </c>
      <c r="AF518" s="118">
        <v>1</v>
      </c>
      <c r="AG518" s="118">
        <v>0</v>
      </c>
      <c r="AH518" s="118">
        <v>5</v>
      </c>
      <c r="AI518" s="118">
        <v>0</v>
      </c>
      <c r="AJ518" s="118">
        <v>0</v>
      </c>
      <c r="AK518" s="118">
        <v>0</v>
      </c>
      <c r="AL518" s="118">
        <v>0</v>
      </c>
      <c r="AM518" s="118">
        <v>0</v>
      </c>
      <c r="AN518" s="118">
        <v>0</v>
      </c>
      <c r="AO518" s="118">
        <v>0</v>
      </c>
      <c r="AP518" s="118">
        <v>0</v>
      </c>
      <c r="AQ518" s="120">
        <v>0</v>
      </c>
      <c r="AR518" s="118">
        <v>0</v>
      </c>
      <c r="AS518" s="118">
        <v>0</v>
      </c>
      <c r="AT518" s="118">
        <v>0</v>
      </c>
      <c r="AU518" s="118">
        <v>0</v>
      </c>
      <c r="AV518" s="118">
        <v>0</v>
      </c>
      <c r="AW518" s="118">
        <v>0</v>
      </c>
      <c r="AX518" s="118">
        <v>0</v>
      </c>
      <c r="AY518" s="118">
        <v>0</v>
      </c>
      <c r="AZ518" s="118">
        <v>0</v>
      </c>
      <c r="BA518" s="118">
        <v>0</v>
      </c>
      <c r="BB518" s="118">
        <v>0</v>
      </c>
      <c r="BC518" s="118">
        <v>0</v>
      </c>
      <c r="BD518" s="69">
        <v>0</v>
      </c>
      <c r="BE518" s="69">
        <v>0</v>
      </c>
      <c r="BF518" s="69">
        <v>0</v>
      </c>
      <c r="BG518" s="118">
        <v>0</v>
      </c>
      <c r="BH518" s="118">
        <v>0</v>
      </c>
      <c r="BI518" s="118"/>
      <c r="BJ518" s="118"/>
      <c r="BK518" s="118">
        <v>3</v>
      </c>
      <c r="BL518" s="118">
        <v>0</v>
      </c>
      <c r="BM518" s="118">
        <v>0</v>
      </c>
      <c r="BN518" s="118">
        <v>0</v>
      </c>
      <c r="BO518" s="118">
        <v>0</v>
      </c>
      <c r="BP518" s="118">
        <v>0</v>
      </c>
      <c r="BQ518" s="118">
        <v>0</v>
      </c>
      <c r="BR518" s="118">
        <v>0</v>
      </c>
      <c r="BS518" s="118">
        <v>0</v>
      </c>
      <c r="BT518" s="118">
        <v>0</v>
      </c>
      <c r="BU518" s="118">
        <v>0</v>
      </c>
      <c r="BV518" s="118">
        <v>0</v>
      </c>
      <c r="BW518" s="118">
        <v>0</v>
      </c>
      <c r="BX518" s="118"/>
      <c r="BY518" s="118">
        <v>0</v>
      </c>
      <c r="BZ518" s="118">
        <v>0</v>
      </c>
      <c r="CA518" s="118">
        <v>31</v>
      </c>
      <c r="CB518" s="118">
        <v>0</v>
      </c>
      <c r="CC518" s="118">
        <v>0</v>
      </c>
      <c r="CD518" s="118">
        <v>0</v>
      </c>
      <c r="CE518" s="118">
        <v>0</v>
      </c>
      <c r="CF518" s="118">
        <v>0</v>
      </c>
      <c r="CG518" s="118">
        <v>0</v>
      </c>
      <c r="CH518" s="118">
        <v>0</v>
      </c>
      <c r="CI518" s="118">
        <v>0</v>
      </c>
      <c r="CJ518" s="118">
        <v>0</v>
      </c>
      <c r="CK518" s="118"/>
      <c r="CL518" s="118">
        <v>0</v>
      </c>
      <c r="CM518" s="118">
        <v>0</v>
      </c>
      <c r="CN518" s="118">
        <v>0</v>
      </c>
      <c r="CO518" s="118">
        <v>0</v>
      </c>
      <c r="CP518" s="118">
        <v>0</v>
      </c>
      <c r="CQ518" s="118">
        <v>0</v>
      </c>
      <c r="CR518" s="118">
        <v>0</v>
      </c>
      <c r="CS518" s="118">
        <v>0</v>
      </c>
      <c r="CT518" s="118">
        <v>0</v>
      </c>
      <c r="CU518" s="118">
        <v>0</v>
      </c>
      <c r="CV518" s="118">
        <v>0</v>
      </c>
      <c r="CW518" s="118">
        <v>0</v>
      </c>
      <c r="CX518" s="118"/>
      <c r="CY518" s="118"/>
      <c r="CZ518" s="118">
        <v>0</v>
      </c>
      <c r="DA518" s="118">
        <v>0</v>
      </c>
      <c r="DB518" s="118">
        <v>8</v>
      </c>
      <c r="DC518" s="118">
        <v>0</v>
      </c>
      <c r="DD518" s="118">
        <v>0</v>
      </c>
      <c r="DE518" s="118">
        <v>0</v>
      </c>
      <c r="DF518" s="118">
        <v>0</v>
      </c>
      <c r="DG518" s="118">
        <v>1</v>
      </c>
      <c r="DH518" s="118"/>
      <c r="DI518" s="118" t="e">
        <v>#N/A</v>
      </c>
      <c r="DJ518" s="118" t="str">
        <f t="shared" si="107"/>
        <v>skill_icons.ps_pet_skill_039</v>
      </c>
      <c r="DK518" s="118" t="s">
        <v>1764</v>
      </c>
      <c r="DL518" s="129" t="str">
        <f>DM518</f>
        <v>受到的物理伤害降低10%</v>
      </c>
      <c r="DM518" s="137" t="s">
        <v>1765</v>
      </c>
      <c r="DN518" s="69" t="e">
        <f>"造成["&amp;INDEX(Sheet5!$L$2:$L$11,MATCH(BL518,Sheet5!$J$2:$J$11,0))&amp;":"&amp;BR518&amp;"*"&amp;BS518/1000&amp;"]"&amp;INDEX(Sheet5!$I$2:$I$4,MATCH(BR518,Sheet5!$H$2:$H$4,0))&amp;"的"&amp;INDEX(Sheet5!$K$2:$K$11,MATCH(BL518,Sheet5!$J$2:$J$11,0))</f>
        <v>#N/A</v>
      </c>
      <c r="DO518" s="118" t="e">
        <f>"造成["&amp;INDEX([7]Sheet5!$L$2:$L$11,MATCH(BY518,[7]Sheet5!$J$2:$J$11,0))&amp;":"&amp;CE518&amp;"*"&amp;CF518/1000&amp;"]"&amp;INDEX([7]Sheet5!$I$2:$I$4,MATCH(CE518,[7]Sheet5!$H$2:$H$4,0))&amp;"的"&amp;INDEX([7]Sheet5!$K$2:$K$11,MATCH(BY518,[7]Sheet5!$J$2:$J$11,0))</f>
        <v>#N/A</v>
      </c>
      <c r="DP518" s="118"/>
      <c r="DQ518" s="118"/>
      <c r="DR518" s="118" t="e">
        <f t="shared" si="103"/>
        <v>#N/A</v>
      </c>
      <c r="DS518" s="122">
        <f>MATCH(A518,[7]Sheet5!D:D,0)</f>
        <v>264</v>
      </c>
      <c r="DT518" s="123" t="e">
        <f>MATCH(A518,[7]Sheet5!F:F,0)</f>
        <v>#N/A</v>
      </c>
      <c r="DU518" s="118"/>
      <c r="DV518" s="118"/>
      <c r="DW518" s="118"/>
      <c r="DX518" s="118"/>
      <c r="DY518" s="118"/>
      <c r="DZ518" s="118"/>
    </row>
    <row r="519" spans="1:130" ht="14.25">
      <c r="A519" s="118">
        <v>303142</v>
      </c>
      <c r="B519" s="118">
        <v>0</v>
      </c>
      <c r="C519" s="118">
        <v>1</v>
      </c>
      <c r="D519" s="118" t="s">
        <v>1761</v>
      </c>
      <c r="E519" s="118" t="s">
        <v>1762</v>
      </c>
      <c r="F519" s="118" t="s">
        <v>1763</v>
      </c>
      <c r="G519" s="118">
        <v>1</v>
      </c>
      <c r="H519" s="118"/>
      <c r="I519" s="118">
        <v>0</v>
      </c>
      <c r="J519" s="118">
        <v>0</v>
      </c>
      <c r="K519" s="118">
        <v>0</v>
      </c>
      <c r="L519" s="118"/>
      <c r="M519" s="118">
        <v>0</v>
      </c>
      <c r="N519" s="118" t="s">
        <v>362</v>
      </c>
      <c r="O519" s="118">
        <v>0</v>
      </c>
      <c r="P519" s="118">
        <v>1</v>
      </c>
      <c r="Q519" s="118">
        <v>0</v>
      </c>
      <c r="R519" s="118">
        <v>0</v>
      </c>
      <c r="S519" s="118">
        <v>0</v>
      </c>
      <c r="T519" s="118">
        <v>0</v>
      </c>
      <c r="U519" s="118">
        <v>0</v>
      </c>
      <c r="V519" s="118">
        <v>0</v>
      </c>
      <c r="W519" s="118">
        <v>0</v>
      </c>
      <c r="X519" s="118">
        <v>0</v>
      </c>
      <c r="Y519" s="118">
        <v>0</v>
      </c>
      <c r="Z519" s="118">
        <v>1000</v>
      </c>
      <c r="AA519" s="118">
        <v>2</v>
      </c>
      <c r="AB519" s="118">
        <v>31</v>
      </c>
      <c r="AC519" s="118">
        <v>0</v>
      </c>
      <c r="AD519" s="118">
        <v>0</v>
      </c>
      <c r="AE519" s="118">
        <v>0</v>
      </c>
      <c r="AF519" s="118">
        <v>1</v>
      </c>
      <c r="AG519" s="118">
        <v>0</v>
      </c>
      <c r="AH519" s="118">
        <v>5</v>
      </c>
      <c r="AI519" s="118">
        <v>0</v>
      </c>
      <c r="AJ519" s="118">
        <v>0</v>
      </c>
      <c r="AK519" s="118">
        <v>0</v>
      </c>
      <c r="AL519" s="118">
        <v>0</v>
      </c>
      <c r="AM519" s="118">
        <v>0</v>
      </c>
      <c r="AN519" s="118">
        <v>0</v>
      </c>
      <c r="AO519" s="118">
        <v>0</v>
      </c>
      <c r="AP519" s="118">
        <v>0</v>
      </c>
      <c r="AQ519" s="120">
        <v>0</v>
      </c>
      <c r="AR519" s="118">
        <v>0</v>
      </c>
      <c r="AS519" s="118">
        <v>0</v>
      </c>
      <c r="AT519" s="118">
        <v>0</v>
      </c>
      <c r="AU519" s="118">
        <v>0</v>
      </c>
      <c r="AV519" s="118">
        <v>0</v>
      </c>
      <c r="AW519" s="118">
        <v>0</v>
      </c>
      <c r="AX519" s="118">
        <v>0</v>
      </c>
      <c r="AY519" s="118">
        <v>0</v>
      </c>
      <c r="AZ519" s="118">
        <v>0</v>
      </c>
      <c r="BA519" s="118">
        <v>0</v>
      </c>
      <c r="BB519" s="118">
        <v>0</v>
      </c>
      <c r="BC519" s="118">
        <v>0</v>
      </c>
      <c r="BD519" s="69">
        <v>0</v>
      </c>
      <c r="BE519" s="69">
        <v>0</v>
      </c>
      <c r="BF519" s="69">
        <v>0</v>
      </c>
      <c r="BG519" s="118">
        <v>0</v>
      </c>
      <c r="BH519" s="118">
        <v>0</v>
      </c>
      <c r="BI519" s="118"/>
      <c r="BJ519" s="118"/>
      <c r="BK519" s="118">
        <v>3</v>
      </c>
      <c r="BL519" s="118">
        <v>0</v>
      </c>
      <c r="BM519" s="118">
        <v>0</v>
      </c>
      <c r="BN519" s="118">
        <v>0</v>
      </c>
      <c r="BO519" s="118">
        <v>0</v>
      </c>
      <c r="BP519" s="118">
        <v>0</v>
      </c>
      <c r="BQ519" s="118">
        <v>0</v>
      </c>
      <c r="BR519" s="118">
        <v>0</v>
      </c>
      <c r="BS519" s="118">
        <v>0</v>
      </c>
      <c r="BT519" s="118">
        <v>0</v>
      </c>
      <c r="BU519" s="118">
        <v>0</v>
      </c>
      <c r="BV519" s="118">
        <v>0</v>
      </c>
      <c r="BW519" s="118">
        <v>0</v>
      </c>
      <c r="BX519" s="118"/>
      <c r="BY519" s="118">
        <v>0</v>
      </c>
      <c r="BZ519" s="118">
        <v>0</v>
      </c>
      <c r="CA519" s="118">
        <v>31</v>
      </c>
      <c r="CB519" s="118">
        <v>0</v>
      </c>
      <c r="CC519" s="118">
        <v>0</v>
      </c>
      <c r="CD519" s="118">
        <v>0</v>
      </c>
      <c r="CE519" s="118">
        <v>0</v>
      </c>
      <c r="CF519" s="118">
        <v>0</v>
      </c>
      <c r="CG519" s="118">
        <v>0</v>
      </c>
      <c r="CH519" s="118">
        <v>0</v>
      </c>
      <c r="CI519" s="118">
        <v>0</v>
      </c>
      <c r="CJ519" s="118">
        <v>0</v>
      </c>
      <c r="CK519" s="118"/>
      <c r="CL519" s="118">
        <v>0</v>
      </c>
      <c r="CM519" s="118">
        <v>0</v>
      </c>
      <c r="CN519" s="118">
        <v>0</v>
      </c>
      <c r="CO519" s="118">
        <v>0</v>
      </c>
      <c r="CP519" s="118">
        <v>0</v>
      </c>
      <c r="CQ519" s="118">
        <v>0</v>
      </c>
      <c r="CR519" s="118">
        <v>0</v>
      </c>
      <c r="CS519" s="118">
        <v>0</v>
      </c>
      <c r="CT519" s="118">
        <v>0</v>
      </c>
      <c r="CU519" s="118">
        <v>0</v>
      </c>
      <c r="CV519" s="118">
        <v>0</v>
      </c>
      <c r="CW519" s="118">
        <v>0</v>
      </c>
      <c r="CX519" s="118"/>
      <c r="CY519" s="118"/>
      <c r="CZ519" s="118">
        <v>0</v>
      </c>
      <c r="DA519" s="118">
        <v>0</v>
      </c>
      <c r="DB519" s="118">
        <v>10</v>
      </c>
      <c r="DC519" s="118">
        <v>0</v>
      </c>
      <c r="DD519" s="118">
        <v>0</v>
      </c>
      <c r="DE519" s="118">
        <v>0</v>
      </c>
      <c r="DF519" s="118">
        <v>0</v>
      </c>
      <c r="DG519" s="118">
        <v>1</v>
      </c>
      <c r="DH519" s="118"/>
      <c r="DI519" s="118" t="e">
        <v>#N/A</v>
      </c>
      <c r="DJ519" s="118" t="str">
        <f t="shared" si="107"/>
        <v>skill_icons.ps_pet_skill_039</v>
      </c>
      <c r="DK519" s="118" t="s">
        <v>1764</v>
      </c>
      <c r="DL519" s="129" t="str">
        <f>DM519</f>
        <v>受到的物理伤害降低10%</v>
      </c>
      <c r="DM519" s="137" t="s">
        <v>1765</v>
      </c>
      <c r="DN519" s="69" t="e">
        <f>"造成["&amp;INDEX(Sheet5!$L$2:$L$11,MATCH(BL519,Sheet5!$J$2:$J$11,0))&amp;":"&amp;BR519&amp;"*"&amp;BS519/1000&amp;"]"&amp;INDEX(Sheet5!$I$2:$I$4,MATCH(BR519,Sheet5!$H$2:$H$4,0))&amp;"的"&amp;INDEX(Sheet5!$K$2:$K$11,MATCH(BL519,Sheet5!$J$2:$J$11,0))</f>
        <v>#N/A</v>
      </c>
      <c r="DO519" s="118" t="e">
        <f>"造成["&amp;INDEX([7]Sheet5!$L$2:$L$11,MATCH(BY519,[7]Sheet5!$J$2:$J$11,0))&amp;":"&amp;CE519&amp;"*"&amp;CF519/1000&amp;"]"&amp;INDEX([7]Sheet5!$I$2:$I$4,MATCH(CE519,[7]Sheet5!$H$2:$H$4,0))&amp;"的"&amp;INDEX([7]Sheet5!$K$2:$K$11,MATCH(BY519,[7]Sheet5!$J$2:$J$11,0))</f>
        <v>#N/A</v>
      </c>
      <c r="DP519" s="118"/>
      <c r="DQ519" s="118"/>
      <c r="DR519" s="118" t="e">
        <f t="shared" si="103"/>
        <v>#N/A</v>
      </c>
      <c r="DS519" s="122" t="e">
        <f>MATCH(A519,[7]Sheet5!D:D,0)</f>
        <v>#N/A</v>
      </c>
      <c r="DT519" s="123" t="e">
        <f>MATCH(A519,[7]Sheet5!F:F,0)</f>
        <v>#N/A</v>
      </c>
      <c r="DU519" s="118"/>
      <c r="DV519" s="118"/>
      <c r="DW519" s="118"/>
      <c r="DX519" s="118"/>
      <c r="DY519" s="118"/>
      <c r="DZ519" s="118"/>
    </row>
    <row r="520" spans="1:130" ht="14.25">
      <c r="A520" s="118">
        <v>303143</v>
      </c>
      <c r="B520" s="118">
        <v>0</v>
      </c>
      <c r="C520" s="118">
        <v>1</v>
      </c>
      <c r="D520" s="118" t="s">
        <v>1761</v>
      </c>
      <c r="E520" s="118" t="s">
        <v>1762</v>
      </c>
      <c r="F520" s="118" t="s">
        <v>1763</v>
      </c>
      <c r="G520" s="118">
        <v>1</v>
      </c>
      <c r="H520" s="118"/>
      <c r="I520" s="118">
        <v>0</v>
      </c>
      <c r="J520" s="118">
        <v>0</v>
      </c>
      <c r="K520" s="118">
        <v>0</v>
      </c>
      <c r="L520" s="118"/>
      <c r="M520" s="118">
        <v>0</v>
      </c>
      <c r="N520" s="118" t="s">
        <v>362</v>
      </c>
      <c r="O520" s="118">
        <v>0</v>
      </c>
      <c r="P520" s="118">
        <v>1</v>
      </c>
      <c r="Q520" s="118">
        <v>0</v>
      </c>
      <c r="R520" s="118">
        <v>0</v>
      </c>
      <c r="S520" s="118">
        <v>0</v>
      </c>
      <c r="T520" s="118">
        <v>0</v>
      </c>
      <c r="U520" s="118">
        <v>0</v>
      </c>
      <c r="V520" s="118">
        <v>0</v>
      </c>
      <c r="W520" s="118">
        <v>0</v>
      </c>
      <c r="X520" s="118">
        <v>0</v>
      </c>
      <c r="Y520" s="118">
        <v>0</v>
      </c>
      <c r="Z520" s="118">
        <v>1000</v>
      </c>
      <c r="AA520" s="118">
        <v>2</v>
      </c>
      <c r="AB520" s="118">
        <v>31</v>
      </c>
      <c r="AC520" s="118">
        <v>0</v>
      </c>
      <c r="AD520" s="118">
        <v>0</v>
      </c>
      <c r="AE520" s="118">
        <v>0</v>
      </c>
      <c r="AF520" s="118">
        <v>1</v>
      </c>
      <c r="AG520" s="118">
        <v>0</v>
      </c>
      <c r="AH520" s="118">
        <v>5</v>
      </c>
      <c r="AI520" s="118">
        <v>0</v>
      </c>
      <c r="AJ520" s="118">
        <v>0</v>
      </c>
      <c r="AK520" s="118">
        <v>0</v>
      </c>
      <c r="AL520" s="118">
        <v>0</v>
      </c>
      <c r="AM520" s="118">
        <v>0</v>
      </c>
      <c r="AN520" s="118">
        <v>0</v>
      </c>
      <c r="AO520" s="118">
        <v>0</v>
      </c>
      <c r="AP520" s="118">
        <v>0</v>
      </c>
      <c r="AQ520" s="120">
        <v>0</v>
      </c>
      <c r="AR520" s="118">
        <v>0</v>
      </c>
      <c r="AS520" s="118">
        <v>0</v>
      </c>
      <c r="AT520" s="118">
        <v>0</v>
      </c>
      <c r="AU520" s="118">
        <v>0</v>
      </c>
      <c r="AV520" s="118">
        <v>0</v>
      </c>
      <c r="AW520" s="118">
        <v>0</v>
      </c>
      <c r="AX520" s="118">
        <v>0</v>
      </c>
      <c r="AY520" s="118">
        <v>0</v>
      </c>
      <c r="AZ520" s="118">
        <v>0</v>
      </c>
      <c r="BA520" s="118">
        <v>0</v>
      </c>
      <c r="BB520" s="118">
        <v>0</v>
      </c>
      <c r="BC520" s="118">
        <v>0</v>
      </c>
      <c r="BD520" s="69">
        <v>0</v>
      </c>
      <c r="BE520" s="69">
        <v>0</v>
      </c>
      <c r="BF520" s="69">
        <v>0</v>
      </c>
      <c r="BG520" s="118">
        <v>0</v>
      </c>
      <c r="BH520" s="118">
        <v>0</v>
      </c>
      <c r="BI520" s="118"/>
      <c r="BJ520" s="118"/>
      <c r="BK520" s="118">
        <v>3</v>
      </c>
      <c r="BL520" s="118">
        <v>0</v>
      </c>
      <c r="BM520" s="118">
        <v>0</v>
      </c>
      <c r="BN520" s="118">
        <v>0</v>
      </c>
      <c r="BO520" s="118">
        <v>0</v>
      </c>
      <c r="BP520" s="118">
        <v>0</v>
      </c>
      <c r="BQ520" s="118">
        <v>0</v>
      </c>
      <c r="BR520" s="118">
        <v>0</v>
      </c>
      <c r="BS520" s="118">
        <v>0</v>
      </c>
      <c r="BT520" s="118">
        <v>0</v>
      </c>
      <c r="BU520" s="118">
        <v>0</v>
      </c>
      <c r="BV520" s="118">
        <v>0</v>
      </c>
      <c r="BW520" s="118">
        <v>0</v>
      </c>
      <c r="BX520" s="118"/>
      <c r="BY520" s="118">
        <v>0</v>
      </c>
      <c r="BZ520" s="118">
        <v>0</v>
      </c>
      <c r="CA520" s="118">
        <v>31</v>
      </c>
      <c r="CB520" s="118">
        <v>0</v>
      </c>
      <c r="CC520" s="118">
        <v>0</v>
      </c>
      <c r="CD520" s="118">
        <v>0</v>
      </c>
      <c r="CE520" s="118">
        <v>0</v>
      </c>
      <c r="CF520" s="118">
        <v>0</v>
      </c>
      <c r="CG520" s="118">
        <v>0</v>
      </c>
      <c r="CH520" s="118">
        <v>0</v>
      </c>
      <c r="CI520" s="118">
        <v>0</v>
      </c>
      <c r="CJ520" s="118">
        <v>0</v>
      </c>
      <c r="CK520" s="118"/>
      <c r="CL520" s="118">
        <v>0</v>
      </c>
      <c r="CM520" s="118">
        <v>0</v>
      </c>
      <c r="CN520" s="118">
        <v>0</v>
      </c>
      <c r="CO520" s="118">
        <v>0</v>
      </c>
      <c r="CP520" s="118">
        <v>0</v>
      </c>
      <c r="CQ520" s="118">
        <v>0</v>
      </c>
      <c r="CR520" s="118">
        <v>0</v>
      </c>
      <c r="CS520" s="118">
        <v>0</v>
      </c>
      <c r="CT520" s="118">
        <v>0</v>
      </c>
      <c r="CU520" s="118">
        <v>0</v>
      </c>
      <c r="CV520" s="118">
        <v>0</v>
      </c>
      <c r="CW520" s="118">
        <v>0</v>
      </c>
      <c r="CX520" s="118"/>
      <c r="CY520" s="118"/>
      <c r="CZ520" s="118">
        <v>0</v>
      </c>
      <c r="DA520" s="118">
        <v>0</v>
      </c>
      <c r="DB520" s="118">
        <v>12</v>
      </c>
      <c r="DC520" s="118">
        <v>0</v>
      </c>
      <c r="DD520" s="118">
        <v>0</v>
      </c>
      <c r="DE520" s="118">
        <v>0</v>
      </c>
      <c r="DF520" s="118">
        <v>0</v>
      </c>
      <c r="DG520" s="118">
        <v>1</v>
      </c>
      <c r="DH520" s="118"/>
      <c r="DI520" s="118" t="e">
        <v>#N/A</v>
      </c>
      <c r="DJ520" s="118" t="str">
        <f t="shared" si="107"/>
        <v>skill_icons.ps_pet_skill_039</v>
      </c>
      <c r="DK520" s="118" t="s">
        <v>1764</v>
      </c>
      <c r="DL520" s="129" t="str">
        <f>DM520</f>
        <v>受到的物理伤害降低10%</v>
      </c>
      <c r="DM520" s="137" t="s">
        <v>1765</v>
      </c>
      <c r="DN520" s="69" t="e">
        <f>"造成["&amp;INDEX(Sheet5!$L$2:$L$11,MATCH(BL520,Sheet5!$J$2:$J$11,0))&amp;":"&amp;BR520&amp;"*"&amp;BS520/1000&amp;"]"&amp;INDEX(Sheet5!$I$2:$I$4,MATCH(BR520,Sheet5!$H$2:$H$4,0))&amp;"的"&amp;INDEX(Sheet5!$K$2:$K$11,MATCH(BL520,Sheet5!$J$2:$J$11,0))</f>
        <v>#N/A</v>
      </c>
      <c r="DO520" s="118" t="e">
        <f>"造成["&amp;INDEX([7]Sheet5!$L$2:$L$11,MATCH(BY520,[7]Sheet5!$J$2:$J$11,0))&amp;":"&amp;CE520&amp;"*"&amp;CF520/1000&amp;"]"&amp;INDEX([7]Sheet5!$I$2:$I$4,MATCH(CE520,[7]Sheet5!$H$2:$H$4,0))&amp;"的"&amp;INDEX([7]Sheet5!$K$2:$K$11,MATCH(BY520,[7]Sheet5!$J$2:$J$11,0))</f>
        <v>#N/A</v>
      </c>
      <c r="DP520" s="118"/>
      <c r="DQ520" s="118"/>
      <c r="DR520" s="118" t="e">
        <f t="shared" si="103"/>
        <v>#N/A</v>
      </c>
      <c r="DS520" s="122" t="e">
        <f>MATCH(A520,[7]Sheet5!D:D,0)</f>
        <v>#N/A</v>
      </c>
      <c r="DT520" s="123" t="e">
        <f>MATCH(A520,[7]Sheet5!F:F,0)</f>
        <v>#N/A</v>
      </c>
      <c r="DU520" s="118"/>
      <c r="DV520" s="118"/>
      <c r="DW520" s="118"/>
      <c r="DX520" s="118"/>
      <c r="DY520" s="118"/>
      <c r="DZ520" s="118"/>
    </row>
    <row r="521" spans="1:130" ht="14.25">
      <c r="A521" s="118">
        <v>303144</v>
      </c>
      <c r="B521" s="118">
        <v>0</v>
      </c>
      <c r="C521" s="118">
        <v>1</v>
      </c>
      <c r="D521" s="118" t="s">
        <v>1761</v>
      </c>
      <c r="E521" s="118" t="s">
        <v>1762</v>
      </c>
      <c r="F521" s="118" t="s">
        <v>1763</v>
      </c>
      <c r="G521" s="118">
        <v>1</v>
      </c>
      <c r="H521" s="118"/>
      <c r="I521" s="118">
        <v>0</v>
      </c>
      <c r="J521" s="118">
        <v>0</v>
      </c>
      <c r="K521" s="118">
        <v>0</v>
      </c>
      <c r="L521" s="118"/>
      <c r="M521" s="118">
        <v>0</v>
      </c>
      <c r="N521" s="118" t="s">
        <v>362</v>
      </c>
      <c r="O521" s="118">
        <v>0</v>
      </c>
      <c r="P521" s="118">
        <v>1</v>
      </c>
      <c r="Q521" s="118">
        <v>0</v>
      </c>
      <c r="R521" s="118">
        <v>0</v>
      </c>
      <c r="S521" s="118">
        <v>0</v>
      </c>
      <c r="T521" s="118">
        <v>0</v>
      </c>
      <c r="U521" s="118">
        <v>0</v>
      </c>
      <c r="V521" s="118">
        <v>0</v>
      </c>
      <c r="W521" s="118">
        <v>0</v>
      </c>
      <c r="X521" s="118">
        <v>0</v>
      </c>
      <c r="Y521" s="118">
        <v>0</v>
      </c>
      <c r="Z521" s="118">
        <v>1000</v>
      </c>
      <c r="AA521" s="118">
        <v>2</v>
      </c>
      <c r="AB521" s="118">
        <v>31</v>
      </c>
      <c r="AC521" s="118">
        <v>0</v>
      </c>
      <c r="AD521" s="118">
        <v>0</v>
      </c>
      <c r="AE521" s="118">
        <v>0</v>
      </c>
      <c r="AF521" s="118">
        <v>1</v>
      </c>
      <c r="AG521" s="118">
        <v>0</v>
      </c>
      <c r="AH521" s="118">
        <v>5</v>
      </c>
      <c r="AI521" s="118">
        <v>0</v>
      </c>
      <c r="AJ521" s="118">
        <v>0</v>
      </c>
      <c r="AK521" s="118">
        <v>0</v>
      </c>
      <c r="AL521" s="118">
        <v>0</v>
      </c>
      <c r="AM521" s="118">
        <v>0</v>
      </c>
      <c r="AN521" s="118">
        <v>0</v>
      </c>
      <c r="AO521" s="118">
        <v>0</v>
      </c>
      <c r="AP521" s="118">
        <v>0</v>
      </c>
      <c r="AQ521" s="120">
        <v>0</v>
      </c>
      <c r="AR521" s="118">
        <v>0</v>
      </c>
      <c r="AS521" s="118">
        <v>0</v>
      </c>
      <c r="AT521" s="118">
        <v>0</v>
      </c>
      <c r="AU521" s="118">
        <v>0</v>
      </c>
      <c r="AV521" s="118">
        <v>0</v>
      </c>
      <c r="AW521" s="118">
        <v>0</v>
      </c>
      <c r="AX521" s="118">
        <v>0</v>
      </c>
      <c r="AY521" s="118">
        <v>0</v>
      </c>
      <c r="AZ521" s="118">
        <v>0</v>
      </c>
      <c r="BA521" s="118">
        <v>0</v>
      </c>
      <c r="BB521" s="118">
        <v>0</v>
      </c>
      <c r="BC521" s="118">
        <v>0</v>
      </c>
      <c r="BD521" s="69">
        <v>0</v>
      </c>
      <c r="BE521" s="69">
        <v>0</v>
      </c>
      <c r="BF521" s="69">
        <v>0</v>
      </c>
      <c r="BG521" s="118">
        <v>0</v>
      </c>
      <c r="BH521" s="118">
        <v>0</v>
      </c>
      <c r="BI521" s="118"/>
      <c r="BJ521" s="118"/>
      <c r="BK521" s="118">
        <v>3</v>
      </c>
      <c r="BL521" s="118">
        <v>0</v>
      </c>
      <c r="BM521" s="118">
        <v>0</v>
      </c>
      <c r="BN521" s="118">
        <v>0</v>
      </c>
      <c r="BO521" s="118">
        <v>0</v>
      </c>
      <c r="BP521" s="118">
        <v>0</v>
      </c>
      <c r="BQ521" s="118">
        <v>0</v>
      </c>
      <c r="BR521" s="118">
        <v>0</v>
      </c>
      <c r="BS521" s="118">
        <v>0</v>
      </c>
      <c r="BT521" s="118">
        <v>0</v>
      </c>
      <c r="BU521" s="118">
        <v>0</v>
      </c>
      <c r="BV521" s="118">
        <v>0</v>
      </c>
      <c r="BW521" s="118">
        <v>0</v>
      </c>
      <c r="BX521" s="118"/>
      <c r="BY521" s="118">
        <v>0</v>
      </c>
      <c r="BZ521" s="118">
        <v>0</v>
      </c>
      <c r="CA521" s="118">
        <v>31</v>
      </c>
      <c r="CB521" s="118">
        <v>0</v>
      </c>
      <c r="CC521" s="118">
        <v>0</v>
      </c>
      <c r="CD521" s="118">
        <v>0</v>
      </c>
      <c r="CE521" s="118">
        <v>0</v>
      </c>
      <c r="CF521" s="118">
        <v>0</v>
      </c>
      <c r="CG521" s="118">
        <v>0</v>
      </c>
      <c r="CH521" s="118">
        <v>0</v>
      </c>
      <c r="CI521" s="118">
        <v>0</v>
      </c>
      <c r="CJ521" s="118">
        <v>0</v>
      </c>
      <c r="CK521" s="118"/>
      <c r="CL521" s="118">
        <v>0</v>
      </c>
      <c r="CM521" s="118">
        <v>0</v>
      </c>
      <c r="CN521" s="118">
        <v>0</v>
      </c>
      <c r="CO521" s="118">
        <v>0</v>
      </c>
      <c r="CP521" s="118">
        <v>0</v>
      </c>
      <c r="CQ521" s="118">
        <v>0</v>
      </c>
      <c r="CR521" s="118">
        <v>0</v>
      </c>
      <c r="CS521" s="118">
        <v>0</v>
      </c>
      <c r="CT521" s="118">
        <v>0</v>
      </c>
      <c r="CU521" s="118">
        <v>0</v>
      </c>
      <c r="CV521" s="118">
        <v>0</v>
      </c>
      <c r="CW521" s="118">
        <v>0</v>
      </c>
      <c r="CX521" s="118"/>
      <c r="CY521" s="118"/>
      <c r="CZ521" s="118">
        <v>0</v>
      </c>
      <c r="DA521" s="118">
        <v>0</v>
      </c>
      <c r="DB521" s="118">
        <v>14</v>
      </c>
      <c r="DC521" s="118">
        <v>0</v>
      </c>
      <c r="DD521" s="118">
        <v>0</v>
      </c>
      <c r="DE521" s="118">
        <v>0</v>
      </c>
      <c r="DF521" s="118">
        <v>0</v>
      </c>
      <c r="DG521" s="118">
        <v>1</v>
      </c>
      <c r="DH521" s="118"/>
      <c r="DI521" s="118" t="e">
        <v>#N/A</v>
      </c>
      <c r="DJ521" s="118" t="str">
        <f t="shared" si="107"/>
        <v>skill_icons.ps_pet_skill_039</v>
      </c>
      <c r="DK521" s="118" t="s">
        <v>1764</v>
      </c>
      <c r="DL521" s="129" t="str">
        <f>DM521</f>
        <v>受到的物理伤害降低10%</v>
      </c>
      <c r="DM521" s="137" t="s">
        <v>1765</v>
      </c>
      <c r="DN521" s="69" t="e">
        <f>"造成["&amp;INDEX(Sheet5!$L$2:$L$11,MATCH(BL521,Sheet5!$J$2:$J$11,0))&amp;":"&amp;BR521&amp;"*"&amp;BS521/1000&amp;"]"&amp;INDEX(Sheet5!$I$2:$I$4,MATCH(BR521,Sheet5!$H$2:$H$4,0))&amp;"的"&amp;INDEX(Sheet5!$K$2:$K$11,MATCH(BL521,Sheet5!$J$2:$J$11,0))</f>
        <v>#N/A</v>
      </c>
      <c r="DO521" s="118" t="e">
        <f>"造成["&amp;INDEX([7]Sheet5!$L$2:$L$11,MATCH(BY521,[7]Sheet5!$J$2:$J$11,0))&amp;":"&amp;CE521&amp;"*"&amp;CF521/1000&amp;"]"&amp;INDEX([7]Sheet5!$I$2:$I$4,MATCH(CE521,[7]Sheet5!$H$2:$H$4,0))&amp;"的"&amp;INDEX([7]Sheet5!$K$2:$K$11,MATCH(BY521,[7]Sheet5!$J$2:$J$11,0))</f>
        <v>#N/A</v>
      </c>
      <c r="DP521" s="118"/>
      <c r="DQ521" s="118"/>
      <c r="DR521" s="118" t="e">
        <f t="shared" si="103"/>
        <v>#N/A</v>
      </c>
      <c r="DS521" s="122" t="e">
        <f>MATCH(A521,[7]Sheet5!D:D,0)</f>
        <v>#N/A</v>
      </c>
      <c r="DT521" s="123" t="e">
        <f>MATCH(A521,[7]Sheet5!F:F,0)</f>
        <v>#N/A</v>
      </c>
      <c r="DU521" s="118"/>
      <c r="DV521" s="118"/>
      <c r="DW521" s="118"/>
      <c r="DX521" s="118"/>
      <c r="DY521" s="118"/>
      <c r="DZ521" s="118"/>
    </row>
    <row r="522" spans="1:130" ht="28.5">
      <c r="A522" s="84">
        <v>30315</v>
      </c>
      <c r="B522" s="84">
        <v>0</v>
      </c>
      <c r="C522" s="84">
        <v>1</v>
      </c>
      <c r="D522" s="84" t="s">
        <v>1766</v>
      </c>
      <c r="E522" s="84" t="s">
        <v>1767</v>
      </c>
      <c r="F522" s="84" t="s">
        <v>1768</v>
      </c>
      <c r="G522" s="84">
        <v>1</v>
      </c>
      <c r="H522" s="84" t="s">
        <v>507</v>
      </c>
      <c r="I522" s="84">
        <v>200</v>
      </c>
      <c r="J522" s="84">
        <v>480</v>
      </c>
      <c r="K522" s="84">
        <v>500</v>
      </c>
      <c r="L522" s="84"/>
      <c r="M522" s="84">
        <v>0</v>
      </c>
      <c r="N522" s="84" t="s">
        <v>763</v>
      </c>
      <c r="O522" s="84">
        <v>0</v>
      </c>
      <c r="P522" s="84">
        <v>8</v>
      </c>
      <c r="Q522" s="84">
        <v>0</v>
      </c>
      <c r="R522" s="84">
        <f t="shared" ref="R522:R525" si="109">IF(S522&gt;0,2,1)</f>
        <v>1</v>
      </c>
      <c r="S522" s="84">
        <v>0</v>
      </c>
      <c r="T522" s="84">
        <v>0</v>
      </c>
      <c r="U522" s="84">
        <v>0</v>
      </c>
      <c r="V522" s="84">
        <v>0</v>
      </c>
      <c r="W522" s="84">
        <v>0</v>
      </c>
      <c r="X522" s="84">
        <v>0</v>
      </c>
      <c r="Y522" s="84">
        <v>0</v>
      </c>
      <c r="Z522" s="84">
        <v>12000</v>
      </c>
      <c r="AA522" s="84">
        <v>2</v>
      </c>
      <c r="AB522" s="84">
        <v>31</v>
      </c>
      <c r="AC522" s="84">
        <v>0</v>
      </c>
      <c r="AD522" s="84">
        <v>0</v>
      </c>
      <c r="AE522" s="84">
        <v>0</v>
      </c>
      <c r="AF522" s="84">
        <v>10</v>
      </c>
      <c r="AG522" s="84">
        <v>0</v>
      </c>
      <c r="AH522" s="84">
        <v>10</v>
      </c>
      <c r="AI522" s="84">
        <v>514</v>
      </c>
      <c r="AJ522" s="84">
        <v>2</v>
      </c>
      <c r="AK522" s="84">
        <v>0</v>
      </c>
      <c r="AL522" s="84">
        <v>2</v>
      </c>
      <c r="AM522" s="84">
        <v>1</v>
      </c>
      <c r="AN522" s="84">
        <v>1</v>
      </c>
      <c r="AO522" s="84">
        <v>1</v>
      </c>
      <c r="AP522" s="84">
        <v>2</v>
      </c>
      <c r="AQ522" s="84">
        <v>1.5</v>
      </c>
      <c r="AR522" s="84">
        <v>2.5</v>
      </c>
      <c r="AS522" s="84">
        <v>0</v>
      </c>
      <c r="AT522" s="84">
        <v>0</v>
      </c>
      <c r="AU522" s="84">
        <v>0</v>
      </c>
      <c r="AV522" s="84">
        <v>0</v>
      </c>
      <c r="AW522" s="84">
        <v>0</v>
      </c>
      <c r="AX522" s="84">
        <v>0</v>
      </c>
      <c r="AY522" s="84">
        <v>0</v>
      </c>
      <c r="AZ522" s="84">
        <v>0</v>
      </c>
      <c r="BA522" s="84">
        <v>0</v>
      </c>
      <c r="BB522" s="84">
        <v>0</v>
      </c>
      <c r="BC522" s="84">
        <v>500</v>
      </c>
      <c r="BD522" s="69">
        <v>0</v>
      </c>
      <c r="BE522" s="69">
        <v>0</v>
      </c>
      <c r="BF522" s="69">
        <v>0</v>
      </c>
      <c r="BG522" s="84">
        <v>0</v>
      </c>
      <c r="BH522" s="84">
        <v>0</v>
      </c>
      <c r="BI522" s="84" t="s">
        <v>1769</v>
      </c>
      <c r="BJ522" s="84"/>
      <c r="BK522" s="84">
        <v>3</v>
      </c>
      <c r="BL522" s="84">
        <v>7</v>
      </c>
      <c r="BM522" s="84">
        <v>2</v>
      </c>
      <c r="BN522" s="84">
        <v>31</v>
      </c>
      <c r="BO522" s="84">
        <v>0</v>
      </c>
      <c r="BP522" s="84">
        <v>1</v>
      </c>
      <c r="BQ522" s="84">
        <v>1</v>
      </c>
      <c r="BR522" s="84">
        <v>204</v>
      </c>
      <c r="BS522" s="84">
        <v>300</v>
      </c>
      <c r="BT522" s="84">
        <v>0</v>
      </c>
      <c r="BU522" s="84">
        <v>0</v>
      </c>
      <c r="BV522" s="84">
        <v>1000</v>
      </c>
      <c r="BW522" s="84">
        <v>0</v>
      </c>
      <c r="BX522" s="84" t="s">
        <v>667</v>
      </c>
      <c r="BY522" s="84">
        <v>0</v>
      </c>
      <c r="BZ522" s="84">
        <v>0</v>
      </c>
      <c r="CA522" s="84">
        <v>0</v>
      </c>
      <c r="CB522" s="84">
        <v>0</v>
      </c>
      <c r="CC522" s="84">
        <v>0</v>
      </c>
      <c r="CD522" s="84">
        <v>0</v>
      </c>
      <c r="CE522" s="84">
        <v>0</v>
      </c>
      <c r="CF522" s="84">
        <v>0</v>
      </c>
      <c r="CG522" s="84">
        <v>0</v>
      </c>
      <c r="CH522" s="84">
        <v>0</v>
      </c>
      <c r="CI522" s="84">
        <v>200</v>
      </c>
      <c r="CJ522" s="84">
        <v>0</v>
      </c>
      <c r="CK522" s="84"/>
      <c r="CL522" s="84">
        <v>0</v>
      </c>
      <c r="CM522" s="84">
        <v>0</v>
      </c>
      <c r="CN522" s="84">
        <v>0</v>
      </c>
      <c r="CO522" s="84">
        <v>0</v>
      </c>
      <c r="CP522" s="84">
        <v>0</v>
      </c>
      <c r="CQ522" s="84">
        <v>0</v>
      </c>
      <c r="CR522" s="84">
        <v>0</v>
      </c>
      <c r="CS522" s="84">
        <v>0</v>
      </c>
      <c r="CT522" s="84">
        <v>0</v>
      </c>
      <c r="CU522" s="84">
        <v>0</v>
      </c>
      <c r="CV522" s="84">
        <v>0</v>
      </c>
      <c r="CW522" s="84">
        <v>0</v>
      </c>
      <c r="CX522" s="84"/>
      <c r="CY522" s="84"/>
      <c r="CZ522" s="84">
        <v>0</v>
      </c>
      <c r="DA522" s="84">
        <v>0</v>
      </c>
      <c r="DB522" s="84">
        <v>30</v>
      </c>
      <c r="DC522" s="84">
        <v>0</v>
      </c>
      <c r="DD522" s="84">
        <v>0</v>
      </c>
      <c r="DE522" s="84">
        <v>0</v>
      </c>
      <c r="DF522" s="84">
        <v>0</v>
      </c>
      <c r="DG522" s="84">
        <v>1</v>
      </c>
      <c r="DH522" s="84"/>
      <c r="DI522" s="84" t="e">
        <f>INDEX([7]Sheet3!$E$78:$E$1130,MATCH(A522,[7]Sheet3!$D$78:$D$1130,0))</f>
        <v>#N/A</v>
      </c>
      <c r="DJ522" s="84" t="str">
        <f t="shared" ref="DJ522:DJ533" si="110">IFERROR(DI522,F522)</f>
        <v>skill_icons.ps_scythe_cyclone</v>
      </c>
      <c r="DK522" s="84" t="s">
        <v>1770</v>
      </c>
      <c r="DL522" s="133" t="str">
        <f t="shared" ref="DL522:DL525" si="111">DM522&amp;DN522&amp;DQ522</f>
        <v>召唤大型龙卷风向前席卷，对碰到的敌方单位每0.25秒造成[ui.cs_blue:204*0.3]的毒系伤害。</v>
      </c>
      <c r="DM522" s="138" t="s">
        <v>1771</v>
      </c>
      <c r="DN522" s="69" t="str">
        <f>"造成["&amp;INDEX(Sheet5!$L$2:$L$11,MATCH(BL522,Sheet5!$J$2:$J$11,0))&amp;":"&amp;BR522&amp;"*"&amp;BS522/1000&amp;"]"&amp;INDEX(Sheet5!$I$2:$I$4,MATCH(BR522,Sheet5!$H$2:$H$4,0))&amp;"的"&amp;INDEX(Sheet5!$K$2:$K$11,MATCH(BL522,Sheet5!$J$2:$J$11,0))</f>
        <v>造成[ui.cs_blue:204*0.3]的毒系伤害。</v>
      </c>
      <c r="DO522" s="84" t="e">
        <f>"造成["&amp;INDEX([7]Sheet5!$L$2:$L$11,MATCH(BY522,[7]Sheet5!$J$2:$J$11,0))&amp;":"&amp;CE522&amp;"*"&amp;CF522/1000&amp;"]"&amp;INDEX([7]Sheet5!$I$2:$I$4,MATCH(CE522,[7]Sheet5!$H$2:$H$4,0))&amp;"的"&amp;INDEX([7]Sheet5!$K$2:$K$11,MATCH(BY522,[7]Sheet5!$J$2:$J$11,0))</f>
        <v>#N/A</v>
      </c>
      <c r="DP522" s="84"/>
      <c r="DQ522" s="84"/>
      <c r="DR522" s="84" t="e">
        <f t="shared" si="103"/>
        <v>#N/A</v>
      </c>
      <c r="DS522" s="56">
        <f>MATCH(A522,[7]Sheet5!D:D,0)</f>
        <v>267</v>
      </c>
      <c r="DT522" s="104" t="e">
        <f>MATCH(A522,[7]Sheet5!F:F,0)</f>
        <v>#N/A</v>
      </c>
      <c r="DU522" s="84"/>
      <c r="DV522" s="84"/>
      <c r="DW522" s="84"/>
      <c r="DX522" s="84"/>
      <c r="DY522" s="84"/>
      <c r="DZ522" s="84"/>
    </row>
    <row r="523" spans="1:130" ht="28.5">
      <c r="A523" s="84">
        <v>303152</v>
      </c>
      <c r="B523" s="84">
        <v>0</v>
      </c>
      <c r="C523" s="84">
        <v>1</v>
      </c>
      <c r="D523" s="84" t="s">
        <v>1766</v>
      </c>
      <c r="E523" s="84" t="s">
        <v>1767</v>
      </c>
      <c r="F523" s="84" t="s">
        <v>1768</v>
      </c>
      <c r="G523" s="84">
        <v>1</v>
      </c>
      <c r="H523" s="84" t="s">
        <v>507</v>
      </c>
      <c r="I523" s="84">
        <v>200</v>
      </c>
      <c r="J523" s="84">
        <v>480</v>
      </c>
      <c r="K523" s="84">
        <v>500</v>
      </c>
      <c r="L523" s="84"/>
      <c r="M523" s="84">
        <v>0</v>
      </c>
      <c r="N523" s="84" t="s">
        <v>763</v>
      </c>
      <c r="O523" s="84">
        <v>0</v>
      </c>
      <c r="P523" s="84">
        <v>8</v>
      </c>
      <c r="Q523" s="84">
        <v>0</v>
      </c>
      <c r="R523" s="84">
        <f t="shared" si="109"/>
        <v>1</v>
      </c>
      <c r="S523" s="84">
        <v>0</v>
      </c>
      <c r="T523" s="84">
        <v>0</v>
      </c>
      <c r="U523" s="84">
        <v>0</v>
      </c>
      <c r="V523" s="84">
        <v>0</v>
      </c>
      <c r="W523" s="84">
        <v>0</v>
      </c>
      <c r="X523" s="84">
        <v>0</v>
      </c>
      <c r="Y523" s="84">
        <v>0</v>
      </c>
      <c r="Z523" s="84">
        <v>12000</v>
      </c>
      <c r="AA523" s="84">
        <v>2</v>
      </c>
      <c r="AB523" s="84">
        <v>31</v>
      </c>
      <c r="AC523" s="84">
        <v>0</v>
      </c>
      <c r="AD523" s="84">
        <v>0</v>
      </c>
      <c r="AE523" s="84">
        <v>0</v>
      </c>
      <c r="AF523" s="84">
        <v>10</v>
      </c>
      <c r="AG523" s="84">
        <v>0</v>
      </c>
      <c r="AH523" s="84">
        <v>10</v>
      </c>
      <c r="AI523" s="84">
        <v>514</v>
      </c>
      <c r="AJ523" s="84">
        <v>2</v>
      </c>
      <c r="AK523" s="84">
        <v>0</v>
      </c>
      <c r="AL523" s="84">
        <v>2</v>
      </c>
      <c r="AM523" s="84">
        <v>1</v>
      </c>
      <c r="AN523" s="84">
        <v>1</v>
      </c>
      <c r="AO523" s="84">
        <v>1</v>
      </c>
      <c r="AP523" s="84">
        <v>2</v>
      </c>
      <c r="AQ523" s="84">
        <v>1.5</v>
      </c>
      <c r="AR523" s="84">
        <v>2.5</v>
      </c>
      <c r="AS523" s="84">
        <v>0</v>
      </c>
      <c r="AT523" s="84">
        <v>0</v>
      </c>
      <c r="AU523" s="84">
        <v>0</v>
      </c>
      <c r="AV523" s="84">
        <v>0</v>
      </c>
      <c r="AW523" s="84">
        <v>0</v>
      </c>
      <c r="AX523" s="84">
        <v>0</v>
      </c>
      <c r="AY523" s="84">
        <v>0</v>
      </c>
      <c r="AZ523" s="84">
        <v>0</v>
      </c>
      <c r="BA523" s="84">
        <v>0</v>
      </c>
      <c r="BB523" s="84">
        <v>0</v>
      </c>
      <c r="BC523" s="84">
        <v>500</v>
      </c>
      <c r="BD523" s="69">
        <v>0</v>
      </c>
      <c r="BE523" s="69">
        <v>0</v>
      </c>
      <c r="BF523" s="69">
        <v>0</v>
      </c>
      <c r="BG523" s="84">
        <v>0</v>
      </c>
      <c r="BH523" s="84">
        <v>0</v>
      </c>
      <c r="BI523" s="84" t="s">
        <v>1769</v>
      </c>
      <c r="BJ523" s="84"/>
      <c r="BK523" s="84">
        <v>3</v>
      </c>
      <c r="BL523" s="84">
        <v>7</v>
      </c>
      <c r="BM523" s="84">
        <v>2</v>
      </c>
      <c r="BN523" s="84">
        <v>31</v>
      </c>
      <c r="BO523" s="84">
        <v>0</v>
      </c>
      <c r="BP523" s="84">
        <v>1</v>
      </c>
      <c r="BQ523" s="84">
        <v>1</v>
      </c>
      <c r="BR523" s="84">
        <v>204</v>
      </c>
      <c r="BS523" s="84">
        <v>320</v>
      </c>
      <c r="BT523" s="84">
        <v>0</v>
      </c>
      <c r="BU523" s="84">
        <v>0</v>
      </c>
      <c r="BV523" s="84">
        <v>1000</v>
      </c>
      <c r="BW523" s="84">
        <v>0</v>
      </c>
      <c r="BX523" s="84" t="s">
        <v>667</v>
      </c>
      <c r="BY523" s="84">
        <v>0</v>
      </c>
      <c r="BZ523" s="84">
        <v>0</v>
      </c>
      <c r="CA523" s="84">
        <v>0</v>
      </c>
      <c r="CB523" s="84">
        <v>0</v>
      </c>
      <c r="CC523" s="84">
        <v>0</v>
      </c>
      <c r="CD523" s="84">
        <v>0</v>
      </c>
      <c r="CE523" s="84">
        <v>0</v>
      </c>
      <c r="CF523" s="84">
        <v>0</v>
      </c>
      <c r="CG523" s="84">
        <v>0</v>
      </c>
      <c r="CH523" s="84">
        <v>0</v>
      </c>
      <c r="CI523" s="84">
        <v>200</v>
      </c>
      <c r="CJ523" s="84">
        <v>0</v>
      </c>
      <c r="CK523" s="84"/>
      <c r="CL523" s="84">
        <v>0</v>
      </c>
      <c r="CM523" s="84">
        <v>0</v>
      </c>
      <c r="CN523" s="84">
        <v>0</v>
      </c>
      <c r="CO523" s="84">
        <v>0</v>
      </c>
      <c r="CP523" s="84">
        <v>0</v>
      </c>
      <c r="CQ523" s="84">
        <v>0</v>
      </c>
      <c r="CR523" s="84">
        <v>0</v>
      </c>
      <c r="CS523" s="84">
        <v>0</v>
      </c>
      <c r="CT523" s="84">
        <v>0</v>
      </c>
      <c r="CU523" s="84">
        <v>0</v>
      </c>
      <c r="CV523" s="84">
        <v>0</v>
      </c>
      <c r="CW523" s="84">
        <v>0</v>
      </c>
      <c r="CX523" s="84"/>
      <c r="CY523" s="84"/>
      <c r="CZ523" s="84">
        <v>0</v>
      </c>
      <c r="DA523" s="84">
        <v>0</v>
      </c>
      <c r="DB523" s="84">
        <v>32</v>
      </c>
      <c r="DC523" s="84">
        <v>0</v>
      </c>
      <c r="DD523" s="84">
        <v>0</v>
      </c>
      <c r="DE523" s="84">
        <v>0</v>
      </c>
      <c r="DF523" s="84">
        <v>0</v>
      </c>
      <c r="DG523" s="84">
        <v>1</v>
      </c>
      <c r="DH523" s="84"/>
      <c r="DI523" s="84" t="e">
        <f>INDEX([7]Sheet3!$E$78:$E$1130,MATCH(A523,[7]Sheet3!$D$78:$D$1130,0))</f>
        <v>#N/A</v>
      </c>
      <c r="DJ523" s="84" t="str">
        <f t="shared" si="110"/>
        <v>skill_icons.ps_scythe_cyclone</v>
      </c>
      <c r="DK523" s="84" t="s">
        <v>1770</v>
      </c>
      <c r="DL523" s="133" t="str">
        <f t="shared" si="111"/>
        <v>召唤大型龙卷风向前席卷，对碰到的敌方单位每0.25秒造成[ui.cs_blue:204*0.32]的毒系伤害。</v>
      </c>
      <c r="DM523" s="138" t="s">
        <v>1771</v>
      </c>
      <c r="DN523" s="69" t="str">
        <f>"造成["&amp;INDEX(Sheet5!$L$2:$L$11,MATCH(BL523,Sheet5!$J$2:$J$11,0))&amp;":"&amp;BR523&amp;"*"&amp;BS523/1000&amp;"]"&amp;INDEX(Sheet5!$I$2:$I$4,MATCH(BR523,Sheet5!$H$2:$H$4,0))&amp;"的"&amp;INDEX(Sheet5!$K$2:$K$11,MATCH(BL523,Sheet5!$J$2:$J$11,0))</f>
        <v>造成[ui.cs_blue:204*0.32]的毒系伤害。</v>
      </c>
      <c r="DO523" s="84" t="e">
        <f>"造成["&amp;INDEX([7]Sheet5!$L$2:$L$11,MATCH(BY523,[7]Sheet5!$J$2:$J$11,0))&amp;":"&amp;CE523&amp;"*"&amp;CF523/1000&amp;"]"&amp;INDEX([7]Sheet5!$I$2:$I$4,MATCH(CE523,[7]Sheet5!$H$2:$H$4,0))&amp;"的"&amp;INDEX([7]Sheet5!$K$2:$K$11,MATCH(BY523,[7]Sheet5!$J$2:$J$11,0))</f>
        <v>#N/A</v>
      </c>
      <c r="DP523" s="84"/>
      <c r="DQ523" s="84"/>
      <c r="DR523" s="84" t="e">
        <f t="shared" si="103"/>
        <v>#N/A</v>
      </c>
      <c r="DS523" s="56" t="e">
        <f>MATCH(A523,[7]Sheet5!D:D,0)</f>
        <v>#N/A</v>
      </c>
      <c r="DT523" s="104" t="e">
        <f>MATCH(A523,[7]Sheet5!F:F,0)</f>
        <v>#N/A</v>
      </c>
      <c r="DU523" s="84"/>
      <c r="DV523" s="84"/>
      <c r="DW523" s="84"/>
      <c r="DX523" s="84"/>
      <c r="DY523" s="84"/>
      <c r="DZ523" s="84"/>
    </row>
    <row r="524" spans="1:130" ht="28.5">
      <c r="A524" s="84">
        <v>303153</v>
      </c>
      <c r="B524" s="84">
        <v>0</v>
      </c>
      <c r="C524" s="84">
        <v>1</v>
      </c>
      <c r="D524" s="84" t="s">
        <v>1766</v>
      </c>
      <c r="E524" s="84" t="s">
        <v>1767</v>
      </c>
      <c r="F524" s="84" t="s">
        <v>1768</v>
      </c>
      <c r="G524" s="84">
        <v>1</v>
      </c>
      <c r="H524" s="84" t="s">
        <v>507</v>
      </c>
      <c r="I524" s="84">
        <v>200</v>
      </c>
      <c r="J524" s="84">
        <v>480</v>
      </c>
      <c r="K524" s="84">
        <v>500</v>
      </c>
      <c r="L524" s="84"/>
      <c r="M524" s="84">
        <v>0</v>
      </c>
      <c r="N524" s="84" t="s">
        <v>763</v>
      </c>
      <c r="O524" s="84">
        <v>0</v>
      </c>
      <c r="P524" s="84">
        <v>8</v>
      </c>
      <c r="Q524" s="84">
        <v>0</v>
      </c>
      <c r="R524" s="84">
        <f t="shared" si="109"/>
        <v>1</v>
      </c>
      <c r="S524" s="84">
        <v>0</v>
      </c>
      <c r="T524" s="84">
        <v>0</v>
      </c>
      <c r="U524" s="84">
        <v>0</v>
      </c>
      <c r="V524" s="84">
        <v>0</v>
      </c>
      <c r="W524" s="84">
        <v>0</v>
      </c>
      <c r="X524" s="84">
        <v>0</v>
      </c>
      <c r="Y524" s="84">
        <v>0</v>
      </c>
      <c r="Z524" s="84">
        <v>12000</v>
      </c>
      <c r="AA524" s="84">
        <v>2</v>
      </c>
      <c r="AB524" s="84">
        <v>31</v>
      </c>
      <c r="AC524" s="84">
        <v>0</v>
      </c>
      <c r="AD524" s="84">
        <v>0</v>
      </c>
      <c r="AE524" s="84">
        <v>0</v>
      </c>
      <c r="AF524" s="84">
        <v>10</v>
      </c>
      <c r="AG524" s="84">
        <v>0</v>
      </c>
      <c r="AH524" s="84">
        <v>10</v>
      </c>
      <c r="AI524" s="84">
        <v>514</v>
      </c>
      <c r="AJ524" s="84">
        <v>2</v>
      </c>
      <c r="AK524" s="84">
        <v>0</v>
      </c>
      <c r="AL524" s="84">
        <v>2</v>
      </c>
      <c r="AM524" s="84">
        <v>1</v>
      </c>
      <c r="AN524" s="84">
        <v>1</v>
      </c>
      <c r="AO524" s="84">
        <v>1</v>
      </c>
      <c r="AP524" s="84">
        <v>2</v>
      </c>
      <c r="AQ524" s="84">
        <v>1.5</v>
      </c>
      <c r="AR524" s="84">
        <v>2.5</v>
      </c>
      <c r="AS524" s="84">
        <v>0</v>
      </c>
      <c r="AT524" s="84">
        <v>0</v>
      </c>
      <c r="AU524" s="84">
        <v>0</v>
      </c>
      <c r="AV524" s="84">
        <v>0</v>
      </c>
      <c r="AW524" s="84">
        <v>0</v>
      </c>
      <c r="AX524" s="84">
        <v>0</v>
      </c>
      <c r="AY524" s="84">
        <v>0</v>
      </c>
      <c r="AZ524" s="84">
        <v>0</v>
      </c>
      <c r="BA524" s="84">
        <v>0</v>
      </c>
      <c r="BB524" s="84">
        <v>0</v>
      </c>
      <c r="BC524" s="84">
        <v>500</v>
      </c>
      <c r="BD524" s="69">
        <v>0</v>
      </c>
      <c r="BE524" s="69">
        <v>0</v>
      </c>
      <c r="BF524" s="69">
        <v>0</v>
      </c>
      <c r="BG524" s="84">
        <v>0</v>
      </c>
      <c r="BH524" s="84">
        <v>0</v>
      </c>
      <c r="BI524" s="84" t="s">
        <v>1769</v>
      </c>
      <c r="BJ524" s="84"/>
      <c r="BK524" s="84">
        <v>3</v>
      </c>
      <c r="BL524" s="84">
        <v>7</v>
      </c>
      <c r="BM524" s="84">
        <v>2</v>
      </c>
      <c r="BN524" s="84">
        <v>31</v>
      </c>
      <c r="BO524" s="84">
        <v>0</v>
      </c>
      <c r="BP524" s="84">
        <v>1</v>
      </c>
      <c r="BQ524" s="84">
        <v>1</v>
      </c>
      <c r="BR524" s="84">
        <v>204</v>
      </c>
      <c r="BS524" s="84">
        <v>340</v>
      </c>
      <c r="BT524" s="84">
        <v>0</v>
      </c>
      <c r="BU524" s="84">
        <v>0</v>
      </c>
      <c r="BV524" s="84">
        <v>1000</v>
      </c>
      <c r="BW524" s="84">
        <v>0</v>
      </c>
      <c r="BX524" s="84" t="s">
        <v>667</v>
      </c>
      <c r="BY524" s="84">
        <v>0</v>
      </c>
      <c r="BZ524" s="84">
        <v>0</v>
      </c>
      <c r="CA524" s="84">
        <v>0</v>
      </c>
      <c r="CB524" s="84">
        <v>0</v>
      </c>
      <c r="CC524" s="84">
        <v>0</v>
      </c>
      <c r="CD524" s="84">
        <v>0</v>
      </c>
      <c r="CE524" s="84">
        <v>0</v>
      </c>
      <c r="CF524" s="84">
        <v>0</v>
      </c>
      <c r="CG524" s="84">
        <v>0</v>
      </c>
      <c r="CH524" s="84">
        <v>0</v>
      </c>
      <c r="CI524" s="84">
        <v>200</v>
      </c>
      <c r="CJ524" s="84">
        <v>0</v>
      </c>
      <c r="CK524" s="84"/>
      <c r="CL524" s="84">
        <v>0</v>
      </c>
      <c r="CM524" s="84">
        <v>0</v>
      </c>
      <c r="CN524" s="84">
        <v>0</v>
      </c>
      <c r="CO524" s="84">
        <v>0</v>
      </c>
      <c r="CP524" s="84">
        <v>0</v>
      </c>
      <c r="CQ524" s="84">
        <v>0</v>
      </c>
      <c r="CR524" s="84">
        <v>0</v>
      </c>
      <c r="CS524" s="84">
        <v>0</v>
      </c>
      <c r="CT524" s="84">
        <v>0</v>
      </c>
      <c r="CU524" s="84">
        <v>0</v>
      </c>
      <c r="CV524" s="84">
        <v>0</v>
      </c>
      <c r="CW524" s="84">
        <v>0</v>
      </c>
      <c r="CX524" s="84"/>
      <c r="CY524" s="84"/>
      <c r="CZ524" s="84">
        <v>0</v>
      </c>
      <c r="DA524" s="84">
        <v>0</v>
      </c>
      <c r="DB524" s="84">
        <v>34</v>
      </c>
      <c r="DC524" s="84">
        <v>0</v>
      </c>
      <c r="DD524" s="84">
        <v>0</v>
      </c>
      <c r="DE524" s="84">
        <v>0</v>
      </c>
      <c r="DF524" s="84">
        <v>0</v>
      </c>
      <c r="DG524" s="84">
        <v>1</v>
      </c>
      <c r="DH524" s="84"/>
      <c r="DI524" s="84" t="e">
        <f>INDEX([7]Sheet3!$E$78:$E$1130,MATCH(A524,[7]Sheet3!$D$78:$D$1130,0))</f>
        <v>#N/A</v>
      </c>
      <c r="DJ524" s="84" t="str">
        <f t="shared" si="110"/>
        <v>skill_icons.ps_scythe_cyclone</v>
      </c>
      <c r="DK524" s="84" t="s">
        <v>1770</v>
      </c>
      <c r="DL524" s="133" t="str">
        <f t="shared" si="111"/>
        <v>召唤大型龙卷风向前席卷，对碰到的敌方单位每0.25秒造成[ui.cs_blue:204*0.34]的毒系伤害。</v>
      </c>
      <c r="DM524" s="138" t="s">
        <v>1771</v>
      </c>
      <c r="DN524" s="69" t="str">
        <f>"造成["&amp;INDEX(Sheet5!$L$2:$L$11,MATCH(BL524,Sheet5!$J$2:$J$11,0))&amp;":"&amp;BR524&amp;"*"&amp;BS524/1000&amp;"]"&amp;INDEX(Sheet5!$I$2:$I$4,MATCH(BR524,Sheet5!$H$2:$H$4,0))&amp;"的"&amp;INDEX(Sheet5!$K$2:$K$11,MATCH(BL524,Sheet5!$J$2:$J$11,0))</f>
        <v>造成[ui.cs_blue:204*0.34]的毒系伤害。</v>
      </c>
      <c r="DO524" s="84" t="e">
        <f>"造成["&amp;INDEX([7]Sheet5!$L$2:$L$11,MATCH(BY524,[7]Sheet5!$J$2:$J$11,0))&amp;":"&amp;CE524&amp;"*"&amp;CF524/1000&amp;"]"&amp;INDEX([7]Sheet5!$I$2:$I$4,MATCH(CE524,[7]Sheet5!$H$2:$H$4,0))&amp;"的"&amp;INDEX([7]Sheet5!$K$2:$K$11,MATCH(BY524,[7]Sheet5!$J$2:$J$11,0))</f>
        <v>#N/A</v>
      </c>
      <c r="DP524" s="84"/>
      <c r="DQ524" s="84"/>
      <c r="DR524" s="84" t="e">
        <f t="shared" si="103"/>
        <v>#N/A</v>
      </c>
      <c r="DS524" s="56" t="e">
        <f>MATCH(A524,[7]Sheet5!D:D,0)</f>
        <v>#N/A</v>
      </c>
      <c r="DT524" s="104" t="e">
        <f>MATCH(A524,[7]Sheet5!F:F,0)</f>
        <v>#N/A</v>
      </c>
      <c r="DU524" s="84"/>
      <c r="DV524" s="84"/>
      <c r="DW524" s="84"/>
      <c r="DX524" s="84"/>
      <c r="DY524" s="84"/>
      <c r="DZ524" s="84"/>
    </row>
    <row r="525" spans="1:130" ht="28.5">
      <c r="A525" s="84">
        <v>303154</v>
      </c>
      <c r="B525" s="84">
        <v>0</v>
      </c>
      <c r="C525" s="84">
        <v>1</v>
      </c>
      <c r="D525" s="84" t="s">
        <v>1766</v>
      </c>
      <c r="E525" s="84" t="s">
        <v>1767</v>
      </c>
      <c r="F525" s="84" t="s">
        <v>1768</v>
      </c>
      <c r="G525" s="84">
        <v>1</v>
      </c>
      <c r="H525" s="84" t="s">
        <v>507</v>
      </c>
      <c r="I525" s="84">
        <v>200</v>
      </c>
      <c r="J525" s="84">
        <v>480</v>
      </c>
      <c r="K525" s="84">
        <v>500</v>
      </c>
      <c r="L525" s="84"/>
      <c r="M525" s="84">
        <v>0</v>
      </c>
      <c r="N525" s="84" t="s">
        <v>763</v>
      </c>
      <c r="O525" s="84">
        <v>0</v>
      </c>
      <c r="P525" s="84">
        <v>8</v>
      </c>
      <c r="Q525" s="84">
        <v>0</v>
      </c>
      <c r="R525" s="84">
        <f t="shared" si="109"/>
        <v>1</v>
      </c>
      <c r="S525" s="84">
        <v>0</v>
      </c>
      <c r="T525" s="84">
        <v>0</v>
      </c>
      <c r="U525" s="84">
        <v>0</v>
      </c>
      <c r="V525" s="84">
        <v>0</v>
      </c>
      <c r="W525" s="84">
        <v>0</v>
      </c>
      <c r="X525" s="84">
        <v>0</v>
      </c>
      <c r="Y525" s="84">
        <v>0</v>
      </c>
      <c r="Z525" s="84">
        <v>12000</v>
      </c>
      <c r="AA525" s="84">
        <v>2</v>
      </c>
      <c r="AB525" s="84">
        <v>31</v>
      </c>
      <c r="AC525" s="84">
        <v>0</v>
      </c>
      <c r="AD525" s="84">
        <v>0</v>
      </c>
      <c r="AE525" s="84">
        <v>0</v>
      </c>
      <c r="AF525" s="84">
        <v>10</v>
      </c>
      <c r="AG525" s="84">
        <v>0</v>
      </c>
      <c r="AH525" s="84">
        <v>10</v>
      </c>
      <c r="AI525" s="84">
        <v>514</v>
      </c>
      <c r="AJ525" s="84">
        <v>2</v>
      </c>
      <c r="AK525" s="84">
        <v>0</v>
      </c>
      <c r="AL525" s="84">
        <v>2</v>
      </c>
      <c r="AM525" s="84">
        <v>1</v>
      </c>
      <c r="AN525" s="84">
        <v>1</v>
      </c>
      <c r="AO525" s="84">
        <v>1</v>
      </c>
      <c r="AP525" s="84">
        <v>2</v>
      </c>
      <c r="AQ525" s="84">
        <v>1.5</v>
      </c>
      <c r="AR525" s="84">
        <v>2.5</v>
      </c>
      <c r="AS525" s="84">
        <v>0</v>
      </c>
      <c r="AT525" s="84">
        <v>0</v>
      </c>
      <c r="AU525" s="84">
        <v>0</v>
      </c>
      <c r="AV525" s="84">
        <v>0</v>
      </c>
      <c r="AW525" s="84">
        <v>0</v>
      </c>
      <c r="AX525" s="84">
        <v>0</v>
      </c>
      <c r="AY525" s="84">
        <v>0</v>
      </c>
      <c r="AZ525" s="84">
        <v>0</v>
      </c>
      <c r="BA525" s="84">
        <v>0</v>
      </c>
      <c r="BB525" s="84">
        <v>0</v>
      </c>
      <c r="BC525" s="84">
        <v>500</v>
      </c>
      <c r="BD525" s="69">
        <v>0</v>
      </c>
      <c r="BE525" s="69">
        <v>0</v>
      </c>
      <c r="BF525" s="69">
        <v>0</v>
      </c>
      <c r="BG525" s="84">
        <v>0</v>
      </c>
      <c r="BH525" s="84">
        <v>0</v>
      </c>
      <c r="BI525" s="84" t="s">
        <v>1769</v>
      </c>
      <c r="BJ525" s="84"/>
      <c r="BK525" s="84">
        <v>3</v>
      </c>
      <c r="BL525" s="84">
        <v>7</v>
      </c>
      <c r="BM525" s="84">
        <v>2</v>
      </c>
      <c r="BN525" s="84">
        <v>31</v>
      </c>
      <c r="BO525" s="84">
        <v>0</v>
      </c>
      <c r="BP525" s="84">
        <v>1</v>
      </c>
      <c r="BQ525" s="84">
        <v>1</v>
      </c>
      <c r="BR525" s="84">
        <v>204</v>
      </c>
      <c r="BS525" s="84">
        <v>360</v>
      </c>
      <c r="BT525" s="84">
        <v>0</v>
      </c>
      <c r="BU525" s="84">
        <v>0</v>
      </c>
      <c r="BV525" s="84">
        <v>1000</v>
      </c>
      <c r="BW525" s="84">
        <v>0</v>
      </c>
      <c r="BX525" s="84" t="s">
        <v>667</v>
      </c>
      <c r="BY525" s="84">
        <v>0</v>
      </c>
      <c r="BZ525" s="84">
        <v>0</v>
      </c>
      <c r="CA525" s="84">
        <v>0</v>
      </c>
      <c r="CB525" s="84">
        <v>0</v>
      </c>
      <c r="CC525" s="84">
        <v>0</v>
      </c>
      <c r="CD525" s="84">
        <v>0</v>
      </c>
      <c r="CE525" s="84">
        <v>0</v>
      </c>
      <c r="CF525" s="84">
        <v>0</v>
      </c>
      <c r="CG525" s="84">
        <v>0</v>
      </c>
      <c r="CH525" s="84">
        <v>0</v>
      </c>
      <c r="CI525" s="84">
        <v>200</v>
      </c>
      <c r="CJ525" s="84">
        <v>0</v>
      </c>
      <c r="CK525" s="84"/>
      <c r="CL525" s="84">
        <v>0</v>
      </c>
      <c r="CM525" s="84">
        <v>0</v>
      </c>
      <c r="CN525" s="84">
        <v>0</v>
      </c>
      <c r="CO525" s="84">
        <v>0</v>
      </c>
      <c r="CP525" s="84">
        <v>0</v>
      </c>
      <c r="CQ525" s="84">
        <v>0</v>
      </c>
      <c r="CR525" s="84">
        <v>0</v>
      </c>
      <c r="CS525" s="84">
        <v>0</v>
      </c>
      <c r="CT525" s="84">
        <v>0</v>
      </c>
      <c r="CU525" s="84">
        <v>0</v>
      </c>
      <c r="CV525" s="84">
        <v>0</v>
      </c>
      <c r="CW525" s="84">
        <v>0</v>
      </c>
      <c r="CX525" s="84"/>
      <c r="CY525" s="84"/>
      <c r="CZ525" s="84">
        <v>0</v>
      </c>
      <c r="DA525" s="84">
        <v>0</v>
      </c>
      <c r="DB525" s="84">
        <v>36</v>
      </c>
      <c r="DC525" s="84">
        <v>0</v>
      </c>
      <c r="DD525" s="84">
        <v>0</v>
      </c>
      <c r="DE525" s="84">
        <v>0</v>
      </c>
      <c r="DF525" s="84">
        <v>0</v>
      </c>
      <c r="DG525" s="84">
        <v>1</v>
      </c>
      <c r="DH525" s="84"/>
      <c r="DI525" s="84" t="e">
        <f>INDEX([7]Sheet3!$E$78:$E$1130,MATCH(A525,[7]Sheet3!$D$78:$D$1130,0))</f>
        <v>#N/A</v>
      </c>
      <c r="DJ525" s="84" t="str">
        <f t="shared" si="110"/>
        <v>skill_icons.ps_scythe_cyclone</v>
      </c>
      <c r="DK525" s="84" t="s">
        <v>1770</v>
      </c>
      <c r="DL525" s="133" t="str">
        <f t="shared" si="111"/>
        <v>召唤大型龙卷风向前席卷，对碰到的敌方单位每0.25秒造成[ui.cs_blue:204*0.36]的毒系伤害。</v>
      </c>
      <c r="DM525" s="138" t="s">
        <v>1771</v>
      </c>
      <c r="DN525" s="69" t="str">
        <f>"造成["&amp;INDEX(Sheet5!$L$2:$L$11,MATCH(BL525,Sheet5!$J$2:$J$11,0))&amp;":"&amp;BR525&amp;"*"&amp;BS525/1000&amp;"]"&amp;INDEX(Sheet5!$I$2:$I$4,MATCH(BR525,Sheet5!$H$2:$H$4,0))&amp;"的"&amp;INDEX(Sheet5!$K$2:$K$11,MATCH(BL525,Sheet5!$J$2:$J$11,0))</f>
        <v>造成[ui.cs_blue:204*0.36]的毒系伤害。</v>
      </c>
      <c r="DO525" s="84" t="e">
        <f>"造成["&amp;INDEX([7]Sheet5!$L$2:$L$11,MATCH(BY525,[7]Sheet5!$J$2:$J$11,0))&amp;":"&amp;CE525&amp;"*"&amp;CF525/1000&amp;"]"&amp;INDEX([7]Sheet5!$I$2:$I$4,MATCH(CE525,[7]Sheet5!$H$2:$H$4,0))&amp;"的"&amp;INDEX([7]Sheet5!$K$2:$K$11,MATCH(BY525,[7]Sheet5!$J$2:$J$11,0))</f>
        <v>#N/A</v>
      </c>
      <c r="DP525" s="84"/>
      <c r="DQ525" s="84"/>
      <c r="DR525" s="84" t="e">
        <f t="shared" si="103"/>
        <v>#N/A</v>
      </c>
      <c r="DS525" s="56" t="e">
        <f>MATCH(A525,[7]Sheet5!D:D,0)</f>
        <v>#N/A</v>
      </c>
      <c r="DT525" s="104" t="e">
        <f>MATCH(A525,[7]Sheet5!F:F,0)</f>
        <v>#N/A</v>
      </c>
      <c r="DU525" s="84"/>
      <c r="DV525" s="84"/>
      <c r="DW525" s="84"/>
      <c r="DX525" s="84"/>
      <c r="DY525" s="84"/>
      <c r="DZ525" s="84"/>
    </row>
    <row r="526" spans="1:130" ht="14.25">
      <c r="A526" s="118">
        <v>30316</v>
      </c>
      <c r="B526" s="118">
        <v>0</v>
      </c>
      <c r="C526" s="118">
        <v>1</v>
      </c>
      <c r="D526" s="118" t="s">
        <v>1772</v>
      </c>
      <c r="E526" s="118" t="s">
        <v>1773</v>
      </c>
      <c r="F526" s="118" t="s">
        <v>1774</v>
      </c>
      <c r="G526" s="118">
        <v>1</v>
      </c>
      <c r="H526" s="118" t="s">
        <v>321</v>
      </c>
      <c r="I526" s="118">
        <v>1584</v>
      </c>
      <c r="J526" s="118">
        <v>1584</v>
      </c>
      <c r="K526" s="118">
        <v>2475</v>
      </c>
      <c r="L526" s="118"/>
      <c r="M526" s="118">
        <v>653</v>
      </c>
      <c r="N526" s="118" t="s">
        <v>545</v>
      </c>
      <c r="O526" s="118">
        <v>0</v>
      </c>
      <c r="P526" s="118">
        <v>1</v>
      </c>
      <c r="Q526" s="118">
        <v>0</v>
      </c>
      <c r="R526" s="118">
        <v>1</v>
      </c>
      <c r="S526" s="118">
        <v>0</v>
      </c>
      <c r="T526" s="118">
        <v>0</v>
      </c>
      <c r="U526" s="118">
        <v>0</v>
      </c>
      <c r="V526" s="118">
        <v>0</v>
      </c>
      <c r="W526" s="118">
        <v>0</v>
      </c>
      <c r="X526" s="118">
        <v>0</v>
      </c>
      <c r="Y526" s="118">
        <v>0</v>
      </c>
      <c r="Z526" s="118">
        <v>8000</v>
      </c>
      <c r="AA526" s="118">
        <v>2</v>
      </c>
      <c r="AB526" s="118">
        <v>31</v>
      </c>
      <c r="AC526" s="118">
        <v>0</v>
      </c>
      <c r="AD526" s="118">
        <v>0</v>
      </c>
      <c r="AE526" s="118">
        <v>0</v>
      </c>
      <c r="AF526" s="118">
        <v>1</v>
      </c>
      <c r="AG526" s="118">
        <v>0</v>
      </c>
      <c r="AH526" s="118">
        <v>9</v>
      </c>
      <c r="AI526" s="118">
        <v>0</v>
      </c>
      <c r="AJ526" s="118">
        <v>1</v>
      </c>
      <c r="AK526" s="118">
        <v>0</v>
      </c>
      <c r="AL526" s="118">
        <v>0</v>
      </c>
      <c r="AM526" s="118">
        <v>1</v>
      </c>
      <c r="AN526" s="118">
        <v>1</v>
      </c>
      <c r="AO526" s="118">
        <v>0</v>
      </c>
      <c r="AP526" s="118">
        <v>0</v>
      </c>
      <c r="AQ526" s="120">
        <v>0</v>
      </c>
      <c r="AR526" s="118">
        <v>0</v>
      </c>
      <c r="AS526" s="118">
        <v>0</v>
      </c>
      <c r="AT526" s="118">
        <v>0</v>
      </c>
      <c r="AU526" s="118">
        <v>0</v>
      </c>
      <c r="AV526" s="118">
        <v>0</v>
      </c>
      <c r="AW526" s="118">
        <v>0</v>
      </c>
      <c r="AX526" s="118">
        <v>0</v>
      </c>
      <c r="AY526" s="118">
        <v>0</v>
      </c>
      <c r="AZ526" s="118">
        <v>0</v>
      </c>
      <c r="BA526" s="118">
        <v>0</v>
      </c>
      <c r="BB526" s="118">
        <v>0</v>
      </c>
      <c r="BC526" s="118">
        <v>0</v>
      </c>
      <c r="BD526" s="69">
        <v>0</v>
      </c>
      <c r="BE526" s="69">
        <v>0</v>
      </c>
      <c r="BF526" s="69">
        <v>0</v>
      </c>
      <c r="BG526" s="118">
        <v>0</v>
      </c>
      <c r="BH526" s="118">
        <v>0</v>
      </c>
      <c r="BI526" s="118"/>
      <c r="BJ526" s="118"/>
      <c r="BK526" s="118">
        <v>3</v>
      </c>
      <c r="BL526" s="122">
        <v>10</v>
      </c>
      <c r="BM526" s="122">
        <v>1</v>
      </c>
      <c r="BN526" s="122">
        <v>4</v>
      </c>
      <c r="BO526" s="122">
        <v>0</v>
      </c>
      <c r="BP526" s="122">
        <v>1</v>
      </c>
      <c r="BQ526" s="122">
        <v>1</v>
      </c>
      <c r="BR526" s="122">
        <v>1</v>
      </c>
      <c r="BS526" s="122">
        <v>1380009</v>
      </c>
      <c r="BT526" s="122">
        <v>0</v>
      </c>
      <c r="BU526" s="122">
        <v>0</v>
      </c>
      <c r="BV526" s="122">
        <v>1000</v>
      </c>
      <c r="BW526" s="122">
        <v>0</v>
      </c>
      <c r="BY526" s="118">
        <v>2</v>
      </c>
      <c r="BZ526" s="118">
        <v>2</v>
      </c>
      <c r="CA526" s="118">
        <v>31</v>
      </c>
      <c r="CB526" s="118">
        <v>0</v>
      </c>
      <c r="CC526" s="118">
        <v>1</v>
      </c>
      <c r="CD526" s="118">
        <v>1</v>
      </c>
      <c r="CE526" s="118">
        <v>203</v>
      </c>
      <c r="CF526" s="118">
        <v>1200</v>
      </c>
      <c r="CG526" s="118">
        <v>0</v>
      </c>
      <c r="CH526" s="118">
        <v>0</v>
      </c>
      <c r="CI526" s="118">
        <v>1000</v>
      </c>
      <c r="CJ526" s="118">
        <v>654</v>
      </c>
      <c r="CK526" s="118" t="s">
        <v>547</v>
      </c>
      <c r="CL526" s="118">
        <v>0</v>
      </c>
      <c r="CM526" s="118">
        <v>0</v>
      </c>
      <c r="CN526" s="118">
        <v>0</v>
      </c>
      <c r="CO526" s="118">
        <v>0</v>
      </c>
      <c r="CP526" s="118">
        <v>0</v>
      </c>
      <c r="CQ526" s="118">
        <v>0</v>
      </c>
      <c r="CR526" s="118">
        <v>0</v>
      </c>
      <c r="CS526" s="118">
        <v>0</v>
      </c>
      <c r="CT526" s="118">
        <v>0</v>
      </c>
      <c r="CU526" s="118">
        <v>0</v>
      </c>
      <c r="CV526" s="118">
        <v>0</v>
      </c>
      <c r="CW526" s="118">
        <v>0</v>
      </c>
      <c r="CX526" s="118"/>
      <c r="CY526" s="118"/>
      <c r="CZ526" s="118">
        <v>0</v>
      </c>
      <c r="DA526" s="118">
        <v>0</v>
      </c>
      <c r="DB526" s="118">
        <v>120</v>
      </c>
      <c r="DC526" s="118">
        <v>0</v>
      </c>
      <c r="DD526" s="118">
        <v>0</v>
      </c>
      <c r="DE526" s="118">
        <v>0</v>
      </c>
      <c r="DF526" s="118">
        <v>0</v>
      </c>
      <c r="DG526" s="118">
        <v>1</v>
      </c>
      <c r="DH526" s="118"/>
      <c r="DI526" s="118" t="e">
        <f>INDEX([7]Sheet3!$E$78:$E$1130,MATCH(A526,[7]Sheet3!$D$78:$D$1130,0))</f>
        <v>#N/A</v>
      </c>
      <c r="DJ526" s="118" t="str">
        <f t="shared" si="110"/>
        <v>skill_icons.ps_aim_and_shot</v>
      </c>
      <c r="DK526" s="118" t="s">
        <v>1775</v>
      </c>
      <c r="DL526" s="129"/>
      <c r="DM526" s="139" t="s">
        <v>1776</v>
      </c>
      <c r="DN526" s="69" t="e">
        <f>"造成["&amp;INDEX(Sheet5!$L$2:$L$11,MATCH(BL526,Sheet5!$J$2:$J$11,0))&amp;":"&amp;BR526&amp;"*"&amp;BS526/1000&amp;"]"&amp;INDEX(Sheet5!$I$2:$I$4,MATCH(BR526,Sheet5!$H$2:$H$4,0))&amp;"的"&amp;INDEX(Sheet5!$K$2:$K$11,MATCH(BL526,Sheet5!$J$2:$J$11,0))</f>
        <v>#N/A</v>
      </c>
      <c r="DO526" s="118" t="e">
        <f>"造成["&amp;INDEX([7]Sheet5!$L$2:$L$11,MATCH(BY526,[7]Sheet5!$J$2:$J$11,0))&amp;":"&amp;CE526&amp;"*"&amp;CF526/1000&amp;"]"&amp;INDEX([7]Sheet5!$I$2:$I$4,MATCH(CE526,[7]Sheet5!$H$2:$H$4,0))&amp;"的"&amp;INDEX([7]Sheet5!$K$2:$K$11,MATCH(BY526,[7]Sheet5!$J$2:$J$11,0))</f>
        <v>#REF!</v>
      </c>
      <c r="DP526" s="118"/>
      <c r="DQ526" s="118"/>
      <c r="DR526" s="118" t="e">
        <f t="shared" si="103"/>
        <v>#N/A</v>
      </c>
      <c r="DS526" s="122">
        <f>MATCH(A526,[7]Sheet5!D:D,0)</f>
        <v>266</v>
      </c>
      <c r="DT526" s="123" t="e">
        <f>MATCH(A526,[7]Sheet5!F:F,0)</f>
        <v>#N/A</v>
      </c>
      <c r="DU526" s="118"/>
      <c r="DV526" s="118"/>
      <c r="DW526" s="118"/>
      <c r="DX526" s="118"/>
      <c r="DY526" s="118"/>
      <c r="DZ526" s="118"/>
    </row>
    <row r="527" spans="1:130" ht="14.25">
      <c r="A527" s="118">
        <v>303162</v>
      </c>
      <c r="B527" s="118">
        <v>0</v>
      </c>
      <c r="C527" s="118">
        <v>1</v>
      </c>
      <c r="D527" s="118" t="s">
        <v>1772</v>
      </c>
      <c r="E527" s="118" t="s">
        <v>1773</v>
      </c>
      <c r="F527" s="118" t="s">
        <v>1774</v>
      </c>
      <c r="G527" s="118">
        <v>1</v>
      </c>
      <c r="H527" s="118" t="s">
        <v>321</v>
      </c>
      <c r="I527" s="118">
        <v>1584</v>
      </c>
      <c r="J527" s="118">
        <v>1584</v>
      </c>
      <c r="K527" s="118">
        <v>2475</v>
      </c>
      <c r="L527" s="118"/>
      <c r="M527" s="118">
        <v>653</v>
      </c>
      <c r="N527" s="118" t="s">
        <v>545</v>
      </c>
      <c r="O527" s="118">
        <v>0</v>
      </c>
      <c r="P527" s="118">
        <v>1</v>
      </c>
      <c r="Q527" s="118">
        <v>0</v>
      </c>
      <c r="R527" s="118">
        <v>1</v>
      </c>
      <c r="S527" s="118">
        <v>0</v>
      </c>
      <c r="T527" s="118">
        <v>0</v>
      </c>
      <c r="U527" s="118">
        <v>0</v>
      </c>
      <c r="V527" s="118">
        <v>0</v>
      </c>
      <c r="W527" s="118">
        <v>0</v>
      </c>
      <c r="X527" s="118">
        <v>0</v>
      </c>
      <c r="Y527" s="118">
        <v>0</v>
      </c>
      <c r="Z527" s="118">
        <v>8000</v>
      </c>
      <c r="AA527" s="118">
        <v>2</v>
      </c>
      <c r="AB527" s="118">
        <v>31</v>
      </c>
      <c r="AC527" s="118">
        <v>0</v>
      </c>
      <c r="AD527" s="118">
        <v>0</v>
      </c>
      <c r="AE527" s="118">
        <v>0</v>
      </c>
      <c r="AF527" s="118">
        <v>1</v>
      </c>
      <c r="AG527" s="118">
        <v>0</v>
      </c>
      <c r="AH527" s="118">
        <v>9</v>
      </c>
      <c r="AI527" s="118">
        <v>0</v>
      </c>
      <c r="AJ527" s="118">
        <v>1</v>
      </c>
      <c r="AK527" s="118">
        <v>0</v>
      </c>
      <c r="AL527" s="118">
        <v>0</v>
      </c>
      <c r="AM527" s="118">
        <v>1</v>
      </c>
      <c r="AN527" s="118">
        <v>1</v>
      </c>
      <c r="AO527" s="118">
        <v>0</v>
      </c>
      <c r="AP527" s="118">
        <v>0</v>
      </c>
      <c r="AQ527" s="120">
        <v>0</v>
      </c>
      <c r="AR527" s="118">
        <v>0</v>
      </c>
      <c r="AS527" s="118">
        <v>0</v>
      </c>
      <c r="AT527" s="118">
        <v>0</v>
      </c>
      <c r="AU527" s="118">
        <v>0</v>
      </c>
      <c r="AV527" s="118">
        <v>0</v>
      </c>
      <c r="AW527" s="118">
        <v>0</v>
      </c>
      <c r="AX527" s="118">
        <v>0</v>
      </c>
      <c r="AY527" s="118">
        <v>0</v>
      </c>
      <c r="AZ527" s="118">
        <v>0</v>
      </c>
      <c r="BA527" s="118">
        <v>0</v>
      </c>
      <c r="BB527" s="118">
        <v>0</v>
      </c>
      <c r="BC527" s="118">
        <v>0</v>
      </c>
      <c r="BD527" s="69">
        <v>0</v>
      </c>
      <c r="BE527" s="69">
        <v>0</v>
      </c>
      <c r="BF527" s="69">
        <v>0</v>
      </c>
      <c r="BG527" s="118">
        <v>0</v>
      </c>
      <c r="BH527" s="118">
        <v>0</v>
      </c>
      <c r="BI527" s="118"/>
      <c r="BJ527" s="118"/>
      <c r="BK527" s="118">
        <v>3</v>
      </c>
      <c r="BL527" s="122">
        <v>10</v>
      </c>
      <c r="BM527" s="122">
        <v>1</v>
      </c>
      <c r="BN527" s="122">
        <v>4</v>
      </c>
      <c r="BO527" s="122">
        <v>0</v>
      </c>
      <c r="BP527" s="122">
        <v>1</v>
      </c>
      <c r="BQ527" s="122">
        <v>1</v>
      </c>
      <c r="BR527" s="122">
        <v>1</v>
      </c>
      <c r="BS527" s="122">
        <v>1380009</v>
      </c>
      <c r="BT527" s="122">
        <v>0</v>
      </c>
      <c r="BU527" s="122">
        <v>0</v>
      </c>
      <c r="BV527" s="122">
        <v>1000</v>
      </c>
      <c r="BW527" s="122">
        <v>0</v>
      </c>
      <c r="BY527" s="118">
        <v>2</v>
      </c>
      <c r="BZ527" s="118">
        <v>2</v>
      </c>
      <c r="CA527" s="118">
        <v>31</v>
      </c>
      <c r="CB527" s="118">
        <v>0</v>
      </c>
      <c r="CC527" s="118">
        <v>1</v>
      </c>
      <c r="CD527" s="118">
        <v>1</v>
      </c>
      <c r="CE527" s="118">
        <v>203</v>
      </c>
      <c r="CF527" s="118">
        <v>1300</v>
      </c>
      <c r="CG527" s="118">
        <v>0</v>
      </c>
      <c r="CH527" s="118">
        <v>0</v>
      </c>
      <c r="CI527" s="118">
        <v>1000</v>
      </c>
      <c r="CJ527" s="118">
        <v>654</v>
      </c>
      <c r="CK527" s="118" t="s">
        <v>547</v>
      </c>
      <c r="CL527" s="118">
        <v>0</v>
      </c>
      <c r="CM527" s="118">
        <v>0</v>
      </c>
      <c r="CN527" s="118">
        <v>0</v>
      </c>
      <c r="CO527" s="118">
        <v>0</v>
      </c>
      <c r="CP527" s="118">
        <v>0</v>
      </c>
      <c r="CQ527" s="118">
        <v>0</v>
      </c>
      <c r="CR527" s="118">
        <v>0</v>
      </c>
      <c r="CS527" s="118">
        <v>0</v>
      </c>
      <c r="CT527" s="118">
        <v>0</v>
      </c>
      <c r="CU527" s="118">
        <v>0</v>
      </c>
      <c r="CV527" s="118">
        <v>0</v>
      </c>
      <c r="CW527" s="118">
        <v>0</v>
      </c>
      <c r="CX527" s="118"/>
      <c r="CY527" s="118"/>
      <c r="CZ527" s="118">
        <v>0</v>
      </c>
      <c r="DA527" s="118">
        <v>0</v>
      </c>
      <c r="DB527" s="118">
        <v>130</v>
      </c>
      <c r="DC527" s="118">
        <v>0</v>
      </c>
      <c r="DD527" s="118">
        <v>0</v>
      </c>
      <c r="DE527" s="118">
        <v>0</v>
      </c>
      <c r="DF527" s="118">
        <v>0</v>
      </c>
      <c r="DG527" s="118">
        <v>1</v>
      </c>
      <c r="DH527" s="118"/>
      <c r="DI527" s="118" t="e">
        <f>INDEX([7]Sheet3!$E$78:$E$1130,MATCH(A527,[7]Sheet3!$D$78:$D$1130,0))</f>
        <v>#N/A</v>
      </c>
      <c r="DJ527" s="118" t="str">
        <f t="shared" si="110"/>
        <v>skill_icons.ps_aim_and_shot</v>
      </c>
      <c r="DK527" s="118" t="s">
        <v>1775</v>
      </c>
      <c r="DL527" s="129"/>
      <c r="DM527" s="139" t="s">
        <v>1776</v>
      </c>
      <c r="DN527" s="69" t="e">
        <f>"造成["&amp;INDEX(Sheet5!$L$2:$L$11,MATCH(BL527,Sheet5!$J$2:$J$11,0))&amp;":"&amp;BR527&amp;"*"&amp;BS527/1000&amp;"]"&amp;INDEX(Sheet5!$I$2:$I$4,MATCH(BR527,Sheet5!$H$2:$H$4,0))&amp;"的"&amp;INDEX(Sheet5!$K$2:$K$11,MATCH(BL527,Sheet5!$J$2:$J$11,0))</f>
        <v>#N/A</v>
      </c>
      <c r="DO527" s="118" t="e">
        <f>"造成["&amp;INDEX([7]Sheet5!$L$2:$L$11,MATCH(BY527,[7]Sheet5!$J$2:$J$11,0))&amp;":"&amp;CE527&amp;"*"&amp;CF527/1000&amp;"]"&amp;INDEX([7]Sheet5!$I$2:$I$4,MATCH(CE527,[7]Sheet5!$H$2:$H$4,0))&amp;"的"&amp;INDEX([7]Sheet5!$K$2:$K$11,MATCH(BY527,[7]Sheet5!$J$2:$J$11,0))</f>
        <v>#REF!</v>
      </c>
      <c r="DP527" s="118"/>
      <c r="DQ527" s="118"/>
      <c r="DR527" s="118" t="e">
        <f t="shared" si="103"/>
        <v>#N/A</v>
      </c>
      <c r="DS527" s="122" t="e">
        <f>MATCH(A527,[7]Sheet5!D:D,0)</f>
        <v>#N/A</v>
      </c>
      <c r="DT527" s="123" t="e">
        <f>MATCH(A527,[7]Sheet5!F:F,0)</f>
        <v>#N/A</v>
      </c>
      <c r="DU527" s="118"/>
      <c r="DV527" s="118"/>
      <c r="DW527" s="118"/>
      <c r="DX527" s="118"/>
      <c r="DY527" s="118"/>
      <c r="DZ527" s="118"/>
    </row>
    <row r="528" spans="1:130" ht="14.25">
      <c r="A528" s="118">
        <v>303163</v>
      </c>
      <c r="B528" s="118">
        <v>0</v>
      </c>
      <c r="C528" s="118">
        <v>1</v>
      </c>
      <c r="D528" s="118" t="s">
        <v>1772</v>
      </c>
      <c r="E528" s="118" t="s">
        <v>1773</v>
      </c>
      <c r="F528" s="118" t="s">
        <v>1774</v>
      </c>
      <c r="G528" s="118">
        <v>1</v>
      </c>
      <c r="H528" s="118" t="s">
        <v>321</v>
      </c>
      <c r="I528" s="118">
        <v>1584</v>
      </c>
      <c r="J528" s="118">
        <v>1584</v>
      </c>
      <c r="K528" s="118">
        <v>2475</v>
      </c>
      <c r="L528" s="118"/>
      <c r="M528" s="118">
        <v>653</v>
      </c>
      <c r="N528" s="118" t="s">
        <v>545</v>
      </c>
      <c r="O528" s="118">
        <v>0</v>
      </c>
      <c r="P528" s="118">
        <v>1</v>
      </c>
      <c r="Q528" s="118">
        <v>0</v>
      </c>
      <c r="R528" s="118">
        <v>1</v>
      </c>
      <c r="S528" s="118">
        <v>0</v>
      </c>
      <c r="T528" s="118">
        <v>0</v>
      </c>
      <c r="U528" s="118">
        <v>0</v>
      </c>
      <c r="V528" s="118">
        <v>0</v>
      </c>
      <c r="W528" s="118">
        <v>0</v>
      </c>
      <c r="X528" s="118">
        <v>0</v>
      </c>
      <c r="Y528" s="118">
        <v>0</v>
      </c>
      <c r="Z528" s="118">
        <v>8000</v>
      </c>
      <c r="AA528" s="118">
        <v>2</v>
      </c>
      <c r="AB528" s="118">
        <v>31</v>
      </c>
      <c r="AC528" s="118">
        <v>0</v>
      </c>
      <c r="AD528" s="118">
        <v>0</v>
      </c>
      <c r="AE528" s="118">
        <v>0</v>
      </c>
      <c r="AF528" s="118">
        <v>1</v>
      </c>
      <c r="AG528" s="118">
        <v>0</v>
      </c>
      <c r="AH528" s="118">
        <v>9</v>
      </c>
      <c r="AI528" s="118">
        <v>0</v>
      </c>
      <c r="AJ528" s="118">
        <v>1</v>
      </c>
      <c r="AK528" s="118">
        <v>0</v>
      </c>
      <c r="AL528" s="118">
        <v>0</v>
      </c>
      <c r="AM528" s="118">
        <v>1</v>
      </c>
      <c r="AN528" s="118">
        <v>1</v>
      </c>
      <c r="AO528" s="118">
        <v>0</v>
      </c>
      <c r="AP528" s="118">
        <v>0</v>
      </c>
      <c r="AQ528" s="120">
        <v>0</v>
      </c>
      <c r="AR528" s="118">
        <v>0</v>
      </c>
      <c r="AS528" s="118">
        <v>0</v>
      </c>
      <c r="AT528" s="118">
        <v>0</v>
      </c>
      <c r="AU528" s="118">
        <v>0</v>
      </c>
      <c r="AV528" s="118">
        <v>0</v>
      </c>
      <c r="AW528" s="118">
        <v>0</v>
      </c>
      <c r="AX528" s="118">
        <v>0</v>
      </c>
      <c r="AY528" s="118">
        <v>0</v>
      </c>
      <c r="AZ528" s="118">
        <v>0</v>
      </c>
      <c r="BA528" s="118">
        <v>0</v>
      </c>
      <c r="BB528" s="118">
        <v>0</v>
      </c>
      <c r="BC528" s="118">
        <v>0</v>
      </c>
      <c r="BD528" s="69">
        <v>0</v>
      </c>
      <c r="BE528" s="69">
        <v>0</v>
      </c>
      <c r="BF528" s="69">
        <v>0</v>
      </c>
      <c r="BG528" s="118">
        <v>0</v>
      </c>
      <c r="BH528" s="118">
        <v>0</v>
      </c>
      <c r="BI528" s="118"/>
      <c r="BJ528" s="118"/>
      <c r="BK528" s="118">
        <v>3</v>
      </c>
      <c r="BL528" s="122">
        <v>10</v>
      </c>
      <c r="BM528" s="122">
        <v>1</v>
      </c>
      <c r="BN528" s="122">
        <v>4</v>
      </c>
      <c r="BO528" s="122">
        <v>0</v>
      </c>
      <c r="BP528" s="122">
        <v>1</v>
      </c>
      <c r="BQ528" s="122">
        <v>1</v>
      </c>
      <c r="BR528" s="122">
        <v>1</v>
      </c>
      <c r="BS528" s="122">
        <v>1380009</v>
      </c>
      <c r="BT528" s="122">
        <v>0</v>
      </c>
      <c r="BU528" s="122">
        <v>0</v>
      </c>
      <c r="BV528" s="122">
        <v>1000</v>
      </c>
      <c r="BW528" s="122">
        <v>0</v>
      </c>
      <c r="BY528" s="118">
        <v>2</v>
      </c>
      <c r="BZ528" s="118">
        <v>2</v>
      </c>
      <c r="CA528" s="118">
        <v>31</v>
      </c>
      <c r="CB528" s="118">
        <v>0</v>
      </c>
      <c r="CC528" s="118">
        <v>1</v>
      </c>
      <c r="CD528" s="118">
        <v>1</v>
      </c>
      <c r="CE528" s="118">
        <v>203</v>
      </c>
      <c r="CF528" s="118">
        <v>1400</v>
      </c>
      <c r="CG528" s="118">
        <v>0</v>
      </c>
      <c r="CH528" s="118">
        <v>0</v>
      </c>
      <c r="CI528" s="118">
        <v>1000</v>
      </c>
      <c r="CJ528" s="118">
        <v>654</v>
      </c>
      <c r="CK528" s="118" t="s">
        <v>547</v>
      </c>
      <c r="CL528" s="118">
        <v>0</v>
      </c>
      <c r="CM528" s="118">
        <v>0</v>
      </c>
      <c r="CN528" s="118">
        <v>0</v>
      </c>
      <c r="CO528" s="118">
        <v>0</v>
      </c>
      <c r="CP528" s="118">
        <v>0</v>
      </c>
      <c r="CQ528" s="118">
        <v>0</v>
      </c>
      <c r="CR528" s="118">
        <v>0</v>
      </c>
      <c r="CS528" s="118">
        <v>0</v>
      </c>
      <c r="CT528" s="118">
        <v>0</v>
      </c>
      <c r="CU528" s="118">
        <v>0</v>
      </c>
      <c r="CV528" s="118">
        <v>0</v>
      </c>
      <c r="CW528" s="118">
        <v>0</v>
      </c>
      <c r="CX528" s="118"/>
      <c r="CY528" s="118"/>
      <c r="CZ528" s="118">
        <v>0</v>
      </c>
      <c r="DA528" s="118">
        <v>0</v>
      </c>
      <c r="DB528" s="118">
        <v>140</v>
      </c>
      <c r="DC528" s="118">
        <v>0</v>
      </c>
      <c r="DD528" s="118">
        <v>0</v>
      </c>
      <c r="DE528" s="118">
        <v>0</v>
      </c>
      <c r="DF528" s="118">
        <v>0</v>
      </c>
      <c r="DG528" s="118">
        <v>1</v>
      </c>
      <c r="DH528" s="118"/>
      <c r="DI528" s="118" t="e">
        <f>INDEX([7]Sheet3!$E$78:$E$1130,MATCH(A528,[7]Sheet3!$D$78:$D$1130,0))</f>
        <v>#N/A</v>
      </c>
      <c r="DJ528" s="118" t="str">
        <f t="shared" si="110"/>
        <v>skill_icons.ps_aim_and_shot</v>
      </c>
      <c r="DK528" s="118" t="s">
        <v>1775</v>
      </c>
      <c r="DL528" s="129"/>
      <c r="DM528" s="139" t="s">
        <v>1776</v>
      </c>
      <c r="DN528" s="69" t="e">
        <f>"造成["&amp;INDEX(Sheet5!$L$2:$L$11,MATCH(BL528,Sheet5!$J$2:$J$11,0))&amp;":"&amp;BR528&amp;"*"&amp;BS528/1000&amp;"]"&amp;INDEX(Sheet5!$I$2:$I$4,MATCH(BR528,Sheet5!$H$2:$H$4,0))&amp;"的"&amp;INDEX(Sheet5!$K$2:$K$11,MATCH(BL528,Sheet5!$J$2:$J$11,0))</f>
        <v>#N/A</v>
      </c>
      <c r="DO528" s="118" t="e">
        <f>"造成["&amp;INDEX([7]Sheet5!$L$2:$L$11,MATCH(BY528,[7]Sheet5!$J$2:$J$11,0))&amp;":"&amp;CE528&amp;"*"&amp;CF528/1000&amp;"]"&amp;INDEX([7]Sheet5!$I$2:$I$4,MATCH(CE528,[7]Sheet5!$H$2:$H$4,0))&amp;"的"&amp;INDEX([7]Sheet5!$K$2:$K$11,MATCH(BY528,[7]Sheet5!$J$2:$J$11,0))</f>
        <v>#REF!</v>
      </c>
      <c r="DP528" s="118"/>
      <c r="DQ528" s="118"/>
      <c r="DR528" s="118" t="e">
        <f t="shared" si="103"/>
        <v>#N/A</v>
      </c>
      <c r="DS528" s="122" t="e">
        <f>MATCH(A528,[7]Sheet5!D:D,0)</f>
        <v>#N/A</v>
      </c>
      <c r="DT528" s="123" t="e">
        <f>MATCH(A528,[7]Sheet5!F:F,0)</f>
        <v>#N/A</v>
      </c>
      <c r="DU528" s="118"/>
      <c r="DV528" s="118"/>
      <c r="DW528" s="118"/>
      <c r="DX528" s="118"/>
      <c r="DY528" s="118"/>
      <c r="DZ528" s="118"/>
    </row>
    <row r="529" spans="1:130" ht="14.25">
      <c r="A529" s="118">
        <v>303164</v>
      </c>
      <c r="B529" s="118">
        <v>0</v>
      </c>
      <c r="C529" s="118">
        <v>1</v>
      </c>
      <c r="D529" s="118" t="s">
        <v>1772</v>
      </c>
      <c r="E529" s="118" t="s">
        <v>1773</v>
      </c>
      <c r="F529" s="118" t="s">
        <v>1774</v>
      </c>
      <c r="G529" s="118">
        <v>1</v>
      </c>
      <c r="H529" s="118" t="s">
        <v>321</v>
      </c>
      <c r="I529" s="118">
        <v>1584</v>
      </c>
      <c r="J529" s="118">
        <v>1584</v>
      </c>
      <c r="K529" s="118">
        <v>2475</v>
      </c>
      <c r="L529" s="118"/>
      <c r="M529" s="118">
        <v>653</v>
      </c>
      <c r="N529" s="118" t="s">
        <v>545</v>
      </c>
      <c r="O529" s="118">
        <v>0</v>
      </c>
      <c r="P529" s="118">
        <v>1</v>
      </c>
      <c r="Q529" s="118">
        <v>0</v>
      </c>
      <c r="R529" s="118">
        <v>1</v>
      </c>
      <c r="S529" s="118">
        <v>0</v>
      </c>
      <c r="T529" s="118">
        <v>0</v>
      </c>
      <c r="U529" s="118">
        <v>0</v>
      </c>
      <c r="V529" s="118">
        <v>0</v>
      </c>
      <c r="W529" s="118">
        <v>0</v>
      </c>
      <c r="X529" s="118">
        <v>0</v>
      </c>
      <c r="Y529" s="118">
        <v>0</v>
      </c>
      <c r="Z529" s="118">
        <v>8000</v>
      </c>
      <c r="AA529" s="118">
        <v>2</v>
      </c>
      <c r="AB529" s="118">
        <v>31</v>
      </c>
      <c r="AC529" s="118">
        <v>0</v>
      </c>
      <c r="AD529" s="118">
        <v>0</v>
      </c>
      <c r="AE529" s="118">
        <v>0</v>
      </c>
      <c r="AF529" s="118">
        <v>1</v>
      </c>
      <c r="AG529" s="118">
        <v>0</v>
      </c>
      <c r="AH529" s="118">
        <v>9</v>
      </c>
      <c r="AI529" s="118">
        <v>0</v>
      </c>
      <c r="AJ529" s="118">
        <v>1</v>
      </c>
      <c r="AK529" s="118">
        <v>0</v>
      </c>
      <c r="AL529" s="118">
        <v>0</v>
      </c>
      <c r="AM529" s="118">
        <v>1</v>
      </c>
      <c r="AN529" s="118">
        <v>1</v>
      </c>
      <c r="AO529" s="118">
        <v>0</v>
      </c>
      <c r="AP529" s="118">
        <v>0</v>
      </c>
      <c r="AQ529" s="120">
        <v>0</v>
      </c>
      <c r="AR529" s="118">
        <v>0</v>
      </c>
      <c r="AS529" s="118">
        <v>0</v>
      </c>
      <c r="AT529" s="118">
        <v>0</v>
      </c>
      <c r="AU529" s="118">
        <v>0</v>
      </c>
      <c r="AV529" s="118">
        <v>0</v>
      </c>
      <c r="AW529" s="118">
        <v>0</v>
      </c>
      <c r="AX529" s="118">
        <v>0</v>
      </c>
      <c r="AY529" s="118">
        <v>0</v>
      </c>
      <c r="AZ529" s="118">
        <v>0</v>
      </c>
      <c r="BA529" s="118">
        <v>0</v>
      </c>
      <c r="BB529" s="118">
        <v>0</v>
      </c>
      <c r="BC529" s="118">
        <v>0</v>
      </c>
      <c r="BD529" s="69">
        <v>0</v>
      </c>
      <c r="BE529" s="69">
        <v>0</v>
      </c>
      <c r="BF529" s="69">
        <v>0</v>
      </c>
      <c r="BG529" s="118">
        <v>0</v>
      </c>
      <c r="BH529" s="118">
        <v>0</v>
      </c>
      <c r="BI529" s="118"/>
      <c r="BJ529" s="118"/>
      <c r="BK529" s="118">
        <v>3</v>
      </c>
      <c r="BL529" s="122">
        <v>10</v>
      </c>
      <c r="BM529" s="122">
        <v>1</v>
      </c>
      <c r="BN529" s="122">
        <v>4</v>
      </c>
      <c r="BO529" s="122">
        <v>0</v>
      </c>
      <c r="BP529" s="122">
        <v>1</v>
      </c>
      <c r="BQ529" s="122">
        <v>1</v>
      </c>
      <c r="BR529" s="122">
        <v>1</v>
      </c>
      <c r="BS529" s="122">
        <v>1380009</v>
      </c>
      <c r="BT529" s="122">
        <v>0</v>
      </c>
      <c r="BU529" s="122">
        <v>0</v>
      </c>
      <c r="BV529" s="122">
        <v>1000</v>
      </c>
      <c r="BW529" s="122">
        <v>0</v>
      </c>
      <c r="BY529" s="118">
        <v>2</v>
      </c>
      <c r="BZ529" s="118">
        <v>2</v>
      </c>
      <c r="CA529" s="118">
        <v>31</v>
      </c>
      <c r="CB529" s="118">
        <v>0</v>
      </c>
      <c r="CC529" s="118">
        <v>1</v>
      </c>
      <c r="CD529" s="118">
        <v>1</v>
      </c>
      <c r="CE529" s="118">
        <v>203</v>
      </c>
      <c r="CF529" s="118">
        <v>1500</v>
      </c>
      <c r="CG529" s="118">
        <v>0</v>
      </c>
      <c r="CH529" s="118">
        <v>0</v>
      </c>
      <c r="CI529" s="118">
        <v>1000</v>
      </c>
      <c r="CJ529" s="118">
        <v>654</v>
      </c>
      <c r="CK529" s="118" t="s">
        <v>547</v>
      </c>
      <c r="CL529" s="118">
        <v>0</v>
      </c>
      <c r="CM529" s="118">
        <v>0</v>
      </c>
      <c r="CN529" s="118">
        <v>0</v>
      </c>
      <c r="CO529" s="118">
        <v>0</v>
      </c>
      <c r="CP529" s="118">
        <v>0</v>
      </c>
      <c r="CQ529" s="118">
        <v>0</v>
      </c>
      <c r="CR529" s="118">
        <v>0</v>
      </c>
      <c r="CS529" s="118">
        <v>0</v>
      </c>
      <c r="CT529" s="118">
        <v>0</v>
      </c>
      <c r="CU529" s="118">
        <v>0</v>
      </c>
      <c r="CV529" s="118">
        <v>0</v>
      </c>
      <c r="CW529" s="118">
        <v>0</v>
      </c>
      <c r="CX529" s="118"/>
      <c r="CY529" s="118"/>
      <c r="CZ529" s="118">
        <v>0</v>
      </c>
      <c r="DA529" s="118">
        <v>0</v>
      </c>
      <c r="DB529" s="118">
        <v>150</v>
      </c>
      <c r="DC529" s="118">
        <v>0</v>
      </c>
      <c r="DD529" s="118">
        <v>0</v>
      </c>
      <c r="DE529" s="118">
        <v>0</v>
      </c>
      <c r="DF529" s="118">
        <v>0</v>
      </c>
      <c r="DG529" s="118">
        <v>1</v>
      </c>
      <c r="DH529" s="118"/>
      <c r="DI529" s="118" t="e">
        <f>INDEX([7]Sheet3!$E$78:$E$1130,MATCH(A529,[7]Sheet3!$D$78:$D$1130,0))</f>
        <v>#N/A</v>
      </c>
      <c r="DJ529" s="118" t="str">
        <f t="shared" si="110"/>
        <v>skill_icons.ps_aim_and_shot</v>
      </c>
      <c r="DK529" s="118" t="s">
        <v>1775</v>
      </c>
      <c r="DL529" s="129"/>
      <c r="DM529" s="139" t="s">
        <v>1776</v>
      </c>
      <c r="DN529" s="69" t="e">
        <f>"造成["&amp;INDEX(Sheet5!$L$2:$L$11,MATCH(BL529,Sheet5!$J$2:$J$11,0))&amp;":"&amp;BR529&amp;"*"&amp;BS529/1000&amp;"]"&amp;INDEX(Sheet5!$I$2:$I$4,MATCH(BR529,Sheet5!$H$2:$H$4,0))&amp;"的"&amp;INDEX(Sheet5!$K$2:$K$11,MATCH(BL529,Sheet5!$J$2:$J$11,0))</f>
        <v>#N/A</v>
      </c>
      <c r="DO529" s="118" t="e">
        <f>"造成["&amp;INDEX([7]Sheet5!$L$2:$L$11,MATCH(BY529,[7]Sheet5!$J$2:$J$11,0))&amp;":"&amp;CE529&amp;"*"&amp;CF529/1000&amp;"]"&amp;INDEX([7]Sheet5!$I$2:$I$4,MATCH(CE529,[7]Sheet5!$H$2:$H$4,0))&amp;"的"&amp;INDEX([7]Sheet5!$K$2:$K$11,MATCH(BY529,[7]Sheet5!$J$2:$J$11,0))</f>
        <v>#REF!</v>
      </c>
      <c r="DP529" s="118"/>
      <c r="DQ529" s="118"/>
      <c r="DR529" s="118" t="e">
        <f t="shared" si="103"/>
        <v>#N/A</v>
      </c>
      <c r="DS529" s="122" t="e">
        <f>MATCH(A529,[7]Sheet5!D:D,0)</f>
        <v>#N/A</v>
      </c>
      <c r="DT529" s="123" t="e">
        <f>MATCH(A529,[7]Sheet5!F:F,0)</f>
        <v>#N/A</v>
      </c>
      <c r="DU529" s="118"/>
      <c r="DV529" s="118"/>
      <c r="DW529" s="118"/>
      <c r="DX529" s="118"/>
      <c r="DY529" s="118"/>
      <c r="DZ529" s="118"/>
    </row>
    <row r="530" spans="1:130" ht="14.25">
      <c r="A530" s="69">
        <v>30317</v>
      </c>
      <c r="B530" s="69">
        <v>0</v>
      </c>
      <c r="C530" s="69">
        <v>1</v>
      </c>
      <c r="D530" s="69" t="s">
        <v>1777</v>
      </c>
      <c r="E530" s="69" t="s">
        <v>1778</v>
      </c>
      <c r="F530" s="69" t="s">
        <v>1779</v>
      </c>
      <c r="G530" s="69">
        <v>0</v>
      </c>
      <c r="H530" s="69" t="s">
        <v>507</v>
      </c>
      <c r="I530" s="69">
        <v>1254</v>
      </c>
      <c r="J530" s="69">
        <v>1254</v>
      </c>
      <c r="K530" s="69">
        <v>1980</v>
      </c>
      <c r="L530" s="69"/>
      <c r="M530" s="69">
        <v>653</v>
      </c>
      <c r="N530" s="69" t="s">
        <v>545</v>
      </c>
      <c r="O530" s="69">
        <v>0</v>
      </c>
      <c r="P530" s="69">
        <v>1</v>
      </c>
      <c r="Q530" s="69">
        <v>0</v>
      </c>
      <c r="R530" s="69">
        <v>1</v>
      </c>
      <c r="S530" s="69">
        <v>0</v>
      </c>
      <c r="T530" s="69">
        <v>0</v>
      </c>
      <c r="U530" s="69">
        <v>0</v>
      </c>
      <c r="V530" s="69">
        <v>0</v>
      </c>
      <c r="W530" s="69">
        <v>0</v>
      </c>
      <c r="X530" s="69">
        <v>0</v>
      </c>
      <c r="Y530" s="69">
        <v>0</v>
      </c>
      <c r="Z530" s="69">
        <v>10000</v>
      </c>
      <c r="AA530" s="69">
        <v>2</v>
      </c>
      <c r="AB530" s="69">
        <v>31</v>
      </c>
      <c r="AC530" s="69">
        <v>0</v>
      </c>
      <c r="AD530" s="69">
        <v>0</v>
      </c>
      <c r="AE530" s="69">
        <v>0</v>
      </c>
      <c r="AF530" s="69">
        <v>1</v>
      </c>
      <c r="AG530" s="69">
        <v>3</v>
      </c>
      <c r="AH530" s="69">
        <v>12</v>
      </c>
      <c r="AI530" s="69">
        <v>655</v>
      </c>
      <c r="AJ530" s="69">
        <v>2</v>
      </c>
      <c r="AK530" s="69">
        <v>0</v>
      </c>
      <c r="AL530" s="69">
        <v>0</v>
      </c>
      <c r="AM530" s="69">
        <v>7</v>
      </c>
      <c r="AN530" s="69">
        <v>7</v>
      </c>
      <c r="AO530" s="69">
        <v>1</v>
      </c>
      <c r="AP530" s="69">
        <v>0.1</v>
      </c>
      <c r="AQ530" s="84">
        <v>2</v>
      </c>
      <c r="AR530" s="69">
        <v>0.5</v>
      </c>
      <c r="AS530" s="69">
        <v>0</v>
      </c>
      <c r="AT530" s="69">
        <v>0</v>
      </c>
      <c r="AU530" s="69">
        <v>0</v>
      </c>
      <c r="AV530" s="69">
        <v>0</v>
      </c>
      <c r="AW530" s="69">
        <v>0</v>
      </c>
      <c r="AX530" s="69">
        <v>0</v>
      </c>
      <c r="AY530" s="69">
        <v>0</v>
      </c>
      <c r="AZ530" s="69">
        <v>0</v>
      </c>
      <c r="BA530" s="69">
        <v>0</v>
      </c>
      <c r="BB530" s="69">
        <v>0</v>
      </c>
      <c r="BC530" s="69">
        <v>0</v>
      </c>
      <c r="BD530" s="69">
        <v>0</v>
      </c>
      <c r="BE530" s="69">
        <v>0</v>
      </c>
      <c r="BF530" s="69">
        <v>0</v>
      </c>
      <c r="BG530" s="69">
        <v>0</v>
      </c>
      <c r="BH530" s="69">
        <v>0</v>
      </c>
      <c r="BI530" s="136" t="s">
        <v>1780</v>
      </c>
      <c r="BJ530" s="69"/>
      <c r="BK530" s="69">
        <v>3</v>
      </c>
      <c r="BL530" s="69">
        <v>2</v>
      </c>
      <c r="BM530" s="69">
        <v>2</v>
      </c>
      <c r="BN530" s="69">
        <v>31</v>
      </c>
      <c r="BO530" s="69">
        <v>0</v>
      </c>
      <c r="BP530" s="69">
        <v>1</v>
      </c>
      <c r="BQ530" s="69">
        <v>1</v>
      </c>
      <c r="BR530" s="69">
        <v>203</v>
      </c>
      <c r="BS530" s="69">
        <v>800</v>
      </c>
      <c r="BT530" s="69">
        <v>0</v>
      </c>
      <c r="BU530" s="69">
        <v>0</v>
      </c>
      <c r="BV530" s="69">
        <v>1000</v>
      </c>
      <c r="BW530" s="69">
        <v>656</v>
      </c>
      <c r="BX530" s="69" t="s">
        <v>547</v>
      </c>
      <c r="BY530" s="69">
        <v>0</v>
      </c>
      <c r="BZ530" s="69">
        <v>0</v>
      </c>
      <c r="CA530" s="69">
        <v>31</v>
      </c>
      <c r="CB530" s="69">
        <v>0</v>
      </c>
      <c r="CC530" s="69">
        <v>0</v>
      </c>
      <c r="CD530" s="69">
        <v>0</v>
      </c>
      <c r="CE530" s="69">
        <v>0</v>
      </c>
      <c r="CF530" s="69">
        <v>0</v>
      </c>
      <c r="CG530" s="69">
        <v>0</v>
      </c>
      <c r="CH530" s="69">
        <v>0</v>
      </c>
      <c r="CI530" s="69">
        <v>0</v>
      </c>
      <c r="CJ530" s="69">
        <v>0</v>
      </c>
      <c r="CK530" s="69"/>
      <c r="CL530" s="69">
        <v>0</v>
      </c>
      <c r="CM530" s="69">
        <v>0</v>
      </c>
      <c r="CN530" s="69">
        <v>0</v>
      </c>
      <c r="CO530" s="69">
        <v>0</v>
      </c>
      <c r="CP530" s="69">
        <v>0</v>
      </c>
      <c r="CQ530" s="69">
        <v>0</v>
      </c>
      <c r="CR530" s="69">
        <v>0</v>
      </c>
      <c r="CS530" s="69">
        <v>0</v>
      </c>
      <c r="CT530" s="69">
        <v>0</v>
      </c>
      <c r="CU530" s="69">
        <v>0</v>
      </c>
      <c r="CV530" s="69">
        <v>0</v>
      </c>
      <c r="CW530" s="69">
        <v>0</v>
      </c>
      <c r="CX530" s="69"/>
      <c r="CY530" s="69"/>
      <c r="CZ530" s="69">
        <v>0</v>
      </c>
      <c r="DA530" s="69">
        <v>0</v>
      </c>
      <c r="DB530" s="69">
        <v>80</v>
      </c>
      <c r="DC530" s="69">
        <v>0</v>
      </c>
      <c r="DD530" s="69">
        <v>0</v>
      </c>
      <c r="DE530" s="69">
        <v>0</v>
      </c>
      <c r="DF530" s="69">
        <v>0</v>
      </c>
      <c r="DG530" s="69">
        <v>1</v>
      </c>
      <c r="DH530" s="69"/>
      <c r="DI530" s="69" t="e">
        <f>INDEX([7]Sheet3!$E$78:$E$1130,MATCH(A530,[7]Sheet3!$D$78:$D$1130,0))</f>
        <v>#N/A</v>
      </c>
      <c r="DJ530" s="69" t="str">
        <f t="shared" si="110"/>
        <v>skill_icons.ps_npc_1084_skill_02</v>
      </c>
      <c r="DK530" s="69" t="s">
        <v>1781</v>
      </c>
      <c r="DL530" s="69"/>
      <c r="DM530" s="94" t="s">
        <v>1782</v>
      </c>
      <c r="DN530" s="69" t="str">
        <f>"造成["&amp;INDEX(Sheet5!$L$2:$L$11,MATCH(BL530,Sheet5!$J$2:$J$11,0))&amp;":"&amp;BR530&amp;"*"&amp;BS530/1000&amp;"]"&amp;INDEX(Sheet5!$I$2:$I$4,MATCH(BR530,Sheet5!$H$2:$H$4,0))&amp;"的"&amp;INDEX(Sheet5!$K$2:$K$11,MATCH(BL530,Sheet5!$J$2:$J$11,0))</f>
        <v>造成[ui.cs_orange:203*0.8]的物理伤害。</v>
      </c>
      <c r="DO530" s="94"/>
      <c r="DP530" s="94"/>
      <c r="DQ530" s="94"/>
      <c r="DR530" s="69" t="e">
        <f t="shared" si="103"/>
        <v>#N/A</v>
      </c>
      <c r="DS530" s="90" t="e">
        <f>MATCH(A530,[7]Sheet5!D:D,0)</f>
        <v>#N/A</v>
      </c>
      <c r="DT530" s="94" t="e">
        <f>MATCH(A530,[7]Sheet5!F:F,0)</f>
        <v>#N/A</v>
      </c>
      <c r="DU530" s="69"/>
      <c r="DV530" s="69"/>
      <c r="DW530" s="69"/>
      <c r="DX530" s="69"/>
      <c r="DY530" s="69"/>
      <c r="DZ530" s="69"/>
    </row>
    <row r="531" spans="1:130" ht="14.25">
      <c r="A531" s="69">
        <v>303172</v>
      </c>
      <c r="B531" s="69">
        <v>0</v>
      </c>
      <c r="C531" s="69">
        <v>1</v>
      </c>
      <c r="D531" s="69" t="s">
        <v>1777</v>
      </c>
      <c r="E531" s="69" t="s">
        <v>1778</v>
      </c>
      <c r="F531" s="69" t="s">
        <v>1779</v>
      </c>
      <c r="G531" s="69">
        <v>0</v>
      </c>
      <c r="H531" s="69" t="s">
        <v>507</v>
      </c>
      <c r="I531" s="69">
        <v>1254</v>
      </c>
      <c r="J531" s="69">
        <v>1254</v>
      </c>
      <c r="K531" s="69">
        <v>1980</v>
      </c>
      <c r="L531" s="69"/>
      <c r="M531" s="69">
        <v>653</v>
      </c>
      <c r="N531" s="69" t="s">
        <v>545</v>
      </c>
      <c r="O531" s="69">
        <v>0</v>
      </c>
      <c r="P531" s="69">
        <v>1</v>
      </c>
      <c r="Q531" s="69">
        <v>0</v>
      </c>
      <c r="R531" s="69">
        <v>1</v>
      </c>
      <c r="S531" s="69">
        <v>0</v>
      </c>
      <c r="T531" s="69">
        <v>0</v>
      </c>
      <c r="U531" s="69">
        <v>0</v>
      </c>
      <c r="V531" s="69">
        <v>0</v>
      </c>
      <c r="W531" s="69">
        <v>0</v>
      </c>
      <c r="X531" s="69">
        <v>0</v>
      </c>
      <c r="Y531" s="69">
        <v>0</v>
      </c>
      <c r="Z531" s="69">
        <v>10000</v>
      </c>
      <c r="AA531" s="69">
        <v>2</v>
      </c>
      <c r="AB531" s="69">
        <v>31</v>
      </c>
      <c r="AC531" s="69">
        <v>0</v>
      </c>
      <c r="AD531" s="69">
        <v>0</v>
      </c>
      <c r="AE531" s="69">
        <v>0</v>
      </c>
      <c r="AF531" s="69">
        <v>1</v>
      </c>
      <c r="AG531" s="69">
        <v>3</v>
      </c>
      <c r="AH531" s="69">
        <v>12</v>
      </c>
      <c r="AI531" s="69">
        <v>655</v>
      </c>
      <c r="AJ531" s="69">
        <v>2</v>
      </c>
      <c r="AK531" s="69">
        <v>0</v>
      </c>
      <c r="AL531" s="69">
        <v>0</v>
      </c>
      <c r="AM531" s="69">
        <v>7</v>
      </c>
      <c r="AN531" s="69">
        <v>7</v>
      </c>
      <c r="AO531" s="69">
        <v>1</v>
      </c>
      <c r="AP531" s="69">
        <v>0.1</v>
      </c>
      <c r="AQ531" s="84">
        <v>2</v>
      </c>
      <c r="AR531" s="69">
        <v>0.5</v>
      </c>
      <c r="AS531" s="69">
        <v>0</v>
      </c>
      <c r="AT531" s="69">
        <v>0</v>
      </c>
      <c r="AU531" s="69">
        <v>0</v>
      </c>
      <c r="AV531" s="69">
        <v>0</v>
      </c>
      <c r="AW531" s="69">
        <v>0</v>
      </c>
      <c r="AX531" s="69">
        <v>0</v>
      </c>
      <c r="AY531" s="69">
        <v>0</v>
      </c>
      <c r="AZ531" s="69">
        <v>0</v>
      </c>
      <c r="BA531" s="69">
        <v>0</v>
      </c>
      <c r="BB531" s="69">
        <v>0</v>
      </c>
      <c r="BC531" s="69">
        <v>0</v>
      </c>
      <c r="BD531" s="69">
        <v>0</v>
      </c>
      <c r="BE531" s="69">
        <v>0</v>
      </c>
      <c r="BF531" s="69">
        <v>0</v>
      </c>
      <c r="BG531" s="69">
        <v>0</v>
      </c>
      <c r="BH531" s="69">
        <v>0</v>
      </c>
      <c r="BI531" s="136" t="s">
        <v>1780</v>
      </c>
      <c r="BJ531" s="69"/>
      <c r="BK531" s="69">
        <v>3</v>
      </c>
      <c r="BL531" s="69">
        <v>2</v>
      </c>
      <c r="BM531" s="69">
        <v>2</v>
      </c>
      <c r="BN531" s="69">
        <v>31</v>
      </c>
      <c r="BO531" s="69">
        <v>0</v>
      </c>
      <c r="BP531" s="69">
        <v>1</v>
      </c>
      <c r="BQ531" s="69">
        <v>1</v>
      </c>
      <c r="BR531" s="69">
        <v>203</v>
      </c>
      <c r="BS531" s="69">
        <v>900</v>
      </c>
      <c r="BT531" s="69">
        <v>0</v>
      </c>
      <c r="BU531" s="69">
        <v>0</v>
      </c>
      <c r="BV531" s="69">
        <v>1000</v>
      </c>
      <c r="BW531" s="69">
        <v>656</v>
      </c>
      <c r="BX531" s="69" t="s">
        <v>547</v>
      </c>
      <c r="BY531" s="69">
        <v>0</v>
      </c>
      <c r="BZ531" s="69">
        <v>0</v>
      </c>
      <c r="CA531" s="69">
        <v>31</v>
      </c>
      <c r="CB531" s="69">
        <v>0</v>
      </c>
      <c r="CC531" s="69">
        <v>0</v>
      </c>
      <c r="CD531" s="69">
        <v>0</v>
      </c>
      <c r="CE531" s="69">
        <v>0</v>
      </c>
      <c r="CF531" s="69">
        <v>0</v>
      </c>
      <c r="CG531" s="69">
        <v>0</v>
      </c>
      <c r="CH531" s="69">
        <v>0</v>
      </c>
      <c r="CI531" s="69">
        <v>0</v>
      </c>
      <c r="CJ531" s="69">
        <v>0</v>
      </c>
      <c r="CK531" s="69"/>
      <c r="CL531" s="69">
        <v>0</v>
      </c>
      <c r="CM531" s="69">
        <v>0</v>
      </c>
      <c r="CN531" s="69">
        <v>0</v>
      </c>
      <c r="CO531" s="69">
        <v>0</v>
      </c>
      <c r="CP531" s="69">
        <v>0</v>
      </c>
      <c r="CQ531" s="69">
        <v>0</v>
      </c>
      <c r="CR531" s="69">
        <v>0</v>
      </c>
      <c r="CS531" s="69">
        <v>0</v>
      </c>
      <c r="CT531" s="69">
        <v>0</v>
      </c>
      <c r="CU531" s="69">
        <v>0</v>
      </c>
      <c r="CV531" s="69">
        <v>0</v>
      </c>
      <c r="CW531" s="69">
        <v>0</v>
      </c>
      <c r="CX531" s="69"/>
      <c r="CY531" s="69"/>
      <c r="CZ531" s="69">
        <v>0</v>
      </c>
      <c r="DA531" s="69">
        <v>0</v>
      </c>
      <c r="DB531" s="69">
        <v>90</v>
      </c>
      <c r="DC531" s="69">
        <v>0</v>
      </c>
      <c r="DD531" s="69">
        <v>0</v>
      </c>
      <c r="DE531" s="69">
        <v>0</v>
      </c>
      <c r="DF531" s="69">
        <v>0</v>
      </c>
      <c r="DG531" s="69">
        <v>1</v>
      </c>
      <c r="DH531" s="69"/>
      <c r="DI531" s="69" t="e">
        <f>INDEX([7]Sheet3!$E$78:$E$1130,MATCH(A531,[7]Sheet3!$D$78:$D$1130,0))</f>
        <v>#N/A</v>
      </c>
      <c r="DJ531" s="69" t="str">
        <f t="shared" si="110"/>
        <v>skill_icons.ps_npc_1084_skill_02</v>
      </c>
      <c r="DK531" s="69" t="s">
        <v>1781</v>
      </c>
      <c r="DL531" s="69"/>
      <c r="DM531" s="94" t="s">
        <v>1782</v>
      </c>
      <c r="DN531" s="69" t="str">
        <f>"造成["&amp;INDEX(Sheet5!$L$2:$L$11,MATCH(BL531,Sheet5!$J$2:$J$11,0))&amp;":"&amp;BR531&amp;"*"&amp;BS531/1000&amp;"]"&amp;INDEX(Sheet5!$I$2:$I$4,MATCH(BR531,Sheet5!$H$2:$H$4,0))&amp;"的"&amp;INDEX(Sheet5!$K$2:$K$11,MATCH(BL531,Sheet5!$J$2:$J$11,0))</f>
        <v>造成[ui.cs_orange:203*0.9]的物理伤害。</v>
      </c>
      <c r="DO531" s="94"/>
      <c r="DP531" s="94"/>
      <c r="DQ531" s="94"/>
      <c r="DR531" s="69" t="e">
        <f t="shared" si="103"/>
        <v>#N/A</v>
      </c>
      <c r="DS531" s="90" t="e">
        <f>MATCH(A531,[7]Sheet5!D:D,0)</f>
        <v>#N/A</v>
      </c>
      <c r="DT531" s="94" t="e">
        <f>MATCH(A531,[7]Sheet5!F:F,0)</f>
        <v>#N/A</v>
      </c>
      <c r="DU531" s="69"/>
      <c r="DV531" s="69"/>
      <c r="DW531" s="69"/>
      <c r="DX531" s="69"/>
      <c r="DY531" s="69"/>
      <c r="DZ531" s="69"/>
    </row>
    <row r="532" spans="1:130" ht="14.25">
      <c r="A532" s="69">
        <v>303173</v>
      </c>
      <c r="B532" s="69">
        <v>0</v>
      </c>
      <c r="C532" s="69">
        <v>1</v>
      </c>
      <c r="D532" s="69" t="s">
        <v>1777</v>
      </c>
      <c r="E532" s="69" t="s">
        <v>1778</v>
      </c>
      <c r="F532" s="69" t="s">
        <v>1779</v>
      </c>
      <c r="G532" s="69">
        <v>0</v>
      </c>
      <c r="H532" s="69" t="s">
        <v>507</v>
      </c>
      <c r="I532" s="69">
        <v>1254</v>
      </c>
      <c r="J532" s="69">
        <v>1254</v>
      </c>
      <c r="K532" s="69">
        <v>1980</v>
      </c>
      <c r="L532" s="69"/>
      <c r="M532" s="69">
        <v>653</v>
      </c>
      <c r="N532" s="69" t="s">
        <v>545</v>
      </c>
      <c r="O532" s="69">
        <v>0</v>
      </c>
      <c r="P532" s="69">
        <v>1</v>
      </c>
      <c r="Q532" s="69">
        <v>0</v>
      </c>
      <c r="R532" s="69">
        <v>1</v>
      </c>
      <c r="S532" s="69">
        <v>0</v>
      </c>
      <c r="T532" s="69">
        <v>0</v>
      </c>
      <c r="U532" s="69">
        <v>0</v>
      </c>
      <c r="V532" s="69">
        <v>0</v>
      </c>
      <c r="W532" s="69">
        <v>0</v>
      </c>
      <c r="X532" s="69">
        <v>0</v>
      </c>
      <c r="Y532" s="69">
        <v>0</v>
      </c>
      <c r="Z532" s="69">
        <v>10000</v>
      </c>
      <c r="AA532" s="69">
        <v>2</v>
      </c>
      <c r="AB532" s="69">
        <v>31</v>
      </c>
      <c r="AC532" s="69">
        <v>0</v>
      </c>
      <c r="AD532" s="69">
        <v>0</v>
      </c>
      <c r="AE532" s="69">
        <v>0</v>
      </c>
      <c r="AF532" s="69">
        <v>1</v>
      </c>
      <c r="AG532" s="69">
        <v>3</v>
      </c>
      <c r="AH532" s="69">
        <v>12</v>
      </c>
      <c r="AI532" s="69">
        <v>655</v>
      </c>
      <c r="AJ532" s="69">
        <v>2</v>
      </c>
      <c r="AK532" s="69">
        <v>0</v>
      </c>
      <c r="AL532" s="69">
        <v>0</v>
      </c>
      <c r="AM532" s="69">
        <v>7</v>
      </c>
      <c r="AN532" s="69">
        <v>7</v>
      </c>
      <c r="AO532" s="69">
        <v>1</v>
      </c>
      <c r="AP532" s="69">
        <v>0.1</v>
      </c>
      <c r="AQ532" s="84">
        <v>2</v>
      </c>
      <c r="AR532" s="69">
        <v>0.5</v>
      </c>
      <c r="AS532" s="69">
        <v>0</v>
      </c>
      <c r="AT532" s="69">
        <v>0</v>
      </c>
      <c r="AU532" s="69">
        <v>0</v>
      </c>
      <c r="AV532" s="69">
        <v>0</v>
      </c>
      <c r="AW532" s="69">
        <v>0</v>
      </c>
      <c r="AX532" s="69">
        <v>0</v>
      </c>
      <c r="AY532" s="69">
        <v>0</v>
      </c>
      <c r="AZ532" s="69">
        <v>0</v>
      </c>
      <c r="BA532" s="69">
        <v>0</v>
      </c>
      <c r="BB532" s="69">
        <v>0</v>
      </c>
      <c r="BC532" s="69">
        <v>0</v>
      </c>
      <c r="BD532" s="69">
        <v>0</v>
      </c>
      <c r="BE532" s="69">
        <v>0</v>
      </c>
      <c r="BF532" s="69">
        <v>0</v>
      </c>
      <c r="BG532" s="69">
        <v>0</v>
      </c>
      <c r="BH532" s="69">
        <v>0</v>
      </c>
      <c r="BI532" s="136" t="s">
        <v>1780</v>
      </c>
      <c r="BJ532" s="69"/>
      <c r="BK532" s="69">
        <v>3</v>
      </c>
      <c r="BL532" s="69">
        <v>2</v>
      </c>
      <c r="BM532" s="69">
        <v>2</v>
      </c>
      <c r="BN532" s="69">
        <v>31</v>
      </c>
      <c r="BO532" s="69">
        <v>0</v>
      </c>
      <c r="BP532" s="69">
        <v>1</v>
      </c>
      <c r="BQ532" s="69">
        <v>1</v>
      </c>
      <c r="BR532" s="69">
        <v>203</v>
      </c>
      <c r="BS532" s="69">
        <v>1000</v>
      </c>
      <c r="BT532" s="69">
        <v>0</v>
      </c>
      <c r="BU532" s="69">
        <v>0</v>
      </c>
      <c r="BV532" s="69">
        <v>1000</v>
      </c>
      <c r="BW532" s="69">
        <v>656</v>
      </c>
      <c r="BX532" s="69" t="s">
        <v>547</v>
      </c>
      <c r="BY532" s="69">
        <v>0</v>
      </c>
      <c r="BZ532" s="69">
        <v>0</v>
      </c>
      <c r="CA532" s="69">
        <v>31</v>
      </c>
      <c r="CB532" s="69">
        <v>0</v>
      </c>
      <c r="CC532" s="69">
        <v>0</v>
      </c>
      <c r="CD532" s="69">
        <v>0</v>
      </c>
      <c r="CE532" s="69">
        <v>0</v>
      </c>
      <c r="CF532" s="69">
        <v>0</v>
      </c>
      <c r="CG532" s="69">
        <v>0</v>
      </c>
      <c r="CH532" s="69">
        <v>0</v>
      </c>
      <c r="CI532" s="69">
        <v>0</v>
      </c>
      <c r="CJ532" s="69">
        <v>0</v>
      </c>
      <c r="CK532" s="69"/>
      <c r="CL532" s="69">
        <v>0</v>
      </c>
      <c r="CM532" s="69">
        <v>0</v>
      </c>
      <c r="CN532" s="69">
        <v>0</v>
      </c>
      <c r="CO532" s="69">
        <v>0</v>
      </c>
      <c r="CP532" s="69">
        <v>0</v>
      </c>
      <c r="CQ532" s="69">
        <v>0</v>
      </c>
      <c r="CR532" s="69">
        <v>0</v>
      </c>
      <c r="CS532" s="69">
        <v>0</v>
      </c>
      <c r="CT532" s="69">
        <v>0</v>
      </c>
      <c r="CU532" s="69">
        <v>0</v>
      </c>
      <c r="CV532" s="69">
        <v>0</v>
      </c>
      <c r="CW532" s="69">
        <v>0</v>
      </c>
      <c r="CX532" s="69"/>
      <c r="CY532" s="69"/>
      <c r="CZ532" s="69">
        <v>0</v>
      </c>
      <c r="DA532" s="69">
        <v>0</v>
      </c>
      <c r="DB532" s="69">
        <v>100</v>
      </c>
      <c r="DC532" s="69">
        <v>0</v>
      </c>
      <c r="DD532" s="69">
        <v>0</v>
      </c>
      <c r="DE532" s="69">
        <v>0</v>
      </c>
      <c r="DF532" s="69">
        <v>0</v>
      </c>
      <c r="DG532" s="69">
        <v>1</v>
      </c>
      <c r="DH532" s="69"/>
      <c r="DI532" s="69" t="e">
        <f>INDEX([7]Sheet3!$E$78:$E$1130,MATCH(A532,[7]Sheet3!$D$78:$D$1130,0))</f>
        <v>#N/A</v>
      </c>
      <c r="DJ532" s="69" t="str">
        <f t="shared" si="110"/>
        <v>skill_icons.ps_npc_1084_skill_02</v>
      </c>
      <c r="DK532" s="69" t="s">
        <v>1781</v>
      </c>
      <c r="DL532" s="69"/>
      <c r="DM532" s="94" t="s">
        <v>1782</v>
      </c>
      <c r="DN532" s="69" t="str">
        <f>"造成["&amp;INDEX(Sheet5!$L$2:$L$11,MATCH(BL532,Sheet5!$J$2:$J$11,0))&amp;":"&amp;BR532&amp;"*"&amp;BS532/1000&amp;"]"&amp;INDEX(Sheet5!$I$2:$I$4,MATCH(BR532,Sheet5!$H$2:$H$4,0))&amp;"的"&amp;INDEX(Sheet5!$K$2:$K$11,MATCH(BL532,Sheet5!$J$2:$J$11,0))</f>
        <v>造成[ui.cs_orange:203*1]的物理伤害。</v>
      </c>
      <c r="DO532" s="94"/>
      <c r="DP532" s="94"/>
      <c r="DQ532" s="94"/>
      <c r="DR532" s="69" t="e">
        <f t="shared" si="103"/>
        <v>#N/A</v>
      </c>
      <c r="DS532" s="90" t="e">
        <f>MATCH(A532,[7]Sheet5!D:D,0)</f>
        <v>#N/A</v>
      </c>
      <c r="DT532" s="94" t="e">
        <f>MATCH(A532,[7]Sheet5!F:F,0)</f>
        <v>#N/A</v>
      </c>
      <c r="DU532" s="69"/>
      <c r="DV532" s="69"/>
      <c r="DW532" s="69"/>
      <c r="DX532" s="69"/>
      <c r="DY532" s="69"/>
      <c r="DZ532" s="69"/>
    </row>
    <row r="533" spans="1:130" ht="14.25">
      <c r="A533" s="69">
        <v>303174</v>
      </c>
      <c r="B533" s="69">
        <v>0</v>
      </c>
      <c r="C533" s="69">
        <v>1</v>
      </c>
      <c r="D533" s="69" t="s">
        <v>1777</v>
      </c>
      <c r="E533" s="69" t="s">
        <v>1778</v>
      </c>
      <c r="F533" s="69" t="s">
        <v>1779</v>
      </c>
      <c r="G533" s="69">
        <v>0</v>
      </c>
      <c r="H533" s="69" t="s">
        <v>507</v>
      </c>
      <c r="I533" s="69">
        <v>1254</v>
      </c>
      <c r="J533" s="69">
        <v>1254</v>
      </c>
      <c r="K533" s="69">
        <v>1980</v>
      </c>
      <c r="L533" s="69"/>
      <c r="M533" s="69">
        <v>653</v>
      </c>
      <c r="N533" s="69" t="s">
        <v>545</v>
      </c>
      <c r="O533" s="69">
        <v>0</v>
      </c>
      <c r="P533" s="69">
        <v>1</v>
      </c>
      <c r="Q533" s="69">
        <v>0</v>
      </c>
      <c r="R533" s="69">
        <v>1</v>
      </c>
      <c r="S533" s="69">
        <v>0</v>
      </c>
      <c r="T533" s="69">
        <v>0</v>
      </c>
      <c r="U533" s="69">
        <v>0</v>
      </c>
      <c r="V533" s="69">
        <v>0</v>
      </c>
      <c r="W533" s="69">
        <v>0</v>
      </c>
      <c r="X533" s="69">
        <v>0</v>
      </c>
      <c r="Y533" s="69">
        <v>0</v>
      </c>
      <c r="Z533" s="69">
        <v>10000</v>
      </c>
      <c r="AA533" s="69">
        <v>2</v>
      </c>
      <c r="AB533" s="69">
        <v>31</v>
      </c>
      <c r="AC533" s="69">
        <v>0</v>
      </c>
      <c r="AD533" s="69">
        <v>0</v>
      </c>
      <c r="AE533" s="69">
        <v>0</v>
      </c>
      <c r="AF533" s="69">
        <v>1</v>
      </c>
      <c r="AG533" s="69">
        <v>3</v>
      </c>
      <c r="AH533" s="69">
        <v>12</v>
      </c>
      <c r="AI533" s="69">
        <v>655</v>
      </c>
      <c r="AJ533" s="69">
        <v>2</v>
      </c>
      <c r="AK533" s="69">
        <v>0</v>
      </c>
      <c r="AL533" s="69">
        <v>0</v>
      </c>
      <c r="AM533" s="69">
        <v>7</v>
      </c>
      <c r="AN533" s="69">
        <v>7</v>
      </c>
      <c r="AO533" s="69">
        <v>1</v>
      </c>
      <c r="AP533" s="69">
        <v>0.1</v>
      </c>
      <c r="AQ533" s="84">
        <v>2</v>
      </c>
      <c r="AR533" s="69">
        <v>0.5</v>
      </c>
      <c r="AS533" s="69">
        <v>0</v>
      </c>
      <c r="AT533" s="69">
        <v>0</v>
      </c>
      <c r="AU533" s="69">
        <v>0</v>
      </c>
      <c r="AV533" s="69">
        <v>0</v>
      </c>
      <c r="AW533" s="69">
        <v>0</v>
      </c>
      <c r="AX533" s="69">
        <v>0</v>
      </c>
      <c r="AY533" s="69">
        <v>0</v>
      </c>
      <c r="AZ533" s="69">
        <v>0</v>
      </c>
      <c r="BA533" s="69">
        <v>0</v>
      </c>
      <c r="BB533" s="69">
        <v>0</v>
      </c>
      <c r="BC533" s="69">
        <v>0</v>
      </c>
      <c r="BD533" s="69">
        <v>0</v>
      </c>
      <c r="BE533" s="69">
        <v>0</v>
      </c>
      <c r="BF533" s="69">
        <v>0</v>
      </c>
      <c r="BG533" s="69">
        <v>0</v>
      </c>
      <c r="BH533" s="69">
        <v>0</v>
      </c>
      <c r="BI533" s="136" t="s">
        <v>1780</v>
      </c>
      <c r="BJ533" s="69"/>
      <c r="BK533" s="69">
        <v>3</v>
      </c>
      <c r="BL533" s="69">
        <v>2</v>
      </c>
      <c r="BM533" s="69">
        <v>2</v>
      </c>
      <c r="BN533" s="69">
        <v>31</v>
      </c>
      <c r="BO533" s="69">
        <v>0</v>
      </c>
      <c r="BP533" s="69">
        <v>1</v>
      </c>
      <c r="BQ533" s="69">
        <v>1</v>
      </c>
      <c r="BR533" s="69">
        <v>203</v>
      </c>
      <c r="BS533" s="69">
        <v>1100</v>
      </c>
      <c r="BT533" s="69">
        <v>0</v>
      </c>
      <c r="BU533" s="69">
        <v>0</v>
      </c>
      <c r="BV533" s="69">
        <v>1000</v>
      </c>
      <c r="BW533" s="69">
        <v>656</v>
      </c>
      <c r="BX533" s="69" t="s">
        <v>547</v>
      </c>
      <c r="BY533" s="69">
        <v>0</v>
      </c>
      <c r="BZ533" s="69">
        <v>0</v>
      </c>
      <c r="CA533" s="69">
        <v>31</v>
      </c>
      <c r="CB533" s="69">
        <v>0</v>
      </c>
      <c r="CC533" s="69">
        <v>0</v>
      </c>
      <c r="CD533" s="69">
        <v>0</v>
      </c>
      <c r="CE533" s="69">
        <v>0</v>
      </c>
      <c r="CF533" s="69">
        <v>0</v>
      </c>
      <c r="CG533" s="69">
        <v>0</v>
      </c>
      <c r="CH533" s="69">
        <v>0</v>
      </c>
      <c r="CI533" s="69">
        <v>0</v>
      </c>
      <c r="CJ533" s="69">
        <v>0</v>
      </c>
      <c r="CK533" s="69"/>
      <c r="CL533" s="69">
        <v>0</v>
      </c>
      <c r="CM533" s="69">
        <v>0</v>
      </c>
      <c r="CN533" s="69">
        <v>0</v>
      </c>
      <c r="CO533" s="69">
        <v>0</v>
      </c>
      <c r="CP533" s="69">
        <v>0</v>
      </c>
      <c r="CQ533" s="69">
        <v>0</v>
      </c>
      <c r="CR533" s="69">
        <v>0</v>
      </c>
      <c r="CS533" s="69">
        <v>0</v>
      </c>
      <c r="CT533" s="69">
        <v>0</v>
      </c>
      <c r="CU533" s="69">
        <v>0</v>
      </c>
      <c r="CV533" s="69">
        <v>0</v>
      </c>
      <c r="CW533" s="69">
        <v>0</v>
      </c>
      <c r="CX533" s="69"/>
      <c r="CY533" s="69"/>
      <c r="CZ533" s="69">
        <v>0</v>
      </c>
      <c r="DA533" s="69">
        <v>0</v>
      </c>
      <c r="DB533" s="69">
        <v>110</v>
      </c>
      <c r="DC533" s="69">
        <v>0</v>
      </c>
      <c r="DD533" s="69">
        <v>0</v>
      </c>
      <c r="DE533" s="69">
        <v>0</v>
      </c>
      <c r="DF533" s="69">
        <v>0</v>
      </c>
      <c r="DG533" s="69">
        <v>1</v>
      </c>
      <c r="DH533" s="69"/>
      <c r="DI533" s="69" t="e">
        <f>INDEX([7]Sheet3!$E$78:$E$1130,MATCH(A533,[7]Sheet3!$D$78:$D$1130,0))</f>
        <v>#N/A</v>
      </c>
      <c r="DJ533" s="69" t="str">
        <f t="shared" si="110"/>
        <v>skill_icons.ps_npc_1084_skill_02</v>
      </c>
      <c r="DK533" s="69" t="s">
        <v>1781</v>
      </c>
      <c r="DL533" s="69"/>
      <c r="DM533" s="94" t="s">
        <v>1782</v>
      </c>
      <c r="DN533" s="69" t="str">
        <f>"造成["&amp;INDEX(Sheet5!$L$2:$L$11,MATCH(BL533,Sheet5!$J$2:$J$11,0))&amp;":"&amp;BR533&amp;"*"&amp;BS533/1000&amp;"]"&amp;INDEX(Sheet5!$I$2:$I$4,MATCH(BR533,Sheet5!$H$2:$H$4,0))&amp;"的"&amp;INDEX(Sheet5!$K$2:$K$11,MATCH(BL533,Sheet5!$J$2:$J$11,0))</f>
        <v>造成[ui.cs_orange:203*1.1]的物理伤害。</v>
      </c>
      <c r="DO533" s="94"/>
      <c r="DP533" s="94"/>
      <c r="DQ533" s="94"/>
      <c r="DR533" s="69" t="e">
        <f t="shared" si="103"/>
        <v>#N/A</v>
      </c>
      <c r="DS533" s="90" t="e">
        <f>MATCH(A533,[7]Sheet5!D:D,0)</f>
        <v>#N/A</v>
      </c>
      <c r="DT533" s="94" t="e">
        <f>MATCH(A533,[7]Sheet5!F:F,0)</f>
        <v>#N/A</v>
      </c>
      <c r="DU533" s="69"/>
      <c r="DV533" s="69"/>
      <c r="DW533" s="69"/>
      <c r="DX533" s="69"/>
      <c r="DY533" s="69"/>
      <c r="DZ533" s="69"/>
    </row>
    <row r="534" spans="1:130" ht="15">
      <c r="A534" s="84">
        <v>30318</v>
      </c>
      <c r="B534" s="84">
        <v>0</v>
      </c>
      <c r="C534" s="84">
        <v>1</v>
      </c>
      <c r="D534" s="84" t="s">
        <v>1783</v>
      </c>
      <c r="E534" s="84" t="s">
        <v>1784</v>
      </c>
      <c r="F534" s="84" t="s">
        <v>1785</v>
      </c>
      <c r="G534" s="84">
        <v>0</v>
      </c>
      <c r="H534" s="84" t="s">
        <v>864</v>
      </c>
      <c r="I534" s="84">
        <f t="shared" ref="I534:I536" si="112">45*33</f>
        <v>1485</v>
      </c>
      <c r="J534" s="84">
        <f t="shared" ref="J534:J536" si="113">45*33</f>
        <v>1485</v>
      </c>
      <c r="K534" s="84">
        <v>2300</v>
      </c>
      <c r="L534" s="84"/>
      <c r="M534" s="84">
        <v>1204</v>
      </c>
      <c r="N534" s="84" t="s">
        <v>545</v>
      </c>
      <c r="O534" s="84">
        <v>0</v>
      </c>
      <c r="P534" s="84">
        <v>12</v>
      </c>
      <c r="Q534" s="84">
        <v>0</v>
      </c>
      <c r="R534" s="84">
        <v>1</v>
      </c>
      <c r="S534" s="84">
        <v>0</v>
      </c>
      <c r="T534" s="84">
        <v>0</v>
      </c>
      <c r="U534" s="84">
        <v>0</v>
      </c>
      <c r="V534" s="84">
        <v>0</v>
      </c>
      <c r="W534" s="84">
        <v>0</v>
      </c>
      <c r="X534" s="84">
        <v>0</v>
      </c>
      <c r="Y534" s="84">
        <v>0</v>
      </c>
      <c r="Z534" s="84">
        <v>15000</v>
      </c>
      <c r="AA534" s="84">
        <v>2</v>
      </c>
      <c r="AB534" s="84">
        <v>31</v>
      </c>
      <c r="AC534" s="84">
        <v>0</v>
      </c>
      <c r="AD534" s="84">
        <v>0</v>
      </c>
      <c r="AE534" s="84">
        <v>0</v>
      </c>
      <c r="AF534" s="84">
        <v>20</v>
      </c>
      <c r="AG534" s="84">
        <v>0</v>
      </c>
      <c r="AH534" s="84">
        <v>8</v>
      </c>
      <c r="AI534" s="84">
        <v>0</v>
      </c>
      <c r="AJ534" s="84">
        <v>0</v>
      </c>
      <c r="AK534" s="84">
        <v>0</v>
      </c>
      <c r="AL534" s="84">
        <v>0</v>
      </c>
      <c r="AM534" s="84">
        <v>1</v>
      </c>
      <c r="AN534" s="84">
        <v>1</v>
      </c>
      <c r="AO534" s="84">
        <v>0</v>
      </c>
      <c r="AP534" s="84">
        <v>1</v>
      </c>
      <c r="AQ534" s="84">
        <v>4</v>
      </c>
      <c r="AR534" s="84">
        <v>2</v>
      </c>
      <c r="AS534" s="84">
        <v>0</v>
      </c>
      <c r="AT534" s="84">
        <v>0</v>
      </c>
      <c r="AU534" s="84">
        <v>0</v>
      </c>
      <c r="AV534" s="84">
        <v>0</v>
      </c>
      <c r="AW534" s="84">
        <v>0</v>
      </c>
      <c r="AX534" s="84">
        <v>0</v>
      </c>
      <c r="AY534" s="84">
        <v>0</v>
      </c>
      <c r="AZ534" s="84">
        <v>0</v>
      </c>
      <c r="BA534" s="84">
        <v>0</v>
      </c>
      <c r="BB534" s="84">
        <v>0</v>
      </c>
      <c r="BC534" s="84">
        <v>0</v>
      </c>
      <c r="BD534" s="69">
        <v>0</v>
      </c>
      <c r="BE534" s="69">
        <v>0</v>
      </c>
      <c r="BF534" s="69">
        <v>0</v>
      </c>
      <c r="BG534" s="84">
        <v>0</v>
      </c>
      <c r="BH534" s="84">
        <v>0</v>
      </c>
      <c r="BI534" s="84" t="s">
        <v>1786</v>
      </c>
      <c r="BJ534" s="84"/>
      <c r="BK534" s="84">
        <v>3</v>
      </c>
      <c r="BL534" s="84">
        <v>2</v>
      </c>
      <c r="BM534" s="84">
        <v>2</v>
      </c>
      <c r="BN534" s="84">
        <v>31</v>
      </c>
      <c r="BO534" s="84">
        <v>0</v>
      </c>
      <c r="BP534" s="84">
        <v>1</v>
      </c>
      <c r="BQ534" s="84">
        <v>1</v>
      </c>
      <c r="BR534" s="84">
        <v>203</v>
      </c>
      <c r="BS534" s="84">
        <v>1600</v>
      </c>
      <c r="BT534" s="84">
        <v>0</v>
      </c>
      <c r="BU534" s="84">
        <v>0</v>
      </c>
      <c r="BV534" s="84">
        <v>1000</v>
      </c>
      <c r="BW534" s="84">
        <v>1205</v>
      </c>
      <c r="BX534" s="84" t="s">
        <v>547</v>
      </c>
      <c r="BY534" s="84">
        <v>10</v>
      </c>
      <c r="BZ534" s="84">
        <v>2</v>
      </c>
      <c r="CA534" s="84">
        <v>31</v>
      </c>
      <c r="CB534" s="84">
        <v>0</v>
      </c>
      <c r="CC534" s="84">
        <v>1</v>
      </c>
      <c r="CD534" s="84">
        <v>1</v>
      </c>
      <c r="CE534" s="84">
        <v>1</v>
      </c>
      <c r="CF534" s="84">
        <v>70138</v>
      </c>
      <c r="CG534" s="84">
        <v>0</v>
      </c>
      <c r="CH534" s="84">
        <v>0</v>
      </c>
      <c r="CI534" s="84">
        <v>1000</v>
      </c>
      <c r="CJ534" s="84">
        <v>0</v>
      </c>
      <c r="CK534" s="84"/>
      <c r="CL534" s="84">
        <v>0</v>
      </c>
      <c r="CM534" s="84">
        <v>0</v>
      </c>
      <c r="CN534" s="84">
        <v>0</v>
      </c>
      <c r="CO534" s="84">
        <v>0</v>
      </c>
      <c r="CP534" s="84">
        <v>0</v>
      </c>
      <c r="CQ534" s="84">
        <v>0</v>
      </c>
      <c r="CR534" s="84">
        <v>0</v>
      </c>
      <c r="CS534" s="84">
        <v>0</v>
      </c>
      <c r="CT534" s="84">
        <v>0</v>
      </c>
      <c r="CU534" s="84">
        <v>0</v>
      </c>
      <c r="CV534" s="84">
        <v>0</v>
      </c>
      <c r="CW534" s="84">
        <v>0</v>
      </c>
      <c r="CX534" s="84"/>
      <c r="CY534" s="84"/>
      <c r="CZ534" s="84">
        <v>0</v>
      </c>
      <c r="DA534" s="84">
        <v>0</v>
      </c>
      <c r="DB534" s="84">
        <v>160</v>
      </c>
      <c r="DC534" s="84">
        <v>1.5</v>
      </c>
      <c r="DD534" s="84">
        <v>30</v>
      </c>
      <c r="DE534" s="84">
        <v>0</v>
      </c>
      <c r="DF534" s="84">
        <v>0</v>
      </c>
      <c r="DG534" s="84">
        <v>1</v>
      </c>
      <c r="DH534" s="84"/>
      <c r="DI534" s="84" t="e">
        <f>INDEX([7]Sheet3!$E$78:$E$1130,MATCH(A534,[7]Sheet3!$D$78:$D$1130,0))</f>
        <v>#N/A</v>
      </c>
      <c r="DJ534" s="84" t="str">
        <f t="shared" ref="DJ534:DJ540" si="114">IFERROR(DI534,F534)</f>
        <v>skill_icons.ps_npc_1083_skill_01</v>
      </c>
      <c r="DK534" s="84" t="s">
        <v>1787</v>
      </c>
      <c r="DL534" s="84"/>
      <c r="DM534" s="140" t="s">
        <v>1788</v>
      </c>
      <c r="DN534" s="69" t="str">
        <f>"造成["&amp;INDEX(Sheet5!$L$2:$L$11,MATCH(BL534,Sheet5!$J$2:$J$11,0))&amp;":"&amp;BR534&amp;"*"&amp;BS534/1000&amp;"]"&amp;INDEX(Sheet5!$I$2:$I$4,MATCH(BR534,Sheet5!$H$2:$H$4,0))&amp;"的"&amp;INDEX(Sheet5!$K$2:$K$11,MATCH(BL534,Sheet5!$J$2:$J$11,0))</f>
        <v>造成[ui.cs_orange:203*1.6]的物理伤害。</v>
      </c>
      <c r="DO534" s="140"/>
      <c r="DP534" s="140"/>
      <c r="DQ534" s="140"/>
      <c r="DR534" s="84" t="e">
        <f t="shared" si="103"/>
        <v>#N/A</v>
      </c>
      <c r="DS534" s="56" t="e">
        <f>MATCH(A534,[7]Sheet5!D:D,0)</f>
        <v>#N/A</v>
      </c>
      <c r="DT534" s="104" t="e">
        <f>MATCH(A534,[7]Sheet5!F:F,0)</f>
        <v>#N/A</v>
      </c>
      <c r="DU534" s="84"/>
      <c r="DV534" s="84"/>
      <c r="DW534" s="84"/>
      <c r="DX534" s="84"/>
      <c r="DY534" s="84"/>
      <c r="DZ534" s="84"/>
    </row>
    <row r="535" spans="1:130" ht="15">
      <c r="A535" s="84">
        <v>303182</v>
      </c>
      <c r="B535" s="84">
        <v>0</v>
      </c>
      <c r="C535" s="84">
        <v>1</v>
      </c>
      <c r="D535" s="84" t="s">
        <v>1783</v>
      </c>
      <c r="E535" s="84" t="s">
        <v>1784</v>
      </c>
      <c r="F535" s="84" t="s">
        <v>1785</v>
      </c>
      <c r="G535" s="84">
        <v>0</v>
      </c>
      <c r="H535" s="84" t="s">
        <v>864</v>
      </c>
      <c r="I535" s="84">
        <f t="shared" si="112"/>
        <v>1485</v>
      </c>
      <c r="J535" s="84">
        <f t="shared" si="113"/>
        <v>1485</v>
      </c>
      <c r="K535" s="84">
        <v>2300</v>
      </c>
      <c r="L535" s="84"/>
      <c r="M535" s="84">
        <v>1204</v>
      </c>
      <c r="N535" s="84" t="s">
        <v>545</v>
      </c>
      <c r="O535" s="84">
        <v>0</v>
      </c>
      <c r="P535" s="84">
        <v>12</v>
      </c>
      <c r="Q535" s="84">
        <v>0</v>
      </c>
      <c r="R535" s="84">
        <v>1</v>
      </c>
      <c r="S535" s="84">
        <v>0</v>
      </c>
      <c r="T535" s="84">
        <v>0</v>
      </c>
      <c r="U535" s="84">
        <v>0</v>
      </c>
      <c r="V535" s="84">
        <v>0</v>
      </c>
      <c r="W535" s="84">
        <v>0</v>
      </c>
      <c r="X535" s="84">
        <v>0</v>
      </c>
      <c r="Y535" s="84">
        <v>0</v>
      </c>
      <c r="Z535" s="84">
        <v>14000</v>
      </c>
      <c r="AA535" s="84">
        <v>2</v>
      </c>
      <c r="AB535" s="84">
        <v>31</v>
      </c>
      <c r="AC535" s="84">
        <v>0</v>
      </c>
      <c r="AD535" s="84">
        <v>0</v>
      </c>
      <c r="AE535" s="84">
        <v>0</v>
      </c>
      <c r="AF535" s="84">
        <v>20</v>
      </c>
      <c r="AG535" s="84">
        <v>0</v>
      </c>
      <c r="AH535" s="84">
        <v>8</v>
      </c>
      <c r="AI535" s="84">
        <v>0</v>
      </c>
      <c r="AJ535" s="84">
        <v>0</v>
      </c>
      <c r="AK535" s="84">
        <v>0</v>
      </c>
      <c r="AL535" s="84">
        <v>0</v>
      </c>
      <c r="AM535" s="84">
        <v>1</v>
      </c>
      <c r="AN535" s="84">
        <v>1</v>
      </c>
      <c r="AO535" s="84">
        <v>0</v>
      </c>
      <c r="AP535" s="84">
        <v>1</v>
      </c>
      <c r="AQ535" s="84">
        <v>4</v>
      </c>
      <c r="AR535" s="84">
        <v>2</v>
      </c>
      <c r="AS535" s="84">
        <v>0</v>
      </c>
      <c r="AT535" s="84">
        <v>0</v>
      </c>
      <c r="AU535" s="84">
        <v>0</v>
      </c>
      <c r="AV535" s="84">
        <v>0</v>
      </c>
      <c r="AW535" s="84">
        <v>0</v>
      </c>
      <c r="AX535" s="84">
        <v>0</v>
      </c>
      <c r="AY535" s="84">
        <v>0</v>
      </c>
      <c r="AZ535" s="84">
        <v>0</v>
      </c>
      <c r="BA535" s="84">
        <v>0</v>
      </c>
      <c r="BB535" s="84">
        <v>0</v>
      </c>
      <c r="BC535" s="84">
        <v>0</v>
      </c>
      <c r="BD535" s="69">
        <v>0</v>
      </c>
      <c r="BE535" s="69">
        <v>0</v>
      </c>
      <c r="BF535" s="69">
        <v>0</v>
      </c>
      <c r="BG535" s="84">
        <v>0</v>
      </c>
      <c r="BH535" s="84">
        <v>0</v>
      </c>
      <c r="BI535" s="84" t="s">
        <v>1786</v>
      </c>
      <c r="BJ535" s="84"/>
      <c r="BK535" s="84">
        <v>3</v>
      </c>
      <c r="BL535" s="84">
        <v>2</v>
      </c>
      <c r="BM535" s="84">
        <v>2</v>
      </c>
      <c r="BN535" s="84">
        <v>31</v>
      </c>
      <c r="BO535" s="84">
        <v>0</v>
      </c>
      <c r="BP535" s="84">
        <v>1</v>
      </c>
      <c r="BQ535" s="84">
        <v>1</v>
      </c>
      <c r="BR535" s="84">
        <v>203</v>
      </c>
      <c r="BS535" s="84">
        <v>1800</v>
      </c>
      <c r="BT535" s="84">
        <v>0</v>
      </c>
      <c r="BU535" s="84">
        <v>0</v>
      </c>
      <c r="BV535" s="84">
        <v>1000</v>
      </c>
      <c r="BW535" s="84">
        <v>1205</v>
      </c>
      <c r="BX535" s="84" t="s">
        <v>547</v>
      </c>
      <c r="BY535" s="84">
        <v>10</v>
      </c>
      <c r="BZ535" s="84">
        <v>2</v>
      </c>
      <c r="CA535" s="84">
        <v>31</v>
      </c>
      <c r="CB535" s="84">
        <v>0</v>
      </c>
      <c r="CC535" s="84">
        <v>1</v>
      </c>
      <c r="CD535" s="84">
        <v>1</v>
      </c>
      <c r="CE535" s="84">
        <v>1</v>
      </c>
      <c r="CF535" s="84">
        <v>70138</v>
      </c>
      <c r="CG535" s="84">
        <v>0</v>
      </c>
      <c r="CH535" s="84">
        <v>0</v>
      </c>
      <c r="CI535" s="84">
        <v>1000</v>
      </c>
      <c r="CJ535" s="84">
        <v>0</v>
      </c>
      <c r="CK535" s="84"/>
      <c r="CL535" s="84">
        <v>0</v>
      </c>
      <c r="CM535" s="84">
        <v>0</v>
      </c>
      <c r="CN535" s="84">
        <v>0</v>
      </c>
      <c r="CO535" s="84">
        <v>0</v>
      </c>
      <c r="CP535" s="84">
        <v>0</v>
      </c>
      <c r="CQ535" s="84">
        <v>0</v>
      </c>
      <c r="CR535" s="84">
        <v>0</v>
      </c>
      <c r="CS535" s="84">
        <v>0</v>
      </c>
      <c r="CT535" s="84">
        <v>0</v>
      </c>
      <c r="CU535" s="84">
        <v>0</v>
      </c>
      <c r="CV535" s="84">
        <v>0</v>
      </c>
      <c r="CW535" s="84">
        <v>0</v>
      </c>
      <c r="CX535" s="84"/>
      <c r="CY535" s="84"/>
      <c r="CZ535" s="84">
        <v>0</v>
      </c>
      <c r="DA535" s="84">
        <v>0</v>
      </c>
      <c r="DB535" s="84">
        <v>180</v>
      </c>
      <c r="DC535" s="84">
        <v>1.5</v>
      </c>
      <c r="DD535" s="84">
        <v>30</v>
      </c>
      <c r="DE535" s="84">
        <v>0</v>
      </c>
      <c r="DF535" s="84">
        <v>0</v>
      </c>
      <c r="DG535" s="84">
        <v>1</v>
      </c>
      <c r="DH535" s="84"/>
      <c r="DI535" s="84" t="e">
        <f>INDEX([7]Sheet3!$E$78:$E$1130,MATCH(A535,[7]Sheet3!$D$78:$D$1130,0))</f>
        <v>#N/A</v>
      </c>
      <c r="DJ535" s="84" t="str">
        <f t="shared" si="114"/>
        <v>skill_icons.ps_npc_1083_skill_01</v>
      </c>
      <c r="DK535" s="84" t="s">
        <v>1787</v>
      </c>
      <c r="DL535" s="84"/>
      <c r="DM535" s="140" t="s">
        <v>1788</v>
      </c>
      <c r="DN535" s="69" t="str">
        <f>"造成["&amp;INDEX(Sheet5!$L$2:$L$11,MATCH(BL535,Sheet5!$J$2:$J$11,0))&amp;":"&amp;BR535&amp;"*"&amp;BS535/1000&amp;"]"&amp;INDEX(Sheet5!$I$2:$I$4,MATCH(BR535,Sheet5!$H$2:$H$4,0))&amp;"的"&amp;INDEX(Sheet5!$K$2:$K$11,MATCH(BL535,Sheet5!$J$2:$J$11,0))</f>
        <v>造成[ui.cs_orange:203*1.8]的物理伤害。</v>
      </c>
      <c r="DO535" s="140"/>
      <c r="DP535" s="140"/>
      <c r="DQ535" s="140"/>
      <c r="DR535" s="84" t="e">
        <f t="shared" si="103"/>
        <v>#N/A</v>
      </c>
      <c r="DS535" s="56" t="e">
        <f>MATCH(A535,[7]Sheet5!D:D,0)</f>
        <v>#N/A</v>
      </c>
      <c r="DT535" s="104" t="e">
        <f>MATCH(A535,[7]Sheet5!F:F,0)</f>
        <v>#N/A</v>
      </c>
      <c r="DU535" s="84"/>
      <c r="DV535" s="84"/>
      <c r="DW535" s="84"/>
      <c r="DX535" s="84"/>
      <c r="DY535" s="84"/>
      <c r="DZ535" s="84"/>
    </row>
    <row r="536" spans="1:130" ht="15">
      <c r="A536" s="84">
        <v>303183</v>
      </c>
      <c r="B536" s="84">
        <v>21002</v>
      </c>
      <c r="C536" s="84">
        <v>1</v>
      </c>
      <c r="D536" s="84" t="s">
        <v>1783</v>
      </c>
      <c r="E536" s="84" t="s">
        <v>1784</v>
      </c>
      <c r="F536" s="84" t="s">
        <v>1785</v>
      </c>
      <c r="G536" s="84">
        <v>0</v>
      </c>
      <c r="H536" s="84" t="s">
        <v>864</v>
      </c>
      <c r="I536" s="84">
        <f t="shared" si="112"/>
        <v>1485</v>
      </c>
      <c r="J536" s="84">
        <f t="shared" si="113"/>
        <v>1485</v>
      </c>
      <c r="K536" s="84">
        <v>2300</v>
      </c>
      <c r="L536" s="84"/>
      <c r="M536" s="84">
        <v>1204</v>
      </c>
      <c r="N536" s="84" t="s">
        <v>545</v>
      </c>
      <c r="O536" s="84">
        <v>0</v>
      </c>
      <c r="P536" s="84">
        <v>12</v>
      </c>
      <c r="Q536" s="84">
        <v>0</v>
      </c>
      <c r="R536" s="84">
        <v>1</v>
      </c>
      <c r="S536" s="84">
        <v>0</v>
      </c>
      <c r="T536" s="84">
        <v>0</v>
      </c>
      <c r="U536" s="84">
        <v>0</v>
      </c>
      <c r="V536" s="84">
        <v>0</v>
      </c>
      <c r="W536" s="84">
        <v>0</v>
      </c>
      <c r="X536" s="84">
        <v>0</v>
      </c>
      <c r="Y536" s="84">
        <v>0</v>
      </c>
      <c r="Z536" s="84">
        <v>13000</v>
      </c>
      <c r="AA536" s="84">
        <v>2</v>
      </c>
      <c r="AB536" s="84">
        <v>31</v>
      </c>
      <c r="AC536" s="84">
        <v>0</v>
      </c>
      <c r="AD536" s="84">
        <v>0</v>
      </c>
      <c r="AE536" s="84">
        <v>0</v>
      </c>
      <c r="AF536" s="84">
        <v>20</v>
      </c>
      <c r="AG536" s="84">
        <v>0</v>
      </c>
      <c r="AH536" s="84">
        <v>8</v>
      </c>
      <c r="AI536" s="84">
        <v>0</v>
      </c>
      <c r="AJ536" s="84">
        <v>0</v>
      </c>
      <c r="AK536" s="84">
        <v>0</v>
      </c>
      <c r="AL536" s="84">
        <v>0</v>
      </c>
      <c r="AM536" s="84">
        <v>1</v>
      </c>
      <c r="AN536" s="84">
        <v>1</v>
      </c>
      <c r="AO536" s="84">
        <v>0</v>
      </c>
      <c r="AP536" s="84">
        <v>1</v>
      </c>
      <c r="AQ536" s="84">
        <v>4</v>
      </c>
      <c r="AR536" s="84">
        <v>2</v>
      </c>
      <c r="AS536" s="84">
        <v>0</v>
      </c>
      <c r="AT536" s="84">
        <v>0</v>
      </c>
      <c r="AU536" s="84">
        <v>0</v>
      </c>
      <c r="AV536" s="84">
        <v>0</v>
      </c>
      <c r="AW536" s="84">
        <v>0</v>
      </c>
      <c r="AX536" s="84">
        <v>0</v>
      </c>
      <c r="AY536" s="84">
        <v>0</v>
      </c>
      <c r="AZ536" s="84">
        <v>0</v>
      </c>
      <c r="BA536" s="84">
        <v>0</v>
      </c>
      <c r="BB536" s="84">
        <v>0</v>
      </c>
      <c r="BC536" s="84">
        <v>0</v>
      </c>
      <c r="BD536" s="69">
        <v>0</v>
      </c>
      <c r="BE536" s="69">
        <v>0</v>
      </c>
      <c r="BF536" s="69">
        <v>0</v>
      </c>
      <c r="BG536" s="84">
        <v>0</v>
      </c>
      <c r="BH536" s="84">
        <v>0</v>
      </c>
      <c r="BI536" s="84" t="s">
        <v>1786</v>
      </c>
      <c r="BJ536" s="84"/>
      <c r="BK536" s="84">
        <v>3</v>
      </c>
      <c r="BL536" s="84">
        <v>2</v>
      </c>
      <c r="BM536" s="84">
        <v>2</v>
      </c>
      <c r="BN536" s="84">
        <v>31</v>
      </c>
      <c r="BO536" s="84">
        <v>0</v>
      </c>
      <c r="BP536" s="84">
        <v>1</v>
      </c>
      <c r="BQ536" s="84">
        <v>1</v>
      </c>
      <c r="BR536" s="84">
        <v>203</v>
      </c>
      <c r="BS536" s="84">
        <v>2000</v>
      </c>
      <c r="BT536" s="84">
        <v>0</v>
      </c>
      <c r="BU536" s="84">
        <v>0</v>
      </c>
      <c r="BV536" s="84">
        <v>1000</v>
      </c>
      <c r="BW536" s="84">
        <v>1205</v>
      </c>
      <c r="BX536" s="84" t="s">
        <v>547</v>
      </c>
      <c r="BY536" s="84">
        <v>10</v>
      </c>
      <c r="BZ536" s="84">
        <v>2</v>
      </c>
      <c r="CA536" s="84">
        <v>31</v>
      </c>
      <c r="CB536" s="84">
        <v>0</v>
      </c>
      <c r="CC536" s="84">
        <v>1</v>
      </c>
      <c r="CD536" s="84">
        <v>1</v>
      </c>
      <c r="CE536" s="84">
        <v>1</v>
      </c>
      <c r="CF536" s="84">
        <v>70138</v>
      </c>
      <c r="CG536" s="84">
        <v>0</v>
      </c>
      <c r="CH536" s="84">
        <v>0</v>
      </c>
      <c r="CI536" s="84">
        <v>1000</v>
      </c>
      <c r="CJ536" s="84">
        <v>0</v>
      </c>
      <c r="CK536" s="84"/>
      <c r="CL536" s="84">
        <v>0</v>
      </c>
      <c r="CM536" s="84">
        <v>0</v>
      </c>
      <c r="CN536" s="84">
        <v>0</v>
      </c>
      <c r="CO536" s="84">
        <v>0</v>
      </c>
      <c r="CP536" s="84">
        <v>0</v>
      </c>
      <c r="CQ536" s="84">
        <v>0</v>
      </c>
      <c r="CR536" s="84">
        <v>0</v>
      </c>
      <c r="CS536" s="84">
        <v>0</v>
      </c>
      <c r="CT536" s="84">
        <v>0</v>
      </c>
      <c r="CU536" s="84">
        <v>0</v>
      </c>
      <c r="CV536" s="84">
        <v>0</v>
      </c>
      <c r="CW536" s="84">
        <v>0</v>
      </c>
      <c r="CX536" s="84"/>
      <c r="CY536" s="84"/>
      <c r="CZ536" s="84">
        <v>0</v>
      </c>
      <c r="DA536" s="84">
        <v>0</v>
      </c>
      <c r="DB536" s="84">
        <v>200</v>
      </c>
      <c r="DC536" s="84">
        <v>1.5</v>
      </c>
      <c r="DD536" s="84">
        <v>30</v>
      </c>
      <c r="DE536" s="84">
        <v>0</v>
      </c>
      <c r="DF536" s="84">
        <v>0</v>
      </c>
      <c r="DG536" s="84">
        <v>1</v>
      </c>
      <c r="DH536" s="84"/>
      <c r="DI536" s="84" t="e">
        <f>INDEX([7]Sheet3!$E$78:$E$1130,MATCH(A536,[7]Sheet3!$D$78:$D$1130,0))</f>
        <v>#N/A</v>
      </c>
      <c r="DJ536" s="84" t="str">
        <f t="shared" si="114"/>
        <v>skill_icons.ps_npc_1083_skill_01</v>
      </c>
      <c r="DK536" s="84" t="s">
        <v>1787</v>
      </c>
      <c r="DL536" s="84"/>
      <c r="DM536" s="140" t="s">
        <v>1788</v>
      </c>
      <c r="DN536" s="69" t="str">
        <f>"造成["&amp;INDEX(Sheet5!$L$2:$L$11,MATCH(BL536,Sheet5!$J$2:$J$11,0))&amp;":"&amp;BR536&amp;"*"&amp;BS536/1000&amp;"]"&amp;INDEX(Sheet5!$I$2:$I$4,MATCH(BR536,Sheet5!$H$2:$H$4,0))&amp;"的"&amp;INDEX(Sheet5!$K$2:$K$11,MATCH(BL536,Sheet5!$J$2:$J$11,0))</f>
        <v>造成[ui.cs_orange:203*2]的物理伤害。</v>
      </c>
      <c r="DO536" s="140"/>
      <c r="DP536" s="140"/>
      <c r="DQ536" s="140"/>
      <c r="DR536" s="84" t="e">
        <f t="shared" si="103"/>
        <v>#N/A</v>
      </c>
      <c r="DS536" s="56" t="e">
        <f>MATCH(A536,[7]Sheet5!D:D,0)</f>
        <v>#N/A</v>
      </c>
      <c r="DT536" s="104" t="e">
        <f>MATCH(A536,[7]Sheet5!F:F,0)</f>
        <v>#N/A</v>
      </c>
      <c r="DU536" s="84"/>
      <c r="DV536" s="84"/>
      <c r="DW536" s="84"/>
      <c r="DX536" s="84"/>
      <c r="DY536" s="84"/>
      <c r="DZ536" s="84"/>
    </row>
    <row r="537" spans="1:130" ht="28.5">
      <c r="A537" s="118">
        <v>30319</v>
      </c>
      <c r="B537" s="118">
        <v>0</v>
      </c>
      <c r="C537" s="118">
        <v>1</v>
      </c>
      <c r="D537" s="118" t="s">
        <v>1789</v>
      </c>
      <c r="E537" s="118" t="s">
        <v>1790</v>
      </c>
      <c r="F537" s="118" t="s">
        <v>1791</v>
      </c>
      <c r="G537" s="118">
        <v>1</v>
      </c>
      <c r="H537" s="118" t="s">
        <v>507</v>
      </c>
      <c r="I537" s="118">
        <v>462</v>
      </c>
      <c r="J537" s="118">
        <v>462</v>
      </c>
      <c r="K537" s="118">
        <v>2244</v>
      </c>
      <c r="L537" s="118"/>
      <c r="M537" s="118">
        <v>1206</v>
      </c>
      <c r="N537" s="118" t="s">
        <v>545</v>
      </c>
      <c r="O537" s="118">
        <v>0</v>
      </c>
      <c r="P537" s="118">
        <v>2</v>
      </c>
      <c r="Q537" s="118">
        <v>0</v>
      </c>
      <c r="R537" s="118">
        <v>1</v>
      </c>
      <c r="S537" s="118">
        <v>0</v>
      </c>
      <c r="T537" s="118">
        <v>0</v>
      </c>
      <c r="U537" s="118">
        <v>0</v>
      </c>
      <c r="V537" s="118">
        <v>0</v>
      </c>
      <c r="W537" s="118">
        <v>0</v>
      </c>
      <c r="X537" s="118">
        <v>0</v>
      </c>
      <c r="Y537" s="118">
        <v>0</v>
      </c>
      <c r="Z537" s="118">
        <v>8000</v>
      </c>
      <c r="AA537" s="118">
        <v>2</v>
      </c>
      <c r="AB537" s="118">
        <v>31</v>
      </c>
      <c r="AC537" s="118">
        <v>0</v>
      </c>
      <c r="AD537" s="118">
        <v>0</v>
      </c>
      <c r="AE537" s="118">
        <v>0</v>
      </c>
      <c r="AF537" s="118">
        <v>1</v>
      </c>
      <c r="AG537" s="118">
        <v>0</v>
      </c>
      <c r="AH537" s="118">
        <v>3</v>
      </c>
      <c r="AI537" s="118">
        <v>0</v>
      </c>
      <c r="AJ537" s="118">
        <v>0</v>
      </c>
      <c r="AK537" s="118">
        <v>0</v>
      </c>
      <c r="AL537" s="118">
        <v>0</v>
      </c>
      <c r="AM537" s="118">
        <v>1</v>
      </c>
      <c r="AN537" s="118">
        <v>8</v>
      </c>
      <c r="AO537" s="118">
        <v>1</v>
      </c>
      <c r="AP537" s="118">
        <v>0.5</v>
      </c>
      <c r="AQ537" s="120">
        <v>25</v>
      </c>
      <c r="AR537" s="118">
        <v>0.5</v>
      </c>
      <c r="AS537" s="118">
        <v>0</v>
      </c>
      <c r="AT537" s="118">
        <v>0</v>
      </c>
      <c r="AU537" s="118">
        <v>0</v>
      </c>
      <c r="AV537" s="118">
        <v>0</v>
      </c>
      <c r="AW537" s="118">
        <v>0</v>
      </c>
      <c r="AX537" s="118">
        <v>0</v>
      </c>
      <c r="AY537" s="118">
        <f t="shared" ref="AY537:AY540" si="115">40*33</f>
        <v>1320</v>
      </c>
      <c r="AZ537" s="118">
        <f t="shared" ref="AZ537:AZ540" si="116">AY537/8</f>
        <v>165</v>
      </c>
      <c r="BA537" s="118">
        <v>0</v>
      </c>
      <c r="BB537" s="118">
        <v>0</v>
      </c>
      <c r="BC537" s="118">
        <v>0</v>
      </c>
      <c r="BD537" s="69">
        <v>0</v>
      </c>
      <c r="BE537" s="69">
        <v>0</v>
      </c>
      <c r="BF537" s="69">
        <v>0</v>
      </c>
      <c r="BG537" s="118">
        <v>0</v>
      </c>
      <c r="BH537" s="118">
        <v>0</v>
      </c>
      <c r="BI537" s="118" t="s">
        <v>1792</v>
      </c>
      <c r="BJ537" s="118"/>
      <c r="BK537" s="118">
        <v>3</v>
      </c>
      <c r="BL537" s="118">
        <v>2</v>
      </c>
      <c r="BM537" s="118">
        <v>2</v>
      </c>
      <c r="BN537" s="118">
        <v>31</v>
      </c>
      <c r="BO537" s="118">
        <v>0</v>
      </c>
      <c r="BP537" s="118">
        <v>1</v>
      </c>
      <c r="BQ537" s="118">
        <v>1</v>
      </c>
      <c r="BR537" s="118">
        <v>203</v>
      </c>
      <c r="BS537" s="118">
        <v>470</v>
      </c>
      <c r="BT537" s="118">
        <v>0</v>
      </c>
      <c r="BU537" s="118">
        <v>0</v>
      </c>
      <c r="BV537" s="118">
        <v>1000</v>
      </c>
      <c r="BW537" s="118">
        <v>1207</v>
      </c>
      <c r="BX537" s="118" t="s">
        <v>547</v>
      </c>
      <c r="BY537" s="118">
        <v>10</v>
      </c>
      <c r="BZ537" s="118">
        <v>2</v>
      </c>
      <c r="CA537" s="118">
        <v>31</v>
      </c>
      <c r="CB537" s="118">
        <v>0</v>
      </c>
      <c r="CC537" s="118">
        <v>1</v>
      </c>
      <c r="CD537" s="118">
        <v>1</v>
      </c>
      <c r="CE537" s="118">
        <v>1</v>
      </c>
      <c r="CF537" s="118">
        <v>1380008</v>
      </c>
      <c r="CG537" s="118">
        <v>0</v>
      </c>
      <c r="CH537" s="118">
        <v>0</v>
      </c>
      <c r="CI537" s="118">
        <v>1000</v>
      </c>
      <c r="CJ537" s="118">
        <v>0</v>
      </c>
      <c r="CK537" s="118"/>
      <c r="CL537" s="118">
        <v>0</v>
      </c>
      <c r="CM537" s="118">
        <v>0</v>
      </c>
      <c r="CN537" s="118">
        <v>0</v>
      </c>
      <c r="CO537" s="118">
        <v>0</v>
      </c>
      <c r="CP537" s="118">
        <v>0</v>
      </c>
      <c r="CQ537" s="118">
        <v>0</v>
      </c>
      <c r="CR537" s="118">
        <v>0</v>
      </c>
      <c r="CS537" s="118">
        <v>0</v>
      </c>
      <c r="CT537" s="118">
        <v>0</v>
      </c>
      <c r="CU537" s="118">
        <v>0</v>
      </c>
      <c r="CV537" s="118">
        <v>0</v>
      </c>
      <c r="CW537" s="118">
        <v>0</v>
      </c>
      <c r="CX537" s="118"/>
      <c r="CY537" s="118"/>
      <c r="CZ537" s="118">
        <v>0</v>
      </c>
      <c r="DA537" s="118">
        <v>0</v>
      </c>
      <c r="DB537" s="118">
        <v>0.3</v>
      </c>
      <c r="DC537" s="118">
        <v>47</v>
      </c>
      <c r="DD537" s="118">
        <v>2.4</v>
      </c>
      <c r="DE537" s="118">
        <v>6</v>
      </c>
      <c r="DF537" s="118">
        <v>30</v>
      </c>
      <c r="DG537" s="118">
        <v>1</v>
      </c>
      <c r="DH537" s="118"/>
      <c r="DI537" s="118" t="e">
        <f>INDEX([7]Sheet3!$E$78:$E$1130,MATCH(A537,[7]Sheet3!$D$78:$D$1130,0))</f>
        <v>#N/A</v>
      </c>
      <c r="DJ537" s="118" t="str">
        <f t="shared" si="114"/>
        <v>skill_icons.ps_lance_fend</v>
      </c>
      <c r="DK537" s="122" t="s">
        <v>1793</v>
      </c>
      <c r="DL537" s="129" t="str">
        <f t="shared" ref="DL537:DL540" si="117">DM537&amp;DN537&amp;DQ537</f>
        <v>使用长枪对目标方向连续戳刺8次，每次造成造成[ui.cs_orange:203*0.47]的物理伤害。并且在6秒内降低目标30%物理防御。</v>
      </c>
      <c r="DM537" s="141" t="s">
        <v>1794</v>
      </c>
      <c r="DN537" s="69" t="str">
        <f>"造成["&amp;INDEX(Sheet5!$L$2:$L$11,MATCH(BL537,Sheet5!$J$2:$J$11,0))&amp;":"&amp;BR537&amp;"*"&amp;BS537/1000&amp;"]"&amp;INDEX(Sheet5!$I$2:$I$4,MATCH(BR537,Sheet5!$H$2:$H$4,0))&amp;"的"&amp;INDEX(Sheet5!$K$2:$K$11,MATCH(BL537,Sheet5!$J$2:$J$11,0))</f>
        <v>造成[ui.cs_orange:203*0.47]的物理伤害。</v>
      </c>
      <c r="DO537" s="118" t="e">
        <f>"造成["&amp;INDEX([7]Sheet5!$L$2:$L$11,MATCH(BY537,[7]Sheet5!$J$2:$J$11,0))&amp;":"&amp;CE537&amp;"*"&amp;CF537/1000&amp;"]"&amp;INDEX([7]Sheet5!$I$2:$I$4,MATCH(CE537,[7]Sheet5!$H$2:$H$4,0))&amp;"的"&amp;INDEX([7]Sheet5!$K$2:$K$11,MATCH(BY537,[7]Sheet5!$J$2:$J$11,0))</f>
        <v>#N/A</v>
      </c>
      <c r="DP537" s="118"/>
      <c r="DQ537" s="122" t="s">
        <v>1795</v>
      </c>
      <c r="DR537" s="118" t="e">
        <f t="shared" si="103"/>
        <v>#N/A</v>
      </c>
      <c r="DS537" s="122">
        <f>MATCH(A537,[7]Sheet5!D:D,0)</f>
        <v>265</v>
      </c>
      <c r="DT537" s="123" t="e">
        <f>MATCH(A537,[7]Sheet5!F:F,0)</f>
        <v>#N/A</v>
      </c>
      <c r="DU537" s="118"/>
      <c r="DV537" s="118"/>
      <c r="DW537" s="118"/>
      <c r="DX537" s="118"/>
      <c r="DY537" s="118"/>
      <c r="DZ537" s="118"/>
    </row>
    <row r="538" spans="1:130" ht="28.5">
      <c r="A538" s="118">
        <v>303192</v>
      </c>
      <c r="B538" s="118">
        <v>0</v>
      </c>
      <c r="C538" s="118">
        <v>1</v>
      </c>
      <c r="D538" s="118" t="s">
        <v>1789</v>
      </c>
      <c r="E538" s="118" t="s">
        <v>1790</v>
      </c>
      <c r="F538" s="118" t="s">
        <v>1791</v>
      </c>
      <c r="G538" s="118">
        <v>1</v>
      </c>
      <c r="H538" s="118" t="s">
        <v>507</v>
      </c>
      <c r="I538" s="118">
        <v>462</v>
      </c>
      <c r="J538" s="118">
        <v>462</v>
      </c>
      <c r="K538" s="118">
        <v>2244</v>
      </c>
      <c r="L538" s="118"/>
      <c r="M538" s="118">
        <v>1206</v>
      </c>
      <c r="N538" s="118" t="s">
        <v>545</v>
      </c>
      <c r="O538" s="118">
        <v>0</v>
      </c>
      <c r="P538" s="118">
        <v>2</v>
      </c>
      <c r="Q538" s="118">
        <v>0</v>
      </c>
      <c r="R538" s="118">
        <v>1</v>
      </c>
      <c r="S538" s="118">
        <v>0</v>
      </c>
      <c r="T538" s="118">
        <v>0</v>
      </c>
      <c r="U538" s="118">
        <v>0</v>
      </c>
      <c r="V538" s="118">
        <v>0</v>
      </c>
      <c r="W538" s="118">
        <v>0</v>
      </c>
      <c r="X538" s="118">
        <v>0</v>
      </c>
      <c r="Y538" s="118">
        <v>0</v>
      </c>
      <c r="Z538" s="118">
        <v>8000</v>
      </c>
      <c r="AA538" s="118">
        <v>2</v>
      </c>
      <c r="AB538" s="118">
        <v>31</v>
      </c>
      <c r="AC538" s="118">
        <v>0</v>
      </c>
      <c r="AD538" s="118">
        <v>0</v>
      </c>
      <c r="AE538" s="118">
        <v>0</v>
      </c>
      <c r="AF538" s="118">
        <v>1</v>
      </c>
      <c r="AG538" s="118">
        <v>0</v>
      </c>
      <c r="AH538" s="118">
        <v>3</v>
      </c>
      <c r="AI538" s="118">
        <v>0</v>
      </c>
      <c r="AJ538" s="118">
        <v>0</v>
      </c>
      <c r="AK538" s="118">
        <v>0</v>
      </c>
      <c r="AL538" s="118">
        <v>0</v>
      </c>
      <c r="AM538" s="118">
        <v>1</v>
      </c>
      <c r="AN538" s="118">
        <v>8</v>
      </c>
      <c r="AO538" s="118">
        <v>1</v>
      </c>
      <c r="AP538" s="118">
        <v>0.5</v>
      </c>
      <c r="AQ538" s="120">
        <v>25</v>
      </c>
      <c r="AR538" s="118">
        <v>0.5</v>
      </c>
      <c r="AS538" s="118">
        <v>0</v>
      </c>
      <c r="AT538" s="118">
        <v>0</v>
      </c>
      <c r="AU538" s="118">
        <v>0</v>
      </c>
      <c r="AV538" s="118">
        <v>0</v>
      </c>
      <c r="AW538" s="118">
        <v>0</v>
      </c>
      <c r="AX538" s="118">
        <v>0</v>
      </c>
      <c r="AY538" s="118">
        <f t="shared" si="115"/>
        <v>1320</v>
      </c>
      <c r="AZ538" s="118">
        <f t="shared" si="116"/>
        <v>165</v>
      </c>
      <c r="BA538" s="118">
        <v>0</v>
      </c>
      <c r="BB538" s="118">
        <v>0</v>
      </c>
      <c r="BC538" s="118">
        <v>0</v>
      </c>
      <c r="BD538" s="69">
        <v>0</v>
      </c>
      <c r="BE538" s="69">
        <v>0</v>
      </c>
      <c r="BF538" s="69">
        <v>0</v>
      </c>
      <c r="BG538" s="118">
        <v>0</v>
      </c>
      <c r="BH538" s="118">
        <v>0</v>
      </c>
      <c r="BI538" s="118" t="s">
        <v>1792</v>
      </c>
      <c r="BJ538" s="118"/>
      <c r="BK538" s="118">
        <v>3</v>
      </c>
      <c r="BL538" s="118">
        <v>2</v>
      </c>
      <c r="BM538" s="118">
        <v>2</v>
      </c>
      <c r="BN538" s="118">
        <v>31</v>
      </c>
      <c r="BO538" s="118">
        <v>0</v>
      </c>
      <c r="BP538" s="118">
        <v>1</v>
      </c>
      <c r="BQ538" s="118">
        <v>1</v>
      </c>
      <c r="BR538" s="118">
        <v>203</v>
      </c>
      <c r="BS538" s="118">
        <v>500</v>
      </c>
      <c r="BT538" s="118">
        <v>0</v>
      </c>
      <c r="BU538" s="118">
        <v>0</v>
      </c>
      <c r="BV538" s="118">
        <v>1000</v>
      </c>
      <c r="BW538" s="118">
        <v>1207</v>
      </c>
      <c r="BX538" s="118" t="s">
        <v>547</v>
      </c>
      <c r="BY538" s="118">
        <v>10</v>
      </c>
      <c r="BZ538" s="118">
        <v>2</v>
      </c>
      <c r="CA538" s="118">
        <v>31</v>
      </c>
      <c r="CB538" s="118">
        <v>0</v>
      </c>
      <c r="CC538" s="118">
        <v>1</v>
      </c>
      <c r="CD538" s="118">
        <v>1</v>
      </c>
      <c r="CE538" s="118">
        <v>1</v>
      </c>
      <c r="CF538" s="118">
        <v>1380008</v>
      </c>
      <c r="CG538" s="118">
        <v>0</v>
      </c>
      <c r="CH538" s="118">
        <v>0</v>
      </c>
      <c r="CI538" s="118">
        <v>1000</v>
      </c>
      <c r="CJ538" s="118">
        <v>0</v>
      </c>
      <c r="CK538" s="118"/>
      <c r="CL538" s="118">
        <v>0</v>
      </c>
      <c r="CM538" s="118">
        <v>0</v>
      </c>
      <c r="CN538" s="118">
        <v>0</v>
      </c>
      <c r="CO538" s="118">
        <v>0</v>
      </c>
      <c r="CP538" s="118">
        <v>0</v>
      </c>
      <c r="CQ538" s="118">
        <v>0</v>
      </c>
      <c r="CR538" s="118">
        <v>0</v>
      </c>
      <c r="CS538" s="118">
        <v>0</v>
      </c>
      <c r="CT538" s="118">
        <v>0</v>
      </c>
      <c r="CU538" s="118">
        <v>0</v>
      </c>
      <c r="CV538" s="118">
        <v>0</v>
      </c>
      <c r="CW538" s="118">
        <v>0</v>
      </c>
      <c r="CX538" s="118"/>
      <c r="CY538" s="118"/>
      <c r="CZ538" s="118">
        <v>0</v>
      </c>
      <c r="DA538" s="118">
        <v>0</v>
      </c>
      <c r="DB538" s="118">
        <v>0.3</v>
      </c>
      <c r="DC538" s="118">
        <v>50</v>
      </c>
      <c r="DD538" s="118">
        <v>2.4</v>
      </c>
      <c r="DE538" s="118">
        <v>6</v>
      </c>
      <c r="DF538" s="118">
        <v>30</v>
      </c>
      <c r="DG538" s="118">
        <v>1</v>
      </c>
      <c r="DH538" s="118"/>
      <c r="DI538" s="118" t="e">
        <f>INDEX([7]Sheet3!$E$78:$E$1130,MATCH(A538,[7]Sheet3!$D$78:$D$1130,0))</f>
        <v>#N/A</v>
      </c>
      <c r="DJ538" s="118" t="str">
        <f t="shared" si="114"/>
        <v>skill_icons.ps_lance_fend</v>
      </c>
      <c r="DK538" s="122" t="s">
        <v>1793</v>
      </c>
      <c r="DL538" s="129" t="str">
        <f t="shared" si="117"/>
        <v>使用长枪对目标方向连续戳刺8次，每次造成造成[ui.cs_orange:203*0.5]的物理伤害。并且在6秒内降低目标30%物理防御。</v>
      </c>
      <c r="DM538" s="141" t="s">
        <v>1794</v>
      </c>
      <c r="DN538" s="69" t="str">
        <f>"造成["&amp;INDEX(Sheet5!$L$2:$L$11,MATCH(BL538,Sheet5!$J$2:$J$11,0))&amp;":"&amp;BR538&amp;"*"&amp;BS538/1000&amp;"]"&amp;INDEX(Sheet5!$I$2:$I$4,MATCH(BR538,Sheet5!$H$2:$H$4,0))&amp;"的"&amp;INDEX(Sheet5!$K$2:$K$11,MATCH(BL538,Sheet5!$J$2:$J$11,0))</f>
        <v>造成[ui.cs_orange:203*0.5]的物理伤害。</v>
      </c>
      <c r="DO538" s="118" t="e">
        <f>"造成["&amp;INDEX([7]Sheet5!$L$2:$L$11,MATCH(BY538,[7]Sheet5!$J$2:$J$11,0))&amp;":"&amp;CE538&amp;"*"&amp;CF538/1000&amp;"]"&amp;INDEX([7]Sheet5!$I$2:$I$4,MATCH(CE538,[7]Sheet5!$H$2:$H$4,0))&amp;"的"&amp;INDEX([7]Sheet5!$K$2:$K$11,MATCH(BY538,[7]Sheet5!$J$2:$J$11,0))</f>
        <v>#N/A</v>
      </c>
      <c r="DP538" s="118"/>
      <c r="DQ538" s="122" t="s">
        <v>1795</v>
      </c>
      <c r="DR538" s="118" t="e">
        <f t="shared" si="103"/>
        <v>#N/A</v>
      </c>
      <c r="DS538" s="122" t="e">
        <f>MATCH(A538,[7]Sheet5!D:D,0)</f>
        <v>#N/A</v>
      </c>
      <c r="DT538" s="123" t="e">
        <f>MATCH(A538,[7]Sheet5!F:F,0)</f>
        <v>#N/A</v>
      </c>
      <c r="DU538" s="118"/>
      <c r="DV538" s="118"/>
      <c r="DW538" s="118"/>
      <c r="DX538" s="118"/>
      <c r="DY538" s="118"/>
      <c r="DZ538" s="118"/>
    </row>
    <row r="539" spans="1:130" ht="28.5">
      <c r="A539" s="118">
        <v>303193</v>
      </c>
      <c r="B539" s="118">
        <v>0</v>
      </c>
      <c r="C539" s="118">
        <v>1</v>
      </c>
      <c r="D539" s="118" t="s">
        <v>1789</v>
      </c>
      <c r="E539" s="118" t="s">
        <v>1790</v>
      </c>
      <c r="F539" s="118" t="s">
        <v>1791</v>
      </c>
      <c r="G539" s="118">
        <v>1</v>
      </c>
      <c r="H539" s="118" t="s">
        <v>507</v>
      </c>
      <c r="I539" s="118">
        <v>462</v>
      </c>
      <c r="J539" s="118">
        <v>462</v>
      </c>
      <c r="K539" s="118">
        <v>2244</v>
      </c>
      <c r="L539" s="118"/>
      <c r="M539" s="118">
        <v>1206</v>
      </c>
      <c r="N539" s="118" t="s">
        <v>545</v>
      </c>
      <c r="O539" s="118">
        <v>0</v>
      </c>
      <c r="P539" s="118">
        <v>2</v>
      </c>
      <c r="Q539" s="118">
        <v>0</v>
      </c>
      <c r="R539" s="118">
        <v>1</v>
      </c>
      <c r="S539" s="118">
        <v>0</v>
      </c>
      <c r="T539" s="118">
        <v>0</v>
      </c>
      <c r="U539" s="118">
        <v>0</v>
      </c>
      <c r="V539" s="118">
        <v>0</v>
      </c>
      <c r="W539" s="118">
        <v>0</v>
      </c>
      <c r="X539" s="118">
        <v>0</v>
      </c>
      <c r="Y539" s="118">
        <v>0</v>
      </c>
      <c r="Z539" s="118">
        <v>8000</v>
      </c>
      <c r="AA539" s="118">
        <v>2</v>
      </c>
      <c r="AB539" s="118">
        <v>31</v>
      </c>
      <c r="AC539" s="118">
        <v>0</v>
      </c>
      <c r="AD539" s="118">
        <v>0</v>
      </c>
      <c r="AE539" s="118">
        <v>0</v>
      </c>
      <c r="AF539" s="118">
        <v>1</v>
      </c>
      <c r="AG539" s="118">
        <v>0</v>
      </c>
      <c r="AH539" s="118">
        <v>3</v>
      </c>
      <c r="AI539" s="118">
        <v>0</v>
      </c>
      <c r="AJ539" s="118">
        <v>0</v>
      </c>
      <c r="AK539" s="118">
        <v>0</v>
      </c>
      <c r="AL539" s="118">
        <v>0</v>
      </c>
      <c r="AM539" s="118">
        <v>1</v>
      </c>
      <c r="AN539" s="118">
        <v>8</v>
      </c>
      <c r="AO539" s="118">
        <v>1</v>
      </c>
      <c r="AP539" s="118">
        <v>0.5</v>
      </c>
      <c r="AQ539" s="120">
        <v>25</v>
      </c>
      <c r="AR539" s="118">
        <v>0.5</v>
      </c>
      <c r="AS539" s="118">
        <v>0</v>
      </c>
      <c r="AT539" s="118">
        <v>0</v>
      </c>
      <c r="AU539" s="118">
        <v>0</v>
      </c>
      <c r="AV539" s="118">
        <v>0</v>
      </c>
      <c r="AW539" s="118">
        <v>0</v>
      </c>
      <c r="AX539" s="118">
        <v>0</v>
      </c>
      <c r="AY539" s="118">
        <f t="shared" si="115"/>
        <v>1320</v>
      </c>
      <c r="AZ539" s="118">
        <f t="shared" si="116"/>
        <v>165</v>
      </c>
      <c r="BA539" s="118">
        <v>0</v>
      </c>
      <c r="BB539" s="118">
        <v>0</v>
      </c>
      <c r="BC539" s="118">
        <v>0</v>
      </c>
      <c r="BD539" s="69">
        <v>0</v>
      </c>
      <c r="BE539" s="69">
        <v>0</v>
      </c>
      <c r="BF539" s="69">
        <v>0</v>
      </c>
      <c r="BG539" s="118">
        <v>0</v>
      </c>
      <c r="BH539" s="118">
        <v>0</v>
      </c>
      <c r="BI539" s="118" t="s">
        <v>1792</v>
      </c>
      <c r="BJ539" s="118"/>
      <c r="BK539" s="118">
        <v>3</v>
      </c>
      <c r="BL539" s="118">
        <v>2</v>
      </c>
      <c r="BM539" s="118">
        <v>2</v>
      </c>
      <c r="BN539" s="118">
        <v>31</v>
      </c>
      <c r="BO539" s="118">
        <v>0</v>
      </c>
      <c r="BP539" s="118">
        <v>1</v>
      </c>
      <c r="BQ539" s="118">
        <v>1</v>
      </c>
      <c r="BR539" s="118">
        <v>203</v>
      </c>
      <c r="BS539" s="118">
        <v>530</v>
      </c>
      <c r="BT539" s="118">
        <v>0</v>
      </c>
      <c r="BU539" s="118">
        <v>0</v>
      </c>
      <c r="BV539" s="118">
        <v>1000</v>
      </c>
      <c r="BW539" s="118">
        <v>1207</v>
      </c>
      <c r="BX539" s="118" t="s">
        <v>547</v>
      </c>
      <c r="BY539" s="118">
        <v>10</v>
      </c>
      <c r="BZ539" s="118">
        <v>2</v>
      </c>
      <c r="CA539" s="118">
        <v>31</v>
      </c>
      <c r="CB539" s="118">
        <v>0</v>
      </c>
      <c r="CC539" s="118">
        <v>1</v>
      </c>
      <c r="CD539" s="118">
        <v>1</v>
      </c>
      <c r="CE539" s="118">
        <v>1</v>
      </c>
      <c r="CF539" s="118">
        <v>1380008</v>
      </c>
      <c r="CG539" s="118">
        <v>0</v>
      </c>
      <c r="CH539" s="118">
        <v>0</v>
      </c>
      <c r="CI539" s="118">
        <v>1000</v>
      </c>
      <c r="CJ539" s="118">
        <v>0</v>
      </c>
      <c r="CK539" s="118"/>
      <c r="CL539" s="118">
        <v>0</v>
      </c>
      <c r="CM539" s="118">
        <v>0</v>
      </c>
      <c r="CN539" s="118">
        <v>0</v>
      </c>
      <c r="CO539" s="118">
        <v>0</v>
      </c>
      <c r="CP539" s="118">
        <v>0</v>
      </c>
      <c r="CQ539" s="118">
        <v>0</v>
      </c>
      <c r="CR539" s="118">
        <v>0</v>
      </c>
      <c r="CS539" s="118">
        <v>0</v>
      </c>
      <c r="CT539" s="118">
        <v>0</v>
      </c>
      <c r="CU539" s="118">
        <v>0</v>
      </c>
      <c r="CV539" s="118">
        <v>0</v>
      </c>
      <c r="CW539" s="118">
        <v>0</v>
      </c>
      <c r="CX539" s="118"/>
      <c r="CY539" s="118"/>
      <c r="CZ539" s="118">
        <v>0</v>
      </c>
      <c r="DA539" s="118">
        <v>0</v>
      </c>
      <c r="DB539" s="118">
        <v>0.3</v>
      </c>
      <c r="DC539" s="118">
        <v>53</v>
      </c>
      <c r="DD539" s="118">
        <v>2.4</v>
      </c>
      <c r="DE539" s="118">
        <v>6</v>
      </c>
      <c r="DF539" s="118">
        <v>30</v>
      </c>
      <c r="DG539" s="118">
        <v>1</v>
      </c>
      <c r="DH539" s="118"/>
      <c r="DI539" s="118" t="e">
        <f>INDEX([7]Sheet3!$E$78:$E$1130,MATCH(A539,[7]Sheet3!$D$78:$D$1130,0))</f>
        <v>#N/A</v>
      </c>
      <c r="DJ539" s="118" t="str">
        <f t="shared" si="114"/>
        <v>skill_icons.ps_lance_fend</v>
      </c>
      <c r="DK539" s="122" t="s">
        <v>1793</v>
      </c>
      <c r="DL539" s="129" t="str">
        <f t="shared" si="117"/>
        <v>使用长枪对目标方向连续戳刺8次，每次造成造成[ui.cs_orange:203*0.53]的物理伤害。并且在6秒内降低目标30%物理防御。</v>
      </c>
      <c r="DM539" s="141" t="s">
        <v>1794</v>
      </c>
      <c r="DN539" s="69" t="str">
        <f>"造成["&amp;INDEX(Sheet5!$L$2:$L$11,MATCH(BL539,Sheet5!$J$2:$J$11,0))&amp;":"&amp;BR539&amp;"*"&amp;BS539/1000&amp;"]"&amp;INDEX(Sheet5!$I$2:$I$4,MATCH(BR539,Sheet5!$H$2:$H$4,0))&amp;"的"&amp;INDEX(Sheet5!$K$2:$K$11,MATCH(BL539,Sheet5!$J$2:$J$11,0))</f>
        <v>造成[ui.cs_orange:203*0.53]的物理伤害。</v>
      </c>
      <c r="DO539" s="118" t="e">
        <f>"造成["&amp;INDEX([7]Sheet5!$L$2:$L$11,MATCH(BY539,[7]Sheet5!$J$2:$J$11,0))&amp;":"&amp;CE539&amp;"*"&amp;CF539/1000&amp;"]"&amp;INDEX([7]Sheet5!$I$2:$I$4,MATCH(CE539,[7]Sheet5!$H$2:$H$4,0))&amp;"的"&amp;INDEX([7]Sheet5!$K$2:$K$11,MATCH(BY539,[7]Sheet5!$J$2:$J$11,0))</f>
        <v>#N/A</v>
      </c>
      <c r="DP539" s="118"/>
      <c r="DQ539" s="122" t="s">
        <v>1795</v>
      </c>
      <c r="DR539" s="118" t="e">
        <f t="shared" si="103"/>
        <v>#N/A</v>
      </c>
      <c r="DS539" s="122" t="e">
        <f>MATCH(A539,[7]Sheet5!D:D,0)</f>
        <v>#N/A</v>
      </c>
      <c r="DT539" s="123" t="e">
        <f>MATCH(A539,[7]Sheet5!F:F,0)</f>
        <v>#N/A</v>
      </c>
      <c r="DU539" s="118"/>
      <c r="DV539" s="118"/>
      <c r="DW539" s="118"/>
      <c r="DX539" s="118"/>
      <c r="DY539" s="118"/>
      <c r="DZ539" s="118"/>
    </row>
    <row r="540" spans="1:130" ht="28.5">
      <c r="A540" s="118">
        <v>303194</v>
      </c>
      <c r="B540" s="118">
        <v>0</v>
      </c>
      <c r="C540" s="118">
        <v>1</v>
      </c>
      <c r="D540" s="118" t="s">
        <v>1789</v>
      </c>
      <c r="E540" s="118" t="s">
        <v>1790</v>
      </c>
      <c r="F540" s="118" t="s">
        <v>1791</v>
      </c>
      <c r="G540" s="118">
        <v>1</v>
      </c>
      <c r="H540" s="118" t="s">
        <v>507</v>
      </c>
      <c r="I540" s="118">
        <v>462</v>
      </c>
      <c r="J540" s="118">
        <v>462</v>
      </c>
      <c r="K540" s="118">
        <v>2244</v>
      </c>
      <c r="L540" s="118"/>
      <c r="M540" s="118">
        <v>1206</v>
      </c>
      <c r="N540" s="118" t="s">
        <v>545</v>
      </c>
      <c r="O540" s="118">
        <v>0</v>
      </c>
      <c r="P540" s="118">
        <v>2</v>
      </c>
      <c r="Q540" s="118">
        <v>0</v>
      </c>
      <c r="R540" s="118">
        <v>1</v>
      </c>
      <c r="S540" s="118">
        <v>0</v>
      </c>
      <c r="T540" s="118">
        <v>0</v>
      </c>
      <c r="U540" s="118">
        <v>0</v>
      </c>
      <c r="V540" s="118">
        <v>0</v>
      </c>
      <c r="W540" s="118">
        <v>0</v>
      </c>
      <c r="X540" s="118">
        <v>0</v>
      </c>
      <c r="Y540" s="118">
        <v>0</v>
      </c>
      <c r="Z540" s="118">
        <v>8000</v>
      </c>
      <c r="AA540" s="118">
        <v>2</v>
      </c>
      <c r="AB540" s="118">
        <v>31</v>
      </c>
      <c r="AC540" s="118">
        <v>0</v>
      </c>
      <c r="AD540" s="118">
        <v>0</v>
      </c>
      <c r="AE540" s="118">
        <v>0</v>
      </c>
      <c r="AF540" s="118">
        <v>1</v>
      </c>
      <c r="AG540" s="118">
        <v>0</v>
      </c>
      <c r="AH540" s="118">
        <v>3</v>
      </c>
      <c r="AI540" s="118">
        <v>0</v>
      </c>
      <c r="AJ540" s="118">
        <v>0</v>
      </c>
      <c r="AK540" s="118">
        <v>0</v>
      </c>
      <c r="AL540" s="118">
        <v>0</v>
      </c>
      <c r="AM540" s="118">
        <v>1</v>
      </c>
      <c r="AN540" s="118">
        <v>8</v>
      </c>
      <c r="AO540" s="118">
        <v>1</v>
      </c>
      <c r="AP540" s="118">
        <v>0.5</v>
      </c>
      <c r="AQ540" s="120">
        <v>25</v>
      </c>
      <c r="AR540" s="118">
        <v>0.5</v>
      </c>
      <c r="AS540" s="118">
        <v>0</v>
      </c>
      <c r="AT540" s="118">
        <v>0</v>
      </c>
      <c r="AU540" s="118">
        <v>0</v>
      </c>
      <c r="AV540" s="118">
        <v>0</v>
      </c>
      <c r="AW540" s="118">
        <v>0</v>
      </c>
      <c r="AX540" s="118">
        <v>0</v>
      </c>
      <c r="AY540" s="118">
        <f t="shared" si="115"/>
        <v>1320</v>
      </c>
      <c r="AZ540" s="118">
        <f t="shared" si="116"/>
        <v>165</v>
      </c>
      <c r="BA540" s="118">
        <v>0</v>
      </c>
      <c r="BB540" s="118">
        <v>0</v>
      </c>
      <c r="BC540" s="118">
        <v>0</v>
      </c>
      <c r="BD540" s="69">
        <v>0</v>
      </c>
      <c r="BE540" s="69">
        <v>0</v>
      </c>
      <c r="BF540" s="69">
        <v>0</v>
      </c>
      <c r="BG540" s="118">
        <v>0</v>
      </c>
      <c r="BH540" s="118">
        <v>0</v>
      </c>
      <c r="BI540" s="118" t="s">
        <v>1792</v>
      </c>
      <c r="BJ540" s="118"/>
      <c r="BK540" s="118">
        <v>3</v>
      </c>
      <c r="BL540" s="118">
        <v>2</v>
      </c>
      <c r="BM540" s="118">
        <v>2</v>
      </c>
      <c r="BN540" s="118">
        <v>31</v>
      </c>
      <c r="BO540" s="118">
        <v>0</v>
      </c>
      <c r="BP540" s="118">
        <v>1</v>
      </c>
      <c r="BQ540" s="118">
        <v>1</v>
      </c>
      <c r="BR540" s="118">
        <v>203</v>
      </c>
      <c r="BS540" s="118">
        <v>560</v>
      </c>
      <c r="BT540" s="118">
        <v>0</v>
      </c>
      <c r="BU540" s="118">
        <v>0</v>
      </c>
      <c r="BV540" s="118">
        <v>1000</v>
      </c>
      <c r="BW540" s="118">
        <v>1207</v>
      </c>
      <c r="BX540" s="118" t="s">
        <v>547</v>
      </c>
      <c r="BY540" s="118">
        <v>10</v>
      </c>
      <c r="BZ540" s="118">
        <v>2</v>
      </c>
      <c r="CA540" s="118">
        <v>31</v>
      </c>
      <c r="CB540" s="118">
        <v>0</v>
      </c>
      <c r="CC540" s="118">
        <v>1</v>
      </c>
      <c r="CD540" s="118">
        <v>1</v>
      </c>
      <c r="CE540" s="118">
        <v>1</v>
      </c>
      <c r="CF540" s="118">
        <v>1380008</v>
      </c>
      <c r="CG540" s="118">
        <v>0</v>
      </c>
      <c r="CH540" s="118">
        <v>0</v>
      </c>
      <c r="CI540" s="118">
        <v>1000</v>
      </c>
      <c r="CJ540" s="118">
        <v>0</v>
      </c>
      <c r="CK540" s="118"/>
      <c r="CL540" s="118">
        <v>0</v>
      </c>
      <c r="CM540" s="118">
        <v>0</v>
      </c>
      <c r="CN540" s="118">
        <v>0</v>
      </c>
      <c r="CO540" s="118">
        <v>0</v>
      </c>
      <c r="CP540" s="118">
        <v>0</v>
      </c>
      <c r="CQ540" s="118">
        <v>0</v>
      </c>
      <c r="CR540" s="118">
        <v>0</v>
      </c>
      <c r="CS540" s="118">
        <v>0</v>
      </c>
      <c r="CT540" s="118">
        <v>0</v>
      </c>
      <c r="CU540" s="118">
        <v>0</v>
      </c>
      <c r="CV540" s="118">
        <v>0</v>
      </c>
      <c r="CW540" s="118">
        <v>0</v>
      </c>
      <c r="CX540" s="118"/>
      <c r="CY540" s="118"/>
      <c r="CZ540" s="118">
        <v>0</v>
      </c>
      <c r="DA540" s="118">
        <v>0</v>
      </c>
      <c r="DB540" s="118">
        <v>0.3</v>
      </c>
      <c r="DC540" s="118">
        <v>56</v>
      </c>
      <c r="DD540" s="118">
        <v>2.4</v>
      </c>
      <c r="DE540" s="118">
        <v>6</v>
      </c>
      <c r="DF540" s="118">
        <v>30</v>
      </c>
      <c r="DG540" s="118">
        <v>1</v>
      </c>
      <c r="DH540" s="118"/>
      <c r="DI540" s="118" t="e">
        <f>INDEX([7]Sheet3!$E$78:$E$1130,MATCH(A540,[7]Sheet3!$D$78:$D$1130,0))</f>
        <v>#N/A</v>
      </c>
      <c r="DJ540" s="118" t="str">
        <f t="shared" si="114"/>
        <v>skill_icons.ps_lance_fend</v>
      </c>
      <c r="DK540" s="122" t="s">
        <v>1793</v>
      </c>
      <c r="DL540" s="129" t="str">
        <f t="shared" si="117"/>
        <v>使用长枪对目标方向连续戳刺8次，每次造成造成[ui.cs_orange:203*0.56]的物理伤害。并且在6秒内降低目标30%物理防御。</v>
      </c>
      <c r="DM540" s="141" t="s">
        <v>1794</v>
      </c>
      <c r="DN540" s="69" t="str">
        <f>"造成["&amp;INDEX(Sheet5!$L$2:$L$11,MATCH(BL540,Sheet5!$J$2:$J$11,0))&amp;":"&amp;BR540&amp;"*"&amp;BS540/1000&amp;"]"&amp;INDEX(Sheet5!$I$2:$I$4,MATCH(BR540,Sheet5!$H$2:$H$4,0))&amp;"的"&amp;INDEX(Sheet5!$K$2:$K$11,MATCH(BL540,Sheet5!$J$2:$J$11,0))</f>
        <v>造成[ui.cs_orange:203*0.56]的物理伤害。</v>
      </c>
      <c r="DO540" s="118" t="e">
        <f>"造成["&amp;INDEX([7]Sheet5!$L$2:$L$11,MATCH(BY540,[7]Sheet5!$J$2:$J$11,0))&amp;":"&amp;CE540&amp;"*"&amp;CF540/1000&amp;"]"&amp;INDEX([7]Sheet5!$I$2:$I$4,MATCH(CE540,[7]Sheet5!$H$2:$H$4,0))&amp;"的"&amp;INDEX([7]Sheet5!$K$2:$K$11,MATCH(BY540,[7]Sheet5!$J$2:$J$11,0))</f>
        <v>#N/A</v>
      </c>
      <c r="DP540" s="118"/>
      <c r="DQ540" s="122" t="s">
        <v>1795</v>
      </c>
      <c r="DR540" s="118" t="e">
        <f t="shared" si="103"/>
        <v>#N/A</v>
      </c>
      <c r="DS540" s="122" t="e">
        <f>MATCH(A540,[7]Sheet5!D:D,0)</f>
        <v>#N/A</v>
      </c>
      <c r="DT540" s="123" t="e">
        <f>MATCH(A540,[7]Sheet5!F:F,0)</f>
        <v>#N/A</v>
      </c>
      <c r="DU540" s="118"/>
      <c r="DV540" s="118"/>
      <c r="DW540" s="118"/>
      <c r="DX540" s="118"/>
      <c r="DY540" s="118"/>
      <c r="DZ540" s="118"/>
    </row>
    <row r="541" spans="1:130" ht="14.25">
      <c r="A541" s="69">
        <v>30320</v>
      </c>
      <c r="B541" s="69">
        <v>0</v>
      </c>
      <c r="C541" s="69">
        <v>1</v>
      </c>
      <c r="D541" s="69" t="s">
        <v>1796</v>
      </c>
      <c r="E541" s="69"/>
      <c r="F541" s="69" t="s">
        <v>1699</v>
      </c>
      <c r="G541" s="69">
        <v>0</v>
      </c>
      <c r="H541" s="69" t="s">
        <v>1257</v>
      </c>
      <c r="I541" s="69">
        <v>570</v>
      </c>
      <c r="J541" s="69">
        <v>570</v>
      </c>
      <c r="K541" s="69">
        <v>2000</v>
      </c>
      <c r="M541" s="69">
        <v>611</v>
      </c>
      <c r="N541" s="69"/>
      <c r="O541" s="69">
        <v>0</v>
      </c>
      <c r="P541" s="69">
        <v>33</v>
      </c>
      <c r="Q541" s="69">
        <v>0</v>
      </c>
      <c r="R541" s="69">
        <v>1</v>
      </c>
      <c r="S541" s="69">
        <v>0</v>
      </c>
      <c r="T541" s="69">
        <v>0</v>
      </c>
      <c r="U541" s="69">
        <v>0</v>
      </c>
      <c r="V541" s="69">
        <v>0</v>
      </c>
      <c r="W541" s="69">
        <v>0</v>
      </c>
      <c r="X541" s="69">
        <v>0</v>
      </c>
      <c r="Y541" s="69">
        <v>0</v>
      </c>
      <c r="Z541" s="69">
        <v>20000</v>
      </c>
      <c r="AA541" s="69">
        <v>2</v>
      </c>
      <c r="AB541" s="69">
        <v>31</v>
      </c>
      <c r="AC541" s="69">
        <v>0</v>
      </c>
      <c r="AD541" s="69">
        <v>0</v>
      </c>
      <c r="AE541" s="69">
        <v>0</v>
      </c>
      <c r="AF541" s="69">
        <v>20</v>
      </c>
      <c r="AG541" s="69">
        <v>4</v>
      </c>
      <c r="AH541" s="69">
        <v>9</v>
      </c>
      <c r="AI541" s="69">
        <v>610</v>
      </c>
      <c r="AJ541" s="69">
        <v>2</v>
      </c>
      <c r="AK541" s="69">
        <v>0</v>
      </c>
      <c r="AL541" s="69">
        <v>0</v>
      </c>
      <c r="AM541" s="69">
        <v>7</v>
      </c>
      <c r="AN541" s="69">
        <v>7</v>
      </c>
      <c r="AO541" s="69">
        <v>1</v>
      </c>
      <c r="AP541" s="69">
        <v>0.1</v>
      </c>
      <c r="AQ541" s="84">
        <v>2</v>
      </c>
      <c r="AR541" s="69">
        <v>2</v>
      </c>
      <c r="AS541" s="69">
        <v>0</v>
      </c>
      <c r="AT541" s="69">
        <v>0</v>
      </c>
      <c r="AU541" s="69">
        <v>0</v>
      </c>
      <c r="AV541" s="69">
        <v>0</v>
      </c>
      <c r="AW541" s="69">
        <v>0</v>
      </c>
      <c r="AX541" s="69">
        <v>0</v>
      </c>
      <c r="AY541" s="69">
        <v>0</v>
      </c>
      <c r="AZ541" s="69">
        <v>0</v>
      </c>
      <c r="BA541" s="69">
        <v>0</v>
      </c>
      <c r="BB541" s="69">
        <v>0</v>
      </c>
      <c r="BC541" s="69">
        <v>0</v>
      </c>
      <c r="BD541" s="69">
        <v>0</v>
      </c>
      <c r="BE541" s="69">
        <v>0</v>
      </c>
      <c r="BF541" s="69">
        <v>0</v>
      </c>
      <c r="BG541" s="69">
        <v>0</v>
      </c>
      <c r="BH541" s="69">
        <v>0</v>
      </c>
      <c r="BI541" s="69" t="s">
        <v>1700</v>
      </c>
      <c r="BK541" s="69">
        <v>3</v>
      </c>
      <c r="BL541" s="69">
        <v>2</v>
      </c>
      <c r="BM541" s="69">
        <v>2</v>
      </c>
      <c r="BN541" s="69">
        <v>31</v>
      </c>
      <c r="BO541" s="89" t="s">
        <v>313</v>
      </c>
      <c r="BP541" s="69">
        <v>1</v>
      </c>
      <c r="BQ541" s="69">
        <v>1</v>
      </c>
      <c r="BR541" s="69">
        <v>203</v>
      </c>
      <c r="BS541" s="69">
        <v>600</v>
      </c>
      <c r="BT541" s="69">
        <v>0</v>
      </c>
      <c r="BU541" s="69">
        <v>0</v>
      </c>
      <c r="BV541" s="69">
        <v>1000</v>
      </c>
      <c r="BW541" s="69">
        <v>609</v>
      </c>
      <c r="BX541" s="69">
        <v>0</v>
      </c>
      <c r="BY541" s="69">
        <v>0</v>
      </c>
      <c r="BZ541" s="69">
        <v>0</v>
      </c>
      <c r="CA541" s="69">
        <v>0</v>
      </c>
      <c r="CB541" s="69">
        <v>0</v>
      </c>
      <c r="CC541" s="69">
        <v>0</v>
      </c>
      <c r="CD541" s="69">
        <v>0</v>
      </c>
      <c r="CE541" s="69">
        <v>0</v>
      </c>
      <c r="CF541" s="69">
        <v>0</v>
      </c>
      <c r="CG541" s="69">
        <v>0</v>
      </c>
      <c r="CH541" s="69">
        <v>0</v>
      </c>
      <c r="CI541" s="69">
        <v>0</v>
      </c>
      <c r="CJ541" s="69">
        <v>0</v>
      </c>
      <c r="CK541" s="69">
        <v>0</v>
      </c>
      <c r="CL541" s="69">
        <v>0</v>
      </c>
      <c r="CM541" s="69">
        <v>0</v>
      </c>
      <c r="CN541" s="69">
        <v>0</v>
      </c>
      <c r="CO541" s="69">
        <v>0</v>
      </c>
      <c r="CP541" s="69">
        <v>0</v>
      </c>
      <c r="CQ541" s="69">
        <v>0</v>
      </c>
      <c r="CR541" s="69">
        <v>0</v>
      </c>
      <c r="CS541" s="69">
        <v>0</v>
      </c>
      <c r="CT541" s="69">
        <v>0</v>
      </c>
      <c r="CU541" s="69">
        <v>0</v>
      </c>
      <c r="CV541" s="69">
        <v>0</v>
      </c>
      <c r="CW541" s="69">
        <v>0</v>
      </c>
      <c r="CX541" s="69">
        <v>0</v>
      </c>
      <c r="CY541" s="69">
        <v>0</v>
      </c>
      <c r="CZ541" s="69">
        <v>0</v>
      </c>
      <c r="DA541" s="69">
        <v>0</v>
      </c>
      <c r="DB541" s="69">
        <v>0</v>
      </c>
      <c r="DC541" s="69">
        <v>0</v>
      </c>
      <c r="DD541" s="69">
        <v>0</v>
      </c>
      <c r="DE541" s="69">
        <v>0</v>
      </c>
      <c r="DF541" s="69">
        <v>0</v>
      </c>
      <c r="DG541" s="69">
        <v>1</v>
      </c>
      <c r="DI541" s="69"/>
      <c r="DJ541" s="69"/>
      <c r="DK541" s="90" t="s">
        <v>1797</v>
      </c>
      <c r="DL541" s="90" t="s">
        <v>1798</v>
      </c>
      <c r="DM541" s="69" t="s">
        <v>1799</v>
      </c>
      <c r="DN541" s="69" t="str">
        <f>"造成["&amp;INDEX(Sheet5!$L$2:$L$11,MATCH(BL541,Sheet5!$J$2:$J$11,0))&amp;":"&amp;BR541&amp;"*"&amp;BS541/1000&amp;"]"&amp;INDEX(Sheet5!$I$2:$I$4,MATCH(BR541,Sheet5!$H$2:$H$4,0))&amp;"的"&amp;INDEX(Sheet5!$K$2:$K$11,MATCH(BL541,Sheet5!$J$2:$J$11,0))</f>
        <v>造成[ui.cs_orange:203*0.6]的物理伤害。</v>
      </c>
      <c r="DO541" s="69"/>
      <c r="DP541" s="69"/>
      <c r="DQ541" s="69"/>
      <c r="DR541" s="69" t="e">
        <f t="shared" si="103"/>
        <v>#N/A</v>
      </c>
      <c r="DS541" s="69">
        <f>MATCH(A541,[7]Sheet5!D:D,0)</f>
        <v>284</v>
      </c>
      <c r="DT541" s="94" t="e">
        <f>MATCH(A541,[7]Sheet5!F:F,0)</f>
        <v>#N/A</v>
      </c>
      <c r="DU541" s="69"/>
      <c r="DV541" s="69"/>
      <c r="DW541" s="69"/>
      <c r="DX541" s="69"/>
      <c r="DY541" s="69"/>
      <c r="DZ541" s="69"/>
    </row>
    <row r="542" spans="1:130" ht="17.25">
      <c r="A542" s="69">
        <v>30321</v>
      </c>
      <c r="B542" s="69">
        <v>0</v>
      </c>
      <c r="C542" s="69">
        <v>1</v>
      </c>
      <c r="D542" s="69" t="s">
        <v>1800</v>
      </c>
      <c r="E542" s="69" t="s">
        <v>1801</v>
      </c>
      <c r="F542" s="69" t="s">
        <v>404</v>
      </c>
      <c r="G542" s="69">
        <v>1</v>
      </c>
      <c r="H542" s="69" t="s">
        <v>507</v>
      </c>
      <c r="I542" s="69">
        <v>500</v>
      </c>
      <c r="J542" s="69">
        <v>1000</v>
      </c>
      <c r="K542" s="69">
        <v>1000</v>
      </c>
      <c r="L542" s="69"/>
      <c r="M542" s="69">
        <v>8</v>
      </c>
      <c r="N542" s="69" t="s">
        <v>406</v>
      </c>
      <c r="O542" s="69">
        <v>0</v>
      </c>
      <c r="P542" s="69">
        <v>1</v>
      </c>
      <c r="Q542" s="69">
        <v>0</v>
      </c>
      <c r="R542" s="69">
        <f t="shared" ref="R542:R546" si="118">IF(S542&gt;0,2,1)</f>
        <v>1</v>
      </c>
      <c r="S542" s="69">
        <v>0</v>
      </c>
      <c r="T542" s="69">
        <v>0</v>
      </c>
      <c r="U542" s="69">
        <v>0</v>
      </c>
      <c r="V542" s="69">
        <v>0</v>
      </c>
      <c r="W542" s="69">
        <v>0</v>
      </c>
      <c r="X542" s="69">
        <v>0</v>
      </c>
      <c r="Y542" s="69">
        <v>0</v>
      </c>
      <c r="Z542" s="69">
        <v>8000</v>
      </c>
      <c r="AA542" s="69">
        <v>5</v>
      </c>
      <c r="AB542" s="69">
        <v>13</v>
      </c>
      <c r="AC542" s="69">
        <v>1</v>
      </c>
      <c r="AD542" s="69">
        <v>2</v>
      </c>
      <c r="AE542" s="69">
        <v>999</v>
      </c>
      <c r="AF542" s="69">
        <v>1</v>
      </c>
      <c r="AG542" s="69">
        <v>0</v>
      </c>
      <c r="AH542" s="69">
        <v>9</v>
      </c>
      <c r="AI542" s="69">
        <v>0</v>
      </c>
      <c r="AJ542" s="69">
        <v>3</v>
      </c>
      <c r="AK542" s="69">
        <v>0</v>
      </c>
      <c r="AL542" s="69">
        <v>0</v>
      </c>
      <c r="AM542" s="69">
        <v>1</v>
      </c>
      <c r="AN542" s="69">
        <v>1</v>
      </c>
      <c r="AO542" s="69">
        <v>0</v>
      </c>
      <c r="AP542" s="69">
        <v>0</v>
      </c>
      <c r="AQ542" s="84">
        <v>0</v>
      </c>
      <c r="AR542" s="69">
        <v>0</v>
      </c>
      <c r="AS542" s="69">
        <v>0</v>
      </c>
      <c r="AT542" s="69">
        <v>0</v>
      </c>
      <c r="AU542" s="69">
        <v>0</v>
      </c>
      <c r="AV542" s="69">
        <v>0</v>
      </c>
      <c r="AW542" s="69">
        <v>0</v>
      </c>
      <c r="AX542" s="69">
        <v>0</v>
      </c>
      <c r="AY542" s="69">
        <v>0</v>
      </c>
      <c r="AZ542" s="69">
        <v>0</v>
      </c>
      <c r="BA542" s="69">
        <v>0</v>
      </c>
      <c r="BB542" s="69">
        <v>0</v>
      </c>
      <c r="BC542" s="69">
        <v>0</v>
      </c>
      <c r="BD542" s="69">
        <v>0</v>
      </c>
      <c r="BE542" s="69">
        <v>0</v>
      </c>
      <c r="BF542" s="69">
        <v>0</v>
      </c>
      <c r="BG542" s="69">
        <v>0</v>
      </c>
      <c r="BH542" s="69">
        <v>0</v>
      </c>
      <c r="BI542" s="69"/>
      <c r="BJ542" s="69"/>
      <c r="BK542" s="69">
        <v>3</v>
      </c>
      <c r="BL542" s="69">
        <v>12</v>
      </c>
      <c r="BM542" s="69">
        <v>5</v>
      </c>
      <c r="BN542" s="69">
        <v>13</v>
      </c>
      <c r="BO542" s="69">
        <v>0</v>
      </c>
      <c r="BP542" s="69">
        <v>1</v>
      </c>
      <c r="BQ542" s="69">
        <v>1</v>
      </c>
      <c r="BR542" s="69">
        <v>204</v>
      </c>
      <c r="BS542" s="69">
        <v>300</v>
      </c>
      <c r="BT542" s="69">
        <v>1</v>
      </c>
      <c r="BU542" s="69">
        <v>150</v>
      </c>
      <c r="BV542" s="69">
        <v>1000</v>
      </c>
      <c r="BW542" s="69">
        <v>577</v>
      </c>
      <c r="BX542" s="69"/>
      <c r="BY542" s="69">
        <v>10</v>
      </c>
      <c r="BZ542" s="69">
        <v>5</v>
      </c>
      <c r="CA542" s="69">
        <v>13</v>
      </c>
      <c r="CB542" s="69">
        <v>0</v>
      </c>
      <c r="CC542" s="69">
        <v>1</v>
      </c>
      <c r="CD542" s="69">
        <v>1</v>
      </c>
      <c r="CE542" s="69">
        <v>1</v>
      </c>
      <c r="CF542" s="8">
        <v>1380048</v>
      </c>
      <c r="CG542" s="69">
        <v>0</v>
      </c>
      <c r="CH542" s="69">
        <v>0</v>
      </c>
      <c r="CI542" s="69">
        <v>1000</v>
      </c>
      <c r="CJ542" s="69">
        <v>577</v>
      </c>
      <c r="CK542" s="69"/>
      <c r="CL542" s="69">
        <v>0</v>
      </c>
      <c r="CM542" s="69">
        <v>0</v>
      </c>
      <c r="CN542" s="69">
        <v>0</v>
      </c>
      <c r="CO542" s="69">
        <v>0</v>
      </c>
      <c r="CP542" s="69">
        <v>0</v>
      </c>
      <c r="CQ542" s="69">
        <v>0</v>
      </c>
      <c r="CR542" s="69">
        <v>0</v>
      </c>
      <c r="CS542" s="69">
        <v>0</v>
      </c>
      <c r="CT542" s="69">
        <v>0</v>
      </c>
      <c r="CU542" s="69">
        <v>0</v>
      </c>
      <c r="CV542" s="69">
        <v>0</v>
      </c>
      <c r="CW542" s="69">
        <v>0</v>
      </c>
      <c r="CX542" s="69"/>
      <c r="CY542" s="69"/>
      <c r="CZ542" s="69">
        <v>0</v>
      </c>
      <c r="DA542" s="69">
        <v>0</v>
      </c>
      <c r="DB542" s="69">
        <v>30</v>
      </c>
      <c r="DC542" s="15">
        <v>80</v>
      </c>
      <c r="DD542" s="69">
        <v>0</v>
      </c>
      <c r="DE542" s="69">
        <v>0</v>
      </c>
      <c r="DF542" s="69">
        <v>0</v>
      </c>
      <c r="DG542" s="69">
        <v>1</v>
      </c>
      <c r="DH542" s="69"/>
      <c r="DI542" s="69" t="e">
        <f>INDEX([7]Sheet3!$E$78:$E$1130,MATCH(A542,[7]Sheet3!$D$78:$D$1130,0))</f>
        <v>#N/A</v>
      </c>
      <c r="DJ542" s="69" t="str">
        <f t="shared" ref="DJ542:DJ546" si="119">IFERROR(DI542,F542)</f>
        <v>skill_icons.ps_cure</v>
      </c>
      <c r="DK542" s="69" t="s">
        <v>1802</v>
      </c>
      <c r="DL542" s="90" t="s">
        <v>1803</v>
      </c>
      <c r="DM542" s="69"/>
      <c r="DN542" s="69" t="str">
        <f>"造成["&amp;INDEX(Sheet5!$L$2:$L$11,MATCH(BL542,Sheet5!$J$2:$J$11,0))&amp;":"&amp;BR542&amp;"*"&amp;BS542/1000&amp;"]"&amp;INDEX(Sheet5!$I$2:$I$4,MATCH(BR542,Sheet5!$H$2:$H$4,0))&amp;"的"&amp;INDEX(Sheet5!$K$2:$K$11,MATCH(BL542,Sheet5!$J$2:$J$11,0))</f>
        <v>造成[ui.cs_green:204*0.3]的治疗。</v>
      </c>
      <c r="DO542" s="69"/>
      <c r="DP542" s="69"/>
      <c r="DQ542" s="69"/>
      <c r="DR542" s="69"/>
      <c r="DS542" s="69"/>
      <c r="DU542" s="69"/>
      <c r="DV542" s="69"/>
      <c r="DW542" s="69"/>
      <c r="DX542" s="69"/>
      <c r="DY542" s="69"/>
      <c r="DZ542" s="69"/>
    </row>
    <row r="543" spans="1:130" ht="17.25">
      <c r="A543" s="69">
        <v>30322</v>
      </c>
      <c r="B543" s="69">
        <v>0</v>
      </c>
      <c r="C543" s="69">
        <v>1</v>
      </c>
      <c r="D543" s="69" t="s">
        <v>1800</v>
      </c>
      <c r="E543" s="69" t="s">
        <v>1801</v>
      </c>
      <c r="F543" s="69" t="s">
        <v>404</v>
      </c>
      <c r="G543" s="69">
        <v>1</v>
      </c>
      <c r="H543" s="69" t="s">
        <v>507</v>
      </c>
      <c r="I543" s="69">
        <v>500</v>
      </c>
      <c r="J543" s="69">
        <v>1000</v>
      </c>
      <c r="K543" s="69">
        <v>1000</v>
      </c>
      <c r="L543" s="69"/>
      <c r="M543" s="69">
        <v>8</v>
      </c>
      <c r="N543" s="69" t="s">
        <v>406</v>
      </c>
      <c r="O543" s="69">
        <v>0</v>
      </c>
      <c r="P543" s="69">
        <v>1</v>
      </c>
      <c r="Q543" s="69">
        <v>0</v>
      </c>
      <c r="R543" s="69">
        <f t="shared" si="118"/>
        <v>1</v>
      </c>
      <c r="S543" s="69">
        <v>0</v>
      </c>
      <c r="T543" s="69">
        <v>0</v>
      </c>
      <c r="U543" s="69">
        <v>0</v>
      </c>
      <c r="V543" s="69">
        <v>0</v>
      </c>
      <c r="W543" s="69">
        <v>0</v>
      </c>
      <c r="X543" s="69">
        <v>0</v>
      </c>
      <c r="Y543" s="69">
        <v>0</v>
      </c>
      <c r="Z543" s="69">
        <v>8000</v>
      </c>
      <c r="AA543" s="69">
        <v>5</v>
      </c>
      <c r="AB543" s="69">
        <v>13</v>
      </c>
      <c r="AC543" s="69">
        <v>1</v>
      </c>
      <c r="AD543" s="69">
        <v>2</v>
      </c>
      <c r="AE543" s="69">
        <v>999</v>
      </c>
      <c r="AF543" s="69">
        <v>1</v>
      </c>
      <c r="AG543" s="69">
        <v>0</v>
      </c>
      <c r="AH543" s="69">
        <v>9</v>
      </c>
      <c r="AI543" s="69">
        <v>0</v>
      </c>
      <c r="AJ543" s="69">
        <v>3</v>
      </c>
      <c r="AK543" s="69">
        <v>0</v>
      </c>
      <c r="AL543" s="69">
        <v>0</v>
      </c>
      <c r="AM543" s="69">
        <v>1</v>
      </c>
      <c r="AN543" s="69">
        <v>1</v>
      </c>
      <c r="AO543" s="69">
        <v>0</v>
      </c>
      <c r="AP543" s="69">
        <v>0</v>
      </c>
      <c r="AQ543" s="84">
        <v>0</v>
      </c>
      <c r="AR543" s="69">
        <v>0</v>
      </c>
      <c r="AS543" s="69">
        <v>0</v>
      </c>
      <c r="AT543" s="69">
        <v>0</v>
      </c>
      <c r="AU543" s="69">
        <v>0</v>
      </c>
      <c r="AV543" s="69">
        <v>0</v>
      </c>
      <c r="AW543" s="69">
        <v>0</v>
      </c>
      <c r="AX543" s="69">
        <v>0</v>
      </c>
      <c r="AY543" s="69">
        <v>0</v>
      </c>
      <c r="AZ543" s="69">
        <v>0</v>
      </c>
      <c r="BA543" s="69">
        <v>0</v>
      </c>
      <c r="BB543" s="69">
        <v>0</v>
      </c>
      <c r="BC543" s="69">
        <v>0</v>
      </c>
      <c r="BD543" s="69">
        <v>0</v>
      </c>
      <c r="BE543" s="69">
        <v>0</v>
      </c>
      <c r="BF543" s="69">
        <v>0</v>
      </c>
      <c r="BG543" s="69">
        <v>0</v>
      </c>
      <c r="BH543" s="69">
        <v>0</v>
      </c>
      <c r="BI543" s="69"/>
      <c r="BJ543" s="69"/>
      <c r="BK543" s="69">
        <v>3</v>
      </c>
      <c r="BL543" s="69">
        <v>12</v>
      </c>
      <c r="BM543" s="69">
        <v>5</v>
      </c>
      <c r="BN543" s="69">
        <v>13</v>
      </c>
      <c r="BO543" s="69">
        <v>0</v>
      </c>
      <c r="BP543" s="69">
        <v>1</v>
      </c>
      <c r="BQ543" s="69">
        <v>1</v>
      </c>
      <c r="BR543" s="69">
        <v>204</v>
      </c>
      <c r="BS543" s="69">
        <v>300</v>
      </c>
      <c r="BT543" s="69">
        <v>1</v>
      </c>
      <c r="BU543" s="69">
        <v>150</v>
      </c>
      <c r="BV543" s="69">
        <v>1000</v>
      </c>
      <c r="BW543" s="69">
        <v>577</v>
      </c>
      <c r="BX543" s="69"/>
      <c r="BY543" s="69">
        <v>10</v>
      </c>
      <c r="BZ543" s="69">
        <v>5</v>
      </c>
      <c r="CA543" s="69">
        <v>13</v>
      </c>
      <c r="CB543" s="69">
        <v>0</v>
      </c>
      <c r="CC543" s="69">
        <v>1</v>
      </c>
      <c r="CD543" s="69">
        <v>1</v>
      </c>
      <c r="CE543" s="69">
        <v>1</v>
      </c>
      <c r="CF543" s="8">
        <v>1380049</v>
      </c>
      <c r="CG543" s="69">
        <v>0</v>
      </c>
      <c r="CH543" s="69">
        <v>0</v>
      </c>
      <c r="CI543" s="69">
        <v>1000</v>
      </c>
      <c r="CJ543" s="69">
        <v>577</v>
      </c>
      <c r="CK543" s="69"/>
      <c r="CL543" s="69">
        <v>0</v>
      </c>
      <c r="CM543" s="69">
        <v>0</v>
      </c>
      <c r="CN543" s="69">
        <v>0</v>
      </c>
      <c r="CO543" s="69">
        <v>0</v>
      </c>
      <c r="CP543" s="69">
        <v>0</v>
      </c>
      <c r="CQ543" s="69">
        <v>0</v>
      </c>
      <c r="CR543" s="69">
        <v>0</v>
      </c>
      <c r="CS543" s="69">
        <v>0</v>
      </c>
      <c r="CT543" s="69">
        <v>0</v>
      </c>
      <c r="CU543" s="69">
        <v>0</v>
      </c>
      <c r="CV543" s="69">
        <v>0</v>
      </c>
      <c r="CW543" s="69">
        <v>0</v>
      </c>
      <c r="CX543" s="69"/>
      <c r="CY543" s="69"/>
      <c r="CZ543" s="69">
        <v>0</v>
      </c>
      <c r="DA543" s="69">
        <v>0</v>
      </c>
      <c r="DB543" s="69">
        <v>30</v>
      </c>
      <c r="DC543" s="15">
        <v>90</v>
      </c>
      <c r="DD543" s="69">
        <v>0</v>
      </c>
      <c r="DE543" s="69">
        <v>0</v>
      </c>
      <c r="DF543" s="69">
        <v>0</v>
      </c>
      <c r="DG543" s="69">
        <v>1</v>
      </c>
      <c r="DH543" s="69"/>
      <c r="DI543" s="69" t="e">
        <f>INDEX([7]Sheet3!$E$78:$E$1130,MATCH(A543,[7]Sheet3!$D$78:$D$1130,0))</f>
        <v>#N/A</v>
      </c>
      <c r="DJ543" s="69" t="str">
        <f t="shared" si="119"/>
        <v>skill_icons.ps_cure</v>
      </c>
      <c r="DK543" s="69" t="s">
        <v>1802</v>
      </c>
      <c r="DL543" s="69"/>
      <c r="DM543" s="69"/>
      <c r="DN543" s="69" t="str">
        <f>"造成["&amp;INDEX(Sheet5!$L$2:$L$11,MATCH(BL543,Sheet5!$J$2:$J$11,0))&amp;":"&amp;BR543&amp;"*"&amp;BS543/1000&amp;"]"&amp;INDEX(Sheet5!$I$2:$I$4,MATCH(BR543,Sheet5!$H$2:$H$4,0))&amp;"的"&amp;INDEX(Sheet5!$K$2:$K$11,MATCH(BL543,Sheet5!$J$2:$J$11,0))</f>
        <v>造成[ui.cs_green:204*0.3]的治疗。</v>
      </c>
      <c r="DO543" s="69"/>
      <c r="DP543" s="69"/>
      <c r="DQ543" s="69"/>
      <c r="DR543" s="69"/>
      <c r="DS543" s="69"/>
      <c r="DU543" s="69"/>
      <c r="DV543" s="69"/>
      <c r="DW543" s="69"/>
      <c r="DX543" s="69"/>
      <c r="DY543" s="69"/>
      <c r="DZ543" s="69"/>
    </row>
    <row r="544" spans="1:130" ht="17.25">
      <c r="A544" s="69">
        <v>30323</v>
      </c>
      <c r="B544" s="69">
        <v>0</v>
      </c>
      <c r="C544" s="69">
        <v>1</v>
      </c>
      <c r="D544" s="69" t="s">
        <v>1800</v>
      </c>
      <c r="E544" s="69" t="s">
        <v>1801</v>
      </c>
      <c r="F544" s="69" t="s">
        <v>404</v>
      </c>
      <c r="G544" s="69">
        <v>1</v>
      </c>
      <c r="H544" s="69" t="s">
        <v>507</v>
      </c>
      <c r="I544" s="69">
        <v>500</v>
      </c>
      <c r="J544" s="69">
        <v>1000</v>
      </c>
      <c r="K544" s="69">
        <v>1000</v>
      </c>
      <c r="L544" s="69"/>
      <c r="M544" s="69">
        <v>8</v>
      </c>
      <c r="N544" s="69" t="s">
        <v>406</v>
      </c>
      <c r="O544" s="69">
        <v>0</v>
      </c>
      <c r="P544" s="69">
        <v>1</v>
      </c>
      <c r="Q544" s="69">
        <v>0</v>
      </c>
      <c r="R544" s="69">
        <f t="shared" si="118"/>
        <v>1</v>
      </c>
      <c r="S544" s="69">
        <v>0</v>
      </c>
      <c r="T544" s="69">
        <v>0</v>
      </c>
      <c r="U544" s="69">
        <v>0</v>
      </c>
      <c r="V544" s="69">
        <v>0</v>
      </c>
      <c r="W544" s="69">
        <v>0</v>
      </c>
      <c r="X544" s="69">
        <v>0</v>
      </c>
      <c r="Y544" s="69">
        <v>0</v>
      </c>
      <c r="Z544" s="69">
        <v>8000</v>
      </c>
      <c r="AA544" s="69">
        <v>5</v>
      </c>
      <c r="AB544" s="69">
        <v>13</v>
      </c>
      <c r="AC544" s="69">
        <v>1</v>
      </c>
      <c r="AD544" s="69">
        <v>2</v>
      </c>
      <c r="AE544" s="69">
        <v>999</v>
      </c>
      <c r="AF544" s="69">
        <v>1</v>
      </c>
      <c r="AG544" s="69">
        <v>0</v>
      </c>
      <c r="AH544" s="69">
        <v>9</v>
      </c>
      <c r="AI544" s="69">
        <v>0</v>
      </c>
      <c r="AJ544" s="69">
        <v>3</v>
      </c>
      <c r="AK544" s="69">
        <v>0</v>
      </c>
      <c r="AL544" s="69">
        <v>0</v>
      </c>
      <c r="AM544" s="69">
        <v>1</v>
      </c>
      <c r="AN544" s="69">
        <v>1</v>
      </c>
      <c r="AO544" s="69">
        <v>0</v>
      </c>
      <c r="AP544" s="69">
        <v>0</v>
      </c>
      <c r="AQ544" s="84">
        <v>0</v>
      </c>
      <c r="AR544" s="69">
        <v>0</v>
      </c>
      <c r="AS544" s="69">
        <v>0</v>
      </c>
      <c r="AT544" s="69">
        <v>0</v>
      </c>
      <c r="AU544" s="69">
        <v>0</v>
      </c>
      <c r="AV544" s="69">
        <v>0</v>
      </c>
      <c r="AW544" s="69">
        <v>0</v>
      </c>
      <c r="AX544" s="69">
        <v>0</v>
      </c>
      <c r="AY544" s="69">
        <v>0</v>
      </c>
      <c r="AZ544" s="69">
        <v>0</v>
      </c>
      <c r="BA544" s="69">
        <v>0</v>
      </c>
      <c r="BB544" s="69">
        <v>0</v>
      </c>
      <c r="BC544" s="69">
        <v>0</v>
      </c>
      <c r="BD544" s="69">
        <v>0</v>
      </c>
      <c r="BE544" s="69">
        <v>0</v>
      </c>
      <c r="BF544" s="69">
        <v>0</v>
      </c>
      <c r="BG544" s="69">
        <v>0</v>
      </c>
      <c r="BH544" s="69">
        <v>0</v>
      </c>
      <c r="BI544" s="69"/>
      <c r="BJ544" s="69"/>
      <c r="BK544" s="69">
        <v>3</v>
      </c>
      <c r="BL544" s="69">
        <v>12</v>
      </c>
      <c r="BM544" s="69">
        <v>5</v>
      </c>
      <c r="BN544" s="69">
        <v>13</v>
      </c>
      <c r="BO544" s="69">
        <v>0</v>
      </c>
      <c r="BP544" s="69">
        <v>1</v>
      </c>
      <c r="BQ544" s="69">
        <v>1</v>
      </c>
      <c r="BR544" s="69">
        <v>204</v>
      </c>
      <c r="BS544" s="69">
        <v>300</v>
      </c>
      <c r="BT544" s="69">
        <v>1</v>
      </c>
      <c r="BU544" s="69">
        <v>150</v>
      </c>
      <c r="BV544" s="69">
        <v>1000</v>
      </c>
      <c r="BW544" s="69">
        <v>577</v>
      </c>
      <c r="BX544" s="69"/>
      <c r="BY544" s="69">
        <v>10</v>
      </c>
      <c r="BZ544" s="69">
        <v>5</v>
      </c>
      <c r="CA544" s="69">
        <v>13</v>
      </c>
      <c r="CB544" s="69">
        <v>0</v>
      </c>
      <c r="CC544" s="69">
        <v>1</v>
      </c>
      <c r="CD544" s="69">
        <v>1</v>
      </c>
      <c r="CE544" s="69">
        <v>1</v>
      </c>
      <c r="CF544" s="8">
        <v>1380050</v>
      </c>
      <c r="CG544" s="69">
        <v>0</v>
      </c>
      <c r="CH544" s="69">
        <v>0</v>
      </c>
      <c r="CI544" s="69">
        <v>1000</v>
      </c>
      <c r="CJ544" s="69">
        <v>577</v>
      </c>
      <c r="CK544" s="69"/>
      <c r="CL544" s="69">
        <v>0</v>
      </c>
      <c r="CM544" s="69">
        <v>0</v>
      </c>
      <c r="CN544" s="69">
        <v>0</v>
      </c>
      <c r="CO544" s="69">
        <v>0</v>
      </c>
      <c r="CP544" s="69">
        <v>0</v>
      </c>
      <c r="CQ544" s="69">
        <v>0</v>
      </c>
      <c r="CR544" s="69">
        <v>0</v>
      </c>
      <c r="CS544" s="69">
        <v>0</v>
      </c>
      <c r="CT544" s="69">
        <v>0</v>
      </c>
      <c r="CU544" s="69">
        <v>0</v>
      </c>
      <c r="CV544" s="69">
        <v>0</v>
      </c>
      <c r="CW544" s="69">
        <v>0</v>
      </c>
      <c r="CX544" s="69"/>
      <c r="CY544" s="69"/>
      <c r="CZ544" s="69">
        <v>0</v>
      </c>
      <c r="DA544" s="69">
        <v>0</v>
      </c>
      <c r="DB544" s="69">
        <v>30</v>
      </c>
      <c r="DC544" s="15">
        <v>100</v>
      </c>
      <c r="DD544" s="69">
        <v>0</v>
      </c>
      <c r="DE544" s="69">
        <v>0</v>
      </c>
      <c r="DF544" s="69">
        <v>0</v>
      </c>
      <c r="DG544" s="69">
        <v>1</v>
      </c>
      <c r="DH544" s="69"/>
      <c r="DI544" s="69" t="e">
        <f>INDEX([7]Sheet3!$E$78:$E$1130,MATCH(A544,[7]Sheet3!$D$78:$D$1130,0))</f>
        <v>#N/A</v>
      </c>
      <c r="DJ544" s="69" t="str">
        <f t="shared" si="119"/>
        <v>skill_icons.ps_cure</v>
      </c>
      <c r="DK544" s="69" t="s">
        <v>1802</v>
      </c>
      <c r="DL544" s="69"/>
      <c r="DM544" s="69"/>
      <c r="DN544" s="69" t="str">
        <f>"造成["&amp;INDEX(Sheet5!$L$2:$L$11,MATCH(BL544,Sheet5!$J$2:$J$11,0))&amp;":"&amp;BR544&amp;"*"&amp;BS544/1000&amp;"]"&amp;INDEX(Sheet5!$I$2:$I$4,MATCH(BR544,Sheet5!$H$2:$H$4,0))&amp;"的"&amp;INDEX(Sheet5!$K$2:$K$11,MATCH(BL544,Sheet5!$J$2:$J$11,0))</f>
        <v>造成[ui.cs_green:204*0.3]的治疗。</v>
      </c>
      <c r="DO544" s="69"/>
      <c r="DP544" s="69"/>
      <c r="DQ544" s="69"/>
      <c r="DR544" s="69"/>
      <c r="DS544" s="69"/>
      <c r="DU544" s="69"/>
      <c r="DV544" s="69"/>
      <c r="DW544" s="69"/>
      <c r="DX544" s="69"/>
      <c r="DY544" s="69"/>
      <c r="DZ544" s="69"/>
    </row>
    <row r="545" spans="1:130" ht="17.25">
      <c r="A545" s="69">
        <v>30324</v>
      </c>
      <c r="B545" s="69">
        <v>0</v>
      </c>
      <c r="C545" s="69">
        <v>1</v>
      </c>
      <c r="D545" s="69" t="s">
        <v>1800</v>
      </c>
      <c r="E545" s="69" t="s">
        <v>1801</v>
      </c>
      <c r="F545" s="69" t="s">
        <v>404</v>
      </c>
      <c r="G545" s="69">
        <v>1</v>
      </c>
      <c r="H545" s="69" t="s">
        <v>507</v>
      </c>
      <c r="I545" s="69">
        <v>500</v>
      </c>
      <c r="J545" s="69">
        <v>1000</v>
      </c>
      <c r="K545" s="69">
        <v>1000</v>
      </c>
      <c r="L545" s="69"/>
      <c r="M545" s="69">
        <v>8</v>
      </c>
      <c r="N545" s="69" t="s">
        <v>406</v>
      </c>
      <c r="O545" s="69">
        <v>0</v>
      </c>
      <c r="P545" s="69">
        <v>1</v>
      </c>
      <c r="Q545" s="69">
        <v>0</v>
      </c>
      <c r="R545" s="69">
        <f t="shared" si="118"/>
        <v>1</v>
      </c>
      <c r="S545" s="69">
        <v>0</v>
      </c>
      <c r="T545" s="69">
        <v>0</v>
      </c>
      <c r="U545" s="69">
        <v>0</v>
      </c>
      <c r="V545" s="69">
        <v>0</v>
      </c>
      <c r="W545" s="69">
        <v>0</v>
      </c>
      <c r="X545" s="69">
        <v>0</v>
      </c>
      <c r="Y545" s="69">
        <v>0</v>
      </c>
      <c r="Z545" s="69">
        <v>8000</v>
      </c>
      <c r="AA545" s="69">
        <v>5</v>
      </c>
      <c r="AB545" s="69">
        <v>13</v>
      </c>
      <c r="AC545" s="69">
        <v>1</v>
      </c>
      <c r="AD545" s="69">
        <v>2</v>
      </c>
      <c r="AE545" s="69">
        <v>999</v>
      </c>
      <c r="AF545" s="69">
        <v>1</v>
      </c>
      <c r="AG545" s="69">
        <v>0</v>
      </c>
      <c r="AH545" s="69">
        <v>9</v>
      </c>
      <c r="AI545" s="69">
        <v>0</v>
      </c>
      <c r="AJ545" s="69">
        <v>3</v>
      </c>
      <c r="AK545" s="69">
        <v>0</v>
      </c>
      <c r="AL545" s="69">
        <v>0</v>
      </c>
      <c r="AM545" s="69">
        <v>1</v>
      </c>
      <c r="AN545" s="69">
        <v>1</v>
      </c>
      <c r="AO545" s="69">
        <v>0</v>
      </c>
      <c r="AP545" s="69">
        <v>0</v>
      </c>
      <c r="AQ545" s="84">
        <v>0</v>
      </c>
      <c r="AR545" s="69">
        <v>0</v>
      </c>
      <c r="AS545" s="69">
        <v>0</v>
      </c>
      <c r="AT545" s="69">
        <v>0</v>
      </c>
      <c r="AU545" s="69">
        <v>0</v>
      </c>
      <c r="AV545" s="69">
        <v>0</v>
      </c>
      <c r="AW545" s="69">
        <v>0</v>
      </c>
      <c r="AX545" s="69">
        <v>0</v>
      </c>
      <c r="AY545" s="69">
        <v>0</v>
      </c>
      <c r="AZ545" s="69">
        <v>0</v>
      </c>
      <c r="BA545" s="69">
        <v>0</v>
      </c>
      <c r="BB545" s="69">
        <v>0</v>
      </c>
      <c r="BC545" s="69">
        <v>0</v>
      </c>
      <c r="BD545" s="69">
        <v>0</v>
      </c>
      <c r="BE545" s="69">
        <v>0</v>
      </c>
      <c r="BF545" s="69">
        <v>0</v>
      </c>
      <c r="BG545" s="69">
        <v>0</v>
      </c>
      <c r="BH545" s="69">
        <v>0</v>
      </c>
      <c r="BI545" s="69"/>
      <c r="BJ545" s="69"/>
      <c r="BK545" s="69">
        <v>3</v>
      </c>
      <c r="BL545" s="69">
        <v>12</v>
      </c>
      <c r="BM545" s="69">
        <v>5</v>
      </c>
      <c r="BN545" s="69">
        <v>13</v>
      </c>
      <c r="BO545" s="69">
        <v>0</v>
      </c>
      <c r="BP545" s="69">
        <v>1</v>
      </c>
      <c r="BQ545" s="69">
        <v>1</v>
      </c>
      <c r="BR545" s="69">
        <v>204</v>
      </c>
      <c r="BS545" s="69">
        <v>300</v>
      </c>
      <c r="BT545" s="69">
        <v>1</v>
      </c>
      <c r="BU545" s="69">
        <v>150</v>
      </c>
      <c r="BV545" s="69">
        <v>1000</v>
      </c>
      <c r="BW545" s="69">
        <v>577</v>
      </c>
      <c r="BX545" s="69"/>
      <c r="BY545" s="69">
        <v>10</v>
      </c>
      <c r="BZ545" s="69">
        <v>5</v>
      </c>
      <c r="CA545" s="69">
        <v>13</v>
      </c>
      <c r="CB545" s="69">
        <v>0</v>
      </c>
      <c r="CC545" s="69">
        <v>1</v>
      </c>
      <c r="CD545" s="69">
        <v>1</v>
      </c>
      <c r="CE545" s="69">
        <v>1</v>
      </c>
      <c r="CF545" s="8">
        <v>1380051</v>
      </c>
      <c r="CG545" s="69">
        <v>0</v>
      </c>
      <c r="CH545" s="69">
        <v>0</v>
      </c>
      <c r="CI545" s="69">
        <v>1000</v>
      </c>
      <c r="CJ545" s="69">
        <v>577</v>
      </c>
      <c r="CK545" s="69"/>
      <c r="CL545" s="69">
        <v>0</v>
      </c>
      <c r="CM545" s="69">
        <v>0</v>
      </c>
      <c r="CN545" s="69">
        <v>0</v>
      </c>
      <c r="CO545" s="69">
        <v>0</v>
      </c>
      <c r="CP545" s="69">
        <v>0</v>
      </c>
      <c r="CQ545" s="69">
        <v>0</v>
      </c>
      <c r="CR545" s="69">
        <v>0</v>
      </c>
      <c r="CS545" s="69">
        <v>0</v>
      </c>
      <c r="CT545" s="69">
        <v>0</v>
      </c>
      <c r="CU545" s="69">
        <v>0</v>
      </c>
      <c r="CV545" s="69">
        <v>0</v>
      </c>
      <c r="CW545" s="69">
        <v>0</v>
      </c>
      <c r="CX545" s="69"/>
      <c r="CY545" s="69"/>
      <c r="CZ545" s="69">
        <v>0</v>
      </c>
      <c r="DA545" s="69">
        <v>0</v>
      </c>
      <c r="DB545" s="69">
        <v>30</v>
      </c>
      <c r="DC545" s="15">
        <v>110</v>
      </c>
      <c r="DD545" s="69">
        <v>0</v>
      </c>
      <c r="DE545" s="69">
        <v>0</v>
      </c>
      <c r="DF545" s="69">
        <v>0</v>
      </c>
      <c r="DG545" s="69">
        <v>1</v>
      </c>
      <c r="DH545" s="69"/>
      <c r="DI545" s="69" t="e">
        <f>INDEX([7]Sheet3!$E$78:$E$1130,MATCH(A545,[7]Sheet3!$D$78:$D$1130,0))</f>
        <v>#N/A</v>
      </c>
      <c r="DJ545" s="69" t="str">
        <f t="shared" si="119"/>
        <v>skill_icons.ps_cure</v>
      </c>
      <c r="DK545" s="69" t="s">
        <v>1802</v>
      </c>
      <c r="DL545" s="69"/>
      <c r="DM545" s="69"/>
      <c r="DN545" s="69" t="str">
        <f>"造成["&amp;INDEX(Sheet5!$L$2:$L$11,MATCH(BL545,Sheet5!$J$2:$J$11,0))&amp;":"&amp;BR545&amp;"*"&amp;BS545/1000&amp;"]"&amp;INDEX(Sheet5!$I$2:$I$4,MATCH(BR545,Sheet5!$H$2:$H$4,0))&amp;"的"&amp;INDEX(Sheet5!$K$2:$K$11,MATCH(BL545,Sheet5!$J$2:$J$11,0))</f>
        <v>造成[ui.cs_green:204*0.3]的治疗。</v>
      </c>
      <c r="DO545" s="69"/>
      <c r="DP545" s="69"/>
      <c r="DQ545" s="69"/>
      <c r="DR545" s="69"/>
      <c r="DS545" s="69"/>
      <c r="DU545" s="69"/>
      <c r="DV545" s="69"/>
      <c r="DW545" s="69"/>
      <c r="DX545" s="69"/>
      <c r="DY545" s="69"/>
      <c r="DZ545" s="69"/>
    </row>
    <row r="546" spans="1:130" ht="17.25">
      <c r="A546" s="69">
        <v>30325</v>
      </c>
      <c r="B546" s="69">
        <v>0</v>
      </c>
      <c r="C546" s="69">
        <v>1</v>
      </c>
      <c r="D546" s="69" t="s">
        <v>1800</v>
      </c>
      <c r="E546" s="69" t="s">
        <v>1801</v>
      </c>
      <c r="F546" s="69" t="s">
        <v>404</v>
      </c>
      <c r="G546" s="69">
        <v>1</v>
      </c>
      <c r="H546" s="69" t="s">
        <v>507</v>
      </c>
      <c r="I546" s="69">
        <v>500</v>
      </c>
      <c r="J546" s="69">
        <v>1000</v>
      </c>
      <c r="K546" s="69">
        <v>1000</v>
      </c>
      <c r="L546" s="69"/>
      <c r="M546" s="69">
        <v>8</v>
      </c>
      <c r="N546" s="69" t="s">
        <v>406</v>
      </c>
      <c r="O546" s="69">
        <v>0</v>
      </c>
      <c r="P546" s="69">
        <v>1</v>
      </c>
      <c r="Q546" s="69">
        <v>0</v>
      </c>
      <c r="R546" s="69">
        <f t="shared" si="118"/>
        <v>1</v>
      </c>
      <c r="S546" s="69">
        <v>0</v>
      </c>
      <c r="T546" s="69">
        <v>0</v>
      </c>
      <c r="U546" s="69">
        <v>0</v>
      </c>
      <c r="V546" s="69">
        <v>0</v>
      </c>
      <c r="W546" s="69">
        <v>0</v>
      </c>
      <c r="X546" s="69">
        <v>0</v>
      </c>
      <c r="Y546" s="69">
        <v>0</v>
      </c>
      <c r="Z546" s="69">
        <v>8000</v>
      </c>
      <c r="AA546" s="69">
        <v>5</v>
      </c>
      <c r="AB546" s="69">
        <v>13</v>
      </c>
      <c r="AC546" s="69">
        <v>1</v>
      </c>
      <c r="AD546" s="69">
        <v>2</v>
      </c>
      <c r="AE546" s="69">
        <v>999</v>
      </c>
      <c r="AF546" s="69">
        <v>1</v>
      </c>
      <c r="AG546" s="69">
        <v>0</v>
      </c>
      <c r="AH546" s="69">
        <v>9</v>
      </c>
      <c r="AI546" s="69">
        <v>0</v>
      </c>
      <c r="AJ546" s="69">
        <v>3</v>
      </c>
      <c r="AK546" s="69">
        <v>0</v>
      </c>
      <c r="AL546" s="69">
        <v>0</v>
      </c>
      <c r="AM546" s="69">
        <v>1</v>
      </c>
      <c r="AN546" s="69">
        <v>1</v>
      </c>
      <c r="AO546" s="69">
        <v>0</v>
      </c>
      <c r="AP546" s="69">
        <v>0</v>
      </c>
      <c r="AQ546" s="84">
        <v>0</v>
      </c>
      <c r="AR546" s="69">
        <v>0</v>
      </c>
      <c r="AS546" s="69">
        <v>0</v>
      </c>
      <c r="AT546" s="69">
        <v>0</v>
      </c>
      <c r="AU546" s="69">
        <v>0</v>
      </c>
      <c r="AV546" s="69">
        <v>0</v>
      </c>
      <c r="AW546" s="69">
        <v>0</v>
      </c>
      <c r="AX546" s="69">
        <v>0</v>
      </c>
      <c r="AY546" s="69">
        <v>0</v>
      </c>
      <c r="AZ546" s="69">
        <v>0</v>
      </c>
      <c r="BA546" s="69">
        <v>0</v>
      </c>
      <c r="BB546" s="69">
        <v>0</v>
      </c>
      <c r="BC546" s="69">
        <v>0</v>
      </c>
      <c r="BD546" s="69">
        <v>0</v>
      </c>
      <c r="BE546" s="69">
        <v>0</v>
      </c>
      <c r="BF546" s="69">
        <v>0</v>
      </c>
      <c r="BG546" s="69">
        <v>0</v>
      </c>
      <c r="BH546" s="69">
        <v>0</v>
      </c>
      <c r="BI546" s="69"/>
      <c r="BJ546" s="69"/>
      <c r="BK546" s="69">
        <v>3</v>
      </c>
      <c r="BL546" s="69">
        <v>12</v>
      </c>
      <c r="BM546" s="69">
        <v>5</v>
      </c>
      <c r="BN546" s="69">
        <v>13</v>
      </c>
      <c r="BO546" s="69">
        <v>0</v>
      </c>
      <c r="BP546" s="69">
        <v>1</v>
      </c>
      <c r="BQ546" s="69">
        <v>1</v>
      </c>
      <c r="BR546" s="69">
        <v>204</v>
      </c>
      <c r="BS546" s="69">
        <v>300</v>
      </c>
      <c r="BT546" s="69">
        <v>1</v>
      </c>
      <c r="BU546" s="69">
        <v>150</v>
      </c>
      <c r="BV546" s="69">
        <v>1000</v>
      </c>
      <c r="BW546" s="69">
        <v>577</v>
      </c>
      <c r="BX546" s="69"/>
      <c r="BY546" s="69">
        <v>10</v>
      </c>
      <c r="BZ546" s="69">
        <v>5</v>
      </c>
      <c r="CA546" s="69">
        <v>13</v>
      </c>
      <c r="CB546" s="69">
        <v>0</v>
      </c>
      <c r="CC546" s="69">
        <v>1</v>
      </c>
      <c r="CD546" s="69">
        <v>1</v>
      </c>
      <c r="CE546" s="69">
        <v>1</v>
      </c>
      <c r="CF546" s="8">
        <v>1380052</v>
      </c>
      <c r="CG546" s="69">
        <v>0</v>
      </c>
      <c r="CH546" s="69">
        <v>0</v>
      </c>
      <c r="CI546" s="69">
        <v>1000</v>
      </c>
      <c r="CJ546" s="69">
        <v>577</v>
      </c>
      <c r="CK546" s="69"/>
      <c r="CL546" s="69">
        <v>0</v>
      </c>
      <c r="CM546" s="69">
        <v>0</v>
      </c>
      <c r="CN546" s="69">
        <v>0</v>
      </c>
      <c r="CO546" s="69">
        <v>0</v>
      </c>
      <c r="CP546" s="69">
        <v>0</v>
      </c>
      <c r="CQ546" s="69">
        <v>0</v>
      </c>
      <c r="CR546" s="69">
        <v>0</v>
      </c>
      <c r="CS546" s="69">
        <v>0</v>
      </c>
      <c r="CT546" s="69">
        <v>0</v>
      </c>
      <c r="CU546" s="69">
        <v>0</v>
      </c>
      <c r="CV546" s="69">
        <v>0</v>
      </c>
      <c r="CW546" s="69">
        <v>0</v>
      </c>
      <c r="CX546" s="69"/>
      <c r="CY546" s="69"/>
      <c r="CZ546" s="69">
        <v>0</v>
      </c>
      <c r="DA546" s="69">
        <v>0</v>
      </c>
      <c r="DB546" s="69">
        <v>30</v>
      </c>
      <c r="DC546" s="15">
        <v>120</v>
      </c>
      <c r="DD546" s="69">
        <v>0</v>
      </c>
      <c r="DE546" s="69">
        <v>0</v>
      </c>
      <c r="DF546" s="69">
        <v>0</v>
      </c>
      <c r="DG546" s="69">
        <v>1</v>
      </c>
      <c r="DH546" s="69"/>
      <c r="DI546" s="69" t="e">
        <f>INDEX([7]Sheet3!$E$78:$E$1130,MATCH(A546,[7]Sheet3!$D$78:$D$1130,0))</f>
        <v>#N/A</v>
      </c>
      <c r="DJ546" s="69" t="str">
        <f t="shared" si="119"/>
        <v>skill_icons.ps_cure</v>
      </c>
      <c r="DK546" s="69" t="s">
        <v>1802</v>
      </c>
      <c r="DL546" s="69"/>
      <c r="DM546" s="69"/>
      <c r="DN546" s="69" t="str">
        <f>"造成["&amp;INDEX(Sheet5!$L$2:$L$11,MATCH(BL546,Sheet5!$J$2:$J$11,0))&amp;":"&amp;BR546&amp;"*"&amp;BS546/1000&amp;"]"&amp;INDEX(Sheet5!$I$2:$I$4,MATCH(BR546,Sheet5!$H$2:$H$4,0))&amp;"的"&amp;INDEX(Sheet5!$K$2:$K$11,MATCH(BL546,Sheet5!$J$2:$J$11,0))</f>
        <v>造成[ui.cs_green:204*0.3]的治疗。</v>
      </c>
      <c r="DO546" s="69"/>
      <c r="DP546" s="69"/>
      <c r="DQ546" s="69"/>
      <c r="DR546" s="69"/>
      <c r="DS546" s="69"/>
      <c r="DU546" s="69"/>
      <c r="DV546" s="69"/>
      <c r="DW546" s="69"/>
      <c r="DX546" s="69"/>
      <c r="DY546" s="69"/>
      <c r="DZ546" s="69"/>
    </row>
    <row r="547" spans="1:130" ht="14.25">
      <c r="A547" s="69">
        <v>30326</v>
      </c>
      <c r="B547" s="69">
        <v>0</v>
      </c>
      <c r="C547" s="69">
        <v>1</v>
      </c>
      <c r="D547" s="69" t="s">
        <v>1804</v>
      </c>
      <c r="E547" s="69" t="s">
        <v>1805</v>
      </c>
      <c r="F547" s="69" t="s">
        <v>1162</v>
      </c>
      <c r="G547" s="69">
        <v>1</v>
      </c>
      <c r="H547" s="69"/>
      <c r="I547" s="69">
        <v>0</v>
      </c>
      <c r="J547" s="69">
        <v>0</v>
      </c>
      <c r="K547" s="69">
        <v>0</v>
      </c>
      <c r="L547" s="69"/>
      <c r="M547" s="69">
        <v>0</v>
      </c>
      <c r="N547" s="69"/>
      <c r="O547" s="69">
        <v>0</v>
      </c>
      <c r="P547" s="69">
        <v>1</v>
      </c>
      <c r="Q547" s="69">
        <v>0</v>
      </c>
      <c r="R547" s="69">
        <v>2</v>
      </c>
      <c r="S547" s="69">
        <v>72</v>
      </c>
      <c r="T547" s="69">
        <v>100</v>
      </c>
      <c r="U547" s="69">
        <v>0</v>
      </c>
      <c r="V547" s="69">
        <v>0</v>
      </c>
      <c r="W547" s="69">
        <v>0</v>
      </c>
      <c r="X547" s="69">
        <v>0</v>
      </c>
      <c r="Y547" s="69">
        <v>0</v>
      </c>
      <c r="Z547" s="69">
        <v>300</v>
      </c>
      <c r="AA547" s="69">
        <v>2</v>
      </c>
      <c r="AB547" s="69">
        <v>31</v>
      </c>
      <c r="AC547" s="69">
        <v>0</v>
      </c>
      <c r="AD547" s="69">
        <v>0</v>
      </c>
      <c r="AE547" s="69">
        <v>0</v>
      </c>
      <c r="AF547" s="69">
        <v>0</v>
      </c>
      <c r="AG547" s="69">
        <v>0</v>
      </c>
      <c r="AH547" s="69">
        <v>25</v>
      </c>
      <c r="AI547" s="69">
        <v>195</v>
      </c>
      <c r="AJ547" s="69">
        <v>3</v>
      </c>
      <c r="AK547" s="69">
        <v>0</v>
      </c>
      <c r="AL547" s="69">
        <v>0</v>
      </c>
      <c r="AM547" s="69">
        <v>0</v>
      </c>
      <c r="AN547" s="69">
        <v>0</v>
      </c>
      <c r="AO547" s="69">
        <v>0</v>
      </c>
      <c r="AP547" s="69">
        <v>0</v>
      </c>
      <c r="AQ547" s="84">
        <v>0</v>
      </c>
      <c r="AR547" s="69">
        <v>0</v>
      </c>
      <c r="AS547" s="69">
        <v>0</v>
      </c>
      <c r="AT547" s="69">
        <v>0</v>
      </c>
      <c r="AU547" s="69">
        <v>0</v>
      </c>
      <c r="AV547" s="69">
        <v>0</v>
      </c>
      <c r="AW547" s="69">
        <v>0</v>
      </c>
      <c r="AX547" s="69">
        <v>0</v>
      </c>
      <c r="AY547" s="69">
        <v>0</v>
      </c>
      <c r="AZ547" s="69">
        <v>0</v>
      </c>
      <c r="BA547" s="69">
        <v>0</v>
      </c>
      <c r="BB547" s="69">
        <v>0</v>
      </c>
      <c r="BC547" s="69">
        <v>0</v>
      </c>
      <c r="BD547" s="69">
        <v>0</v>
      </c>
      <c r="BE547" s="69">
        <v>0</v>
      </c>
      <c r="BF547" s="69">
        <v>0</v>
      </c>
      <c r="BG547" s="69">
        <v>0</v>
      </c>
      <c r="BH547" s="69">
        <v>0</v>
      </c>
      <c r="BI547" s="69"/>
      <c r="BJ547" s="69"/>
      <c r="BK547" s="69">
        <v>3</v>
      </c>
      <c r="BL547" s="69">
        <v>1</v>
      </c>
      <c r="BM547" s="69">
        <v>2</v>
      </c>
      <c r="BN547" s="69">
        <v>31</v>
      </c>
      <c r="BO547" s="69">
        <v>0</v>
      </c>
      <c r="BP547" s="69">
        <v>1</v>
      </c>
      <c r="BQ547" s="69">
        <v>1</v>
      </c>
      <c r="BR547" s="69">
        <v>201</v>
      </c>
      <c r="BS547" s="69">
        <v>10</v>
      </c>
      <c r="BT547" s="69">
        <v>0</v>
      </c>
      <c r="BU547" s="69">
        <v>0</v>
      </c>
      <c r="BV547" s="69">
        <v>1000</v>
      </c>
      <c r="BW547" s="69">
        <v>1275</v>
      </c>
      <c r="BX547" s="69"/>
      <c r="BY547" s="69">
        <v>0</v>
      </c>
      <c r="BZ547" s="69">
        <v>1</v>
      </c>
      <c r="CA547" s="69">
        <v>31</v>
      </c>
      <c r="CB547" s="69">
        <v>0</v>
      </c>
      <c r="CC547" s="69">
        <v>1</v>
      </c>
      <c r="CD547" s="69">
        <v>1</v>
      </c>
      <c r="CE547" s="69">
        <v>0</v>
      </c>
      <c r="CF547" s="69">
        <v>0</v>
      </c>
      <c r="CG547" s="69">
        <v>0</v>
      </c>
      <c r="CH547" s="69">
        <v>0</v>
      </c>
      <c r="CI547" s="69">
        <v>1000</v>
      </c>
      <c r="CJ547" s="69">
        <v>0</v>
      </c>
      <c r="CK547" s="69"/>
      <c r="CL547" s="69">
        <v>0</v>
      </c>
      <c r="CM547" s="69">
        <v>0</v>
      </c>
      <c r="CN547" s="69">
        <v>0</v>
      </c>
      <c r="CO547" s="69">
        <v>0</v>
      </c>
      <c r="CP547" s="69">
        <v>0</v>
      </c>
      <c r="CQ547" s="69">
        <v>0</v>
      </c>
      <c r="CR547" s="69">
        <v>0</v>
      </c>
      <c r="CS547" s="69">
        <v>0</v>
      </c>
      <c r="CT547" s="69">
        <v>0</v>
      </c>
      <c r="CU547" s="69">
        <v>0</v>
      </c>
      <c r="CV547" s="69">
        <v>0</v>
      </c>
      <c r="CW547" s="69">
        <v>0</v>
      </c>
      <c r="CX547" s="69"/>
      <c r="CY547" s="69"/>
      <c r="CZ547" s="69">
        <v>0</v>
      </c>
      <c r="DA547" s="69">
        <v>0</v>
      </c>
      <c r="DB547" s="69">
        <v>10</v>
      </c>
      <c r="DC547" s="69">
        <v>0</v>
      </c>
      <c r="DD547" s="69">
        <v>0</v>
      </c>
      <c r="DE547" s="69">
        <v>0</v>
      </c>
      <c r="DF547" s="69">
        <v>0</v>
      </c>
      <c r="DG547" s="69">
        <v>1</v>
      </c>
      <c r="DH547" s="69"/>
      <c r="DI547" s="69"/>
      <c r="DJ547" s="69"/>
      <c r="DK547" s="69" t="s">
        <v>1806</v>
      </c>
      <c r="DL547" s="90" t="s">
        <v>1803</v>
      </c>
      <c r="DM547" s="69"/>
      <c r="DN547" s="69" t="e">
        <f>"造成["&amp;INDEX(Sheet5!$L$2:$L$11,MATCH(BL547,Sheet5!$J$2:$J$11,0))&amp;":"&amp;BR547&amp;"*"&amp;BS547/1000&amp;"]"&amp;INDEX(Sheet5!$I$2:$I$4,MATCH(BR547,Sheet5!$H$2:$H$4,0))&amp;"的"&amp;INDEX(Sheet5!$K$2:$K$11,MATCH(BL547,Sheet5!$J$2:$J$11,0))</f>
        <v>#N/A</v>
      </c>
      <c r="DO547" s="69"/>
      <c r="DP547" s="69"/>
      <c r="DQ547" s="69"/>
      <c r="DR547" s="69"/>
      <c r="DS547" s="69"/>
      <c r="DT547" s="94" t="e">
        <f>MATCH(A542,[7]Sheet5!F:F,0)</f>
        <v>#N/A</v>
      </c>
      <c r="DU547" s="69"/>
      <c r="DV547" s="69"/>
      <c r="DW547" s="69"/>
      <c r="DX547" s="69"/>
      <c r="DY547" s="69"/>
      <c r="DZ547" s="69"/>
    </row>
    <row r="548" spans="1:130" ht="14.25">
      <c r="A548" s="69">
        <v>30327</v>
      </c>
      <c r="B548" s="69">
        <v>0</v>
      </c>
      <c r="C548" s="69">
        <v>1</v>
      </c>
      <c r="D548" s="69" t="s">
        <v>1804</v>
      </c>
      <c r="E548" s="69" t="s">
        <v>1805</v>
      </c>
      <c r="F548" s="69" t="s">
        <v>1162</v>
      </c>
      <c r="G548" s="69">
        <v>1</v>
      </c>
      <c r="H548" s="69"/>
      <c r="I548" s="69">
        <v>0</v>
      </c>
      <c r="J548" s="69">
        <v>0</v>
      </c>
      <c r="K548" s="69">
        <v>0</v>
      </c>
      <c r="L548" s="69"/>
      <c r="M548" s="69">
        <v>0</v>
      </c>
      <c r="N548" s="69"/>
      <c r="O548" s="69">
        <v>0</v>
      </c>
      <c r="P548" s="69">
        <v>1</v>
      </c>
      <c r="Q548" s="69">
        <v>0</v>
      </c>
      <c r="R548" s="69">
        <v>2</v>
      </c>
      <c r="S548" s="69">
        <v>72</v>
      </c>
      <c r="T548" s="69">
        <v>100</v>
      </c>
      <c r="U548" s="69">
        <v>0</v>
      </c>
      <c r="V548" s="69">
        <v>0</v>
      </c>
      <c r="W548" s="69">
        <v>0</v>
      </c>
      <c r="X548" s="69">
        <v>0</v>
      </c>
      <c r="Y548" s="69">
        <v>0</v>
      </c>
      <c r="Z548" s="69">
        <v>300</v>
      </c>
      <c r="AA548" s="69">
        <v>2</v>
      </c>
      <c r="AB548" s="69">
        <v>31</v>
      </c>
      <c r="AC548" s="69">
        <v>0</v>
      </c>
      <c r="AD548" s="69">
        <v>0</v>
      </c>
      <c r="AE548" s="69">
        <v>0</v>
      </c>
      <c r="AF548" s="69">
        <v>0</v>
      </c>
      <c r="AG548" s="69">
        <v>0</v>
      </c>
      <c r="AH548" s="69">
        <v>25</v>
      </c>
      <c r="AI548" s="69">
        <v>195</v>
      </c>
      <c r="AJ548" s="69">
        <v>3</v>
      </c>
      <c r="AK548" s="69">
        <v>0</v>
      </c>
      <c r="AL548" s="69">
        <v>0</v>
      </c>
      <c r="AM548" s="69">
        <v>0</v>
      </c>
      <c r="AN548" s="69">
        <v>0</v>
      </c>
      <c r="AO548" s="69">
        <v>0</v>
      </c>
      <c r="AP548" s="69">
        <v>0</v>
      </c>
      <c r="AQ548" s="84">
        <v>0</v>
      </c>
      <c r="AR548" s="69">
        <v>0</v>
      </c>
      <c r="AS548" s="69">
        <v>0</v>
      </c>
      <c r="AT548" s="69">
        <v>0</v>
      </c>
      <c r="AU548" s="69">
        <v>0</v>
      </c>
      <c r="AV548" s="69">
        <v>0</v>
      </c>
      <c r="AW548" s="69">
        <v>0</v>
      </c>
      <c r="AX548" s="69">
        <v>0</v>
      </c>
      <c r="AY548" s="69">
        <v>0</v>
      </c>
      <c r="AZ548" s="69">
        <v>0</v>
      </c>
      <c r="BA548" s="69">
        <v>0</v>
      </c>
      <c r="BB548" s="69">
        <v>0</v>
      </c>
      <c r="BC548" s="69">
        <v>0</v>
      </c>
      <c r="BD548" s="69">
        <v>0</v>
      </c>
      <c r="BE548" s="69">
        <v>0</v>
      </c>
      <c r="BF548" s="69">
        <v>0</v>
      </c>
      <c r="BG548" s="69">
        <v>0</v>
      </c>
      <c r="BH548" s="69">
        <v>0</v>
      </c>
      <c r="BI548" s="69"/>
      <c r="BJ548" s="69"/>
      <c r="BK548" s="69">
        <v>3</v>
      </c>
      <c r="BL548" s="69">
        <v>1</v>
      </c>
      <c r="BM548" s="69">
        <v>2</v>
      </c>
      <c r="BN548" s="69">
        <v>31</v>
      </c>
      <c r="BO548" s="69">
        <v>0</v>
      </c>
      <c r="BP548" s="69">
        <v>1</v>
      </c>
      <c r="BQ548" s="69">
        <v>1</v>
      </c>
      <c r="BR548" s="69">
        <v>201</v>
      </c>
      <c r="BS548" s="69">
        <v>11</v>
      </c>
      <c r="BT548" s="69">
        <v>0</v>
      </c>
      <c r="BU548" s="69">
        <v>0</v>
      </c>
      <c r="BV548" s="69">
        <v>1000</v>
      </c>
      <c r="BW548" s="69">
        <v>1275</v>
      </c>
      <c r="BX548" s="69"/>
      <c r="BY548" s="69">
        <v>0</v>
      </c>
      <c r="BZ548" s="69">
        <v>1</v>
      </c>
      <c r="CA548" s="69">
        <v>31</v>
      </c>
      <c r="CB548" s="69">
        <v>0</v>
      </c>
      <c r="CC548" s="69">
        <v>1</v>
      </c>
      <c r="CD548" s="69">
        <v>1</v>
      </c>
      <c r="CE548" s="69">
        <v>0</v>
      </c>
      <c r="CF548" s="69">
        <v>0</v>
      </c>
      <c r="CG548" s="69">
        <v>0</v>
      </c>
      <c r="CH548" s="69">
        <v>0</v>
      </c>
      <c r="CI548" s="69">
        <v>1000</v>
      </c>
      <c r="CJ548" s="69">
        <v>0</v>
      </c>
      <c r="CK548" s="69"/>
      <c r="CL548" s="69">
        <v>0</v>
      </c>
      <c r="CM548" s="69">
        <v>0</v>
      </c>
      <c r="CN548" s="69">
        <v>0</v>
      </c>
      <c r="CO548" s="69">
        <v>0</v>
      </c>
      <c r="CP548" s="69">
        <v>0</v>
      </c>
      <c r="CQ548" s="69">
        <v>0</v>
      </c>
      <c r="CR548" s="69">
        <v>0</v>
      </c>
      <c r="CS548" s="69">
        <v>0</v>
      </c>
      <c r="CT548" s="69">
        <v>0</v>
      </c>
      <c r="CU548" s="69">
        <v>0</v>
      </c>
      <c r="CV548" s="69">
        <v>0</v>
      </c>
      <c r="CW548" s="69">
        <v>0</v>
      </c>
      <c r="CX548" s="69"/>
      <c r="CY548" s="69"/>
      <c r="CZ548" s="69">
        <v>0</v>
      </c>
      <c r="DA548" s="69">
        <v>0</v>
      </c>
      <c r="DB548" s="69">
        <v>11</v>
      </c>
      <c r="DC548" s="69">
        <v>0</v>
      </c>
      <c r="DD548" s="69">
        <v>0</v>
      </c>
      <c r="DE548" s="69">
        <v>0</v>
      </c>
      <c r="DF548" s="69">
        <v>0</v>
      </c>
      <c r="DG548" s="69">
        <v>1</v>
      </c>
      <c r="DH548" s="69"/>
      <c r="DI548" s="69"/>
      <c r="DJ548" s="69"/>
      <c r="DK548" s="69" t="s">
        <v>1806</v>
      </c>
      <c r="DL548" s="69"/>
      <c r="DM548" s="69"/>
      <c r="DN548" s="69" t="e">
        <f>"造成["&amp;INDEX(Sheet5!$L$2:$L$11,MATCH(BL548,Sheet5!$J$2:$J$11,0))&amp;":"&amp;BR548&amp;"*"&amp;BS548/1000&amp;"]"&amp;INDEX(Sheet5!$I$2:$I$4,MATCH(BR548,Sheet5!$H$2:$H$4,0))&amp;"的"&amp;INDEX(Sheet5!$K$2:$K$11,MATCH(BL548,Sheet5!$J$2:$J$11,0))</f>
        <v>#N/A</v>
      </c>
      <c r="DO548" s="69"/>
      <c r="DP548" s="69"/>
      <c r="DQ548" s="69"/>
      <c r="DR548" s="69"/>
      <c r="DS548" s="69"/>
      <c r="DT548" s="94" t="e">
        <f>MATCH(A543,[7]Sheet5!F:F,0)</f>
        <v>#N/A</v>
      </c>
      <c r="DU548" s="69"/>
      <c r="DV548" s="69"/>
      <c r="DW548" s="69"/>
      <c r="DX548" s="69"/>
      <c r="DY548" s="69"/>
      <c r="DZ548" s="69"/>
    </row>
    <row r="549" spans="1:130" ht="14.25">
      <c r="A549" s="69">
        <v>30328</v>
      </c>
      <c r="B549" s="69">
        <v>0</v>
      </c>
      <c r="C549" s="69">
        <v>1</v>
      </c>
      <c r="D549" s="69" t="s">
        <v>1804</v>
      </c>
      <c r="E549" s="69" t="s">
        <v>1805</v>
      </c>
      <c r="F549" s="69" t="s">
        <v>1162</v>
      </c>
      <c r="G549" s="69">
        <v>1</v>
      </c>
      <c r="H549" s="69"/>
      <c r="I549" s="69">
        <v>0</v>
      </c>
      <c r="J549" s="69">
        <v>0</v>
      </c>
      <c r="K549" s="69">
        <v>0</v>
      </c>
      <c r="L549" s="69"/>
      <c r="M549" s="69">
        <v>0</v>
      </c>
      <c r="N549" s="69"/>
      <c r="O549" s="69">
        <v>0</v>
      </c>
      <c r="P549" s="69">
        <v>1</v>
      </c>
      <c r="Q549" s="69">
        <v>0</v>
      </c>
      <c r="R549" s="69">
        <v>2</v>
      </c>
      <c r="S549" s="69">
        <v>72</v>
      </c>
      <c r="T549" s="69">
        <v>100</v>
      </c>
      <c r="U549" s="69">
        <v>0</v>
      </c>
      <c r="V549" s="69">
        <v>0</v>
      </c>
      <c r="W549" s="69">
        <v>0</v>
      </c>
      <c r="X549" s="69">
        <v>0</v>
      </c>
      <c r="Y549" s="69">
        <v>0</v>
      </c>
      <c r="Z549" s="69">
        <v>300</v>
      </c>
      <c r="AA549" s="69">
        <v>2</v>
      </c>
      <c r="AB549" s="69">
        <v>31</v>
      </c>
      <c r="AC549" s="69">
        <v>0</v>
      </c>
      <c r="AD549" s="69">
        <v>0</v>
      </c>
      <c r="AE549" s="69">
        <v>0</v>
      </c>
      <c r="AF549" s="69">
        <v>0</v>
      </c>
      <c r="AG549" s="69">
        <v>0</v>
      </c>
      <c r="AH549" s="69">
        <v>25</v>
      </c>
      <c r="AI549" s="69">
        <v>195</v>
      </c>
      <c r="AJ549" s="69">
        <v>3</v>
      </c>
      <c r="AK549" s="69">
        <v>0</v>
      </c>
      <c r="AL549" s="69">
        <v>0</v>
      </c>
      <c r="AM549" s="69">
        <v>0</v>
      </c>
      <c r="AN549" s="69">
        <v>0</v>
      </c>
      <c r="AO549" s="69">
        <v>0</v>
      </c>
      <c r="AP549" s="69">
        <v>0</v>
      </c>
      <c r="AQ549" s="84">
        <v>0</v>
      </c>
      <c r="AR549" s="69">
        <v>0</v>
      </c>
      <c r="AS549" s="69">
        <v>0</v>
      </c>
      <c r="AT549" s="69">
        <v>0</v>
      </c>
      <c r="AU549" s="69">
        <v>0</v>
      </c>
      <c r="AV549" s="69">
        <v>0</v>
      </c>
      <c r="AW549" s="69">
        <v>0</v>
      </c>
      <c r="AX549" s="69">
        <v>0</v>
      </c>
      <c r="AY549" s="69">
        <v>0</v>
      </c>
      <c r="AZ549" s="69">
        <v>0</v>
      </c>
      <c r="BA549" s="69">
        <v>0</v>
      </c>
      <c r="BB549" s="69">
        <v>0</v>
      </c>
      <c r="BC549" s="69">
        <v>0</v>
      </c>
      <c r="BD549" s="69">
        <v>0</v>
      </c>
      <c r="BE549" s="69">
        <v>0</v>
      </c>
      <c r="BF549" s="69">
        <v>0</v>
      </c>
      <c r="BG549" s="69">
        <v>0</v>
      </c>
      <c r="BH549" s="69">
        <v>0</v>
      </c>
      <c r="BI549" s="69"/>
      <c r="BJ549" s="69"/>
      <c r="BK549" s="69">
        <v>3</v>
      </c>
      <c r="BL549" s="69">
        <v>1</v>
      </c>
      <c r="BM549" s="69">
        <v>2</v>
      </c>
      <c r="BN549" s="69">
        <v>31</v>
      </c>
      <c r="BO549" s="69">
        <v>0</v>
      </c>
      <c r="BP549" s="69">
        <v>1</v>
      </c>
      <c r="BQ549" s="69">
        <v>1</v>
      </c>
      <c r="BR549" s="69">
        <v>201</v>
      </c>
      <c r="BS549" s="69">
        <v>12</v>
      </c>
      <c r="BT549" s="69">
        <v>0</v>
      </c>
      <c r="BU549" s="69">
        <v>0</v>
      </c>
      <c r="BV549" s="69">
        <v>1000</v>
      </c>
      <c r="BW549" s="69">
        <v>1275</v>
      </c>
      <c r="BX549" s="69"/>
      <c r="BY549" s="69">
        <v>0</v>
      </c>
      <c r="BZ549" s="69">
        <v>1</v>
      </c>
      <c r="CA549" s="69">
        <v>31</v>
      </c>
      <c r="CB549" s="69">
        <v>0</v>
      </c>
      <c r="CC549" s="69">
        <v>1</v>
      </c>
      <c r="CD549" s="69">
        <v>1</v>
      </c>
      <c r="CE549" s="69">
        <v>0</v>
      </c>
      <c r="CF549" s="69">
        <v>0</v>
      </c>
      <c r="CG549" s="69">
        <v>0</v>
      </c>
      <c r="CH549" s="69">
        <v>0</v>
      </c>
      <c r="CI549" s="69">
        <v>1000</v>
      </c>
      <c r="CJ549" s="69">
        <v>0</v>
      </c>
      <c r="CK549" s="69"/>
      <c r="CL549" s="69">
        <v>0</v>
      </c>
      <c r="CM549" s="69">
        <v>0</v>
      </c>
      <c r="CN549" s="69">
        <v>0</v>
      </c>
      <c r="CO549" s="69">
        <v>0</v>
      </c>
      <c r="CP549" s="69">
        <v>0</v>
      </c>
      <c r="CQ549" s="69">
        <v>0</v>
      </c>
      <c r="CR549" s="69">
        <v>0</v>
      </c>
      <c r="CS549" s="69">
        <v>0</v>
      </c>
      <c r="CT549" s="69">
        <v>0</v>
      </c>
      <c r="CU549" s="69">
        <v>0</v>
      </c>
      <c r="CV549" s="69">
        <v>0</v>
      </c>
      <c r="CW549" s="69">
        <v>0</v>
      </c>
      <c r="CX549" s="69"/>
      <c r="CY549" s="69"/>
      <c r="CZ549" s="69">
        <v>0</v>
      </c>
      <c r="DA549" s="69">
        <v>0</v>
      </c>
      <c r="DB549" s="69">
        <v>12</v>
      </c>
      <c r="DC549" s="69">
        <v>0</v>
      </c>
      <c r="DD549" s="69">
        <v>0</v>
      </c>
      <c r="DE549" s="69">
        <v>0</v>
      </c>
      <c r="DF549" s="69">
        <v>0</v>
      </c>
      <c r="DG549" s="69">
        <v>1</v>
      </c>
      <c r="DH549" s="69"/>
      <c r="DI549" s="69"/>
      <c r="DJ549" s="69"/>
      <c r="DK549" s="69" t="s">
        <v>1806</v>
      </c>
      <c r="DL549" s="69"/>
      <c r="DM549" s="69"/>
      <c r="DN549" s="69" t="e">
        <f>"造成["&amp;INDEX(Sheet5!$L$2:$L$11,MATCH(BL549,Sheet5!$J$2:$J$11,0))&amp;":"&amp;BR549&amp;"*"&amp;BS549/1000&amp;"]"&amp;INDEX(Sheet5!$I$2:$I$4,MATCH(BR549,Sheet5!$H$2:$H$4,0))&amp;"的"&amp;INDEX(Sheet5!$K$2:$K$11,MATCH(BL549,Sheet5!$J$2:$J$11,0))</f>
        <v>#N/A</v>
      </c>
      <c r="DO549" s="69"/>
      <c r="DP549" s="69"/>
      <c r="DQ549" s="69"/>
      <c r="DR549" s="69"/>
      <c r="DS549" s="69"/>
      <c r="DT549" s="94" t="e">
        <f>MATCH(A544,[7]Sheet5!F:F,0)</f>
        <v>#N/A</v>
      </c>
      <c r="DU549" s="69"/>
      <c r="DV549" s="69"/>
      <c r="DW549" s="69"/>
      <c r="DX549" s="69"/>
      <c r="DY549" s="69"/>
      <c r="DZ549" s="69"/>
    </row>
    <row r="550" spans="1:130" ht="14.25">
      <c r="A550" s="69">
        <v>30329</v>
      </c>
      <c r="B550" s="69">
        <v>0</v>
      </c>
      <c r="C550" s="69">
        <v>1</v>
      </c>
      <c r="D550" s="69" t="s">
        <v>1804</v>
      </c>
      <c r="E550" s="69" t="s">
        <v>1805</v>
      </c>
      <c r="F550" s="69" t="s">
        <v>1162</v>
      </c>
      <c r="G550" s="69">
        <v>1</v>
      </c>
      <c r="H550" s="69"/>
      <c r="I550" s="69">
        <v>0</v>
      </c>
      <c r="J550" s="69">
        <v>0</v>
      </c>
      <c r="K550" s="69">
        <v>0</v>
      </c>
      <c r="L550" s="69"/>
      <c r="M550" s="69">
        <v>0</v>
      </c>
      <c r="N550" s="69"/>
      <c r="O550" s="69">
        <v>0</v>
      </c>
      <c r="P550" s="69">
        <v>1</v>
      </c>
      <c r="Q550" s="69">
        <v>0</v>
      </c>
      <c r="R550" s="69">
        <v>2</v>
      </c>
      <c r="S550" s="69">
        <v>72</v>
      </c>
      <c r="T550" s="69">
        <v>100</v>
      </c>
      <c r="U550" s="69">
        <v>0</v>
      </c>
      <c r="V550" s="69">
        <v>0</v>
      </c>
      <c r="W550" s="69">
        <v>0</v>
      </c>
      <c r="X550" s="69">
        <v>0</v>
      </c>
      <c r="Y550" s="69">
        <v>0</v>
      </c>
      <c r="Z550" s="69">
        <v>300</v>
      </c>
      <c r="AA550" s="69">
        <v>2</v>
      </c>
      <c r="AB550" s="69">
        <v>31</v>
      </c>
      <c r="AC550" s="69">
        <v>0</v>
      </c>
      <c r="AD550" s="69">
        <v>0</v>
      </c>
      <c r="AE550" s="69">
        <v>0</v>
      </c>
      <c r="AF550" s="69">
        <v>0</v>
      </c>
      <c r="AG550" s="69">
        <v>0</v>
      </c>
      <c r="AH550" s="69">
        <v>25</v>
      </c>
      <c r="AI550" s="69">
        <v>195</v>
      </c>
      <c r="AJ550" s="69">
        <v>3</v>
      </c>
      <c r="AK550" s="69">
        <v>0</v>
      </c>
      <c r="AL550" s="69">
        <v>0</v>
      </c>
      <c r="AM550" s="69">
        <v>0</v>
      </c>
      <c r="AN550" s="69">
        <v>0</v>
      </c>
      <c r="AO550" s="69">
        <v>0</v>
      </c>
      <c r="AP550" s="69">
        <v>0</v>
      </c>
      <c r="AQ550" s="84">
        <v>0</v>
      </c>
      <c r="AR550" s="69">
        <v>0</v>
      </c>
      <c r="AS550" s="69">
        <v>0</v>
      </c>
      <c r="AT550" s="69">
        <v>0</v>
      </c>
      <c r="AU550" s="69">
        <v>0</v>
      </c>
      <c r="AV550" s="69">
        <v>0</v>
      </c>
      <c r="AW550" s="69">
        <v>0</v>
      </c>
      <c r="AX550" s="69">
        <v>0</v>
      </c>
      <c r="AY550" s="69">
        <v>0</v>
      </c>
      <c r="AZ550" s="69">
        <v>0</v>
      </c>
      <c r="BA550" s="69">
        <v>0</v>
      </c>
      <c r="BB550" s="69">
        <v>0</v>
      </c>
      <c r="BC550" s="69">
        <v>0</v>
      </c>
      <c r="BD550" s="69">
        <v>0</v>
      </c>
      <c r="BE550" s="69">
        <v>0</v>
      </c>
      <c r="BF550" s="69">
        <v>0</v>
      </c>
      <c r="BG550" s="69">
        <v>0</v>
      </c>
      <c r="BH550" s="69">
        <v>0</v>
      </c>
      <c r="BI550" s="69"/>
      <c r="BJ550" s="69"/>
      <c r="BK550" s="69">
        <v>3</v>
      </c>
      <c r="BL550" s="69">
        <v>1</v>
      </c>
      <c r="BM550" s="69">
        <v>2</v>
      </c>
      <c r="BN550" s="69">
        <v>31</v>
      </c>
      <c r="BO550" s="69">
        <v>0</v>
      </c>
      <c r="BP550" s="69">
        <v>1</v>
      </c>
      <c r="BQ550" s="69">
        <v>1</v>
      </c>
      <c r="BR550" s="69">
        <v>201</v>
      </c>
      <c r="BS550" s="69">
        <v>13</v>
      </c>
      <c r="BT550" s="69">
        <v>0</v>
      </c>
      <c r="BU550" s="69">
        <v>0</v>
      </c>
      <c r="BV550" s="69">
        <v>1000</v>
      </c>
      <c r="BW550" s="69">
        <v>1275</v>
      </c>
      <c r="BX550" s="69"/>
      <c r="BY550" s="69">
        <v>0</v>
      </c>
      <c r="BZ550" s="69">
        <v>1</v>
      </c>
      <c r="CA550" s="69">
        <v>31</v>
      </c>
      <c r="CB550" s="69">
        <v>0</v>
      </c>
      <c r="CC550" s="69">
        <v>1</v>
      </c>
      <c r="CD550" s="69">
        <v>1</v>
      </c>
      <c r="CE550" s="69">
        <v>0</v>
      </c>
      <c r="CF550" s="69">
        <v>0</v>
      </c>
      <c r="CG550" s="69">
        <v>0</v>
      </c>
      <c r="CH550" s="69">
        <v>0</v>
      </c>
      <c r="CI550" s="69">
        <v>1000</v>
      </c>
      <c r="CJ550" s="69">
        <v>0</v>
      </c>
      <c r="CK550" s="69"/>
      <c r="CL550" s="69">
        <v>0</v>
      </c>
      <c r="CM550" s="69">
        <v>0</v>
      </c>
      <c r="CN550" s="69">
        <v>0</v>
      </c>
      <c r="CO550" s="69">
        <v>0</v>
      </c>
      <c r="CP550" s="69">
        <v>0</v>
      </c>
      <c r="CQ550" s="69">
        <v>0</v>
      </c>
      <c r="CR550" s="69">
        <v>0</v>
      </c>
      <c r="CS550" s="69">
        <v>0</v>
      </c>
      <c r="CT550" s="69">
        <v>0</v>
      </c>
      <c r="CU550" s="69">
        <v>0</v>
      </c>
      <c r="CV550" s="69">
        <v>0</v>
      </c>
      <c r="CW550" s="69">
        <v>0</v>
      </c>
      <c r="CX550" s="69"/>
      <c r="CY550" s="69"/>
      <c r="CZ550" s="69">
        <v>0</v>
      </c>
      <c r="DA550" s="69">
        <v>0</v>
      </c>
      <c r="DB550" s="69">
        <v>13</v>
      </c>
      <c r="DC550" s="69">
        <v>0</v>
      </c>
      <c r="DD550" s="69">
        <v>0</v>
      </c>
      <c r="DE550" s="69">
        <v>0</v>
      </c>
      <c r="DF550" s="69">
        <v>0</v>
      </c>
      <c r="DG550" s="69">
        <v>1</v>
      </c>
      <c r="DH550" s="69"/>
      <c r="DI550" s="69"/>
      <c r="DJ550" s="69"/>
      <c r="DK550" s="69" t="s">
        <v>1806</v>
      </c>
      <c r="DL550" s="69"/>
      <c r="DM550" s="69"/>
      <c r="DN550" s="69" t="e">
        <f>"造成["&amp;INDEX(Sheet5!$L$2:$L$11,MATCH(BL550,Sheet5!$J$2:$J$11,0))&amp;":"&amp;BR550&amp;"*"&amp;BS550/1000&amp;"]"&amp;INDEX(Sheet5!$I$2:$I$4,MATCH(BR550,Sheet5!$H$2:$H$4,0))&amp;"的"&amp;INDEX(Sheet5!$K$2:$K$11,MATCH(BL550,Sheet5!$J$2:$J$11,0))</f>
        <v>#N/A</v>
      </c>
      <c r="DO550" s="69"/>
      <c r="DP550" s="69"/>
      <c r="DQ550" s="69"/>
      <c r="DR550" s="69"/>
      <c r="DS550" s="69"/>
      <c r="DT550" s="94" t="e">
        <f>MATCH(A545,[7]Sheet5!F:F,0)</f>
        <v>#N/A</v>
      </c>
      <c r="DU550" s="69"/>
      <c r="DV550" s="69"/>
      <c r="DW550" s="69"/>
      <c r="DX550" s="69"/>
      <c r="DY550" s="69"/>
      <c r="DZ550" s="69"/>
    </row>
    <row r="551" spans="1:130" ht="14.25">
      <c r="A551" s="69">
        <v>30330</v>
      </c>
      <c r="B551" s="69">
        <v>0</v>
      </c>
      <c r="C551" s="69">
        <v>1</v>
      </c>
      <c r="D551" s="69" t="s">
        <v>1804</v>
      </c>
      <c r="E551" s="69" t="s">
        <v>1805</v>
      </c>
      <c r="F551" s="69" t="s">
        <v>1162</v>
      </c>
      <c r="G551" s="69">
        <v>1</v>
      </c>
      <c r="H551" s="69"/>
      <c r="I551" s="69">
        <v>0</v>
      </c>
      <c r="J551" s="69">
        <v>0</v>
      </c>
      <c r="K551" s="69">
        <v>0</v>
      </c>
      <c r="L551" s="69"/>
      <c r="M551" s="69">
        <v>0</v>
      </c>
      <c r="N551" s="69"/>
      <c r="O551" s="69">
        <v>0</v>
      </c>
      <c r="P551" s="69">
        <v>1</v>
      </c>
      <c r="Q551" s="69">
        <v>0</v>
      </c>
      <c r="R551" s="69">
        <v>2</v>
      </c>
      <c r="S551" s="69">
        <v>72</v>
      </c>
      <c r="T551" s="69">
        <v>100</v>
      </c>
      <c r="U551" s="69">
        <v>0</v>
      </c>
      <c r="V551" s="69">
        <v>0</v>
      </c>
      <c r="W551" s="69">
        <v>0</v>
      </c>
      <c r="X551" s="69">
        <v>0</v>
      </c>
      <c r="Y551" s="69">
        <v>0</v>
      </c>
      <c r="Z551" s="69">
        <v>300</v>
      </c>
      <c r="AA551" s="69">
        <v>2</v>
      </c>
      <c r="AB551" s="69">
        <v>31</v>
      </c>
      <c r="AC551" s="69">
        <v>0</v>
      </c>
      <c r="AD551" s="69">
        <v>0</v>
      </c>
      <c r="AE551" s="69">
        <v>0</v>
      </c>
      <c r="AF551" s="69">
        <v>0</v>
      </c>
      <c r="AG551" s="69">
        <v>0</v>
      </c>
      <c r="AH551" s="69">
        <v>25</v>
      </c>
      <c r="AI551" s="69">
        <v>195</v>
      </c>
      <c r="AJ551" s="69">
        <v>3</v>
      </c>
      <c r="AK551" s="69">
        <v>0</v>
      </c>
      <c r="AL551" s="69">
        <v>0</v>
      </c>
      <c r="AM551" s="69">
        <v>0</v>
      </c>
      <c r="AN551" s="69">
        <v>0</v>
      </c>
      <c r="AO551" s="69">
        <v>0</v>
      </c>
      <c r="AP551" s="69">
        <v>0</v>
      </c>
      <c r="AQ551" s="84">
        <v>0</v>
      </c>
      <c r="AR551" s="69">
        <v>0</v>
      </c>
      <c r="AS551" s="69">
        <v>0</v>
      </c>
      <c r="AT551" s="69">
        <v>0</v>
      </c>
      <c r="AU551" s="69">
        <v>0</v>
      </c>
      <c r="AV551" s="69">
        <v>0</v>
      </c>
      <c r="AW551" s="69">
        <v>0</v>
      </c>
      <c r="AX551" s="69">
        <v>0</v>
      </c>
      <c r="AY551" s="69">
        <v>0</v>
      </c>
      <c r="AZ551" s="69">
        <v>0</v>
      </c>
      <c r="BA551" s="69">
        <v>0</v>
      </c>
      <c r="BB551" s="69">
        <v>0</v>
      </c>
      <c r="BC551" s="69">
        <v>0</v>
      </c>
      <c r="BD551" s="69">
        <v>0</v>
      </c>
      <c r="BE551" s="69">
        <v>0</v>
      </c>
      <c r="BF551" s="69">
        <v>0</v>
      </c>
      <c r="BG551" s="69">
        <v>0</v>
      </c>
      <c r="BH551" s="69">
        <v>0</v>
      </c>
      <c r="BI551" s="69"/>
      <c r="BJ551" s="69"/>
      <c r="BK551" s="69">
        <v>3</v>
      </c>
      <c r="BL551" s="69">
        <v>1</v>
      </c>
      <c r="BM551" s="69">
        <v>2</v>
      </c>
      <c r="BN551" s="69">
        <v>31</v>
      </c>
      <c r="BO551" s="69">
        <v>0</v>
      </c>
      <c r="BP551" s="69">
        <v>1</v>
      </c>
      <c r="BQ551" s="69">
        <v>1</v>
      </c>
      <c r="BR551" s="69">
        <v>201</v>
      </c>
      <c r="BS551" s="69">
        <v>14</v>
      </c>
      <c r="BT551" s="69">
        <v>0</v>
      </c>
      <c r="BU551" s="69">
        <v>0</v>
      </c>
      <c r="BV551" s="69">
        <v>1000</v>
      </c>
      <c r="BW551" s="69">
        <v>1275</v>
      </c>
      <c r="BX551" s="69"/>
      <c r="BY551" s="69">
        <v>0</v>
      </c>
      <c r="BZ551" s="69">
        <v>1</v>
      </c>
      <c r="CA551" s="69">
        <v>31</v>
      </c>
      <c r="CB551" s="69">
        <v>0</v>
      </c>
      <c r="CC551" s="69">
        <v>1</v>
      </c>
      <c r="CD551" s="69">
        <v>1</v>
      </c>
      <c r="CE551" s="69">
        <v>0</v>
      </c>
      <c r="CF551" s="69">
        <v>0</v>
      </c>
      <c r="CG551" s="69">
        <v>0</v>
      </c>
      <c r="CH551" s="69">
        <v>0</v>
      </c>
      <c r="CI551" s="69">
        <v>1000</v>
      </c>
      <c r="CJ551" s="69">
        <v>0</v>
      </c>
      <c r="CK551" s="69"/>
      <c r="CL551" s="69">
        <v>0</v>
      </c>
      <c r="CM551" s="69">
        <v>0</v>
      </c>
      <c r="CN551" s="69">
        <v>0</v>
      </c>
      <c r="CO551" s="69">
        <v>0</v>
      </c>
      <c r="CP551" s="69">
        <v>0</v>
      </c>
      <c r="CQ551" s="69">
        <v>0</v>
      </c>
      <c r="CR551" s="69">
        <v>0</v>
      </c>
      <c r="CS551" s="69">
        <v>0</v>
      </c>
      <c r="CT551" s="69">
        <v>0</v>
      </c>
      <c r="CU551" s="69">
        <v>0</v>
      </c>
      <c r="CV551" s="69">
        <v>0</v>
      </c>
      <c r="CW551" s="69">
        <v>0</v>
      </c>
      <c r="CX551" s="69"/>
      <c r="CY551" s="69"/>
      <c r="CZ551" s="69">
        <v>0</v>
      </c>
      <c r="DA551" s="69">
        <v>0</v>
      </c>
      <c r="DB551" s="69">
        <v>14</v>
      </c>
      <c r="DC551" s="69">
        <v>0</v>
      </c>
      <c r="DD551" s="69">
        <v>0</v>
      </c>
      <c r="DE551" s="69">
        <v>0</v>
      </c>
      <c r="DF551" s="69">
        <v>0</v>
      </c>
      <c r="DG551" s="69">
        <v>1</v>
      </c>
      <c r="DH551" s="69"/>
      <c r="DI551" s="69"/>
      <c r="DJ551" s="69"/>
      <c r="DK551" s="69" t="s">
        <v>1806</v>
      </c>
      <c r="DL551" s="69"/>
      <c r="DM551" s="69"/>
      <c r="DN551" s="69" t="e">
        <f>"造成["&amp;INDEX(Sheet5!$L$2:$L$11,MATCH(BL551,Sheet5!$J$2:$J$11,0))&amp;":"&amp;BR551&amp;"*"&amp;BS551/1000&amp;"]"&amp;INDEX(Sheet5!$I$2:$I$4,MATCH(BR551,Sheet5!$H$2:$H$4,0))&amp;"的"&amp;INDEX(Sheet5!$K$2:$K$11,MATCH(BL551,Sheet5!$J$2:$J$11,0))</f>
        <v>#N/A</v>
      </c>
      <c r="DO551" s="69"/>
      <c r="DP551" s="69"/>
      <c r="DQ551" s="69"/>
      <c r="DR551" s="69"/>
      <c r="DS551" s="69"/>
      <c r="DT551" s="94" t="e">
        <f>MATCH(A546,[7]Sheet5!F:F,0)</f>
        <v>#N/A</v>
      </c>
      <c r="DU551" s="69"/>
      <c r="DV551" s="69"/>
      <c r="DW551" s="69"/>
      <c r="DX551" s="69"/>
      <c r="DY551" s="69"/>
      <c r="DZ551" s="69"/>
    </row>
    <row r="552" spans="1:130" ht="14.25">
      <c r="A552" s="118">
        <v>30331</v>
      </c>
      <c r="B552" s="118">
        <v>0</v>
      </c>
      <c r="C552" s="118">
        <v>1</v>
      </c>
      <c r="D552" s="118" t="s">
        <v>1807</v>
      </c>
      <c r="E552" s="118" t="s">
        <v>1808</v>
      </c>
      <c r="F552" s="118" t="s">
        <v>1809</v>
      </c>
      <c r="G552" s="118">
        <v>1</v>
      </c>
      <c r="H552" s="118" t="s">
        <v>507</v>
      </c>
      <c r="I552" s="118">
        <v>330</v>
      </c>
      <c r="J552" s="118">
        <v>330</v>
      </c>
      <c r="K552" s="118">
        <f t="shared" ref="K552:K556" si="120">35*33</f>
        <v>1155</v>
      </c>
      <c r="L552" s="118"/>
      <c r="M552" s="118">
        <v>1242</v>
      </c>
      <c r="N552" s="118" t="s">
        <v>362</v>
      </c>
      <c r="O552" s="118">
        <v>0</v>
      </c>
      <c r="P552" s="118">
        <v>1</v>
      </c>
      <c r="Q552" s="118">
        <v>0</v>
      </c>
      <c r="R552" s="118">
        <v>1</v>
      </c>
      <c r="S552" s="118">
        <v>0</v>
      </c>
      <c r="T552" s="118">
        <v>0</v>
      </c>
      <c r="U552" s="118">
        <v>0</v>
      </c>
      <c r="V552" s="118">
        <v>0</v>
      </c>
      <c r="W552" s="118">
        <v>0</v>
      </c>
      <c r="X552" s="118">
        <v>0</v>
      </c>
      <c r="Y552" s="118">
        <v>0</v>
      </c>
      <c r="Z552" s="118">
        <v>7000</v>
      </c>
      <c r="AA552" s="118">
        <v>2</v>
      </c>
      <c r="AB552" s="118">
        <v>31</v>
      </c>
      <c r="AC552" s="118">
        <v>0</v>
      </c>
      <c r="AD552" s="118">
        <v>0</v>
      </c>
      <c r="AE552" s="118">
        <v>0</v>
      </c>
      <c r="AF552" s="118">
        <v>1</v>
      </c>
      <c r="AG552" s="118">
        <v>0</v>
      </c>
      <c r="AH552" s="118">
        <v>5</v>
      </c>
      <c r="AI552" s="118">
        <v>0</v>
      </c>
      <c r="AJ552" s="118">
        <v>0</v>
      </c>
      <c r="AK552" s="118">
        <v>0</v>
      </c>
      <c r="AL552" s="118">
        <v>0</v>
      </c>
      <c r="AM552" s="118">
        <v>0</v>
      </c>
      <c r="AN552" s="118">
        <v>0</v>
      </c>
      <c r="AO552" s="118">
        <v>0</v>
      </c>
      <c r="AP552" s="118">
        <v>0</v>
      </c>
      <c r="AQ552" s="120">
        <v>0</v>
      </c>
      <c r="AR552" s="118">
        <v>0</v>
      </c>
      <c r="AS552" s="118">
        <v>0</v>
      </c>
      <c r="AT552" s="118">
        <v>0</v>
      </c>
      <c r="AU552" s="118">
        <v>0</v>
      </c>
      <c r="AV552" s="118">
        <v>0</v>
      </c>
      <c r="AW552" s="118">
        <v>0</v>
      </c>
      <c r="AX552" s="118">
        <v>0</v>
      </c>
      <c r="AY552" s="118">
        <v>0</v>
      </c>
      <c r="AZ552" s="118">
        <v>0</v>
      </c>
      <c r="BA552" s="118">
        <v>0</v>
      </c>
      <c r="BB552" s="118">
        <v>0</v>
      </c>
      <c r="BC552" s="118">
        <v>0</v>
      </c>
      <c r="BD552" s="69">
        <v>0</v>
      </c>
      <c r="BE552" s="69">
        <v>0</v>
      </c>
      <c r="BF552" s="69">
        <v>0</v>
      </c>
      <c r="BG552" s="118">
        <v>0</v>
      </c>
      <c r="BH552" s="118">
        <v>0</v>
      </c>
      <c r="BI552" s="118" t="s">
        <v>1810</v>
      </c>
      <c r="BJ552" s="118"/>
      <c r="BK552" s="118">
        <v>3</v>
      </c>
      <c r="BL552" s="118">
        <v>2</v>
      </c>
      <c r="BM552" s="118">
        <v>2</v>
      </c>
      <c r="BN552" s="118">
        <v>31</v>
      </c>
      <c r="BO552" s="118">
        <v>0</v>
      </c>
      <c r="BP552" s="118">
        <v>1</v>
      </c>
      <c r="BQ552" s="118">
        <v>1</v>
      </c>
      <c r="BR552" s="118">
        <v>203</v>
      </c>
      <c r="BS552" s="118">
        <v>1000</v>
      </c>
      <c r="BT552" s="118">
        <v>0</v>
      </c>
      <c r="BU552" s="118">
        <v>0</v>
      </c>
      <c r="BV552" s="118">
        <v>1000</v>
      </c>
      <c r="BW552" s="118">
        <v>1244</v>
      </c>
      <c r="BX552" s="118"/>
      <c r="BY552" s="118">
        <v>2</v>
      </c>
      <c r="BZ552" s="118">
        <v>2</v>
      </c>
      <c r="CA552" s="118">
        <v>31</v>
      </c>
      <c r="CB552" s="118">
        <v>0</v>
      </c>
      <c r="CC552" s="118">
        <v>1</v>
      </c>
      <c r="CD552" s="118">
        <v>1</v>
      </c>
      <c r="CE552" s="118">
        <v>203</v>
      </c>
      <c r="CF552" s="118">
        <v>1000</v>
      </c>
      <c r="CG552" s="118">
        <v>0</v>
      </c>
      <c r="CH552" s="118">
        <v>0</v>
      </c>
      <c r="CI552" s="118">
        <v>1000</v>
      </c>
      <c r="CJ552" s="118">
        <v>0</v>
      </c>
      <c r="CK552" s="118"/>
      <c r="CL552" s="118">
        <v>0</v>
      </c>
      <c r="CM552" s="118">
        <v>0</v>
      </c>
      <c r="CN552" s="118">
        <v>0</v>
      </c>
      <c r="CO552" s="118">
        <v>0</v>
      </c>
      <c r="CP552" s="118">
        <v>0</v>
      </c>
      <c r="CQ552" s="118">
        <v>0</v>
      </c>
      <c r="CR552" s="118">
        <v>0</v>
      </c>
      <c r="CS552" s="118">
        <v>0</v>
      </c>
      <c r="CT552" s="118">
        <v>0</v>
      </c>
      <c r="CU552" s="118">
        <v>0</v>
      </c>
      <c r="CV552" s="118">
        <v>0</v>
      </c>
      <c r="CW552" s="118">
        <v>0</v>
      </c>
      <c r="CX552" s="118"/>
      <c r="CY552" s="118"/>
      <c r="CZ552" s="118">
        <v>0</v>
      </c>
      <c r="DA552" s="118">
        <v>0</v>
      </c>
      <c r="DB552" s="118">
        <v>7</v>
      </c>
      <c r="DC552" s="118">
        <v>0</v>
      </c>
      <c r="DD552" s="118">
        <v>0</v>
      </c>
      <c r="DE552" s="118">
        <v>0</v>
      </c>
      <c r="DF552" s="118">
        <v>0</v>
      </c>
      <c r="DG552" s="118">
        <v>1</v>
      </c>
      <c r="DH552" s="118"/>
      <c r="DI552" s="118" t="e">
        <f>INDEX([6]Sheet3!$E$78:$E$1130,MATCH(A552,[6]Sheet3!$D$78:$D$1130,0))</f>
        <v>#N/A</v>
      </c>
      <c r="DJ552" s="118" t="str">
        <f t="shared" ref="DJ552:DJ556" si="121">IFERROR(DI552,F552)</f>
        <v>skill_icons.ps_npc_1079_skill_02</v>
      </c>
      <c r="DK552" s="118" t="s">
        <v>1811</v>
      </c>
      <c r="DL552" s="118"/>
      <c r="DM552" s="118"/>
      <c r="DN552" s="69" t="str">
        <f>"造成["&amp;INDEX(Sheet5!$L$2:$L$11,MATCH(BL552,Sheet5!$J$2:$J$11,0))&amp;":"&amp;BR552&amp;"*"&amp;BS552/1000&amp;"]"&amp;INDEX(Sheet5!$I$2:$I$4,MATCH(BR552,Sheet5!$H$2:$H$4,0))&amp;"的"&amp;INDEX(Sheet5!$K$2:$K$11,MATCH(BL552,Sheet5!$J$2:$J$11,0))</f>
        <v>造成[ui.cs_orange:203*1]的物理伤害。</v>
      </c>
      <c r="DO552" s="118"/>
      <c r="DP552" s="118"/>
      <c r="DQ552" s="118"/>
      <c r="DR552" s="118"/>
      <c r="DS552" s="118"/>
      <c r="DT552" s="123" t="e">
        <f>MATCH(A547,[7]Sheet5!F:F,0)</f>
        <v>#N/A</v>
      </c>
      <c r="DU552" s="118"/>
      <c r="DV552" s="118"/>
      <c r="DW552" s="118"/>
      <c r="DX552" s="118"/>
      <c r="DY552" s="118"/>
      <c r="DZ552" s="118"/>
    </row>
    <row r="553" spans="1:130" ht="14.25">
      <c r="A553" s="118">
        <v>30332</v>
      </c>
      <c r="B553" s="118">
        <v>0</v>
      </c>
      <c r="C553" s="118">
        <v>1</v>
      </c>
      <c r="D553" s="118" t="s">
        <v>1807</v>
      </c>
      <c r="E553" s="118" t="s">
        <v>1808</v>
      </c>
      <c r="F553" s="118" t="s">
        <v>1809</v>
      </c>
      <c r="G553" s="118">
        <v>1</v>
      </c>
      <c r="H553" s="118" t="s">
        <v>507</v>
      </c>
      <c r="I553" s="118">
        <v>330</v>
      </c>
      <c r="J553" s="118">
        <v>330</v>
      </c>
      <c r="K553" s="118">
        <f t="shared" si="120"/>
        <v>1155</v>
      </c>
      <c r="L553" s="118"/>
      <c r="M553" s="118">
        <v>1242</v>
      </c>
      <c r="N553" s="118" t="s">
        <v>362</v>
      </c>
      <c r="O553" s="118">
        <v>0</v>
      </c>
      <c r="P553" s="118">
        <v>1</v>
      </c>
      <c r="Q553" s="118">
        <v>0</v>
      </c>
      <c r="R553" s="118">
        <v>1</v>
      </c>
      <c r="S553" s="118">
        <v>0</v>
      </c>
      <c r="T553" s="118">
        <v>0</v>
      </c>
      <c r="U553" s="118">
        <v>0</v>
      </c>
      <c r="V553" s="118">
        <v>0</v>
      </c>
      <c r="W553" s="118">
        <v>0</v>
      </c>
      <c r="X553" s="118">
        <v>0</v>
      </c>
      <c r="Y553" s="118">
        <v>0</v>
      </c>
      <c r="Z553" s="118">
        <v>6500</v>
      </c>
      <c r="AA553" s="118">
        <v>2</v>
      </c>
      <c r="AB553" s="118">
        <v>31</v>
      </c>
      <c r="AC553" s="118">
        <v>0</v>
      </c>
      <c r="AD553" s="118">
        <v>0</v>
      </c>
      <c r="AE553" s="118">
        <v>0</v>
      </c>
      <c r="AF553" s="118">
        <v>1</v>
      </c>
      <c r="AG553" s="118">
        <v>0</v>
      </c>
      <c r="AH553" s="118">
        <v>5</v>
      </c>
      <c r="AI553" s="118">
        <v>0</v>
      </c>
      <c r="AJ553" s="118">
        <v>0</v>
      </c>
      <c r="AK553" s="118">
        <v>0</v>
      </c>
      <c r="AL553" s="118">
        <v>0</v>
      </c>
      <c r="AM553" s="118">
        <v>0</v>
      </c>
      <c r="AN553" s="118">
        <v>0</v>
      </c>
      <c r="AO553" s="118">
        <v>0</v>
      </c>
      <c r="AP553" s="118">
        <v>0</v>
      </c>
      <c r="AQ553" s="120">
        <v>0</v>
      </c>
      <c r="AR553" s="118">
        <v>0</v>
      </c>
      <c r="AS553" s="118">
        <v>0</v>
      </c>
      <c r="AT553" s="118">
        <v>0</v>
      </c>
      <c r="AU553" s="118">
        <v>0</v>
      </c>
      <c r="AV553" s="118">
        <v>0</v>
      </c>
      <c r="AW553" s="118">
        <v>0</v>
      </c>
      <c r="AX553" s="118">
        <v>0</v>
      </c>
      <c r="AY553" s="118">
        <v>0</v>
      </c>
      <c r="AZ553" s="118">
        <v>0</v>
      </c>
      <c r="BA553" s="118">
        <v>0</v>
      </c>
      <c r="BB553" s="118">
        <v>0</v>
      </c>
      <c r="BC553" s="118">
        <v>0</v>
      </c>
      <c r="BD553" s="69">
        <v>0</v>
      </c>
      <c r="BE553" s="69">
        <v>0</v>
      </c>
      <c r="BF553" s="69">
        <v>0</v>
      </c>
      <c r="BG553" s="118">
        <v>0</v>
      </c>
      <c r="BH553" s="118">
        <v>0</v>
      </c>
      <c r="BI553" s="118" t="s">
        <v>1810</v>
      </c>
      <c r="BJ553" s="118"/>
      <c r="BK553" s="118">
        <v>3</v>
      </c>
      <c r="BL553" s="118">
        <v>2</v>
      </c>
      <c r="BM553" s="118">
        <v>2</v>
      </c>
      <c r="BN553" s="118">
        <v>31</v>
      </c>
      <c r="BO553" s="118">
        <v>0</v>
      </c>
      <c r="BP553" s="118">
        <v>1</v>
      </c>
      <c r="BQ553" s="118">
        <v>1</v>
      </c>
      <c r="BR553" s="118">
        <v>203</v>
      </c>
      <c r="BS553" s="118">
        <v>1000</v>
      </c>
      <c r="BT553" s="118">
        <v>0</v>
      </c>
      <c r="BU553" s="118">
        <v>0</v>
      </c>
      <c r="BV553" s="118">
        <v>1000</v>
      </c>
      <c r="BW553" s="118">
        <v>1244</v>
      </c>
      <c r="BX553" s="118"/>
      <c r="BY553" s="118">
        <v>2</v>
      </c>
      <c r="BZ553" s="118">
        <v>2</v>
      </c>
      <c r="CA553" s="118">
        <v>31</v>
      </c>
      <c r="CB553" s="118">
        <v>0</v>
      </c>
      <c r="CC553" s="118">
        <v>1</v>
      </c>
      <c r="CD553" s="118">
        <v>1</v>
      </c>
      <c r="CE553" s="118">
        <v>203</v>
      </c>
      <c r="CF553" s="118">
        <v>1000</v>
      </c>
      <c r="CG553" s="118">
        <v>0</v>
      </c>
      <c r="CH553" s="118">
        <v>0</v>
      </c>
      <c r="CI553" s="118">
        <v>1000</v>
      </c>
      <c r="CJ553" s="118">
        <v>0</v>
      </c>
      <c r="CK553" s="118"/>
      <c r="CL553" s="118">
        <v>0</v>
      </c>
      <c r="CM553" s="118">
        <v>0</v>
      </c>
      <c r="CN553" s="118">
        <v>0</v>
      </c>
      <c r="CO553" s="118">
        <v>0</v>
      </c>
      <c r="CP553" s="118">
        <v>0</v>
      </c>
      <c r="CQ553" s="118">
        <v>0</v>
      </c>
      <c r="CR553" s="118">
        <v>0</v>
      </c>
      <c r="CS553" s="118">
        <v>0</v>
      </c>
      <c r="CT553" s="118">
        <v>0</v>
      </c>
      <c r="CU553" s="118">
        <v>0</v>
      </c>
      <c r="CV553" s="118">
        <v>0</v>
      </c>
      <c r="CW553" s="118">
        <v>0</v>
      </c>
      <c r="CX553" s="118"/>
      <c r="CY553" s="118"/>
      <c r="CZ553" s="118">
        <v>0</v>
      </c>
      <c r="DA553" s="118">
        <v>0</v>
      </c>
      <c r="DB553" s="118">
        <v>6.5</v>
      </c>
      <c r="DC553" s="118">
        <v>0</v>
      </c>
      <c r="DD553" s="118">
        <v>0</v>
      </c>
      <c r="DE553" s="118">
        <v>0</v>
      </c>
      <c r="DF553" s="118">
        <v>0</v>
      </c>
      <c r="DG553" s="118">
        <v>1</v>
      </c>
      <c r="DH553" s="118"/>
      <c r="DI553" s="118" t="e">
        <f>INDEX([6]Sheet3!$E$78:$E$1130,MATCH(A553,[6]Sheet3!$D$78:$D$1130,0))</f>
        <v>#N/A</v>
      </c>
      <c r="DJ553" s="118" t="str">
        <f t="shared" si="121"/>
        <v>skill_icons.ps_npc_1079_skill_02</v>
      </c>
      <c r="DK553" s="118" t="s">
        <v>1811</v>
      </c>
      <c r="DL553" s="118"/>
      <c r="DM553" s="118"/>
      <c r="DN553" s="69" t="str">
        <f>"造成["&amp;INDEX(Sheet5!$L$2:$L$11,MATCH(BL553,Sheet5!$J$2:$J$11,0))&amp;":"&amp;BR553&amp;"*"&amp;BS553/1000&amp;"]"&amp;INDEX(Sheet5!$I$2:$I$4,MATCH(BR553,Sheet5!$H$2:$H$4,0))&amp;"的"&amp;INDEX(Sheet5!$K$2:$K$11,MATCH(BL553,Sheet5!$J$2:$J$11,0))</f>
        <v>造成[ui.cs_orange:203*1]的物理伤害。</v>
      </c>
      <c r="DO553" s="118"/>
      <c r="DP553" s="118"/>
      <c r="DQ553" s="118"/>
      <c r="DR553" s="118"/>
      <c r="DS553" s="118"/>
      <c r="DT553" s="123" t="e">
        <f>MATCH(A548,[7]Sheet5!F:F,0)</f>
        <v>#N/A</v>
      </c>
      <c r="DU553" s="118"/>
      <c r="DV553" s="118"/>
      <c r="DW553" s="118"/>
      <c r="DX553" s="118"/>
      <c r="DY553" s="118"/>
      <c r="DZ553" s="118"/>
    </row>
    <row r="554" spans="1:130" ht="14.25">
      <c r="A554" s="118">
        <v>30333</v>
      </c>
      <c r="B554" s="118">
        <v>0</v>
      </c>
      <c r="C554" s="118">
        <v>1</v>
      </c>
      <c r="D554" s="118" t="s">
        <v>1807</v>
      </c>
      <c r="E554" s="118" t="s">
        <v>1808</v>
      </c>
      <c r="F554" s="118" t="s">
        <v>1809</v>
      </c>
      <c r="G554" s="118">
        <v>1</v>
      </c>
      <c r="H554" s="118" t="s">
        <v>507</v>
      </c>
      <c r="I554" s="118">
        <v>330</v>
      </c>
      <c r="J554" s="118">
        <v>330</v>
      </c>
      <c r="K554" s="118">
        <f t="shared" si="120"/>
        <v>1155</v>
      </c>
      <c r="L554" s="118"/>
      <c r="M554" s="118">
        <v>1242</v>
      </c>
      <c r="N554" s="118" t="s">
        <v>362</v>
      </c>
      <c r="O554" s="118">
        <v>0</v>
      </c>
      <c r="P554" s="118">
        <v>1</v>
      </c>
      <c r="Q554" s="118">
        <v>0</v>
      </c>
      <c r="R554" s="118">
        <v>1</v>
      </c>
      <c r="S554" s="118">
        <v>0</v>
      </c>
      <c r="T554" s="118">
        <v>0</v>
      </c>
      <c r="U554" s="118">
        <v>0</v>
      </c>
      <c r="V554" s="118">
        <v>0</v>
      </c>
      <c r="W554" s="118">
        <v>0</v>
      </c>
      <c r="X554" s="118">
        <v>0</v>
      </c>
      <c r="Y554" s="118">
        <v>0</v>
      </c>
      <c r="Z554" s="118">
        <v>6000</v>
      </c>
      <c r="AA554" s="118">
        <v>2</v>
      </c>
      <c r="AB554" s="118">
        <v>31</v>
      </c>
      <c r="AC554" s="118">
        <v>0</v>
      </c>
      <c r="AD554" s="118">
        <v>0</v>
      </c>
      <c r="AE554" s="118">
        <v>0</v>
      </c>
      <c r="AF554" s="118">
        <v>1</v>
      </c>
      <c r="AG554" s="118">
        <v>0</v>
      </c>
      <c r="AH554" s="118">
        <v>5</v>
      </c>
      <c r="AI554" s="118">
        <v>0</v>
      </c>
      <c r="AJ554" s="118">
        <v>0</v>
      </c>
      <c r="AK554" s="118">
        <v>0</v>
      </c>
      <c r="AL554" s="118">
        <v>0</v>
      </c>
      <c r="AM554" s="118">
        <v>0</v>
      </c>
      <c r="AN554" s="118">
        <v>0</v>
      </c>
      <c r="AO554" s="118">
        <v>0</v>
      </c>
      <c r="AP554" s="118">
        <v>0</v>
      </c>
      <c r="AQ554" s="120">
        <v>0</v>
      </c>
      <c r="AR554" s="118">
        <v>0</v>
      </c>
      <c r="AS554" s="118">
        <v>0</v>
      </c>
      <c r="AT554" s="118">
        <v>0</v>
      </c>
      <c r="AU554" s="118">
        <v>0</v>
      </c>
      <c r="AV554" s="118">
        <v>0</v>
      </c>
      <c r="AW554" s="118">
        <v>0</v>
      </c>
      <c r="AX554" s="118">
        <v>0</v>
      </c>
      <c r="AY554" s="118">
        <v>0</v>
      </c>
      <c r="AZ554" s="118">
        <v>0</v>
      </c>
      <c r="BA554" s="118">
        <v>0</v>
      </c>
      <c r="BB554" s="118">
        <v>0</v>
      </c>
      <c r="BC554" s="118">
        <v>0</v>
      </c>
      <c r="BD554" s="69">
        <v>0</v>
      </c>
      <c r="BE554" s="69">
        <v>0</v>
      </c>
      <c r="BF554" s="69">
        <v>0</v>
      </c>
      <c r="BG554" s="118">
        <v>0</v>
      </c>
      <c r="BH554" s="118">
        <v>0</v>
      </c>
      <c r="BI554" s="118" t="s">
        <v>1810</v>
      </c>
      <c r="BJ554" s="118"/>
      <c r="BK554" s="118">
        <v>3</v>
      </c>
      <c r="BL554" s="118">
        <v>2</v>
      </c>
      <c r="BM554" s="118">
        <v>2</v>
      </c>
      <c r="BN554" s="118">
        <v>31</v>
      </c>
      <c r="BO554" s="118">
        <v>0</v>
      </c>
      <c r="BP554" s="118">
        <v>1</v>
      </c>
      <c r="BQ554" s="118">
        <v>1</v>
      </c>
      <c r="BR554" s="118">
        <v>203</v>
      </c>
      <c r="BS554" s="118">
        <v>1000</v>
      </c>
      <c r="BT554" s="118">
        <v>0</v>
      </c>
      <c r="BU554" s="118">
        <v>0</v>
      </c>
      <c r="BV554" s="118">
        <v>1000</v>
      </c>
      <c r="BW554" s="118">
        <v>1244</v>
      </c>
      <c r="BX554" s="118"/>
      <c r="BY554" s="118">
        <v>2</v>
      </c>
      <c r="BZ554" s="118">
        <v>2</v>
      </c>
      <c r="CA554" s="118">
        <v>31</v>
      </c>
      <c r="CB554" s="118">
        <v>0</v>
      </c>
      <c r="CC554" s="118">
        <v>1</v>
      </c>
      <c r="CD554" s="118">
        <v>1</v>
      </c>
      <c r="CE554" s="118">
        <v>203</v>
      </c>
      <c r="CF554" s="118">
        <v>1000</v>
      </c>
      <c r="CG554" s="118">
        <v>0</v>
      </c>
      <c r="CH554" s="118">
        <v>0</v>
      </c>
      <c r="CI554" s="118">
        <v>1000</v>
      </c>
      <c r="CJ554" s="118">
        <v>0</v>
      </c>
      <c r="CK554" s="118"/>
      <c r="CL554" s="118">
        <v>0</v>
      </c>
      <c r="CM554" s="118">
        <v>0</v>
      </c>
      <c r="CN554" s="118">
        <v>0</v>
      </c>
      <c r="CO554" s="118">
        <v>0</v>
      </c>
      <c r="CP554" s="118">
        <v>0</v>
      </c>
      <c r="CQ554" s="118">
        <v>0</v>
      </c>
      <c r="CR554" s="118">
        <v>0</v>
      </c>
      <c r="CS554" s="118">
        <v>0</v>
      </c>
      <c r="CT554" s="118">
        <v>0</v>
      </c>
      <c r="CU554" s="118">
        <v>0</v>
      </c>
      <c r="CV554" s="118">
        <v>0</v>
      </c>
      <c r="CW554" s="118">
        <v>0</v>
      </c>
      <c r="CX554" s="118"/>
      <c r="CY554" s="118"/>
      <c r="CZ554" s="118">
        <v>0</v>
      </c>
      <c r="DA554" s="118">
        <v>0</v>
      </c>
      <c r="DB554" s="118">
        <v>6</v>
      </c>
      <c r="DC554" s="118">
        <v>0</v>
      </c>
      <c r="DD554" s="118">
        <v>0</v>
      </c>
      <c r="DE554" s="118">
        <v>0</v>
      </c>
      <c r="DF554" s="118">
        <v>0</v>
      </c>
      <c r="DG554" s="118">
        <v>1</v>
      </c>
      <c r="DH554" s="118"/>
      <c r="DI554" s="118" t="e">
        <f>INDEX([6]Sheet3!$E$78:$E$1130,MATCH(A554,[6]Sheet3!$D$78:$D$1130,0))</f>
        <v>#N/A</v>
      </c>
      <c r="DJ554" s="118" t="str">
        <f t="shared" si="121"/>
        <v>skill_icons.ps_npc_1079_skill_02</v>
      </c>
      <c r="DK554" s="118" t="s">
        <v>1811</v>
      </c>
      <c r="DL554" s="118"/>
      <c r="DM554" s="118"/>
      <c r="DN554" s="69" t="str">
        <f>"造成["&amp;INDEX(Sheet5!$L$2:$L$11,MATCH(BL554,Sheet5!$J$2:$J$11,0))&amp;":"&amp;BR554&amp;"*"&amp;BS554/1000&amp;"]"&amp;INDEX(Sheet5!$I$2:$I$4,MATCH(BR554,Sheet5!$H$2:$H$4,0))&amp;"的"&amp;INDEX(Sheet5!$K$2:$K$11,MATCH(BL554,Sheet5!$J$2:$J$11,0))</f>
        <v>造成[ui.cs_orange:203*1]的物理伤害。</v>
      </c>
      <c r="DO554" s="118"/>
      <c r="DP554" s="118"/>
      <c r="DQ554" s="118"/>
      <c r="DR554" s="118"/>
      <c r="DS554" s="118"/>
      <c r="DT554" s="123" t="e">
        <f>MATCH(A549,[7]Sheet5!F:F,0)</f>
        <v>#N/A</v>
      </c>
      <c r="DU554" s="118"/>
      <c r="DV554" s="118"/>
      <c r="DW554" s="118"/>
      <c r="DX554" s="118"/>
      <c r="DY554" s="118"/>
      <c r="DZ554" s="118"/>
    </row>
    <row r="555" spans="1:130" ht="14.25">
      <c r="A555" s="118">
        <v>30334</v>
      </c>
      <c r="B555" s="118">
        <v>0</v>
      </c>
      <c r="C555" s="118">
        <v>1</v>
      </c>
      <c r="D555" s="118" t="s">
        <v>1807</v>
      </c>
      <c r="E555" s="118" t="s">
        <v>1808</v>
      </c>
      <c r="F555" s="118" t="s">
        <v>1809</v>
      </c>
      <c r="G555" s="118">
        <v>1</v>
      </c>
      <c r="H555" s="118" t="s">
        <v>507</v>
      </c>
      <c r="I555" s="118">
        <v>330</v>
      </c>
      <c r="J555" s="118">
        <v>330</v>
      </c>
      <c r="K555" s="118">
        <f t="shared" si="120"/>
        <v>1155</v>
      </c>
      <c r="L555" s="118"/>
      <c r="M555" s="118">
        <v>1242</v>
      </c>
      <c r="N555" s="118" t="s">
        <v>362</v>
      </c>
      <c r="O555" s="118">
        <v>0</v>
      </c>
      <c r="P555" s="118">
        <v>1</v>
      </c>
      <c r="Q555" s="118">
        <v>0</v>
      </c>
      <c r="R555" s="118">
        <v>1</v>
      </c>
      <c r="S555" s="118">
        <v>0</v>
      </c>
      <c r="T555" s="118">
        <v>0</v>
      </c>
      <c r="U555" s="118">
        <v>0</v>
      </c>
      <c r="V555" s="118">
        <v>0</v>
      </c>
      <c r="W555" s="118">
        <v>0</v>
      </c>
      <c r="X555" s="118">
        <v>0</v>
      </c>
      <c r="Y555" s="118">
        <v>0</v>
      </c>
      <c r="Z555" s="118">
        <v>5500</v>
      </c>
      <c r="AA555" s="118">
        <v>2</v>
      </c>
      <c r="AB555" s="118">
        <v>31</v>
      </c>
      <c r="AC555" s="118">
        <v>0</v>
      </c>
      <c r="AD555" s="118">
        <v>0</v>
      </c>
      <c r="AE555" s="118">
        <v>0</v>
      </c>
      <c r="AF555" s="118">
        <v>1</v>
      </c>
      <c r="AG555" s="118">
        <v>0</v>
      </c>
      <c r="AH555" s="118">
        <v>5</v>
      </c>
      <c r="AI555" s="118">
        <v>0</v>
      </c>
      <c r="AJ555" s="118">
        <v>0</v>
      </c>
      <c r="AK555" s="118">
        <v>0</v>
      </c>
      <c r="AL555" s="118">
        <v>0</v>
      </c>
      <c r="AM555" s="118">
        <v>0</v>
      </c>
      <c r="AN555" s="118">
        <v>0</v>
      </c>
      <c r="AO555" s="118">
        <v>0</v>
      </c>
      <c r="AP555" s="118">
        <v>0</v>
      </c>
      <c r="AQ555" s="120">
        <v>0</v>
      </c>
      <c r="AR555" s="118">
        <v>0</v>
      </c>
      <c r="AS555" s="118">
        <v>0</v>
      </c>
      <c r="AT555" s="118">
        <v>0</v>
      </c>
      <c r="AU555" s="118">
        <v>0</v>
      </c>
      <c r="AV555" s="118">
        <v>0</v>
      </c>
      <c r="AW555" s="118">
        <v>0</v>
      </c>
      <c r="AX555" s="118">
        <v>0</v>
      </c>
      <c r="AY555" s="118">
        <v>0</v>
      </c>
      <c r="AZ555" s="118">
        <v>0</v>
      </c>
      <c r="BA555" s="118">
        <v>0</v>
      </c>
      <c r="BB555" s="118">
        <v>0</v>
      </c>
      <c r="BC555" s="118">
        <v>0</v>
      </c>
      <c r="BD555" s="69">
        <v>0</v>
      </c>
      <c r="BE555" s="69">
        <v>0</v>
      </c>
      <c r="BF555" s="69">
        <v>0</v>
      </c>
      <c r="BG555" s="118">
        <v>0</v>
      </c>
      <c r="BH555" s="118">
        <v>0</v>
      </c>
      <c r="BI555" s="118" t="s">
        <v>1810</v>
      </c>
      <c r="BJ555" s="118"/>
      <c r="BK555" s="118">
        <v>3</v>
      </c>
      <c r="BL555" s="118">
        <v>2</v>
      </c>
      <c r="BM555" s="118">
        <v>2</v>
      </c>
      <c r="BN555" s="118">
        <v>31</v>
      </c>
      <c r="BO555" s="118">
        <v>0</v>
      </c>
      <c r="BP555" s="118">
        <v>1</v>
      </c>
      <c r="BQ555" s="118">
        <v>1</v>
      </c>
      <c r="BR555" s="118">
        <v>203</v>
      </c>
      <c r="BS555" s="118">
        <v>1000</v>
      </c>
      <c r="BT555" s="118">
        <v>0</v>
      </c>
      <c r="BU555" s="118">
        <v>0</v>
      </c>
      <c r="BV555" s="118">
        <v>1000</v>
      </c>
      <c r="BW555" s="118">
        <v>1244</v>
      </c>
      <c r="BX555" s="118"/>
      <c r="BY555" s="118">
        <v>2</v>
      </c>
      <c r="BZ555" s="118">
        <v>2</v>
      </c>
      <c r="CA555" s="118">
        <v>31</v>
      </c>
      <c r="CB555" s="118">
        <v>0</v>
      </c>
      <c r="CC555" s="118">
        <v>1</v>
      </c>
      <c r="CD555" s="118">
        <v>1</v>
      </c>
      <c r="CE555" s="118">
        <v>203</v>
      </c>
      <c r="CF555" s="118">
        <v>1000</v>
      </c>
      <c r="CG555" s="118">
        <v>0</v>
      </c>
      <c r="CH555" s="118">
        <v>0</v>
      </c>
      <c r="CI555" s="118">
        <v>1000</v>
      </c>
      <c r="CJ555" s="118">
        <v>0</v>
      </c>
      <c r="CK555" s="118"/>
      <c r="CL555" s="118">
        <v>0</v>
      </c>
      <c r="CM555" s="118">
        <v>0</v>
      </c>
      <c r="CN555" s="118">
        <v>0</v>
      </c>
      <c r="CO555" s="118">
        <v>0</v>
      </c>
      <c r="CP555" s="118">
        <v>0</v>
      </c>
      <c r="CQ555" s="118">
        <v>0</v>
      </c>
      <c r="CR555" s="118">
        <v>0</v>
      </c>
      <c r="CS555" s="118">
        <v>0</v>
      </c>
      <c r="CT555" s="118">
        <v>0</v>
      </c>
      <c r="CU555" s="118">
        <v>0</v>
      </c>
      <c r="CV555" s="118">
        <v>0</v>
      </c>
      <c r="CW555" s="118">
        <v>0</v>
      </c>
      <c r="CX555" s="118"/>
      <c r="CY555" s="118"/>
      <c r="CZ555" s="118">
        <v>0</v>
      </c>
      <c r="DA555" s="118">
        <v>0</v>
      </c>
      <c r="DB555" s="118">
        <v>5.5</v>
      </c>
      <c r="DC555" s="118">
        <v>0</v>
      </c>
      <c r="DD555" s="118">
        <v>0</v>
      </c>
      <c r="DE555" s="118">
        <v>0</v>
      </c>
      <c r="DF555" s="118">
        <v>0</v>
      </c>
      <c r="DG555" s="118">
        <v>1</v>
      </c>
      <c r="DH555" s="118"/>
      <c r="DI555" s="118" t="e">
        <f>INDEX([6]Sheet3!$E$78:$E$1130,MATCH(A555,[6]Sheet3!$D$78:$D$1130,0))</f>
        <v>#N/A</v>
      </c>
      <c r="DJ555" s="118" t="str">
        <f t="shared" si="121"/>
        <v>skill_icons.ps_npc_1079_skill_02</v>
      </c>
      <c r="DK555" s="118" t="s">
        <v>1811</v>
      </c>
      <c r="DL555" s="118"/>
      <c r="DM555" s="118"/>
      <c r="DN555" s="69" t="str">
        <f>"造成["&amp;INDEX(Sheet5!$L$2:$L$11,MATCH(BL555,Sheet5!$J$2:$J$11,0))&amp;":"&amp;BR555&amp;"*"&amp;BS555/1000&amp;"]"&amp;INDEX(Sheet5!$I$2:$I$4,MATCH(BR555,Sheet5!$H$2:$H$4,0))&amp;"的"&amp;INDEX(Sheet5!$K$2:$K$11,MATCH(BL555,Sheet5!$J$2:$J$11,0))</f>
        <v>造成[ui.cs_orange:203*1]的物理伤害。</v>
      </c>
      <c r="DO555" s="118"/>
      <c r="DP555" s="118"/>
      <c r="DQ555" s="118"/>
      <c r="DR555" s="118"/>
      <c r="DS555" s="118"/>
      <c r="DT555" s="123" t="e">
        <f>MATCH(A550,[7]Sheet5!F:F,0)</f>
        <v>#N/A</v>
      </c>
      <c r="DU555" s="118"/>
      <c r="DV555" s="118"/>
      <c r="DW555" s="118"/>
      <c r="DX555" s="118"/>
      <c r="DY555" s="118"/>
      <c r="DZ555" s="118"/>
    </row>
    <row r="556" spans="1:130" ht="14.25">
      <c r="A556" s="118">
        <v>30335</v>
      </c>
      <c r="B556" s="118">
        <v>0</v>
      </c>
      <c r="C556" s="118">
        <v>1</v>
      </c>
      <c r="D556" s="118" t="s">
        <v>1807</v>
      </c>
      <c r="E556" s="118" t="s">
        <v>1808</v>
      </c>
      <c r="F556" s="118" t="s">
        <v>1809</v>
      </c>
      <c r="G556" s="118">
        <v>1</v>
      </c>
      <c r="H556" s="118" t="s">
        <v>507</v>
      </c>
      <c r="I556" s="118">
        <v>330</v>
      </c>
      <c r="J556" s="118">
        <v>330</v>
      </c>
      <c r="K556" s="118">
        <f t="shared" si="120"/>
        <v>1155</v>
      </c>
      <c r="L556" s="118"/>
      <c r="M556" s="118">
        <v>1242</v>
      </c>
      <c r="N556" s="118" t="s">
        <v>362</v>
      </c>
      <c r="O556" s="118">
        <v>0</v>
      </c>
      <c r="P556" s="118">
        <v>1</v>
      </c>
      <c r="Q556" s="118">
        <v>0</v>
      </c>
      <c r="R556" s="118">
        <v>1</v>
      </c>
      <c r="S556" s="118">
        <v>0</v>
      </c>
      <c r="T556" s="118">
        <v>0</v>
      </c>
      <c r="U556" s="118">
        <v>0</v>
      </c>
      <c r="V556" s="118">
        <v>0</v>
      </c>
      <c r="W556" s="118">
        <v>0</v>
      </c>
      <c r="X556" s="118">
        <v>0</v>
      </c>
      <c r="Y556" s="118">
        <v>0</v>
      </c>
      <c r="Z556" s="118">
        <v>5000</v>
      </c>
      <c r="AA556" s="118">
        <v>2</v>
      </c>
      <c r="AB556" s="118">
        <v>31</v>
      </c>
      <c r="AC556" s="118">
        <v>0</v>
      </c>
      <c r="AD556" s="118">
        <v>0</v>
      </c>
      <c r="AE556" s="118">
        <v>0</v>
      </c>
      <c r="AF556" s="118">
        <v>1</v>
      </c>
      <c r="AG556" s="118">
        <v>0</v>
      </c>
      <c r="AH556" s="118">
        <v>5</v>
      </c>
      <c r="AI556" s="118">
        <v>0</v>
      </c>
      <c r="AJ556" s="118">
        <v>0</v>
      </c>
      <c r="AK556" s="118">
        <v>0</v>
      </c>
      <c r="AL556" s="118">
        <v>0</v>
      </c>
      <c r="AM556" s="118">
        <v>0</v>
      </c>
      <c r="AN556" s="118">
        <v>0</v>
      </c>
      <c r="AO556" s="118">
        <v>0</v>
      </c>
      <c r="AP556" s="118">
        <v>0</v>
      </c>
      <c r="AQ556" s="120">
        <v>0</v>
      </c>
      <c r="AR556" s="118">
        <v>0</v>
      </c>
      <c r="AS556" s="118">
        <v>0</v>
      </c>
      <c r="AT556" s="118">
        <v>0</v>
      </c>
      <c r="AU556" s="118">
        <v>0</v>
      </c>
      <c r="AV556" s="118">
        <v>0</v>
      </c>
      <c r="AW556" s="118">
        <v>0</v>
      </c>
      <c r="AX556" s="118">
        <v>0</v>
      </c>
      <c r="AY556" s="118">
        <v>0</v>
      </c>
      <c r="AZ556" s="118">
        <v>0</v>
      </c>
      <c r="BA556" s="118">
        <v>0</v>
      </c>
      <c r="BB556" s="118">
        <v>0</v>
      </c>
      <c r="BC556" s="118">
        <v>0</v>
      </c>
      <c r="BD556" s="69">
        <v>0</v>
      </c>
      <c r="BE556" s="69">
        <v>0</v>
      </c>
      <c r="BF556" s="69">
        <v>0</v>
      </c>
      <c r="BG556" s="118">
        <v>0</v>
      </c>
      <c r="BH556" s="118">
        <v>0</v>
      </c>
      <c r="BI556" s="118" t="s">
        <v>1810</v>
      </c>
      <c r="BJ556" s="118"/>
      <c r="BK556" s="118">
        <v>3</v>
      </c>
      <c r="BL556" s="118">
        <v>2</v>
      </c>
      <c r="BM556" s="118">
        <v>2</v>
      </c>
      <c r="BN556" s="118">
        <v>31</v>
      </c>
      <c r="BO556" s="118">
        <v>0</v>
      </c>
      <c r="BP556" s="118">
        <v>1</v>
      </c>
      <c r="BQ556" s="118">
        <v>1</v>
      </c>
      <c r="BR556" s="118">
        <v>203</v>
      </c>
      <c r="BS556" s="118">
        <v>1000</v>
      </c>
      <c r="BT556" s="118">
        <v>0</v>
      </c>
      <c r="BU556" s="118">
        <v>0</v>
      </c>
      <c r="BV556" s="118">
        <v>1000</v>
      </c>
      <c r="BW556" s="118">
        <v>1244</v>
      </c>
      <c r="BX556" s="118"/>
      <c r="BY556" s="118">
        <v>2</v>
      </c>
      <c r="BZ556" s="118">
        <v>2</v>
      </c>
      <c r="CA556" s="118">
        <v>31</v>
      </c>
      <c r="CB556" s="118">
        <v>0</v>
      </c>
      <c r="CC556" s="118">
        <v>1</v>
      </c>
      <c r="CD556" s="118">
        <v>1</v>
      </c>
      <c r="CE556" s="118">
        <v>203</v>
      </c>
      <c r="CF556" s="118">
        <v>1000</v>
      </c>
      <c r="CG556" s="118">
        <v>0</v>
      </c>
      <c r="CH556" s="118">
        <v>0</v>
      </c>
      <c r="CI556" s="118">
        <v>1000</v>
      </c>
      <c r="CJ556" s="118">
        <v>0</v>
      </c>
      <c r="CK556" s="118"/>
      <c r="CL556" s="118">
        <v>0</v>
      </c>
      <c r="CM556" s="118">
        <v>0</v>
      </c>
      <c r="CN556" s="118">
        <v>0</v>
      </c>
      <c r="CO556" s="118">
        <v>0</v>
      </c>
      <c r="CP556" s="118">
        <v>0</v>
      </c>
      <c r="CQ556" s="118">
        <v>0</v>
      </c>
      <c r="CR556" s="118">
        <v>0</v>
      </c>
      <c r="CS556" s="118">
        <v>0</v>
      </c>
      <c r="CT556" s="118">
        <v>0</v>
      </c>
      <c r="CU556" s="118">
        <v>0</v>
      </c>
      <c r="CV556" s="118">
        <v>0</v>
      </c>
      <c r="CW556" s="118">
        <v>0</v>
      </c>
      <c r="CX556" s="118"/>
      <c r="CY556" s="118"/>
      <c r="CZ556" s="118">
        <v>0</v>
      </c>
      <c r="DA556" s="118">
        <v>0</v>
      </c>
      <c r="DB556" s="118">
        <v>5</v>
      </c>
      <c r="DC556" s="118">
        <v>0</v>
      </c>
      <c r="DD556" s="118">
        <v>0</v>
      </c>
      <c r="DE556" s="118">
        <v>0</v>
      </c>
      <c r="DF556" s="118">
        <v>0</v>
      </c>
      <c r="DG556" s="118">
        <v>1</v>
      </c>
      <c r="DH556" s="118"/>
      <c r="DI556" s="118" t="e">
        <f>INDEX([6]Sheet3!$E$78:$E$1130,MATCH(A556,[6]Sheet3!$D$78:$D$1130,0))</f>
        <v>#N/A</v>
      </c>
      <c r="DJ556" s="118" t="str">
        <f t="shared" si="121"/>
        <v>skill_icons.ps_npc_1079_skill_02</v>
      </c>
      <c r="DK556" s="118" t="s">
        <v>1811</v>
      </c>
      <c r="DL556" s="118"/>
      <c r="DM556" s="118"/>
      <c r="DN556" s="69" t="str">
        <f>"造成["&amp;INDEX(Sheet5!$L$2:$L$11,MATCH(BL556,Sheet5!$J$2:$J$11,0))&amp;":"&amp;BR556&amp;"*"&amp;BS556/1000&amp;"]"&amp;INDEX(Sheet5!$I$2:$I$4,MATCH(BR556,Sheet5!$H$2:$H$4,0))&amp;"的"&amp;INDEX(Sheet5!$K$2:$K$11,MATCH(BL556,Sheet5!$J$2:$J$11,0))</f>
        <v>造成[ui.cs_orange:203*1]的物理伤害。</v>
      </c>
      <c r="DO556" s="118"/>
      <c r="DP556" s="118"/>
      <c r="DQ556" s="118"/>
      <c r="DR556" s="118"/>
      <c r="DS556" s="118"/>
      <c r="DT556" s="123" t="e">
        <f>MATCH(A551,[7]Sheet5!F:F,0)</f>
        <v>#N/A</v>
      </c>
      <c r="DU556" s="118"/>
      <c r="DV556" s="118"/>
      <c r="DW556" s="118"/>
      <c r="DX556" s="118"/>
      <c r="DY556" s="118"/>
      <c r="DZ556" s="118"/>
    </row>
    <row r="557" spans="1:130" ht="14.25">
      <c r="A557" s="84">
        <v>30336</v>
      </c>
      <c r="B557" s="84">
        <v>0</v>
      </c>
      <c r="C557" s="84">
        <v>1</v>
      </c>
      <c r="D557" s="84" t="s">
        <v>1812</v>
      </c>
      <c r="E557" s="84" t="s">
        <v>1813</v>
      </c>
      <c r="F557" s="84" t="s">
        <v>1814</v>
      </c>
      <c r="G557" s="84">
        <v>1</v>
      </c>
      <c r="H557" s="84" t="s">
        <v>507</v>
      </c>
      <c r="I557" s="84">
        <v>500</v>
      </c>
      <c r="J557" s="84">
        <v>1000</v>
      </c>
      <c r="K557" s="84">
        <v>1000</v>
      </c>
      <c r="L557" s="84"/>
      <c r="M557" s="84">
        <v>672</v>
      </c>
      <c r="N557" s="84" t="s">
        <v>1425</v>
      </c>
      <c r="O557" s="84">
        <v>0</v>
      </c>
      <c r="P557" s="84">
        <v>1</v>
      </c>
      <c r="Q557" s="84">
        <v>0</v>
      </c>
      <c r="R557" s="84">
        <v>2</v>
      </c>
      <c r="S557" s="84">
        <v>1</v>
      </c>
      <c r="T557" s="84">
        <v>100</v>
      </c>
      <c r="U557" s="84">
        <v>50</v>
      </c>
      <c r="V557" s="84">
        <v>0</v>
      </c>
      <c r="W557" s="84">
        <v>0</v>
      </c>
      <c r="X557" s="84">
        <v>0</v>
      </c>
      <c r="Y557" s="84">
        <v>0</v>
      </c>
      <c r="Z557" s="84">
        <v>120000</v>
      </c>
      <c r="AA557" s="84">
        <v>1</v>
      </c>
      <c r="AB557" s="84">
        <v>31</v>
      </c>
      <c r="AC557" s="84">
        <v>0</v>
      </c>
      <c r="AD557" s="84">
        <v>0</v>
      </c>
      <c r="AE557" s="84">
        <v>0</v>
      </c>
      <c r="AF557" s="84">
        <v>1</v>
      </c>
      <c r="AG557" s="84">
        <v>0</v>
      </c>
      <c r="AH557" s="84">
        <v>0</v>
      </c>
      <c r="AI557" s="84">
        <v>0</v>
      </c>
      <c r="AJ557" s="84">
        <v>0</v>
      </c>
      <c r="AK557" s="84">
        <v>0</v>
      </c>
      <c r="AL557" s="84">
        <v>0</v>
      </c>
      <c r="AM557" s="84">
        <v>1</v>
      </c>
      <c r="AN557" s="84">
        <v>1</v>
      </c>
      <c r="AO557" s="84">
        <v>0</v>
      </c>
      <c r="AP557" s="84">
        <v>0</v>
      </c>
      <c r="AQ557" s="84">
        <v>0</v>
      </c>
      <c r="AR557" s="84">
        <v>0</v>
      </c>
      <c r="AS557" s="84">
        <v>0</v>
      </c>
      <c r="AT557" s="84">
        <v>0</v>
      </c>
      <c r="AU557" s="84">
        <v>0</v>
      </c>
      <c r="AV557" s="84">
        <v>0</v>
      </c>
      <c r="AW557" s="84">
        <v>0</v>
      </c>
      <c r="AX557" s="84">
        <v>0</v>
      </c>
      <c r="AY557" s="84">
        <v>0</v>
      </c>
      <c r="AZ557" s="84">
        <v>0</v>
      </c>
      <c r="BA557" s="84">
        <v>0</v>
      </c>
      <c r="BB557" s="84">
        <v>0</v>
      </c>
      <c r="BC557" s="84">
        <v>0</v>
      </c>
      <c r="BD557" s="69">
        <v>0</v>
      </c>
      <c r="BE557" s="69">
        <v>0</v>
      </c>
      <c r="BF557" s="69">
        <v>0</v>
      </c>
      <c r="BG557" s="84">
        <v>0</v>
      </c>
      <c r="BH557" s="84">
        <v>0</v>
      </c>
      <c r="BI557" s="84"/>
      <c r="BJ557" s="84"/>
      <c r="BK557" s="84">
        <v>3</v>
      </c>
      <c r="BL557" s="84">
        <v>1</v>
      </c>
      <c r="BM557" s="84">
        <v>1</v>
      </c>
      <c r="BN557" s="84">
        <v>31</v>
      </c>
      <c r="BO557" s="84">
        <v>0</v>
      </c>
      <c r="BP557" s="84">
        <v>1</v>
      </c>
      <c r="BQ557" s="84">
        <v>1</v>
      </c>
      <c r="BR557" s="84">
        <v>2</v>
      </c>
      <c r="BS557" s="84">
        <v>50</v>
      </c>
      <c r="BT557" s="84">
        <v>0</v>
      </c>
      <c r="BU557" s="84">
        <v>0</v>
      </c>
      <c r="BV557" s="84">
        <v>1000</v>
      </c>
      <c r="BW557" s="84">
        <v>0</v>
      </c>
      <c r="BX557" s="84"/>
      <c r="BY557" s="84">
        <v>10</v>
      </c>
      <c r="BZ557" s="84">
        <v>1</v>
      </c>
      <c r="CA557" s="84">
        <v>31</v>
      </c>
      <c r="CB557" s="84">
        <v>0</v>
      </c>
      <c r="CC557" s="84">
        <v>1</v>
      </c>
      <c r="CD557" s="84">
        <v>1</v>
      </c>
      <c r="CE557" s="84">
        <v>1</v>
      </c>
      <c r="CF557" s="84">
        <v>1380010</v>
      </c>
      <c r="CG557" s="84">
        <v>0</v>
      </c>
      <c r="CH557" s="84">
        <v>0</v>
      </c>
      <c r="CI557" s="84">
        <v>1000</v>
      </c>
      <c r="CJ557" s="84">
        <v>0</v>
      </c>
      <c r="CK557" s="84"/>
      <c r="CL557" s="84">
        <v>0</v>
      </c>
      <c r="CM557" s="84">
        <v>0</v>
      </c>
      <c r="CN557" s="84">
        <v>0</v>
      </c>
      <c r="CO557" s="84">
        <v>0</v>
      </c>
      <c r="CP557" s="84">
        <v>0</v>
      </c>
      <c r="CQ557" s="84">
        <v>0</v>
      </c>
      <c r="CR557" s="84">
        <v>0</v>
      </c>
      <c r="CS557" s="84">
        <v>0</v>
      </c>
      <c r="CT557" s="84">
        <v>0</v>
      </c>
      <c r="CU557" s="84">
        <v>0</v>
      </c>
      <c r="CV557" s="84">
        <v>0</v>
      </c>
      <c r="CW557" s="84">
        <v>0</v>
      </c>
      <c r="CX557" s="84"/>
      <c r="CY557" s="84"/>
      <c r="CZ557" s="84">
        <v>0</v>
      </c>
      <c r="DA557" s="84">
        <v>0</v>
      </c>
      <c r="DB557" s="84">
        <v>5</v>
      </c>
      <c r="DC557" s="84">
        <v>10</v>
      </c>
      <c r="DD557" s="84">
        <v>20</v>
      </c>
      <c r="DE557" s="84">
        <v>0</v>
      </c>
      <c r="DF557" s="84">
        <v>0</v>
      </c>
      <c r="DG557" s="84">
        <v>1</v>
      </c>
      <c r="DH557" s="84"/>
      <c r="DI557" s="84" t="e">
        <v>#N/A</v>
      </c>
      <c r="DJ557" s="84">
        <v>0</v>
      </c>
      <c r="DK557" s="84" t="s">
        <v>1815</v>
      </c>
      <c r="DL557" s="84"/>
      <c r="DM557" s="84" t="s">
        <v>1816</v>
      </c>
      <c r="DN557" s="69" t="e">
        <f>"造成["&amp;INDEX(Sheet5!$L$2:$L$11,MATCH(BL557,Sheet5!$J$2:$J$11,0))&amp;":"&amp;BR557&amp;"*"&amp;BS557/1000&amp;"]"&amp;INDEX(Sheet5!$I$2:$I$4,MATCH(BR557,Sheet5!$H$2:$H$4,0))&amp;"的"&amp;INDEX(Sheet5!$K$2:$K$11,MATCH(BL557,Sheet5!$J$2:$J$11,0))</f>
        <v>#N/A</v>
      </c>
      <c r="DO557" s="84"/>
      <c r="DP557" s="84"/>
      <c r="DQ557" s="84"/>
      <c r="DR557" s="84"/>
      <c r="DS557" s="84"/>
      <c r="DT557" s="104" t="e">
        <f>MATCH(A552,[7]Sheet5!F:F,0)</f>
        <v>#N/A</v>
      </c>
      <c r="DU557" s="84"/>
      <c r="DV557" s="84"/>
      <c r="DW557" s="84"/>
      <c r="DX557" s="84"/>
      <c r="DY557" s="84"/>
      <c r="DZ557" s="84"/>
    </row>
    <row r="558" spans="1:130" ht="14.25">
      <c r="A558" s="84">
        <v>30337</v>
      </c>
      <c r="B558" s="84">
        <v>0</v>
      </c>
      <c r="C558" s="84">
        <v>1</v>
      </c>
      <c r="D558" s="84" t="s">
        <v>1812</v>
      </c>
      <c r="E558" s="84" t="s">
        <v>1813</v>
      </c>
      <c r="F558" s="84" t="s">
        <v>1814</v>
      </c>
      <c r="G558" s="84">
        <v>1</v>
      </c>
      <c r="H558" s="84" t="s">
        <v>507</v>
      </c>
      <c r="I558" s="84">
        <v>500</v>
      </c>
      <c r="J558" s="84">
        <v>1000</v>
      </c>
      <c r="K558" s="84">
        <v>1000</v>
      </c>
      <c r="L558" s="84"/>
      <c r="M558" s="84">
        <v>672</v>
      </c>
      <c r="N558" s="84" t="s">
        <v>1425</v>
      </c>
      <c r="O558" s="84">
        <v>0</v>
      </c>
      <c r="P558" s="84">
        <v>1</v>
      </c>
      <c r="Q558" s="84">
        <v>0</v>
      </c>
      <c r="R558" s="84">
        <v>2</v>
      </c>
      <c r="S558" s="84">
        <v>1</v>
      </c>
      <c r="T558" s="84">
        <v>100</v>
      </c>
      <c r="U558" s="84">
        <v>50</v>
      </c>
      <c r="V558" s="84">
        <v>0</v>
      </c>
      <c r="W558" s="84">
        <v>0</v>
      </c>
      <c r="X558" s="84">
        <v>0</v>
      </c>
      <c r="Y558" s="84">
        <v>0</v>
      </c>
      <c r="Z558" s="84">
        <v>120000</v>
      </c>
      <c r="AA558" s="84">
        <v>1</v>
      </c>
      <c r="AB558" s="84">
        <v>31</v>
      </c>
      <c r="AC558" s="84">
        <v>0</v>
      </c>
      <c r="AD558" s="84">
        <v>0</v>
      </c>
      <c r="AE558" s="84">
        <v>0</v>
      </c>
      <c r="AF558" s="84">
        <v>1</v>
      </c>
      <c r="AG558" s="84">
        <v>0</v>
      </c>
      <c r="AH558" s="84">
        <v>0</v>
      </c>
      <c r="AI558" s="84">
        <v>0</v>
      </c>
      <c r="AJ558" s="84">
        <v>0</v>
      </c>
      <c r="AK558" s="84">
        <v>0</v>
      </c>
      <c r="AL558" s="84">
        <v>0</v>
      </c>
      <c r="AM558" s="84">
        <v>1</v>
      </c>
      <c r="AN558" s="84">
        <v>1</v>
      </c>
      <c r="AO558" s="84">
        <v>0</v>
      </c>
      <c r="AP558" s="84">
        <v>0</v>
      </c>
      <c r="AQ558" s="84">
        <v>0</v>
      </c>
      <c r="AR558" s="84">
        <v>0</v>
      </c>
      <c r="AS558" s="84">
        <v>0</v>
      </c>
      <c r="AT558" s="84">
        <v>0</v>
      </c>
      <c r="AU558" s="84">
        <v>0</v>
      </c>
      <c r="AV558" s="84">
        <v>0</v>
      </c>
      <c r="AW558" s="84">
        <v>0</v>
      </c>
      <c r="AX558" s="84">
        <v>0</v>
      </c>
      <c r="AY558" s="84">
        <v>0</v>
      </c>
      <c r="AZ558" s="84">
        <v>0</v>
      </c>
      <c r="BA558" s="84">
        <v>0</v>
      </c>
      <c r="BB558" s="84">
        <v>0</v>
      </c>
      <c r="BC558" s="84">
        <v>0</v>
      </c>
      <c r="BD558" s="69">
        <v>0</v>
      </c>
      <c r="BE558" s="69">
        <v>0</v>
      </c>
      <c r="BF558" s="69">
        <v>0</v>
      </c>
      <c r="BG558" s="84">
        <v>0</v>
      </c>
      <c r="BH558" s="84">
        <v>0</v>
      </c>
      <c r="BI558" s="84"/>
      <c r="BJ558" s="84"/>
      <c r="BK558" s="84">
        <v>3</v>
      </c>
      <c r="BL558" s="84">
        <v>1</v>
      </c>
      <c r="BM558" s="84">
        <v>1</v>
      </c>
      <c r="BN558" s="84">
        <v>31</v>
      </c>
      <c r="BO558" s="84">
        <v>0</v>
      </c>
      <c r="BP558" s="84">
        <v>1</v>
      </c>
      <c r="BQ558" s="84">
        <v>1</v>
      </c>
      <c r="BR558" s="84">
        <v>2</v>
      </c>
      <c r="BS558" s="84">
        <v>45</v>
      </c>
      <c r="BT558" s="84">
        <v>0</v>
      </c>
      <c r="BU558" s="84">
        <v>0</v>
      </c>
      <c r="BV558" s="84">
        <v>1000</v>
      </c>
      <c r="BW558" s="84">
        <v>0</v>
      </c>
      <c r="BX558" s="84"/>
      <c r="BY558" s="84">
        <v>10</v>
      </c>
      <c r="BZ558" s="84">
        <v>1</v>
      </c>
      <c r="CA558" s="84">
        <v>31</v>
      </c>
      <c r="CB558" s="84">
        <v>0</v>
      </c>
      <c r="CC558" s="84">
        <v>1</v>
      </c>
      <c r="CD558" s="84">
        <v>1</v>
      </c>
      <c r="CE558" s="84">
        <v>1</v>
      </c>
      <c r="CF558" s="84">
        <v>1380010</v>
      </c>
      <c r="CG558" s="84">
        <v>0</v>
      </c>
      <c r="CH558" s="84">
        <v>0</v>
      </c>
      <c r="CI558" s="84">
        <v>1000</v>
      </c>
      <c r="CJ558" s="84">
        <v>0</v>
      </c>
      <c r="CK558" s="84"/>
      <c r="CL558" s="84">
        <v>0</v>
      </c>
      <c r="CM558" s="84">
        <v>0</v>
      </c>
      <c r="CN558" s="84">
        <v>0</v>
      </c>
      <c r="CO558" s="84">
        <v>0</v>
      </c>
      <c r="CP558" s="84">
        <v>0</v>
      </c>
      <c r="CQ558" s="84">
        <v>0</v>
      </c>
      <c r="CR558" s="84">
        <v>0</v>
      </c>
      <c r="CS558" s="84">
        <v>0</v>
      </c>
      <c r="CT558" s="84">
        <v>0</v>
      </c>
      <c r="CU558" s="84">
        <v>0</v>
      </c>
      <c r="CV558" s="84">
        <v>0</v>
      </c>
      <c r="CW558" s="84">
        <v>0</v>
      </c>
      <c r="CX558" s="84"/>
      <c r="CY558" s="84"/>
      <c r="CZ558" s="84">
        <v>0</v>
      </c>
      <c r="DA558" s="84">
        <v>0</v>
      </c>
      <c r="DB558" s="84">
        <v>4.5</v>
      </c>
      <c r="DC558" s="84">
        <v>10</v>
      </c>
      <c r="DD558" s="84">
        <v>20</v>
      </c>
      <c r="DE558" s="84">
        <v>0</v>
      </c>
      <c r="DF558" s="84">
        <v>0</v>
      </c>
      <c r="DG558" s="84">
        <v>1</v>
      </c>
      <c r="DH558" s="84"/>
      <c r="DI558" s="84" t="e">
        <v>#N/A</v>
      </c>
      <c r="DJ558" s="84">
        <v>0</v>
      </c>
      <c r="DK558" s="84" t="s">
        <v>1815</v>
      </c>
      <c r="DL558" s="84"/>
      <c r="DM558" s="84" t="s">
        <v>1816</v>
      </c>
      <c r="DN558" s="69" t="e">
        <f>"造成["&amp;INDEX(Sheet5!$L$2:$L$11,MATCH(BL558,Sheet5!$J$2:$J$11,0))&amp;":"&amp;BR558&amp;"*"&amp;BS558/1000&amp;"]"&amp;INDEX(Sheet5!$I$2:$I$4,MATCH(BR558,Sheet5!$H$2:$H$4,0))&amp;"的"&amp;INDEX(Sheet5!$K$2:$K$11,MATCH(BL558,Sheet5!$J$2:$J$11,0))</f>
        <v>#N/A</v>
      </c>
      <c r="DO558" s="84"/>
      <c r="DP558" s="84"/>
      <c r="DQ558" s="84"/>
      <c r="DR558" s="84"/>
      <c r="DS558" s="84"/>
      <c r="DT558" s="104" t="e">
        <f>MATCH(A553,[7]Sheet5!F:F,0)</f>
        <v>#N/A</v>
      </c>
      <c r="DU558" s="84"/>
      <c r="DV558" s="84"/>
      <c r="DW558" s="84"/>
      <c r="DX558" s="84"/>
      <c r="DY558" s="84"/>
      <c r="DZ558" s="84"/>
    </row>
    <row r="559" spans="1:130" ht="14.25">
      <c r="A559" s="84">
        <v>30338</v>
      </c>
      <c r="B559" s="84">
        <v>0</v>
      </c>
      <c r="C559" s="84">
        <v>1</v>
      </c>
      <c r="D559" s="84" t="s">
        <v>1812</v>
      </c>
      <c r="E559" s="84" t="s">
        <v>1813</v>
      </c>
      <c r="F559" s="84" t="s">
        <v>1814</v>
      </c>
      <c r="G559" s="84">
        <v>1</v>
      </c>
      <c r="H559" s="84" t="s">
        <v>507</v>
      </c>
      <c r="I559" s="84">
        <v>500</v>
      </c>
      <c r="J559" s="84">
        <v>1000</v>
      </c>
      <c r="K559" s="84">
        <v>1000</v>
      </c>
      <c r="L559" s="84"/>
      <c r="M559" s="84">
        <v>672</v>
      </c>
      <c r="N559" s="84" t="s">
        <v>1425</v>
      </c>
      <c r="O559" s="84">
        <v>0</v>
      </c>
      <c r="P559" s="84">
        <v>1</v>
      </c>
      <c r="Q559" s="84">
        <v>0</v>
      </c>
      <c r="R559" s="84">
        <v>2</v>
      </c>
      <c r="S559" s="84">
        <v>1</v>
      </c>
      <c r="T559" s="84">
        <v>100</v>
      </c>
      <c r="U559" s="84">
        <v>50</v>
      </c>
      <c r="V559" s="84">
        <v>0</v>
      </c>
      <c r="W559" s="84">
        <v>0</v>
      </c>
      <c r="X559" s="84">
        <v>0</v>
      </c>
      <c r="Y559" s="84">
        <v>0</v>
      </c>
      <c r="Z559" s="84">
        <v>120000</v>
      </c>
      <c r="AA559" s="84">
        <v>1</v>
      </c>
      <c r="AB559" s="84">
        <v>31</v>
      </c>
      <c r="AC559" s="84">
        <v>0</v>
      </c>
      <c r="AD559" s="84">
        <v>0</v>
      </c>
      <c r="AE559" s="84">
        <v>0</v>
      </c>
      <c r="AF559" s="84">
        <v>1</v>
      </c>
      <c r="AG559" s="84">
        <v>0</v>
      </c>
      <c r="AH559" s="84">
        <v>0</v>
      </c>
      <c r="AI559" s="84">
        <v>0</v>
      </c>
      <c r="AJ559" s="84">
        <v>0</v>
      </c>
      <c r="AK559" s="84">
        <v>0</v>
      </c>
      <c r="AL559" s="84">
        <v>0</v>
      </c>
      <c r="AM559" s="84">
        <v>1</v>
      </c>
      <c r="AN559" s="84">
        <v>1</v>
      </c>
      <c r="AO559" s="84">
        <v>0</v>
      </c>
      <c r="AP559" s="84">
        <v>0</v>
      </c>
      <c r="AQ559" s="84">
        <v>0</v>
      </c>
      <c r="AR559" s="84">
        <v>0</v>
      </c>
      <c r="AS559" s="84">
        <v>0</v>
      </c>
      <c r="AT559" s="84">
        <v>0</v>
      </c>
      <c r="AU559" s="84">
        <v>0</v>
      </c>
      <c r="AV559" s="84">
        <v>0</v>
      </c>
      <c r="AW559" s="84">
        <v>0</v>
      </c>
      <c r="AX559" s="84">
        <v>0</v>
      </c>
      <c r="AY559" s="84">
        <v>0</v>
      </c>
      <c r="AZ559" s="84">
        <v>0</v>
      </c>
      <c r="BA559" s="84">
        <v>0</v>
      </c>
      <c r="BB559" s="84">
        <v>0</v>
      </c>
      <c r="BC559" s="84">
        <v>0</v>
      </c>
      <c r="BD559" s="69">
        <v>0</v>
      </c>
      <c r="BE559" s="69">
        <v>0</v>
      </c>
      <c r="BF559" s="69">
        <v>0</v>
      </c>
      <c r="BG559" s="84">
        <v>0</v>
      </c>
      <c r="BH559" s="84">
        <v>0</v>
      </c>
      <c r="BI559" s="84"/>
      <c r="BJ559" s="84"/>
      <c r="BK559" s="84">
        <v>3</v>
      </c>
      <c r="BL559" s="84">
        <v>1</v>
      </c>
      <c r="BM559" s="84">
        <v>1</v>
      </c>
      <c r="BN559" s="84">
        <v>31</v>
      </c>
      <c r="BO559" s="84">
        <v>0</v>
      </c>
      <c r="BP559" s="84">
        <v>1</v>
      </c>
      <c r="BQ559" s="84">
        <v>1</v>
      </c>
      <c r="BR559" s="84">
        <v>2</v>
      </c>
      <c r="BS559" s="84">
        <v>40</v>
      </c>
      <c r="BT559" s="84">
        <v>0</v>
      </c>
      <c r="BU559" s="84">
        <v>0</v>
      </c>
      <c r="BV559" s="84">
        <v>1000</v>
      </c>
      <c r="BW559" s="84">
        <v>0</v>
      </c>
      <c r="BX559" s="84"/>
      <c r="BY559" s="84">
        <v>10</v>
      </c>
      <c r="BZ559" s="84">
        <v>1</v>
      </c>
      <c r="CA559" s="84">
        <v>31</v>
      </c>
      <c r="CB559" s="84">
        <v>0</v>
      </c>
      <c r="CC559" s="84">
        <v>1</v>
      </c>
      <c r="CD559" s="84">
        <v>1</v>
      </c>
      <c r="CE559" s="84">
        <v>1</v>
      </c>
      <c r="CF559" s="84">
        <v>1380010</v>
      </c>
      <c r="CG559" s="84">
        <v>0</v>
      </c>
      <c r="CH559" s="84">
        <v>0</v>
      </c>
      <c r="CI559" s="84">
        <v>1000</v>
      </c>
      <c r="CJ559" s="84">
        <v>0</v>
      </c>
      <c r="CK559" s="84"/>
      <c r="CL559" s="84">
        <v>0</v>
      </c>
      <c r="CM559" s="84">
        <v>0</v>
      </c>
      <c r="CN559" s="84">
        <v>0</v>
      </c>
      <c r="CO559" s="84">
        <v>0</v>
      </c>
      <c r="CP559" s="84">
        <v>0</v>
      </c>
      <c r="CQ559" s="84">
        <v>0</v>
      </c>
      <c r="CR559" s="84">
        <v>0</v>
      </c>
      <c r="CS559" s="84">
        <v>0</v>
      </c>
      <c r="CT559" s="84">
        <v>0</v>
      </c>
      <c r="CU559" s="84">
        <v>0</v>
      </c>
      <c r="CV559" s="84">
        <v>0</v>
      </c>
      <c r="CW559" s="84">
        <v>0</v>
      </c>
      <c r="CX559" s="84"/>
      <c r="CY559" s="84"/>
      <c r="CZ559" s="84">
        <v>0</v>
      </c>
      <c r="DA559" s="84">
        <v>0</v>
      </c>
      <c r="DB559" s="84">
        <v>4</v>
      </c>
      <c r="DC559" s="84">
        <v>10</v>
      </c>
      <c r="DD559" s="84">
        <v>20</v>
      </c>
      <c r="DE559" s="84">
        <v>0</v>
      </c>
      <c r="DF559" s="84">
        <v>0</v>
      </c>
      <c r="DG559" s="84">
        <v>1</v>
      </c>
      <c r="DH559" s="84"/>
      <c r="DI559" s="84" t="e">
        <v>#N/A</v>
      </c>
      <c r="DJ559" s="84">
        <v>0</v>
      </c>
      <c r="DK559" s="84" t="s">
        <v>1815</v>
      </c>
      <c r="DL559" s="84"/>
      <c r="DM559" s="84" t="s">
        <v>1816</v>
      </c>
      <c r="DN559" s="69" t="e">
        <f>"造成["&amp;INDEX(Sheet5!$L$2:$L$11,MATCH(BL559,Sheet5!$J$2:$J$11,0))&amp;":"&amp;BR559&amp;"*"&amp;BS559/1000&amp;"]"&amp;INDEX(Sheet5!$I$2:$I$4,MATCH(BR559,Sheet5!$H$2:$H$4,0))&amp;"的"&amp;INDEX(Sheet5!$K$2:$K$11,MATCH(BL559,Sheet5!$J$2:$J$11,0))</f>
        <v>#N/A</v>
      </c>
      <c r="DO559" s="84"/>
      <c r="DP559" s="84"/>
      <c r="DQ559" s="84"/>
      <c r="DR559" s="84"/>
      <c r="DS559" s="84"/>
      <c r="DT559" s="104" t="e">
        <f>MATCH(A554,[7]Sheet5!F:F,0)</f>
        <v>#N/A</v>
      </c>
      <c r="DU559" s="84"/>
      <c r="DV559" s="84"/>
      <c r="DW559" s="84"/>
      <c r="DX559" s="84"/>
      <c r="DY559" s="84"/>
      <c r="DZ559" s="84"/>
    </row>
    <row r="560" spans="1:130" ht="14.25">
      <c r="A560" s="84">
        <v>30339</v>
      </c>
      <c r="B560" s="84">
        <v>0</v>
      </c>
      <c r="C560" s="84">
        <v>1</v>
      </c>
      <c r="D560" s="84" t="s">
        <v>1812</v>
      </c>
      <c r="E560" s="84" t="s">
        <v>1813</v>
      </c>
      <c r="F560" s="84" t="s">
        <v>1814</v>
      </c>
      <c r="G560" s="84">
        <v>1</v>
      </c>
      <c r="H560" s="84" t="s">
        <v>507</v>
      </c>
      <c r="I560" s="84">
        <v>500</v>
      </c>
      <c r="J560" s="84">
        <v>1000</v>
      </c>
      <c r="K560" s="84">
        <v>1000</v>
      </c>
      <c r="L560" s="84"/>
      <c r="M560" s="84">
        <v>672</v>
      </c>
      <c r="N560" s="84" t="s">
        <v>1425</v>
      </c>
      <c r="O560" s="84">
        <v>0</v>
      </c>
      <c r="P560" s="84">
        <v>1</v>
      </c>
      <c r="Q560" s="84">
        <v>0</v>
      </c>
      <c r="R560" s="84">
        <v>2</v>
      </c>
      <c r="S560" s="84">
        <v>1</v>
      </c>
      <c r="T560" s="84">
        <v>100</v>
      </c>
      <c r="U560" s="84">
        <v>50</v>
      </c>
      <c r="V560" s="84">
        <v>0</v>
      </c>
      <c r="W560" s="84">
        <v>0</v>
      </c>
      <c r="X560" s="84">
        <v>0</v>
      </c>
      <c r="Y560" s="84">
        <v>0</v>
      </c>
      <c r="Z560" s="84">
        <v>120000</v>
      </c>
      <c r="AA560" s="84">
        <v>1</v>
      </c>
      <c r="AB560" s="84">
        <v>31</v>
      </c>
      <c r="AC560" s="84">
        <v>0</v>
      </c>
      <c r="AD560" s="84">
        <v>0</v>
      </c>
      <c r="AE560" s="84">
        <v>0</v>
      </c>
      <c r="AF560" s="84">
        <v>1</v>
      </c>
      <c r="AG560" s="84">
        <v>0</v>
      </c>
      <c r="AH560" s="84">
        <v>0</v>
      </c>
      <c r="AI560" s="84">
        <v>0</v>
      </c>
      <c r="AJ560" s="84">
        <v>0</v>
      </c>
      <c r="AK560" s="84">
        <v>0</v>
      </c>
      <c r="AL560" s="84">
        <v>0</v>
      </c>
      <c r="AM560" s="84">
        <v>1</v>
      </c>
      <c r="AN560" s="84">
        <v>1</v>
      </c>
      <c r="AO560" s="84">
        <v>0</v>
      </c>
      <c r="AP560" s="84">
        <v>0</v>
      </c>
      <c r="AQ560" s="84">
        <v>0</v>
      </c>
      <c r="AR560" s="84">
        <v>0</v>
      </c>
      <c r="AS560" s="84">
        <v>0</v>
      </c>
      <c r="AT560" s="84">
        <v>0</v>
      </c>
      <c r="AU560" s="84">
        <v>0</v>
      </c>
      <c r="AV560" s="84">
        <v>0</v>
      </c>
      <c r="AW560" s="84">
        <v>0</v>
      </c>
      <c r="AX560" s="84">
        <v>0</v>
      </c>
      <c r="AY560" s="84">
        <v>0</v>
      </c>
      <c r="AZ560" s="84">
        <v>0</v>
      </c>
      <c r="BA560" s="84">
        <v>0</v>
      </c>
      <c r="BB560" s="84">
        <v>0</v>
      </c>
      <c r="BC560" s="84">
        <v>0</v>
      </c>
      <c r="BD560" s="69">
        <v>0</v>
      </c>
      <c r="BE560" s="69">
        <v>0</v>
      </c>
      <c r="BF560" s="69">
        <v>0</v>
      </c>
      <c r="BG560" s="84">
        <v>0</v>
      </c>
      <c r="BH560" s="84">
        <v>0</v>
      </c>
      <c r="BI560" s="84"/>
      <c r="BJ560" s="84"/>
      <c r="BK560" s="84">
        <v>3</v>
      </c>
      <c r="BL560" s="84">
        <v>1</v>
      </c>
      <c r="BM560" s="84">
        <v>1</v>
      </c>
      <c r="BN560" s="84">
        <v>31</v>
      </c>
      <c r="BO560" s="84">
        <v>0</v>
      </c>
      <c r="BP560" s="84">
        <v>1</v>
      </c>
      <c r="BQ560" s="84">
        <v>1</v>
      </c>
      <c r="BR560" s="84">
        <v>2</v>
      </c>
      <c r="BS560" s="84">
        <v>35</v>
      </c>
      <c r="BT560" s="84">
        <v>0</v>
      </c>
      <c r="BU560" s="84">
        <v>0</v>
      </c>
      <c r="BV560" s="84">
        <v>1000</v>
      </c>
      <c r="BW560" s="84">
        <v>0</v>
      </c>
      <c r="BX560" s="84"/>
      <c r="BY560" s="84">
        <v>10</v>
      </c>
      <c r="BZ560" s="84">
        <v>1</v>
      </c>
      <c r="CA560" s="84">
        <v>31</v>
      </c>
      <c r="CB560" s="84">
        <v>0</v>
      </c>
      <c r="CC560" s="84">
        <v>1</v>
      </c>
      <c r="CD560" s="84">
        <v>1</v>
      </c>
      <c r="CE560" s="84">
        <v>1</v>
      </c>
      <c r="CF560" s="84">
        <v>1380010</v>
      </c>
      <c r="CG560" s="84">
        <v>0</v>
      </c>
      <c r="CH560" s="84">
        <v>0</v>
      </c>
      <c r="CI560" s="84">
        <v>1000</v>
      </c>
      <c r="CJ560" s="84">
        <v>0</v>
      </c>
      <c r="CK560" s="84"/>
      <c r="CL560" s="84">
        <v>0</v>
      </c>
      <c r="CM560" s="84">
        <v>0</v>
      </c>
      <c r="CN560" s="84">
        <v>0</v>
      </c>
      <c r="CO560" s="84">
        <v>0</v>
      </c>
      <c r="CP560" s="84">
        <v>0</v>
      </c>
      <c r="CQ560" s="84">
        <v>0</v>
      </c>
      <c r="CR560" s="84">
        <v>0</v>
      </c>
      <c r="CS560" s="84">
        <v>0</v>
      </c>
      <c r="CT560" s="84">
        <v>0</v>
      </c>
      <c r="CU560" s="84">
        <v>0</v>
      </c>
      <c r="CV560" s="84">
        <v>0</v>
      </c>
      <c r="CW560" s="84">
        <v>0</v>
      </c>
      <c r="CX560" s="84"/>
      <c r="CY560" s="84"/>
      <c r="CZ560" s="84">
        <v>0</v>
      </c>
      <c r="DA560" s="84">
        <v>0</v>
      </c>
      <c r="DB560" s="84">
        <v>3.5</v>
      </c>
      <c r="DC560" s="84">
        <v>10</v>
      </c>
      <c r="DD560" s="84">
        <v>20</v>
      </c>
      <c r="DE560" s="84">
        <v>0</v>
      </c>
      <c r="DF560" s="84">
        <v>0</v>
      </c>
      <c r="DG560" s="84">
        <v>1</v>
      </c>
      <c r="DH560" s="84"/>
      <c r="DI560" s="84" t="e">
        <v>#N/A</v>
      </c>
      <c r="DJ560" s="84">
        <v>0</v>
      </c>
      <c r="DK560" s="84" t="s">
        <v>1815</v>
      </c>
      <c r="DL560" s="84"/>
      <c r="DM560" s="84" t="s">
        <v>1816</v>
      </c>
      <c r="DN560" s="69" t="e">
        <f>"造成["&amp;INDEX(Sheet5!$L$2:$L$11,MATCH(BL560,Sheet5!$J$2:$J$11,0))&amp;":"&amp;BR560&amp;"*"&amp;BS560/1000&amp;"]"&amp;INDEX(Sheet5!$I$2:$I$4,MATCH(BR560,Sheet5!$H$2:$H$4,0))&amp;"的"&amp;INDEX(Sheet5!$K$2:$K$11,MATCH(BL560,Sheet5!$J$2:$J$11,0))</f>
        <v>#N/A</v>
      </c>
      <c r="DO560" s="84"/>
      <c r="DP560" s="84"/>
      <c r="DQ560" s="84"/>
      <c r="DR560" s="84"/>
      <c r="DS560" s="84"/>
      <c r="DT560" s="104" t="e">
        <f>MATCH(A555,[7]Sheet5!F:F,0)</f>
        <v>#N/A</v>
      </c>
      <c r="DU560" s="84"/>
      <c r="DV560" s="84"/>
      <c r="DW560" s="84"/>
      <c r="DX560" s="84"/>
      <c r="DY560" s="84"/>
      <c r="DZ560" s="84"/>
    </row>
    <row r="561" spans="1:130" ht="14.25">
      <c r="A561" s="84">
        <v>30340</v>
      </c>
      <c r="B561" s="84">
        <v>0</v>
      </c>
      <c r="C561" s="84">
        <v>1</v>
      </c>
      <c r="D561" s="84" t="s">
        <v>1812</v>
      </c>
      <c r="E561" s="84" t="s">
        <v>1813</v>
      </c>
      <c r="F561" s="84" t="s">
        <v>1814</v>
      </c>
      <c r="G561" s="84">
        <v>1</v>
      </c>
      <c r="H561" s="84" t="s">
        <v>507</v>
      </c>
      <c r="I561" s="84">
        <v>500</v>
      </c>
      <c r="J561" s="84">
        <v>1000</v>
      </c>
      <c r="K561" s="84">
        <v>1000</v>
      </c>
      <c r="L561" s="84"/>
      <c r="M561" s="84">
        <v>672</v>
      </c>
      <c r="N561" s="84" t="s">
        <v>1425</v>
      </c>
      <c r="O561" s="84">
        <v>0</v>
      </c>
      <c r="P561" s="84">
        <v>1</v>
      </c>
      <c r="Q561" s="84">
        <v>0</v>
      </c>
      <c r="R561" s="84">
        <v>2</v>
      </c>
      <c r="S561" s="84">
        <v>1</v>
      </c>
      <c r="T561" s="84">
        <v>100</v>
      </c>
      <c r="U561" s="84">
        <v>50</v>
      </c>
      <c r="V561" s="84">
        <v>0</v>
      </c>
      <c r="W561" s="84">
        <v>0</v>
      </c>
      <c r="X561" s="84">
        <v>0</v>
      </c>
      <c r="Y561" s="84">
        <v>0</v>
      </c>
      <c r="Z561" s="84">
        <v>120000</v>
      </c>
      <c r="AA561" s="84">
        <v>1</v>
      </c>
      <c r="AB561" s="84">
        <v>31</v>
      </c>
      <c r="AC561" s="84">
        <v>0</v>
      </c>
      <c r="AD561" s="84">
        <v>0</v>
      </c>
      <c r="AE561" s="84">
        <v>0</v>
      </c>
      <c r="AF561" s="84">
        <v>1</v>
      </c>
      <c r="AG561" s="84">
        <v>0</v>
      </c>
      <c r="AH561" s="84">
        <v>0</v>
      </c>
      <c r="AI561" s="84">
        <v>0</v>
      </c>
      <c r="AJ561" s="84">
        <v>0</v>
      </c>
      <c r="AK561" s="84">
        <v>0</v>
      </c>
      <c r="AL561" s="84">
        <v>0</v>
      </c>
      <c r="AM561" s="84">
        <v>1</v>
      </c>
      <c r="AN561" s="84">
        <v>1</v>
      </c>
      <c r="AO561" s="84">
        <v>0</v>
      </c>
      <c r="AP561" s="84">
        <v>0</v>
      </c>
      <c r="AQ561" s="84">
        <v>0</v>
      </c>
      <c r="AR561" s="84">
        <v>0</v>
      </c>
      <c r="AS561" s="84">
        <v>0</v>
      </c>
      <c r="AT561" s="84">
        <v>0</v>
      </c>
      <c r="AU561" s="84">
        <v>0</v>
      </c>
      <c r="AV561" s="84">
        <v>0</v>
      </c>
      <c r="AW561" s="84">
        <v>0</v>
      </c>
      <c r="AX561" s="84">
        <v>0</v>
      </c>
      <c r="AY561" s="84">
        <v>0</v>
      </c>
      <c r="AZ561" s="84">
        <v>0</v>
      </c>
      <c r="BA561" s="84">
        <v>0</v>
      </c>
      <c r="BB561" s="84">
        <v>0</v>
      </c>
      <c r="BC561" s="84">
        <v>0</v>
      </c>
      <c r="BD561" s="69">
        <v>0</v>
      </c>
      <c r="BE561" s="69">
        <v>0</v>
      </c>
      <c r="BF561" s="69">
        <v>0</v>
      </c>
      <c r="BG561" s="84">
        <v>0</v>
      </c>
      <c r="BH561" s="84">
        <v>0</v>
      </c>
      <c r="BI561" s="84"/>
      <c r="BJ561" s="84"/>
      <c r="BK561" s="84">
        <v>3</v>
      </c>
      <c r="BL561" s="84">
        <v>1</v>
      </c>
      <c r="BM561" s="84">
        <v>1</v>
      </c>
      <c r="BN561" s="84">
        <v>31</v>
      </c>
      <c r="BO561" s="84">
        <v>0</v>
      </c>
      <c r="BP561" s="84">
        <v>1</v>
      </c>
      <c r="BQ561" s="84">
        <v>1</v>
      </c>
      <c r="BR561" s="84">
        <v>2</v>
      </c>
      <c r="BS561" s="84">
        <v>30</v>
      </c>
      <c r="BT561" s="84">
        <v>0</v>
      </c>
      <c r="BU561" s="84">
        <v>0</v>
      </c>
      <c r="BV561" s="84">
        <v>1000</v>
      </c>
      <c r="BW561" s="84">
        <v>0</v>
      </c>
      <c r="BX561" s="84"/>
      <c r="BY561" s="84">
        <v>10</v>
      </c>
      <c r="BZ561" s="84">
        <v>1</v>
      </c>
      <c r="CA561" s="84">
        <v>31</v>
      </c>
      <c r="CB561" s="84">
        <v>0</v>
      </c>
      <c r="CC561" s="84">
        <v>1</v>
      </c>
      <c r="CD561" s="84">
        <v>1</v>
      </c>
      <c r="CE561" s="84">
        <v>1</v>
      </c>
      <c r="CF561" s="84">
        <v>1380010</v>
      </c>
      <c r="CG561" s="84">
        <v>0</v>
      </c>
      <c r="CH561" s="84">
        <v>0</v>
      </c>
      <c r="CI561" s="84">
        <v>1000</v>
      </c>
      <c r="CJ561" s="84">
        <v>0</v>
      </c>
      <c r="CK561" s="84"/>
      <c r="CL561" s="84">
        <v>0</v>
      </c>
      <c r="CM561" s="84">
        <v>0</v>
      </c>
      <c r="CN561" s="84">
        <v>0</v>
      </c>
      <c r="CO561" s="84">
        <v>0</v>
      </c>
      <c r="CP561" s="84">
        <v>0</v>
      </c>
      <c r="CQ561" s="84">
        <v>0</v>
      </c>
      <c r="CR561" s="84">
        <v>0</v>
      </c>
      <c r="CS561" s="84">
        <v>0</v>
      </c>
      <c r="CT561" s="84">
        <v>0</v>
      </c>
      <c r="CU561" s="84">
        <v>0</v>
      </c>
      <c r="CV561" s="84">
        <v>0</v>
      </c>
      <c r="CW561" s="84">
        <v>0</v>
      </c>
      <c r="CX561" s="84"/>
      <c r="CY561" s="84"/>
      <c r="CZ561" s="84">
        <v>0</v>
      </c>
      <c r="DA561" s="84">
        <v>0</v>
      </c>
      <c r="DB561" s="84">
        <v>3</v>
      </c>
      <c r="DC561" s="84">
        <v>10</v>
      </c>
      <c r="DD561" s="84">
        <v>20</v>
      </c>
      <c r="DE561" s="84">
        <v>0</v>
      </c>
      <c r="DF561" s="84">
        <v>0</v>
      </c>
      <c r="DG561" s="84">
        <v>1</v>
      </c>
      <c r="DH561" s="84"/>
      <c r="DI561" s="84" t="e">
        <v>#N/A</v>
      </c>
      <c r="DJ561" s="84">
        <v>0</v>
      </c>
      <c r="DK561" s="84" t="s">
        <v>1815</v>
      </c>
      <c r="DL561" s="84"/>
      <c r="DM561" s="84" t="s">
        <v>1816</v>
      </c>
      <c r="DN561" s="69" t="e">
        <f>"造成["&amp;INDEX(Sheet5!$L$2:$L$11,MATCH(BL561,Sheet5!$J$2:$J$11,0))&amp;":"&amp;BR561&amp;"*"&amp;BS561/1000&amp;"]"&amp;INDEX(Sheet5!$I$2:$I$4,MATCH(BR561,Sheet5!$H$2:$H$4,0))&amp;"的"&amp;INDEX(Sheet5!$K$2:$K$11,MATCH(BL561,Sheet5!$J$2:$J$11,0))</f>
        <v>#N/A</v>
      </c>
      <c r="DO561" s="84"/>
      <c r="DP561" s="84"/>
      <c r="DQ561" s="84"/>
      <c r="DR561" s="84"/>
      <c r="DS561" s="84"/>
      <c r="DT561" s="104" t="e">
        <f>MATCH(A556,[7]Sheet5!F:F,0)</f>
        <v>#N/A</v>
      </c>
      <c r="DU561" s="84"/>
      <c r="DV561" s="84"/>
      <c r="DW561" s="84"/>
      <c r="DX561" s="84"/>
      <c r="DY561" s="84"/>
      <c r="DZ561" s="84"/>
    </row>
    <row r="562" spans="1:130" ht="14.25">
      <c r="A562" s="69">
        <v>30341</v>
      </c>
      <c r="B562" s="69">
        <v>0</v>
      </c>
      <c r="C562" s="69">
        <v>1</v>
      </c>
      <c r="D562" s="69" t="s">
        <v>1817</v>
      </c>
      <c r="E562" s="69" t="s">
        <v>1818</v>
      </c>
      <c r="F562" s="90" t="s">
        <v>1819</v>
      </c>
      <c r="G562" s="69">
        <v>1</v>
      </c>
      <c r="H562" s="69" t="s">
        <v>1820</v>
      </c>
      <c r="I562" s="69">
        <v>1030</v>
      </c>
      <c r="J562" s="69">
        <v>1030</v>
      </c>
      <c r="K562" s="69">
        <f t="shared" ref="K562:K566" si="122">52*33</f>
        <v>1716</v>
      </c>
      <c r="M562" s="69">
        <v>1219</v>
      </c>
      <c r="O562" s="69">
        <v>0</v>
      </c>
      <c r="P562" s="69">
        <v>1</v>
      </c>
      <c r="Q562" s="69">
        <v>0</v>
      </c>
      <c r="R562" s="69">
        <f t="shared" ref="R562:R566" si="123">IF(S562&gt;0,2,1)</f>
        <v>1</v>
      </c>
      <c r="S562" s="69">
        <v>0</v>
      </c>
      <c r="T562" s="69">
        <v>0</v>
      </c>
      <c r="U562" s="69">
        <v>0</v>
      </c>
      <c r="V562" s="69">
        <v>0</v>
      </c>
      <c r="W562" s="69">
        <v>0</v>
      </c>
      <c r="X562" s="69">
        <v>0</v>
      </c>
      <c r="Y562" s="69">
        <v>0</v>
      </c>
      <c r="Z562" s="69">
        <v>8000</v>
      </c>
      <c r="AA562" s="69">
        <v>2</v>
      </c>
      <c r="AB562" s="69">
        <v>31</v>
      </c>
      <c r="AC562" s="69">
        <v>0</v>
      </c>
      <c r="AD562" s="69">
        <v>0</v>
      </c>
      <c r="AE562" s="69">
        <v>0</v>
      </c>
      <c r="AF562" s="69">
        <v>2</v>
      </c>
      <c r="AG562" s="69">
        <v>0</v>
      </c>
      <c r="AH562" s="69">
        <v>10</v>
      </c>
      <c r="AI562" s="69">
        <v>1220</v>
      </c>
      <c r="AJ562" s="69">
        <v>0</v>
      </c>
      <c r="AK562" s="69">
        <v>0</v>
      </c>
      <c r="AL562" s="69">
        <v>0</v>
      </c>
      <c r="AM562" s="69">
        <v>1</v>
      </c>
      <c r="AN562" s="69">
        <v>1</v>
      </c>
      <c r="AO562" s="69">
        <v>1</v>
      </c>
      <c r="AP562" s="69">
        <v>0.5</v>
      </c>
      <c r="AQ562" s="84">
        <v>50</v>
      </c>
      <c r="AR562" s="69">
        <v>3</v>
      </c>
      <c r="AS562" s="69">
        <v>0</v>
      </c>
      <c r="AT562" s="69">
        <v>0</v>
      </c>
      <c r="AU562" s="69">
        <v>0</v>
      </c>
      <c r="AV562" s="69">
        <v>0</v>
      </c>
      <c r="AW562" s="69">
        <v>0</v>
      </c>
      <c r="AX562" s="69">
        <v>0</v>
      </c>
      <c r="AY562" s="69">
        <v>0</v>
      </c>
      <c r="AZ562" s="69">
        <v>0</v>
      </c>
      <c r="BA562" s="69">
        <v>0</v>
      </c>
      <c r="BB562" s="69">
        <v>0</v>
      </c>
      <c r="BC562" s="69">
        <v>0</v>
      </c>
      <c r="BD562" s="69">
        <v>0</v>
      </c>
      <c r="BE562" s="69">
        <v>0</v>
      </c>
      <c r="BF562" s="69">
        <v>0</v>
      </c>
      <c r="BG562" s="69">
        <v>0</v>
      </c>
      <c r="BH562" s="69">
        <v>0</v>
      </c>
      <c r="BI562" s="69" t="s">
        <v>1821</v>
      </c>
      <c r="BK562" s="69">
        <v>3</v>
      </c>
      <c r="BL562" s="69">
        <v>2</v>
      </c>
      <c r="BM562" s="69">
        <v>2</v>
      </c>
      <c r="BN562" s="69">
        <v>31</v>
      </c>
      <c r="BO562" s="69">
        <v>0</v>
      </c>
      <c r="BP562" s="69">
        <v>1</v>
      </c>
      <c r="BQ562" s="69">
        <v>1</v>
      </c>
      <c r="BR562" s="69">
        <v>203</v>
      </c>
      <c r="BS562" s="69">
        <v>1000</v>
      </c>
      <c r="BT562" s="69">
        <v>0</v>
      </c>
      <c r="BU562" s="69">
        <v>0</v>
      </c>
      <c r="BV562" s="69">
        <v>1000</v>
      </c>
      <c r="BW562" s="69">
        <v>1221</v>
      </c>
      <c r="BY562" s="69">
        <v>0</v>
      </c>
      <c r="BZ562" s="69">
        <v>0</v>
      </c>
      <c r="CA562" s="69">
        <v>0</v>
      </c>
      <c r="CB562" s="69">
        <v>0</v>
      </c>
      <c r="CC562" s="69">
        <v>0</v>
      </c>
      <c r="CD562" s="69">
        <v>0</v>
      </c>
      <c r="CE562" s="69">
        <v>0</v>
      </c>
      <c r="CF562" s="69">
        <v>0</v>
      </c>
      <c r="CG562" s="69">
        <v>0</v>
      </c>
      <c r="CH562" s="69">
        <v>0</v>
      </c>
      <c r="CI562" s="69">
        <v>0</v>
      </c>
      <c r="CJ562" s="69">
        <v>0</v>
      </c>
      <c r="CL562" s="69">
        <v>0</v>
      </c>
      <c r="CM562" s="69">
        <v>0</v>
      </c>
      <c r="CN562" s="69">
        <v>0</v>
      </c>
      <c r="CO562" s="69">
        <v>0</v>
      </c>
      <c r="CP562" s="69">
        <v>0</v>
      </c>
      <c r="CQ562" s="69">
        <v>0</v>
      </c>
      <c r="CR562" s="69">
        <v>0</v>
      </c>
      <c r="CS562" s="69">
        <v>0</v>
      </c>
      <c r="CT562" s="69">
        <v>0</v>
      </c>
      <c r="CU562" s="69">
        <v>0</v>
      </c>
      <c r="CV562" s="69">
        <v>0</v>
      </c>
      <c r="CW562" s="69">
        <v>0</v>
      </c>
      <c r="CZ562" s="69">
        <v>0</v>
      </c>
      <c r="DA562" s="69">
        <v>0</v>
      </c>
      <c r="DB562" s="69">
        <v>100</v>
      </c>
      <c r="DC562" s="69">
        <v>0</v>
      </c>
      <c r="DD562" s="69">
        <v>0</v>
      </c>
      <c r="DE562" s="69">
        <v>0</v>
      </c>
      <c r="DF562" s="69">
        <v>0</v>
      </c>
      <c r="DG562" s="69">
        <v>1</v>
      </c>
      <c r="DK562" s="69" t="s">
        <v>1822</v>
      </c>
      <c r="DN562" s="69" t="str">
        <f>"造成["&amp;INDEX(Sheet5!$L$2:$L$11,MATCH(BL562,Sheet5!$J$2:$J$11,0))&amp;":"&amp;BR562&amp;"*"&amp;BS562/1000&amp;"]"&amp;INDEX(Sheet5!$I$2:$I$4,MATCH(BR562,Sheet5!$H$2:$H$4,0))&amp;"的"&amp;INDEX(Sheet5!$K$2:$K$11,MATCH(BL562,Sheet5!$J$2:$J$11,0))</f>
        <v>造成[ui.cs_orange:203*1]的物理伤害。</v>
      </c>
      <c r="DT562" s="94" t="e">
        <f>MATCH(A557,[7]Sheet5!F:F,0)</f>
        <v>#N/A</v>
      </c>
    </row>
    <row r="563" spans="1:130" ht="14.25">
      <c r="A563" s="69">
        <v>30342</v>
      </c>
      <c r="B563" s="69">
        <v>0</v>
      </c>
      <c r="C563" s="69">
        <v>1</v>
      </c>
      <c r="D563" s="69" t="s">
        <v>1817</v>
      </c>
      <c r="E563" s="69" t="s">
        <v>1818</v>
      </c>
      <c r="F563" s="90" t="s">
        <v>1819</v>
      </c>
      <c r="G563" s="69">
        <v>1</v>
      </c>
      <c r="H563" s="69" t="s">
        <v>1820</v>
      </c>
      <c r="I563" s="69">
        <v>1030</v>
      </c>
      <c r="J563" s="69">
        <v>1030</v>
      </c>
      <c r="K563" s="69">
        <f t="shared" si="122"/>
        <v>1716</v>
      </c>
      <c r="M563" s="69">
        <v>1219</v>
      </c>
      <c r="O563" s="69">
        <v>0</v>
      </c>
      <c r="P563" s="69">
        <v>1</v>
      </c>
      <c r="Q563" s="69">
        <v>0</v>
      </c>
      <c r="R563" s="69">
        <f t="shared" si="123"/>
        <v>1</v>
      </c>
      <c r="S563" s="69">
        <v>0</v>
      </c>
      <c r="T563" s="69">
        <v>0</v>
      </c>
      <c r="U563" s="69">
        <v>0</v>
      </c>
      <c r="V563" s="69">
        <v>0</v>
      </c>
      <c r="W563" s="69">
        <v>0</v>
      </c>
      <c r="X563" s="69">
        <v>0</v>
      </c>
      <c r="Y563" s="69">
        <v>0</v>
      </c>
      <c r="Z563" s="69">
        <v>8000</v>
      </c>
      <c r="AA563" s="69">
        <v>2</v>
      </c>
      <c r="AB563" s="69">
        <v>31</v>
      </c>
      <c r="AC563" s="69">
        <v>0</v>
      </c>
      <c r="AD563" s="69">
        <v>0</v>
      </c>
      <c r="AE563" s="69">
        <v>0</v>
      </c>
      <c r="AF563" s="69">
        <v>2</v>
      </c>
      <c r="AG563" s="69">
        <v>0</v>
      </c>
      <c r="AH563" s="69">
        <v>10</v>
      </c>
      <c r="AI563" s="69">
        <v>1220</v>
      </c>
      <c r="AJ563" s="69">
        <v>0</v>
      </c>
      <c r="AK563" s="69">
        <v>0</v>
      </c>
      <c r="AL563" s="69">
        <v>0</v>
      </c>
      <c r="AM563" s="69">
        <v>1</v>
      </c>
      <c r="AN563" s="69">
        <v>1</v>
      </c>
      <c r="AO563" s="69">
        <v>1</v>
      </c>
      <c r="AP563" s="69">
        <v>0.5</v>
      </c>
      <c r="AQ563" s="84">
        <v>50</v>
      </c>
      <c r="AR563" s="69">
        <v>3</v>
      </c>
      <c r="AS563" s="69">
        <v>0</v>
      </c>
      <c r="AT563" s="69">
        <v>0</v>
      </c>
      <c r="AU563" s="69">
        <v>0</v>
      </c>
      <c r="AV563" s="69">
        <v>0</v>
      </c>
      <c r="AW563" s="69">
        <v>0</v>
      </c>
      <c r="AX563" s="69">
        <v>0</v>
      </c>
      <c r="AY563" s="69">
        <v>0</v>
      </c>
      <c r="AZ563" s="69">
        <v>0</v>
      </c>
      <c r="BA563" s="69">
        <v>0</v>
      </c>
      <c r="BB563" s="69">
        <v>0</v>
      </c>
      <c r="BC563" s="69">
        <v>0</v>
      </c>
      <c r="BD563" s="69">
        <v>0</v>
      </c>
      <c r="BE563" s="69">
        <v>0</v>
      </c>
      <c r="BF563" s="69">
        <v>0</v>
      </c>
      <c r="BG563" s="69">
        <v>0</v>
      </c>
      <c r="BH563" s="69">
        <v>0</v>
      </c>
      <c r="BI563" s="69" t="s">
        <v>1821</v>
      </c>
      <c r="BK563" s="69">
        <v>3</v>
      </c>
      <c r="BL563" s="69">
        <v>2</v>
      </c>
      <c r="BM563" s="69">
        <v>2</v>
      </c>
      <c r="BN563" s="69">
        <v>31</v>
      </c>
      <c r="BO563" s="69">
        <v>0</v>
      </c>
      <c r="BP563" s="69">
        <v>1</v>
      </c>
      <c r="BQ563" s="69">
        <v>1</v>
      </c>
      <c r="BR563" s="69">
        <v>203</v>
      </c>
      <c r="BS563" s="69">
        <v>1100</v>
      </c>
      <c r="BT563" s="69">
        <v>0</v>
      </c>
      <c r="BU563" s="69">
        <v>0</v>
      </c>
      <c r="BV563" s="69">
        <v>1000</v>
      </c>
      <c r="BW563" s="69">
        <v>1221</v>
      </c>
      <c r="BY563" s="69">
        <v>0</v>
      </c>
      <c r="BZ563" s="69">
        <v>0</v>
      </c>
      <c r="CA563" s="69">
        <v>0</v>
      </c>
      <c r="CB563" s="69">
        <v>0</v>
      </c>
      <c r="CC563" s="69">
        <v>0</v>
      </c>
      <c r="CD563" s="69">
        <v>0</v>
      </c>
      <c r="CE563" s="69">
        <v>0</v>
      </c>
      <c r="CF563" s="69">
        <v>0</v>
      </c>
      <c r="CG563" s="69">
        <v>0</v>
      </c>
      <c r="CH563" s="69">
        <v>0</v>
      </c>
      <c r="CI563" s="69">
        <v>0</v>
      </c>
      <c r="CJ563" s="69">
        <v>0</v>
      </c>
      <c r="CL563" s="69">
        <v>0</v>
      </c>
      <c r="CM563" s="69">
        <v>0</v>
      </c>
      <c r="CN563" s="69">
        <v>0</v>
      </c>
      <c r="CO563" s="69">
        <v>0</v>
      </c>
      <c r="CP563" s="69">
        <v>0</v>
      </c>
      <c r="CQ563" s="69">
        <v>0</v>
      </c>
      <c r="CR563" s="69">
        <v>0</v>
      </c>
      <c r="CS563" s="69">
        <v>0</v>
      </c>
      <c r="CT563" s="69">
        <v>0</v>
      </c>
      <c r="CU563" s="69">
        <v>0</v>
      </c>
      <c r="CV563" s="69">
        <v>0</v>
      </c>
      <c r="CW563" s="69">
        <v>0</v>
      </c>
      <c r="CZ563" s="69">
        <v>0</v>
      </c>
      <c r="DA563" s="69">
        <v>0</v>
      </c>
      <c r="DB563" s="69">
        <v>110</v>
      </c>
      <c r="DC563" s="69">
        <v>0</v>
      </c>
      <c r="DD563" s="69">
        <v>0</v>
      </c>
      <c r="DE563" s="69">
        <v>0</v>
      </c>
      <c r="DF563" s="69">
        <v>0</v>
      </c>
      <c r="DG563" s="69">
        <v>1</v>
      </c>
      <c r="DK563" s="69" t="s">
        <v>1822</v>
      </c>
      <c r="DN563" s="69" t="str">
        <f>"造成["&amp;INDEX(Sheet5!$L$2:$L$11,MATCH(BL563,Sheet5!$J$2:$J$11,0))&amp;":"&amp;BR563&amp;"*"&amp;BS563/1000&amp;"]"&amp;INDEX(Sheet5!$I$2:$I$4,MATCH(BR563,Sheet5!$H$2:$H$4,0))&amp;"的"&amp;INDEX(Sheet5!$K$2:$K$11,MATCH(BL563,Sheet5!$J$2:$J$11,0))</f>
        <v>造成[ui.cs_orange:203*1.1]的物理伤害。</v>
      </c>
      <c r="DT563" s="94" t="e">
        <f>MATCH(A558,[7]Sheet5!F:F,0)</f>
        <v>#N/A</v>
      </c>
    </row>
    <row r="564" spans="1:130" ht="14.25">
      <c r="A564" s="69">
        <v>30343</v>
      </c>
      <c r="B564" s="69">
        <v>0</v>
      </c>
      <c r="C564" s="69">
        <v>1</v>
      </c>
      <c r="D564" s="69" t="s">
        <v>1817</v>
      </c>
      <c r="E564" s="69" t="s">
        <v>1818</v>
      </c>
      <c r="F564" s="90" t="s">
        <v>1819</v>
      </c>
      <c r="G564" s="69">
        <v>1</v>
      </c>
      <c r="H564" s="69" t="s">
        <v>1820</v>
      </c>
      <c r="I564" s="69">
        <v>1030</v>
      </c>
      <c r="J564" s="69">
        <v>1030</v>
      </c>
      <c r="K564" s="69">
        <f t="shared" si="122"/>
        <v>1716</v>
      </c>
      <c r="M564" s="69">
        <v>1219</v>
      </c>
      <c r="O564" s="69">
        <v>0</v>
      </c>
      <c r="P564" s="69">
        <v>1</v>
      </c>
      <c r="Q564" s="69">
        <v>0</v>
      </c>
      <c r="R564" s="69">
        <f t="shared" si="123"/>
        <v>1</v>
      </c>
      <c r="S564" s="69">
        <v>0</v>
      </c>
      <c r="T564" s="69">
        <v>0</v>
      </c>
      <c r="U564" s="69">
        <v>0</v>
      </c>
      <c r="V564" s="69">
        <v>0</v>
      </c>
      <c r="W564" s="69">
        <v>0</v>
      </c>
      <c r="X564" s="69">
        <v>0</v>
      </c>
      <c r="Y564" s="69">
        <v>0</v>
      </c>
      <c r="Z564" s="69">
        <v>8000</v>
      </c>
      <c r="AA564" s="69">
        <v>2</v>
      </c>
      <c r="AB564" s="69">
        <v>31</v>
      </c>
      <c r="AC564" s="69">
        <v>0</v>
      </c>
      <c r="AD564" s="69">
        <v>0</v>
      </c>
      <c r="AE564" s="69">
        <v>0</v>
      </c>
      <c r="AF564" s="69">
        <v>2</v>
      </c>
      <c r="AG564" s="69">
        <v>0</v>
      </c>
      <c r="AH564" s="69">
        <v>10</v>
      </c>
      <c r="AI564" s="69">
        <v>1220</v>
      </c>
      <c r="AJ564" s="69">
        <v>0</v>
      </c>
      <c r="AK564" s="69">
        <v>0</v>
      </c>
      <c r="AL564" s="69">
        <v>0</v>
      </c>
      <c r="AM564" s="69">
        <v>1</v>
      </c>
      <c r="AN564" s="69">
        <v>1</v>
      </c>
      <c r="AO564" s="69">
        <v>1</v>
      </c>
      <c r="AP564" s="69">
        <v>0.5</v>
      </c>
      <c r="AQ564" s="84">
        <v>50</v>
      </c>
      <c r="AR564" s="69">
        <v>3</v>
      </c>
      <c r="AS564" s="69">
        <v>0</v>
      </c>
      <c r="AT564" s="69">
        <v>0</v>
      </c>
      <c r="AU564" s="69">
        <v>0</v>
      </c>
      <c r="AV564" s="69">
        <v>0</v>
      </c>
      <c r="AW564" s="69">
        <v>0</v>
      </c>
      <c r="AX564" s="69">
        <v>0</v>
      </c>
      <c r="AY564" s="69">
        <v>0</v>
      </c>
      <c r="AZ564" s="69">
        <v>0</v>
      </c>
      <c r="BA564" s="69">
        <v>0</v>
      </c>
      <c r="BB564" s="69">
        <v>0</v>
      </c>
      <c r="BC564" s="69">
        <v>0</v>
      </c>
      <c r="BD564" s="69">
        <v>0</v>
      </c>
      <c r="BE564" s="69">
        <v>0</v>
      </c>
      <c r="BF564" s="69">
        <v>0</v>
      </c>
      <c r="BG564" s="69">
        <v>0</v>
      </c>
      <c r="BH564" s="69">
        <v>0</v>
      </c>
      <c r="BI564" s="69" t="s">
        <v>1821</v>
      </c>
      <c r="BK564" s="69">
        <v>3</v>
      </c>
      <c r="BL564" s="69">
        <v>2</v>
      </c>
      <c r="BM564" s="69">
        <v>2</v>
      </c>
      <c r="BN564" s="69">
        <v>31</v>
      </c>
      <c r="BO564" s="69">
        <v>0</v>
      </c>
      <c r="BP564" s="69">
        <v>1</v>
      </c>
      <c r="BQ564" s="69">
        <v>1</v>
      </c>
      <c r="BR564" s="69">
        <v>203</v>
      </c>
      <c r="BS564" s="69">
        <v>1200</v>
      </c>
      <c r="BT564" s="69">
        <v>0</v>
      </c>
      <c r="BU564" s="69">
        <v>0</v>
      </c>
      <c r="BV564" s="69">
        <v>1000</v>
      </c>
      <c r="BW564" s="69">
        <v>1221</v>
      </c>
      <c r="BY564" s="69">
        <v>0</v>
      </c>
      <c r="BZ564" s="69">
        <v>0</v>
      </c>
      <c r="CA564" s="69">
        <v>0</v>
      </c>
      <c r="CB564" s="69">
        <v>0</v>
      </c>
      <c r="CC564" s="69">
        <v>0</v>
      </c>
      <c r="CD564" s="69">
        <v>0</v>
      </c>
      <c r="CE564" s="69">
        <v>0</v>
      </c>
      <c r="CF564" s="69">
        <v>0</v>
      </c>
      <c r="CG564" s="69">
        <v>0</v>
      </c>
      <c r="CH564" s="69">
        <v>0</v>
      </c>
      <c r="CI564" s="69">
        <v>0</v>
      </c>
      <c r="CJ564" s="69">
        <v>0</v>
      </c>
      <c r="CL564" s="69">
        <v>0</v>
      </c>
      <c r="CM564" s="69">
        <v>0</v>
      </c>
      <c r="CN564" s="69">
        <v>0</v>
      </c>
      <c r="CO564" s="69">
        <v>0</v>
      </c>
      <c r="CP564" s="69">
        <v>0</v>
      </c>
      <c r="CQ564" s="69">
        <v>0</v>
      </c>
      <c r="CR564" s="69">
        <v>0</v>
      </c>
      <c r="CS564" s="69">
        <v>0</v>
      </c>
      <c r="CT564" s="69">
        <v>0</v>
      </c>
      <c r="CU564" s="69">
        <v>0</v>
      </c>
      <c r="CV564" s="69">
        <v>0</v>
      </c>
      <c r="CW564" s="69">
        <v>0</v>
      </c>
      <c r="CZ564" s="69">
        <v>0</v>
      </c>
      <c r="DA564" s="69">
        <v>0</v>
      </c>
      <c r="DB564" s="69">
        <v>120</v>
      </c>
      <c r="DC564" s="69">
        <v>0</v>
      </c>
      <c r="DD564" s="69">
        <v>0</v>
      </c>
      <c r="DE564" s="69">
        <v>0</v>
      </c>
      <c r="DF564" s="69">
        <v>0</v>
      </c>
      <c r="DG564" s="69">
        <v>1</v>
      </c>
      <c r="DK564" s="69" t="s">
        <v>1822</v>
      </c>
      <c r="DN564" s="69" t="str">
        <f>"造成["&amp;INDEX(Sheet5!$L$2:$L$11,MATCH(BL564,Sheet5!$J$2:$J$11,0))&amp;":"&amp;BR564&amp;"*"&amp;BS564/1000&amp;"]"&amp;INDEX(Sheet5!$I$2:$I$4,MATCH(BR564,Sheet5!$H$2:$H$4,0))&amp;"的"&amp;INDEX(Sheet5!$K$2:$K$11,MATCH(BL564,Sheet5!$J$2:$J$11,0))</f>
        <v>造成[ui.cs_orange:203*1.2]的物理伤害。</v>
      </c>
      <c r="DT564" s="94" t="e">
        <f>MATCH(A559,[7]Sheet5!F:F,0)</f>
        <v>#N/A</v>
      </c>
    </row>
    <row r="565" spans="1:130" ht="14.25">
      <c r="A565" s="69">
        <v>30344</v>
      </c>
      <c r="B565" s="69">
        <v>0</v>
      </c>
      <c r="C565" s="69">
        <v>1</v>
      </c>
      <c r="D565" s="69" t="s">
        <v>1817</v>
      </c>
      <c r="E565" s="69" t="s">
        <v>1818</v>
      </c>
      <c r="F565" s="90" t="s">
        <v>1819</v>
      </c>
      <c r="G565" s="69">
        <v>1</v>
      </c>
      <c r="H565" s="69" t="s">
        <v>1820</v>
      </c>
      <c r="I565" s="69">
        <v>1030</v>
      </c>
      <c r="J565" s="69">
        <v>1030</v>
      </c>
      <c r="K565" s="69">
        <f t="shared" si="122"/>
        <v>1716</v>
      </c>
      <c r="M565" s="69">
        <v>1219</v>
      </c>
      <c r="O565" s="69">
        <v>0</v>
      </c>
      <c r="P565" s="69">
        <v>1</v>
      </c>
      <c r="Q565" s="69">
        <v>0</v>
      </c>
      <c r="R565" s="69">
        <f t="shared" si="123"/>
        <v>1</v>
      </c>
      <c r="S565" s="69">
        <v>0</v>
      </c>
      <c r="T565" s="69">
        <v>0</v>
      </c>
      <c r="U565" s="69">
        <v>0</v>
      </c>
      <c r="V565" s="69">
        <v>0</v>
      </c>
      <c r="W565" s="69">
        <v>0</v>
      </c>
      <c r="X565" s="69">
        <v>0</v>
      </c>
      <c r="Y565" s="69">
        <v>0</v>
      </c>
      <c r="Z565" s="69">
        <v>8000</v>
      </c>
      <c r="AA565" s="69">
        <v>2</v>
      </c>
      <c r="AB565" s="69">
        <v>31</v>
      </c>
      <c r="AC565" s="69">
        <v>0</v>
      </c>
      <c r="AD565" s="69">
        <v>0</v>
      </c>
      <c r="AE565" s="69">
        <v>0</v>
      </c>
      <c r="AF565" s="69">
        <v>2</v>
      </c>
      <c r="AG565" s="69">
        <v>0</v>
      </c>
      <c r="AH565" s="69">
        <v>10</v>
      </c>
      <c r="AI565" s="69">
        <v>1220</v>
      </c>
      <c r="AJ565" s="69">
        <v>0</v>
      </c>
      <c r="AK565" s="69">
        <v>0</v>
      </c>
      <c r="AL565" s="69">
        <v>0</v>
      </c>
      <c r="AM565" s="69">
        <v>1</v>
      </c>
      <c r="AN565" s="69">
        <v>1</v>
      </c>
      <c r="AO565" s="69">
        <v>1</v>
      </c>
      <c r="AP565" s="69">
        <v>0.5</v>
      </c>
      <c r="AQ565" s="84">
        <v>50</v>
      </c>
      <c r="AR565" s="69">
        <v>3</v>
      </c>
      <c r="AS565" s="69">
        <v>0</v>
      </c>
      <c r="AT565" s="69">
        <v>0</v>
      </c>
      <c r="AU565" s="69">
        <v>0</v>
      </c>
      <c r="AV565" s="69">
        <v>0</v>
      </c>
      <c r="AW565" s="69">
        <v>0</v>
      </c>
      <c r="AX565" s="69">
        <v>0</v>
      </c>
      <c r="AY565" s="69">
        <v>0</v>
      </c>
      <c r="AZ565" s="69">
        <v>0</v>
      </c>
      <c r="BA565" s="69">
        <v>0</v>
      </c>
      <c r="BB565" s="69">
        <v>0</v>
      </c>
      <c r="BC565" s="69">
        <v>0</v>
      </c>
      <c r="BD565" s="69">
        <v>0</v>
      </c>
      <c r="BE565" s="69">
        <v>0</v>
      </c>
      <c r="BF565" s="69">
        <v>0</v>
      </c>
      <c r="BG565" s="69">
        <v>0</v>
      </c>
      <c r="BH565" s="69">
        <v>0</v>
      </c>
      <c r="BI565" s="69" t="s">
        <v>1821</v>
      </c>
      <c r="BK565" s="69">
        <v>3</v>
      </c>
      <c r="BL565" s="69">
        <v>2</v>
      </c>
      <c r="BM565" s="69">
        <v>2</v>
      </c>
      <c r="BN565" s="69">
        <v>31</v>
      </c>
      <c r="BO565" s="69">
        <v>0</v>
      </c>
      <c r="BP565" s="69">
        <v>1</v>
      </c>
      <c r="BQ565" s="69">
        <v>1</v>
      </c>
      <c r="BR565" s="69">
        <v>203</v>
      </c>
      <c r="BS565" s="69">
        <v>1300</v>
      </c>
      <c r="BT565" s="69">
        <v>0</v>
      </c>
      <c r="BU565" s="69">
        <v>0</v>
      </c>
      <c r="BV565" s="69">
        <v>1000</v>
      </c>
      <c r="BW565" s="69">
        <v>1221</v>
      </c>
      <c r="BY565" s="69">
        <v>0</v>
      </c>
      <c r="BZ565" s="69">
        <v>0</v>
      </c>
      <c r="CA565" s="69">
        <v>0</v>
      </c>
      <c r="CB565" s="69">
        <v>0</v>
      </c>
      <c r="CC565" s="69">
        <v>0</v>
      </c>
      <c r="CD565" s="69">
        <v>0</v>
      </c>
      <c r="CE565" s="69">
        <v>0</v>
      </c>
      <c r="CF565" s="69">
        <v>0</v>
      </c>
      <c r="CG565" s="69">
        <v>0</v>
      </c>
      <c r="CH565" s="69">
        <v>0</v>
      </c>
      <c r="CI565" s="69">
        <v>0</v>
      </c>
      <c r="CJ565" s="69">
        <v>0</v>
      </c>
      <c r="CL565" s="69">
        <v>0</v>
      </c>
      <c r="CM565" s="69">
        <v>0</v>
      </c>
      <c r="CN565" s="69">
        <v>0</v>
      </c>
      <c r="CO565" s="69">
        <v>0</v>
      </c>
      <c r="CP565" s="69">
        <v>0</v>
      </c>
      <c r="CQ565" s="69">
        <v>0</v>
      </c>
      <c r="CR565" s="69">
        <v>0</v>
      </c>
      <c r="CS565" s="69">
        <v>0</v>
      </c>
      <c r="CT565" s="69">
        <v>0</v>
      </c>
      <c r="CU565" s="69">
        <v>0</v>
      </c>
      <c r="CV565" s="69">
        <v>0</v>
      </c>
      <c r="CW565" s="69">
        <v>0</v>
      </c>
      <c r="CZ565" s="69">
        <v>0</v>
      </c>
      <c r="DA565" s="69">
        <v>0</v>
      </c>
      <c r="DB565" s="69">
        <v>130</v>
      </c>
      <c r="DC565" s="69">
        <v>0</v>
      </c>
      <c r="DD565" s="69">
        <v>0</v>
      </c>
      <c r="DE565" s="69">
        <v>0</v>
      </c>
      <c r="DF565" s="69">
        <v>0</v>
      </c>
      <c r="DG565" s="69">
        <v>1</v>
      </c>
      <c r="DK565" s="69" t="s">
        <v>1822</v>
      </c>
      <c r="DN565" s="69" t="str">
        <f>"造成["&amp;INDEX(Sheet5!$L$2:$L$11,MATCH(BL565,Sheet5!$J$2:$J$11,0))&amp;":"&amp;BR565&amp;"*"&amp;BS565/1000&amp;"]"&amp;INDEX(Sheet5!$I$2:$I$4,MATCH(BR565,Sheet5!$H$2:$H$4,0))&amp;"的"&amp;INDEX(Sheet5!$K$2:$K$11,MATCH(BL565,Sheet5!$J$2:$J$11,0))</f>
        <v>造成[ui.cs_orange:203*1.3]的物理伤害。</v>
      </c>
      <c r="DT565" s="94" t="e">
        <f>MATCH(A560,[7]Sheet5!F:F,0)</f>
        <v>#N/A</v>
      </c>
    </row>
    <row r="566" spans="1:130" ht="14.25">
      <c r="A566" s="69">
        <v>30345</v>
      </c>
      <c r="B566" s="69">
        <v>0</v>
      </c>
      <c r="C566" s="69">
        <v>1</v>
      </c>
      <c r="D566" s="69" t="s">
        <v>1817</v>
      </c>
      <c r="E566" s="69" t="s">
        <v>1818</v>
      </c>
      <c r="F566" s="90" t="s">
        <v>1819</v>
      </c>
      <c r="G566" s="69">
        <v>1</v>
      </c>
      <c r="H566" s="69" t="s">
        <v>1820</v>
      </c>
      <c r="I566" s="69">
        <v>1030</v>
      </c>
      <c r="J566" s="69">
        <v>1030</v>
      </c>
      <c r="K566" s="69">
        <f t="shared" si="122"/>
        <v>1716</v>
      </c>
      <c r="M566" s="69">
        <v>1219</v>
      </c>
      <c r="O566" s="69">
        <v>0</v>
      </c>
      <c r="P566" s="69">
        <v>1</v>
      </c>
      <c r="Q566" s="69">
        <v>0</v>
      </c>
      <c r="R566" s="69">
        <f t="shared" si="123"/>
        <v>1</v>
      </c>
      <c r="S566" s="69">
        <v>0</v>
      </c>
      <c r="T566" s="69">
        <v>0</v>
      </c>
      <c r="U566" s="69">
        <v>0</v>
      </c>
      <c r="V566" s="69">
        <v>0</v>
      </c>
      <c r="W566" s="69">
        <v>0</v>
      </c>
      <c r="X566" s="69">
        <v>0</v>
      </c>
      <c r="Y566" s="69">
        <v>0</v>
      </c>
      <c r="Z566" s="69">
        <v>8000</v>
      </c>
      <c r="AA566" s="69">
        <v>2</v>
      </c>
      <c r="AB566" s="69">
        <v>31</v>
      </c>
      <c r="AC566" s="69">
        <v>0</v>
      </c>
      <c r="AD566" s="69">
        <v>0</v>
      </c>
      <c r="AE566" s="69">
        <v>0</v>
      </c>
      <c r="AF566" s="69">
        <v>2</v>
      </c>
      <c r="AG566" s="69">
        <v>0</v>
      </c>
      <c r="AH566" s="69">
        <v>10</v>
      </c>
      <c r="AI566" s="69">
        <v>1220</v>
      </c>
      <c r="AJ566" s="69">
        <v>0</v>
      </c>
      <c r="AK566" s="69">
        <v>0</v>
      </c>
      <c r="AL566" s="69">
        <v>0</v>
      </c>
      <c r="AM566" s="69">
        <v>1</v>
      </c>
      <c r="AN566" s="69">
        <v>1</v>
      </c>
      <c r="AO566" s="69">
        <v>1</v>
      </c>
      <c r="AP566" s="69">
        <v>0.5</v>
      </c>
      <c r="AQ566" s="84">
        <v>50</v>
      </c>
      <c r="AR566" s="69">
        <v>3</v>
      </c>
      <c r="AS566" s="69">
        <v>0</v>
      </c>
      <c r="AT566" s="69">
        <v>0</v>
      </c>
      <c r="AU566" s="69">
        <v>0</v>
      </c>
      <c r="AV566" s="69">
        <v>0</v>
      </c>
      <c r="AW566" s="69">
        <v>0</v>
      </c>
      <c r="AX566" s="69">
        <v>0</v>
      </c>
      <c r="AY566" s="69">
        <v>0</v>
      </c>
      <c r="AZ566" s="69">
        <v>0</v>
      </c>
      <c r="BA566" s="69">
        <v>0</v>
      </c>
      <c r="BB566" s="69">
        <v>0</v>
      </c>
      <c r="BC566" s="69">
        <v>0</v>
      </c>
      <c r="BD566" s="69">
        <v>0</v>
      </c>
      <c r="BE566" s="69">
        <v>0</v>
      </c>
      <c r="BF566" s="69">
        <v>0</v>
      </c>
      <c r="BG566" s="69">
        <v>0</v>
      </c>
      <c r="BH566" s="69">
        <v>0</v>
      </c>
      <c r="BI566" s="69" t="s">
        <v>1821</v>
      </c>
      <c r="BK566" s="69">
        <v>3</v>
      </c>
      <c r="BL566" s="69">
        <v>2</v>
      </c>
      <c r="BM566" s="69">
        <v>2</v>
      </c>
      <c r="BN566" s="69">
        <v>31</v>
      </c>
      <c r="BO566" s="69">
        <v>0</v>
      </c>
      <c r="BP566" s="69">
        <v>1</v>
      </c>
      <c r="BQ566" s="69">
        <v>1</v>
      </c>
      <c r="BR566" s="69">
        <v>203</v>
      </c>
      <c r="BS566" s="69">
        <v>1400</v>
      </c>
      <c r="BT566" s="69">
        <v>0</v>
      </c>
      <c r="BU566" s="69">
        <v>0</v>
      </c>
      <c r="BV566" s="69">
        <v>1000</v>
      </c>
      <c r="BW566" s="69">
        <v>1221</v>
      </c>
      <c r="BY566" s="69">
        <v>0</v>
      </c>
      <c r="BZ566" s="69">
        <v>0</v>
      </c>
      <c r="CA566" s="69">
        <v>0</v>
      </c>
      <c r="CB566" s="69">
        <v>0</v>
      </c>
      <c r="CC566" s="69">
        <v>0</v>
      </c>
      <c r="CD566" s="69">
        <v>0</v>
      </c>
      <c r="CE566" s="69">
        <v>0</v>
      </c>
      <c r="CF566" s="69">
        <v>0</v>
      </c>
      <c r="CG566" s="69">
        <v>0</v>
      </c>
      <c r="CH566" s="69">
        <v>0</v>
      </c>
      <c r="CI566" s="69">
        <v>0</v>
      </c>
      <c r="CJ566" s="69">
        <v>0</v>
      </c>
      <c r="CL566" s="69">
        <v>0</v>
      </c>
      <c r="CM566" s="69">
        <v>0</v>
      </c>
      <c r="CN566" s="69">
        <v>0</v>
      </c>
      <c r="CO566" s="69">
        <v>0</v>
      </c>
      <c r="CP566" s="69">
        <v>0</v>
      </c>
      <c r="CQ566" s="69">
        <v>0</v>
      </c>
      <c r="CR566" s="69">
        <v>0</v>
      </c>
      <c r="CS566" s="69">
        <v>0</v>
      </c>
      <c r="CT566" s="69">
        <v>0</v>
      </c>
      <c r="CU566" s="69">
        <v>0</v>
      </c>
      <c r="CV566" s="69">
        <v>0</v>
      </c>
      <c r="CW566" s="69">
        <v>0</v>
      </c>
      <c r="CZ566" s="69">
        <v>0</v>
      </c>
      <c r="DA566" s="69">
        <v>0</v>
      </c>
      <c r="DB566" s="69">
        <v>140</v>
      </c>
      <c r="DC566" s="69">
        <v>0</v>
      </c>
      <c r="DD566" s="69">
        <v>0</v>
      </c>
      <c r="DE566" s="69">
        <v>0</v>
      </c>
      <c r="DF566" s="69">
        <v>0</v>
      </c>
      <c r="DG566" s="69">
        <v>1</v>
      </c>
      <c r="DK566" s="69" t="s">
        <v>1822</v>
      </c>
      <c r="DN566" s="69" t="str">
        <f>"造成["&amp;INDEX(Sheet5!$L$2:$L$11,MATCH(BL566,Sheet5!$J$2:$J$11,0))&amp;":"&amp;BR566&amp;"*"&amp;BS566/1000&amp;"]"&amp;INDEX(Sheet5!$I$2:$I$4,MATCH(BR566,Sheet5!$H$2:$H$4,0))&amp;"的"&amp;INDEX(Sheet5!$K$2:$K$11,MATCH(BL566,Sheet5!$J$2:$J$11,0))</f>
        <v>造成[ui.cs_orange:203*1.4]的物理伤害。</v>
      </c>
      <c r="DT566" s="94" t="e">
        <f>MATCH(A561,[7]Sheet5!F:F,0)</f>
        <v>#N/A</v>
      </c>
    </row>
    <row r="567" spans="1:130" ht="17.25">
      <c r="A567" s="84">
        <v>30346</v>
      </c>
      <c r="B567" s="84">
        <v>0</v>
      </c>
      <c r="C567" s="84">
        <v>1</v>
      </c>
      <c r="D567" s="84" t="s">
        <v>1823</v>
      </c>
      <c r="E567" s="84" t="s">
        <v>1824</v>
      </c>
      <c r="F567" s="84" t="s">
        <v>1825</v>
      </c>
      <c r="G567" s="84">
        <v>1</v>
      </c>
      <c r="H567" s="84"/>
      <c r="I567" s="84">
        <v>0</v>
      </c>
      <c r="J567" s="84">
        <v>0</v>
      </c>
      <c r="K567" s="84">
        <v>0</v>
      </c>
      <c r="L567" s="84"/>
      <c r="M567" s="84">
        <v>0</v>
      </c>
      <c r="N567" s="84"/>
      <c r="O567" s="84">
        <v>0</v>
      </c>
      <c r="P567" s="84">
        <v>1</v>
      </c>
      <c r="Q567" s="84">
        <v>0</v>
      </c>
      <c r="R567" s="84">
        <v>2</v>
      </c>
      <c r="S567" s="84">
        <v>32768</v>
      </c>
      <c r="T567" s="84">
        <v>100</v>
      </c>
      <c r="U567" s="84">
        <v>0</v>
      </c>
      <c r="V567" s="84">
        <v>0</v>
      </c>
      <c r="W567" s="84">
        <v>0</v>
      </c>
      <c r="X567" s="84">
        <v>0</v>
      </c>
      <c r="Y567" s="84">
        <v>0</v>
      </c>
      <c r="Z567" s="84">
        <v>0</v>
      </c>
      <c r="AA567" s="84">
        <v>1</v>
      </c>
      <c r="AB567" s="84">
        <v>4</v>
      </c>
      <c r="AC567" s="84">
        <v>0</v>
      </c>
      <c r="AD567" s="84">
        <v>0</v>
      </c>
      <c r="AE567" s="84">
        <v>0</v>
      </c>
      <c r="AF567" s="84">
        <v>1</v>
      </c>
      <c r="AG567" s="84">
        <v>0</v>
      </c>
      <c r="AH567" s="84">
        <v>1</v>
      </c>
      <c r="AI567" s="84">
        <v>0</v>
      </c>
      <c r="AJ567" s="84">
        <v>0</v>
      </c>
      <c r="AK567" s="84">
        <v>0</v>
      </c>
      <c r="AL567" s="84">
        <v>0</v>
      </c>
      <c r="AM567" s="84">
        <v>0</v>
      </c>
      <c r="AN567" s="84">
        <v>0</v>
      </c>
      <c r="AO567" s="84">
        <v>0</v>
      </c>
      <c r="AP567" s="84">
        <v>0</v>
      </c>
      <c r="AQ567" s="84">
        <v>0</v>
      </c>
      <c r="AR567" s="84">
        <v>0</v>
      </c>
      <c r="AS567" s="84">
        <v>0</v>
      </c>
      <c r="AT567" s="84">
        <v>0</v>
      </c>
      <c r="AU567" s="84">
        <v>0</v>
      </c>
      <c r="AV567" s="84">
        <v>0</v>
      </c>
      <c r="AW567" s="84">
        <v>0</v>
      </c>
      <c r="AX567" s="84">
        <v>0</v>
      </c>
      <c r="AY567" s="84">
        <v>0</v>
      </c>
      <c r="AZ567" s="84">
        <v>0</v>
      </c>
      <c r="BA567" s="84">
        <v>0</v>
      </c>
      <c r="BB567" s="84">
        <v>0</v>
      </c>
      <c r="BC567" s="84">
        <v>0</v>
      </c>
      <c r="BD567" s="69">
        <v>0</v>
      </c>
      <c r="BE567" s="69">
        <v>0</v>
      </c>
      <c r="BF567" s="69">
        <v>0</v>
      </c>
      <c r="BG567" s="84">
        <v>0</v>
      </c>
      <c r="BH567" s="84">
        <v>0</v>
      </c>
      <c r="BK567" s="84">
        <v>3</v>
      </c>
      <c r="BL567" s="84">
        <v>10</v>
      </c>
      <c r="BM567" s="84">
        <v>1</v>
      </c>
      <c r="BN567" s="84">
        <v>4</v>
      </c>
      <c r="BO567" s="102">
        <v>0</v>
      </c>
      <c r="BP567" s="84">
        <v>1</v>
      </c>
      <c r="BQ567" s="84">
        <v>1</v>
      </c>
      <c r="BR567" s="84">
        <v>1</v>
      </c>
      <c r="BS567" s="11">
        <v>1380012</v>
      </c>
      <c r="BT567" s="84">
        <v>0</v>
      </c>
      <c r="BU567" s="84">
        <v>0</v>
      </c>
      <c r="BV567" s="84">
        <v>1000</v>
      </c>
      <c r="BW567" s="84">
        <v>0</v>
      </c>
      <c r="BX567" s="84"/>
      <c r="BY567" s="84">
        <v>0</v>
      </c>
      <c r="BZ567" s="84">
        <v>1</v>
      </c>
      <c r="CA567" s="84">
        <v>31</v>
      </c>
      <c r="CB567" s="84">
        <v>0</v>
      </c>
      <c r="CC567" s="84">
        <v>1</v>
      </c>
      <c r="CD567" s="84">
        <v>1</v>
      </c>
      <c r="CE567" s="84">
        <v>0</v>
      </c>
      <c r="CF567" s="84">
        <v>0</v>
      </c>
      <c r="CG567" s="84">
        <v>0</v>
      </c>
      <c r="CH567" s="84">
        <v>0</v>
      </c>
      <c r="CI567" s="84">
        <v>1000</v>
      </c>
      <c r="CJ567" s="84">
        <v>0</v>
      </c>
      <c r="CK567" s="84"/>
      <c r="CL567" s="84">
        <v>0</v>
      </c>
      <c r="CM567" s="84">
        <v>0</v>
      </c>
      <c r="CN567" s="84">
        <v>0</v>
      </c>
      <c r="CO567" s="84">
        <v>0</v>
      </c>
      <c r="CP567" s="84">
        <v>0</v>
      </c>
      <c r="CQ567" s="84">
        <v>0</v>
      </c>
      <c r="CR567" s="84">
        <v>0</v>
      </c>
      <c r="CS567" s="84">
        <v>0</v>
      </c>
      <c r="CT567" s="84">
        <v>0</v>
      </c>
      <c r="CU567" s="84">
        <v>0</v>
      </c>
      <c r="CV567" s="84">
        <v>0</v>
      </c>
      <c r="CW567" s="84">
        <v>0</v>
      </c>
      <c r="CX567" s="84"/>
      <c r="CY567" s="84"/>
      <c r="CZ567" s="84">
        <v>0</v>
      </c>
      <c r="DA567" s="84">
        <v>0</v>
      </c>
      <c r="DB567" s="84">
        <v>5</v>
      </c>
      <c r="DC567" s="84">
        <v>5</v>
      </c>
      <c r="DD567" s="84">
        <v>0</v>
      </c>
      <c r="DE567" s="84">
        <v>0</v>
      </c>
      <c r="DF567" s="84">
        <v>0</v>
      </c>
      <c r="DG567" s="84">
        <v>1</v>
      </c>
      <c r="DH567" s="84"/>
      <c r="DI567" s="84"/>
      <c r="DJ567" s="84"/>
      <c r="DK567" s="56" t="s">
        <v>1826</v>
      </c>
      <c r="DL567" s="84"/>
      <c r="DM567" s="84"/>
      <c r="DN567" s="69" t="e">
        <f>"造成["&amp;INDEX(Sheet5!$L$2:$L$11,MATCH(BL567,Sheet5!$J$2:$J$11,0))&amp;":"&amp;BR567&amp;"*"&amp;BS567/1000&amp;"]"&amp;INDEX(Sheet5!$I$2:$I$4,MATCH(BR567,Sheet5!$H$2:$H$4,0))&amp;"的"&amp;INDEX(Sheet5!$K$2:$K$11,MATCH(BL567,Sheet5!$J$2:$J$11,0))</f>
        <v>#N/A</v>
      </c>
      <c r="DO567" s="84"/>
      <c r="DP567" s="84"/>
      <c r="DQ567" s="84"/>
      <c r="DR567" s="84"/>
      <c r="DS567" s="84"/>
      <c r="DT567" s="104"/>
      <c r="DU567" s="84"/>
      <c r="DV567" s="84"/>
      <c r="DW567" s="84"/>
      <c r="DX567" s="84"/>
      <c r="DY567" s="84"/>
      <c r="DZ567" s="84"/>
    </row>
    <row r="568" spans="1:130" ht="17.25">
      <c r="A568" s="84">
        <v>30347</v>
      </c>
      <c r="B568" s="84">
        <v>0</v>
      </c>
      <c r="C568" s="84">
        <v>1</v>
      </c>
      <c r="D568" s="84" t="s">
        <v>1823</v>
      </c>
      <c r="E568" s="84" t="s">
        <v>1824</v>
      </c>
      <c r="F568" s="84" t="s">
        <v>1825</v>
      </c>
      <c r="G568" s="84">
        <v>1</v>
      </c>
      <c r="H568" s="84"/>
      <c r="I568" s="84">
        <v>0</v>
      </c>
      <c r="J568" s="84">
        <v>0</v>
      </c>
      <c r="K568" s="84">
        <v>0</v>
      </c>
      <c r="L568" s="84"/>
      <c r="M568" s="84">
        <v>0</v>
      </c>
      <c r="N568" s="84"/>
      <c r="O568" s="84">
        <v>0</v>
      </c>
      <c r="P568" s="84">
        <v>1</v>
      </c>
      <c r="Q568" s="84">
        <v>0</v>
      </c>
      <c r="R568" s="84">
        <v>2</v>
      </c>
      <c r="S568" s="84">
        <v>32768</v>
      </c>
      <c r="T568" s="84">
        <v>100</v>
      </c>
      <c r="U568" s="84">
        <v>0</v>
      </c>
      <c r="V568" s="84">
        <v>0</v>
      </c>
      <c r="W568" s="84">
        <v>0</v>
      </c>
      <c r="X568" s="84">
        <v>0</v>
      </c>
      <c r="Y568" s="84">
        <v>0</v>
      </c>
      <c r="Z568" s="84">
        <v>0</v>
      </c>
      <c r="AA568" s="84">
        <v>1</v>
      </c>
      <c r="AB568" s="84">
        <v>4</v>
      </c>
      <c r="AC568" s="84">
        <v>0</v>
      </c>
      <c r="AD568" s="84">
        <v>0</v>
      </c>
      <c r="AE568" s="84">
        <v>0</v>
      </c>
      <c r="AF568" s="84">
        <v>1</v>
      </c>
      <c r="AG568" s="84">
        <v>0</v>
      </c>
      <c r="AH568" s="84">
        <v>1</v>
      </c>
      <c r="AI568" s="84">
        <v>0</v>
      </c>
      <c r="AJ568" s="84">
        <v>0</v>
      </c>
      <c r="AK568" s="84">
        <v>0</v>
      </c>
      <c r="AL568" s="84">
        <v>0</v>
      </c>
      <c r="AM568" s="84">
        <v>0</v>
      </c>
      <c r="AN568" s="84">
        <v>0</v>
      </c>
      <c r="AO568" s="84">
        <v>0</v>
      </c>
      <c r="AP568" s="84">
        <v>0</v>
      </c>
      <c r="AQ568" s="84">
        <v>0</v>
      </c>
      <c r="AR568" s="84">
        <v>0</v>
      </c>
      <c r="AS568" s="84">
        <v>0</v>
      </c>
      <c r="AT568" s="84">
        <v>0</v>
      </c>
      <c r="AU568" s="84">
        <v>0</v>
      </c>
      <c r="AV568" s="84">
        <v>0</v>
      </c>
      <c r="AW568" s="84">
        <v>0</v>
      </c>
      <c r="AX568" s="84">
        <v>0</v>
      </c>
      <c r="AY568" s="84">
        <v>0</v>
      </c>
      <c r="AZ568" s="84">
        <v>0</v>
      </c>
      <c r="BA568" s="84">
        <v>0</v>
      </c>
      <c r="BB568" s="84">
        <v>0</v>
      </c>
      <c r="BC568" s="84">
        <v>0</v>
      </c>
      <c r="BD568" s="69">
        <v>0</v>
      </c>
      <c r="BE568" s="69">
        <v>0</v>
      </c>
      <c r="BF568" s="69">
        <v>0</v>
      </c>
      <c r="BG568" s="84">
        <v>0</v>
      </c>
      <c r="BH568" s="84">
        <v>0</v>
      </c>
      <c r="BK568" s="84">
        <v>3</v>
      </c>
      <c r="BL568" s="84">
        <v>10</v>
      </c>
      <c r="BM568" s="84">
        <v>1</v>
      </c>
      <c r="BN568" s="84">
        <v>4</v>
      </c>
      <c r="BO568" s="102">
        <v>0</v>
      </c>
      <c r="BP568" s="84">
        <v>1</v>
      </c>
      <c r="BQ568" s="84">
        <v>1</v>
      </c>
      <c r="BR568" s="84">
        <v>1</v>
      </c>
      <c r="BS568" s="11">
        <v>1380013</v>
      </c>
      <c r="BT568" s="84">
        <v>0</v>
      </c>
      <c r="BU568" s="84">
        <v>0</v>
      </c>
      <c r="BV568" s="84">
        <v>1000</v>
      </c>
      <c r="BW568" s="84">
        <v>0</v>
      </c>
      <c r="BX568" s="84"/>
      <c r="BY568" s="84">
        <v>0</v>
      </c>
      <c r="BZ568" s="84">
        <v>1</v>
      </c>
      <c r="CA568" s="84">
        <v>31</v>
      </c>
      <c r="CB568" s="84">
        <v>0</v>
      </c>
      <c r="CC568" s="84">
        <v>1</v>
      </c>
      <c r="CD568" s="84">
        <v>1</v>
      </c>
      <c r="CE568" s="84">
        <v>0</v>
      </c>
      <c r="CF568" s="84">
        <v>0</v>
      </c>
      <c r="CG568" s="84">
        <v>0</v>
      </c>
      <c r="CH568" s="84">
        <v>0</v>
      </c>
      <c r="CI568" s="84">
        <v>1000</v>
      </c>
      <c r="CJ568" s="84">
        <v>0</v>
      </c>
      <c r="CK568" s="84"/>
      <c r="CL568" s="84">
        <v>0</v>
      </c>
      <c r="CM568" s="84">
        <v>0</v>
      </c>
      <c r="CN568" s="84">
        <v>0</v>
      </c>
      <c r="CO568" s="84">
        <v>0</v>
      </c>
      <c r="CP568" s="84">
        <v>0</v>
      </c>
      <c r="CQ568" s="84">
        <v>0</v>
      </c>
      <c r="CR568" s="84">
        <v>0</v>
      </c>
      <c r="CS568" s="84">
        <v>0</v>
      </c>
      <c r="CT568" s="84">
        <v>0</v>
      </c>
      <c r="CU568" s="84">
        <v>0</v>
      </c>
      <c r="CV568" s="84">
        <v>0</v>
      </c>
      <c r="CW568" s="84">
        <v>0</v>
      </c>
      <c r="CX568" s="84"/>
      <c r="CY568" s="84"/>
      <c r="CZ568" s="84">
        <v>0</v>
      </c>
      <c r="DA568" s="84">
        <v>0</v>
      </c>
      <c r="DB568" s="84">
        <v>5</v>
      </c>
      <c r="DC568" s="84">
        <v>10</v>
      </c>
      <c r="DD568" s="84">
        <v>0</v>
      </c>
      <c r="DE568" s="84">
        <v>0</v>
      </c>
      <c r="DF568" s="84">
        <v>0</v>
      </c>
      <c r="DG568" s="84">
        <v>1</v>
      </c>
      <c r="DH568" s="84"/>
      <c r="DI568" s="84"/>
      <c r="DJ568" s="84"/>
      <c r="DK568" s="56" t="s">
        <v>1826</v>
      </c>
      <c r="DL568" s="84"/>
      <c r="DM568" s="84"/>
      <c r="DN568" s="69" t="e">
        <f>"造成["&amp;INDEX(Sheet5!$L$2:$L$11,MATCH(BL568,Sheet5!$J$2:$J$11,0))&amp;":"&amp;BR568&amp;"*"&amp;BS568/1000&amp;"]"&amp;INDEX(Sheet5!$I$2:$I$4,MATCH(BR568,Sheet5!$H$2:$H$4,0))&amp;"的"&amp;INDEX(Sheet5!$K$2:$K$11,MATCH(BL568,Sheet5!$J$2:$J$11,0))</f>
        <v>#N/A</v>
      </c>
      <c r="DO568" s="84"/>
      <c r="DP568" s="84"/>
      <c r="DQ568" s="84"/>
      <c r="DR568" s="84"/>
      <c r="DS568" s="84"/>
      <c r="DT568" s="104"/>
      <c r="DU568" s="84"/>
      <c r="DV568" s="84"/>
      <c r="DW568" s="84"/>
      <c r="DX568" s="84"/>
      <c r="DY568" s="84"/>
      <c r="DZ568" s="84"/>
    </row>
    <row r="569" spans="1:130" ht="17.25">
      <c r="A569" s="84">
        <v>30348</v>
      </c>
      <c r="B569" s="84">
        <v>0</v>
      </c>
      <c r="C569" s="84">
        <v>1</v>
      </c>
      <c r="D569" s="84" t="s">
        <v>1823</v>
      </c>
      <c r="E569" s="84" t="s">
        <v>1824</v>
      </c>
      <c r="F569" s="84" t="s">
        <v>1825</v>
      </c>
      <c r="G569" s="84">
        <v>1</v>
      </c>
      <c r="H569" s="84"/>
      <c r="I569" s="84">
        <v>0</v>
      </c>
      <c r="J569" s="84">
        <v>0</v>
      </c>
      <c r="K569" s="84">
        <v>0</v>
      </c>
      <c r="L569" s="84"/>
      <c r="M569" s="84">
        <v>0</v>
      </c>
      <c r="N569" s="84"/>
      <c r="O569" s="84">
        <v>0</v>
      </c>
      <c r="P569" s="84">
        <v>1</v>
      </c>
      <c r="Q569" s="84">
        <v>0</v>
      </c>
      <c r="R569" s="84">
        <v>2</v>
      </c>
      <c r="S569" s="84">
        <v>32768</v>
      </c>
      <c r="T569" s="84">
        <v>100</v>
      </c>
      <c r="U569" s="84">
        <v>0</v>
      </c>
      <c r="V569" s="84">
        <v>0</v>
      </c>
      <c r="W569" s="84">
        <v>0</v>
      </c>
      <c r="X569" s="84">
        <v>0</v>
      </c>
      <c r="Y569" s="84">
        <v>0</v>
      </c>
      <c r="Z569" s="84">
        <v>0</v>
      </c>
      <c r="AA569" s="84">
        <v>1</v>
      </c>
      <c r="AB569" s="84">
        <v>4</v>
      </c>
      <c r="AC569" s="84">
        <v>0</v>
      </c>
      <c r="AD569" s="84">
        <v>0</v>
      </c>
      <c r="AE569" s="84">
        <v>0</v>
      </c>
      <c r="AF569" s="84">
        <v>1</v>
      </c>
      <c r="AG569" s="84">
        <v>0</v>
      </c>
      <c r="AH569" s="84">
        <v>1</v>
      </c>
      <c r="AI569" s="84">
        <v>0</v>
      </c>
      <c r="AJ569" s="84">
        <v>0</v>
      </c>
      <c r="AK569" s="84">
        <v>0</v>
      </c>
      <c r="AL569" s="84">
        <v>0</v>
      </c>
      <c r="AM569" s="84">
        <v>0</v>
      </c>
      <c r="AN569" s="84">
        <v>0</v>
      </c>
      <c r="AO569" s="84">
        <v>0</v>
      </c>
      <c r="AP569" s="84">
        <v>0</v>
      </c>
      <c r="AQ569" s="84">
        <v>0</v>
      </c>
      <c r="AR569" s="84">
        <v>0</v>
      </c>
      <c r="AS569" s="84">
        <v>0</v>
      </c>
      <c r="AT569" s="84">
        <v>0</v>
      </c>
      <c r="AU569" s="84">
        <v>0</v>
      </c>
      <c r="AV569" s="84">
        <v>0</v>
      </c>
      <c r="AW569" s="84">
        <v>0</v>
      </c>
      <c r="AX569" s="84">
        <v>0</v>
      </c>
      <c r="AY569" s="84">
        <v>0</v>
      </c>
      <c r="AZ569" s="84">
        <v>0</v>
      </c>
      <c r="BA569" s="84">
        <v>0</v>
      </c>
      <c r="BB569" s="84">
        <v>0</v>
      </c>
      <c r="BC569" s="84">
        <v>0</v>
      </c>
      <c r="BD569" s="69">
        <v>0</v>
      </c>
      <c r="BE569" s="69">
        <v>0</v>
      </c>
      <c r="BF569" s="69">
        <v>0</v>
      </c>
      <c r="BG569" s="84">
        <v>0</v>
      </c>
      <c r="BH569" s="84">
        <v>0</v>
      </c>
      <c r="BK569" s="84">
        <v>3</v>
      </c>
      <c r="BL569" s="84">
        <v>10</v>
      </c>
      <c r="BM569" s="84">
        <v>1</v>
      </c>
      <c r="BN569" s="84">
        <v>4</v>
      </c>
      <c r="BO569" s="102">
        <v>0</v>
      </c>
      <c r="BP569" s="84">
        <v>1</v>
      </c>
      <c r="BQ569" s="84">
        <v>1</v>
      </c>
      <c r="BR569" s="84">
        <v>1</v>
      </c>
      <c r="BS569" s="11">
        <v>1380014</v>
      </c>
      <c r="BT569" s="84">
        <v>0</v>
      </c>
      <c r="BU569" s="84">
        <v>0</v>
      </c>
      <c r="BV569" s="84">
        <v>1000</v>
      </c>
      <c r="BW569" s="84">
        <v>0</v>
      </c>
      <c r="BX569" s="84"/>
      <c r="BY569" s="84">
        <v>0</v>
      </c>
      <c r="BZ569" s="84">
        <v>1</v>
      </c>
      <c r="CA569" s="84">
        <v>31</v>
      </c>
      <c r="CB569" s="84">
        <v>0</v>
      </c>
      <c r="CC569" s="84">
        <v>1</v>
      </c>
      <c r="CD569" s="84">
        <v>1</v>
      </c>
      <c r="CE569" s="84">
        <v>0</v>
      </c>
      <c r="CF569" s="84">
        <v>0</v>
      </c>
      <c r="CG569" s="84">
        <v>0</v>
      </c>
      <c r="CH569" s="84">
        <v>0</v>
      </c>
      <c r="CI569" s="84">
        <v>1000</v>
      </c>
      <c r="CJ569" s="84">
        <v>0</v>
      </c>
      <c r="CK569" s="84"/>
      <c r="CL569" s="84">
        <v>0</v>
      </c>
      <c r="CM569" s="84">
        <v>0</v>
      </c>
      <c r="CN569" s="84">
        <v>0</v>
      </c>
      <c r="CO569" s="84">
        <v>0</v>
      </c>
      <c r="CP569" s="84">
        <v>0</v>
      </c>
      <c r="CQ569" s="84">
        <v>0</v>
      </c>
      <c r="CR569" s="84">
        <v>0</v>
      </c>
      <c r="CS569" s="84">
        <v>0</v>
      </c>
      <c r="CT569" s="84">
        <v>0</v>
      </c>
      <c r="CU569" s="84">
        <v>0</v>
      </c>
      <c r="CV569" s="84">
        <v>0</v>
      </c>
      <c r="CW569" s="84">
        <v>0</v>
      </c>
      <c r="CX569" s="84"/>
      <c r="CY569" s="84"/>
      <c r="CZ569" s="84">
        <v>0</v>
      </c>
      <c r="DA569" s="84">
        <v>0</v>
      </c>
      <c r="DB569" s="84">
        <v>10</v>
      </c>
      <c r="DC569" s="84">
        <v>15</v>
      </c>
      <c r="DD569" s="84">
        <v>0</v>
      </c>
      <c r="DE569" s="84">
        <v>0</v>
      </c>
      <c r="DF569" s="84">
        <v>0</v>
      </c>
      <c r="DG569" s="84">
        <v>1</v>
      </c>
      <c r="DH569" s="84"/>
      <c r="DI569" s="84"/>
      <c r="DJ569" s="84"/>
      <c r="DK569" s="56" t="s">
        <v>1826</v>
      </c>
      <c r="DL569" s="84"/>
      <c r="DM569" s="84"/>
      <c r="DN569" s="69" t="e">
        <f>"造成["&amp;INDEX(Sheet5!$L$2:$L$11,MATCH(BL569,Sheet5!$J$2:$J$11,0))&amp;":"&amp;BR569&amp;"*"&amp;BS569/1000&amp;"]"&amp;INDEX(Sheet5!$I$2:$I$4,MATCH(BR569,Sheet5!$H$2:$H$4,0))&amp;"的"&amp;INDEX(Sheet5!$K$2:$K$11,MATCH(BL569,Sheet5!$J$2:$J$11,0))</f>
        <v>#N/A</v>
      </c>
      <c r="DO569" s="84"/>
      <c r="DP569" s="84"/>
      <c r="DQ569" s="84"/>
      <c r="DR569" s="84"/>
      <c r="DS569" s="84"/>
      <c r="DT569" s="104"/>
      <c r="DU569" s="84"/>
      <c r="DV569" s="84"/>
      <c r="DW569" s="84"/>
      <c r="DX569" s="84"/>
      <c r="DY569" s="84"/>
      <c r="DZ569" s="84"/>
    </row>
    <row r="570" spans="1:130" ht="17.25">
      <c r="A570" s="84">
        <v>30349</v>
      </c>
      <c r="B570" s="84">
        <v>0</v>
      </c>
      <c r="C570" s="84">
        <v>1</v>
      </c>
      <c r="D570" s="84" t="s">
        <v>1823</v>
      </c>
      <c r="E570" s="84" t="s">
        <v>1824</v>
      </c>
      <c r="F570" s="84" t="s">
        <v>1825</v>
      </c>
      <c r="G570" s="84">
        <v>1</v>
      </c>
      <c r="H570" s="84"/>
      <c r="I570" s="84">
        <v>0</v>
      </c>
      <c r="J570" s="84">
        <v>0</v>
      </c>
      <c r="K570" s="84">
        <v>0</v>
      </c>
      <c r="L570" s="84"/>
      <c r="M570" s="84">
        <v>0</v>
      </c>
      <c r="N570" s="84"/>
      <c r="O570" s="84">
        <v>0</v>
      </c>
      <c r="P570" s="84">
        <v>1</v>
      </c>
      <c r="Q570" s="84">
        <v>0</v>
      </c>
      <c r="R570" s="84">
        <v>2</v>
      </c>
      <c r="S570" s="84">
        <v>32768</v>
      </c>
      <c r="T570" s="84">
        <v>100</v>
      </c>
      <c r="U570" s="84">
        <v>0</v>
      </c>
      <c r="V570" s="84">
        <v>0</v>
      </c>
      <c r="W570" s="84">
        <v>0</v>
      </c>
      <c r="X570" s="84">
        <v>0</v>
      </c>
      <c r="Y570" s="84">
        <v>0</v>
      </c>
      <c r="Z570" s="84">
        <v>0</v>
      </c>
      <c r="AA570" s="84">
        <v>1</v>
      </c>
      <c r="AB570" s="84">
        <v>4</v>
      </c>
      <c r="AC570" s="84">
        <v>0</v>
      </c>
      <c r="AD570" s="84">
        <v>0</v>
      </c>
      <c r="AE570" s="84">
        <v>0</v>
      </c>
      <c r="AF570" s="84">
        <v>1</v>
      </c>
      <c r="AG570" s="84">
        <v>0</v>
      </c>
      <c r="AH570" s="84">
        <v>1</v>
      </c>
      <c r="AI570" s="84">
        <v>0</v>
      </c>
      <c r="AJ570" s="84">
        <v>0</v>
      </c>
      <c r="AK570" s="84">
        <v>0</v>
      </c>
      <c r="AL570" s="84">
        <v>0</v>
      </c>
      <c r="AM570" s="84">
        <v>0</v>
      </c>
      <c r="AN570" s="84">
        <v>0</v>
      </c>
      <c r="AO570" s="84">
        <v>0</v>
      </c>
      <c r="AP570" s="84">
        <v>0</v>
      </c>
      <c r="AQ570" s="84">
        <v>0</v>
      </c>
      <c r="AR570" s="84">
        <v>0</v>
      </c>
      <c r="AS570" s="84">
        <v>0</v>
      </c>
      <c r="AT570" s="84">
        <v>0</v>
      </c>
      <c r="AU570" s="84">
        <v>0</v>
      </c>
      <c r="AV570" s="84">
        <v>0</v>
      </c>
      <c r="AW570" s="84">
        <v>0</v>
      </c>
      <c r="AX570" s="84">
        <v>0</v>
      </c>
      <c r="AY570" s="84">
        <v>0</v>
      </c>
      <c r="AZ570" s="84">
        <v>0</v>
      </c>
      <c r="BA570" s="84">
        <v>0</v>
      </c>
      <c r="BB570" s="84">
        <v>0</v>
      </c>
      <c r="BC570" s="84">
        <v>0</v>
      </c>
      <c r="BD570" s="69">
        <v>0</v>
      </c>
      <c r="BE570" s="69">
        <v>0</v>
      </c>
      <c r="BF570" s="69">
        <v>0</v>
      </c>
      <c r="BG570" s="84">
        <v>0</v>
      </c>
      <c r="BH570" s="84">
        <v>0</v>
      </c>
      <c r="BK570" s="84">
        <v>3</v>
      </c>
      <c r="BL570" s="84">
        <v>10</v>
      </c>
      <c r="BM570" s="84">
        <v>1</v>
      </c>
      <c r="BN570" s="84">
        <v>4</v>
      </c>
      <c r="BO570" s="102">
        <v>0</v>
      </c>
      <c r="BP570" s="84">
        <v>1</v>
      </c>
      <c r="BQ570" s="84">
        <v>1</v>
      </c>
      <c r="BR570" s="84">
        <v>1</v>
      </c>
      <c r="BS570" s="11">
        <v>1380015</v>
      </c>
      <c r="BT570" s="84">
        <v>0</v>
      </c>
      <c r="BU570" s="84">
        <v>0</v>
      </c>
      <c r="BV570" s="84">
        <v>1000</v>
      </c>
      <c r="BW570" s="84">
        <v>0</v>
      </c>
      <c r="BX570" s="84"/>
      <c r="BY570" s="84">
        <v>0</v>
      </c>
      <c r="BZ570" s="84">
        <v>1</v>
      </c>
      <c r="CA570" s="84">
        <v>31</v>
      </c>
      <c r="CB570" s="84">
        <v>0</v>
      </c>
      <c r="CC570" s="84">
        <v>1</v>
      </c>
      <c r="CD570" s="84">
        <v>1</v>
      </c>
      <c r="CE570" s="84">
        <v>0</v>
      </c>
      <c r="CF570" s="84">
        <v>0</v>
      </c>
      <c r="CG570" s="84">
        <v>0</v>
      </c>
      <c r="CH570" s="84">
        <v>0</v>
      </c>
      <c r="CI570" s="84">
        <v>1000</v>
      </c>
      <c r="CJ570" s="84">
        <v>0</v>
      </c>
      <c r="CK570" s="84"/>
      <c r="CL570" s="84">
        <v>0</v>
      </c>
      <c r="CM570" s="84">
        <v>0</v>
      </c>
      <c r="CN570" s="84">
        <v>0</v>
      </c>
      <c r="CO570" s="84">
        <v>0</v>
      </c>
      <c r="CP570" s="84">
        <v>0</v>
      </c>
      <c r="CQ570" s="84">
        <v>0</v>
      </c>
      <c r="CR570" s="84">
        <v>0</v>
      </c>
      <c r="CS570" s="84">
        <v>0</v>
      </c>
      <c r="CT570" s="84">
        <v>0</v>
      </c>
      <c r="CU570" s="84">
        <v>0</v>
      </c>
      <c r="CV570" s="84">
        <v>0</v>
      </c>
      <c r="CW570" s="84">
        <v>0</v>
      </c>
      <c r="CX570" s="84"/>
      <c r="CY570" s="84"/>
      <c r="CZ570" s="84">
        <v>0</v>
      </c>
      <c r="DA570" s="84">
        <v>0</v>
      </c>
      <c r="DB570" s="84">
        <v>10</v>
      </c>
      <c r="DC570" s="84">
        <v>20</v>
      </c>
      <c r="DD570" s="84">
        <v>0</v>
      </c>
      <c r="DE570" s="84">
        <v>0</v>
      </c>
      <c r="DF570" s="84">
        <v>0</v>
      </c>
      <c r="DG570" s="84">
        <v>1</v>
      </c>
      <c r="DH570" s="84"/>
      <c r="DI570" s="84"/>
      <c r="DJ570" s="84"/>
      <c r="DK570" s="56" t="s">
        <v>1826</v>
      </c>
      <c r="DL570" s="84"/>
      <c r="DM570" s="84"/>
      <c r="DN570" s="69" t="e">
        <f>"造成["&amp;INDEX(Sheet5!$L$2:$L$11,MATCH(BL570,Sheet5!$J$2:$J$11,0))&amp;":"&amp;BR570&amp;"*"&amp;BS570/1000&amp;"]"&amp;INDEX(Sheet5!$I$2:$I$4,MATCH(BR570,Sheet5!$H$2:$H$4,0))&amp;"的"&amp;INDEX(Sheet5!$K$2:$K$11,MATCH(BL570,Sheet5!$J$2:$J$11,0))</f>
        <v>#N/A</v>
      </c>
      <c r="DO570" s="84"/>
      <c r="DP570" s="84"/>
      <c r="DQ570" s="84"/>
      <c r="DR570" s="84"/>
      <c r="DS570" s="84"/>
      <c r="DT570" s="104"/>
      <c r="DU570" s="84"/>
      <c r="DV570" s="84"/>
      <c r="DW570" s="84"/>
      <c r="DX570" s="84"/>
      <c r="DY570" s="84"/>
      <c r="DZ570" s="84"/>
    </row>
    <row r="571" spans="1:130" ht="17.25">
      <c r="A571" s="84">
        <v>30350</v>
      </c>
      <c r="B571" s="84">
        <v>0</v>
      </c>
      <c r="C571" s="84">
        <v>1</v>
      </c>
      <c r="D571" s="84" t="s">
        <v>1823</v>
      </c>
      <c r="E571" s="84" t="s">
        <v>1824</v>
      </c>
      <c r="F571" s="84" t="s">
        <v>1825</v>
      </c>
      <c r="G571" s="84">
        <v>1</v>
      </c>
      <c r="H571" s="84"/>
      <c r="I571" s="84">
        <v>0</v>
      </c>
      <c r="J571" s="84">
        <v>0</v>
      </c>
      <c r="K571" s="84">
        <v>0</v>
      </c>
      <c r="L571" s="84"/>
      <c r="M571" s="84">
        <v>0</v>
      </c>
      <c r="N571" s="84"/>
      <c r="O571" s="84">
        <v>0</v>
      </c>
      <c r="P571" s="84">
        <v>1</v>
      </c>
      <c r="Q571" s="84">
        <v>0</v>
      </c>
      <c r="R571" s="84">
        <v>2</v>
      </c>
      <c r="S571" s="84">
        <v>32768</v>
      </c>
      <c r="T571" s="84">
        <v>100</v>
      </c>
      <c r="U571" s="84">
        <v>0</v>
      </c>
      <c r="V571" s="84">
        <v>0</v>
      </c>
      <c r="W571" s="84">
        <v>0</v>
      </c>
      <c r="X571" s="84">
        <v>0</v>
      </c>
      <c r="Y571" s="84">
        <v>0</v>
      </c>
      <c r="Z571" s="84">
        <v>0</v>
      </c>
      <c r="AA571" s="84">
        <v>1</v>
      </c>
      <c r="AB571" s="84">
        <v>4</v>
      </c>
      <c r="AC571" s="84">
        <v>0</v>
      </c>
      <c r="AD571" s="84">
        <v>0</v>
      </c>
      <c r="AE571" s="84">
        <v>0</v>
      </c>
      <c r="AF571" s="84">
        <v>1</v>
      </c>
      <c r="AG571" s="84">
        <v>0</v>
      </c>
      <c r="AH571" s="84">
        <v>1</v>
      </c>
      <c r="AI571" s="84">
        <v>0</v>
      </c>
      <c r="AJ571" s="84">
        <v>0</v>
      </c>
      <c r="AK571" s="84">
        <v>0</v>
      </c>
      <c r="AL571" s="84">
        <v>0</v>
      </c>
      <c r="AM571" s="84">
        <v>0</v>
      </c>
      <c r="AN571" s="84">
        <v>0</v>
      </c>
      <c r="AO571" s="84">
        <v>0</v>
      </c>
      <c r="AP571" s="84">
        <v>0</v>
      </c>
      <c r="AQ571" s="84">
        <v>0</v>
      </c>
      <c r="AR571" s="84">
        <v>0</v>
      </c>
      <c r="AS571" s="84">
        <v>0</v>
      </c>
      <c r="AT571" s="84">
        <v>0</v>
      </c>
      <c r="AU571" s="84">
        <v>0</v>
      </c>
      <c r="AV571" s="84">
        <v>0</v>
      </c>
      <c r="AW571" s="84">
        <v>0</v>
      </c>
      <c r="AX571" s="84">
        <v>0</v>
      </c>
      <c r="AY571" s="84">
        <v>0</v>
      </c>
      <c r="AZ571" s="84">
        <v>0</v>
      </c>
      <c r="BA571" s="84">
        <v>0</v>
      </c>
      <c r="BB571" s="84">
        <v>0</v>
      </c>
      <c r="BC571" s="84">
        <v>0</v>
      </c>
      <c r="BD571" s="69">
        <v>0</v>
      </c>
      <c r="BE571" s="69">
        <v>0</v>
      </c>
      <c r="BF571" s="69">
        <v>0</v>
      </c>
      <c r="BG571" s="84">
        <v>0</v>
      </c>
      <c r="BH571" s="84">
        <v>0</v>
      </c>
      <c r="BK571" s="84">
        <v>3</v>
      </c>
      <c r="BL571" s="84">
        <v>10</v>
      </c>
      <c r="BM571" s="84">
        <v>1</v>
      </c>
      <c r="BN571" s="84">
        <v>4</v>
      </c>
      <c r="BO571" s="102">
        <v>0</v>
      </c>
      <c r="BP571" s="84">
        <v>1</v>
      </c>
      <c r="BQ571" s="84">
        <v>1</v>
      </c>
      <c r="BR571" s="84">
        <v>1</v>
      </c>
      <c r="BS571" s="11">
        <v>1380016</v>
      </c>
      <c r="BT571" s="84">
        <v>0</v>
      </c>
      <c r="BU571" s="84">
        <v>0</v>
      </c>
      <c r="BV571" s="84">
        <v>1000</v>
      </c>
      <c r="BW571" s="84">
        <v>0</v>
      </c>
      <c r="BX571" s="84"/>
      <c r="BY571" s="84">
        <v>0</v>
      </c>
      <c r="BZ571" s="84">
        <v>1</v>
      </c>
      <c r="CA571" s="84">
        <v>31</v>
      </c>
      <c r="CB571" s="84">
        <v>0</v>
      </c>
      <c r="CC571" s="84">
        <v>1</v>
      </c>
      <c r="CD571" s="84">
        <v>1</v>
      </c>
      <c r="CE571" s="84">
        <v>0</v>
      </c>
      <c r="CF571" s="84">
        <v>0</v>
      </c>
      <c r="CG571" s="84">
        <v>0</v>
      </c>
      <c r="CH571" s="84">
        <v>0</v>
      </c>
      <c r="CI571" s="84">
        <v>1000</v>
      </c>
      <c r="CJ571" s="84">
        <v>0</v>
      </c>
      <c r="CK571" s="84"/>
      <c r="CL571" s="84">
        <v>0</v>
      </c>
      <c r="CM571" s="84">
        <v>0</v>
      </c>
      <c r="CN571" s="84">
        <v>0</v>
      </c>
      <c r="CO571" s="84">
        <v>0</v>
      </c>
      <c r="CP571" s="84">
        <v>0</v>
      </c>
      <c r="CQ571" s="84">
        <v>0</v>
      </c>
      <c r="CR571" s="84">
        <v>0</v>
      </c>
      <c r="CS571" s="84">
        <v>0</v>
      </c>
      <c r="CT571" s="84">
        <v>0</v>
      </c>
      <c r="CU571" s="84">
        <v>0</v>
      </c>
      <c r="CV571" s="84">
        <v>0</v>
      </c>
      <c r="CW571" s="84">
        <v>0</v>
      </c>
      <c r="CX571" s="84"/>
      <c r="CY571" s="84"/>
      <c r="CZ571" s="84">
        <v>0</v>
      </c>
      <c r="DA571" s="84">
        <v>0</v>
      </c>
      <c r="DB571" s="84">
        <v>15</v>
      </c>
      <c r="DC571" s="84">
        <v>25</v>
      </c>
      <c r="DD571" s="84">
        <v>0</v>
      </c>
      <c r="DE571" s="84">
        <v>0</v>
      </c>
      <c r="DF571" s="84">
        <v>0</v>
      </c>
      <c r="DG571" s="84">
        <v>1</v>
      </c>
      <c r="DH571" s="84"/>
      <c r="DI571" s="84"/>
      <c r="DJ571" s="84"/>
      <c r="DK571" s="56" t="s">
        <v>1826</v>
      </c>
      <c r="DL571" s="84"/>
      <c r="DM571" s="84"/>
      <c r="DN571" s="69" t="e">
        <f>"造成["&amp;INDEX(Sheet5!$L$2:$L$11,MATCH(BL571,Sheet5!$J$2:$J$11,0))&amp;":"&amp;BR571&amp;"*"&amp;BS571/1000&amp;"]"&amp;INDEX(Sheet5!$I$2:$I$4,MATCH(BR571,Sheet5!$H$2:$H$4,0))&amp;"的"&amp;INDEX(Sheet5!$K$2:$K$11,MATCH(BL571,Sheet5!$J$2:$J$11,0))</f>
        <v>#N/A</v>
      </c>
      <c r="DO571" s="84"/>
      <c r="DP571" s="84"/>
      <c r="DQ571" s="84"/>
      <c r="DR571" s="84"/>
      <c r="DS571" s="84"/>
      <c r="DT571" s="104"/>
      <c r="DU571" s="84"/>
      <c r="DV571" s="84"/>
      <c r="DW571" s="84"/>
      <c r="DX571" s="84"/>
      <c r="DY571" s="84"/>
      <c r="DZ571" s="84"/>
    </row>
    <row r="572" spans="1:130" ht="17.25">
      <c r="A572" s="118">
        <v>30351</v>
      </c>
      <c r="B572" s="118">
        <v>0</v>
      </c>
      <c r="C572" s="118">
        <v>1</v>
      </c>
      <c r="D572" s="118" t="s">
        <v>1827</v>
      </c>
      <c r="E572" s="118" t="s">
        <v>1828</v>
      </c>
      <c r="F572" s="118" t="s">
        <v>1099</v>
      </c>
      <c r="G572" s="118">
        <v>1</v>
      </c>
      <c r="H572" s="118" t="s">
        <v>507</v>
      </c>
      <c r="I572" s="118">
        <v>1320</v>
      </c>
      <c r="J572" s="118">
        <v>1320</v>
      </c>
      <c r="K572" s="118">
        <v>2145</v>
      </c>
      <c r="M572" s="118">
        <v>480</v>
      </c>
      <c r="N572" s="118" t="s">
        <v>1644</v>
      </c>
      <c r="O572" s="118">
        <v>0</v>
      </c>
      <c r="P572" s="118">
        <v>1</v>
      </c>
      <c r="Q572" s="118">
        <v>0</v>
      </c>
      <c r="R572" s="118">
        <v>1</v>
      </c>
      <c r="S572" s="118">
        <v>0</v>
      </c>
      <c r="T572" s="118">
        <v>0</v>
      </c>
      <c r="U572" s="118">
        <v>0</v>
      </c>
      <c r="V572" s="118">
        <v>0</v>
      </c>
      <c r="W572" s="118">
        <v>0</v>
      </c>
      <c r="X572" s="118">
        <v>0</v>
      </c>
      <c r="Y572" s="118">
        <v>0</v>
      </c>
      <c r="Z572" s="118">
        <v>30000</v>
      </c>
      <c r="AA572" s="118">
        <v>2</v>
      </c>
      <c r="AB572" s="118">
        <v>15</v>
      </c>
      <c r="AC572" s="118">
        <v>0</v>
      </c>
      <c r="AD572" s="118">
        <v>0</v>
      </c>
      <c r="AE572" s="118">
        <v>0</v>
      </c>
      <c r="AF572" s="118">
        <v>1</v>
      </c>
      <c r="AG572" s="118">
        <v>0</v>
      </c>
      <c r="AH572" s="118">
        <v>6</v>
      </c>
      <c r="AI572" s="118">
        <v>0</v>
      </c>
      <c r="AJ572" s="118">
        <v>0</v>
      </c>
      <c r="AK572" s="118">
        <v>0</v>
      </c>
      <c r="AL572" s="118">
        <v>0</v>
      </c>
      <c r="AM572" s="118">
        <v>0</v>
      </c>
      <c r="AN572" s="118">
        <v>0</v>
      </c>
      <c r="AO572" s="118">
        <v>0</v>
      </c>
      <c r="AP572" s="118">
        <v>0</v>
      </c>
      <c r="AQ572" s="120">
        <v>0</v>
      </c>
      <c r="AR572" s="118">
        <v>0</v>
      </c>
      <c r="AS572" s="118">
        <v>0</v>
      </c>
      <c r="AT572" s="118">
        <v>0</v>
      </c>
      <c r="AU572" s="118">
        <v>0</v>
      </c>
      <c r="AV572" s="118">
        <v>0</v>
      </c>
      <c r="AW572" s="118">
        <v>0</v>
      </c>
      <c r="AX572" s="118">
        <v>0</v>
      </c>
      <c r="AY572" s="118">
        <v>0</v>
      </c>
      <c r="AZ572" s="118">
        <v>0</v>
      </c>
      <c r="BA572" s="118">
        <v>0</v>
      </c>
      <c r="BB572" s="118">
        <v>0</v>
      </c>
      <c r="BC572" s="118">
        <v>0</v>
      </c>
      <c r="BD572" s="69">
        <v>0</v>
      </c>
      <c r="BE572" s="69">
        <v>0</v>
      </c>
      <c r="BF572" s="69">
        <v>0</v>
      </c>
      <c r="BG572" s="118">
        <v>0</v>
      </c>
      <c r="BH572" s="118">
        <v>0</v>
      </c>
      <c r="BK572" s="118">
        <v>3</v>
      </c>
      <c r="BL572" s="118">
        <v>10</v>
      </c>
      <c r="BM572" s="118">
        <v>2</v>
      </c>
      <c r="BN572" s="118">
        <v>15</v>
      </c>
      <c r="BO572" s="121">
        <v>0</v>
      </c>
      <c r="BP572" s="118">
        <v>6</v>
      </c>
      <c r="BQ572" s="118">
        <v>99</v>
      </c>
      <c r="BR572" s="118">
        <v>1</v>
      </c>
      <c r="BS572" s="34">
        <v>1380032</v>
      </c>
      <c r="BT572" s="118">
        <v>0</v>
      </c>
      <c r="BU572" s="118">
        <v>0</v>
      </c>
      <c r="BV572" s="118">
        <v>1000</v>
      </c>
      <c r="BW572" s="118">
        <v>0</v>
      </c>
      <c r="BX572" s="118"/>
      <c r="BY572" s="118">
        <v>0</v>
      </c>
      <c r="BZ572" s="118">
        <v>1</v>
      </c>
      <c r="CA572" s="118">
        <v>31</v>
      </c>
      <c r="CB572" s="118">
        <v>0</v>
      </c>
      <c r="CC572" s="118">
        <v>1</v>
      </c>
      <c r="CD572" s="118">
        <v>1</v>
      </c>
      <c r="CE572" s="118">
        <v>0</v>
      </c>
      <c r="CF572" s="118">
        <v>0</v>
      </c>
      <c r="CG572" s="118">
        <v>0</v>
      </c>
      <c r="CH572" s="118">
        <v>0</v>
      </c>
      <c r="CI572" s="118">
        <v>1000</v>
      </c>
      <c r="CJ572" s="118">
        <v>0</v>
      </c>
      <c r="CK572" s="118"/>
      <c r="CL572" s="118">
        <v>0</v>
      </c>
      <c r="CM572" s="118">
        <v>0</v>
      </c>
      <c r="CN572" s="118">
        <v>0</v>
      </c>
      <c r="CO572" s="118">
        <v>0</v>
      </c>
      <c r="CP572" s="118">
        <v>0</v>
      </c>
      <c r="CQ572" s="118">
        <v>0</v>
      </c>
      <c r="CR572" s="118">
        <v>0</v>
      </c>
      <c r="CS572" s="118">
        <v>0</v>
      </c>
      <c r="CT572" s="118">
        <v>0</v>
      </c>
      <c r="CU572" s="118">
        <v>0</v>
      </c>
      <c r="CV572" s="118">
        <v>0</v>
      </c>
      <c r="CW572" s="118">
        <v>0</v>
      </c>
      <c r="CX572" s="118"/>
      <c r="CY572" s="118"/>
      <c r="CZ572" s="118">
        <v>0</v>
      </c>
      <c r="DA572" s="118">
        <v>0</v>
      </c>
      <c r="DB572" s="118">
        <v>2.5</v>
      </c>
      <c r="DC572" s="118">
        <v>3</v>
      </c>
      <c r="DD572" s="118">
        <v>0</v>
      </c>
      <c r="DE572" s="118">
        <v>0</v>
      </c>
      <c r="DF572" s="118">
        <v>0</v>
      </c>
      <c r="DG572" s="118">
        <v>1</v>
      </c>
      <c r="DH572" s="118"/>
      <c r="DI572" s="118"/>
      <c r="DJ572" s="118"/>
      <c r="DK572" s="122" t="s">
        <v>1829</v>
      </c>
      <c r="DL572" s="118"/>
      <c r="DM572" s="118"/>
      <c r="DN572" s="69" t="e">
        <f>"造成["&amp;INDEX(Sheet5!$L$2:$L$11,MATCH(BL572,Sheet5!$J$2:$J$11,0))&amp;":"&amp;BR572&amp;"*"&amp;BS572/1000&amp;"]"&amp;INDEX(Sheet5!$I$2:$I$4,MATCH(BR572,Sheet5!$H$2:$H$4,0))&amp;"的"&amp;INDEX(Sheet5!$K$2:$K$11,MATCH(BL572,Sheet5!$J$2:$J$11,0))</f>
        <v>#N/A</v>
      </c>
      <c r="DO572" s="118"/>
      <c r="DP572" s="118"/>
      <c r="DQ572" s="118"/>
      <c r="DR572" s="118"/>
      <c r="DS572" s="118"/>
      <c r="DT572" s="123"/>
      <c r="DU572" s="118"/>
      <c r="DV572" s="118"/>
      <c r="DW572" s="118"/>
      <c r="DX572" s="118"/>
      <c r="DY572" s="118"/>
      <c r="DZ572" s="118"/>
    </row>
    <row r="573" spans="1:130" ht="17.25">
      <c r="A573" s="118">
        <v>30352</v>
      </c>
      <c r="B573" s="118">
        <v>0</v>
      </c>
      <c r="C573" s="118">
        <v>1</v>
      </c>
      <c r="D573" s="118" t="s">
        <v>1827</v>
      </c>
      <c r="E573" s="118" t="s">
        <v>1828</v>
      </c>
      <c r="F573" s="118" t="s">
        <v>1099</v>
      </c>
      <c r="G573" s="118">
        <v>1</v>
      </c>
      <c r="H573" s="118" t="s">
        <v>507</v>
      </c>
      <c r="I573" s="118">
        <v>1320</v>
      </c>
      <c r="J573" s="118">
        <v>1320</v>
      </c>
      <c r="K573" s="118">
        <v>2145</v>
      </c>
      <c r="M573" s="118">
        <v>480</v>
      </c>
      <c r="N573" s="118" t="s">
        <v>1644</v>
      </c>
      <c r="O573" s="118">
        <v>0</v>
      </c>
      <c r="P573" s="118">
        <v>1</v>
      </c>
      <c r="Q573" s="118">
        <v>0</v>
      </c>
      <c r="R573" s="118">
        <v>1</v>
      </c>
      <c r="S573" s="118">
        <v>0</v>
      </c>
      <c r="T573" s="118">
        <v>0</v>
      </c>
      <c r="U573" s="118">
        <v>0</v>
      </c>
      <c r="V573" s="118">
        <v>0</v>
      </c>
      <c r="W573" s="118">
        <v>0</v>
      </c>
      <c r="X573" s="118">
        <v>0</v>
      </c>
      <c r="Y573" s="118">
        <v>0</v>
      </c>
      <c r="Z573" s="118">
        <v>30000</v>
      </c>
      <c r="AA573" s="118">
        <v>2</v>
      </c>
      <c r="AB573" s="118">
        <v>15</v>
      </c>
      <c r="AC573" s="118">
        <v>0</v>
      </c>
      <c r="AD573" s="118">
        <v>0</v>
      </c>
      <c r="AE573" s="118">
        <v>0</v>
      </c>
      <c r="AF573" s="118">
        <v>1</v>
      </c>
      <c r="AG573" s="118">
        <v>0</v>
      </c>
      <c r="AH573" s="118">
        <v>6</v>
      </c>
      <c r="AI573" s="118">
        <v>0</v>
      </c>
      <c r="AJ573" s="118">
        <v>0</v>
      </c>
      <c r="AK573" s="118">
        <v>0</v>
      </c>
      <c r="AL573" s="118">
        <v>0</v>
      </c>
      <c r="AM573" s="118">
        <v>0</v>
      </c>
      <c r="AN573" s="118">
        <v>0</v>
      </c>
      <c r="AO573" s="118">
        <v>0</v>
      </c>
      <c r="AP573" s="118">
        <v>0</v>
      </c>
      <c r="AQ573" s="120">
        <v>0</v>
      </c>
      <c r="AR573" s="118">
        <v>0</v>
      </c>
      <c r="AS573" s="118">
        <v>0</v>
      </c>
      <c r="AT573" s="118">
        <v>0</v>
      </c>
      <c r="AU573" s="118">
        <v>0</v>
      </c>
      <c r="AV573" s="118">
        <v>0</v>
      </c>
      <c r="AW573" s="118">
        <v>0</v>
      </c>
      <c r="AX573" s="118">
        <v>0</v>
      </c>
      <c r="AY573" s="118">
        <v>0</v>
      </c>
      <c r="AZ573" s="118">
        <v>0</v>
      </c>
      <c r="BA573" s="118">
        <v>0</v>
      </c>
      <c r="BB573" s="118">
        <v>0</v>
      </c>
      <c r="BC573" s="118">
        <v>0</v>
      </c>
      <c r="BD573" s="69">
        <v>0</v>
      </c>
      <c r="BE573" s="69">
        <v>0</v>
      </c>
      <c r="BF573" s="69">
        <v>0</v>
      </c>
      <c r="BG573" s="118">
        <v>0</v>
      </c>
      <c r="BH573" s="118">
        <v>0</v>
      </c>
      <c r="BK573" s="118">
        <v>3</v>
      </c>
      <c r="BL573" s="118">
        <v>10</v>
      </c>
      <c r="BM573" s="118">
        <v>2</v>
      </c>
      <c r="BN573" s="118">
        <v>15</v>
      </c>
      <c r="BO573" s="121">
        <v>0</v>
      </c>
      <c r="BP573" s="118">
        <v>6</v>
      </c>
      <c r="BQ573" s="118">
        <v>99</v>
      </c>
      <c r="BR573" s="118">
        <v>1</v>
      </c>
      <c r="BS573" s="34">
        <v>1380033</v>
      </c>
      <c r="BT573" s="118">
        <v>0</v>
      </c>
      <c r="BU573" s="118">
        <v>0</v>
      </c>
      <c r="BV573" s="118">
        <v>1000</v>
      </c>
      <c r="BW573" s="118">
        <v>0</v>
      </c>
      <c r="BX573" s="118"/>
      <c r="BY573" s="118">
        <v>0</v>
      </c>
      <c r="BZ573" s="118">
        <v>1</v>
      </c>
      <c r="CA573" s="118">
        <v>31</v>
      </c>
      <c r="CB573" s="118">
        <v>0</v>
      </c>
      <c r="CC573" s="118">
        <v>1</v>
      </c>
      <c r="CD573" s="118">
        <v>1</v>
      </c>
      <c r="CE573" s="118">
        <v>0</v>
      </c>
      <c r="CF573" s="118">
        <v>0</v>
      </c>
      <c r="CG573" s="118">
        <v>0</v>
      </c>
      <c r="CH573" s="118">
        <v>0</v>
      </c>
      <c r="CI573" s="118">
        <v>1000</v>
      </c>
      <c r="CJ573" s="118">
        <v>0</v>
      </c>
      <c r="CK573" s="118"/>
      <c r="CL573" s="118">
        <v>0</v>
      </c>
      <c r="CM573" s="118">
        <v>0</v>
      </c>
      <c r="CN573" s="118">
        <v>0</v>
      </c>
      <c r="CO573" s="118">
        <v>0</v>
      </c>
      <c r="CP573" s="118">
        <v>0</v>
      </c>
      <c r="CQ573" s="118">
        <v>0</v>
      </c>
      <c r="CR573" s="118">
        <v>0</v>
      </c>
      <c r="CS573" s="118">
        <v>0</v>
      </c>
      <c r="CT573" s="118">
        <v>0</v>
      </c>
      <c r="CU573" s="118">
        <v>0</v>
      </c>
      <c r="CV573" s="118">
        <v>0</v>
      </c>
      <c r="CW573" s="118">
        <v>0</v>
      </c>
      <c r="CX573" s="118"/>
      <c r="CY573" s="118"/>
      <c r="CZ573" s="118">
        <v>0</v>
      </c>
      <c r="DA573" s="118">
        <v>0</v>
      </c>
      <c r="DB573" s="118">
        <v>2.5</v>
      </c>
      <c r="DC573" s="118">
        <v>3.5</v>
      </c>
      <c r="DD573" s="118">
        <v>0</v>
      </c>
      <c r="DE573" s="118">
        <v>0</v>
      </c>
      <c r="DF573" s="118">
        <v>0</v>
      </c>
      <c r="DG573" s="118">
        <v>1</v>
      </c>
      <c r="DH573" s="118"/>
      <c r="DI573" s="118"/>
      <c r="DJ573" s="118"/>
      <c r="DK573" s="122" t="s">
        <v>1829</v>
      </c>
      <c r="DL573" s="118"/>
      <c r="DM573" s="118"/>
      <c r="DN573" s="69" t="e">
        <f>"造成["&amp;INDEX(Sheet5!$L$2:$L$11,MATCH(BL573,Sheet5!$J$2:$J$11,0))&amp;":"&amp;BR573&amp;"*"&amp;BS573/1000&amp;"]"&amp;INDEX(Sheet5!$I$2:$I$4,MATCH(BR573,Sheet5!$H$2:$H$4,0))&amp;"的"&amp;INDEX(Sheet5!$K$2:$K$11,MATCH(BL573,Sheet5!$J$2:$J$11,0))</f>
        <v>#N/A</v>
      </c>
      <c r="DO573" s="118"/>
      <c r="DP573" s="118"/>
      <c r="DQ573" s="118"/>
      <c r="DR573" s="118"/>
      <c r="DS573" s="118"/>
      <c r="DT573" s="123"/>
      <c r="DU573" s="118"/>
      <c r="DV573" s="118"/>
      <c r="DW573" s="118"/>
      <c r="DX573" s="118"/>
      <c r="DY573" s="118"/>
      <c r="DZ573" s="118"/>
    </row>
    <row r="574" spans="1:130" ht="17.25">
      <c r="A574" s="118">
        <v>30353</v>
      </c>
      <c r="B574" s="118">
        <v>0</v>
      </c>
      <c r="C574" s="118">
        <v>1</v>
      </c>
      <c r="D574" s="118" t="s">
        <v>1827</v>
      </c>
      <c r="E574" s="118" t="s">
        <v>1828</v>
      </c>
      <c r="F574" s="118" t="s">
        <v>1099</v>
      </c>
      <c r="G574" s="118">
        <v>1</v>
      </c>
      <c r="H574" s="118" t="s">
        <v>507</v>
      </c>
      <c r="I574" s="118">
        <v>1320</v>
      </c>
      <c r="J574" s="118">
        <v>1320</v>
      </c>
      <c r="K574" s="118">
        <v>2145</v>
      </c>
      <c r="M574" s="118">
        <v>480</v>
      </c>
      <c r="N574" s="118" t="s">
        <v>1644</v>
      </c>
      <c r="O574" s="118">
        <v>0</v>
      </c>
      <c r="P574" s="118">
        <v>1</v>
      </c>
      <c r="Q574" s="118">
        <v>0</v>
      </c>
      <c r="R574" s="118">
        <v>1</v>
      </c>
      <c r="S574" s="118">
        <v>0</v>
      </c>
      <c r="T574" s="118">
        <v>0</v>
      </c>
      <c r="U574" s="118">
        <v>0</v>
      </c>
      <c r="V574" s="118">
        <v>0</v>
      </c>
      <c r="W574" s="118">
        <v>0</v>
      </c>
      <c r="X574" s="118">
        <v>0</v>
      </c>
      <c r="Y574" s="118">
        <v>0</v>
      </c>
      <c r="Z574" s="118">
        <v>30000</v>
      </c>
      <c r="AA574" s="118">
        <v>2</v>
      </c>
      <c r="AB574" s="118">
        <v>15</v>
      </c>
      <c r="AC574" s="118">
        <v>0</v>
      </c>
      <c r="AD574" s="118">
        <v>0</v>
      </c>
      <c r="AE574" s="118">
        <v>0</v>
      </c>
      <c r="AF574" s="118">
        <v>1</v>
      </c>
      <c r="AG574" s="118">
        <v>0</v>
      </c>
      <c r="AH574" s="118">
        <v>6</v>
      </c>
      <c r="AI574" s="118">
        <v>0</v>
      </c>
      <c r="AJ574" s="118">
        <v>0</v>
      </c>
      <c r="AK574" s="118">
        <v>0</v>
      </c>
      <c r="AL574" s="118">
        <v>0</v>
      </c>
      <c r="AM574" s="118">
        <v>0</v>
      </c>
      <c r="AN574" s="118">
        <v>0</v>
      </c>
      <c r="AO574" s="118">
        <v>0</v>
      </c>
      <c r="AP574" s="118">
        <v>0</v>
      </c>
      <c r="AQ574" s="120">
        <v>0</v>
      </c>
      <c r="AR574" s="118">
        <v>0</v>
      </c>
      <c r="AS574" s="118">
        <v>0</v>
      </c>
      <c r="AT574" s="118">
        <v>0</v>
      </c>
      <c r="AU574" s="118">
        <v>0</v>
      </c>
      <c r="AV574" s="118">
        <v>0</v>
      </c>
      <c r="AW574" s="118">
        <v>0</v>
      </c>
      <c r="AX574" s="118">
        <v>0</v>
      </c>
      <c r="AY574" s="118">
        <v>0</v>
      </c>
      <c r="AZ574" s="118">
        <v>0</v>
      </c>
      <c r="BA574" s="118">
        <v>0</v>
      </c>
      <c r="BB574" s="118">
        <v>0</v>
      </c>
      <c r="BC574" s="118">
        <v>0</v>
      </c>
      <c r="BD574" s="69">
        <v>0</v>
      </c>
      <c r="BE574" s="69">
        <v>0</v>
      </c>
      <c r="BF574" s="69">
        <v>0</v>
      </c>
      <c r="BG574" s="118">
        <v>0</v>
      </c>
      <c r="BH574" s="118">
        <v>0</v>
      </c>
      <c r="BK574" s="118">
        <v>3</v>
      </c>
      <c r="BL574" s="118">
        <v>10</v>
      </c>
      <c r="BM574" s="118">
        <v>2</v>
      </c>
      <c r="BN574" s="118">
        <v>15</v>
      </c>
      <c r="BO574" s="121">
        <v>0</v>
      </c>
      <c r="BP574" s="118">
        <v>6</v>
      </c>
      <c r="BQ574" s="118">
        <v>99</v>
      </c>
      <c r="BR574" s="118">
        <v>1</v>
      </c>
      <c r="BS574" s="34">
        <v>1380034</v>
      </c>
      <c r="BT574" s="118">
        <v>0</v>
      </c>
      <c r="BU574" s="118">
        <v>0</v>
      </c>
      <c r="BV574" s="118">
        <v>1000</v>
      </c>
      <c r="BW574" s="118">
        <v>0</v>
      </c>
      <c r="BX574" s="118"/>
      <c r="BY574" s="118">
        <v>0</v>
      </c>
      <c r="BZ574" s="118">
        <v>1</v>
      </c>
      <c r="CA574" s="118">
        <v>31</v>
      </c>
      <c r="CB574" s="118">
        <v>0</v>
      </c>
      <c r="CC574" s="118">
        <v>1</v>
      </c>
      <c r="CD574" s="118">
        <v>1</v>
      </c>
      <c r="CE574" s="118">
        <v>0</v>
      </c>
      <c r="CF574" s="118">
        <v>0</v>
      </c>
      <c r="CG574" s="118">
        <v>0</v>
      </c>
      <c r="CH574" s="118">
        <v>0</v>
      </c>
      <c r="CI574" s="118">
        <v>1000</v>
      </c>
      <c r="CJ574" s="118">
        <v>0</v>
      </c>
      <c r="CK574" s="118"/>
      <c r="CL574" s="118">
        <v>0</v>
      </c>
      <c r="CM574" s="118">
        <v>0</v>
      </c>
      <c r="CN574" s="118">
        <v>0</v>
      </c>
      <c r="CO574" s="118">
        <v>0</v>
      </c>
      <c r="CP574" s="118">
        <v>0</v>
      </c>
      <c r="CQ574" s="118">
        <v>0</v>
      </c>
      <c r="CR574" s="118">
        <v>0</v>
      </c>
      <c r="CS574" s="118">
        <v>0</v>
      </c>
      <c r="CT574" s="118">
        <v>0</v>
      </c>
      <c r="CU574" s="118">
        <v>0</v>
      </c>
      <c r="CV574" s="118">
        <v>0</v>
      </c>
      <c r="CW574" s="118">
        <v>0</v>
      </c>
      <c r="CX574" s="118"/>
      <c r="CY574" s="118"/>
      <c r="CZ574" s="118">
        <v>0</v>
      </c>
      <c r="DA574" s="118">
        <v>0</v>
      </c>
      <c r="DB574" s="118">
        <v>2.5</v>
      </c>
      <c r="DC574" s="118">
        <v>4</v>
      </c>
      <c r="DD574" s="118">
        <v>0</v>
      </c>
      <c r="DE574" s="118">
        <v>0</v>
      </c>
      <c r="DF574" s="118">
        <v>0</v>
      </c>
      <c r="DG574" s="118">
        <v>1</v>
      </c>
      <c r="DH574" s="118"/>
      <c r="DI574" s="118"/>
      <c r="DJ574" s="118"/>
      <c r="DK574" s="122" t="s">
        <v>1829</v>
      </c>
      <c r="DL574" s="118"/>
      <c r="DM574" s="118"/>
      <c r="DN574" s="69" t="e">
        <f>"造成["&amp;INDEX(Sheet5!$L$2:$L$11,MATCH(BL574,Sheet5!$J$2:$J$11,0))&amp;":"&amp;BR574&amp;"*"&amp;BS574/1000&amp;"]"&amp;INDEX(Sheet5!$I$2:$I$4,MATCH(BR574,Sheet5!$H$2:$H$4,0))&amp;"的"&amp;INDEX(Sheet5!$K$2:$K$11,MATCH(BL574,Sheet5!$J$2:$J$11,0))</f>
        <v>#N/A</v>
      </c>
      <c r="DO574" s="118"/>
      <c r="DP574" s="118"/>
      <c r="DQ574" s="118"/>
      <c r="DR574" s="118"/>
      <c r="DS574" s="118"/>
      <c r="DT574" s="123"/>
      <c r="DU574" s="118"/>
      <c r="DV574" s="118"/>
      <c r="DW574" s="118"/>
      <c r="DX574" s="118"/>
      <c r="DY574" s="118"/>
      <c r="DZ574" s="118"/>
    </row>
    <row r="575" spans="1:130" ht="17.25">
      <c r="A575" s="118">
        <v>30354</v>
      </c>
      <c r="B575" s="118">
        <v>0</v>
      </c>
      <c r="C575" s="118">
        <v>1</v>
      </c>
      <c r="D575" s="118" t="s">
        <v>1827</v>
      </c>
      <c r="E575" s="118" t="s">
        <v>1828</v>
      </c>
      <c r="F575" s="118" t="s">
        <v>1099</v>
      </c>
      <c r="G575" s="118">
        <v>1</v>
      </c>
      <c r="H575" s="118" t="s">
        <v>507</v>
      </c>
      <c r="I575" s="118">
        <v>1320</v>
      </c>
      <c r="J575" s="118">
        <v>1320</v>
      </c>
      <c r="K575" s="118">
        <v>2145</v>
      </c>
      <c r="M575" s="118">
        <v>480</v>
      </c>
      <c r="N575" s="118" t="s">
        <v>1644</v>
      </c>
      <c r="O575" s="118">
        <v>0</v>
      </c>
      <c r="P575" s="118">
        <v>1</v>
      </c>
      <c r="Q575" s="118">
        <v>0</v>
      </c>
      <c r="R575" s="118">
        <v>1</v>
      </c>
      <c r="S575" s="118">
        <v>0</v>
      </c>
      <c r="T575" s="118">
        <v>0</v>
      </c>
      <c r="U575" s="118">
        <v>0</v>
      </c>
      <c r="V575" s="118">
        <v>0</v>
      </c>
      <c r="W575" s="118">
        <v>0</v>
      </c>
      <c r="X575" s="118">
        <v>0</v>
      </c>
      <c r="Y575" s="118">
        <v>0</v>
      </c>
      <c r="Z575" s="118">
        <v>30000</v>
      </c>
      <c r="AA575" s="118">
        <v>2</v>
      </c>
      <c r="AB575" s="118">
        <v>15</v>
      </c>
      <c r="AC575" s="118">
        <v>0</v>
      </c>
      <c r="AD575" s="118">
        <v>0</v>
      </c>
      <c r="AE575" s="118">
        <v>0</v>
      </c>
      <c r="AF575" s="118">
        <v>1</v>
      </c>
      <c r="AG575" s="118">
        <v>0</v>
      </c>
      <c r="AH575" s="118">
        <v>6</v>
      </c>
      <c r="AI575" s="118">
        <v>0</v>
      </c>
      <c r="AJ575" s="118">
        <v>0</v>
      </c>
      <c r="AK575" s="118">
        <v>0</v>
      </c>
      <c r="AL575" s="118">
        <v>0</v>
      </c>
      <c r="AM575" s="118">
        <v>0</v>
      </c>
      <c r="AN575" s="118">
        <v>0</v>
      </c>
      <c r="AO575" s="118">
        <v>0</v>
      </c>
      <c r="AP575" s="118">
        <v>0</v>
      </c>
      <c r="AQ575" s="120">
        <v>0</v>
      </c>
      <c r="AR575" s="118">
        <v>0</v>
      </c>
      <c r="AS575" s="118">
        <v>0</v>
      </c>
      <c r="AT575" s="118">
        <v>0</v>
      </c>
      <c r="AU575" s="118">
        <v>0</v>
      </c>
      <c r="AV575" s="118">
        <v>0</v>
      </c>
      <c r="AW575" s="118">
        <v>0</v>
      </c>
      <c r="AX575" s="118">
        <v>0</v>
      </c>
      <c r="AY575" s="118">
        <v>0</v>
      </c>
      <c r="AZ575" s="118">
        <v>0</v>
      </c>
      <c r="BA575" s="118">
        <v>0</v>
      </c>
      <c r="BB575" s="118">
        <v>0</v>
      </c>
      <c r="BC575" s="118">
        <v>0</v>
      </c>
      <c r="BD575" s="69">
        <v>0</v>
      </c>
      <c r="BE575" s="69">
        <v>0</v>
      </c>
      <c r="BF575" s="69">
        <v>0</v>
      </c>
      <c r="BG575" s="118">
        <v>0</v>
      </c>
      <c r="BH575" s="118">
        <v>0</v>
      </c>
      <c r="BK575" s="118">
        <v>3</v>
      </c>
      <c r="BL575" s="118">
        <v>10</v>
      </c>
      <c r="BM575" s="118">
        <v>2</v>
      </c>
      <c r="BN575" s="118">
        <v>15</v>
      </c>
      <c r="BO575" s="121">
        <v>0</v>
      </c>
      <c r="BP575" s="118">
        <v>6</v>
      </c>
      <c r="BQ575" s="118">
        <v>99</v>
      </c>
      <c r="BR575" s="118">
        <v>1</v>
      </c>
      <c r="BS575" s="34">
        <v>1380035</v>
      </c>
      <c r="BT575" s="118">
        <v>0</v>
      </c>
      <c r="BU575" s="118">
        <v>0</v>
      </c>
      <c r="BV575" s="118">
        <v>1000</v>
      </c>
      <c r="BW575" s="118">
        <v>0</v>
      </c>
      <c r="BX575" s="118"/>
      <c r="BY575" s="118">
        <v>0</v>
      </c>
      <c r="BZ575" s="118">
        <v>1</v>
      </c>
      <c r="CA575" s="118">
        <v>31</v>
      </c>
      <c r="CB575" s="118">
        <v>0</v>
      </c>
      <c r="CC575" s="118">
        <v>1</v>
      </c>
      <c r="CD575" s="118">
        <v>1</v>
      </c>
      <c r="CE575" s="118">
        <v>0</v>
      </c>
      <c r="CF575" s="118">
        <v>0</v>
      </c>
      <c r="CG575" s="118">
        <v>0</v>
      </c>
      <c r="CH575" s="118">
        <v>0</v>
      </c>
      <c r="CI575" s="118">
        <v>1000</v>
      </c>
      <c r="CJ575" s="118">
        <v>0</v>
      </c>
      <c r="CK575" s="118"/>
      <c r="CL575" s="118">
        <v>0</v>
      </c>
      <c r="CM575" s="118">
        <v>0</v>
      </c>
      <c r="CN575" s="118">
        <v>0</v>
      </c>
      <c r="CO575" s="118">
        <v>0</v>
      </c>
      <c r="CP575" s="118">
        <v>0</v>
      </c>
      <c r="CQ575" s="118">
        <v>0</v>
      </c>
      <c r="CR575" s="118">
        <v>0</v>
      </c>
      <c r="CS575" s="118">
        <v>0</v>
      </c>
      <c r="CT575" s="118">
        <v>0</v>
      </c>
      <c r="CU575" s="118">
        <v>0</v>
      </c>
      <c r="CV575" s="118">
        <v>0</v>
      </c>
      <c r="CW575" s="118">
        <v>0</v>
      </c>
      <c r="CX575" s="118"/>
      <c r="CY575" s="118"/>
      <c r="CZ575" s="118">
        <v>0</v>
      </c>
      <c r="DA575" s="118">
        <v>0</v>
      </c>
      <c r="DB575" s="118">
        <v>2.5</v>
      </c>
      <c r="DC575" s="118">
        <v>4.5</v>
      </c>
      <c r="DD575" s="118">
        <v>0</v>
      </c>
      <c r="DE575" s="118">
        <v>0</v>
      </c>
      <c r="DF575" s="118">
        <v>0</v>
      </c>
      <c r="DG575" s="118">
        <v>1</v>
      </c>
      <c r="DH575" s="118"/>
      <c r="DI575" s="118"/>
      <c r="DJ575" s="118"/>
      <c r="DK575" s="122" t="s">
        <v>1829</v>
      </c>
      <c r="DL575" s="118"/>
      <c r="DM575" s="118"/>
      <c r="DN575" s="69" t="e">
        <f>"造成["&amp;INDEX(Sheet5!$L$2:$L$11,MATCH(BL575,Sheet5!$J$2:$J$11,0))&amp;":"&amp;BR575&amp;"*"&amp;BS575/1000&amp;"]"&amp;INDEX(Sheet5!$I$2:$I$4,MATCH(BR575,Sheet5!$H$2:$H$4,0))&amp;"的"&amp;INDEX(Sheet5!$K$2:$K$11,MATCH(BL575,Sheet5!$J$2:$J$11,0))</f>
        <v>#N/A</v>
      </c>
      <c r="DO575" s="118"/>
      <c r="DP575" s="118"/>
      <c r="DQ575" s="118"/>
      <c r="DR575" s="118"/>
      <c r="DS575" s="118"/>
      <c r="DT575" s="123"/>
      <c r="DU575" s="118"/>
      <c r="DV575" s="118"/>
      <c r="DW575" s="118"/>
      <c r="DX575" s="118"/>
      <c r="DY575" s="118"/>
      <c r="DZ575" s="118"/>
    </row>
    <row r="576" spans="1:130" ht="17.25">
      <c r="A576" s="69">
        <v>30355</v>
      </c>
      <c r="B576" s="69">
        <v>0</v>
      </c>
      <c r="C576" s="69">
        <v>1</v>
      </c>
      <c r="D576" s="69" t="s">
        <v>1830</v>
      </c>
      <c r="E576" s="69" t="s">
        <v>1831</v>
      </c>
      <c r="F576" s="69" t="s">
        <v>320</v>
      </c>
      <c r="G576" s="69">
        <v>1</v>
      </c>
      <c r="H576" s="69"/>
      <c r="I576" s="69">
        <v>0</v>
      </c>
      <c r="J576" s="69">
        <v>0</v>
      </c>
      <c r="K576" s="69">
        <v>0</v>
      </c>
      <c r="L576" s="69"/>
      <c r="M576" s="69">
        <v>0</v>
      </c>
      <c r="N576" s="69"/>
      <c r="O576" s="69">
        <v>0</v>
      </c>
      <c r="P576" s="69">
        <v>1</v>
      </c>
      <c r="Q576" s="69">
        <v>0</v>
      </c>
      <c r="R576" s="69">
        <v>2</v>
      </c>
      <c r="S576" s="69">
        <v>32768</v>
      </c>
      <c r="T576" s="69">
        <v>100</v>
      </c>
      <c r="U576" s="69">
        <v>0</v>
      </c>
      <c r="V576" s="69">
        <v>0</v>
      </c>
      <c r="W576" s="69">
        <v>0</v>
      </c>
      <c r="X576" s="69">
        <v>0</v>
      </c>
      <c r="Y576" s="69">
        <v>0</v>
      </c>
      <c r="Z576" s="69">
        <v>0</v>
      </c>
      <c r="AA576" s="69">
        <v>1</v>
      </c>
      <c r="AB576" s="69">
        <v>4</v>
      </c>
      <c r="AC576" s="69">
        <v>0</v>
      </c>
      <c r="AD576" s="69">
        <v>0</v>
      </c>
      <c r="AE576" s="69">
        <v>0</v>
      </c>
      <c r="AF576" s="69">
        <v>1</v>
      </c>
      <c r="AG576" s="69">
        <v>0</v>
      </c>
      <c r="AH576" s="69">
        <v>1</v>
      </c>
      <c r="AI576" s="69">
        <v>0</v>
      </c>
      <c r="AJ576" s="69">
        <v>0</v>
      </c>
      <c r="AK576" s="69">
        <v>0</v>
      </c>
      <c r="AL576" s="69">
        <v>0</v>
      </c>
      <c r="AM576" s="69">
        <v>0</v>
      </c>
      <c r="AN576" s="69">
        <v>0</v>
      </c>
      <c r="AO576" s="69">
        <v>0</v>
      </c>
      <c r="AP576" s="69">
        <v>0</v>
      </c>
      <c r="AQ576" s="84">
        <v>0</v>
      </c>
      <c r="AR576" s="69">
        <v>0</v>
      </c>
      <c r="AS576" s="69">
        <v>0</v>
      </c>
      <c r="AT576" s="69">
        <v>0</v>
      </c>
      <c r="AU576" s="69">
        <v>0</v>
      </c>
      <c r="AV576" s="69">
        <v>0</v>
      </c>
      <c r="AW576" s="69">
        <v>0</v>
      </c>
      <c r="AX576" s="69">
        <v>0</v>
      </c>
      <c r="AY576" s="69">
        <v>0</v>
      </c>
      <c r="AZ576" s="69">
        <v>0</v>
      </c>
      <c r="BA576" s="69">
        <v>0</v>
      </c>
      <c r="BB576" s="69">
        <v>0</v>
      </c>
      <c r="BC576" s="69">
        <v>0</v>
      </c>
      <c r="BD576" s="69">
        <v>0</v>
      </c>
      <c r="BE576" s="69">
        <v>0</v>
      </c>
      <c r="BF576" s="69">
        <v>0</v>
      </c>
      <c r="BG576" s="69">
        <v>0</v>
      </c>
      <c r="BH576" s="69">
        <v>0</v>
      </c>
      <c r="BK576" s="69">
        <v>3</v>
      </c>
      <c r="BL576" s="69">
        <v>10</v>
      </c>
      <c r="BM576" s="69">
        <v>1</v>
      </c>
      <c r="BN576" s="69">
        <v>4</v>
      </c>
      <c r="BO576" s="89">
        <v>0</v>
      </c>
      <c r="BP576" s="69">
        <v>1</v>
      </c>
      <c r="BQ576" s="69">
        <v>1</v>
      </c>
      <c r="BR576" s="69">
        <v>1</v>
      </c>
      <c r="BS576" s="8">
        <v>1380017</v>
      </c>
      <c r="BT576" s="69">
        <v>0</v>
      </c>
      <c r="BU576" s="69">
        <v>0</v>
      </c>
      <c r="BV576" s="69">
        <v>1000</v>
      </c>
      <c r="BW576" s="69">
        <v>0</v>
      </c>
      <c r="BX576" s="69"/>
      <c r="BY576" s="69">
        <v>0</v>
      </c>
      <c r="BZ576" s="69">
        <v>1</v>
      </c>
      <c r="CA576" s="69">
        <v>31</v>
      </c>
      <c r="CB576" s="69">
        <v>0</v>
      </c>
      <c r="CC576" s="69">
        <v>1</v>
      </c>
      <c r="CD576" s="69">
        <v>1</v>
      </c>
      <c r="CE576" s="69">
        <v>0</v>
      </c>
      <c r="CF576" s="69">
        <v>0</v>
      </c>
      <c r="CG576" s="69">
        <v>0</v>
      </c>
      <c r="CH576" s="69">
        <v>0</v>
      </c>
      <c r="CI576" s="69">
        <v>1000</v>
      </c>
      <c r="CJ576" s="69">
        <v>0</v>
      </c>
      <c r="CK576" s="69"/>
      <c r="CL576" s="69">
        <v>0</v>
      </c>
      <c r="CM576" s="69">
        <v>0</v>
      </c>
      <c r="CN576" s="69">
        <v>0</v>
      </c>
      <c r="CO576" s="69">
        <v>0</v>
      </c>
      <c r="CP576" s="69">
        <v>0</v>
      </c>
      <c r="CQ576" s="69">
        <v>0</v>
      </c>
      <c r="CR576" s="69">
        <v>0</v>
      </c>
      <c r="CS576" s="69">
        <v>0</v>
      </c>
      <c r="CT576" s="69">
        <v>0</v>
      </c>
      <c r="CU576" s="69">
        <v>0</v>
      </c>
      <c r="CV576" s="69">
        <v>0</v>
      </c>
      <c r="CW576" s="69">
        <v>0</v>
      </c>
      <c r="CX576" s="69"/>
      <c r="CY576" s="69"/>
      <c r="CZ576" s="69">
        <v>0</v>
      </c>
      <c r="DA576" s="69">
        <v>0</v>
      </c>
      <c r="DB576" s="69">
        <v>1</v>
      </c>
      <c r="DC576" s="69">
        <v>0</v>
      </c>
      <c r="DD576" s="69">
        <v>0</v>
      </c>
      <c r="DE576" s="69">
        <v>0</v>
      </c>
      <c r="DF576" s="69">
        <v>0</v>
      </c>
      <c r="DG576" s="69">
        <v>1</v>
      </c>
      <c r="DH576" s="69"/>
      <c r="DI576" s="69"/>
      <c r="DJ576" s="69"/>
      <c r="DK576" s="90" t="s">
        <v>1832</v>
      </c>
      <c r="DL576" s="69"/>
      <c r="DM576" s="69"/>
      <c r="DN576" s="69" t="e">
        <f>"造成["&amp;INDEX(Sheet5!$L$2:$L$11,MATCH(BL576,Sheet5!$J$2:$J$11,0))&amp;":"&amp;BR576&amp;"*"&amp;BS576/1000&amp;"]"&amp;INDEX(Sheet5!$I$2:$I$4,MATCH(BR576,Sheet5!$H$2:$H$4,0))&amp;"的"&amp;INDEX(Sheet5!$K$2:$K$11,MATCH(BL576,Sheet5!$J$2:$J$11,0))</f>
        <v>#N/A</v>
      </c>
      <c r="DO576" s="69"/>
      <c r="DP576" s="69"/>
      <c r="DQ576" s="69"/>
      <c r="DR576" s="69"/>
      <c r="DS576" s="69"/>
      <c r="DT576" s="94"/>
      <c r="DU576" s="69"/>
      <c r="DV576" s="69"/>
      <c r="DW576" s="69"/>
      <c r="DX576" s="69"/>
      <c r="DY576" s="69"/>
      <c r="DZ576" s="69"/>
    </row>
    <row r="577" spans="1:130" ht="17.25">
      <c r="A577" s="69">
        <v>30356</v>
      </c>
      <c r="B577" s="69">
        <v>0</v>
      </c>
      <c r="C577" s="69">
        <v>1</v>
      </c>
      <c r="D577" s="69" t="s">
        <v>1830</v>
      </c>
      <c r="E577" s="69" t="s">
        <v>1831</v>
      </c>
      <c r="F577" s="69" t="s">
        <v>320</v>
      </c>
      <c r="G577" s="69">
        <v>1</v>
      </c>
      <c r="H577" s="69"/>
      <c r="I577" s="69">
        <v>0</v>
      </c>
      <c r="J577" s="69">
        <v>0</v>
      </c>
      <c r="K577" s="69">
        <v>0</v>
      </c>
      <c r="L577" s="69"/>
      <c r="M577" s="69">
        <v>0</v>
      </c>
      <c r="N577" s="69"/>
      <c r="O577" s="69">
        <v>0</v>
      </c>
      <c r="P577" s="69">
        <v>1</v>
      </c>
      <c r="Q577" s="69">
        <v>0</v>
      </c>
      <c r="R577" s="69">
        <v>2</v>
      </c>
      <c r="S577" s="69">
        <v>32768</v>
      </c>
      <c r="T577" s="69">
        <v>100</v>
      </c>
      <c r="U577" s="69">
        <v>0</v>
      </c>
      <c r="V577" s="69">
        <v>0</v>
      </c>
      <c r="W577" s="69">
        <v>0</v>
      </c>
      <c r="X577" s="69">
        <v>0</v>
      </c>
      <c r="Y577" s="69">
        <v>0</v>
      </c>
      <c r="Z577" s="69">
        <v>0</v>
      </c>
      <c r="AA577" s="69">
        <v>1</v>
      </c>
      <c r="AB577" s="69">
        <v>4</v>
      </c>
      <c r="AC577" s="69">
        <v>0</v>
      </c>
      <c r="AD577" s="69">
        <v>0</v>
      </c>
      <c r="AE577" s="69">
        <v>0</v>
      </c>
      <c r="AF577" s="69">
        <v>1</v>
      </c>
      <c r="AG577" s="69">
        <v>0</v>
      </c>
      <c r="AH577" s="69">
        <v>1</v>
      </c>
      <c r="AI577" s="69">
        <v>0</v>
      </c>
      <c r="AJ577" s="69">
        <v>0</v>
      </c>
      <c r="AK577" s="69">
        <v>0</v>
      </c>
      <c r="AL577" s="69">
        <v>0</v>
      </c>
      <c r="AM577" s="69">
        <v>0</v>
      </c>
      <c r="AN577" s="69">
        <v>0</v>
      </c>
      <c r="AO577" s="69">
        <v>0</v>
      </c>
      <c r="AP577" s="69">
        <v>0</v>
      </c>
      <c r="AQ577" s="84">
        <v>0</v>
      </c>
      <c r="AR577" s="69">
        <v>0</v>
      </c>
      <c r="AS577" s="69">
        <v>0</v>
      </c>
      <c r="AT577" s="69">
        <v>0</v>
      </c>
      <c r="AU577" s="69">
        <v>0</v>
      </c>
      <c r="AV577" s="69">
        <v>0</v>
      </c>
      <c r="AW577" s="69">
        <v>0</v>
      </c>
      <c r="AX577" s="69">
        <v>0</v>
      </c>
      <c r="AY577" s="69">
        <v>0</v>
      </c>
      <c r="AZ577" s="69">
        <v>0</v>
      </c>
      <c r="BA577" s="69">
        <v>0</v>
      </c>
      <c r="BB577" s="69">
        <v>0</v>
      </c>
      <c r="BC577" s="69">
        <v>0</v>
      </c>
      <c r="BD577" s="69">
        <v>0</v>
      </c>
      <c r="BE577" s="69">
        <v>0</v>
      </c>
      <c r="BF577" s="69">
        <v>0</v>
      </c>
      <c r="BG577" s="69">
        <v>0</v>
      </c>
      <c r="BH577" s="69">
        <v>0</v>
      </c>
      <c r="BK577" s="69">
        <v>3</v>
      </c>
      <c r="BL577" s="69">
        <v>10</v>
      </c>
      <c r="BM577" s="69">
        <v>1</v>
      </c>
      <c r="BN577" s="69">
        <v>4</v>
      </c>
      <c r="BO577" s="89">
        <v>0</v>
      </c>
      <c r="BP577" s="69">
        <v>1</v>
      </c>
      <c r="BQ577" s="69">
        <v>1</v>
      </c>
      <c r="BR577" s="69">
        <v>1</v>
      </c>
      <c r="BS577" s="8">
        <v>1380018</v>
      </c>
      <c r="BT577" s="69">
        <v>0</v>
      </c>
      <c r="BU577" s="69">
        <v>0</v>
      </c>
      <c r="BV577" s="69">
        <v>1000</v>
      </c>
      <c r="BW577" s="69">
        <v>0</v>
      </c>
      <c r="BX577" s="69"/>
      <c r="BY577" s="69">
        <v>0</v>
      </c>
      <c r="BZ577" s="69">
        <v>1</v>
      </c>
      <c r="CA577" s="69">
        <v>31</v>
      </c>
      <c r="CB577" s="69">
        <v>0</v>
      </c>
      <c r="CC577" s="69">
        <v>1</v>
      </c>
      <c r="CD577" s="69">
        <v>1</v>
      </c>
      <c r="CE577" s="69">
        <v>0</v>
      </c>
      <c r="CF577" s="69">
        <v>0</v>
      </c>
      <c r="CG577" s="69">
        <v>0</v>
      </c>
      <c r="CH577" s="69">
        <v>0</v>
      </c>
      <c r="CI577" s="69">
        <v>1000</v>
      </c>
      <c r="CJ577" s="69">
        <v>0</v>
      </c>
      <c r="CK577" s="69"/>
      <c r="CL577" s="69">
        <v>0</v>
      </c>
      <c r="CM577" s="69">
        <v>0</v>
      </c>
      <c r="CN577" s="69">
        <v>0</v>
      </c>
      <c r="CO577" s="69">
        <v>0</v>
      </c>
      <c r="CP577" s="69">
        <v>0</v>
      </c>
      <c r="CQ577" s="69">
        <v>0</v>
      </c>
      <c r="CR577" s="69">
        <v>0</v>
      </c>
      <c r="CS577" s="69">
        <v>0</v>
      </c>
      <c r="CT577" s="69">
        <v>0</v>
      </c>
      <c r="CU577" s="69">
        <v>0</v>
      </c>
      <c r="CV577" s="69">
        <v>0</v>
      </c>
      <c r="CW577" s="69">
        <v>0</v>
      </c>
      <c r="CX577" s="69"/>
      <c r="CY577" s="69"/>
      <c r="CZ577" s="69">
        <v>0</v>
      </c>
      <c r="DA577" s="69">
        <v>0</v>
      </c>
      <c r="DB577" s="69">
        <v>1.2</v>
      </c>
      <c r="DC577" s="69">
        <v>0</v>
      </c>
      <c r="DD577" s="69">
        <v>0</v>
      </c>
      <c r="DE577" s="69">
        <v>0</v>
      </c>
      <c r="DF577" s="69">
        <v>0</v>
      </c>
      <c r="DG577" s="69">
        <v>1</v>
      </c>
      <c r="DH577" s="69"/>
      <c r="DI577" s="69"/>
      <c r="DJ577" s="69"/>
      <c r="DK577" s="90" t="s">
        <v>1832</v>
      </c>
      <c r="DL577" s="69"/>
      <c r="DM577" s="69"/>
      <c r="DN577" s="69" t="e">
        <f>"造成["&amp;INDEX(Sheet5!$L$2:$L$11,MATCH(BL577,Sheet5!$J$2:$J$11,0))&amp;":"&amp;BR577&amp;"*"&amp;BS577/1000&amp;"]"&amp;INDEX(Sheet5!$I$2:$I$4,MATCH(BR577,Sheet5!$H$2:$H$4,0))&amp;"的"&amp;INDEX(Sheet5!$K$2:$K$11,MATCH(BL577,Sheet5!$J$2:$J$11,0))</f>
        <v>#N/A</v>
      </c>
      <c r="DO577" s="69"/>
      <c r="DP577" s="69"/>
      <c r="DQ577" s="69"/>
      <c r="DR577" s="69"/>
      <c r="DS577" s="69"/>
      <c r="DT577" s="94"/>
      <c r="DU577" s="69"/>
      <c r="DV577" s="69"/>
      <c r="DW577" s="69"/>
      <c r="DX577" s="69"/>
      <c r="DY577" s="69"/>
      <c r="DZ577" s="69"/>
    </row>
    <row r="578" spans="1:130" ht="17.25">
      <c r="A578" s="69">
        <v>30357</v>
      </c>
      <c r="B578" s="69">
        <v>0</v>
      </c>
      <c r="C578" s="69">
        <v>1</v>
      </c>
      <c r="D578" s="69" t="s">
        <v>1830</v>
      </c>
      <c r="E578" s="69" t="s">
        <v>1831</v>
      </c>
      <c r="F578" s="69" t="s">
        <v>320</v>
      </c>
      <c r="G578" s="69">
        <v>1</v>
      </c>
      <c r="H578" s="69"/>
      <c r="I578" s="69">
        <v>0</v>
      </c>
      <c r="J578" s="69">
        <v>0</v>
      </c>
      <c r="K578" s="69">
        <v>0</v>
      </c>
      <c r="L578" s="69"/>
      <c r="M578" s="69">
        <v>0</v>
      </c>
      <c r="N578" s="69"/>
      <c r="O578" s="69">
        <v>0</v>
      </c>
      <c r="P578" s="69">
        <v>1</v>
      </c>
      <c r="Q578" s="69">
        <v>0</v>
      </c>
      <c r="R578" s="69">
        <v>2</v>
      </c>
      <c r="S578" s="69">
        <v>32768</v>
      </c>
      <c r="T578" s="69">
        <v>100</v>
      </c>
      <c r="U578" s="69">
        <v>0</v>
      </c>
      <c r="V578" s="69">
        <v>0</v>
      </c>
      <c r="W578" s="69">
        <v>0</v>
      </c>
      <c r="X578" s="69">
        <v>0</v>
      </c>
      <c r="Y578" s="69">
        <v>0</v>
      </c>
      <c r="Z578" s="69">
        <v>0</v>
      </c>
      <c r="AA578" s="69">
        <v>1</v>
      </c>
      <c r="AB578" s="69">
        <v>4</v>
      </c>
      <c r="AC578" s="69">
        <v>0</v>
      </c>
      <c r="AD578" s="69">
        <v>0</v>
      </c>
      <c r="AE578" s="69">
        <v>0</v>
      </c>
      <c r="AF578" s="69">
        <v>1</v>
      </c>
      <c r="AG578" s="69">
        <v>0</v>
      </c>
      <c r="AH578" s="69">
        <v>1</v>
      </c>
      <c r="AI578" s="69">
        <v>0</v>
      </c>
      <c r="AJ578" s="69">
        <v>0</v>
      </c>
      <c r="AK578" s="69">
        <v>0</v>
      </c>
      <c r="AL578" s="69">
        <v>0</v>
      </c>
      <c r="AM578" s="69">
        <v>0</v>
      </c>
      <c r="AN578" s="69">
        <v>0</v>
      </c>
      <c r="AO578" s="69">
        <v>0</v>
      </c>
      <c r="AP578" s="69">
        <v>0</v>
      </c>
      <c r="AQ578" s="84">
        <v>0</v>
      </c>
      <c r="AR578" s="69">
        <v>0</v>
      </c>
      <c r="AS578" s="69">
        <v>0</v>
      </c>
      <c r="AT578" s="69">
        <v>0</v>
      </c>
      <c r="AU578" s="69">
        <v>0</v>
      </c>
      <c r="AV578" s="69">
        <v>0</v>
      </c>
      <c r="AW578" s="69">
        <v>0</v>
      </c>
      <c r="AX578" s="69">
        <v>0</v>
      </c>
      <c r="AY578" s="69">
        <v>0</v>
      </c>
      <c r="AZ578" s="69">
        <v>0</v>
      </c>
      <c r="BA578" s="69">
        <v>0</v>
      </c>
      <c r="BB578" s="69">
        <v>0</v>
      </c>
      <c r="BC578" s="69">
        <v>0</v>
      </c>
      <c r="BD578" s="69">
        <v>0</v>
      </c>
      <c r="BE578" s="69">
        <v>0</v>
      </c>
      <c r="BF578" s="69">
        <v>0</v>
      </c>
      <c r="BG578" s="69">
        <v>0</v>
      </c>
      <c r="BH578" s="69">
        <v>0</v>
      </c>
      <c r="BK578" s="69">
        <v>3</v>
      </c>
      <c r="BL578" s="69">
        <v>10</v>
      </c>
      <c r="BM578" s="69">
        <v>1</v>
      </c>
      <c r="BN578" s="69">
        <v>4</v>
      </c>
      <c r="BO578" s="89">
        <v>0</v>
      </c>
      <c r="BP578" s="69">
        <v>1</v>
      </c>
      <c r="BQ578" s="69">
        <v>1</v>
      </c>
      <c r="BR578" s="69">
        <v>1</v>
      </c>
      <c r="BS578" s="8">
        <v>1380019</v>
      </c>
      <c r="BT578" s="69">
        <v>0</v>
      </c>
      <c r="BU578" s="69">
        <v>0</v>
      </c>
      <c r="BV578" s="69">
        <v>1000</v>
      </c>
      <c r="BW578" s="69">
        <v>0</v>
      </c>
      <c r="BX578" s="69"/>
      <c r="BY578" s="69">
        <v>0</v>
      </c>
      <c r="BZ578" s="69">
        <v>1</v>
      </c>
      <c r="CA578" s="69">
        <v>31</v>
      </c>
      <c r="CB578" s="69">
        <v>0</v>
      </c>
      <c r="CC578" s="69">
        <v>1</v>
      </c>
      <c r="CD578" s="69">
        <v>1</v>
      </c>
      <c r="CE578" s="69">
        <v>0</v>
      </c>
      <c r="CF578" s="69">
        <v>0</v>
      </c>
      <c r="CG578" s="69">
        <v>0</v>
      </c>
      <c r="CH578" s="69">
        <v>0</v>
      </c>
      <c r="CI578" s="69">
        <v>1000</v>
      </c>
      <c r="CJ578" s="69">
        <v>0</v>
      </c>
      <c r="CK578" s="69"/>
      <c r="CL578" s="69">
        <v>0</v>
      </c>
      <c r="CM578" s="69">
        <v>0</v>
      </c>
      <c r="CN578" s="69">
        <v>0</v>
      </c>
      <c r="CO578" s="69">
        <v>0</v>
      </c>
      <c r="CP578" s="69">
        <v>0</v>
      </c>
      <c r="CQ578" s="69">
        <v>0</v>
      </c>
      <c r="CR578" s="69">
        <v>0</v>
      </c>
      <c r="CS578" s="69">
        <v>0</v>
      </c>
      <c r="CT578" s="69">
        <v>0</v>
      </c>
      <c r="CU578" s="69">
        <v>0</v>
      </c>
      <c r="CV578" s="69">
        <v>0</v>
      </c>
      <c r="CW578" s="69">
        <v>0</v>
      </c>
      <c r="CX578" s="69"/>
      <c r="CY578" s="69"/>
      <c r="CZ578" s="69">
        <v>0</v>
      </c>
      <c r="DA578" s="69">
        <v>0</v>
      </c>
      <c r="DB578" s="69">
        <v>1.4</v>
      </c>
      <c r="DC578" s="69">
        <v>0</v>
      </c>
      <c r="DD578" s="69">
        <v>0</v>
      </c>
      <c r="DE578" s="69">
        <v>0</v>
      </c>
      <c r="DF578" s="69">
        <v>0</v>
      </c>
      <c r="DG578" s="69">
        <v>1</v>
      </c>
      <c r="DH578" s="69"/>
      <c r="DI578" s="69"/>
      <c r="DJ578" s="69"/>
      <c r="DK578" s="90" t="s">
        <v>1832</v>
      </c>
      <c r="DL578" s="69"/>
      <c r="DM578" s="69"/>
      <c r="DN578" s="69" t="e">
        <f>"造成["&amp;INDEX(Sheet5!$L$2:$L$11,MATCH(BL578,Sheet5!$J$2:$J$11,0))&amp;":"&amp;BR578&amp;"*"&amp;BS578/1000&amp;"]"&amp;INDEX(Sheet5!$I$2:$I$4,MATCH(BR578,Sheet5!$H$2:$H$4,0))&amp;"的"&amp;INDEX(Sheet5!$K$2:$K$11,MATCH(BL578,Sheet5!$J$2:$J$11,0))</f>
        <v>#N/A</v>
      </c>
      <c r="DO578" s="69"/>
      <c r="DP578" s="69"/>
      <c r="DQ578" s="69"/>
      <c r="DR578" s="69"/>
      <c r="DS578" s="69"/>
      <c r="DT578" s="94"/>
      <c r="DU578" s="69"/>
      <c r="DV578" s="69"/>
      <c r="DW578" s="69"/>
      <c r="DX578" s="69"/>
      <c r="DY578" s="69"/>
      <c r="DZ578" s="69"/>
    </row>
    <row r="579" spans="1:130" ht="17.25">
      <c r="A579" s="69">
        <v>30358</v>
      </c>
      <c r="B579" s="69">
        <v>0</v>
      </c>
      <c r="C579" s="69">
        <v>1</v>
      </c>
      <c r="D579" s="69" t="s">
        <v>1830</v>
      </c>
      <c r="E579" s="69" t="s">
        <v>1831</v>
      </c>
      <c r="F579" s="69" t="s">
        <v>320</v>
      </c>
      <c r="G579" s="69">
        <v>1</v>
      </c>
      <c r="H579" s="69"/>
      <c r="I579" s="69">
        <v>0</v>
      </c>
      <c r="J579" s="69">
        <v>0</v>
      </c>
      <c r="K579" s="69">
        <v>0</v>
      </c>
      <c r="L579" s="69"/>
      <c r="M579" s="69">
        <v>0</v>
      </c>
      <c r="N579" s="69"/>
      <c r="O579" s="69">
        <v>0</v>
      </c>
      <c r="P579" s="69">
        <v>1</v>
      </c>
      <c r="Q579" s="69">
        <v>0</v>
      </c>
      <c r="R579" s="69">
        <v>2</v>
      </c>
      <c r="S579" s="69">
        <v>32768</v>
      </c>
      <c r="T579" s="69">
        <v>100</v>
      </c>
      <c r="U579" s="69">
        <v>0</v>
      </c>
      <c r="V579" s="69">
        <v>0</v>
      </c>
      <c r="W579" s="69">
        <v>0</v>
      </c>
      <c r="X579" s="69">
        <v>0</v>
      </c>
      <c r="Y579" s="69">
        <v>0</v>
      </c>
      <c r="Z579" s="69">
        <v>0</v>
      </c>
      <c r="AA579" s="69">
        <v>1</v>
      </c>
      <c r="AB579" s="69">
        <v>4</v>
      </c>
      <c r="AC579" s="69">
        <v>0</v>
      </c>
      <c r="AD579" s="69">
        <v>0</v>
      </c>
      <c r="AE579" s="69">
        <v>0</v>
      </c>
      <c r="AF579" s="69">
        <v>1</v>
      </c>
      <c r="AG579" s="69">
        <v>0</v>
      </c>
      <c r="AH579" s="69">
        <v>1</v>
      </c>
      <c r="AI579" s="69">
        <v>0</v>
      </c>
      <c r="AJ579" s="69">
        <v>0</v>
      </c>
      <c r="AK579" s="69">
        <v>0</v>
      </c>
      <c r="AL579" s="69">
        <v>0</v>
      </c>
      <c r="AM579" s="69">
        <v>0</v>
      </c>
      <c r="AN579" s="69">
        <v>0</v>
      </c>
      <c r="AO579" s="69">
        <v>0</v>
      </c>
      <c r="AP579" s="69">
        <v>0</v>
      </c>
      <c r="AQ579" s="84">
        <v>0</v>
      </c>
      <c r="AR579" s="69">
        <v>0</v>
      </c>
      <c r="AS579" s="69">
        <v>0</v>
      </c>
      <c r="AT579" s="69">
        <v>0</v>
      </c>
      <c r="AU579" s="69">
        <v>0</v>
      </c>
      <c r="AV579" s="69">
        <v>0</v>
      </c>
      <c r="AW579" s="69">
        <v>0</v>
      </c>
      <c r="AX579" s="69">
        <v>0</v>
      </c>
      <c r="AY579" s="69">
        <v>0</v>
      </c>
      <c r="AZ579" s="69">
        <v>0</v>
      </c>
      <c r="BA579" s="69">
        <v>0</v>
      </c>
      <c r="BB579" s="69">
        <v>0</v>
      </c>
      <c r="BC579" s="69">
        <v>0</v>
      </c>
      <c r="BD579" s="69">
        <v>0</v>
      </c>
      <c r="BE579" s="69">
        <v>0</v>
      </c>
      <c r="BF579" s="69">
        <v>0</v>
      </c>
      <c r="BG579" s="69">
        <v>0</v>
      </c>
      <c r="BH579" s="69">
        <v>0</v>
      </c>
      <c r="BK579" s="69">
        <v>3</v>
      </c>
      <c r="BL579" s="69">
        <v>10</v>
      </c>
      <c r="BM579" s="69">
        <v>1</v>
      </c>
      <c r="BN579" s="69">
        <v>4</v>
      </c>
      <c r="BO579" s="89">
        <v>0</v>
      </c>
      <c r="BP579" s="69">
        <v>1</v>
      </c>
      <c r="BQ579" s="69">
        <v>1</v>
      </c>
      <c r="BR579" s="69">
        <v>1</v>
      </c>
      <c r="BS579" s="8">
        <v>1380020</v>
      </c>
      <c r="BT579" s="69">
        <v>0</v>
      </c>
      <c r="BU579" s="69">
        <v>0</v>
      </c>
      <c r="BV579" s="69">
        <v>1000</v>
      </c>
      <c r="BW579" s="69">
        <v>0</v>
      </c>
      <c r="BX579" s="69"/>
      <c r="BY579" s="69">
        <v>0</v>
      </c>
      <c r="BZ579" s="69">
        <v>1</v>
      </c>
      <c r="CA579" s="69">
        <v>31</v>
      </c>
      <c r="CB579" s="69">
        <v>0</v>
      </c>
      <c r="CC579" s="69">
        <v>1</v>
      </c>
      <c r="CD579" s="69">
        <v>1</v>
      </c>
      <c r="CE579" s="69">
        <v>0</v>
      </c>
      <c r="CF579" s="69">
        <v>0</v>
      </c>
      <c r="CG579" s="69">
        <v>0</v>
      </c>
      <c r="CH579" s="69">
        <v>0</v>
      </c>
      <c r="CI579" s="69">
        <v>1000</v>
      </c>
      <c r="CJ579" s="69">
        <v>0</v>
      </c>
      <c r="CK579" s="69"/>
      <c r="CL579" s="69">
        <v>0</v>
      </c>
      <c r="CM579" s="69">
        <v>0</v>
      </c>
      <c r="CN579" s="69">
        <v>0</v>
      </c>
      <c r="CO579" s="69">
        <v>0</v>
      </c>
      <c r="CP579" s="69">
        <v>0</v>
      </c>
      <c r="CQ579" s="69">
        <v>0</v>
      </c>
      <c r="CR579" s="69">
        <v>0</v>
      </c>
      <c r="CS579" s="69">
        <v>0</v>
      </c>
      <c r="CT579" s="69">
        <v>0</v>
      </c>
      <c r="CU579" s="69">
        <v>0</v>
      </c>
      <c r="CV579" s="69">
        <v>0</v>
      </c>
      <c r="CW579" s="69">
        <v>0</v>
      </c>
      <c r="CX579" s="69"/>
      <c r="CY579" s="69"/>
      <c r="CZ579" s="69">
        <v>0</v>
      </c>
      <c r="DA579" s="69">
        <v>0</v>
      </c>
      <c r="DB579" s="69">
        <v>1.6</v>
      </c>
      <c r="DC579" s="69">
        <v>0</v>
      </c>
      <c r="DD579" s="69">
        <v>0</v>
      </c>
      <c r="DE579" s="69">
        <v>0</v>
      </c>
      <c r="DF579" s="69">
        <v>0</v>
      </c>
      <c r="DG579" s="69">
        <v>1</v>
      </c>
      <c r="DH579" s="69"/>
      <c r="DI579" s="69"/>
      <c r="DJ579" s="69"/>
      <c r="DK579" s="90" t="s">
        <v>1832</v>
      </c>
      <c r="DL579" s="69"/>
      <c r="DM579" s="69"/>
      <c r="DN579" s="69" t="e">
        <f>"造成["&amp;INDEX(Sheet5!$L$2:$L$11,MATCH(BL579,Sheet5!$J$2:$J$11,0))&amp;":"&amp;BR579&amp;"*"&amp;BS579/1000&amp;"]"&amp;INDEX(Sheet5!$I$2:$I$4,MATCH(BR579,Sheet5!$H$2:$H$4,0))&amp;"的"&amp;INDEX(Sheet5!$K$2:$K$11,MATCH(BL579,Sheet5!$J$2:$J$11,0))</f>
        <v>#N/A</v>
      </c>
      <c r="DO579" s="69"/>
      <c r="DP579" s="69"/>
      <c r="DQ579" s="69"/>
      <c r="DR579" s="69"/>
      <c r="DS579" s="69"/>
      <c r="DT579" s="94"/>
      <c r="DU579" s="69"/>
      <c r="DV579" s="69"/>
      <c r="DW579" s="69"/>
      <c r="DX579" s="69"/>
      <c r="DY579" s="69"/>
      <c r="DZ579" s="69"/>
    </row>
    <row r="580" spans="1:130" ht="14.25">
      <c r="A580" s="69">
        <v>30359</v>
      </c>
      <c r="B580" s="69">
        <v>0</v>
      </c>
      <c r="C580" s="69">
        <v>1</v>
      </c>
      <c r="D580" s="69" t="s">
        <v>1833</v>
      </c>
      <c r="E580" s="69" t="s">
        <v>1834</v>
      </c>
      <c r="F580" s="69" t="s">
        <v>1835</v>
      </c>
      <c r="G580" s="69">
        <v>1</v>
      </c>
      <c r="H580" s="69" t="s">
        <v>321</v>
      </c>
      <c r="I580" s="69">
        <f t="shared" ref="I580:I583" si="124">27*33</f>
        <v>891</v>
      </c>
      <c r="J580" s="69">
        <f t="shared" ref="J580:J583" si="125">27*33</f>
        <v>891</v>
      </c>
      <c r="K580" s="69">
        <f t="shared" ref="K580:K583" si="126">68*33</f>
        <v>2244</v>
      </c>
      <c r="L580" s="69"/>
      <c r="M580" s="69">
        <v>1201</v>
      </c>
      <c r="N580" s="69" t="s">
        <v>362</v>
      </c>
      <c r="O580" s="69">
        <v>0</v>
      </c>
      <c r="P580" s="69">
        <v>2</v>
      </c>
      <c r="Q580" s="69">
        <v>0</v>
      </c>
      <c r="R580" s="69">
        <v>1</v>
      </c>
      <c r="S580" s="69">
        <v>0</v>
      </c>
      <c r="T580" s="69">
        <v>0</v>
      </c>
      <c r="U580" s="69">
        <v>0</v>
      </c>
      <c r="V580" s="69">
        <v>0</v>
      </c>
      <c r="W580" s="69">
        <v>0</v>
      </c>
      <c r="X580" s="69">
        <v>0</v>
      </c>
      <c r="Y580" s="69">
        <v>0</v>
      </c>
      <c r="Z580" s="69">
        <v>12000</v>
      </c>
      <c r="AA580" s="69">
        <v>2</v>
      </c>
      <c r="AB580" s="69">
        <v>31</v>
      </c>
      <c r="AC580" s="69">
        <v>0</v>
      </c>
      <c r="AD580" s="69">
        <v>0</v>
      </c>
      <c r="AE580" s="69">
        <v>0</v>
      </c>
      <c r="AF580" s="69">
        <v>99</v>
      </c>
      <c r="AG580" s="69">
        <v>0</v>
      </c>
      <c r="AH580" s="69">
        <v>5</v>
      </c>
      <c r="AI580" s="69">
        <v>1203</v>
      </c>
      <c r="AJ580" s="69">
        <v>3</v>
      </c>
      <c r="AK580" s="69">
        <v>0</v>
      </c>
      <c r="AL580" s="69">
        <v>0</v>
      </c>
      <c r="AM580" s="69">
        <v>1</v>
      </c>
      <c r="AN580" s="69">
        <v>1</v>
      </c>
      <c r="AO580" s="69">
        <v>1</v>
      </c>
      <c r="AP580" s="69">
        <v>1</v>
      </c>
      <c r="AQ580" s="84">
        <v>15</v>
      </c>
      <c r="AR580" s="69">
        <v>0.8</v>
      </c>
      <c r="AS580" s="69">
        <v>0</v>
      </c>
      <c r="AT580" s="69">
        <v>0</v>
      </c>
      <c r="AU580" s="69">
        <v>0</v>
      </c>
      <c r="AV580" s="69">
        <v>0</v>
      </c>
      <c r="AW580" s="69">
        <v>0</v>
      </c>
      <c r="AX580" s="69">
        <v>0</v>
      </c>
      <c r="AY580" s="69">
        <v>0</v>
      </c>
      <c r="AZ580" s="69">
        <v>0</v>
      </c>
      <c r="BA580" s="69">
        <v>0</v>
      </c>
      <c r="BB580" s="69">
        <v>0</v>
      </c>
      <c r="BC580" s="69">
        <v>0</v>
      </c>
      <c r="BD580" s="69">
        <v>0</v>
      </c>
      <c r="BE580" s="69">
        <v>0</v>
      </c>
      <c r="BF580" s="69">
        <v>0</v>
      </c>
      <c r="BG580" s="69">
        <v>0</v>
      </c>
      <c r="BH580" s="69">
        <v>0</v>
      </c>
      <c r="BI580" s="69" t="s">
        <v>1836</v>
      </c>
      <c r="BJ580" s="69"/>
      <c r="BK580" s="69">
        <v>3</v>
      </c>
      <c r="BL580" s="69">
        <v>1</v>
      </c>
      <c r="BM580" s="69">
        <v>2</v>
      </c>
      <c r="BN580" s="69">
        <v>31</v>
      </c>
      <c r="BO580" s="69">
        <v>0</v>
      </c>
      <c r="BP580" s="69">
        <v>1</v>
      </c>
      <c r="BQ580" s="69">
        <v>50</v>
      </c>
      <c r="BR580" s="69">
        <v>203</v>
      </c>
      <c r="BS580" s="69">
        <v>1200</v>
      </c>
      <c r="BT580" s="69">
        <v>0</v>
      </c>
      <c r="BU580" s="69">
        <v>0</v>
      </c>
      <c r="BV580" s="69">
        <v>1000</v>
      </c>
      <c r="BW580" s="69">
        <v>1202</v>
      </c>
      <c r="BX580" s="69"/>
      <c r="BY580" s="90">
        <v>1</v>
      </c>
      <c r="BZ580" s="90">
        <v>1</v>
      </c>
      <c r="CA580" s="90">
        <v>4</v>
      </c>
      <c r="CB580" s="90">
        <v>20086</v>
      </c>
      <c r="CC580" s="90">
        <v>1</v>
      </c>
      <c r="CD580" s="90">
        <v>1</v>
      </c>
      <c r="CE580" s="90">
        <v>101</v>
      </c>
      <c r="CF580" s="90">
        <v>1</v>
      </c>
      <c r="CG580" s="69">
        <v>100</v>
      </c>
      <c r="CH580" s="69">
        <v>0</v>
      </c>
      <c r="CI580" s="69">
        <v>1000</v>
      </c>
      <c r="CJ580" s="69">
        <v>0</v>
      </c>
      <c r="CK580" s="69"/>
      <c r="CL580" s="69">
        <v>0</v>
      </c>
      <c r="CM580" s="69">
        <v>0</v>
      </c>
      <c r="CN580" s="69">
        <v>0</v>
      </c>
      <c r="CO580" s="69">
        <v>0</v>
      </c>
      <c r="CP580" s="69">
        <v>0</v>
      </c>
      <c r="CQ580" s="69">
        <v>0</v>
      </c>
      <c r="CR580" s="69">
        <v>0</v>
      </c>
      <c r="CS580" s="69">
        <v>0</v>
      </c>
      <c r="CT580" s="69">
        <v>0</v>
      </c>
      <c r="CU580" s="69">
        <v>0</v>
      </c>
      <c r="CV580" s="69">
        <v>0</v>
      </c>
      <c r="CW580" s="69">
        <v>0</v>
      </c>
      <c r="CX580" s="69"/>
      <c r="CY580" s="69"/>
      <c r="CZ580" s="69">
        <v>0</v>
      </c>
      <c r="DA580" s="69">
        <v>0</v>
      </c>
      <c r="DB580" s="69">
        <v>120</v>
      </c>
      <c r="DC580" s="69">
        <v>0</v>
      </c>
      <c r="DD580" s="69">
        <v>0</v>
      </c>
      <c r="DE580" s="69">
        <v>0</v>
      </c>
      <c r="DF580" s="69">
        <v>0</v>
      </c>
      <c r="DG580" s="69">
        <v>1</v>
      </c>
      <c r="DH580" s="69"/>
      <c r="DI580" s="69"/>
      <c r="DJ580" s="69"/>
      <c r="DK580" s="90" t="s">
        <v>1837</v>
      </c>
      <c r="DL580" s="69"/>
      <c r="DM580" s="69"/>
      <c r="DN580" s="69" t="str">
        <f>"造成["&amp;INDEX(Sheet5!$L$2:$L$11,MATCH(BL580,Sheet5!$J$2:$J$11,0))&amp;":"&amp;BR580&amp;"*"&amp;BS580/1000&amp;"]"&amp;INDEX(Sheet5!$I$2:$I$4,MATCH(BR580,Sheet5!$H$2:$H$4,0))&amp;"的"&amp;INDEX(Sheet5!$K$2:$K$11,MATCH(BL580,Sheet5!$J$2:$J$11,0))</f>
        <v>造成[ui.cs_white:203*1.2]的真实伤害。</v>
      </c>
      <c r="DO580" s="69"/>
      <c r="DP580" s="69"/>
      <c r="DQ580" s="69"/>
      <c r="DR580" s="69"/>
      <c r="DS580" s="69"/>
      <c r="DT580" s="94"/>
      <c r="DU580" s="69"/>
      <c r="DV580" s="69"/>
      <c r="DW580" s="69"/>
      <c r="DX580" s="69"/>
      <c r="DY580" s="69"/>
      <c r="DZ580" s="69"/>
    </row>
    <row r="581" spans="1:130" ht="14.25">
      <c r="A581" s="69">
        <v>30360</v>
      </c>
      <c r="B581" s="69">
        <v>0</v>
      </c>
      <c r="C581" s="69">
        <v>1</v>
      </c>
      <c r="D581" s="69" t="s">
        <v>1833</v>
      </c>
      <c r="E581" s="69" t="s">
        <v>1834</v>
      </c>
      <c r="F581" s="69" t="s">
        <v>1835</v>
      </c>
      <c r="G581" s="69">
        <v>1</v>
      </c>
      <c r="H581" s="69" t="s">
        <v>321</v>
      </c>
      <c r="I581" s="69">
        <f t="shared" si="124"/>
        <v>891</v>
      </c>
      <c r="J581" s="69">
        <f t="shared" si="125"/>
        <v>891</v>
      </c>
      <c r="K581" s="69">
        <f t="shared" si="126"/>
        <v>2244</v>
      </c>
      <c r="L581" s="69"/>
      <c r="M581" s="69">
        <v>1201</v>
      </c>
      <c r="N581" s="69" t="s">
        <v>362</v>
      </c>
      <c r="O581" s="69">
        <v>0</v>
      </c>
      <c r="P581" s="69">
        <v>2</v>
      </c>
      <c r="Q581" s="69">
        <v>0</v>
      </c>
      <c r="R581" s="69">
        <v>1</v>
      </c>
      <c r="S581" s="69">
        <v>0</v>
      </c>
      <c r="T581" s="69">
        <v>0</v>
      </c>
      <c r="U581" s="69">
        <v>0</v>
      </c>
      <c r="V581" s="69">
        <v>0</v>
      </c>
      <c r="W581" s="69">
        <v>0</v>
      </c>
      <c r="X581" s="69">
        <v>0</v>
      </c>
      <c r="Y581" s="69">
        <v>0</v>
      </c>
      <c r="Z581" s="69">
        <v>12000</v>
      </c>
      <c r="AA581" s="69">
        <v>2</v>
      </c>
      <c r="AB581" s="69">
        <v>31</v>
      </c>
      <c r="AC581" s="69">
        <v>0</v>
      </c>
      <c r="AD581" s="69">
        <v>0</v>
      </c>
      <c r="AE581" s="69">
        <v>0</v>
      </c>
      <c r="AF581" s="69">
        <v>99</v>
      </c>
      <c r="AG581" s="69">
        <v>0</v>
      </c>
      <c r="AH581" s="69">
        <v>5</v>
      </c>
      <c r="AI581" s="69">
        <v>1203</v>
      </c>
      <c r="AJ581" s="69">
        <v>3</v>
      </c>
      <c r="AK581" s="69">
        <v>0</v>
      </c>
      <c r="AL581" s="69">
        <v>0</v>
      </c>
      <c r="AM581" s="69">
        <v>1</v>
      </c>
      <c r="AN581" s="69">
        <v>1</v>
      </c>
      <c r="AO581" s="69">
        <v>1</v>
      </c>
      <c r="AP581" s="69">
        <v>1</v>
      </c>
      <c r="AQ581" s="84">
        <v>15</v>
      </c>
      <c r="AR581" s="69">
        <v>0.8</v>
      </c>
      <c r="AS581" s="69">
        <v>0</v>
      </c>
      <c r="AT581" s="69">
        <v>0</v>
      </c>
      <c r="AU581" s="69">
        <v>0</v>
      </c>
      <c r="AV581" s="69">
        <v>0</v>
      </c>
      <c r="AW581" s="69">
        <v>0</v>
      </c>
      <c r="AX581" s="69">
        <v>0</v>
      </c>
      <c r="AY581" s="69">
        <v>0</v>
      </c>
      <c r="AZ581" s="69">
        <v>0</v>
      </c>
      <c r="BA581" s="69">
        <v>0</v>
      </c>
      <c r="BB581" s="69">
        <v>0</v>
      </c>
      <c r="BC581" s="69">
        <v>0</v>
      </c>
      <c r="BD581" s="69">
        <v>0</v>
      </c>
      <c r="BE581" s="69">
        <v>0</v>
      </c>
      <c r="BF581" s="69">
        <v>0</v>
      </c>
      <c r="BG581" s="69">
        <v>0</v>
      </c>
      <c r="BH581" s="69">
        <v>0</v>
      </c>
      <c r="BI581" s="69" t="s">
        <v>1836</v>
      </c>
      <c r="BJ581" s="69"/>
      <c r="BK581" s="69">
        <v>3</v>
      </c>
      <c r="BL581" s="69">
        <v>1</v>
      </c>
      <c r="BM581" s="69">
        <v>2</v>
      </c>
      <c r="BN581" s="69">
        <v>31</v>
      </c>
      <c r="BO581" s="69">
        <v>0</v>
      </c>
      <c r="BP581" s="69">
        <v>1</v>
      </c>
      <c r="BQ581" s="69">
        <v>50</v>
      </c>
      <c r="BR581" s="69">
        <v>203</v>
      </c>
      <c r="BS581" s="69">
        <v>1300</v>
      </c>
      <c r="BT581" s="69">
        <v>0</v>
      </c>
      <c r="BU581" s="69">
        <v>0</v>
      </c>
      <c r="BV581" s="69">
        <v>1000</v>
      </c>
      <c r="BW581" s="69">
        <v>1202</v>
      </c>
      <c r="BX581" s="69"/>
      <c r="BY581" s="90">
        <v>1</v>
      </c>
      <c r="BZ581" s="90">
        <v>1</v>
      </c>
      <c r="CA581" s="90">
        <v>4</v>
      </c>
      <c r="CB581" s="90">
        <v>20086</v>
      </c>
      <c r="CC581" s="90">
        <v>1</v>
      </c>
      <c r="CD581" s="90">
        <v>1</v>
      </c>
      <c r="CE581" s="90">
        <v>101</v>
      </c>
      <c r="CF581" s="90">
        <v>1</v>
      </c>
      <c r="CG581" s="69">
        <v>80</v>
      </c>
      <c r="CH581" s="69">
        <v>0</v>
      </c>
      <c r="CI581" s="69">
        <v>1000</v>
      </c>
      <c r="CJ581" s="69">
        <v>0</v>
      </c>
      <c r="CK581" s="69"/>
      <c r="CL581" s="69">
        <v>0</v>
      </c>
      <c r="CM581" s="69">
        <v>0</v>
      </c>
      <c r="CN581" s="69">
        <v>0</v>
      </c>
      <c r="CO581" s="69">
        <v>0</v>
      </c>
      <c r="CP581" s="69">
        <v>0</v>
      </c>
      <c r="CQ581" s="69">
        <v>0</v>
      </c>
      <c r="CR581" s="69">
        <v>0</v>
      </c>
      <c r="CS581" s="69">
        <v>0</v>
      </c>
      <c r="CT581" s="69">
        <v>0</v>
      </c>
      <c r="CU581" s="69">
        <v>0</v>
      </c>
      <c r="CV581" s="69">
        <v>0</v>
      </c>
      <c r="CW581" s="69">
        <v>0</v>
      </c>
      <c r="CX581" s="69"/>
      <c r="CY581" s="69"/>
      <c r="CZ581" s="69">
        <v>0</v>
      </c>
      <c r="DA581" s="69">
        <v>0</v>
      </c>
      <c r="DB581" s="69">
        <v>130</v>
      </c>
      <c r="DC581" s="69">
        <v>0</v>
      </c>
      <c r="DD581" s="69">
        <v>0</v>
      </c>
      <c r="DE581" s="69">
        <v>0</v>
      </c>
      <c r="DF581" s="69">
        <v>0</v>
      </c>
      <c r="DG581" s="69">
        <v>1</v>
      </c>
      <c r="DH581" s="69"/>
      <c r="DI581" s="69"/>
      <c r="DJ581" s="69"/>
      <c r="DK581" s="90" t="s">
        <v>1837</v>
      </c>
      <c r="DL581" s="69"/>
      <c r="DM581" s="69"/>
      <c r="DN581" s="69" t="str">
        <f>"造成["&amp;INDEX(Sheet5!$L$2:$L$11,MATCH(BL581,Sheet5!$J$2:$J$11,0))&amp;":"&amp;BR581&amp;"*"&amp;BS581/1000&amp;"]"&amp;INDEX(Sheet5!$I$2:$I$4,MATCH(BR581,Sheet5!$H$2:$H$4,0))&amp;"的"&amp;INDEX(Sheet5!$K$2:$K$11,MATCH(BL581,Sheet5!$J$2:$J$11,0))</f>
        <v>造成[ui.cs_white:203*1.3]的真实伤害。</v>
      </c>
      <c r="DO581" s="69"/>
      <c r="DP581" s="69"/>
      <c r="DQ581" s="69"/>
      <c r="DR581" s="69"/>
      <c r="DS581" s="69"/>
      <c r="DT581" s="94"/>
      <c r="DU581" s="69"/>
      <c r="DV581" s="69"/>
      <c r="DW581" s="69"/>
      <c r="DX581" s="69"/>
      <c r="DY581" s="69"/>
      <c r="DZ581" s="69"/>
    </row>
    <row r="582" spans="1:130" ht="14.25">
      <c r="A582" s="69">
        <v>30361</v>
      </c>
      <c r="B582" s="69">
        <v>0</v>
      </c>
      <c r="C582" s="69">
        <v>1</v>
      </c>
      <c r="D582" s="69" t="s">
        <v>1833</v>
      </c>
      <c r="E582" s="69" t="s">
        <v>1834</v>
      </c>
      <c r="F582" s="69" t="s">
        <v>1835</v>
      </c>
      <c r="G582" s="69">
        <v>1</v>
      </c>
      <c r="H582" s="69" t="s">
        <v>321</v>
      </c>
      <c r="I582" s="69">
        <f t="shared" si="124"/>
        <v>891</v>
      </c>
      <c r="J582" s="69">
        <f t="shared" si="125"/>
        <v>891</v>
      </c>
      <c r="K582" s="69">
        <f t="shared" si="126"/>
        <v>2244</v>
      </c>
      <c r="L582" s="69"/>
      <c r="M582" s="69">
        <v>1201</v>
      </c>
      <c r="N582" s="69" t="s">
        <v>362</v>
      </c>
      <c r="O582" s="69">
        <v>0</v>
      </c>
      <c r="P582" s="69">
        <v>2</v>
      </c>
      <c r="Q582" s="69">
        <v>0</v>
      </c>
      <c r="R582" s="69">
        <v>1</v>
      </c>
      <c r="S582" s="69">
        <v>0</v>
      </c>
      <c r="T582" s="69">
        <v>0</v>
      </c>
      <c r="U582" s="69">
        <v>0</v>
      </c>
      <c r="V582" s="69">
        <v>0</v>
      </c>
      <c r="W582" s="69">
        <v>0</v>
      </c>
      <c r="X582" s="69">
        <v>0</v>
      </c>
      <c r="Y582" s="69">
        <v>0</v>
      </c>
      <c r="Z582" s="69">
        <v>12000</v>
      </c>
      <c r="AA582" s="69">
        <v>2</v>
      </c>
      <c r="AB582" s="69">
        <v>31</v>
      </c>
      <c r="AC582" s="69">
        <v>0</v>
      </c>
      <c r="AD582" s="69">
        <v>0</v>
      </c>
      <c r="AE582" s="69">
        <v>0</v>
      </c>
      <c r="AF582" s="69">
        <v>99</v>
      </c>
      <c r="AG582" s="69">
        <v>0</v>
      </c>
      <c r="AH582" s="69">
        <v>5</v>
      </c>
      <c r="AI582" s="69">
        <v>1203</v>
      </c>
      <c r="AJ582" s="69">
        <v>3</v>
      </c>
      <c r="AK582" s="69">
        <v>0</v>
      </c>
      <c r="AL582" s="69">
        <v>0</v>
      </c>
      <c r="AM582" s="69">
        <v>1</v>
      </c>
      <c r="AN582" s="69">
        <v>1</v>
      </c>
      <c r="AO582" s="69">
        <v>1</v>
      </c>
      <c r="AP582" s="69">
        <v>1</v>
      </c>
      <c r="AQ582" s="84">
        <v>15</v>
      </c>
      <c r="AR582" s="69">
        <v>0.8</v>
      </c>
      <c r="AS582" s="69">
        <v>0</v>
      </c>
      <c r="AT582" s="69">
        <v>0</v>
      </c>
      <c r="AU582" s="69">
        <v>0</v>
      </c>
      <c r="AV582" s="69">
        <v>0</v>
      </c>
      <c r="AW582" s="69">
        <v>0</v>
      </c>
      <c r="AX582" s="69">
        <v>0</v>
      </c>
      <c r="AY582" s="69">
        <v>0</v>
      </c>
      <c r="AZ582" s="69">
        <v>0</v>
      </c>
      <c r="BA582" s="69">
        <v>0</v>
      </c>
      <c r="BB582" s="69">
        <v>0</v>
      </c>
      <c r="BC582" s="69">
        <v>0</v>
      </c>
      <c r="BD582" s="69">
        <v>0</v>
      </c>
      <c r="BE582" s="69">
        <v>0</v>
      </c>
      <c r="BF582" s="69">
        <v>0</v>
      </c>
      <c r="BG582" s="69">
        <v>0</v>
      </c>
      <c r="BH582" s="69">
        <v>0</v>
      </c>
      <c r="BI582" s="69" t="s">
        <v>1836</v>
      </c>
      <c r="BJ582" s="69"/>
      <c r="BK582" s="69">
        <v>3</v>
      </c>
      <c r="BL582" s="69">
        <v>1</v>
      </c>
      <c r="BM582" s="69">
        <v>2</v>
      </c>
      <c r="BN582" s="69">
        <v>31</v>
      </c>
      <c r="BO582" s="69">
        <v>0</v>
      </c>
      <c r="BP582" s="69">
        <v>1</v>
      </c>
      <c r="BQ582" s="69">
        <v>50</v>
      </c>
      <c r="BR582" s="69">
        <v>203</v>
      </c>
      <c r="BS582" s="69">
        <v>1400</v>
      </c>
      <c r="BT582" s="69">
        <v>0</v>
      </c>
      <c r="BU582" s="69">
        <v>0</v>
      </c>
      <c r="BV582" s="69">
        <v>1000</v>
      </c>
      <c r="BW582" s="69">
        <v>1202</v>
      </c>
      <c r="BX582" s="69"/>
      <c r="BY582" s="90">
        <v>1</v>
      </c>
      <c r="BZ582" s="90">
        <v>1</v>
      </c>
      <c r="CA582" s="90">
        <v>4</v>
      </c>
      <c r="CB582" s="90">
        <v>20086</v>
      </c>
      <c r="CC582" s="90">
        <v>1</v>
      </c>
      <c r="CD582" s="90">
        <v>1</v>
      </c>
      <c r="CE582" s="90">
        <v>101</v>
      </c>
      <c r="CF582" s="90">
        <v>1</v>
      </c>
      <c r="CG582" s="69">
        <v>60</v>
      </c>
      <c r="CH582" s="69">
        <v>0</v>
      </c>
      <c r="CI582" s="69">
        <v>1000</v>
      </c>
      <c r="CJ582" s="69">
        <v>0</v>
      </c>
      <c r="CK582" s="69"/>
      <c r="CL582" s="69">
        <v>0</v>
      </c>
      <c r="CM582" s="69">
        <v>0</v>
      </c>
      <c r="CN582" s="69">
        <v>0</v>
      </c>
      <c r="CO582" s="69">
        <v>0</v>
      </c>
      <c r="CP582" s="69">
        <v>0</v>
      </c>
      <c r="CQ582" s="69">
        <v>0</v>
      </c>
      <c r="CR582" s="69">
        <v>0</v>
      </c>
      <c r="CS582" s="69">
        <v>0</v>
      </c>
      <c r="CT582" s="69">
        <v>0</v>
      </c>
      <c r="CU582" s="69">
        <v>0</v>
      </c>
      <c r="CV582" s="69">
        <v>0</v>
      </c>
      <c r="CW582" s="69">
        <v>0</v>
      </c>
      <c r="CX582" s="69"/>
      <c r="CY582" s="69"/>
      <c r="CZ582" s="69">
        <v>0</v>
      </c>
      <c r="DA582" s="69">
        <v>0</v>
      </c>
      <c r="DB582" s="69">
        <v>140</v>
      </c>
      <c r="DC582" s="69">
        <v>0</v>
      </c>
      <c r="DD582" s="69">
        <v>0</v>
      </c>
      <c r="DE582" s="69">
        <v>0</v>
      </c>
      <c r="DF582" s="69">
        <v>0</v>
      </c>
      <c r="DG582" s="69">
        <v>1</v>
      </c>
      <c r="DH582" s="69"/>
      <c r="DI582" s="69"/>
      <c r="DJ582" s="69"/>
      <c r="DK582" s="90" t="s">
        <v>1837</v>
      </c>
      <c r="DL582" s="69"/>
      <c r="DM582" s="69"/>
      <c r="DN582" s="69" t="str">
        <f>"造成["&amp;INDEX(Sheet5!$L$2:$L$11,MATCH(BL582,Sheet5!$J$2:$J$11,0))&amp;":"&amp;BR582&amp;"*"&amp;BS582/1000&amp;"]"&amp;INDEX(Sheet5!$I$2:$I$4,MATCH(BR582,Sheet5!$H$2:$H$4,0))&amp;"的"&amp;INDEX(Sheet5!$K$2:$K$11,MATCH(BL582,Sheet5!$J$2:$J$11,0))</f>
        <v>造成[ui.cs_white:203*1.4]的真实伤害。</v>
      </c>
      <c r="DO582" s="69"/>
      <c r="DP582" s="69"/>
      <c r="DQ582" s="69"/>
      <c r="DR582" s="69"/>
      <c r="DS582" s="69"/>
      <c r="DT582" s="94"/>
      <c r="DU582" s="69"/>
      <c r="DV582" s="69"/>
      <c r="DW582" s="69"/>
      <c r="DX582" s="69"/>
      <c r="DY582" s="69"/>
      <c r="DZ582" s="69"/>
    </row>
    <row r="583" spans="1:130" ht="14.25">
      <c r="A583" s="69">
        <v>30362</v>
      </c>
      <c r="B583" s="69">
        <v>0</v>
      </c>
      <c r="C583" s="69">
        <v>1</v>
      </c>
      <c r="D583" s="69" t="s">
        <v>1833</v>
      </c>
      <c r="E583" s="69" t="s">
        <v>1834</v>
      </c>
      <c r="F583" s="69" t="s">
        <v>1835</v>
      </c>
      <c r="G583" s="69">
        <v>1</v>
      </c>
      <c r="H583" s="69" t="s">
        <v>321</v>
      </c>
      <c r="I583" s="69">
        <f t="shared" si="124"/>
        <v>891</v>
      </c>
      <c r="J583" s="69">
        <f t="shared" si="125"/>
        <v>891</v>
      </c>
      <c r="K583" s="69">
        <f t="shared" si="126"/>
        <v>2244</v>
      </c>
      <c r="L583" s="69"/>
      <c r="M583" s="69">
        <v>1201</v>
      </c>
      <c r="N583" s="69" t="s">
        <v>362</v>
      </c>
      <c r="O583" s="69">
        <v>0</v>
      </c>
      <c r="P583" s="69">
        <v>2</v>
      </c>
      <c r="Q583" s="69">
        <v>0</v>
      </c>
      <c r="R583" s="69">
        <v>1</v>
      </c>
      <c r="S583" s="69">
        <v>0</v>
      </c>
      <c r="T583" s="69">
        <v>0</v>
      </c>
      <c r="U583" s="69">
        <v>0</v>
      </c>
      <c r="V583" s="69">
        <v>0</v>
      </c>
      <c r="W583" s="69">
        <v>0</v>
      </c>
      <c r="X583" s="69">
        <v>0</v>
      </c>
      <c r="Y583" s="69">
        <v>0</v>
      </c>
      <c r="Z583" s="69">
        <v>12000</v>
      </c>
      <c r="AA583" s="69">
        <v>2</v>
      </c>
      <c r="AB583" s="69">
        <v>31</v>
      </c>
      <c r="AC583" s="69">
        <v>0</v>
      </c>
      <c r="AD583" s="69">
        <v>0</v>
      </c>
      <c r="AE583" s="69">
        <v>0</v>
      </c>
      <c r="AF583" s="69">
        <v>99</v>
      </c>
      <c r="AG583" s="69">
        <v>0</v>
      </c>
      <c r="AH583" s="69">
        <v>5</v>
      </c>
      <c r="AI583" s="69">
        <v>1203</v>
      </c>
      <c r="AJ583" s="69">
        <v>3</v>
      </c>
      <c r="AK583" s="69">
        <v>0</v>
      </c>
      <c r="AL583" s="69">
        <v>0</v>
      </c>
      <c r="AM583" s="69">
        <v>1</v>
      </c>
      <c r="AN583" s="69">
        <v>1</v>
      </c>
      <c r="AO583" s="69">
        <v>1</v>
      </c>
      <c r="AP583" s="69">
        <v>1</v>
      </c>
      <c r="AQ583" s="84">
        <v>15</v>
      </c>
      <c r="AR583" s="69">
        <v>0.8</v>
      </c>
      <c r="AS583" s="69">
        <v>0</v>
      </c>
      <c r="AT583" s="69">
        <v>0</v>
      </c>
      <c r="AU583" s="69">
        <v>0</v>
      </c>
      <c r="AV583" s="69">
        <v>0</v>
      </c>
      <c r="AW583" s="69">
        <v>0</v>
      </c>
      <c r="AX583" s="69">
        <v>0</v>
      </c>
      <c r="AY583" s="69">
        <v>0</v>
      </c>
      <c r="AZ583" s="69">
        <v>0</v>
      </c>
      <c r="BA583" s="69">
        <v>0</v>
      </c>
      <c r="BB583" s="69">
        <v>0</v>
      </c>
      <c r="BC583" s="69">
        <v>0</v>
      </c>
      <c r="BD583" s="69">
        <v>0</v>
      </c>
      <c r="BE583" s="69">
        <v>0</v>
      </c>
      <c r="BF583" s="69">
        <v>0</v>
      </c>
      <c r="BG583" s="69">
        <v>0</v>
      </c>
      <c r="BH583" s="69">
        <v>0</v>
      </c>
      <c r="BI583" s="69" t="s">
        <v>1836</v>
      </c>
      <c r="BJ583" s="69"/>
      <c r="BK583" s="69">
        <v>3</v>
      </c>
      <c r="BL583" s="69">
        <v>1</v>
      </c>
      <c r="BM583" s="69">
        <v>2</v>
      </c>
      <c r="BN583" s="69">
        <v>31</v>
      </c>
      <c r="BO583" s="69">
        <v>0</v>
      </c>
      <c r="BP583" s="69">
        <v>1</v>
      </c>
      <c r="BQ583" s="69">
        <v>50</v>
      </c>
      <c r="BR583" s="69">
        <v>203</v>
      </c>
      <c r="BS583" s="69">
        <v>1500</v>
      </c>
      <c r="BT583" s="69">
        <v>0</v>
      </c>
      <c r="BU583" s="69">
        <v>0</v>
      </c>
      <c r="BV583" s="69">
        <v>1000</v>
      </c>
      <c r="BW583" s="69">
        <v>1202</v>
      </c>
      <c r="BX583" s="69"/>
      <c r="BY583" s="90">
        <v>1</v>
      </c>
      <c r="BZ583" s="90">
        <v>1</v>
      </c>
      <c r="CA583" s="90">
        <v>4</v>
      </c>
      <c r="CB583" s="90">
        <v>20086</v>
      </c>
      <c r="CC583" s="90">
        <v>1</v>
      </c>
      <c r="CD583" s="90">
        <v>1</v>
      </c>
      <c r="CE583" s="90">
        <v>101</v>
      </c>
      <c r="CF583" s="90">
        <v>1</v>
      </c>
      <c r="CG583" s="69">
        <v>40</v>
      </c>
      <c r="CH583" s="69">
        <v>0</v>
      </c>
      <c r="CI583" s="69">
        <v>1000</v>
      </c>
      <c r="CJ583" s="69">
        <v>0</v>
      </c>
      <c r="CK583" s="69"/>
      <c r="CL583" s="69">
        <v>0</v>
      </c>
      <c r="CM583" s="69">
        <v>0</v>
      </c>
      <c r="CN583" s="69">
        <v>0</v>
      </c>
      <c r="CO583" s="69">
        <v>0</v>
      </c>
      <c r="CP583" s="69">
        <v>0</v>
      </c>
      <c r="CQ583" s="69">
        <v>0</v>
      </c>
      <c r="CR583" s="69">
        <v>0</v>
      </c>
      <c r="CS583" s="69">
        <v>0</v>
      </c>
      <c r="CT583" s="69">
        <v>0</v>
      </c>
      <c r="CU583" s="69">
        <v>0</v>
      </c>
      <c r="CV583" s="69">
        <v>0</v>
      </c>
      <c r="CW583" s="69">
        <v>0</v>
      </c>
      <c r="CX583" s="69"/>
      <c r="CY583" s="69"/>
      <c r="CZ583" s="69">
        <v>0</v>
      </c>
      <c r="DA583" s="69">
        <v>0</v>
      </c>
      <c r="DB583" s="69">
        <v>150</v>
      </c>
      <c r="DC583" s="69">
        <v>0</v>
      </c>
      <c r="DD583" s="69">
        <v>0</v>
      </c>
      <c r="DE583" s="69">
        <v>0</v>
      </c>
      <c r="DF583" s="69">
        <v>0</v>
      </c>
      <c r="DG583" s="69">
        <v>1</v>
      </c>
      <c r="DH583" s="69"/>
      <c r="DI583" s="69"/>
      <c r="DJ583" s="69"/>
      <c r="DK583" s="90" t="s">
        <v>1837</v>
      </c>
      <c r="DL583" s="69"/>
      <c r="DM583" s="69"/>
      <c r="DN583" s="69" t="str">
        <f>"造成["&amp;INDEX(Sheet5!$L$2:$L$11,MATCH(BL583,Sheet5!$J$2:$J$11,0))&amp;":"&amp;BR583&amp;"*"&amp;BS583/1000&amp;"]"&amp;INDEX(Sheet5!$I$2:$I$4,MATCH(BR583,Sheet5!$H$2:$H$4,0))&amp;"的"&amp;INDEX(Sheet5!$K$2:$K$11,MATCH(BL583,Sheet5!$J$2:$J$11,0))</f>
        <v>造成[ui.cs_white:203*1.5]的真实伤害。</v>
      </c>
      <c r="DO583" s="69"/>
      <c r="DP583" s="69"/>
      <c r="DQ583" s="69"/>
      <c r="DR583" s="69"/>
      <c r="DS583" s="69"/>
      <c r="DT583" s="94"/>
      <c r="DU583" s="69"/>
      <c r="DV583" s="69"/>
      <c r="DW583" s="69"/>
      <c r="DX583" s="69"/>
      <c r="DY583" s="69"/>
      <c r="DZ583" s="69"/>
    </row>
    <row r="584" spans="1:130" ht="17.25">
      <c r="A584" s="118">
        <v>30363</v>
      </c>
      <c r="B584" s="118">
        <v>0</v>
      </c>
      <c r="C584" s="118">
        <v>1</v>
      </c>
      <c r="D584" s="118" t="s">
        <v>1838</v>
      </c>
      <c r="E584" s="118" t="s">
        <v>1839</v>
      </c>
      <c r="F584" s="118" t="s">
        <v>1840</v>
      </c>
      <c r="G584" s="118">
        <v>1</v>
      </c>
      <c r="H584" s="118" t="s">
        <v>321</v>
      </c>
      <c r="I584" s="118">
        <f t="shared" ref="I584:I588" si="127">17*33</f>
        <v>561</v>
      </c>
      <c r="J584" s="118">
        <f t="shared" ref="J584:J588" si="128">17*33</f>
        <v>561</v>
      </c>
      <c r="K584" s="118">
        <f t="shared" ref="K584:K588" si="129">43*33</f>
        <v>1419</v>
      </c>
      <c r="L584" s="118"/>
      <c r="M584" s="118">
        <v>1193</v>
      </c>
      <c r="N584" s="118"/>
      <c r="O584" s="118">
        <v>0</v>
      </c>
      <c r="P584" s="118">
        <v>1</v>
      </c>
      <c r="Q584" s="118">
        <v>0</v>
      </c>
      <c r="R584" s="118">
        <v>1</v>
      </c>
      <c r="S584" s="118">
        <v>0</v>
      </c>
      <c r="T584" s="118">
        <v>0</v>
      </c>
      <c r="U584" s="118">
        <v>0</v>
      </c>
      <c r="V584" s="118">
        <v>0</v>
      </c>
      <c r="W584" s="118">
        <v>0</v>
      </c>
      <c r="X584" s="118">
        <v>0</v>
      </c>
      <c r="Y584" s="118">
        <v>0</v>
      </c>
      <c r="Z584" s="118">
        <v>8000</v>
      </c>
      <c r="AA584" s="118">
        <v>2</v>
      </c>
      <c r="AB584" s="118">
        <v>31</v>
      </c>
      <c r="AC584" s="118">
        <v>0</v>
      </c>
      <c r="AD584" s="118">
        <v>0</v>
      </c>
      <c r="AE584" s="118">
        <v>0</v>
      </c>
      <c r="AF584" s="118">
        <v>1</v>
      </c>
      <c r="AG584" s="118">
        <v>0</v>
      </c>
      <c r="AH584" s="118">
        <v>2</v>
      </c>
      <c r="AI584" s="118">
        <v>0</v>
      </c>
      <c r="AJ584" s="118">
        <v>0</v>
      </c>
      <c r="AK584" s="118">
        <v>0</v>
      </c>
      <c r="AL584" s="118">
        <v>0</v>
      </c>
      <c r="AM584" s="118">
        <v>1</v>
      </c>
      <c r="AN584" s="118">
        <v>1</v>
      </c>
      <c r="AO584" s="118">
        <v>0</v>
      </c>
      <c r="AP584" s="118">
        <v>0</v>
      </c>
      <c r="AQ584" s="120">
        <v>0</v>
      </c>
      <c r="AR584" s="118">
        <v>0</v>
      </c>
      <c r="AS584" s="118">
        <v>0</v>
      </c>
      <c r="AT584" s="118">
        <v>0</v>
      </c>
      <c r="AU584" s="118">
        <v>0</v>
      </c>
      <c r="AV584" s="118">
        <v>0</v>
      </c>
      <c r="AW584" s="118">
        <v>0</v>
      </c>
      <c r="AX584" s="118">
        <v>0</v>
      </c>
      <c r="AY584" s="118">
        <v>0</v>
      </c>
      <c r="AZ584" s="118">
        <v>0</v>
      </c>
      <c r="BA584" s="118">
        <v>0</v>
      </c>
      <c r="BB584" s="118">
        <v>0</v>
      </c>
      <c r="BC584" s="118">
        <v>0</v>
      </c>
      <c r="BD584" s="69">
        <v>0</v>
      </c>
      <c r="BE584" s="69">
        <v>0</v>
      </c>
      <c r="BF584" s="69">
        <v>0</v>
      </c>
      <c r="BG584" s="118">
        <v>0</v>
      </c>
      <c r="BH584" s="118">
        <v>0</v>
      </c>
      <c r="BI584" s="118"/>
      <c r="BJ584" s="118"/>
      <c r="BK584" s="118">
        <v>3</v>
      </c>
      <c r="BL584" s="118">
        <v>10</v>
      </c>
      <c r="BM584" s="118">
        <v>1</v>
      </c>
      <c r="BN584" s="118">
        <v>4</v>
      </c>
      <c r="BO584" s="118">
        <v>0</v>
      </c>
      <c r="BP584" s="118">
        <v>2</v>
      </c>
      <c r="BQ584" s="118">
        <v>10</v>
      </c>
      <c r="BR584" s="118">
        <v>1</v>
      </c>
      <c r="BS584" s="34">
        <v>1380037</v>
      </c>
      <c r="BT584" s="118">
        <v>0</v>
      </c>
      <c r="BU584" s="118">
        <v>0</v>
      </c>
      <c r="BV584" s="118">
        <v>1000</v>
      </c>
      <c r="BW584" s="118">
        <v>0</v>
      </c>
      <c r="BX584" s="118"/>
      <c r="BY584" s="118">
        <v>2</v>
      </c>
      <c r="BZ584" s="118">
        <v>2</v>
      </c>
      <c r="CA584" s="118">
        <v>31</v>
      </c>
      <c r="CB584" s="118">
        <v>0</v>
      </c>
      <c r="CC584" s="118">
        <v>1</v>
      </c>
      <c r="CD584" s="118">
        <v>1</v>
      </c>
      <c r="CE584" s="118">
        <v>203</v>
      </c>
      <c r="CF584" s="118">
        <v>1600</v>
      </c>
      <c r="CG584" s="118">
        <v>0</v>
      </c>
      <c r="CH584" s="118">
        <v>0</v>
      </c>
      <c r="CI584" s="118">
        <v>1000</v>
      </c>
      <c r="CJ584" s="118">
        <v>1194</v>
      </c>
      <c r="CK584" s="118" t="s">
        <v>547</v>
      </c>
      <c r="CL584" s="118">
        <v>0</v>
      </c>
      <c r="CM584" s="118">
        <v>0</v>
      </c>
      <c r="CN584" s="118">
        <v>0</v>
      </c>
      <c r="CO584" s="118">
        <v>0</v>
      </c>
      <c r="CP584" s="118">
        <v>0</v>
      </c>
      <c r="CQ584" s="118">
        <v>0</v>
      </c>
      <c r="CR584" s="118">
        <v>0</v>
      </c>
      <c r="CS584" s="118">
        <v>0</v>
      </c>
      <c r="CT584" s="118">
        <v>0</v>
      </c>
      <c r="CU584" s="118">
        <v>0</v>
      </c>
      <c r="CV584" s="118">
        <v>0</v>
      </c>
      <c r="CW584" s="118">
        <v>0</v>
      </c>
      <c r="CX584" s="118"/>
      <c r="CY584" s="118"/>
      <c r="CZ584" s="118">
        <v>0</v>
      </c>
      <c r="DA584" s="118">
        <v>0</v>
      </c>
      <c r="DB584" s="118">
        <v>160</v>
      </c>
      <c r="DC584" s="35">
        <v>50</v>
      </c>
      <c r="DD584" s="118">
        <v>0</v>
      </c>
      <c r="DE584" s="118">
        <v>0</v>
      </c>
      <c r="DF584" s="118">
        <v>0</v>
      </c>
      <c r="DG584" s="118">
        <v>1</v>
      </c>
      <c r="DH584" s="118"/>
      <c r="DI584" s="118" t="e">
        <f>INDEX([7]Sheet3!$E$78:$E$1130,MATCH(A584,[7]Sheet3!$D$78:$D$1130,0))</f>
        <v>#N/A</v>
      </c>
      <c r="DJ584" s="118"/>
      <c r="DK584" s="122" t="s">
        <v>1841</v>
      </c>
      <c r="DL584" s="118"/>
      <c r="DM584" s="118"/>
      <c r="DN584" s="69" t="e">
        <f>"造成["&amp;INDEX(Sheet5!$L$2:$L$11,MATCH(BL584,Sheet5!$J$2:$J$11,0))&amp;":"&amp;BR584&amp;"*"&amp;BS584/1000&amp;"]"&amp;INDEX(Sheet5!$I$2:$I$4,MATCH(BR584,Sheet5!$H$2:$H$4,0))&amp;"的"&amp;INDEX(Sheet5!$K$2:$K$11,MATCH(BL584,Sheet5!$J$2:$J$11,0))</f>
        <v>#N/A</v>
      </c>
      <c r="DO584" s="118"/>
      <c r="DP584" s="118"/>
      <c r="DQ584" s="118"/>
      <c r="DR584" s="118"/>
      <c r="DS584" s="118"/>
      <c r="DT584" s="123"/>
      <c r="DU584" s="118"/>
      <c r="DV584" s="118"/>
      <c r="DW584" s="118"/>
      <c r="DX584" s="118"/>
      <c r="DY584" s="118"/>
      <c r="DZ584" s="118"/>
    </row>
    <row r="585" spans="1:130" ht="17.25">
      <c r="A585" s="118">
        <v>30364</v>
      </c>
      <c r="B585" s="118">
        <v>0</v>
      </c>
      <c r="C585" s="118">
        <v>1</v>
      </c>
      <c r="D585" s="118" t="s">
        <v>1838</v>
      </c>
      <c r="E585" s="118" t="s">
        <v>1839</v>
      </c>
      <c r="F585" s="118" t="s">
        <v>1840</v>
      </c>
      <c r="G585" s="118">
        <v>1</v>
      </c>
      <c r="H585" s="118" t="s">
        <v>321</v>
      </c>
      <c r="I585" s="118">
        <f t="shared" si="127"/>
        <v>561</v>
      </c>
      <c r="J585" s="118">
        <f t="shared" si="128"/>
        <v>561</v>
      </c>
      <c r="K585" s="118">
        <f t="shared" si="129"/>
        <v>1419</v>
      </c>
      <c r="L585" s="118"/>
      <c r="M585" s="118">
        <v>1193</v>
      </c>
      <c r="N585" s="118"/>
      <c r="O585" s="118">
        <v>0</v>
      </c>
      <c r="P585" s="118">
        <v>1</v>
      </c>
      <c r="Q585" s="118">
        <v>0</v>
      </c>
      <c r="R585" s="118">
        <v>1</v>
      </c>
      <c r="S585" s="118">
        <v>0</v>
      </c>
      <c r="T585" s="118">
        <v>0</v>
      </c>
      <c r="U585" s="118">
        <v>0</v>
      </c>
      <c r="V585" s="118">
        <v>0</v>
      </c>
      <c r="W585" s="118">
        <v>0</v>
      </c>
      <c r="X585" s="118">
        <v>0</v>
      </c>
      <c r="Y585" s="118">
        <v>0</v>
      </c>
      <c r="Z585" s="118">
        <v>8000</v>
      </c>
      <c r="AA585" s="118">
        <v>2</v>
      </c>
      <c r="AB585" s="118">
        <v>31</v>
      </c>
      <c r="AC585" s="118">
        <v>0</v>
      </c>
      <c r="AD585" s="118">
        <v>0</v>
      </c>
      <c r="AE585" s="118">
        <v>0</v>
      </c>
      <c r="AF585" s="118">
        <v>1</v>
      </c>
      <c r="AG585" s="118">
        <v>0</v>
      </c>
      <c r="AH585" s="118">
        <v>2</v>
      </c>
      <c r="AI585" s="118">
        <v>0</v>
      </c>
      <c r="AJ585" s="118">
        <v>0</v>
      </c>
      <c r="AK585" s="118">
        <v>0</v>
      </c>
      <c r="AL585" s="118">
        <v>0</v>
      </c>
      <c r="AM585" s="118">
        <v>1</v>
      </c>
      <c r="AN585" s="118">
        <v>1</v>
      </c>
      <c r="AO585" s="118">
        <v>0</v>
      </c>
      <c r="AP585" s="118">
        <v>0</v>
      </c>
      <c r="AQ585" s="120">
        <v>0</v>
      </c>
      <c r="AR585" s="118">
        <v>0</v>
      </c>
      <c r="AS585" s="118">
        <v>0</v>
      </c>
      <c r="AT585" s="118">
        <v>0</v>
      </c>
      <c r="AU585" s="118">
        <v>0</v>
      </c>
      <c r="AV585" s="118">
        <v>0</v>
      </c>
      <c r="AW585" s="118">
        <v>0</v>
      </c>
      <c r="AX585" s="118">
        <v>0</v>
      </c>
      <c r="AY585" s="118">
        <v>0</v>
      </c>
      <c r="AZ585" s="118">
        <v>0</v>
      </c>
      <c r="BA585" s="118">
        <v>0</v>
      </c>
      <c r="BB585" s="118">
        <v>0</v>
      </c>
      <c r="BC585" s="118">
        <v>0</v>
      </c>
      <c r="BD585" s="69">
        <v>0</v>
      </c>
      <c r="BE585" s="69">
        <v>0</v>
      </c>
      <c r="BF585" s="69">
        <v>0</v>
      </c>
      <c r="BG585" s="118">
        <v>0</v>
      </c>
      <c r="BH585" s="118">
        <v>0</v>
      </c>
      <c r="BI585" s="118"/>
      <c r="BJ585" s="118"/>
      <c r="BK585" s="118">
        <v>3</v>
      </c>
      <c r="BL585" s="118">
        <v>10</v>
      </c>
      <c r="BM585" s="118">
        <v>1</v>
      </c>
      <c r="BN585" s="118">
        <v>4</v>
      </c>
      <c r="BO585" s="118">
        <v>0</v>
      </c>
      <c r="BP585" s="118">
        <v>2</v>
      </c>
      <c r="BQ585" s="118">
        <v>10</v>
      </c>
      <c r="BR585" s="118">
        <v>1</v>
      </c>
      <c r="BS585" s="34">
        <v>1380038</v>
      </c>
      <c r="BT585" s="118">
        <v>0</v>
      </c>
      <c r="BU585" s="118">
        <v>0</v>
      </c>
      <c r="BV585" s="118">
        <v>1000</v>
      </c>
      <c r="BW585" s="118">
        <v>0</v>
      </c>
      <c r="BX585" s="118"/>
      <c r="BY585" s="118">
        <v>2</v>
      </c>
      <c r="BZ585" s="118">
        <v>2</v>
      </c>
      <c r="CA585" s="118">
        <v>31</v>
      </c>
      <c r="CB585" s="118">
        <v>0</v>
      </c>
      <c r="CC585" s="118">
        <v>1</v>
      </c>
      <c r="CD585" s="118">
        <v>1</v>
      </c>
      <c r="CE585" s="118">
        <v>203</v>
      </c>
      <c r="CF585" s="118">
        <v>1600</v>
      </c>
      <c r="CG585" s="118">
        <v>0</v>
      </c>
      <c r="CH585" s="118">
        <v>0</v>
      </c>
      <c r="CI585" s="118">
        <v>1000</v>
      </c>
      <c r="CJ585" s="118">
        <v>1194</v>
      </c>
      <c r="CK585" s="118" t="s">
        <v>547</v>
      </c>
      <c r="CL585" s="118">
        <v>0</v>
      </c>
      <c r="CM585" s="118">
        <v>0</v>
      </c>
      <c r="CN585" s="118">
        <v>0</v>
      </c>
      <c r="CO585" s="118">
        <v>0</v>
      </c>
      <c r="CP585" s="118">
        <v>0</v>
      </c>
      <c r="CQ585" s="118">
        <v>0</v>
      </c>
      <c r="CR585" s="118">
        <v>0</v>
      </c>
      <c r="CS585" s="118">
        <v>0</v>
      </c>
      <c r="CT585" s="118">
        <v>0</v>
      </c>
      <c r="CU585" s="118">
        <v>0</v>
      </c>
      <c r="CV585" s="118">
        <v>0</v>
      </c>
      <c r="CW585" s="118">
        <v>0</v>
      </c>
      <c r="CX585" s="118"/>
      <c r="CY585" s="118"/>
      <c r="CZ585" s="118">
        <v>0</v>
      </c>
      <c r="DA585" s="118">
        <v>0</v>
      </c>
      <c r="DB585" s="118">
        <v>160</v>
      </c>
      <c r="DC585" s="35">
        <v>55</v>
      </c>
      <c r="DD585" s="118">
        <v>0</v>
      </c>
      <c r="DE585" s="118">
        <v>0</v>
      </c>
      <c r="DF585" s="118">
        <v>0</v>
      </c>
      <c r="DG585" s="118">
        <v>1</v>
      </c>
      <c r="DH585" s="118"/>
      <c r="DI585" s="118" t="e">
        <f>INDEX([7]Sheet3!$E$78:$E$1130,MATCH(A585,[7]Sheet3!$D$78:$D$1130,0))</f>
        <v>#N/A</v>
      </c>
      <c r="DJ585" s="118"/>
      <c r="DK585" s="122" t="s">
        <v>1841</v>
      </c>
      <c r="DL585" s="118"/>
      <c r="DM585" s="118"/>
      <c r="DN585" s="69" t="e">
        <f>"造成["&amp;INDEX(Sheet5!$L$2:$L$11,MATCH(BL585,Sheet5!$J$2:$J$11,0))&amp;":"&amp;BR585&amp;"*"&amp;BS585/1000&amp;"]"&amp;INDEX(Sheet5!$I$2:$I$4,MATCH(BR585,Sheet5!$H$2:$H$4,0))&amp;"的"&amp;INDEX(Sheet5!$K$2:$K$11,MATCH(BL585,Sheet5!$J$2:$J$11,0))</f>
        <v>#N/A</v>
      </c>
      <c r="DO585" s="118"/>
      <c r="DP585" s="118"/>
      <c r="DQ585" s="118"/>
      <c r="DR585" s="118"/>
      <c r="DS585" s="118"/>
      <c r="DT585" s="123"/>
      <c r="DU585" s="118"/>
      <c r="DV585" s="118"/>
      <c r="DW585" s="118"/>
      <c r="DX585" s="118"/>
      <c r="DY585" s="118"/>
      <c r="DZ585" s="118"/>
    </row>
    <row r="586" spans="1:130" ht="17.25">
      <c r="A586" s="118">
        <v>30365</v>
      </c>
      <c r="B586" s="118">
        <v>0</v>
      </c>
      <c r="C586" s="118">
        <v>1</v>
      </c>
      <c r="D586" s="118" t="s">
        <v>1838</v>
      </c>
      <c r="E586" s="118" t="s">
        <v>1839</v>
      </c>
      <c r="F586" s="118" t="s">
        <v>1840</v>
      </c>
      <c r="G586" s="118">
        <v>1</v>
      </c>
      <c r="H586" s="118" t="s">
        <v>321</v>
      </c>
      <c r="I586" s="118">
        <f t="shared" si="127"/>
        <v>561</v>
      </c>
      <c r="J586" s="118">
        <f t="shared" si="128"/>
        <v>561</v>
      </c>
      <c r="K586" s="118">
        <f t="shared" si="129"/>
        <v>1419</v>
      </c>
      <c r="L586" s="118"/>
      <c r="M586" s="118">
        <v>1193</v>
      </c>
      <c r="N586" s="118"/>
      <c r="O586" s="118">
        <v>0</v>
      </c>
      <c r="P586" s="118">
        <v>1</v>
      </c>
      <c r="Q586" s="118">
        <v>0</v>
      </c>
      <c r="R586" s="118">
        <v>1</v>
      </c>
      <c r="S586" s="118">
        <v>0</v>
      </c>
      <c r="T586" s="118">
        <v>0</v>
      </c>
      <c r="U586" s="118">
        <v>0</v>
      </c>
      <c r="V586" s="118">
        <v>0</v>
      </c>
      <c r="W586" s="118">
        <v>0</v>
      </c>
      <c r="X586" s="118">
        <v>0</v>
      </c>
      <c r="Y586" s="118">
        <v>0</v>
      </c>
      <c r="Z586" s="118">
        <v>8000</v>
      </c>
      <c r="AA586" s="118">
        <v>2</v>
      </c>
      <c r="AB586" s="118">
        <v>31</v>
      </c>
      <c r="AC586" s="118">
        <v>0</v>
      </c>
      <c r="AD586" s="118">
        <v>0</v>
      </c>
      <c r="AE586" s="118">
        <v>0</v>
      </c>
      <c r="AF586" s="118">
        <v>1</v>
      </c>
      <c r="AG586" s="118">
        <v>0</v>
      </c>
      <c r="AH586" s="118">
        <v>2</v>
      </c>
      <c r="AI586" s="118">
        <v>0</v>
      </c>
      <c r="AJ586" s="118">
        <v>0</v>
      </c>
      <c r="AK586" s="118">
        <v>0</v>
      </c>
      <c r="AL586" s="118">
        <v>0</v>
      </c>
      <c r="AM586" s="118">
        <v>1</v>
      </c>
      <c r="AN586" s="118">
        <v>1</v>
      </c>
      <c r="AO586" s="118">
        <v>0</v>
      </c>
      <c r="AP586" s="118">
        <v>0</v>
      </c>
      <c r="AQ586" s="120">
        <v>0</v>
      </c>
      <c r="AR586" s="118">
        <v>0</v>
      </c>
      <c r="AS586" s="118">
        <v>0</v>
      </c>
      <c r="AT586" s="118">
        <v>0</v>
      </c>
      <c r="AU586" s="118">
        <v>0</v>
      </c>
      <c r="AV586" s="118">
        <v>0</v>
      </c>
      <c r="AW586" s="118">
        <v>0</v>
      </c>
      <c r="AX586" s="118">
        <v>0</v>
      </c>
      <c r="AY586" s="118">
        <v>0</v>
      </c>
      <c r="AZ586" s="118">
        <v>0</v>
      </c>
      <c r="BA586" s="118">
        <v>0</v>
      </c>
      <c r="BB586" s="118">
        <v>0</v>
      </c>
      <c r="BC586" s="118">
        <v>0</v>
      </c>
      <c r="BD586" s="69">
        <v>0</v>
      </c>
      <c r="BE586" s="69">
        <v>0</v>
      </c>
      <c r="BF586" s="69">
        <v>0</v>
      </c>
      <c r="BG586" s="118">
        <v>0</v>
      </c>
      <c r="BH586" s="118">
        <v>0</v>
      </c>
      <c r="BI586" s="118"/>
      <c r="BJ586" s="118"/>
      <c r="BK586" s="118">
        <v>3</v>
      </c>
      <c r="BL586" s="118">
        <v>10</v>
      </c>
      <c r="BM586" s="118">
        <v>1</v>
      </c>
      <c r="BN586" s="118">
        <v>4</v>
      </c>
      <c r="BO586" s="118">
        <v>0</v>
      </c>
      <c r="BP586" s="118">
        <v>2</v>
      </c>
      <c r="BQ586" s="118">
        <v>10</v>
      </c>
      <c r="BR586" s="118">
        <v>1</v>
      </c>
      <c r="BS586" s="34">
        <v>1380039</v>
      </c>
      <c r="BT586" s="118">
        <v>0</v>
      </c>
      <c r="BU586" s="118">
        <v>0</v>
      </c>
      <c r="BV586" s="118">
        <v>1000</v>
      </c>
      <c r="BW586" s="118">
        <v>0</v>
      </c>
      <c r="BX586" s="118"/>
      <c r="BY586" s="118">
        <v>2</v>
      </c>
      <c r="BZ586" s="118">
        <v>2</v>
      </c>
      <c r="CA586" s="118">
        <v>31</v>
      </c>
      <c r="CB586" s="118">
        <v>0</v>
      </c>
      <c r="CC586" s="118">
        <v>1</v>
      </c>
      <c r="CD586" s="118">
        <v>1</v>
      </c>
      <c r="CE586" s="118">
        <v>203</v>
      </c>
      <c r="CF586" s="118">
        <v>1600</v>
      </c>
      <c r="CG586" s="118">
        <v>0</v>
      </c>
      <c r="CH586" s="118">
        <v>0</v>
      </c>
      <c r="CI586" s="118">
        <v>1000</v>
      </c>
      <c r="CJ586" s="118">
        <v>1194</v>
      </c>
      <c r="CK586" s="118" t="s">
        <v>547</v>
      </c>
      <c r="CL586" s="118">
        <v>0</v>
      </c>
      <c r="CM586" s="118">
        <v>0</v>
      </c>
      <c r="CN586" s="118">
        <v>0</v>
      </c>
      <c r="CO586" s="118">
        <v>0</v>
      </c>
      <c r="CP586" s="118">
        <v>0</v>
      </c>
      <c r="CQ586" s="118">
        <v>0</v>
      </c>
      <c r="CR586" s="118">
        <v>0</v>
      </c>
      <c r="CS586" s="118">
        <v>0</v>
      </c>
      <c r="CT586" s="118">
        <v>0</v>
      </c>
      <c r="CU586" s="118">
        <v>0</v>
      </c>
      <c r="CV586" s="118">
        <v>0</v>
      </c>
      <c r="CW586" s="118">
        <v>0</v>
      </c>
      <c r="CX586" s="118"/>
      <c r="CY586" s="118"/>
      <c r="CZ586" s="118">
        <v>0</v>
      </c>
      <c r="DA586" s="118">
        <v>0</v>
      </c>
      <c r="DB586" s="118">
        <v>160</v>
      </c>
      <c r="DC586" s="35">
        <v>60</v>
      </c>
      <c r="DD586" s="118">
        <v>0</v>
      </c>
      <c r="DE586" s="118">
        <v>0</v>
      </c>
      <c r="DF586" s="118">
        <v>0</v>
      </c>
      <c r="DG586" s="118">
        <v>1</v>
      </c>
      <c r="DH586" s="118"/>
      <c r="DI586" s="118" t="e">
        <f>INDEX([7]Sheet3!$E$78:$E$1130,MATCH(A586,[7]Sheet3!$D$78:$D$1130,0))</f>
        <v>#N/A</v>
      </c>
      <c r="DJ586" s="118"/>
      <c r="DK586" s="122" t="s">
        <v>1841</v>
      </c>
      <c r="DL586" s="118"/>
      <c r="DM586" s="118"/>
      <c r="DN586" s="69" t="e">
        <f>"造成["&amp;INDEX(Sheet5!$L$2:$L$11,MATCH(BL586,Sheet5!$J$2:$J$11,0))&amp;":"&amp;BR586&amp;"*"&amp;BS586/1000&amp;"]"&amp;INDEX(Sheet5!$I$2:$I$4,MATCH(BR586,Sheet5!$H$2:$H$4,0))&amp;"的"&amp;INDEX(Sheet5!$K$2:$K$11,MATCH(BL586,Sheet5!$J$2:$J$11,0))</f>
        <v>#N/A</v>
      </c>
      <c r="DO586" s="118"/>
      <c r="DP586" s="118"/>
      <c r="DQ586" s="118"/>
      <c r="DR586" s="118"/>
      <c r="DS586" s="118"/>
      <c r="DT586" s="123"/>
      <c r="DU586" s="118"/>
      <c r="DV586" s="118"/>
      <c r="DW586" s="118"/>
      <c r="DX586" s="118"/>
      <c r="DY586" s="118"/>
      <c r="DZ586" s="118"/>
    </row>
    <row r="587" spans="1:130" ht="17.25">
      <c r="A587" s="118">
        <v>30366</v>
      </c>
      <c r="B587" s="118">
        <v>0</v>
      </c>
      <c r="C587" s="118">
        <v>1</v>
      </c>
      <c r="D587" s="118" t="s">
        <v>1838</v>
      </c>
      <c r="E587" s="118" t="s">
        <v>1839</v>
      </c>
      <c r="F587" s="118" t="s">
        <v>1840</v>
      </c>
      <c r="G587" s="118">
        <v>1</v>
      </c>
      <c r="H587" s="118" t="s">
        <v>321</v>
      </c>
      <c r="I587" s="118">
        <f t="shared" si="127"/>
        <v>561</v>
      </c>
      <c r="J587" s="118">
        <f t="shared" si="128"/>
        <v>561</v>
      </c>
      <c r="K587" s="118">
        <f t="shared" si="129"/>
        <v>1419</v>
      </c>
      <c r="L587" s="118"/>
      <c r="M587" s="118">
        <v>1193</v>
      </c>
      <c r="N587" s="118"/>
      <c r="O587" s="118">
        <v>0</v>
      </c>
      <c r="P587" s="118">
        <v>1</v>
      </c>
      <c r="Q587" s="118">
        <v>0</v>
      </c>
      <c r="R587" s="118">
        <v>1</v>
      </c>
      <c r="S587" s="118">
        <v>0</v>
      </c>
      <c r="T587" s="118">
        <v>0</v>
      </c>
      <c r="U587" s="118">
        <v>0</v>
      </c>
      <c r="V587" s="118">
        <v>0</v>
      </c>
      <c r="W587" s="118">
        <v>0</v>
      </c>
      <c r="X587" s="118">
        <v>0</v>
      </c>
      <c r="Y587" s="118">
        <v>0</v>
      </c>
      <c r="Z587" s="118">
        <v>8000</v>
      </c>
      <c r="AA587" s="118">
        <v>2</v>
      </c>
      <c r="AB587" s="118">
        <v>31</v>
      </c>
      <c r="AC587" s="118">
        <v>0</v>
      </c>
      <c r="AD587" s="118">
        <v>0</v>
      </c>
      <c r="AE587" s="118">
        <v>0</v>
      </c>
      <c r="AF587" s="118">
        <v>1</v>
      </c>
      <c r="AG587" s="118">
        <v>0</v>
      </c>
      <c r="AH587" s="118">
        <v>2</v>
      </c>
      <c r="AI587" s="118">
        <v>0</v>
      </c>
      <c r="AJ587" s="118">
        <v>0</v>
      </c>
      <c r="AK587" s="118">
        <v>0</v>
      </c>
      <c r="AL587" s="118">
        <v>0</v>
      </c>
      <c r="AM587" s="118">
        <v>1</v>
      </c>
      <c r="AN587" s="118">
        <v>1</v>
      </c>
      <c r="AO587" s="118">
        <v>0</v>
      </c>
      <c r="AP587" s="118">
        <v>0</v>
      </c>
      <c r="AQ587" s="120">
        <v>0</v>
      </c>
      <c r="AR587" s="118">
        <v>0</v>
      </c>
      <c r="AS587" s="118">
        <v>0</v>
      </c>
      <c r="AT587" s="118">
        <v>0</v>
      </c>
      <c r="AU587" s="118">
        <v>0</v>
      </c>
      <c r="AV587" s="118">
        <v>0</v>
      </c>
      <c r="AW587" s="118">
        <v>0</v>
      </c>
      <c r="AX587" s="118">
        <v>0</v>
      </c>
      <c r="AY587" s="118">
        <v>0</v>
      </c>
      <c r="AZ587" s="118">
        <v>0</v>
      </c>
      <c r="BA587" s="118">
        <v>0</v>
      </c>
      <c r="BB587" s="118">
        <v>0</v>
      </c>
      <c r="BC587" s="118">
        <v>0</v>
      </c>
      <c r="BD587" s="69">
        <v>0</v>
      </c>
      <c r="BE587" s="69">
        <v>0</v>
      </c>
      <c r="BF587" s="69">
        <v>0</v>
      </c>
      <c r="BG587" s="118">
        <v>0</v>
      </c>
      <c r="BH587" s="118">
        <v>0</v>
      </c>
      <c r="BI587" s="118"/>
      <c r="BJ587" s="118"/>
      <c r="BK587" s="118">
        <v>3</v>
      </c>
      <c r="BL587" s="118">
        <v>10</v>
      </c>
      <c r="BM587" s="118">
        <v>1</v>
      </c>
      <c r="BN587" s="118">
        <v>4</v>
      </c>
      <c r="BO587" s="118">
        <v>0</v>
      </c>
      <c r="BP587" s="118">
        <v>2</v>
      </c>
      <c r="BQ587" s="118">
        <v>10</v>
      </c>
      <c r="BR587" s="118">
        <v>1</v>
      </c>
      <c r="BS587" s="34">
        <v>1380040</v>
      </c>
      <c r="BT587" s="118">
        <v>0</v>
      </c>
      <c r="BU587" s="118">
        <v>0</v>
      </c>
      <c r="BV587" s="118">
        <v>1000</v>
      </c>
      <c r="BW587" s="118">
        <v>0</v>
      </c>
      <c r="BX587" s="118"/>
      <c r="BY587" s="118">
        <v>2</v>
      </c>
      <c r="BZ587" s="118">
        <v>2</v>
      </c>
      <c r="CA587" s="118">
        <v>31</v>
      </c>
      <c r="CB587" s="118">
        <v>0</v>
      </c>
      <c r="CC587" s="118">
        <v>1</v>
      </c>
      <c r="CD587" s="118">
        <v>1</v>
      </c>
      <c r="CE587" s="118">
        <v>203</v>
      </c>
      <c r="CF587" s="118">
        <v>1600</v>
      </c>
      <c r="CG587" s="118">
        <v>0</v>
      </c>
      <c r="CH587" s="118">
        <v>0</v>
      </c>
      <c r="CI587" s="118">
        <v>1000</v>
      </c>
      <c r="CJ587" s="118">
        <v>1194</v>
      </c>
      <c r="CK587" s="118" t="s">
        <v>547</v>
      </c>
      <c r="CL587" s="118">
        <v>0</v>
      </c>
      <c r="CM587" s="118">
        <v>0</v>
      </c>
      <c r="CN587" s="118">
        <v>0</v>
      </c>
      <c r="CO587" s="118">
        <v>0</v>
      </c>
      <c r="CP587" s="118">
        <v>0</v>
      </c>
      <c r="CQ587" s="118">
        <v>0</v>
      </c>
      <c r="CR587" s="118">
        <v>0</v>
      </c>
      <c r="CS587" s="118">
        <v>0</v>
      </c>
      <c r="CT587" s="118">
        <v>0</v>
      </c>
      <c r="CU587" s="118">
        <v>0</v>
      </c>
      <c r="CV587" s="118">
        <v>0</v>
      </c>
      <c r="CW587" s="118">
        <v>0</v>
      </c>
      <c r="CX587" s="118"/>
      <c r="CY587" s="118"/>
      <c r="CZ587" s="118">
        <v>0</v>
      </c>
      <c r="DA587" s="118">
        <v>0</v>
      </c>
      <c r="DB587" s="118">
        <v>160</v>
      </c>
      <c r="DC587" s="35">
        <v>65</v>
      </c>
      <c r="DD587" s="118">
        <v>0</v>
      </c>
      <c r="DE587" s="118">
        <v>0</v>
      </c>
      <c r="DF587" s="118">
        <v>0</v>
      </c>
      <c r="DG587" s="118">
        <v>1</v>
      </c>
      <c r="DH587" s="118"/>
      <c r="DI587" s="118" t="e">
        <f>INDEX([7]Sheet3!$E$78:$E$1130,MATCH(A587,[7]Sheet3!$D$78:$D$1130,0))</f>
        <v>#N/A</v>
      </c>
      <c r="DJ587" s="118"/>
      <c r="DK587" s="122" t="s">
        <v>1841</v>
      </c>
      <c r="DL587" s="118"/>
      <c r="DM587" s="118"/>
      <c r="DN587" s="69" t="e">
        <f>"造成["&amp;INDEX(Sheet5!$L$2:$L$11,MATCH(BL587,Sheet5!$J$2:$J$11,0))&amp;":"&amp;BR587&amp;"*"&amp;BS587/1000&amp;"]"&amp;INDEX(Sheet5!$I$2:$I$4,MATCH(BR587,Sheet5!$H$2:$H$4,0))&amp;"的"&amp;INDEX(Sheet5!$K$2:$K$11,MATCH(BL587,Sheet5!$J$2:$J$11,0))</f>
        <v>#N/A</v>
      </c>
      <c r="DO587" s="118"/>
      <c r="DP587" s="118"/>
      <c r="DQ587" s="118"/>
      <c r="DR587" s="118"/>
      <c r="DS587" s="118"/>
      <c r="DT587" s="123"/>
      <c r="DU587" s="118"/>
      <c r="DV587" s="118"/>
      <c r="DW587" s="118"/>
      <c r="DX587" s="118"/>
      <c r="DY587" s="118"/>
      <c r="DZ587" s="118"/>
    </row>
    <row r="588" spans="1:130" ht="17.25">
      <c r="A588" s="118">
        <v>30367</v>
      </c>
      <c r="B588" s="118">
        <v>0</v>
      </c>
      <c r="C588" s="118">
        <v>1</v>
      </c>
      <c r="D588" s="118" t="s">
        <v>1838</v>
      </c>
      <c r="E588" s="118" t="s">
        <v>1839</v>
      </c>
      <c r="F588" s="118" t="s">
        <v>1840</v>
      </c>
      <c r="G588" s="118">
        <v>1</v>
      </c>
      <c r="H588" s="118" t="s">
        <v>321</v>
      </c>
      <c r="I588" s="118">
        <f t="shared" si="127"/>
        <v>561</v>
      </c>
      <c r="J588" s="118">
        <f t="shared" si="128"/>
        <v>561</v>
      </c>
      <c r="K588" s="118">
        <f t="shared" si="129"/>
        <v>1419</v>
      </c>
      <c r="L588" s="118"/>
      <c r="M588" s="118">
        <v>1193</v>
      </c>
      <c r="N588" s="118"/>
      <c r="O588" s="118">
        <v>0</v>
      </c>
      <c r="P588" s="118">
        <v>1</v>
      </c>
      <c r="Q588" s="118">
        <v>0</v>
      </c>
      <c r="R588" s="118">
        <v>1</v>
      </c>
      <c r="S588" s="118">
        <v>0</v>
      </c>
      <c r="T588" s="118">
        <v>0</v>
      </c>
      <c r="U588" s="118">
        <v>0</v>
      </c>
      <c r="V588" s="118">
        <v>0</v>
      </c>
      <c r="W588" s="118">
        <v>0</v>
      </c>
      <c r="X588" s="118">
        <v>0</v>
      </c>
      <c r="Y588" s="118">
        <v>0</v>
      </c>
      <c r="Z588" s="118">
        <v>8000</v>
      </c>
      <c r="AA588" s="118">
        <v>2</v>
      </c>
      <c r="AB588" s="118">
        <v>31</v>
      </c>
      <c r="AC588" s="118">
        <v>0</v>
      </c>
      <c r="AD588" s="118">
        <v>0</v>
      </c>
      <c r="AE588" s="118">
        <v>0</v>
      </c>
      <c r="AF588" s="118">
        <v>1</v>
      </c>
      <c r="AG588" s="118">
        <v>0</v>
      </c>
      <c r="AH588" s="118">
        <v>2</v>
      </c>
      <c r="AI588" s="118">
        <v>0</v>
      </c>
      <c r="AJ588" s="118">
        <v>0</v>
      </c>
      <c r="AK588" s="118">
        <v>0</v>
      </c>
      <c r="AL588" s="118">
        <v>0</v>
      </c>
      <c r="AM588" s="118">
        <v>1</v>
      </c>
      <c r="AN588" s="118">
        <v>1</v>
      </c>
      <c r="AO588" s="118">
        <v>0</v>
      </c>
      <c r="AP588" s="118">
        <v>0</v>
      </c>
      <c r="AQ588" s="120">
        <v>0</v>
      </c>
      <c r="AR588" s="118">
        <v>0</v>
      </c>
      <c r="AS588" s="118">
        <v>0</v>
      </c>
      <c r="AT588" s="118">
        <v>0</v>
      </c>
      <c r="AU588" s="118">
        <v>0</v>
      </c>
      <c r="AV588" s="118">
        <v>0</v>
      </c>
      <c r="AW588" s="118">
        <v>0</v>
      </c>
      <c r="AX588" s="118">
        <v>0</v>
      </c>
      <c r="AY588" s="118">
        <v>0</v>
      </c>
      <c r="AZ588" s="118">
        <v>0</v>
      </c>
      <c r="BA588" s="118">
        <v>0</v>
      </c>
      <c r="BB588" s="118">
        <v>0</v>
      </c>
      <c r="BC588" s="118">
        <v>0</v>
      </c>
      <c r="BD588" s="69">
        <v>0</v>
      </c>
      <c r="BE588" s="69">
        <v>0</v>
      </c>
      <c r="BF588" s="69">
        <v>0</v>
      </c>
      <c r="BG588" s="118">
        <v>0</v>
      </c>
      <c r="BH588" s="118">
        <v>0</v>
      </c>
      <c r="BI588" s="118"/>
      <c r="BJ588" s="118"/>
      <c r="BK588" s="118">
        <v>3</v>
      </c>
      <c r="BL588" s="118">
        <v>10</v>
      </c>
      <c r="BM588" s="118">
        <v>1</v>
      </c>
      <c r="BN588" s="118">
        <v>4</v>
      </c>
      <c r="BO588" s="118">
        <v>0</v>
      </c>
      <c r="BP588" s="118">
        <v>2</v>
      </c>
      <c r="BQ588" s="118">
        <v>10</v>
      </c>
      <c r="BR588" s="118">
        <v>1</v>
      </c>
      <c r="BS588" s="34">
        <v>1380041</v>
      </c>
      <c r="BT588" s="118">
        <v>0</v>
      </c>
      <c r="BU588" s="118">
        <v>0</v>
      </c>
      <c r="BV588" s="118">
        <v>1000</v>
      </c>
      <c r="BW588" s="118">
        <v>0</v>
      </c>
      <c r="BX588" s="118"/>
      <c r="BY588" s="118">
        <v>2</v>
      </c>
      <c r="BZ588" s="118">
        <v>2</v>
      </c>
      <c r="CA588" s="118">
        <v>31</v>
      </c>
      <c r="CB588" s="118">
        <v>0</v>
      </c>
      <c r="CC588" s="118">
        <v>1</v>
      </c>
      <c r="CD588" s="118">
        <v>1</v>
      </c>
      <c r="CE588" s="118">
        <v>203</v>
      </c>
      <c r="CF588" s="118">
        <v>1600</v>
      </c>
      <c r="CG588" s="118">
        <v>0</v>
      </c>
      <c r="CH588" s="118">
        <v>0</v>
      </c>
      <c r="CI588" s="118">
        <v>1000</v>
      </c>
      <c r="CJ588" s="118">
        <v>1194</v>
      </c>
      <c r="CK588" s="118" t="s">
        <v>547</v>
      </c>
      <c r="CL588" s="118">
        <v>0</v>
      </c>
      <c r="CM588" s="118">
        <v>0</v>
      </c>
      <c r="CN588" s="118">
        <v>0</v>
      </c>
      <c r="CO588" s="118">
        <v>0</v>
      </c>
      <c r="CP588" s="118">
        <v>0</v>
      </c>
      <c r="CQ588" s="118">
        <v>0</v>
      </c>
      <c r="CR588" s="118">
        <v>0</v>
      </c>
      <c r="CS588" s="118">
        <v>0</v>
      </c>
      <c r="CT588" s="118">
        <v>0</v>
      </c>
      <c r="CU588" s="118">
        <v>0</v>
      </c>
      <c r="CV588" s="118">
        <v>0</v>
      </c>
      <c r="CW588" s="118">
        <v>0</v>
      </c>
      <c r="CX588" s="118"/>
      <c r="CY588" s="118"/>
      <c r="CZ588" s="118">
        <v>0</v>
      </c>
      <c r="DA588" s="118">
        <v>0</v>
      </c>
      <c r="DB588" s="118">
        <v>160</v>
      </c>
      <c r="DC588" s="35">
        <v>70</v>
      </c>
      <c r="DD588" s="118">
        <v>0</v>
      </c>
      <c r="DE588" s="118">
        <v>0</v>
      </c>
      <c r="DF588" s="118">
        <v>0</v>
      </c>
      <c r="DG588" s="118">
        <v>1</v>
      </c>
      <c r="DH588" s="118"/>
      <c r="DI588" s="118" t="e">
        <f>INDEX([7]Sheet3!$E$78:$E$1130,MATCH(A588,[7]Sheet3!$D$78:$D$1130,0))</f>
        <v>#N/A</v>
      </c>
      <c r="DJ588" s="118"/>
      <c r="DK588" s="122" t="s">
        <v>1841</v>
      </c>
      <c r="DL588" s="118"/>
      <c r="DM588" s="118"/>
      <c r="DN588" s="69" t="e">
        <f>"造成["&amp;INDEX(Sheet5!$L$2:$L$11,MATCH(BL588,Sheet5!$J$2:$J$11,0))&amp;":"&amp;BR588&amp;"*"&amp;BS588/1000&amp;"]"&amp;INDEX(Sheet5!$I$2:$I$4,MATCH(BR588,Sheet5!$H$2:$H$4,0))&amp;"的"&amp;INDEX(Sheet5!$K$2:$K$11,MATCH(BL588,Sheet5!$J$2:$J$11,0))</f>
        <v>#N/A</v>
      </c>
      <c r="DO588" s="118"/>
      <c r="DP588" s="118"/>
      <c r="DQ588" s="118"/>
      <c r="DR588" s="118"/>
      <c r="DS588" s="118"/>
      <c r="DT588" s="123"/>
      <c r="DU588" s="118"/>
      <c r="DV588" s="118"/>
      <c r="DW588" s="118"/>
      <c r="DX588" s="118"/>
      <c r="DY588" s="118"/>
      <c r="DZ588" s="118"/>
    </row>
    <row r="589" spans="1:130" ht="14.25">
      <c r="A589" s="69">
        <v>30368</v>
      </c>
      <c r="B589" s="69">
        <v>0</v>
      </c>
      <c r="C589" s="69">
        <v>1</v>
      </c>
      <c r="D589" s="69" t="s">
        <v>1842</v>
      </c>
      <c r="E589" s="69" t="s">
        <v>1843</v>
      </c>
      <c r="F589" s="69" t="s">
        <v>1844</v>
      </c>
      <c r="G589" s="69">
        <v>1</v>
      </c>
      <c r="H589" s="69"/>
      <c r="I589" s="69">
        <v>300</v>
      </c>
      <c r="J589" s="69">
        <v>300</v>
      </c>
      <c r="K589" s="69">
        <v>0</v>
      </c>
      <c r="L589" s="69"/>
      <c r="M589" s="69">
        <v>0</v>
      </c>
      <c r="N589" s="69"/>
      <c r="O589" s="69">
        <v>0</v>
      </c>
      <c r="P589" s="69">
        <v>1</v>
      </c>
      <c r="Q589" s="69">
        <v>0</v>
      </c>
      <c r="R589" s="69">
        <v>2</v>
      </c>
      <c r="S589" s="69">
        <v>72</v>
      </c>
      <c r="T589" s="69">
        <v>15</v>
      </c>
      <c r="U589" s="69">
        <v>0</v>
      </c>
      <c r="V589" s="69">
        <v>0</v>
      </c>
      <c r="W589" s="69">
        <v>0</v>
      </c>
      <c r="X589" s="69">
        <v>0</v>
      </c>
      <c r="Y589" s="69">
        <v>0</v>
      </c>
      <c r="Z589" s="69">
        <v>0</v>
      </c>
      <c r="AA589" s="69">
        <v>2</v>
      </c>
      <c r="AB589" s="69">
        <v>31</v>
      </c>
      <c r="AC589" s="69">
        <v>0</v>
      </c>
      <c r="AD589" s="69">
        <v>0</v>
      </c>
      <c r="AE589" s="69">
        <v>0</v>
      </c>
      <c r="AF589" s="69">
        <v>0</v>
      </c>
      <c r="AG589" s="69">
        <v>0</v>
      </c>
      <c r="AH589" s="69">
        <v>25</v>
      </c>
      <c r="AI589" s="69">
        <v>195</v>
      </c>
      <c r="AJ589" s="69">
        <v>3</v>
      </c>
      <c r="AK589" s="69">
        <v>0</v>
      </c>
      <c r="AL589" s="69">
        <v>0</v>
      </c>
      <c r="AM589" s="69">
        <v>0</v>
      </c>
      <c r="AN589" s="69">
        <v>0</v>
      </c>
      <c r="AO589" s="69">
        <v>0</v>
      </c>
      <c r="AP589" s="69">
        <v>0</v>
      </c>
      <c r="AQ589" s="84">
        <v>0</v>
      </c>
      <c r="AR589" s="69">
        <v>0</v>
      </c>
      <c r="AS589" s="69">
        <v>0</v>
      </c>
      <c r="AT589" s="69">
        <v>0</v>
      </c>
      <c r="AU589" s="69">
        <v>0</v>
      </c>
      <c r="AV589" s="69">
        <v>0</v>
      </c>
      <c r="AW589" s="69">
        <v>0</v>
      </c>
      <c r="AX589" s="69">
        <v>0</v>
      </c>
      <c r="AY589" s="69">
        <v>0</v>
      </c>
      <c r="AZ589" s="69">
        <v>0</v>
      </c>
      <c r="BA589" s="69">
        <v>0</v>
      </c>
      <c r="BB589" s="69">
        <v>0</v>
      </c>
      <c r="BC589" s="69">
        <v>0</v>
      </c>
      <c r="BD589" s="69">
        <v>0</v>
      </c>
      <c r="BE589" s="69">
        <v>0</v>
      </c>
      <c r="BF589" s="69">
        <v>0</v>
      </c>
      <c r="BG589" s="69">
        <v>0</v>
      </c>
      <c r="BH589" s="69">
        <v>0</v>
      </c>
      <c r="BI589" s="69"/>
      <c r="BJ589" s="69"/>
      <c r="BK589" s="69">
        <v>3</v>
      </c>
      <c r="BL589" s="69">
        <v>10</v>
      </c>
      <c r="BM589" s="69">
        <v>2</v>
      </c>
      <c r="BN589" s="69">
        <v>31</v>
      </c>
      <c r="BO589" s="69">
        <v>0</v>
      </c>
      <c r="BP589" s="69">
        <v>1</v>
      </c>
      <c r="BQ589" s="69">
        <v>1</v>
      </c>
      <c r="BR589" s="69">
        <v>1</v>
      </c>
      <c r="BS589" s="69">
        <v>1380036</v>
      </c>
      <c r="BT589" s="69">
        <v>0</v>
      </c>
      <c r="BU589" s="69">
        <v>0</v>
      </c>
      <c r="BV589" s="69">
        <v>1000</v>
      </c>
      <c r="BW589" s="69">
        <v>0</v>
      </c>
      <c r="BX589" s="69"/>
      <c r="BY589" s="69">
        <v>0</v>
      </c>
      <c r="BZ589" s="69">
        <v>1</v>
      </c>
      <c r="CA589" s="69">
        <v>31</v>
      </c>
      <c r="CB589" s="69">
        <v>0</v>
      </c>
      <c r="CC589" s="69">
        <v>1</v>
      </c>
      <c r="CD589" s="69">
        <v>1</v>
      </c>
      <c r="CE589" s="69">
        <v>0</v>
      </c>
      <c r="CF589" s="69">
        <v>0</v>
      </c>
      <c r="CG589" s="69">
        <v>0</v>
      </c>
      <c r="CH589" s="69">
        <v>0</v>
      </c>
      <c r="CI589" s="69">
        <v>1000</v>
      </c>
      <c r="CJ589" s="69">
        <v>0</v>
      </c>
      <c r="CK589" s="69"/>
      <c r="CL589" s="69">
        <v>0</v>
      </c>
      <c r="CM589" s="69">
        <v>0</v>
      </c>
      <c r="CN589" s="69">
        <v>0</v>
      </c>
      <c r="CO589" s="69">
        <v>0</v>
      </c>
      <c r="CP589" s="69">
        <v>0</v>
      </c>
      <c r="CQ589" s="69">
        <v>0</v>
      </c>
      <c r="CR589" s="69">
        <v>0</v>
      </c>
      <c r="CS589" s="69">
        <v>0</v>
      </c>
      <c r="CT589" s="69">
        <v>0</v>
      </c>
      <c r="CU589" s="69">
        <v>0</v>
      </c>
      <c r="CV589" s="69">
        <v>0</v>
      </c>
      <c r="CW589" s="69">
        <v>0</v>
      </c>
      <c r="CX589" s="69"/>
      <c r="CY589" s="69"/>
      <c r="CZ589" s="69">
        <v>0</v>
      </c>
      <c r="DA589" s="69">
        <v>0</v>
      </c>
      <c r="DB589" s="69">
        <v>15</v>
      </c>
      <c r="DC589" s="69">
        <v>0</v>
      </c>
      <c r="DD589" s="69">
        <v>0</v>
      </c>
      <c r="DE589" s="69">
        <v>0</v>
      </c>
      <c r="DF589" s="69">
        <v>0</v>
      </c>
      <c r="DG589" s="69">
        <v>1</v>
      </c>
      <c r="DH589" s="69"/>
      <c r="DI589" s="69"/>
      <c r="DJ589" s="69"/>
      <c r="DK589" s="69" t="s">
        <v>1845</v>
      </c>
      <c r="DL589" s="69"/>
      <c r="DM589" s="69"/>
      <c r="DN589" s="69" t="e">
        <f>"造成["&amp;INDEX(Sheet5!$L$2:$L$11,MATCH(BL589,Sheet5!$J$2:$J$11,0))&amp;":"&amp;BR589&amp;"*"&amp;BS589/1000&amp;"]"&amp;INDEX(Sheet5!$I$2:$I$4,MATCH(BR589,Sheet5!$H$2:$H$4,0))&amp;"的"&amp;INDEX(Sheet5!$K$2:$K$11,MATCH(BL589,Sheet5!$J$2:$J$11,0))</f>
        <v>#N/A</v>
      </c>
      <c r="DO589" s="69"/>
      <c r="DP589" s="69"/>
      <c r="DQ589" s="69"/>
      <c r="DR589" s="69"/>
      <c r="DS589" s="69"/>
      <c r="DT589" s="94"/>
      <c r="DU589" s="69"/>
      <c r="DV589" s="69"/>
      <c r="DW589" s="69"/>
      <c r="DX589" s="69"/>
      <c r="DY589" s="69"/>
      <c r="DZ589" s="69"/>
    </row>
    <row r="590" spans="1:130" ht="14.25">
      <c r="A590" s="69">
        <v>30369</v>
      </c>
      <c r="B590" s="69">
        <v>0</v>
      </c>
      <c r="C590" s="69">
        <v>1</v>
      </c>
      <c r="D590" s="69" t="s">
        <v>1842</v>
      </c>
      <c r="E590" s="69" t="s">
        <v>1843</v>
      </c>
      <c r="F590" s="69" t="s">
        <v>1844</v>
      </c>
      <c r="G590" s="69">
        <v>1</v>
      </c>
      <c r="H590" s="69"/>
      <c r="I590" s="69">
        <v>300</v>
      </c>
      <c r="J590" s="69">
        <v>300</v>
      </c>
      <c r="K590" s="69">
        <v>0</v>
      </c>
      <c r="L590" s="69"/>
      <c r="M590" s="69">
        <v>0</v>
      </c>
      <c r="N590" s="69"/>
      <c r="O590" s="69">
        <v>0</v>
      </c>
      <c r="P590" s="69">
        <v>1</v>
      </c>
      <c r="Q590" s="69">
        <v>0</v>
      </c>
      <c r="R590" s="69">
        <v>2</v>
      </c>
      <c r="S590" s="69">
        <v>72</v>
      </c>
      <c r="T590" s="69">
        <v>20</v>
      </c>
      <c r="U590" s="69">
        <v>0</v>
      </c>
      <c r="V590" s="69">
        <v>0</v>
      </c>
      <c r="W590" s="69">
        <v>0</v>
      </c>
      <c r="X590" s="69">
        <v>0</v>
      </c>
      <c r="Y590" s="69">
        <v>0</v>
      </c>
      <c r="Z590" s="69">
        <v>0</v>
      </c>
      <c r="AA590" s="69">
        <v>2</v>
      </c>
      <c r="AB590" s="69">
        <v>31</v>
      </c>
      <c r="AC590" s="69">
        <v>0</v>
      </c>
      <c r="AD590" s="69">
        <v>0</v>
      </c>
      <c r="AE590" s="69">
        <v>0</v>
      </c>
      <c r="AF590" s="69">
        <v>0</v>
      </c>
      <c r="AG590" s="69">
        <v>0</v>
      </c>
      <c r="AH590" s="69">
        <v>25</v>
      </c>
      <c r="AI590" s="69">
        <v>195</v>
      </c>
      <c r="AJ590" s="69">
        <v>3</v>
      </c>
      <c r="AK590" s="69">
        <v>0</v>
      </c>
      <c r="AL590" s="69">
        <v>0</v>
      </c>
      <c r="AM590" s="69">
        <v>0</v>
      </c>
      <c r="AN590" s="69">
        <v>0</v>
      </c>
      <c r="AO590" s="69">
        <v>0</v>
      </c>
      <c r="AP590" s="69">
        <v>0</v>
      </c>
      <c r="AQ590" s="84">
        <v>0</v>
      </c>
      <c r="AR590" s="69">
        <v>0</v>
      </c>
      <c r="AS590" s="69">
        <v>0</v>
      </c>
      <c r="AT590" s="69">
        <v>0</v>
      </c>
      <c r="AU590" s="69">
        <v>0</v>
      </c>
      <c r="AV590" s="69">
        <v>0</v>
      </c>
      <c r="AW590" s="69">
        <v>0</v>
      </c>
      <c r="AX590" s="69">
        <v>0</v>
      </c>
      <c r="AY590" s="69">
        <v>0</v>
      </c>
      <c r="AZ590" s="69">
        <v>0</v>
      </c>
      <c r="BA590" s="69">
        <v>0</v>
      </c>
      <c r="BB590" s="69">
        <v>0</v>
      </c>
      <c r="BC590" s="69">
        <v>0</v>
      </c>
      <c r="BD590" s="69">
        <v>0</v>
      </c>
      <c r="BE590" s="69">
        <v>0</v>
      </c>
      <c r="BF590" s="69">
        <v>0</v>
      </c>
      <c r="BG590" s="69">
        <v>0</v>
      </c>
      <c r="BH590" s="69">
        <v>0</v>
      </c>
      <c r="BI590" s="69"/>
      <c r="BJ590" s="69"/>
      <c r="BK590" s="69">
        <v>3</v>
      </c>
      <c r="BL590" s="69">
        <v>10</v>
      </c>
      <c r="BM590" s="69">
        <v>2</v>
      </c>
      <c r="BN590" s="69">
        <v>31</v>
      </c>
      <c r="BO590" s="69">
        <v>0</v>
      </c>
      <c r="BP590" s="69">
        <v>1</v>
      </c>
      <c r="BQ590" s="69">
        <v>1</v>
      </c>
      <c r="BR590" s="69">
        <v>1</v>
      </c>
      <c r="BS590" s="69">
        <v>1380036</v>
      </c>
      <c r="BT590" s="69">
        <v>0</v>
      </c>
      <c r="BU590" s="69">
        <v>0</v>
      </c>
      <c r="BV590" s="69">
        <v>1000</v>
      </c>
      <c r="BW590" s="69">
        <v>0</v>
      </c>
      <c r="BX590" s="69"/>
      <c r="BY590" s="69">
        <v>0</v>
      </c>
      <c r="BZ590" s="69">
        <v>1</v>
      </c>
      <c r="CA590" s="69">
        <v>31</v>
      </c>
      <c r="CB590" s="69">
        <v>0</v>
      </c>
      <c r="CC590" s="69">
        <v>1</v>
      </c>
      <c r="CD590" s="69">
        <v>1</v>
      </c>
      <c r="CE590" s="69">
        <v>0</v>
      </c>
      <c r="CF590" s="69">
        <v>0</v>
      </c>
      <c r="CG590" s="69">
        <v>0</v>
      </c>
      <c r="CH590" s="69">
        <v>0</v>
      </c>
      <c r="CI590" s="69">
        <v>1000</v>
      </c>
      <c r="CJ590" s="69">
        <v>0</v>
      </c>
      <c r="CK590" s="69"/>
      <c r="CL590" s="69">
        <v>0</v>
      </c>
      <c r="CM590" s="69">
        <v>0</v>
      </c>
      <c r="CN590" s="69">
        <v>0</v>
      </c>
      <c r="CO590" s="69">
        <v>0</v>
      </c>
      <c r="CP590" s="69">
        <v>0</v>
      </c>
      <c r="CQ590" s="69">
        <v>0</v>
      </c>
      <c r="CR590" s="69">
        <v>0</v>
      </c>
      <c r="CS590" s="69">
        <v>0</v>
      </c>
      <c r="CT590" s="69">
        <v>0</v>
      </c>
      <c r="CU590" s="69">
        <v>0</v>
      </c>
      <c r="CV590" s="69">
        <v>0</v>
      </c>
      <c r="CW590" s="69">
        <v>0</v>
      </c>
      <c r="CX590" s="69"/>
      <c r="CY590" s="69"/>
      <c r="CZ590" s="69">
        <v>0</v>
      </c>
      <c r="DA590" s="69">
        <v>0</v>
      </c>
      <c r="DB590" s="69">
        <v>20</v>
      </c>
      <c r="DC590" s="69">
        <v>0</v>
      </c>
      <c r="DD590" s="69">
        <v>0</v>
      </c>
      <c r="DE590" s="69">
        <v>0</v>
      </c>
      <c r="DF590" s="69">
        <v>0</v>
      </c>
      <c r="DG590" s="69">
        <v>1</v>
      </c>
      <c r="DH590" s="69"/>
      <c r="DI590" s="69"/>
      <c r="DJ590" s="69"/>
      <c r="DK590" s="69" t="s">
        <v>1845</v>
      </c>
      <c r="DL590" s="69"/>
      <c r="DM590" s="69"/>
      <c r="DN590" s="69" t="e">
        <f>"造成["&amp;INDEX(Sheet5!$L$2:$L$11,MATCH(BL590,Sheet5!$J$2:$J$11,0))&amp;":"&amp;BR590&amp;"*"&amp;BS590/1000&amp;"]"&amp;INDEX(Sheet5!$I$2:$I$4,MATCH(BR590,Sheet5!$H$2:$H$4,0))&amp;"的"&amp;INDEX(Sheet5!$K$2:$K$11,MATCH(BL590,Sheet5!$J$2:$J$11,0))</f>
        <v>#N/A</v>
      </c>
      <c r="DO590" s="69"/>
      <c r="DP590" s="69"/>
      <c r="DQ590" s="69"/>
      <c r="DR590" s="69"/>
      <c r="DS590" s="69"/>
      <c r="DT590" s="94"/>
      <c r="DU590" s="69"/>
      <c r="DV590" s="69"/>
      <c r="DW590" s="69"/>
      <c r="DX590" s="69"/>
      <c r="DY590" s="69"/>
      <c r="DZ590" s="69"/>
    </row>
    <row r="591" spans="1:130" ht="14.25">
      <c r="A591" s="69">
        <v>30370</v>
      </c>
      <c r="B591" s="69">
        <v>0</v>
      </c>
      <c r="C591" s="69">
        <v>1</v>
      </c>
      <c r="D591" s="69" t="s">
        <v>1842</v>
      </c>
      <c r="E591" s="69" t="s">
        <v>1843</v>
      </c>
      <c r="F591" s="69" t="s">
        <v>1844</v>
      </c>
      <c r="G591" s="69">
        <v>1</v>
      </c>
      <c r="H591" s="69"/>
      <c r="I591" s="69">
        <v>300</v>
      </c>
      <c r="J591" s="69">
        <v>300</v>
      </c>
      <c r="K591" s="69">
        <v>0</v>
      </c>
      <c r="L591" s="69"/>
      <c r="M591" s="69">
        <v>0</v>
      </c>
      <c r="N591" s="69"/>
      <c r="O591" s="69">
        <v>0</v>
      </c>
      <c r="P591" s="69">
        <v>1</v>
      </c>
      <c r="Q591" s="69">
        <v>0</v>
      </c>
      <c r="R591" s="69">
        <v>2</v>
      </c>
      <c r="S591" s="69">
        <v>72</v>
      </c>
      <c r="T591" s="69">
        <v>25</v>
      </c>
      <c r="U591" s="69">
        <v>0</v>
      </c>
      <c r="V591" s="69">
        <v>0</v>
      </c>
      <c r="W591" s="69">
        <v>0</v>
      </c>
      <c r="X591" s="69">
        <v>0</v>
      </c>
      <c r="Y591" s="69">
        <v>0</v>
      </c>
      <c r="Z591" s="69">
        <v>0</v>
      </c>
      <c r="AA591" s="69">
        <v>2</v>
      </c>
      <c r="AB591" s="69">
        <v>31</v>
      </c>
      <c r="AC591" s="69">
        <v>0</v>
      </c>
      <c r="AD591" s="69">
        <v>0</v>
      </c>
      <c r="AE591" s="69">
        <v>0</v>
      </c>
      <c r="AF591" s="69">
        <v>0</v>
      </c>
      <c r="AG591" s="69">
        <v>0</v>
      </c>
      <c r="AH591" s="69">
        <v>25</v>
      </c>
      <c r="AI591" s="69">
        <v>195</v>
      </c>
      <c r="AJ591" s="69">
        <v>3</v>
      </c>
      <c r="AK591" s="69">
        <v>0</v>
      </c>
      <c r="AL591" s="69">
        <v>0</v>
      </c>
      <c r="AM591" s="69">
        <v>0</v>
      </c>
      <c r="AN591" s="69">
        <v>0</v>
      </c>
      <c r="AO591" s="69">
        <v>0</v>
      </c>
      <c r="AP591" s="69">
        <v>0</v>
      </c>
      <c r="AQ591" s="84">
        <v>0</v>
      </c>
      <c r="AR591" s="69">
        <v>0</v>
      </c>
      <c r="AS591" s="69">
        <v>0</v>
      </c>
      <c r="AT591" s="69">
        <v>0</v>
      </c>
      <c r="AU591" s="69">
        <v>0</v>
      </c>
      <c r="AV591" s="69">
        <v>0</v>
      </c>
      <c r="AW591" s="69">
        <v>0</v>
      </c>
      <c r="AX591" s="69">
        <v>0</v>
      </c>
      <c r="AY591" s="69">
        <v>0</v>
      </c>
      <c r="AZ591" s="69">
        <v>0</v>
      </c>
      <c r="BA591" s="69">
        <v>0</v>
      </c>
      <c r="BB591" s="69">
        <v>0</v>
      </c>
      <c r="BC591" s="69">
        <v>0</v>
      </c>
      <c r="BD591" s="69">
        <v>0</v>
      </c>
      <c r="BE591" s="69">
        <v>0</v>
      </c>
      <c r="BF591" s="69">
        <v>0</v>
      </c>
      <c r="BG591" s="69">
        <v>0</v>
      </c>
      <c r="BH591" s="69">
        <v>0</v>
      </c>
      <c r="BI591" s="69"/>
      <c r="BJ591" s="69"/>
      <c r="BK591" s="69">
        <v>3</v>
      </c>
      <c r="BL591" s="69">
        <v>10</v>
      </c>
      <c r="BM591" s="69">
        <v>2</v>
      </c>
      <c r="BN591" s="69">
        <v>31</v>
      </c>
      <c r="BO591" s="69">
        <v>0</v>
      </c>
      <c r="BP591" s="69">
        <v>1</v>
      </c>
      <c r="BQ591" s="69">
        <v>1</v>
      </c>
      <c r="BR591" s="69">
        <v>1</v>
      </c>
      <c r="BS591" s="69">
        <v>1380036</v>
      </c>
      <c r="BT591" s="69">
        <v>0</v>
      </c>
      <c r="BU591" s="69">
        <v>0</v>
      </c>
      <c r="BV591" s="69">
        <v>1000</v>
      </c>
      <c r="BW591" s="69">
        <v>0</v>
      </c>
      <c r="BX591" s="69"/>
      <c r="BY591" s="69">
        <v>0</v>
      </c>
      <c r="BZ591" s="69">
        <v>1</v>
      </c>
      <c r="CA591" s="69">
        <v>31</v>
      </c>
      <c r="CB591" s="69">
        <v>0</v>
      </c>
      <c r="CC591" s="69">
        <v>1</v>
      </c>
      <c r="CD591" s="69">
        <v>1</v>
      </c>
      <c r="CE591" s="69">
        <v>0</v>
      </c>
      <c r="CF591" s="69">
        <v>0</v>
      </c>
      <c r="CG591" s="69">
        <v>0</v>
      </c>
      <c r="CH591" s="69">
        <v>0</v>
      </c>
      <c r="CI591" s="69">
        <v>1000</v>
      </c>
      <c r="CJ591" s="69">
        <v>0</v>
      </c>
      <c r="CK591" s="69"/>
      <c r="CL591" s="69">
        <v>0</v>
      </c>
      <c r="CM591" s="69">
        <v>0</v>
      </c>
      <c r="CN591" s="69">
        <v>0</v>
      </c>
      <c r="CO591" s="69">
        <v>0</v>
      </c>
      <c r="CP591" s="69">
        <v>0</v>
      </c>
      <c r="CQ591" s="69">
        <v>0</v>
      </c>
      <c r="CR591" s="69">
        <v>0</v>
      </c>
      <c r="CS591" s="69">
        <v>0</v>
      </c>
      <c r="CT591" s="69">
        <v>0</v>
      </c>
      <c r="CU591" s="69">
        <v>0</v>
      </c>
      <c r="CV591" s="69">
        <v>0</v>
      </c>
      <c r="CW591" s="69">
        <v>0</v>
      </c>
      <c r="CX591" s="69"/>
      <c r="CY591" s="69"/>
      <c r="CZ591" s="69">
        <v>0</v>
      </c>
      <c r="DA591" s="69">
        <v>0</v>
      </c>
      <c r="DB591" s="69">
        <v>25</v>
      </c>
      <c r="DC591" s="69">
        <v>0</v>
      </c>
      <c r="DD591" s="69">
        <v>0</v>
      </c>
      <c r="DE591" s="69">
        <v>0</v>
      </c>
      <c r="DF591" s="69">
        <v>0</v>
      </c>
      <c r="DG591" s="69">
        <v>1</v>
      </c>
      <c r="DH591" s="69"/>
      <c r="DI591" s="69"/>
      <c r="DJ591" s="69"/>
      <c r="DK591" s="69" t="s">
        <v>1845</v>
      </c>
      <c r="DL591" s="69"/>
      <c r="DM591" s="69"/>
      <c r="DN591" s="69" t="e">
        <f>"造成["&amp;INDEX(Sheet5!$L$2:$L$11,MATCH(BL591,Sheet5!$J$2:$J$11,0))&amp;":"&amp;BR591&amp;"*"&amp;BS591/1000&amp;"]"&amp;INDEX(Sheet5!$I$2:$I$4,MATCH(BR591,Sheet5!$H$2:$H$4,0))&amp;"的"&amp;INDEX(Sheet5!$K$2:$K$11,MATCH(BL591,Sheet5!$J$2:$J$11,0))</f>
        <v>#N/A</v>
      </c>
      <c r="DO591" s="69"/>
      <c r="DP591" s="69"/>
      <c r="DQ591" s="69"/>
      <c r="DR591" s="69"/>
      <c r="DS591" s="69"/>
      <c r="DT591" s="94"/>
      <c r="DU591" s="69"/>
      <c r="DV591" s="69"/>
      <c r="DW591" s="69"/>
      <c r="DX591" s="69"/>
      <c r="DY591" s="69"/>
      <c r="DZ591" s="69"/>
    </row>
    <row r="592" spans="1:130" ht="14.25">
      <c r="A592" s="69">
        <v>30371</v>
      </c>
      <c r="B592" s="69">
        <v>0</v>
      </c>
      <c r="C592" s="69">
        <v>1</v>
      </c>
      <c r="D592" s="69" t="s">
        <v>1842</v>
      </c>
      <c r="E592" s="69" t="s">
        <v>1843</v>
      </c>
      <c r="F592" s="69" t="s">
        <v>1844</v>
      </c>
      <c r="G592" s="69">
        <v>1</v>
      </c>
      <c r="H592" s="69"/>
      <c r="I592" s="69">
        <v>300</v>
      </c>
      <c r="J592" s="69">
        <v>300</v>
      </c>
      <c r="K592" s="69">
        <v>0</v>
      </c>
      <c r="L592" s="69"/>
      <c r="M592" s="69">
        <v>0</v>
      </c>
      <c r="N592" s="69"/>
      <c r="O592" s="69">
        <v>0</v>
      </c>
      <c r="P592" s="69">
        <v>1</v>
      </c>
      <c r="Q592" s="69">
        <v>0</v>
      </c>
      <c r="R592" s="69">
        <v>2</v>
      </c>
      <c r="S592" s="69">
        <v>72</v>
      </c>
      <c r="T592" s="69">
        <v>30</v>
      </c>
      <c r="U592" s="69">
        <v>0</v>
      </c>
      <c r="V592" s="69">
        <v>0</v>
      </c>
      <c r="W592" s="69">
        <v>0</v>
      </c>
      <c r="X592" s="69">
        <v>0</v>
      </c>
      <c r="Y592" s="69">
        <v>0</v>
      </c>
      <c r="Z592" s="69">
        <v>0</v>
      </c>
      <c r="AA592" s="69">
        <v>2</v>
      </c>
      <c r="AB592" s="69">
        <v>31</v>
      </c>
      <c r="AC592" s="69">
        <v>0</v>
      </c>
      <c r="AD592" s="69">
        <v>0</v>
      </c>
      <c r="AE592" s="69">
        <v>0</v>
      </c>
      <c r="AF592" s="69">
        <v>0</v>
      </c>
      <c r="AG592" s="69">
        <v>0</v>
      </c>
      <c r="AH592" s="69">
        <v>25</v>
      </c>
      <c r="AI592" s="69">
        <v>195</v>
      </c>
      <c r="AJ592" s="69">
        <v>3</v>
      </c>
      <c r="AK592" s="69">
        <v>0</v>
      </c>
      <c r="AL592" s="69">
        <v>0</v>
      </c>
      <c r="AM592" s="69">
        <v>0</v>
      </c>
      <c r="AN592" s="69">
        <v>0</v>
      </c>
      <c r="AO592" s="69">
        <v>0</v>
      </c>
      <c r="AP592" s="69">
        <v>0</v>
      </c>
      <c r="AQ592" s="84">
        <v>0</v>
      </c>
      <c r="AR592" s="69">
        <v>0</v>
      </c>
      <c r="AS592" s="69">
        <v>0</v>
      </c>
      <c r="AT592" s="69">
        <v>0</v>
      </c>
      <c r="AU592" s="69">
        <v>0</v>
      </c>
      <c r="AV592" s="69">
        <v>0</v>
      </c>
      <c r="AW592" s="69">
        <v>0</v>
      </c>
      <c r="AX592" s="69">
        <v>0</v>
      </c>
      <c r="AY592" s="69">
        <v>0</v>
      </c>
      <c r="AZ592" s="69">
        <v>0</v>
      </c>
      <c r="BA592" s="69">
        <v>0</v>
      </c>
      <c r="BB592" s="69">
        <v>0</v>
      </c>
      <c r="BC592" s="69">
        <v>0</v>
      </c>
      <c r="BD592" s="69">
        <v>0</v>
      </c>
      <c r="BE592" s="69">
        <v>0</v>
      </c>
      <c r="BF592" s="69">
        <v>0</v>
      </c>
      <c r="BG592" s="69">
        <v>0</v>
      </c>
      <c r="BH592" s="69">
        <v>0</v>
      </c>
      <c r="BI592" s="69"/>
      <c r="BJ592" s="69"/>
      <c r="BK592" s="69">
        <v>3</v>
      </c>
      <c r="BL592" s="69">
        <v>10</v>
      </c>
      <c r="BM592" s="69">
        <v>2</v>
      </c>
      <c r="BN592" s="69">
        <v>31</v>
      </c>
      <c r="BO592" s="69">
        <v>0</v>
      </c>
      <c r="BP592" s="69">
        <v>1</v>
      </c>
      <c r="BQ592" s="69">
        <v>1</v>
      </c>
      <c r="BR592" s="69">
        <v>1</v>
      </c>
      <c r="BS592" s="69">
        <v>1380036</v>
      </c>
      <c r="BT592" s="69">
        <v>0</v>
      </c>
      <c r="BU592" s="69">
        <v>0</v>
      </c>
      <c r="BV592" s="69">
        <v>1000</v>
      </c>
      <c r="BW592" s="69">
        <v>0</v>
      </c>
      <c r="BX592" s="69"/>
      <c r="BY592" s="69">
        <v>0</v>
      </c>
      <c r="BZ592" s="69">
        <v>1</v>
      </c>
      <c r="CA592" s="69">
        <v>31</v>
      </c>
      <c r="CB592" s="69">
        <v>0</v>
      </c>
      <c r="CC592" s="69">
        <v>1</v>
      </c>
      <c r="CD592" s="69">
        <v>1</v>
      </c>
      <c r="CE592" s="69">
        <v>0</v>
      </c>
      <c r="CF592" s="69">
        <v>0</v>
      </c>
      <c r="CG592" s="69">
        <v>0</v>
      </c>
      <c r="CH592" s="69">
        <v>0</v>
      </c>
      <c r="CI592" s="69">
        <v>1000</v>
      </c>
      <c r="CJ592" s="69">
        <v>0</v>
      </c>
      <c r="CK592" s="69"/>
      <c r="CL592" s="69">
        <v>0</v>
      </c>
      <c r="CM592" s="69">
        <v>0</v>
      </c>
      <c r="CN592" s="69">
        <v>0</v>
      </c>
      <c r="CO592" s="69">
        <v>0</v>
      </c>
      <c r="CP592" s="69">
        <v>0</v>
      </c>
      <c r="CQ592" s="69">
        <v>0</v>
      </c>
      <c r="CR592" s="69">
        <v>0</v>
      </c>
      <c r="CS592" s="69">
        <v>0</v>
      </c>
      <c r="CT592" s="69">
        <v>0</v>
      </c>
      <c r="CU592" s="69">
        <v>0</v>
      </c>
      <c r="CV592" s="69">
        <v>0</v>
      </c>
      <c r="CW592" s="69">
        <v>0</v>
      </c>
      <c r="CX592" s="69"/>
      <c r="CY592" s="69"/>
      <c r="CZ592" s="69">
        <v>0</v>
      </c>
      <c r="DA592" s="69">
        <v>0</v>
      </c>
      <c r="DB592" s="69">
        <v>30</v>
      </c>
      <c r="DC592" s="69">
        <v>0</v>
      </c>
      <c r="DD592" s="69">
        <v>0</v>
      </c>
      <c r="DE592" s="69">
        <v>0</v>
      </c>
      <c r="DF592" s="69">
        <v>0</v>
      </c>
      <c r="DG592" s="69">
        <v>1</v>
      </c>
      <c r="DH592" s="69"/>
      <c r="DI592" s="69"/>
      <c r="DJ592" s="69"/>
      <c r="DK592" s="69" t="s">
        <v>1845</v>
      </c>
      <c r="DL592" s="69"/>
      <c r="DM592" s="69"/>
      <c r="DN592" s="69" t="e">
        <f>"造成["&amp;INDEX(Sheet5!$L$2:$L$11,MATCH(BL592,Sheet5!$J$2:$J$11,0))&amp;":"&amp;BR592&amp;"*"&amp;BS592/1000&amp;"]"&amp;INDEX(Sheet5!$I$2:$I$4,MATCH(BR592,Sheet5!$H$2:$H$4,0))&amp;"的"&amp;INDEX(Sheet5!$K$2:$K$11,MATCH(BL592,Sheet5!$J$2:$J$11,0))</f>
        <v>#N/A</v>
      </c>
      <c r="DO592" s="69"/>
      <c r="DP592" s="69"/>
      <c r="DQ592" s="69"/>
      <c r="DR592" s="69"/>
      <c r="DS592" s="69"/>
      <c r="DT592" s="94"/>
      <c r="DU592" s="69"/>
      <c r="DV592" s="69"/>
      <c r="DW592" s="69"/>
      <c r="DX592" s="69"/>
      <c r="DY592" s="69"/>
      <c r="DZ592" s="69"/>
    </row>
    <row r="593" spans="1:130" ht="14.25">
      <c r="A593" s="69">
        <v>30372</v>
      </c>
      <c r="B593" s="69">
        <v>0</v>
      </c>
      <c r="C593" s="69">
        <v>1</v>
      </c>
      <c r="D593" s="69" t="s">
        <v>1846</v>
      </c>
      <c r="E593" s="69"/>
      <c r="F593" s="69"/>
      <c r="G593" s="69">
        <v>1</v>
      </c>
      <c r="H593" s="69"/>
      <c r="I593" s="69">
        <v>0</v>
      </c>
      <c r="J593" s="69">
        <v>0</v>
      </c>
      <c r="K593" s="69">
        <v>0</v>
      </c>
      <c r="L593" s="69"/>
      <c r="M593" s="69">
        <v>0</v>
      </c>
      <c r="N593" s="69"/>
      <c r="O593" s="69">
        <v>0</v>
      </c>
      <c r="P593" s="69">
        <v>1</v>
      </c>
      <c r="Q593" s="69">
        <v>0</v>
      </c>
      <c r="R593" s="69">
        <v>2</v>
      </c>
      <c r="S593" s="69">
        <v>32768</v>
      </c>
      <c r="T593" s="69">
        <v>100</v>
      </c>
      <c r="U593" s="69">
        <v>0</v>
      </c>
      <c r="V593" s="69">
        <v>0</v>
      </c>
      <c r="W593" s="69">
        <v>0</v>
      </c>
      <c r="X593" s="69">
        <v>0</v>
      </c>
      <c r="Y593" s="69">
        <v>0</v>
      </c>
      <c r="Z593" s="69">
        <v>0</v>
      </c>
      <c r="AA593" s="69">
        <v>1</v>
      </c>
      <c r="AB593" s="69">
        <v>4</v>
      </c>
      <c r="AC593" s="69">
        <v>0</v>
      </c>
      <c r="AD593" s="69">
        <v>0</v>
      </c>
      <c r="AE593" s="69">
        <v>0</v>
      </c>
      <c r="AF593" s="69">
        <v>1</v>
      </c>
      <c r="AG593" s="69">
        <v>0</v>
      </c>
      <c r="AH593" s="69">
        <v>0</v>
      </c>
      <c r="AI593" s="69">
        <v>0</v>
      </c>
      <c r="AJ593" s="69">
        <v>0</v>
      </c>
      <c r="AK593" s="69">
        <v>0</v>
      </c>
      <c r="AL593" s="69">
        <v>0</v>
      </c>
      <c r="AM593" s="69">
        <v>0</v>
      </c>
      <c r="AN593" s="69">
        <v>0</v>
      </c>
      <c r="AO593" s="69">
        <v>0</v>
      </c>
      <c r="AP593" s="69">
        <v>0</v>
      </c>
      <c r="AQ593" s="84">
        <v>0</v>
      </c>
      <c r="AR593" s="69">
        <v>0</v>
      </c>
      <c r="AS593" s="69">
        <v>0</v>
      </c>
      <c r="AT593" s="69">
        <v>0</v>
      </c>
      <c r="AU593" s="69">
        <v>0</v>
      </c>
      <c r="AV593" s="69">
        <v>0</v>
      </c>
      <c r="AW593" s="69">
        <v>0</v>
      </c>
      <c r="AX593" s="69">
        <v>0</v>
      </c>
      <c r="AY593" s="69">
        <v>0</v>
      </c>
      <c r="AZ593" s="69">
        <v>0</v>
      </c>
      <c r="BA593" s="69">
        <v>0</v>
      </c>
      <c r="BB593" s="69">
        <v>0</v>
      </c>
      <c r="BC593" s="69">
        <v>0</v>
      </c>
      <c r="BD593" s="69">
        <v>0</v>
      </c>
      <c r="BE593" s="69">
        <v>0</v>
      </c>
      <c r="BF593" s="69">
        <v>0</v>
      </c>
      <c r="BG593" s="69">
        <v>0</v>
      </c>
      <c r="BH593" s="69">
        <v>0</v>
      </c>
      <c r="BI593" s="69"/>
      <c r="BJ593" s="69"/>
      <c r="BK593" s="69">
        <v>3</v>
      </c>
      <c r="BL593" s="69">
        <v>10</v>
      </c>
      <c r="BM593" s="69">
        <v>1</v>
      </c>
      <c r="BN593" s="69">
        <v>4</v>
      </c>
      <c r="BO593" s="69">
        <v>0</v>
      </c>
      <c r="BP593" s="69">
        <v>1</v>
      </c>
      <c r="BQ593" s="69">
        <v>1</v>
      </c>
      <c r="BR593" s="69">
        <v>1</v>
      </c>
      <c r="BS593" s="69">
        <v>1380026</v>
      </c>
      <c r="BT593" s="69">
        <v>0</v>
      </c>
      <c r="BU593" s="69">
        <v>0</v>
      </c>
      <c r="BV593" s="69">
        <v>1000</v>
      </c>
      <c r="BW593" s="69">
        <v>0</v>
      </c>
      <c r="BX593" s="69"/>
      <c r="BY593" s="69">
        <v>0</v>
      </c>
      <c r="BZ593" s="69">
        <v>0</v>
      </c>
      <c r="CA593" s="69">
        <v>31</v>
      </c>
      <c r="CB593" s="69">
        <v>0</v>
      </c>
      <c r="CC593" s="69">
        <v>0</v>
      </c>
      <c r="CD593" s="69">
        <v>0</v>
      </c>
      <c r="CE593" s="69">
        <v>0</v>
      </c>
      <c r="CF593" s="69">
        <v>0</v>
      </c>
      <c r="CG593" s="69">
        <v>0</v>
      </c>
      <c r="CH593" s="69">
        <v>0</v>
      </c>
      <c r="CI593" s="69">
        <v>0</v>
      </c>
      <c r="CJ593" s="69">
        <v>0</v>
      </c>
      <c r="CK593" s="69"/>
      <c r="CL593" s="69">
        <v>0</v>
      </c>
      <c r="CM593" s="69">
        <v>0</v>
      </c>
      <c r="CN593" s="69">
        <v>0</v>
      </c>
      <c r="CO593" s="69">
        <v>0</v>
      </c>
      <c r="CP593" s="69">
        <v>0</v>
      </c>
      <c r="CQ593" s="69">
        <v>0</v>
      </c>
      <c r="CR593" s="69">
        <v>0</v>
      </c>
      <c r="CS593" s="69">
        <v>0</v>
      </c>
      <c r="CT593" s="69">
        <v>0</v>
      </c>
      <c r="CU593" s="69">
        <v>0</v>
      </c>
      <c r="CV593" s="69">
        <v>0</v>
      </c>
      <c r="CW593" s="69">
        <v>0</v>
      </c>
      <c r="CX593" s="69"/>
      <c r="CY593" s="69"/>
      <c r="CZ593" s="69">
        <v>0</v>
      </c>
      <c r="DA593" s="69">
        <v>0</v>
      </c>
      <c r="DB593" s="69">
        <v>0</v>
      </c>
      <c r="DC593" s="69">
        <v>0</v>
      </c>
      <c r="DD593" s="69">
        <v>0</v>
      </c>
      <c r="DE593" s="69">
        <v>0</v>
      </c>
      <c r="DF593" s="69">
        <v>0</v>
      </c>
      <c r="DG593" s="69">
        <v>1</v>
      </c>
      <c r="DH593" s="69"/>
      <c r="DI593" s="69"/>
      <c r="DJ593" s="69"/>
      <c r="DK593" s="90" t="s">
        <v>1847</v>
      </c>
      <c r="DL593" s="69"/>
      <c r="DM593" s="69"/>
      <c r="DN593" s="69" t="e">
        <f>"造成["&amp;INDEX(Sheet5!$L$2:$L$11,MATCH(BL593,Sheet5!$J$2:$J$11,0))&amp;":"&amp;BR593&amp;"*"&amp;BS593/1000&amp;"]"&amp;INDEX(Sheet5!$I$2:$I$4,MATCH(BR593,Sheet5!$H$2:$H$4,0))&amp;"的"&amp;INDEX(Sheet5!$K$2:$K$11,MATCH(BL593,Sheet5!$J$2:$J$11,0))</f>
        <v>#N/A</v>
      </c>
      <c r="DO593" s="69"/>
      <c r="DP593" s="69"/>
      <c r="DQ593" s="69"/>
      <c r="DR593" s="69"/>
      <c r="DS593" s="69"/>
      <c r="DT593" s="94"/>
      <c r="DU593" s="69"/>
      <c r="DV593" s="69"/>
      <c r="DW593" s="69"/>
      <c r="DX593" s="69"/>
      <c r="DY593" s="69"/>
      <c r="DZ593" s="69"/>
    </row>
    <row r="594" spans="1:130" ht="14.25">
      <c r="A594" s="69">
        <v>30373</v>
      </c>
      <c r="B594" s="69">
        <v>0</v>
      </c>
      <c r="C594" s="69">
        <v>1</v>
      </c>
      <c r="D594" s="69" t="s">
        <v>1848</v>
      </c>
      <c r="E594" s="69" t="s">
        <v>1849</v>
      </c>
      <c r="F594" s="69" t="s">
        <v>1351</v>
      </c>
      <c r="G594" s="69">
        <v>1</v>
      </c>
      <c r="H594" s="69"/>
      <c r="I594" s="69">
        <v>0</v>
      </c>
      <c r="J594" s="69">
        <v>0</v>
      </c>
      <c r="K594" s="69">
        <v>0</v>
      </c>
      <c r="L594" s="69"/>
      <c r="M594" s="69">
        <v>0</v>
      </c>
      <c r="N594" s="69"/>
      <c r="O594" s="69">
        <v>0</v>
      </c>
      <c r="P594" s="69">
        <v>1</v>
      </c>
      <c r="Q594" s="69">
        <v>0</v>
      </c>
      <c r="R594" s="69">
        <v>2</v>
      </c>
      <c r="S594" s="69">
        <v>32768</v>
      </c>
      <c r="T594" s="69">
        <v>100</v>
      </c>
      <c r="U594" s="69">
        <v>0</v>
      </c>
      <c r="V594" s="69">
        <v>0</v>
      </c>
      <c r="W594" s="69">
        <v>0</v>
      </c>
      <c r="X594" s="69">
        <v>0</v>
      </c>
      <c r="Y594" s="69">
        <v>0</v>
      </c>
      <c r="Z594" s="69">
        <v>0</v>
      </c>
      <c r="AA594" s="69">
        <v>1</v>
      </c>
      <c r="AB594" s="69">
        <v>4</v>
      </c>
      <c r="AC594" s="69">
        <v>0</v>
      </c>
      <c r="AD594" s="69">
        <v>0</v>
      </c>
      <c r="AE594" s="69">
        <v>0</v>
      </c>
      <c r="AF594" s="69">
        <v>1</v>
      </c>
      <c r="AG594" s="69">
        <v>0</v>
      </c>
      <c r="AH594" s="69">
        <v>0</v>
      </c>
      <c r="AI594" s="69">
        <v>0</v>
      </c>
      <c r="AJ594" s="69">
        <v>0</v>
      </c>
      <c r="AK594" s="69">
        <v>0</v>
      </c>
      <c r="AL594" s="69">
        <v>0</v>
      </c>
      <c r="AM594" s="69">
        <v>0</v>
      </c>
      <c r="AN594" s="69">
        <v>0</v>
      </c>
      <c r="AO594" s="69">
        <v>0</v>
      </c>
      <c r="AP594" s="69">
        <v>0</v>
      </c>
      <c r="AQ594" s="84">
        <v>0</v>
      </c>
      <c r="AR594" s="69">
        <v>0</v>
      </c>
      <c r="AS594" s="69">
        <v>0</v>
      </c>
      <c r="AT594" s="69">
        <v>0</v>
      </c>
      <c r="AU594" s="69">
        <v>0</v>
      </c>
      <c r="AV594" s="69">
        <v>0</v>
      </c>
      <c r="AW594" s="69">
        <v>0</v>
      </c>
      <c r="AX594" s="69">
        <v>0</v>
      </c>
      <c r="AY594" s="69">
        <v>0</v>
      </c>
      <c r="AZ594" s="69">
        <v>0</v>
      </c>
      <c r="BA594" s="69">
        <v>0</v>
      </c>
      <c r="BB594" s="69">
        <v>0</v>
      </c>
      <c r="BC594" s="69">
        <v>0</v>
      </c>
      <c r="BD594" s="69">
        <v>0</v>
      </c>
      <c r="BE594" s="69">
        <v>0</v>
      </c>
      <c r="BF594" s="69">
        <v>0</v>
      </c>
      <c r="BG594" s="69">
        <v>0</v>
      </c>
      <c r="BH594" s="69">
        <v>0</v>
      </c>
      <c r="BI594" s="69"/>
      <c r="BJ594" s="69"/>
      <c r="BK594" s="69">
        <v>3</v>
      </c>
      <c r="BL594" s="69">
        <v>10</v>
      </c>
      <c r="BM594" s="69">
        <v>1</v>
      </c>
      <c r="BN594" s="69">
        <v>4</v>
      </c>
      <c r="BO594" s="69">
        <v>0</v>
      </c>
      <c r="BP594" s="69">
        <v>1</v>
      </c>
      <c r="BQ594" s="69">
        <v>1</v>
      </c>
      <c r="BR594" s="69">
        <v>1</v>
      </c>
      <c r="BS594" s="69">
        <v>1380022</v>
      </c>
      <c r="BT594" s="69">
        <v>0</v>
      </c>
      <c r="BU594" s="69">
        <v>0</v>
      </c>
      <c r="BV594" s="69">
        <v>1000</v>
      </c>
      <c r="BW594" s="69">
        <v>0</v>
      </c>
      <c r="BX594" s="69"/>
      <c r="BY594" s="69">
        <v>0</v>
      </c>
      <c r="BZ594" s="69">
        <v>0</v>
      </c>
      <c r="CA594" s="69">
        <v>31</v>
      </c>
      <c r="CB594" s="69">
        <v>0</v>
      </c>
      <c r="CC594" s="69">
        <v>0</v>
      </c>
      <c r="CD594" s="69">
        <v>0</v>
      </c>
      <c r="CE594" s="69">
        <v>0</v>
      </c>
      <c r="CF594" s="69">
        <v>0</v>
      </c>
      <c r="CG594" s="69">
        <v>0</v>
      </c>
      <c r="CH594" s="69">
        <v>0</v>
      </c>
      <c r="CI594" s="69">
        <v>0</v>
      </c>
      <c r="CJ594" s="69">
        <v>0</v>
      </c>
      <c r="CK594" s="69"/>
      <c r="CL594" s="69">
        <v>0</v>
      </c>
      <c r="CM594" s="69">
        <v>0</v>
      </c>
      <c r="CN594" s="69">
        <v>0</v>
      </c>
      <c r="CO594" s="69">
        <v>0</v>
      </c>
      <c r="CP594" s="69">
        <v>0</v>
      </c>
      <c r="CQ594" s="69">
        <v>0</v>
      </c>
      <c r="CR594" s="69">
        <v>0</v>
      </c>
      <c r="CS594" s="69">
        <v>0</v>
      </c>
      <c r="CT594" s="69">
        <v>0</v>
      </c>
      <c r="CU594" s="69">
        <v>0</v>
      </c>
      <c r="CV594" s="69">
        <v>0</v>
      </c>
      <c r="CW594" s="69">
        <v>0</v>
      </c>
      <c r="CX594" s="69"/>
      <c r="CY594" s="69"/>
      <c r="CZ594" s="69">
        <v>0</v>
      </c>
      <c r="DA594" s="69">
        <v>0</v>
      </c>
      <c r="DB594" s="69">
        <v>8</v>
      </c>
      <c r="DC594" s="69">
        <v>0</v>
      </c>
      <c r="DD594" s="69">
        <v>0</v>
      </c>
      <c r="DE594" s="69">
        <v>0</v>
      </c>
      <c r="DF594" s="69">
        <v>0</v>
      </c>
      <c r="DG594" s="69">
        <v>1</v>
      </c>
      <c r="DH594" s="69"/>
      <c r="DI594" s="69"/>
      <c r="DJ594" s="69"/>
      <c r="DK594" s="90" t="s">
        <v>1847</v>
      </c>
      <c r="DL594" s="69"/>
      <c r="DM594" s="69"/>
      <c r="DN594" s="69" t="e">
        <f>"造成["&amp;INDEX(Sheet5!$L$2:$L$11,MATCH(BL594,Sheet5!$J$2:$J$11,0))&amp;":"&amp;BR594&amp;"*"&amp;BS594/1000&amp;"]"&amp;INDEX(Sheet5!$I$2:$I$4,MATCH(BR594,Sheet5!$H$2:$H$4,0))&amp;"的"&amp;INDEX(Sheet5!$K$2:$K$11,MATCH(BL594,Sheet5!$J$2:$J$11,0))</f>
        <v>#N/A</v>
      </c>
      <c r="DO594" s="69"/>
      <c r="DP594" s="69"/>
      <c r="DQ594" s="69"/>
      <c r="DR594" s="69"/>
      <c r="DS594" s="69"/>
      <c r="DT594" s="94"/>
      <c r="DU594" s="69"/>
      <c r="DV594" s="69"/>
      <c r="DW594" s="69"/>
      <c r="DX594" s="69"/>
      <c r="DY594" s="69"/>
      <c r="DZ594" s="69"/>
    </row>
    <row r="595" spans="1:130" ht="14.25">
      <c r="A595" s="69">
        <v>30374</v>
      </c>
      <c r="B595" s="69">
        <v>0</v>
      </c>
      <c r="C595" s="69">
        <v>1</v>
      </c>
      <c r="D595" s="69" t="s">
        <v>1848</v>
      </c>
      <c r="E595" s="69" t="s">
        <v>1849</v>
      </c>
      <c r="F595" s="69" t="s">
        <v>1351</v>
      </c>
      <c r="G595" s="69">
        <v>1</v>
      </c>
      <c r="H595" s="69"/>
      <c r="I595" s="69">
        <v>0</v>
      </c>
      <c r="J595" s="69">
        <v>0</v>
      </c>
      <c r="K595" s="69">
        <v>0</v>
      </c>
      <c r="L595" s="69"/>
      <c r="M595" s="69">
        <v>0</v>
      </c>
      <c r="N595" s="69"/>
      <c r="O595" s="69">
        <v>0</v>
      </c>
      <c r="P595" s="69">
        <v>1</v>
      </c>
      <c r="Q595" s="69">
        <v>0</v>
      </c>
      <c r="R595" s="69">
        <v>2</v>
      </c>
      <c r="S595" s="69">
        <v>32768</v>
      </c>
      <c r="T595" s="69">
        <v>100</v>
      </c>
      <c r="U595" s="69">
        <v>0</v>
      </c>
      <c r="V595" s="69">
        <v>0</v>
      </c>
      <c r="W595" s="69">
        <v>0</v>
      </c>
      <c r="X595" s="69">
        <v>0</v>
      </c>
      <c r="Y595" s="69">
        <v>0</v>
      </c>
      <c r="Z595" s="69">
        <v>0</v>
      </c>
      <c r="AA595" s="69">
        <v>1</v>
      </c>
      <c r="AB595" s="69">
        <v>4</v>
      </c>
      <c r="AC595" s="69">
        <v>0</v>
      </c>
      <c r="AD595" s="69">
        <v>0</v>
      </c>
      <c r="AE595" s="69">
        <v>0</v>
      </c>
      <c r="AF595" s="69">
        <v>1</v>
      </c>
      <c r="AG595" s="69">
        <v>0</v>
      </c>
      <c r="AH595" s="69">
        <v>0</v>
      </c>
      <c r="AI595" s="69">
        <v>0</v>
      </c>
      <c r="AJ595" s="69">
        <v>0</v>
      </c>
      <c r="AK595" s="69">
        <v>0</v>
      </c>
      <c r="AL595" s="69">
        <v>0</v>
      </c>
      <c r="AM595" s="69">
        <v>0</v>
      </c>
      <c r="AN595" s="69">
        <v>0</v>
      </c>
      <c r="AO595" s="69">
        <v>0</v>
      </c>
      <c r="AP595" s="69">
        <v>0</v>
      </c>
      <c r="AQ595" s="84">
        <v>0</v>
      </c>
      <c r="AR595" s="69">
        <v>0</v>
      </c>
      <c r="AS595" s="69">
        <v>0</v>
      </c>
      <c r="AT595" s="69">
        <v>0</v>
      </c>
      <c r="AU595" s="69">
        <v>0</v>
      </c>
      <c r="AV595" s="69">
        <v>0</v>
      </c>
      <c r="AW595" s="69">
        <v>0</v>
      </c>
      <c r="AX595" s="69">
        <v>0</v>
      </c>
      <c r="AY595" s="69">
        <v>0</v>
      </c>
      <c r="AZ595" s="69">
        <v>0</v>
      </c>
      <c r="BA595" s="69">
        <v>0</v>
      </c>
      <c r="BB595" s="69">
        <v>0</v>
      </c>
      <c r="BC595" s="69">
        <v>0</v>
      </c>
      <c r="BD595" s="69">
        <v>0</v>
      </c>
      <c r="BE595" s="69">
        <v>0</v>
      </c>
      <c r="BF595" s="69">
        <v>0</v>
      </c>
      <c r="BG595" s="69">
        <v>0</v>
      </c>
      <c r="BH595" s="69">
        <v>0</v>
      </c>
      <c r="BI595" s="69"/>
      <c r="BJ595" s="69"/>
      <c r="BK595" s="69">
        <v>3</v>
      </c>
      <c r="BL595" s="69">
        <v>10</v>
      </c>
      <c r="BM595" s="69">
        <v>1</v>
      </c>
      <c r="BN595" s="69">
        <v>4</v>
      </c>
      <c r="BO595" s="69">
        <v>0</v>
      </c>
      <c r="BP595" s="69">
        <v>1</v>
      </c>
      <c r="BQ595" s="69">
        <v>1</v>
      </c>
      <c r="BR595" s="69">
        <v>1</v>
      </c>
      <c r="BS595" s="69">
        <v>1380023</v>
      </c>
      <c r="BT595" s="69">
        <v>0</v>
      </c>
      <c r="BU595" s="69">
        <v>0</v>
      </c>
      <c r="BV595" s="69">
        <v>1000</v>
      </c>
      <c r="BW595" s="69">
        <v>0</v>
      </c>
      <c r="BX595" s="69"/>
      <c r="BY595" s="69">
        <v>0</v>
      </c>
      <c r="BZ595" s="69">
        <v>0</v>
      </c>
      <c r="CA595" s="69">
        <v>31</v>
      </c>
      <c r="CB595" s="69">
        <v>0</v>
      </c>
      <c r="CC595" s="69">
        <v>0</v>
      </c>
      <c r="CD595" s="69">
        <v>0</v>
      </c>
      <c r="CE595" s="69">
        <v>0</v>
      </c>
      <c r="CF595" s="69">
        <v>0</v>
      </c>
      <c r="CG595" s="69">
        <v>0</v>
      </c>
      <c r="CH595" s="69">
        <v>0</v>
      </c>
      <c r="CI595" s="69">
        <v>0</v>
      </c>
      <c r="CJ595" s="69">
        <v>0</v>
      </c>
      <c r="CK595" s="69"/>
      <c r="CL595" s="69">
        <v>0</v>
      </c>
      <c r="CM595" s="69">
        <v>0</v>
      </c>
      <c r="CN595" s="69">
        <v>0</v>
      </c>
      <c r="CO595" s="69">
        <v>0</v>
      </c>
      <c r="CP595" s="69">
        <v>0</v>
      </c>
      <c r="CQ595" s="69">
        <v>0</v>
      </c>
      <c r="CR595" s="69">
        <v>0</v>
      </c>
      <c r="CS595" s="69">
        <v>0</v>
      </c>
      <c r="CT595" s="69">
        <v>0</v>
      </c>
      <c r="CU595" s="69">
        <v>0</v>
      </c>
      <c r="CV595" s="69">
        <v>0</v>
      </c>
      <c r="CW595" s="69">
        <v>0</v>
      </c>
      <c r="CX595" s="69"/>
      <c r="CY595" s="69"/>
      <c r="CZ595" s="69">
        <v>0</v>
      </c>
      <c r="DA595" s="69">
        <v>0</v>
      </c>
      <c r="DB595" s="69">
        <v>9</v>
      </c>
      <c r="DC595" s="69">
        <v>0</v>
      </c>
      <c r="DD595" s="69">
        <v>0</v>
      </c>
      <c r="DE595" s="69">
        <v>0</v>
      </c>
      <c r="DF595" s="69">
        <v>0</v>
      </c>
      <c r="DG595" s="69">
        <v>1</v>
      </c>
      <c r="DH595" s="69"/>
      <c r="DI595" s="69"/>
      <c r="DJ595" s="69"/>
      <c r="DK595" s="90" t="s">
        <v>1847</v>
      </c>
      <c r="DL595" s="69"/>
      <c r="DM595" s="69"/>
      <c r="DN595" s="69" t="e">
        <f>"造成["&amp;INDEX(Sheet5!$L$2:$L$11,MATCH(BL595,Sheet5!$J$2:$J$11,0))&amp;":"&amp;BR595&amp;"*"&amp;BS595/1000&amp;"]"&amp;INDEX(Sheet5!$I$2:$I$4,MATCH(BR595,Sheet5!$H$2:$H$4,0))&amp;"的"&amp;INDEX(Sheet5!$K$2:$K$11,MATCH(BL595,Sheet5!$J$2:$J$11,0))</f>
        <v>#N/A</v>
      </c>
      <c r="DO595" s="69"/>
      <c r="DP595" s="69"/>
      <c r="DQ595" s="69"/>
      <c r="DR595" s="69"/>
      <c r="DS595" s="69"/>
      <c r="DT595" s="94"/>
      <c r="DU595" s="69"/>
      <c r="DV595" s="69"/>
      <c r="DW595" s="69"/>
      <c r="DX595" s="69"/>
      <c r="DY595" s="69"/>
      <c r="DZ595" s="69"/>
    </row>
    <row r="596" spans="1:130" ht="14.25">
      <c r="A596" s="69">
        <v>30375</v>
      </c>
      <c r="B596" s="69">
        <v>0</v>
      </c>
      <c r="C596" s="69">
        <v>1</v>
      </c>
      <c r="D596" s="69" t="s">
        <v>1848</v>
      </c>
      <c r="E596" s="69" t="s">
        <v>1849</v>
      </c>
      <c r="F596" s="69" t="s">
        <v>1351</v>
      </c>
      <c r="G596" s="69">
        <v>1</v>
      </c>
      <c r="H596" s="69"/>
      <c r="I596" s="69">
        <v>0</v>
      </c>
      <c r="J596" s="69">
        <v>0</v>
      </c>
      <c r="K596" s="69">
        <v>0</v>
      </c>
      <c r="L596" s="69"/>
      <c r="M596" s="69">
        <v>0</v>
      </c>
      <c r="N596" s="69"/>
      <c r="O596" s="69">
        <v>0</v>
      </c>
      <c r="P596" s="69">
        <v>1</v>
      </c>
      <c r="Q596" s="69">
        <v>0</v>
      </c>
      <c r="R596" s="69">
        <v>2</v>
      </c>
      <c r="S596" s="69">
        <v>32768</v>
      </c>
      <c r="T596" s="69">
        <v>100</v>
      </c>
      <c r="U596" s="69">
        <v>0</v>
      </c>
      <c r="V596" s="69">
        <v>0</v>
      </c>
      <c r="W596" s="69">
        <v>0</v>
      </c>
      <c r="X596" s="69">
        <v>0</v>
      </c>
      <c r="Y596" s="69">
        <v>0</v>
      </c>
      <c r="Z596" s="69">
        <v>0</v>
      </c>
      <c r="AA596" s="69">
        <v>1</v>
      </c>
      <c r="AB596" s="69">
        <v>4</v>
      </c>
      <c r="AC596" s="69">
        <v>0</v>
      </c>
      <c r="AD596" s="69">
        <v>0</v>
      </c>
      <c r="AE596" s="69">
        <v>0</v>
      </c>
      <c r="AF596" s="69">
        <v>1</v>
      </c>
      <c r="AG596" s="69">
        <v>0</v>
      </c>
      <c r="AH596" s="69">
        <v>0</v>
      </c>
      <c r="AI596" s="69">
        <v>0</v>
      </c>
      <c r="AJ596" s="69">
        <v>0</v>
      </c>
      <c r="AK596" s="69">
        <v>0</v>
      </c>
      <c r="AL596" s="69">
        <v>0</v>
      </c>
      <c r="AM596" s="69">
        <v>0</v>
      </c>
      <c r="AN596" s="69">
        <v>0</v>
      </c>
      <c r="AO596" s="69">
        <v>0</v>
      </c>
      <c r="AP596" s="69">
        <v>0</v>
      </c>
      <c r="AQ596" s="84">
        <v>0</v>
      </c>
      <c r="AR596" s="69">
        <v>0</v>
      </c>
      <c r="AS596" s="69">
        <v>0</v>
      </c>
      <c r="AT596" s="69">
        <v>0</v>
      </c>
      <c r="AU596" s="69">
        <v>0</v>
      </c>
      <c r="AV596" s="69">
        <v>0</v>
      </c>
      <c r="AW596" s="69">
        <v>0</v>
      </c>
      <c r="AX596" s="69">
        <v>0</v>
      </c>
      <c r="AY596" s="69">
        <v>0</v>
      </c>
      <c r="AZ596" s="69">
        <v>0</v>
      </c>
      <c r="BA596" s="69">
        <v>0</v>
      </c>
      <c r="BB596" s="69">
        <v>0</v>
      </c>
      <c r="BC596" s="69">
        <v>0</v>
      </c>
      <c r="BD596" s="69">
        <v>0</v>
      </c>
      <c r="BE596" s="69">
        <v>0</v>
      </c>
      <c r="BF596" s="69">
        <v>0</v>
      </c>
      <c r="BG596" s="69">
        <v>0</v>
      </c>
      <c r="BH596" s="69">
        <v>0</v>
      </c>
      <c r="BI596" s="69"/>
      <c r="BJ596" s="69"/>
      <c r="BK596" s="69">
        <v>3</v>
      </c>
      <c r="BL596" s="69">
        <v>10</v>
      </c>
      <c r="BM596" s="69">
        <v>1</v>
      </c>
      <c r="BN596" s="69">
        <v>4</v>
      </c>
      <c r="BO596" s="69">
        <v>0</v>
      </c>
      <c r="BP596" s="69">
        <v>1</v>
      </c>
      <c r="BQ596" s="69">
        <v>1</v>
      </c>
      <c r="BR596" s="69">
        <v>1</v>
      </c>
      <c r="BS596" s="69">
        <v>1380024</v>
      </c>
      <c r="BT596" s="69">
        <v>0</v>
      </c>
      <c r="BU596" s="69">
        <v>0</v>
      </c>
      <c r="BV596" s="69">
        <v>1000</v>
      </c>
      <c r="BW596" s="69">
        <v>0</v>
      </c>
      <c r="BX596" s="69"/>
      <c r="BY596" s="69">
        <v>0</v>
      </c>
      <c r="BZ596" s="69">
        <v>0</v>
      </c>
      <c r="CA596" s="69">
        <v>31</v>
      </c>
      <c r="CB596" s="69">
        <v>0</v>
      </c>
      <c r="CC596" s="69">
        <v>0</v>
      </c>
      <c r="CD596" s="69">
        <v>0</v>
      </c>
      <c r="CE596" s="69">
        <v>0</v>
      </c>
      <c r="CF596" s="69">
        <v>0</v>
      </c>
      <c r="CG596" s="69">
        <v>0</v>
      </c>
      <c r="CH596" s="69">
        <v>0</v>
      </c>
      <c r="CI596" s="69">
        <v>0</v>
      </c>
      <c r="CJ596" s="69">
        <v>0</v>
      </c>
      <c r="CK596" s="69"/>
      <c r="CL596" s="69">
        <v>0</v>
      </c>
      <c r="CM596" s="69">
        <v>0</v>
      </c>
      <c r="CN596" s="69">
        <v>0</v>
      </c>
      <c r="CO596" s="69">
        <v>0</v>
      </c>
      <c r="CP596" s="69">
        <v>0</v>
      </c>
      <c r="CQ596" s="69">
        <v>0</v>
      </c>
      <c r="CR596" s="69">
        <v>0</v>
      </c>
      <c r="CS596" s="69">
        <v>0</v>
      </c>
      <c r="CT596" s="69">
        <v>0</v>
      </c>
      <c r="CU596" s="69">
        <v>0</v>
      </c>
      <c r="CV596" s="69">
        <v>0</v>
      </c>
      <c r="CW596" s="69">
        <v>0</v>
      </c>
      <c r="CX596" s="69"/>
      <c r="CY596" s="69"/>
      <c r="CZ596" s="69">
        <v>0</v>
      </c>
      <c r="DA596" s="69">
        <v>0</v>
      </c>
      <c r="DB596" s="69">
        <v>10</v>
      </c>
      <c r="DC596" s="69">
        <v>0</v>
      </c>
      <c r="DD596" s="69">
        <v>0</v>
      </c>
      <c r="DE596" s="69">
        <v>0</v>
      </c>
      <c r="DF596" s="69">
        <v>0</v>
      </c>
      <c r="DG596" s="69">
        <v>1</v>
      </c>
      <c r="DH596" s="69"/>
      <c r="DI596" s="69"/>
      <c r="DJ596" s="69"/>
      <c r="DK596" s="90" t="s">
        <v>1847</v>
      </c>
      <c r="DL596" s="69"/>
      <c r="DM596" s="69"/>
      <c r="DN596" s="69" t="e">
        <f>"造成["&amp;INDEX(Sheet5!$L$2:$L$11,MATCH(BL596,Sheet5!$J$2:$J$11,0))&amp;":"&amp;BR596&amp;"*"&amp;BS596/1000&amp;"]"&amp;INDEX(Sheet5!$I$2:$I$4,MATCH(BR596,Sheet5!$H$2:$H$4,0))&amp;"的"&amp;INDEX(Sheet5!$K$2:$K$11,MATCH(BL596,Sheet5!$J$2:$J$11,0))</f>
        <v>#N/A</v>
      </c>
      <c r="DO596" s="69"/>
      <c r="DP596" s="69"/>
      <c r="DQ596" s="69"/>
      <c r="DR596" s="69"/>
      <c r="DS596" s="69"/>
      <c r="DT596" s="94"/>
      <c r="DU596" s="69"/>
      <c r="DV596" s="69"/>
      <c r="DW596" s="69"/>
      <c r="DX596" s="69"/>
      <c r="DY596" s="69"/>
      <c r="DZ596" s="69"/>
    </row>
    <row r="597" spans="1:130" ht="14.25">
      <c r="A597" s="69">
        <v>30376</v>
      </c>
      <c r="B597" s="69">
        <v>0</v>
      </c>
      <c r="C597" s="69">
        <v>1</v>
      </c>
      <c r="D597" s="69" t="s">
        <v>1848</v>
      </c>
      <c r="E597" s="69" t="s">
        <v>1849</v>
      </c>
      <c r="F597" s="69" t="s">
        <v>1351</v>
      </c>
      <c r="G597" s="69">
        <v>1</v>
      </c>
      <c r="H597" s="69"/>
      <c r="I597" s="69">
        <v>0</v>
      </c>
      <c r="J597" s="69">
        <v>0</v>
      </c>
      <c r="K597" s="69">
        <v>0</v>
      </c>
      <c r="L597" s="69"/>
      <c r="M597" s="69">
        <v>0</v>
      </c>
      <c r="N597" s="69"/>
      <c r="O597" s="69">
        <v>0</v>
      </c>
      <c r="P597" s="69">
        <v>1</v>
      </c>
      <c r="Q597" s="69">
        <v>0</v>
      </c>
      <c r="R597" s="69">
        <v>2</v>
      </c>
      <c r="S597" s="69">
        <v>32768</v>
      </c>
      <c r="T597" s="69">
        <v>100</v>
      </c>
      <c r="U597" s="69">
        <v>0</v>
      </c>
      <c r="V597" s="69">
        <v>0</v>
      </c>
      <c r="W597" s="69">
        <v>0</v>
      </c>
      <c r="X597" s="69">
        <v>0</v>
      </c>
      <c r="Y597" s="69">
        <v>0</v>
      </c>
      <c r="Z597" s="69">
        <v>0</v>
      </c>
      <c r="AA597" s="69">
        <v>1</v>
      </c>
      <c r="AB597" s="69">
        <v>4</v>
      </c>
      <c r="AC597" s="69">
        <v>0</v>
      </c>
      <c r="AD597" s="69">
        <v>0</v>
      </c>
      <c r="AE597" s="69">
        <v>0</v>
      </c>
      <c r="AF597" s="69">
        <v>1</v>
      </c>
      <c r="AG597" s="69">
        <v>0</v>
      </c>
      <c r="AH597" s="69">
        <v>0</v>
      </c>
      <c r="AI597" s="69">
        <v>0</v>
      </c>
      <c r="AJ597" s="69">
        <v>0</v>
      </c>
      <c r="AK597" s="69">
        <v>0</v>
      </c>
      <c r="AL597" s="69">
        <v>0</v>
      </c>
      <c r="AM597" s="69">
        <v>0</v>
      </c>
      <c r="AN597" s="69">
        <v>0</v>
      </c>
      <c r="AO597" s="69">
        <v>0</v>
      </c>
      <c r="AP597" s="69">
        <v>0</v>
      </c>
      <c r="AQ597" s="84">
        <v>0</v>
      </c>
      <c r="AR597" s="69">
        <v>0</v>
      </c>
      <c r="AS597" s="69">
        <v>0</v>
      </c>
      <c r="AT597" s="69">
        <v>0</v>
      </c>
      <c r="AU597" s="69">
        <v>0</v>
      </c>
      <c r="AV597" s="69">
        <v>0</v>
      </c>
      <c r="AW597" s="69">
        <v>0</v>
      </c>
      <c r="AX597" s="69">
        <v>0</v>
      </c>
      <c r="AY597" s="69">
        <v>0</v>
      </c>
      <c r="AZ597" s="69">
        <v>0</v>
      </c>
      <c r="BA597" s="69">
        <v>0</v>
      </c>
      <c r="BB597" s="69">
        <v>0</v>
      </c>
      <c r="BC597" s="69">
        <v>0</v>
      </c>
      <c r="BD597" s="69">
        <v>0</v>
      </c>
      <c r="BE597" s="69">
        <v>0</v>
      </c>
      <c r="BF597" s="69">
        <v>0</v>
      </c>
      <c r="BG597" s="69">
        <v>0</v>
      </c>
      <c r="BH597" s="69">
        <v>0</v>
      </c>
      <c r="BI597" s="69"/>
      <c r="BJ597" s="69"/>
      <c r="BK597" s="69">
        <v>3</v>
      </c>
      <c r="BL597" s="69">
        <v>10</v>
      </c>
      <c r="BM597" s="69">
        <v>1</v>
      </c>
      <c r="BN597" s="69">
        <v>4</v>
      </c>
      <c r="BO597" s="69">
        <v>0</v>
      </c>
      <c r="BP597" s="69">
        <v>1</v>
      </c>
      <c r="BQ597" s="69">
        <v>1</v>
      </c>
      <c r="BR597" s="69">
        <v>1</v>
      </c>
      <c r="BS597" s="69">
        <v>1380025</v>
      </c>
      <c r="BT597" s="69">
        <v>0</v>
      </c>
      <c r="BU597" s="69">
        <v>0</v>
      </c>
      <c r="BV597" s="69">
        <v>1000</v>
      </c>
      <c r="BW597" s="69">
        <v>0</v>
      </c>
      <c r="BX597" s="69"/>
      <c r="BY597" s="69">
        <v>0</v>
      </c>
      <c r="BZ597" s="69">
        <v>0</v>
      </c>
      <c r="CA597" s="69">
        <v>31</v>
      </c>
      <c r="CB597" s="69">
        <v>0</v>
      </c>
      <c r="CC597" s="69">
        <v>0</v>
      </c>
      <c r="CD597" s="69">
        <v>0</v>
      </c>
      <c r="CE597" s="69">
        <v>0</v>
      </c>
      <c r="CF597" s="69">
        <v>0</v>
      </c>
      <c r="CG597" s="69">
        <v>0</v>
      </c>
      <c r="CH597" s="69">
        <v>0</v>
      </c>
      <c r="CI597" s="69">
        <v>0</v>
      </c>
      <c r="CJ597" s="69">
        <v>0</v>
      </c>
      <c r="CK597" s="69"/>
      <c r="CL597" s="69">
        <v>0</v>
      </c>
      <c r="CM597" s="69">
        <v>0</v>
      </c>
      <c r="CN597" s="69">
        <v>0</v>
      </c>
      <c r="CO597" s="69">
        <v>0</v>
      </c>
      <c r="CP597" s="69">
        <v>0</v>
      </c>
      <c r="CQ597" s="69">
        <v>0</v>
      </c>
      <c r="CR597" s="69">
        <v>0</v>
      </c>
      <c r="CS597" s="69">
        <v>0</v>
      </c>
      <c r="CT597" s="69">
        <v>0</v>
      </c>
      <c r="CU597" s="69">
        <v>0</v>
      </c>
      <c r="CV597" s="69">
        <v>0</v>
      </c>
      <c r="CW597" s="69">
        <v>0</v>
      </c>
      <c r="CX597" s="69"/>
      <c r="CY597" s="69"/>
      <c r="CZ597" s="69">
        <v>0</v>
      </c>
      <c r="DA597" s="69">
        <v>0</v>
      </c>
      <c r="DB597" s="69">
        <v>11</v>
      </c>
      <c r="DC597" s="69">
        <v>0</v>
      </c>
      <c r="DD597" s="69">
        <v>0</v>
      </c>
      <c r="DE597" s="69">
        <v>0</v>
      </c>
      <c r="DF597" s="69">
        <v>0</v>
      </c>
      <c r="DG597" s="69">
        <v>1</v>
      </c>
      <c r="DH597" s="69"/>
      <c r="DI597" s="69"/>
      <c r="DJ597" s="69"/>
      <c r="DK597" s="90" t="s">
        <v>1847</v>
      </c>
      <c r="DL597" s="69"/>
      <c r="DM597" s="69"/>
      <c r="DN597" s="69" t="e">
        <f>"造成["&amp;INDEX(Sheet5!$L$2:$L$11,MATCH(BL597,Sheet5!$J$2:$J$11,0))&amp;":"&amp;BR597&amp;"*"&amp;BS597/1000&amp;"]"&amp;INDEX(Sheet5!$I$2:$I$4,MATCH(BR597,Sheet5!$H$2:$H$4,0))&amp;"的"&amp;INDEX(Sheet5!$K$2:$K$11,MATCH(BL597,Sheet5!$J$2:$J$11,0))</f>
        <v>#N/A</v>
      </c>
      <c r="DO597" s="69"/>
      <c r="DP597" s="69"/>
      <c r="DQ597" s="69"/>
      <c r="DR597" s="69"/>
      <c r="DS597" s="69"/>
      <c r="DT597" s="94"/>
      <c r="DU597" s="69"/>
      <c r="DV597" s="69"/>
      <c r="DW597" s="69"/>
      <c r="DX597" s="69"/>
      <c r="DY597" s="69"/>
      <c r="DZ597" s="69"/>
    </row>
    <row r="598" spans="1:130" ht="14.25">
      <c r="A598" s="69">
        <v>30378</v>
      </c>
      <c r="B598" s="69">
        <v>0</v>
      </c>
      <c r="C598" s="69">
        <v>1</v>
      </c>
      <c r="D598" s="69" t="s">
        <v>1850</v>
      </c>
      <c r="E598" s="69" t="s">
        <v>1851</v>
      </c>
      <c r="F598" s="69" t="s">
        <v>1303</v>
      </c>
      <c r="G598" s="69">
        <v>1</v>
      </c>
      <c r="H598" s="69"/>
      <c r="I598" s="69">
        <v>0</v>
      </c>
      <c r="J598" s="69">
        <v>0</v>
      </c>
      <c r="K598" s="69">
        <v>0</v>
      </c>
      <c r="L598" s="69"/>
      <c r="M598" s="69">
        <v>0</v>
      </c>
      <c r="N598" s="69"/>
      <c r="O598" s="69">
        <v>0</v>
      </c>
      <c r="P598" s="69">
        <v>1</v>
      </c>
      <c r="Q598" s="69">
        <v>0</v>
      </c>
      <c r="R598" s="69">
        <v>2</v>
      </c>
      <c r="S598" s="69">
        <v>32768</v>
      </c>
      <c r="T598" s="69">
        <v>100</v>
      </c>
      <c r="U598" s="69">
        <v>0</v>
      </c>
      <c r="V598" s="69">
        <v>0</v>
      </c>
      <c r="W598" s="69">
        <v>0</v>
      </c>
      <c r="X598" s="69">
        <v>0</v>
      </c>
      <c r="Y598" s="69">
        <v>0</v>
      </c>
      <c r="Z598" s="69">
        <v>0</v>
      </c>
      <c r="AA598" s="69">
        <v>2</v>
      </c>
      <c r="AB598" s="69">
        <v>31</v>
      </c>
      <c r="AC598" s="69">
        <v>0</v>
      </c>
      <c r="AD598" s="69">
        <v>0</v>
      </c>
      <c r="AE598" s="69">
        <v>0</v>
      </c>
      <c r="AF598" s="69">
        <v>1</v>
      </c>
      <c r="AG598" s="69">
        <v>0</v>
      </c>
      <c r="AH598" s="69">
        <v>0</v>
      </c>
      <c r="AI598" s="69">
        <v>0</v>
      </c>
      <c r="AJ598" s="69">
        <v>0</v>
      </c>
      <c r="AK598" s="69">
        <v>0</v>
      </c>
      <c r="AL598" s="69">
        <v>0</v>
      </c>
      <c r="AM598" s="69">
        <v>0</v>
      </c>
      <c r="AN598" s="69">
        <v>0</v>
      </c>
      <c r="AO598" s="69">
        <v>0</v>
      </c>
      <c r="AP598" s="69">
        <v>0</v>
      </c>
      <c r="AQ598" s="84">
        <v>0</v>
      </c>
      <c r="AR598" s="69">
        <v>0</v>
      </c>
      <c r="AS598" s="69">
        <v>0</v>
      </c>
      <c r="AT598" s="69">
        <v>0</v>
      </c>
      <c r="AU598" s="69">
        <v>0</v>
      </c>
      <c r="AV598" s="69">
        <v>0</v>
      </c>
      <c r="AW598" s="69">
        <v>0</v>
      </c>
      <c r="AX598" s="69">
        <v>0</v>
      </c>
      <c r="AY598" s="69">
        <v>0</v>
      </c>
      <c r="AZ598" s="69">
        <v>0</v>
      </c>
      <c r="BA598" s="69">
        <v>0</v>
      </c>
      <c r="BB598" s="69">
        <v>0</v>
      </c>
      <c r="BC598" s="69">
        <v>0</v>
      </c>
      <c r="BD598" s="69">
        <v>0</v>
      </c>
      <c r="BE598" s="69">
        <v>0</v>
      </c>
      <c r="BF598" s="69">
        <v>0</v>
      </c>
      <c r="BG598" s="69">
        <v>0</v>
      </c>
      <c r="BH598" s="69">
        <v>0</v>
      </c>
      <c r="BI598" s="69"/>
      <c r="BJ598" s="69"/>
      <c r="BK598" s="69">
        <v>3</v>
      </c>
      <c r="BL598" s="69">
        <v>10</v>
      </c>
      <c r="BM598" s="69">
        <v>1</v>
      </c>
      <c r="BN598" s="69">
        <v>4</v>
      </c>
      <c r="BO598" s="69">
        <v>0</v>
      </c>
      <c r="BP598" s="69">
        <v>1</v>
      </c>
      <c r="BQ598" s="69">
        <v>1</v>
      </c>
      <c r="BR598" s="69">
        <v>1</v>
      </c>
      <c r="BS598" s="69">
        <v>1380027</v>
      </c>
      <c r="BT598" s="69">
        <v>0</v>
      </c>
      <c r="BU598" s="69">
        <v>0</v>
      </c>
      <c r="BV598" s="69">
        <v>1000</v>
      </c>
      <c r="BW598" s="69">
        <v>0</v>
      </c>
      <c r="BX598" s="69"/>
      <c r="BY598" s="69">
        <v>0</v>
      </c>
      <c r="BZ598" s="69">
        <v>0</v>
      </c>
      <c r="CA598" s="69">
        <v>31</v>
      </c>
      <c r="CB598" s="69">
        <v>0</v>
      </c>
      <c r="CC598" s="69">
        <v>0</v>
      </c>
      <c r="CD598" s="69">
        <v>0</v>
      </c>
      <c r="CE598" s="69">
        <v>0</v>
      </c>
      <c r="CF598" s="69">
        <v>0</v>
      </c>
      <c r="CG598" s="69">
        <v>0</v>
      </c>
      <c r="CH598" s="69">
        <v>0</v>
      </c>
      <c r="CI598" s="69">
        <v>0</v>
      </c>
      <c r="CJ598" s="69">
        <v>0</v>
      </c>
      <c r="CK598" s="69"/>
      <c r="CL598" s="69">
        <v>0</v>
      </c>
      <c r="CM598" s="69">
        <v>0</v>
      </c>
      <c r="CN598" s="69">
        <v>0</v>
      </c>
      <c r="CO598" s="69">
        <v>0</v>
      </c>
      <c r="CP598" s="69">
        <v>0</v>
      </c>
      <c r="CQ598" s="69">
        <v>0</v>
      </c>
      <c r="CR598" s="69">
        <v>0</v>
      </c>
      <c r="CS598" s="69">
        <v>0</v>
      </c>
      <c r="CT598" s="69">
        <v>0</v>
      </c>
      <c r="CU598" s="69">
        <v>0</v>
      </c>
      <c r="CV598" s="69">
        <v>0</v>
      </c>
      <c r="CW598" s="69">
        <v>0</v>
      </c>
      <c r="CX598" s="69"/>
      <c r="CY598" s="69"/>
      <c r="CZ598" s="69">
        <v>0</v>
      </c>
      <c r="DA598" s="69">
        <v>0</v>
      </c>
      <c r="DB598" s="69">
        <v>10</v>
      </c>
      <c r="DC598" s="69">
        <v>0</v>
      </c>
      <c r="DD598" s="69">
        <v>0</v>
      </c>
      <c r="DE598" s="69">
        <v>0</v>
      </c>
      <c r="DF598" s="69">
        <v>0</v>
      </c>
      <c r="DG598" s="69">
        <v>1</v>
      </c>
      <c r="DH598" s="69"/>
      <c r="DI598" s="69"/>
      <c r="DJ598" s="69"/>
      <c r="DK598" s="90" t="s">
        <v>1852</v>
      </c>
      <c r="DL598" s="69"/>
      <c r="DM598" s="69"/>
      <c r="DN598" s="69" t="e">
        <f>"造成["&amp;INDEX(Sheet5!$L$2:$L$11,MATCH(BL598,Sheet5!$J$2:$J$11,0))&amp;":"&amp;BR598&amp;"*"&amp;BS598/1000&amp;"]"&amp;INDEX(Sheet5!$I$2:$I$4,MATCH(BR598,Sheet5!$H$2:$H$4,0))&amp;"的"&amp;INDEX(Sheet5!$K$2:$K$11,MATCH(BL598,Sheet5!$J$2:$J$11,0))</f>
        <v>#N/A</v>
      </c>
      <c r="DO598" s="69"/>
      <c r="DP598" s="69"/>
      <c r="DQ598" s="69"/>
      <c r="DR598" s="69"/>
      <c r="DS598" s="69"/>
      <c r="DT598" s="94"/>
      <c r="DU598" s="69"/>
      <c r="DV598" s="69"/>
      <c r="DW598" s="69"/>
      <c r="DX598" s="69"/>
      <c r="DY598" s="69"/>
      <c r="DZ598" s="69"/>
    </row>
    <row r="599" spans="1:130" ht="14.25">
      <c r="A599" s="69">
        <v>30379</v>
      </c>
      <c r="B599" s="69">
        <v>0</v>
      </c>
      <c r="C599" s="69">
        <v>1</v>
      </c>
      <c r="D599" s="69" t="s">
        <v>1850</v>
      </c>
      <c r="E599" s="69" t="s">
        <v>1851</v>
      </c>
      <c r="F599" s="69" t="s">
        <v>1303</v>
      </c>
      <c r="G599" s="69">
        <v>1</v>
      </c>
      <c r="H599" s="69"/>
      <c r="I599" s="69">
        <v>0</v>
      </c>
      <c r="J599" s="69">
        <v>0</v>
      </c>
      <c r="K599" s="69">
        <v>0</v>
      </c>
      <c r="L599" s="69"/>
      <c r="M599" s="69">
        <v>0</v>
      </c>
      <c r="N599" s="69"/>
      <c r="O599" s="69">
        <v>0</v>
      </c>
      <c r="P599" s="69">
        <v>1</v>
      </c>
      <c r="Q599" s="69">
        <v>0</v>
      </c>
      <c r="R599" s="69">
        <v>2</v>
      </c>
      <c r="S599" s="69">
        <v>32768</v>
      </c>
      <c r="T599" s="69">
        <v>100</v>
      </c>
      <c r="U599" s="69">
        <v>0</v>
      </c>
      <c r="V599" s="69">
        <v>0</v>
      </c>
      <c r="W599" s="69">
        <v>0</v>
      </c>
      <c r="X599" s="69">
        <v>0</v>
      </c>
      <c r="Y599" s="69">
        <v>0</v>
      </c>
      <c r="Z599" s="69">
        <v>0</v>
      </c>
      <c r="AA599" s="69">
        <v>2</v>
      </c>
      <c r="AB599" s="69">
        <v>31</v>
      </c>
      <c r="AC599" s="69">
        <v>0</v>
      </c>
      <c r="AD599" s="69">
        <v>0</v>
      </c>
      <c r="AE599" s="69">
        <v>0</v>
      </c>
      <c r="AF599" s="69">
        <v>1</v>
      </c>
      <c r="AG599" s="69">
        <v>0</v>
      </c>
      <c r="AH599" s="69">
        <v>0</v>
      </c>
      <c r="AI599" s="69">
        <v>0</v>
      </c>
      <c r="AJ599" s="69">
        <v>0</v>
      </c>
      <c r="AK599" s="69">
        <v>0</v>
      </c>
      <c r="AL599" s="69">
        <v>0</v>
      </c>
      <c r="AM599" s="69">
        <v>0</v>
      </c>
      <c r="AN599" s="69">
        <v>0</v>
      </c>
      <c r="AO599" s="69">
        <v>0</v>
      </c>
      <c r="AP599" s="69">
        <v>0</v>
      </c>
      <c r="AQ599" s="84">
        <v>0</v>
      </c>
      <c r="AR599" s="69">
        <v>0</v>
      </c>
      <c r="AS599" s="69">
        <v>0</v>
      </c>
      <c r="AT599" s="69">
        <v>0</v>
      </c>
      <c r="AU599" s="69">
        <v>0</v>
      </c>
      <c r="AV599" s="69">
        <v>0</v>
      </c>
      <c r="AW599" s="69">
        <v>0</v>
      </c>
      <c r="AX599" s="69">
        <v>0</v>
      </c>
      <c r="AY599" s="69">
        <v>0</v>
      </c>
      <c r="AZ599" s="69">
        <v>0</v>
      </c>
      <c r="BA599" s="69">
        <v>0</v>
      </c>
      <c r="BB599" s="69">
        <v>0</v>
      </c>
      <c r="BC599" s="69">
        <v>0</v>
      </c>
      <c r="BD599" s="69">
        <v>0</v>
      </c>
      <c r="BE599" s="69">
        <v>0</v>
      </c>
      <c r="BF599" s="69">
        <v>0</v>
      </c>
      <c r="BG599" s="69">
        <v>0</v>
      </c>
      <c r="BH599" s="69">
        <v>0</v>
      </c>
      <c r="BI599" s="69"/>
      <c r="BJ599" s="69"/>
      <c r="BK599" s="69">
        <v>3</v>
      </c>
      <c r="BL599" s="69">
        <v>10</v>
      </c>
      <c r="BM599" s="69">
        <v>1</v>
      </c>
      <c r="BN599" s="69">
        <v>4</v>
      </c>
      <c r="BO599" s="69">
        <v>0</v>
      </c>
      <c r="BP599" s="69">
        <v>1</v>
      </c>
      <c r="BQ599" s="69">
        <v>1</v>
      </c>
      <c r="BR599" s="69">
        <v>1</v>
      </c>
      <c r="BS599" s="69">
        <v>1380028</v>
      </c>
      <c r="BT599" s="69">
        <v>0</v>
      </c>
      <c r="BU599" s="69">
        <v>0</v>
      </c>
      <c r="BV599" s="69">
        <v>1000</v>
      </c>
      <c r="BW599" s="69">
        <v>0</v>
      </c>
      <c r="BX599" s="69"/>
      <c r="BY599" s="69">
        <v>0</v>
      </c>
      <c r="BZ599" s="69">
        <v>0</v>
      </c>
      <c r="CA599" s="69">
        <v>31</v>
      </c>
      <c r="CB599" s="69">
        <v>0</v>
      </c>
      <c r="CC599" s="69">
        <v>0</v>
      </c>
      <c r="CD599" s="69">
        <v>0</v>
      </c>
      <c r="CE599" s="69">
        <v>0</v>
      </c>
      <c r="CF599" s="69">
        <v>0</v>
      </c>
      <c r="CG599" s="69">
        <v>0</v>
      </c>
      <c r="CH599" s="69">
        <v>0</v>
      </c>
      <c r="CI599" s="69">
        <v>0</v>
      </c>
      <c r="CJ599" s="69">
        <v>0</v>
      </c>
      <c r="CK599" s="69"/>
      <c r="CL599" s="69">
        <v>0</v>
      </c>
      <c r="CM599" s="69">
        <v>0</v>
      </c>
      <c r="CN599" s="69">
        <v>0</v>
      </c>
      <c r="CO599" s="69">
        <v>0</v>
      </c>
      <c r="CP599" s="69">
        <v>0</v>
      </c>
      <c r="CQ599" s="69">
        <v>0</v>
      </c>
      <c r="CR599" s="69">
        <v>0</v>
      </c>
      <c r="CS599" s="69">
        <v>0</v>
      </c>
      <c r="CT599" s="69">
        <v>0</v>
      </c>
      <c r="CU599" s="69">
        <v>0</v>
      </c>
      <c r="CV599" s="69">
        <v>0</v>
      </c>
      <c r="CW599" s="69">
        <v>0</v>
      </c>
      <c r="CX599" s="69"/>
      <c r="CY599" s="69"/>
      <c r="CZ599" s="69">
        <v>0</v>
      </c>
      <c r="DA599" s="69">
        <v>0</v>
      </c>
      <c r="DB599" s="69">
        <v>12</v>
      </c>
      <c r="DC599" s="69">
        <v>0</v>
      </c>
      <c r="DD599" s="69">
        <v>0</v>
      </c>
      <c r="DE599" s="69">
        <v>0</v>
      </c>
      <c r="DF599" s="69">
        <v>0</v>
      </c>
      <c r="DG599" s="69">
        <v>1</v>
      </c>
      <c r="DH599" s="69"/>
      <c r="DI599" s="69"/>
      <c r="DJ599" s="69"/>
      <c r="DK599" s="90" t="s">
        <v>1852</v>
      </c>
      <c r="DL599" s="69"/>
      <c r="DM599" s="69"/>
      <c r="DN599" s="69" t="e">
        <f>"造成["&amp;INDEX(Sheet5!$L$2:$L$11,MATCH(BL599,Sheet5!$J$2:$J$11,0))&amp;":"&amp;BR599&amp;"*"&amp;BS599/1000&amp;"]"&amp;INDEX(Sheet5!$I$2:$I$4,MATCH(BR599,Sheet5!$H$2:$H$4,0))&amp;"的"&amp;INDEX(Sheet5!$K$2:$K$11,MATCH(BL599,Sheet5!$J$2:$J$11,0))</f>
        <v>#N/A</v>
      </c>
      <c r="DO599" s="69"/>
      <c r="DP599" s="69"/>
      <c r="DQ599" s="69"/>
      <c r="DR599" s="69"/>
      <c r="DS599" s="69"/>
      <c r="DT599" s="94"/>
      <c r="DU599" s="69"/>
      <c r="DV599" s="69"/>
      <c r="DW599" s="69"/>
      <c r="DX599" s="69"/>
      <c r="DY599" s="69"/>
      <c r="DZ599" s="69"/>
    </row>
    <row r="600" spans="1:130" ht="14.25">
      <c r="A600" s="69">
        <v>30380</v>
      </c>
      <c r="B600" s="69">
        <v>0</v>
      </c>
      <c r="C600" s="69">
        <v>1</v>
      </c>
      <c r="D600" s="69" t="s">
        <v>1850</v>
      </c>
      <c r="E600" s="69" t="s">
        <v>1851</v>
      </c>
      <c r="F600" s="69" t="s">
        <v>1303</v>
      </c>
      <c r="G600" s="69">
        <v>1</v>
      </c>
      <c r="H600" s="69"/>
      <c r="I600" s="69">
        <v>0</v>
      </c>
      <c r="J600" s="69">
        <v>0</v>
      </c>
      <c r="K600" s="69">
        <v>0</v>
      </c>
      <c r="L600" s="69"/>
      <c r="M600" s="69">
        <v>0</v>
      </c>
      <c r="N600" s="69"/>
      <c r="O600" s="69">
        <v>0</v>
      </c>
      <c r="P600" s="69">
        <v>1</v>
      </c>
      <c r="Q600" s="69">
        <v>0</v>
      </c>
      <c r="R600" s="69">
        <v>2</v>
      </c>
      <c r="S600" s="69">
        <v>32768</v>
      </c>
      <c r="T600" s="69">
        <v>100</v>
      </c>
      <c r="U600" s="69">
        <v>0</v>
      </c>
      <c r="V600" s="69">
        <v>0</v>
      </c>
      <c r="W600" s="69">
        <v>0</v>
      </c>
      <c r="X600" s="69">
        <v>0</v>
      </c>
      <c r="Y600" s="69">
        <v>0</v>
      </c>
      <c r="Z600" s="69">
        <v>0</v>
      </c>
      <c r="AA600" s="69">
        <v>2</v>
      </c>
      <c r="AB600" s="69">
        <v>31</v>
      </c>
      <c r="AC600" s="69">
        <v>0</v>
      </c>
      <c r="AD600" s="69">
        <v>0</v>
      </c>
      <c r="AE600" s="69">
        <v>0</v>
      </c>
      <c r="AF600" s="69">
        <v>1</v>
      </c>
      <c r="AG600" s="69">
        <v>0</v>
      </c>
      <c r="AH600" s="69">
        <v>0</v>
      </c>
      <c r="AI600" s="69">
        <v>0</v>
      </c>
      <c r="AJ600" s="69">
        <v>0</v>
      </c>
      <c r="AK600" s="69">
        <v>0</v>
      </c>
      <c r="AL600" s="69">
        <v>0</v>
      </c>
      <c r="AM600" s="69">
        <v>0</v>
      </c>
      <c r="AN600" s="69">
        <v>0</v>
      </c>
      <c r="AO600" s="69">
        <v>0</v>
      </c>
      <c r="AP600" s="69">
        <v>0</v>
      </c>
      <c r="AQ600" s="84">
        <v>0</v>
      </c>
      <c r="AR600" s="69">
        <v>0</v>
      </c>
      <c r="AS600" s="69">
        <v>0</v>
      </c>
      <c r="AT600" s="69">
        <v>0</v>
      </c>
      <c r="AU600" s="69">
        <v>0</v>
      </c>
      <c r="AV600" s="69">
        <v>0</v>
      </c>
      <c r="AW600" s="69">
        <v>0</v>
      </c>
      <c r="AX600" s="69">
        <v>0</v>
      </c>
      <c r="AY600" s="69">
        <v>0</v>
      </c>
      <c r="AZ600" s="69">
        <v>0</v>
      </c>
      <c r="BA600" s="69">
        <v>0</v>
      </c>
      <c r="BB600" s="69">
        <v>0</v>
      </c>
      <c r="BC600" s="69">
        <v>0</v>
      </c>
      <c r="BD600" s="69">
        <v>0</v>
      </c>
      <c r="BE600" s="69">
        <v>0</v>
      </c>
      <c r="BF600" s="69">
        <v>0</v>
      </c>
      <c r="BG600" s="69">
        <v>0</v>
      </c>
      <c r="BH600" s="69">
        <v>0</v>
      </c>
      <c r="BI600" s="69"/>
      <c r="BJ600" s="69"/>
      <c r="BK600" s="69">
        <v>3</v>
      </c>
      <c r="BL600" s="69">
        <v>10</v>
      </c>
      <c r="BM600" s="69">
        <v>1</v>
      </c>
      <c r="BN600" s="69">
        <v>4</v>
      </c>
      <c r="BO600" s="69">
        <v>0</v>
      </c>
      <c r="BP600" s="69">
        <v>1</v>
      </c>
      <c r="BQ600" s="69">
        <v>1</v>
      </c>
      <c r="BR600" s="69">
        <v>1</v>
      </c>
      <c r="BS600" s="69">
        <v>1380029</v>
      </c>
      <c r="BT600" s="69">
        <v>0</v>
      </c>
      <c r="BU600" s="69">
        <v>0</v>
      </c>
      <c r="BV600" s="69">
        <v>1000</v>
      </c>
      <c r="BW600" s="69">
        <v>0</v>
      </c>
      <c r="BX600" s="69"/>
      <c r="BY600" s="69">
        <v>0</v>
      </c>
      <c r="BZ600" s="69">
        <v>0</v>
      </c>
      <c r="CA600" s="69">
        <v>31</v>
      </c>
      <c r="CB600" s="69">
        <v>0</v>
      </c>
      <c r="CC600" s="69">
        <v>0</v>
      </c>
      <c r="CD600" s="69">
        <v>0</v>
      </c>
      <c r="CE600" s="69">
        <v>0</v>
      </c>
      <c r="CF600" s="69">
        <v>0</v>
      </c>
      <c r="CG600" s="69">
        <v>0</v>
      </c>
      <c r="CH600" s="69">
        <v>0</v>
      </c>
      <c r="CI600" s="69">
        <v>0</v>
      </c>
      <c r="CJ600" s="69">
        <v>0</v>
      </c>
      <c r="CK600" s="69"/>
      <c r="CL600" s="69">
        <v>0</v>
      </c>
      <c r="CM600" s="69">
        <v>0</v>
      </c>
      <c r="CN600" s="69">
        <v>0</v>
      </c>
      <c r="CO600" s="69">
        <v>0</v>
      </c>
      <c r="CP600" s="69">
        <v>0</v>
      </c>
      <c r="CQ600" s="69">
        <v>0</v>
      </c>
      <c r="CR600" s="69">
        <v>0</v>
      </c>
      <c r="CS600" s="69">
        <v>0</v>
      </c>
      <c r="CT600" s="69">
        <v>0</v>
      </c>
      <c r="CU600" s="69">
        <v>0</v>
      </c>
      <c r="CV600" s="69">
        <v>0</v>
      </c>
      <c r="CW600" s="69">
        <v>0</v>
      </c>
      <c r="CX600" s="69"/>
      <c r="CY600" s="69"/>
      <c r="CZ600" s="69">
        <v>0</v>
      </c>
      <c r="DA600" s="69">
        <v>0</v>
      </c>
      <c r="DB600" s="69">
        <v>14</v>
      </c>
      <c r="DC600" s="69">
        <v>0</v>
      </c>
      <c r="DD600" s="69">
        <v>0</v>
      </c>
      <c r="DE600" s="69">
        <v>0</v>
      </c>
      <c r="DF600" s="69">
        <v>0</v>
      </c>
      <c r="DG600" s="69">
        <v>1</v>
      </c>
      <c r="DH600" s="69"/>
      <c r="DI600" s="69"/>
      <c r="DJ600" s="69"/>
      <c r="DK600" s="90" t="s">
        <v>1852</v>
      </c>
      <c r="DL600" s="69"/>
      <c r="DM600" s="69"/>
      <c r="DN600" s="69" t="e">
        <f>"造成["&amp;INDEX(Sheet5!$L$2:$L$11,MATCH(BL600,Sheet5!$J$2:$J$11,0))&amp;":"&amp;BR600&amp;"*"&amp;BS600/1000&amp;"]"&amp;INDEX(Sheet5!$I$2:$I$4,MATCH(BR600,Sheet5!$H$2:$H$4,0))&amp;"的"&amp;INDEX(Sheet5!$K$2:$K$11,MATCH(BL600,Sheet5!$J$2:$J$11,0))</f>
        <v>#N/A</v>
      </c>
      <c r="DO600" s="69"/>
      <c r="DP600" s="69"/>
      <c r="DQ600" s="69"/>
      <c r="DR600" s="69"/>
      <c r="DS600" s="69"/>
      <c r="DT600" s="94"/>
      <c r="DU600" s="69"/>
      <c r="DV600" s="69"/>
      <c r="DW600" s="69"/>
      <c r="DX600" s="69"/>
      <c r="DY600" s="69"/>
      <c r="DZ600" s="69"/>
    </row>
    <row r="601" spans="1:130" ht="14.25">
      <c r="A601" s="69">
        <v>30381</v>
      </c>
      <c r="B601" s="69">
        <v>0</v>
      </c>
      <c r="C601" s="69">
        <v>1</v>
      </c>
      <c r="D601" s="69" t="s">
        <v>1850</v>
      </c>
      <c r="E601" s="69" t="s">
        <v>1851</v>
      </c>
      <c r="F601" s="69" t="s">
        <v>1303</v>
      </c>
      <c r="G601" s="69">
        <v>1</v>
      </c>
      <c r="H601" s="69"/>
      <c r="I601" s="69">
        <v>0</v>
      </c>
      <c r="J601" s="69">
        <v>0</v>
      </c>
      <c r="K601" s="69">
        <v>0</v>
      </c>
      <c r="L601" s="69"/>
      <c r="M601" s="69">
        <v>0</v>
      </c>
      <c r="N601" s="69"/>
      <c r="O601" s="69">
        <v>0</v>
      </c>
      <c r="P601" s="69">
        <v>1</v>
      </c>
      <c r="Q601" s="69">
        <v>0</v>
      </c>
      <c r="R601" s="69">
        <v>2</v>
      </c>
      <c r="S601" s="69">
        <v>32768</v>
      </c>
      <c r="T601" s="69">
        <v>100</v>
      </c>
      <c r="U601" s="69">
        <v>0</v>
      </c>
      <c r="V601" s="69">
        <v>0</v>
      </c>
      <c r="W601" s="69">
        <v>0</v>
      </c>
      <c r="X601" s="69">
        <v>0</v>
      </c>
      <c r="Y601" s="69">
        <v>0</v>
      </c>
      <c r="Z601" s="69">
        <v>0</v>
      </c>
      <c r="AA601" s="69">
        <v>2</v>
      </c>
      <c r="AB601" s="69">
        <v>31</v>
      </c>
      <c r="AC601" s="69">
        <v>0</v>
      </c>
      <c r="AD601" s="69">
        <v>0</v>
      </c>
      <c r="AE601" s="69">
        <v>0</v>
      </c>
      <c r="AF601" s="69">
        <v>1</v>
      </c>
      <c r="AG601" s="69">
        <v>0</v>
      </c>
      <c r="AH601" s="69">
        <v>0</v>
      </c>
      <c r="AI601" s="69">
        <v>0</v>
      </c>
      <c r="AJ601" s="69">
        <v>0</v>
      </c>
      <c r="AK601" s="69">
        <v>0</v>
      </c>
      <c r="AL601" s="69">
        <v>0</v>
      </c>
      <c r="AM601" s="69">
        <v>0</v>
      </c>
      <c r="AN601" s="69">
        <v>0</v>
      </c>
      <c r="AO601" s="69">
        <v>0</v>
      </c>
      <c r="AP601" s="69">
        <v>0</v>
      </c>
      <c r="AQ601" s="84">
        <v>0</v>
      </c>
      <c r="AR601" s="69">
        <v>0</v>
      </c>
      <c r="AS601" s="69">
        <v>0</v>
      </c>
      <c r="AT601" s="69">
        <v>0</v>
      </c>
      <c r="AU601" s="69">
        <v>0</v>
      </c>
      <c r="AV601" s="69">
        <v>0</v>
      </c>
      <c r="AW601" s="69">
        <v>0</v>
      </c>
      <c r="AX601" s="69">
        <v>0</v>
      </c>
      <c r="AY601" s="69">
        <v>0</v>
      </c>
      <c r="AZ601" s="69">
        <v>0</v>
      </c>
      <c r="BA601" s="69">
        <v>0</v>
      </c>
      <c r="BB601" s="69">
        <v>0</v>
      </c>
      <c r="BC601" s="69">
        <v>0</v>
      </c>
      <c r="BD601" s="69">
        <v>0</v>
      </c>
      <c r="BE601" s="69">
        <v>0</v>
      </c>
      <c r="BF601" s="69">
        <v>0</v>
      </c>
      <c r="BG601" s="69">
        <v>0</v>
      </c>
      <c r="BH601" s="69">
        <v>0</v>
      </c>
      <c r="BI601" s="69"/>
      <c r="BJ601" s="69"/>
      <c r="BK601" s="69">
        <v>3</v>
      </c>
      <c r="BL601" s="69">
        <v>10</v>
      </c>
      <c r="BM601" s="69">
        <v>1</v>
      </c>
      <c r="BN601" s="69">
        <v>4</v>
      </c>
      <c r="BO601" s="69">
        <v>0</v>
      </c>
      <c r="BP601" s="69">
        <v>1</v>
      </c>
      <c r="BQ601" s="69">
        <v>1</v>
      </c>
      <c r="BR601" s="69">
        <v>1</v>
      </c>
      <c r="BS601" s="69">
        <v>1380030</v>
      </c>
      <c r="BT601" s="69">
        <v>0</v>
      </c>
      <c r="BU601" s="69">
        <v>0</v>
      </c>
      <c r="BV601" s="69">
        <v>1000</v>
      </c>
      <c r="BW601" s="69">
        <v>0</v>
      </c>
      <c r="BX601" s="69"/>
      <c r="BY601" s="69">
        <v>0</v>
      </c>
      <c r="BZ601" s="69">
        <v>0</v>
      </c>
      <c r="CA601" s="69">
        <v>31</v>
      </c>
      <c r="CB601" s="69">
        <v>0</v>
      </c>
      <c r="CC601" s="69">
        <v>0</v>
      </c>
      <c r="CD601" s="69">
        <v>0</v>
      </c>
      <c r="CE601" s="69">
        <v>0</v>
      </c>
      <c r="CF601" s="69">
        <v>0</v>
      </c>
      <c r="CG601" s="69">
        <v>0</v>
      </c>
      <c r="CH601" s="69">
        <v>0</v>
      </c>
      <c r="CI601" s="69">
        <v>0</v>
      </c>
      <c r="CJ601" s="69">
        <v>0</v>
      </c>
      <c r="CK601" s="69"/>
      <c r="CL601" s="69">
        <v>0</v>
      </c>
      <c r="CM601" s="69">
        <v>0</v>
      </c>
      <c r="CN601" s="69">
        <v>0</v>
      </c>
      <c r="CO601" s="69">
        <v>0</v>
      </c>
      <c r="CP601" s="69">
        <v>0</v>
      </c>
      <c r="CQ601" s="69">
        <v>0</v>
      </c>
      <c r="CR601" s="69">
        <v>0</v>
      </c>
      <c r="CS601" s="69">
        <v>0</v>
      </c>
      <c r="CT601" s="69">
        <v>0</v>
      </c>
      <c r="CU601" s="69">
        <v>0</v>
      </c>
      <c r="CV601" s="69">
        <v>0</v>
      </c>
      <c r="CW601" s="69">
        <v>0</v>
      </c>
      <c r="CX601" s="69"/>
      <c r="CY601" s="69"/>
      <c r="CZ601" s="69">
        <v>0</v>
      </c>
      <c r="DA601" s="69">
        <v>0</v>
      </c>
      <c r="DB601" s="69">
        <v>16</v>
      </c>
      <c r="DC601" s="69">
        <v>0</v>
      </c>
      <c r="DD601" s="69">
        <v>0</v>
      </c>
      <c r="DE601" s="69">
        <v>0</v>
      </c>
      <c r="DF601" s="69">
        <v>0</v>
      </c>
      <c r="DG601" s="69">
        <v>1</v>
      </c>
      <c r="DH601" s="69"/>
      <c r="DI601" s="69"/>
      <c r="DJ601" s="69"/>
      <c r="DK601" s="90" t="s">
        <v>1852</v>
      </c>
      <c r="DL601" s="69"/>
      <c r="DM601" s="69"/>
      <c r="DN601" s="69" t="e">
        <f>"造成["&amp;INDEX(Sheet5!$L$2:$L$11,MATCH(BL601,Sheet5!$J$2:$J$11,0))&amp;":"&amp;BR601&amp;"*"&amp;BS601/1000&amp;"]"&amp;INDEX(Sheet5!$I$2:$I$4,MATCH(BR601,Sheet5!$H$2:$H$4,0))&amp;"的"&amp;INDEX(Sheet5!$K$2:$K$11,MATCH(BL601,Sheet5!$J$2:$J$11,0))</f>
        <v>#N/A</v>
      </c>
      <c r="DO601" s="69"/>
      <c r="DP601" s="69"/>
      <c r="DQ601" s="69"/>
      <c r="DR601" s="69"/>
      <c r="DS601" s="69"/>
      <c r="DT601" s="94"/>
      <c r="DU601" s="69"/>
      <c r="DV601" s="69"/>
      <c r="DW601" s="69"/>
      <c r="DX601" s="69"/>
      <c r="DY601" s="69"/>
      <c r="DZ601" s="69"/>
    </row>
    <row r="602" spans="1:130" ht="14.25">
      <c r="A602" s="69">
        <v>30383</v>
      </c>
      <c r="B602" s="69">
        <v>0</v>
      </c>
      <c r="C602" s="69">
        <v>1</v>
      </c>
      <c r="D602" s="69" t="s">
        <v>1853</v>
      </c>
      <c r="E602" s="69" t="s">
        <v>1854</v>
      </c>
      <c r="F602" s="90" t="s">
        <v>1855</v>
      </c>
      <c r="G602" s="69">
        <v>1</v>
      </c>
      <c r="H602" s="69" t="s">
        <v>852</v>
      </c>
      <c r="I602" s="69">
        <v>858</v>
      </c>
      <c r="J602" s="69">
        <v>858</v>
      </c>
      <c r="K602" s="94">
        <v>1881</v>
      </c>
      <c r="L602" s="25"/>
      <c r="M602" s="69">
        <v>0</v>
      </c>
      <c r="N602" s="25"/>
      <c r="O602" s="94">
        <v>0</v>
      </c>
      <c r="P602" s="94">
        <v>4</v>
      </c>
      <c r="Q602" s="94">
        <v>0</v>
      </c>
      <c r="R602" s="94">
        <v>1</v>
      </c>
      <c r="S602" s="94">
        <v>0</v>
      </c>
      <c r="T602" s="94">
        <v>0</v>
      </c>
      <c r="U602" s="94">
        <v>0</v>
      </c>
      <c r="V602" s="94">
        <v>0</v>
      </c>
      <c r="W602" s="94">
        <v>0</v>
      </c>
      <c r="X602" s="94">
        <v>0</v>
      </c>
      <c r="Y602" s="94">
        <v>0</v>
      </c>
      <c r="Z602" s="94">
        <v>10000</v>
      </c>
      <c r="AA602" s="94">
        <v>2</v>
      </c>
      <c r="AB602" s="94">
        <v>31</v>
      </c>
      <c r="AC602" s="94">
        <v>0</v>
      </c>
      <c r="AD602" s="94">
        <v>0</v>
      </c>
      <c r="AE602" s="94">
        <v>0</v>
      </c>
      <c r="AF602" s="94">
        <v>50</v>
      </c>
      <c r="AG602" s="94">
        <v>0</v>
      </c>
      <c r="AH602" s="94">
        <v>6</v>
      </c>
      <c r="AI602" s="94">
        <v>0</v>
      </c>
      <c r="AJ602" s="94">
        <v>3</v>
      </c>
      <c r="AK602" s="94">
        <v>0</v>
      </c>
      <c r="AL602" s="94">
        <v>0</v>
      </c>
      <c r="AM602" s="69">
        <v>8</v>
      </c>
      <c r="AN602" s="69">
        <v>8</v>
      </c>
      <c r="AO602" s="69">
        <v>1</v>
      </c>
      <c r="AP602" s="69">
        <v>1</v>
      </c>
      <c r="AQ602" s="104">
        <v>0</v>
      </c>
      <c r="AR602" s="69">
        <v>1</v>
      </c>
      <c r="AS602" s="94">
        <v>0</v>
      </c>
      <c r="AT602" s="94">
        <v>0</v>
      </c>
      <c r="AU602" s="94">
        <v>0</v>
      </c>
      <c r="AV602" s="94">
        <v>1</v>
      </c>
      <c r="AW602" s="94">
        <v>1.5</v>
      </c>
      <c r="AX602" s="94">
        <v>2.5</v>
      </c>
      <c r="AY602" s="94">
        <v>5000</v>
      </c>
      <c r="AZ602" s="94">
        <f t="shared" ref="AZ602:AZ605" si="130">AY602/5</f>
        <v>1000</v>
      </c>
      <c r="BA602" s="94">
        <v>0</v>
      </c>
      <c r="BB602" s="94">
        <v>0</v>
      </c>
      <c r="BC602" s="94">
        <v>0</v>
      </c>
      <c r="BD602" s="69">
        <v>0</v>
      </c>
      <c r="BE602" s="69">
        <v>0</v>
      </c>
      <c r="BF602" s="69">
        <v>0</v>
      </c>
      <c r="BG602" s="94">
        <v>0</v>
      </c>
      <c r="BH602" s="94">
        <v>0</v>
      </c>
      <c r="BI602" s="69" t="s">
        <v>1856</v>
      </c>
      <c r="BJ602" s="25"/>
      <c r="BK602" s="94">
        <v>3</v>
      </c>
      <c r="BL602" s="94">
        <v>2</v>
      </c>
      <c r="BM602" s="94">
        <v>2</v>
      </c>
      <c r="BN602" s="94">
        <v>31</v>
      </c>
      <c r="BO602" s="144">
        <v>0</v>
      </c>
      <c r="BP602" s="94">
        <v>1</v>
      </c>
      <c r="BQ602" s="94">
        <v>1</v>
      </c>
      <c r="BR602" s="94">
        <v>203</v>
      </c>
      <c r="BS602" s="94">
        <v>400</v>
      </c>
      <c r="BT602" s="94">
        <v>0</v>
      </c>
      <c r="BU602" s="94">
        <v>0</v>
      </c>
      <c r="BV602" s="94">
        <v>1000</v>
      </c>
      <c r="BW602" s="94">
        <v>1249</v>
      </c>
      <c r="BX602" s="25"/>
      <c r="BY602" s="69">
        <v>0</v>
      </c>
      <c r="BZ602" s="69">
        <v>0</v>
      </c>
      <c r="CA602" s="69">
        <v>31</v>
      </c>
      <c r="CB602" s="69">
        <v>0</v>
      </c>
      <c r="CC602" s="69">
        <v>0</v>
      </c>
      <c r="CD602" s="69">
        <v>0</v>
      </c>
      <c r="CE602" s="94">
        <v>0</v>
      </c>
      <c r="CF602" s="94">
        <v>0</v>
      </c>
      <c r="CG602" s="94">
        <v>0</v>
      </c>
      <c r="CH602" s="94">
        <v>0</v>
      </c>
      <c r="CI602" s="94">
        <v>0</v>
      </c>
      <c r="CJ602" s="94">
        <v>1250</v>
      </c>
      <c r="CK602" s="25"/>
      <c r="CL602" s="94">
        <v>0</v>
      </c>
      <c r="CM602" s="94">
        <v>0</v>
      </c>
      <c r="CN602" s="94">
        <v>0</v>
      </c>
      <c r="CO602" s="144">
        <v>0</v>
      </c>
      <c r="CP602" s="94">
        <v>0</v>
      </c>
      <c r="CQ602" s="94">
        <v>0</v>
      </c>
      <c r="CR602" s="94">
        <v>0</v>
      </c>
      <c r="CS602" s="94">
        <v>0</v>
      </c>
      <c r="CT602" s="94">
        <v>0</v>
      </c>
      <c r="CU602" s="94">
        <v>0</v>
      </c>
      <c r="CV602" s="94">
        <v>0</v>
      </c>
      <c r="CW602" s="94">
        <v>0</v>
      </c>
      <c r="CX602" s="25"/>
      <c r="CY602" s="25"/>
      <c r="CZ602" s="94">
        <v>0</v>
      </c>
      <c r="DA602" s="94">
        <v>0</v>
      </c>
      <c r="DB602" s="69">
        <v>40</v>
      </c>
      <c r="DC602" s="69">
        <v>5</v>
      </c>
      <c r="DD602" s="69">
        <v>0</v>
      </c>
      <c r="DE602" s="69">
        <v>0</v>
      </c>
      <c r="DF602" s="69">
        <v>0</v>
      </c>
      <c r="DG602" s="94">
        <v>1</v>
      </c>
      <c r="DH602" s="69"/>
      <c r="DI602" s="69"/>
      <c r="DJ602" s="69"/>
      <c r="DK602" s="90" t="s">
        <v>1857</v>
      </c>
      <c r="DL602" s="69"/>
      <c r="DM602" s="69"/>
      <c r="DN602" s="69" t="str">
        <f>"造成["&amp;INDEX(Sheet5!$L$2:$L$11,MATCH(BL602,Sheet5!$J$2:$J$11,0))&amp;":"&amp;BR602&amp;"*"&amp;BS602/1000&amp;"]"&amp;INDEX(Sheet5!$I$2:$I$4,MATCH(BR602,Sheet5!$H$2:$H$4,0))&amp;"的"&amp;INDEX(Sheet5!$K$2:$K$11,MATCH(BL602,Sheet5!$J$2:$J$11,0))</f>
        <v>造成[ui.cs_orange:203*0.4]的物理伤害。</v>
      </c>
      <c r="DO602" s="69"/>
      <c r="DP602" s="69"/>
      <c r="DQ602" s="69"/>
      <c r="DR602" s="69"/>
      <c r="DS602" s="69"/>
      <c r="DT602" s="94"/>
      <c r="DU602" s="69"/>
      <c r="DV602" s="69"/>
      <c r="DW602" s="69"/>
      <c r="DX602" s="69"/>
      <c r="DY602" s="69"/>
      <c r="DZ602" s="69"/>
    </row>
    <row r="603" spans="1:130" ht="17.25">
      <c r="A603" s="69">
        <v>30384</v>
      </c>
      <c r="B603" s="69">
        <v>0</v>
      </c>
      <c r="C603" s="69">
        <v>1</v>
      </c>
      <c r="D603" s="69" t="s">
        <v>1853</v>
      </c>
      <c r="E603" s="69" t="s">
        <v>1854</v>
      </c>
      <c r="F603" s="90" t="s">
        <v>1855</v>
      </c>
      <c r="G603" s="69">
        <v>1</v>
      </c>
      <c r="H603" s="69" t="s">
        <v>852</v>
      </c>
      <c r="I603" s="69">
        <v>858</v>
      </c>
      <c r="J603" s="69">
        <v>858</v>
      </c>
      <c r="K603" s="94">
        <v>1881</v>
      </c>
      <c r="L603" s="25"/>
      <c r="M603" s="69">
        <v>0</v>
      </c>
      <c r="N603" s="25"/>
      <c r="O603" s="94">
        <v>0</v>
      </c>
      <c r="P603" s="94">
        <v>4</v>
      </c>
      <c r="Q603" s="94">
        <v>0</v>
      </c>
      <c r="R603" s="94">
        <v>1</v>
      </c>
      <c r="S603" s="94">
        <v>0</v>
      </c>
      <c r="T603" s="94">
        <v>0</v>
      </c>
      <c r="U603" s="94">
        <v>0</v>
      </c>
      <c r="V603" s="94">
        <v>0</v>
      </c>
      <c r="W603" s="94">
        <v>0</v>
      </c>
      <c r="X603" s="94">
        <v>0</v>
      </c>
      <c r="Y603" s="94">
        <v>0</v>
      </c>
      <c r="Z603" s="94">
        <v>10000</v>
      </c>
      <c r="AA603" s="94">
        <v>2</v>
      </c>
      <c r="AB603" s="94">
        <v>31</v>
      </c>
      <c r="AC603" s="94">
        <v>0</v>
      </c>
      <c r="AD603" s="94">
        <v>0</v>
      </c>
      <c r="AE603" s="94">
        <v>0</v>
      </c>
      <c r="AF603" s="94">
        <v>50</v>
      </c>
      <c r="AG603" s="94">
        <v>0</v>
      </c>
      <c r="AH603" s="94">
        <v>6</v>
      </c>
      <c r="AI603" s="94">
        <v>0</v>
      </c>
      <c r="AJ603" s="94">
        <v>3</v>
      </c>
      <c r="AK603" s="94">
        <v>0</v>
      </c>
      <c r="AL603" s="94">
        <v>0</v>
      </c>
      <c r="AM603" s="69">
        <v>8</v>
      </c>
      <c r="AN603" s="69">
        <v>8</v>
      </c>
      <c r="AO603" s="69">
        <v>1</v>
      </c>
      <c r="AP603" s="69">
        <v>1</v>
      </c>
      <c r="AQ603" s="104">
        <v>0</v>
      </c>
      <c r="AR603" s="69">
        <v>1</v>
      </c>
      <c r="AS603" s="94">
        <v>0</v>
      </c>
      <c r="AT603" s="94">
        <v>0</v>
      </c>
      <c r="AU603" s="94">
        <v>0</v>
      </c>
      <c r="AV603" s="94">
        <v>1</v>
      </c>
      <c r="AW603" s="94">
        <v>1.5</v>
      </c>
      <c r="AX603" s="94">
        <v>2.5</v>
      </c>
      <c r="AY603" s="94">
        <v>5000</v>
      </c>
      <c r="AZ603" s="94">
        <f t="shared" si="130"/>
        <v>1000</v>
      </c>
      <c r="BA603" s="94">
        <v>0</v>
      </c>
      <c r="BB603" s="94">
        <v>0</v>
      </c>
      <c r="BC603" s="94">
        <v>0</v>
      </c>
      <c r="BD603" s="69">
        <v>0</v>
      </c>
      <c r="BE603" s="69">
        <v>0</v>
      </c>
      <c r="BF603" s="69">
        <v>0</v>
      </c>
      <c r="BG603" s="94">
        <v>0</v>
      </c>
      <c r="BH603" s="94">
        <v>0</v>
      </c>
      <c r="BI603" s="69" t="s">
        <v>1856</v>
      </c>
      <c r="BJ603" s="25"/>
      <c r="BK603" s="94">
        <v>3</v>
      </c>
      <c r="BL603" s="94">
        <v>2</v>
      </c>
      <c r="BM603" s="94">
        <v>2</v>
      </c>
      <c r="BN603" s="94">
        <v>31</v>
      </c>
      <c r="BO603" s="144">
        <v>0</v>
      </c>
      <c r="BP603" s="94">
        <v>1</v>
      </c>
      <c r="BQ603" s="94">
        <v>1</v>
      </c>
      <c r="BR603" s="94">
        <v>203</v>
      </c>
      <c r="BS603" s="94">
        <v>450</v>
      </c>
      <c r="BT603" s="94">
        <v>0</v>
      </c>
      <c r="BU603" s="94">
        <v>0</v>
      </c>
      <c r="BV603" s="94">
        <v>1000</v>
      </c>
      <c r="BW603" s="94">
        <v>1249</v>
      </c>
      <c r="BX603" s="25"/>
      <c r="BY603" s="69">
        <v>10</v>
      </c>
      <c r="BZ603" s="69">
        <v>2</v>
      </c>
      <c r="CA603" s="69">
        <v>31</v>
      </c>
      <c r="CB603" s="89">
        <v>0</v>
      </c>
      <c r="CC603" s="69">
        <v>1</v>
      </c>
      <c r="CD603" s="69">
        <v>1</v>
      </c>
      <c r="CE603" s="94">
        <v>0</v>
      </c>
      <c r="CF603" s="8">
        <v>1380075</v>
      </c>
      <c r="CG603" s="84">
        <v>0</v>
      </c>
      <c r="CH603" s="84">
        <v>0</v>
      </c>
      <c r="CI603" s="84">
        <v>100</v>
      </c>
      <c r="CJ603" s="94">
        <v>1250</v>
      </c>
      <c r="CK603" s="25"/>
      <c r="CL603" s="94">
        <v>0</v>
      </c>
      <c r="CM603" s="94">
        <v>0</v>
      </c>
      <c r="CN603" s="94">
        <v>0</v>
      </c>
      <c r="CO603" s="144">
        <v>0</v>
      </c>
      <c r="CP603" s="94">
        <v>0</v>
      </c>
      <c r="CQ603" s="94">
        <v>0</v>
      </c>
      <c r="CR603" s="94">
        <v>0</v>
      </c>
      <c r="CS603" s="94">
        <v>0</v>
      </c>
      <c r="CT603" s="94">
        <v>0</v>
      </c>
      <c r="CU603" s="94">
        <v>0</v>
      </c>
      <c r="CV603" s="94">
        <v>0</v>
      </c>
      <c r="CW603" s="94">
        <v>0</v>
      </c>
      <c r="CX603" s="25"/>
      <c r="CY603" s="25"/>
      <c r="CZ603" s="94">
        <v>0</v>
      </c>
      <c r="DA603" s="94">
        <v>0</v>
      </c>
      <c r="DB603" s="69">
        <v>45</v>
      </c>
      <c r="DC603" s="69">
        <v>5</v>
      </c>
      <c r="DD603" s="69">
        <v>0</v>
      </c>
      <c r="DE603" s="69">
        <v>0</v>
      </c>
      <c r="DF603" s="69">
        <v>0</v>
      </c>
      <c r="DG603" s="94">
        <v>1</v>
      </c>
      <c r="DH603" s="69"/>
      <c r="DI603" s="69"/>
      <c r="DJ603" s="69"/>
      <c r="DK603" s="90" t="s">
        <v>1857</v>
      </c>
      <c r="DL603" s="69"/>
      <c r="DM603" s="69"/>
      <c r="DN603" s="69" t="str">
        <f>"造成["&amp;INDEX(Sheet5!$L$2:$L$11,MATCH(BL603,Sheet5!$J$2:$J$11,0))&amp;":"&amp;BR603&amp;"*"&amp;BS603/1000&amp;"]"&amp;INDEX(Sheet5!$I$2:$I$4,MATCH(BR603,Sheet5!$H$2:$H$4,0))&amp;"的"&amp;INDEX(Sheet5!$K$2:$K$11,MATCH(BL603,Sheet5!$J$2:$J$11,0))</f>
        <v>造成[ui.cs_orange:203*0.45]的物理伤害。</v>
      </c>
      <c r="DO603" s="69"/>
      <c r="DP603" s="69"/>
      <c r="DQ603" s="69"/>
      <c r="DR603" s="69"/>
      <c r="DS603" s="69"/>
      <c r="DT603" s="94"/>
      <c r="DU603" s="69"/>
      <c r="DV603" s="69"/>
      <c r="DW603" s="69"/>
      <c r="DX603" s="69"/>
      <c r="DY603" s="69"/>
      <c r="DZ603" s="69"/>
    </row>
    <row r="604" spans="1:130" ht="17.25">
      <c r="A604" s="69">
        <v>30385</v>
      </c>
      <c r="B604" s="69">
        <v>0</v>
      </c>
      <c r="C604" s="69">
        <v>1</v>
      </c>
      <c r="D604" s="69" t="s">
        <v>1853</v>
      </c>
      <c r="E604" s="69" t="s">
        <v>1854</v>
      </c>
      <c r="F604" s="90" t="s">
        <v>1855</v>
      </c>
      <c r="G604" s="69">
        <v>1</v>
      </c>
      <c r="H604" s="69" t="s">
        <v>852</v>
      </c>
      <c r="I604" s="69">
        <v>858</v>
      </c>
      <c r="J604" s="69">
        <v>858</v>
      </c>
      <c r="K604" s="94">
        <v>1881</v>
      </c>
      <c r="L604" s="25"/>
      <c r="M604" s="69">
        <v>0</v>
      </c>
      <c r="N604" s="25"/>
      <c r="O604" s="94">
        <v>0</v>
      </c>
      <c r="P604" s="94">
        <v>4</v>
      </c>
      <c r="Q604" s="94">
        <v>0</v>
      </c>
      <c r="R604" s="94">
        <v>1</v>
      </c>
      <c r="S604" s="94">
        <v>0</v>
      </c>
      <c r="T604" s="94">
        <v>0</v>
      </c>
      <c r="U604" s="94">
        <v>0</v>
      </c>
      <c r="V604" s="94">
        <v>0</v>
      </c>
      <c r="W604" s="94">
        <v>0</v>
      </c>
      <c r="X604" s="94">
        <v>0</v>
      </c>
      <c r="Y604" s="94">
        <v>0</v>
      </c>
      <c r="Z604" s="94">
        <v>10000</v>
      </c>
      <c r="AA604" s="94">
        <v>2</v>
      </c>
      <c r="AB604" s="94">
        <v>31</v>
      </c>
      <c r="AC604" s="94">
        <v>0</v>
      </c>
      <c r="AD604" s="94">
        <v>0</v>
      </c>
      <c r="AE604" s="94">
        <v>0</v>
      </c>
      <c r="AF604" s="94">
        <v>50</v>
      </c>
      <c r="AG604" s="94">
        <v>0</v>
      </c>
      <c r="AH604" s="94">
        <v>6</v>
      </c>
      <c r="AI604" s="94">
        <v>0</v>
      </c>
      <c r="AJ604" s="94">
        <v>3</v>
      </c>
      <c r="AK604" s="94">
        <v>0</v>
      </c>
      <c r="AL604" s="94">
        <v>0</v>
      </c>
      <c r="AM604" s="69">
        <v>8</v>
      </c>
      <c r="AN604" s="69">
        <v>8</v>
      </c>
      <c r="AO604" s="69">
        <v>1</v>
      </c>
      <c r="AP604" s="69">
        <v>1</v>
      </c>
      <c r="AQ604" s="104">
        <v>0</v>
      </c>
      <c r="AR604" s="69">
        <v>1</v>
      </c>
      <c r="AS604" s="94">
        <v>0</v>
      </c>
      <c r="AT604" s="94">
        <v>0</v>
      </c>
      <c r="AU604" s="94">
        <v>0</v>
      </c>
      <c r="AV604" s="94">
        <v>1</v>
      </c>
      <c r="AW604" s="94">
        <v>1.5</v>
      </c>
      <c r="AX604" s="94">
        <v>2.5</v>
      </c>
      <c r="AY604" s="94">
        <v>5000</v>
      </c>
      <c r="AZ604" s="94">
        <f t="shared" si="130"/>
        <v>1000</v>
      </c>
      <c r="BA604" s="94">
        <v>0</v>
      </c>
      <c r="BB604" s="94">
        <v>0</v>
      </c>
      <c r="BC604" s="94">
        <v>0</v>
      </c>
      <c r="BD604" s="69">
        <v>0</v>
      </c>
      <c r="BE604" s="69">
        <v>0</v>
      </c>
      <c r="BF604" s="69">
        <v>0</v>
      </c>
      <c r="BG604" s="94">
        <v>0</v>
      </c>
      <c r="BH604" s="94">
        <v>0</v>
      </c>
      <c r="BI604" s="69" t="s">
        <v>1856</v>
      </c>
      <c r="BJ604" s="25"/>
      <c r="BK604" s="94">
        <v>3</v>
      </c>
      <c r="BL604" s="94">
        <v>2</v>
      </c>
      <c r="BM604" s="94">
        <v>2</v>
      </c>
      <c r="BN604" s="94">
        <v>31</v>
      </c>
      <c r="BO604" s="144">
        <v>0</v>
      </c>
      <c r="BP604" s="94">
        <v>1</v>
      </c>
      <c r="BQ604" s="94">
        <v>1</v>
      </c>
      <c r="BR604" s="94">
        <v>203</v>
      </c>
      <c r="BS604" s="94">
        <v>500</v>
      </c>
      <c r="BT604" s="94">
        <v>0</v>
      </c>
      <c r="BU604" s="94">
        <v>0</v>
      </c>
      <c r="BV604" s="94">
        <v>1000</v>
      </c>
      <c r="BW604" s="94">
        <v>1249</v>
      </c>
      <c r="BX604" s="25"/>
      <c r="BY604" s="69">
        <v>10</v>
      </c>
      <c r="BZ604" s="69">
        <v>2</v>
      </c>
      <c r="CA604" s="69">
        <v>31</v>
      </c>
      <c r="CB604" s="89">
        <v>0</v>
      </c>
      <c r="CC604" s="69">
        <v>1</v>
      </c>
      <c r="CD604" s="69">
        <v>1</v>
      </c>
      <c r="CE604" s="94">
        <v>0</v>
      </c>
      <c r="CF604" s="8">
        <v>1380075</v>
      </c>
      <c r="CG604" s="84">
        <v>0</v>
      </c>
      <c r="CH604" s="84">
        <v>0</v>
      </c>
      <c r="CI604" s="84">
        <v>120</v>
      </c>
      <c r="CJ604" s="94">
        <v>1250</v>
      </c>
      <c r="CK604" s="25"/>
      <c r="CL604" s="94">
        <v>0</v>
      </c>
      <c r="CM604" s="94">
        <v>0</v>
      </c>
      <c r="CN604" s="94">
        <v>0</v>
      </c>
      <c r="CO604" s="144">
        <v>0</v>
      </c>
      <c r="CP604" s="94">
        <v>0</v>
      </c>
      <c r="CQ604" s="94">
        <v>0</v>
      </c>
      <c r="CR604" s="94">
        <v>0</v>
      </c>
      <c r="CS604" s="94">
        <v>0</v>
      </c>
      <c r="CT604" s="94">
        <v>0</v>
      </c>
      <c r="CU604" s="94">
        <v>0</v>
      </c>
      <c r="CV604" s="94">
        <v>0</v>
      </c>
      <c r="CW604" s="94">
        <v>0</v>
      </c>
      <c r="CX604" s="25"/>
      <c r="CY604" s="25"/>
      <c r="CZ604" s="94">
        <v>0</v>
      </c>
      <c r="DA604" s="94">
        <v>0</v>
      </c>
      <c r="DB604" s="69">
        <v>50</v>
      </c>
      <c r="DC604" s="69">
        <v>5</v>
      </c>
      <c r="DD604" s="69">
        <v>0</v>
      </c>
      <c r="DE604" s="69">
        <v>0</v>
      </c>
      <c r="DF604" s="69">
        <v>0</v>
      </c>
      <c r="DG604" s="94">
        <v>1</v>
      </c>
      <c r="DH604" s="69"/>
      <c r="DI604" s="69"/>
      <c r="DJ604" s="69"/>
      <c r="DK604" s="90" t="s">
        <v>1857</v>
      </c>
      <c r="DL604" s="69"/>
      <c r="DM604" s="69"/>
      <c r="DN604" s="69" t="str">
        <f>"造成["&amp;INDEX(Sheet5!$L$2:$L$11,MATCH(BL604,Sheet5!$J$2:$J$11,0))&amp;":"&amp;BR604&amp;"*"&amp;BS604/1000&amp;"]"&amp;INDEX(Sheet5!$I$2:$I$4,MATCH(BR604,Sheet5!$H$2:$H$4,0))&amp;"的"&amp;INDEX(Sheet5!$K$2:$K$11,MATCH(BL604,Sheet5!$J$2:$J$11,0))</f>
        <v>造成[ui.cs_orange:203*0.5]的物理伤害。</v>
      </c>
      <c r="DO604" s="69"/>
      <c r="DP604" s="69"/>
      <c r="DQ604" s="69"/>
      <c r="DR604" s="69"/>
      <c r="DS604" s="69"/>
      <c r="DT604" s="94"/>
      <c r="DU604" s="69"/>
      <c r="DV604" s="69"/>
      <c r="DW604" s="69"/>
      <c r="DX604" s="69"/>
      <c r="DY604" s="69"/>
      <c r="DZ604" s="69"/>
    </row>
    <row r="605" spans="1:130" ht="17.25">
      <c r="A605" s="69">
        <v>30386</v>
      </c>
      <c r="B605" s="69">
        <v>0</v>
      </c>
      <c r="C605" s="69">
        <v>1</v>
      </c>
      <c r="D605" s="69" t="s">
        <v>1853</v>
      </c>
      <c r="E605" s="69" t="s">
        <v>1854</v>
      </c>
      <c r="F605" s="90" t="s">
        <v>1855</v>
      </c>
      <c r="G605" s="69">
        <v>1</v>
      </c>
      <c r="H605" s="69" t="s">
        <v>852</v>
      </c>
      <c r="I605" s="69">
        <v>858</v>
      </c>
      <c r="J605" s="69">
        <v>858</v>
      </c>
      <c r="K605" s="94">
        <v>1881</v>
      </c>
      <c r="L605" s="25"/>
      <c r="M605" s="69">
        <v>0</v>
      </c>
      <c r="N605" s="25"/>
      <c r="O605" s="94">
        <v>0</v>
      </c>
      <c r="P605" s="94">
        <v>4</v>
      </c>
      <c r="Q605" s="94">
        <v>0</v>
      </c>
      <c r="R605" s="94">
        <v>1</v>
      </c>
      <c r="S605" s="94">
        <v>0</v>
      </c>
      <c r="T605" s="94">
        <v>0</v>
      </c>
      <c r="U605" s="94">
        <v>0</v>
      </c>
      <c r="V605" s="94">
        <v>0</v>
      </c>
      <c r="W605" s="94">
        <v>0</v>
      </c>
      <c r="X605" s="94">
        <v>0</v>
      </c>
      <c r="Y605" s="94">
        <v>0</v>
      </c>
      <c r="Z605" s="94">
        <v>10000</v>
      </c>
      <c r="AA605" s="94">
        <v>2</v>
      </c>
      <c r="AB605" s="94">
        <v>31</v>
      </c>
      <c r="AC605" s="94">
        <v>0</v>
      </c>
      <c r="AD605" s="94">
        <v>0</v>
      </c>
      <c r="AE605" s="94">
        <v>0</v>
      </c>
      <c r="AF605" s="94">
        <v>50</v>
      </c>
      <c r="AG605" s="94">
        <v>0</v>
      </c>
      <c r="AH605" s="94">
        <v>6</v>
      </c>
      <c r="AI605" s="94">
        <v>0</v>
      </c>
      <c r="AJ605" s="94">
        <v>3</v>
      </c>
      <c r="AK605" s="94">
        <v>0</v>
      </c>
      <c r="AL605" s="94">
        <v>0</v>
      </c>
      <c r="AM605" s="69">
        <v>8</v>
      </c>
      <c r="AN605" s="69">
        <v>8</v>
      </c>
      <c r="AO605" s="69">
        <v>1</v>
      </c>
      <c r="AP605" s="69">
        <v>1</v>
      </c>
      <c r="AQ605" s="104">
        <v>0</v>
      </c>
      <c r="AR605" s="69">
        <v>1</v>
      </c>
      <c r="AS605" s="94">
        <v>0</v>
      </c>
      <c r="AT605" s="94">
        <v>0</v>
      </c>
      <c r="AU605" s="94">
        <v>0</v>
      </c>
      <c r="AV605" s="94">
        <v>1</v>
      </c>
      <c r="AW605" s="94">
        <v>1.5</v>
      </c>
      <c r="AX605" s="94">
        <v>2.5</v>
      </c>
      <c r="AY605" s="94">
        <v>5000</v>
      </c>
      <c r="AZ605" s="94">
        <f t="shared" si="130"/>
        <v>1000</v>
      </c>
      <c r="BA605" s="94">
        <v>0</v>
      </c>
      <c r="BB605" s="94">
        <v>0</v>
      </c>
      <c r="BC605" s="94">
        <v>0</v>
      </c>
      <c r="BD605" s="69">
        <v>0</v>
      </c>
      <c r="BE605" s="69">
        <v>0</v>
      </c>
      <c r="BF605" s="69">
        <v>0</v>
      </c>
      <c r="BG605" s="94">
        <v>0</v>
      </c>
      <c r="BH605" s="94">
        <v>0</v>
      </c>
      <c r="BI605" s="69" t="s">
        <v>1856</v>
      </c>
      <c r="BJ605" s="25"/>
      <c r="BK605" s="94">
        <v>3</v>
      </c>
      <c r="BL605" s="94">
        <v>2</v>
      </c>
      <c r="BM605" s="94">
        <v>2</v>
      </c>
      <c r="BN605" s="94">
        <v>31</v>
      </c>
      <c r="BO605" s="144">
        <v>0</v>
      </c>
      <c r="BP605" s="94">
        <v>1</v>
      </c>
      <c r="BQ605" s="94">
        <v>1</v>
      </c>
      <c r="BR605" s="94">
        <v>203</v>
      </c>
      <c r="BS605" s="94">
        <v>550</v>
      </c>
      <c r="BT605" s="94">
        <v>0</v>
      </c>
      <c r="BU605" s="94">
        <v>0</v>
      </c>
      <c r="BV605" s="94">
        <v>1000</v>
      </c>
      <c r="BW605" s="94">
        <v>1249</v>
      </c>
      <c r="BX605" s="25"/>
      <c r="BY605" s="69">
        <v>10</v>
      </c>
      <c r="BZ605" s="69">
        <v>2</v>
      </c>
      <c r="CA605" s="69">
        <v>31</v>
      </c>
      <c r="CB605" s="89">
        <v>0</v>
      </c>
      <c r="CC605" s="69">
        <v>1</v>
      </c>
      <c r="CD605" s="69">
        <v>1</v>
      </c>
      <c r="CE605" s="94">
        <v>0</v>
      </c>
      <c r="CF605" s="8">
        <v>1380075</v>
      </c>
      <c r="CG605" s="84">
        <v>0</v>
      </c>
      <c r="CH605" s="84">
        <v>0</v>
      </c>
      <c r="CI605" s="84">
        <v>140</v>
      </c>
      <c r="CJ605" s="94">
        <v>1250</v>
      </c>
      <c r="CK605" s="25"/>
      <c r="CL605" s="94">
        <v>0</v>
      </c>
      <c r="CM605" s="94">
        <v>0</v>
      </c>
      <c r="CN605" s="94">
        <v>0</v>
      </c>
      <c r="CO605" s="144">
        <v>0</v>
      </c>
      <c r="CP605" s="94">
        <v>0</v>
      </c>
      <c r="CQ605" s="94">
        <v>0</v>
      </c>
      <c r="CR605" s="94">
        <v>0</v>
      </c>
      <c r="CS605" s="94">
        <v>0</v>
      </c>
      <c r="CT605" s="94">
        <v>0</v>
      </c>
      <c r="CU605" s="94">
        <v>0</v>
      </c>
      <c r="CV605" s="94">
        <v>0</v>
      </c>
      <c r="CW605" s="94">
        <v>0</v>
      </c>
      <c r="CX605" s="25"/>
      <c r="CY605" s="25"/>
      <c r="CZ605" s="94">
        <v>0</v>
      </c>
      <c r="DA605" s="94">
        <v>0</v>
      </c>
      <c r="DB605" s="69">
        <v>55</v>
      </c>
      <c r="DC605" s="69">
        <v>5</v>
      </c>
      <c r="DD605" s="69">
        <v>0</v>
      </c>
      <c r="DE605" s="69">
        <v>0</v>
      </c>
      <c r="DF605" s="69">
        <v>0</v>
      </c>
      <c r="DG605" s="94">
        <v>1</v>
      </c>
      <c r="DH605" s="69"/>
      <c r="DI605" s="69"/>
      <c r="DJ605" s="69"/>
      <c r="DK605" s="90" t="s">
        <v>1857</v>
      </c>
      <c r="DL605" s="69"/>
      <c r="DM605" s="69"/>
      <c r="DN605" s="69" t="str">
        <f>"造成["&amp;INDEX(Sheet5!$L$2:$L$11,MATCH(BL605,Sheet5!$J$2:$J$11,0))&amp;":"&amp;BR605&amp;"*"&amp;BS605/1000&amp;"]"&amp;INDEX(Sheet5!$I$2:$I$4,MATCH(BR605,Sheet5!$H$2:$H$4,0))&amp;"的"&amp;INDEX(Sheet5!$K$2:$K$11,MATCH(BL605,Sheet5!$J$2:$J$11,0))</f>
        <v>造成[ui.cs_orange:203*0.55]的物理伤害。</v>
      </c>
      <c r="DO605" s="69"/>
      <c r="DP605" s="69"/>
      <c r="DQ605" s="69"/>
      <c r="DR605" s="69"/>
      <c r="DS605" s="69"/>
      <c r="DT605" s="94"/>
      <c r="DU605" s="69"/>
      <c r="DV605" s="69"/>
      <c r="DW605" s="69"/>
      <c r="DX605" s="69"/>
      <c r="DY605" s="69"/>
      <c r="DZ605" s="69"/>
    </row>
    <row r="606" spans="1:130" ht="14.25">
      <c r="A606" s="69">
        <v>30395</v>
      </c>
      <c r="B606" s="69">
        <v>0</v>
      </c>
      <c r="C606" s="69">
        <v>1</v>
      </c>
      <c r="D606" s="69" t="s">
        <v>1796</v>
      </c>
      <c r="E606" s="69" t="s">
        <v>1858</v>
      </c>
      <c r="F606" s="69" t="s">
        <v>1859</v>
      </c>
      <c r="G606" s="69">
        <v>1</v>
      </c>
      <c r="H606" s="69" t="s">
        <v>1257</v>
      </c>
      <c r="I606" s="69">
        <f t="shared" ref="I606:I610" si="131">18*33</f>
        <v>594</v>
      </c>
      <c r="J606" s="69">
        <f t="shared" ref="J606:J610" si="132">18*33</f>
        <v>594</v>
      </c>
      <c r="K606" s="69">
        <v>1320</v>
      </c>
      <c r="L606" s="69"/>
      <c r="M606" s="69">
        <v>661</v>
      </c>
      <c r="N606" s="69" t="s">
        <v>545</v>
      </c>
      <c r="O606" s="69">
        <v>0</v>
      </c>
      <c r="P606" s="69">
        <v>1</v>
      </c>
      <c r="Q606" s="69">
        <v>0</v>
      </c>
      <c r="R606" s="69">
        <v>1</v>
      </c>
      <c r="S606" s="69">
        <v>0</v>
      </c>
      <c r="T606" s="69">
        <v>0</v>
      </c>
      <c r="U606" s="69">
        <v>0</v>
      </c>
      <c r="V606" s="69">
        <v>0</v>
      </c>
      <c r="W606" s="69">
        <v>0</v>
      </c>
      <c r="X606" s="69">
        <v>0</v>
      </c>
      <c r="Y606" s="69">
        <v>0</v>
      </c>
      <c r="Z606" s="69">
        <v>2000</v>
      </c>
      <c r="AA606" s="69">
        <v>2</v>
      </c>
      <c r="AB606" s="69">
        <v>31</v>
      </c>
      <c r="AC606" s="69">
        <v>0</v>
      </c>
      <c r="AD606" s="69">
        <v>0</v>
      </c>
      <c r="AE606" s="69">
        <v>0</v>
      </c>
      <c r="AF606" s="69">
        <v>1</v>
      </c>
      <c r="AG606" s="69">
        <v>0</v>
      </c>
      <c r="AH606" s="69">
        <v>9</v>
      </c>
      <c r="AI606" s="69">
        <v>0</v>
      </c>
      <c r="AJ606" s="69">
        <v>1</v>
      </c>
      <c r="AK606" s="69">
        <v>0</v>
      </c>
      <c r="AL606" s="69">
        <v>0</v>
      </c>
      <c r="AM606" s="69">
        <v>1</v>
      </c>
      <c r="AN606" s="69">
        <v>1</v>
      </c>
      <c r="AO606" s="69">
        <v>0</v>
      </c>
      <c r="AP606" s="69">
        <v>0</v>
      </c>
      <c r="AQ606" s="84">
        <v>0</v>
      </c>
      <c r="AR606" s="69">
        <v>0</v>
      </c>
      <c r="AS606" s="69">
        <v>0</v>
      </c>
      <c r="AT606" s="69">
        <v>0</v>
      </c>
      <c r="AU606" s="69">
        <v>0</v>
      </c>
      <c r="AV606" s="69">
        <v>0</v>
      </c>
      <c r="AW606" s="69">
        <v>0</v>
      </c>
      <c r="AX606" s="69">
        <v>0</v>
      </c>
      <c r="AY606" s="69">
        <v>0</v>
      </c>
      <c r="AZ606" s="69">
        <v>0</v>
      </c>
      <c r="BA606" s="69">
        <v>0</v>
      </c>
      <c r="BB606" s="69">
        <v>0</v>
      </c>
      <c r="BC606" s="69">
        <v>0</v>
      </c>
      <c r="BD606" s="69">
        <v>0</v>
      </c>
      <c r="BE606" s="69">
        <v>0</v>
      </c>
      <c r="BF606" s="69">
        <v>0</v>
      </c>
      <c r="BG606" s="69">
        <v>0</v>
      </c>
      <c r="BH606" s="69">
        <v>0</v>
      </c>
      <c r="BI606" s="69"/>
      <c r="BJ606" s="69"/>
      <c r="BK606" s="69">
        <v>3</v>
      </c>
      <c r="BL606" s="69">
        <v>2</v>
      </c>
      <c r="BM606" s="69">
        <v>2</v>
      </c>
      <c r="BN606" s="69">
        <v>31</v>
      </c>
      <c r="BO606" s="69">
        <v>0</v>
      </c>
      <c r="BP606" s="69">
        <v>1</v>
      </c>
      <c r="BQ606" s="69">
        <v>1</v>
      </c>
      <c r="BR606" s="69">
        <v>203</v>
      </c>
      <c r="BS606" s="90">
        <v>1000</v>
      </c>
      <c r="BT606" s="69">
        <v>0</v>
      </c>
      <c r="BU606" s="69">
        <v>0</v>
      </c>
      <c r="BV606" s="69">
        <v>1000</v>
      </c>
      <c r="BW606" s="69">
        <v>662</v>
      </c>
      <c r="BX606" s="69" t="s">
        <v>547</v>
      </c>
      <c r="BY606" s="69">
        <v>0</v>
      </c>
      <c r="BZ606" s="69">
        <v>0</v>
      </c>
      <c r="CA606" s="69">
        <v>31</v>
      </c>
      <c r="CB606" s="69">
        <v>0</v>
      </c>
      <c r="CC606" s="69">
        <v>0</v>
      </c>
      <c r="CD606" s="69">
        <v>0</v>
      </c>
      <c r="CE606" s="69">
        <v>0</v>
      </c>
      <c r="CF606" s="69">
        <v>0</v>
      </c>
      <c r="CG606" s="69">
        <v>0</v>
      </c>
      <c r="CH606" s="69">
        <v>0</v>
      </c>
      <c r="CI606" s="69">
        <v>0</v>
      </c>
      <c r="CJ606" s="69">
        <v>0</v>
      </c>
      <c r="CK606" s="69"/>
      <c r="CL606" s="69">
        <v>0</v>
      </c>
      <c r="CM606" s="69">
        <v>0</v>
      </c>
      <c r="CN606" s="69">
        <v>0</v>
      </c>
      <c r="CO606" s="69">
        <v>0</v>
      </c>
      <c r="CP606" s="69">
        <v>0</v>
      </c>
      <c r="CQ606" s="69">
        <v>0</v>
      </c>
      <c r="CR606" s="69">
        <v>0</v>
      </c>
      <c r="CS606" s="69">
        <v>0</v>
      </c>
      <c r="CT606" s="69">
        <v>0</v>
      </c>
      <c r="CU606" s="69">
        <v>0</v>
      </c>
      <c r="CV606" s="69">
        <v>0</v>
      </c>
      <c r="CW606" s="69">
        <v>0</v>
      </c>
      <c r="CX606" s="69"/>
      <c r="CY606" s="69"/>
      <c r="CZ606" s="69">
        <v>0</v>
      </c>
      <c r="DA606" s="69">
        <v>0</v>
      </c>
      <c r="DB606" s="69">
        <v>0</v>
      </c>
      <c r="DC606" s="69">
        <v>0</v>
      </c>
      <c r="DD606" s="69">
        <v>0</v>
      </c>
      <c r="DE606" s="69">
        <v>0</v>
      </c>
      <c r="DF606" s="69">
        <v>0</v>
      </c>
      <c r="DG606" s="69">
        <v>1</v>
      </c>
      <c r="DH606" s="69"/>
      <c r="DI606" s="69" t="e">
        <f>INDEX([7]Sheet3!$E$78:$E$1130,MATCH(#REF!,[7]Sheet3!$D$78:$D$1130,0))</f>
        <v>#REF!</v>
      </c>
      <c r="DJ606" s="69" t="str">
        <f t="shared" ref="DJ606:DJ614" si="133">IFERROR(DI606,F606)</f>
        <v>skill_icons.ps_pet_skill_014</v>
      </c>
      <c r="DK606" s="69" t="s">
        <v>1860</v>
      </c>
      <c r="DL606" s="69"/>
      <c r="DM606" s="69" t="s">
        <v>1861</v>
      </c>
      <c r="DN606" s="69" t="str">
        <f>"造成["&amp;INDEX(Sheet5!$L$2:$L$11,MATCH(BL606,Sheet5!$J$2:$J$11,0))&amp;":"&amp;BR606&amp;"*"&amp;BS606/1000&amp;"]"&amp;INDEX(Sheet5!$I$2:$I$4,MATCH(BR606,Sheet5!$H$2:$H$4,0))&amp;"的"&amp;INDEX(Sheet5!$K$2:$K$11,MATCH(BL606,Sheet5!$J$2:$J$11,0))</f>
        <v>造成[ui.cs_orange:203*1]的物理伤害。</v>
      </c>
      <c r="DO606" s="69"/>
      <c r="DP606" s="69"/>
      <c r="DQ606" s="69"/>
      <c r="DR606" s="69" t="e">
        <f>MATCH(#REF!,$DX$51:$DX$69,0)</f>
        <v>#REF!</v>
      </c>
      <c r="DS606" s="69" t="e">
        <f>MATCH(#REF!,[7]Sheet5!D:D,0)</f>
        <v>#REF!</v>
      </c>
      <c r="DT606" s="94" t="e">
        <f>MATCH(#REF!,[7]Sheet5!F:F,0)</f>
        <v>#REF!</v>
      </c>
      <c r="DU606" s="69"/>
      <c r="DV606" s="69"/>
      <c r="DW606" s="69"/>
      <c r="DX606" s="69"/>
      <c r="DY606" s="69"/>
      <c r="DZ606" s="69"/>
    </row>
    <row r="607" spans="1:130" ht="14.25">
      <c r="A607" s="69">
        <v>30396</v>
      </c>
      <c r="B607" s="69">
        <v>0</v>
      </c>
      <c r="C607" s="69">
        <v>1</v>
      </c>
      <c r="D607" s="69" t="s">
        <v>1796</v>
      </c>
      <c r="E607" s="69" t="s">
        <v>1858</v>
      </c>
      <c r="F607" s="69" t="s">
        <v>1859</v>
      </c>
      <c r="G607" s="69">
        <v>1</v>
      </c>
      <c r="H607" s="69" t="s">
        <v>1257</v>
      </c>
      <c r="I607" s="69">
        <f t="shared" si="131"/>
        <v>594</v>
      </c>
      <c r="J607" s="69">
        <f t="shared" si="132"/>
        <v>594</v>
      </c>
      <c r="K607" s="69">
        <v>1320</v>
      </c>
      <c r="L607" s="69"/>
      <c r="M607" s="69">
        <v>661</v>
      </c>
      <c r="N607" s="69" t="s">
        <v>545</v>
      </c>
      <c r="O607" s="69">
        <v>0</v>
      </c>
      <c r="P607" s="69">
        <v>1</v>
      </c>
      <c r="Q607" s="69">
        <v>0</v>
      </c>
      <c r="R607" s="69">
        <v>1</v>
      </c>
      <c r="S607" s="69">
        <v>0</v>
      </c>
      <c r="T607" s="69">
        <v>0</v>
      </c>
      <c r="U607" s="69">
        <v>0</v>
      </c>
      <c r="V607" s="69">
        <v>0</v>
      </c>
      <c r="W607" s="69">
        <v>0</v>
      </c>
      <c r="X607" s="69">
        <v>0</v>
      </c>
      <c r="Y607" s="69">
        <v>0</v>
      </c>
      <c r="Z607" s="69">
        <v>2000</v>
      </c>
      <c r="AA607" s="69">
        <v>2</v>
      </c>
      <c r="AB607" s="69">
        <v>31</v>
      </c>
      <c r="AC607" s="69">
        <v>0</v>
      </c>
      <c r="AD607" s="69">
        <v>0</v>
      </c>
      <c r="AE607" s="69">
        <v>0</v>
      </c>
      <c r="AF607" s="69">
        <v>1</v>
      </c>
      <c r="AG607" s="69">
        <v>0</v>
      </c>
      <c r="AH607" s="69">
        <v>9</v>
      </c>
      <c r="AI607" s="69">
        <v>0</v>
      </c>
      <c r="AJ607" s="69">
        <v>1</v>
      </c>
      <c r="AK607" s="69">
        <v>0</v>
      </c>
      <c r="AL607" s="69">
        <v>0</v>
      </c>
      <c r="AM607" s="69">
        <v>1</v>
      </c>
      <c r="AN607" s="69">
        <v>1</v>
      </c>
      <c r="AO607" s="69">
        <v>0</v>
      </c>
      <c r="AP607" s="69">
        <v>0</v>
      </c>
      <c r="AQ607" s="84">
        <v>0</v>
      </c>
      <c r="AR607" s="69">
        <v>0</v>
      </c>
      <c r="AS607" s="69">
        <v>0</v>
      </c>
      <c r="AT607" s="69">
        <v>0</v>
      </c>
      <c r="AU607" s="69">
        <v>0</v>
      </c>
      <c r="AV607" s="69">
        <v>0</v>
      </c>
      <c r="AW607" s="69">
        <v>0</v>
      </c>
      <c r="AX607" s="69">
        <v>0</v>
      </c>
      <c r="AY607" s="69">
        <v>0</v>
      </c>
      <c r="AZ607" s="69">
        <v>0</v>
      </c>
      <c r="BA607" s="69">
        <v>0</v>
      </c>
      <c r="BB607" s="69">
        <v>0</v>
      </c>
      <c r="BC607" s="69">
        <v>0</v>
      </c>
      <c r="BD607" s="69">
        <v>0</v>
      </c>
      <c r="BE607" s="69">
        <v>0</v>
      </c>
      <c r="BF607" s="69">
        <v>0</v>
      </c>
      <c r="BG607" s="69">
        <v>0</v>
      </c>
      <c r="BH607" s="69">
        <v>0</v>
      </c>
      <c r="BI607" s="69"/>
      <c r="BJ607" s="69"/>
      <c r="BK607" s="69">
        <v>3</v>
      </c>
      <c r="BL607" s="69">
        <v>2</v>
      </c>
      <c r="BM607" s="69">
        <v>2</v>
      </c>
      <c r="BN607" s="69">
        <v>31</v>
      </c>
      <c r="BO607" s="69">
        <v>0</v>
      </c>
      <c r="BP607" s="69">
        <v>1</v>
      </c>
      <c r="BQ607" s="69">
        <v>1</v>
      </c>
      <c r="BR607" s="69">
        <v>203</v>
      </c>
      <c r="BS607" s="69">
        <v>1050</v>
      </c>
      <c r="BT607" s="69">
        <v>0</v>
      </c>
      <c r="BU607" s="69">
        <v>0</v>
      </c>
      <c r="BV607" s="69">
        <v>1000</v>
      </c>
      <c r="BW607" s="69">
        <v>662</v>
      </c>
      <c r="BX607" s="69" t="s">
        <v>547</v>
      </c>
      <c r="BY607" s="69">
        <v>0</v>
      </c>
      <c r="BZ607" s="69">
        <v>0</v>
      </c>
      <c r="CA607" s="69">
        <v>31</v>
      </c>
      <c r="CB607" s="69">
        <v>0</v>
      </c>
      <c r="CC607" s="69">
        <v>0</v>
      </c>
      <c r="CD607" s="69">
        <v>0</v>
      </c>
      <c r="CE607" s="69">
        <v>0</v>
      </c>
      <c r="CF607" s="69">
        <v>0</v>
      </c>
      <c r="CG607" s="69">
        <v>0</v>
      </c>
      <c r="CH607" s="69">
        <v>0</v>
      </c>
      <c r="CI607" s="69">
        <v>0</v>
      </c>
      <c r="CJ607" s="69">
        <v>0</v>
      </c>
      <c r="CK607" s="69"/>
      <c r="CL607" s="69">
        <v>0</v>
      </c>
      <c r="CM607" s="69">
        <v>0</v>
      </c>
      <c r="CN607" s="69">
        <v>0</v>
      </c>
      <c r="CO607" s="69">
        <v>0</v>
      </c>
      <c r="CP607" s="69">
        <v>0</v>
      </c>
      <c r="CQ607" s="69">
        <v>0</v>
      </c>
      <c r="CR607" s="69">
        <v>0</v>
      </c>
      <c r="CS607" s="69">
        <v>0</v>
      </c>
      <c r="CT607" s="69">
        <v>0</v>
      </c>
      <c r="CU607" s="69">
        <v>0</v>
      </c>
      <c r="CV607" s="69">
        <v>0</v>
      </c>
      <c r="CW607" s="69">
        <v>0</v>
      </c>
      <c r="CX607" s="69"/>
      <c r="CY607" s="69"/>
      <c r="CZ607" s="69">
        <v>0</v>
      </c>
      <c r="DA607" s="69">
        <v>0</v>
      </c>
      <c r="DB607" s="69">
        <v>5</v>
      </c>
      <c r="DC607" s="69">
        <v>0</v>
      </c>
      <c r="DD607" s="69">
        <v>0</v>
      </c>
      <c r="DE607" s="69">
        <v>0</v>
      </c>
      <c r="DF607" s="69">
        <v>0</v>
      </c>
      <c r="DG607" s="69">
        <v>1</v>
      </c>
      <c r="DH607" s="69"/>
      <c r="DI607" s="69" t="e">
        <f>INDEX([7]Sheet3!$E$78:$E$1130,MATCH(A607,[7]Sheet3!$D$78:$D$1130,0))</f>
        <v>#N/A</v>
      </c>
      <c r="DJ607" s="69" t="str">
        <f t="shared" si="133"/>
        <v>skill_icons.ps_pet_skill_014</v>
      </c>
      <c r="DK607" s="69" t="s">
        <v>1860</v>
      </c>
      <c r="DL607" s="69"/>
      <c r="DM607" s="69" t="s">
        <v>1861</v>
      </c>
      <c r="DN607" s="69" t="str">
        <f>"造成["&amp;INDEX(Sheet5!$L$2:$L$11,MATCH(BL607,Sheet5!$J$2:$J$11,0))&amp;":"&amp;BR607&amp;"*"&amp;BS607/1000&amp;"]"&amp;INDEX(Sheet5!$I$2:$I$4,MATCH(BR607,Sheet5!$H$2:$H$4,0))&amp;"的"&amp;INDEX(Sheet5!$K$2:$K$11,MATCH(BL607,Sheet5!$J$2:$J$11,0))</f>
        <v>造成[ui.cs_orange:203*1.05]的物理伤害。</v>
      </c>
      <c r="DO607" s="69"/>
      <c r="DP607" s="69"/>
      <c r="DQ607" s="69"/>
      <c r="DR607" s="69" t="e">
        <f>MATCH(A607,$DX$51:$DX$69,0)</f>
        <v>#N/A</v>
      </c>
      <c r="DS607" s="69" t="e">
        <f>MATCH(A607,[7]Sheet5!D:D,0)</f>
        <v>#N/A</v>
      </c>
      <c r="DT607" s="94" t="e">
        <f>MATCH(A607,[7]Sheet5!F:F,0)</f>
        <v>#N/A</v>
      </c>
      <c r="DU607" s="69"/>
      <c r="DV607" s="69"/>
      <c r="DW607" s="69"/>
      <c r="DX607" s="69"/>
      <c r="DY607" s="69"/>
      <c r="DZ607" s="69"/>
    </row>
    <row r="608" spans="1:130" ht="14.25">
      <c r="A608" s="69">
        <v>30397</v>
      </c>
      <c r="B608" s="69">
        <v>0</v>
      </c>
      <c r="C608" s="69">
        <v>1</v>
      </c>
      <c r="D608" s="69" t="s">
        <v>1796</v>
      </c>
      <c r="E608" s="69" t="s">
        <v>1858</v>
      </c>
      <c r="F608" s="69" t="s">
        <v>1859</v>
      </c>
      <c r="G608" s="69">
        <v>1</v>
      </c>
      <c r="H608" s="69" t="s">
        <v>1257</v>
      </c>
      <c r="I608" s="69">
        <f t="shared" si="131"/>
        <v>594</v>
      </c>
      <c r="J608" s="69">
        <f t="shared" si="132"/>
        <v>594</v>
      </c>
      <c r="K608" s="69">
        <v>1320</v>
      </c>
      <c r="L608" s="69"/>
      <c r="M608" s="69">
        <v>661</v>
      </c>
      <c r="N608" s="69" t="s">
        <v>545</v>
      </c>
      <c r="O608" s="69">
        <v>0</v>
      </c>
      <c r="P608" s="69">
        <v>1</v>
      </c>
      <c r="Q608" s="69">
        <v>0</v>
      </c>
      <c r="R608" s="69">
        <v>1</v>
      </c>
      <c r="S608" s="69">
        <v>0</v>
      </c>
      <c r="T608" s="69">
        <v>0</v>
      </c>
      <c r="U608" s="69">
        <v>0</v>
      </c>
      <c r="V608" s="69">
        <v>0</v>
      </c>
      <c r="W608" s="69">
        <v>0</v>
      </c>
      <c r="X608" s="69">
        <v>0</v>
      </c>
      <c r="Y608" s="69">
        <v>0</v>
      </c>
      <c r="Z608" s="69">
        <v>2000</v>
      </c>
      <c r="AA608" s="69">
        <v>2</v>
      </c>
      <c r="AB608" s="69">
        <v>31</v>
      </c>
      <c r="AC608" s="69">
        <v>0</v>
      </c>
      <c r="AD608" s="69">
        <v>0</v>
      </c>
      <c r="AE608" s="69">
        <v>0</v>
      </c>
      <c r="AF608" s="69">
        <v>1</v>
      </c>
      <c r="AG608" s="69">
        <v>0</v>
      </c>
      <c r="AH608" s="69">
        <v>9</v>
      </c>
      <c r="AI608" s="69">
        <v>0</v>
      </c>
      <c r="AJ608" s="69">
        <v>1</v>
      </c>
      <c r="AK608" s="69">
        <v>0</v>
      </c>
      <c r="AL608" s="69">
        <v>0</v>
      </c>
      <c r="AM608" s="69">
        <v>1</v>
      </c>
      <c r="AN608" s="69">
        <v>1</v>
      </c>
      <c r="AO608" s="69">
        <v>0</v>
      </c>
      <c r="AP608" s="69">
        <v>0</v>
      </c>
      <c r="AQ608" s="84">
        <v>0</v>
      </c>
      <c r="AR608" s="69">
        <v>0</v>
      </c>
      <c r="AS608" s="69">
        <v>0</v>
      </c>
      <c r="AT608" s="69">
        <v>0</v>
      </c>
      <c r="AU608" s="69">
        <v>0</v>
      </c>
      <c r="AV608" s="69">
        <v>0</v>
      </c>
      <c r="AW608" s="69">
        <v>0</v>
      </c>
      <c r="AX608" s="69">
        <v>0</v>
      </c>
      <c r="AY608" s="69">
        <v>0</v>
      </c>
      <c r="AZ608" s="69">
        <v>0</v>
      </c>
      <c r="BA608" s="69">
        <v>0</v>
      </c>
      <c r="BB608" s="69">
        <v>0</v>
      </c>
      <c r="BC608" s="69">
        <v>0</v>
      </c>
      <c r="BD608" s="69">
        <v>0</v>
      </c>
      <c r="BE608" s="69">
        <v>0</v>
      </c>
      <c r="BF608" s="69">
        <v>0</v>
      </c>
      <c r="BG608" s="69">
        <v>0</v>
      </c>
      <c r="BH608" s="69">
        <v>0</v>
      </c>
      <c r="BI608" s="69"/>
      <c r="BJ608" s="69"/>
      <c r="BK608" s="69">
        <v>3</v>
      </c>
      <c r="BL608" s="69">
        <v>2</v>
      </c>
      <c r="BM608" s="69">
        <v>2</v>
      </c>
      <c r="BN608" s="69">
        <v>31</v>
      </c>
      <c r="BO608" s="69">
        <v>0</v>
      </c>
      <c r="BP608" s="69">
        <v>1</v>
      </c>
      <c r="BQ608" s="69">
        <v>1</v>
      </c>
      <c r="BR608" s="69">
        <v>203</v>
      </c>
      <c r="BS608" s="69">
        <v>1100</v>
      </c>
      <c r="BT608" s="69">
        <v>0</v>
      </c>
      <c r="BU608" s="69">
        <v>0</v>
      </c>
      <c r="BV608" s="69">
        <v>1000</v>
      </c>
      <c r="BW608" s="69">
        <v>662</v>
      </c>
      <c r="BX608" s="69" t="s">
        <v>547</v>
      </c>
      <c r="BY608" s="69">
        <v>0</v>
      </c>
      <c r="BZ608" s="69">
        <v>0</v>
      </c>
      <c r="CA608" s="69">
        <v>31</v>
      </c>
      <c r="CB608" s="69">
        <v>0</v>
      </c>
      <c r="CC608" s="69">
        <v>0</v>
      </c>
      <c r="CD608" s="69">
        <v>0</v>
      </c>
      <c r="CE608" s="69">
        <v>0</v>
      </c>
      <c r="CF608" s="69">
        <v>0</v>
      </c>
      <c r="CG608" s="69">
        <v>0</v>
      </c>
      <c r="CH608" s="69">
        <v>0</v>
      </c>
      <c r="CI608" s="69">
        <v>0</v>
      </c>
      <c r="CJ608" s="69">
        <v>0</v>
      </c>
      <c r="CK608" s="69"/>
      <c r="CL608" s="69">
        <v>0</v>
      </c>
      <c r="CM608" s="69">
        <v>0</v>
      </c>
      <c r="CN608" s="69">
        <v>0</v>
      </c>
      <c r="CO608" s="69">
        <v>0</v>
      </c>
      <c r="CP608" s="69">
        <v>0</v>
      </c>
      <c r="CQ608" s="69">
        <v>0</v>
      </c>
      <c r="CR608" s="69">
        <v>0</v>
      </c>
      <c r="CS608" s="69">
        <v>0</v>
      </c>
      <c r="CT608" s="69">
        <v>0</v>
      </c>
      <c r="CU608" s="69">
        <v>0</v>
      </c>
      <c r="CV608" s="69">
        <v>0</v>
      </c>
      <c r="CW608" s="69">
        <v>0</v>
      </c>
      <c r="CX608" s="69"/>
      <c r="CY608" s="69"/>
      <c r="CZ608" s="69">
        <v>0</v>
      </c>
      <c r="DA608" s="69">
        <v>0</v>
      </c>
      <c r="DB608" s="69">
        <v>10</v>
      </c>
      <c r="DC608" s="69">
        <v>0</v>
      </c>
      <c r="DD608" s="69">
        <v>0</v>
      </c>
      <c r="DE608" s="69">
        <v>0</v>
      </c>
      <c r="DF608" s="69">
        <v>0</v>
      </c>
      <c r="DG608" s="69">
        <v>1</v>
      </c>
      <c r="DH608" s="69"/>
      <c r="DI608" s="69" t="e">
        <f>INDEX([7]Sheet3!$E$78:$E$1130,MATCH(A608,[7]Sheet3!$D$78:$D$1130,0))</f>
        <v>#N/A</v>
      </c>
      <c r="DJ608" s="69" t="str">
        <f t="shared" si="133"/>
        <v>skill_icons.ps_pet_skill_014</v>
      </c>
      <c r="DK608" s="69" t="s">
        <v>1860</v>
      </c>
      <c r="DL608" s="69"/>
      <c r="DM608" s="69" t="s">
        <v>1861</v>
      </c>
      <c r="DN608" s="69" t="str">
        <f>"造成["&amp;INDEX(Sheet5!$L$2:$L$11,MATCH(BL608,Sheet5!$J$2:$J$11,0))&amp;":"&amp;BR608&amp;"*"&amp;BS608/1000&amp;"]"&amp;INDEX(Sheet5!$I$2:$I$4,MATCH(BR608,Sheet5!$H$2:$H$4,0))&amp;"的"&amp;INDEX(Sheet5!$K$2:$K$11,MATCH(BL608,Sheet5!$J$2:$J$11,0))</f>
        <v>造成[ui.cs_orange:203*1.1]的物理伤害。</v>
      </c>
      <c r="DO608" s="69"/>
      <c r="DP608" s="69"/>
      <c r="DQ608" s="69"/>
      <c r="DR608" s="69" t="e">
        <f>MATCH(A608,$DX$51:$DX$69,0)</f>
        <v>#N/A</v>
      </c>
      <c r="DS608" s="69" t="e">
        <f>MATCH(A608,[7]Sheet5!D:D,0)</f>
        <v>#N/A</v>
      </c>
      <c r="DT608" s="94" t="e">
        <f>MATCH(A608,[7]Sheet5!F:F,0)</f>
        <v>#N/A</v>
      </c>
      <c r="DU608" s="69"/>
      <c r="DV608" s="69"/>
      <c r="DW608" s="69"/>
      <c r="DX608" s="69"/>
      <c r="DY608" s="69"/>
      <c r="DZ608" s="69"/>
    </row>
    <row r="609" spans="1:130" ht="14.25">
      <c r="A609" s="69">
        <v>30398</v>
      </c>
      <c r="B609" s="69">
        <v>0</v>
      </c>
      <c r="C609" s="69">
        <v>1</v>
      </c>
      <c r="D609" s="69" t="s">
        <v>1796</v>
      </c>
      <c r="E609" s="69" t="s">
        <v>1858</v>
      </c>
      <c r="F609" s="69" t="s">
        <v>1859</v>
      </c>
      <c r="G609" s="69">
        <v>1</v>
      </c>
      <c r="H609" s="69" t="s">
        <v>1257</v>
      </c>
      <c r="I609" s="69">
        <f t="shared" si="131"/>
        <v>594</v>
      </c>
      <c r="J609" s="69">
        <f t="shared" si="132"/>
        <v>594</v>
      </c>
      <c r="K609" s="69">
        <v>1320</v>
      </c>
      <c r="L609" s="69"/>
      <c r="M609" s="69">
        <v>661</v>
      </c>
      <c r="N609" s="69" t="s">
        <v>545</v>
      </c>
      <c r="O609" s="69">
        <v>0</v>
      </c>
      <c r="P609" s="69">
        <v>1</v>
      </c>
      <c r="Q609" s="69">
        <v>0</v>
      </c>
      <c r="R609" s="69">
        <v>1</v>
      </c>
      <c r="S609" s="69">
        <v>0</v>
      </c>
      <c r="T609" s="69">
        <v>0</v>
      </c>
      <c r="U609" s="69">
        <v>0</v>
      </c>
      <c r="V609" s="69">
        <v>0</v>
      </c>
      <c r="W609" s="69">
        <v>0</v>
      </c>
      <c r="X609" s="69">
        <v>0</v>
      </c>
      <c r="Y609" s="69">
        <v>0</v>
      </c>
      <c r="Z609" s="69">
        <v>2000</v>
      </c>
      <c r="AA609" s="69">
        <v>2</v>
      </c>
      <c r="AB609" s="69">
        <v>31</v>
      </c>
      <c r="AC609" s="69">
        <v>0</v>
      </c>
      <c r="AD609" s="69">
        <v>0</v>
      </c>
      <c r="AE609" s="69">
        <v>0</v>
      </c>
      <c r="AF609" s="69">
        <v>1</v>
      </c>
      <c r="AG609" s="69">
        <v>0</v>
      </c>
      <c r="AH609" s="69">
        <v>9</v>
      </c>
      <c r="AI609" s="69">
        <v>0</v>
      </c>
      <c r="AJ609" s="69">
        <v>1</v>
      </c>
      <c r="AK609" s="69">
        <v>0</v>
      </c>
      <c r="AL609" s="69">
        <v>0</v>
      </c>
      <c r="AM609" s="69">
        <v>1</v>
      </c>
      <c r="AN609" s="69">
        <v>1</v>
      </c>
      <c r="AO609" s="69">
        <v>0</v>
      </c>
      <c r="AP609" s="69">
        <v>0</v>
      </c>
      <c r="AQ609" s="84">
        <v>0</v>
      </c>
      <c r="AR609" s="69">
        <v>0</v>
      </c>
      <c r="AS609" s="69">
        <v>0</v>
      </c>
      <c r="AT609" s="69">
        <v>0</v>
      </c>
      <c r="AU609" s="69">
        <v>0</v>
      </c>
      <c r="AV609" s="69">
        <v>0</v>
      </c>
      <c r="AW609" s="69">
        <v>0</v>
      </c>
      <c r="AX609" s="69">
        <v>0</v>
      </c>
      <c r="AY609" s="69">
        <v>0</v>
      </c>
      <c r="AZ609" s="69">
        <v>0</v>
      </c>
      <c r="BA609" s="69">
        <v>0</v>
      </c>
      <c r="BB609" s="69">
        <v>0</v>
      </c>
      <c r="BC609" s="69">
        <v>0</v>
      </c>
      <c r="BD609" s="69">
        <v>0</v>
      </c>
      <c r="BE609" s="69">
        <v>0</v>
      </c>
      <c r="BF609" s="69">
        <v>0</v>
      </c>
      <c r="BG609" s="69">
        <v>0</v>
      </c>
      <c r="BH609" s="69">
        <v>0</v>
      </c>
      <c r="BI609" s="69"/>
      <c r="BJ609" s="69"/>
      <c r="BK609" s="69">
        <v>3</v>
      </c>
      <c r="BL609" s="69">
        <v>2</v>
      </c>
      <c r="BM609" s="69">
        <v>2</v>
      </c>
      <c r="BN609" s="69">
        <v>31</v>
      </c>
      <c r="BO609" s="69">
        <v>0</v>
      </c>
      <c r="BP609" s="69">
        <v>1</v>
      </c>
      <c r="BQ609" s="69">
        <v>1</v>
      </c>
      <c r="BR609" s="69">
        <v>203</v>
      </c>
      <c r="BS609" s="69">
        <v>1150</v>
      </c>
      <c r="BT609" s="69">
        <v>0</v>
      </c>
      <c r="BU609" s="69">
        <v>0</v>
      </c>
      <c r="BV609" s="69">
        <v>1000</v>
      </c>
      <c r="BW609" s="69">
        <v>662</v>
      </c>
      <c r="BX609" s="69" t="s">
        <v>547</v>
      </c>
      <c r="BY609" s="69">
        <v>0</v>
      </c>
      <c r="BZ609" s="69">
        <v>0</v>
      </c>
      <c r="CA609" s="69">
        <v>31</v>
      </c>
      <c r="CB609" s="69">
        <v>0</v>
      </c>
      <c r="CC609" s="69">
        <v>0</v>
      </c>
      <c r="CD609" s="69">
        <v>0</v>
      </c>
      <c r="CE609" s="69">
        <v>0</v>
      </c>
      <c r="CF609" s="69">
        <v>0</v>
      </c>
      <c r="CG609" s="69">
        <v>0</v>
      </c>
      <c r="CH609" s="69">
        <v>0</v>
      </c>
      <c r="CI609" s="69">
        <v>0</v>
      </c>
      <c r="CJ609" s="69">
        <v>0</v>
      </c>
      <c r="CK609" s="69"/>
      <c r="CL609" s="69">
        <v>0</v>
      </c>
      <c r="CM609" s="69">
        <v>0</v>
      </c>
      <c r="CN609" s="69">
        <v>0</v>
      </c>
      <c r="CO609" s="69">
        <v>0</v>
      </c>
      <c r="CP609" s="69">
        <v>0</v>
      </c>
      <c r="CQ609" s="69">
        <v>0</v>
      </c>
      <c r="CR609" s="69">
        <v>0</v>
      </c>
      <c r="CS609" s="69">
        <v>0</v>
      </c>
      <c r="CT609" s="69">
        <v>0</v>
      </c>
      <c r="CU609" s="69">
        <v>0</v>
      </c>
      <c r="CV609" s="69">
        <v>0</v>
      </c>
      <c r="CW609" s="69">
        <v>0</v>
      </c>
      <c r="CX609" s="69"/>
      <c r="CY609" s="69"/>
      <c r="CZ609" s="69">
        <v>0</v>
      </c>
      <c r="DA609" s="69">
        <v>0</v>
      </c>
      <c r="DB609" s="69">
        <v>15</v>
      </c>
      <c r="DC609" s="69">
        <v>0</v>
      </c>
      <c r="DD609" s="69">
        <v>0</v>
      </c>
      <c r="DE609" s="69">
        <v>0</v>
      </c>
      <c r="DF609" s="69">
        <v>0</v>
      </c>
      <c r="DG609" s="69">
        <v>1</v>
      </c>
      <c r="DH609" s="69"/>
      <c r="DI609" s="69" t="e">
        <f>INDEX([7]Sheet3!$E$78:$E$1130,MATCH(A609,[7]Sheet3!$D$78:$D$1130,0))</f>
        <v>#N/A</v>
      </c>
      <c r="DJ609" s="69" t="str">
        <f t="shared" si="133"/>
        <v>skill_icons.ps_pet_skill_014</v>
      </c>
      <c r="DK609" s="69" t="s">
        <v>1860</v>
      </c>
      <c r="DL609" s="69"/>
      <c r="DM609" s="69" t="s">
        <v>1861</v>
      </c>
      <c r="DN609" s="69" t="str">
        <f>"造成["&amp;INDEX(Sheet5!$L$2:$L$11,MATCH(BL609,Sheet5!$J$2:$J$11,0))&amp;":"&amp;BR609&amp;"*"&amp;BS609/1000&amp;"]"&amp;INDEX(Sheet5!$I$2:$I$4,MATCH(BR609,Sheet5!$H$2:$H$4,0))&amp;"的"&amp;INDEX(Sheet5!$K$2:$K$11,MATCH(BL609,Sheet5!$J$2:$J$11,0))</f>
        <v>造成[ui.cs_orange:203*1.15]的物理伤害。</v>
      </c>
      <c r="DO609" s="69"/>
      <c r="DP609" s="69"/>
      <c r="DQ609" s="69"/>
      <c r="DR609" s="69" t="e">
        <f>MATCH(A609,$DX$51:$DX$69,0)</f>
        <v>#N/A</v>
      </c>
      <c r="DS609" s="69" t="e">
        <f>MATCH(A609,[7]Sheet5!D:D,0)</f>
        <v>#N/A</v>
      </c>
      <c r="DT609" s="94" t="e">
        <f>MATCH(A609,[7]Sheet5!F:F,0)</f>
        <v>#N/A</v>
      </c>
      <c r="DU609" s="69"/>
      <c r="DV609" s="69"/>
      <c r="DW609" s="69"/>
      <c r="DX609" s="69"/>
      <c r="DY609" s="69"/>
      <c r="DZ609" s="69"/>
    </row>
    <row r="610" spans="1:130" ht="14.25">
      <c r="A610" s="69">
        <v>30399</v>
      </c>
      <c r="B610" s="69">
        <v>0</v>
      </c>
      <c r="C610" s="69">
        <v>1</v>
      </c>
      <c r="D610" s="69" t="s">
        <v>1796</v>
      </c>
      <c r="E610" s="69" t="s">
        <v>1858</v>
      </c>
      <c r="F610" s="69" t="s">
        <v>1859</v>
      </c>
      <c r="G610" s="69">
        <v>1</v>
      </c>
      <c r="H610" s="69" t="s">
        <v>1257</v>
      </c>
      <c r="I610" s="69">
        <f t="shared" si="131"/>
        <v>594</v>
      </c>
      <c r="J610" s="69">
        <f t="shared" si="132"/>
        <v>594</v>
      </c>
      <c r="K610" s="69">
        <v>1320</v>
      </c>
      <c r="L610" s="69"/>
      <c r="M610" s="69">
        <v>661</v>
      </c>
      <c r="N610" s="69" t="s">
        <v>545</v>
      </c>
      <c r="O610" s="69">
        <v>0</v>
      </c>
      <c r="P610" s="69">
        <v>1</v>
      </c>
      <c r="Q610" s="69">
        <v>0</v>
      </c>
      <c r="R610" s="69">
        <v>1</v>
      </c>
      <c r="S610" s="69">
        <v>0</v>
      </c>
      <c r="T610" s="69">
        <v>0</v>
      </c>
      <c r="U610" s="69">
        <v>0</v>
      </c>
      <c r="V610" s="69">
        <v>0</v>
      </c>
      <c r="W610" s="69">
        <v>0</v>
      </c>
      <c r="X610" s="69">
        <v>0</v>
      </c>
      <c r="Y610" s="69">
        <v>0</v>
      </c>
      <c r="Z610" s="69">
        <v>2000</v>
      </c>
      <c r="AA610" s="69">
        <v>2</v>
      </c>
      <c r="AB610" s="69">
        <v>31</v>
      </c>
      <c r="AC610" s="69">
        <v>0</v>
      </c>
      <c r="AD610" s="69">
        <v>0</v>
      </c>
      <c r="AE610" s="69">
        <v>0</v>
      </c>
      <c r="AF610" s="69">
        <v>1</v>
      </c>
      <c r="AG610" s="69">
        <v>0</v>
      </c>
      <c r="AH610" s="69">
        <v>9</v>
      </c>
      <c r="AI610" s="69">
        <v>0</v>
      </c>
      <c r="AJ610" s="69">
        <v>1</v>
      </c>
      <c r="AK610" s="69">
        <v>0</v>
      </c>
      <c r="AL610" s="69">
        <v>0</v>
      </c>
      <c r="AM610" s="69">
        <v>1</v>
      </c>
      <c r="AN610" s="69">
        <v>1</v>
      </c>
      <c r="AO610" s="69">
        <v>0</v>
      </c>
      <c r="AP610" s="69">
        <v>0</v>
      </c>
      <c r="AQ610" s="84">
        <v>0</v>
      </c>
      <c r="AR610" s="69">
        <v>0</v>
      </c>
      <c r="AS610" s="69">
        <v>0</v>
      </c>
      <c r="AT610" s="69">
        <v>0</v>
      </c>
      <c r="AU610" s="69">
        <v>0</v>
      </c>
      <c r="AV610" s="69">
        <v>0</v>
      </c>
      <c r="AW610" s="69">
        <v>0</v>
      </c>
      <c r="AX610" s="69">
        <v>0</v>
      </c>
      <c r="AY610" s="69">
        <v>0</v>
      </c>
      <c r="AZ610" s="69">
        <v>0</v>
      </c>
      <c r="BA610" s="69">
        <v>0</v>
      </c>
      <c r="BB610" s="69">
        <v>0</v>
      </c>
      <c r="BC610" s="69">
        <v>0</v>
      </c>
      <c r="BD610" s="69">
        <v>0</v>
      </c>
      <c r="BE610" s="69">
        <v>0</v>
      </c>
      <c r="BF610" s="69">
        <v>0</v>
      </c>
      <c r="BG610" s="69">
        <v>0</v>
      </c>
      <c r="BH610" s="69">
        <v>0</v>
      </c>
      <c r="BI610" s="69"/>
      <c r="BJ610" s="69"/>
      <c r="BK610" s="69">
        <v>3</v>
      </c>
      <c r="BL610" s="69">
        <v>2</v>
      </c>
      <c r="BM610" s="69">
        <v>2</v>
      </c>
      <c r="BN610" s="69">
        <v>31</v>
      </c>
      <c r="BO610" s="69">
        <v>0</v>
      </c>
      <c r="BP610" s="69">
        <v>1</v>
      </c>
      <c r="BQ610" s="69">
        <v>1</v>
      </c>
      <c r="BR610" s="69">
        <v>203</v>
      </c>
      <c r="BS610" s="69">
        <v>1200</v>
      </c>
      <c r="BT610" s="69">
        <v>0</v>
      </c>
      <c r="BU610" s="69">
        <v>0</v>
      </c>
      <c r="BV610" s="69">
        <v>1000</v>
      </c>
      <c r="BW610" s="69">
        <v>662</v>
      </c>
      <c r="BX610" s="69" t="s">
        <v>547</v>
      </c>
      <c r="BY610" s="69">
        <v>0</v>
      </c>
      <c r="BZ610" s="69">
        <v>0</v>
      </c>
      <c r="CA610" s="69">
        <v>31</v>
      </c>
      <c r="CB610" s="69">
        <v>0</v>
      </c>
      <c r="CC610" s="69">
        <v>0</v>
      </c>
      <c r="CD610" s="69">
        <v>0</v>
      </c>
      <c r="CE610" s="69">
        <v>0</v>
      </c>
      <c r="CF610" s="69">
        <v>0</v>
      </c>
      <c r="CG610" s="69">
        <v>0</v>
      </c>
      <c r="CH610" s="69">
        <v>0</v>
      </c>
      <c r="CI610" s="69">
        <v>0</v>
      </c>
      <c r="CJ610" s="69">
        <v>0</v>
      </c>
      <c r="CK610" s="69"/>
      <c r="CL610" s="69">
        <v>0</v>
      </c>
      <c r="CM610" s="69">
        <v>0</v>
      </c>
      <c r="CN610" s="69">
        <v>0</v>
      </c>
      <c r="CO610" s="69">
        <v>0</v>
      </c>
      <c r="CP610" s="69">
        <v>0</v>
      </c>
      <c r="CQ610" s="69">
        <v>0</v>
      </c>
      <c r="CR610" s="69">
        <v>0</v>
      </c>
      <c r="CS610" s="69">
        <v>0</v>
      </c>
      <c r="CT610" s="69">
        <v>0</v>
      </c>
      <c r="CU610" s="69">
        <v>0</v>
      </c>
      <c r="CV610" s="69">
        <v>0</v>
      </c>
      <c r="CW610" s="69">
        <v>0</v>
      </c>
      <c r="CX610" s="69"/>
      <c r="CY610" s="69"/>
      <c r="CZ610" s="69">
        <v>0</v>
      </c>
      <c r="DA610" s="69">
        <v>0</v>
      </c>
      <c r="DB610" s="69">
        <v>20</v>
      </c>
      <c r="DC610" s="69">
        <v>0</v>
      </c>
      <c r="DD610" s="69">
        <v>0</v>
      </c>
      <c r="DE610" s="69">
        <v>0</v>
      </c>
      <c r="DF610" s="69">
        <v>0</v>
      </c>
      <c r="DG610" s="69">
        <v>1</v>
      </c>
      <c r="DH610" s="69"/>
      <c r="DI610" s="69" t="e">
        <f>INDEX([7]Sheet3!$E$78:$E$1130,MATCH(A610,[7]Sheet3!$D$78:$D$1130,0))</f>
        <v>#N/A</v>
      </c>
      <c r="DJ610" s="69" t="str">
        <f t="shared" si="133"/>
        <v>skill_icons.ps_pet_skill_014</v>
      </c>
      <c r="DK610" s="69" t="s">
        <v>1860</v>
      </c>
      <c r="DL610" s="69"/>
      <c r="DM610" s="69" t="s">
        <v>1861</v>
      </c>
      <c r="DN610" s="69" t="str">
        <f>"造成["&amp;INDEX(Sheet5!$L$2:$L$11,MATCH(BL610,Sheet5!$J$2:$J$11,0))&amp;":"&amp;BR610&amp;"*"&amp;BS610/1000&amp;"]"&amp;INDEX(Sheet5!$I$2:$I$4,MATCH(BR610,Sheet5!$H$2:$H$4,0))&amp;"的"&amp;INDEX(Sheet5!$K$2:$K$11,MATCH(BL610,Sheet5!$J$2:$J$11,0))</f>
        <v>造成[ui.cs_orange:203*1.2]的物理伤害。</v>
      </c>
      <c r="DO610" s="69"/>
      <c r="DP610" s="69"/>
      <c r="DQ610" s="69"/>
      <c r="DR610" s="69" t="e">
        <f>MATCH(A610,$DX$51:$DX$69,0)</f>
        <v>#N/A</v>
      </c>
      <c r="DS610" s="69" t="e">
        <f>MATCH(A610,[7]Sheet5!D:D,0)</f>
        <v>#N/A</v>
      </c>
      <c r="DT610" s="94" t="e">
        <f>MATCH(A610,[7]Sheet5!F:F,0)</f>
        <v>#N/A</v>
      </c>
      <c r="DU610" s="69"/>
      <c r="DV610" s="69"/>
      <c r="DW610" s="69"/>
      <c r="DX610" s="69"/>
      <c r="DY610" s="69"/>
      <c r="DZ610" s="69"/>
    </row>
    <row r="611" spans="1:130" ht="17.25">
      <c r="A611" s="84">
        <v>30400</v>
      </c>
      <c r="B611" s="84">
        <v>0</v>
      </c>
      <c r="C611" s="84">
        <v>1</v>
      </c>
      <c r="D611" s="84" t="s">
        <v>1862</v>
      </c>
      <c r="E611" s="84" t="s">
        <v>1863</v>
      </c>
      <c r="F611" s="84" t="s">
        <v>1864</v>
      </c>
      <c r="G611" s="84">
        <v>1</v>
      </c>
      <c r="H611" s="84" t="s">
        <v>507</v>
      </c>
      <c r="I611" s="84">
        <f t="shared" ref="I611:I614" si="134">59*33</f>
        <v>1947</v>
      </c>
      <c r="J611" s="84">
        <f>59*33</f>
        <v>1947</v>
      </c>
      <c r="K611" s="84">
        <f t="shared" ref="K611:K614" si="135">102*33</f>
        <v>3366</v>
      </c>
      <c r="L611" s="84"/>
      <c r="M611" s="84">
        <v>1253</v>
      </c>
      <c r="N611" s="84">
        <v>0</v>
      </c>
      <c r="O611" s="84">
        <v>0</v>
      </c>
      <c r="P611" s="84">
        <v>2</v>
      </c>
      <c r="Q611" s="84">
        <v>0</v>
      </c>
      <c r="R611" s="84">
        <f t="shared" ref="R611:R622" si="136">IF(S611&gt;0,2,1)</f>
        <v>1</v>
      </c>
      <c r="S611" s="84">
        <v>0</v>
      </c>
      <c r="T611" s="84">
        <v>0</v>
      </c>
      <c r="U611" s="84">
        <v>0</v>
      </c>
      <c r="V611" s="84">
        <v>0</v>
      </c>
      <c r="W611" s="84">
        <v>0</v>
      </c>
      <c r="X611" s="84">
        <v>0</v>
      </c>
      <c r="Y611" s="84">
        <v>0</v>
      </c>
      <c r="Z611" s="84">
        <v>12000</v>
      </c>
      <c r="AA611" s="84">
        <v>2</v>
      </c>
      <c r="AB611" s="84">
        <v>31</v>
      </c>
      <c r="AC611" s="84">
        <v>0</v>
      </c>
      <c r="AD611" s="84">
        <v>0</v>
      </c>
      <c r="AE611" s="84">
        <v>0</v>
      </c>
      <c r="AF611" s="84">
        <v>1</v>
      </c>
      <c r="AG611" s="84">
        <v>0</v>
      </c>
      <c r="AH611" s="84">
        <v>2</v>
      </c>
      <c r="AI611" s="84">
        <v>1256</v>
      </c>
      <c r="AJ611" s="84">
        <v>1</v>
      </c>
      <c r="AK611" s="84">
        <v>0</v>
      </c>
      <c r="AL611" s="84">
        <v>0</v>
      </c>
      <c r="AM611" s="84">
        <v>1</v>
      </c>
      <c r="AN611" s="84">
        <v>1</v>
      </c>
      <c r="AO611" s="84">
        <v>1</v>
      </c>
      <c r="AP611" s="84">
        <v>3</v>
      </c>
      <c r="AQ611" s="84">
        <v>0</v>
      </c>
      <c r="AR611" s="84">
        <v>0.3</v>
      </c>
      <c r="AS611" s="84">
        <v>0</v>
      </c>
      <c r="AT611" s="84">
        <v>0</v>
      </c>
      <c r="AU611" s="84">
        <v>0</v>
      </c>
      <c r="AV611" s="84">
        <v>0</v>
      </c>
      <c r="AW611" s="84">
        <v>0</v>
      </c>
      <c r="AX611" s="84">
        <v>0</v>
      </c>
      <c r="AY611" s="84">
        <v>0</v>
      </c>
      <c r="AZ611" s="84">
        <v>0</v>
      </c>
      <c r="BA611" s="84">
        <v>0</v>
      </c>
      <c r="BB611" s="84">
        <v>0</v>
      </c>
      <c r="BC611" s="84">
        <v>0</v>
      </c>
      <c r="BD611" s="69">
        <v>0</v>
      </c>
      <c r="BE611" s="69">
        <v>0</v>
      </c>
      <c r="BF611" s="69">
        <v>0</v>
      </c>
      <c r="BG611" s="84">
        <v>0</v>
      </c>
      <c r="BH611" s="84">
        <v>0</v>
      </c>
      <c r="BI611" s="84" t="s">
        <v>1865</v>
      </c>
      <c r="BJ611" s="84"/>
      <c r="BK611" s="84">
        <v>3</v>
      </c>
      <c r="BL611" s="84">
        <v>2</v>
      </c>
      <c r="BM611" s="84">
        <v>2</v>
      </c>
      <c r="BN611" s="84">
        <v>31</v>
      </c>
      <c r="BO611" s="84">
        <v>0</v>
      </c>
      <c r="BP611" s="84">
        <v>1</v>
      </c>
      <c r="BQ611" s="84">
        <v>1</v>
      </c>
      <c r="BR611" s="84">
        <v>203</v>
      </c>
      <c r="BS611" s="84">
        <v>1000</v>
      </c>
      <c r="BT611" s="84">
        <v>0</v>
      </c>
      <c r="BU611" s="84">
        <v>0</v>
      </c>
      <c r="BV611" s="84">
        <v>1000</v>
      </c>
      <c r="BW611" s="84">
        <v>0</v>
      </c>
      <c r="BX611" s="84" t="s">
        <v>329</v>
      </c>
      <c r="BY611" s="84">
        <v>10</v>
      </c>
      <c r="BZ611" s="84">
        <v>2</v>
      </c>
      <c r="CA611" s="84">
        <v>15</v>
      </c>
      <c r="CB611" s="84">
        <v>0</v>
      </c>
      <c r="CC611" s="84">
        <v>3</v>
      </c>
      <c r="CD611" s="84">
        <v>99</v>
      </c>
      <c r="CE611" s="84">
        <v>0</v>
      </c>
      <c r="CF611" s="11">
        <v>1380054</v>
      </c>
      <c r="CG611" s="84">
        <v>0</v>
      </c>
      <c r="CH611" s="84">
        <v>0</v>
      </c>
      <c r="CI611" s="84">
        <v>1000</v>
      </c>
      <c r="CJ611" s="84">
        <v>0</v>
      </c>
      <c r="CK611" s="84"/>
      <c r="CL611" s="84">
        <v>0</v>
      </c>
      <c r="CM611" s="84">
        <v>0</v>
      </c>
      <c r="CN611" s="84">
        <v>0</v>
      </c>
      <c r="CO611" s="84">
        <v>0</v>
      </c>
      <c r="CP611" s="84">
        <v>0</v>
      </c>
      <c r="CQ611" s="84">
        <v>0</v>
      </c>
      <c r="CR611" s="84">
        <v>0</v>
      </c>
      <c r="CS611" s="84">
        <v>0</v>
      </c>
      <c r="CT611" s="84">
        <v>0</v>
      </c>
      <c r="CU611" s="84">
        <v>0</v>
      </c>
      <c r="CV611" s="84">
        <v>0</v>
      </c>
      <c r="CW611" s="84">
        <v>0</v>
      </c>
      <c r="CX611" s="84"/>
      <c r="CY611" s="84"/>
      <c r="CZ611" s="84">
        <v>0</v>
      </c>
      <c r="DA611" s="84">
        <v>0</v>
      </c>
      <c r="DB611" s="84">
        <v>100</v>
      </c>
      <c r="DC611" s="84">
        <v>2.5</v>
      </c>
      <c r="DD611" s="84">
        <v>0</v>
      </c>
      <c r="DE611" s="84">
        <v>0</v>
      </c>
      <c r="DF611" s="84">
        <v>0</v>
      </c>
      <c r="DG611" s="84">
        <v>1</v>
      </c>
      <c r="DH611" s="84"/>
      <c r="DI611" s="84" t="e">
        <f>INDEX([7]Sheet3!$E$78:$E$1130,MATCH(A611,[7]Sheet3!$D$78:$D$1130,0))</f>
        <v>#N/A</v>
      </c>
      <c r="DJ611" s="84" t="str">
        <f t="shared" si="133"/>
        <v>skill_icons.ps_npc_1087_skill_02</v>
      </c>
      <c r="DK611" s="56" t="s">
        <v>1866</v>
      </c>
      <c r="DL611" s="84"/>
      <c r="DM611" s="84"/>
      <c r="DN611" s="69" t="str">
        <f>"造成["&amp;INDEX(Sheet5!$L$2:$L$11,MATCH(BL611,Sheet5!$J$2:$J$11,0))&amp;":"&amp;BR611&amp;"*"&amp;BS611/1000&amp;"]"&amp;INDEX(Sheet5!$I$2:$I$4,MATCH(BR611,Sheet5!$H$2:$H$4,0))&amp;"的"&amp;INDEX(Sheet5!$K$2:$K$11,MATCH(BL611,Sheet5!$J$2:$J$11,0))</f>
        <v>造成[ui.cs_orange:203*1]的物理伤害。</v>
      </c>
      <c r="DO611" s="84"/>
      <c r="DP611" s="84"/>
      <c r="DQ611" s="84"/>
      <c r="DR611" s="84"/>
      <c r="DS611" s="84"/>
      <c r="DT611" s="104"/>
      <c r="DU611" s="84"/>
      <c r="DV611" s="84"/>
      <c r="DW611" s="84"/>
      <c r="DX611" s="84"/>
      <c r="DY611" s="84"/>
      <c r="DZ611" s="84"/>
    </row>
    <row r="612" spans="1:130" ht="17.25">
      <c r="A612" s="84">
        <v>30401</v>
      </c>
      <c r="B612" s="84">
        <v>0</v>
      </c>
      <c r="C612" s="84">
        <v>1</v>
      </c>
      <c r="D612" s="84" t="s">
        <v>1862</v>
      </c>
      <c r="E612" s="84" t="s">
        <v>1863</v>
      </c>
      <c r="F612" s="84" t="s">
        <v>1864</v>
      </c>
      <c r="G612" s="84">
        <v>1</v>
      </c>
      <c r="H612" s="84" t="s">
        <v>507</v>
      </c>
      <c r="I612" s="84">
        <f t="shared" si="134"/>
        <v>1947</v>
      </c>
      <c r="J612" s="84">
        <f t="shared" ref="J612:J614" si="137">59*33</f>
        <v>1947</v>
      </c>
      <c r="K612" s="84">
        <f t="shared" si="135"/>
        <v>3366</v>
      </c>
      <c r="L612" s="84"/>
      <c r="M612" s="84">
        <v>1253</v>
      </c>
      <c r="N612" s="84">
        <v>0</v>
      </c>
      <c r="O612" s="84">
        <v>0</v>
      </c>
      <c r="P612" s="84">
        <v>2</v>
      </c>
      <c r="Q612" s="84">
        <v>0</v>
      </c>
      <c r="R612" s="84">
        <f t="shared" si="136"/>
        <v>1</v>
      </c>
      <c r="S612" s="84">
        <v>0</v>
      </c>
      <c r="T612" s="84">
        <v>0</v>
      </c>
      <c r="U612" s="84">
        <v>0</v>
      </c>
      <c r="V612" s="84">
        <v>0</v>
      </c>
      <c r="W612" s="84">
        <v>0</v>
      </c>
      <c r="X612" s="84">
        <v>0</v>
      </c>
      <c r="Y612" s="84">
        <v>0</v>
      </c>
      <c r="Z612" s="84">
        <v>12000</v>
      </c>
      <c r="AA612" s="84">
        <v>2</v>
      </c>
      <c r="AB612" s="84">
        <v>31</v>
      </c>
      <c r="AC612" s="84">
        <v>0</v>
      </c>
      <c r="AD612" s="84">
        <v>0</v>
      </c>
      <c r="AE612" s="84">
        <v>0</v>
      </c>
      <c r="AF612" s="84">
        <v>1</v>
      </c>
      <c r="AG612" s="84">
        <v>0</v>
      </c>
      <c r="AH612" s="84">
        <v>2</v>
      </c>
      <c r="AI612" s="84">
        <v>1256</v>
      </c>
      <c r="AJ612" s="84">
        <v>1</v>
      </c>
      <c r="AK612" s="84">
        <v>0</v>
      </c>
      <c r="AL612" s="84">
        <v>0</v>
      </c>
      <c r="AM612" s="84">
        <v>1</v>
      </c>
      <c r="AN612" s="84">
        <v>1</v>
      </c>
      <c r="AO612" s="84">
        <v>1</v>
      </c>
      <c r="AP612" s="84">
        <v>3</v>
      </c>
      <c r="AQ612" s="84">
        <v>0</v>
      </c>
      <c r="AR612" s="84">
        <v>0.3</v>
      </c>
      <c r="AS612" s="84">
        <v>0</v>
      </c>
      <c r="AT612" s="84">
        <v>0</v>
      </c>
      <c r="AU612" s="84">
        <v>0</v>
      </c>
      <c r="AV612" s="84">
        <v>0</v>
      </c>
      <c r="AW612" s="84">
        <v>0</v>
      </c>
      <c r="AX612" s="84">
        <v>0</v>
      </c>
      <c r="AY612" s="84">
        <v>0</v>
      </c>
      <c r="AZ612" s="84">
        <v>0</v>
      </c>
      <c r="BA612" s="84">
        <v>0</v>
      </c>
      <c r="BB612" s="84">
        <v>0</v>
      </c>
      <c r="BC612" s="84">
        <v>0</v>
      </c>
      <c r="BD612" s="69">
        <v>0</v>
      </c>
      <c r="BE612" s="69">
        <v>0</v>
      </c>
      <c r="BF612" s="69">
        <v>0</v>
      </c>
      <c r="BG612" s="84">
        <v>0</v>
      </c>
      <c r="BH612" s="84">
        <v>0</v>
      </c>
      <c r="BI612" s="84" t="s">
        <v>1865</v>
      </c>
      <c r="BJ612" s="84"/>
      <c r="BK612" s="84">
        <v>3</v>
      </c>
      <c r="BL612" s="84">
        <v>2</v>
      </c>
      <c r="BM612" s="84">
        <v>2</v>
      </c>
      <c r="BN612" s="84">
        <v>31</v>
      </c>
      <c r="BO612" s="84">
        <v>0</v>
      </c>
      <c r="BP612" s="84">
        <v>1</v>
      </c>
      <c r="BQ612" s="84">
        <v>1</v>
      </c>
      <c r="BR612" s="84">
        <v>203</v>
      </c>
      <c r="BS612" s="84">
        <v>1000</v>
      </c>
      <c r="BT612" s="84">
        <v>0</v>
      </c>
      <c r="BU612" s="84">
        <v>0</v>
      </c>
      <c r="BV612" s="84">
        <v>1000</v>
      </c>
      <c r="BW612" s="84">
        <v>0</v>
      </c>
      <c r="BX612" s="84" t="s">
        <v>329</v>
      </c>
      <c r="BY612" s="84">
        <v>10</v>
      </c>
      <c r="BZ612" s="84">
        <v>2</v>
      </c>
      <c r="CA612" s="84">
        <v>15</v>
      </c>
      <c r="CB612" s="84">
        <v>0</v>
      </c>
      <c r="CC612" s="84">
        <v>3</v>
      </c>
      <c r="CD612" s="84">
        <v>99</v>
      </c>
      <c r="CE612" s="84">
        <v>0</v>
      </c>
      <c r="CF612" s="11">
        <v>1380055</v>
      </c>
      <c r="CG612" s="84">
        <v>0</v>
      </c>
      <c r="CH612" s="84">
        <v>0</v>
      </c>
      <c r="CI612" s="84">
        <v>1000</v>
      </c>
      <c r="CJ612" s="84">
        <v>0</v>
      </c>
      <c r="CK612" s="84"/>
      <c r="CL612" s="84">
        <v>0</v>
      </c>
      <c r="CM612" s="84">
        <v>0</v>
      </c>
      <c r="CN612" s="84">
        <v>0</v>
      </c>
      <c r="CO612" s="84">
        <v>0</v>
      </c>
      <c r="CP612" s="84">
        <v>0</v>
      </c>
      <c r="CQ612" s="84">
        <v>0</v>
      </c>
      <c r="CR612" s="84">
        <v>0</v>
      </c>
      <c r="CS612" s="84">
        <v>0</v>
      </c>
      <c r="CT612" s="84">
        <v>0</v>
      </c>
      <c r="CU612" s="84">
        <v>0</v>
      </c>
      <c r="CV612" s="84">
        <v>0</v>
      </c>
      <c r="CW612" s="84">
        <v>0</v>
      </c>
      <c r="CX612" s="84"/>
      <c r="CY612" s="84"/>
      <c r="CZ612" s="84">
        <v>0</v>
      </c>
      <c r="DA612" s="84">
        <v>0</v>
      </c>
      <c r="DB612" s="84">
        <v>100</v>
      </c>
      <c r="DC612" s="84">
        <v>3</v>
      </c>
      <c r="DD612" s="84">
        <v>0</v>
      </c>
      <c r="DE612" s="84">
        <v>0</v>
      </c>
      <c r="DF612" s="84">
        <v>0</v>
      </c>
      <c r="DG612" s="84">
        <v>1</v>
      </c>
      <c r="DH612" s="84"/>
      <c r="DI612" s="84" t="e">
        <f>INDEX([7]Sheet3!$E$78:$E$1130,MATCH(A612,[7]Sheet3!$D$78:$D$1130,0))</f>
        <v>#N/A</v>
      </c>
      <c r="DJ612" s="84" t="str">
        <f t="shared" si="133"/>
        <v>skill_icons.ps_npc_1087_skill_02</v>
      </c>
      <c r="DK612" s="56" t="s">
        <v>1866</v>
      </c>
      <c r="DL612" s="84"/>
      <c r="DM612" s="84"/>
      <c r="DN612" s="69" t="str">
        <f>"造成["&amp;INDEX(Sheet5!$L$2:$L$11,MATCH(BL612,Sheet5!$J$2:$J$11,0))&amp;":"&amp;BR612&amp;"*"&amp;BS612/1000&amp;"]"&amp;INDEX(Sheet5!$I$2:$I$4,MATCH(BR612,Sheet5!$H$2:$H$4,0))&amp;"的"&amp;INDEX(Sheet5!$K$2:$K$11,MATCH(BL612,Sheet5!$J$2:$J$11,0))</f>
        <v>造成[ui.cs_orange:203*1]的物理伤害。</v>
      </c>
      <c r="DO612" s="84"/>
      <c r="DP612" s="84"/>
      <c r="DQ612" s="84"/>
      <c r="DR612" s="84"/>
      <c r="DS612" s="84"/>
      <c r="DT612" s="104"/>
      <c r="DU612" s="84"/>
      <c r="DV612" s="84"/>
      <c r="DW612" s="84"/>
      <c r="DX612" s="84"/>
      <c r="DY612" s="84"/>
      <c r="DZ612" s="84"/>
    </row>
    <row r="613" spans="1:130" ht="17.25">
      <c r="A613" s="84">
        <v>30402</v>
      </c>
      <c r="B613" s="84">
        <v>0</v>
      </c>
      <c r="C613" s="84">
        <v>1</v>
      </c>
      <c r="D613" s="84" t="s">
        <v>1862</v>
      </c>
      <c r="E613" s="84" t="s">
        <v>1863</v>
      </c>
      <c r="F613" s="84" t="s">
        <v>1864</v>
      </c>
      <c r="G613" s="84">
        <v>1</v>
      </c>
      <c r="H613" s="84" t="s">
        <v>507</v>
      </c>
      <c r="I613" s="84">
        <f t="shared" si="134"/>
        <v>1947</v>
      </c>
      <c r="J613" s="84">
        <f t="shared" si="137"/>
        <v>1947</v>
      </c>
      <c r="K613" s="84">
        <f t="shared" si="135"/>
        <v>3366</v>
      </c>
      <c r="L613" s="84"/>
      <c r="M613" s="84">
        <v>1253</v>
      </c>
      <c r="N613" s="84">
        <v>0</v>
      </c>
      <c r="O613" s="84">
        <v>0</v>
      </c>
      <c r="P613" s="84">
        <v>2</v>
      </c>
      <c r="Q613" s="84">
        <v>0</v>
      </c>
      <c r="R613" s="84">
        <f t="shared" si="136"/>
        <v>1</v>
      </c>
      <c r="S613" s="84">
        <v>0</v>
      </c>
      <c r="T613" s="84">
        <v>0</v>
      </c>
      <c r="U613" s="84">
        <v>0</v>
      </c>
      <c r="V613" s="84">
        <v>0</v>
      </c>
      <c r="W613" s="84">
        <v>0</v>
      </c>
      <c r="X613" s="84">
        <v>0</v>
      </c>
      <c r="Y613" s="84">
        <v>0</v>
      </c>
      <c r="Z613" s="84">
        <v>12000</v>
      </c>
      <c r="AA613" s="84">
        <v>2</v>
      </c>
      <c r="AB613" s="84">
        <v>31</v>
      </c>
      <c r="AC613" s="84">
        <v>0</v>
      </c>
      <c r="AD613" s="84">
        <v>0</v>
      </c>
      <c r="AE613" s="84">
        <v>0</v>
      </c>
      <c r="AF613" s="84">
        <v>1</v>
      </c>
      <c r="AG613" s="84">
        <v>0</v>
      </c>
      <c r="AH613" s="84">
        <v>2</v>
      </c>
      <c r="AI613" s="84">
        <v>1256</v>
      </c>
      <c r="AJ613" s="84">
        <v>1</v>
      </c>
      <c r="AK613" s="84">
        <v>0</v>
      </c>
      <c r="AL613" s="84">
        <v>0</v>
      </c>
      <c r="AM613" s="84">
        <v>1</v>
      </c>
      <c r="AN613" s="84">
        <v>1</v>
      </c>
      <c r="AO613" s="84">
        <v>1</v>
      </c>
      <c r="AP613" s="84">
        <v>3</v>
      </c>
      <c r="AQ613" s="84">
        <v>0</v>
      </c>
      <c r="AR613" s="84">
        <v>0.3</v>
      </c>
      <c r="AS613" s="84">
        <v>0</v>
      </c>
      <c r="AT613" s="84">
        <v>0</v>
      </c>
      <c r="AU613" s="84">
        <v>0</v>
      </c>
      <c r="AV613" s="84">
        <v>0</v>
      </c>
      <c r="AW613" s="84">
        <v>0</v>
      </c>
      <c r="AX613" s="84">
        <v>0</v>
      </c>
      <c r="AY613" s="84">
        <v>0</v>
      </c>
      <c r="AZ613" s="84">
        <v>0</v>
      </c>
      <c r="BA613" s="84">
        <v>0</v>
      </c>
      <c r="BB613" s="84">
        <v>0</v>
      </c>
      <c r="BC613" s="84">
        <v>0</v>
      </c>
      <c r="BD613" s="69">
        <v>0</v>
      </c>
      <c r="BE613" s="69">
        <v>0</v>
      </c>
      <c r="BF613" s="69">
        <v>0</v>
      </c>
      <c r="BG613" s="84">
        <v>0</v>
      </c>
      <c r="BH613" s="84">
        <v>0</v>
      </c>
      <c r="BI613" s="84" t="s">
        <v>1865</v>
      </c>
      <c r="BJ613" s="84"/>
      <c r="BK613" s="84">
        <v>3</v>
      </c>
      <c r="BL613" s="84">
        <v>2</v>
      </c>
      <c r="BM613" s="84">
        <v>2</v>
      </c>
      <c r="BN613" s="84">
        <v>31</v>
      </c>
      <c r="BO613" s="84">
        <v>0</v>
      </c>
      <c r="BP613" s="84">
        <v>1</v>
      </c>
      <c r="BQ613" s="84">
        <v>1</v>
      </c>
      <c r="BR613" s="84">
        <v>203</v>
      </c>
      <c r="BS613" s="84">
        <v>1000</v>
      </c>
      <c r="BT613" s="84">
        <v>0</v>
      </c>
      <c r="BU613" s="84">
        <v>0</v>
      </c>
      <c r="BV613" s="84">
        <v>1000</v>
      </c>
      <c r="BW613" s="84">
        <v>0</v>
      </c>
      <c r="BX613" s="84" t="s">
        <v>329</v>
      </c>
      <c r="BY613" s="84">
        <v>10</v>
      </c>
      <c r="BZ613" s="84">
        <v>2</v>
      </c>
      <c r="CA613" s="84">
        <v>15</v>
      </c>
      <c r="CB613" s="84">
        <v>0</v>
      </c>
      <c r="CC613" s="84">
        <v>3</v>
      </c>
      <c r="CD613" s="84">
        <v>99</v>
      </c>
      <c r="CE613" s="84">
        <v>0</v>
      </c>
      <c r="CF613" s="11">
        <v>1380056</v>
      </c>
      <c r="CG613" s="84">
        <v>0</v>
      </c>
      <c r="CH613" s="84">
        <v>0</v>
      </c>
      <c r="CI613" s="84">
        <v>1000</v>
      </c>
      <c r="CJ613" s="84">
        <v>0</v>
      </c>
      <c r="CK613" s="84"/>
      <c r="CL613" s="84">
        <v>0</v>
      </c>
      <c r="CM613" s="84">
        <v>0</v>
      </c>
      <c r="CN613" s="84">
        <v>0</v>
      </c>
      <c r="CO613" s="84">
        <v>0</v>
      </c>
      <c r="CP613" s="84">
        <v>0</v>
      </c>
      <c r="CQ613" s="84">
        <v>0</v>
      </c>
      <c r="CR613" s="84">
        <v>0</v>
      </c>
      <c r="CS613" s="84">
        <v>0</v>
      </c>
      <c r="CT613" s="84">
        <v>0</v>
      </c>
      <c r="CU613" s="84">
        <v>0</v>
      </c>
      <c r="CV613" s="84">
        <v>0</v>
      </c>
      <c r="CW613" s="84">
        <v>0</v>
      </c>
      <c r="CX613" s="84"/>
      <c r="CY613" s="84"/>
      <c r="CZ613" s="84">
        <v>0</v>
      </c>
      <c r="DA613" s="84">
        <v>0</v>
      </c>
      <c r="DB613" s="84">
        <v>100</v>
      </c>
      <c r="DC613" s="84">
        <v>3.5</v>
      </c>
      <c r="DD613" s="84">
        <v>0</v>
      </c>
      <c r="DE613" s="84">
        <v>0</v>
      </c>
      <c r="DF613" s="84">
        <v>0</v>
      </c>
      <c r="DG613" s="84">
        <v>1</v>
      </c>
      <c r="DH613" s="84"/>
      <c r="DI613" s="84" t="e">
        <f>INDEX([7]Sheet3!$E$78:$E$1130,MATCH(A606,[7]Sheet3!$D$78:$D$1130,0))</f>
        <v>#N/A</v>
      </c>
      <c r="DJ613" s="84" t="str">
        <f t="shared" si="133"/>
        <v>skill_icons.ps_npc_1087_skill_02</v>
      </c>
      <c r="DK613" s="56" t="s">
        <v>1866</v>
      </c>
      <c r="DL613" s="84"/>
      <c r="DM613" s="84"/>
      <c r="DN613" s="69" t="str">
        <f>"造成["&amp;INDEX(Sheet5!$L$2:$L$11,MATCH(BL613,Sheet5!$J$2:$J$11,0))&amp;":"&amp;BR613&amp;"*"&amp;BS613/1000&amp;"]"&amp;INDEX(Sheet5!$I$2:$I$4,MATCH(BR613,Sheet5!$H$2:$H$4,0))&amp;"的"&amp;INDEX(Sheet5!$K$2:$K$11,MATCH(BL613,Sheet5!$J$2:$J$11,0))</f>
        <v>造成[ui.cs_orange:203*1]的物理伤害。</v>
      </c>
      <c r="DO613" s="84"/>
      <c r="DP613" s="84"/>
      <c r="DQ613" s="84"/>
      <c r="DR613" s="84"/>
      <c r="DS613" s="84"/>
      <c r="DT613" s="104"/>
      <c r="DU613" s="84"/>
      <c r="DV613" s="84"/>
      <c r="DW613" s="84"/>
      <c r="DX613" s="84"/>
      <c r="DY613" s="84"/>
      <c r="DZ613" s="84"/>
    </row>
    <row r="614" spans="1:130" ht="17.25">
      <c r="A614" s="84">
        <v>30403</v>
      </c>
      <c r="B614" s="84">
        <v>0</v>
      </c>
      <c r="C614" s="84">
        <v>1</v>
      </c>
      <c r="D614" s="84" t="s">
        <v>1862</v>
      </c>
      <c r="E614" s="84" t="s">
        <v>1863</v>
      </c>
      <c r="F614" s="84" t="s">
        <v>1864</v>
      </c>
      <c r="G614" s="84">
        <v>1</v>
      </c>
      <c r="H614" s="84" t="s">
        <v>507</v>
      </c>
      <c r="I614" s="84">
        <f t="shared" si="134"/>
        <v>1947</v>
      </c>
      <c r="J614" s="84">
        <f t="shared" si="137"/>
        <v>1947</v>
      </c>
      <c r="K614" s="84">
        <f t="shared" si="135"/>
        <v>3366</v>
      </c>
      <c r="L614" s="84"/>
      <c r="M614" s="84">
        <v>1253</v>
      </c>
      <c r="N614" s="84">
        <v>0</v>
      </c>
      <c r="O614" s="84">
        <v>0</v>
      </c>
      <c r="P614" s="84">
        <v>2</v>
      </c>
      <c r="Q614" s="84">
        <v>0</v>
      </c>
      <c r="R614" s="84">
        <f t="shared" si="136"/>
        <v>1</v>
      </c>
      <c r="S614" s="84">
        <v>0</v>
      </c>
      <c r="T614" s="84">
        <v>0</v>
      </c>
      <c r="U614" s="84">
        <v>0</v>
      </c>
      <c r="V614" s="84">
        <v>0</v>
      </c>
      <c r="W614" s="84">
        <v>0</v>
      </c>
      <c r="X614" s="84">
        <v>0</v>
      </c>
      <c r="Y614" s="84">
        <v>0</v>
      </c>
      <c r="Z614" s="84">
        <v>12000</v>
      </c>
      <c r="AA614" s="84">
        <v>2</v>
      </c>
      <c r="AB614" s="84">
        <v>31</v>
      </c>
      <c r="AC614" s="84">
        <v>0</v>
      </c>
      <c r="AD614" s="84">
        <v>0</v>
      </c>
      <c r="AE614" s="84">
        <v>0</v>
      </c>
      <c r="AF614" s="84">
        <v>1</v>
      </c>
      <c r="AG614" s="84">
        <v>0</v>
      </c>
      <c r="AH614" s="84">
        <v>2</v>
      </c>
      <c r="AI614" s="84">
        <v>1256</v>
      </c>
      <c r="AJ614" s="84">
        <v>1</v>
      </c>
      <c r="AK614" s="84">
        <v>0</v>
      </c>
      <c r="AL614" s="84">
        <v>0</v>
      </c>
      <c r="AM614" s="84">
        <v>1</v>
      </c>
      <c r="AN614" s="84">
        <v>1</v>
      </c>
      <c r="AO614" s="84">
        <v>1</v>
      </c>
      <c r="AP614" s="84">
        <v>3</v>
      </c>
      <c r="AQ614" s="84">
        <v>0</v>
      </c>
      <c r="AR614" s="84">
        <v>0.3</v>
      </c>
      <c r="AS614" s="84">
        <v>0</v>
      </c>
      <c r="AT614" s="84">
        <v>0</v>
      </c>
      <c r="AU614" s="84">
        <v>0</v>
      </c>
      <c r="AV614" s="84">
        <v>0</v>
      </c>
      <c r="AW614" s="84">
        <v>0</v>
      </c>
      <c r="AX614" s="84">
        <v>0</v>
      </c>
      <c r="AY614" s="84">
        <v>0</v>
      </c>
      <c r="AZ614" s="84">
        <v>0</v>
      </c>
      <c r="BA614" s="84">
        <v>0</v>
      </c>
      <c r="BB614" s="84">
        <v>0</v>
      </c>
      <c r="BC614" s="84">
        <v>0</v>
      </c>
      <c r="BD614" s="69">
        <v>0</v>
      </c>
      <c r="BE614" s="69">
        <v>0</v>
      </c>
      <c r="BF614" s="69">
        <v>0</v>
      </c>
      <c r="BG614" s="84">
        <v>0</v>
      </c>
      <c r="BH614" s="84">
        <v>0</v>
      </c>
      <c r="BI614" s="84" t="s">
        <v>1865</v>
      </c>
      <c r="BJ614" s="84"/>
      <c r="BK614" s="84">
        <v>3</v>
      </c>
      <c r="BL614" s="84">
        <v>2</v>
      </c>
      <c r="BM614" s="84">
        <v>2</v>
      </c>
      <c r="BN614" s="84">
        <v>31</v>
      </c>
      <c r="BO614" s="84">
        <v>0</v>
      </c>
      <c r="BP614" s="84">
        <v>1</v>
      </c>
      <c r="BQ614" s="84">
        <v>1</v>
      </c>
      <c r="BR614" s="84">
        <v>203</v>
      </c>
      <c r="BS614" s="84">
        <v>1000</v>
      </c>
      <c r="BT614" s="84">
        <v>0</v>
      </c>
      <c r="BU614" s="84">
        <v>0</v>
      </c>
      <c r="BV614" s="84">
        <v>1000</v>
      </c>
      <c r="BW614" s="84">
        <v>0</v>
      </c>
      <c r="BX614" s="84" t="s">
        <v>329</v>
      </c>
      <c r="BY614" s="84">
        <v>10</v>
      </c>
      <c r="BZ614" s="84">
        <v>2</v>
      </c>
      <c r="CA614" s="84">
        <v>15</v>
      </c>
      <c r="CB614" s="84">
        <v>0</v>
      </c>
      <c r="CC614" s="84">
        <v>3</v>
      </c>
      <c r="CD614" s="84">
        <v>99</v>
      </c>
      <c r="CE614" s="84">
        <v>0</v>
      </c>
      <c r="CF614" s="11">
        <v>1380057</v>
      </c>
      <c r="CG614" s="84">
        <v>0</v>
      </c>
      <c r="CH614" s="84">
        <v>0</v>
      </c>
      <c r="CI614" s="84">
        <v>1000</v>
      </c>
      <c r="CJ614" s="84">
        <v>0</v>
      </c>
      <c r="CK614" s="84"/>
      <c r="CL614" s="84">
        <v>0</v>
      </c>
      <c r="CM614" s="84">
        <v>0</v>
      </c>
      <c r="CN614" s="84">
        <v>0</v>
      </c>
      <c r="CO614" s="84">
        <v>0</v>
      </c>
      <c r="CP614" s="84">
        <v>0</v>
      </c>
      <c r="CQ614" s="84">
        <v>0</v>
      </c>
      <c r="CR614" s="84">
        <v>0</v>
      </c>
      <c r="CS614" s="84">
        <v>0</v>
      </c>
      <c r="CT614" s="84">
        <v>0</v>
      </c>
      <c r="CU614" s="84">
        <v>0</v>
      </c>
      <c r="CV614" s="84">
        <v>0</v>
      </c>
      <c r="CW614" s="84">
        <v>0</v>
      </c>
      <c r="CX614" s="84"/>
      <c r="CY614" s="84"/>
      <c r="CZ614" s="84">
        <v>0</v>
      </c>
      <c r="DA614" s="84">
        <v>0</v>
      </c>
      <c r="DB614" s="84">
        <v>100</v>
      </c>
      <c r="DC614" s="84">
        <v>4</v>
      </c>
      <c r="DD614" s="84">
        <v>0</v>
      </c>
      <c r="DE614" s="84">
        <v>0</v>
      </c>
      <c r="DF614" s="84">
        <v>0</v>
      </c>
      <c r="DG614" s="84">
        <v>1</v>
      </c>
      <c r="DH614" s="84"/>
      <c r="DI614" s="84" t="e">
        <f>INDEX([7]Sheet3!$E$78:$E$1130,MATCH(A614,[7]Sheet3!$D$78:$D$1130,0))</f>
        <v>#N/A</v>
      </c>
      <c r="DJ614" s="84" t="str">
        <f t="shared" si="133"/>
        <v>skill_icons.ps_npc_1087_skill_02</v>
      </c>
      <c r="DK614" s="56" t="s">
        <v>1866</v>
      </c>
      <c r="DL614" s="84"/>
      <c r="DM614" s="84"/>
      <c r="DN614" s="69" t="str">
        <f>"造成["&amp;INDEX(Sheet5!$L$2:$L$11,MATCH(BL614,Sheet5!$J$2:$J$11,0))&amp;":"&amp;BR614&amp;"*"&amp;BS614/1000&amp;"]"&amp;INDEX(Sheet5!$I$2:$I$4,MATCH(BR614,Sheet5!$H$2:$H$4,0))&amp;"的"&amp;INDEX(Sheet5!$K$2:$K$11,MATCH(BL614,Sheet5!$J$2:$J$11,0))</f>
        <v>造成[ui.cs_orange:203*1]的物理伤害。</v>
      </c>
      <c r="DO614" s="84"/>
      <c r="DP614" s="84"/>
      <c r="DQ614" s="84"/>
      <c r="DR614" s="84"/>
      <c r="DS614" s="84"/>
      <c r="DT614" s="104"/>
      <c r="DU614" s="84"/>
      <c r="DV614" s="84"/>
      <c r="DW614" s="84"/>
      <c r="DX614" s="84"/>
      <c r="DY614" s="84"/>
      <c r="DZ614" s="84"/>
    </row>
    <row r="615" spans="1:130" ht="17.25">
      <c r="A615" s="118">
        <v>30404</v>
      </c>
      <c r="B615" s="118">
        <v>0</v>
      </c>
      <c r="C615" s="118">
        <v>1</v>
      </c>
      <c r="D615" s="118" t="s">
        <v>1867</v>
      </c>
      <c r="E615" s="118" t="s">
        <v>1868</v>
      </c>
      <c r="F615" s="118" t="s">
        <v>1869</v>
      </c>
      <c r="G615" s="118">
        <v>1</v>
      </c>
      <c r="H615" s="118" t="s">
        <v>321</v>
      </c>
      <c r="I615" s="118">
        <f t="shared" ref="I615:I618" si="138">17*34</f>
        <v>578</v>
      </c>
      <c r="J615" s="118">
        <f t="shared" ref="J615:J622" si="139">17*34</f>
        <v>578</v>
      </c>
      <c r="K615" s="118">
        <v>2508</v>
      </c>
      <c r="L615" s="118"/>
      <c r="M615" s="122">
        <v>1254</v>
      </c>
      <c r="N615" s="118" t="s">
        <v>406</v>
      </c>
      <c r="O615" s="118">
        <v>0</v>
      </c>
      <c r="P615" s="118">
        <v>1</v>
      </c>
      <c r="Q615" s="118">
        <v>0</v>
      </c>
      <c r="R615" s="118">
        <f t="shared" si="136"/>
        <v>1</v>
      </c>
      <c r="S615" s="118">
        <v>0</v>
      </c>
      <c r="T615" s="118">
        <v>0</v>
      </c>
      <c r="U615" s="118">
        <v>0</v>
      </c>
      <c r="V615" s="118">
        <v>0</v>
      </c>
      <c r="W615" s="118">
        <v>0</v>
      </c>
      <c r="X615" s="118">
        <v>0</v>
      </c>
      <c r="Y615" s="118">
        <v>0</v>
      </c>
      <c r="Z615" s="118">
        <v>18000</v>
      </c>
      <c r="AA615" s="118">
        <v>13</v>
      </c>
      <c r="AB615" s="118">
        <v>15</v>
      </c>
      <c r="AC615" s="118">
        <v>0</v>
      </c>
      <c r="AD615" s="118">
        <v>0</v>
      </c>
      <c r="AE615" s="118">
        <v>0</v>
      </c>
      <c r="AF615" s="118">
        <v>20</v>
      </c>
      <c r="AG615" s="118">
        <v>0</v>
      </c>
      <c r="AH615" s="118">
        <v>5</v>
      </c>
      <c r="AI615" s="118">
        <v>0</v>
      </c>
      <c r="AJ615" s="118">
        <v>3</v>
      </c>
      <c r="AK615" s="118">
        <v>0</v>
      </c>
      <c r="AL615" s="118">
        <v>0</v>
      </c>
      <c r="AM615" s="118">
        <v>1</v>
      </c>
      <c r="AN615" s="118">
        <v>1</v>
      </c>
      <c r="AO615" s="118">
        <v>0</v>
      </c>
      <c r="AP615" s="118">
        <v>0</v>
      </c>
      <c r="AQ615" s="120">
        <v>0</v>
      </c>
      <c r="AR615" s="118">
        <v>0</v>
      </c>
      <c r="AS615" s="118">
        <v>0</v>
      </c>
      <c r="AT615" s="118">
        <v>0</v>
      </c>
      <c r="AU615" s="118">
        <v>0</v>
      </c>
      <c r="AV615" s="118">
        <v>0</v>
      </c>
      <c r="AW615" s="118">
        <v>0</v>
      </c>
      <c r="AX615" s="118">
        <v>0</v>
      </c>
      <c r="AY615" s="118">
        <v>0</v>
      </c>
      <c r="AZ615" s="118">
        <v>0</v>
      </c>
      <c r="BA615" s="118">
        <v>0</v>
      </c>
      <c r="BB615" s="118">
        <v>0</v>
      </c>
      <c r="BC615" s="118">
        <v>0</v>
      </c>
      <c r="BD615" s="69">
        <v>0</v>
      </c>
      <c r="BE615" s="69">
        <v>0</v>
      </c>
      <c r="BF615" s="69">
        <v>0</v>
      </c>
      <c r="BG615" s="118">
        <v>0</v>
      </c>
      <c r="BH615" s="118">
        <v>0</v>
      </c>
      <c r="BI615" s="118" t="s">
        <v>1870</v>
      </c>
      <c r="BJ615" s="118"/>
      <c r="BK615" s="118">
        <v>3</v>
      </c>
      <c r="BL615" s="118">
        <v>10</v>
      </c>
      <c r="BM615" s="118">
        <v>13</v>
      </c>
      <c r="BN615" s="118">
        <v>15</v>
      </c>
      <c r="BO615" s="118">
        <v>0</v>
      </c>
      <c r="BP615" s="118">
        <v>1</v>
      </c>
      <c r="BQ615" s="118">
        <v>1</v>
      </c>
      <c r="BR615" s="118">
        <v>1</v>
      </c>
      <c r="BS615" s="34">
        <v>1380058</v>
      </c>
      <c r="BT615" s="118">
        <v>0</v>
      </c>
      <c r="BU615" s="118">
        <v>0</v>
      </c>
      <c r="BV615" s="118">
        <v>1000</v>
      </c>
      <c r="BW615" s="122">
        <v>1259</v>
      </c>
      <c r="BX615" s="118"/>
      <c r="BY615" s="118">
        <v>0</v>
      </c>
      <c r="BZ615" s="118">
        <v>0</v>
      </c>
      <c r="CA615" s="118">
        <v>0</v>
      </c>
      <c r="CB615" s="118">
        <v>0</v>
      </c>
      <c r="CC615" s="118">
        <v>0</v>
      </c>
      <c r="CD615" s="118">
        <v>0</v>
      </c>
      <c r="CE615" s="118">
        <v>0</v>
      </c>
      <c r="CF615" s="118">
        <v>0</v>
      </c>
      <c r="CG615" s="118">
        <v>0</v>
      </c>
      <c r="CH615" s="118">
        <v>0</v>
      </c>
      <c r="CI615" s="118">
        <v>0</v>
      </c>
      <c r="CJ615" s="118">
        <v>0</v>
      </c>
      <c r="CK615" s="118"/>
      <c r="CL615" s="118">
        <v>0</v>
      </c>
      <c r="CM615" s="118">
        <v>0</v>
      </c>
      <c r="CN615" s="118">
        <v>0</v>
      </c>
      <c r="CO615" s="118">
        <v>0</v>
      </c>
      <c r="CP615" s="118">
        <v>0</v>
      </c>
      <c r="CQ615" s="118">
        <v>0</v>
      </c>
      <c r="CR615" s="118">
        <v>0</v>
      </c>
      <c r="CS615" s="118">
        <v>0</v>
      </c>
      <c r="CT615" s="118">
        <v>0</v>
      </c>
      <c r="CU615" s="118">
        <v>0</v>
      </c>
      <c r="CV615" s="118">
        <v>0</v>
      </c>
      <c r="CW615" s="118">
        <v>0</v>
      </c>
      <c r="CX615" s="118"/>
      <c r="CY615" s="118"/>
      <c r="CZ615" s="118">
        <v>0</v>
      </c>
      <c r="DA615" s="118">
        <v>0</v>
      </c>
      <c r="DB615" s="118">
        <v>12</v>
      </c>
      <c r="DC615" s="118">
        <v>5</v>
      </c>
      <c r="DD615" s="118">
        <v>0</v>
      </c>
      <c r="DE615" s="118">
        <v>0</v>
      </c>
      <c r="DF615" s="118">
        <v>0</v>
      </c>
      <c r="DG615" s="118">
        <v>1</v>
      </c>
      <c r="DH615" s="118"/>
      <c r="DI615" s="118"/>
      <c r="DJ615" s="118"/>
      <c r="DK615" s="122" t="s">
        <v>1871</v>
      </c>
      <c r="DL615" s="118"/>
      <c r="DM615" s="118"/>
      <c r="DN615" s="69" t="e">
        <f>"造成["&amp;INDEX(Sheet5!$L$2:$L$11,MATCH(BL615,Sheet5!$J$2:$J$11,0))&amp;":"&amp;BR615&amp;"*"&amp;BS615/1000&amp;"]"&amp;INDEX(Sheet5!$I$2:$I$4,MATCH(BR615,Sheet5!$H$2:$H$4,0))&amp;"的"&amp;INDEX(Sheet5!$K$2:$K$11,MATCH(BL615,Sheet5!$J$2:$J$11,0))</f>
        <v>#N/A</v>
      </c>
      <c r="DO615" s="118"/>
      <c r="DP615" s="118"/>
      <c r="DQ615" s="118"/>
      <c r="DR615" s="118"/>
      <c r="DS615" s="118"/>
      <c r="DT615" s="123"/>
      <c r="DU615" s="118"/>
      <c r="DV615" s="118"/>
      <c r="DW615" s="118"/>
      <c r="DX615" s="118"/>
      <c r="DY615" s="118"/>
      <c r="DZ615" s="118"/>
    </row>
    <row r="616" spans="1:130" ht="17.25">
      <c r="A616" s="118">
        <v>30405</v>
      </c>
      <c r="B616" s="118">
        <v>0</v>
      </c>
      <c r="C616" s="118">
        <v>1</v>
      </c>
      <c r="D616" s="118" t="s">
        <v>1867</v>
      </c>
      <c r="E616" s="118" t="s">
        <v>1868</v>
      </c>
      <c r="F616" s="118" t="s">
        <v>1869</v>
      </c>
      <c r="G616" s="118">
        <v>1</v>
      </c>
      <c r="H616" s="118" t="s">
        <v>321</v>
      </c>
      <c r="I616" s="118">
        <f t="shared" si="138"/>
        <v>578</v>
      </c>
      <c r="J616" s="118">
        <f t="shared" si="139"/>
        <v>578</v>
      </c>
      <c r="K616" s="118">
        <v>2508</v>
      </c>
      <c r="L616" s="118"/>
      <c r="M616" s="122">
        <v>1254</v>
      </c>
      <c r="N616" s="118" t="s">
        <v>406</v>
      </c>
      <c r="O616" s="118">
        <v>0</v>
      </c>
      <c r="P616" s="118">
        <v>1</v>
      </c>
      <c r="Q616" s="118">
        <v>0</v>
      </c>
      <c r="R616" s="118">
        <f t="shared" si="136"/>
        <v>1</v>
      </c>
      <c r="S616" s="118">
        <v>0</v>
      </c>
      <c r="T616" s="118">
        <v>0</v>
      </c>
      <c r="U616" s="118">
        <v>0</v>
      </c>
      <c r="V616" s="118">
        <v>0</v>
      </c>
      <c r="W616" s="118">
        <v>0</v>
      </c>
      <c r="X616" s="118">
        <v>0</v>
      </c>
      <c r="Y616" s="118">
        <v>0</v>
      </c>
      <c r="Z616" s="118">
        <v>17000</v>
      </c>
      <c r="AA616" s="118">
        <v>13</v>
      </c>
      <c r="AB616" s="118">
        <v>15</v>
      </c>
      <c r="AC616" s="118">
        <v>0</v>
      </c>
      <c r="AD616" s="118">
        <v>0</v>
      </c>
      <c r="AE616" s="118">
        <v>0</v>
      </c>
      <c r="AF616" s="118">
        <v>20</v>
      </c>
      <c r="AG616" s="118">
        <v>0</v>
      </c>
      <c r="AH616" s="118">
        <v>5</v>
      </c>
      <c r="AI616" s="118">
        <v>0</v>
      </c>
      <c r="AJ616" s="118">
        <v>3</v>
      </c>
      <c r="AK616" s="118">
        <v>0</v>
      </c>
      <c r="AL616" s="118">
        <v>0</v>
      </c>
      <c r="AM616" s="118">
        <v>1</v>
      </c>
      <c r="AN616" s="118">
        <v>1</v>
      </c>
      <c r="AO616" s="118">
        <v>0</v>
      </c>
      <c r="AP616" s="118">
        <v>0</v>
      </c>
      <c r="AQ616" s="120">
        <v>0</v>
      </c>
      <c r="AR616" s="118">
        <v>0</v>
      </c>
      <c r="AS616" s="118">
        <v>0</v>
      </c>
      <c r="AT616" s="118">
        <v>0</v>
      </c>
      <c r="AU616" s="118">
        <v>0</v>
      </c>
      <c r="AV616" s="118">
        <v>0</v>
      </c>
      <c r="AW616" s="118">
        <v>0</v>
      </c>
      <c r="AX616" s="118">
        <v>0</v>
      </c>
      <c r="AY616" s="118">
        <v>0</v>
      </c>
      <c r="AZ616" s="118">
        <v>0</v>
      </c>
      <c r="BA616" s="118">
        <v>0</v>
      </c>
      <c r="BB616" s="118">
        <v>0</v>
      </c>
      <c r="BC616" s="118">
        <v>0</v>
      </c>
      <c r="BD616" s="69">
        <v>0</v>
      </c>
      <c r="BE616" s="69">
        <v>0</v>
      </c>
      <c r="BF616" s="69">
        <v>0</v>
      </c>
      <c r="BG616" s="118">
        <v>0</v>
      </c>
      <c r="BH616" s="118">
        <v>0</v>
      </c>
      <c r="BI616" s="118" t="s">
        <v>1870</v>
      </c>
      <c r="BJ616" s="118"/>
      <c r="BK616" s="118">
        <v>3</v>
      </c>
      <c r="BL616" s="118">
        <v>10</v>
      </c>
      <c r="BM616" s="118">
        <v>13</v>
      </c>
      <c r="BN616" s="118">
        <v>15</v>
      </c>
      <c r="BO616" s="118">
        <v>0</v>
      </c>
      <c r="BP616" s="118">
        <v>1</v>
      </c>
      <c r="BQ616" s="118">
        <v>1</v>
      </c>
      <c r="BR616" s="118">
        <v>1</v>
      </c>
      <c r="BS616" s="34">
        <v>1380059</v>
      </c>
      <c r="BT616" s="118">
        <v>0</v>
      </c>
      <c r="BU616" s="118">
        <v>0</v>
      </c>
      <c r="BV616" s="118">
        <v>1000</v>
      </c>
      <c r="BW616" s="122">
        <v>1259</v>
      </c>
      <c r="BX616" s="118"/>
      <c r="BY616" s="118">
        <v>0</v>
      </c>
      <c r="BZ616" s="118">
        <v>0</v>
      </c>
      <c r="CA616" s="118">
        <v>0</v>
      </c>
      <c r="CB616" s="118">
        <v>0</v>
      </c>
      <c r="CC616" s="118">
        <v>0</v>
      </c>
      <c r="CD616" s="118">
        <v>0</v>
      </c>
      <c r="CE616" s="118">
        <v>0</v>
      </c>
      <c r="CF616" s="118">
        <v>0</v>
      </c>
      <c r="CG616" s="118">
        <v>0</v>
      </c>
      <c r="CH616" s="118">
        <v>0</v>
      </c>
      <c r="CI616" s="118">
        <v>0</v>
      </c>
      <c r="CJ616" s="118">
        <v>0</v>
      </c>
      <c r="CK616" s="118"/>
      <c r="CL616" s="118">
        <v>0</v>
      </c>
      <c r="CM616" s="118">
        <v>0</v>
      </c>
      <c r="CN616" s="118">
        <v>0</v>
      </c>
      <c r="CO616" s="118">
        <v>0</v>
      </c>
      <c r="CP616" s="118">
        <v>0</v>
      </c>
      <c r="CQ616" s="118">
        <v>0</v>
      </c>
      <c r="CR616" s="118">
        <v>0</v>
      </c>
      <c r="CS616" s="118">
        <v>0</v>
      </c>
      <c r="CT616" s="118">
        <v>0</v>
      </c>
      <c r="CU616" s="118">
        <v>0</v>
      </c>
      <c r="CV616" s="118">
        <v>0</v>
      </c>
      <c r="CW616" s="118">
        <v>0</v>
      </c>
      <c r="CX616" s="118"/>
      <c r="CY616" s="118"/>
      <c r="CZ616" s="118">
        <v>0</v>
      </c>
      <c r="DA616" s="118">
        <v>0</v>
      </c>
      <c r="DB616" s="118">
        <v>16</v>
      </c>
      <c r="DC616" s="118">
        <v>5</v>
      </c>
      <c r="DD616" s="118">
        <v>0</v>
      </c>
      <c r="DE616" s="118">
        <v>0</v>
      </c>
      <c r="DF616" s="118">
        <v>0</v>
      </c>
      <c r="DG616" s="118">
        <v>1</v>
      </c>
      <c r="DH616" s="118"/>
      <c r="DI616" s="118"/>
      <c r="DJ616" s="118"/>
      <c r="DK616" s="122" t="s">
        <v>1871</v>
      </c>
      <c r="DL616" s="118"/>
      <c r="DM616" s="118"/>
      <c r="DN616" s="69" t="e">
        <f>"造成["&amp;INDEX(Sheet5!$L$2:$L$11,MATCH(BL616,Sheet5!$J$2:$J$11,0))&amp;":"&amp;BR616&amp;"*"&amp;BS616/1000&amp;"]"&amp;INDEX(Sheet5!$I$2:$I$4,MATCH(BR616,Sheet5!$H$2:$H$4,0))&amp;"的"&amp;INDEX(Sheet5!$K$2:$K$11,MATCH(BL616,Sheet5!$J$2:$J$11,0))</f>
        <v>#N/A</v>
      </c>
      <c r="DO616" s="118"/>
      <c r="DP616" s="118"/>
      <c r="DQ616" s="118"/>
      <c r="DR616" s="118"/>
      <c r="DS616" s="118"/>
      <c r="DT616" s="123"/>
      <c r="DU616" s="118"/>
      <c r="DV616" s="118"/>
      <c r="DW616" s="118"/>
      <c r="DX616" s="118"/>
      <c r="DY616" s="118"/>
      <c r="DZ616" s="118"/>
    </row>
    <row r="617" spans="1:130" ht="17.25">
      <c r="A617" s="118">
        <v>30406</v>
      </c>
      <c r="B617" s="118">
        <v>0</v>
      </c>
      <c r="C617" s="118">
        <v>1</v>
      </c>
      <c r="D617" s="118" t="s">
        <v>1867</v>
      </c>
      <c r="E617" s="118" t="s">
        <v>1868</v>
      </c>
      <c r="F617" s="118" t="s">
        <v>1869</v>
      </c>
      <c r="G617" s="118">
        <v>1</v>
      </c>
      <c r="H617" s="118" t="s">
        <v>321</v>
      </c>
      <c r="I617" s="118">
        <f t="shared" si="138"/>
        <v>578</v>
      </c>
      <c r="J617" s="118">
        <f t="shared" si="139"/>
        <v>578</v>
      </c>
      <c r="K617" s="118">
        <v>2508</v>
      </c>
      <c r="L617" s="118"/>
      <c r="M617" s="122">
        <v>1254</v>
      </c>
      <c r="N617" s="118" t="s">
        <v>406</v>
      </c>
      <c r="O617" s="118">
        <v>0</v>
      </c>
      <c r="P617" s="118">
        <v>1</v>
      </c>
      <c r="Q617" s="118">
        <v>0</v>
      </c>
      <c r="R617" s="118">
        <f t="shared" si="136"/>
        <v>1</v>
      </c>
      <c r="S617" s="118">
        <v>0</v>
      </c>
      <c r="T617" s="118">
        <v>0</v>
      </c>
      <c r="U617" s="118">
        <v>0</v>
      </c>
      <c r="V617" s="118">
        <v>0</v>
      </c>
      <c r="W617" s="118">
        <v>0</v>
      </c>
      <c r="X617" s="118">
        <v>0</v>
      </c>
      <c r="Y617" s="118">
        <v>0</v>
      </c>
      <c r="Z617" s="118">
        <v>16000</v>
      </c>
      <c r="AA617" s="118">
        <v>13</v>
      </c>
      <c r="AB617" s="118">
        <v>15</v>
      </c>
      <c r="AC617" s="118">
        <v>0</v>
      </c>
      <c r="AD617" s="118">
        <v>0</v>
      </c>
      <c r="AE617" s="118">
        <v>0</v>
      </c>
      <c r="AF617" s="118">
        <v>20</v>
      </c>
      <c r="AG617" s="118">
        <v>0</v>
      </c>
      <c r="AH617" s="118">
        <v>5</v>
      </c>
      <c r="AI617" s="118">
        <v>0</v>
      </c>
      <c r="AJ617" s="118">
        <v>3</v>
      </c>
      <c r="AK617" s="118">
        <v>0</v>
      </c>
      <c r="AL617" s="118">
        <v>0</v>
      </c>
      <c r="AM617" s="118">
        <v>1</v>
      </c>
      <c r="AN617" s="118">
        <v>1</v>
      </c>
      <c r="AO617" s="118">
        <v>0</v>
      </c>
      <c r="AP617" s="118">
        <v>0</v>
      </c>
      <c r="AQ617" s="120">
        <v>0</v>
      </c>
      <c r="AR617" s="118">
        <v>0</v>
      </c>
      <c r="AS617" s="118">
        <v>0</v>
      </c>
      <c r="AT617" s="118">
        <v>0</v>
      </c>
      <c r="AU617" s="118">
        <v>0</v>
      </c>
      <c r="AV617" s="118">
        <v>0</v>
      </c>
      <c r="AW617" s="118">
        <v>0</v>
      </c>
      <c r="AX617" s="118">
        <v>0</v>
      </c>
      <c r="AY617" s="118">
        <v>0</v>
      </c>
      <c r="AZ617" s="118">
        <v>0</v>
      </c>
      <c r="BA617" s="118">
        <v>0</v>
      </c>
      <c r="BB617" s="118">
        <v>0</v>
      </c>
      <c r="BC617" s="118">
        <v>0</v>
      </c>
      <c r="BD617" s="69">
        <v>0</v>
      </c>
      <c r="BE617" s="69">
        <v>0</v>
      </c>
      <c r="BF617" s="69">
        <v>0</v>
      </c>
      <c r="BG617" s="118">
        <v>0</v>
      </c>
      <c r="BH617" s="118">
        <v>0</v>
      </c>
      <c r="BI617" s="118" t="s">
        <v>1870</v>
      </c>
      <c r="BJ617" s="118"/>
      <c r="BK617" s="118">
        <v>3</v>
      </c>
      <c r="BL617" s="118">
        <v>10</v>
      </c>
      <c r="BM617" s="118">
        <v>13</v>
      </c>
      <c r="BN617" s="118">
        <v>15</v>
      </c>
      <c r="BO617" s="118">
        <v>0</v>
      </c>
      <c r="BP617" s="118">
        <v>1</v>
      </c>
      <c r="BQ617" s="118">
        <v>1</v>
      </c>
      <c r="BR617" s="118">
        <v>1</v>
      </c>
      <c r="BS617" s="34">
        <v>1380060</v>
      </c>
      <c r="BT617" s="118">
        <v>0</v>
      </c>
      <c r="BU617" s="118">
        <v>0</v>
      </c>
      <c r="BV617" s="118">
        <v>1000</v>
      </c>
      <c r="BW617" s="122">
        <v>1259</v>
      </c>
      <c r="BX617" s="118"/>
      <c r="BY617" s="118">
        <v>0</v>
      </c>
      <c r="BZ617" s="118">
        <v>0</v>
      </c>
      <c r="CA617" s="118">
        <v>0</v>
      </c>
      <c r="CB617" s="118">
        <v>0</v>
      </c>
      <c r="CC617" s="118">
        <v>0</v>
      </c>
      <c r="CD617" s="118">
        <v>0</v>
      </c>
      <c r="CE617" s="118">
        <v>0</v>
      </c>
      <c r="CF617" s="118">
        <v>0</v>
      </c>
      <c r="CG617" s="118">
        <v>0</v>
      </c>
      <c r="CH617" s="118">
        <v>0</v>
      </c>
      <c r="CI617" s="118">
        <v>0</v>
      </c>
      <c r="CJ617" s="118">
        <v>0</v>
      </c>
      <c r="CK617" s="118"/>
      <c r="CL617" s="118">
        <v>0</v>
      </c>
      <c r="CM617" s="118">
        <v>0</v>
      </c>
      <c r="CN617" s="118">
        <v>0</v>
      </c>
      <c r="CO617" s="118">
        <v>0</v>
      </c>
      <c r="CP617" s="118">
        <v>0</v>
      </c>
      <c r="CQ617" s="118">
        <v>0</v>
      </c>
      <c r="CR617" s="118">
        <v>0</v>
      </c>
      <c r="CS617" s="118">
        <v>0</v>
      </c>
      <c r="CT617" s="118">
        <v>0</v>
      </c>
      <c r="CU617" s="118">
        <v>0</v>
      </c>
      <c r="CV617" s="118">
        <v>0</v>
      </c>
      <c r="CW617" s="118">
        <v>0</v>
      </c>
      <c r="CX617" s="118"/>
      <c r="CY617" s="118"/>
      <c r="CZ617" s="118">
        <v>0</v>
      </c>
      <c r="DA617" s="118">
        <v>0</v>
      </c>
      <c r="DB617" s="118">
        <v>20</v>
      </c>
      <c r="DC617" s="118">
        <v>5</v>
      </c>
      <c r="DD617" s="118">
        <v>0</v>
      </c>
      <c r="DE617" s="118">
        <v>0</v>
      </c>
      <c r="DF617" s="118">
        <v>0</v>
      </c>
      <c r="DG617" s="118">
        <v>1</v>
      </c>
      <c r="DH617" s="118"/>
      <c r="DI617" s="118"/>
      <c r="DJ617" s="118"/>
      <c r="DK617" s="122" t="s">
        <v>1871</v>
      </c>
      <c r="DL617" s="118"/>
      <c r="DM617" s="118"/>
      <c r="DN617" s="69" t="e">
        <f>"造成["&amp;INDEX(Sheet5!$L$2:$L$11,MATCH(BL617,Sheet5!$J$2:$J$11,0))&amp;":"&amp;BR617&amp;"*"&amp;BS617/1000&amp;"]"&amp;INDEX(Sheet5!$I$2:$I$4,MATCH(BR617,Sheet5!$H$2:$H$4,0))&amp;"的"&amp;INDEX(Sheet5!$K$2:$K$11,MATCH(BL617,Sheet5!$J$2:$J$11,0))</f>
        <v>#N/A</v>
      </c>
      <c r="DO617" s="118"/>
      <c r="DP617" s="118"/>
      <c r="DQ617" s="118"/>
      <c r="DR617" s="118"/>
      <c r="DS617" s="118"/>
      <c r="DT617" s="123"/>
      <c r="DU617" s="118"/>
      <c r="DV617" s="118"/>
      <c r="DW617" s="118"/>
      <c r="DX617" s="118"/>
      <c r="DY617" s="118"/>
      <c r="DZ617" s="118"/>
    </row>
    <row r="618" spans="1:130" ht="17.25">
      <c r="A618" s="118">
        <v>30407</v>
      </c>
      <c r="B618" s="118">
        <v>0</v>
      </c>
      <c r="C618" s="118">
        <v>1</v>
      </c>
      <c r="D618" s="118" t="s">
        <v>1867</v>
      </c>
      <c r="E618" s="118" t="s">
        <v>1868</v>
      </c>
      <c r="F618" s="118" t="s">
        <v>1869</v>
      </c>
      <c r="G618" s="118">
        <v>1</v>
      </c>
      <c r="H618" s="118" t="s">
        <v>321</v>
      </c>
      <c r="I618" s="118">
        <f t="shared" si="138"/>
        <v>578</v>
      </c>
      <c r="J618" s="118">
        <f t="shared" si="139"/>
        <v>578</v>
      </c>
      <c r="K618" s="118">
        <v>2508</v>
      </c>
      <c r="L618" s="118"/>
      <c r="M618" s="122">
        <v>1254</v>
      </c>
      <c r="N618" s="118" t="s">
        <v>406</v>
      </c>
      <c r="O618" s="118">
        <v>0</v>
      </c>
      <c r="P618" s="118">
        <v>1</v>
      </c>
      <c r="Q618" s="118">
        <v>0</v>
      </c>
      <c r="R618" s="118">
        <f t="shared" si="136"/>
        <v>1</v>
      </c>
      <c r="S618" s="118">
        <v>0</v>
      </c>
      <c r="T618" s="118">
        <v>0</v>
      </c>
      <c r="U618" s="118">
        <v>0</v>
      </c>
      <c r="V618" s="118">
        <v>0</v>
      </c>
      <c r="W618" s="118">
        <v>0</v>
      </c>
      <c r="X618" s="118">
        <v>0</v>
      </c>
      <c r="Y618" s="118">
        <v>0</v>
      </c>
      <c r="Z618" s="118">
        <v>15000</v>
      </c>
      <c r="AA618" s="118">
        <v>13</v>
      </c>
      <c r="AB618" s="118">
        <v>15</v>
      </c>
      <c r="AC618" s="118">
        <v>0</v>
      </c>
      <c r="AD618" s="118">
        <v>0</v>
      </c>
      <c r="AE618" s="118">
        <v>0</v>
      </c>
      <c r="AF618" s="118">
        <v>20</v>
      </c>
      <c r="AG618" s="118">
        <v>0</v>
      </c>
      <c r="AH618" s="118">
        <v>5</v>
      </c>
      <c r="AI618" s="118">
        <v>0</v>
      </c>
      <c r="AJ618" s="118">
        <v>3</v>
      </c>
      <c r="AK618" s="118">
        <v>0</v>
      </c>
      <c r="AL618" s="118">
        <v>0</v>
      </c>
      <c r="AM618" s="118">
        <v>1</v>
      </c>
      <c r="AN618" s="118">
        <v>1</v>
      </c>
      <c r="AO618" s="118">
        <v>0</v>
      </c>
      <c r="AP618" s="118">
        <v>0</v>
      </c>
      <c r="AQ618" s="120">
        <v>0</v>
      </c>
      <c r="AR618" s="118">
        <v>0</v>
      </c>
      <c r="AS618" s="118">
        <v>0</v>
      </c>
      <c r="AT618" s="118">
        <v>0</v>
      </c>
      <c r="AU618" s="118">
        <v>0</v>
      </c>
      <c r="AV618" s="118">
        <v>0</v>
      </c>
      <c r="AW618" s="118">
        <v>0</v>
      </c>
      <c r="AX618" s="118">
        <v>0</v>
      </c>
      <c r="AY618" s="118">
        <v>0</v>
      </c>
      <c r="AZ618" s="118">
        <v>0</v>
      </c>
      <c r="BA618" s="118">
        <v>0</v>
      </c>
      <c r="BB618" s="118">
        <v>0</v>
      </c>
      <c r="BC618" s="118">
        <v>0</v>
      </c>
      <c r="BD618" s="69">
        <v>0</v>
      </c>
      <c r="BE618" s="69">
        <v>0</v>
      </c>
      <c r="BF618" s="69">
        <v>0</v>
      </c>
      <c r="BG618" s="118">
        <v>0</v>
      </c>
      <c r="BH618" s="118">
        <v>0</v>
      </c>
      <c r="BI618" s="118" t="s">
        <v>1870</v>
      </c>
      <c r="BJ618" s="118"/>
      <c r="BK618" s="118">
        <v>3</v>
      </c>
      <c r="BL618" s="118">
        <v>10</v>
      </c>
      <c r="BM618" s="118">
        <v>13</v>
      </c>
      <c r="BN618" s="118">
        <v>15</v>
      </c>
      <c r="BO618" s="118">
        <v>0</v>
      </c>
      <c r="BP618" s="118">
        <v>1</v>
      </c>
      <c r="BQ618" s="118">
        <v>1</v>
      </c>
      <c r="BR618" s="118">
        <v>1</v>
      </c>
      <c r="BS618" s="34">
        <v>1380061</v>
      </c>
      <c r="BT618" s="118">
        <v>0</v>
      </c>
      <c r="BU618" s="118">
        <v>0</v>
      </c>
      <c r="BV618" s="118">
        <v>1000</v>
      </c>
      <c r="BW618" s="122">
        <v>1259</v>
      </c>
      <c r="BX618" s="118"/>
      <c r="BY618" s="118">
        <v>0</v>
      </c>
      <c r="BZ618" s="118">
        <v>0</v>
      </c>
      <c r="CA618" s="118">
        <v>0</v>
      </c>
      <c r="CB618" s="118">
        <v>0</v>
      </c>
      <c r="CC618" s="118">
        <v>0</v>
      </c>
      <c r="CD618" s="118">
        <v>0</v>
      </c>
      <c r="CE618" s="118">
        <v>0</v>
      </c>
      <c r="CF618" s="118">
        <v>0</v>
      </c>
      <c r="CG618" s="118">
        <v>0</v>
      </c>
      <c r="CH618" s="118">
        <v>0</v>
      </c>
      <c r="CI618" s="118">
        <v>0</v>
      </c>
      <c r="CJ618" s="118">
        <v>0</v>
      </c>
      <c r="CK618" s="118"/>
      <c r="CL618" s="118">
        <v>0</v>
      </c>
      <c r="CM618" s="118">
        <v>0</v>
      </c>
      <c r="CN618" s="118">
        <v>0</v>
      </c>
      <c r="CO618" s="118">
        <v>0</v>
      </c>
      <c r="CP618" s="118">
        <v>0</v>
      </c>
      <c r="CQ618" s="118">
        <v>0</v>
      </c>
      <c r="CR618" s="118">
        <v>0</v>
      </c>
      <c r="CS618" s="118">
        <v>0</v>
      </c>
      <c r="CT618" s="118">
        <v>0</v>
      </c>
      <c r="CU618" s="118">
        <v>0</v>
      </c>
      <c r="CV618" s="118">
        <v>0</v>
      </c>
      <c r="CW618" s="118">
        <v>0</v>
      </c>
      <c r="CX618" s="118"/>
      <c r="CY618" s="118"/>
      <c r="CZ618" s="118">
        <v>0</v>
      </c>
      <c r="DA618" s="118">
        <v>0</v>
      </c>
      <c r="DB618" s="118">
        <v>24</v>
      </c>
      <c r="DC618" s="118">
        <v>5</v>
      </c>
      <c r="DD618" s="118">
        <v>0</v>
      </c>
      <c r="DE618" s="118">
        <v>0</v>
      </c>
      <c r="DF618" s="118">
        <v>0</v>
      </c>
      <c r="DG618" s="118">
        <v>1</v>
      </c>
      <c r="DH618" s="118"/>
      <c r="DI618" s="118"/>
      <c r="DJ618" s="118"/>
      <c r="DK618" s="122" t="s">
        <v>1871</v>
      </c>
      <c r="DL618" s="118"/>
      <c r="DM618" s="118"/>
      <c r="DN618" s="69" t="e">
        <f>"造成["&amp;INDEX(Sheet5!$L$2:$L$11,MATCH(BL618,Sheet5!$J$2:$J$11,0))&amp;":"&amp;BR618&amp;"*"&amp;BS618/1000&amp;"]"&amp;INDEX(Sheet5!$I$2:$I$4,MATCH(BR618,Sheet5!$H$2:$H$4,0))&amp;"的"&amp;INDEX(Sheet5!$K$2:$K$11,MATCH(BL618,Sheet5!$J$2:$J$11,0))</f>
        <v>#N/A</v>
      </c>
      <c r="DO618" s="118"/>
      <c r="DP618" s="118"/>
      <c r="DQ618" s="118"/>
      <c r="DR618" s="118"/>
      <c r="DS618" s="118"/>
      <c r="DT618" s="123"/>
      <c r="DU618" s="118"/>
      <c r="DV618" s="118"/>
      <c r="DW618" s="118"/>
      <c r="DX618" s="118"/>
      <c r="DY618" s="118"/>
      <c r="DZ618" s="118"/>
    </row>
    <row r="619" spans="1:130" ht="14.25">
      <c r="A619" s="69">
        <v>30408</v>
      </c>
      <c r="B619" s="69">
        <v>0</v>
      </c>
      <c r="C619" s="69">
        <v>1</v>
      </c>
      <c r="D619" s="69" t="s">
        <v>1872</v>
      </c>
      <c r="E619" s="69" t="s">
        <v>1873</v>
      </c>
      <c r="F619" s="69" t="s">
        <v>1874</v>
      </c>
      <c r="G619" s="69">
        <v>1</v>
      </c>
      <c r="H619" s="69" t="s">
        <v>321</v>
      </c>
      <c r="I619" s="69">
        <v>800</v>
      </c>
      <c r="J619" s="69">
        <f t="shared" si="139"/>
        <v>578</v>
      </c>
      <c r="K619" s="69">
        <v>2508</v>
      </c>
      <c r="L619" s="69"/>
      <c r="M619" s="69">
        <v>1251</v>
      </c>
      <c r="N619" s="69" t="s">
        <v>322</v>
      </c>
      <c r="O619" s="69">
        <v>0</v>
      </c>
      <c r="P619" s="69">
        <v>1</v>
      </c>
      <c r="Q619" s="69">
        <v>0</v>
      </c>
      <c r="R619" s="69">
        <f t="shared" si="136"/>
        <v>1</v>
      </c>
      <c r="S619" s="69">
        <v>0</v>
      </c>
      <c r="T619" s="69">
        <v>0</v>
      </c>
      <c r="U619" s="69">
        <v>0</v>
      </c>
      <c r="V619" s="69">
        <v>0</v>
      </c>
      <c r="W619" s="69">
        <v>0</v>
      </c>
      <c r="X619" s="69">
        <v>0</v>
      </c>
      <c r="Y619" s="69">
        <v>0</v>
      </c>
      <c r="Z619" s="69">
        <v>12000</v>
      </c>
      <c r="AA619" s="69">
        <v>5</v>
      </c>
      <c r="AB619" s="69">
        <v>13</v>
      </c>
      <c r="AC619" s="69">
        <v>1</v>
      </c>
      <c r="AD619" s="69">
        <v>2</v>
      </c>
      <c r="AE619" s="69">
        <v>999</v>
      </c>
      <c r="AF619" s="69">
        <v>1</v>
      </c>
      <c r="AG619" s="69">
        <v>0</v>
      </c>
      <c r="AH619" s="69">
        <v>9</v>
      </c>
      <c r="AI619" s="69">
        <v>0</v>
      </c>
      <c r="AJ619" s="69">
        <v>0</v>
      </c>
      <c r="AK619" s="69">
        <v>0</v>
      </c>
      <c r="AL619" s="69">
        <v>0</v>
      </c>
      <c r="AM619" s="69">
        <v>1</v>
      </c>
      <c r="AN619" s="69">
        <v>1</v>
      </c>
      <c r="AO619" s="69">
        <v>0</v>
      </c>
      <c r="AP619" s="69">
        <v>0</v>
      </c>
      <c r="AQ619" s="84">
        <v>0</v>
      </c>
      <c r="AR619" s="69">
        <v>0</v>
      </c>
      <c r="AS619" s="69">
        <v>0</v>
      </c>
      <c r="AT619" s="69">
        <v>0</v>
      </c>
      <c r="AU619" s="69">
        <v>0</v>
      </c>
      <c r="AV619" s="69">
        <v>0</v>
      </c>
      <c r="AW619" s="69">
        <v>0</v>
      </c>
      <c r="AX619" s="69">
        <v>0</v>
      </c>
      <c r="AY619" s="69">
        <v>0</v>
      </c>
      <c r="AZ619" s="69">
        <v>0</v>
      </c>
      <c r="BA619" s="69">
        <v>0</v>
      </c>
      <c r="BB619" s="69">
        <v>0</v>
      </c>
      <c r="BC619" s="69">
        <v>0</v>
      </c>
      <c r="BD619" s="69">
        <v>0</v>
      </c>
      <c r="BE619" s="69">
        <v>0</v>
      </c>
      <c r="BF619" s="69">
        <v>0</v>
      </c>
      <c r="BG619" s="69">
        <v>0</v>
      </c>
      <c r="BH619" s="69">
        <v>0</v>
      </c>
      <c r="BI619" s="118" t="s">
        <v>1870</v>
      </c>
      <c r="BJ619" s="69"/>
      <c r="BK619" s="69">
        <v>3</v>
      </c>
      <c r="BL619" s="69">
        <v>12</v>
      </c>
      <c r="BM619" s="69">
        <v>5</v>
      </c>
      <c r="BN619" s="69">
        <v>13</v>
      </c>
      <c r="BO619" s="69">
        <v>0</v>
      </c>
      <c r="BP619" s="69">
        <v>1</v>
      </c>
      <c r="BQ619" s="69">
        <v>1</v>
      </c>
      <c r="BR619" s="69">
        <v>201</v>
      </c>
      <c r="BS619" s="69">
        <v>300</v>
      </c>
      <c r="BT619" s="69">
        <v>0</v>
      </c>
      <c r="BU619" s="69">
        <v>0</v>
      </c>
      <c r="BV619" s="69">
        <v>1000</v>
      </c>
      <c r="BW619" s="69">
        <v>1252</v>
      </c>
      <c r="BX619" s="69" t="s">
        <v>1298</v>
      </c>
      <c r="BY619" s="69">
        <v>0</v>
      </c>
      <c r="BZ619" s="69">
        <v>0</v>
      </c>
      <c r="CA619" s="69">
        <v>0</v>
      </c>
      <c r="CB619" s="69">
        <v>0</v>
      </c>
      <c r="CC619" s="69">
        <v>0</v>
      </c>
      <c r="CD619" s="69">
        <v>0</v>
      </c>
      <c r="CE619" s="69">
        <v>0</v>
      </c>
      <c r="CF619" s="69">
        <v>0</v>
      </c>
      <c r="CG619" s="69">
        <v>0</v>
      </c>
      <c r="CH619" s="69">
        <v>0</v>
      </c>
      <c r="CI619" s="69">
        <v>1000</v>
      </c>
      <c r="CJ619" s="69">
        <v>1252</v>
      </c>
      <c r="CK619" s="69"/>
      <c r="CL619" s="69">
        <v>0</v>
      </c>
      <c r="CM619" s="69">
        <v>0</v>
      </c>
      <c r="CN619" s="69">
        <v>0</v>
      </c>
      <c r="CO619" s="69">
        <v>0</v>
      </c>
      <c r="CP619" s="69">
        <v>0</v>
      </c>
      <c r="CQ619" s="69">
        <v>0</v>
      </c>
      <c r="CR619" s="69">
        <v>0</v>
      </c>
      <c r="CS619" s="69">
        <v>0</v>
      </c>
      <c r="CT619" s="69">
        <v>0</v>
      </c>
      <c r="CU619" s="69">
        <v>0</v>
      </c>
      <c r="CV619" s="69">
        <v>0</v>
      </c>
      <c r="CW619" s="69">
        <v>0</v>
      </c>
      <c r="CX619" s="69"/>
      <c r="CY619" s="69"/>
      <c r="CZ619" s="69">
        <v>0</v>
      </c>
      <c r="DA619" s="69">
        <v>0</v>
      </c>
      <c r="DB619" s="69">
        <v>30</v>
      </c>
      <c r="DC619" s="69">
        <v>0</v>
      </c>
      <c r="DD619" s="69">
        <v>0</v>
      </c>
      <c r="DE619" s="69">
        <v>0</v>
      </c>
      <c r="DF619" s="69">
        <v>0</v>
      </c>
      <c r="DG619" s="69">
        <v>1</v>
      </c>
      <c r="DH619" s="69"/>
      <c r="DI619" s="69"/>
      <c r="DJ619" s="69"/>
      <c r="DK619" s="90" t="s">
        <v>1875</v>
      </c>
      <c r="DL619" s="69"/>
      <c r="DM619" s="69"/>
      <c r="DN619" s="69" t="e">
        <f>"造成["&amp;INDEX(Sheet5!$L$2:$L$11,MATCH(BL619,Sheet5!$J$2:$J$11,0))&amp;":"&amp;BR619&amp;"*"&amp;BS619/1000&amp;"]"&amp;INDEX(Sheet5!$I$2:$I$4,MATCH(BR619,Sheet5!$H$2:$H$4,0))&amp;"的"&amp;INDEX(Sheet5!$K$2:$K$11,MATCH(BL619,Sheet5!$J$2:$J$11,0))</f>
        <v>#N/A</v>
      </c>
      <c r="DO619" s="69"/>
      <c r="DP619" s="69"/>
      <c r="DQ619" s="69"/>
      <c r="DR619" s="69"/>
      <c r="DS619" s="69"/>
      <c r="DT619" s="94"/>
      <c r="DU619" s="69"/>
      <c r="DV619" s="69"/>
      <c r="DW619" s="69"/>
      <c r="DX619" s="69"/>
      <c r="DY619" s="69"/>
      <c r="DZ619" s="69"/>
    </row>
    <row r="620" spans="1:130" ht="14.25">
      <c r="A620" s="69">
        <v>30409</v>
      </c>
      <c r="B620" s="69">
        <v>0</v>
      </c>
      <c r="C620" s="69">
        <v>1</v>
      </c>
      <c r="D620" s="69" t="s">
        <v>1872</v>
      </c>
      <c r="E620" s="69" t="s">
        <v>1873</v>
      </c>
      <c r="F620" s="69" t="s">
        <v>1874</v>
      </c>
      <c r="G620" s="69">
        <v>1</v>
      </c>
      <c r="H620" s="69" t="s">
        <v>321</v>
      </c>
      <c r="I620" s="69">
        <v>800</v>
      </c>
      <c r="J620" s="69">
        <f t="shared" si="139"/>
        <v>578</v>
      </c>
      <c r="K620" s="69">
        <v>2508</v>
      </c>
      <c r="L620" s="69"/>
      <c r="M620" s="69">
        <v>1251</v>
      </c>
      <c r="N620" s="69" t="s">
        <v>322</v>
      </c>
      <c r="O620" s="69">
        <v>0</v>
      </c>
      <c r="P620" s="69">
        <v>1</v>
      </c>
      <c r="Q620" s="69">
        <v>0</v>
      </c>
      <c r="R620" s="69">
        <f t="shared" si="136"/>
        <v>1</v>
      </c>
      <c r="S620" s="69">
        <v>0</v>
      </c>
      <c r="T620" s="69">
        <v>0</v>
      </c>
      <c r="U620" s="69">
        <v>0</v>
      </c>
      <c r="V620" s="69">
        <v>0</v>
      </c>
      <c r="W620" s="69">
        <v>0</v>
      </c>
      <c r="X620" s="69">
        <v>0</v>
      </c>
      <c r="Y620" s="69">
        <v>0</v>
      </c>
      <c r="Z620" s="69">
        <v>12000</v>
      </c>
      <c r="AA620" s="69">
        <v>5</v>
      </c>
      <c r="AB620" s="69">
        <v>13</v>
      </c>
      <c r="AC620" s="69">
        <v>1</v>
      </c>
      <c r="AD620" s="69">
        <v>2</v>
      </c>
      <c r="AE620" s="69">
        <v>999</v>
      </c>
      <c r="AF620" s="69">
        <v>1</v>
      </c>
      <c r="AG620" s="69">
        <v>0</v>
      </c>
      <c r="AH620" s="69">
        <v>9</v>
      </c>
      <c r="AI620" s="69">
        <v>0</v>
      </c>
      <c r="AJ620" s="69">
        <v>0</v>
      </c>
      <c r="AK620" s="69">
        <v>0</v>
      </c>
      <c r="AL620" s="69">
        <v>0</v>
      </c>
      <c r="AM620" s="69">
        <v>1</v>
      </c>
      <c r="AN620" s="69">
        <v>1</v>
      </c>
      <c r="AO620" s="69">
        <v>0</v>
      </c>
      <c r="AP620" s="69">
        <v>0</v>
      </c>
      <c r="AQ620" s="84">
        <v>0</v>
      </c>
      <c r="AR620" s="69">
        <v>0</v>
      </c>
      <c r="AS620" s="69">
        <v>0</v>
      </c>
      <c r="AT620" s="69">
        <v>0</v>
      </c>
      <c r="AU620" s="69">
        <v>0</v>
      </c>
      <c r="AV620" s="69">
        <v>0</v>
      </c>
      <c r="AW620" s="69">
        <v>0</v>
      </c>
      <c r="AX620" s="69">
        <v>0</v>
      </c>
      <c r="AY620" s="69">
        <v>0</v>
      </c>
      <c r="AZ620" s="69">
        <v>0</v>
      </c>
      <c r="BA620" s="69">
        <v>0</v>
      </c>
      <c r="BB620" s="69">
        <v>0</v>
      </c>
      <c r="BC620" s="69">
        <v>0</v>
      </c>
      <c r="BD620" s="69">
        <v>0</v>
      </c>
      <c r="BE620" s="69">
        <v>0</v>
      </c>
      <c r="BF620" s="69">
        <v>0</v>
      </c>
      <c r="BG620" s="69">
        <v>0</v>
      </c>
      <c r="BH620" s="69">
        <v>0</v>
      </c>
      <c r="BI620" s="118" t="s">
        <v>1870</v>
      </c>
      <c r="BJ620" s="69"/>
      <c r="BK620" s="69">
        <v>3</v>
      </c>
      <c r="BL620" s="69">
        <v>12</v>
      </c>
      <c r="BM620" s="69">
        <v>5</v>
      </c>
      <c r="BN620" s="69">
        <v>13</v>
      </c>
      <c r="BO620" s="69">
        <v>0</v>
      </c>
      <c r="BP620" s="69">
        <v>1</v>
      </c>
      <c r="BQ620" s="69">
        <v>1</v>
      </c>
      <c r="BR620" s="69">
        <v>201</v>
      </c>
      <c r="BS620" s="69">
        <v>320</v>
      </c>
      <c r="BT620" s="69">
        <v>0</v>
      </c>
      <c r="BU620" s="69">
        <v>0</v>
      </c>
      <c r="BV620" s="69">
        <v>1000</v>
      </c>
      <c r="BW620" s="69">
        <v>1252</v>
      </c>
      <c r="BX620" s="69" t="s">
        <v>1298</v>
      </c>
      <c r="BY620" s="69">
        <v>0</v>
      </c>
      <c r="BZ620" s="69">
        <v>0</v>
      </c>
      <c r="CA620" s="69">
        <v>0</v>
      </c>
      <c r="CB620" s="69">
        <v>0</v>
      </c>
      <c r="CC620" s="69">
        <v>0</v>
      </c>
      <c r="CD620" s="69">
        <v>0</v>
      </c>
      <c r="CE620" s="69">
        <v>0</v>
      </c>
      <c r="CF620" s="69">
        <v>0</v>
      </c>
      <c r="CG620" s="69">
        <v>0</v>
      </c>
      <c r="CH620" s="69">
        <v>0</v>
      </c>
      <c r="CI620" s="69">
        <v>1000</v>
      </c>
      <c r="CJ620" s="69">
        <v>1252</v>
      </c>
      <c r="CK620" s="69"/>
      <c r="CL620" s="69">
        <v>0</v>
      </c>
      <c r="CM620" s="69">
        <v>0</v>
      </c>
      <c r="CN620" s="69">
        <v>0</v>
      </c>
      <c r="CO620" s="69">
        <v>0</v>
      </c>
      <c r="CP620" s="69">
        <v>0</v>
      </c>
      <c r="CQ620" s="69">
        <v>0</v>
      </c>
      <c r="CR620" s="69">
        <v>0</v>
      </c>
      <c r="CS620" s="69">
        <v>0</v>
      </c>
      <c r="CT620" s="69">
        <v>0</v>
      </c>
      <c r="CU620" s="69">
        <v>0</v>
      </c>
      <c r="CV620" s="69">
        <v>0</v>
      </c>
      <c r="CW620" s="69">
        <v>0</v>
      </c>
      <c r="CX620" s="69"/>
      <c r="CY620" s="69"/>
      <c r="CZ620" s="69">
        <v>0</v>
      </c>
      <c r="DA620" s="69">
        <v>0</v>
      </c>
      <c r="DB620" s="69">
        <v>32</v>
      </c>
      <c r="DC620" s="69">
        <v>0</v>
      </c>
      <c r="DD620" s="69">
        <v>0</v>
      </c>
      <c r="DE620" s="69">
        <v>0</v>
      </c>
      <c r="DF620" s="69">
        <v>0</v>
      </c>
      <c r="DG620" s="69">
        <v>1</v>
      </c>
      <c r="DH620" s="69"/>
      <c r="DI620" s="69"/>
      <c r="DJ620" s="69"/>
      <c r="DK620" s="90" t="s">
        <v>1875</v>
      </c>
      <c r="DL620" s="69"/>
      <c r="DM620" s="69"/>
      <c r="DN620" s="69" t="e">
        <f>"造成["&amp;INDEX(Sheet5!$L$2:$L$11,MATCH(BL620,Sheet5!$J$2:$J$11,0))&amp;":"&amp;BR620&amp;"*"&amp;BS620/1000&amp;"]"&amp;INDEX(Sheet5!$I$2:$I$4,MATCH(BR620,Sheet5!$H$2:$H$4,0))&amp;"的"&amp;INDEX(Sheet5!$K$2:$K$11,MATCH(BL620,Sheet5!$J$2:$J$11,0))</f>
        <v>#N/A</v>
      </c>
      <c r="DO620" s="69"/>
      <c r="DP620" s="69"/>
      <c r="DQ620" s="69"/>
      <c r="DR620" s="69"/>
      <c r="DS620" s="69"/>
      <c r="DT620" s="94"/>
      <c r="DU620" s="69"/>
      <c r="DV620" s="69"/>
      <c r="DW620" s="69"/>
      <c r="DX620" s="69"/>
      <c r="DY620" s="69"/>
      <c r="DZ620" s="69"/>
    </row>
    <row r="621" spans="1:130" ht="14.25">
      <c r="A621" s="69">
        <v>30410</v>
      </c>
      <c r="B621" s="69">
        <v>0</v>
      </c>
      <c r="C621" s="69">
        <v>1</v>
      </c>
      <c r="D621" s="69" t="s">
        <v>1872</v>
      </c>
      <c r="E621" s="69" t="s">
        <v>1873</v>
      </c>
      <c r="F621" s="69" t="s">
        <v>1874</v>
      </c>
      <c r="G621" s="69">
        <v>1</v>
      </c>
      <c r="H621" s="69" t="s">
        <v>321</v>
      </c>
      <c r="I621" s="69">
        <v>800</v>
      </c>
      <c r="J621" s="69">
        <f t="shared" si="139"/>
        <v>578</v>
      </c>
      <c r="K621" s="69">
        <v>2508</v>
      </c>
      <c r="L621" s="69"/>
      <c r="M621" s="69">
        <v>1251</v>
      </c>
      <c r="N621" s="69" t="s">
        <v>322</v>
      </c>
      <c r="O621" s="69">
        <v>0</v>
      </c>
      <c r="P621" s="69">
        <v>1</v>
      </c>
      <c r="Q621" s="69">
        <v>0</v>
      </c>
      <c r="R621" s="69">
        <f t="shared" si="136"/>
        <v>1</v>
      </c>
      <c r="S621" s="69">
        <v>0</v>
      </c>
      <c r="T621" s="69">
        <v>0</v>
      </c>
      <c r="U621" s="69">
        <v>0</v>
      </c>
      <c r="V621" s="69">
        <v>0</v>
      </c>
      <c r="W621" s="69">
        <v>0</v>
      </c>
      <c r="X621" s="69">
        <v>0</v>
      </c>
      <c r="Y621" s="69">
        <v>0</v>
      </c>
      <c r="Z621" s="69">
        <v>12000</v>
      </c>
      <c r="AA621" s="69">
        <v>5</v>
      </c>
      <c r="AB621" s="69">
        <v>13</v>
      </c>
      <c r="AC621" s="69">
        <v>1</v>
      </c>
      <c r="AD621" s="69">
        <v>2</v>
      </c>
      <c r="AE621" s="69">
        <v>999</v>
      </c>
      <c r="AF621" s="69">
        <v>1</v>
      </c>
      <c r="AG621" s="69">
        <v>0</v>
      </c>
      <c r="AH621" s="69">
        <v>9</v>
      </c>
      <c r="AI621" s="69">
        <v>0</v>
      </c>
      <c r="AJ621" s="69">
        <v>0</v>
      </c>
      <c r="AK621" s="69">
        <v>0</v>
      </c>
      <c r="AL621" s="69">
        <v>0</v>
      </c>
      <c r="AM621" s="69">
        <v>1</v>
      </c>
      <c r="AN621" s="69">
        <v>1</v>
      </c>
      <c r="AO621" s="69">
        <v>0</v>
      </c>
      <c r="AP621" s="69">
        <v>0</v>
      </c>
      <c r="AQ621" s="84">
        <v>0</v>
      </c>
      <c r="AR621" s="69">
        <v>0</v>
      </c>
      <c r="AS621" s="69">
        <v>0</v>
      </c>
      <c r="AT621" s="69">
        <v>0</v>
      </c>
      <c r="AU621" s="69">
        <v>0</v>
      </c>
      <c r="AV621" s="69">
        <v>0</v>
      </c>
      <c r="AW621" s="69">
        <v>0</v>
      </c>
      <c r="AX621" s="69">
        <v>0</v>
      </c>
      <c r="AY621" s="69">
        <v>0</v>
      </c>
      <c r="AZ621" s="69">
        <v>0</v>
      </c>
      <c r="BA621" s="69">
        <v>0</v>
      </c>
      <c r="BB621" s="69">
        <v>0</v>
      </c>
      <c r="BC621" s="69">
        <v>0</v>
      </c>
      <c r="BD621" s="69">
        <v>0</v>
      </c>
      <c r="BE621" s="69">
        <v>0</v>
      </c>
      <c r="BF621" s="69">
        <v>0</v>
      </c>
      <c r="BG621" s="69">
        <v>0</v>
      </c>
      <c r="BH621" s="69">
        <v>0</v>
      </c>
      <c r="BI621" s="118" t="s">
        <v>1870</v>
      </c>
      <c r="BJ621" s="69"/>
      <c r="BK621" s="69">
        <v>3</v>
      </c>
      <c r="BL621" s="69">
        <v>12</v>
      </c>
      <c r="BM621" s="69">
        <v>5</v>
      </c>
      <c r="BN621" s="69">
        <v>13</v>
      </c>
      <c r="BO621" s="69">
        <v>0</v>
      </c>
      <c r="BP621" s="69">
        <v>1</v>
      </c>
      <c r="BQ621" s="69">
        <v>1</v>
      </c>
      <c r="BR621" s="69">
        <v>201</v>
      </c>
      <c r="BS621" s="69">
        <v>340</v>
      </c>
      <c r="BT621" s="69">
        <v>0</v>
      </c>
      <c r="BU621" s="69">
        <v>0</v>
      </c>
      <c r="BV621" s="69">
        <v>1000</v>
      </c>
      <c r="BW621" s="69">
        <v>1252</v>
      </c>
      <c r="BX621" s="69" t="s">
        <v>1298</v>
      </c>
      <c r="BY621" s="69">
        <v>0</v>
      </c>
      <c r="BZ621" s="69">
        <v>0</v>
      </c>
      <c r="CA621" s="69">
        <v>0</v>
      </c>
      <c r="CB621" s="69">
        <v>0</v>
      </c>
      <c r="CC621" s="69">
        <v>0</v>
      </c>
      <c r="CD621" s="69">
        <v>0</v>
      </c>
      <c r="CE621" s="69">
        <v>0</v>
      </c>
      <c r="CF621" s="69">
        <v>0</v>
      </c>
      <c r="CG621" s="69">
        <v>0</v>
      </c>
      <c r="CH621" s="69">
        <v>0</v>
      </c>
      <c r="CI621" s="69">
        <v>1000</v>
      </c>
      <c r="CJ621" s="69">
        <v>1252</v>
      </c>
      <c r="CK621" s="69"/>
      <c r="CL621" s="69">
        <v>0</v>
      </c>
      <c r="CM621" s="69">
        <v>0</v>
      </c>
      <c r="CN621" s="69">
        <v>0</v>
      </c>
      <c r="CO621" s="69">
        <v>0</v>
      </c>
      <c r="CP621" s="69">
        <v>0</v>
      </c>
      <c r="CQ621" s="69">
        <v>0</v>
      </c>
      <c r="CR621" s="69">
        <v>0</v>
      </c>
      <c r="CS621" s="69">
        <v>0</v>
      </c>
      <c r="CT621" s="69">
        <v>0</v>
      </c>
      <c r="CU621" s="69">
        <v>0</v>
      </c>
      <c r="CV621" s="69">
        <v>0</v>
      </c>
      <c r="CW621" s="69">
        <v>0</v>
      </c>
      <c r="CX621" s="69"/>
      <c r="CY621" s="69"/>
      <c r="CZ621" s="69">
        <v>0</v>
      </c>
      <c r="DA621" s="69">
        <v>0</v>
      </c>
      <c r="DB621" s="69">
        <v>34</v>
      </c>
      <c r="DC621" s="69">
        <v>0</v>
      </c>
      <c r="DD621" s="69">
        <v>0</v>
      </c>
      <c r="DE621" s="69">
        <v>0</v>
      </c>
      <c r="DF621" s="69">
        <v>0</v>
      </c>
      <c r="DG621" s="69">
        <v>1</v>
      </c>
      <c r="DH621" s="69"/>
      <c r="DI621" s="69"/>
      <c r="DJ621" s="69"/>
      <c r="DK621" s="90" t="s">
        <v>1875</v>
      </c>
      <c r="DL621" s="69"/>
      <c r="DM621" s="69"/>
      <c r="DN621" s="69" t="e">
        <f>"造成["&amp;INDEX(Sheet5!$L$2:$L$11,MATCH(BL621,Sheet5!$J$2:$J$11,0))&amp;":"&amp;BR621&amp;"*"&amp;BS621/1000&amp;"]"&amp;INDEX(Sheet5!$I$2:$I$4,MATCH(BR621,Sheet5!$H$2:$H$4,0))&amp;"的"&amp;INDEX(Sheet5!$K$2:$K$11,MATCH(BL621,Sheet5!$J$2:$J$11,0))</f>
        <v>#N/A</v>
      </c>
      <c r="DO621" s="69"/>
      <c r="DP621" s="69"/>
      <c r="DQ621" s="69"/>
      <c r="DR621" s="69"/>
      <c r="DS621" s="69"/>
      <c r="DT621" s="94"/>
      <c r="DU621" s="69"/>
      <c r="DV621" s="69"/>
      <c r="DW621" s="69"/>
      <c r="DX621" s="69"/>
      <c r="DY621" s="69"/>
      <c r="DZ621" s="69"/>
    </row>
    <row r="622" spans="1:130" ht="14.25">
      <c r="A622" s="69">
        <v>30411</v>
      </c>
      <c r="B622" s="69">
        <v>0</v>
      </c>
      <c r="C622" s="69">
        <v>1</v>
      </c>
      <c r="D622" s="69" t="s">
        <v>1872</v>
      </c>
      <c r="E622" s="69" t="s">
        <v>1873</v>
      </c>
      <c r="F622" s="69" t="s">
        <v>1874</v>
      </c>
      <c r="G622" s="69">
        <v>1</v>
      </c>
      <c r="H622" s="69" t="s">
        <v>321</v>
      </c>
      <c r="I622" s="69">
        <v>800</v>
      </c>
      <c r="J622" s="69">
        <f t="shared" si="139"/>
        <v>578</v>
      </c>
      <c r="K622" s="69">
        <v>2508</v>
      </c>
      <c r="L622" s="69"/>
      <c r="M622" s="69">
        <v>1251</v>
      </c>
      <c r="N622" s="69" t="s">
        <v>322</v>
      </c>
      <c r="O622" s="69">
        <v>0</v>
      </c>
      <c r="P622" s="69">
        <v>1</v>
      </c>
      <c r="Q622" s="69">
        <v>0</v>
      </c>
      <c r="R622" s="69">
        <f t="shared" si="136"/>
        <v>1</v>
      </c>
      <c r="S622" s="69">
        <v>0</v>
      </c>
      <c r="T622" s="69">
        <v>0</v>
      </c>
      <c r="U622" s="69">
        <v>0</v>
      </c>
      <c r="V622" s="69">
        <v>0</v>
      </c>
      <c r="W622" s="69">
        <v>0</v>
      </c>
      <c r="X622" s="69">
        <v>0</v>
      </c>
      <c r="Y622" s="69">
        <v>0</v>
      </c>
      <c r="Z622" s="69">
        <v>12000</v>
      </c>
      <c r="AA622" s="69">
        <v>5</v>
      </c>
      <c r="AB622" s="69">
        <v>13</v>
      </c>
      <c r="AC622" s="69">
        <v>1</v>
      </c>
      <c r="AD622" s="69">
        <v>2</v>
      </c>
      <c r="AE622" s="69">
        <v>999</v>
      </c>
      <c r="AF622" s="69">
        <v>1</v>
      </c>
      <c r="AG622" s="69">
        <v>0</v>
      </c>
      <c r="AH622" s="69">
        <v>9</v>
      </c>
      <c r="AI622" s="69">
        <v>0</v>
      </c>
      <c r="AJ622" s="69">
        <v>0</v>
      </c>
      <c r="AK622" s="69">
        <v>0</v>
      </c>
      <c r="AL622" s="69">
        <v>0</v>
      </c>
      <c r="AM622" s="69">
        <v>1</v>
      </c>
      <c r="AN622" s="69">
        <v>1</v>
      </c>
      <c r="AO622" s="69">
        <v>0</v>
      </c>
      <c r="AP622" s="69">
        <v>0</v>
      </c>
      <c r="AQ622" s="84">
        <v>0</v>
      </c>
      <c r="AR622" s="69">
        <v>0</v>
      </c>
      <c r="AS622" s="69">
        <v>0</v>
      </c>
      <c r="AT622" s="69">
        <v>0</v>
      </c>
      <c r="AU622" s="69">
        <v>0</v>
      </c>
      <c r="AV622" s="69">
        <v>0</v>
      </c>
      <c r="AW622" s="69">
        <v>0</v>
      </c>
      <c r="AX622" s="69">
        <v>0</v>
      </c>
      <c r="AY622" s="69">
        <v>0</v>
      </c>
      <c r="AZ622" s="69">
        <v>0</v>
      </c>
      <c r="BA622" s="69">
        <v>0</v>
      </c>
      <c r="BB622" s="69">
        <v>0</v>
      </c>
      <c r="BC622" s="69">
        <v>0</v>
      </c>
      <c r="BD622" s="69">
        <v>0</v>
      </c>
      <c r="BE622" s="69">
        <v>0</v>
      </c>
      <c r="BF622" s="69">
        <v>0</v>
      </c>
      <c r="BG622" s="69">
        <v>0</v>
      </c>
      <c r="BH622" s="69">
        <v>0</v>
      </c>
      <c r="BI622" s="118" t="s">
        <v>1870</v>
      </c>
      <c r="BJ622" s="69"/>
      <c r="BK622" s="69">
        <v>3</v>
      </c>
      <c r="BL622" s="69">
        <v>12</v>
      </c>
      <c r="BM622" s="69">
        <v>5</v>
      </c>
      <c r="BN622" s="69">
        <v>13</v>
      </c>
      <c r="BO622" s="69">
        <v>0</v>
      </c>
      <c r="BP622" s="69">
        <v>1</v>
      </c>
      <c r="BQ622" s="69">
        <v>1</v>
      </c>
      <c r="BR622" s="69">
        <v>201</v>
      </c>
      <c r="BS622" s="69">
        <v>360</v>
      </c>
      <c r="BT622" s="69">
        <v>0</v>
      </c>
      <c r="BU622" s="69">
        <v>0</v>
      </c>
      <c r="BV622" s="69">
        <v>1000</v>
      </c>
      <c r="BW622" s="69">
        <v>1252</v>
      </c>
      <c r="BX622" s="69" t="s">
        <v>1298</v>
      </c>
      <c r="BY622" s="69">
        <v>0</v>
      </c>
      <c r="BZ622" s="69">
        <v>0</v>
      </c>
      <c r="CA622" s="69">
        <v>0</v>
      </c>
      <c r="CB622" s="69">
        <v>0</v>
      </c>
      <c r="CC622" s="69">
        <v>0</v>
      </c>
      <c r="CD622" s="69">
        <v>0</v>
      </c>
      <c r="CE622" s="69">
        <v>0</v>
      </c>
      <c r="CF622" s="69">
        <v>0</v>
      </c>
      <c r="CG622" s="69">
        <v>0</v>
      </c>
      <c r="CH622" s="69">
        <v>0</v>
      </c>
      <c r="CI622" s="69">
        <v>1000</v>
      </c>
      <c r="CJ622" s="69">
        <v>1252</v>
      </c>
      <c r="CK622" s="69"/>
      <c r="CL622" s="69">
        <v>0</v>
      </c>
      <c r="CM622" s="69">
        <v>0</v>
      </c>
      <c r="CN622" s="69">
        <v>0</v>
      </c>
      <c r="CO622" s="69">
        <v>0</v>
      </c>
      <c r="CP622" s="69">
        <v>0</v>
      </c>
      <c r="CQ622" s="69">
        <v>0</v>
      </c>
      <c r="CR622" s="69">
        <v>0</v>
      </c>
      <c r="CS622" s="69">
        <v>0</v>
      </c>
      <c r="CT622" s="69">
        <v>0</v>
      </c>
      <c r="CU622" s="69">
        <v>0</v>
      </c>
      <c r="CV622" s="69">
        <v>0</v>
      </c>
      <c r="CW622" s="69">
        <v>0</v>
      </c>
      <c r="CX622" s="69"/>
      <c r="CY622" s="69"/>
      <c r="CZ622" s="69">
        <v>0</v>
      </c>
      <c r="DA622" s="69">
        <v>0</v>
      </c>
      <c r="DB622" s="69">
        <v>36</v>
      </c>
      <c r="DC622" s="69">
        <v>0</v>
      </c>
      <c r="DD622" s="69">
        <v>0</v>
      </c>
      <c r="DE622" s="69">
        <v>0</v>
      </c>
      <c r="DF622" s="69">
        <v>0</v>
      </c>
      <c r="DG622" s="69">
        <v>1</v>
      </c>
      <c r="DH622" s="69"/>
      <c r="DI622" s="69"/>
      <c r="DJ622" s="69"/>
      <c r="DK622" s="90" t="s">
        <v>1875</v>
      </c>
      <c r="DL622" s="69"/>
      <c r="DM622" s="69"/>
      <c r="DN622" s="69" t="e">
        <f>"造成["&amp;INDEX(Sheet5!$L$2:$L$11,MATCH(BL622,Sheet5!$J$2:$J$11,0))&amp;":"&amp;BR622&amp;"*"&amp;BS622/1000&amp;"]"&amp;INDEX(Sheet5!$I$2:$I$4,MATCH(BR622,Sheet5!$H$2:$H$4,0))&amp;"的"&amp;INDEX(Sheet5!$K$2:$K$11,MATCH(BL622,Sheet5!$J$2:$J$11,0))</f>
        <v>#N/A</v>
      </c>
      <c r="DO622" s="69"/>
      <c r="DP622" s="69"/>
      <c r="DQ622" s="69"/>
      <c r="DR622" s="69"/>
      <c r="DS622" s="69"/>
      <c r="DT622" s="94"/>
      <c r="DU622" s="69"/>
      <c r="DV622" s="69"/>
      <c r="DW622" s="69"/>
      <c r="DX622" s="69"/>
      <c r="DY622" s="69"/>
      <c r="DZ622" s="69"/>
    </row>
    <row r="623" spans="1:130" ht="14.25">
      <c r="A623" s="118">
        <v>30412</v>
      </c>
      <c r="B623" s="118">
        <v>0</v>
      </c>
      <c r="C623" s="118">
        <v>1</v>
      </c>
      <c r="D623" s="118" t="s">
        <v>1876</v>
      </c>
      <c r="E623" s="118" t="s">
        <v>1877</v>
      </c>
      <c r="F623" s="118" t="s">
        <v>1878</v>
      </c>
      <c r="G623" s="118">
        <v>1</v>
      </c>
      <c r="H623" s="118"/>
      <c r="I623" s="118">
        <v>0</v>
      </c>
      <c r="J623" s="118">
        <v>0</v>
      </c>
      <c r="K623" s="118">
        <v>0</v>
      </c>
      <c r="L623" s="118"/>
      <c r="M623" s="118">
        <v>0</v>
      </c>
      <c r="N623" s="118"/>
      <c r="O623" s="118">
        <v>0</v>
      </c>
      <c r="P623" s="118">
        <v>1</v>
      </c>
      <c r="Q623" s="118">
        <v>0</v>
      </c>
      <c r="R623" s="118">
        <v>1</v>
      </c>
      <c r="S623" s="118">
        <v>0</v>
      </c>
      <c r="T623" s="118">
        <v>0</v>
      </c>
      <c r="U623" s="118">
        <v>0</v>
      </c>
      <c r="V623" s="118">
        <v>0</v>
      </c>
      <c r="W623" s="118">
        <v>0</v>
      </c>
      <c r="X623" s="118">
        <v>0</v>
      </c>
      <c r="Y623" s="118">
        <v>0</v>
      </c>
      <c r="Z623" s="118">
        <v>0</v>
      </c>
      <c r="AA623" s="118">
        <v>1</v>
      </c>
      <c r="AB623" s="118">
        <v>31</v>
      </c>
      <c r="AC623" s="118">
        <v>0</v>
      </c>
      <c r="AD623" s="118">
        <v>0</v>
      </c>
      <c r="AE623" s="118">
        <v>0</v>
      </c>
      <c r="AF623" s="118">
        <v>99</v>
      </c>
      <c r="AG623" s="118">
        <v>0</v>
      </c>
      <c r="AH623" s="118">
        <v>25</v>
      </c>
      <c r="AI623" s="118">
        <v>0</v>
      </c>
      <c r="AJ623" s="118">
        <v>3</v>
      </c>
      <c r="AK623" s="118">
        <v>0</v>
      </c>
      <c r="AL623" s="118">
        <v>0</v>
      </c>
      <c r="AM623" s="118">
        <v>0</v>
      </c>
      <c r="AN623" s="118">
        <v>0</v>
      </c>
      <c r="AO623" s="118">
        <v>0</v>
      </c>
      <c r="AP623" s="118">
        <v>0</v>
      </c>
      <c r="AQ623" s="120">
        <v>0</v>
      </c>
      <c r="AR623" s="118">
        <v>0</v>
      </c>
      <c r="AS623" s="118">
        <v>0</v>
      </c>
      <c r="AT623" s="118">
        <v>0</v>
      </c>
      <c r="AU623" s="118">
        <v>0</v>
      </c>
      <c r="AV623" s="118">
        <v>0</v>
      </c>
      <c r="AW623" s="118">
        <v>0</v>
      </c>
      <c r="AX623" s="118">
        <v>0</v>
      </c>
      <c r="AY623" s="118">
        <v>0</v>
      </c>
      <c r="AZ623" s="118">
        <v>0</v>
      </c>
      <c r="BA623" s="118">
        <v>0</v>
      </c>
      <c r="BB623" s="118">
        <v>0</v>
      </c>
      <c r="BC623" s="118">
        <v>0</v>
      </c>
      <c r="BD623" s="69">
        <v>0</v>
      </c>
      <c r="BE623" s="69">
        <v>0</v>
      </c>
      <c r="BF623" s="69">
        <v>0</v>
      </c>
      <c r="BG623" s="118">
        <v>0</v>
      </c>
      <c r="BH623" s="118">
        <v>0</v>
      </c>
      <c r="BI623" s="118"/>
      <c r="BJ623" s="118"/>
      <c r="BK623" s="118">
        <v>3</v>
      </c>
      <c r="BL623" s="118">
        <v>10</v>
      </c>
      <c r="BM623" s="118">
        <v>1</v>
      </c>
      <c r="BN623" s="118">
        <v>31</v>
      </c>
      <c r="BO623" s="118">
        <v>0</v>
      </c>
      <c r="BP623" s="118">
        <v>1</v>
      </c>
      <c r="BQ623" s="118">
        <v>1</v>
      </c>
      <c r="BR623" s="118">
        <v>1</v>
      </c>
      <c r="BS623" s="118">
        <v>1380062</v>
      </c>
      <c r="BT623" s="118">
        <v>0</v>
      </c>
      <c r="BU623" s="118">
        <v>0</v>
      </c>
      <c r="BV623" s="118">
        <v>1000</v>
      </c>
      <c r="BW623" s="118">
        <v>0</v>
      </c>
      <c r="BX623" s="118"/>
      <c r="BY623" s="118">
        <v>0</v>
      </c>
      <c r="BZ623" s="118">
        <v>1</v>
      </c>
      <c r="CA623" s="118">
        <v>31</v>
      </c>
      <c r="CB623" s="118">
        <v>0</v>
      </c>
      <c r="CC623" s="118">
        <v>1</v>
      </c>
      <c r="CD623" s="118">
        <v>1</v>
      </c>
      <c r="CE623" s="118">
        <v>0</v>
      </c>
      <c r="CF623" s="118">
        <v>0</v>
      </c>
      <c r="CG623" s="118">
        <v>0</v>
      </c>
      <c r="CH623" s="118">
        <v>0</v>
      </c>
      <c r="CI623" s="118">
        <v>1000</v>
      </c>
      <c r="CJ623" s="118">
        <v>0</v>
      </c>
      <c r="CK623" s="118"/>
      <c r="CL623" s="118">
        <v>0</v>
      </c>
      <c r="CM623" s="118">
        <v>0</v>
      </c>
      <c r="CN623" s="118">
        <v>0</v>
      </c>
      <c r="CO623" s="118">
        <v>0</v>
      </c>
      <c r="CP623" s="118">
        <v>0</v>
      </c>
      <c r="CQ623" s="118">
        <v>0</v>
      </c>
      <c r="CR623" s="118">
        <v>0</v>
      </c>
      <c r="CS623" s="118">
        <v>0</v>
      </c>
      <c r="CT623" s="118">
        <v>0</v>
      </c>
      <c r="CU623" s="118">
        <v>0</v>
      </c>
      <c r="CV623" s="118">
        <v>0</v>
      </c>
      <c r="CW623" s="118">
        <v>0</v>
      </c>
      <c r="CX623" s="118"/>
      <c r="CY623" s="118"/>
      <c r="CZ623" s="118">
        <v>0</v>
      </c>
      <c r="DA623" s="118">
        <v>0</v>
      </c>
      <c r="DB623" s="118">
        <v>2.5</v>
      </c>
      <c r="DC623" s="118">
        <v>0</v>
      </c>
      <c r="DD623" s="118">
        <v>0</v>
      </c>
      <c r="DE623" s="118">
        <v>0</v>
      </c>
      <c r="DF623" s="118">
        <v>0</v>
      </c>
      <c r="DG623" s="118">
        <v>1</v>
      </c>
      <c r="DH623" s="118"/>
      <c r="DI623" s="118"/>
      <c r="DJ623" s="118"/>
      <c r="DK623" s="122" t="s">
        <v>1879</v>
      </c>
      <c r="DL623" s="122" t="s">
        <v>1880</v>
      </c>
      <c r="DM623" s="118"/>
      <c r="DN623" s="69" t="e">
        <f>"造成["&amp;INDEX(Sheet5!$L$2:$L$11,MATCH(BL623,Sheet5!$J$2:$J$11,0))&amp;":"&amp;BR623&amp;"*"&amp;BS623/1000&amp;"]"&amp;INDEX(Sheet5!$I$2:$I$4,MATCH(BR623,Sheet5!$H$2:$H$4,0))&amp;"的"&amp;INDEX(Sheet5!$K$2:$K$11,MATCH(BL623,Sheet5!$J$2:$J$11,0))</f>
        <v>#N/A</v>
      </c>
      <c r="DO623" s="118"/>
      <c r="DP623" s="118"/>
      <c r="DQ623" s="118"/>
      <c r="DR623" s="118"/>
      <c r="DS623" s="118"/>
      <c r="DT623" s="123" t="e">
        <f>MATCH(A618,[7]Sheet5!F:F,0)</f>
        <v>#N/A</v>
      </c>
      <c r="DU623" s="118"/>
      <c r="DV623" s="118"/>
      <c r="DW623" s="118"/>
      <c r="DX623" s="118"/>
      <c r="DY623" s="118"/>
      <c r="DZ623" s="118"/>
    </row>
    <row r="624" spans="1:130" ht="17.25">
      <c r="A624" s="118">
        <v>30413</v>
      </c>
      <c r="B624" s="118">
        <v>0</v>
      </c>
      <c r="C624" s="118">
        <v>1</v>
      </c>
      <c r="D624" s="118" t="s">
        <v>1876</v>
      </c>
      <c r="E624" s="118" t="s">
        <v>1877</v>
      </c>
      <c r="F624" s="118" t="s">
        <v>1878</v>
      </c>
      <c r="G624" s="118">
        <v>1</v>
      </c>
      <c r="H624" s="118"/>
      <c r="I624" s="118">
        <v>0</v>
      </c>
      <c r="J624" s="118">
        <v>0</v>
      </c>
      <c r="K624" s="118">
        <v>0</v>
      </c>
      <c r="L624" s="118"/>
      <c r="M624" s="118">
        <v>0</v>
      </c>
      <c r="N624" s="118"/>
      <c r="O624" s="118">
        <v>0</v>
      </c>
      <c r="P624" s="118">
        <v>1</v>
      </c>
      <c r="Q624" s="118">
        <v>0</v>
      </c>
      <c r="R624" s="118">
        <v>1</v>
      </c>
      <c r="S624" s="118">
        <v>0</v>
      </c>
      <c r="T624" s="118">
        <v>0</v>
      </c>
      <c r="U624" s="118">
        <v>0</v>
      </c>
      <c r="V624" s="118">
        <v>0</v>
      </c>
      <c r="W624" s="118">
        <v>0</v>
      </c>
      <c r="X624" s="118">
        <v>0</v>
      </c>
      <c r="Y624" s="118">
        <v>0</v>
      </c>
      <c r="Z624" s="118">
        <v>0</v>
      </c>
      <c r="AA624" s="118">
        <v>1</v>
      </c>
      <c r="AB624" s="118">
        <v>31</v>
      </c>
      <c r="AC624" s="118">
        <v>0</v>
      </c>
      <c r="AD624" s="118">
        <v>0</v>
      </c>
      <c r="AE624" s="118">
        <v>0</v>
      </c>
      <c r="AF624" s="118">
        <v>99</v>
      </c>
      <c r="AG624" s="118">
        <v>0</v>
      </c>
      <c r="AH624" s="118">
        <v>25</v>
      </c>
      <c r="AI624" s="118">
        <v>0</v>
      </c>
      <c r="AJ624" s="118">
        <v>3</v>
      </c>
      <c r="AK624" s="118">
        <v>0</v>
      </c>
      <c r="AL624" s="118">
        <v>0</v>
      </c>
      <c r="AM624" s="118">
        <v>0</v>
      </c>
      <c r="AN624" s="118">
        <v>0</v>
      </c>
      <c r="AO624" s="118">
        <v>0</v>
      </c>
      <c r="AP624" s="118">
        <v>0</v>
      </c>
      <c r="AQ624" s="120">
        <v>0</v>
      </c>
      <c r="AR624" s="118">
        <v>0</v>
      </c>
      <c r="AS624" s="118">
        <v>0</v>
      </c>
      <c r="AT624" s="118">
        <v>0</v>
      </c>
      <c r="AU624" s="118">
        <v>0</v>
      </c>
      <c r="AV624" s="118">
        <v>0</v>
      </c>
      <c r="AW624" s="118">
        <v>0</v>
      </c>
      <c r="AX624" s="118">
        <v>0</v>
      </c>
      <c r="AY624" s="118">
        <v>0</v>
      </c>
      <c r="AZ624" s="118">
        <v>0</v>
      </c>
      <c r="BA624" s="118">
        <v>0</v>
      </c>
      <c r="BB624" s="118">
        <v>0</v>
      </c>
      <c r="BC624" s="118">
        <v>0</v>
      </c>
      <c r="BD624" s="69">
        <v>0</v>
      </c>
      <c r="BE624" s="69">
        <v>0</v>
      </c>
      <c r="BF624" s="69">
        <v>0</v>
      </c>
      <c r="BG624" s="118">
        <v>0</v>
      </c>
      <c r="BH624" s="118">
        <v>0</v>
      </c>
      <c r="BI624" s="118"/>
      <c r="BJ624" s="118"/>
      <c r="BK624" s="118">
        <v>3</v>
      </c>
      <c r="BL624" s="118">
        <v>10</v>
      </c>
      <c r="BM624" s="118">
        <v>1</v>
      </c>
      <c r="BN624" s="118">
        <v>31</v>
      </c>
      <c r="BO624" s="118">
        <v>0</v>
      </c>
      <c r="BP624" s="118">
        <v>1</v>
      </c>
      <c r="BQ624" s="118">
        <v>1</v>
      </c>
      <c r="BR624" s="118">
        <v>1</v>
      </c>
      <c r="BS624" s="34">
        <v>1380063</v>
      </c>
      <c r="BT624" s="118">
        <v>0</v>
      </c>
      <c r="BU624" s="118">
        <v>0</v>
      </c>
      <c r="BV624" s="118">
        <v>1000</v>
      </c>
      <c r="BW624" s="118">
        <v>0</v>
      </c>
      <c r="BX624" s="118"/>
      <c r="BY624" s="118">
        <v>0</v>
      </c>
      <c r="BZ624" s="118">
        <v>1</v>
      </c>
      <c r="CA624" s="118">
        <v>31</v>
      </c>
      <c r="CB624" s="118">
        <v>0</v>
      </c>
      <c r="CC624" s="118">
        <v>1</v>
      </c>
      <c r="CD624" s="118">
        <v>1</v>
      </c>
      <c r="CE624" s="118">
        <v>0</v>
      </c>
      <c r="CF624" s="118">
        <v>0</v>
      </c>
      <c r="CG624" s="118">
        <v>0</v>
      </c>
      <c r="CH624" s="118">
        <v>0</v>
      </c>
      <c r="CI624" s="118">
        <v>1000</v>
      </c>
      <c r="CJ624" s="118">
        <v>0</v>
      </c>
      <c r="CK624" s="118"/>
      <c r="CL624" s="118">
        <v>0</v>
      </c>
      <c r="CM624" s="118">
        <v>0</v>
      </c>
      <c r="CN624" s="118">
        <v>0</v>
      </c>
      <c r="CO624" s="118">
        <v>0</v>
      </c>
      <c r="CP624" s="118">
        <v>0</v>
      </c>
      <c r="CQ624" s="118">
        <v>0</v>
      </c>
      <c r="CR624" s="118">
        <v>0</v>
      </c>
      <c r="CS624" s="118">
        <v>0</v>
      </c>
      <c r="CT624" s="118">
        <v>0</v>
      </c>
      <c r="CU624" s="118">
        <v>0</v>
      </c>
      <c r="CV624" s="118">
        <v>0</v>
      </c>
      <c r="CW624" s="118">
        <v>0</v>
      </c>
      <c r="CX624" s="118"/>
      <c r="CY624" s="118"/>
      <c r="CZ624" s="118">
        <v>0</v>
      </c>
      <c r="DA624" s="118">
        <v>0</v>
      </c>
      <c r="DB624" s="118">
        <v>3.5</v>
      </c>
      <c r="DC624" s="118">
        <v>0</v>
      </c>
      <c r="DD624" s="118">
        <v>0</v>
      </c>
      <c r="DE624" s="118">
        <v>0</v>
      </c>
      <c r="DF624" s="118">
        <v>0</v>
      </c>
      <c r="DG624" s="118">
        <v>1</v>
      </c>
      <c r="DH624" s="118"/>
      <c r="DI624" s="118"/>
      <c r="DJ624" s="118"/>
      <c r="DK624" s="122" t="s">
        <v>1879</v>
      </c>
      <c r="DL624" s="118"/>
      <c r="DM624" s="118"/>
      <c r="DN624" s="69" t="e">
        <f>"造成["&amp;INDEX(Sheet5!$L$2:$L$11,MATCH(BL624,Sheet5!$J$2:$J$11,0))&amp;":"&amp;BR624&amp;"*"&amp;BS624/1000&amp;"]"&amp;INDEX(Sheet5!$I$2:$I$4,MATCH(BR624,Sheet5!$H$2:$H$4,0))&amp;"的"&amp;INDEX(Sheet5!$K$2:$K$11,MATCH(BL624,Sheet5!$J$2:$J$11,0))</f>
        <v>#N/A</v>
      </c>
      <c r="DO624" s="118"/>
      <c r="DP624" s="118"/>
      <c r="DQ624" s="118"/>
      <c r="DR624" s="118"/>
      <c r="DS624" s="118"/>
      <c r="DT624" s="123" t="e">
        <f>MATCH(A619,[7]Sheet5!F:F,0)</f>
        <v>#N/A</v>
      </c>
      <c r="DU624" s="118"/>
      <c r="DV624" s="118"/>
      <c r="DW624" s="118"/>
      <c r="DX624" s="118"/>
      <c r="DY624" s="118"/>
      <c r="DZ624" s="118"/>
    </row>
    <row r="625" spans="1:130" ht="17.25">
      <c r="A625" s="118">
        <v>30414</v>
      </c>
      <c r="B625" s="118">
        <v>0</v>
      </c>
      <c r="C625" s="118">
        <v>1</v>
      </c>
      <c r="D625" s="118" t="s">
        <v>1876</v>
      </c>
      <c r="E625" s="118" t="s">
        <v>1877</v>
      </c>
      <c r="F625" s="118" t="s">
        <v>1878</v>
      </c>
      <c r="G625" s="118">
        <v>1</v>
      </c>
      <c r="H625" s="118"/>
      <c r="I625" s="118">
        <v>0</v>
      </c>
      <c r="J625" s="118">
        <v>0</v>
      </c>
      <c r="K625" s="118">
        <v>0</v>
      </c>
      <c r="L625" s="118"/>
      <c r="M625" s="118">
        <v>0</v>
      </c>
      <c r="N625" s="118"/>
      <c r="O625" s="118">
        <v>0</v>
      </c>
      <c r="P625" s="118">
        <v>1</v>
      </c>
      <c r="Q625" s="118">
        <v>0</v>
      </c>
      <c r="R625" s="118">
        <v>1</v>
      </c>
      <c r="S625" s="118">
        <v>0</v>
      </c>
      <c r="T625" s="118">
        <v>0</v>
      </c>
      <c r="U625" s="118">
        <v>0</v>
      </c>
      <c r="V625" s="118">
        <v>0</v>
      </c>
      <c r="W625" s="118">
        <v>0</v>
      </c>
      <c r="X625" s="118">
        <v>0</v>
      </c>
      <c r="Y625" s="118">
        <v>0</v>
      </c>
      <c r="Z625" s="118">
        <v>0</v>
      </c>
      <c r="AA625" s="118">
        <v>1</v>
      </c>
      <c r="AB625" s="118">
        <v>31</v>
      </c>
      <c r="AC625" s="118">
        <v>0</v>
      </c>
      <c r="AD625" s="118">
        <v>0</v>
      </c>
      <c r="AE625" s="118">
        <v>0</v>
      </c>
      <c r="AF625" s="118">
        <v>99</v>
      </c>
      <c r="AG625" s="118">
        <v>0</v>
      </c>
      <c r="AH625" s="118">
        <v>25</v>
      </c>
      <c r="AI625" s="118">
        <v>0</v>
      </c>
      <c r="AJ625" s="118">
        <v>3</v>
      </c>
      <c r="AK625" s="118">
        <v>0</v>
      </c>
      <c r="AL625" s="118">
        <v>0</v>
      </c>
      <c r="AM625" s="118">
        <v>0</v>
      </c>
      <c r="AN625" s="118">
        <v>0</v>
      </c>
      <c r="AO625" s="118">
        <v>0</v>
      </c>
      <c r="AP625" s="118">
        <v>0</v>
      </c>
      <c r="AQ625" s="120">
        <v>0</v>
      </c>
      <c r="AR625" s="118">
        <v>0</v>
      </c>
      <c r="AS625" s="118">
        <v>0</v>
      </c>
      <c r="AT625" s="118">
        <v>0</v>
      </c>
      <c r="AU625" s="118">
        <v>0</v>
      </c>
      <c r="AV625" s="118">
        <v>0</v>
      </c>
      <c r="AW625" s="118">
        <v>0</v>
      </c>
      <c r="AX625" s="118">
        <v>0</v>
      </c>
      <c r="AY625" s="118">
        <v>0</v>
      </c>
      <c r="AZ625" s="118">
        <v>0</v>
      </c>
      <c r="BA625" s="118">
        <v>0</v>
      </c>
      <c r="BB625" s="118">
        <v>0</v>
      </c>
      <c r="BC625" s="118">
        <v>0</v>
      </c>
      <c r="BD625" s="69">
        <v>0</v>
      </c>
      <c r="BE625" s="69">
        <v>0</v>
      </c>
      <c r="BF625" s="69">
        <v>0</v>
      </c>
      <c r="BG625" s="118">
        <v>0</v>
      </c>
      <c r="BH625" s="118">
        <v>0</v>
      </c>
      <c r="BI625" s="118"/>
      <c r="BJ625" s="118"/>
      <c r="BK625" s="118">
        <v>3</v>
      </c>
      <c r="BL625" s="118">
        <v>10</v>
      </c>
      <c r="BM625" s="118">
        <v>1</v>
      </c>
      <c r="BN625" s="118">
        <v>31</v>
      </c>
      <c r="BO625" s="118">
        <v>0</v>
      </c>
      <c r="BP625" s="118">
        <v>1</v>
      </c>
      <c r="BQ625" s="118">
        <v>1</v>
      </c>
      <c r="BR625" s="118">
        <v>1</v>
      </c>
      <c r="BS625" s="34">
        <v>1380064</v>
      </c>
      <c r="BT625" s="118">
        <v>0</v>
      </c>
      <c r="BU625" s="118">
        <v>0</v>
      </c>
      <c r="BV625" s="118">
        <v>1000</v>
      </c>
      <c r="BW625" s="118">
        <v>0</v>
      </c>
      <c r="BX625" s="118"/>
      <c r="BY625" s="118">
        <v>0</v>
      </c>
      <c r="BZ625" s="118">
        <v>1</v>
      </c>
      <c r="CA625" s="118">
        <v>31</v>
      </c>
      <c r="CB625" s="118">
        <v>0</v>
      </c>
      <c r="CC625" s="118">
        <v>1</v>
      </c>
      <c r="CD625" s="118">
        <v>1</v>
      </c>
      <c r="CE625" s="118">
        <v>0</v>
      </c>
      <c r="CF625" s="118">
        <v>0</v>
      </c>
      <c r="CG625" s="118">
        <v>0</v>
      </c>
      <c r="CH625" s="118">
        <v>0</v>
      </c>
      <c r="CI625" s="118">
        <v>1000</v>
      </c>
      <c r="CJ625" s="118">
        <v>0</v>
      </c>
      <c r="CK625" s="118"/>
      <c r="CL625" s="118">
        <v>0</v>
      </c>
      <c r="CM625" s="118">
        <v>0</v>
      </c>
      <c r="CN625" s="118">
        <v>0</v>
      </c>
      <c r="CO625" s="118">
        <v>0</v>
      </c>
      <c r="CP625" s="118">
        <v>0</v>
      </c>
      <c r="CQ625" s="118">
        <v>0</v>
      </c>
      <c r="CR625" s="118">
        <v>0</v>
      </c>
      <c r="CS625" s="118">
        <v>0</v>
      </c>
      <c r="CT625" s="118">
        <v>0</v>
      </c>
      <c r="CU625" s="118">
        <v>0</v>
      </c>
      <c r="CV625" s="118">
        <v>0</v>
      </c>
      <c r="CW625" s="118">
        <v>0</v>
      </c>
      <c r="CX625" s="118"/>
      <c r="CY625" s="118"/>
      <c r="CZ625" s="118">
        <v>0</v>
      </c>
      <c r="DA625" s="118">
        <v>0</v>
      </c>
      <c r="DB625" s="118">
        <v>4.5</v>
      </c>
      <c r="DC625" s="118">
        <v>0</v>
      </c>
      <c r="DD625" s="118">
        <v>0</v>
      </c>
      <c r="DE625" s="118">
        <v>0</v>
      </c>
      <c r="DF625" s="118">
        <v>0</v>
      </c>
      <c r="DG625" s="118">
        <v>1</v>
      </c>
      <c r="DH625" s="118"/>
      <c r="DI625" s="118"/>
      <c r="DJ625" s="118"/>
      <c r="DK625" s="122" t="s">
        <v>1879</v>
      </c>
      <c r="DL625" s="118"/>
      <c r="DM625" s="118"/>
      <c r="DN625" s="69" t="e">
        <f>"造成["&amp;INDEX(Sheet5!$L$2:$L$11,MATCH(BL625,Sheet5!$J$2:$J$11,0))&amp;":"&amp;BR625&amp;"*"&amp;BS625/1000&amp;"]"&amp;INDEX(Sheet5!$I$2:$I$4,MATCH(BR625,Sheet5!$H$2:$H$4,0))&amp;"的"&amp;INDEX(Sheet5!$K$2:$K$11,MATCH(BL625,Sheet5!$J$2:$J$11,0))</f>
        <v>#N/A</v>
      </c>
      <c r="DO625" s="118"/>
      <c r="DP625" s="118"/>
      <c r="DQ625" s="118"/>
      <c r="DR625" s="118"/>
      <c r="DS625" s="118"/>
      <c r="DT625" s="123" t="e">
        <f>MATCH(A620,[7]Sheet5!F:F,0)</f>
        <v>#N/A</v>
      </c>
      <c r="DU625" s="118"/>
      <c r="DV625" s="118"/>
      <c r="DW625" s="118"/>
      <c r="DX625" s="118"/>
      <c r="DY625" s="118"/>
      <c r="DZ625" s="118"/>
    </row>
    <row r="626" spans="1:130" ht="14.25">
      <c r="A626" s="69">
        <v>30415</v>
      </c>
      <c r="B626" s="69">
        <v>20002</v>
      </c>
      <c r="C626" s="69">
        <v>1</v>
      </c>
      <c r="D626" s="78" t="s">
        <v>975</v>
      </c>
      <c r="E626" s="78" t="s">
        <v>1590</v>
      </c>
      <c r="F626" s="69" t="s">
        <v>600</v>
      </c>
      <c r="G626" s="69">
        <v>1</v>
      </c>
      <c r="H626" s="69" t="s">
        <v>703</v>
      </c>
      <c r="I626" s="69">
        <f>24*33</f>
        <v>792</v>
      </c>
      <c r="J626" s="69">
        <f>24*33</f>
        <v>792</v>
      </c>
      <c r="K626" s="69">
        <f>46*33</f>
        <v>1518</v>
      </c>
      <c r="M626" s="69">
        <v>0</v>
      </c>
      <c r="N626" s="69" t="s">
        <v>268</v>
      </c>
      <c r="O626" s="69">
        <v>0</v>
      </c>
      <c r="P626" s="69">
        <v>2</v>
      </c>
      <c r="Q626" s="69">
        <v>0</v>
      </c>
      <c r="R626" s="69">
        <v>1</v>
      </c>
      <c r="S626" s="69">
        <v>0</v>
      </c>
      <c r="T626" s="69">
        <v>0</v>
      </c>
      <c r="U626" s="69">
        <v>0</v>
      </c>
      <c r="V626" s="69">
        <v>0</v>
      </c>
      <c r="W626" s="69">
        <v>0</v>
      </c>
      <c r="X626" s="69">
        <v>0</v>
      </c>
      <c r="Y626" s="69">
        <v>0</v>
      </c>
      <c r="Z626" s="69">
        <v>2100</v>
      </c>
      <c r="AA626" s="69">
        <v>2</v>
      </c>
      <c r="AB626" s="69">
        <v>31</v>
      </c>
      <c r="AC626" s="69">
        <v>0</v>
      </c>
      <c r="AD626" s="69">
        <v>0</v>
      </c>
      <c r="AE626" s="69">
        <v>0</v>
      </c>
      <c r="AF626" s="69">
        <v>10</v>
      </c>
      <c r="AG626" s="69">
        <v>0</v>
      </c>
      <c r="AH626" s="69">
        <v>12</v>
      </c>
      <c r="AI626" s="69">
        <v>1257</v>
      </c>
      <c r="AJ626" s="69">
        <v>0</v>
      </c>
      <c r="AK626" s="69">
        <v>0</v>
      </c>
      <c r="AL626" s="69">
        <v>0</v>
      </c>
      <c r="AM626" s="69">
        <v>1</v>
      </c>
      <c r="AN626" s="69">
        <v>1</v>
      </c>
      <c r="AO626" s="69">
        <v>1</v>
      </c>
      <c r="AP626" s="69">
        <v>0.2</v>
      </c>
      <c r="AQ626" s="84">
        <v>10</v>
      </c>
      <c r="AR626" s="69">
        <v>5</v>
      </c>
      <c r="AS626" s="69">
        <v>0</v>
      </c>
      <c r="AT626" s="69">
        <v>0</v>
      </c>
      <c r="AU626" s="69">
        <v>0</v>
      </c>
      <c r="AV626" s="69">
        <v>0</v>
      </c>
      <c r="AW626" s="69">
        <v>0</v>
      </c>
      <c r="AX626" s="69">
        <v>0</v>
      </c>
      <c r="AY626" s="69">
        <v>0</v>
      </c>
      <c r="AZ626" s="69">
        <v>0</v>
      </c>
      <c r="BA626" s="69">
        <v>0</v>
      </c>
      <c r="BB626" s="69">
        <v>0</v>
      </c>
      <c r="BC626" s="69">
        <v>0</v>
      </c>
      <c r="BD626" s="69">
        <v>0</v>
      </c>
      <c r="BE626" s="69">
        <v>0</v>
      </c>
      <c r="BF626" s="69">
        <v>0</v>
      </c>
      <c r="BG626" s="69">
        <v>0</v>
      </c>
      <c r="BH626" s="69">
        <v>0</v>
      </c>
      <c r="BK626" s="69">
        <v>3</v>
      </c>
      <c r="BL626" s="69">
        <v>3</v>
      </c>
      <c r="BM626" s="69">
        <v>2</v>
      </c>
      <c r="BN626" s="69">
        <v>31</v>
      </c>
      <c r="BO626" s="89">
        <v>0</v>
      </c>
      <c r="BP626" s="69">
        <v>1</v>
      </c>
      <c r="BQ626" s="69">
        <v>1</v>
      </c>
      <c r="BR626" s="69">
        <v>204</v>
      </c>
      <c r="BS626" s="69">
        <v>1000</v>
      </c>
      <c r="BT626" s="69">
        <v>0</v>
      </c>
      <c r="BU626" s="69">
        <v>0</v>
      </c>
      <c r="BV626" s="69">
        <v>1000</v>
      </c>
      <c r="BW626" s="69">
        <v>1258</v>
      </c>
      <c r="BX626" s="69" t="s">
        <v>269</v>
      </c>
      <c r="BY626" s="69">
        <v>0</v>
      </c>
      <c r="BZ626" s="69">
        <v>0</v>
      </c>
      <c r="CA626" s="69">
        <v>31</v>
      </c>
      <c r="CB626" s="89">
        <v>0</v>
      </c>
      <c r="CC626" s="69">
        <v>0</v>
      </c>
      <c r="CD626" s="69">
        <v>0</v>
      </c>
      <c r="CE626" s="69">
        <v>0</v>
      </c>
      <c r="CF626" s="69">
        <v>0</v>
      </c>
      <c r="CG626" s="69">
        <v>0</v>
      </c>
      <c r="CH626" s="69">
        <v>0</v>
      </c>
      <c r="CI626" s="69">
        <v>0</v>
      </c>
      <c r="CJ626" s="69">
        <v>0</v>
      </c>
      <c r="CL626" s="69">
        <v>0</v>
      </c>
      <c r="CM626" s="69">
        <v>0</v>
      </c>
      <c r="CN626" s="69">
        <v>0</v>
      </c>
      <c r="CO626" s="89">
        <v>0</v>
      </c>
      <c r="CP626" s="69">
        <v>0</v>
      </c>
      <c r="CQ626" s="69">
        <v>0</v>
      </c>
      <c r="CR626" s="69">
        <v>0</v>
      </c>
      <c r="CS626" s="69">
        <v>0</v>
      </c>
      <c r="CT626" s="69">
        <v>0</v>
      </c>
      <c r="CU626" s="69">
        <v>0</v>
      </c>
      <c r="CV626" s="69">
        <v>0</v>
      </c>
      <c r="CW626" s="69">
        <v>0</v>
      </c>
      <c r="CZ626" s="69">
        <v>0</v>
      </c>
      <c r="DA626" s="69">
        <v>0</v>
      </c>
      <c r="DB626" s="69">
        <v>0</v>
      </c>
      <c r="DC626" s="69">
        <v>0</v>
      </c>
      <c r="DD626" s="69">
        <v>0</v>
      </c>
      <c r="DE626" s="69">
        <v>0</v>
      </c>
      <c r="DF626" s="69">
        <v>0</v>
      </c>
      <c r="DG626" s="69">
        <v>1</v>
      </c>
      <c r="DI626" s="69" t="e">
        <f>INDEX(Sheet3!$E$78:$E$1130,MATCH(A626,Sheet3!$D$78:$D$1130,0))</f>
        <v>#N/A</v>
      </c>
      <c r="DJ626" s="69" t="str">
        <f t="shared" ref="DJ626:DJ630" si="140">IFERROR(DI626,F626)</f>
        <v>skill_icons.ps_small_demon_skill_01</v>
      </c>
      <c r="DK626" s="69" t="s">
        <v>976</v>
      </c>
      <c r="DL626" s="93" t="str">
        <f>DM626&amp;DN626&amp;DQ626</f>
        <v>射出一枚火球，对敌方单体目标造成[ui.cs_blue:204*1]的火系伤害。</v>
      </c>
      <c r="DM626" s="90" t="s">
        <v>1594</v>
      </c>
      <c r="DN626" s="69" t="str">
        <f>"造成["&amp;INDEX(Sheet5!$L$2:$L$11,MATCH(BL626,Sheet5!$J$2:$J$11,0))&amp;":"&amp;BR626&amp;"*"&amp;BS626/1000&amp;"]"&amp;INDEX(Sheet5!$I$2:$I$4,MATCH(BR626,Sheet5!$H$2:$H$4,0))&amp;"的"&amp;INDEX(Sheet5!$K$2:$K$11,MATCH(BL626,Sheet5!$J$2:$J$11,0))</f>
        <v>造成[ui.cs_blue:204*1]的火系伤害。</v>
      </c>
      <c r="DO626" s="69" t="e">
        <f>"造成["&amp;INDEX(Sheet5!$L$2:$L$11,MATCH(BY626,Sheet5!$J$2:$J$11,0))&amp;":"&amp;CE626&amp;"*"&amp;CF626/1000&amp;"]"&amp;INDEX(Sheet5!$I$2:$I$4,MATCH(CE626,Sheet5!$H$2:$H$4,0))&amp;"的"&amp;INDEX(Sheet5!$K$2:$K$11,MATCH(BY626,Sheet5!$J$2:$J$11,0))</f>
        <v>#N/A</v>
      </c>
      <c r="DP626" s="69"/>
      <c r="DQ626" s="69"/>
      <c r="DR626" s="69" t="e">
        <f>MATCH(A626,$DX$51:$DX$69,0)</f>
        <v>#N/A</v>
      </c>
      <c r="DS626" s="90" t="e">
        <f>MATCH(A626,Sheet5!D:D,0)</f>
        <v>#N/A</v>
      </c>
      <c r="DT626" s="94" t="e">
        <f>MATCH(A626,Sheet5!F:F,0)</f>
        <v>#N/A</v>
      </c>
      <c r="DU626" s="69" t="e">
        <f>"["&amp;INDEX(Sheet5!$L$2:$L$11,MATCH(CD626,Sheet5!$J$2:$J$11,0))&amp;":"&amp;CJ626&amp;"*"&amp;CK626/1000&amp;"]"&amp;INDEX(Sheet5!$I$2:$I$4,MATCH(CJ626,Sheet5!$H$2:$H$4,0))</f>
        <v>#N/A</v>
      </c>
      <c r="DV626" s="69">
        <v>0</v>
      </c>
      <c r="DW626" s="69">
        <v>0</v>
      </c>
      <c r="DX626" s="69">
        <v>0</v>
      </c>
      <c r="DY626" s="69">
        <v>0</v>
      </c>
    </row>
    <row r="627" spans="1:130" ht="15.75">
      <c r="A627" s="118">
        <v>30416</v>
      </c>
      <c r="B627" s="118">
        <v>0</v>
      </c>
      <c r="C627" s="69">
        <v>1</v>
      </c>
      <c r="D627" s="142" t="s">
        <v>1881</v>
      </c>
      <c r="E627" s="69" t="str">
        <f t="shared" ref="E627:E630" si="141">"DES_"&amp;D627</f>
        <v>DES_Requesting artillery surport</v>
      </c>
      <c r="F627" s="143" t="s">
        <v>1882</v>
      </c>
      <c r="G627" s="69">
        <v>1</v>
      </c>
      <c r="H627" s="69" t="s">
        <v>321</v>
      </c>
      <c r="I627" s="69">
        <f t="shared" ref="I627:I630" si="142">36*33</f>
        <v>1188</v>
      </c>
      <c r="J627" s="69">
        <f t="shared" ref="J627:J630" si="143">36*33</f>
        <v>1188</v>
      </c>
      <c r="K627" s="69">
        <f t="shared" ref="K627:K630" si="144">85*33</f>
        <v>2805</v>
      </c>
      <c r="M627" s="69">
        <v>1268</v>
      </c>
      <c r="N627" s="69" t="s">
        <v>527</v>
      </c>
      <c r="O627" s="69">
        <v>0</v>
      </c>
      <c r="P627" s="69">
        <v>2</v>
      </c>
      <c r="Q627" s="69">
        <v>0</v>
      </c>
      <c r="R627" s="69">
        <v>1</v>
      </c>
      <c r="S627" s="69">
        <v>0</v>
      </c>
      <c r="T627" s="69">
        <v>0</v>
      </c>
      <c r="U627" s="69">
        <v>0</v>
      </c>
      <c r="V627" s="69">
        <v>0</v>
      </c>
      <c r="W627" s="69">
        <v>0</v>
      </c>
      <c r="X627" s="69">
        <v>0</v>
      </c>
      <c r="Y627" s="69">
        <v>0</v>
      </c>
      <c r="Z627" s="69">
        <v>15000</v>
      </c>
      <c r="AA627" s="69">
        <v>2</v>
      </c>
      <c r="AB627" s="69">
        <v>31</v>
      </c>
      <c r="AC627" s="69">
        <v>0</v>
      </c>
      <c r="AD627" s="69">
        <v>0</v>
      </c>
      <c r="AE627" s="69">
        <v>0</v>
      </c>
      <c r="AF627" s="69">
        <v>50</v>
      </c>
      <c r="AG627" s="69">
        <v>0</v>
      </c>
      <c r="AH627" s="69">
        <v>10</v>
      </c>
      <c r="AI627" s="69">
        <v>1269</v>
      </c>
      <c r="AJ627" s="69">
        <v>1</v>
      </c>
      <c r="AK627" s="69">
        <v>0</v>
      </c>
      <c r="AL627" s="69">
        <v>0</v>
      </c>
      <c r="AM627" s="69">
        <v>1</v>
      </c>
      <c r="AN627" s="69">
        <v>1</v>
      </c>
      <c r="AO627" s="69">
        <v>0</v>
      </c>
      <c r="AP627" s="69">
        <v>0.5</v>
      </c>
      <c r="AQ627" s="84">
        <v>25</v>
      </c>
      <c r="AR627" s="69">
        <v>0.1</v>
      </c>
      <c r="AS627" s="69">
        <v>0</v>
      </c>
      <c r="AT627" s="69">
        <v>0</v>
      </c>
      <c r="AU627" s="69">
        <v>0</v>
      </c>
      <c r="AV627" s="69">
        <v>0</v>
      </c>
      <c r="AW627" s="69">
        <v>0</v>
      </c>
      <c r="AX627" s="69">
        <v>0</v>
      </c>
      <c r="AY627" s="69">
        <v>0</v>
      </c>
      <c r="AZ627" s="69">
        <v>0</v>
      </c>
      <c r="BA627" s="69">
        <v>1</v>
      </c>
      <c r="BB627" s="69">
        <v>-1</v>
      </c>
      <c r="BC627" s="69">
        <v>0</v>
      </c>
      <c r="BD627" s="69">
        <v>0</v>
      </c>
      <c r="BE627" s="69">
        <v>0</v>
      </c>
      <c r="BF627" s="69">
        <v>0</v>
      </c>
      <c r="BG627" s="69">
        <v>0</v>
      </c>
      <c r="BH627" s="69">
        <v>0</v>
      </c>
      <c r="BI627" s="90" t="s">
        <v>1883</v>
      </c>
      <c r="BK627" s="69">
        <v>3</v>
      </c>
      <c r="BL627" s="69">
        <v>2</v>
      </c>
      <c r="BM627" s="69">
        <v>2</v>
      </c>
      <c r="BN627" s="69">
        <v>31</v>
      </c>
      <c r="BO627" s="89">
        <v>0</v>
      </c>
      <c r="BP627" s="69">
        <v>1</v>
      </c>
      <c r="BQ627" s="69">
        <v>1</v>
      </c>
      <c r="BR627" s="69">
        <v>203</v>
      </c>
      <c r="BS627" s="69">
        <v>800</v>
      </c>
      <c r="BT627" s="69">
        <v>0</v>
      </c>
      <c r="BU627" s="69">
        <v>0</v>
      </c>
      <c r="BV627" s="69">
        <v>1000</v>
      </c>
      <c r="BW627" s="69">
        <v>1270</v>
      </c>
      <c r="BY627" s="69">
        <v>0</v>
      </c>
      <c r="BZ627" s="69">
        <v>0</v>
      </c>
      <c r="CA627" s="69">
        <v>31</v>
      </c>
      <c r="CB627" s="89">
        <v>0</v>
      </c>
      <c r="CC627" s="69">
        <v>0</v>
      </c>
      <c r="CD627" s="69">
        <v>0</v>
      </c>
      <c r="CE627" s="69">
        <v>0</v>
      </c>
      <c r="CF627" s="69">
        <v>0</v>
      </c>
      <c r="CG627" s="69">
        <v>0</v>
      </c>
      <c r="CH627" s="69">
        <v>0</v>
      </c>
      <c r="CI627" s="69">
        <v>0</v>
      </c>
      <c r="CJ627" s="69">
        <v>0</v>
      </c>
      <c r="CL627" s="69">
        <v>0</v>
      </c>
      <c r="CM627" s="69">
        <v>0</v>
      </c>
      <c r="CN627" s="69">
        <v>0</v>
      </c>
      <c r="CO627" s="89">
        <v>0</v>
      </c>
      <c r="CP627" s="69">
        <v>0</v>
      </c>
      <c r="CQ627" s="69">
        <v>0</v>
      </c>
      <c r="CR627" s="69">
        <v>0</v>
      </c>
      <c r="CS627" s="69">
        <v>0</v>
      </c>
      <c r="CT627" s="69">
        <v>0</v>
      </c>
      <c r="CU627" s="69">
        <v>0</v>
      </c>
      <c r="CV627" s="69">
        <v>0</v>
      </c>
      <c r="CW627" s="69">
        <v>0</v>
      </c>
      <c r="CZ627" s="69">
        <v>0</v>
      </c>
      <c r="DA627" s="69">
        <v>0</v>
      </c>
      <c r="DB627" s="69">
        <v>0</v>
      </c>
      <c r="DC627" s="69">
        <v>0</v>
      </c>
      <c r="DD627" s="69">
        <v>0</v>
      </c>
      <c r="DE627" s="69">
        <v>0</v>
      </c>
      <c r="DF627" s="69">
        <v>0</v>
      </c>
      <c r="DG627" s="69">
        <v>1</v>
      </c>
      <c r="DI627" s="69" t="e">
        <f>INDEX(Sheet3!$E$78:$E$1130,MATCH(A627,Sheet3!$D$78:$D$1130,0))</f>
        <v>#N/A</v>
      </c>
      <c r="DJ627" s="69" t="str">
        <f t="shared" si="140"/>
        <v>skill_icons.ps_npc_1090_skill01_attack</v>
      </c>
      <c r="DK627" s="90" t="s">
        <v>1884</v>
      </c>
      <c r="DL627" s="93"/>
      <c r="DM627" s="69" t="s">
        <v>1885</v>
      </c>
      <c r="DN627" s="69" t="str">
        <f>"造成["&amp;INDEX(Sheet5!$L$2:$L$11,MATCH(BL627,Sheet5!$J$2:$J$11,0))&amp;":"&amp;BR627&amp;"*"&amp;BS627/1000&amp;"]"&amp;INDEX(Sheet5!$I$2:$I$4,MATCH(BR627,Sheet5!$H$2:$H$4,0))&amp;"的"&amp;INDEX(Sheet5!$K$2:$K$11,MATCH(BL627,Sheet5!$J$2:$J$11,0))</f>
        <v>造成[ui.cs_orange:203*0.8]的物理伤害。</v>
      </c>
      <c r="DO627" s="69" t="e">
        <f>"造成["&amp;INDEX(Sheet5!$L$2:$L$11,MATCH(BY627,Sheet5!$J$2:$J$11,0))&amp;":"&amp;CE627&amp;"*"&amp;CF627/1000&amp;"]"&amp;INDEX(Sheet5!$I$2:$I$4,MATCH(CE627,Sheet5!$H$2:$H$4,0))&amp;"的"&amp;INDEX(Sheet5!$K$2:$K$11,MATCH(BY627,Sheet5!$J$2:$J$11,0))</f>
        <v>#N/A</v>
      </c>
      <c r="DP627" s="69"/>
      <c r="DQ627" s="69"/>
      <c r="DR627" s="69" t="e">
        <f>MATCH(A627,$DX$51:$DX$69,0)</f>
        <v>#N/A</v>
      </c>
      <c r="DS627" s="90" t="e">
        <f>MATCH(A627,Sheet5!D:D,0)</f>
        <v>#N/A</v>
      </c>
      <c r="DT627" s="94" t="e">
        <f>MATCH(A626,Sheet5!F:F,0)</f>
        <v>#N/A</v>
      </c>
      <c r="DU627" s="69">
        <v>0</v>
      </c>
      <c r="DV627" s="69">
        <v>0</v>
      </c>
      <c r="DW627" s="69">
        <v>0</v>
      </c>
      <c r="DX627" s="69">
        <v>0</v>
      </c>
      <c r="DY627" s="69">
        <v>0</v>
      </c>
    </row>
    <row r="628" spans="1:130" ht="15.75">
      <c r="A628" s="118">
        <v>304162</v>
      </c>
      <c r="B628" s="118">
        <v>0</v>
      </c>
      <c r="C628" s="69">
        <v>1</v>
      </c>
      <c r="D628" s="142" t="s">
        <v>1881</v>
      </c>
      <c r="E628" s="69" t="str">
        <f t="shared" si="141"/>
        <v>DES_Requesting artillery surport</v>
      </c>
      <c r="F628" s="143" t="s">
        <v>1882</v>
      </c>
      <c r="G628" s="69">
        <v>1</v>
      </c>
      <c r="H628" s="69" t="s">
        <v>321</v>
      </c>
      <c r="I628" s="69">
        <f t="shared" si="142"/>
        <v>1188</v>
      </c>
      <c r="J628" s="69">
        <f t="shared" si="143"/>
        <v>1188</v>
      </c>
      <c r="K628" s="69">
        <f t="shared" si="144"/>
        <v>2805</v>
      </c>
      <c r="M628" s="69">
        <v>1268</v>
      </c>
      <c r="N628" s="69" t="s">
        <v>527</v>
      </c>
      <c r="O628" s="69">
        <v>0</v>
      </c>
      <c r="P628" s="69">
        <v>2</v>
      </c>
      <c r="Q628" s="69">
        <v>0</v>
      </c>
      <c r="R628" s="69">
        <v>1</v>
      </c>
      <c r="S628" s="69">
        <v>0</v>
      </c>
      <c r="T628" s="69">
        <v>0</v>
      </c>
      <c r="U628" s="69">
        <v>0</v>
      </c>
      <c r="V628" s="69">
        <v>0</v>
      </c>
      <c r="W628" s="69">
        <v>0</v>
      </c>
      <c r="X628" s="69">
        <v>0</v>
      </c>
      <c r="Y628" s="69">
        <v>0</v>
      </c>
      <c r="Z628" s="69">
        <v>15000</v>
      </c>
      <c r="AA628" s="69">
        <v>2</v>
      </c>
      <c r="AB628" s="69">
        <v>31</v>
      </c>
      <c r="AC628" s="69">
        <v>0</v>
      </c>
      <c r="AD628" s="69">
        <v>0</v>
      </c>
      <c r="AE628" s="69">
        <v>0</v>
      </c>
      <c r="AF628" s="69">
        <v>50</v>
      </c>
      <c r="AG628" s="69">
        <v>0</v>
      </c>
      <c r="AH628" s="69">
        <v>10</v>
      </c>
      <c r="AI628" s="69">
        <v>1269</v>
      </c>
      <c r="AJ628" s="69">
        <v>1</v>
      </c>
      <c r="AK628" s="69">
        <v>0</v>
      </c>
      <c r="AL628" s="69">
        <v>0</v>
      </c>
      <c r="AM628" s="69">
        <v>1</v>
      </c>
      <c r="AN628" s="69">
        <v>1</v>
      </c>
      <c r="AO628" s="69">
        <v>0</v>
      </c>
      <c r="AP628" s="69">
        <v>0.5</v>
      </c>
      <c r="AQ628" s="84">
        <v>25</v>
      </c>
      <c r="AR628" s="69">
        <v>0.1</v>
      </c>
      <c r="AS628" s="69">
        <v>0</v>
      </c>
      <c r="AT628" s="69">
        <v>0</v>
      </c>
      <c r="AU628" s="69">
        <v>0</v>
      </c>
      <c r="AV628" s="69">
        <v>0</v>
      </c>
      <c r="AW628" s="69">
        <v>0</v>
      </c>
      <c r="AX628" s="69">
        <v>0</v>
      </c>
      <c r="AY628" s="69">
        <v>0</v>
      </c>
      <c r="AZ628" s="69">
        <v>0</v>
      </c>
      <c r="BA628" s="69">
        <v>1</v>
      </c>
      <c r="BB628" s="69">
        <v>-1</v>
      </c>
      <c r="BC628" s="69">
        <v>0</v>
      </c>
      <c r="BD628" s="69">
        <v>0</v>
      </c>
      <c r="BE628" s="69">
        <v>0</v>
      </c>
      <c r="BF628" s="69">
        <v>0</v>
      </c>
      <c r="BG628" s="69">
        <v>0</v>
      </c>
      <c r="BH628" s="69">
        <v>0</v>
      </c>
      <c r="BI628" s="90" t="s">
        <v>1883</v>
      </c>
      <c r="BK628" s="69">
        <v>3</v>
      </c>
      <c r="BL628" s="69">
        <v>2</v>
      </c>
      <c r="BM628" s="69">
        <v>2</v>
      </c>
      <c r="BN628" s="69">
        <v>31</v>
      </c>
      <c r="BO628" s="89">
        <v>0</v>
      </c>
      <c r="BP628" s="69">
        <v>1</v>
      </c>
      <c r="BQ628" s="69">
        <v>1</v>
      </c>
      <c r="BR628" s="69">
        <v>203</v>
      </c>
      <c r="BS628" s="69">
        <v>900</v>
      </c>
      <c r="BT628" s="69">
        <v>0</v>
      </c>
      <c r="BU628" s="69">
        <v>0</v>
      </c>
      <c r="BV628" s="69">
        <v>1000</v>
      </c>
      <c r="BW628" s="69">
        <v>1270</v>
      </c>
      <c r="BY628" s="69">
        <v>0</v>
      </c>
      <c r="BZ628" s="69">
        <v>0</v>
      </c>
      <c r="CA628" s="69">
        <v>31</v>
      </c>
      <c r="CB628" s="89">
        <v>0</v>
      </c>
      <c r="CC628" s="69">
        <v>0</v>
      </c>
      <c r="CD628" s="69">
        <v>0</v>
      </c>
      <c r="CE628" s="69">
        <v>0</v>
      </c>
      <c r="CF628" s="69">
        <v>0</v>
      </c>
      <c r="CG628" s="69">
        <v>0</v>
      </c>
      <c r="CH628" s="69">
        <v>0</v>
      </c>
      <c r="CI628" s="69">
        <v>0</v>
      </c>
      <c r="CJ628" s="69">
        <v>0</v>
      </c>
      <c r="CL628" s="69">
        <v>0</v>
      </c>
      <c r="CM628" s="69">
        <v>0</v>
      </c>
      <c r="CN628" s="69">
        <v>0</v>
      </c>
      <c r="CO628" s="89">
        <v>0</v>
      </c>
      <c r="CP628" s="69">
        <v>0</v>
      </c>
      <c r="CQ628" s="69">
        <v>0</v>
      </c>
      <c r="CR628" s="69">
        <v>0</v>
      </c>
      <c r="CS628" s="69">
        <v>0</v>
      </c>
      <c r="CT628" s="69">
        <v>0</v>
      </c>
      <c r="CU628" s="69">
        <v>0</v>
      </c>
      <c r="CV628" s="69">
        <v>0</v>
      </c>
      <c r="CW628" s="69">
        <v>0</v>
      </c>
      <c r="CZ628" s="69">
        <v>0</v>
      </c>
      <c r="DA628" s="69">
        <v>0</v>
      </c>
      <c r="DB628" s="69">
        <v>0</v>
      </c>
      <c r="DC628" s="69">
        <v>0</v>
      </c>
      <c r="DD628" s="69">
        <v>0</v>
      </c>
      <c r="DE628" s="69">
        <v>0</v>
      </c>
      <c r="DF628" s="69">
        <v>0</v>
      </c>
      <c r="DG628" s="69">
        <v>1</v>
      </c>
      <c r="DI628" s="69" t="e">
        <f>INDEX(Sheet3!$E$78:$E$1130,MATCH(A628,Sheet3!$D$78:$D$1130,0))</f>
        <v>#N/A</v>
      </c>
      <c r="DJ628" s="69" t="str">
        <f t="shared" si="140"/>
        <v>skill_icons.ps_npc_1090_skill01_attack</v>
      </c>
      <c r="DK628" s="90" t="s">
        <v>1884</v>
      </c>
      <c r="DL628" s="93"/>
      <c r="DM628" s="69" t="s">
        <v>1885</v>
      </c>
      <c r="DN628" s="69" t="str">
        <f>"造成["&amp;INDEX(Sheet5!$L$2:$L$11,MATCH(BL628,Sheet5!$J$2:$J$11,0))&amp;":"&amp;BR628&amp;"*"&amp;BS628/1000&amp;"]"&amp;INDEX(Sheet5!$I$2:$I$4,MATCH(BR628,Sheet5!$H$2:$H$4,0))&amp;"的"&amp;INDEX(Sheet5!$K$2:$K$11,MATCH(BL628,Sheet5!$J$2:$J$11,0))</f>
        <v>造成[ui.cs_orange:203*0.9]的物理伤害。</v>
      </c>
      <c r="DO628" s="69" t="e">
        <f>"造成["&amp;INDEX(Sheet5!$L$2:$L$11,MATCH(BY628,Sheet5!$J$2:$J$11,0))&amp;":"&amp;CE628&amp;"*"&amp;CF628/1000&amp;"]"&amp;INDEX(Sheet5!$I$2:$I$4,MATCH(CE628,Sheet5!$H$2:$H$4,0))&amp;"的"&amp;INDEX(Sheet5!$K$2:$K$11,MATCH(BY628,Sheet5!$J$2:$J$11,0))</f>
        <v>#N/A</v>
      </c>
      <c r="DP628" s="69"/>
      <c r="DQ628" s="69"/>
      <c r="DR628" s="69" t="e">
        <f>MATCH(A628,$DX$51:$DX$69,0)</f>
        <v>#N/A</v>
      </c>
      <c r="DS628" s="90" t="e">
        <f>MATCH(A628,Sheet5!D:D,0)</f>
        <v>#N/A</v>
      </c>
      <c r="DT628" s="94" t="e">
        <f>MATCH(A627,Sheet5!F:F,0)</f>
        <v>#N/A</v>
      </c>
      <c r="DU628" s="69">
        <v>0</v>
      </c>
      <c r="DV628" s="69">
        <v>0</v>
      </c>
      <c r="DW628" s="69">
        <v>0</v>
      </c>
      <c r="DX628" s="69">
        <v>0</v>
      </c>
      <c r="DY628" s="69">
        <v>0</v>
      </c>
    </row>
    <row r="629" spans="1:130" ht="15.75">
      <c r="A629" s="118">
        <v>304163</v>
      </c>
      <c r="B629" s="118">
        <v>0</v>
      </c>
      <c r="C629" s="69">
        <v>1</v>
      </c>
      <c r="D629" s="142" t="s">
        <v>1881</v>
      </c>
      <c r="E629" s="69" t="str">
        <f t="shared" si="141"/>
        <v>DES_Requesting artillery surport</v>
      </c>
      <c r="F629" s="143" t="s">
        <v>1882</v>
      </c>
      <c r="G629" s="69">
        <v>1</v>
      </c>
      <c r="H629" s="69" t="s">
        <v>321</v>
      </c>
      <c r="I629" s="69">
        <f t="shared" si="142"/>
        <v>1188</v>
      </c>
      <c r="J629" s="69">
        <f t="shared" si="143"/>
        <v>1188</v>
      </c>
      <c r="K629" s="69">
        <f t="shared" si="144"/>
        <v>2805</v>
      </c>
      <c r="M629" s="69">
        <v>1268</v>
      </c>
      <c r="N629" s="69" t="s">
        <v>527</v>
      </c>
      <c r="O629" s="69">
        <v>0</v>
      </c>
      <c r="P629" s="69">
        <v>2</v>
      </c>
      <c r="Q629" s="69">
        <v>0</v>
      </c>
      <c r="R629" s="69">
        <v>1</v>
      </c>
      <c r="S629" s="69">
        <v>0</v>
      </c>
      <c r="T629" s="69">
        <v>0</v>
      </c>
      <c r="U629" s="69">
        <v>0</v>
      </c>
      <c r="V629" s="69">
        <v>0</v>
      </c>
      <c r="W629" s="69">
        <v>0</v>
      </c>
      <c r="X629" s="69">
        <v>0</v>
      </c>
      <c r="Y629" s="69">
        <v>0</v>
      </c>
      <c r="Z629" s="69">
        <v>15000</v>
      </c>
      <c r="AA629" s="69">
        <v>2</v>
      </c>
      <c r="AB629" s="69">
        <v>31</v>
      </c>
      <c r="AC629" s="69">
        <v>0</v>
      </c>
      <c r="AD629" s="69">
        <v>0</v>
      </c>
      <c r="AE629" s="69">
        <v>0</v>
      </c>
      <c r="AF629" s="69">
        <v>50</v>
      </c>
      <c r="AG629" s="69">
        <v>0</v>
      </c>
      <c r="AH629" s="69">
        <v>10</v>
      </c>
      <c r="AI629" s="69">
        <v>1269</v>
      </c>
      <c r="AJ629" s="69">
        <v>1</v>
      </c>
      <c r="AK629" s="69">
        <v>0</v>
      </c>
      <c r="AL629" s="69">
        <v>0</v>
      </c>
      <c r="AM629" s="69">
        <v>1</v>
      </c>
      <c r="AN629" s="69">
        <v>1</v>
      </c>
      <c r="AO629" s="69">
        <v>0</v>
      </c>
      <c r="AP629" s="69">
        <v>0.5</v>
      </c>
      <c r="AQ629" s="84">
        <v>25</v>
      </c>
      <c r="AR629" s="69">
        <v>0.1</v>
      </c>
      <c r="AS629" s="69">
        <v>0</v>
      </c>
      <c r="AT629" s="69">
        <v>0</v>
      </c>
      <c r="AU629" s="69">
        <v>0</v>
      </c>
      <c r="AV629" s="69">
        <v>0</v>
      </c>
      <c r="AW629" s="69">
        <v>0</v>
      </c>
      <c r="AX629" s="69">
        <v>0</v>
      </c>
      <c r="AY629" s="69">
        <v>0</v>
      </c>
      <c r="AZ629" s="69">
        <v>0</v>
      </c>
      <c r="BA629" s="69">
        <v>1</v>
      </c>
      <c r="BB629" s="69">
        <v>-1</v>
      </c>
      <c r="BC629" s="69">
        <v>0</v>
      </c>
      <c r="BD629" s="69">
        <v>0</v>
      </c>
      <c r="BE629" s="69">
        <v>0</v>
      </c>
      <c r="BF629" s="69">
        <v>0</v>
      </c>
      <c r="BG629" s="69">
        <v>0</v>
      </c>
      <c r="BH629" s="69">
        <v>0</v>
      </c>
      <c r="BI629" s="90" t="s">
        <v>1883</v>
      </c>
      <c r="BK629" s="69">
        <v>3</v>
      </c>
      <c r="BL629" s="69">
        <v>2</v>
      </c>
      <c r="BM629" s="69">
        <v>2</v>
      </c>
      <c r="BN629" s="69">
        <v>31</v>
      </c>
      <c r="BO629" s="89">
        <v>0</v>
      </c>
      <c r="BP629" s="69">
        <v>1</v>
      </c>
      <c r="BQ629" s="69">
        <v>1</v>
      </c>
      <c r="BR629" s="69">
        <v>203</v>
      </c>
      <c r="BS629" s="69">
        <v>1000</v>
      </c>
      <c r="BT629" s="69">
        <v>0</v>
      </c>
      <c r="BU629" s="69">
        <v>0</v>
      </c>
      <c r="BV629" s="69">
        <v>1000</v>
      </c>
      <c r="BW629" s="69">
        <v>1270</v>
      </c>
      <c r="BY629" s="69">
        <v>0</v>
      </c>
      <c r="BZ629" s="69">
        <v>0</v>
      </c>
      <c r="CA629" s="69">
        <v>31</v>
      </c>
      <c r="CB629" s="89">
        <v>0</v>
      </c>
      <c r="CC629" s="69">
        <v>0</v>
      </c>
      <c r="CD629" s="69">
        <v>0</v>
      </c>
      <c r="CE629" s="69">
        <v>0</v>
      </c>
      <c r="CF629" s="69">
        <v>0</v>
      </c>
      <c r="CG629" s="69">
        <v>0</v>
      </c>
      <c r="CH629" s="69">
        <v>0</v>
      </c>
      <c r="CI629" s="69">
        <v>0</v>
      </c>
      <c r="CJ629" s="69">
        <v>0</v>
      </c>
      <c r="CL629" s="69">
        <v>0</v>
      </c>
      <c r="CM629" s="69">
        <v>0</v>
      </c>
      <c r="CN629" s="69">
        <v>0</v>
      </c>
      <c r="CO629" s="89">
        <v>0</v>
      </c>
      <c r="CP629" s="69">
        <v>0</v>
      </c>
      <c r="CQ629" s="69">
        <v>0</v>
      </c>
      <c r="CR629" s="69">
        <v>0</v>
      </c>
      <c r="CS629" s="69">
        <v>0</v>
      </c>
      <c r="CT629" s="69">
        <v>0</v>
      </c>
      <c r="CU629" s="69">
        <v>0</v>
      </c>
      <c r="CV629" s="69">
        <v>0</v>
      </c>
      <c r="CW629" s="69">
        <v>0</v>
      </c>
      <c r="CZ629" s="69">
        <v>0</v>
      </c>
      <c r="DA629" s="69">
        <v>0</v>
      </c>
      <c r="DB629" s="69">
        <v>0</v>
      </c>
      <c r="DC629" s="69">
        <v>0</v>
      </c>
      <c r="DD629" s="69">
        <v>0</v>
      </c>
      <c r="DE629" s="69">
        <v>0</v>
      </c>
      <c r="DF629" s="69">
        <v>0</v>
      </c>
      <c r="DG629" s="69">
        <v>1</v>
      </c>
      <c r="DI629" s="69" t="e">
        <f>INDEX(Sheet3!$E$78:$E$1130,MATCH(A629,Sheet3!$D$78:$D$1130,0))</f>
        <v>#N/A</v>
      </c>
      <c r="DJ629" s="69" t="str">
        <f t="shared" si="140"/>
        <v>skill_icons.ps_npc_1090_skill01_attack</v>
      </c>
      <c r="DK629" s="90" t="s">
        <v>1884</v>
      </c>
      <c r="DL629" s="93"/>
      <c r="DM629" s="69" t="s">
        <v>1885</v>
      </c>
      <c r="DN629" s="69" t="str">
        <f>"造成["&amp;INDEX(Sheet5!$L$2:$L$11,MATCH(BL629,Sheet5!$J$2:$J$11,0))&amp;":"&amp;BR629&amp;"*"&amp;BS629/1000&amp;"]"&amp;INDEX(Sheet5!$I$2:$I$4,MATCH(BR629,Sheet5!$H$2:$H$4,0))&amp;"的"&amp;INDEX(Sheet5!$K$2:$K$11,MATCH(BL629,Sheet5!$J$2:$J$11,0))</f>
        <v>造成[ui.cs_orange:203*1]的物理伤害。</v>
      </c>
      <c r="DO629" s="69" t="e">
        <f>"造成["&amp;INDEX(Sheet5!$L$2:$L$11,MATCH(BY629,Sheet5!$J$2:$J$11,0))&amp;":"&amp;CE629&amp;"*"&amp;CF629/1000&amp;"]"&amp;INDEX(Sheet5!$I$2:$I$4,MATCH(CE629,Sheet5!$H$2:$H$4,0))&amp;"的"&amp;INDEX(Sheet5!$K$2:$K$11,MATCH(BY629,Sheet5!$J$2:$J$11,0))</f>
        <v>#N/A</v>
      </c>
      <c r="DP629" s="69"/>
      <c r="DQ629" s="69"/>
      <c r="DR629" s="69" t="e">
        <f>MATCH(A629,$DX$51:$DX$69,0)</f>
        <v>#N/A</v>
      </c>
      <c r="DS629" s="90" t="e">
        <f>MATCH(A629,Sheet5!D:D,0)</f>
        <v>#N/A</v>
      </c>
      <c r="DT629" s="94" t="e">
        <f>MATCH(A628,Sheet5!F:F,0)</f>
        <v>#N/A</v>
      </c>
      <c r="DU629" s="69">
        <v>0</v>
      </c>
      <c r="DV629" s="69">
        <v>0</v>
      </c>
      <c r="DW629" s="69">
        <v>0</v>
      </c>
      <c r="DX629" s="69">
        <v>0</v>
      </c>
      <c r="DY629" s="69">
        <v>0</v>
      </c>
    </row>
    <row r="630" spans="1:130" ht="15.75">
      <c r="A630" s="118">
        <v>304164</v>
      </c>
      <c r="B630" s="118">
        <v>0</v>
      </c>
      <c r="C630" s="69">
        <v>1</v>
      </c>
      <c r="D630" s="142" t="s">
        <v>1881</v>
      </c>
      <c r="E630" s="69" t="str">
        <f t="shared" si="141"/>
        <v>DES_Requesting artillery surport</v>
      </c>
      <c r="F630" s="143" t="s">
        <v>1882</v>
      </c>
      <c r="G630" s="69">
        <v>1</v>
      </c>
      <c r="H630" s="69" t="s">
        <v>321</v>
      </c>
      <c r="I630" s="69">
        <f t="shared" si="142"/>
        <v>1188</v>
      </c>
      <c r="J630" s="69">
        <f t="shared" si="143"/>
        <v>1188</v>
      </c>
      <c r="K630" s="69">
        <f t="shared" si="144"/>
        <v>2805</v>
      </c>
      <c r="M630" s="69">
        <v>1268</v>
      </c>
      <c r="N630" s="69" t="s">
        <v>527</v>
      </c>
      <c r="O630" s="69">
        <v>0</v>
      </c>
      <c r="P630" s="69">
        <v>2</v>
      </c>
      <c r="Q630" s="69">
        <v>0</v>
      </c>
      <c r="R630" s="69">
        <v>1</v>
      </c>
      <c r="S630" s="69">
        <v>0</v>
      </c>
      <c r="T630" s="69">
        <v>0</v>
      </c>
      <c r="U630" s="69">
        <v>0</v>
      </c>
      <c r="V630" s="69">
        <v>0</v>
      </c>
      <c r="W630" s="69">
        <v>0</v>
      </c>
      <c r="X630" s="69">
        <v>0</v>
      </c>
      <c r="Y630" s="69">
        <v>0</v>
      </c>
      <c r="Z630" s="69">
        <v>15000</v>
      </c>
      <c r="AA630" s="69">
        <v>2</v>
      </c>
      <c r="AB630" s="69">
        <v>31</v>
      </c>
      <c r="AC630" s="69">
        <v>0</v>
      </c>
      <c r="AD630" s="69">
        <v>0</v>
      </c>
      <c r="AE630" s="69">
        <v>0</v>
      </c>
      <c r="AF630" s="69">
        <v>50</v>
      </c>
      <c r="AG630" s="69">
        <v>0</v>
      </c>
      <c r="AH630" s="69">
        <v>10</v>
      </c>
      <c r="AI630" s="69">
        <v>1269</v>
      </c>
      <c r="AJ630" s="69">
        <v>1</v>
      </c>
      <c r="AK630" s="69">
        <v>0</v>
      </c>
      <c r="AL630" s="69">
        <v>0</v>
      </c>
      <c r="AM630" s="69">
        <v>1</v>
      </c>
      <c r="AN630" s="69">
        <v>1</v>
      </c>
      <c r="AO630" s="69">
        <v>0</v>
      </c>
      <c r="AP630" s="69">
        <v>0.5</v>
      </c>
      <c r="AQ630" s="84">
        <v>25</v>
      </c>
      <c r="AR630" s="69">
        <v>0.1</v>
      </c>
      <c r="AS630" s="69">
        <v>0</v>
      </c>
      <c r="AT630" s="69">
        <v>0</v>
      </c>
      <c r="AU630" s="69">
        <v>0</v>
      </c>
      <c r="AV630" s="69">
        <v>0</v>
      </c>
      <c r="AW630" s="69">
        <v>0</v>
      </c>
      <c r="AX630" s="69">
        <v>0</v>
      </c>
      <c r="AY630" s="69">
        <v>0</v>
      </c>
      <c r="AZ630" s="69">
        <v>0</v>
      </c>
      <c r="BA630" s="69">
        <v>1</v>
      </c>
      <c r="BB630" s="69">
        <v>-1</v>
      </c>
      <c r="BC630" s="69">
        <v>0</v>
      </c>
      <c r="BD630" s="69">
        <v>0</v>
      </c>
      <c r="BE630" s="69">
        <v>0</v>
      </c>
      <c r="BF630" s="69">
        <v>0</v>
      </c>
      <c r="BG630" s="69">
        <v>0</v>
      </c>
      <c r="BH630" s="69">
        <v>0</v>
      </c>
      <c r="BI630" s="90" t="s">
        <v>1883</v>
      </c>
      <c r="BK630" s="69">
        <v>3</v>
      </c>
      <c r="BL630" s="69">
        <v>2</v>
      </c>
      <c r="BM630" s="69">
        <v>2</v>
      </c>
      <c r="BN630" s="69">
        <v>31</v>
      </c>
      <c r="BO630" s="89">
        <v>0</v>
      </c>
      <c r="BP630" s="69">
        <v>1</v>
      </c>
      <c r="BQ630" s="69">
        <v>1</v>
      </c>
      <c r="BR630" s="69">
        <v>203</v>
      </c>
      <c r="BS630" s="69">
        <v>1100</v>
      </c>
      <c r="BT630" s="69">
        <v>0</v>
      </c>
      <c r="BU630" s="69">
        <v>0</v>
      </c>
      <c r="BV630" s="69">
        <v>1000</v>
      </c>
      <c r="BW630" s="69">
        <v>1270</v>
      </c>
      <c r="BY630" s="69">
        <v>0</v>
      </c>
      <c r="BZ630" s="69">
        <v>0</v>
      </c>
      <c r="CA630" s="69">
        <v>31</v>
      </c>
      <c r="CB630" s="89">
        <v>0</v>
      </c>
      <c r="CC630" s="69">
        <v>0</v>
      </c>
      <c r="CD630" s="69">
        <v>0</v>
      </c>
      <c r="CE630" s="69">
        <v>0</v>
      </c>
      <c r="CF630" s="69">
        <v>0</v>
      </c>
      <c r="CG630" s="69">
        <v>0</v>
      </c>
      <c r="CH630" s="69">
        <v>0</v>
      </c>
      <c r="CI630" s="69">
        <v>0</v>
      </c>
      <c r="CJ630" s="69">
        <v>0</v>
      </c>
      <c r="CL630" s="69">
        <v>0</v>
      </c>
      <c r="CM630" s="69">
        <v>0</v>
      </c>
      <c r="CN630" s="69">
        <v>0</v>
      </c>
      <c r="CO630" s="89">
        <v>0</v>
      </c>
      <c r="CP630" s="69">
        <v>0</v>
      </c>
      <c r="CQ630" s="69">
        <v>0</v>
      </c>
      <c r="CR630" s="69">
        <v>0</v>
      </c>
      <c r="CS630" s="69">
        <v>0</v>
      </c>
      <c r="CT630" s="69">
        <v>0</v>
      </c>
      <c r="CU630" s="69">
        <v>0</v>
      </c>
      <c r="CV630" s="69">
        <v>0</v>
      </c>
      <c r="CW630" s="69">
        <v>0</v>
      </c>
      <c r="CZ630" s="69">
        <v>0</v>
      </c>
      <c r="DA630" s="69">
        <v>0</v>
      </c>
      <c r="DB630" s="69">
        <v>0</v>
      </c>
      <c r="DC630" s="69">
        <v>0</v>
      </c>
      <c r="DD630" s="69">
        <v>0</v>
      </c>
      <c r="DE630" s="69">
        <v>0</v>
      </c>
      <c r="DF630" s="69">
        <v>0</v>
      </c>
      <c r="DG630" s="69">
        <v>1</v>
      </c>
      <c r="DI630" s="69" t="e">
        <f>INDEX(Sheet3!$E$78:$E$1130,MATCH(A630,Sheet3!$D$78:$D$1130,0))</f>
        <v>#N/A</v>
      </c>
      <c r="DJ630" s="69" t="str">
        <f t="shared" si="140"/>
        <v>skill_icons.ps_npc_1090_skill01_attack</v>
      </c>
      <c r="DK630" s="90" t="s">
        <v>1884</v>
      </c>
      <c r="DL630" s="93"/>
      <c r="DM630" s="69" t="s">
        <v>1885</v>
      </c>
      <c r="DN630" s="69" t="str">
        <f>"造成["&amp;INDEX(Sheet5!$L$2:$L$11,MATCH(BL630,Sheet5!$J$2:$J$11,0))&amp;":"&amp;BR630&amp;"*"&amp;BS630/1000&amp;"]"&amp;INDEX(Sheet5!$I$2:$I$4,MATCH(BR630,Sheet5!$H$2:$H$4,0))&amp;"的"&amp;INDEX(Sheet5!$K$2:$K$11,MATCH(BL630,Sheet5!$J$2:$J$11,0))</f>
        <v>造成[ui.cs_orange:203*1.1]的物理伤害。</v>
      </c>
      <c r="DO630" s="69" t="e">
        <f>"造成["&amp;INDEX(Sheet5!$L$2:$L$11,MATCH(BY630,Sheet5!$J$2:$J$11,0))&amp;":"&amp;CE630&amp;"*"&amp;CF630/1000&amp;"]"&amp;INDEX(Sheet5!$I$2:$I$4,MATCH(CE630,Sheet5!$H$2:$H$4,0))&amp;"的"&amp;INDEX(Sheet5!$K$2:$K$11,MATCH(BY630,Sheet5!$J$2:$J$11,0))</f>
        <v>#N/A</v>
      </c>
      <c r="DP630" s="69"/>
      <c r="DQ630" s="69"/>
      <c r="DR630" s="69" t="e">
        <f>MATCH(A630,$DX$51:$DX$69,0)</f>
        <v>#N/A</v>
      </c>
      <c r="DS630" s="90" t="e">
        <f>MATCH(A630,Sheet5!D:D,0)</f>
        <v>#N/A</v>
      </c>
      <c r="DT630" s="94" t="e">
        <f>MATCH(A629,Sheet5!F:F,0)</f>
        <v>#N/A</v>
      </c>
      <c r="DU630" s="69">
        <v>0</v>
      </c>
      <c r="DV630" s="69">
        <v>0</v>
      </c>
      <c r="DW630" s="69">
        <v>0</v>
      </c>
      <c r="DX630" s="69">
        <v>0</v>
      </c>
      <c r="DY630" s="69">
        <v>0</v>
      </c>
    </row>
    <row r="631" spans="1:130" ht="14.25">
      <c r="A631" s="118">
        <v>30417</v>
      </c>
      <c r="B631" s="118">
        <v>0</v>
      </c>
      <c r="C631" s="69">
        <v>1</v>
      </c>
      <c r="D631" s="142" t="s">
        <v>1886</v>
      </c>
      <c r="E631" s="69" t="str">
        <f t="shared" ref="E631:E634" si="145">"DES_"&amp;D631</f>
        <v>DES_HES</v>
      </c>
      <c r="F631" s="69" t="s">
        <v>1106</v>
      </c>
      <c r="G631" s="69">
        <v>1</v>
      </c>
      <c r="H631" s="69"/>
      <c r="I631" s="118">
        <v>0</v>
      </c>
      <c r="J631" s="118">
        <v>0</v>
      </c>
      <c r="K631" s="118">
        <v>0</v>
      </c>
      <c r="L631" s="69"/>
      <c r="M631" s="118">
        <v>0</v>
      </c>
      <c r="N631" s="69"/>
      <c r="O631" s="69">
        <v>0</v>
      </c>
      <c r="P631" s="69">
        <v>1</v>
      </c>
      <c r="Q631" s="69">
        <v>0</v>
      </c>
      <c r="R631" s="69">
        <v>2</v>
      </c>
      <c r="S631" s="69">
        <v>32768</v>
      </c>
      <c r="T631" s="69">
        <v>100</v>
      </c>
      <c r="U631" s="69">
        <v>0</v>
      </c>
      <c r="V631" s="69">
        <v>0</v>
      </c>
      <c r="W631" s="69">
        <v>0</v>
      </c>
      <c r="X631" s="69">
        <v>0</v>
      </c>
      <c r="Y631" s="69">
        <v>0</v>
      </c>
      <c r="Z631" s="69">
        <v>0</v>
      </c>
      <c r="AA631" s="69">
        <v>2</v>
      </c>
      <c r="AB631" s="69">
        <v>31</v>
      </c>
      <c r="AC631" s="69">
        <v>0</v>
      </c>
      <c r="AD631" s="69">
        <v>0</v>
      </c>
      <c r="AE631" s="69">
        <v>0</v>
      </c>
      <c r="AF631" s="69">
        <v>1</v>
      </c>
      <c r="AG631" s="69">
        <v>0</v>
      </c>
      <c r="AH631" s="69">
        <v>0</v>
      </c>
      <c r="AI631" s="118">
        <v>0</v>
      </c>
      <c r="AJ631" s="69">
        <v>0</v>
      </c>
      <c r="AK631" s="69">
        <v>0</v>
      </c>
      <c r="AL631" s="69">
        <v>0</v>
      </c>
      <c r="AM631" s="69">
        <v>0</v>
      </c>
      <c r="AN631" s="69">
        <v>0</v>
      </c>
      <c r="AO631" s="69">
        <v>0</v>
      </c>
      <c r="AP631" s="69">
        <v>0</v>
      </c>
      <c r="AQ631" s="84">
        <v>0</v>
      </c>
      <c r="AR631" s="69">
        <v>0</v>
      </c>
      <c r="AS631" s="69">
        <v>0</v>
      </c>
      <c r="AT631" s="69">
        <v>0</v>
      </c>
      <c r="AU631" s="69">
        <v>0</v>
      </c>
      <c r="AV631" s="69">
        <v>0</v>
      </c>
      <c r="AW631" s="69">
        <v>0</v>
      </c>
      <c r="AX631" s="69">
        <v>0</v>
      </c>
      <c r="AY631" s="69">
        <v>0</v>
      </c>
      <c r="AZ631" s="69">
        <v>0</v>
      </c>
      <c r="BA631" s="69">
        <v>0</v>
      </c>
      <c r="BB631" s="69">
        <v>0</v>
      </c>
      <c r="BC631" s="69">
        <v>0</v>
      </c>
      <c r="BD631" s="69">
        <v>0</v>
      </c>
      <c r="BE631" s="69">
        <v>0</v>
      </c>
      <c r="BF631" s="69">
        <v>0</v>
      </c>
      <c r="BG631" s="69">
        <v>0</v>
      </c>
      <c r="BH631" s="69">
        <v>0</v>
      </c>
      <c r="BI631" s="90"/>
      <c r="BJ631" s="69"/>
      <c r="BK631" s="69">
        <v>3</v>
      </c>
      <c r="BL631" s="69">
        <v>10</v>
      </c>
      <c r="BM631" s="69">
        <v>1</v>
      </c>
      <c r="BN631" s="69">
        <v>4</v>
      </c>
      <c r="BO631" s="69">
        <v>0</v>
      </c>
      <c r="BP631" s="69">
        <v>1</v>
      </c>
      <c r="BQ631" s="69">
        <v>1</v>
      </c>
      <c r="BR631" s="69">
        <v>1</v>
      </c>
      <c r="BS631" s="69">
        <v>1380088</v>
      </c>
      <c r="BT631" s="69">
        <v>0</v>
      </c>
      <c r="BU631" s="69">
        <v>0</v>
      </c>
      <c r="BV631" s="69">
        <v>1000</v>
      </c>
      <c r="BW631">
        <v>0</v>
      </c>
      <c r="BX631" s="69"/>
      <c r="BY631" s="69">
        <v>0</v>
      </c>
      <c r="BZ631" s="69">
        <v>0</v>
      </c>
      <c r="CA631" s="69">
        <v>31</v>
      </c>
      <c r="CB631" s="69">
        <v>0</v>
      </c>
      <c r="CC631" s="69">
        <v>0</v>
      </c>
      <c r="CD631" s="69">
        <v>0</v>
      </c>
      <c r="CE631" s="69">
        <v>0</v>
      </c>
      <c r="CF631" s="69">
        <v>0</v>
      </c>
      <c r="CG631" s="69">
        <v>0</v>
      </c>
      <c r="CH631" s="69">
        <v>0</v>
      </c>
      <c r="CI631" s="69">
        <v>0</v>
      </c>
      <c r="CJ631" s="69">
        <v>0</v>
      </c>
      <c r="CK631" s="69"/>
      <c r="CL631" s="69">
        <v>0</v>
      </c>
      <c r="CM631" s="69">
        <v>0</v>
      </c>
      <c r="CN631" s="69">
        <v>0</v>
      </c>
      <c r="CO631" s="69">
        <v>0</v>
      </c>
      <c r="CP631" s="69">
        <v>0</v>
      </c>
      <c r="CQ631" s="69">
        <v>0</v>
      </c>
      <c r="CR631" s="69">
        <v>0</v>
      </c>
      <c r="CS631" s="69">
        <v>0</v>
      </c>
      <c r="CT631" s="69">
        <v>0</v>
      </c>
      <c r="CU631" s="69">
        <v>0</v>
      </c>
      <c r="CV631" s="69">
        <v>0</v>
      </c>
      <c r="CW631" s="69">
        <v>0</v>
      </c>
      <c r="CX631" s="69"/>
      <c r="CY631" s="69"/>
      <c r="CZ631" s="69">
        <v>0</v>
      </c>
      <c r="DA631" s="69">
        <v>0</v>
      </c>
      <c r="DB631" s="69">
        <v>16</v>
      </c>
      <c r="DC631" s="69">
        <v>0</v>
      </c>
      <c r="DD631" s="69">
        <v>0</v>
      </c>
      <c r="DE631" s="69">
        <v>0</v>
      </c>
      <c r="DF631" s="69">
        <v>0</v>
      </c>
      <c r="DG631" s="69">
        <v>1</v>
      </c>
      <c r="DH631" s="69"/>
      <c r="DI631" s="69"/>
      <c r="DJ631" s="69"/>
      <c r="DK631" s="145" t="s">
        <v>1887</v>
      </c>
      <c r="DL631" s="69"/>
      <c r="DM631" s="69"/>
      <c r="DN631" s="69" t="e">
        <f>"造成["&amp;INDEX(Sheet5!$L$2:$L$11,MATCH(BL631,Sheet5!$J$2:$J$11,0))&amp;":"&amp;BR631&amp;"*"&amp;BS631/1000&amp;"]"&amp;INDEX(Sheet5!$I$2:$I$4,MATCH(BR631,Sheet5!$H$2:$H$4,0))&amp;"的"&amp;INDEX(Sheet5!$K$2:$K$11,MATCH(BL631,Sheet5!$J$2:$J$11,0))</f>
        <v>#N/A</v>
      </c>
      <c r="DO631" s="69"/>
      <c r="DP631" s="69"/>
      <c r="DQ631" s="69"/>
      <c r="DR631" s="69"/>
      <c r="DS631" s="69"/>
      <c r="DT631" s="94"/>
      <c r="DU631" s="69"/>
      <c r="DV631" s="69"/>
      <c r="DW631" s="69"/>
      <c r="DX631" s="69"/>
      <c r="DY631" s="69"/>
      <c r="DZ631" s="69"/>
    </row>
    <row r="632" spans="1:130" ht="14.25">
      <c r="A632" s="118">
        <v>304172</v>
      </c>
      <c r="B632" s="118">
        <v>0</v>
      </c>
      <c r="C632" s="69">
        <v>1</v>
      </c>
      <c r="D632" s="142" t="s">
        <v>1886</v>
      </c>
      <c r="E632" s="69" t="str">
        <f t="shared" si="145"/>
        <v>DES_HES</v>
      </c>
      <c r="F632" s="69" t="s">
        <v>1106</v>
      </c>
      <c r="G632" s="69">
        <v>1</v>
      </c>
      <c r="H632" s="69"/>
      <c r="I632" s="118">
        <v>0</v>
      </c>
      <c r="J632" s="118">
        <v>0</v>
      </c>
      <c r="K632" s="118">
        <v>0</v>
      </c>
      <c r="L632" s="69"/>
      <c r="M632" s="118">
        <v>0</v>
      </c>
      <c r="N632" s="69"/>
      <c r="O632" s="69">
        <v>0</v>
      </c>
      <c r="P632" s="69">
        <v>1</v>
      </c>
      <c r="Q632" s="69">
        <v>0</v>
      </c>
      <c r="R632" s="69">
        <v>2</v>
      </c>
      <c r="S632" s="69">
        <v>32768</v>
      </c>
      <c r="T632" s="69">
        <v>100</v>
      </c>
      <c r="U632" s="69">
        <v>0</v>
      </c>
      <c r="V632" s="69">
        <v>0</v>
      </c>
      <c r="W632" s="69">
        <v>0</v>
      </c>
      <c r="X632" s="69">
        <v>0</v>
      </c>
      <c r="Y632" s="69">
        <v>0</v>
      </c>
      <c r="Z632" s="69">
        <v>0</v>
      </c>
      <c r="AA632" s="69">
        <v>2</v>
      </c>
      <c r="AB632" s="69">
        <v>31</v>
      </c>
      <c r="AC632" s="69">
        <v>0</v>
      </c>
      <c r="AD632" s="69">
        <v>0</v>
      </c>
      <c r="AE632" s="69">
        <v>0</v>
      </c>
      <c r="AF632" s="69">
        <v>1</v>
      </c>
      <c r="AG632" s="69">
        <v>0</v>
      </c>
      <c r="AH632" s="69">
        <v>0</v>
      </c>
      <c r="AI632" s="118">
        <v>0</v>
      </c>
      <c r="AJ632" s="69">
        <v>0</v>
      </c>
      <c r="AK632" s="69">
        <v>0</v>
      </c>
      <c r="AL632" s="69">
        <v>0</v>
      </c>
      <c r="AM632" s="69">
        <v>0</v>
      </c>
      <c r="AN632" s="69">
        <v>0</v>
      </c>
      <c r="AO632" s="69">
        <v>0</v>
      </c>
      <c r="AP632" s="69">
        <v>0</v>
      </c>
      <c r="AQ632" s="84">
        <v>0</v>
      </c>
      <c r="AR632" s="69">
        <v>0</v>
      </c>
      <c r="AS632" s="69">
        <v>0</v>
      </c>
      <c r="AT632" s="69">
        <v>0</v>
      </c>
      <c r="AU632" s="69">
        <v>0</v>
      </c>
      <c r="AV632" s="69">
        <v>0</v>
      </c>
      <c r="AW632" s="69">
        <v>0</v>
      </c>
      <c r="AX632" s="69">
        <v>0</v>
      </c>
      <c r="AY632" s="69">
        <v>0</v>
      </c>
      <c r="AZ632" s="69">
        <v>0</v>
      </c>
      <c r="BA632" s="69">
        <v>0</v>
      </c>
      <c r="BB632" s="69">
        <v>0</v>
      </c>
      <c r="BC632" s="69">
        <v>0</v>
      </c>
      <c r="BD632" s="69">
        <v>0</v>
      </c>
      <c r="BE632" s="69">
        <v>0</v>
      </c>
      <c r="BF632" s="69">
        <v>0</v>
      </c>
      <c r="BG632" s="69">
        <v>0</v>
      </c>
      <c r="BH632" s="69">
        <v>0</v>
      </c>
      <c r="BI632" s="90"/>
      <c r="BJ632" s="69"/>
      <c r="BK632" s="69">
        <v>3</v>
      </c>
      <c r="BL632" s="69">
        <v>10</v>
      </c>
      <c r="BM632" s="69">
        <v>1</v>
      </c>
      <c r="BN632" s="69">
        <v>4</v>
      </c>
      <c r="BO632" s="69">
        <v>0</v>
      </c>
      <c r="BP632" s="69">
        <v>1</v>
      </c>
      <c r="BQ632" s="69">
        <v>1</v>
      </c>
      <c r="BR632" s="69">
        <v>1</v>
      </c>
      <c r="BS632" s="69">
        <v>1380089</v>
      </c>
      <c r="BT632" s="69">
        <v>0</v>
      </c>
      <c r="BU632" s="69">
        <v>0</v>
      </c>
      <c r="BV632" s="69">
        <v>1000</v>
      </c>
      <c r="BW632">
        <v>0</v>
      </c>
      <c r="BX632" s="69"/>
      <c r="BY632" s="69">
        <v>0</v>
      </c>
      <c r="BZ632" s="69">
        <v>0</v>
      </c>
      <c r="CA632" s="69">
        <v>31</v>
      </c>
      <c r="CB632" s="69">
        <v>0</v>
      </c>
      <c r="CC632" s="69">
        <v>0</v>
      </c>
      <c r="CD632" s="69">
        <v>0</v>
      </c>
      <c r="CE632" s="69">
        <v>0</v>
      </c>
      <c r="CF632" s="69">
        <v>0</v>
      </c>
      <c r="CG632" s="69">
        <v>0</v>
      </c>
      <c r="CH632" s="69">
        <v>0</v>
      </c>
      <c r="CI632" s="69">
        <v>0</v>
      </c>
      <c r="CJ632" s="69">
        <v>0</v>
      </c>
      <c r="CK632" s="69"/>
      <c r="CL632" s="69">
        <v>0</v>
      </c>
      <c r="CM632" s="69">
        <v>0</v>
      </c>
      <c r="CN632" s="69">
        <v>0</v>
      </c>
      <c r="CO632" s="69">
        <v>0</v>
      </c>
      <c r="CP632" s="69">
        <v>0</v>
      </c>
      <c r="CQ632" s="69">
        <v>0</v>
      </c>
      <c r="CR632" s="69">
        <v>0</v>
      </c>
      <c r="CS632" s="69">
        <v>0</v>
      </c>
      <c r="CT632" s="69">
        <v>0</v>
      </c>
      <c r="CU632" s="69">
        <v>0</v>
      </c>
      <c r="CV632" s="69">
        <v>0</v>
      </c>
      <c r="CW632" s="69">
        <v>0</v>
      </c>
      <c r="CX632" s="69"/>
      <c r="CY632" s="69"/>
      <c r="CZ632" s="69">
        <v>0</v>
      </c>
      <c r="DA632" s="69">
        <v>0</v>
      </c>
      <c r="DB632" s="69">
        <v>16</v>
      </c>
      <c r="DC632" s="69">
        <v>0</v>
      </c>
      <c r="DD632" s="69">
        <v>0</v>
      </c>
      <c r="DE632" s="69">
        <v>0</v>
      </c>
      <c r="DF632" s="69">
        <v>0</v>
      </c>
      <c r="DG632" s="69">
        <v>1</v>
      </c>
      <c r="DH632" s="69"/>
      <c r="DI632" s="69"/>
      <c r="DJ632" s="69"/>
      <c r="DK632" s="145" t="s">
        <v>1887</v>
      </c>
      <c r="DL632" s="69"/>
      <c r="DM632" s="69"/>
      <c r="DN632" s="69" t="e">
        <f>"造成["&amp;INDEX(Sheet5!$L$2:$L$11,MATCH(BL632,Sheet5!$J$2:$J$11,0))&amp;":"&amp;BR632&amp;"*"&amp;BS632/1000&amp;"]"&amp;INDEX(Sheet5!$I$2:$I$4,MATCH(BR632,Sheet5!$H$2:$H$4,0))&amp;"的"&amp;INDEX(Sheet5!$K$2:$K$11,MATCH(BL632,Sheet5!$J$2:$J$11,0))</f>
        <v>#N/A</v>
      </c>
      <c r="DO632" s="69"/>
      <c r="DP632" s="69"/>
      <c r="DQ632" s="69"/>
      <c r="DR632" s="69"/>
      <c r="DS632" s="69"/>
      <c r="DT632" s="94"/>
      <c r="DU632" s="69"/>
      <c r="DV632" s="69"/>
      <c r="DW632" s="69"/>
      <c r="DX632" s="69"/>
      <c r="DY632" s="69"/>
      <c r="DZ632" s="69"/>
    </row>
    <row r="633" spans="1:130" ht="14.25">
      <c r="A633" s="118">
        <v>304173</v>
      </c>
      <c r="B633" s="118">
        <v>0</v>
      </c>
      <c r="C633" s="69">
        <v>1</v>
      </c>
      <c r="D633" s="142" t="s">
        <v>1886</v>
      </c>
      <c r="E633" s="69" t="str">
        <f t="shared" si="145"/>
        <v>DES_HES</v>
      </c>
      <c r="F633" s="69" t="s">
        <v>1106</v>
      </c>
      <c r="G633" s="69">
        <v>1</v>
      </c>
      <c r="H633" s="69"/>
      <c r="I633" s="118">
        <v>0</v>
      </c>
      <c r="J633" s="118">
        <v>0</v>
      </c>
      <c r="K633" s="118">
        <v>0</v>
      </c>
      <c r="L633" s="69"/>
      <c r="M633" s="118">
        <v>0</v>
      </c>
      <c r="N633" s="69"/>
      <c r="O633" s="69">
        <v>0</v>
      </c>
      <c r="P633" s="69">
        <v>1</v>
      </c>
      <c r="Q633" s="69">
        <v>0</v>
      </c>
      <c r="R633" s="69">
        <v>2</v>
      </c>
      <c r="S633" s="69">
        <v>32768</v>
      </c>
      <c r="T633" s="69">
        <v>100</v>
      </c>
      <c r="U633" s="69">
        <v>0</v>
      </c>
      <c r="V633" s="69">
        <v>0</v>
      </c>
      <c r="W633" s="69">
        <v>0</v>
      </c>
      <c r="X633" s="69">
        <v>0</v>
      </c>
      <c r="Y633" s="69">
        <v>0</v>
      </c>
      <c r="Z633" s="69">
        <v>0</v>
      </c>
      <c r="AA633" s="69">
        <v>2</v>
      </c>
      <c r="AB633" s="69">
        <v>31</v>
      </c>
      <c r="AC633" s="69">
        <v>0</v>
      </c>
      <c r="AD633" s="69">
        <v>0</v>
      </c>
      <c r="AE633" s="69">
        <v>0</v>
      </c>
      <c r="AF633" s="69">
        <v>1</v>
      </c>
      <c r="AG633" s="69">
        <v>0</v>
      </c>
      <c r="AH633" s="69">
        <v>0</v>
      </c>
      <c r="AI633" s="118">
        <v>0</v>
      </c>
      <c r="AJ633" s="69">
        <v>0</v>
      </c>
      <c r="AK633" s="69">
        <v>0</v>
      </c>
      <c r="AL633" s="69">
        <v>0</v>
      </c>
      <c r="AM633" s="69">
        <v>0</v>
      </c>
      <c r="AN633" s="69">
        <v>0</v>
      </c>
      <c r="AO633" s="69">
        <v>0</v>
      </c>
      <c r="AP633" s="69">
        <v>0</v>
      </c>
      <c r="AQ633" s="84">
        <v>0</v>
      </c>
      <c r="AR633" s="69">
        <v>0</v>
      </c>
      <c r="AS633" s="69">
        <v>0</v>
      </c>
      <c r="AT633" s="69">
        <v>0</v>
      </c>
      <c r="AU633" s="69">
        <v>0</v>
      </c>
      <c r="AV633" s="69">
        <v>0</v>
      </c>
      <c r="AW633" s="69">
        <v>0</v>
      </c>
      <c r="AX633" s="69">
        <v>0</v>
      </c>
      <c r="AY633" s="69">
        <v>0</v>
      </c>
      <c r="AZ633" s="69">
        <v>0</v>
      </c>
      <c r="BA633" s="69">
        <v>0</v>
      </c>
      <c r="BB633" s="69">
        <v>0</v>
      </c>
      <c r="BC633" s="69">
        <v>0</v>
      </c>
      <c r="BD633" s="69">
        <v>0</v>
      </c>
      <c r="BE633" s="69">
        <v>0</v>
      </c>
      <c r="BF633" s="69">
        <v>0</v>
      </c>
      <c r="BG633" s="69">
        <v>0</v>
      </c>
      <c r="BH633" s="69">
        <v>0</v>
      </c>
      <c r="BI633" s="90"/>
      <c r="BJ633" s="69"/>
      <c r="BK633" s="69">
        <v>3</v>
      </c>
      <c r="BL633" s="69">
        <v>10</v>
      </c>
      <c r="BM633" s="69">
        <v>1</v>
      </c>
      <c r="BN633" s="69">
        <v>4</v>
      </c>
      <c r="BO633" s="69">
        <v>0</v>
      </c>
      <c r="BP633" s="69">
        <v>1</v>
      </c>
      <c r="BQ633" s="69">
        <v>1</v>
      </c>
      <c r="BR633" s="69">
        <v>1</v>
      </c>
      <c r="BS633" s="69">
        <v>1380090</v>
      </c>
      <c r="BT633" s="69">
        <v>0</v>
      </c>
      <c r="BU633" s="69">
        <v>0</v>
      </c>
      <c r="BV633" s="69">
        <v>1000</v>
      </c>
      <c r="BW633">
        <v>0</v>
      </c>
      <c r="BX633" s="69"/>
      <c r="BY633" s="69">
        <v>0</v>
      </c>
      <c r="BZ633" s="69">
        <v>0</v>
      </c>
      <c r="CA633" s="69">
        <v>31</v>
      </c>
      <c r="CB633" s="69">
        <v>0</v>
      </c>
      <c r="CC633" s="69">
        <v>0</v>
      </c>
      <c r="CD633" s="69">
        <v>0</v>
      </c>
      <c r="CE633" s="69">
        <v>0</v>
      </c>
      <c r="CF633" s="69">
        <v>0</v>
      </c>
      <c r="CG633" s="69">
        <v>0</v>
      </c>
      <c r="CH633" s="69">
        <v>0</v>
      </c>
      <c r="CI633" s="69">
        <v>0</v>
      </c>
      <c r="CJ633" s="69">
        <v>0</v>
      </c>
      <c r="CK633" s="69"/>
      <c r="CL633" s="69">
        <v>0</v>
      </c>
      <c r="CM633" s="69">
        <v>0</v>
      </c>
      <c r="CN633" s="69">
        <v>0</v>
      </c>
      <c r="CO633" s="69">
        <v>0</v>
      </c>
      <c r="CP633" s="69">
        <v>0</v>
      </c>
      <c r="CQ633" s="69">
        <v>0</v>
      </c>
      <c r="CR633" s="69">
        <v>0</v>
      </c>
      <c r="CS633" s="69">
        <v>0</v>
      </c>
      <c r="CT633" s="69">
        <v>0</v>
      </c>
      <c r="CU633" s="69">
        <v>0</v>
      </c>
      <c r="CV633" s="69">
        <v>0</v>
      </c>
      <c r="CW633" s="69">
        <v>0</v>
      </c>
      <c r="CX633" s="69"/>
      <c r="CY633" s="69"/>
      <c r="CZ633" s="69">
        <v>0</v>
      </c>
      <c r="DA633" s="69">
        <v>0</v>
      </c>
      <c r="DB633" s="69">
        <v>16</v>
      </c>
      <c r="DC633" s="69">
        <v>0</v>
      </c>
      <c r="DD633" s="69">
        <v>0</v>
      </c>
      <c r="DE633" s="69">
        <v>0</v>
      </c>
      <c r="DF633" s="69">
        <v>0</v>
      </c>
      <c r="DG633" s="69">
        <v>1</v>
      </c>
      <c r="DH633" s="69"/>
      <c r="DI633" s="69"/>
      <c r="DJ633" s="69"/>
      <c r="DK633" s="145" t="s">
        <v>1887</v>
      </c>
      <c r="DL633" s="69"/>
      <c r="DM633" s="69"/>
      <c r="DN633" s="69" t="e">
        <f>"造成["&amp;INDEX(Sheet5!$L$2:$L$11,MATCH(BL633,Sheet5!$J$2:$J$11,0))&amp;":"&amp;BR633&amp;"*"&amp;BS633/1000&amp;"]"&amp;INDEX(Sheet5!$I$2:$I$4,MATCH(BR633,Sheet5!$H$2:$H$4,0))&amp;"的"&amp;INDEX(Sheet5!$K$2:$K$11,MATCH(BL633,Sheet5!$J$2:$J$11,0))</f>
        <v>#N/A</v>
      </c>
      <c r="DO633" s="69"/>
      <c r="DP633" s="69"/>
      <c r="DQ633" s="69"/>
      <c r="DR633" s="69"/>
      <c r="DS633" s="69"/>
      <c r="DT633" s="94"/>
      <c r="DU633" s="69"/>
      <c r="DV633" s="69"/>
      <c r="DW633" s="69"/>
      <c r="DX633" s="69"/>
      <c r="DY633" s="69"/>
      <c r="DZ633" s="69"/>
    </row>
    <row r="634" spans="1:130" ht="14.25">
      <c r="A634" s="118">
        <v>304174</v>
      </c>
      <c r="B634" s="118">
        <v>0</v>
      </c>
      <c r="C634" s="69">
        <v>1</v>
      </c>
      <c r="D634" s="142" t="s">
        <v>1886</v>
      </c>
      <c r="E634" s="69" t="str">
        <f t="shared" si="145"/>
        <v>DES_HES</v>
      </c>
      <c r="F634" s="69" t="s">
        <v>1106</v>
      </c>
      <c r="G634" s="69">
        <v>1</v>
      </c>
      <c r="H634" s="69"/>
      <c r="I634" s="118">
        <v>0</v>
      </c>
      <c r="J634" s="118">
        <v>0</v>
      </c>
      <c r="K634" s="118">
        <v>0</v>
      </c>
      <c r="L634" s="69"/>
      <c r="M634" s="118">
        <v>0</v>
      </c>
      <c r="N634" s="69"/>
      <c r="O634" s="69">
        <v>0</v>
      </c>
      <c r="P634" s="69">
        <v>1</v>
      </c>
      <c r="Q634" s="69">
        <v>0</v>
      </c>
      <c r="R634" s="69">
        <v>2</v>
      </c>
      <c r="S634" s="69">
        <v>32768</v>
      </c>
      <c r="T634" s="69">
        <v>100</v>
      </c>
      <c r="U634" s="69">
        <v>0</v>
      </c>
      <c r="V634" s="69">
        <v>0</v>
      </c>
      <c r="W634" s="69">
        <v>0</v>
      </c>
      <c r="X634" s="69">
        <v>0</v>
      </c>
      <c r="Y634" s="69">
        <v>0</v>
      </c>
      <c r="Z634" s="69">
        <v>0</v>
      </c>
      <c r="AA634" s="69">
        <v>2</v>
      </c>
      <c r="AB634" s="69">
        <v>31</v>
      </c>
      <c r="AC634" s="69">
        <v>0</v>
      </c>
      <c r="AD634" s="69">
        <v>0</v>
      </c>
      <c r="AE634" s="69">
        <v>0</v>
      </c>
      <c r="AF634" s="69">
        <v>1</v>
      </c>
      <c r="AG634" s="69">
        <v>0</v>
      </c>
      <c r="AH634" s="69">
        <v>0</v>
      </c>
      <c r="AI634" s="118">
        <v>0</v>
      </c>
      <c r="AJ634" s="69">
        <v>0</v>
      </c>
      <c r="AK634" s="69">
        <v>0</v>
      </c>
      <c r="AL634" s="69">
        <v>0</v>
      </c>
      <c r="AM634" s="69">
        <v>0</v>
      </c>
      <c r="AN634" s="69">
        <v>0</v>
      </c>
      <c r="AO634" s="69">
        <v>0</v>
      </c>
      <c r="AP634" s="69">
        <v>0</v>
      </c>
      <c r="AQ634" s="84">
        <v>0</v>
      </c>
      <c r="AR634" s="69">
        <v>0</v>
      </c>
      <c r="AS634" s="69">
        <v>0</v>
      </c>
      <c r="AT634" s="69">
        <v>0</v>
      </c>
      <c r="AU634" s="69">
        <v>0</v>
      </c>
      <c r="AV634" s="69">
        <v>0</v>
      </c>
      <c r="AW634" s="69">
        <v>0</v>
      </c>
      <c r="AX634" s="69">
        <v>0</v>
      </c>
      <c r="AY634" s="69">
        <v>0</v>
      </c>
      <c r="AZ634" s="69">
        <v>0</v>
      </c>
      <c r="BA634" s="69">
        <v>0</v>
      </c>
      <c r="BB634" s="69">
        <v>0</v>
      </c>
      <c r="BC634" s="69">
        <v>0</v>
      </c>
      <c r="BD634" s="69">
        <v>0</v>
      </c>
      <c r="BE634" s="69">
        <v>0</v>
      </c>
      <c r="BF634" s="69">
        <v>0</v>
      </c>
      <c r="BG634" s="69">
        <v>0</v>
      </c>
      <c r="BH634" s="69">
        <v>0</v>
      </c>
      <c r="BI634" s="90"/>
      <c r="BJ634" s="69"/>
      <c r="BK634" s="69">
        <v>3</v>
      </c>
      <c r="BL634" s="69">
        <v>10</v>
      </c>
      <c r="BM634" s="69">
        <v>1</v>
      </c>
      <c r="BN634" s="69">
        <v>4</v>
      </c>
      <c r="BO634" s="69">
        <v>0</v>
      </c>
      <c r="BP634" s="69">
        <v>1</v>
      </c>
      <c r="BQ634" s="69">
        <v>1</v>
      </c>
      <c r="BR634" s="69">
        <v>1</v>
      </c>
      <c r="BS634" s="69">
        <v>1380090</v>
      </c>
      <c r="BT634" s="69">
        <v>0</v>
      </c>
      <c r="BU634" s="69">
        <v>0</v>
      </c>
      <c r="BV634" s="69">
        <v>1000</v>
      </c>
      <c r="BW634">
        <v>0</v>
      </c>
      <c r="BX634" s="69"/>
      <c r="BY634" s="69">
        <v>0</v>
      </c>
      <c r="BZ634" s="69">
        <v>0</v>
      </c>
      <c r="CA634" s="69">
        <v>31</v>
      </c>
      <c r="CB634" s="69">
        <v>0</v>
      </c>
      <c r="CC634" s="69">
        <v>0</v>
      </c>
      <c r="CD634" s="69">
        <v>0</v>
      </c>
      <c r="CE634" s="69">
        <v>0</v>
      </c>
      <c r="CF634" s="69">
        <v>0</v>
      </c>
      <c r="CG634" s="69">
        <v>0</v>
      </c>
      <c r="CH634" s="69">
        <v>0</v>
      </c>
      <c r="CI634" s="69">
        <v>0</v>
      </c>
      <c r="CJ634" s="69">
        <v>0</v>
      </c>
      <c r="CK634" s="69"/>
      <c r="CL634" s="69">
        <v>0</v>
      </c>
      <c r="CM634" s="69">
        <v>0</v>
      </c>
      <c r="CN634" s="69">
        <v>0</v>
      </c>
      <c r="CO634" s="69">
        <v>0</v>
      </c>
      <c r="CP634" s="69">
        <v>0</v>
      </c>
      <c r="CQ634" s="69">
        <v>0</v>
      </c>
      <c r="CR634" s="69">
        <v>0</v>
      </c>
      <c r="CS634" s="69">
        <v>0</v>
      </c>
      <c r="CT634" s="69">
        <v>0</v>
      </c>
      <c r="CU634" s="69">
        <v>0</v>
      </c>
      <c r="CV634" s="69">
        <v>0</v>
      </c>
      <c r="CW634" s="69">
        <v>0</v>
      </c>
      <c r="CX634" s="69"/>
      <c r="CY634" s="69"/>
      <c r="CZ634" s="69">
        <v>0</v>
      </c>
      <c r="DA634" s="69">
        <v>0</v>
      </c>
      <c r="DB634" s="69">
        <v>16</v>
      </c>
      <c r="DC634" s="69">
        <v>0</v>
      </c>
      <c r="DD634" s="69">
        <v>0</v>
      </c>
      <c r="DE634" s="69">
        <v>0</v>
      </c>
      <c r="DF634" s="69">
        <v>0</v>
      </c>
      <c r="DG634" s="69">
        <v>1</v>
      </c>
      <c r="DH634" s="69"/>
      <c r="DI634" s="69"/>
      <c r="DJ634" s="69"/>
      <c r="DK634" s="145" t="s">
        <v>1887</v>
      </c>
      <c r="DL634" s="69"/>
      <c r="DM634" s="69"/>
      <c r="DN634" s="69" t="e">
        <f>"造成["&amp;INDEX(Sheet5!$L$2:$L$11,MATCH(BL634,Sheet5!$J$2:$J$11,0))&amp;":"&amp;BR634&amp;"*"&amp;BS634/1000&amp;"]"&amp;INDEX(Sheet5!$I$2:$I$4,MATCH(BR634,Sheet5!$H$2:$H$4,0))&amp;"的"&amp;INDEX(Sheet5!$K$2:$K$11,MATCH(BL634,Sheet5!$J$2:$J$11,0))</f>
        <v>#N/A</v>
      </c>
      <c r="DO634" s="69"/>
      <c r="DP634" s="69"/>
      <c r="DQ634" s="69"/>
      <c r="DR634" s="69"/>
      <c r="DS634" s="69"/>
      <c r="DT634" s="94"/>
      <c r="DU634" s="69"/>
      <c r="DV634" s="69"/>
      <c r="DW634" s="69"/>
      <c r="DX634" s="69"/>
      <c r="DY634" s="69"/>
      <c r="DZ634" s="69"/>
    </row>
    <row r="635" spans="1:130" ht="15.75">
      <c r="A635" s="69">
        <v>30418</v>
      </c>
      <c r="B635" s="69">
        <v>0</v>
      </c>
      <c r="C635" s="69">
        <v>1</v>
      </c>
      <c r="D635" s="142" t="s">
        <v>1888</v>
      </c>
      <c r="E635" s="69" t="str">
        <f t="shared" ref="E635:E638" si="146">"DES_"&amp;D635</f>
        <v>DES_Blob Blast</v>
      </c>
      <c r="F635" s="143" t="s">
        <v>1889</v>
      </c>
      <c r="G635" s="69">
        <v>0</v>
      </c>
      <c r="H635" s="69" t="s">
        <v>507</v>
      </c>
      <c r="I635" s="69">
        <f t="shared" ref="I635:I638" si="147">50*33</f>
        <v>1650</v>
      </c>
      <c r="J635" s="69">
        <f t="shared" ref="J635:J638" si="148">50*33</f>
        <v>1650</v>
      </c>
      <c r="K635" s="69">
        <f t="shared" ref="K635:K638" si="149">70*33</f>
        <v>2310</v>
      </c>
      <c r="L635" s="69" t="s">
        <v>526</v>
      </c>
      <c r="M635" s="69">
        <v>1285</v>
      </c>
      <c r="N635" s="69" t="s">
        <v>527</v>
      </c>
      <c r="O635" s="69">
        <v>0</v>
      </c>
      <c r="P635" s="69">
        <v>9</v>
      </c>
      <c r="Q635" s="69">
        <v>1</v>
      </c>
      <c r="R635" s="69">
        <v>1</v>
      </c>
      <c r="S635" s="69">
        <v>0</v>
      </c>
      <c r="T635" s="69">
        <v>0</v>
      </c>
      <c r="U635" s="69">
        <v>0</v>
      </c>
      <c r="V635" s="69">
        <v>0</v>
      </c>
      <c r="W635" s="69">
        <v>0</v>
      </c>
      <c r="X635" s="69">
        <v>0</v>
      </c>
      <c r="Y635" s="69">
        <v>0</v>
      </c>
      <c r="Z635" s="69">
        <v>15000</v>
      </c>
      <c r="AA635" s="69">
        <v>2</v>
      </c>
      <c r="AB635" s="69">
        <v>31</v>
      </c>
      <c r="AC635" s="69">
        <v>0</v>
      </c>
      <c r="AD635" s="69">
        <v>0</v>
      </c>
      <c r="AE635" s="69">
        <v>0</v>
      </c>
      <c r="AF635" s="69">
        <v>1</v>
      </c>
      <c r="AG635" s="69">
        <v>0</v>
      </c>
      <c r="AH635" s="69">
        <v>8</v>
      </c>
      <c r="AI635" s="69">
        <v>1286</v>
      </c>
      <c r="AJ635" s="69">
        <v>0</v>
      </c>
      <c r="AK635" s="69">
        <v>0</v>
      </c>
      <c r="AL635" s="69">
        <v>0</v>
      </c>
      <c r="AM635" s="69">
        <v>1</v>
      </c>
      <c r="AN635" s="69">
        <v>1</v>
      </c>
      <c r="AO635" s="69">
        <v>1</v>
      </c>
      <c r="AP635" s="69">
        <v>2</v>
      </c>
      <c r="AQ635" s="84">
        <v>20</v>
      </c>
      <c r="AR635" s="69">
        <v>4</v>
      </c>
      <c r="AS635" s="69">
        <v>0</v>
      </c>
      <c r="AT635" s="69">
        <v>0</v>
      </c>
      <c r="AU635" s="69" t="s">
        <v>528</v>
      </c>
      <c r="AV635" s="69">
        <v>0</v>
      </c>
      <c r="AW635" s="69">
        <v>0</v>
      </c>
      <c r="AX635" s="69">
        <v>0</v>
      </c>
      <c r="AY635" s="69">
        <v>0</v>
      </c>
      <c r="AZ635" s="69">
        <v>0</v>
      </c>
      <c r="BA635" s="69">
        <v>0</v>
      </c>
      <c r="BB635" s="69">
        <v>0</v>
      </c>
      <c r="BC635" s="69">
        <v>0</v>
      </c>
      <c r="BD635" s="69">
        <v>0</v>
      </c>
      <c r="BE635" s="69">
        <v>0</v>
      </c>
      <c r="BF635" s="69">
        <v>0</v>
      </c>
      <c r="BG635" s="69">
        <v>0</v>
      </c>
      <c r="BH635" s="69">
        <v>0</v>
      </c>
      <c r="BI635" s="90" t="s">
        <v>1890</v>
      </c>
      <c r="BK635" s="69">
        <v>3</v>
      </c>
      <c r="BL635" s="69">
        <v>2</v>
      </c>
      <c r="BM635" s="69">
        <v>2</v>
      </c>
      <c r="BN635" s="69">
        <v>31</v>
      </c>
      <c r="BO635" s="89">
        <v>0</v>
      </c>
      <c r="BP635" s="69">
        <v>3</v>
      </c>
      <c r="BQ635" s="69">
        <v>1</v>
      </c>
      <c r="BR635" s="69">
        <v>203</v>
      </c>
      <c r="BS635" s="69">
        <v>500</v>
      </c>
      <c r="BT635" s="69">
        <v>0</v>
      </c>
      <c r="BU635" s="69">
        <v>0</v>
      </c>
      <c r="BV635" s="69">
        <v>1000</v>
      </c>
      <c r="BW635" s="69">
        <v>1287</v>
      </c>
      <c r="BX635" s="69" t="s">
        <v>530</v>
      </c>
      <c r="BY635" s="69">
        <v>0</v>
      </c>
      <c r="BZ635" s="69">
        <v>0</v>
      </c>
      <c r="CA635" s="69">
        <v>0</v>
      </c>
      <c r="CB635" s="69">
        <v>0</v>
      </c>
      <c r="CC635" s="69">
        <v>0</v>
      </c>
      <c r="CD635" s="69">
        <v>0</v>
      </c>
      <c r="CE635" s="69">
        <v>0</v>
      </c>
      <c r="CF635" s="69">
        <v>0</v>
      </c>
      <c r="CG635" s="69">
        <v>0</v>
      </c>
      <c r="CH635" s="69">
        <v>0</v>
      </c>
      <c r="CI635" s="69">
        <v>1000</v>
      </c>
      <c r="CJ635" s="69">
        <v>0</v>
      </c>
      <c r="CL635" s="69">
        <v>0</v>
      </c>
      <c r="CM635" s="69">
        <v>0</v>
      </c>
      <c r="CN635" s="69">
        <v>0</v>
      </c>
      <c r="CO635" s="89">
        <v>0</v>
      </c>
      <c r="CP635" s="69">
        <v>0</v>
      </c>
      <c r="CQ635" s="69">
        <v>0</v>
      </c>
      <c r="CR635" s="69">
        <v>0</v>
      </c>
      <c r="CS635" s="69">
        <v>0</v>
      </c>
      <c r="CT635" s="89">
        <v>0</v>
      </c>
      <c r="CU635" s="69">
        <v>0</v>
      </c>
      <c r="CV635" s="69">
        <v>0</v>
      </c>
      <c r="CW635" s="69">
        <v>0</v>
      </c>
      <c r="CZ635" s="69">
        <v>0</v>
      </c>
      <c r="DA635" s="69">
        <v>0</v>
      </c>
      <c r="DB635" s="69">
        <v>0</v>
      </c>
      <c r="DC635" s="69">
        <v>0</v>
      </c>
      <c r="DD635" s="69">
        <v>0</v>
      </c>
      <c r="DE635" s="69">
        <v>0</v>
      </c>
      <c r="DF635" s="69">
        <v>0</v>
      </c>
      <c r="DG635" s="69">
        <v>1</v>
      </c>
      <c r="DI635" s="69" t="e">
        <f>INDEX(Sheet3!$E$78:$E$1130,MATCH(A635,Sheet3!$D$78:$D$1130,0))</f>
        <v>#N/A</v>
      </c>
      <c r="DJ635" s="69" t="str">
        <f t="shared" ref="DJ635:DJ638" si="150">IFERROR(DI635,F635)</f>
        <v>skill_icons.ps_npc_1090_skill03_attack</v>
      </c>
      <c r="DK635" s="145" t="s">
        <v>1891</v>
      </c>
      <c r="DL635" s="69"/>
      <c r="DM635" s="94" t="s">
        <v>1892</v>
      </c>
      <c r="DN635" s="69" t="str">
        <f>"造成["&amp;INDEX(Sheet5!$L$2:$L$11,MATCH(BL635,Sheet5!$J$2:$J$11,0))&amp;":"&amp;BR635&amp;"*"&amp;BS635/1000&amp;"]"&amp;INDEX(Sheet5!$I$2:$I$4,MATCH(BR635,Sheet5!$H$2:$H$4,0))&amp;"的"&amp;INDEX(Sheet5!$K$2:$K$11,MATCH(BL635,Sheet5!$J$2:$J$11,0))</f>
        <v>造成[ui.cs_orange:203*0.5]的物理伤害。</v>
      </c>
      <c r="DO635" s="94"/>
      <c r="DP635" s="94"/>
      <c r="DQ635" s="94"/>
      <c r="DR635" s="69" t="e">
        <f t="shared" ref="DR635:DR643" si="151">MATCH(A635,$DX$51:$DX$69,0)</f>
        <v>#N/A</v>
      </c>
      <c r="DS635" s="90" t="e">
        <f>MATCH(A635,Sheet5!D:D,0)</f>
        <v>#N/A</v>
      </c>
      <c r="DT635" s="94" t="e">
        <f>MATCH(A635,Sheet5!F:F,0)</f>
        <v>#N/A</v>
      </c>
      <c r="DU635" s="69">
        <v>0</v>
      </c>
      <c r="DV635" s="69">
        <v>0</v>
      </c>
      <c r="DW635" s="69">
        <v>0</v>
      </c>
      <c r="DX635" s="69">
        <v>0</v>
      </c>
      <c r="DY635" s="69">
        <v>0</v>
      </c>
    </row>
    <row r="636" spans="1:130" ht="15.75">
      <c r="A636" s="69">
        <v>304182</v>
      </c>
      <c r="B636" s="69">
        <v>0</v>
      </c>
      <c r="C636" s="69">
        <v>1</v>
      </c>
      <c r="D636" s="142" t="s">
        <v>1888</v>
      </c>
      <c r="E636" s="69" t="str">
        <f t="shared" si="146"/>
        <v>DES_Blob Blast</v>
      </c>
      <c r="F636" s="143" t="s">
        <v>1889</v>
      </c>
      <c r="G636" s="69">
        <v>0</v>
      </c>
      <c r="H636" s="69" t="s">
        <v>507</v>
      </c>
      <c r="I636" s="69">
        <f t="shared" si="147"/>
        <v>1650</v>
      </c>
      <c r="J636" s="69">
        <f t="shared" si="148"/>
        <v>1650</v>
      </c>
      <c r="K636" s="69">
        <f t="shared" si="149"/>
        <v>2310</v>
      </c>
      <c r="L636" s="69" t="s">
        <v>526</v>
      </c>
      <c r="M636" s="69">
        <v>1285</v>
      </c>
      <c r="N636" s="69" t="s">
        <v>527</v>
      </c>
      <c r="O636" s="69">
        <v>0</v>
      </c>
      <c r="P636" s="69">
        <v>9</v>
      </c>
      <c r="Q636" s="69">
        <v>1</v>
      </c>
      <c r="R636" s="69">
        <v>1</v>
      </c>
      <c r="S636" s="69">
        <v>0</v>
      </c>
      <c r="T636" s="69">
        <v>0</v>
      </c>
      <c r="U636" s="69">
        <v>0</v>
      </c>
      <c r="V636" s="69">
        <v>0</v>
      </c>
      <c r="W636" s="69">
        <v>0</v>
      </c>
      <c r="X636" s="69">
        <v>0</v>
      </c>
      <c r="Y636" s="69">
        <v>0</v>
      </c>
      <c r="Z636" s="69">
        <v>15000</v>
      </c>
      <c r="AA636" s="69">
        <v>2</v>
      </c>
      <c r="AB636" s="69">
        <v>31</v>
      </c>
      <c r="AC636" s="69">
        <v>0</v>
      </c>
      <c r="AD636" s="69">
        <v>0</v>
      </c>
      <c r="AE636" s="69">
        <v>0</v>
      </c>
      <c r="AF636" s="69">
        <v>1</v>
      </c>
      <c r="AG636" s="69">
        <v>0</v>
      </c>
      <c r="AH636" s="69">
        <v>8</v>
      </c>
      <c r="AI636" s="69">
        <v>1286</v>
      </c>
      <c r="AJ636" s="69">
        <v>0</v>
      </c>
      <c r="AK636" s="69">
        <v>0</v>
      </c>
      <c r="AL636" s="69">
        <v>0</v>
      </c>
      <c r="AM636" s="69">
        <v>1</v>
      </c>
      <c r="AN636" s="69">
        <v>1</v>
      </c>
      <c r="AO636" s="69">
        <v>1</v>
      </c>
      <c r="AP636" s="69">
        <v>2</v>
      </c>
      <c r="AQ636" s="84">
        <v>20</v>
      </c>
      <c r="AR636" s="69">
        <v>4</v>
      </c>
      <c r="AS636" s="69">
        <v>0</v>
      </c>
      <c r="AT636" s="69">
        <v>0</v>
      </c>
      <c r="AU636" s="69" t="s">
        <v>528</v>
      </c>
      <c r="AV636" s="69">
        <v>0</v>
      </c>
      <c r="AW636" s="69">
        <v>0</v>
      </c>
      <c r="AX636" s="69">
        <v>0</v>
      </c>
      <c r="AY636" s="69">
        <v>0</v>
      </c>
      <c r="AZ636" s="69">
        <v>0</v>
      </c>
      <c r="BA636" s="69">
        <v>0</v>
      </c>
      <c r="BB636" s="69">
        <v>0</v>
      </c>
      <c r="BC636" s="69">
        <v>0</v>
      </c>
      <c r="BD636" s="69">
        <v>0</v>
      </c>
      <c r="BE636" s="69">
        <v>0</v>
      </c>
      <c r="BF636" s="69">
        <v>0</v>
      </c>
      <c r="BG636" s="69">
        <v>0</v>
      </c>
      <c r="BH636" s="69">
        <v>0</v>
      </c>
      <c r="BI636" s="90" t="s">
        <v>1890</v>
      </c>
      <c r="BK636" s="69">
        <v>3</v>
      </c>
      <c r="BL636" s="69">
        <v>2</v>
      </c>
      <c r="BM636" s="69">
        <v>2</v>
      </c>
      <c r="BN636" s="69">
        <v>31</v>
      </c>
      <c r="BO636" s="89">
        <v>0</v>
      </c>
      <c r="BP636" s="69">
        <v>3</v>
      </c>
      <c r="BQ636" s="69">
        <v>1</v>
      </c>
      <c r="BR636" s="69">
        <v>203</v>
      </c>
      <c r="BS636" s="69">
        <v>600</v>
      </c>
      <c r="BT636" s="69">
        <v>0</v>
      </c>
      <c r="BU636" s="69">
        <v>0</v>
      </c>
      <c r="BV636" s="69">
        <v>1000</v>
      </c>
      <c r="BW636" s="69">
        <v>1287</v>
      </c>
      <c r="BX636" s="69" t="s">
        <v>530</v>
      </c>
      <c r="BY636" s="69">
        <v>0</v>
      </c>
      <c r="BZ636" s="69">
        <v>0</v>
      </c>
      <c r="CA636" s="69">
        <v>0</v>
      </c>
      <c r="CB636" s="69">
        <v>0</v>
      </c>
      <c r="CC636" s="69">
        <v>0</v>
      </c>
      <c r="CD636" s="69">
        <v>0</v>
      </c>
      <c r="CE636" s="69">
        <v>0</v>
      </c>
      <c r="CF636" s="69">
        <v>0</v>
      </c>
      <c r="CG636" s="69">
        <v>0</v>
      </c>
      <c r="CH636" s="69">
        <v>0</v>
      </c>
      <c r="CI636" s="69">
        <v>1000</v>
      </c>
      <c r="CJ636" s="69">
        <v>0</v>
      </c>
      <c r="CL636" s="69">
        <v>0</v>
      </c>
      <c r="CM636" s="69">
        <v>0</v>
      </c>
      <c r="CN636" s="69">
        <v>0</v>
      </c>
      <c r="CO636" s="89">
        <v>0</v>
      </c>
      <c r="CP636" s="69">
        <v>0</v>
      </c>
      <c r="CQ636" s="69">
        <v>0</v>
      </c>
      <c r="CR636" s="69">
        <v>0</v>
      </c>
      <c r="CS636" s="69">
        <v>0</v>
      </c>
      <c r="CT636" s="89">
        <v>0</v>
      </c>
      <c r="CU636" s="69">
        <v>0</v>
      </c>
      <c r="CV636" s="69">
        <v>0</v>
      </c>
      <c r="CW636" s="69">
        <v>0</v>
      </c>
      <c r="CZ636" s="69">
        <v>0</v>
      </c>
      <c r="DA636" s="69">
        <v>0</v>
      </c>
      <c r="DB636" s="69">
        <v>0</v>
      </c>
      <c r="DC636" s="69">
        <v>0</v>
      </c>
      <c r="DD636" s="69">
        <v>0</v>
      </c>
      <c r="DE636" s="69">
        <v>0</v>
      </c>
      <c r="DF636" s="69">
        <v>0</v>
      </c>
      <c r="DG636" s="69">
        <v>1</v>
      </c>
      <c r="DI636" s="69" t="e">
        <f>INDEX(Sheet3!$E$78:$E$1130,MATCH(A636,Sheet3!$D$78:$D$1130,0))</f>
        <v>#N/A</v>
      </c>
      <c r="DJ636" s="69" t="str">
        <f t="shared" si="150"/>
        <v>skill_icons.ps_npc_1090_skill03_attack</v>
      </c>
      <c r="DK636" s="145" t="s">
        <v>1891</v>
      </c>
      <c r="DL636" s="69"/>
      <c r="DM636" s="94" t="s">
        <v>1892</v>
      </c>
      <c r="DN636" s="69" t="str">
        <f>"造成["&amp;INDEX(Sheet5!$L$2:$L$11,MATCH(BL636,Sheet5!$J$2:$J$11,0))&amp;":"&amp;BR636&amp;"*"&amp;BS636/1000&amp;"]"&amp;INDEX(Sheet5!$I$2:$I$4,MATCH(BR636,Sheet5!$H$2:$H$4,0))&amp;"的"&amp;INDEX(Sheet5!$K$2:$K$11,MATCH(BL636,Sheet5!$J$2:$J$11,0))</f>
        <v>造成[ui.cs_orange:203*0.6]的物理伤害。</v>
      </c>
      <c r="DO636" s="94"/>
      <c r="DP636" s="94"/>
      <c r="DQ636" s="94"/>
      <c r="DR636" s="69" t="e">
        <f t="shared" si="151"/>
        <v>#N/A</v>
      </c>
      <c r="DS636" s="90" t="e">
        <f>MATCH(A636,Sheet5!D:D,0)</f>
        <v>#N/A</v>
      </c>
      <c r="DT636" s="94" t="e">
        <f>MATCH(A636,Sheet5!F:F,0)</f>
        <v>#N/A</v>
      </c>
      <c r="DU636" s="69">
        <v>0</v>
      </c>
      <c r="DV636" s="69">
        <v>0</v>
      </c>
      <c r="DW636" s="69">
        <v>0</v>
      </c>
      <c r="DX636" s="69">
        <v>0</v>
      </c>
      <c r="DY636" s="69">
        <v>0</v>
      </c>
    </row>
    <row r="637" spans="1:130" ht="15.75">
      <c r="A637" s="69">
        <v>304183</v>
      </c>
      <c r="B637" s="69">
        <v>0</v>
      </c>
      <c r="C637" s="69">
        <v>1</v>
      </c>
      <c r="D637" s="142" t="s">
        <v>1888</v>
      </c>
      <c r="E637" s="69" t="str">
        <f t="shared" si="146"/>
        <v>DES_Blob Blast</v>
      </c>
      <c r="F637" s="143" t="s">
        <v>1889</v>
      </c>
      <c r="G637" s="69">
        <v>0</v>
      </c>
      <c r="H637" s="69" t="s">
        <v>507</v>
      </c>
      <c r="I637" s="69">
        <f t="shared" si="147"/>
        <v>1650</v>
      </c>
      <c r="J637" s="69">
        <f t="shared" si="148"/>
        <v>1650</v>
      </c>
      <c r="K637" s="69">
        <f t="shared" si="149"/>
        <v>2310</v>
      </c>
      <c r="L637" s="69" t="s">
        <v>526</v>
      </c>
      <c r="M637" s="69">
        <v>1285</v>
      </c>
      <c r="N637" s="69" t="s">
        <v>527</v>
      </c>
      <c r="O637" s="69">
        <v>0</v>
      </c>
      <c r="P637" s="69">
        <v>9</v>
      </c>
      <c r="Q637" s="69">
        <v>1</v>
      </c>
      <c r="R637" s="69">
        <v>1</v>
      </c>
      <c r="S637" s="69">
        <v>0</v>
      </c>
      <c r="T637" s="69">
        <v>0</v>
      </c>
      <c r="U637" s="69">
        <v>0</v>
      </c>
      <c r="V637" s="69">
        <v>0</v>
      </c>
      <c r="W637" s="69">
        <v>0</v>
      </c>
      <c r="X637" s="69">
        <v>0</v>
      </c>
      <c r="Y637" s="69">
        <v>0</v>
      </c>
      <c r="Z637" s="69">
        <v>15000</v>
      </c>
      <c r="AA637" s="69">
        <v>2</v>
      </c>
      <c r="AB637" s="69">
        <v>31</v>
      </c>
      <c r="AC637" s="69">
        <v>0</v>
      </c>
      <c r="AD637" s="69">
        <v>0</v>
      </c>
      <c r="AE637" s="69">
        <v>0</v>
      </c>
      <c r="AF637" s="69">
        <v>1</v>
      </c>
      <c r="AG637" s="69">
        <v>0</v>
      </c>
      <c r="AH637" s="69">
        <v>8</v>
      </c>
      <c r="AI637" s="69">
        <v>1286</v>
      </c>
      <c r="AJ637" s="69">
        <v>0</v>
      </c>
      <c r="AK637" s="69">
        <v>0</v>
      </c>
      <c r="AL637" s="69">
        <v>0</v>
      </c>
      <c r="AM637" s="69">
        <v>1</v>
      </c>
      <c r="AN637" s="69">
        <v>1</v>
      </c>
      <c r="AO637" s="69">
        <v>1</v>
      </c>
      <c r="AP637" s="69">
        <v>2</v>
      </c>
      <c r="AQ637" s="84">
        <v>20</v>
      </c>
      <c r="AR637" s="69">
        <v>4</v>
      </c>
      <c r="AS637" s="69">
        <v>0</v>
      </c>
      <c r="AT637" s="69">
        <v>0</v>
      </c>
      <c r="AU637" s="69" t="s">
        <v>528</v>
      </c>
      <c r="AV637" s="69">
        <v>0</v>
      </c>
      <c r="AW637" s="69">
        <v>0</v>
      </c>
      <c r="AX637" s="69">
        <v>0</v>
      </c>
      <c r="AY637" s="69">
        <v>0</v>
      </c>
      <c r="AZ637" s="69">
        <v>0</v>
      </c>
      <c r="BA637" s="69">
        <v>0</v>
      </c>
      <c r="BB637" s="69">
        <v>0</v>
      </c>
      <c r="BC637" s="69">
        <v>0</v>
      </c>
      <c r="BD637" s="69">
        <v>0</v>
      </c>
      <c r="BE637" s="69">
        <v>0</v>
      </c>
      <c r="BF637" s="69">
        <v>0</v>
      </c>
      <c r="BG637" s="69">
        <v>0</v>
      </c>
      <c r="BH637" s="69">
        <v>0</v>
      </c>
      <c r="BI637" s="90" t="s">
        <v>1890</v>
      </c>
      <c r="BK637" s="69">
        <v>3</v>
      </c>
      <c r="BL637" s="69">
        <v>2</v>
      </c>
      <c r="BM637" s="69">
        <v>2</v>
      </c>
      <c r="BN637" s="69">
        <v>31</v>
      </c>
      <c r="BO637" s="89">
        <v>0</v>
      </c>
      <c r="BP637" s="69">
        <v>3</v>
      </c>
      <c r="BQ637" s="69">
        <v>1</v>
      </c>
      <c r="BR637" s="69">
        <v>203</v>
      </c>
      <c r="BS637" s="69">
        <v>700</v>
      </c>
      <c r="BT637" s="69">
        <v>0</v>
      </c>
      <c r="BU637" s="69">
        <v>0</v>
      </c>
      <c r="BV637" s="69">
        <v>1000</v>
      </c>
      <c r="BW637" s="69">
        <v>1287</v>
      </c>
      <c r="BX637" s="69" t="s">
        <v>530</v>
      </c>
      <c r="BY637" s="69">
        <v>0</v>
      </c>
      <c r="BZ637" s="69">
        <v>0</v>
      </c>
      <c r="CA637" s="69">
        <v>0</v>
      </c>
      <c r="CB637" s="69">
        <v>0</v>
      </c>
      <c r="CC637" s="69">
        <v>0</v>
      </c>
      <c r="CD637" s="69">
        <v>0</v>
      </c>
      <c r="CE637" s="69">
        <v>0</v>
      </c>
      <c r="CF637" s="69">
        <v>0</v>
      </c>
      <c r="CG637" s="69">
        <v>0</v>
      </c>
      <c r="CH637" s="69">
        <v>0</v>
      </c>
      <c r="CI637" s="69">
        <v>1000</v>
      </c>
      <c r="CJ637" s="69">
        <v>0</v>
      </c>
      <c r="CL637" s="69">
        <v>0</v>
      </c>
      <c r="CM637" s="69">
        <v>0</v>
      </c>
      <c r="CN637" s="69">
        <v>0</v>
      </c>
      <c r="CO637" s="89">
        <v>0</v>
      </c>
      <c r="CP637" s="69">
        <v>0</v>
      </c>
      <c r="CQ637" s="69">
        <v>0</v>
      </c>
      <c r="CR637" s="69">
        <v>0</v>
      </c>
      <c r="CS637" s="69">
        <v>0</v>
      </c>
      <c r="CT637" s="89">
        <v>0</v>
      </c>
      <c r="CU637" s="69">
        <v>0</v>
      </c>
      <c r="CV637" s="69">
        <v>0</v>
      </c>
      <c r="CW637" s="69">
        <v>0</v>
      </c>
      <c r="CZ637" s="69">
        <v>0</v>
      </c>
      <c r="DA637" s="69">
        <v>0</v>
      </c>
      <c r="DB637" s="69">
        <v>0</v>
      </c>
      <c r="DC637" s="69">
        <v>0</v>
      </c>
      <c r="DD637" s="69">
        <v>0</v>
      </c>
      <c r="DE637" s="69">
        <v>0</v>
      </c>
      <c r="DF637" s="69">
        <v>0</v>
      </c>
      <c r="DG637" s="69">
        <v>1</v>
      </c>
      <c r="DI637" s="69" t="e">
        <f>INDEX(Sheet3!$E$78:$E$1130,MATCH(A637,Sheet3!$D$78:$D$1130,0))</f>
        <v>#N/A</v>
      </c>
      <c r="DJ637" s="69" t="str">
        <f t="shared" si="150"/>
        <v>skill_icons.ps_npc_1090_skill03_attack</v>
      </c>
      <c r="DK637" s="145" t="s">
        <v>1891</v>
      </c>
      <c r="DL637" s="69"/>
      <c r="DM637" s="94" t="s">
        <v>1892</v>
      </c>
      <c r="DN637" s="69" t="str">
        <f>"造成["&amp;INDEX(Sheet5!$L$2:$L$11,MATCH(BL637,Sheet5!$J$2:$J$11,0))&amp;":"&amp;BR637&amp;"*"&amp;BS637/1000&amp;"]"&amp;INDEX(Sheet5!$I$2:$I$4,MATCH(BR637,Sheet5!$H$2:$H$4,0))&amp;"的"&amp;INDEX(Sheet5!$K$2:$K$11,MATCH(BL637,Sheet5!$J$2:$J$11,0))</f>
        <v>造成[ui.cs_orange:203*0.7]的物理伤害。</v>
      </c>
      <c r="DO637" s="94"/>
      <c r="DP637" s="94"/>
      <c r="DQ637" s="94"/>
      <c r="DR637" s="69" t="e">
        <f t="shared" si="151"/>
        <v>#N/A</v>
      </c>
      <c r="DS637" s="90" t="e">
        <f>MATCH(A637,Sheet5!D:D,0)</f>
        <v>#N/A</v>
      </c>
      <c r="DT637" s="94" t="e">
        <f>MATCH(A637,Sheet5!F:F,0)</f>
        <v>#N/A</v>
      </c>
      <c r="DU637" s="69">
        <v>0</v>
      </c>
      <c r="DV637" s="69">
        <v>0</v>
      </c>
      <c r="DW637" s="69">
        <v>0</v>
      </c>
      <c r="DX637" s="69">
        <v>0</v>
      </c>
      <c r="DY637" s="69">
        <v>0</v>
      </c>
    </row>
    <row r="638" spans="1:130" ht="15.75">
      <c r="A638" s="69">
        <v>304184</v>
      </c>
      <c r="B638" s="69">
        <v>0</v>
      </c>
      <c r="C638" s="69">
        <v>1</v>
      </c>
      <c r="D638" s="142" t="s">
        <v>1888</v>
      </c>
      <c r="E638" s="69" t="str">
        <f t="shared" si="146"/>
        <v>DES_Blob Blast</v>
      </c>
      <c r="F638" s="143" t="s">
        <v>1889</v>
      </c>
      <c r="G638" s="69">
        <v>0</v>
      </c>
      <c r="H638" s="69" t="s">
        <v>507</v>
      </c>
      <c r="I638" s="69">
        <f t="shared" si="147"/>
        <v>1650</v>
      </c>
      <c r="J638" s="69">
        <f t="shared" si="148"/>
        <v>1650</v>
      </c>
      <c r="K638" s="69">
        <f t="shared" si="149"/>
        <v>2310</v>
      </c>
      <c r="L638" s="69" t="s">
        <v>526</v>
      </c>
      <c r="M638" s="69">
        <v>1285</v>
      </c>
      <c r="N638" s="69" t="s">
        <v>527</v>
      </c>
      <c r="O638" s="69">
        <v>0</v>
      </c>
      <c r="P638" s="69">
        <v>9</v>
      </c>
      <c r="Q638" s="69">
        <v>1</v>
      </c>
      <c r="R638" s="69">
        <v>1</v>
      </c>
      <c r="S638" s="69">
        <v>0</v>
      </c>
      <c r="T638" s="69">
        <v>0</v>
      </c>
      <c r="U638" s="69">
        <v>0</v>
      </c>
      <c r="V638" s="69">
        <v>0</v>
      </c>
      <c r="W638" s="69">
        <v>0</v>
      </c>
      <c r="X638" s="69">
        <v>0</v>
      </c>
      <c r="Y638" s="69">
        <v>0</v>
      </c>
      <c r="Z638" s="69">
        <v>15000</v>
      </c>
      <c r="AA638" s="69">
        <v>2</v>
      </c>
      <c r="AB638" s="69">
        <v>31</v>
      </c>
      <c r="AC638" s="69">
        <v>0</v>
      </c>
      <c r="AD638" s="69">
        <v>0</v>
      </c>
      <c r="AE638" s="69">
        <v>0</v>
      </c>
      <c r="AF638" s="69">
        <v>1</v>
      </c>
      <c r="AG638" s="69">
        <v>0</v>
      </c>
      <c r="AH638" s="69">
        <v>8</v>
      </c>
      <c r="AI638" s="69">
        <v>1286</v>
      </c>
      <c r="AJ638" s="69">
        <v>0</v>
      </c>
      <c r="AK638" s="69">
        <v>0</v>
      </c>
      <c r="AL638" s="69">
        <v>0</v>
      </c>
      <c r="AM638" s="69">
        <v>1</v>
      </c>
      <c r="AN638" s="69">
        <v>1</v>
      </c>
      <c r="AO638" s="69">
        <v>1</v>
      </c>
      <c r="AP638" s="69">
        <v>2</v>
      </c>
      <c r="AQ638" s="84">
        <v>20</v>
      </c>
      <c r="AR638" s="69">
        <v>4</v>
      </c>
      <c r="AS638" s="69">
        <v>0</v>
      </c>
      <c r="AT638" s="69">
        <v>0</v>
      </c>
      <c r="AU638" s="69" t="s">
        <v>528</v>
      </c>
      <c r="AV638" s="69">
        <v>0</v>
      </c>
      <c r="AW638" s="69">
        <v>0</v>
      </c>
      <c r="AX638" s="69">
        <v>0</v>
      </c>
      <c r="AY638" s="69">
        <v>0</v>
      </c>
      <c r="AZ638" s="69">
        <v>0</v>
      </c>
      <c r="BA638" s="69">
        <v>0</v>
      </c>
      <c r="BB638" s="69">
        <v>0</v>
      </c>
      <c r="BC638" s="69">
        <v>0</v>
      </c>
      <c r="BD638" s="69">
        <v>0</v>
      </c>
      <c r="BE638" s="69">
        <v>0</v>
      </c>
      <c r="BF638" s="69">
        <v>0</v>
      </c>
      <c r="BG638" s="69">
        <v>0</v>
      </c>
      <c r="BH638" s="69">
        <v>0</v>
      </c>
      <c r="BI638" s="90" t="s">
        <v>1890</v>
      </c>
      <c r="BK638" s="69">
        <v>3</v>
      </c>
      <c r="BL638" s="69">
        <v>2</v>
      </c>
      <c r="BM638" s="69">
        <v>2</v>
      </c>
      <c r="BN638" s="69">
        <v>31</v>
      </c>
      <c r="BO638" s="89">
        <v>0</v>
      </c>
      <c r="BP638" s="69">
        <v>3</v>
      </c>
      <c r="BQ638" s="69">
        <v>1</v>
      </c>
      <c r="BR638" s="69">
        <v>203</v>
      </c>
      <c r="BS638" s="69">
        <v>800</v>
      </c>
      <c r="BT638" s="69">
        <v>0</v>
      </c>
      <c r="BU638" s="69">
        <v>0</v>
      </c>
      <c r="BV638" s="69">
        <v>1000</v>
      </c>
      <c r="BW638" s="69">
        <v>1287</v>
      </c>
      <c r="BX638" s="69" t="s">
        <v>530</v>
      </c>
      <c r="BY638" s="69">
        <v>0</v>
      </c>
      <c r="BZ638" s="69">
        <v>0</v>
      </c>
      <c r="CA638" s="69">
        <v>0</v>
      </c>
      <c r="CB638" s="69">
        <v>0</v>
      </c>
      <c r="CC638" s="69">
        <v>0</v>
      </c>
      <c r="CD638" s="69">
        <v>0</v>
      </c>
      <c r="CE638" s="69">
        <v>0</v>
      </c>
      <c r="CF638" s="69">
        <v>0</v>
      </c>
      <c r="CG638" s="69">
        <v>0</v>
      </c>
      <c r="CH638" s="69">
        <v>0</v>
      </c>
      <c r="CI638" s="69">
        <v>1000</v>
      </c>
      <c r="CJ638" s="69">
        <v>0</v>
      </c>
      <c r="CL638" s="69">
        <v>0</v>
      </c>
      <c r="CM638" s="69">
        <v>0</v>
      </c>
      <c r="CN638" s="69">
        <v>0</v>
      </c>
      <c r="CO638" s="89">
        <v>0</v>
      </c>
      <c r="CP638" s="69">
        <v>0</v>
      </c>
      <c r="CQ638" s="69">
        <v>0</v>
      </c>
      <c r="CR638" s="69">
        <v>0</v>
      </c>
      <c r="CS638" s="69">
        <v>0</v>
      </c>
      <c r="CT638" s="89">
        <v>0</v>
      </c>
      <c r="CU638" s="69">
        <v>0</v>
      </c>
      <c r="CV638" s="69">
        <v>0</v>
      </c>
      <c r="CW638" s="69">
        <v>0</v>
      </c>
      <c r="CZ638" s="69">
        <v>0</v>
      </c>
      <c r="DA638" s="69">
        <v>0</v>
      </c>
      <c r="DB638" s="69">
        <v>0</v>
      </c>
      <c r="DC638" s="69">
        <v>0</v>
      </c>
      <c r="DD638" s="69">
        <v>0</v>
      </c>
      <c r="DE638" s="69">
        <v>0</v>
      </c>
      <c r="DF638" s="69">
        <v>0</v>
      </c>
      <c r="DG638" s="69">
        <v>1</v>
      </c>
      <c r="DI638" s="69" t="e">
        <f>INDEX(Sheet3!$E$78:$E$1130,MATCH(A638,Sheet3!$D$78:$D$1130,0))</f>
        <v>#N/A</v>
      </c>
      <c r="DJ638" s="69" t="str">
        <f t="shared" si="150"/>
        <v>skill_icons.ps_npc_1090_skill03_attack</v>
      </c>
      <c r="DK638" s="145" t="s">
        <v>1891</v>
      </c>
      <c r="DL638" s="69"/>
      <c r="DM638" s="94" t="s">
        <v>1892</v>
      </c>
      <c r="DN638" s="69" t="str">
        <f>"造成["&amp;INDEX(Sheet5!$L$2:$L$11,MATCH(BL638,Sheet5!$J$2:$J$11,0))&amp;":"&amp;BR638&amp;"*"&amp;BS638/1000&amp;"]"&amp;INDEX(Sheet5!$I$2:$I$4,MATCH(BR638,Sheet5!$H$2:$H$4,0))&amp;"的"&amp;INDEX(Sheet5!$K$2:$K$11,MATCH(BL638,Sheet5!$J$2:$J$11,0))</f>
        <v>造成[ui.cs_orange:203*0.8]的物理伤害。</v>
      </c>
      <c r="DO638" s="94"/>
      <c r="DP638" s="94"/>
      <c r="DQ638" s="94"/>
      <c r="DR638" s="69" t="e">
        <f t="shared" si="151"/>
        <v>#N/A</v>
      </c>
      <c r="DS638" s="90" t="e">
        <f>MATCH(A638,Sheet5!D:D,0)</f>
        <v>#N/A</v>
      </c>
      <c r="DT638" s="94" t="e">
        <f>MATCH(A638,Sheet5!F:F,0)</f>
        <v>#N/A</v>
      </c>
      <c r="DU638" s="69">
        <v>0</v>
      </c>
      <c r="DV638" s="69">
        <v>0</v>
      </c>
      <c r="DW638" s="69">
        <v>0</v>
      </c>
      <c r="DX638" s="69">
        <v>0</v>
      </c>
      <c r="DY638" s="69">
        <v>0</v>
      </c>
    </row>
    <row r="639" spans="1:130" ht="28.5">
      <c r="A639" s="118">
        <v>30419</v>
      </c>
      <c r="B639" s="118">
        <v>7002</v>
      </c>
      <c r="C639" s="69">
        <v>1</v>
      </c>
      <c r="D639" s="142" t="s">
        <v>1893</v>
      </c>
      <c r="E639" s="69" t="str">
        <f t="shared" ref="E639:E644" si="152">"DES_"&amp;D639</f>
        <v>DES_Grapple</v>
      </c>
      <c r="F639" s="143" t="s">
        <v>1894</v>
      </c>
      <c r="G639" s="69">
        <v>1</v>
      </c>
      <c r="H639" s="69" t="s">
        <v>321</v>
      </c>
      <c r="I639" s="69">
        <v>200</v>
      </c>
      <c r="J639" s="69">
        <f t="shared" ref="J639:J643" si="153">43*33</f>
        <v>1419</v>
      </c>
      <c r="K639" s="69">
        <v>4000</v>
      </c>
      <c r="L639" s="69" t="s">
        <v>389</v>
      </c>
      <c r="M639" s="69">
        <v>1291</v>
      </c>
      <c r="N639" s="69" t="s">
        <v>1607</v>
      </c>
      <c r="O639" s="69">
        <v>0</v>
      </c>
      <c r="P639" s="69">
        <v>37</v>
      </c>
      <c r="Q639" s="69">
        <v>1</v>
      </c>
      <c r="R639" s="69">
        <f t="shared" ref="R639:R643" si="154">IF(S639&gt;0,2,1)</f>
        <v>1</v>
      </c>
      <c r="S639" s="69">
        <v>0</v>
      </c>
      <c r="T639" s="69">
        <v>0</v>
      </c>
      <c r="U639" s="69">
        <v>0</v>
      </c>
      <c r="V639" s="69">
        <v>0</v>
      </c>
      <c r="W639" s="69">
        <v>0</v>
      </c>
      <c r="X639" s="69">
        <v>0</v>
      </c>
      <c r="Y639" s="69">
        <v>0</v>
      </c>
      <c r="Z639" s="69">
        <v>18000</v>
      </c>
      <c r="AA639" s="69">
        <v>2</v>
      </c>
      <c r="AB639" s="69">
        <v>31</v>
      </c>
      <c r="AC639" s="69">
        <v>0</v>
      </c>
      <c r="AD639" s="69">
        <v>0</v>
      </c>
      <c r="AE639" s="69">
        <v>0</v>
      </c>
      <c r="AF639" s="69">
        <v>10</v>
      </c>
      <c r="AG639" s="69">
        <v>0</v>
      </c>
      <c r="AH639" s="69">
        <v>10</v>
      </c>
      <c r="AI639" s="69">
        <v>1266</v>
      </c>
      <c r="AJ639" s="69">
        <v>3</v>
      </c>
      <c r="AK639" s="69">
        <v>0</v>
      </c>
      <c r="AL639" s="69">
        <v>0</v>
      </c>
      <c r="AM639" s="69">
        <v>1</v>
      </c>
      <c r="AN639" s="69">
        <v>1</v>
      </c>
      <c r="AO639" s="69">
        <v>1</v>
      </c>
      <c r="AP639" s="69">
        <v>0.35</v>
      </c>
      <c r="AQ639" s="84">
        <v>9</v>
      </c>
      <c r="AR639" s="69">
        <v>1.3</v>
      </c>
      <c r="AS639" s="69">
        <v>0</v>
      </c>
      <c r="AT639" s="69">
        <v>0</v>
      </c>
      <c r="AU639" s="69">
        <v>0</v>
      </c>
      <c r="AV639" s="69">
        <v>0</v>
      </c>
      <c r="AW639" s="69">
        <v>0</v>
      </c>
      <c r="AX639" s="69">
        <v>0</v>
      </c>
      <c r="AY639" s="69">
        <v>0</v>
      </c>
      <c r="AZ639" s="69">
        <v>0</v>
      </c>
      <c r="BA639" s="69">
        <v>0</v>
      </c>
      <c r="BB639" s="69">
        <v>0</v>
      </c>
      <c r="BC639" s="69">
        <v>0</v>
      </c>
      <c r="BD639" s="69">
        <v>0</v>
      </c>
      <c r="BE639" s="69">
        <v>0</v>
      </c>
      <c r="BF639" s="69">
        <v>0</v>
      </c>
      <c r="BG639" s="69">
        <v>0</v>
      </c>
      <c r="BH639" s="69">
        <v>0</v>
      </c>
      <c r="BI639" t="s">
        <v>1895</v>
      </c>
      <c r="BK639" s="69">
        <v>3</v>
      </c>
      <c r="BL639" s="69">
        <v>2</v>
      </c>
      <c r="BM639" s="69">
        <v>2</v>
      </c>
      <c r="BN639" s="69">
        <v>31</v>
      </c>
      <c r="BO639" s="89">
        <v>0</v>
      </c>
      <c r="BP639" s="69">
        <v>1</v>
      </c>
      <c r="BQ639" s="69">
        <v>50</v>
      </c>
      <c r="BR639" s="69">
        <v>203</v>
      </c>
      <c r="BS639" s="69">
        <v>1000</v>
      </c>
      <c r="BT639" s="69">
        <v>0</v>
      </c>
      <c r="BU639" s="69">
        <v>0</v>
      </c>
      <c r="BV639" s="69">
        <v>1000</v>
      </c>
      <c r="BW639" s="69">
        <v>1267</v>
      </c>
      <c r="BX639" s="69" t="s">
        <v>1609</v>
      </c>
      <c r="BY639" s="69">
        <v>10</v>
      </c>
      <c r="BZ639" s="69">
        <v>2</v>
      </c>
      <c r="CA639" s="69">
        <v>31</v>
      </c>
      <c r="CB639" s="89">
        <v>0</v>
      </c>
      <c r="CC639" s="69">
        <v>1</v>
      </c>
      <c r="CD639" s="69">
        <v>99</v>
      </c>
      <c r="CE639" s="69">
        <v>1</v>
      </c>
      <c r="CF639" s="69">
        <v>1380079</v>
      </c>
      <c r="CG639" s="69">
        <v>0</v>
      </c>
      <c r="CH639" s="69">
        <v>0</v>
      </c>
      <c r="CI639" s="69">
        <v>1000</v>
      </c>
      <c r="CJ639" s="69">
        <v>0</v>
      </c>
      <c r="CL639" s="69">
        <v>0</v>
      </c>
      <c r="CM639" s="69">
        <v>0</v>
      </c>
      <c r="CN639" s="69">
        <v>0</v>
      </c>
      <c r="CO639" s="89">
        <v>0</v>
      </c>
      <c r="CP639" s="69">
        <v>0</v>
      </c>
      <c r="CQ639" s="69">
        <v>0</v>
      </c>
      <c r="CR639" s="69">
        <v>0</v>
      </c>
      <c r="CS639" s="69">
        <v>0</v>
      </c>
      <c r="CT639" s="69">
        <v>0</v>
      </c>
      <c r="CU639" s="69">
        <v>0</v>
      </c>
      <c r="CV639" s="69">
        <v>0</v>
      </c>
      <c r="CW639" s="69">
        <v>0</v>
      </c>
      <c r="CZ639" s="69">
        <v>0</v>
      </c>
      <c r="DA639" s="69">
        <v>0</v>
      </c>
      <c r="DB639" s="69">
        <v>80</v>
      </c>
      <c r="DC639" s="69">
        <v>0</v>
      </c>
      <c r="DD639" s="69">
        <v>0</v>
      </c>
      <c r="DE639" s="69">
        <v>0</v>
      </c>
      <c r="DF639" s="69">
        <v>0</v>
      </c>
      <c r="DG639" s="69">
        <v>1</v>
      </c>
      <c r="DI639" s="69" t="e">
        <f>INDEX(Sheet3!$E$78:$E$1130,MATCH(A639,Sheet3!$D$78:$D$1130,0))</f>
        <v>#N/A</v>
      </c>
      <c r="DJ639" s="69" t="str">
        <f t="shared" ref="DJ639:DJ643" si="155">IFERROR(DI639,F639)</f>
        <v>skill_icons.ps_npc_1091_skill01_attack</v>
      </c>
      <c r="DK639" s="145" t="s">
        <v>1896</v>
      </c>
      <c r="DL639" s="93" t="str">
        <f t="shared" ref="DL639:DL643" si="156">DM639&amp;DN639&amp;DQ639</f>
        <v>丢出2个连续弹射飞轮，飞行后折返，每次对碰到的敌方单位造成[ui.cs_orange:203*1]的物理伤害。并且使目标获得流血状态，在3秒内受到[ui.cs_orange:203*1.5]的物理伤害。</v>
      </c>
      <c r="DM639" s="25" t="s">
        <v>1897</v>
      </c>
      <c r="DN639" s="69" t="str">
        <f>"造成["&amp;INDEX(Sheet5!$L$2:$L$11,MATCH(BL639,Sheet5!$J$2:$J$11,0))&amp;":"&amp;BR639&amp;"*"&amp;BS639/1000&amp;"]"&amp;INDEX(Sheet5!$I$2:$I$4,MATCH(BR639,Sheet5!$H$2:$H$4,0))&amp;"的"&amp;INDEX(Sheet5!$K$2:$K$11,MATCH(BL639,Sheet5!$J$2:$J$11,0))</f>
        <v>造成[ui.cs_orange:203*1]的物理伤害。</v>
      </c>
      <c r="DO639" s="69" t="e">
        <f>"造成["&amp;INDEX(Sheet5!$L$2:$L$11,MATCH(BY639,Sheet5!$J$2:$J$11,0))&amp;":"&amp;CE639&amp;"*"&amp;CF639/1000&amp;"]"&amp;INDEX(Sheet5!$I$2:$I$4,MATCH(CE639,Sheet5!$H$2:$H$4,0))&amp;"的"&amp;INDEX(Sheet5!$K$2:$K$11,MATCH(BY639,Sheet5!$J$2:$J$11,0))</f>
        <v>#N/A</v>
      </c>
      <c r="DP639" s="69"/>
      <c r="DQ639" s="90" t="s">
        <v>1612</v>
      </c>
      <c r="DR639" s="69" t="e">
        <f t="shared" si="151"/>
        <v>#N/A</v>
      </c>
      <c r="DS639" s="90" t="e">
        <f>MATCH(A639,Sheet5!D:D,0)</f>
        <v>#N/A</v>
      </c>
      <c r="DT639" s="94" t="e">
        <f>MATCH(A639,Sheet5!F:F,0)</f>
        <v>#N/A</v>
      </c>
      <c r="DU639" s="69" t="e">
        <f>"["&amp;INDEX(Sheet5!$L$2:$L$11,MATCH(CD639,Sheet5!$J$2:$J$11,0))&amp;":"&amp;CJ639&amp;"*"&amp;CK639/1000&amp;"]"&amp;INDEX(Sheet5!$I$2:$I$4,MATCH(CJ639,Sheet5!$H$2:$H$4,0))</f>
        <v>#N/A</v>
      </c>
      <c r="DV639" s="69" t="s">
        <v>1613</v>
      </c>
      <c r="DW639" s="69">
        <v>0</v>
      </c>
      <c r="DX639" s="69">
        <v>0</v>
      </c>
      <c r="DY639" s="69">
        <v>0</v>
      </c>
    </row>
    <row r="640" spans="1:130" ht="28.5">
      <c r="A640" s="118">
        <v>304192</v>
      </c>
      <c r="B640" s="118">
        <v>7003</v>
      </c>
      <c r="C640" s="69">
        <v>1</v>
      </c>
      <c r="D640" s="142" t="s">
        <v>1893</v>
      </c>
      <c r="E640" s="69" t="str">
        <f t="shared" si="152"/>
        <v>DES_Grapple</v>
      </c>
      <c r="F640" s="143" t="s">
        <v>1894</v>
      </c>
      <c r="G640" s="69">
        <v>1</v>
      </c>
      <c r="H640" s="69" t="s">
        <v>321</v>
      </c>
      <c r="I640" s="69">
        <v>200</v>
      </c>
      <c r="J640" s="69">
        <f t="shared" si="153"/>
        <v>1419</v>
      </c>
      <c r="K640" s="69">
        <v>4000</v>
      </c>
      <c r="L640" s="69" t="s">
        <v>389</v>
      </c>
      <c r="M640" s="69">
        <v>1291</v>
      </c>
      <c r="N640" s="69" t="s">
        <v>1607</v>
      </c>
      <c r="O640" s="69">
        <v>0</v>
      </c>
      <c r="P640" s="69">
        <v>37</v>
      </c>
      <c r="Q640" s="69">
        <v>1</v>
      </c>
      <c r="R640" s="69">
        <f t="shared" si="154"/>
        <v>1</v>
      </c>
      <c r="S640" s="69">
        <v>0</v>
      </c>
      <c r="T640" s="69">
        <v>0</v>
      </c>
      <c r="U640" s="69">
        <v>0</v>
      </c>
      <c r="V640" s="69">
        <v>0</v>
      </c>
      <c r="W640" s="69">
        <v>0</v>
      </c>
      <c r="X640" s="69">
        <v>0</v>
      </c>
      <c r="Y640" s="69">
        <v>0</v>
      </c>
      <c r="Z640" s="69">
        <v>17000</v>
      </c>
      <c r="AA640" s="69">
        <v>2</v>
      </c>
      <c r="AB640" s="69">
        <v>31</v>
      </c>
      <c r="AC640" s="69">
        <v>0</v>
      </c>
      <c r="AD640" s="69">
        <v>0</v>
      </c>
      <c r="AE640" s="69">
        <v>0</v>
      </c>
      <c r="AF640" s="69">
        <v>10</v>
      </c>
      <c r="AG640" s="69">
        <v>0</v>
      </c>
      <c r="AH640" s="69">
        <v>11</v>
      </c>
      <c r="AI640" s="69">
        <v>1266</v>
      </c>
      <c r="AJ640" s="69">
        <v>3</v>
      </c>
      <c r="AK640" s="69">
        <v>0</v>
      </c>
      <c r="AL640" s="69">
        <v>0</v>
      </c>
      <c r="AM640" s="69">
        <v>1</v>
      </c>
      <c r="AN640" s="69">
        <v>1</v>
      </c>
      <c r="AO640" s="69">
        <v>1</v>
      </c>
      <c r="AP640" s="69">
        <v>0.35</v>
      </c>
      <c r="AQ640" s="84">
        <v>9</v>
      </c>
      <c r="AR640" s="69">
        <v>1.3</v>
      </c>
      <c r="AS640" s="69">
        <v>0</v>
      </c>
      <c r="AT640" s="69">
        <v>0</v>
      </c>
      <c r="AU640" s="69">
        <v>0</v>
      </c>
      <c r="AV640" s="69">
        <v>0</v>
      </c>
      <c r="AW640" s="69">
        <v>0</v>
      </c>
      <c r="AX640" s="69">
        <v>0</v>
      </c>
      <c r="AY640" s="69">
        <v>0</v>
      </c>
      <c r="AZ640" s="69">
        <v>0</v>
      </c>
      <c r="BA640" s="69">
        <v>0</v>
      </c>
      <c r="BB640" s="69">
        <v>0</v>
      </c>
      <c r="BC640" s="69">
        <v>0</v>
      </c>
      <c r="BD640" s="69">
        <v>0</v>
      </c>
      <c r="BE640" s="69">
        <v>0</v>
      </c>
      <c r="BF640" s="69">
        <v>0</v>
      </c>
      <c r="BG640" s="69">
        <v>0</v>
      </c>
      <c r="BH640" s="69">
        <v>0</v>
      </c>
      <c r="BI640" t="s">
        <v>1895</v>
      </c>
      <c r="BK640" s="69">
        <v>3</v>
      </c>
      <c r="BL640" s="69">
        <v>2</v>
      </c>
      <c r="BM640" s="69">
        <v>2</v>
      </c>
      <c r="BN640" s="69">
        <v>31</v>
      </c>
      <c r="BO640" s="89">
        <v>0</v>
      </c>
      <c r="BP640" s="69">
        <v>1</v>
      </c>
      <c r="BQ640" s="69">
        <v>50</v>
      </c>
      <c r="BR640" s="69">
        <v>203</v>
      </c>
      <c r="BS640" s="69">
        <v>1100</v>
      </c>
      <c r="BT640" s="69">
        <v>0</v>
      </c>
      <c r="BU640" s="69">
        <v>0</v>
      </c>
      <c r="BV640" s="69">
        <v>1000</v>
      </c>
      <c r="BW640" s="69">
        <v>1267</v>
      </c>
      <c r="BX640" s="69" t="s">
        <v>1609</v>
      </c>
      <c r="BY640" s="69">
        <v>10</v>
      </c>
      <c r="BZ640" s="69">
        <v>2</v>
      </c>
      <c r="CA640" s="69">
        <v>31</v>
      </c>
      <c r="CB640" s="89">
        <v>0</v>
      </c>
      <c r="CC640" s="69">
        <v>1</v>
      </c>
      <c r="CD640" s="69">
        <v>99</v>
      </c>
      <c r="CE640" s="69">
        <v>1</v>
      </c>
      <c r="CF640" s="69">
        <v>1380079</v>
      </c>
      <c r="CG640" s="69">
        <v>0</v>
      </c>
      <c r="CH640" s="69">
        <v>0</v>
      </c>
      <c r="CI640" s="69">
        <v>1000</v>
      </c>
      <c r="CJ640" s="69">
        <v>0</v>
      </c>
      <c r="CL640" s="69">
        <v>0</v>
      </c>
      <c r="CM640" s="69">
        <v>0</v>
      </c>
      <c r="CN640" s="69">
        <v>0</v>
      </c>
      <c r="CO640" s="89">
        <v>0</v>
      </c>
      <c r="CP640" s="69">
        <v>0</v>
      </c>
      <c r="CQ640" s="69">
        <v>0</v>
      </c>
      <c r="CR640" s="69">
        <v>0</v>
      </c>
      <c r="CS640" s="69">
        <v>0</v>
      </c>
      <c r="CT640" s="69">
        <v>0</v>
      </c>
      <c r="CU640" s="69">
        <v>0</v>
      </c>
      <c r="CV640" s="69">
        <v>0</v>
      </c>
      <c r="CW640" s="69">
        <v>0</v>
      </c>
      <c r="CZ640" s="69">
        <v>0</v>
      </c>
      <c r="DA640" s="69">
        <v>0</v>
      </c>
      <c r="DB640" s="69">
        <v>80</v>
      </c>
      <c r="DC640" s="69">
        <v>0</v>
      </c>
      <c r="DD640" s="69">
        <v>0</v>
      </c>
      <c r="DE640" s="69">
        <v>0</v>
      </c>
      <c r="DF640" s="69">
        <v>0</v>
      </c>
      <c r="DG640" s="69">
        <v>1</v>
      </c>
      <c r="DI640" s="69" t="e">
        <f>INDEX(Sheet3!$E$78:$E$1130,MATCH(A640,Sheet3!$D$78:$D$1130,0))</f>
        <v>#N/A</v>
      </c>
      <c r="DJ640" s="69" t="str">
        <f t="shared" si="155"/>
        <v>skill_icons.ps_npc_1091_skill01_attack</v>
      </c>
      <c r="DK640" s="145" t="s">
        <v>1896</v>
      </c>
      <c r="DL640" s="93" t="str">
        <f t="shared" si="156"/>
        <v>丢出2个圆形弹道飞轮，飞行后折返，每次对碰到的敌方单位造成[ui.cs_orange:203*1.1]的物理伤害。并且使目标获得流血状态，在3秒内受到[ui.cs_orange:203*1.5]的物理伤害。</v>
      </c>
      <c r="DM640" s="25" t="s">
        <v>1898</v>
      </c>
      <c r="DN640" s="69" t="str">
        <f>"造成["&amp;INDEX(Sheet5!$L$2:$L$11,MATCH(BL640,Sheet5!$J$2:$J$11,0))&amp;":"&amp;BR640&amp;"*"&amp;BS640/1000&amp;"]"&amp;INDEX(Sheet5!$I$2:$I$4,MATCH(BR640,Sheet5!$H$2:$H$4,0))&amp;"的"&amp;INDEX(Sheet5!$K$2:$K$11,MATCH(BL640,Sheet5!$J$2:$J$11,0))</f>
        <v>造成[ui.cs_orange:203*1.1]的物理伤害。</v>
      </c>
      <c r="DO640" s="69" t="e">
        <f>"造成["&amp;INDEX(Sheet5!$L$2:$L$11,MATCH(BY640,Sheet5!$J$2:$J$11,0))&amp;":"&amp;CE640&amp;"*"&amp;CF640/1000&amp;"]"&amp;INDEX(Sheet5!$I$2:$I$4,MATCH(CE640,Sheet5!$H$2:$H$4,0))&amp;"的"&amp;INDEX(Sheet5!$K$2:$K$11,MATCH(BY640,Sheet5!$J$2:$J$11,0))</f>
        <v>#N/A</v>
      </c>
      <c r="DP640" s="69"/>
      <c r="DQ640" s="90" t="s">
        <v>1612</v>
      </c>
      <c r="DR640" s="69" t="e">
        <f t="shared" si="151"/>
        <v>#N/A</v>
      </c>
      <c r="DS640" s="90" t="e">
        <f>MATCH(A640,Sheet5!D:D,0)</f>
        <v>#N/A</v>
      </c>
      <c r="DT640" s="94" t="e">
        <f>MATCH(A640,Sheet5!F:F,0)</f>
        <v>#N/A</v>
      </c>
      <c r="DU640" s="69" t="e">
        <f>"["&amp;INDEX(Sheet5!$L$2:$L$11,MATCH(CD640,Sheet5!$J$2:$J$11,0))&amp;":"&amp;CJ640&amp;"*"&amp;CK640/1000&amp;"]"&amp;INDEX(Sheet5!$I$2:$I$4,MATCH(CJ640,Sheet5!$H$2:$H$4,0))</f>
        <v>#N/A</v>
      </c>
      <c r="DV640" s="69" t="s">
        <v>1613</v>
      </c>
      <c r="DW640" s="69">
        <v>0</v>
      </c>
      <c r="DX640" s="69">
        <v>0</v>
      </c>
      <c r="DY640" s="69">
        <v>0</v>
      </c>
    </row>
    <row r="641" spans="1:130" ht="28.5">
      <c r="A641" s="118">
        <v>304193</v>
      </c>
      <c r="B641" s="118">
        <v>0</v>
      </c>
      <c r="C641" s="69">
        <v>1</v>
      </c>
      <c r="D641" s="142" t="s">
        <v>1893</v>
      </c>
      <c r="E641" s="69" t="str">
        <f t="shared" si="152"/>
        <v>DES_Grapple</v>
      </c>
      <c r="F641" s="143" t="s">
        <v>1894</v>
      </c>
      <c r="G641" s="69">
        <v>1</v>
      </c>
      <c r="H641" s="69" t="s">
        <v>321</v>
      </c>
      <c r="I641" s="69">
        <v>200</v>
      </c>
      <c r="J641" s="69">
        <f t="shared" si="153"/>
        <v>1419</v>
      </c>
      <c r="K641" s="69">
        <v>4000</v>
      </c>
      <c r="L641" s="69" t="s">
        <v>389</v>
      </c>
      <c r="M641" s="69">
        <v>1291</v>
      </c>
      <c r="N641" s="69" t="s">
        <v>1607</v>
      </c>
      <c r="O641" s="69">
        <v>0</v>
      </c>
      <c r="P641" s="69">
        <v>37</v>
      </c>
      <c r="Q641" s="69">
        <v>1</v>
      </c>
      <c r="R641" s="69">
        <f t="shared" si="154"/>
        <v>1</v>
      </c>
      <c r="S641" s="69">
        <v>0</v>
      </c>
      <c r="T641" s="69">
        <v>0</v>
      </c>
      <c r="U641" s="69">
        <v>0</v>
      </c>
      <c r="V641" s="69">
        <v>0</v>
      </c>
      <c r="W641" s="69">
        <v>0</v>
      </c>
      <c r="X641" s="69">
        <v>0</v>
      </c>
      <c r="Y641" s="69">
        <v>0</v>
      </c>
      <c r="Z641" s="69">
        <v>16000</v>
      </c>
      <c r="AA641" s="69">
        <v>2</v>
      </c>
      <c r="AB641" s="69">
        <v>31</v>
      </c>
      <c r="AC641" s="69">
        <v>0</v>
      </c>
      <c r="AD641" s="69">
        <v>0</v>
      </c>
      <c r="AE641" s="69">
        <v>0</v>
      </c>
      <c r="AF641" s="69">
        <v>10</v>
      </c>
      <c r="AG641" s="69">
        <v>0</v>
      </c>
      <c r="AH641" s="69">
        <v>12</v>
      </c>
      <c r="AI641" s="69">
        <v>1266</v>
      </c>
      <c r="AJ641" s="69">
        <v>3</v>
      </c>
      <c r="AK641" s="69">
        <v>0</v>
      </c>
      <c r="AL641" s="69">
        <v>0</v>
      </c>
      <c r="AM641" s="69">
        <v>1</v>
      </c>
      <c r="AN641" s="69">
        <v>1</v>
      </c>
      <c r="AO641" s="69">
        <v>1</v>
      </c>
      <c r="AP641" s="69">
        <v>0.35</v>
      </c>
      <c r="AQ641" s="84">
        <v>9</v>
      </c>
      <c r="AR641" s="69">
        <v>1.3</v>
      </c>
      <c r="AS641" s="69">
        <v>0</v>
      </c>
      <c r="AT641" s="69">
        <v>0</v>
      </c>
      <c r="AU641" s="69">
        <v>0</v>
      </c>
      <c r="AV641" s="69">
        <v>0</v>
      </c>
      <c r="AW641" s="69">
        <v>0</v>
      </c>
      <c r="AX641" s="69">
        <v>0</v>
      </c>
      <c r="AY641" s="69">
        <v>0</v>
      </c>
      <c r="AZ641" s="69">
        <v>0</v>
      </c>
      <c r="BA641" s="69">
        <v>0</v>
      </c>
      <c r="BB641" s="69">
        <v>0</v>
      </c>
      <c r="BC641" s="69">
        <v>0</v>
      </c>
      <c r="BD641" s="69">
        <v>0</v>
      </c>
      <c r="BE641" s="69">
        <v>0</v>
      </c>
      <c r="BF641" s="69">
        <v>0</v>
      </c>
      <c r="BG641" s="69">
        <v>0</v>
      </c>
      <c r="BH641" s="69">
        <v>0</v>
      </c>
      <c r="BI641" t="s">
        <v>1895</v>
      </c>
      <c r="BK641" s="69">
        <v>3</v>
      </c>
      <c r="BL641" s="69">
        <v>2</v>
      </c>
      <c r="BM641" s="69">
        <v>2</v>
      </c>
      <c r="BN641" s="69">
        <v>31</v>
      </c>
      <c r="BO641" s="89">
        <v>0</v>
      </c>
      <c r="BP641" s="69">
        <v>1</v>
      </c>
      <c r="BQ641" s="69">
        <v>50</v>
      </c>
      <c r="BR641" s="69">
        <v>203</v>
      </c>
      <c r="BS641" s="69">
        <v>1200</v>
      </c>
      <c r="BT641" s="69">
        <v>0</v>
      </c>
      <c r="BU641" s="69">
        <v>0</v>
      </c>
      <c r="BV641" s="69">
        <v>1000</v>
      </c>
      <c r="BW641" s="69">
        <v>1267</v>
      </c>
      <c r="BX641" s="69" t="s">
        <v>1609</v>
      </c>
      <c r="BY641" s="69">
        <v>10</v>
      </c>
      <c r="BZ641" s="69">
        <v>2</v>
      </c>
      <c r="CA641" s="69">
        <v>31</v>
      </c>
      <c r="CB641" s="89">
        <v>0</v>
      </c>
      <c r="CC641" s="69">
        <v>1</v>
      </c>
      <c r="CD641" s="69">
        <v>99</v>
      </c>
      <c r="CE641" s="69">
        <v>1</v>
      </c>
      <c r="CF641" s="69">
        <v>1380079</v>
      </c>
      <c r="CG641" s="69">
        <v>0</v>
      </c>
      <c r="CH641" s="69">
        <v>0</v>
      </c>
      <c r="CI641" s="69">
        <v>1000</v>
      </c>
      <c r="CJ641" s="69">
        <v>0</v>
      </c>
      <c r="CL641" s="69">
        <v>0</v>
      </c>
      <c r="CM641" s="69">
        <v>0</v>
      </c>
      <c r="CN641" s="69">
        <v>0</v>
      </c>
      <c r="CO641" s="89">
        <v>0</v>
      </c>
      <c r="CP641" s="69">
        <v>0</v>
      </c>
      <c r="CQ641" s="69">
        <v>0</v>
      </c>
      <c r="CR641" s="69">
        <v>0</v>
      </c>
      <c r="CS641" s="69">
        <v>0</v>
      </c>
      <c r="CT641" s="69">
        <v>0</v>
      </c>
      <c r="CU641" s="69">
        <v>0</v>
      </c>
      <c r="CV641" s="69">
        <v>0</v>
      </c>
      <c r="CW641" s="69">
        <v>0</v>
      </c>
      <c r="CZ641" s="69">
        <v>0</v>
      </c>
      <c r="DA641" s="69">
        <v>0</v>
      </c>
      <c r="DB641" s="69">
        <v>80</v>
      </c>
      <c r="DC641" s="69">
        <v>0</v>
      </c>
      <c r="DD641" s="69">
        <v>0</v>
      </c>
      <c r="DE641" s="69">
        <v>0</v>
      </c>
      <c r="DF641" s="69">
        <v>0</v>
      </c>
      <c r="DG641" s="69">
        <v>1</v>
      </c>
      <c r="DI641" s="69" t="e">
        <f>INDEX(Sheet3!$E$78:$E$1130,MATCH(A641,Sheet3!$D$78:$D$1130,0))</f>
        <v>#N/A</v>
      </c>
      <c r="DJ641" s="69" t="str">
        <f t="shared" si="155"/>
        <v>skill_icons.ps_npc_1091_skill01_attack</v>
      </c>
      <c r="DK641" s="145" t="s">
        <v>1896</v>
      </c>
      <c r="DL641" s="93" t="str">
        <f t="shared" si="156"/>
        <v>丢出弹射飞轮，飞行后折返，每次对碰到的敌方单位造成[ui.cs_orange:203*1.2]的物理伤害。并且使目标获得流血状态，在3秒内受到[ui.cs_orange:203*1.5]的物理伤害。</v>
      </c>
      <c r="DM641" s="25" t="s">
        <v>1611</v>
      </c>
      <c r="DN641" s="69" t="str">
        <f>"造成["&amp;INDEX(Sheet5!$L$2:$L$11,MATCH(BL641,Sheet5!$J$2:$J$11,0))&amp;":"&amp;BR641&amp;"*"&amp;BS641/1000&amp;"]"&amp;INDEX(Sheet5!$I$2:$I$4,MATCH(BR641,Sheet5!$H$2:$H$4,0))&amp;"的"&amp;INDEX(Sheet5!$K$2:$K$11,MATCH(BL641,Sheet5!$J$2:$J$11,0))</f>
        <v>造成[ui.cs_orange:203*1.2]的物理伤害。</v>
      </c>
      <c r="DO641" s="69" t="e">
        <f>"造成["&amp;INDEX(Sheet5!$L$2:$L$11,MATCH(BY641,Sheet5!$J$2:$J$11,0))&amp;":"&amp;CE641&amp;"*"&amp;CF641/1000&amp;"]"&amp;INDEX(Sheet5!$I$2:$I$4,MATCH(CE641,Sheet5!$H$2:$H$4,0))&amp;"的"&amp;INDEX(Sheet5!$K$2:$K$11,MATCH(BY641,Sheet5!$J$2:$J$11,0))</f>
        <v>#N/A</v>
      </c>
      <c r="DP641" s="69"/>
      <c r="DQ641" s="90" t="s">
        <v>1612</v>
      </c>
      <c r="DR641" s="69" t="e">
        <f t="shared" si="151"/>
        <v>#N/A</v>
      </c>
      <c r="DS641" s="90" t="e">
        <f>MATCH(A641,Sheet5!D:D,0)</f>
        <v>#N/A</v>
      </c>
      <c r="DT641" s="94" t="e">
        <f>MATCH(A641,Sheet5!F:F,0)</f>
        <v>#N/A</v>
      </c>
      <c r="DU641" s="69" t="e">
        <f>"["&amp;INDEX(Sheet5!$L$2:$L$11,MATCH(CD641,Sheet5!$J$2:$J$11,0))&amp;":"&amp;CJ641&amp;"*"&amp;CK641/1000&amp;"]"&amp;INDEX(Sheet5!$I$2:$I$4,MATCH(CJ641,Sheet5!$H$2:$H$4,0))</f>
        <v>#N/A</v>
      </c>
      <c r="DV641" s="69" t="s">
        <v>1613</v>
      </c>
      <c r="DW641" s="69">
        <v>0</v>
      </c>
      <c r="DX641" s="69">
        <v>0</v>
      </c>
      <c r="DY641" s="69">
        <v>0</v>
      </c>
    </row>
    <row r="642" spans="1:130" ht="28.5">
      <c r="A642" s="118">
        <v>304194</v>
      </c>
      <c r="B642" s="118">
        <v>0</v>
      </c>
      <c r="C642" s="69">
        <v>1</v>
      </c>
      <c r="D642" s="142" t="s">
        <v>1893</v>
      </c>
      <c r="E642" s="69" t="str">
        <f t="shared" si="152"/>
        <v>DES_Grapple</v>
      </c>
      <c r="F642" s="143" t="s">
        <v>1894</v>
      </c>
      <c r="G642" s="69">
        <v>1</v>
      </c>
      <c r="H642" s="69" t="s">
        <v>321</v>
      </c>
      <c r="I642" s="69">
        <v>200</v>
      </c>
      <c r="J642" s="69">
        <f t="shared" si="153"/>
        <v>1419</v>
      </c>
      <c r="K642" s="69">
        <v>4000</v>
      </c>
      <c r="L642" s="69" t="s">
        <v>389</v>
      </c>
      <c r="M642" s="69">
        <v>1291</v>
      </c>
      <c r="N642" s="69" t="s">
        <v>1607</v>
      </c>
      <c r="O642" s="69">
        <v>0</v>
      </c>
      <c r="P642" s="69">
        <v>37</v>
      </c>
      <c r="Q642" s="69">
        <v>1</v>
      </c>
      <c r="R642" s="69">
        <f t="shared" si="154"/>
        <v>1</v>
      </c>
      <c r="S642" s="69">
        <v>0</v>
      </c>
      <c r="T642" s="69">
        <v>0</v>
      </c>
      <c r="U642" s="69">
        <v>0</v>
      </c>
      <c r="V642" s="69">
        <v>0</v>
      </c>
      <c r="W642" s="69">
        <v>0</v>
      </c>
      <c r="X642" s="69">
        <v>0</v>
      </c>
      <c r="Y642" s="69">
        <v>0</v>
      </c>
      <c r="Z642" s="69">
        <v>15000</v>
      </c>
      <c r="AA642" s="69">
        <v>2</v>
      </c>
      <c r="AB642" s="69">
        <v>31</v>
      </c>
      <c r="AC642" s="69">
        <v>0</v>
      </c>
      <c r="AD642" s="69">
        <v>0</v>
      </c>
      <c r="AE642" s="69">
        <v>0</v>
      </c>
      <c r="AF642" s="69">
        <v>10</v>
      </c>
      <c r="AG642" s="69">
        <v>0</v>
      </c>
      <c r="AH642" s="69">
        <v>13</v>
      </c>
      <c r="AI642" s="69">
        <v>1266</v>
      </c>
      <c r="AJ642" s="69">
        <v>3</v>
      </c>
      <c r="AK642" s="69">
        <v>0</v>
      </c>
      <c r="AL642" s="69">
        <v>0</v>
      </c>
      <c r="AM642" s="69">
        <v>1</v>
      </c>
      <c r="AN642" s="69">
        <v>1</v>
      </c>
      <c r="AO642" s="69">
        <v>1</v>
      </c>
      <c r="AP642" s="69">
        <v>0.35</v>
      </c>
      <c r="AQ642" s="84">
        <v>9</v>
      </c>
      <c r="AR642" s="69">
        <v>1.3</v>
      </c>
      <c r="AS642" s="69">
        <v>0</v>
      </c>
      <c r="AT642" s="69">
        <v>0</v>
      </c>
      <c r="AU642" s="69">
        <v>0</v>
      </c>
      <c r="AV642" s="69">
        <v>0</v>
      </c>
      <c r="AW642" s="69">
        <v>0</v>
      </c>
      <c r="AX642" s="69">
        <v>0</v>
      </c>
      <c r="AY642" s="69">
        <v>0</v>
      </c>
      <c r="AZ642" s="69">
        <v>0</v>
      </c>
      <c r="BA642" s="69">
        <v>0</v>
      </c>
      <c r="BB642" s="69">
        <v>0</v>
      </c>
      <c r="BC642" s="69">
        <v>0</v>
      </c>
      <c r="BD642" s="69">
        <v>0</v>
      </c>
      <c r="BE642" s="69">
        <v>0</v>
      </c>
      <c r="BF642" s="69">
        <v>0</v>
      </c>
      <c r="BG642" s="69">
        <v>0</v>
      </c>
      <c r="BH642" s="69">
        <v>0</v>
      </c>
      <c r="BI642" t="s">
        <v>1895</v>
      </c>
      <c r="BK642" s="69">
        <v>3</v>
      </c>
      <c r="BL642" s="69">
        <v>2</v>
      </c>
      <c r="BM642" s="69">
        <v>2</v>
      </c>
      <c r="BN642" s="69">
        <v>31</v>
      </c>
      <c r="BO642" s="89">
        <v>0</v>
      </c>
      <c r="BP642" s="69">
        <v>1</v>
      </c>
      <c r="BQ642" s="69">
        <v>50</v>
      </c>
      <c r="BR642" s="69">
        <v>203</v>
      </c>
      <c r="BS642" s="69">
        <v>1300</v>
      </c>
      <c r="BT642" s="69">
        <v>0</v>
      </c>
      <c r="BU642" s="69">
        <v>0</v>
      </c>
      <c r="BV642" s="69">
        <v>1000</v>
      </c>
      <c r="BW642" s="69">
        <v>1267</v>
      </c>
      <c r="BX642" s="69" t="s">
        <v>1609</v>
      </c>
      <c r="BY642" s="69">
        <v>10</v>
      </c>
      <c r="BZ642" s="69">
        <v>2</v>
      </c>
      <c r="CA642" s="69">
        <v>31</v>
      </c>
      <c r="CB642" s="89">
        <v>0</v>
      </c>
      <c r="CC642" s="69">
        <v>1</v>
      </c>
      <c r="CD642" s="69">
        <v>99</v>
      </c>
      <c r="CE642" s="69">
        <v>1</v>
      </c>
      <c r="CF642" s="69">
        <v>1380079</v>
      </c>
      <c r="CG642" s="69">
        <v>0</v>
      </c>
      <c r="CH642" s="69">
        <v>0</v>
      </c>
      <c r="CI642" s="69">
        <v>1000</v>
      </c>
      <c r="CJ642" s="69">
        <v>0</v>
      </c>
      <c r="CL642" s="69">
        <v>0</v>
      </c>
      <c r="CM642" s="69">
        <v>0</v>
      </c>
      <c r="CN642" s="69">
        <v>0</v>
      </c>
      <c r="CO642" s="89">
        <v>0</v>
      </c>
      <c r="CP642" s="69">
        <v>0</v>
      </c>
      <c r="CQ642" s="69">
        <v>0</v>
      </c>
      <c r="CR642" s="69">
        <v>0</v>
      </c>
      <c r="CS642" s="69">
        <v>0</v>
      </c>
      <c r="CT642" s="69">
        <v>0</v>
      </c>
      <c r="CU642" s="69">
        <v>0</v>
      </c>
      <c r="CV642" s="69">
        <v>0</v>
      </c>
      <c r="CW642" s="69">
        <v>0</v>
      </c>
      <c r="CZ642" s="69">
        <v>0</v>
      </c>
      <c r="DA642" s="69">
        <v>0</v>
      </c>
      <c r="DB642" s="69">
        <v>80</v>
      </c>
      <c r="DC642" s="69">
        <v>0</v>
      </c>
      <c r="DD642" s="69">
        <v>0</v>
      </c>
      <c r="DE642" s="69">
        <v>0</v>
      </c>
      <c r="DF642" s="69">
        <v>0</v>
      </c>
      <c r="DG642" s="69">
        <v>1</v>
      </c>
      <c r="DI642" s="69" t="e">
        <f>INDEX(Sheet3!$E$78:$E$1130,MATCH(A642,Sheet3!$D$78:$D$1130,0))</f>
        <v>#N/A</v>
      </c>
      <c r="DJ642" s="69" t="str">
        <f t="shared" si="155"/>
        <v>skill_icons.ps_npc_1091_skill01_attack</v>
      </c>
      <c r="DK642" s="145" t="s">
        <v>1896</v>
      </c>
      <c r="DL642" s="93" t="str">
        <f t="shared" si="156"/>
        <v>丢出弹射飞轮，飞行后折返，每次对碰到的敌方单位造成[ui.cs_orange:203*1.3]的物理伤害。并且使目标获得流血状态，在3秒内受到[ui.cs_orange:203*1.5]的物理伤害。</v>
      </c>
      <c r="DM642" s="25" t="s">
        <v>1611</v>
      </c>
      <c r="DN642" s="69" t="str">
        <f>"造成["&amp;INDEX(Sheet5!$L$2:$L$11,MATCH(BL642,Sheet5!$J$2:$J$11,0))&amp;":"&amp;BR642&amp;"*"&amp;BS642/1000&amp;"]"&amp;INDEX(Sheet5!$I$2:$I$4,MATCH(BR642,Sheet5!$H$2:$H$4,0))&amp;"的"&amp;INDEX(Sheet5!$K$2:$K$11,MATCH(BL642,Sheet5!$J$2:$J$11,0))</f>
        <v>造成[ui.cs_orange:203*1.3]的物理伤害。</v>
      </c>
      <c r="DO642" s="69" t="e">
        <f>"造成["&amp;INDEX(Sheet5!$L$2:$L$11,MATCH(BY642,Sheet5!$J$2:$J$11,0))&amp;":"&amp;CE642&amp;"*"&amp;CF642/1000&amp;"]"&amp;INDEX(Sheet5!$I$2:$I$4,MATCH(CE642,Sheet5!$H$2:$H$4,0))&amp;"的"&amp;INDEX(Sheet5!$K$2:$K$11,MATCH(BY642,Sheet5!$J$2:$J$11,0))</f>
        <v>#N/A</v>
      </c>
      <c r="DP642" s="69"/>
      <c r="DQ642" s="90" t="s">
        <v>1612</v>
      </c>
      <c r="DR642" s="69" t="e">
        <f t="shared" si="151"/>
        <v>#N/A</v>
      </c>
      <c r="DS642" s="90" t="e">
        <f>MATCH(A642,Sheet5!D:D,0)</f>
        <v>#N/A</v>
      </c>
      <c r="DT642" s="94" t="e">
        <f>MATCH(A642,Sheet5!F:F,0)</f>
        <v>#N/A</v>
      </c>
      <c r="DU642" s="69" t="e">
        <f>"["&amp;INDEX(Sheet5!$L$2:$L$11,MATCH(CD642,Sheet5!$J$2:$J$11,0))&amp;":"&amp;CJ642&amp;"*"&amp;CK642/1000&amp;"]"&amp;INDEX(Sheet5!$I$2:$I$4,MATCH(CJ642,Sheet5!$H$2:$H$4,0))</f>
        <v>#N/A</v>
      </c>
      <c r="DV642" s="69" t="s">
        <v>1613</v>
      </c>
      <c r="DW642" s="69">
        <v>0</v>
      </c>
      <c r="DX642" s="69">
        <v>0</v>
      </c>
      <c r="DY642" s="69">
        <v>0</v>
      </c>
    </row>
    <row r="643" spans="1:130" ht="28.5">
      <c r="A643" s="118">
        <v>304195</v>
      </c>
      <c r="B643" s="118">
        <v>0</v>
      </c>
      <c r="C643" s="69">
        <v>1</v>
      </c>
      <c r="D643" s="142" t="s">
        <v>1893</v>
      </c>
      <c r="E643" s="69" t="str">
        <f t="shared" si="152"/>
        <v>DES_Grapple</v>
      </c>
      <c r="F643" s="143" t="s">
        <v>1894</v>
      </c>
      <c r="G643" s="69">
        <v>1</v>
      </c>
      <c r="H643" s="69" t="s">
        <v>321</v>
      </c>
      <c r="I643" s="69">
        <v>200</v>
      </c>
      <c r="J643" s="69">
        <f t="shared" si="153"/>
        <v>1419</v>
      </c>
      <c r="K643" s="69">
        <v>4000</v>
      </c>
      <c r="L643" s="69" t="s">
        <v>389</v>
      </c>
      <c r="M643" s="69">
        <v>1291</v>
      </c>
      <c r="N643" s="69" t="s">
        <v>1607</v>
      </c>
      <c r="O643" s="69">
        <v>0</v>
      </c>
      <c r="P643" s="69">
        <v>37</v>
      </c>
      <c r="Q643" s="69">
        <v>1</v>
      </c>
      <c r="R643" s="69">
        <f t="shared" si="154"/>
        <v>1</v>
      </c>
      <c r="S643" s="69">
        <v>0</v>
      </c>
      <c r="T643" s="69">
        <v>0</v>
      </c>
      <c r="U643" s="69">
        <v>0</v>
      </c>
      <c r="V643" s="69">
        <v>0</v>
      </c>
      <c r="W643" s="69">
        <v>0</v>
      </c>
      <c r="X643" s="69">
        <v>0</v>
      </c>
      <c r="Y643" s="69">
        <v>0</v>
      </c>
      <c r="Z643" s="69">
        <v>14000</v>
      </c>
      <c r="AA643" s="69">
        <v>2</v>
      </c>
      <c r="AB643" s="69">
        <v>31</v>
      </c>
      <c r="AC643" s="69">
        <v>0</v>
      </c>
      <c r="AD643" s="69">
        <v>0</v>
      </c>
      <c r="AE643" s="69">
        <v>0</v>
      </c>
      <c r="AF643" s="69">
        <v>10</v>
      </c>
      <c r="AG643" s="69">
        <v>0</v>
      </c>
      <c r="AH643" s="69">
        <v>14</v>
      </c>
      <c r="AI643" s="69">
        <v>1266</v>
      </c>
      <c r="AJ643" s="69">
        <v>3</v>
      </c>
      <c r="AK643" s="69">
        <v>0</v>
      </c>
      <c r="AL643" s="69">
        <v>0</v>
      </c>
      <c r="AM643" s="69">
        <v>1</v>
      </c>
      <c r="AN643" s="69">
        <v>1</v>
      </c>
      <c r="AO643" s="69">
        <v>1</v>
      </c>
      <c r="AP643" s="69">
        <v>0.35</v>
      </c>
      <c r="AQ643" s="84">
        <v>9</v>
      </c>
      <c r="AR643" s="69">
        <v>1.3</v>
      </c>
      <c r="AS643" s="69">
        <v>0</v>
      </c>
      <c r="AT643" s="69">
        <v>0</v>
      </c>
      <c r="AU643" s="69">
        <v>0</v>
      </c>
      <c r="AV643" s="69">
        <v>0</v>
      </c>
      <c r="AW643" s="69">
        <v>0</v>
      </c>
      <c r="AX643" s="69">
        <v>0</v>
      </c>
      <c r="AY643" s="69">
        <v>0</v>
      </c>
      <c r="AZ643" s="69">
        <v>0</v>
      </c>
      <c r="BA643" s="69">
        <v>0</v>
      </c>
      <c r="BB643" s="69">
        <v>0</v>
      </c>
      <c r="BC643" s="69">
        <v>0</v>
      </c>
      <c r="BD643" s="69">
        <v>0</v>
      </c>
      <c r="BE643" s="69">
        <v>0</v>
      </c>
      <c r="BF643" s="69">
        <v>0</v>
      </c>
      <c r="BG643" s="69">
        <v>0</v>
      </c>
      <c r="BH643" s="69">
        <v>0</v>
      </c>
      <c r="BI643" t="s">
        <v>1895</v>
      </c>
      <c r="BK643" s="69">
        <v>3</v>
      </c>
      <c r="BL643" s="69">
        <v>2</v>
      </c>
      <c r="BM643" s="69">
        <v>2</v>
      </c>
      <c r="BN643" s="69">
        <v>31</v>
      </c>
      <c r="BO643" s="89">
        <v>0</v>
      </c>
      <c r="BP643" s="69">
        <v>1</v>
      </c>
      <c r="BQ643" s="69">
        <v>50</v>
      </c>
      <c r="BR643" s="69">
        <v>203</v>
      </c>
      <c r="BS643" s="69">
        <v>1400</v>
      </c>
      <c r="BT643" s="69">
        <v>0</v>
      </c>
      <c r="BU643" s="69">
        <v>0</v>
      </c>
      <c r="BV643" s="69">
        <v>1000</v>
      </c>
      <c r="BW643" s="69">
        <v>1267</v>
      </c>
      <c r="BX643" s="69" t="s">
        <v>1609</v>
      </c>
      <c r="BY643" s="69">
        <v>10</v>
      </c>
      <c r="BZ643" s="69">
        <v>2</v>
      </c>
      <c r="CA643" s="69">
        <v>31</v>
      </c>
      <c r="CB643" s="89">
        <v>0</v>
      </c>
      <c r="CC643" s="69">
        <v>1</v>
      </c>
      <c r="CD643" s="69">
        <v>99</v>
      </c>
      <c r="CE643" s="69">
        <v>1</v>
      </c>
      <c r="CF643" s="69">
        <v>1380079</v>
      </c>
      <c r="CG643" s="69">
        <v>0</v>
      </c>
      <c r="CH643" s="69">
        <v>0</v>
      </c>
      <c r="CI643" s="69">
        <v>1000</v>
      </c>
      <c r="CJ643" s="69">
        <v>0</v>
      </c>
      <c r="CL643" s="69">
        <v>0</v>
      </c>
      <c r="CM643" s="69">
        <v>0</v>
      </c>
      <c r="CN643" s="69">
        <v>0</v>
      </c>
      <c r="CO643" s="89">
        <v>0</v>
      </c>
      <c r="CP643" s="69">
        <v>0</v>
      </c>
      <c r="CQ643" s="69">
        <v>0</v>
      </c>
      <c r="CR643" s="69">
        <v>0</v>
      </c>
      <c r="CS643" s="69">
        <v>0</v>
      </c>
      <c r="CT643" s="69">
        <v>0</v>
      </c>
      <c r="CU643" s="69">
        <v>0</v>
      </c>
      <c r="CV643" s="69">
        <v>0</v>
      </c>
      <c r="CW643" s="69">
        <v>0</v>
      </c>
      <c r="CZ643" s="69">
        <v>0</v>
      </c>
      <c r="DA643" s="69">
        <v>0</v>
      </c>
      <c r="DB643" s="69">
        <v>80</v>
      </c>
      <c r="DC643" s="69">
        <v>0</v>
      </c>
      <c r="DD643" s="69">
        <v>0</v>
      </c>
      <c r="DE643" s="69">
        <v>0</v>
      </c>
      <c r="DF643" s="69">
        <v>0</v>
      </c>
      <c r="DG643" s="69">
        <v>1</v>
      </c>
      <c r="DI643" s="69" t="e">
        <f>INDEX(Sheet3!$E$78:$E$1130,MATCH(A643,Sheet3!$D$78:$D$1130,0))</f>
        <v>#N/A</v>
      </c>
      <c r="DJ643" s="69" t="str">
        <f t="shared" si="155"/>
        <v>skill_icons.ps_npc_1091_skill01_attack</v>
      </c>
      <c r="DK643" s="145" t="s">
        <v>1896</v>
      </c>
      <c r="DL643" s="93" t="str">
        <f t="shared" si="156"/>
        <v>丢出弹射飞轮，飞行后折返，每次对碰到的敌方单位造成[ui.cs_orange:203*1.4]的物理伤害。并且使目标获得流血状态，在3秒内受到[ui.cs_orange:203*1.5]的物理伤害。</v>
      </c>
      <c r="DM643" s="25" t="s">
        <v>1611</v>
      </c>
      <c r="DN643" s="69" t="str">
        <f>"造成["&amp;INDEX(Sheet5!$L$2:$L$11,MATCH(BL643,Sheet5!$J$2:$J$11,0))&amp;":"&amp;BR643&amp;"*"&amp;BS643/1000&amp;"]"&amp;INDEX(Sheet5!$I$2:$I$4,MATCH(BR643,Sheet5!$H$2:$H$4,0))&amp;"的"&amp;INDEX(Sheet5!$K$2:$K$11,MATCH(BL643,Sheet5!$J$2:$J$11,0))</f>
        <v>造成[ui.cs_orange:203*1.4]的物理伤害。</v>
      </c>
      <c r="DO643" s="69" t="e">
        <f>"造成["&amp;INDEX(Sheet5!$L$2:$L$11,MATCH(BY643,Sheet5!$J$2:$J$11,0))&amp;":"&amp;CE643&amp;"*"&amp;CF643/1000&amp;"]"&amp;INDEX(Sheet5!$I$2:$I$4,MATCH(CE643,Sheet5!$H$2:$H$4,0))&amp;"的"&amp;INDEX(Sheet5!$K$2:$K$11,MATCH(BY643,Sheet5!$J$2:$J$11,0))</f>
        <v>#N/A</v>
      </c>
      <c r="DP643" s="69"/>
      <c r="DQ643" s="90" t="s">
        <v>1612</v>
      </c>
      <c r="DR643" s="69" t="e">
        <f t="shared" si="151"/>
        <v>#N/A</v>
      </c>
      <c r="DS643" s="90" t="e">
        <f>MATCH(A643,Sheet5!D:D,0)</f>
        <v>#N/A</v>
      </c>
      <c r="DT643" s="94" t="e">
        <f>MATCH(A643,Sheet5!F:F,0)</f>
        <v>#N/A</v>
      </c>
      <c r="DU643" s="69" t="e">
        <f>"["&amp;INDEX(Sheet5!$L$2:$L$11,MATCH(CD643,Sheet5!$J$2:$J$11,0))&amp;":"&amp;CJ643&amp;"*"&amp;CK643/1000&amp;"]"&amp;INDEX(Sheet5!$I$2:$I$4,MATCH(CJ643,Sheet5!$H$2:$H$4,0))</f>
        <v>#N/A</v>
      </c>
      <c r="DV643" s="69" t="s">
        <v>1613</v>
      </c>
      <c r="DW643" s="69">
        <v>0</v>
      </c>
      <c r="DX643" s="69">
        <v>0</v>
      </c>
      <c r="DY643" s="69">
        <v>0</v>
      </c>
    </row>
    <row r="644" spans="1:130" ht="17.25">
      <c r="A644" s="118">
        <v>30420</v>
      </c>
      <c r="B644" s="118">
        <v>0</v>
      </c>
      <c r="C644" s="84">
        <v>1</v>
      </c>
      <c r="D644" s="142" t="s">
        <v>1899</v>
      </c>
      <c r="E644" s="69" t="str">
        <f t="shared" si="152"/>
        <v>DES_Keep exercising</v>
      </c>
      <c r="F644" s="84" t="s">
        <v>1814</v>
      </c>
      <c r="G644" s="84">
        <v>1</v>
      </c>
      <c r="H644" s="84"/>
      <c r="I644" s="84">
        <v>0</v>
      </c>
      <c r="J644" s="84">
        <v>0</v>
      </c>
      <c r="K644" s="84">
        <v>0</v>
      </c>
      <c r="L644" s="84"/>
      <c r="M644" s="84">
        <v>0</v>
      </c>
      <c r="N644" s="84"/>
      <c r="O644" s="84">
        <v>0</v>
      </c>
      <c r="P644" s="84">
        <v>1</v>
      </c>
      <c r="Q644" s="84">
        <v>0</v>
      </c>
      <c r="R644" s="84">
        <v>2</v>
      </c>
      <c r="S644" s="84">
        <v>32768</v>
      </c>
      <c r="T644" s="84">
        <v>100</v>
      </c>
      <c r="U644" s="84">
        <v>0</v>
      </c>
      <c r="V644" s="84">
        <v>0</v>
      </c>
      <c r="W644" s="84">
        <v>0</v>
      </c>
      <c r="X644" s="84">
        <v>0</v>
      </c>
      <c r="Y644" s="84">
        <v>0</v>
      </c>
      <c r="Z644" s="84">
        <v>0</v>
      </c>
      <c r="AA644" s="84">
        <v>1</v>
      </c>
      <c r="AB644" s="84">
        <v>4</v>
      </c>
      <c r="AC644" s="84">
        <v>0</v>
      </c>
      <c r="AD644" s="84">
        <v>0</v>
      </c>
      <c r="AE644" s="84">
        <v>0</v>
      </c>
      <c r="AF644" s="84">
        <v>1</v>
      </c>
      <c r="AG644" s="84">
        <v>0</v>
      </c>
      <c r="AH644" s="84">
        <v>1</v>
      </c>
      <c r="AI644" s="84">
        <v>0</v>
      </c>
      <c r="AJ644" s="84">
        <v>0</v>
      </c>
      <c r="AK644" s="84">
        <v>0</v>
      </c>
      <c r="AL644" s="84">
        <v>0</v>
      </c>
      <c r="AM644" s="84">
        <v>0</v>
      </c>
      <c r="AN644" s="84">
        <v>0</v>
      </c>
      <c r="AO644" s="84">
        <v>0</v>
      </c>
      <c r="AP644" s="84">
        <v>0</v>
      </c>
      <c r="AQ644" s="84">
        <v>0</v>
      </c>
      <c r="AR644" s="84">
        <v>0</v>
      </c>
      <c r="AS644" s="84">
        <v>0</v>
      </c>
      <c r="AT644" s="84">
        <v>0</v>
      </c>
      <c r="AU644" s="84">
        <v>0</v>
      </c>
      <c r="AV644" s="84">
        <v>0</v>
      </c>
      <c r="AW644" s="84">
        <v>0</v>
      </c>
      <c r="AX644" s="84">
        <v>0</v>
      </c>
      <c r="AY644" s="84">
        <v>0</v>
      </c>
      <c r="AZ644" s="84">
        <v>0</v>
      </c>
      <c r="BA644" s="84">
        <v>0</v>
      </c>
      <c r="BB644" s="84">
        <v>0</v>
      </c>
      <c r="BC644" s="84">
        <v>0</v>
      </c>
      <c r="BD644" s="69">
        <v>0</v>
      </c>
      <c r="BE644" s="69">
        <v>0</v>
      </c>
      <c r="BF644" s="69">
        <v>0</v>
      </c>
      <c r="BG644" s="84">
        <v>0</v>
      </c>
      <c r="BH644" s="84">
        <v>0</v>
      </c>
      <c r="BK644" s="84">
        <v>3</v>
      </c>
      <c r="BL644" s="84">
        <v>10</v>
      </c>
      <c r="BM644" s="84">
        <v>1</v>
      </c>
      <c r="BN644" s="84">
        <v>4</v>
      </c>
      <c r="BO644" s="102">
        <v>0</v>
      </c>
      <c r="BP644" s="84">
        <v>1</v>
      </c>
      <c r="BQ644" s="84">
        <v>1</v>
      </c>
      <c r="BR644" s="84">
        <v>1</v>
      </c>
      <c r="BS644" s="8">
        <v>1380091</v>
      </c>
      <c r="BT644" s="84">
        <v>0</v>
      </c>
      <c r="BU644" s="84">
        <v>0</v>
      </c>
      <c r="BV644" s="84">
        <v>1000</v>
      </c>
      <c r="BW644" s="84">
        <v>0</v>
      </c>
      <c r="BX644" s="84"/>
      <c r="BY644" s="84">
        <v>0</v>
      </c>
      <c r="BZ644" s="84">
        <v>1</v>
      </c>
      <c r="CA644" s="84">
        <v>31</v>
      </c>
      <c r="CB644" s="84">
        <v>0</v>
      </c>
      <c r="CC644" s="84">
        <v>1</v>
      </c>
      <c r="CD644" s="84">
        <v>1</v>
      </c>
      <c r="CE644" s="84">
        <v>0</v>
      </c>
      <c r="CF644" s="84">
        <v>0</v>
      </c>
      <c r="CG644" s="84">
        <v>0</v>
      </c>
      <c r="CH644" s="84">
        <v>0</v>
      </c>
      <c r="CI644" s="84">
        <v>1000</v>
      </c>
      <c r="CJ644" s="84">
        <v>0</v>
      </c>
      <c r="CK644" s="84"/>
      <c r="CL644" s="84">
        <v>0</v>
      </c>
      <c r="CM644" s="84">
        <v>0</v>
      </c>
      <c r="CN644" s="84">
        <v>0</v>
      </c>
      <c r="CO644" s="84">
        <v>0</v>
      </c>
      <c r="CP644" s="84">
        <v>0</v>
      </c>
      <c r="CQ644" s="84">
        <v>0</v>
      </c>
      <c r="CR644" s="84">
        <v>0</v>
      </c>
      <c r="CS644" s="84">
        <v>0</v>
      </c>
      <c r="CT644" s="84">
        <v>0</v>
      </c>
      <c r="CU644" s="84">
        <v>0</v>
      </c>
      <c r="CV644" s="84">
        <v>0</v>
      </c>
      <c r="CW644" s="84">
        <v>0</v>
      </c>
      <c r="CX644" s="84"/>
      <c r="CY644" s="84"/>
      <c r="CZ644" s="84">
        <v>0</v>
      </c>
      <c r="DA644" s="84">
        <v>0</v>
      </c>
      <c r="DB644" s="84">
        <v>5</v>
      </c>
      <c r="DC644" s="84">
        <v>5</v>
      </c>
      <c r="DD644" s="84">
        <v>0</v>
      </c>
      <c r="DE644" s="84">
        <v>0</v>
      </c>
      <c r="DF644" s="84">
        <v>0</v>
      </c>
      <c r="DG644" s="84">
        <v>1</v>
      </c>
      <c r="DH644" s="84"/>
      <c r="DI644" s="84" t="e">
        <v>#N/A</v>
      </c>
      <c r="DJ644" s="84">
        <v>0</v>
      </c>
      <c r="DK644" s="56" t="s">
        <v>1900</v>
      </c>
      <c r="DL644" s="84"/>
      <c r="DM644" s="84" t="s">
        <v>1816</v>
      </c>
      <c r="DN644" s="69" t="e">
        <f>"造成["&amp;INDEX(Sheet5!$L$2:$L$11,MATCH(BL644,Sheet5!$J$2:$J$11,0))&amp;":"&amp;BR644&amp;"*"&amp;BS644/1000&amp;"]"&amp;INDEX(Sheet5!$I$2:$I$4,MATCH(BR644,Sheet5!$H$2:$H$4,0))&amp;"的"&amp;INDEX(Sheet5!$K$2:$K$11,MATCH(BL644,Sheet5!$J$2:$J$11,0))</f>
        <v>#N/A</v>
      </c>
      <c r="DO644" s="84"/>
      <c r="DP644" s="84"/>
      <c r="DQ644" s="84"/>
      <c r="DR644" s="84"/>
      <c r="DS644" s="84"/>
      <c r="DT644" s="104" t="e">
        <f>MATCH(A626,[7]Sheet5!F:F,0)</f>
        <v>#N/A</v>
      </c>
      <c r="DU644" s="84"/>
      <c r="DV644" s="84"/>
      <c r="DW644" s="84"/>
      <c r="DX644" s="84"/>
      <c r="DY644" s="84"/>
      <c r="DZ644" s="84"/>
    </row>
    <row r="645" spans="1:130" ht="17.25">
      <c r="A645" s="118">
        <v>304202</v>
      </c>
      <c r="B645" s="118">
        <v>0</v>
      </c>
      <c r="C645" s="84">
        <v>1</v>
      </c>
      <c r="D645" s="142" t="s">
        <v>1899</v>
      </c>
      <c r="E645" s="69" t="str">
        <f t="shared" ref="E645:E653" si="157">"DES_"&amp;D645</f>
        <v>DES_Keep exercising</v>
      </c>
      <c r="F645" s="84" t="s">
        <v>1814</v>
      </c>
      <c r="G645" s="84">
        <v>1</v>
      </c>
      <c r="H645" s="84"/>
      <c r="I645" s="84">
        <v>0</v>
      </c>
      <c r="J645" s="84">
        <v>0</v>
      </c>
      <c r="K645" s="84">
        <v>0</v>
      </c>
      <c r="L645" s="84"/>
      <c r="M645" s="84">
        <v>0</v>
      </c>
      <c r="N645" s="84"/>
      <c r="O645" s="84">
        <v>0</v>
      </c>
      <c r="P645" s="84">
        <v>1</v>
      </c>
      <c r="Q645" s="84">
        <v>0</v>
      </c>
      <c r="R645" s="84">
        <v>2</v>
      </c>
      <c r="S645" s="84">
        <v>32768</v>
      </c>
      <c r="T645" s="84">
        <v>100</v>
      </c>
      <c r="U645" s="84">
        <v>0</v>
      </c>
      <c r="V645" s="84">
        <v>0</v>
      </c>
      <c r="W645" s="84">
        <v>0</v>
      </c>
      <c r="X645" s="84">
        <v>0</v>
      </c>
      <c r="Y645" s="84">
        <v>0</v>
      </c>
      <c r="Z645" s="84">
        <v>0</v>
      </c>
      <c r="AA645" s="84">
        <v>1</v>
      </c>
      <c r="AB645" s="84">
        <v>4</v>
      </c>
      <c r="AC645" s="84">
        <v>0</v>
      </c>
      <c r="AD645" s="84">
        <v>0</v>
      </c>
      <c r="AE645" s="84">
        <v>0</v>
      </c>
      <c r="AF645" s="84">
        <v>1</v>
      </c>
      <c r="AG645" s="84">
        <v>0</v>
      </c>
      <c r="AH645" s="84">
        <v>1</v>
      </c>
      <c r="AI645" s="84">
        <v>0</v>
      </c>
      <c r="AJ645" s="84">
        <v>0</v>
      </c>
      <c r="AK645" s="84">
        <v>0</v>
      </c>
      <c r="AL645" s="84">
        <v>0</v>
      </c>
      <c r="AM645" s="84">
        <v>0</v>
      </c>
      <c r="AN645" s="84">
        <v>0</v>
      </c>
      <c r="AO645" s="84">
        <v>0</v>
      </c>
      <c r="AP645" s="84">
        <v>0</v>
      </c>
      <c r="AQ645" s="84">
        <v>0</v>
      </c>
      <c r="AR645" s="84">
        <v>0</v>
      </c>
      <c r="AS645" s="84">
        <v>0</v>
      </c>
      <c r="AT645" s="84">
        <v>0</v>
      </c>
      <c r="AU645" s="84">
        <v>0</v>
      </c>
      <c r="AV645" s="84">
        <v>0</v>
      </c>
      <c r="AW645" s="84">
        <v>0</v>
      </c>
      <c r="AX645" s="84">
        <v>0</v>
      </c>
      <c r="AY645" s="84">
        <v>0</v>
      </c>
      <c r="AZ645" s="84">
        <v>0</v>
      </c>
      <c r="BA645" s="84">
        <v>0</v>
      </c>
      <c r="BB645" s="84">
        <v>0</v>
      </c>
      <c r="BC645" s="84">
        <v>0</v>
      </c>
      <c r="BD645" s="69">
        <v>0</v>
      </c>
      <c r="BE645" s="69">
        <v>0</v>
      </c>
      <c r="BF645" s="69">
        <v>0</v>
      </c>
      <c r="BG645" s="84">
        <v>0</v>
      </c>
      <c r="BH645" s="84">
        <v>0</v>
      </c>
      <c r="BK645" s="84">
        <v>3</v>
      </c>
      <c r="BL645" s="84">
        <v>10</v>
      </c>
      <c r="BM645" s="84">
        <v>1</v>
      </c>
      <c r="BN645" s="84">
        <v>4</v>
      </c>
      <c r="BO645" s="102">
        <v>0</v>
      </c>
      <c r="BP645" s="84">
        <v>1</v>
      </c>
      <c r="BQ645" s="84">
        <v>1</v>
      </c>
      <c r="BR645" s="84">
        <v>1</v>
      </c>
      <c r="BS645" s="8">
        <v>1380092</v>
      </c>
      <c r="BT645" s="84">
        <v>0</v>
      </c>
      <c r="BU645" s="84">
        <v>0</v>
      </c>
      <c r="BV645" s="84">
        <v>1000</v>
      </c>
      <c r="BW645" s="84">
        <v>0</v>
      </c>
      <c r="BX645" s="84"/>
      <c r="BY645" s="84">
        <v>0</v>
      </c>
      <c r="BZ645" s="84">
        <v>1</v>
      </c>
      <c r="CA645" s="84">
        <v>31</v>
      </c>
      <c r="CB645" s="84">
        <v>0</v>
      </c>
      <c r="CC645" s="84">
        <v>1</v>
      </c>
      <c r="CD645" s="84">
        <v>1</v>
      </c>
      <c r="CE645" s="84">
        <v>0</v>
      </c>
      <c r="CF645" s="84">
        <v>0</v>
      </c>
      <c r="CG645" s="84">
        <v>0</v>
      </c>
      <c r="CH645" s="84">
        <v>0</v>
      </c>
      <c r="CI645" s="84">
        <v>1000</v>
      </c>
      <c r="CJ645" s="84">
        <v>0</v>
      </c>
      <c r="CK645" s="84"/>
      <c r="CL645" s="84">
        <v>0</v>
      </c>
      <c r="CM645" s="84">
        <v>0</v>
      </c>
      <c r="CN645" s="84">
        <v>0</v>
      </c>
      <c r="CO645" s="84">
        <v>0</v>
      </c>
      <c r="CP645" s="84">
        <v>0</v>
      </c>
      <c r="CQ645" s="84">
        <v>0</v>
      </c>
      <c r="CR645" s="84">
        <v>0</v>
      </c>
      <c r="CS645" s="84">
        <v>0</v>
      </c>
      <c r="CT645" s="84">
        <v>0</v>
      </c>
      <c r="CU645" s="84">
        <v>0</v>
      </c>
      <c r="CV645" s="84">
        <v>0</v>
      </c>
      <c r="CW645" s="84">
        <v>0</v>
      </c>
      <c r="CX645" s="84"/>
      <c r="CY645" s="84"/>
      <c r="CZ645" s="84">
        <v>0</v>
      </c>
      <c r="DA645" s="84">
        <v>0</v>
      </c>
      <c r="DB645" s="84">
        <v>5</v>
      </c>
      <c r="DC645" s="84">
        <v>5</v>
      </c>
      <c r="DD645" s="84">
        <v>0</v>
      </c>
      <c r="DE645" s="84">
        <v>0</v>
      </c>
      <c r="DF645" s="84">
        <v>0</v>
      </c>
      <c r="DG645" s="84">
        <v>1</v>
      </c>
      <c r="DH645" s="84"/>
      <c r="DI645" s="84" t="e">
        <v>#N/A</v>
      </c>
      <c r="DJ645" s="84">
        <v>0</v>
      </c>
      <c r="DK645" s="56" t="s">
        <v>1900</v>
      </c>
      <c r="DL645" s="84"/>
      <c r="DM645" s="84" t="s">
        <v>1816</v>
      </c>
      <c r="DN645" s="69" t="e">
        <f>"造成["&amp;INDEX(Sheet5!$L$2:$L$11,MATCH(BL645,Sheet5!$J$2:$J$11,0))&amp;":"&amp;BR645&amp;"*"&amp;BS645/1000&amp;"]"&amp;INDEX(Sheet5!$I$2:$I$4,MATCH(BR645,Sheet5!$H$2:$H$4,0))&amp;"的"&amp;INDEX(Sheet5!$K$2:$K$11,MATCH(BL645,Sheet5!$J$2:$J$11,0))</f>
        <v>#N/A</v>
      </c>
      <c r="DO645" s="84"/>
      <c r="DP645" s="84"/>
      <c r="DQ645" s="84"/>
      <c r="DR645" s="84"/>
      <c r="DS645" s="84"/>
      <c r="DT645" s="104" t="e">
        <f>MATCH(A627,[7]Sheet5!F:F,0)</f>
        <v>#N/A</v>
      </c>
      <c r="DU645" s="84"/>
      <c r="DV645" s="84"/>
      <c r="DW645" s="84"/>
      <c r="DX645" s="84"/>
      <c r="DY645" s="84"/>
      <c r="DZ645" s="84"/>
    </row>
    <row r="646" spans="1:130" ht="17.25">
      <c r="A646" s="118">
        <v>304203</v>
      </c>
      <c r="B646" s="118">
        <v>0</v>
      </c>
      <c r="C646" s="84">
        <v>1</v>
      </c>
      <c r="D646" s="142" t="s">
        <v>1899</v>
      </c>
      <c r="E646" s="69" t="str">
        <f t="shared" si="157"/>
        <v>DES_Keep exercising</v>
      </c>
      <c r="F646" s="84" t="s">
        <v>1814</v>
      </c>
      <c r="G646" s="84">
        <v>1</v>
      </c>
      <c r="H646" s="84"/>
      <c r="I646" s="84">
        <v>0</v>
      </c>
      <c r="J646" s="84">
        <v>0</v>
      </c>
      <c r="K646" s="84">
        <v>0</v>
      </c>
      <c r="L646" s="84"/>
      <c r="M646" s="84">
        <v>0</v>
      </c>
      <c r="N646" s="84"/>
      <c r="O646" s="84">
        <v>0</v>
      </c>
      <c r="P646" s="84">
        <v>1</v>
      </c>
      <c r="Q646" s="84">
        <v>0</v>
      </c>
      <c r="R646" s="84">
        <v>2</v>
      </c>
      <c r="S646" s="84">
        <v>32768</v>
      </c>
      <c r="T646" s="84">
        <v>100</v>
      </c>
      <c r="U646" s="84">
        <v>0</v>
      </c>
      <c r="V646" s="84">
        <v>0</v>
      </c>
      <c r="W646" s="84">
        <v>0</v>
      </c>
      <c r="X646" s="84">
        <v>0</v>
      </c>
      <c r="Y646" s="84">
        <v>0</v>
      </c>
      <c r="Z646" s="84">
        <v>0</v>
      </c>
      <c r="AA646" s="84">
        <v>1</v>
      </c>
      <c r="AB646" s="84">
        <v>4</v>
      </c>
      <c r="AC646" s="84">
        <v>0</v>
      </c>
      <c r="AD646" s="84">
        <v>0</v>
      </c>
      <c r="AE646" s="84">
        <v>0</v>
      </c>
      <c r="AF646" s="84">
        <v>1</v>
      </c>
      <c r="AG646" s="84">
        <v>0</v>
      </c>
      <c r="AH646" s="84">
        <v>1</v>
      </c>
      <c r="AI646" s="84">
        <v>0</v>
      </c>
      <c r="AJ646" s="84">
        <v>0</v>
      </c>
      <c r="AK646" s="84">
        <v>0</v>
      </c>
      <c r="AL646" s="84">
        <v>0</v>
      </c>
      <c r="AM646" s="84">
        <v>0</v>
      </c>
      <c r="AN646" s="84">
        <v>0</v>
      </c>
      <c r="AO646" s="84">
        <v>0</v>
      </c>
      <c r="AP646" s="84">
        <v>0</v>
      </c>
      <c r="AQ646" s="84">
        <v>0</v>
      </c>
      <c r="AR646" s="84">
        <v>0</v>
      </c>
      <c r="AS646" s="84">
        <v>0</v>
      </c>
      <c r="AT646" s="84">
        <v>0</v>
      </c>
      <c r="AU646" s="84">
        <v>0</v>
      </c>
      <c r="AV646" s="84">
        <v>0</v>
      </c>
      <c r="AW646" s="84">
        <v>0</v>
      </c>
      <c r="AX646" s="84">
        <v>0</v>
      </c>
      <c r="AY646" s="84">
        <v>0</v>
      </c>
      <c r="AZ646" s="84">
        <v>0</v>
      </c>
      <c r="BA646" s="84">
        <v>0</v>
      </c>
      <c r="BB646" s="84">
        <v>0</v>
      </c>
      <c r="BC646" s="84">
        <v>0</v>
      </c>
      <c r="BD646" s="69">
        <v>0</v>
      </c>
      <c r="BE646" s="69">
        <v>0</v>
      </c>
      <c r="BF646" s="69">
        <v>0</v>
      </c>
      <c r="BG646" s="84">
        <v>0</v>
      </c>
      <c r="BH646" s="84">
        <v>0</v>
      </c>
      <c r="BK646" s="84">
        <v>3</v>
      </c>
      <c r="BL646" s="84">
        <v>10</v>
      </c>
      <c r="BM646" s="84">
        <v>1</v>
      </c>
      <c r="BN646" s="84">
        <v>4</v>
      </c>
      <c r="BO646" s="102">
        <v>0</v>
      </c>
      <c r="BP646" s="84">
        <v>1</v>
      </c>
      <c r="BQ646" s="84">
        <v>1</v>
      </c>
      <c r="BR646" s="84">
        <v>1</v>
      </c>
      <c r="BS646" s="8">
        <v>1380093</v>
      </c>
      <c r="BT646" s="84">
        <v>0</v>
      </c>
      <c r="BU646" s="84">
        <v>0</v>
      </c>
      <c r="BV646" s="84">
        <v>1000</v>
      </c>
      <c r="BW646" s="84">
        <v>0</v>
      </c>
      <c r="BX646" s="84"/>
      <c r="BY646" s="84">
        <v>0</v>
      </c>
      <c r="BZ646" s="84">
        <v>1</v>
      </c>
      <c r="CA646" s="84">
        <v>31</v>
      </c>
      <c r="CB646" s="84">
        <v>0</v>
      </c>
      <c r="CC646" s="84">
        <v>1</v>
      </c>
      <c r="CD646" s="84">
        <v>1</v>
      </c>
      <c r="CE646" s="84">
        <v>0</v>
      </c>
      <c r="CF646" s="84">
        <v>0</v>
      </c>
      <c r="CG646" s="84">
        <v>0</v>
      </c>
      <c r="CH646" s="84">
        <v>0</v>
      </c>
      <c r="CI646" s="84">
        <v>1000</v>
      </c>
      <c r="CJ646" s="84">
        <v>0</v>
      </c>
      <c r="CK646" s="84"/>
      <c r="CL646" s="84">
        <v>0</v>
      </c>
      <c r="CM646" s="84">
        <v>0</v>
      </c>
      <c r="CN646" s="84">
        <v>0</v>
      </c>
      <c r="CO646" s="84">
        <v>0</v>
      </c>
      <c r="CP646" s="84">
        <v>0</v>
      </c>
      <c r="CQ646" s="84">
        <v>0</v>
      </c>
      <c r="CR646" s="84">
        <v>0</v>
      </c>
      <c r="CS646" s="84">
        <v>0</v>
      </c>
      <c r="CT646" s="84">
        <v>0</v>
      </c>
      <c r="CU646" s="84">
        <v>0</v>
      </c>
      <c r="CV646" s="84">
        <v>0</v>
      </c>
      <c r="CW646" s="84">
        <v>0</v>
      </c>
      <c r="CX646" s="84"/>
      <c r="CY646" s="84"/>
      <c r="CZ646" s="84">
        <v>0</v>
      </c>
      <c r="DA646" s="84">
        <v>0</v>
      </c>
      <c r="DB646" s="84">
        <v>5</v>
      </c>
      <c r="DC646" s="84">
        <v>5</v>
      </c>
      <c r="DD646" s="84">
        <v>0</v>
      </c>
      <c r="DE646" s="84">
        <v>0</v>
      </c>
      <c r="DF646" s="84">
        <v>0</v>
      </c>
      <c r="DG646" s="84">
        <v>1</v>
      </c>
      <c r="DH646" s="84"/>
      <c r="DI646" s="84" t="e">
        <v>#N/A</v>
      </c>
      <c r="DJ646" s="84">
        <v>0</v>
      </c>
      <c r="DK646" s="56" t="s">
        <v>1900</v>
      </c>
      <c r="DL646" s="84"/>
      <c r="DM646" s="84" t="s">
        <v>1816</v>
      </c>
      <c r="DN646" s="69" t="e">
        <f>"造成["&amp;INDEX(Sheet5!$L$2:$L$11,MATCH(BL646,Sheet5!$J$2:$J$11,0))&amp;":"&amp;BR646&amp;"*"&amp;BS646/1000&amp;"]"&amp;INDEX(Sheet5!$I$2:$I$4,MATCH(BR646,Sheet5!$H$2:$H$4,0))&amp;"的"&amp;INDEX(Sheet5!$K$2:$K$11,MATCH(BL646,Sheet5!$J$2:$J$11,0))</f>
        <v>#N/A</v>
      </c>
      <c r="DO646" s="84"/>
      <c r="DP646" s="84"/>
      <c r="DQ646" s="84"/>
      <c r="DR646" s="84"/>
      <c r="DS646" s="84"/>
      <c r="DT646" s="104" t="e">
        <f>MATCH(A628,[7]Sheet5!F:F,0)</f>
        <v>#N/A</v>
      </c>
      <c r="DU646" s="84"/>
      <c r="DV646" s="84"/>
      <c r="DW646" s="84"/>
      <c r="DX646" s="84"/>
      <c r="DY646" s="84"/>
      <c r="DZ646" s="84"/>
    </row>
    <row r="647" spans="1:130" ht="17.25">
      <c r="A647" s="118">
        <v>304204</v>
      </c>
      <c r="B647" s="118">
        <v>0</v>
      </c>
      <c r="C647" s="84">
        <v>1</v>
      </c>
      <c r="D647" s="142" t="s">
        <v>1899</v>
      </c>
      <c r="E647" s="69" t="str">
        <f t="shared" si="157"/>
        <v>DES_Keep exercising</v>
      </c>
      <c r="F647" s="84" t="s">
        <v>1814</v>
      </c>
      <c r="G647" s="84">
        <v>1</v>
      </c>
      <c r="H647" s="84"/>
      <c r="I647" s="84">
        <v>0</v>
      </c>
      <c r="J647" s="84">
        <v>0</v>
      </c>
      <c r="K647" s="84">
        <v>0</v>
      </c>
      <c r="L647" s="84"/>
      <c r="M647" s="84">
        <v>0</v>
      </c>
      <c r="N647" s="84"/>
      <c r="O647" s="84">
        <v>0</v>
      </c>
      <c r="P647" s="84">
        <v>1</v>
      </c>
      <c r="Q647" s="84">
        <v>0</v>
      </c>
      <c r="R647" s="84">
        <v>2</v>
      </c>
      <c r="S647" s="84">
        <v>32768</v>
      </c>
      <c r="T647" s="84">
        <v>100</v>
      </c>
      <c r="U647" s="84">
        <v>0</v>
      </c>
      <c r="V647" s="84">
        <v>0</v>
      </c>
      <c r="W647" s="84">
        <v>0</v>
      </c>
      <c r="X647" s="84">
        <v>0</v>
      </c>
      <c r="Y647" s="84">
        <v>0</v>
      </c>
      <c r="Z647" s="84">
        <v>0</v>
      </c>
      <c r="AA647" s="84">
        <v>1</v>
      </c>
      <c r="AB647" s="84">
        <v>4</v>
      </c>
      <c r="AC647" s="84">
        <v>0</v>
      </c>
      <c r="AD647" s="84">
        <v>0</v>
      </c>
      <c r="AE647" s="84">
        <v>0</v>
      </c>
      <c r="AF647" s="84">
        <v>1</v>
      </c>
      <c r="AG647" s="84">
        <v>0</v>
      </c>
      <c r="AH647" s="84">
        <v>1</v>
      </c>
      <c r="AI647" s="84">
        <v>0</v>
      </c>
      <c r="AJ647" s="84">
        <v>0</v>
      </c>
      <c r="AK647" s="84">
        <v>0</v>
      </c>
      <c r="AL647" s="84">
        <v>0</v>
      </c>
      <c r="AM647" s="84">
        <v>0</v>
      </c>
      <c r="AN647" s="84">
        <v>0</v>
      </c>
      <c r="AO647" s="84">
        <v>0</v>
      </c>
      <c r="AP647" s="84">
        <v>0</v>
      </c>
      <c r="AQ647" s="84">
        <v>0</v>
      </c>
      <c r="AR647" s="84">
        <v>0</v>
      </c>
      <c r="AS647" s="84">
        <v>0</v>
      </c>
      <c r="AT647" s="84">
        <v>0</v>
      </c>
      <c r="AU647" s="84">
        <v>0</v>
      </c>
      <c r="AV647" s="84">
        <v>0</v>
      </c>
      <c r="AW647" s="84">
        <v>0</v>
      </c>
      <c r="AX647" s="84">
        <v>0</v>
      </c>
      <c r="AY647" s="84">
        <v>0</v>
      </c>
      <c r="AZ647" s="84">
        <v>0</v>
      </c>
      <c r="BA647" s="84">
        <v>0</v>
      </c>
      <c r="BB647" s="84">
        <v>0</v>
      </c>
      <c r="BC647" s="84">
        <v>0</v>
      </c>
      <c r="BD647" s="69">
        <v>0</v>
      </c>
      <c r="BE647" s="69">
        <v>0</v>
      </c>
      <c r="BF647" s="69">
        <v>0</v>
      </c>
      <c r="BG647" s="84">
        <v>0</v>
      </c>
      <c r="BH647" s="84">
        <v>0</v>
      </c>
      <c r="BK647" s="84">
        <v>3</v>
      </c>
      <c r="BL647" s="84">
        <v>10</v>
      </c>
      <c r="BM647" s="84">
        <v>1</v>
      </c>
      <c r="BN647" s="84">
        <v>4</v>
      </c>
      <c r="BO647" s="102">
        <v>0</v>
      </c>
      <c r="BP647" s="84">
        <v>1</v>
      </c>
      <c r="BQ647" s="84">
        <v>1</v>
      </c>
      <c r="BR647" s="84">
        <v>1</v>
      </c>
      <c r="BS647" s="8">
        <v>1380094</v>
      </c>
      <c r="BT647" s="84">
        <v>0</v>
      </c>
      <c r="BU647" s="84">
        <v>0</v>
      </c>
      <c r="BV647" s="84">
        <v>1000</v>
      </c>
      <c r="BW647" s="84">
        <v>0</v>
      </c>
      <c r="BX647" s="84"/>
      <c r="BY647" s="84">
        <v>0</v>
      </c>
      <c r="BZ647" s="84">
        <v>1</v>
      </c>
      <c r="CA647" s="84">
        <v>31</v>
      </c>
      <c r="CB647" s="84">
        <v>0</v>
      </c>
      <c r="CC647" s="84">
        <v>1</v>
      </c>
      <c r="CD647" s="84">
        <v>1</v>
      </c>
      <c r="CE647" s="84">
        <v>0</v>
      </c>
      <c r="CF647" s="84">
        <v>0</v>
      </c>
      <c r="CG647" s="84">
        <v>0</v>
      </c>
      <c r="CH647" s="84">
        <v>0</v>
      </c>
      <c r="CI647" s="84">
        <v>1000</v>
      </c>
      <c r="CJ647" s="84">
        <v>0</v>
      </c>
      <c r="CK647" s="84"/>
      <c r="CL647" s="84">
        <v>0</v>
      </c>
      <c r="CM647" s="84">
        <v>0</v>
      </c>
      <c r="CN647" s="84">
        <v>0</v>
      </c>
      <c r="CO647" s="84">
        <v>0</v>
      </c>
      <c r="CP647" s="84">
        <v>0</v>
      </c>
      <c r="CQ647" s="84">
        <v>0</v>
      </c>
      <c r="CR647" s="84">
        <v>0</v>
      </c>
      <c r="CS647" s="84">
        <v>0</v>
      </c>
      <c r="CT647" s="84">
        <v>0</v>
      </c>
      <c r="CU647" s="84">
        <v>0</v>
      </c>
      <c r="CV647" s="84">
        <v>0</v>
      </c>
      <c r="CW647" s="84">
        <v>0</v>
      </c>
      <c r="CX647" s="84"/>
      <c r="CY647" s="84"/>
      <c r="CZ647" s="84">
        <v>0</v>
      </c>
      <c r="DA647" s="84">
        <v>0</v>
      </c>
      <c r="DB647" s="84">
        <v>5</v>
      </c>
      <c r="DC647" s="84">
        <v>5</v>
      </c>
      <c r="DD647" s="84">
        <v>0</v>
      </c>
      <c r="DE647" s="84">
        <v>0</v>
      </c>
      <c r="DF647" s="84">
        <v>0</v>
      </c>
      <c r="DG647" s="84">
        <v>1</v>
      </c>
      <c r="DH647" s="84"/>
      <c r="DI647" s="84" t="e">
        <v>#N/A</v>
      </c>
      <c r="DJ647" s="84">
        <v>0</v>
      </c>
      <c r="DK647" s="56" t="s">
        <v>1900</v>
      </c>
      <c r="DL647" s="84"/>
      <c r="DM647" s="84" t="s">
        <v>1816</v>
      </c>
      <c r="DN647" s="69" t="e">
        <f>"造成["&amp;INDEX(Sheet5!$L$2:$L$11,MATCH(BL647,Sheet5!$J$2:$J$11,0))&amp;":"&amp;BR647&amp;"*"&amp;BS647/1000&amp;"]"&amp;INDEX(Sheet5!$I$2:$I$4,MATCH(BR647,Sheet5!$H$2:$H$4,0))&amp;"的"&amp;INDEX(Sheet5!$K$2:$K$11,MATCH(BL647,Sheet5!$J$2:$J$11,0))</f>
        <v>#N/A</v>
      </c>
      <c r="DO647" s="84"/>
      <c r="DP647" s="84"/>
      <c r="DQ647" s="84"/>
      <c r="DR647" s="84"/>
      <c r="DS647" s="84"/>
      <c r="DT647" s="104" t="e">
        <f>MATCH(A629,[7]Sheet5!F:F,0)</f>
        <v>#N/A</v>
      </c>
      <c r="DU647" s="84"/>
      <c r="DV647" s="84"/>
      <c r="DW647" s="84"/>
      <c r="DX647" s="84"/>
      <c r="DY647" s="84"/>
      <c r="DZ647" s="84"/>
    </row>
    <row r="648" spans="1:130" ht="17.25">
      <c r="A648" s="118">
        <v>304205</v>
      </c>
      <c r="B648" s="118">
        <v>0</v>
      </c>
      <c r="C648" s="84">
        <v>1</v>
      </c>
      <c r="D648" s="142" t="s">
        <v>1899</v>
      </c>
      <c r="E648" s="69" t="str">
        <f t="shared" si="157"/>
        <v>DES_Keep exercising</v>
      </c>
      <c r="F648" s="84" t="s">
        <v>1814</v>
      </c>
      <c r="G648" s="84">
        <v>1</v>
      </c>
      <c r="H648" s="84"/>
      <c r="I648" s="84">
        <v>0</v>
      </c>
      <c r="J648" s="84">
        <v>0</v>
      </c>
      <c r="K648" s="84">
        <v>0</v>
      </c>
      <c r="L648" s="84"/>
      <c r="M648" s="84">
        <v>0</v>
      </c>
      <c r="N648" s="84"/>
      <c r="O648" s="84">
        <v>0</v>
      </c>
      <c r="P648" s="84">
        <v>1</v>
      </c>
      <c r="Q648" s="84">
        <v>0</v>
      </c>
      <c r="R648" s="84">
        <v>2</v>
      </c>
      <c r="S648" s="84">
        <v>32768</v>
      </c>
      <c r="T648" s="84">
        <v>100</v>
      </c>
      <c r="U648" s="84">
        <v>0</v>
      </c>
      <c r="V648" s="84">
        <v>0</v>
      </c>
      <c r="W648" s="84">
        <v>0</v>
      </c>
      <c r="X648" s="84">
        <v>0</v>
      </c>
      <c r="Y648" s="84">
        <v>0</v>
      </c>
      <c r="Z648" s="84">
        <v>0</v>
      </c>
      <c r="AA648" s="84">
        <v>1</v>
      </c>
      <c r="AB648" s="84">
        <v>4</v>
      </c>
      <c r="AC648" s="84">
        <v>0</v>
      </c>
      <c r="AD648" s="84">
        <v>0</v>
      </c>
      <c r="AE648" s="84">
        <v>0</v>
      </c>
      <c r="AF648" s="84">
        <v>1</v>
      </c>
      <c r="AG648" s="84">
        <v>0</v>
      </c>
      <c r="AH648" s="84">
        <v>1</v>
      </c>
      <c r="AI648" s="84">
        <v>0</v>
      </c>
      <c r="AJ648" s="84">
        <v>0</v>
      </c>
      <c r="AK648" s="84">
        <v>0</v>
      </c>
      <c r="AL648" s="84">
        <v>0</v>
      </c>
      <c r="AM648" s="84">
        <v>0</v>
      </c>
      <c r="AN648" s="84">
        <v>0</v>
      </c>
      <c r="AO648" s="84">
        <v>0</v>
      </c>
      <c r="AP648" s="84">
        <v>0</v>
      </c>
      <c r="AQ648" s="84">
        <v>0</v>
      </c>
      <c r="AR648" s="84">
        <v>0</v>
      </c>
      <c r="AS648" s="84">
        <v>0</v>
      </c>
      <c r="AT648" s="84">
        <v>0</v>
      </c>
      <c r="AU648" s="84">
        <v>0</v>
      </c>
      <c r="AV648" s="84">
        <v>0</v>
      </c>
      <c r="AW648" s="84">
        <v>0</v>
      </c>
      <c r="AX648" s="84">
        <v>0</v>
      </c>
      <c r="AY648" s="84">
        <v>0</v>
      </c>
      <c r="AZ648" s="84">
        <v>0</v>
      </c>
      <c r="BA648" s="84">
        <v>0</v>
      </c>
      <c r="BB648" s="84">
        <v>0</v>
      </c>
      <c r="BC648" s="84">
        <v>0</v>
      </c>
      <c r="BD648" s="69">
        <v>0</v>
      </c>
      <c r="BE648" s="69">
        <v>0</v>
      </c>
      <c r="BF648" s="69">
        <v>0</v>
      </c>
      <c r="BG648" s="84">
        <v>0</v>
      </c>
      <c r="BH648" s="84">
        <v>0</v>
      </c>
      <c r="BK648" s="84">
        <v>3</v>
      </c>
      <c r="BL648" s="84">
        <v>10</v>
      </c>
      <c r="BM648" s="84">
        <v>1</v>
      </c>
      <c r="BN648" s="84">
        <v>4</v>
      </c>
      <c r="BO648" s="102">
        <v>0</v>
      </c>
      <c r="BP648" s="84">
        <v>1</v>
      </c>
      <c r="BQ648" s="84">
        <v>1</v>
      </c>
      <c r="BR648" s="84">
        <v>1</v>
      </c>
      <c r="BS648" s="8">
        <v>1380095</v>
      </c>
      <c r="BT648" s="84">
        <v>0</v>
      </c>
      <c r="BU648" s="84">
        <v>0</v>
      </c>
      <c r="BV648" s="84">
        <v>1000</v>
      </c>
      <c r="BW648" s="84">
        <v>0</v>
      </c>
      <c r="BX648" s="84"/>
      <c r="BY648" s="84">
        <v>0</v>
      </c>
      <c r="BZ648" s="84">
        <v>1</v>
      </c>
      <c r="CA648" s="84">
        <v>31</v>
      </c>
      <c r="CB648" s="84">
        <v>0</v>
      </c>
      <c r="CC648" s="84">
        <v>1</v>
      </c>
      <c r="CD648" s="84">
        <v>1</v>
      </c>
      <c r="CE648" s="84">
        <v>0</v>
      </c>
      <c r="CF648" s="84">
        <v>0</v>
      </c>
      <c r="CG648" s="84">
        <v>0</v>
      </c>
      <c r="CH648" s="84">
        <v>0</v>
      </c>
      <c r="CI648" s="84">
        <v>1000</v>
      </c>
      <c r="CJ648" s="84">
        <v>0</v>
      </c>
      <c r="CK648" s="84"/>
      <c r="CL648" s="84">
        <v>0</v>
      </c>
      <c r="CM648" s="84">
        <v>0</v>
      </c>
      <c r="CN648" s="84">
        <v>0</v>
      </c>
      <c r="CO648" s="84">
        <v>0</v>
      </c>
      <c r="CP648" s="84">
        <v>0</v>
      </c>
      <c r="CQ648" s="84">
        <v>0</v>
      </c>
      <c r="CR648" s="84">
        <v>0</v>
      </c>
      <c r="CS648" s="84">
        <v>0</v>
      </c>
      <c r="CT648" s="84">
        <v>0</v>
      </c>
      <c r="CU648" s="84">
        <v>0</v>
      </c>
      <c r="CV648" s="84">
        <v>0</v>
      </c>
      <c r="CW648" s="84">
        <v>0</v>
      </c>
      <c r="CX648" s="84"/>
      <c r="CY648" s="84"/>
      <c r="CZ648" s="84">
        <v>0</v>
      </c>
      <c r="DA648" s="84">
        <v>0</v>
      </c>
      <c r="DB648" s="84">
        <v>5</v>
      </c>
      <c r="DC648" s="84">
        <v>5</v>
      </c>
      <c r="DD648" s="84">
        <v>0</v>
      </c>
      <c r="DE648" s="84">
        <v>0</v>
      </c>
      <c r="DF648" s="84">
        <v>0</v>
      </c>
      <c r="DG648" s="84">
        <v>1</v>
      </c>
      <c r="DH648" s="84"/>
      <c r="DI648" s="84" t="e">
        <v>#N/A</v>
      </c>
      <c r="DJ648" s="84">
        <v>0</v>
      </c>
      <c r="DK648" s="56" t="s">
        <v>1900</v>
      </c>
      <c r="DL648" s="84"/>
      <c r="DM648" s="84" t="s">
        <v>1816</v>
      </c>
      <c r="DN648" s="69" t="e">
        <f>"造成["&amp;INDEX(Sheet5!$L$2:$L$11,MATCH(BL648,Sheet5!$J$2:$J$11,0))&amp;":"&amp;BR648&amp;"*"&amp;BS648/1000&amp;"]"&amp;INDEX(Sheet5!$I$2:$I$4,MATCH(BR648,Sheet5!$H$2:$H$4,0))&amp;"的"&amp;INDEX(Sheet5!$K$2:$K$11,MATCH(BL648,Sheet5!$J$2:$J$11,0))</f>
        <v>#N/A</v>
      </c>
      <c r="DO648" s="84"/>
      <c r="DP648" s="84"/>
      <c r="DQ648" s="84"/>
      <c r="DR648" s="84"/>
      <c r="DS648" s="84"/>
      <c r="DT648" s="104" t="e">
        <f>MATCH(A630,[7]Sheet5!F:F,0)</f>
        <v>#N/A</v>
      </c>
      <c r="DU648" s="84"/>
      <c r="DV648" s="84"/>
      <c r="DW648" s="84"/>
      <c r="DX648" s="84"/>
      <c r="DY648" s="84"/>
      <c r="DZ648" s="84"/>
    </row>
    <row r="649" spans="1:130" ht="17.25">
      <c r="A649" s="146">
        <v>30421</v>
      </c>
      <c r="B649" s="146">
        <v>0</v>
      </c>
      <c r="C649" s="147">
        <v>1</v>
      </c>
      <c r="D649" s="148" t="s">
        <v>1901</v>
      </c>
      <c r="E649" s="146" t="str">
        <f t="shared" si="157"/>
        <v>DES_March of storm fleet</v>
      </c>
      <c r="F649" s="149" t="s">
        <v>1902</v>
      </c>
      <c r="G649" s="147">
        <v>1</v>
      </c>
      <c r="H649" s="147" t="s">
        <v>321</v>
      </c>
      <c r="I649" s="147">
        <f t="shared" ref="I649:I653" si="158">30*33</f>
        <v>990</v>
      </c>
      <c r="J649" s="147">
        <f t="shared" ref="J649:J653" si="159">30*33</f>
        <v>990</v>
      </c>
      <c r="K649">
        <f t="shared" ref="K649:K653" si="160">72*33</f>
        <v>2376</v>
      </c>
      <c r="M649" s="52">
        <v>1288</v>
      </c>
      <c r="N649" s="147"/>
      <c r="O649" s="147">
        <v>0</v>
      </c>
      <c r="P649" s="118">
        <v>1</v>
      </c>
      <c r="Q649" s="118">
        <v>0</v>
      </c>
      <c r="R649" s="118">
        <f t="shared" ref="R649:R653" si="161">IF(S649&gt;0,2,1)</f>
        <v>1</v>
      </c>
      <c r="S649" s="118">
        <v>0</v>
      </c>
      <c r="T649" s="118">
        <v>0</v>
      </c>
      <c r="U649" s="118">
        <v>0</v>
      </c>
      <c r="V649" s="118">
        <v>0</v>
      </c>
      <c r="W649" s="118">
        <v>0</v>
      </c>
      <c r="X649" s="118">
        <v>0</v>
      </c>
      <c r="Y649" s="118">
        <v>0</v>
      </c>
      <c r="Z649" s="118">
        <v>10000</v>
      </c>
      <c r="AA649" s="118">
        <v>13</v>
      </c>
      <c r="AB649" s="118">
        <v>15</v>
      </c>
      <c r="AC649" s="118">
        <v>0</v>
      </c>
      <c r="AD649" s="118">
        <v>0</v>
      </c>
      <c r="AE649" s="118">
        <v>0</v>
      </c>
      <c r="AF649" s="118">
        <v>20</v>
      </c>
      <c r="AG649" s="118">
        <v>0</v>
      </c>
      <c r="AH649" s="118">
        <v>9</v>
      </c>
      <c r="AI649" s="118">
        <v>0</v>
      </c>
      <c r="AJ649" s="118">
        <v>3</v>
      </c>
      <c r="AK649" s="118">
        <v>0</v>
      </c>
      <c r="AL649" s="118">
        <v>0</v>
      </c>
      <c r="AM649" s="118">
        <v>1</v>
      </c>
      <c r="AN649" s="118">
        <v>1</v>
      </c>
      <c r="AO649" s="118">
        <v>0</v>
      </c>
      <c r="AP649" s="118">
        <v>0</v>
      </c>
      <c r="AQ649" s="120">
        <v>0</v>
      </c>
      <c r="AR649" s="118">
        <v>0</v>
      </c>
      <c r="AS649" s="118">
        <v>0</v>
      </c>
      <c r="AT649" s="118">
        <v>0</v>
      </c>
      <c r="AU649" s="118">
        <v>0</v>
      </c>
      <c r="AV649" s="118">
        <v>0</v>
      </c>
      <c r="AW649" s="118">
        <v>0</v>
      </c>
      <c r="AX649" s="118">
        <v>0</v>
      </c>
      <c r="AY649" s="118">
        <v>0</v>
      </c>
      <c r="AZ649" s="118">
        <v>0</v>
      </c>
      <c r="BA649" s="118">
        <v>0</v>
      </c>
      <c r="BB649" s="118">
        <v>0</v>
      </c>
      <c r="BC649" s="118">
        <v>0</v>
      </c>
      <c r="BD649" s="69">
        <v>0</v>
      </c>
      <c r="BE649" s="69">
        <v>0</v>
      </c>
      <c r="BF649" s="69">
        <v>0</v>
      </c>
      <c r="BG649" s="118">
        <v>0</v>
      </c>
      <c r="BH649" s="118">
        <v>0</v>
      </c>
      <c r="BI649" s="118" t="s">
        <v>1870</v>
      </c>
      <c r="BJ649" s="118"/>
      <c r="BK649" s="118">
        <v>3</v>
      </c>
      <c r="BL649" s="118">
        <v>10</v>
      </c>
      <c r="BM649" s="118">
        <v>13</v>
      </c>
      <c r="BN649" s="118">
        <v>15</v>
      </c>
      <c r="BO649" s="118">
        <v>0</v>
      </c>
      <c r="BP649" s="118">
        <v>1</v>
      </c>
      <c r="BQ649" s="118">
        <v>1</v>
      </c>
      <c r="BR649" s="118">
        <v>1</v>
      </c>
      <c r="BS649" s="8">
        <v>1380096</v>
      </c>
      <c r="BT649" s="118">
        <v>0</v>
      </c>
      <c r="BU649" s="118">
        <v>0</v>
      </c>
      <c r="BV649" s="118">
        <v>1000</v>
      </c>
      <c r="BW649" s="122">
        <v>0</v>
      </c>
      <c r="BX649" s="118"/>
      <c r="BY649" s="118">
        <v>0</v>
      </c>
      <c r="BZ649" s="118">
        <v>0</v>
      </c>
      <c r="CA649" s="118">
        <v>0</v>
      </c>
      <c r="CB649" s="118">
        <v>0</v>
      </c>
      <c r="CC649" s="118">
        <v>0</v>
      </c>
      <c r="CD649" s="118">
        <v>0</v>
      </c>
      <c r="CE649" s="118">
        <v>0</v>
      </c>
      <c r="CF649" s="118">
        <v>0</v>
      </c>
      <c r="CG649" s="118">
        <v>0</v>
      </c>
      <c r="CH649" s="118">
        <v>0</v>
      </c>
      <c r="CI649" s="118">
        <v>0</v>
      </c>
      <c r="CJ649" s="118">
        <v>0</v>
      </c>
      <c r="CK649" s="118"/>
      <c r="CL649" s="118">
        <v>0</v>
      </c>
      <c r="CM649" s="118">
        <v>0</v>
      </c>
      <c r="CN649" s="118">
        <v>0</v>
      </c>
      <c r="CO649" s="118">
        <v>0</v>
      </c>
      <c r="CP649" s="118">
        <v>0</v>
      </c>
      <c r="CQ649" s="118">
        <v>0</v>
      </c>
      <c r="CR649" s="118">
        <v>0</v>
      </c>
      <c r="CS649" s="118">
        <v>0</v>
      </c>
      <c r="CT649" s="118">
        <v>0</v>
      </c>
      <c r="CU649" s="118">
        <v>0</v>
      </c>
      <c r="CV649" s="118">
        <v>0</v>
      </c>
      <c r="CW649" s="118">
        <v>0</v>
      </c>
      <c r="CX649" s="118"/>
      <c r="CY649" s="118"/>
      <c r="CZ649" s="118">
        <v>0</v>
      </c>
      <c r="DA649" s="118">
        <v>0</v>
      </c>
      <c r="DB649" s="118">
        <v>12</v>
      </c>
      <c r="DC649" s="118">
        <v>5</v>
      </c>
      <c r="DD649" s="118">
        <v>0</v>
      </c>
      <c r="DE649" s="118">
        <v>0</v>
      </c>
      <c r="DF649" s="118">
        <v>0</v>
      </c>
      <c r="DG649" s="118">
        <v>1</v>
      </c>
      <c r="DI649" s="147" t="e">
        <f>INDEX(Sheet3!$E$78:$E$1130,MATCH(A649,Sheet3!$D$78:$D$1130,0))</f>
        <v>#N/A</v>
      </c>
      <c r="DJ649" s="147" t="str">
        <f t="shared" ref="DJ649:DJ653" si="162">IFERROR(DI649,F649)</f>
        <v> skill_icons.ps_npc_1092_skill01_attack      </v>
      </c>
      <c r="DK649" s="152" t="s">
        <v>1903</v>
      </c>
      <c r="DL649" s="153"/>
      <c r="DM649" s="154" t="s">
        <v>1647</v>
      </c>
      <c r="DN649" s="69" t="e">
        <f>"造成["&amp;INDEX(Sheet5!$L$2:$L$11,MATCH(BL649,Sheet5!$J$2:$J$11,0))&amp;":"&amp;BR649&amp;"*"&amp;BS649/1000&amp;"]"&amp;INDEX(Sheet5!$I$2:$I$4,MATCH(BR649,Sheet5!$H$2:$H$4,0))&amp;"的"&amp;INDEX(Sheet5!$K$2:$K$11,MATCH(BL649,Sheet5!$J$2:$J$11,0))</f>
        <v>#N/A</v>
      </c>
      <c r="DO649" s="147" t="e">
        <f>"造成["&amp;INDEX(Sheet5!$L$2:$L$11,MATCH(BY649,Sheet5!$J$2:$J$11,0))&amp;":"&amp;CE649&amp;"*"&amp;CF649/1000&amp;"]"&amp;INDEX(Sheet5!$I$2:$I$4,MATCH(CE649,Sheet5!$H$2:$H$4,0))&amp;"的"&amp;INDEX(Sheet5!$K$2:$K$11,MATCH(BY649,Sheet5!$J$2:$J$11,0))</f>
        <v>#N/A</v>
      </c>
      <c r="DP649" s="147"/>
      <c r="DQ649" s="147"/>
      <c r="DR649" s="147" t="e">
        <f t="shared" ref="DR649:DR664" si="163">MATCH(A649,$DX$51:$DX$69,0)</f>
        <v>#N/A</v>
      </c>
      <c r="DS649" s="156" t="e">
        <f>MATCH(A649,Sheet5!D:D,0)</f>
        <v>#N/A</v>
      </c>
      <c r="DT649" s="157" t="e">
        <f>MATCH(A649,Sheet5!F:F,0)</f>
        <v>#N/A</v>
      </c>
      <c r="DU649" s="147">
        <v>0</v>
      </c>
      <c r="DV649" s="147">
        <v>0</v>
      </c>
      <c r="DW649" s="147">
        <v>0</v>
      </c>
      <c r="DX649" s="147">
        <v>0</v>
      </c>
      <c r="DY649" s="147">
        <v>0</v>
      </c>
    </row>
    <row r="650" spans="1:130" ht="17.25">
      <c r="A650" s="146">
        <v>304212</v>
      </c>
      <c r="B650" s="146">
        <v>0</v>
      </c>
      <c r="C650" s="147">
        <v>1</v>
      </c>
      <c r="D650" s="148" t="s">
        <v>1901</v>
      </c>
      <c r="E650" s="146" t="str">
        <f t="shared" si="157"/>
        <v>DES_March of storm fleet</v>
      </c>
      <c r="F650" s="149" t="s">
        <v>1902</v>
      </c>
      <c r="G650" s="147">
        <v>1</v>
      </c>
      <c r="H650" s="147" t="s">
        <v>321</v>
      </c>
      <c r="I650" s="147">
        <f t="shared" si="158"/>
        <v>990</v>
      </c>
      <c r="J650" s="147">
        <f t="shared" si="159"/>
        <v>990</v>
      </c>
      <c r="K650">
        <f t="shared" si="160"/>
        <v>2376</v>
      </c>
      <c r="M650" s="52">
        <v>1288</v>
      </c>
      <c r="N650" s="147"/>
      <c r="O650" s="147">
        <v>0</v>
      </c>
      <c r="P650" s="118">
        <v>1</v>
      </c>
      <c r="Q650" s="118">
        <v>0</v>
      </c>
      <c r="R650" s="118">
        <f t="shared" si="161"/>
        <v>1</v>
      </c>
      <c r="S650" s="118">
        <v>0</v>
      </c>
      <c r="T650" s="118">
        <v>0</v>
      </c>
      <c r="U650" s="118">
        <v>0</v>
      </c>
      <c r="V650" s="118">
        <v>0</v>
      </c>
      <c r="W650" s="118">
        <v>0</v>
      </c>
      <c r="X650" s="118">
        <v>0</v>
      </c>
      <c r="Y650" s="118">
        <v>0</v>
      </c>
      <c r="Z650" s="118">
        <v>10000</v>
      </c>
      <c r="AA650" s="118">
        <v>13</v>
      </c>
      <c r="AB650" s="118">
        <v>15</v>
      </c>
      <c r="AC650" s="118">
        <v>0</v>
      </c>
      <c r="AD650" s="118">
        <v>0</v>
      </c>
      <c r="AE650" s="118">
        <v>0</v>
      </c>
      <c r="AF650" s="118">
        <v>20</v>
      </c>
      <c r="AG650" s="118">
        <v>0</v>
      </c>
      <c r="AH650" s="118">
        <v>9</v>
      </c>
      <c r="AI650" s="118">
        <v>0</v>
      </c>
      <c r="AJ650" s="118">
        <v>3</v>
      </c>
      <c r="AK650" s="118">
        <v>0</v>
      </c>
      <c r="AL650" s="118">
        <v>0</v>
      </c>
      <c r="AM650" s="118">
        <v>1</v>
      </c>
      <c r="AN650" s="118">
        <v>1</v>
      </c>
      <c r="AO650" s="118">
        <v>0</v>
      </c>
      <c r="AP650" s="118">
        <v>0</v>
      </c>
      <c r="AQ650" s="120">
        <v>0</v>
      </c>
      <c r="AR650" s="118">
        <v>0</v>
      </c>
      <c r="AS650" s="118">
        <v>0</v>
      </c>
      <c r="AT650" s="118">
        <v>0</v>
      </c>
      <c r="AU650" s="118">
        <v>0</v>
      </c>
      <c r="AV650" s="118">
        <v>0</v>
      </c>
      <c r="AW650" s="118">
        <v>0</v>
      </c>
      <c r="AX650" s="118">
        <v>0</v>
      </c>
      <c r="AY650" s="118">
        <v>0</v>
      </c>
      <c r="AZ650" s="118">
        <v>0</v>
      </c>
      <c r="BA650" s="118">
        <v>0</v>
      </c>
      <c r="BB650" s="118">
        <v>0</v>
      </c>
      <c r="BC650" s="118">
        <v>0</v>
      </c>
      <c r="BD650" s="69">
        <v>0</v>
      </c>
      <c r="BE650" s="69">
        <v>0</v>
      </c>
      <c r="BF650" s="69">
        <v>0</v>
      </c>
      <c r="BG650" s="118">
        <v>0</v>
      </c>
      <c r="BH650" s="118">
        <v>0</v>
      </c>
      <c r="BI650" s="118" t="s">
        <v>1870</v>
      </c>
      <c r="BJ650" s="118"/>
      <c r="BK650" s="118">
        <v>3</v>
      </c>
      <c r="BL650" s="118">
        <v>10</v>
      </c>
      <c r="BM650" s="118">
        <v>13</v>
      </c>
      <c r="BN650" s="118">
        <v>15</v>
      </c>
      <c r="BO650" s="118">
        <v>0</v>
      </c>
      <c r="BP650" s="118">
        <v>1</v>
      </c>
      <c r="BQ650" s="118">
        <v>1</v>
      </c>
      <c r="BR650" s="118">
        <v>1</v>
      </c>
      <c r="BS650" s="8">
        <v>1380097</v>
      </c>
      <c r="BT650" s="118">
        <v>0</v>
      </c>
      <c r="BU650" s="118">
        <v>0</v>
      </c>
      <c r="BV650" s="118">
        <v>1000</v>
      </c>
      <c r="BW650" s="122">
        <v>0</v>
      </c>
      <c r="BX650" s="118"/>
      <c r="BY650" s="118">
        <v>0</v>
      </c>
      <c r="BZ650" s="118">
        <v>0</v>
      </c>
      <c r="CA650" s="118">
        <v>0</v>
      </c>
      <c r="CB650" s="118">
        <v>0</v>
      </c>
      <c r="CC650" s="118">
        <v>0</v>
      </c>
      <c r="CD650" s="118">
        <v>0</v>
      </c>
      <c r="CE650" s="118">
        <v>0</v>
      </c>
      <c r="CF650" s="118">
        <v>0</v>
      </c>
      <c r="CG650" s="118">
        <v>0</v>
      </c>
      <c r="CH650" s="118">
        <v>0</v>
      </c>
      <c r="CI650" s="118">
        <v>0</v>
      </c>
      <c r="CJ650" s="118">
        <v>0</v>
      </c>
      <c r="CK650" s="118"/>
      <c r="CL650" s="118">
        <v>0</v>
      </c>
      <c r="CM650" s="118">
        <v>0</v>
      </c>
      <c r="CN650" s="118">
        <v>0</v>
      </c>
      <c r="CO650" s="118">
        <v>0</v>
      </c>
      <c r="CP650" s="118">
        <v>0</v>
      </c>
      <c r="CQ650" s="118">
        <v>0</v>
      </c>
      <c r="CR650" s="118">
        <v>0</v>
      </c>
      <c r="CS650" s="118">
        <v>0</v>
      </c>
      <c r="CT650" s="118">
        <v>0</v>
      </c>
      <c r="CU650" s="118">
        <v>0</v>
      </c>
      <c r="CV650" s="118">
        <v>0</v>
      </c>
      <c r="CW650" s="118">
        <v>0</v>
      </c>
      <c r="CX650" s="118"/>
      <c r="CY650" s="118"/>
      <c r="CZ650" s="118">
        <v>0</v>
      </c>
      <c r="DA650" s="118">
        <v>0</v>
      </c>
      <c r="DB650" s="118">
        <v>12</v>
      </c>
      <c r="DC650" s="118">
        <v>5</v>
      </c>
      <c r="DD650" s="118">
        <v>0</v>
      </c>
      <c r="DE650" s="118">
        <v>0</v>
      </c>
      <c r="DF650" s="118">
        <v>0</v>
      </c>
      <c r="DG650" s="118">
        <v>1</v>
      </c>
      <c r="DI650" s="147" t="e">
        <f>INDEX(Sheet3!$E$78:$E$1130,MATCH(A650,Sheet3!$D$78:$D$1130,0))</f>
        <v>#N/A</v>
      </c>
      <c r="DJ650" s="147" t="str">
        <f t="shared" si="162"/>
        <v> skill_icons.ps_npc_1092_skill01_attack      </v>
      </c>
      <c r="DK650" s="152" t="s">
        <v>1903</v>
      </c>
      <c r="DL650" s="153"/>
      <c r="DM650" s="154" t="s">
        <v>1647</v>
      </c>
      <c r="DN650" s="69" t="e">
        <f>"造成["&amp;INDEX(Sheet5!$L$2:$L$11,MATCH(BL650,Sheet5!$J$2:$J$11,0))&amp;":"&amp;BR650&amp;"*"&amp;BS650/1000&amp;"]"&amp;INDEX(Sheet5!$I$2:$I$4,MATCH(BR650,Sheet5!$H$2:$H$4,0))&amp;"的"&amp;INDEX(Sheet5!$K$2:$K$11,MATCH(BL650,Sheet5!$J$2:$J$11,0))</f>
        <v>#N/A</v>
      </c>
      <c r="DO650" s="147" t="e">
        <f>"造成["&amp;INDEX(Sheet5!$L$2:$L$11,MATCH(BY650,Sheet5!$J$2:$J$11,0))&amp;":"&amp;CE650&amp;"*"&amp;CF650/1000&amp;"]"&amp;INDEX(Sheet5!$I$2:$I$4,MATCH(CE650,Sheet5!$H$2:$H$4,0))&amp;"的"&amp;INDEX(Sheet5!$K$2:$K$11,MATCH(BY650,Sheet5!$J$2:$J$11,0))</f>
        <v>#N/A</v>
      </c>
      <c r="DP650" s="147"/>
      <c r="DQ650" s="147"/>
      <c r="DR650" s="147" t="e">
        <f t="shared" si="163"/>
        <v>#N/A</v>
      </c>
      <c r="DS650" s="156" t="e">
        <f>MATCH(A650,Sheet5!D:D,0)</f>
        <v>#N/A</v>
      </c>
      <c r="DT650" s="157" t="e">
        <f>MATCH(A650,Sheet5!F:F,0)</f>
        <v>#N/A</v>
      </c>
      <c r="DU650" s="147">
        <v>0</v>
      </c>
      <c r="DV650" s="147">
        <v>0</v>
      </c>
      <c r="DW650" s="147">
        <v>0</v>
      </c>
      <c r="DX650" s="147">
        <v>0</v>
      </c>
      <c r="DY650" s="147">
        <v>0</v>
      </c>
    </row>
    <row r="651" spans="1:130" ht="17.25">
      <c r="A651" s="146">
        <v>304213</v>
      </c>
      <c r="B651" s="146">
        <v>0</v>
      </c>
      <c r="C651" s="147">
        <v>1</v>
      </c>
      <c r="D651" s="148" t="s">
        <v>1901</v>
      </c>
      <c r="E651" s="146" t="str">
        <f t="shared" si="157"/>
        <v>DES_March of storm fleet</v>
      </c>
      <c r="F651" s="149" t="s">
        <v>1902</v>
      </c>
      <c r="G651" s="147">
        <v>1</v>
      </c>
      <c r="H651" s="147" t="s">
        <v>321</v>
      </c>
      <c r="I651" s="147">
        <f t="shared" si="158"/>
        <v>990</v>
      </c>
      <c r="J651" s="147">
        <f t="shared" si="159"/>
        <v>990</v>
      </c>
      <c r="K651">
        <f t="shared" si="160"/>
        <v>2376</v>
      </c>
      <c r="M651" s="52">
        <v>1288</v>
      </c>
      <c r="N651" s="147"/>
      <c r="O651" s="147">
        <v>0</v>
      </c>
      <c r="P651" s="118">
        <v>1</v>
      </c>
      <c r="Q651" s="118">
        <v>0</v>
      </c>
      <c r="R651" s="118">
        <f t="shared" si="161"/>
        <v>1</v>
      </c>
      <c r="S651" s="118">
        <v>0</v>
      </c>
      <c r="T651" s="118">
        <v>0</v>
      </c>
      <c r="U651" s="118">
        <v>0</v>
      </c>
      <c r="V651" s="118">
        <v>0</v>
      </c>
      <c r="W651" s="118">
        <v>0</v>
      </c>
      <c r="X651" s="118">
        <v>0</v>
      </c>
      <c r="Y651" s="118">
        <v>0</v>
      </c>
      <c r="Z651" s="118">
        <v>10000</v>
      </c>
      <c r="AA651" s="118">
        <v>13</v>
      </c>
      <c r="AB651" s="118">
        <v>15</v>
      </c>
      <c r="AC651" s="118">
        <v>0</v>
      </c>
      <c r="AD651" s="118">
        <v>0</v>
      </c>
      <c r="AE651" s="118">
        <v>0</v>
      </c>
      <c r="AF651" s="118">
        <v>20</v>
      </c>
      <c r="AG651" s="118">
        <v>0</v>
      </c>
      <c r="AH651" s="118">
        <v>9</v>
      </c>
      <c r="AI651" s="118">
        <v>0</v>
      </c>
      <c r="AJ651" s="118">
        <v>3</v>
      </c>
      <c r="AK651" s="118">
        <v>0</v>
      </c>
      <c r="AL651" s="118">
        <v>0</v>
      </c>
      <c r="AM651" s="118">
        <v>1</v>
      </c>
      <c r="AN651" s="118">
        <v>1</v>
      </c>
      <c r="AO651" s="118">
        <v>0</v>
      </c>
      <c r="AP651" s="118">
        <v>0</v>
      </c>
      <c r="AQ651" s="120">
        <v>0</v>
      </c>
      <c r="AR651" s="118">
        <v>0</v>
      </c>
      <c r="AS651" s="118">
        <v>0</v>
      </c>
      <c r="AT651" s="118">
        <v>0</v>
      </c>
      <c r="AU651" s="118">
        <v>0</v>
      </c>
      <c r="AV651" s="118">
        <v>0</v>
      </c>
      <c r="AW651" s="118">
        <v>0</v>
      </c>
      <c r="AX651" s="118">
        <v>0</v>
      </c>
      <c r="AY651" s="118">
        <v>0</v>
      </c>
      <c r="AZ651" s="118">
        <v>0</v>
      </c>
      <c r="BA651" s="118">
        <v>0</v>
      </c>
      <c r="BB651" s="118">
        <v>0</v>
      </c>
      <c r="BC651" s="118">
        <v>0</v>
      </c>
      <c r="BD651" s="69">
        <v>0</v>
      </c>
      <c r="BE651" s="69">
        <v>0</v>
      </c>
      <c r="BF651" s="69">
        <v>0</v>
      </c>
      <c r="BG651" s="118">
        <v>0</v>
      </c>
      <c r="BH651" s="118">
        <v>0</v>
      </c>
      <c r="BI651" s="118" t="s">
        <v>1870</v>
      </c>
      <c r="BJ651" s="118"/>
      <c r="BK651" s="118">
        <v>3</v>
      </c>
      <c r="BL651" s="118">
        <v>10</v>
      </c>
      <c r="BM651" s="118">
        <v>13</v>
      </c>
      <c r="BN651" s="118">
        <v>15</v>
      </c>
      <c r="BO651" s="118">
        <v>0</v>
      </c>
      <c r="BP651" s="118">
        <v>1</v>
      </c>
      <c r="BQ651" s="118">
        <v>1</v>
      </c>
      <c r="BR651" s="118">
        <v>1</v>
      </c>
      <c r="BS651" s="8">
        <v>1380098</v>
      </c>
      <c r="BT651" s="118">
        <v>0</v>
      </c>
      <c r="BU651" s="118">
        <v>0</v>
      </c>
      <c r="BV651" s="118">
        <v>1000</v>
      </c>
      <c r="BW651" s="122">
        <v>0</v>
      </c>
      <c r="BX651" s="118"/>
      <c r="BY651" s="118">
        <v>0</v>
      </c>
      <c r="BZ651" s="118">
        <v>0</v>
      </c>
      <c r="CA651" s="118">
        <v>0</v>
      </c>
      <c r="CB651" s="118">
        <v>0</v>
      </c>
      <c r="CC651" s="118">
        <v>0</v>
      </c>
      <c r="CD651" s="118">
        <v>0</v>
      </c>
      <c r="CE651" s="118">
        <v>0</v>
      </c>
      <c r="CF651" s="118">
        <v>0</v>
      </c>
      <c r="CG651" s="118">
        <v>0</v>
      </c>
      <c r="CH651" s="118">
        <v>0</v>
      </c>
      <c r="CI651" s="118">
        <v>0</v>
      </c>
      <c r="CJ651" s="118">
        <v>0</v>
      </c>
      <c r="CK651" s="118"/>
      <c r="CL651" s="118">
        <v>0</v>
      </c>
      <c r="CM651" s="118">
        <v>0</v>
      </c>
      <c r="CN651" s="118">
        <v>0</v>
      </c>
      <c r="CO651" s="118">
        <v>0</v>
      </c>
      <c r="CP651" s="118">
        <v>0</v>
      </c>
      <c r="CQ651" s="118">
        <v>0</v>
      </c>
      <c r="CR651" s="118">
        <v>0</v>
      </c>
      <c r="CS651" s="118">
        <v>0</v>
      </c>
      <c r="CT651" s="118">
        <v>0</v>
      </c>
      <c r="CU651" s="118">
        <v>0</v>
      </c>
      <c r="CV651" s="118">
        <v>0</v>
      </c>
      <c r="CW651" s="118">
        <v>0</v>
      </c>
      <c r="CX651" s="118"/>
      <c r="CY651" s="118"/>
      <c r="CZ651" s="118">
        <v>0</v>
      </c>
      <c r="DA651" s="118">
        <v>0</v>
      </c>
      <c r="DB651" s="118">
        <v>12</v>
      </c>
      <c r="DC651" s="118">
        <v>5</v>
      </c>
      <c r="DD651" s="118">
        <v>0</v>
      </c>
      <c r="DE651" s="118">
        <v>0</v>
      </c>
      <c r="DF651" s="118">
        <v>0</v>
      </c>
      <c r="DG651" s="118">
        <v>1</v>
      </c>
      <c r="DI651" s="147" t="e">
        <f>INDEX(Sheet3!$E$78:$E$1130,MATCH(A651,Sheet3!$D$78:$D$1130,0))</f>
        <v>#N/A</v>
      </c>
      <c r="DJ651" s="147" t="str">
        <f t="shared" si="162"/>
        <v> skill_icons.ps_npc_1092_skill01_attack      </v>
      </c>
      <c r="DK651" s="152" t="s">
        <v>1903</v>
      </c>
      <c r="DL651" s="153"/>
      <c r="DM651" s="154" t="s">
        <v>1647</v>
      </c>
      <c r="DN651" s="69" t="e">
        <f>"造成["&amp;INDEX(Sheet5!$L$2:$L$11,MATCH(BL651,Sheet5!$J$2:$J$11,0))&amp;":"&amp;BR651&amp;"*"&amp;BS651/1000&amp;"]"&amp;INDEX(Sheet5!$I$2:$I$4,MATCH(BR651,Sheet5!$H$2:$H$4,0))&amp;"的"&amp;INDEX(Sheet5!$K$2:$K$11,MATCH(BL651,Sheet5!$J$2:$J$11,0))</f>
        <v>#N/A</v>
      </c>
      <c r="DO651" s="147" t="e">
        <f>"造成["&amp;INDEX(Sheet5!$L$2:$L$11,MATCH(BY651,Sheet5!$J$2:$J$11,0))&amp;":"&amp;CE651&amp;"*"&amp;CF651/1000&amp;"]"&amp;INDEX(Sheet5!$I$2:$I$4,MATCH(CE651,Sheet5!$H$2:$H$4,0))&amp;"的"&amp;INDEX(Sheet5!$K$2:$K$11,MATCH(BY651,Sheet5!$J$2:$J$11,0))</f>
        <v>#N/A</v>
      </c>
      <c r="DP651" s="147"/>
      <c r="DQ651" s="147"/>
      <c r="DR651" s="147" t="e">
        <f t="shared" si="163"/>
        <v>#N/A</v>
      </c>
      <c r="DS651" s="156" t="e">
        <f>MATCH(A651,Sheet5!D:D,0)</f>
        <v>#N/A</v>
      </c>
      <c r="DT651" s="157" t="e">
        <f>MATCH(A651,Sheet5!F:F,0)</f>
        <v>#N/A</v>
      </c>
      <c r="DU651" s="147">
        <v>0</v>
      </c>
      <c r="DV651" s="147">
        <v>0</v>
      </c>
      <c r="DW651" s="147">
        <v>0</v>
      </c>
      <c r="DX651" s="147">
        <v>0</v>
      </c>
      <c r="DY651" s="147">
        <v>0</v>
      </c>
    </row>
    <row r="652" spans="1:130" ht="17.25">
      <c r="A652" s="146">
        <v>304214</v>
      </c>
      <c r="B652" s="146">
        <v>0</v>
      </c>
      <c r="C652" s="147">
        <v>1</v>
      </c>
      <c r="D652" s="148" t="s">
        <v>1901</v>
      </c>
      <c r="E652" s="146" t="str">
        <f t="shared" si="157"/>
        <v>DES_March of storm fleet</v>
      </c>
      <c r="F652" s="149" t="s">
        <v>1902</v>
      </c>
      <c r="G652" s="147">
        <v>1</v>
      </c>
      <c r="H652" s="147" t="s">
        <v>321</v>
      </c>
      <c r="I652" s="147">
        <f t="shared" si="158"/>
        <v>990</v>
      </c>
      <c r="J652" s="147">
        <f t="shared" si="159"/>
        <v>990</v>
      </c>
      <c r="K652">
        <f t="shared" si="160"/>
        <v>2376</v>
      </c>
      <c r="M652" s="52">
        <v>1288</v>
      </c>
      <c r="N652" s="147"/>
      <c r="O652" s="147">
        <v>0</v>
      </c>
      <c r="P652" s="118">
        <v>1</v>
      </c>
      <c r="Q652" s="118">
        <v>0</v>
      </c>
      <c r="R652" s="118">
        <f t="shared" si="161"/>
        <v>1</v>
      </c>
      <c r="S652" s="118">
        <v>0</v>
      </c>
      <c r="T652" s="118">
        <v>0</v>
      </c>
      <c r="U652" s="118">
        <v>0</v>
      </c>
      <c r="V652" s="118">
        <v>0</v>
      </c>
      <c r="W652" s="118">
        <v>0</v>
      </c>
      <c r="X652" s="118">
        <v>0</v>
      </c>
      <c r="Y652" s="118">
        <v>0</v>
      </c>
      <c r="Z652" s="118">
        <v>10000</v>
      </c>
      <c r="AA652" s="118">
        <v>13</v>
      </c>
      <c r="AB652" s="118">
        <v>15</v>
      </c>
      <c r="AC652" s="118">
        <v>0</v>
      </c>
      <c r="AD652" s="118">
        <v>0</v>
      </c>
      <c r="AE652" s="118">
        <v>0</v>
      </c>
      <c r="AF652" s="118">
        <v>20</v>
      </c>
      <c r="AG652" s="118">
        <v>0</v>
      </c>
      <c r="AH652" s="118">
        <v>9</v>
      </c>
      <c r="AI652" s="118">
        <v>0</v>
      </c>
      <c r="AJ652" s="118">
        <v>3</v>
      </c>
      <c r="AK652" s="118">
        <v>0</v>
      </c>
      <c r="AL652" s="118">
        <v>0</v>
      </c>
      <c r="AM652" s="118">
        <v>1</v>
      </c>
      <c r="AN652" s="118">
        <v>1</v>
      </c>
      <c r="AO652" s="118">
        <v>0</v>
      </c>
      <c r="AP652" s="118">
        <v>0</v>
      </c>
      <c r="AQ652" s="120">
        <v>0</v>
      </c>
      <c r="AR652" s="118">
        <v>0</v>
      </c>
      <c r="AS652" s="118">
        <v>0</v>
      </c>
      <c r="AT652" s="118">
        <v>0</v>
      </c>
      <c r="AU652" s="118">
        <v>0</v>
      </c>
      <c r="AV652" s="118">
        <v>0</v>
      </c>
      <c r="AW652" s="118">
        <v>0</v>
      </c>
      <c r="AX652" s="118">
        <v>0</v>
      </c>
      <c r="AY652" s="118">
        <v>0</v>
      </c>
      <c r="AZ652" s="118">
        <v>0</v>
      </c>
      <c r="BA652" s="118">
        <v>0</v>
      </c>
      <c r="BB652" s="118">
        <v>0</v>
      </c>
      <c r="BC652" s="118">
        <v>0</v>
      </c>
      <c r="BD652" s="69">
        <v>0</v>
      </c>
      <c r="BE652" s="69">
        <v>0</v>
      </c>
      <c r="BF652" s="69">
        <v>0</v>
      </c>
      <c r="BG652" s="118">
        <v>0</v>
      </c>
      <c r="BH652" s="118">
        <v>0</v>
      </c>
      <c r="BI652" s="118" t="s">
        <v>1870</v>
      </c>
      <c r="BJ652" s="118"/>
      <c r="BK652" s="118">
        <v>3</v>
      </c>
      <c r="BL652" s="118">
        <v>10</v>
      </c>
      <c r="BM652" s="118">
        <v>13</v>
      </c>
      <c r="BN652" s="118">
        <v>15</v>
      </c>
      <c r="BO652" s="118">
        <v>0</v>
      </c>
      <c r="BP652" s="118">
        <v>1</v>
      </c>
      <c r="BQ652" s="118">
        <v>1</v>
      </c>
      <c r="BR652" s="118">
        <v>1</v>
      </c>
      <c r="BS652" s="8">
        <v>1380099</v>
      </c>
      <c r="BT652" s="118">
        <v>0</v>
      </c>
      <c r="BU652" s="118">
        <v>0</v>
      </c>
      <c r="BV652" s="118">
        <v>1000</v>
      </c>
      <c r="BW652" s="122">
        <v>0</v>
      </c>
      <c r="BX652" s="118"/>
      <c r="BY652" s="118">
        <v>0</v>
      </c>
      <c r="BZ652" s="118">
        <v>0</v>
      </c>
      <c r="CA652" s="118">
        <v>0</v>
      </c>
      <c r="CB652" s="118">
        <v>0</v>
      </c>
      <c r="CC652" s="118">
        <v>0</v>
      </c>
      <c r="CD652" s="118">
        <v>0</v>
      </c>
      <c r="CE652" s="118">
        <v>0</v>
      </c>
      <c r="CF652" s="118">
        <v>0</v>
      </c>
      <c r="CG652" s="118">
        <v>0</v>
      </c>
      <c r="CH652" s="118">
        <v>0</v>
      </c>
      <c r="CI652" s="118">
        <v>0</v>
      </c>
      <c r="CJ652" s="118">
        <v>0</v>
      </c>
      <c r="CK652" s="118"/>
      <c r="CL652" s="118">
        <v>0</v>
      </c>
      <c r="CM652" s="118">
        <v>0</v>
      </c>
      <c r="CN652" s="118">
        <v>0</v>
      </c>
      <c r="CO652" s="118">
        <v>0</v>
      </c>
      <c r="CP652" s="118">
        <v>0</v>
      </c>
      <c r="CQ652" s="118">
        <v>0</v>
      </c>
      <c r="CR652" s="118">
        <v>0</v>
      </c>
      <c r="CS652" s="118">
        <v>0</v>
      </c>
      <c r="CT652" s="118">
        <v>0</v>
      </c>
      <c r="CU652" s="118">
        <v>0</v>
      </c>
      <c r="CV652" s="118">
        <v>0</v>
      </c>
      <c r="CW652" s="118">
        <v>0</v>
      </c>
      <c r="CX652" s="118"/>
      <c r="CY652" s="118"/>
      <c r="CZ652" s="118">
        <v>0</v>
      </c>
      <c r="DA652" s="118">
        <v>0</v>
      </c>
      <c r="DB652" s="118">
        <v>12</v>
      </c>
      <c r="DC652" s="118">
        <v>5</v>
      </c>
      <c r="DD652" s="118">
        <v>0</v>
      </c>
      <c r="DE652" s="118">
        <v>0</v>
      </c>
      <c r="DF652" s="118">
        <v>0</v>
      </c>
      <c r="DG652" s="118">
        <v>1</v>
      </c>
      <c r="DI652" s="147" t="e">
        <f>INDEX(Sheet3!$E$78:$E$1130,MATCH(A652,Sheet3!$D$78:$D$1130,0))</f>
        <v>#N/A</v>
      </c>
      <c r="DJ652" s="147" t="str">
        <f t="shared" si="162"/>
        <v> skill_icons.ps_npc_1092_skill01_attack      </v>
      </c>
      <c r="DK652" s="152" t="s">
        <v>1903</v>
      </c>
      <c r="DL652" s="153"/>
      <c r="DM652" s="154" t="s">
        <v>1647</v>
      </c>
      <c r="DN652" s="69" t="e">
        <f>"造成["&amp;INDEX(Sheet5!$L$2:$L$11,MATCH(BL652,Sheet5!$J$2:$J$11,0))&amp;":"&amp;BR652&amp;"*"&amp;BS652/1000&amp;"]"&amp;INDEX(Sheet5!$I$2:$I$4,MATCH(BR652,Sheet5!$H$2:$H$4,0))&amp;"的"&amp;INDEX(Sheet5!$K$2:$K$11,MATCH(BL652,Sheet5!$J$2:$J$11,0))</f>
        <v>#N/A</v>
      </c>
      <c r="DO652" s="147" t="e">
        <f>"造成["&amp;INDEX(Sheet5!$L$2:$L$11,MATCH(BY652,Sheet5!$J$2:$J$11,0))&amp;":"&amp;CE652&amp;"*"&amp;CF652/1000&amp;"]"&amp;INDEX(Sheet5!$I$2:$I$4,MATCH(CE652,Sheet5!$H$2:$H$4,0))&amp;"的"&amp;INDEX(Sheet5!$K$2:$K$11,MATCH(BY652,Sheet5!$J$2:$J$11,0))</f>
        <v>#N/A</v>
      </c>
      <c r="DP652" s="147"/>
      <c r="DQ652" s="147"/>
      <c r="DR652" s="147" t="e">
        <f t="shared" si="163"/>
        <v>#N/A</v>
      </c>
      <c r="DS652" s="156" t="e">
        <f>MATCH(A652,Sheet5!D:D,0)</f>
        <v>#N/A</v>
      </c>
      <c r="DT652" s="157" t="e">
        <f>MATCH(A652,Sheet5!F:F,0)</f>
        <v>#N/A</v>
      </c>
      <c r="DU652" s="147">
        <v>0</v>
      </c>
      <c r="DV652" s="147">
        <v>0</v>
      </c>
      <c r="DW652" s="147">
        <v>0</v>
      </c>
      <c r="DX652" s="147">
        <v>0</v>
      </c>
      <c r="DY652" s="147">
        <v>0</v>
      </c>
    </row>
    <row r="653" spans="1:130" ht="17.25">
      <c r="A653" s="146">
        <v>304215</v>
      </c>
      <c r="B653" s="146">
        <v>0</v>
      </c>
      <c r="C653" s="147">
        <v>1</v>
      </c>
      <c r="D653" s="148" t="s">
        <v>1901</v>
      </c>
      <c r="E653" s="146" t="str">
        <f t="shared" si="157"/>
        <v>DES_March of storm fleet</v>
      </c>
      <c r="F653" s="149" t="s">
        <v>1902</v>
      </c>
      <c r="G653" s="147">
        <v>1</v>
      </c>
      <c r="H653" s="147" t="s">
        <v>321</v>
      </c>
      <c r="I653" s="147">
        <f t="shared" si="158"/>
        <v>990</v>
      </c>
      <c r="J653" s="147">
        <f t="shared" si="159"/>
        <v>990</v>
      </c>
      <c r="K653">
        <f t="shared" si="160"/>
        <v>2376</v>
      </c>
      <c r="M653" s="52">
        <v>1288</v>
      </c>
      <c r="N653" s="147"/>
      <c r="O653" s="147">
        <v>0</v>
      </c>
      <c r="P653" s="118">
        <v>1</v>
      </c>
      <c r="Q653" s="118">
        <v>0</v>
      </c>
      <c r="R653" s="118">
        <f t="shared" si="161"/>
        <v>1</v>
      </c>
      <c r="S653" s="118">
        <v>0</v>
      </c>
      <c r="T653" s="118">
        <v>0</v>
      </c>
      <c r="U653" s="118">
        <v>0</v>
      </c>
      <c r="V653" s="118">
        <v>0</v>
      </c>
      <c r="W653" s="118">
        <v>0</v>
      </c>
      <c r="X653" s="118">
        <v>0</v>
      </c>
      <c r="Y653" s="118">
        <v>0</v>
      </c>
      <c r="Z653" s="118">
        <v>10000</v>
      </c>
      <c r="AA653" s="118">
        <v>13</v>
      </c>
      <c r="AB653" s="118">
        <v>15</v>
      </c>
      <c r="AC653" s="118">
        <v>0</v>
      </c>
      <c r="AD653" s="118">
        <v>0</v>
      </c>
      <c r="AE653" s="118">
        <v>0</v>
      </c>
      <c r="AF653" s="118">
        <v>20</v>
      </c>
      <c r="AG653" s="118">
        <v>0</v>
      </c>
      <c r="AH653" s="118">
        <v>9</v>
      </c>
      <c r="AI653" s="118">
        <v>0</v>
      </c>
      <c r="AJ653" s="118">
        <v>3</v>
      </c>
      <c r="AK653" s="118">
        <v>0</v>
      </c>
      <c r="AL653" s="118">
        <v>0</v>
      </c>
      <c r="AM653" s="118">
        <v>1</v>
      </c>
      <c r="AN653" s="118">
        <v>1</v>
      </c>
      <c r="AO653" s="118">
        <v>0</v>
      </c>
      <c r="AP653" s="118">
        <v>0</v>
      </c>
      <c r="AQ653" s="120">
        <v>0</v>
      </c>
      <c r="AR653" s="118">
        <v>0</v>
      </c>
      <c r="AS653" s="118">
        <v>0</v>
      </c>
      <c r="AT653" s="118">
        <v>0</v>
      </c>
      <c r="AU653" s="118">
        <v>0</v>
      </c>
      <c r="AV653" s="118">
        <v>0</v>
      </c>
      <c r="AW653" s="118">
        <v>0</v>
      </c>
      <c r="AX653" s="118">
        <v>0</v>
      </c>
      <c r="AY653" s="118">
        <v>0</v>
      </c>
      <c r="AZ653" s="118">
        <v>0</v>
      </c>
      <c r="BA653" s="118">
        <v>0</v>
      </c>
      <c r="BB653" s="118">
        <v>0</v>
      </c>
      <c r="BC653" s="118">
        <v>0</v>
      </c>
      <c r="BD653" s="69">
        <v>0</v>
      </c>
      <c r="BE653" s="69">
        <v>0</v>
      </c>
      <c r="BF653" s="69">
        <v>0</v>
      </c>
      <c r="BG653" s="118">
        <v>0</v>
      </c>
      <c r="BH653" s="118">
        <v>0</v>
      </c>
      <c r="BI653" s="118" t="s">
        <v>1870</v>
      </c>
      <c r="BJ653" s="118"/>
      <c r="BK653" s="118">
        <v>3</v>
      </c>
      <c r="BL653" s="118">
        <v>10</v>
      </c>
      <c r="BM653" s="118">
        <v>13</v>
      </c>
      <c r="BN653" s="118">
        <v>15</v>
      </c>
      <c r="BO653" s="118">
        <v>0</v>
      </c>
      <c r="BP653" s="118">
        <v>1</v>
      </c>
      <c r="BQ653" s="118">
        <v>1</v>
      </c>
      <c r="BR653" s="118">
        <v>1</v>
      </c>
      <c r="BS653" s="8">
        <v>1380100</v>
      </c>
      <c r="BT653" s="118">
        <v>0</v>
      </c>
      <c r="BU653" s="118">
        <v>0</v>
      </c>
      <c r="BV653" s="118">
        <v>1000</v>
      </c>
      <c r="BW653" s="122">
        <v>0</v>
      </c>
      <c r="BX653" s="118"/>
      <c r="BY653" s="118">
        <v>0</v>
      </c>
      <c r="BZ653" s="118">
        <v>0</v>
      </c>
      <c r="CA653" s="118">
        <v>0</v>
      </c>
      <c r="CB653" s="118">
        <v>0</v>
      </c>
      <c r="CC653" s="118">
        <v>0</v>
      </c>
      <c r="CD653" s="118">
        <v>0</v>
      </c>
      <c r="CE653" s="118">
        <v>0</v>
      </c>
      <c r="CF653" s="118">
        <v>0</v>
      </c>
      <c r="CG653" s="118">
        <v>0</v>
      </c>
      <c r="CH653" s="118">
        <v>0</v>
      </c>
      <c r="CI653" s="118">
        <v>0</v>
      </c>
      <c r="CJ653" s="118">
        <v>0</v>
      </c>
      <c r="CK653" s="118"/>
      <c r="CL653" s="118">
        <v>0</v>
      </c>
      <c r="CM653" s="118">
        <v>0</v>
      </c>
      <c r="CN653" s="118">
        <v>0</v>
      </c>
      <c r="CO653" s="118">
        <v>0</v>
      </c>
      <c r="CP653" s="118">
        <v>0</v>
      </c>
      <c r="CQ653" s="118">
        <v>0</v>
      </c>
      <c r="CR653" s="118">
        <v>0</v>
      </c>
      <c r="CS653" s="118">
        <v>0</v>
      </c>
      <c r="CT653" s="118">
        <v>0</v>
      </c>
      <c r="CU653" s="118">
        <v>0</v>
      </c>
      <c r="CV653" s="118">
        <v>0</v>
      </c>
      <c r="CW653" s="118">
        <v>0</v>
      </c>
      <c r="CX653" s="118"/>
      <c r="CY653" s="118"/>
      <c r="CZ653" s="118">
        <v>0</v>
      </c>
      <c r="DA653" s="118">
        <v>0</v>
      </c>
      <c r="DB653" s="118">
        <v>12</v>
      </c>
      <c r="DC653" s="118">
        <v>5</v>
      </c>
      <c r="DD653" s="118">
        <v>0</v>
      </c>
      <c r="DE653" s="118">
        <v>0</v>
      </c>
      <c r="DF653" s="118">
        <v>0</v>
      </c>
      <c r="DG653" s="118">
        <v>1</v>
      </c>
      <c r="DI653" s="147" t="e">
        <f>INDEX(Sheet3!$E$78:$E$1130,MATCH(A653,Sheet3!$D$78:$D$1130,0))</f>
        <v>#N/A</v>
      </c>
      <c r="DJ653" s="147" t="str">
        <f t="shared" si="162"/>
        <v> skill_icons.ps_npc_1092_skill01_attack      </v>
      </c>
      <c r="DK653" s="152" t="s">
        <v>1903</v>
      </c>
      <c r="DL653" s="153"/>
      <c r="DM653" s="154" t="s">
        <v>1647</v>
      </c>
      <c r="DN653" s="69" t="e">
        <f>"造成["&amp;INDEX(Sheet5!$L$2:$L$11,MATCH(BL653,Sheet5!$J$2:$J$11,0))&amp;":"&amp;BR653&amp;"*"&amp;BS653/1000&amp;"]"&amp;INDEX(Sheet5!$I$2:$I$4,MATCH(BR653,Sheet5!$H$2:$H$4,0))&amp;"的"&amp;INDEX(Sheet5!$K$2:$K$11,MATCH(BL653,Sheet5!$J$2:$J$11,0))</f>
        <v>#N/A</v>
      </c>
      <c r="DO653" s="147" t="e">
        <f>"造成["&amp;INDEX(Sheet5!$L$2:$L$11,MATCH(BY653,Sheet5!$J$2:$J$11,0))&amp;":"&amp;CE653&amp;"*"&amp;CF653/1000&amp;"]"&amp;INDEX(Sheet5!$I$2:$I$4,MATCH(CE653,Sheet5!$H$2:$H$4,0))&amp;"的"&amp;INDEX(Sheet5!$K$2:$K$11,MATCH(BY653,Sheet5!$J$2:$J$11,0))</f>
        <v>#N/A</v>
      </c>
      <c r="DP653" s="147"/>
      <c r="DQ653" s="147"/>
      <c r="DR653" s="147" t="e">
        <f t="shared" si="163"/>
        <v>#N/A</v>
      </c>
      <c r="DS653" s="156" t="e">
        <f>MATCH(A653,Sheet5!D:D,0)</f>
        <v>#N/A</v>
      </c>
      <c r="DT653" s="157" t="e">
        <f>MATCH(A653,Sheet5!F:F,0)</f>
        <v>#N/A</v>
      </c>
      <c r="DU653" s="147">
        <v>0</v>
      </c>
      <c r="DV653" s="147">
        <v>0</v>
      </c>
      <c r="DW653" s="147">
        <v>0</v>
      </c>
      <c r="DX653" s="147">
        <v>0</v>
      </c>
      <c r="DY653" s="147">
        <v>0</v>
      </c>
    </row>
    <row r="654" spans="1:130" ht="17.25">
      <c r="A654" s="147">
        <v>30422</v>
      </c>
      <c r="B654" s="147">
        <v>0</v>
      </c>
      <c r="C654" s="147">
        <v>1</v>
      </c>
      <c r="D654" s="148" t="s">
        <v>1904</v>
      </c>
      <c r="E654" s="146" t="str">
        <f t="shared" ref="E654:E658" si="164">"DES_"&amp;D654</f>
        <v>DES_21 big gun</v>
      </c>
      <c r="F654" s="149" t="s">
        <v>1905</v>
      </c>
      <c r="G654" s="147">
        <v>1</v>
      </c>
      <c r="H654" s="147" t="s">
        <v>507</v>
      </c>
      <c r="I654" s="147">
        <f t="shared" ref="I654:I658" si="165">30*33</f>
        <v>990</v>
      </c>
      <c r="J654" s="147">
        <f t="shared" ref="J654:J658" si="166">30*33</f>
        <v>990</v>
      </c>
      <c r="K654" s="147">
        <f t="shared" ref="K654:K658" si="167">83*33</f>
        <v>2739</v>
      </c>
      <c r="M654" s="52">
        <v>1289</v>
      </c>
      <c r="N654" s="147"/>
      <c r="O654" s="147">
        <v>0</v>
      </c>
      <c r="P654" s="147">
        <v>2</v>
      </c>
      <c r="Q654" s="147">
        <v>0</v>
      </c>
      <c r="R654" s="147">
        <v>1</v>
      </c>
      <c r="S654" s="147">
        <v>0</v>
      </c>
      <c r="T654" s="147">
        <v>0</v>
      </c>
      <c r="U654" s="147">
        <v>0</v>
      </c>
      <c r="V654" s="147">
        <v>0</v>
      </c>
      <c r="W654" s="147">
        <v>0</v>
      </c>
      <c r="X654" s="147">
        <v>0</v>
      </c>
      <c r="Y654" s="147">
        <v>0</v>
      </c>
      <c r="Z654" s="147">
        <v>10000</v>
      </c>
      <c r="AA654" s="147">
        <v>2</v>
      </c>
      <c r="AB654" s="147">
        <v>15</v>
      </c>
      <c r="AC654" s="147">
        <v>0</v>
      </c>
      <c r="AD654" s="147">
        <v>0</v>
      </c>
      <c r="AE654" s="147">
        <v>0</v>
      </c>
      <c r="AF654" s="147">
        <v>20</v>
      </c>
      <c r="AG654" s="147">
        <v>0</v>
      </c>
      <c r="AH654" s="147">
        <v>4</v>
      </c>
      <c r="AI654" s="147">
        <v>0</v>
      </c>
      <c r="AJ654" s="147">
        <v>3</v>
      </c>
      <c r="AK654" s="147">
        <v>1</v>
      </c>
      <c r="AL654" s="147">
        <v>1.5</v>
      </c>
      <c r="AM654" s="147">
        <v>1</v>
      </c>
      <c r="AN654" s="147">
        <v>1</v>
      </c>
      <c r="AO654" s="147">
        <v>1</v>
      </c>
      <c r="AP654" s="147">
        <v>2</v>
      </c>
      <c r="AQ654" s="120">
        <v>5</v>
      </c>
      <c r="AR654" s="147">
        <v>0.5</v>
      </c>
      <c r="AS654" s="147">
        <v>0</v>
      </c>
      <c r="AT654" s="147">
        <v>0</v>
      </c>
      <c r="AU654" s="147">
        <v>0</v>
      </c>
      <c r="AV654" s="147">
        <v>0</v>
      </c>
      <c r="AW654" s="147">
        <v>0</v>
      </c>
      <c r="AX654" s="147">
        <v>0</v>
      </c>
      <c r="AY654" s="147">
        <v>0</v>
      </c>
      <c r="AZ654" s="147">
        <v>0</v>
      </c>
      <c r="BA654" s="147">
        <v>0</v>
      </c>
      <c r="BB654" s="147">
        <v>0</v>
      </c>
      <c r="BC654" s="147">
        <v>0</v>
      </c>
      <c r="BD654" s="69">
        <v>0</v>
      </c>
      <c r="BE654" s="69">
        <v>0</v>
      </c>
      <c r="BF654" s="69">
        <v>0</v>
      </c>
      <c r="BG654" s="147">
        <v>0</v>
      </c>
      <c r="BH654" s="147">
        <v>0</v>
      </c>
      <c r="BI654" s="69" t="s">
        <v>730</v>
      </c>
      <c r="BK654" s="147">
        <v>3</v>
      </c>
      <c r="BL654" s="147">
        <v>10</v>
      </c>
      <c r="BM654" s="147">
        <v>2</v>
      </c>
      <c r="BN654" s="147">
        <v>15</v>
      </c>
      <c r="BO654" s="150">
        <v>0</v>
      </c>
      <c r="BP654" s="147">
        <v>1</v>
      </c>
      <c r="BQ654" s="147">
        <v>1</v>
      </c>
      <c r="BR654" s="147">
        <v>1</v>
      </c>
      <c r="BS654" s="8">
        <v>1380101</v>
      </c>
      <c r="BT654" s="147">
        <v>0</v>
      </c>
      <c r="BU654" s="147">
        <v>0</v>
      </c>
      <c r="BV654" s="147">
        <v>1000</v>
      </c>
      <c r="BW654" s="147">
        <v>480</v>
      </c>
      <c r="BY654" s="147">
        <v>5</v>
      </c>
      <c r="BZ654" s="147">
        <v>2</v>
      </c>
      <c r="CA654" s="147">
        <v>15</v>
      </c>
      <c r="CB654" s="150">
        <v>0</v>
      </c>
      <c r="CC654" s="147">
        <v>1</v>
      </c>
      <c r="CD654" s="147">
        <v>1</v>
      </c>
      <c r="CE654" s="147">
        <v>204</v>
      </c>
      <c r="CF654" s="151">
        <v>1000</v>
      </c>
      <c r="CG654" s="147">
        <v>0</v>
      </c>
      <c r="CH654" s="147">
        <v>0</v>
      </c>
      <c r="CI654" s="147">
        <v>1000</v>
      </c>
      <c r="CJ654" s="147">
        <v>1290</v>
      </c>
      <c r="CL654" s="147">
        <v>0</v>
      </c>
      <c r="CM654" s="147">
        <v>0</v>
      </c>
      <c r="CN654" s="147">
        <v>0</v>
      </c>
      <c r="CO654" s="150">
        <v>0</v>
      </c>
      <c r="CP654" s="147">
        <v>0</v>
      </c>
      <c r="CQ654" s="147">
        <v>0</v>
      </c>
      <c r="CR654" s="147">
        <v>0</v>
      </c>
      <c r="CS654" s="147">
        <v>0</v>
      </c>
      <c r="CT654" s="147">
        <v>0</v>
      </c>
      <c r="CU654" s="147">
        <v>0</v>
      </c>
      <c r="CV654" s="147">
        <v>0</v>
      </c>
      <c r="CW654" s="147">
        <v>0</v>
      </c>
      <c r="CZ654" s="147">
        <v>0</v>
      </c>
      <c r="DA654" s="147">
        <v>0</v>
      </c>
      <c r="DB654" s="147">
        <v>70</v>
      </c>
      <c r="DC654" s="147">
        <v>6</v>
      </c>
      <c r="DD654" s="147">
        <v>15</v>
      </c>
      <c r="DE654" s="147">
        <v>0</v>
      </c>
      <c r="DF654" s="147">
        <v>0</v>
      </c>
      <c r="DG654" s="147">
        <v>1</v>
      </c>
      <c r="DI654" s="147" t="e">
        <f>INDEX(Sheet3!$E$78:$E$1130,MATCH(A654,Sheet3!$D$78:$D$1130,0))</f>
        <v>#N/A</v>
      </c>
      <c r="DJ654" s="147" t="str">
        <f t="shared" ref="DJ654:DJ661" si="168">IFERROR(DI654,F654)</f>
        <v> skill_icons.ps_npc_1092_skill02_attack</v>
      </c>
      <c r="DK654" s="152" t="s">
        <v>1906</v>
      </c>
      <c r="DL654" s="153"/>
      <c r="DM654" s="154" t="s">
        <v>1647</v>
      </c>
      <c r="DN654" s="69" t="e">
        <f>"造成["&amp;INDEX(Sheet5!$L$2:$L$11,MATCH(BL654,Sheet5!$J$2:$J$11,0))&amp;":"&amp;BR654&amp;"*"&amp;BS654/1000&amp;"]"&amp;INDEX(Sheet5!$I$2:$I$4,MATCH(BR654,Sheet5!$H$2:$H$4,0))&amp;"的"&amp;INDEX(Sheet5!$K$2:$K$11,MATCH(BL654,Sheet5!$J$2:$J$11,0))</f>
        <v>#N/A</v>
      </c>
      <c r="DO654" s="147" t="e">
        <f>"造成["&amp;INDEX(Sheet5!$L$2:$L$11,MATCH(BY654,Sheet5!$J$2:$J$11,0))&amp;":"&amp;#REF!&amp;"*"&amp;CE654/1000&amp;"]"&amp;INDEX(Sheet5!$I$2:$I$4,MATCH(#REF!,Sheet5!$H$2:$H$4,0))&amp;"的"&amp;INDEX(Sheet5!$K$2:$K$11,MATCH(BY654,Sheet5!$J$2:$J$11,0))</f>
        <v>#REF!</v>
      </c>
      <c r="DP654" s="147"/>
      <c r="DQ654" s="147"/>
      <c r="DR654" s="147" t="e">
        <f t="shared" si="163"/>
        <v>#N/A</v>
      </c>
      <c r="DS654" s="156" t="e">
        <f>MATCH(A654,Sheet5!D:D,0)</f>
        <v>#N/A</v>
      </c>
      <c r="DT654" s="157" t="e">
        <f>MATCH(A654,Sheet5!F:F,0)</f>
        <v>#N/A</v>
      </c>
      <c r="DU654" s="147">
        <v>0</v>
      </c>
      <c r="DV654" s="147">
        <v>0</v>
      </c>
      <c r="DW654" s="147">
        <v>0</v>
      </c>
      <c r="DX654" s="147">
        <v>0</v>
      </c>
      <c r="DY654" s="147">
        <v>0</v>
      </c>
    </row>
    <row r="655" spans="1:130" ht="17.25">
      <c r="A655" s="147">
        <v>304222</v>
      </c>
      <c r="B655" s="147">
        <v>0</v>
      </c>
      <c r="C655" s="147">
        <v>1</v>
      </c>
      <c r="D655" s="148" t="s">
        <v>1904</v>
      </c>
      <c r="E655" s="146" t="str">
        <f t="shared" si="164"/>
        <v>DES_21 big gun</v>
      </c>
      <c r="F655" s="149" t="s">
        <v>1905</v>
      </c>
      <c r="G655" s="147">
        <v>1</v>
      </c>
      <c r="H655" s="147" t="s">
        <v>507</v>
      </c>
      <c r="I655" s="147">
        <f t="shared" si="165"/>
        <v>990</v>
      </c>
      <c r="J655" s="147">
        <f t="shared" si="166"/>
        <v>990</v>
      </c>
      <c r="K655" s="147">
        <f t="shared" si="167"/>
        <v>2739</v>
      </c>
      <c r="M655" s="52">
        <v>1289</v>
      </c>
      <c r="N655" s="147"/>
      <c r="O655" s="147">
        <v>0</v>
      </c>
      <c r="P655" s="147">
        <v>2</v>
      </c>
      <c r="Q655" s="147">
        <v>0</v>
      </c>
      <c r="R655" s="147">
        <v>1</v>
      </c>
      <c r="S655" s="147">
        <v>0</v>
      </c>
      <c r="T655" s="147">
        <v>0</v>
      </c>
      <c r="U655" s="147">
        <v>0</v>
      </c>
      <c r="V655" s="147">
        <v>0</v>
      </c>
      <c r="W655" s="147">
        <v>0</v>
      </c>
      <c r="X655" s="147">
        <v>0</v>
      </c>
      <c r="Y655" s="147">
        <v>0</v>
      </c>
      <c r="Z655" s="147">
        <v>10000</v>
      </c>
      <c r="AA655" s="147">
        <v>2</v>
      </c>
      <c r="AB655" s="147">
        <v>15</v>
      </c>
      <c r="AC655" s="147">
        <v>0</v>
      </c>
      <c r="AD655" s="147">
        <v>0</v>
      </c>
      <c r="AE655" s="147">
        <v>0</v>
      </c>
      <c r="AF655" s="147">
        <v>20</v>
      </c>
      <c r="AG655" s="147">
        <v>0</v>
      </c>
      <c r="AH655" s="147">
        <v>4</v>
      </c>
      <c r="AI655" s="147">
        <v>0</v>
      </c>
      <c r="AJ655" s="147">
        <v>3</v>
      </c>
      <c r="AK655" s="147">
        <v>1</v>
      </c>
      <c r="AL655" s="147">
        <v>1.5</v>
      </c>
      <c r="AM655" s="147">
        <v>1</v>
      </c>
      <c r="AN655" s="147">
        <v>1</v>
      </c>
      <c r="AO655" s="147">
        <v>1</v>
      </c>
      <c r="AP655" s="147">
        <v>2</v>
      </c>
      <c r="AQ655" s="120">
        <v>5</v>
      </c>
      <c r="AR655" s="147">
        <v>0.5</v>
      </c>
      <c r="AS655" s="147">
        <v>0</v>
      </c>
      <c r="AT655" s="147">
        <v>0</v>
      </c>
      <c r="AU655" s="147">
        <v>0</v>
      </c>
      <c r="AV655" s="147">
        <v>0</v>
      </c>
      <c r="AW655" s="147">
        <v>0</v>
      </c>
      <c r="AX655" s="147">
        <v>0</v>
      </c>
      <c r="AY655" s="147">
        <v>0</v>
      </c>
      <c r="AZ655" s="147">
        <v>0</v>
      </c>
      <c r="BA655" s="147">
        <v>0</v>
      </c>
      <c r="BB655" s="147">
        <v>0</v>
      </c>
      <c r="BC655" s="147">
        <v>0</v>
      </c>
      <c r="BD655" s="69">
        <v>0</v>
      </c>
      <c r="BE655" s="69">
        <v>0</v>
      </c>
      <c r="BF655" s="69">
        <v>0</v>
      </c>
      <c r="BG655" s="147">
        <v>0</v>
      </c>
      <c r="BH655" s="147">
        <v>0</v>
      </c>
      <c r="BI655" s="69" t="s">
        <v>730</v>
      </c>
      <c r="BK655" s="147">
        <v>3</v>
      </c>
      <c r="BL655" s="147">
        <v>10</v>
      </c>
      <c r="BM655" s="147">
        <v>2</v>
      </c>
      <c r="BN655" s="147">
        <v>15</v>
      </c>
      <c r="BO655" s="150">
        <v>0</v>
      </c>
      <c r="BP655" s="147">
        <v>1</v>
      </c>
      <c r="BQ655" s="147">
        <v>1</v>
      </c>
      <c r="BR655" s="147">
        <v>1</v>
      </c>
      <c r="BS655" s="8">
        <v>1380102</v>
      </c>
      <c r="BT655" s="147">
        <v>0</v>
      </c>
      <c r="BU655" s="147">
        <v>0</v>
      </c>
      <c r="BV655" s="147">
        <v>1000</v>
      </c>
      <c r="BW655" s="147">
        <v>480</v>
      </c>
      <c r="BY655" s="147">
        <v>5</v>
      </c>
      <c r="BZ655" s="147">
        <v>2</v>
      </c>
      <c r="CA655" s="147">
        <v>15</v>
      </c>
      <c r="CB655" s="150">
        <v>0</v>
      </c>
      <c r="CC655" s="147">
        <v>1</v>
      </c>
      <c r="CD655" s="147">
        <v>1</v>
      </c>
      <c r="CE655" s="147">
        <v>204</v>
      </c>
      <c r="CF655" s="151">
        <v>1000</v>
      </c>
      <c r="CG655" s="147">
        <v>0</v>
      </c>
      <c r="CH655" s="147">
        <v>0</v>
      </c>
      <c r="CI655" s="147">
        <v>1000</v>
      </c>
      <c r="CJ655" s="147">
        <v>1290</v>
      </c>
      <c r="CL655" s="147">
        <v>0</v>
      </c>
      <c r="CM655" s="147">
        <v>0</v>
      </c>
      <c r="CN655" s="147">
        <v>0</v>
      </c>
      <c r="CO655" s="150">
        <v>0</v>
      </c>
      <c r="CP655" s="147">
        <v>0</v>
      </c>
      <c r="CQ655" s="147">
        <v>0</v>
      </c>
      <c r="CR655" s="147">
        <v>0</v>
      </c>
      <c r="CS655" s="147">
        <v>0</v>
      </c>
      <c r="CT655" s="147">
        <v>0</v>
      </c>
      <c r="CU655" s="147">
        <v>0</v>
      </c>
      <c r="CV655" s="147">
        <v>0</v>
      </c>
      <c r="CW655" s="147">
        <v>0</v>
      </c>
      <c r="CZ655" s="147">
        <v>0</v>
      </c>
      <c r="DA655" s="147">
        <v>0</v>
      </c>
      <c r="DB655" s="147">
        <v>70</v>
      </c>
      <c r="DC655" s="147">
        <v>6</v>
      </c>
      <c r="DD655" s="147">
        <v>15</v>
      </c>
      <c r="DE655" s="147">
        <v>0</v>
      </c>
      <c r="DF655" s="147">
        <v>0</v>
      </c>
      <c r="DG655" s="147">
        <v>1</v>
      </c>
      <c r="DI655" s="147" t="e">
        <f>INDEX(Sheet3!$E$78:$E$1130,MATCH(A655,Sheet3!$D$78:$D$1130,0))</f>
        <v>#N/A</v>
      </c>
      <c r="DJ655" s="147" t="str">
        <f t="shared" si="168"/>
        <v> skill_icons.ps_npc_1092_skill02_attack</v>
      </c>
      <c r="DK655" s="152" t="s">
        <v>1906</v>
      </c>
      <c r="DL655" s="153"/>
      <c r="DM655" s="154" t="s">
        <v>1647</v>
      </c>
      <c r="DN655" s="69" t="e">
        <f>"造成["&amp;INDEX(Sheet5!$L$2:$L$11,MATCH(BL655,Sheet5!$J$2:$J$11,0))&amp;":"&amp;BR655&amp;"*"&amp;BS655/1000&amp;"]"&amp;INDEX(Sheet5!$I$2:$I$4,MATCH(BR655,Sheet5!$H$2:$H$4,0))&amp;"的"&amp;INDEX(Sheet5!$K$2:$K$11,MATCH(BL655,Sheet5!$J$2:$J$11,0))</f>
        <v>#N/A</v>
      </c>
      <c r="DO655" s="147" t="e">
        <f>"造成["&amp;INDEX(Sheet5!$L$2:$L$11,MATCH(BY655,Sheet5!$J$2:$J$11,0))&amp;":"&amp;#REF!&amp;"*"&amp;CE655/1000&amp;"]"&amp;INDEX(Sheet5!$I$2:$I$4,MATCH(#REF!,Sheet5!$H$2:$H$4,0))&amp;"的"&amp;INDEX(Sheet5!$K$2:$K$11,MATCH(BY655,Sheet5!$J$2:$J$11,0))</f>
        <v>#REF!</v>
      </c>
      <c r="DP655" s="147"/>
      <c r="DQ655" s="147"/>
      <c r="DR655" s="147" t="e">
        <f t="shared" si="163"/>
        <v>#N/A</v>
      </c>
      <c r="DS655" s="156" t="e">
        <f>MATCH(A655,Sheet5!D:D,0)</f>
        <v>#N/A</v>
      </c>
      <c r="DT655" s="157" t="e">
        <f>MATCH(A655,Sheet5!F:F,0)</f>
        <v>#N/A</v>
      </c>
      <c r="DU655" s="147">
        <v>0</v>
      </c>
      <c r="DV655" s="147">
        <v>0</v>
      </c>
      <c r="DW655" s="147">
        <v>0</v>
      </c>
      <c r="DX655" s="147">
        <v>0</v>
      </c>
      <c r="DY655" s="147">
        <v>0</v>
      </c>
    </row>
    <row r="656" spans="1:130" ht="17.25">
      <c r="A656" s="147">
        <v>304223</v>
      </c>
      <c r="B656" s="147">
        <v>0</v>
      </c>
      <c r="C656" s="147">
        <v>1</v>
      </c>
      <c r="D656" s="148" t="s">
        <v>1904</v>
      </c>
      <c r="E656" s="146" t="str">
        <f t="shared" si="164"/>
        <v>DES_21 big gun</v>
      </c>
      <c r="F656" s="149" t="s">
        <v>1905</v>
      </c>
      <c r="G656" s="147">
        <v>1</v>
      </c>
      <c r="H656" s="147" t="s">
        <v>507</v>
      </c>
      <c r="I656" s="147">
        <f t="shared" si="165"/>
        <v>990</v>
      </c>
      <c r="J656" s="147">
        <f t="shared" si="166"/>
        <v>990</v>
      </c>
      <c r="K656" s="147">
        <f t="shared" si="167"/>
        <v>2739</v>
      </c>
      <c r="M656" s="52">
        <v>1289</v>
      </c>
      <c r="N656" s="147"/>
      <c r="O656" s="147">
        <v>0</v>
      </c>
      <c r="P656" s="147">
        <v>2</v>
      </c>
      <c r="Q656" s="147">
        <v>0</v>
      </c>
      <c r="R656" s="147">
        <v>1</v>
      </c>
      <c r="S656" s="147">
        <v>0</v>
      </c>
      <c r="T656" s="147">
        <v>0</v>
      </c>
      <c r="U656" s="147">
        <v>0</v>
      </c>
      <c r="V656" s="147">
        <v>0</v>
      </c>
      <c r="W656" s="147">
        <v>0</v>
      </c>
      <c r="X656" s="147">
        <v>0</v>
      </c>
      <c r="Y656" s="147">
        <v>0</v>
      </c>
      <c r="Z656" s="147">
        <v>10000</v>
      </c>
      <c r="AA656" s="147">
        <v>2</v>
      </c>
      <c r="AB656" s="147">
        <v>15</v>
      </c>
      <c r="AC656" s="147">
        <v>0</v>
      </c>
      <c r="AD656" s="147">
        <v>0</v>
      </c>
      <c r="AE656" s="147">
        <v>0</v>
      </c>
      <c r="AF656" s="147">
        <v>20</v>
      </c>
      <c r="AG656" s="147">
        <v>0</v>
      </c>
      <c r="AH656" s="147">
        <v>4</v>
      </c>
      <c r="AI656" s="147">
        <v>0</v>
      </c>
      <c r="AJ656" s="147">
        <v>3</v>
      </c>
      <c r="AK656" s="147">
        <v>1</v>
      </c>
      <c r="AL656" s="147">
        <v>1.5</v>
      </c>
      <c r="AM656" s="147">
        <v>1</v>
      </c>
      <c r="AN656" s="147">
        <v>1</v>
      </c>
      <c r="AO656" s="147">
        <v>1</v>
      </c>
      <c r="AP656" s="147">
        <v>2</v>
      </c>
      <c r="AQ656" s="120">
        <v>5</v>
      </c>
      <c r="AR656" s="147">
        <v>0.5</v>
      </c>
      <c r="AS656" s="147">
        <v>0</v>
      </c>
      <c r="AT656" s="147">
        <v>0</v>
      </c>
      <c r="AU656" s="147">
        <v>0</v>
      </c>
      <c r="AV656" s="147">
        <v>0</v>
      </c>
      <c r="AW656" s="147">
        <v>0</v>
      </c>
      <c r="AX656" s="147">
        <v>0</v>
      </c>
      <c r="AY656" s="147">
        <v>0</v>
      </c>
      <c r="AZ656" s="147">
        <v>0</v>
      </c>
      <c r="BA656" s="147">
        <v>0</v>
      </c>
      <c r="BB656" s="147">
        <v>0</v>
      </c>
      <c r="BC656" s="147">
        <v>0</v>
      </c>
      <c r="BD656" s="69">
        <v>0</v>
      </c>
      <c r="BE656" s="69">
        <v>0</v>
      </c>
      <c r="BF656" s="69">
        <v>0</v>
      </c>
      <c r="BG656" s="147">
        <v>0</v>
      </c>
      <c r="BH656" s="147">
        <v>0</v>
      </c>
      <c r="BI656" s="69" t="s">
        <v>730</v>
      </c>
      <c r="BK656" s="147">
        <v>3</v>
      </c>
      <c r="BL656" s="147">
        <v>10</v>
      </c>
      <c r="BM656" s="147">
        <v>2</v>
      </c>
      <c r="BN656" s="147">
        <v>15</v>
      </c>
      <c r="BO656" s="150">
        <v>0</v>
      </c>
      <c r="BP656" s="147">
        <v>1</v>
      </c>
      <c r="BQ656" s="147">
        <v>1</v>
      </c>
      <c r="BR656" s="147">
        <v>1</v>
      </c>
      <c r="BS656" s="8">
        <v>1380103</v>
      </c>
      <c r="BT656" s="147">
        <v>0</v>
      </c>
      <c r="BU656" s="147">
        <v>0</v>
      </c>
      <c r="BV656" s="147">
        <v>1000</v>
      </c>
      <c r="BW656" s="147">
        <v>480</v>
      </c>
      <c r="BY656" s="147">
        <v>5</v>
      </c>
      <c r="BZ656" s="147">
        <v>2</v>
      </c>
      <c r="CA656" s="147">
        <v>15</v>
      </c>
      <c r="CB656" s="150">
        <v>0</v>
      </c>
      <c r="CC656" s="147">
        <v>1</v>
      </c>
      <c r="CD656" s="147">
        <v>1</v>
      </c>
      <c r="CE656" s="147">
        <v>204</v>
      </c>
      <c r="CF656" s="151">
        <v>1000</v>
      </c>
      <c r="CG656" s="147">
        <v>0</v>
      </c>
      <c r="CH656" s="147">
        <v>0</v>
      </c>
      <c r="CI656" s="147">
        <v>1000</v>
      </c>
      <c r="CJ656" s="147">
        <v>1290</v>
      </c>
      <c r="CL656" s="147">
        <v>0</v>
      </c>
      <c r="CM656" s="147">
        <v>0</v>
      </c>
      <c r="CN656" s="147">
        <v>0</v>
      </c>
      <c r="CO656" s="150">
        <v>0</v>
      </c>
      <c r="CP656" s="147">
        <v>0</v>
      </c>
      <c r="CQ656" s="147">
        <v>0</v>
      </c>
      <c r="CR656" s="147">
        <v>0</v>
      </c>
      <c r="CS656" s="147">
        <v>0</v>
      </c>
      <c r="CT656" s="147">
        <v>0</v>
      </c>
      <c r="CU656" s="147">
        <v>0</v>
      </c>
      <c r="CV656" s="147">
        <v>0</v>
      </c>
      <c r="CW656" s="147">
        <v>0</v>
      </c>
      <c r="CZ656" s="147">
        <v>0</v>
      </c>
      <c r="DA656" s="147">
        <v>0</v>
      </c>
      <c r="DB656" s="147">
        <v>70</v>
      </c>
      <c r="DC656" s="147">
        <v>6</v>
      </c>
      <c r="DD656" s="147">
        <v>15</v>
      </c>
      <c r="DE656" s="147">
        <v>0</v>
      </c>
      <c r="DF656" s="147">
        <v>0</v>
      </c>
      <c r="DG656" s="147">
        <v>1</v>
      </c>
      <c r="DI656" s="147" t="e">
        <f>INDEX(Sheet3!$E$78:$E$1130,MATCH(A656,Sheet3!$D$78:$D$1130,0))</f>
        <v>#N/A</v>
      </c>
      <c r="DJ656" s="147" t="str">
        <f t="shared" si="168"/>
        <v> skill_icons.ps_npc_1092_skill02_attack</v>
      </c>
      <c r="DK656" s="152" t="s">
        <v>1906</v>
      </c>
      <c r="DL656" s="153"/>
      <c r="DM656" s="154" t="s">
        <v>1647</v>
      </c>
      <c r="DN656" s="69" t="e">
        <f>"造成["&amp;INDEX(Sheet5!$L$2:$L$11,MATCH(BL656,Sheet5!$J$2:$J$11,0))&amp;":"&amp;BR656&amp;"*"&amp;BS656/1000&amp;"]"&amp;INDEX(Sheet5!$I$2:$I$4,MATCH(BR656,Sheet5!$H$2:$H$4,0))&amp;"的"&amp;INDEX(Sheet5!$K$2:$K$11,MATCH(BL656,Sheet5!$J$2:$J$11,0))</f>
        <v>#N/A</v>
      </c>
      <c r="DO656" s="147" t="e">
        <f>"造成["&amp;INDEX(Sheet5!$L$2:$L$11,MATCH(BY656,Sheet5!$J$2:$J$11,0))&amp;":"&amp;#REF!&amp;"*"&amp;CE656/1000&amp;"]"&amp;INDEX(Sheet5!$I$2:$I$4,MATCH(#REF!,Sheet5!$H$2:$H$4,0))&amp;"的"&amp;INDEX(Sheet5!$K$2:$K$11,MATCH(BY656,Sheet5!$J$2:$J$11,0))</f>
        <v>#REF!</v>
      </c>
      <c r="DP656" s="147"/>
      <c r="DQ656" s="147"/>
      <c r="DR656" s="147" t="e">
        <f t="shared" si="163"/>
        <v>#N/A</v>
      </c>
      <c r="DS656" s="156" t="e">
        <f>MATCH(A656,Sheet5!D:D,0)</f>
        <v>#N/A</v>
      </c>
      <c r="DT656" s="157" t="e">
        <f>MATCH(A656,Sheet5!F:F,0)</f>
        <v>#N/A</v>
      </c>
      <c r="DU656" s="147">
        <v>0</v>
      </c>
      <c r="DV656" s="147">
        <v>0</v>
      </c>
      <c r="DW656" s="147">
        <v>0</v>
      </c>
      <c r="DX656" s="147">
        <v>0</v>
      </c>
      <c r="DY656" s="147">
        <v>0</v>
      </c>
    </row>
    <row r="657" spans="1:130" ht="17.25">
      <c r="A657" s="147">
        <v>304224</v>
      </c>
      <c r="B657" s="147">
        <v>0</v>
      </c>
      <c r="C657" s="147">
        <v>1</v>
      </c>
      <c r="D657" s="148" t="s">
        <v>1904</v>
      </c>
      <c r="E657" s="146" t="str">
        <f t="shared" si="164"/>
        <v>DES_21 big gun</v>
      </c>
      <c r="F657" s="149" t="s">
        <v>1905</v>
      </c>
      <c r="G657" s="147">
        <v>1</v>
      </c>
      <c r="H657" s="147" t="s">
        <v>507</v>
      </c>
      <c r="I657" s="147">
        <f t="shared" si="165"/>
        <v>990</v>
      </c>
      <c r="J657" s="147">
        <f t="shared" si="166"/>
        <v>990</v>
      </c>
      <c r="K657" s="147">
        <f t="shared" si="167"/>
        <v>2739</v>
      </c>
      <c r="M657" s="52">
        <v>1289</v>
      </c>
      <c r="N657" s="147"/>
      <c r="O657" s="147">
        <v>0</v>
      </c>
      <c r="P657" s="147">
        <v>2</v>
      </c>
      <c r="Q657" s="147">
        <v>0</v>
      </c>
      <c r="R657" s="147">
        <v>1</v>
      </c>
      <c r="S657" s="147">
        <v>0</v>
      </c>
      <c r="T657" s="147">
        <v>0</v>
      </c>
      <c r="U657" s="147">
        <v>0</v>
      </c>
      <c r="V657" s="147">
        <v>0</v>
      </c>
      <c r="W657" s="147">
        <v>0</v>
      </c>
      <c r="X657" s="147">
        <v>0</v>
      </c>
      <c r="Y657" s="147">
        <v>0</v>
      </c>
      <c r="Z657" s="147">
        <v>10000</v>
      </c>
      <c r="AA657" s="147">
        <v>2</v>
      </c>
      <c r="AB657" s="147">
        <v>15</v>
      </c>
      <c r="AC657" s="147">
        <v>0</v>
      </c>
      <c r="AD657" s="147">
        <v>0</v>
      </c>
      <c r="AE657" s="147">
        <v>0</v>
      </c>
      <c r="AF657" s="147">
        <v>20</v>
      </c>
      <c r="AG657" s="147">
        <v>0</v>
      </c>
      <c r="AH657" s="147">
        <v>4</v>
      </c>
      <c r="AI657" s="147">
        <v>0</v>
      </c>
      <c r="AJ657" s="147">
        <v>3</v>
      </c>
      <c r="AK657" s="147">
        <v>1</v>
      </c>
      <c r="AL657" s="147">
        <v>1.5</v>
      </c>
      <c r="AM657" s="147">
        <v>1</v>
      </c>
      <c r="AN657" s="147">
        <v>1</v>
      </c>
      <c r="AO657" s="147">
        <v>1</v>
      </c>
      <c r="AP657" s="147">
        <v>2</v>
      </c>
      <c r="AQ657" s="120">
        <v>5</v>
      </c>
      <c r="AR657" s="147">
        <v>0.5</v>
      </c>
      <c r="AS657" s="147">
        <v>0</v>
      </c>
      <c r="AT657" s="147">
        <v>0</v>
      </c>
      <c r="AU657" s="147">
        <v>0</v>
      </c>
      <c r="AV657" s="147">
        <v>0</v>
      </c>
      <c r="AW657" s="147">
        <v>0</v>
      </c>
      <c r="AX657" s="147">
        <v>0</v>
      </c>
      <c r="AY657" s="147">
        <v>0</v>
      </c>
      <c r="AZ657" s="147">
        <v>0</v>
      </c>
      <c r="BA657" s="147">
        <v>0</v>
      </c>
      <c r="BB657" s="147">
        <v>0</v>
      </c>
      <c r="BC657" s="147">
        <v>0</v>
      </c>
      <c r="BD657" s="69">
        <v>0</v>
      </c>
      <c r="BE657" s="69">
        <v>0</v>
      </c>
      <c r="BF657" s="69">
        <v>0</v>
      </c>
      <c r="BG657" s="147">
        <v>0</v>
      </c>
      <c r="BH657" s="147">
        <v>0</v>
      </c>
      <c r="BI657" s="69" t="s">
        <v>730</v>
      </c>
      <c r="BK657" s="147">
        <v>3</v>
      </c>
      <c r="BL657" s="147">
        <v>10</v>
      </c>
      <c r="BM657" s="147">
        <v>2</v>
      </c>
      <c r="BN657" s="147">
        <v>15</v>
      </c>
      <c r="BO657" s="150">
        <v>0</v>
      </c>
      <c r="BP657" s="147">
        <v>1</v>
      </c>
      <c r="BQ657" s="147">
        <v>1</v>
      </c>
      <c r="BR657" s="147">
        <v>1</v>
      </c>
      <c r="BS657" s="8">
        <v>1380104</v>
      </c>
      <c r="BT657" s="147">
        <v>0</v>
      </c>
      <c r="BU657" s="147">
        <v>0</v>
      </c>
      <c r="BV657" s="147">
        <v>1000</v>
      </c>
      <c r="BW657" s="147">
        <v>480</v>
      </c>
      <c r="BY657" s="147">
        <v>5</v>
      </c>
      <c r="BZ657" s="147">
        <v>2</v>
      </c>
      <c r="CA657" s="147">
        <v>15</v>
      </c>
      <c r="CB657" s="150">
        <v>0</v>
      </c>
      <c r="CC657" s="147">
        <v>1</v>
      </c>
      <c r="CD657" s="147">
        <v>1</v>
      </c>
      <c r="CE657" s="147">
        <v>204</v>
      </c>
      <c r="CF657" s="151">
        <v>1000</v>
      </c>
      <c r="CG657" s="147">
        <v>0</v>
      </c>
      <c r="CH657" s="147">
        <v>0</v>
      </c>
      <c r="CI657" s="147">
        <v>1000</v>
      </c>
      <c r="CJ657" s="147">
        <v>1290</v>
      </c>
      <c r="CL657" s="147">
        <v>0</v>
      </c>
      <c r="CM657" s="147">
        <v>0</v>
      </c>
      <c r="CN657" s="147">
        <v>0</v>
      </c>
      <c r="CO657" s="150">
        <v>0</v>
      </c>
      <c r="CP657" s="147">
        <v>0</v>
      </c>
      <c r="CQ657" s="147">
        <v>0</v>
      </c>
      <c r="CR657" s="147">
        <v>0</v>
      </c>
      <c r="CS657" s="147">
        <v>0</v>
      </c>
      <c r="CT657" s="147">
        <v>0</v>
      </c>
      <c r="CU657" s="147">
        <v>0</v>
      </c>
      <c r="CV657" s="147">
        <v>0</v>
      </c>
      <c r="CW657" s="147">
        <v>0</v>
      </c>
      <c r="CZ657" s="147">
        <v>0</v>
      </c>
      <c r="DA657" s="147">
        <v>0</v>
      </c>
      <c r="DB657" s="147">
        <v>70</v>
      </c>
      <c r="DC657" s="147">
        <v>6</v>
      </c>
      <c r="DD657" s="147">
        <v>15</v>
      </c>
      <c r="DE657" s="147">
        <v>0</v>
      </c>
      <c r="DF657" s="147">
        <v>0</v>
      </c>
      <c r="DG657" s="147">
        <v>1</v>
      </c>
      <c r="DI657" s="147" t="e">
        <f>INDEX(Sheet3!$E$78:$E$1130,MATCH(A657,Sheet3!$D$78:$D$1130,0))</f>
        <v>#N/A</v>
      </c>
      <c r="DJ657" s="147" t="str">
        <f t="shared" si="168"/>
        <v> skill_icons.ps_npc_1092_skill02_attack</v>
      </c>
      <c r="DK657" s="152" t="s">
        <v>1906</v>
      </c>
      <c r="DL657" s="153"/>
      <c r="DM657" s="154" t="s">
        <v>1647</v>
      </c>
      <c r="DN657" s="69" t="e">
        <f>"造成["&amp;INDEX(Sheet5!$L$2:$L$11,MATCH(BL657,Sheet5!$J$2:$J$11,0))&amp;":"&amp;BR657&amp;"*"&amp;BS657/1000&amp;"]"&amp;INDEX(Sheet5!$I$2:$I$4,MATCH(BR657,Sheet5!$H$2:$H$4,0))&amp;"的"&amp;INDEX(Sheet5!$K$2:$K$11,MATCH(BL657,Sheet5!$J$2:$J$11,0))</f>
        <v>#N/A</v>
      </c>
      <c r="DO657" s="147" t="e">
        <f>"造成["&amp;INDEX(Sheet5!$L$2:$L$11,MATCH(BY657,Sheet5!$J$2:$J$11,0))&amp;":"&amp;#REF!&amp;"*"&amp;CE657/1000&amp;"]"&amp;INDEX(Sheet5!$I$2:$I$4,MATCH(#REF!,Sheet5!$H$2:$H$4,0))&amp;"的"&amp;INDEX(Sheet5!$K$2:$K$11,MATCH(BY657,Sheet5!$J$2:$J$11,0))</f>
        <v>#REF!</v>
      </c>
      <c r="DP657" s="147"/>
      <c r="DQ657" s="147"/>
      <c r="DR657" s="147" t="e">
        <f t="shared" si="163"/>
        <v>#N/A</v>
      </c>
      <c r="DS657" s="156" t="e">
        <f>MATCH(A657,Sheet5!D:D,0)</f>
        <v>#N/A</v>
      </c>
      <c r="DT657" s="157" t="e">
        <f>MATCH(A657,Sheet5!F:F,0)</f>
        <v>#N/A</v>
      </c>
      <c r="DU657" s="147">
        <v>0</v>
      </c>
      <c r="DV657" s="147">
        <v>0</v>
      </c>
      <c r="DW657" s="147">
        <v>0</v>
      </c>
      <c r="DX657" s="147">
        <v>0</v>
      </c>
      <c r="DY657" s="147">
        <v>0</v>
      </c>
    </row>
    <row r="658" spans="1:130" ht="17.25">
      <c r="A658" s="147">
        <v>304225</v>
      </c>
      <c r="B658" s="147">
        <v>0</v>
      </c>
      <c r="C658" s="147">
        <v>1</v>
      </c>
      <c r="D658" s="148" t="s">
        <v>1904</v>
      </c>
      <c r="E658" s="146" t="str">
        <f t="shared" si="164"/>
        <v>DES_21 big gun</v>
      </c>
      <c r="F658" s="149" t="s">
        <v>1905</v>
      </c>
      <c r="G658" s="147">
        <v>1</v>
      </c>
      <c r="H658" s="147" t="s">
        <v>507</v>
      </c>
      <c r="I658" s="147">
        <f t="shared" si="165"/>
        <v>990</v>
      </c>
      <c r="J658" s="147">
        <f t="shared" si="166"/>
        <v>990</v>
      </c>
      <c r="K658" s="147">
        <f t="shared" si="167"/>
        <v>2739</v>
      </c>
      <c r="M658" s="52">
        <v>1289</v>
      </c>
      <c r="N658" s="147"/>
      <c r="O658" s="147">
        <v>0</v>
      </c>
      <c r="P658" s="147">
        <v>2</v>
      </c>
      <c r="Q658" s="147">
        <v>0</v>
      </c>
      <c r="R658" s="147">
        <v>1</v>
      </c>
      <c r="S658" s="147">
        <v>0</v>
      </c>
      <c r="T658" s="147">
        <v>0</v>
      </c>
      <c r="U658" s="147">
        <v>0</v>
      </c>
      <c r="V658" s="147">
        <v>0</v>
      </c>
      <c r="W658" s="147">
        <v>0</v>
      </c>
      <c r="X658" s="147">
        <v>0</v>
      </c>
      <c r="Y658" s="147">
        <v>0</v>
      </c>
      <c r="Z658" s="147">
        <v>10000</v>
      </c>
      <c r="AA658" s="147">
        <v>2</v>
      </c>
      <c r="AB658" s="147">
        <v>15</v>
      </c>
      <c r="AC658" s="147">
        <v>0</v>
      </c>
      <c r="AD658" s="147">
        <v>0</v>
      </c>
      <c r="AE658" s="147">
        <v>0</v>
      </c>
      <c r="AF658" s="147">
        <v>20</v>
      </c>
      <c r="AG658" s="147">
        <v>0</v>
      </c>
      <c r="AH658" s="147">
        <v>4</v>
      </c>
      <c r="AI658" s="147">
        <v>0</v>
      </c>
      <c r="AJ658" s="147">
        <v>3</v>
      </c>
      <c r="AK658" s="147">
        <v>1</v>
      </c>
      <c r="AL658" s="147">
        <v>1.5</v>
      </c>
      <c r="AM658" s="147">
        <v>1</v>
      </c>
      <c r="AN658" s="147">
        <v>1</v>
      </c>
      <c r="AO658" s="147">
        <v>1</v>
      </c>
      <c r="AP658" s="147">
        <v>2</v>
      </c>
      <c r="AQ658" s="120">
        <v>5</v>
      </c>
      <c r="AR658" s="147">
        <v>0.5</v>
      </c>
      <c r="AS658" s="147">
        <v>0</v>
      </c>
      <c r="AT658" s="147">
        <v>0</v>
      </c>
      <c r="AU658" s="147">
        <v>0</v>
      </c>
      <c r="AV658" s="147">
        <v>0</v>
      </c>
      <c r="AW658" s="147">
        <v>0</v>
      </c>
      <c r="AX658" s="147">
        <v>0</v>
      </c>
      <c r="AY658" s="147">
        <v>0</v>
      </c>
      <c r="AZ658" s="147">
        <v>0</v>
      </c>
      <c r="BA658" s="147">
        <v>0</v>
      </c>
      <c r="BB658" s="147">
        <v>0</v>
      </c>
      <c r="BC658" s="147">
        <v>0</v>
      </c>
      <c r="BD658" s="69">
        <v>0</v>
      </c>
      <c r="BE658" s="69">
        <v>0</v>
      </c>
      <c r="BF658" s="69">
        <v>0</v>
      </c>
      <c r="BG658" s="147">
        <v>0</v>
      </c>
      <c r="BH658" s="147">
        <v>0</v>
      </c>
      <c r="BI658" s="69" t="s">
        <v>730</v>
      </c>
      <c r="BK658" s="147">
        <v>3</v>
      </c>
      <c r="BL658" s="147">
        <v>10</v>
      </c>
      <c r="BM658" s="147">
        <v>2</v>
      </c>
      <c r="BN658" s="147">
        <v>15</v>
      </c>
      <c r="BO658" s="150">
        <v>0</v>
      </c>
      <c r="BP658" s="147">
        <v>1</v>
      </c>
      <c r="BQ658" s="147">
        <v>1</v>
      </c>
      <c r="BR658" s="147">
        <v>1</v>
      </c>
      <c r="BS658" s="8">
        <v>1380105</v>
      </c>
      <c r="BT658" s="147">
        <v>0</v>
      </c>
      <c r="BU658" s="147">
        <v>0</v>
      </c>
      <c r="BV658" s="147">
        <v>1000</v>
      </c>
      <c r="BW658" s="147">
        <v>480</v>
      </c>
      <c r="BY658" s="147">
        <v>5</v>
      </c>
      <c r="BZ658" s="147">
        <v>2</v>
      </c>
      <c r="CA658" s="147">
        <v>15</v>
      </c>
      <c r="CB658" s="150">
        <v>0</v>
      </c>
      <c r="CC658" s="147">
        <v>1</v>
      </c>
      <c r="CD658" s="147">
        <v>1</v>
      </c>
      <c r="CE658" s="147">
        <v>204</v>
      </c>
      <c r="CF658" s="151">
        <v>1000</v>
      </c>
      <c r="CG658" s="147">
        <v>0</v>
      </c>
      <c r="CH658" s="147">
        <v>0</v>
      </c>
      <c r="CI658" s="147">
        <v>1000</v>
      </c>
      <c r="CJ658" s="147">
        <v>1290</v>
      </c>
      <c r="CL658" s="147">
        <v>0</v>
      </c>
      <c r="CM658" s="147">
        <v>0</v>
      </c>
      <c r="CN658" s="147">
        <v>0</v>
      </c>
      <c r="CO658" s="150">
        <v>0</v>
      </c>
      <c r="CP658" s="147">
        <v>0</v>
      </c>
      <c r="CQ658" s="147">
        <v>0</v>
      </c>
      <c r="CR658" s="147">
        <v>0</v>
      </c>
      <c r="CS658" s="147">
        <v>0</v>
      </c>
      <c r="CT658" s="147">
        <v>0</v>
      </c>
      <c r="CU658" s="147">
        <v>0</v>
      </c>
      <c r="CV658" s="147">
        <v>0</v>
      </c>
      <c r="CW658" s="147">
        <v>0</v>
      </c>
      <c r="CZ658" s="147">
        <v>0</v>
      </c>
      <c r="DA658" s="147">
        <v>0</v>
      </c>
      <c r="DB658" s="147">
        <v>70</v>
      </c>
      <c r="DC658" s="147">
        <v>6</v>
      </c>
      <c r="DD658" s="147">
        <v>15</v>
      </c>
      <c r="DE658" s="147">
        <v>0</v>
      </c>
      <c r="DF658" s="147">
        <v>0</v>
      </c>
      <c r="DG658" s="147">
        <v>1</v>
      </c>
      <c r="DI658" s="147" t="e">
        <f>INDEX(Sheet3!$E$78:$E$1130,MATCH(A658,Sheet3!$D$78:$D$1130,0))</f>
        <v>#N/A</v>
      </c>
      <c r="DJ658" s="147" t="str">
        <f t="shared" si="168"/>
        <v> skill_icons.ps_npc_1092_skill02_attack</v>
      </c>
      <c r="DK658" s="152" t="s">
        <v>1906</v>
      </c>
      <c r="DL658" s="153"/>
      <c r="DM658" s="154" t="s">
        <v>1647</v>
      </c>
      <c r="DN658" s="69" t="e">
        <f>"造成["&amp;INDEX(Sheet5!$L$2:$L$11,MATCH(BL658,Sheet5!$J$2:$J$11,0))&amp;":"&amp;BR658&amp;"*"&amp;BS658/1000&amp;"]"&amp;INDEX(Sheet5!$I$2:$I$4,MATCH(BR658,Sheet5!$H$2:$H$4,0))&amp;"的"&amp;INDEX(Sheet5!$K$2:$K$11,MATCH(BL658,Sheet5!$J$2:$J$11,0))</f>
        <v>#N/A</v>
      </c>
      <c r="DO658" s="147" t="e">
        <f>"造成["&amp;INDEX(Sheet5!$L$2:$L$11,MATCH(BY658,Sheet5!$J$2:$J$11,0))&amp;":"&amp;#REF!&amp;"*"&amp;CE658/1000&amp;"]"&amp;INDEX(Sheet5!$I$2:$I$4,MATCH(#REF!,Sheet5!$H$2:$H$4,0))&amp;"的"&amp;INDEX(Sheet5!$K$2:$K$11,MATCH(BY658,Sheet5!$J$2:$J$11,0))</f>
        <v>#REF!</v>
      </c>
      <c r="DP658" s="147"/>
      <c r="DQ658" s="147"/>
      <c r="DR658" s="147" t="e">
        <f t="shared" si="163"/>
        <v>#N/A</v>
      </c>
      <c r="DS658" s="156" t="e">
        <f>MATCH(A658,Sheet5!D:D,0)</f>
        <v>#N/A</v>
      </c>
      <c r="DT658" s="157" t="e">
        <f>MATCH(A658,Sheet5!F:F,0)</f>
        <v>#N/A</v>
      </c>
      <c r="DU658" s="147">
        <v>0</v>
      </c>
      <c r="DV658" s="147">
        <v>0</v>
      </c>
      <c r="DW658" s="147">
        <v>0</v>
      </c>
      <c r="DX658" s="147">
        <v>0</v>
      </c>
      <c r="DY658" s="147">
        <v>0</v>
      </c>
    </row>
    <row r="659" spans="1:130" ht="14.25">
      <c r="A659" s="118">
        <v>30423</v>
      </c>
      <c r="B659" s="118">
        <v>0</v>
      </c>
      <c r="C659" s="69">
        <v>1</v>
      </c>
      <c r="D659" s="145" t="s">
        <v>1907</v>
      </c>
      <c r="E659" s="78"/>
      <c r="F659" s="69">
        <v>0</v>
      </c>
      <c r="G659" s="69">
        <v>1</v>
      </c>
      <c r="H659" s="69" t="s">
        <v>507</v>
      </c>
      <c r="I659" s="69">
        <v>800</v>
      </c>
      <c r="J659" s="69">
        <v>533</v>
      </c>
      <c r="K659" s="69">
        <v>1000</v>
      </c>
      <c r="M659" s="69">
        <v>582</v>
      </c>
      <c r="N659" s="69" t="s">
        <v>1061</v>
      </c>
      <c r="O659" s="69">
        <v>0</v>
      </c>
      <c r="P659" s="69">
        <v>2</v>
      </c>
      <c r="Q659" s="69">
        <v>0</v>
      </c>
      <c r="R659" s="69">
        <f>IF(S659&gt;0,2,1)</f>
        <v>1</v>
      </c>
      <c r="S659" s="69">
        <v>0</v>
      </c>
      <c r="T659" s="69">
        <v>0</v>
      </c>
      <c r="U659" s="69">
        <v>0</v>
      </c>
      <c r="V659" s="69">
        <v>0</v>
      </c>
      <c r="W659" s="69">
        <v>0</v>
      </c>
      <c r="X659" s="69">
        <v>0</v>
      </c>
      <c r="Y659" s="69">
        <v>0</v>
      </c>
      <c r="Z659" s="69">
        <v>99999999</v>
      </c>
      <c r="AA659" s="69">
        <v>2</v>
      </c>
      <c r="AB659" s="69">
        <v>31</v>
      </c>
      <c r="AC659" s="69">
        <v>0</v>
      </c>
      <c r="AD659" s="69">
        <v>0</v>
      </c>
      <c r="AE659" s="69">
        <v>0</v>
      </c>
      <c r="AF659" s="69">
        <v>1</v>
      </c>
      <c r="AG659" s="69">
        <v>0</v>
      </c>
      <c r="AH659" s="69">
        <v>16</v>
      </c>
      <c r="AI659" s="69">
        <v>585</v>
      </c>
      <c r="AJ659" s="69">
        <v>3</v>
      </c>
      <c r="AK659" s="69">
        <v>0</v>
      </c>
      <c r="AL659" s="69">
        <v>0</v>
      </c>
      <c r="AM659" s="69">
        <v>6</v>
      </c>
      <c r="AN659" s="69">
        <v>6</v>
      </c>
      <c r="AO659" s="69">
        <v>1</v>
      </c>
      <c r="AP659" s="69">
        <v>0.3</v>
      </c>
      <c r="AQ659" s="84">
        <v>15</v>
      </c>
      <c r="AR659" s="69">
        <v>2</v>
      </c>
      <c r="AS659" s="69">
        <v>0</v>
      </c>
      <c r="AT659" s="69">
        <v>0</v>
      </c>
      <c r="AU659" s="69">
        <v>0</v>
      </c>
      <c r="AV659" s="69">
        <v>0</v>
      </c>
      <c r="AW659" s="69">
        <v>0</v>
      </c>
      <c r="AX659" s="69">
        <v>0</v>
      </c>
      <c r="AY659" s="69">
        <v>0</v>
      </c>
      <c r="AZ659" s="69">
        <v>0</v>
      </c>
      <c r="BA659" s="69">
        <v>0</v>
      </c>
      <c r="BB659" s="69">
        <v>0</v>
      </c>
      <c r="BC659" s="69">
        <v>0</v>
      </c>
      <c r="BD659" s="69">
        <v>0</v>
      </c>
      <c r="BE659" s="69">
        <v>0</v>
      </c>
      <c r="BF659" s="69">
        <v>0</v>
      </c>
      <c r="BG659" s="69">
        <v>0</v>
      </c>
      <c r="BH659" s="69">
        <v>0</v>
      </c>
      <c r="BI659" s="69" t="s">
        <v>1735</v>
      </c>
      <c r="BK659" s="69">
        <v>3</v>
      </c>
      <c r="BL659" s="69">
        <v>3</v>
      </c>
      <c r="BM659" s="69">
        <v>2</v>
      </c>
      <c r="BN659" s="69">
        <v>31</v>
      </c>
      <c r="BO659" s="89">
        <v>0</v>
      </c>
      <c r="BP659" s="69">
        <v>1</v>
      </c>
      <c r="BQ659" s="69">
        <v>1</v>
      </c>
      <c r="BR659" s="69">
        <v>204</v>
      </c>
      <c r="BS659" s="69">
        <v>1000</v>
      </c>
      <c r="BT659" s="69">
        <v>0</v>
      </c>
      <c r="BU659" s="69">
        <v>0</v>
      </c>
      <c r="BV659" s="69">
        <v>1000</v>
      </c>
      <c r="BW659" s="69">
        <v>586</v>
      </c>
      <c r="BX659" s="69" t="s">
        <v>269</v>
      </c>
      <c r="BY659" s="69">
        <v>0</v>
      </c>
      <c r="BZ659" s="69">
        <v>0</v>
      </c>
      <c r="CA659" s="69">
        <v>31</v>
      </c>
      <c r="CB659" s="89">
        <v>0</v>
      </c>
      <c r="CC659" s="69">
        <v>0</v>
      </c>
      <c r="CD659" s="69">
        <v>0</v>
      </c>
      <c r="CE659" s="69">
        <v>0</v>
      </c>
      <c r="CF659" s="69">
        <v>0</v>
      </c>
      <c r="CG659" s="69">
        <v>0</v>
      </c>
      <c r="CH659" s="69">
        <v>0</v>
      </c>
      <c r="CI659" s="69">
        <v>0</v>
      </c>
      <c r="CJ659" s="69">
        <v>0</v>
      </c>
      <c r="CL659" s="69">
        <v>0</v>
      </c>
      <c r="CM659" s="69">
        <v>0</v>
      </c>
      <c r="CN659" s="69">
        <v>0</v>
      </c>
      <c r="CO659" s="89">
        <v>0</v>
      </c>
      <c r="CP659" s="69">
        <v>0</v>
      </c>
      <c r="CQ659" s="69">
        <v>0</v>
      </c>
      <c r="CR659" s="69">
        <v>0</v>
      </c>
      <c r="CS659" s="69">
        <v>0</v>
      </c>
      <c r="CT659" s="69">
        <v>0</v>
      </c>
      <c r="CU659" s="69">
        <v>0</v>
      </c>
      <c r="CV659" s="69">
        <v>0</v>
      </c>
      <c r="CW659" s="69">
        <v>0</v>
      </c>
      <c r="CZ659" s="69">
        <v>0</v>
      </c>
      <c r="DA659" s="69">
        <v>0</v>
      </c>
      <c r="DB659" s="69">
        <v>0</v>
      </c>
      <c r="DC659" s="69">
        <v>0</v>
      </c>
      <c r="DD659" s="69">
        <v>0</v>
      </c>
      <c r="DE659" s="69">
        <v>0</v>
      </c>
      <c r="DF659" s="69">
        <v>0</v>
      </c>
      <c r="DG659" s="69">
        <v>1</v>
      </c>
      <c r="DI659" s="69" t="e">
        <f>INDEX([1]Sheet3!$E$78:$E$1130,MATCH(A659,[1]Sheet3!$D$78:$D$1130,0))</f>
        <v>#N/A</v>
      </c>
      <c r="DJ659" s="69">
        <f t="shared" si="168"/>
        <v>0</v>
      </c>
      <c r="DK659" s="69" t="s">
        <v>1064</v>
      </c>
      <c r="DL659" s="69"/>
      <c r="DM659" s="69" t="s">
        <v>239</v>
      </c>
      <c r="DN659" s="69" t="str">
        <f>"造成["&amp;INDEX(Sheet5!$L$2:$L$11,MATCH(BL659,Sheet5!$J$2:$J$11,0))&amp;":"&amp;BR659&amp;"*"&amp;BS659/1000&amp;"]"&amp;INDEX(Sheet5!$I$2:$I$4,MATCH(BR659,Sheet5!$H$2:$H$4,0))&amp;"的"&amp;INDEX(Sheet5!$K$2:$K$11,MATCH(BL659,Sheet5!$J$2:$J$11,0))</f>
        <v>造成[ui.cs_blue:204*1]的火系伤害。</v>
      </c>
      <c r="DO659" s="69"/>
      <c r="DP659" s="69"/>
      <c r="DQ659" s="69"/>
      <c r="DR659" s="69" t="e">
        <f t="shared" si="163"/>
        <v>#N/A</v>
      </c>
      <c r="DS659" s="90" t="e">
        <f>MATCH(A659,Sheet5!D:D,0)</f>
        <v>#N/A</v>
      </c>
      <c r="DT659" s="94" t="e">
        <f>MATCH(A659,Sheet5!F:F,0)</f>
        <v>#N/A</v>
      </c>
      <c r="DU659" s="69">
        <v>0</v>
      </c>
      <c r="DV659" s="69">
        <v>0</v>
      </c>
      <c r="DW659" s="69">
        <v>0</v>
      </c>
      <c r="DX659" s="69">
        <v>0</v>
      </c>
      <c r="DY659" s="69">
        <v>0</v>
      </c>
    </row>
    <row r="660" spans="1:130" ht="14.1" customHeight="1">
      <c r="A660" s="69">
        <v>30424</v>
      </c>
      <c r="B660" s="69">
        <v>0</v>
      </c>
      <c r="C660" s="118">
        <v>1</v>
      </c>
      <c r="D660" s="145" t="s">
        <v>1908</v>
      </c>
      <c r="E660" s="119" t="s">
        <v>1721</v>
      </c>
      <c r="F660" s="118" t="s">
        <v>1032</v>
      </c>
      <c r="G660" s="118">
        <v>1</v>
      </c>
      <c r="H660" s="118" t="s">
        <v>321</v>
      </c>
      <c r="I660" s="118">
        <v>0</v>
      </c>
      <c r="J660" s="118">
        <v>233</v>
      </c>
      <c r="K660" s="118">
        <v>2000</v>
      </c>
      <c r="M660" s="118">
        <v>575</v>
      </c>
      <c r="N660" s="118" t="s">
        <v>847</v>
      </c>
      <c r="O660" s="118">
        <v>0</v>
      </c>
      <c r="P660" s="118">
        <v>12</v>
      </c>
      <c r="Q660" s="118">
        <v>0</v>
      </c>
      <c r="R660" s="118">
        <f>IF(S660&gt;0,2,1)</f>
        <v>1</v>
      </c>
      <c r="S660" s="118">
        <v>0</v>
      </c>
      <c r="T660" s="118">
        <v>0</v>
      </c>
      <c r="U660" s="118">
        <v>0</v>
      </c>
      <c r="V660" s="118">
        <v>0</v>
      </c>
      <c r="W660" s="118">
        <v>0</v>
      </c>
      <c r="X660" s="118">
        <v>0</v>
      </c>
      <c r="Y660" s="118">
        <v>0</v>
      </c>
      <c r="Z660" s="118">
        <v>8000</v>
      </c>
      <c r="AA660" s="118">
        <v>2</v>
      </c>
      <c r="AB660" s="118">
        <v>31</v>
      </c>
      <c r="AC660" s="118">
        <v>0</v>
      </c>
      <c r="AD660" s="118">
        <v>0</v>
      </c>
      <c r="AE660" s="118">
        <v>0</v>
      </c>
      <c r="AF660" s="118">
        <v>20</v>
      </c>
      <c r="AG660" s="118">
        <v>0</v>
      </c>
      <c r="AH660" s="118">
        <v>9</v>
      </c>
      <c r="AI660" s="118">
        <v>0</v>
      </c>
      <c r="AJ660" s="118">
        <v>0</v>
      </c>
      <c r="AK660" s="118">
        <v>0</v>
      </c>
      <c r="AL660" s="118">
        <v>0</v>
      </c>
      <c r="AM660" s="118">
        <v>1</v>
      </c>
      <c r="AN660" s="118">
        <v>1</v>
      </c>
      <c r="AO660" s="118">
        <v>1</v>
      </c>
      <c r="AP660" s="118">
        <v>1</v>
      </c>
      <c r="AQ660" s="120">
        <v>15</v>
      </c>
      <c r="AR660" s="118">
        <v>1</v>
      </c>
      <c r="AS660" s="118">
        <v>0</v>
      </c>
      <c r="AT660" s="118">
        <v>0</v>
      </c>
      <c r="AU660" s="118">
        <v>0</v>
      </c>
      <c r="AV660" s="118">
        <v>0</v>
      </c>
      <c r="AW660" s="118">
        <v>0</v>
      </c>
      <c r="AX660" s="118">
        <v>0</v>
      </c>
      <c r="AY660" s="118">
        <v>0</v>
      </c>
      <c r="AZ660" s="118">
        <v>0</v>
      </c>
      <c r="BA660" s="118">
        <v>0</v>
      </c>
      <c r="BB660" s="118">
        <v>0</v>
      </c>
      <c r="BC660" s="118">
        <v>0</v>
      </c>
      <c r="BD660" s="69">
        <v>0</v>
      </c>
      <c r="BE660" s="69">
        <v>0</v>
      </c>
      <c r="BF660" s="69">
        <v>0</v>
      </c>
      <c r="BG660" s="118">
        <v>500</v>
      </c>
      <c r="BH660" s="118">
        <v>0</v>
      </c>
      <c r="BI660" s="118" t="s">
        <v>1722</v>
      </c>
      <c r="BK660" s="118">
        <v>3</v>
      </c>
      <c r="BL660" s="118">
        <v>2</v>
      </c>
      <c r="BM660" s="118">
        <v>2</v>
      </c>
      <c r="BN660" s="118">
        <v>31</v>
      </c>
      <c r="BO660" s="121">
        <v>0</v>
      </c>
      <c r="BP660" s="118">
        <v>1</v>
      </c>
      <c r="BQ660" s="118">
        <v>1</v>
      </c>
      <c r="BR660" s="118">
        <v>203</v>
      </c>
      <c r="BS660" s="118">
        <v>1600</v>
      </c>
      <c r="BT660" s="118">
        <v>0</v>
      </c>
      <c r="BU660" s="118">
        <v>0</v>
      </c>
      <c r="BV660" s="118">
        <v>1000</v>
      </c>
      <c r="BW660" s="118">
        <v>576</v>
      </c>
      <c r="BY660" s="118">
        <v>10</v>
      </c>
      <c r="BZ660" s="118">
        <v>2</v>
      </c>
      <c r="CA660" s="118">
        <v>31</v>
      </c>
      <c r="CB660" s="121">
        <v>0</v>
      </c>
      <c r="CC660" s="118">
        <v>1</v>
      </c>
      <c r="CD660" s="118">
        <v>1</v>
      </c>
      <c r="CE660" s="118">
        <v>1</v>
      </c>
      <c r="CF660" s="118">
        <v>1380065</v>
      </c>
      <c r="CG660" s="118">
        <v>1</v>
      </c>
      <c r="CH660" s="118">
        <v>0</v>
      </c>
      <c r="CI660" s="118">
        <v>1000</v>
      </c>
      <c r="CJ660" s="118">
        <v>0</v>
      </c>
      <c r="CL660" s="118">
        <v>0</v>
      </c>
      <c r="CM660" s="118">
        <v>0</v>
      </c>
      <c r="CN660" s="118">
        <v>0</v>
      </c>
      <c r="CO660" s="121">
        <v>0</v>
      </c>
      <c r="CP660" s="118">
        <v>0</v>
      </c>
      <c r="CQ660" s="118">
        <v>0</v>
      </c>
      <c r="CR660" s="118">
        <v>0</v>
      </c>
      <c r="CS660" s="118">
        <v>0</v>
      </c>
      <c r="CT660" s="118">
        <v>0</v>
      </c>
      <c r="CU660" s="118">
        <v>0</v>
      </c>
      <c r="CV660" s="118">
        <v>0</v>
      </c>
      <c r="CW660" s="118">
        <v>0</v>
      </c>
      <c r="CZ660" s="118">
        <v>0</v>
      </c>
      <c r="DA660" s="118">
        <v>0</v>
      </c>
      <c r="DB660" s="118">
        <v>160</v>
      </c>
      <c r="DC660" s="118">
        <v>0</v>
      </c>
      <c r="DD660" s="118">
        <v>0</v>
      </c>
      <c r="DE660" s="118">
        <v>0</v>
      </c>
      <c r="DF660" s="118">
        <v>0</v>
      </c>
      <c r="DG660" s="118">
        <v>1</v>
      </c>
      <c r="DI660" s="118" t="e">
        <f>INDEX([1]Sheet3!$E$78:$E$1130,MATCH(A660,[1]Sheet3!$D$78:$D$1130,0))</f>
        <v>#N/A</v>
      </c>
      <c r="DJ660" s="118" t="str">
        <f t="shared" si="168"/>
        <v>skill_icons.ps_teleport_spell</v>
      </c>
      <c r="DK660" s="118" t="s">
        <v>1723</v>
      </c>
      <c r="DL660" s="129" t="str">
        <f>DM660&amp;DN660&amp;DQ660</f>
        <v>快速移动到目标敌方单位身边后闪回，有50%概率恐惧目标2秒，并且对路上碰到的所有敌方单位造成[ui.cs_orange:203*1.6]的物理伤害。</v>
      </c>
      <c r="DM660" s="122" t="s">
        <v>1724</v>
      </c>
      <c r="DN660" s="69" t="str">
        <f>"造成["&amp;INDEX(Sheet5!$L$2:$L$11,MATCH(BL660,Sheet5!$J$2:$J$11,0))&amp;":"&amp;BR660&amp;"*"&amp;BS660/1000&amp;"]"&amp;INDEX(Sheet5!$I$2:$I$4,MATCH(BR660,Sheet5!$H$2:$H$4,0))&amp;"的"&amp;INDEX(Sheet5!$K$2:$K$11,MATCH(BL660,Sheet5!$J$2:$J$11,0))</f>
        <v>造成[ui.cs_orange:203*1.6]的物理伤害。</v>
      </c>
      <c r="DO660" s="118" t="e">
        <f>"造成["&amp;INDEX(Sheet5!$L$2:$L$11,MATCH(BY660,Sheet5!$J$2:$J$11,0))&amp;":"&amp;CE660&amp;"*"&amp;CF660/1000&amp;"]"&amp;INDEX(Sheet5!$I$2:$I$4,MATCH(CE660,Sheet5!$H$2:$H$4,0))&amp;"的"&amp;INDEX(Sheet5!$K$2:$K$11,MATCH(BY660,Sheet5!$J$2:$J$11,0))</f>
        <v>#N/A</v>
      </c>
      <c r="DP660" s="118"/>
      <c r="DQ660" s="118"/>
      <c r="DR660" s="118" t="e">
        <f t="shared" si="163"/>
        <v>#N/A</v>
      </c>
      <c r="DS660" s="122" t="e">
        <f>MATCH(A660,Sheet5!D:D,0)</f>
        <v>#N/A</v>
      </c>
      <c r="DT660" s="123" t="e">
        <f>MATCH(A660,Sheet5!F:F,0)</f>
        <v>#N/A</v>
      </c>
      <c r="DU660" s="118" t="e">
        <f>"["&amp;INDEX(Sheet5!$L$2:$L$11,MATCH(CD660,Sheet5!$J$2:$J$11,0))&amp;":"&amp;CJ660&amp;"*"&amp;CK660/1000&amp;"]"&amp;INDEX(Sheet5!$I$2:$I$4,MATCH(CJ660,Sheet5!$H$2:$H$4,0))</f>
        <v>#N/A</v>
      </c>
      <c r="DV660" s="118">
        <v>0</v>
      </c>
      <c r="DW660" s="118">
        <v>0</v>
      </c>
      <c r="DX660" s="118">
        <v>0</v>
      </c>
      <c r="DY660" s="118">
        <v>0</v>
      </c>
    </row>
    <row r="661" spans="1:130" ht="14.25">
      <c r="A661" s="118">
        <v>30425</v>
      </c>
      <c r="B661" s="118">
        <v>0</v>
      </c>
      <c r="C661" s="69">
        <v>1</v>
      </c>
      <c r="D661" s="78" t="s">
        <v>1909</v>
      </c>
      <c r="E661" s="78"/>
      <c r="F661" s="69" t="s">
        <v>760</v>
      </c>
      <c r="G661" s="69">
        <v>1</v>
      </c>
      <c r="H661" s="69" t="s">
        <v>507</v>
      </c>
      <c r="I661" s="69">
        <f>15*33</f>
        <v>495</v>
      </c>
      <c r="J661" s="69">
        <f>15*33</f>
        <v>495</v>
      </c>
      <c r="K661" s="69">
        <f>62*33</f>
        <v>2046</v>
      </c>
      <c r="M661" s="69">
        <v>323</v>
      </c>
      <c r="N661" s="69" t="s">
        <v>1363</v>
      </c>
      <c r="O661" s="69">
        <v>0</v>
      </c>
      <c r="P661" s="69">
        <v>1</v>
      </c>
      <c r="Q661" s="69">
        <v>0</v>
      </c>
      <c r="R661" s="69">
        <v>1</v>
      </c>
      <c r="S661" s="69">
        <v>0</v>
      </c>
      <c r="T661" s="69">
        <v>0</v>
      </c>
      <c r="U661" s="69">
        <v>0</v>
      </c>
      <c r="V661" s="69">
        <v>0</v>
      </c>
      <c r="W661" s="69">
        <v>0</v>
      </c>
      <c r="X661" s="69">
        <v>0</v>
      </c>
      <c r="Y661" s="69">
        <v>0</v>
      </c>
      <c r="Z661" s="69">
        <v>28000</v>
      </c>
      <c r="AA661" s="69">
        <v>2</v>
      </c>
      <c r="AB661" s="69">
        <v>31</v>
      </c>
      <c r="AC661" s="69">
        <v>0</v>
      </c>
      <c r="AD661" s="69">
        <v>0</v>
      </c>
      <c r="AE661" s="69">
        <v>0</v>
      </c>
      <c r="AF661" s="69">
        <v>1</v>
      </c>
      <c r="AG661" s="69">
        <v>0</v>
      </c>
      <c r="AH661" s="69">
        <v>6</v>
      </c>
      <c r="AI661" s="69">
        <v>324</v>
      </c>
      <c r="AJ661" s="69">
        <v>0</v>
      </c>
      <c r="AK661" s="69">
        <v>0</v>
      </c>
      <c r="AL661" s="69">
        <v>0</v>
      </c>
      <c r="AM661" s="69">
        <v>1</v>
      </c>
      <c r="AN661" s="69">
        <v>1</v>
      </c>
      <c r="AO661" s="69">
        <v>1</v>
      </c>
      <c r="AP661" s="69">
        <v>0.5</v>
      </c>
      <c r="AQ661" s="84">
        <v>15</v>
      </c>
      <c r="AR661" s="69">
        <v>5</v>
      </c>
      <c r="AS661" s="69">
        <v>0</v>
      </c>
      <c r="AT661" s="69">
        <v>0</v>
      </c>
      <c r="AU661" s="69">
        <v>0</v>
      </c>
      <c r="AV661" s="69">
        <v>0</v>
      </c>
      <c r="AW661" s="69">
        <v>0</v>
      </c>
      <c r="AX661" s="69">
        <v>0</v>
      </c>
      <c r="AY661" s="69">
        <v>0</v>
      </c>
      <c r="AZ661" s="69">
        <v>0</v>
      </c>
      <c r="BA661" s="69">
        <v>0</v>
      </c>
      <c r="BB661" s="69">
        <v>0</v>
      </c>
      <c r="BC661" s="69">
        <v>0</v>
      </c>
      <c r="BD661" s="69">
        <v>0</v>
      </c>
      <c r="BE661" s="69">
        <v>0</v>
      </c>
      <c r="BF661" s="69">
        <v>0</v>
      </c>
      <c r="BG661" s="69">
        <v>0</v>
      </c>
      <c r="BH661" s="69">
        <v>0</v>
      </c>
      <c r="BI661" s="69" t="s">
        <v>1364</v>
      </c>
      <c r="BK661" s="69">
        <v>3</v>
      </c>
      <c r="BL661" s="69">
        <v>10</v>
      </c>
      <c r="BM661" s="69">
        <v>2</v>
      </c>
      <c r="BN661" s="69">
        <v>31</v>
      </c>
      <c r="BO661" s="89">
        <v>0</v>
      </c>
      <c r="BP661" s="69">
        <v>1</v>
      </c>
      <c r="BQ661" s="69">
        <v>1</v>
      </c>
      <c r="BR661" s="69">
        <v>1</v>
      </c>
      <c r="BS661" s="69">
        <v>11054</v>
      </c>
      <c r="BT661" s="69">
        <v>0</v>
      </c>
      <c r="BU661" s="69">
        <v>0</v>
      </c>
      <c r="BV661" s="69">
        <v>1000</v>
      </c>
      <c r="BW661" s="69">
        <v>325</v>
      </c>
      <c r="BX661" s="69" t="s">
        <v>1343</v>
      </c>
      <c r="BY661" s="69">
        <v>0</v>
      </c>
      <c r="BZ661" s="69">
        <v>0</v>
      </c>
      <c r="CA661" s="69">
        <v>31</v>
      </c>
      <c r="CB661" s="89">
        <v>0</v>
      </c>
      <c r="CC661" s="69">
        <v>0</v>
      </c>
      <c r="CD661" s="69">
        <v>0</v>
      </c>
      <c r="CE661" s="69">
        <v>0</v>
      </c>
      <c r="CF661" s="69">
        <v>0</v>
      </c>
      <c r="CG661" s="69">
        <v>0</v>
      </c>
      <c r="CH661" s="69">
        <v>0</v>
      </c>
      <c r="CI661" s="69">
        <v>0</v>
      </c>
      <c r="CJ661" s="69">
        <v>0</v>
      </c>
      <c r="CL661" s="69">
        <v>0</v>
      </c>
      <c r="CM661" s="69">
        <v>0</v>
      </c>
      <c r="CN661" s="69">
        <v>0</v>
      </c>
      <c r="CO661" s="89">
        <v>0</v>
      </c>
      <c r="CP661" s="69">
        <v>0</v>
      </c>
      <c r="CQ661" s="69">
        <v>0</v>
      </c>
      <c r="CR661" s="69">
        <v>0</v>
      </c>
      <c r="CS661" s="69">
        <v>0</v>
      </c>
      <c r="CT661" s="69">
        <v>0</v>
      </c>
      <c r="CU661" s="69">
        <v>0</v>
      </c>
      <c r="CV661" s="69">
        <v>0</v>
      </c>
      <c r="CW661" s="69">
        <v>0</v>
      </c>
      <c r="CZ661" s="69">
        <v>0</v>
      </c>
      <c r="DA661" s="69">
        <v>0</v>
      </c>
      <c r="DB661" s="69">
        <v>0</v>
      </c>
      <c r="DC661" s="69">
        <v>0</v>
      </c>
      <c r="DD661" s="69">
        <v>0</v>
      </c>
      <c r="DE661" s="69">
        <v>0</v>
      </c>
      <c r="DF661" s="69">
        <v>0</v>
      </c>
      <c r="DG661" s="69">
        <v>1</v>
      </c>
      <c r="DI661" s="69" t="e">
        <f>INDEX(Sheet3!$E$78:$E$1130,MATCH(A661,Sheet3!$D$78:$D$1130,0))</f>
        <v>#N/A</v>
      </c>
      <c r="DJ661" s="69" t="str">
        <f t="shared" si="168"/>
        <v>skill_icons.ps_mummy_skill_01</v>
      </c>
      <c r="DK661" s="69" t="s">
        <v>1365</v>
      </c>
      <c r="DL661" s="69"/>
      <c r="DM661" s="69" t="s">
        <v>239</v>
      </c>
      <c r="DN661" s="69" t="e">
        <f>"造成["&amp;INDEX(Sheet5!$L$2:$L$11,MATCH(BL661,Sheet5!$J$2:$J$11,0))&amp;":"&amp;BR661&amp;"*"&amp;BS661/1000&amp;"]"&amp;INDEX(Sheet5!$I$2:$I$4,MATCH(BR661,Sheet5!$H$2:$H$4,0))&amp;"的"&amp;INDEX(Sheet5!$K$2:$K$11,MATCH(BL661,Sheet5!$J$2:$J$11,0))</f>
        <v>#N/A</v>
      </c>
      <c r="DO661" s="69"/>
      <c r="DP661" s="69"/>
      <c r="DQ661" s="69"/>
      <c r="DR661" s="69" t="e">
        <f t="shared" si="163"/>
        <v>#N/A</v>
      </c>
      <c r="DS661" s="90" t="e">
        <f>MATCH(A661,Sheet5!D:D,0)</f>
        <v>#N/A</v>
      </c>
      <c r="DT661" s="94" t="e">
        <f>MATCH(A661,Sheet5!F:F,0)</f>
        <v>#N/A</v>
      </c>
      <c r="DU661" s="69">
        <v>0</v>
      </c>
      <c r="DV661" s="69">
        <v>0</v>
      </c>
      <c r="DW661" s="69">
        <v>0</v>
      </c>
      <c r="DX661" s="69">
        <v>0</v>
      </c>
      <c r="DY661" s="69">
        <v>0</v>
      </c>
    </row>
    <row r="662" spans="1:130" ht="14.25">
      <c r="A662" s="118">
        <v>30426</v>
      </c>
      <c r="B662" s="118">
        <v>0</v>
      </c>
      <c r="C662" s="69">
        <v>1</v>
      </c>
      <c r="D662" s="78" t="s">
        <v>1910</v>
      </c>
      <c r="E662" s="69" t="s">
        <v>1911</v>
      </c>
      <c r="F662" s="69" t="s">
        <v>1912</v>
      </c>
      <c r="G662" s="69">
        <v>1</v>
      </c>
      <c r="H662" s="69" t="s">
        <v>321</v>
      </c>
      <c r="I662" s="69">
        <v>0</v>
      </c>
      <c r="J662" s="69">
        <v>666</v>
      </c>
      <c r="K662" s="69">
        <v>3000</v>
      </c>
      <c r="M662" s="69">
        <v>0</v>
      </c>
      <c r="N662" s="69" t="s">
        <v>1913</v>
      </c>
      <c r="O662" s="69">
        <v>0</v>
      </c>
      <c r="P662" s="69">
        <v>1</v>
      </c>
      <c r="Q662" s="69">
        <v>0</v>
      </c>
      <c r="R662" s="69">
        <v>1</v>
      </c>
      <c r="S662" s="69">
        <v>0</v>
      </c>
      <c r="T662" s="69">
        <v>0</v>
      </c>
      <c r="U662" s="69">
        <v>0</v>
      </c>
      <c r="V662" s="69">
        <v>0</v>
      </c>
      <c r="W662" s="69">
        <v>0</v>
      </c>
      <c r="X662" s="69">
        <v>0</v>
      </c>
      <c r="Y662" s="69">
        <v>0</v>
      </c>
      <c r="Z662" s="69">
        <v>4000</v>
      </c>
      <c r="AA662" s="69">
        <v>2</v>
      </c>
      <c r="AB662" s="69">
        <v>31</v>
      </c>
      <c r="AC662" s="69">
        <v>0</v>
      </c>
      <c r="AD662" s="69">
        <v>0</v>
      </c>
      <c r="AE662" s="69">
        <v>0</v>
      </c>
      <c r="AF662" s="69">
        <v>1</v>
      </c>
      <c r="AG662" s="69">
        <v>0</v>
      </c>
      <c r="AH662" s="69">
        <v>10.5</v>
      </c>
      <c r="AI662" s="69">
        <v>331</v>
      </c>
      <c r="AJ662" s="69">
        <v>3</v>
      </c>
      <c r="AK662" s="69">
        <v>0</v>
      </c>
      <c r="AL662" s="69">
        <v>0</v>
      </c>
      <c r="AM662" s="69">
        <v>1</v>
      </c>
      <c r="AN662" s="69">
        <v>1</v>
      </c>
      <c r="AO662" s="69">
        <v>0</v>
      </c>
      <c r="AP662" s="69">
        <v>0</v>
      </c>
      <c r="AQ662" s="84">
        <v>0</v>
      </c>
      <c r="AR662" s="69">
        <v>0</v>
      </c>
      <c r="AS662" s="69">
        <v>0</v>
      </c>
      <c r="AT662" s="69">
        <v>0</v>
      </c>
      <c r="AU662" s="69">
        <v>0</v>
      </c>
      <c r="AV662" s="69">
        <v>0</v>
      </c>
      <c r="AW662" s="69">
        <v>0</v>
      </c>
      <c r="AX662" s="69">
        <v>0</v>
      </c>
      <c r="AY662" s="69">
        <v>0</v>
      </c>
      <c r="AZ662" s="69">
        <v>0</v>
      </c>
      <c r="BA662" s="69">
        <v>1</v>
      </c>
      <c r="BB662" s="69">
        <v>-1</v>
      </c>
      <c r="BC662" s="69">
        <v>0</v>
      </c>
      <c r="BD662" s="69">
        <v>0</v>
      </c>
      <c r="BE662" s="69">
        <v>0</v>
      </c>
      <c r="BF662" s="69">
        <v>0</v>
      </c>
      <c r="BG662" s="69">
        <v>0</v>
      </c>
      <c r="BH662" s="69">
        <v>0</v>
      </c>
      <c r="BI662" s="69" t="s">
        <v>1914</v>
      </c>
      <c r="BK662" s="69">
        <v>3</v>
      </c>
      <c r="BL662" s="69">
        <v>10</v>
      </c>
      <c r="BM662" s="69">
        <v>2</v>
      </c>
      <c r="BN662" s="69">
        <v>31</v>
      </c>
      <c r="BO662" s="89">
        <v>0</v>
      </c>
      <c r="BP662" s="69">
        <v>1</v>
      </c>
      <c r="BQ662" s="69">
        <v>1</v>
      </c>
      <c r="BR662" s="69">
        <v>1</v>
      </c>
      <c r="BS662" s="69">
        <v>109063</v>
      </c>
      <c r="BT662" s="69">
        <v>0</v>
      </c>
      <c r="BU662" s="69">
        <v>0</v>
      </c>
      <c r="BV662" s="69">
        <v>1000</v>
      </c>
      <c r="BW662" s="69">
        <v>51</v>
      </c>
      <c r="BY662" s="69">
        <v>0</v>
      </c>
      <c r="BZ662" s="69">
        <v>0</v>
      </c>
      <c r="CA662" s="69">
        <v>31</v>
      </c>
      <c r="CB662" s="89">
        <v>0</v>
      </c>
      <c r="CC662" s="69">
        <v>0</v>
      </c>
      <c r="CD662" s="69">
        <v>0</v>
      </c>
      <c r="CE662" s="69">
        <v>0</v>
      </c>
      <c r="CF662" s="69">
        <v>0</v>
      </c>
      <c r="CG662" s="69">
        <v>0</v>
      </c>
      <c r="CH662" s="69">
        <v>0</v>
      </c>
      <c r="CI662" s="69">
        <v>0</v>
      </c>
      <c r="CJ662" s="69">
        <v>0</v>
      </c>
      <c r="CL662" s="69">
        <v>0</v>
      </c>
      <c r="CM662" s="69">
        <v>0</v>
      </c>
      <c r="CN662" s="69">
        <v>0</v>
      </c>
      <c r="CO662" s="89">
        <v>0</v>
      </c>
      <c r="CP662" s="69">
        <v>0</v>
      </c>
      <c r="CQ662" s="69">
        <v>0</v>
      </c>
      <c r="CR662" s="69">
        <v>0</v>
      </c>
      <c r="CS662" s="69">
        <v>0</v>
      </c>
      <c r="CT662" s="69">
        <v>0</v>
      </c>
      <c r="CU662" s="69">
        <v>0</v>
      </c>
      <c r="CV662" s="69">
        <v>0</v>
      </c>
      <c r="CW662" s="69">
        <v>0</v>
      </c>
      <c r="CZ662" s="69">
        <v>0</v>
      </c>
      <c r="DA662" s="69">
        <v>0</v>
      </c>
      <c r="DB662" s="69">
        <v>3</v>
      </c>
      <c r="DC662" s="69">
        <v>300</v>
      </c>
      <c r="DD662" s="69">
        <v>0</v>
      </c>
      <c r="DE662" s="69">
        <v>0</v>
      </c>
      <c r="DF662" s="69">
        <v>0</v>
      </c>
      <c r="DG662" s="69">
        <v>1</v>
      </c>
      <c r="DI662" s="69" t="e">
        <v>#N/A</v>
      </c>
      <c r="DJ662" s="69" t="s">
        <v>1912</v>
      </c>
      <c r="DK662" s="69" t="s">
        <v>1915</v>
      </c>
      <c r="DL662" s="69"/>
      <c r="DM662" s="73" t="s">
        <v>1916</v>
      </c>
      <c r="DN662" s="69" t="e">
        <f>"造成["&amp;INDEX(Sheet5!$L$2:$L$11,MATCH(BL662,Sheet5!$J$2:$J$11,0))&amp;":"&amp;BR662&amp;"*"&amp;BS662/1000&amp;"]"&amp;INDEX(Sheet5!$I$2:$I$4,MATCH(BR662,Sheet5!$H$2:$H$4,0))&amp;"的"&amp;INDEX(Sheet5!$K$2:$K$11,MATCH(BL662,Sheet5!$J$2:$J$11,0))</f>
        <v>#N/A</v>
      </c>
      <c r="DO662" s="77"/>
      <c r="DP662" s="77"/>
      <c r="DQ662" s="77"/>
      <c r="DR662" s="69" t="e">
        <f t="shared" si="163"/>
        <v>#N/A</v>
      </c>
      <c r="DS662" s="90" t="e">
        <f>MATCH(A662,Sheet5!D:D,0)</f>
        <v>#N/A</v>
      </c>
      <c r="DT662" s="94" t="e">
        <f>MATCH(#REF!,Sheet5!F:F,0)</f>
        <v>#REF!</v>
      </c>
      <c r="DU662" s="69">
        <v>0</v>
      </c>
      <c r="DV662" s="69">
        <v>0</v>
      </c>
      <c r="DW662" s="69">
        <v>0</v>
      </c>
      <c r="DX662" s="69">
        <v>0</v>
      </c>
      <c r="DY662" s="69">
        <v>0</v>
      </c>
    </row>
    <row r="663" spans="1:130" ht="14.25">
      <c r="A663" s="69">
        <v>30427</v>
      </c>
      <c r="B663" s="69">
        <v>0</v>
      </c>
      <c r="C663" s="69">
        <v>1</v>
      </c>
      <c r="D663" s="78" t="s">
        <v>1917</v>
      </c>
      <c r="E663" s="78" t="s">
        <v>1258</v>
      </c>
      <c r="F663" s="69">
        <v>0</v>
      </c>
      <c r="G663" s="69">
        <v>1</v>
      </c>
      <c r="H663" s="69" t="s">
        <v>321</v>
      </c>
      <c r="I663" s="69">
        <v>0</v>
      </c>
      <c r="J663" s="69">
        <v>0</v>
      </c>
      <c r="K663" s="69">
        <v>0</v>
      </c>
      <c r="M663" s="69">
        <v>0</v>
      </c>
      <c r="N663" s="69" t="s">
        <v>518</v>
      </c>
      <c r="O663" s="69">
        <v>0</v>
      </c>
      <c r="P663" s="69">
        <v>6</v>
      </c>
      <c r="Q663" s="69">
        <v>0</v>
      </c>
      <c r="R663" s="69">
        <f>IF(S663&gt;0,2,1)</f>
        <v>1</v>
      </c>
      <c r="S663" s="69">
        <v>0</v>
      </c>
      <c r="T663" s="69">
        <v>0</v>
      </c>
      <c r="U663" s="69">
        <v>0</v>
      </c>
      <c r="V663" s="69">
        <v>0</v>
      </c>
      <c r="W663" s="69">
        <v>0</v>
      </c>
      <c r="X663" s="69">
        <v>0</v>
      </c>
      <c r="Y663" s="69">
        <v>0</v>
      </c>
      <c r="Z663" s="69">
        <v>30000</v>
      </c>
      <c r="AA663" s="69">
        <v>1</v>
      </c>
      <c r="AB663" s="69">
        <v>31</v>
      </c>
      <c r="AC663" s="69">
        <v>0</v>
      </c>
      <c r="AD663" s="69">
        <v>0</v>
      </c>
      <c r="AE663" s="69">
        <v>0</v>
      </c>
      <c r="AF663" s="69">
        <v>3</v>
      </c>
      <c r="AG663" s="69">
        <v>0</v>
      </c>
      <c r="AH663" s="69">
        <v>0</v>
      </c>
      <c r="AI663" s="69">
        <v>0</v>
      </c>
      <c r="AJ663" s="69">
        <v>0</v>
      </c>
      <c r="AK663" s="69">
        <v>0.5</v>
      </c>
      <c r="AL663" s="69">
        <v>-1</v>
      </c>
      <c r="AM663" s="69">
        <v>1</v>
      </c>
      <c r="AN663" s="69">
        <v>1</v>
      </c>
      <c r="AO663" s="69">
        <v>0</v>
      </c>
      <c r="AP663" s="69">
        <v>0</v>
      </c>
      <c r="AQ663" s="84">
        <v>0</v>
      </c>
      <c r="AR663" s="69">
        <v>0</v>
      </c>
      <c r="AS663" s="69">
        <v>0</v>
      </c>
      <c r="AT663" s="69">
        <v>0</v>
      </c>
      <c r="AU663" s="69">
        <v>0</v>
      </c>
      <c r="AV663" s="69">
        <v>0</v>
      </c>
      <c r="AW663" s="69">
        <v>0</v>
      </c>
      <c r="AX663" s="69">
        <v>0</v>
      </c>
      <c r="AY663" s="69">
        <v>0</v>
      </c>
      <c r="AZ663" s="69">
        <v>0</v>
      </c>
      <c r="BA663" s="69">
        <v>1</v>
      </c>
      <c r="BB663" s="69">
        <v>-1</v>
      </c>
      <c r="BC663" s="69">
        <v>0</v>
      </c>
      <c r="BD663" s="69">
        <v>0</v>
      </c>
      <c r="BE663" s="69">
        <v>0</v>
      </c>
      <c r="BF663" s="69">
        <v>0</v>
      </c>
      <c r="BG663" s="69">
        <v>0</v>
      </c>
      <c r="BH663" s="69">
        <v>0</v>
      </c>
      <c r="BK663" s="69">
        <v>3</v>
      </c>
      <c r="BL663" s="69">
        <v>11</v>
      </c>
      <c r="BM663" s="69">
        <v>1</v>
      </c>
      <c r="BN663" s="69">
        <v>31</v>
      </c>
      <c r="BO663" s="89">
        <v>0</v>
      </c>
      <c r="BP663" s="69">
        <v>1</v>
      </c>
      <c r="BQ663" s="69">
        <v>2</v>
      </c>
      <c r="BR663" s="69">
        <v>1</v>
      </c>
      <c r="BS663" s="69">
        <v>50123</v>
      </c>
      <c r="BT663" s="69">
        <v>0</v>
      </c>
      <c r="BU663" s="69">
        <v>0</v>
      </c>
      <c r="BV663" s="69">
        <v>1000</v>
      </c>
      <c r="BW663" s="69">
        <v>73</v>
      </c>
      <c r="BY663" s="69">
        <v>0</v>
      </c>
      <c r="BZ663" s="69">
        <v>0</v>
      </c>
      <c r="CA663" s="69">
        <v>31</v>
      </c>
      <c r="CB663" s="89">
        <v>0</v>
      </c>
      <c r="CC663" s="69">
        <v>0</v>
      </c>
      <c r="CD663" s="69">
        <v>0</v>
      </c>
      <c r="CE663" s="69">
        <v>0</v>
      </c>
      <c r="CF663" s="69">
        <v>0</v>
      </c>
      <c r="CG663" s="69">
        <v>0</v>
      </c>
      <c r="CH663" s="69">
        <v>0</v>
      </c>
      <c r="CI663" s="69">
        <v>0</v>
      </c>
      <c r="CJ663" s="69">
        <v>0</v>
      </c>
      <c r="CL663" s="69">
        <v>0</v>
      </c>
      <c r="CM663" s="69">
        <v>0</v>
      </c>
      <c r="CN663" s="69">
        <v>0</v>
      </c>
      <c r="CO663" s="89">
        <v>0</v>
      </c>
      <c r="CP663" s="69">
        <v>0</v>
      </c>
      <c r="CQ663" s="69">
        <v>0</v>
      </c>
      <c r="CR663" s="69">
        <v>0</v>
      </c>
      <c r="CS663" s="69">
        <v>0</v>
      </c>
      <c r="CT663" s="69">
        <v>0</v>
      </c>
      <c r="CU663" s="69">
        <v>0</v>
      </c>
      <c r="CV663" s="69">
        <v>0</v>
      </c>
      <c r="CW663" s="69">
        <v>0</v>
      </c>
      <c r="CZ663" s="69">
        <v>0</v>
      </c>
      <c r="DA663" s="69">
        <v>0</v>
      </c>
      <c r="DB663" s="69">
        <v>0</v>
      </c>
      <c r="DC663" s="69">
        <v>0</v>
      </c>
      <c r="DD663" s="69">
        <v>0</v>
      </c>
      <c r="DE663" s="69">
        <v>0</v>
      </c>
      <c r="DF663" s="69">
        <v>0</v>
      </c>
      <c r="DG663" s="69">
        <v>1</v>
      </c>
      <c r="DI663" s="69" t="e">
        <f>INDEX(Sheet3!$E$78:$E$1130,MATCH(A663,Sheet3!$D$78:$D$1130,0))</f>
        <v>#N/A</v>
      </c>
      <c r="DJ663" s="69">
        <f>IFERROR(DI663,F663)</f>
        <v>0</v>
      </c>
      <c r="DK663" s="69" t="s">
        <v>521</v>
      </c>
      <c r="DL663" s="69"/>
      <c r="DM663" s="69" t="s">
        <v>1259</v>
      </c>
      <c r="DN663" s="69" t="e">
        <f>"造成["&amp;INDEX(Sheet5!$L$2:$L$11,MATCH(BL663,Sheet5!$J$2:$J$11,0))&amp;":"&amp;BR663&amp;"*"&amp;BS663/1000&amp;"]"&amp;INDEX(Sheet5!$I$2:$I$4,MATCH(BR663,Sheet5!$H$2:$H$4,0))&amp;"的"&amp;INDEX(Sheet5!$K$2:$K$11,MATCH(BL663,Sheet5!$J$2:$J$11,0))</f>
        <v>#N/A</v>
      </c>
      <c r="DO663" s="69"/>
      <c r="DP663" s="69"/>
      <c r="DQ663" s="69"/>
      <c r="DR663" s="69" t="e">
        <f t="shared" si="163"/>
        <v>#N/A</v>
      </c>
      <c r="DS663" s="90" t="e">
        <f>MATCH(A663,Sheet5!D:D,0)</f>
        <v>#N/A</v>
      </c>
      <c r="DT663" s="94" t="e">
        <f>MATCH(A663,Sheet5!F:F,0)</f>
        <v>#N/A</v>
      </c>
      <c r="DU663" s="69">
        <v>0</v>
      </c>
      <c r="DV663" s="69">
        <v>0</v>
      </c>
      <c r="DW663" s="69">
        <v>0</v>
      </c>
      <c r="DX663" s="69">
        <v>0</v>
      </c>
      <c r="DY663" s="69">
        <v>0</v>
      </c>
    </row>
    <row r="664" spans="1:130" ht="14.25">
      <c r="A664" s="118">
        <v>30428</v>
      </c>
      <c r="B664" s="118">
        <v>0</v>
      </c>
      <c r="C664" s="69">
        <v>1</v>
      </c>
      <c r="D664" s="78" t="s">
        <v>1918</v>
      </c>
      <c r="E664" s="78"/>
      <c r="F664" s="69">
        <v>0</v>
      </c>
      <c r="G664" s="69">
        <v>1</v>
      </c>
      <c r="H664" s="69" t="s">
        <v>321</v>
      </c>
      <c r="I664" s="69">
        <v>1000</v>
      </c>
      <c r="J664" s="69">
        <v>800</v>
      </c>
      <c r="K664" s="69">
        <v>1000</v>
      </c>
      <c r="M664" s="69">
        <v>0</v>
      </c>
      <c r="O664" s="69">
        <v>0</v>
      </c>
      <c r="P664" s="69">
        <v>6</v>
      </c>
      <c r="Q664" s="69">
        <v>0</v>
      </c>
      <c r="R664" s="69">
        <f>IF(S664&gt;0,2,1)</f>
        <v>1</v>
      </c>
      <c r="S664" s="69">
        <v>0</v>
      </c>
      <c r="T664" s="69">
        <v>0</v>
      </c>
      <c r="U664" s="69">
        <v>0</v>
      </c>
      <c r="V664" s="69">
        <v>0</v>
      </c>
      <c r="W664" s="69">
        <v>0</v>
      </c>
      <c r="X664" s="69">
        <v>0</v>
      </c>
      <c r="Y664" s="69">
        <v>0</v>
      </c>
      <c r="Z664" s="69">
        <v>25000</v>
      </c>
      <c r="AA664" s="69">
        <v>2</v>
      </c>
      <c r="AB664" s="69">
        <v>31</v>
      </c>
      <c r="AC664" s="69">
        <v>0</v>
      </c>
      <c r="AD664" s="69">
        <v>0</v>
      </c>
      <c r="AE664" s="69">
        <v>0</v>
      </c>
      <c r="AF664" s="69">
        <v>1</v>
      </c>
      <c r="AG664" s="69">
        <v>0</v>
      </c>
      <c r="AH664" s="69">
        <v>0</v>
      </c>
      <c r="AI664" s="69">
        <v>12</v>
      </c>
      <c r="AJ664" s="69">
        <v>0</v>
      </c>
      <c r="AK664" s="69">
        <v>0</v>
      </c>
      <c r="AL664" s="69">
        <v>0</v>
      </c>
      <c r="AM664" s="69">
        <v>1</v>
      </c>
      <c r="AN664" s="69">
        <v>1</v>
      </c>
      <c r="AO664" s="69">
        <v>1</v>
      </c>
      <c r="AP664" s="69">
        <v>1</v>
      </c>
      <c r="AQ664" s="84">
        <v>0</v>
      </c>
      <c r="AR664" s="69">
        <v>0</v>
      </c>
      <c r="AS664" s="69">
        <v>0</v>
      </c>
      <c r="AT664" s="69">
        <v>0</v>
      </c>
      <c r="AU664" s="69">
        <v>0</v>
      </c>
      <c r="AV664" s="69">
        <v>0</v>
      </c>
      <c r="AW664" s="69">
        <v>0</v>
      </c>
      <c r="AX664" s="69">
        <v>0</v>
      </c>
      <c r="AY664" s="69">
        <v>0</v>
      </c>
      <c r="AZ664" s="69">
        <v>0</v>
      </c>
      <c r="BA664" s="69">
        <v>1</v>
      </c>
      <c r="BB664" s="69">
        <v>-1</v>
      </c>
      <c r="BC664" s="69">
        <v>0</v>
      </c>
      <c r="BD664" s="69">
        <v>0</v>
      </c>
      <c r="BE664" s="69">
        <v>0</v>
      </c>
      <c r="BF664" s="69">
        <v>0</v>
      </c>
      <c r="BG664" s="69">
        <v>0</v>
      </c>
      <c r="BH664" s="69">
        <v>0</v>
      </c>
      <c r="BK664" s="69">
        <v>3</v>
      </c>
      <c r="BL664" s="69">
        <v>24</v>
      </c>
      <c r="BM664" s="69">
        <v>2</v>
      </c>
      <c r="BN664" s="69">
        <v>31</v>
      </c>
      <c r="BO664" s="89">
        <v>0</v>
      </c>
      <c r="BP664" s="69">
        <v>1</v>
      </c>
      <c r="BQ664" s="69">
        <v>1</v>
      </c>
      <c r="BR664" s="69">
        <v>1</v>
      </c>
      <c r="BS664" s="69">
        <v>12025</v>
      </c>
      <c r="BT664" s="69">
        <v>0</v>
      </c>
      <c r="BU664" s="69">
        <v>0</v>
      </c>
      <c r="BV664" s="69">
        <v>1000</v>
      </c>
      <c r="BW664" s="69">
        <v>0</v>
      </c>
      <c r="BY664" s="69">
        <v>0</v>
      </c>
      <c r="BZ664" s="69">
        <v>0</v>
      </c>
      <c r="CA664" s="69">
        <v>31</v>
      </c>
      <c r="CB664" s="89">
        <v>0</v>
      </c>
      <c r="CC664" s="69">
        <v>0</v>
      </c>
      <c r="CD664" s="69">
        <v>0</v>
      </c>
      <c r="CE664" s="69">
        <v>0</v>
      </c>
      <c r="CF664" s="69">
        <v>0</v>
      </c>
      <c r="CG664" s="69">
        <v>0</v>
      </c>
      <c r="CH664" s="69">
        <v>0</v>
      </c>
      <c r="CI664" s="69">
        <v>0</v>
      </c>
      <c r="CJ664" s="69">
        <v>0</v>
      </c>
      <c r="CL664" s="69">
        <v>0</v>
      </c>
      <c r="CM664" s="69">
        <v>0</v>
      </c>
      <c r="CN664" s="69">
        <v>0</v>
      </c>
      <c r="CO664" s="89">
        <v>0</v>
      </c>
      <c r="CP664" s="69">
        <v>0</v>
      </c>
      <c r="CQ664" s="69">
        <v>0</v>
      </c>
      <c r="CR664" s="69">
        <v>0</v>
      </c>
      <c r="CS664" s="69">
        <v>0</v>
      </c>
      <c r="CT664" s="69">
        <v>0</v>
      </c>
      <c r="CU664" s="69">
        <v>0</v>
      </c>
      <c r="CV664" s="69">
        <v>0</v>
      </c>
      <c r="CW664" s="69">
        <v>0</v>
      </c>
      <c r="CZ664" s="69">
        <v>0</v>
      </c>
      <c r="DA664" s="69">
        <v>0</v>
      </c>
      <c r="DB664" s="69">
        <v>0</v>
      </c>
      <c r="DC664" s="69">
        <v>0</v>
      </c>
      <c r="DD664" s="69">
        <v>0</v>
      </c>
      <c r="DE664" s="69">
        <v>0</v>
      </c>
      <c r="DF664" s="69">
        <v>0</v>
      </c>
      <c r="DG664" s="69">
        <v>1</v>
      </c>
      <c r="DI664" s="69" t="e">
        <f>INDEX(Sheet3!$E$78:$E$1130,MATCH(A664,Sheet3!$D$78:$D$1130,0))</f>
        <v>#N/A</v>
      </c>
      <c r="DJ664" s="69">
        <f>IFERROR(DI664,F664)</f>
        <v>0</v>
      </c>
      <c r="DK664" s="69" t="s">
        <v>1146</v>
      </c>
      <c r="DL664" s="69"/>
      <c r="DM664" s="69" t="s">
        <v>239</v>
      </c>
      <c r="DN664" s="69" t="e">
        <f>"造成["&amp;INDEX(Sheet5!$L$2:$L$11,MATCH(BL664,Sheet5!$J$2:$J$11,0))&amp;":"&amp;BR664&amp;"*"&amp;BS664/1000&amp;"]"&amp;INDEX(Sheet5!$I$2:$I$4,MATCH(BR664,Sheet5!$H$2:$H$4,0))&amp;"的"&amp;INDEX(Sheet5!$K$2:$K$11,MATCH(BL664,Sheet5!$J$2:$J$11,0))</f>
        <v>#N/A</v>
      </c>
      <c r="DO664" s="69"/>
      <c r="DP664" s="69"/>
      <c r="DQ664" s="69"/>
      <c r="DR664" s="69" t="e">
        <f t="shared" si="163"/>
        <v>#N/A</v>
      </c>
      <c r="DS664" s="90" t="e">
        <f>MATCH(A664,Sheet5!D:D,0)</f>
        <v>#N/A</v>
      </c>
      <c r="DT664" s="94" t="e">
        <f>MATCH(A664,Sheet5!F:F,0)</f>
        <v>#N/A</v>
      </c>
      <c r="DU664" s="69">
        <v>0</v>
      </c>
      <c r="DV664" s="69">
        <v>0</v>
      </c>
      <c r="DW664" s="69">
        <v>0</v>
      </c>
      <c r="DX664" s="69">
        <v>0</v>
      </c>
      <c r="DY664" s="69">
        <v>0</v>
      </c>
    </row>
    <row r="665" spans="1:130" ht="17.25">
      <c r="A665" s="118">
        <v>30429</v>
      </c>
      <c r="B665" s="118">
        <v>0</v>
      </c>
      <c r="C665" s="118">
        <v>1</v>
      </c>
      <c r="D665" s="142" t="s">
        <v>1919</v>
      </c>
      <c r="E665" s="69" t="str">
        <f t="shared" ref="E665:E678" si="169">"DES_"&amp;D665</f>
        <v>DES_Elven Swordplay</v>
      </c>
      <c r="F665" s="118" t="s">
        <v>1878</v>
      </c>
      <c r="G665" s="118">
        <v>1</v>
      </c>
      <c r="H665" s="118"/>
      <c r="I665" s="118">
        <v>0</v>
      </c>
      <c r="J665" s="118">
        <v>0</v>
      </c>
      <c r="K665" s="118">
        <v>0</v>
      </c>
      <c r="L665" s="118"/>
      <c r="M665" s="118">
        <v>0</v>
      </c>
      <c r="N665" s="118"/>
      <c r="O665" s="118">
        <v>0</v>
      </c>
      <c r="P665" s="118">
        <v>1</v>
      </c>
      <c r="Q665" s="118">
        <v>0</v>
      </c>
      <c r="R665" s="118">
        <v>2</v>
      </c>
      <c r="S665" s="118">
        <v>512</v>
      </c>
      <c r="T665" s="118">
        <v>100</v>
      </c>
      <c r="U665" s="118">
        <v>0</v>
      </c>
      <c r="V665" s="118">
        <v>0</v>
      </c>
      <c r="W665" s="118">
        <v>0</v>
      </c>
      <c r="X665" s="118">
        <v>0</v>
      </c>
      <c r="Y665" s="118">
        <v>0</v>
      </c>
      <c r="Z665" s="118">
        <v>0</v>
      </c>
      <c r="AA665" s="118">
        <v>2</v>
      </c>
      <c r="AB665" s="118">
        <v>31</v>
      </c>
      <c r="AC665" s="118">
        <v>0</v>
      </c>
      <c r="AD665" s="118">
        <v>0</v>
      </c>
      <c r="AE665" s="118">
        <v>0</v>
      </c>
      <c r="AF665" s="118">
        <v>1</v>
      </c>
      <c r="AG665" s="118">
        <v>0</v>
      </c>
      <c r="AH665" s="118">
        <v>25</v>
      </c>
      <c r="AI665" s="118">
        <v>0</v>
      </c>
      <c r="AJ665" s="118">
        <v>3</v>
      </c>
      <c r="AK665" s="118">
        <v>0</v>
      </c>
      <c r="AL665" s="118">
        <v>0</v>
      </c>
      <c r="AM665" s="118">
        <v>0</v>
      </c>
      <c r="AN665" s="118">
        <v>0</v>
      </c>
      <c r="AO665" s="118">
        <v>0</v>
      </c>
      <c r="AP665" s="118">
        <v>0</v>
      </c>
      <c r="AQ665" s="120">
        <v>0</v>
      </c>
      <c r="AR665" s="118">
        <v>0</v>
      </c>
      <c r="AS665" s="118">
        <v>0</v>
      </c>
      <c r="AT665" s="118">
        <v>0</v>
      </c>
      <c r="AU665" s="118">
        <v>0</v>
      </c>
      <c r="AV665" s="118">
        <v>0</v>
      </c>
      <c r="AW665" s="118">
        <v>0</v>
      </c>
      <c r="AX665" s="118">
        <v>0</v>
      </c>
      <c r="AY665" s="118">
        <v>0</v>
      </c>
      <c r="AZ665" s="118">
        <v>0</v>
      </c>
      <c r="BA665" s="118">
        <v>0</v>
      </c>
      <c r="BB665" s="118">
        <v>0</v>
      </c>
      <c r="BC665" s="118">
        <v>0</v>
      </c>
      <c r="BD665" s="69">
        <v>0</v>
      </c>
      <c r="BE665" s="69">
        <v>0</v>
      </c>
      <c r="BF665" s="69">
        <v>0</v>
      </c>
      <c r="BG665" s="118">
        <v>0</v>
      </c>
      <c r="BH665" s="118">
        <v>0</v>
      </c>
      <c r="BI665" s="118"/>
      <c r="BJ665" s="118"/>
      <c r="BK665" s="118">
        <v>3</v>
      </c>
      <c r="BL665" s="69">
        <v>10</v>
      </c>
      <c r="BM665" s="69">
        <v>2</v>
      </c>
      <c r="BN665" s="69">
        <v>31</v>
      </c>
      <c r="BO665" s="69">
        <v>0</v>
      </c>
      <c r="BP665" s="69">
        <v>1</v>
      </c>
      <c r="BQ665" s="69">
        <v>1</v>
      </c>
      <c r="BR665" s="69">
        <v>1</v>
      </c>
      <c r="BS665" s="8">
        <v>1380069</v>
      </c>
      <c r="BT665" s="69">
        <v>0</v>
      </c>
      <c r="BU665" s="69">
        <v>0</v>
      </c>
      <c r="BV665" s="69">
        <v>1000</v>
      </c>
      <c r="BW665" s="118">
        <v>1277</v>
      </c>
      <c r="BX665" s="118"/>
      <c r="BY665" s="118">
        <v>0</v>
      </c>
      <c r="BZ665" s="118">
        <v>0</v>
      </c>
      <c r="CA665" s="118">
        <v>0</v>
      </c>
      <c r="CB665" s="118">
        <v>0</v>
      </c>
      <c r="CC665" s="118">
        <v>0</v>
      </c>
      <c r="CD665" s="118">
        <v>0</v>
      </c>
      <c r="CE665" s="118">
        <v>0</v>
      </c>
      <c r="CF665" s="118">
        <v>0</v>
      </c>
      <c r="CG665" s="118">
        <v>0</v>
      </c>
      <c r="CH665" s="118">
        <v>0</v>
      </c>
      <c r="CI665" s="118">
        <v>0</v>
      </c>
      <c r="CJ665" s="118">
        <v>0</v>
      </c>
      <c r="CK665" s="118"/>
      <c r="CL665" s="118">
        <v>0</v>
      </c>
      <c r="CM665" s="118">
        <v>0</v>
      </c>
      <c r="CN665" s="118">
        <v>0</v>
      </c>
      <c r="CO665" s="118">
        <v>0</v>
      </c>
      <c r="CP665" s="118">
        <v>0</v>
      </c>
      <c r="CQ665" s="118">
        <v>0</v>
      </c>
      <c r="CR665" s="118">
        <v>0</v>
      </c>
      <c r="CS665" s="118">
        <v>0</v>
      </c>
      <c r="CT665" s="118">
        <v>0</v>
      </c>
      <c r="CU665" s="118">
        <v>0</v>
      </c>
      <c r="CV665" s="118">
        <v>0</v>
      </c>
      <c r="CW665" s="118">
        <v>0</v>
      </c>
      <c r="CX665" s="118"/>
      <c r="CY665" s="118"/>
      <c r="CZ665" s="118">
        <v>0</v>
      </c>
      <c r="DA665" s="118">
        <v>0</v>
      </c>
      <c r="DB665" s="118">
        <v>2.5</v>
      </c>
      <c r="DC665" s="118">
        <v>0</v>
      </c>
      <c r="DD665" s="118">
        <v>0</v>
      </c>
      <c r="DE665" s="118">
        <v>0</v>
      </c>
      <c r="DF665" s="118">
        <v>0</v>
      </c>
      <c r="DG665" s="118">
        <v>1</v>
      </c>
      <c r="DH665" s="118"/>
      <c r="DI665" s="118"/>
      <c r="DJ665" s="118"/>
      <c r="DK665" s="122" t="s">
        <v>1920</v>
      </c>
      <c r="DL665" s="122" t="s">
        <v>1880</v>
      </c>
      <c r="DM665" s="118"/>
      <c r="DN665" s="69" t="e">
        <f>"造成["&amp;INDEX(Sheet5!$L$2:$L$11,MATCH(BL665,Sheet5!$J$2:$J$11,0))&amp;":"&amp;BR665&amp;"*"&amp;BS665/1000&amp;"]"&amp;INDEX(Sheet5!$I$2:$I$4,MATCH(BR665,Sheet5!$H$2:$H$4,0))&amp;"的"&amp;INDEX(Sheet5!$K$2:$K$11,MATCH(BL665,Sheet5!$J$2:$J$11,0))</f>
        <v>#N/A</v>
      </c>
      <c r="DO665" s="118"/>
      <c r="DP665" s="118"/>
      <c r="DQ665" s="118"/>
      <c r="DR665" s="118"/>
      <c r="DS665" s="118"/>
      <c r="DT665" s="123" t="e">
        <f>MATCH(A660,[7]Sheet5!F:F,0)</f>
        <v>#N/A</v>
      </c>
      <c r="DU665" s="118"/>
      <c r="DV665" s="118"/>
      <c r="DW665" s="118"/>
      <c r="DX665" s="118"/>
      <c r="DY665" s="118"/>
      <c r="DZ665" s="118"/>
    </row>
    <row r="666" spans="1:130" ht="17.25">
      <c r="A666" s="118">
        <v>30430</v>
      </c>
      <c r="B666" s="118">
        <v>0</v>
      </c>
      <c r="C666" s="118">
        <v>1</v>
      </c>
      <c r="D666" s="142" t="s">
        <v>1919</v>
      </c>
      <c r="E666" s="69" t="str">
        <f t="shared" si="169"/>
        <v>DES_Elven Swordplay</v>
      </c>
      <c r="F666" s="118" t="s">
        <v>1878</v>
      </c>
      <c r="G666" s="118">
        <v>1</v>
      </c>
      <c r="H666" s="118"/>
      <c r="I666" s="118">
        <v>0</v>
      </c>
      <c r="J666" s="118">
        <v>0</v>
      </c>
      <c r="K666" s="118">
        <v>0</v>
      </c>
      <c r="L666" s="118"/>
      <c r="M666" s="118">
        <v>0</v>
      </c>
      <c r="N666" s="118"/>
      <c r="O666" s="118">
        <v>0</v>
      </c>
      <c r="P666" s="118">
        <v>1</v>
      </c>
      <c r="Q666" s="118">
        <v>0</v>
      </c>
      <c r="R666" s="118">
        <v>2</v>
      </c>
      <c r="S666" s="118">
        <v>512</v>
      </c>
      <c r="T666" s="118">
        <v>100</v>
      </c>
      <c r="U666" s="118">
        <v>0</v>
      </c>
      <c r="V666" s="118">
        <v>0</v>
      </c>
      <c r="W666" s="118">
        <v>0</v>
      </c>
      <c r="X666" s="118">
        <v>0</v>
      </c>
      <c r="Y666" s="118">
        <v>0</v>
      </c>
      <c r="Z666" s="118">
        <v>0</v>
      </c>
      <c r="AA666" s="118">
        <v>2</v>
      </c>
      <c r="AB666" s="118">
        <v>31</v>
      </c>
      <c r="AC666" s="118">
        <v>0</v>
      </c>
      <c r="AD666" s="118">
        <v>0</v>
      </c>
      <c r="AE666" s="118">
        <v>0</v>
      </c>
      <c r="AF666" s="118">
        <v>1</v>
      </c>
      <c r="AG666" s="118">
        <v>0</v>
      </c>
      <c r="AH666" s="118">
        <v>25</v>
      </c>
      <c r="AI666" s="118">
        <v>0</v>
      </c>
      <c r="AJ666" s="118">
        <v>3</v>
      </c>
      <c r="AK666" s="118">
        <v>0</v>
      </c>
      <c r="AL666" s="118">
        <v>0</v>
      </c>
      <c r="AM666" s="118">
        <v>0</v>
      </c>
      <c r="AN666" s="118">
        <v>0</v>
      </c>
      <c r="AO666" s="118">
        <v>0</v>
      </c>
      <c r="AP666" s="118">
        <v>0</v>
      </c>
      <c r="AQ666" s="120">
        <v>0</v>
      </c>
      <c r="AR666" s="118">
        <v>0</v>
      </c>
      <c r="AS666" s="118">
        <v>0</v>
      </c>
      <c r="AT666" s="118">
        <v>0</v>
      </c>
      <c r="AU666" s="118">
        <v>0</v>
      </c>
      <c r="AV666" s="118">
        <v>0</v>
      </c>
      <c r="AW666" s="118">
        <v>0</v>
      </c>
      <c r="AX666" s="118">
        <v>0</v>
      </c>
      <c r="AY666" s="118">
        <v>0</v>
      </c>
      <c r="AZ666" s="118">
        <v>0</v>
      </c>
      <c r="BA666" s="118">
        <v>0</v>
      </c>
      <c r="BB666" s="118">
        <v>0</v>
      </c>
      <c r="BC666" s="118">
        <v>0</v>
      </c>
      <c r="BD666" s="69">
        <v>0</v>
      </c>
      <c r="BE666" s="69">
        <v>0</v>
      </c>
      <c r="BF666" s="69">
        <v>0</v>
      </c>
      <c r="BG666" s="118">
        <v>0</v>
      </c>
      <c r="BH666" s="118">
        <v>0</v>
      </c>
      <c r="BI666" s="118"/>
      <c r="BJ666" s="118"/>
      <c r="BK666" s="118">
        <v>3</v>
      </c>
      <c r="BL666" s="69">
        <v>10</v>
      </c>
      <c r="BM666" s="69">
        <v>2</v>
      </c>
      <c r="BN666" s="69">
        <v>31</v>
      </c>
      <c r="BO666" s="69">
        <v>0</v>
      </c>
      <c r="BP666" s="69">
        <v>1</v>
      </c>
      <c r="BQ666" s="69">
        <v>1</v>
      </c>
      <c r="BR666" s="69">
        <v>1</v>
      </c>
      <c r="BS666" s="8">
        <v>1380070</v>
      </c>
      <c r="BT666" s="69">
        <v>0</v>
      </c>
      <c r="BU666" s="69">
        <v>0</v>
      </c>
      <c r="BV666" s="69">
        <v>1000</v>
      </c>
      <c r="BW666" s="118">
        <v>1277</v>
      </c>
      <c r="BX666" s="118"/>
      <c r="BY666" s="118">
        <v>0</v>
      </c>
      <c r="BZ666" s="118">
        <v>0</v>
      </c>
      <c r="CA666" s="118">
        <v>0</v>
      </c>
      <c r="CB666" s="118">
        <v>0</v>
      </c>
      <c r="CC666" s="118">
        <v>0</v>
      </c>
      <c r="CD666" s="118">
        <v>0</v>
      </c>
      <c r="CE666" s="118">
        <v>0</v>
      </c>
      <c r="CF666" s="118">
        <v>0</v>
      </c>
      <c r="CG666" s="118">
        <v>0</v>
      </c>
      <c r="CH666" s="118">
        <v>0</v>
      </c>
      <c r="CI666" s="118">
        <v>0</v>
      </c>
      <c r="CJ666" s="118">
        <v>0</v>
      </c>
      <c r="CK666" s="118"/>
      <c r="CL666" s="118">
        <v>0</v>
      </c>
      <c r="CM666" s="118">
        <v>0</v>
      </c>
      <c r="CN666" s="118">
        <v>0</v>
      </c>
      <c r="CO666" s="118">
        <v>0</v>
      </c>
      <c r="CP666" s="118">
        <v>0</v>
      </c>
      <c r="CQ666" s="118">
        <v>0</v>
      </c>
      <c r="CR666" s="118">
        <v>0</v>
      </c>
      <c r="CS666" s="118">
        <v>0</v>
      </c>
      <c r="CT666" s="118">
        <v>0</v>
      </c>
      <c r="CU666" s="118">
        <v>0</v>
      </c>
      <c r="CV666" s="118">
        <v>0</v>
      </c>
      <c r="CW666" s="118">
        <v>0</v>
      </c>
      <c r="CX666" s="118"/>
      <c r="CY666" s="118"/>
      <c r="CZ666" s="118">
        <v>0</v>
      </c>
      <c r="DA666" s="118">
        <v>0</v>
      </c>
      <c r="DB666" s="118">
        <v>2.5</v>
      </c>
      <c r="DC666" s="118">
        <v>0</v>
      </c>
      <c r="DD666" s="118">
        <v>0</v>
      </c>
      <c r="DE666" s="118">
        <v>0</v>
      </c>
      <c r="DF666" s="118">
        <v>0</v>
      </c>
      <c r="DG666" s="118">
        <v>1</v>
      </c>
      <c r="DH666" s="118"/>
      <c r="DI666" s="118"/>
      <c r="DJ666" s="118"/>
      <c r="DK666" s="122" t="s">
        <v>1920</v>
      </c>
      <c r="DL666" s="122" t="s">
        <v>1880</v>
      </c>
      <c r="DM666" s="118"/>
      <c r="DN666" s="69" t="e">
        <f>"造成["&amp;INDEX(Sheet5!$L$2:$L$11,MATCH(BL666,Sheet5!$J$2:$J$11,0))&amp;":"&amp;BR666&amp;"*"&amp;BS666/1000&amp;"]"&amp;INDEX(Sheet5!$I$2:$I$4,MATCH(BR666,Sheet5!$H$2:$H$4,0))&amp;"的"&amp;INDEX(Sheet5!$K$2:$K$11,MATCH(BL666,Sheet5!$J$2:$J$11,0))</f>
        <v>#N/A</v>
      </c>
      <c r="DO666" s="118"/>
      <c r="DP666" s="118"/>
      <c r="DQ666" s="118"/>
      <c r="DR666" s="118"/>
      <c r="DS666" s="118"/>
      <c r="DT666" s="123" t="e">
        <f>MATCH(A661,[7]Sheet5!F:F,0)</f>
        <v>#N/A</v>
      </c>
      <c r="DU666" s="118"/>
      <c r="DV666" s="118"/>
      <c r="DW666" s="118"/>
      <c r="DX666" s="118"/>
      <c r="DY666" s="118"/>
      <c r="DZ666" s="118"/>
    </row>
    <row r="667" spans="1:130" ht="17.25">
      <c r="A667" s="69">
        <v>30431</v>
      </c>
      <c r="B667" s="69">
        <v>0</v>
      </c>
      <c r="C667" s="118">
        <v>1</v>
      </c>
      <c r="D667" s="142" t="s">
        <v>1919</v>
      </c>
      <c r="E667" s="69" t="str">
        <f t="shared" si="169"/>
        <v>DES_Elven Swordplay</v>
      </c>
      <c r="F667" s="118" t="s">
        <v>1878</v>
      </c>
      <c r="G667" s="118">
        <v>1</v>
      </c>
      <c r="H667" s="118"/>
      <c r="I667" s="118">
        <v>0</v>
      </c>
      <c r="J667" s="118">
        <v>0</v>
      </c>
      <c r="K667" s="118">
        <v>0</v>
      </c>
      <c r="L667" s="118"/>
      <c r="M667" s="118">
        <v>0</v>
      </c>
      <c r="N667" s="118"/>
      <c r="O667" s="118">
        <v>0</v>
      </c>
      <c r="P667" s="118">
        <v>1</v>
      </c>
      <c r="Q667" s="118">
        <v>0</v>
      </c>
      <c r="R667" s="118">
        <v>2</v>
      </c>
      <c r="S667" s="118">
        <v>512</v>
      </c>
      <c r="T667" s="118">
        <v>100</v>
      </c>
      <c r="U667" s="118">
        <v>0</v>
      </c>
      <c r="V667" s="118">
        <v>0</v>
      </c>
      <c r="W667" s="118">
        <v>0</v>
      </c>
      <c r="X667" s="118">
        <v>0</v>
      </c>
      <c r="Y667" s="118">
        <v>0</v>
      </c>
      <c r="Z667" s="118">
        <v>0</v>
      </c>
      <c r="AA667" s="118">
        <v>2</v>
      </c>
      <c r="AB667" s="118">
        <v>31</v>
      </c>
      <c r="AC667" s="118">
        <v>0</v>
      </c>
      <c r="AD667" s="118">
        <v>0</v>
      </c>
      <c r="AE667" s="118">
        <v>0</v>
      </c>
      <c r="AF667" s="118">
        <v>1</v>
      </c>
      <c r="AG667" s="118">
        <v>0</v>
      </c>
      <c r="AH667" s="118">
        <v>25</v>
      </c>
      <c r="AI667" s="118">
        <v>0</v>
      </c>
      <c r="AJ667" s="118">
        <v>3</v>
      </c>
      <c r="AK667" s="118">
        <v>0</v>
      </c>
      <c r="AL667" s="118">
        <v>0</v>
      </c>
      <c r="AM667" s="118">
        <v>0</v>
      </c>
      <c r="AN667" s="118">
        <v>0</v>
      </c>
      <c r="AO667" s="118">
        <v>0</v>
      </c>
      <c r="AP667" s="118">
        <v>0</v>
      </c>
      <c r="AQ667" s="120">
        <v>0</v>
      </c>
      <c r="AR667" s="118">
        <v>0</v>
      </c>
      <c r="AS667" s="118">
        <v>0</v>
      </c>
      <c r="AT667" s="118">
        <v>0</v>
      </c>
      <c r="AU667" s="118">
        <v>0</v>
      </c>
      <c r="AV667" s="118">
        <v>0</v>
      </c>
      <c r="AW667" s="118">
        <v>0</v>
      </c>
      <c r="AX667" s="118">
        <v>0</v>
      </c>
      <c r="AY667" s="118">
        <v>0</v>
      </c>
      <c r="AZ667" s="118">
        <v>0</v>
      </c>
      <c r="BA667" s="118">
        <v>0</v>
      </c>
      <c r="BB667" s="118">
        <v>0</v>
      </c>
      <c r="BC667" s="118">
        <v>0</v>
      </c>
      <c r="BD667" s="69">
        <v>0</v>
      </c>
      <c r="BE667" s="69">
        <v>0</v>
      </c>
      <c r="BF667" s="69">
        <v>0</v>
      </c>
      <c r="BG667" s="118">
        <v>0</v>
      </c>
      <c r="BH667" s="118">
        <v>0</v>
      </c>
      <c r="BI667" s="118"/>
      <c r="BJ667" s="118"/>
      <c r="BK667" s="118">
        <v>3</v>
      </c>
      <c r="BL667" s="69">
        <v>10</v>
      </c>
      <c r="BM667" s="69">
        <v>2</v>
      </c>
      <c r="BN667" s="69">
        <v>31</v>
      </c>
      <c r="BO667" s="69">
        <v>0</v>
      </c>
      <c r="BP667" s="69">
        <v>1</v>
      </c>
      <c r="BQ667" s="69">
        <v>1</v>
      </c>
      <c r="BR667" s="69">
        <v>1</v>
      </c>
      <c r="BS667" s="8">
        <v>1380071</v>
      </c>
      <c r="BT667" s="69">
        <v>0</v>
      </c>
      <c r="BU667" s="69">
        <v>0</v>
      </c>
      <c r="BV667" s="69">
        <v>1000</v>
      </c>
      <c r="BW667" s="118">
        <v>1277</v>
      </c>
      <c r="BX667" s="118"/>
      <c r="BY667" s="118">
        <v>0</v>
      </c>
      <c r="BZ667" s="118">
        <v>0</v>
      </c>
      <c r="CA667" s="118">
        <v>0</v>
      </c>
      <c r="CB667" s="118">
        <v>0</v>
      </c>
      <c r="CC667" s="118">
        <v>0</v>
      </c>
      <c r="CD667" s="118">
        <v>0</v>
      </c>
      <c r="CE667" s="118">
        <v>0</v>
      </c>
      <c r="CF667" s="118">
        <v>0</v>
      </c>
      <c r="CG667" s="118">
        <v>0</v>
      </c>
      <c r="CH667" s="118">
        <v>0</v>
      </c>
      <c r="CI667" s="118">
        <v>0</v>
      </c>
      <c r="CJ667" s="118">
        <v>0</v>
      </c>
      <c r="CK667" s="118"/>
      <c r="CL667" s="118">
        <v>0</v>
      </c>
      <c r="CM667" s="118">
        <v>0</v>
      </c>
      <c r="CN667" s="118">
        <v>0</v>
      </c>
      <c r="CO667" s="118">
        <v>0</v>
      </c>
      <c r="CP667" s="118">
        <v>0</v>
      </c>
      <c r="CQ667" s="118">
        <v>0</v>
      </c>
      <c r="CR667" s="118">
        <v>0</v>
      </c>
      <c r="CS667" s="118">
        <v>0</v>
      </c>
      <c r="CT667" s="118">
        <v>0</v>
      </c>
      <c r="CU667" s="118">
        <v>0</v>
      </c>
      <c r="CV667" s="118">
        <v>0</v>
      </c>
      <c r="CW667" s="118">
        <v>0</v>
      </c>
      <c r="CX667" s="118"/>
      <c r="CY667" s="118"/>
      <c r="CZ667" s="118">
        <v>0</v>
      </c>
      <c r="DA667" s="118">
        <v>0</v>
      </c>
      <c r="DB667" s="118">
        <v>2.5</v>
      </c>
      <c r="DC667" s="118">
        <v>0</v>
      </c>
      <c r="DD667" s="118">
        <v>0</v>
      </c>
      <c r="DE667" s="118">
        <v>0</v>
      </c>
      <c r="DF667" s="118">
        <v>0</v>
      </c>
      <c r="DG667" s="118">
        <v>1</v>
      </c>
      <c r="DH667" s="118"/>
      <c r="DI667" s="118"/>
      <c r="DJ667" s="118"/>
      <c r="DK667" s="122" t="s">
        <v>1920</v>
      </c>
      <c r="DL667" s="122" t="s">
        <v>1880</v>
      </c>
      <c r="DM667" s="118"/>
      <c r="DN667" s="69" t="e">
        <f>"造成["&amp;INDEX(Sheet5!$L$2:$L$11,MATCH(BL667,Sheet5!$J$2:$J$11,0))&amp;":"&amp;BR667&amp;"*"&amp;BS667/1000&amp;"]"&amp;INDEX(Sheet5!$I$2:$I$4,MATCH(BR667,Sheet5!$H$2:$H$4,0))&amp;"的"&amp;INDEX(Sheet5!$K$2:$K$11,MATCH(BL667,Sheet5!$J$2:$J$11,0))</f>
        <v>#N/A</v>
      </c>
      <c r="DO667" s="118"/>
      <c r="DP667" s="118"/>
      <c r="DQ667" s="118"/>
      <c r="DR667" s="118"/>
      <c r="DS667" s="118"/>
      <c r="DT667" s="123" t="e">
        <f>MATCH(A662,[7]Sheet5!F:F,0)</f>
        <v>#N/A</v>
      </c>
      <c r="DU667" s="118"/>
      <c r="DV667" s="118"/>
      <c r="DW667" s="118"/>
      <c r="DX667" s="118"/>
      <c r="DY667" s="118"/>
      <c r="DZ667" s="118"/>
    </row>
    <row r="668" spans="1:130" ht="17.25">
      <c r="A668" s="118">
        <v>30432</v>
      </c>
      <c r="B668" s="118">
        <v>0</v>
      </c>
      <c r="C668" s="118">
        <v>1</v>
      </c>
      <c r="D668" s="142" t="s">
        <v>1919</v>
      </c>
      <c r="E668" s="69" t="str">
        <f t="shared" si="169"/>
        <v>DES_Elven Swordplay</v>
      </c>
      <c r="F668" s="118" t="s">
        <v>1878</v>
      </c>
      <c r="G668" s="118">
        <v>1</v>
      </c>
      <c r="H668" s="118"/>
      <c r="I668" s="118">
        <v>0</v>
      </c>
      <c r="J668" s="118">
        <v>0</v>
      </c>
      <c r="K668" s="118">
        <v>0</v>
      </c>
      <c r="L668" s="118"/>
      <c r="M668" s="118">
        <v>0</v>
      </c>
      <c r="N668" s="118"/>
      <c r="O668" s="118">
        <v>0</v>
      </c>
      <c r="P668" s="118">
        <v>1</v>
      </c>
      <c r="Q668" s="118">
        <v>0</v>
      </c>
      <c r="R668" s="118">
        <v>2</v>
      </c>
      <c r="S668" s="118">
        <v>512</v>
      </c>
      <c r="T668" s="118">
        <v>100</v>
      </c>
      <c r="U668" s="118">
        <v>0</v>
      </c>
      <c r="V668" s="118">
        <v>0</v>
      </c>
      <c r="W668" s="118">
        <v>0</v>
      </c>
      <c r="X668" s="118">
        <v>0</v>
      </c>
      <c r="Y668" s="118">
        <v>0</v>
      </c>
      <c r="Z668" s="118">
        <v>0</v>
      </c>
      <c r="AA668" s="118">
        <v>2</v>
      </c>
      <c r="AB668" s="118">
        <v>31</v>
      </c>
      <c r="AC668" s="118">
        <v>0</v>
      </c>
      <c r="AD668" s="118">
        <v>0</v>
      </c>
      <c r="AE668" s="118">
        <v>0</v>
      </c>
      <c r="AF668" s="118">
        <v>1</v>
      </c>
      <c r="AG668" s="118">
        <v>0</v>
      </c>
      <c r="AH668" s="118">
        <v>25</v>
      </c>
      <c r="AI668" s="118">
        <v>0</v>
      </c>
      <c r="AJ668" s="118">
        <v>3</v>
      </c>
      <c r="AK668" s="118">
        <v>0</v>
      </c>
      <c r="AL668" s="118">
        <v>0</v>
      </c>
      <c r="AM668" s="118">
        <v>0</v>
      </c>
      <c r="AN668" s="118">
        <v>0</v>
      </c>
      <c r="AO668" s="118">
        <v>0</v>
      </c>
      <c r="AP668" s="118">
        <v>0</v>
      </c>
      <c r="AQ668" s="120">
        <v>0</v>
      </c>
      <c r="AR668" s="118">
        <v>0</v>
      </c>
      <c r="AS668" s="118">
        <v>0</v>
      </c>
      <c r="AT668" s="118">
        <v>0</v>
      </c>
      <c r="AU668" s="118">
        <v>0</v>
      </c>
      <c r="AV668" s="118">
        <v>0</v>
      </c>
      <c r="AW668" s="118">
        <v>0</v>
      </c>
      <c r="AX668" s="118">
        <v>0</v>
      </c>
      <c r="AY668" s="118">
        <v>0</v>
      </c>
      <c r="AZ668" s="118">
        <v>0</v>
      </c>
      <c r="BA668" s="118">
        <v>0</v>
      </c>
      <c r="BB668" s="118">
        <v>0</v>
      </c>
      <c r="BC668" s="118">
        <v>0</v>
      </c>
      <c r="BD668" s="69">
        <v>0</v>
      </c>
      <c r="BE668" s="69">
        <v>0</v>
      </c>
      <c r="BF668" s="69">
        <v>0</v>
      </c>
      <c r="BG668" s="118">
        <v>0</v>
      </c>
      <c r="BH668" s="118">
        <v>0</v>
      </c>
      <c r="BI668" s="118"/>
      <c r="BJ668" s="118"/>
      <c r="BK668" s="118">
        <v>3</v>
      </c>
      <c r="BL668" s="69">
        <v>10</v>
      </c>
      <c r="BM668" s="69">
        <v>2</v>
      </c>
      <c r="BN668" s="69">
        <v>31</v>
      </c>
      <c r="BO668" s="69">
        <v>0</v>
      </c>
      <c r="BP668" s="69">
        <v>1</v>
      </c>
      <c r="BQ668" s="69">
        <v>1</v>
      </c>
      <c r="BR668" s="69">
        <v>1</v>
      </c>
      <c r="BS668" s="8">
        <v>1380072</v>
      </c>
      <c r="BT668" s="69">
        <v>0</v>
      </c>
      <c r="BU668" s="69">
        <v>0</v>
      </c>
      <c r="BV668" s="69">
        <v>1000</v>
      </c>
      <c r="BW668" s="118">
        <v>1277</v>
      </c>
      <c r="BX668" s="118"/>
      <c r="BY668" s="118">
        <v>0</v>
      </c>
      <c r="BZ668" s="118">
        <v>0</v>
      </c>
      <c r="CA668" s="118">
        <v>0</v>
      </c>
      <c r="CB668" s="118">
        <v>0</v>
      </c>
      <c r="CC668" s="118">
        <v>0</v>
      </c>
      <c r="CD668" s="118">
        <v>0</v>
      </c>
      <c r="CE668" s="118">
        <v>0</v>
      </c>
      <c r="CF668" s="118">
        <v>0</v>
      </c>
      <c r="CG668" s="118">
        <v>0</v>
      </c>
      <c r="CH668" s="118">
        <v>0</v>
      </c>
      <c r="CI668" s="118">
        <v>0</v>
      </c>
      <c r="CJ668" s="118">
        <v>0</v>
      </c>
      <c r="CK668" s="118"/>
      <c r="CL668" s="118">
        <v>0</v>
      </c>
      <c r="CM668" s="118">
        <v>0</v>
      </c>
      <c r="CN668" s="118">
        <v>0</v>
      </c>
      <c r="CO668" s="118">
        <v>0</v>
      </c>
      <c r="CP668" s="118">
        <v>0</v>
      </c>
      <c r="CQ668" s="118">
        <v>0</v>
      </c>
      <c r="CR668" s="118">
        <v>0</v>
      </c>
      <c r="CS668" s="118">
        <v>0</v>
      </c>
      <c r="CT668" s="118">
        <v>0</v>
      </c>
      <c r="CU668" s="118">
        <v>0</v>
      </c>
      <c r="CV668" s="118">
        <v>0</v>
      </c>
      <c r="CW668" s="118">
        <v>0</v>
      </c>
      <c r="CX668" s="118"/>
      <c r="CY668" s="118"/>
      <c r="CZ668" s="118">
        <v>0</v>
      </c>
      <c r="DA668" s="118">
        <v>0</v>
      </c>
      <c r="DB668" s="118">
        <v>2.5</v>
      </c>
      <c r="DC668" s="118">
        <v>0</v>
      </c>
      <c r="DD668" s="118">
        <v>0</v>
      </c>
      <c r="DE668" s="118">
        <v>0</v>
      </c>
      <c r="DF668" s="118">
        <v>0</v>
      </c>
      <c r="DG668" s="118">
        <v>1</v>
      </c>
      <c r="DH668" s="118"/>
      <c r="DI668" s="118"/>
      <c r="DJ668" s="118"/>
      <c r="DK668" s="122" t="s">
        <v>1920</v>
      </c>
      <c r="DL668" s="122" t="s">
        <v>1880</v>
      </c>
      <c r="DM668" s="118"/>
      <c r="DN668" s="69" t="e">
        <f>"造成["&amp;INDEX(Sheet5!$L$2:$L$11,MATCH(BL668,Sheet5!$J$2:$J$11,0))&amp;":"&amp;BR668&amp;"*"&amp;BS668/1000&amp;"]"&amp;INDEX(Sheet5!$I$2:$I$4,MATCH(BR668,Sheet5!$H$2:$H$4,0))&amp;"的"&amp;INDEX(Sheet5!$K$2:$K$11,MATCH(BL668,Sheet5!$J$2:$J$11,0))</f>
        <v>#N/A</v>
      </c>
      <c r="DO668" s="118"/>
      <c r="DP668" s="118"/>
      <c r="DQ668" s="118"/>
      <c r="DR668" s="118"/>
      <c r="DS668" s="118"/>
      <c r="DT668" s="123" t="e">
        <f>MATCH(A663,[7]Sheet5!F:F,0)</f>
        <v>#N/A</v>
      </c>
      <c r="DU668" s="118"/>
      <c r="DV668" s="118"/>
      <c r="DW668" s="118"/>
      <c r="DX668" s="118"/>
      <c r="DY668" s="118"/>
      <c r="DZ668" s="118"/>
    </row>
    <row r="669" spans="1:130" ht="17.25">
      <c r="A669" s="118">
        <v>30433</v>
      </c>
      <c r="B669" s="118">
        <v>0</v>
      </c>
      <c r="C669" s="118">
        <v>1</v>
      </c>
      <c r="D669" s="142" t="s">
        <v>1919</v>
      </c>
      <c r="E669" s="69" t="str">
        <f t="shared" si="169"/>
        <v>DES_Elven Swordplay</v>
      </c>
      <c r="F669" s="118" t="s">
        <v>1878</v>
      </c>
      <c r="G669" s="118">
        <v>1</v>
      </c>
      <c r="H669" s="118"/>
      <c r="I669" s="118">
        <v>0</v>
      </c>
      <c r="J669" s="118">
        <v>0</v>
      </c>
      <c r="K669" s="118">
        <v>0</v>
      </c>
      <c r="L669" s="118"/>
      <c r="M669" s="118">
        <v>0</v>
      </c>
      <c r="N669" s="118"/>
      <c r="O669" s="118">
        <v>0</v>
      </c>
      <c r="P669" s="118">
        <v>1</v>
      </c>
      <c r="Q669" s="118">
        <v>0</v>
      </c>
      <c r="R669" s="118">
        <v>2</v>
      </c>
      <c r="S669" s="118">
        <v>512</v>
      </c>
      <c r="T669" s="118">
        <v>100</v>
      </c>
      <c r="U669" s="118">
        <v>0</v>
      </c>
      <c r="V669" s="118">
        <v>0</v>
      </c>
      <c r="W669" s="118">
        <v>0</v>
      </c>
      <c r="X669" s="118">
        <v>0</v>
      </c>
      <c r="Y669" s="118">
        <v>0</v>
      </c>
      <c r="Z669" s="118">
        <v>0</v>
      </c>
      <c r="AA669" s="118">
        <v>2</v>
      </c>
      <c r="AB669" s="118">
        <v>31</v>
      </c>
      <c r="AC669" s="118">
        <v>0</v>
      </c>
      <c r="AD669" s="118">
        <v>0</v>
      </c>
      <c r="AE669" s="118">
        <v>0</v>
      </c>
      <c r="AF669" s="118">
        <v>1</v>
      </c>
      <c r="AG669" s="118">
        <v>0</v>
      </c>
      <c r="AH669" s="118">
        <v>25</v>
      </c>
      <c r="AI669" s="118">
        <v>0</v>
      </c>
      <c r="AJ669" s="118">
        <v>3</v>
      </c>
      <c r="AK669" s="118">
        <v>0</v>
      </c>
      <c r="AL669" s="118">
        <v>0</v>
      </c>
      <c r="AM669" s="118">
        <v>0</v>
      </c>
      <c r="AN669" s="118">
        <v>0</v>
      </c>
      <c r="AO669" s="118">
        <v>0</v>
      </c>
      <c r="AP669" s="118">
        <v>0</v>
      </c>
      <c r="AQ669" s="120">
        <v>0</v>
      </c>
      <c r="AR669" s="118">
        <v>0</v>
      </c>
      <c r="AS669" s="118">
        <v>0</v>
      </c>
      <c r="AT669" s="118">
        <v>0</v>
      </c>
      <c r="AU669" s="118">
        <v>0</v>
      </c>
      <c r="AV669" s="118">
        <v>0</v>
      </c>
      <c r="AW669" s="118">
        <v>0</v>
      </c>
      <c r="AX669" s="118">
        <v>0</v>
      </c>
      <c r="AY669" s="118">
        <v>0</v>
      </c>
      <c r="AZ669" s="118">
        <v>0</v>
      </c>
      <c r="BA669" s="118">
        <v>0</v>
      </c>
      <c r="BB669" s="118">
        <v>0</v>
      </c>
      <c r="BC669" s="118">
        <v>0</v>
      </c>
      <c r="BD669" s="69">
        <v>0</v>
      </c>
      <c r="BE669" s="69">
        <v>0</v>
      </c>
      <c r="BF669" s="69">
        <v>0</v>
      </c>
      <c r="BG669" s="118">
        <v>0</v>
      </c>
      <c r="BH669" s="118">
        <v>0</v>
      </c>
      <c r="BI669" s="118"/>
      <c r="BJ669" s="118"/>
      <c r="BK669" s="118">
        <v>3</v>
      </c>
      <c r="BL669" s="69">
        <v>10</v>
      </c>
      <c r="BM669" s="69">
        <v>2</v>
      </c>
      <c r="BN669" s="69">
        <v>31</v>
      </c>
      <c r="BO669" s="69">
        <v>0</v>
      </c>
      <c r="BP669" s="69">
        <v>1</v>
      </c>
      <c r="BQ669" s="69">
        <v>1</v>
      </c>
      <c r="BR669" s="69">
        <v>1</v>
      </c>
      <c r="BS669" s="8">
        <v>1380073</v>
      </c>
      <c r="BT669" s="69">
        <v>0</v>
      </c>
      <c r="BU669" s="69">
        <v>0</v>
      </c>
      <c r="BV669" s="69">
        <v>1000</v>
      </c>
      <c r="BW669" s="118">
        <v>1277</v>
      </c>
      <c r="BX669" s="118"/>
      <c r="BY669" s="118">
        <v>0</v>
      </c>
      <c r="BZ669" s="118">
        <v>0</v>
      </c>
      <c r="CA669" s="118">
        <v>0</v>
      </c>
      <c r="CB669" s="118">
        <v>0</v>
      </c>
      <c r="CC669" s="118">
        <v>0</v>
      </c>
      <c r="CD669" s="118">
        <v>0</v>
      </c>
      <c r="CE669" s="118">
        <v>0</v>
      </c>
      <c r="CF669" s="118">
        <v>0</v>
      </c>
      <c r="CG669" s="118">
        <v>0</v>
      </c>
      <c r="CH669" s="118">
        <v>0</v>
      </c>
      <c r="CI669" s="118">
        <v>0</v>
      </c>
      <c r="CJ669" s="118">
        <v>0</v>
      </c>
      <c r="CK669" s="118"/>
      <c r="CL669" s="118">
        <v>0</v>
      </c>
      <c r="CM669" s="118">
        <v>0</v>
      </c>
      <c r="CN669" s="118">
        <v>0</v>
      </c>
      <c r="CO669" s="118">
        <v>0</v>
      </c>
      <c r="CP669" s="118">
        <v>0</v>
      </c>
      <c r="CQ669" s="118">
        <v>0</v>
      </c>
      <c r="CR669" s="118">
        <v>0</v>
      </c>
      <c r="CS669" s="118">
        <v>0</v>
      </c>
      <c r="CT669" s="118">
        <v>0</v>
      </c>
      <c r="CU669" s="118">
        <v>0</v>
      </c>
      <c r="CV669" s="118">
        <v>0</v>
      </c>
      <c r="CW669" s="118">
        <v>0</v>
      </c>
      <c r="CX669" s="118"/>
      <c r="CY669" s="118"/>
      <c r="CZ669" s="118">
        <v>0</v>
      </c>
      <c r="DA669" s="118">
        <v>0</v>
      </c>
      <c r="DB669" s="118">
        <v>2.5</v>
      </c>
      <c r="DC669" s="118">
        <v>0</v>
      </c>
      <c r="DD669" s="118">
        <v>0</v>
      </c>
      <c r="DE669" s="118">
        <v>0</v>
      </c>
      <c r="DF669" s="118">
        <v>0</v>
      </c>
      <c r="DG669" s="118">
        <v>1</v>
      </c>
      <c r="DH669" s="118"/>
      <c r="DI669" s="118"/>
      <c r="DJ669" s="118"/>
      <c r="DK669" s="122" t="s">
        <v>1920</v>
      </c>
      <c r="DL669" s="122" t="s">
        <v>1880</v>
      </c>
      <c r="DM669" s="118"/>
      <c r="DN669" s="69" t="e">
        <f>"造成["&amp;INDEX(Sheet5!$L$2:$L$11,MATCH(BL669,Sheet5!$J$2:$J$11,0))&amp;":"&amp;BR669&amp;"*"&amp;BS669/1000&amp;"]"&amp;INDEX(Sheet5!$I$2:$I$4,MATCH(BR669,Sheet5!$H$2:$H$4,0))&amp;"的"&amp;INDEX(Sheet5!$K$2:$K$11,MATCH(BL669,Sheet5!$J$2:$J$11,0))</f>
        <v>#N/A</v>
      </c>
      <c r="DO669" s="118"/>
      <c r="DP669" s="118"/>
      <c r="DQ669" s="118"/>
      <c r="DR669" s="118"/>
      <c r="DS669" s="118"/>
      <c r="DT669" s="123" t="e">
        <f>MATCH(A664,[7]Sheet5!F:F,0)</f>
        <v>#N/A</v>
      </c>
      <c r="DU669" s="118"/>
      <c r="DV669" s="118"/>
      <c r="DW669" s="118"/>
      <c r="DX669" s="118"/>
      <c r="DY669" s="118"/>
      <c r="DZ669" s="118"/>
    </row>
    <row r="670" spans="1:130" ht="17.25">
      <c r="A670" s="118">
        <v>30439</v>
      </c>
      <c r="B670" s="118">
        <v>0</v>
      </c>
      <c r="C670" s="69">
        <v>1</v>
      </c>
      <c r="D670" s="142" t="s">
        <v>1921</v>
      </c>
      <c r="E670" s="69" t="str">
        <f t="shared" si="169"/>
        <v>DES_Flame of suffocate</v>
      </c>
      <c r="F670" s="69" t="s">
        <v>1763</v>
      </c>
      <c r="G670" s="69">
        <v>1</v>
      </c>
      <c r="H670" s="69"/>
      <c r="I670" s="69">
        <v>0</v>
      </c>
      <c r="J670" s="69">
        <v>0</v>
      </c>
      <c r="K670" s="69">
        <v>0</v>
      </c>
      <c r="L670" s="69"/>
      <c r="M670" s="69">
        <v>0</v>
      </c>
      <c r="N670" s="69" t="s">
        <v>362</v>
      </c>
      <c r="O670" s="69">
        <v>0</v>
      </c>
      <c r="P670" s="69">
        <v>1</v>
      </c>
      <c r="Q670" s="69">
        <v>0</v>
      </c>
      <c r="R670" s="69">
        <v>2</v>
      </c>
      <c r="S670" s="69">
        <v>2048</v>
      </c>
      <c r="T670" s="69">
        <v>50</v>
      </c>
      <c r="U670" s="69">
        <v>1</v>
      </c>
      <c r="V670" s="69">
        <v>1</v>
      </c>
      <c r="W670" s="69">
        <v>0</v>
      </c>
      <c r="X670" s="69">
        <v>0</v>
      </c>
      <c r="Y670" s="69">
        <v>0</v>
      </c>
      <c r="Z670" s="69">
        <v>1000</v>
      </c>
      <c r="AA670" s="69">
        <v>2</v>
      </c>
      <c r="AB670" s="69">
        <v>31</v>
      </c>
      <c r="AC670" s="69">
        <v>0</v>
      </c>
      <c r="AD670" s="69">
        <v>0</v>
      </c>
      <c r="AE670" s="69">
        <v>0</v>
      </c>
      <c r="AF670" s="69">
        <v>1</v>
      </c>
      <c r="AG670" s="69">
        <v>0</v>
      </c>
      <c r="AH670" s="69">
        <v>25</v>
      </c>
      <c r="AI670" s="69">
        <v>0</v>
      </c>
      <c r="AJ670" s="69">
        <v>0</v>
      </c>
      <c r="AK670" s="69">
        <v>0</v>
      </c>
      <c r="AL670" s="69">
        <v>0</v>
      </c>
      <c r="AM670" s="69">
        <v>0</v>
      </c>
      <c r="AN670" s="69">
        <v>0</v>
      </c>
      <c r="AO670" s="69">
        <v>0</v>
      </c>
      <c r="AP670" s="69">
        <v>0</v>
      </c>
      <c r="AQ670" s="84">
        <v>0</v>
      </c>
      <c r="AR670" s="69">
        <v>0</v>
      </c>
      <c r="AS670" s="69">
        <v>0</v>
      </c>
      <c r="AT670" s="69">
        <v>0</v>
      </c>
      <c r="AU670" s="69">
        <v>0</v>
      </c>
      <c r="AV670" s="69">
        <v>0</v>
      </c>
      <c r="AW670" s="69">
        <v>0</v>
      </c>
      <c r="AX670" s="69">
        <v>0</v>
      </c>
      <c r="AY670" s="69">
        <v>0</v>
      </c>
      <c r="AZ670" s="69">
        <v>0</v>
      </c>
      <c r="BA670" s="69">
        <v>0</v>
      </c>
      <c r="BB670" s="69">
        <v>0</v>
      </c>
      <c r="BC670" s="69">
        <v>0</v>
      </c>
      <c r="BD670" s="69">
        <v>0</v>
      </c>
      <c r="BE670" s="69">
        <v>0</v>
      </c>
      <c r="BF670" s="69">
        <v>0</v>
      </c>
      <c r="BG670" s="69">
        <v>0</v>
      </c>
      <c r="BH670" s="69">
        <v>0</v>
      </c>
      <c r="BI670" s="69"/>
      <c r="BJ670" s="69"/>
      <c r="BK670" s="69">
        <v>3</v>
      </c>
      <c r="BL670" s="69">
        <v>10</v>
      </c>
      <c r="BM670" s="69">
        <v>2</v>
      </c>
      <c r="BN670" s="69">
        <v>15</v>
      </c>
      <c r="BO670" s="69">
        <v>0</v>
      </c>
      <c r="BP670" s="69">
        <v>1</v>
      </c>
      <c r="BQ670" s="69">
        <v>1</v>
      </c>
      <c r="BR670" s="69">
        <v>1</v>
      </c>
      <c r="BS670" s="8">
        <v>1380106</v>
      </c>
      <c r="BT670" s="69">
        <v>0</v>
      </c>
      <c r="BU670" s="69">
        <v>0</v>
      </c>
      <c r="BV670" s="69">
        <v>1000</v>
      </c>
      <c r="BW670" s="118">
        <v>0</v>
      </c>
      <c r="BX670" s="69"/>
      <c r="BY670" s="69">
        <v>0</v>
      </c>
      <c r="BZ670" s="69">
        <v>0</v>
      </c>
      <c r="CA670" s="69">
        <v>31</v>
      </c>
      <c r="CB670" s="69">
        <v>0</v>
      </c>
      <c r="CC670" s="69">
        <v>0</v>
      </c>
      <c r="CD670" s="69">
        <v>0</v>
      </c>
      <c r="CE670" s="69">
        <v>0</v>
      </c>
      <c r="CF670" s="69">
        <v>0</v>
      </c>
      <c r="CG670" s="69">
        <v>0</v>
      </c>
      <c r="CH670" s="69">
        <v>0</v>
      </c>
      <c r="CI670" s="69">
        <v>0</v>
      </c>
      <c r="CJ670" s="69">
        <v>0</v>
      </c>
      <c r="CK670" s="69"/>
      <c r="CL670" s="69">
        <v>0</v>
      </c>
      <c r="CM670" s="69">
        <v>0</v>
      </c>
      <c r="CN670" s="69">
        <v>0</v>
      </c>
      <c r="CO670" s="69">
        <v>0</v>
      </c>
      <c r="CP670" s="69">
        <v>0</v>
      </c>
      <c r="CQ670" s="69">
        <v>0</v>
      </c>
      <c r="CR670" s="69">
        <v>0</v>
      </c>
      <c r="CS670" s="69">
        <v>0</v>
      </c>
      <c r="CT670" s="69">
        <v>0</v>
      </c>
      <c r="CU670" s="69">
        <v>0</v>
      </c>
      <c r="CV670" s="69">
        <v>0</v>
      </c>
      <c r="CW670" s="69">
        <v>0</v>
      </c>
      <c r="CX670" s="69"/>
      <c r="CY670" s="69"/>
      <c r="CZ670" s="69">
        <v>0</v>
      </c>
      <c r="DA670" s="69">
        <v>0</v>
      </c>
      <c r="DB670" s="90">
        <v>8</v>
      </c>
      <c r="DC670" s="69">
        <v>0</v>
      </c>
      <c r="DD670" s="69">
        <v>0</v>
      </c>
      <c r="DE670" s="69">
        <v>0</v>
      </c>
      <c r="DF670" s="69">
        <v>0</v>
      </c>
      <c r="DG670" s="69">
        <v>1</v>
      </c>
      <c r="DH670" s="69"/>
      <c r="DI670" s="69" t="e">
        <v>#N/A</v>
      </c>
      <c r="DJ670" s="69" t="s">
        <v>1763</v>
      </c>
      <c r="DK670" s="90" t="s">
        <v>1922</v>
      </c>
      <c r="DL670" s="93" t="s">
        <v>1765</v>
      </c>
      <c r="DM670" s="106" t="s">
        <v>1765</v>
      </c>
      <c r="DN670" s="69" t="e">
        <f>"造成["&amp;INDEX(Sheet5!$L$2:$L$11,MATCH(BL670,Sheet5!$J$2:$J$11,0))&amp;":"&amp;BR670&amp;"*"&amp;BS670/1000&amp;"]"&amp;INDEX(Sheet5!$I$2:$I$4,MATCH(BR670,Sheet5!$H$2:$H$4,0))&amp;"的"&amp;INDEX(Sheet5!$K$2:$K$11,MATCH(BL670,Sheet5!$J$2:$J$11,0))</f>
        <v>#N/A</v>
      </c>
      <c r="DO670" s="69"/>
      <c r="DP670" s="69" t="e">
        <v>#N/A</v>
      </c>
      <c r="DQ670" s="69" t="e">
        <v>#N/A</v>
      </c>
      <c r="DR670" s="69" t="e">
        <v>#N/A</v>
      </c>
      <c r="DS670" s="90"/>
      <c r="DT670" s="94"/>
      <c r="DU670" s="69"/>
      <c r="DV670" s="69"/>
      <c r="DW670" s="69"/>
      <c r="DX670" s="69"/>
      <c r="DY670" s="69"/>
      <c r="DZ670" s="69"/>
    </row>
    <row r="671" spans="1:130" ht="17.25">
      <c r="A671" s="118">
        <v>30440</v>
      </c>
      <c r="B671" s="118">
        <v>0</v>
      </c>
      <c r="C671" s="69">
        <v>1</v>
      </c>
      <c r="D671" s="142" t="s">
        <v>1921</v>
      </c>
      <c r="E671" s="69" t="str">
        <f t="shared" si="169"/>
        <v>DES_Flame of suffocate</v>
      </c>
      <c r="F671" s="69" t="s">
        <v>1763</v>
      </c>
      <c r="G671" s="69">
        <v>1</v>
      </c>
      <c r="H671" s="69"/>
      <c r="I671" s="69">
        <v>0</v>
      </c>
      <c r="J671" s="69">
        <v>0</v>
      </c>
      <c r="K671" s="69">
        <v>0</v>
      </c>
      <c r="L671" s="69"/>
      <c r="M671" s="69">
        <v>0</v>
      </c>
      <c r="N671" s="69" t="s">
        <v>362</v>
      </c>
      <c r="O671" s="69">
        <v>0</v>
      </c>
      <c r="P671" s="69">
        <v>1</v>
      </c>
      <c r="Q671" s="69">
        <v>0</v>
      </c>
      <c r="R671" s="69">
        <v>2</v>
      </c>
      <c r="S671" s="69">
        <v>2048</v>
      </c>
      <c r="T671" s="69">
        <v>50</v>
      </c>
      <c r="U671" s="69">
        <v>1</v>
      </c>
      <c r="V671" s="69">
        <v>1</v>
      </c>
      <c r="W671" s="69">
        <v>0</v>
      </c>
      <c r="X671" s="69">
        <v>0</v>
      </c>
      <c r="Y671" s="69">
        <v>0</v>
      </c>
      <c r="Z671" s="69">
        <v>1000</v>
      </c>
      <c r="AA671" s="69">
        <v>2</v>
      </c>
      <c r="AB671" s="69">
        <v>31</v>
      </c>
      <c r="AC671" s="69">
        <v>0</v>
      </c>
      <c r="AD671" s="69">
        <v>0</v>
      </c>
      <c r="AE671" s="69">
        <v>0</v>
      </c>
      <c r="AF671" s="69">
        <v>1</v>
      </c>
      <c r="AG671" s="69">
        <v>0</v>
      </c>
      <c r="AH671" s="69">
        <v>25</v>
      </c>
      <c r="AI671" s="69">
        <v>0</v>
      </c>
      <c r="AJ671" s="69">
        <v>0</v>
      </c>
      <c r="AK671" s="69">
        <v>0</v>
      </c>
      <c r="AL671" s="69">
        <v>0</v>
      </c>
      <c r="AM671" s="69">
        <v>0</v>
      </c>
      <c r="AN671" s="69">
        <v>0</v>
      </c>
      <c r="AO671" s="69">
        <v>0</v>
      </c>
      <c r="AP671" s="69">
        <v>0</v>
      </c>
      <c r="AQ671" s="84">
        <v>0</v>
      </c>
      <c r="AR671" s="69">
        <v>0</v>
      </c>
      <c r="AS671" s="69">
        <v>0</v>
      </c>
      <c r="AT671" s="69">
        <v>0</v>
      </c>
      <c r="AU671" s="69">
        <v>0</v>
      </c>
      <c r="AV671" s="69">
        <v>0</v>
      </c>
      <c r="AW671" s="69">
        <v>0</v>
      </c>
      <c r="AX671" s="69">
        <v>0</v>
      </c>
      <c r="AY671" s="69">
        <v>0</v>
      </c>
      <c r="AZ671" s="69">
        <v>0</v>
      </c>
      <c r="BA671" s="69">
        <v>0</v>
      </c>
      <c r="BB671" s="69">
        <v>0</v>
      </c>
      <c r="BC671" s="69">
        <v>0</v>
      </c>
      <c r="BD671" s="69">
        <v>0</v>
      </c>
      <c r="BE671" s="69">
        <v>0</v>
      </c>
      <c r="BF671" s="69">
        <v>0</v>
      </c>
      <c r="BG671" s="69">
        <v>0</v>
      </c>
      <c r="BH671" s="69">
        <v>0</v>
      </c>
      <c r="BI671" s="69"/>
      <c r="BJ671" s="69"/>
      <c r="BK671" s="69">
        <v>3</v>
      </c>
      <c r="BL671" s="69">
        <v>10</v>
      </c>
      <c r="BM671" s="69">
        <v>2</v>
      </c>
      <c r="BN671" s="69">
        <v>15</v>
      </c>
      <c r="BO671" s="69">
        <v>0</v>
      </c>
      <c r="BP671" s="69">
        <v>1</v>
      </c>
      <c r="BQ671" s="69">
        <v>1</v>
      </c>
      <c r="BR671" s="69">
        <v>1</v>
      </c>
      <c r="BS671" s="8">
        <v>1380107</v>
      </c>
      <c r="BT671" s="69">
        <v>0</v>
      </c>
      <c r="BU671" s="69">
        <v>0</v>
      </c>
      <c r="BV671" s="69">
        <v>1000</v>
      </c>
      <c r="BW671" s="118">
        <v>0</v>
      </c>
      <c r="BX671" s="69"/>
      <c r="BY671" s="69">
        <v>0</v>
      </c>
      <c r="BZ671" s="69">
        <v>0</v>
      </c>
      <c r="CA671" s="69">
        <v>31</v>
      </c>
      <c r="CB671" s="69">
        <v>0</v>
      </c>
      <c r="CC671" s="69">
        <v>0</v>
      </c>
      <c r="CD671" s="69">
        <v>0</v>
      </c>
      <c r="CE671" s="69">
        <v>0</v>
      </c>
      <c r="CF671" s="69">
        <v>0</v>
      </c>
      <c r="CG671" s="69">
        <v>0</v>
      </c>
      <c r="CH671" s="69">
        <v>0</v>
      </c>
      <c r="CI671" s="69">
        <v>0</v>
      </c>
      <c r="CJ671" s="69">
        <v>0</v>
      </c>
      <c r="CK671" s="69"/>
      <c r="CL671" s="69">
        <v>0</v>
      </c>
      <c r="CM671" s="69">
        <v>0</v>
      </c>
      <c r="CN671" s="69">
        <v>0</v>
      </c>
      <c r="CO671" s="69">
        <v>0</v>
      </c>
      <c r="CP671" s="69">
        <v>0</v>
      </c>
      <c r="CQ671" s="69">
        <v>0</v>
      </c>
      <c r="CR671" s="69">
        <v>0</v>
      </c>
      <c r="CS671" s="69">
        <v>0</v>
      </c>
      <c r="CT671" s="69">
        <v>0</v>
      </c>
      <c r="CU671" s="69">
        <v>0</v>
      </c>
      <c r="CV671" s="69">
        <v>0</v>
      </c>
      <c r="CW671" s="69">
        <v>0</v>
      </c>
      <c r="CX671" s="69"/>
      <c r="CY671" s="69"/>
      <c r="CZ671" s="69">
        <v>0</v>
      </c>
      <c r="DA671" s="69">
        <v>0</v>
      </c>
      <c r="DB671" s="90">
        <v>8</v>
      </c>
      <c r="DC671" s="69">
        <v>0</v>
      </c>
      <c r="DD671" s="69">
        <v>0</v>
      </c>
      <c r="DE671" s="69">
        <v>0</v>
      </c>
      <c r="DF671" s="69">
        <v>0</v>
      </c>
      <c r="DG671" s="69">
        <v>1</v>
      </c>
      <c r="DH671" s="69"/>
      <c r="DI671" s="69" t="e">
        <v>#N/A</v>
      </c>
      <c r="DJ671" s="69" t="s">
        <v>1763</v>
      </c>
      <c r="DK671" s="90" t="s">
        <v>1922</v>
      </c>
      <c r="DL671" s="93" t="s">
        <v>1765</v>
      </c>
      <c r="DM671" s="106" t="s">
        <v>1765</v>
      </c>
      <c r="DN671" s="69" t="e">
        <f>"造成["&amp;INDEX(Sheet5!$L$2:$L$11,MATCH(BL671,Sheet5!$J$2:$J$11,0))&amp;":"&amp;BR671&amp;"*"&amp;BS671/1000&amp;"]"&amp;INDEX(Sheet5!$I$2:$I$4,MATCH(BR671,Sheet5!$H$2:$H$4,0))&amp;"的"&amp;INDEX(Sheet5!$K$2:$K$11,MATCH(BL671,Sheet5!$J$2:$J$11,0))</f>
        <v>#N/A</v>
      </c>
      <c r="DO671" s="69"/>
      <c r="DP671" s="69" t="e">
        <v>#N/A</v>
      </c>
      <c r="DQ671" s="69" t="e">
        <v>#N/A</v>
      </c>
      <c r="DR671" s="69" t="e">
        <v>#N/A</v>
      </c>
      <c r="DS671" s="90"/>
      <c r="DT671" s="94"/>
      <c r="DU671" s="69"/>
      <c r="DV671" s="69"/>
      <c r="DW671" s="69"/>
      <c r="DX671" s="69"/>
      <c r="DY671" s="69"/>
      <c r="DZ671" s="69"/>
    </row>
    <row r="672" spans="1:130" ht="17.25">
      <c r="A672" s="118">
        <v>30441</v>
      </c>
      <c r="B672" s="118">
        <v>0</v>
      </c>
      <c r="C672" s="69">
        <v>1</v>
      </c>
      <c r="D672" s="142" t="s">
        <v>1921</v>
      </c>
      <c r="E672" s="69" t="str">
        <f t="shared" si="169"/>
        <v>DES_Flame of suffocate</v>
      </c>
      <c r="F672" s="69" t="s">
        <v>1763</v>
      </c>
      <c r="G672" s="69">
        <v>1</v>
      </c>
      <c r="H672" s="69"/>
      <c r="I672" s="69">
        <v>0</v>
      </c>
      <c r="J672" s="69">
        <v>0</v>
      </c>
      <c r="K672" s="69">
        <v>0</v>
      </c>
      <c r="L672" s="69"/>
      <c r="M672" s="69">
        <v>0</v>
      </c>
      <c r="N672" s="69" t="s">
        <v>362</v>
      </c>
      <c r="O672" s="69">
        <v>0</v>
      </c>
      <c r="P672" s="69">
        <v>1</v>
      </c>
      <c r="Q672" s="69">
        <v>0</v>
      </c>
      <c r="R672" s="69">
        <v>2</v>
      </c>
      <c r="S672" s="69">
        <v>2048</v>
      </c>
      <c r="T672" s="69">
        <v>50</v>
      </c>
      <c r="U672" s="69">
        <v>1</v>
      </c>
      <c r="V672" s="69">
        <v>1</v>
      </c>
      <c r="W672" s="69">
        <v>0</v>
      </c>
      <c r="X672" s="69">
        <v>0</v>
      </c>
      <c r="Y672" s="69">
        <v>0</v>
      </c>
      <c r="Z672" s="69">
        <v>1000</v>
      </c>
      <c r="AA672" s="69">
        <v>2</v>
      </c>
      <c r="AB672" s="69">
        <v>31</v>
      </c>
      <c r="AC672" s="69">
        <v>0</v>
      </c>
      <c r="AD672" s="69">
        <v>0</v>
      </c>
      <c r="AE672" s="69">
        <v>0</v>
      </c>
      <c r="AF672" s="69">
        <v>1</v>
      </c>
      <c r="AG672" s="69">
        <v>0</v>
      </c>
      <c r="AH672" s="69">
        <v>25</v>
      </c>
      <c r="AI672" s="69">
        <v>0</v>
      </c>
      <c r="AJ672" s="69">
        <v>0</v>
      </c>
      <c r="AK672" s="69">
        <v>0</v>
      </c>
      <c r="AL672" s="69">
        <v>0</v>
      </c>
      <c r="AM672" s="69">
        <v>0</v>
      </c>
      <c r="AN672" s="69">
        <v>0</v>
      </c>
      <c r="AO672" s="69">
        <v>0</v>
      </c>
      <c r="AP672" s="69">
        <v>0</v>
      </c>
      <c r="AQ672" s="84">
        <v>0</v>
      </c>
      <c r="AR672" s="69">
        <v>0</v>
      </c>
      <c r="AS672" s="69">
        <v>0</v>
      </c>
      <c r="AT672" s="69">
        <v>0</v>
      </c>
      <c r="AU672" s="69">
        <v>0</v>
      </c>
      <c r="AV672" s="69">
        <v>0</v>
      </c>
      <c r="AW672" s="69">
        <v>0</v>
      </c>
      <c r="AX672" s="69">
        <v>0</v>
      </c>
      <c r="AY672" s="69">
        <v>0</v>
      </c>
      <c r="AZ672" s="69">
        <v>0</v>
      </c>
      <c r="BA672" s="69">
        <v>0</v>
      </c>
      <c r="BB672" s="69">
        <v>0</v>
      </c>
      <c r="BC672" s="69">
        <v>0</v>
      </c>
      <c r="BD672" s="69">
        <v>0</v>
      </c>
      <c r="BE672" s="69">
        <v>0</v>
      </c>
      <c r="BF672" s="69">
        <v>0</v>
      </c>
      <c r="BG672" s="69">
        <v>0</v>
      </c>
      <c r="BH672" s="69">
        <v>0</v>
      </c>
      <c r="BI672" s="69"/>
      <c r="BJ672" s="69"/>
      <c r="BK672" s="69">
        <v>3</v>
      </c>
      <c r="BL672" s="69">
        <v>10</v>
      </c>
      <c r="BM672" s="69">
        <v>2</v>
      </c>
      <c r="BN672" s="69">
        <v>15</v>
      </c>
      <c r="BO672" s="69">
        <v>0</v>
      </c>
      <c r="BP672" s="69">
        <v>1</v>
      </c>
      <c r="BQ672" s="69">
        <v>1</v>
      </c>
      <c r="BR672" s="69">
        <v>1</v>
      </c>
      <c r="BS672" s="8">
        <v>1380108</v>
      </c>
      <c r="BT672" s="69">
        <v>0</v>
      </c>
      <c r="BU672" s="69">
        <v>0</v>
      </c>
      <c r="BV672" s="69">
        <v>1000</v>
      </c>
      <c r="BW672" s="118">
        <v>0</v>
      </c>
      <c r="BX672" s="69"/>
      <c r="BY672" s="69">
        <v>0</v>
      </c>
      <c r="BZ672" s="69">
        <v>0</v>
      </c>
      <c r="CA672" s="69">
        <v>31</v>
      </c>
      <c r="CB672" s="69">
        <v>0</v>
      </c>
      <c r="CC672" s="69">
        <v>0</v>
      </c>
      <c r="CD672" s="69">
        <v>0</v>
      </c>
      <c r="CE672" s="69">
        <v>0</v>
      </c>
      <c r="CF672" s="69">
        <v>0</v>
      </c>
      <c r="CG672" s="69">
        <v>0</v>
      </c>
      <c r="CH672" s="69">
        <v>0</v>
      </c>
      <c r="CI672" s="69">
        <v>0</v>
      </c>
      <c r="CJ672" s="69">
        <v>0</v>
      </c>
      <c r="CK672" s="69"/>
      <c r="CL672" s="69">
        <v>0</v>
      </c>
      <c r="CM672" s="69">
        <v>0</v>
      </c>
      <c r="CN672" s="69">
        <v>0</v>
      </c>
      <c r="CO672" s="69">
        <v>0</v>
      </c>
      <c r="CP672" s="69">
        <v>0</v>
      </c>
      <c r="CQ672" s="69">
        <v>0</v>
      </c>
      <c r="CR672" s="69">
        <v>0</v>
      </c>
      <c r="CS672" s="69">
        <v>0</v>
      </c>
      <c r="CT672" s="69">
        <v>0</v>
      </c>
      <c r="CU672" s="69">
        <v>0</v>
      </c>
      <c r="CV672" s="69">
        <v>0</v>
      </c>
      <c r="CW672" s="69">
        <v>0</v>
      </c>
      <c r="CX672" s="69"/>
      <c r="CY672" s="69"/>
      <c r="CZ672" s="69">
        <v>0</v>
      </c>
      <c r="DA672" s="69">
        <v>0</v>
      </c>
      <c r="DB672" s="90">
        <v>8</v>
      </c>
      <c r="DC672" s="69">
        <v>0</v>
      </c>
      <c r="DD672" s="69">
        <v>0</v>
      </c>
      <c r="DE672" s="69">
        <v>0</v>
      </c>
      <c r="DF672" s="69">
        <v>0</v>
      </c>
      <c r="DG672" s="69">
        <v>1</v>
      </c>
      <c r="DH672" s="69"/>
      <c r="DI672" s="69" t="e">
        <v>#N/A</v>
      </c>
      <c r="DJ672" s="69" t="s">
        <v>1763</v>
      </c>
      <c r="DK672" s="90" t="s">
        <v>1922</v>
      </c>
      <c r="DL672" s="93" t="s">
        <v>1765</v>
      </c>
      <c r="DM672" s="106" t="s">
        <v>1765</v>
      </c>
      <c r="DN672" s="69" t="e">
        <f>"造成["&amp;INDEX(Sheet5!$L$2:$L$11,MATCH(BL672,Sheet5!$J$2:$J$11,0))&amp;":"&amp;BR672&amp;"*"&amp;BS672/1000&amp;"]"&amp;INDEX(Sheet5!$I$2:$I$4,MATCH(BR672,Sheet5!$H$2:$H$4,0))&amp;"的"&amp;INDEX(Sheet5!$K$2:$K$11,MATCH(BL672,Sheet5!$J$2:$J$11,0))</f>
        <v>#N/A</v>
      </c>
      <c r="DO672" s="69"/>
      <c r="DP672" s="69" t="e">
        <v>#N/A</v>
      </c>
      <c r="DQ672" s="69" t="e">
        <v>#N/A</v>
      </c>
      <c r="DR672" s="69" t="e">
        <v>#N/A</v>
      </c>
      <c r="DS672" s="90"/>
      <c r="DT672" s="94"/>
      <c r="DU672" s="69"/>
      <c r="DV672" s="69"/>
      <c r="DW672" s="69"/>
      <c r="DX672" s="69"/>
      <c r="DY672" s="69"/>
      <c r="DZ672" s="69"/>
    </row>
    <row r="673" spans="1:130" ht="14.25">
      <c r="A673" s="118">
        <v>30442</v>
      </c>
      <c r="B673" s="118">
        <v>0</v>
      </c>
      <c r="C673" s="118">
        <v>1</v>
      </c>
      <c r="D673" s="142" t="s">
        <v>1923</v>
      </c>
      <c r="E673" s="69" t="str">
        <f t="shared" si="169"/>
        <v>DES_I'm the night</v>
      </c>
      <c r="F673" s="118" t="s">
        <v>1869</v>
      </c>
      <c r="G673" s="118">
        <v>1</v>
      </c>
      <c r="H673" s="118" t="s">
        <v>1924</v>
      </c>
      <c r="I673" s="118">
        <f t="shared" ref="I673:I675" si="170">ROUND(34*33.3333,0)</f>
        <v>1133</v>
      </c>
      <c r="J673" s="118">
        <f t="shared" ref="J673:J675" si="171">ROUND(34*33.3333,0)</f>
        <v>1133</v>
      </c>
      <c r="K673" s="118">
        <v>5578</v>
      </c>
      <c r="L673" s="118"/>
      <c r="M673" s="122">
        <v>1279</v>
      </c>
      <c r="N673" s="118" t="s">
        <v>406</v>
      </c>
      <c r="O673" s="118">
        <v>0</v>
      </c>
      <c r="P673" s="118">
        <v>2</v>
      </c>
      <c r="Q673" s="118">
        <v>0</v>
      </c>
      <c r="R673" s="118">
        <f t="shared" ref="R673:R678" si="172">IF(S673&gt;0,2,1)</f>
        <v>1</v>
      </c>
      <c r="S673" s="118">
        <v>0</v>
      </c>
      <c r="T673" s="118">
        <v>0</v>
      </c>
      <c r="U673" s="118">
        <v>0</v>
      </c>
      <c r="V673" s="118">
        <v>0</v>
      </c>
      <c r="W673" s="118">
        <v>0</v>
      </c>
      <c r="X673" s="118">
        <v>0</v>
      </c>
      <c r="Y673" s="118">
        <v>0</v>
      </c>
      <c r="Z673" s="118">
        <v>18000</v>
      </c>
      <c r="AA673" s="118">
        <v>2</v>
      </c>
      <c r="AB673" s="118">
        <v>15</v>
      </c>
      <c r="AC673" s="118">
        <v>0</v>
      </c>
      <c r="AD673" s="118">
        <v>0</v>
      </c>
      <c r="AE673" s="118">
        <v>0</v>
      </c>
      <c r="AF673" s="118">
        <v>1</v>
      </c>
      <c r="AG673" s="118">
        <v>0</v>
      </c>
      <c r="AH673" s="118">
        <v>1</v>
      </c>
      <c r="AI673" s="118">
        <v>1278</v>
      </c>
      <c r="AJ673" s="118">
        <v>1</v>
      </c>
      <c r="AK673" s="118">
        <v>0</v>
      </c>
      <c r="AL673" s="118">
        <v>0</v>
      </c>
      <c r="AM673" s="118">
        <v>1</v>
      </c>
      <c r="AN673" s="118">
        <v>1</v>
      </c>
      <c r="AO673" s="118">
        <v>0</v>
      </c>
      <c r="AP673" s="118">
        <v>0</v>
      </c>
      <c r="AQ673" s="120">
        <v>0</v>
      </c>
      <c r="AR673" s="118">
        <v>0</v>
      </c>
      <c r="AS673" s="118">
        <v>0</v>
      </c>
      <c r="AT673" s="118">
        <v>0</v>
      </c>
      <c r="AU673" s="118">
        <v>0</v>
      </c>
      <c r="AV673" s="118">
        <v>0</v>
      </c>
      <c r="AW673" s="118">
        <v>0</v>
      </c>
      <c r="AX673" s="118">
        <v>0</v>
      </c>
      <c r="AY673" s="118">
        <v>0</v>
      </c>
      <c r="AZ673" s="118">
        <v>0</v>
      </c>
      <c r="BA673" s="118">
        <v>0</v>
      </c>
      <c r="BB673" s="118">
        <v>0</v>
      </c>
      <c r="BC673" s="118">
        <v>0</v>
      </c>
      <c r="BD673" s="69">
        <v>0</v>
      </c>
      <c r="BE673" s="69">
        <v>0</v>
      </c>
      <c r="BF673" s="69">
        <v>0</v>
      </c>
      <c r="BG673" s="118">
        <v>0</v>
      </c>
      <c r="BH673" s="118">
        <v>0</v>
      </c>
      <c r="BI673" s="69" t="s">
        <v>1925</v>
      </c>
      <c r="BJ673" s="118"/>
      <c r="BK673" s="118">
        <v>3</v>
      </c>
      <c r="BL673" s="69">
        <v>25</v>
      </c>
      <c r="BM673" s="69">
        <v>2</v>
      </c>
      <c r="BN673" s="69">
        <v>31</v>
      </c>
      <c r="BO673" s="89">
        <v>0</v>
      </c>
      <c r="BP673" s="69">
        <v>1</v>
      </c>
      <c r="BQ673" s="69">
        <v>10</v>
      </c>
      <c r="BR673" s="69">
        <v>204</v>
      </c>
      <c r="BS673" s="69">
        <v>500</v>
      </c>
      <c r="BT673" s="69">
        <v>1</v>
      </c>
      <c r="BU673" s="69">
        <v>20</v>
      </c>
      <c r="BV673" s="69">
        <v>1000</v>
      </c>
      <c r="BW673" s="69">
        <v>1262</v>
      </c>
      <c r="BX673" s="118"/>
      <c r="BY673" s="118">
        <v>0</v>
      </c>
      <c r="BZ673" s="118">
        <v>0</v>
      </c>
      <c r="CA673" s="118">
        <v>0</v>
      </c>
      <c r="CB673" s="118">
        <v>0</v>
      </c>
      <c r="CC673" s="118">
        <v>0</v>
      </c>
      <c r="CD673" s="118">
        <v>0</v>
      </c>
      <c r="CE673" s="118">
        <v>0</v>
      </c>
      <c r="CF673" s="118">
        <v>0</v>
      </c>
      <c r="CG673" s="118">
        <v>0</v>
      </c>
      <c r="CH673" s="118">
        <v>0</v>
      </c>
      <c r="CI673" s="118">
        <v>0</v>
      </c>
      <c r="CJ673" s="118">
        <v>0</v>
      </c>
      <c r="CK673" s="118"/>
      <c r="CL673" s="118">
        <v>0</v>
      </c>
      <c r="CM673" s="118">
        <v>0</v>
      </c>
      <c r="CN673" s="118">
        <v>0</v>
      </c>
      <c r="CO673" s="118">
        <v>0</v>
      </c>
      <c r="CP673" s="118">
        <v>0</v>
      </c>
      <c r="CQ673" s="118">
        <v>0</v>
      </c>
      <c r="CR673" s="118">
        <v>0</v>
      </c>
      <c r="CS673" s="118">
        <v>0</v>
      </c>
      <c r="CT673" s="118">
        <v>0</v>
      </c>
      <c r="CU673" s="118">
        <v>0</v>
      </c>
      <c r="CV673" s="118">
        <v>0</v>
      </c>
      <c r="CW673" s="118">
        <v>0</v>
      </c>
      <c r="CX673" s="118"/>
      <c r="CY673" s="118"/>
      <c r="CZ673" s="118">
        <v>0</v>
      </c>
      <c r="DA673" s="118">
        <v>0</v>
      </c>
      <c r="DB673" s="118">
        <v>12</v>
      </c>
      <c r="DC673" s="118">
        <v>5</v>
      </c>
      <c r="DD673" s="118">
        <v>0</v>
      </c>
      <c r="DE673" s="118">
        <v>0</v>
      </c>
      <c r="DF673" s="118">
        <v>0</v>
      </c>
      <c r="DG673" s="118">
        <v>1</v>
      </c>
      <c r="DH673" s="118"/>
      <c r="DI673" s="118"/>
      <c r="DJ673" s="118"/>
      <c r="DK673" s="122" t="s">
        <v>1926</v>
      </c>
      <c r="DL673" s="118"/>
      <c r="DM673" s="118"/>
      <c r="DN673" s="69" t="e">
        <f>"造成["&amp;INDEX(Sheet5!$L$2:$L$11,MATCH(BL673,Sheet5!$J$2:$J$11,0))&amp;":"&amp;BR673&amp;"*"&amp;BS673/1000&amp;"]"&amp;INDEX(Sheet5!$I$2:$I$4,MATCH(BR673,Sheet5!$H$2:$H$4,0))&amp;"的"&amp;INDEX(Sheet5!$K$2:$K$11,MATCH(BL673,Sheet5!$J$2:$J$11,0))</f>
        <v>#N/A</v>
      </c>
      <c r="DO673" s="118"/>
      <c r="DP673" s="118"/>
      <c r="DQ673" s="118"/>
      <c r="DR673" s="118"/>
      <c r="DS673" s="118"/>
      <c r="DT673" s="123"/>
      <c r="DU673" s="118"/>
      <c r="DV673" s="118"/>
      <c r="DW673" s="118"/>
      <c r="DX673" s="118"/>
      <c r="DY673" s="118"/>
      <c r="DZ673" s="118"/>
    </row>
    <row r="674" spans="1:130" ht="14.25">
      <c r="A674" s="118">
        <v>30443</v>
      </c>
      <c r="B674" s="118">
        <v>0</v>
      </c>
      <c r="C674" s="118">
        <v>1</v>
      </c>
      <c r="D674" s="142" t="s">
        <v>1923</v>
      </c>
      <c r="E674" s="69" t="str">
        <f t="shared" si="169"/>
        <v>DES_I'm the night</v>
      </c>
      <c r="F674" s="118" t="s">
        <v>1869</v>
      </c>
      <c r="G674" s="118">
        <v>1</v>
      </c>
      <c r="H674" s="118" t="s">
        <v>1924</v>
      </c>
      <c r="I674" s="118">
        <f t="shared" si="170"/>
        <v>1133</v>
      </c>
      <c r="J674" s="118">
        <f t="shared" si="171"/>
        <v>1133</v>
      </c>
      <c r="K674" s="118">
        <v>5578</v>
      </c>
      <c r="L674" s="118"/>
      <c r="M674" s="122">
        <v>1279</v>
      </c>
      <c r="N674" s="118" t="s">
        <v>406</v>
      </c>
      <c r="O674" s="118">
        <v>0</v>
      </c>
      <c r="P674" s="118">
        <v>2</v>
      </c>
      <c r="Q674" s="118">
        <v>0</v>
      </c>
      <c r="R674" s="118">
        <f t="shared" si="172"/>
        <v>1</v>
      </c>
      <c r="S674" s="118">
        <v>0</v>
      </c>
      <c r="T674" s="118">
        <v>0</v>
      </c>
      <c r="U674" s="118">
        <v>0</v>
      </c>
      <c r="V674" s="118">
        <v>0</v>
      </c>
      <c r="W674" s="118">
        <v>0</v>
      </c>
      <c r="X674" s="118">
        <v>0</v>
      </c>
      <c r="Y674" s="118">
        <v>0</v>
      </c>
      <c r="Z674" s="118">
        <v>18000</v>
      </c>
      <c r="AA674" s="118">
        <v>2</v>
      </c>
      <c r="AB674" s="118">
        <v>15</v>
      </c>
      <c r="AC674" s="118">
        <v>0</v>
      </c>
      <c r="AD674" s="118">
        <v>0</v>
      </c>
      <c r="AE674" s="118">
        <v>0</v>
      </c>
      <c r="AF674" s="118">
        <v>1</v>
      </c>
      <c r="AG674" s="118">
        <v>0</v>
      </c>
      <c r="AH674" s="118">
        <v>1</v>
      </c>
      <c r="AI674" s="118">
        <v>1278</v>
      </c>
      <c r="AJ674" s="118">
        <v>1</v>
      </c>
      <c r="AK674" s="118">
        <v>0</v>
      </c>
      <c r="AL674" s="118">
        <v>0</v>
      </c>
      <c r="AM674" s="118">
        <v>1</v>
      </c>
      <c r="AN674" s="118">
        <v>1</v>
      </c>
      <c r="AO674" s="118">
        <v>0</v>
      </c>
      <c r="AP674" s="118">
        <v>0</v>
      </c>
      <c r="AQ674" s="120">
        <v>0</v>
      </c>
      <c r="AR674" s="118">
        <v>0</v>
      </c>
      <c r="AS674" s="118">
        <v>0</v>
      </c>
      <c r="AT674" s="118">
        <v>0</v>
      </c>
      <c r="AU674" s="118">
        <v>0</v>
      </c>
      <c r="AV674" s="118">
        <v>0</v>
      </c>
      <c r="AW674" s="118">
        <v>0</v>
      </c>
      <c r="AX674" s="118">
        <v>0</v>
      </c>
      <c r="AY674" s="118">
        <v>0</v>
      </c>
      <c r="AZ674" s="118">
        <v>0</v>
      </c>
      <c r="BA674" s="118">
        <v>0</v>
      </c>
      <c r="BB674" s="118">
        <v>0</v>
      </c>
      <c r="BC674" s="118">
        <v>0</v>
      </c>
      <c r="BD674" s="69">
        <v>0</v>
      </c>
      <c r="BE674" s="69">
        <v>0</v>
      </c>
      <c r="BF674" s="69">
        <v>0</v>
      </c>
      <c r="BG674" s="118">
        <v>0</v>
      </c>
      <c r="BH674" s="118">
        <v>0</v>
      </c>
      <c r="BI674" s="69" t="s">
        <v>1925</v>
      </c>
      <c r="BJ674" s="118"/>
      <c r="BK674" s="118">
        <v>3</v>
      </c>
      <c r="BL674" s="69">
        <v>25</v>
      </c>
      <c r="BM674" s="69">
        <v>2</v>
      </c>
      <c r="BN674" s="69">
        <v>31</v>
      </c>
      <c r="BO674" s="89">
        <v>0</v>
      </c>
      <c r="BP674" s="69">
        <v>1</v>
      </c>
      <c r="BQ674" s="69">
        <v>10</v>
      </c>
      <c r="BR674" s="69">
        <v>204</v>
      </c>
      <c r="BS674" s="69">
        <v>550</v>
      </c>
      <c r="BT674" s="69">
        <v>1</v>
      </c>
      <c r="BU674" s="69">
        <v>25</v>
      </c>
      <c r="BV674" s="69">
        <v>1000</v>
      </c>
      <c r="BW674" s="69">
        <v>1262</v>
      </c>
      <c r="BX674" s="118"/>
      <c r="BY674" s="118">
        <v>0</v>
      </c>
      <c r="BZ674" s="118">
        <v>0</v>
      </c>
      <c r="CA674" s="118">
        <v>0</v>
      </c>
      <c r="CB674" s="118">
        <v>0</v>
      </c>
      <c r="CC674" s="118">
        <v>0</v>
      </c>
      <c r="CD674" s="118">
        <v>0</v>
      </c>
      <c r="CE674" s="118">
        <v>0</v>
      </c>
      <c r="CF674" s="118">
        <v>0</v>
      </c>
      <c r="CG674" s="118">
        <v>0</v>
      </c>
      <c r="CH674" s="118">
        <v>0</v>
      </c>
      <c r="CI674" s="118">
        <v>0</v>
      </c>
      <c r="CJ674" s="118">
        <v>0</v>
      </c>
      <c r="CK674" s="118"/>
      <c r="CL674" s="118">
        <v>0</v>
      </c>
      <c r="CM674" s="118">
        <v>0</v>
      </c>
      <c r="CN674" s="118">
        <v>0</v>
      </c>
      <c r="CO674" s="118">
        <v>0</v>
      </c>
      <c r="CP674" s="118">
        <v>0</v>
      </c>
      <c r="CQ674" s="118">
        <v>0</v>
      </c>
      <c r="CR674" s="118">
        <v>0</v>
      </c>
      <c r="CS674" s="118">
        <v>0</v>
      </c>
      <c r="CT674" s="118">
        <v>0</v>
      </c>
      <c r="CU674" s="118">
        <v>0</v>
      </c>
      <c r="CV674" s="118">
        <v>0</v>
      </c>
      <c r="CW674" s="118">
        <v>0</v>
      </c>
      <c r="CX674" s="118"/>
      <c r="CY674" s="118"/>
      <c r="CZ674" s="118">
        <v>0</v>
      </c>
      <c r="DA674" s="118">
        <v>0</v>
      </c>
      <c r="DB674" s="118">
        <v>12</v>
      </c>
      <c r="DC674" s="118">
        <v>5</v>
      </c>
      <c r="DD674" s="118">
        <v>0</v>
      </c>
      <c r="DE674" s="118">
        <v>0</v>
      </c>
      <c r="DF674" s="118">
        <v>0</v>
      </c>
      <c r="DG674" s="118">
        <v>1</v>
      </c>
      <c r="DH674" s="118"/>
      <c r="DI674" s="118"/>
      <c r="DJ674" s="118"/>
      <c r="DK674" s="122" t="s">
        <v>1926</v>
      </c>
      <c r="DL674" s="118"/>
      <c r="DM674" s="118"/>
      <c r="DN674" s="69" t="e">
        <f>"造成["&amp;INDEX(Sheet5!$L$2:$L$11,MATCH(BL674,Sheet5!$J$2:$J$11,0))&amp;":"&amp;BR674&amp;"*"&amp;BS674/1000&amp;"]"&amp;INDEX(Sheet5!$I$2:$I$4,MATCH(BR674,Sheet5!$H$2:$H$4,0))&amp;"的"&amp;INDEX(Sheet5!$K$2:$K$11,MATCH(BL674,Sheet5!$J$2:$J$11,0))</f>
        <v>#N/A</v>
      </c>
      <c r="DO674" s="118"/>
      <c r="DP674" s="118"/>
      <c r="DQ674" s="118"/>
      <c r="DR674" s="118"/>
      <c r="DS674" s="118"/>
      <c r="DT674" s="123"/>
      <c r="DU674" s="118"/>
      <c r="DV674" s="118"/>
      <c r="DW674" s="118"/>
      <c r="DX674" s="118"/>
      <c r="DY674" s="118"/>
      <c r="DZ674" s="118"/>
    </row>
    <row r="675" spans="1:130" ht="14.25">
      <c r="A675" s="118">
        <v>30444</v>
      </c>
      <c r="B675" s="118">
        <v>0</v>
      </c>
      <c r="C675" s="118">
        <v>1</v>
      </c>
      <c r="D675" s="142" t="s">
        <v>1923</v>
      </c>
      <c r="E675" s="69" t="str">
        <f t="shared" si="169"/>
        <v>DES_I'm the night</v>
      </c>
      <c r="F675" s="118" t="s">
        <v>1869</v>
      </c>
      <c r="G675" s="118">
        <v>1</v>
      </c>
      <c r="H675" s="118" t="s">
        <v>1924</v>
      </c>
      <c r="I675" s="118">
        <f t="shared" si="170"/>
        <v>1133</v>
      </c>
      <c r="J675" s="118">
        <f t="shared" si="171"/>
        <v>1133</v>
      </c>
      <c r="K675" s="118">
        <v>5578</v>
      </c>
      <c r="L675" s="118"/>
      <c r="M675" s="122">
        <v>1279</v>
      </c>
      <c r="N675" s="118" t="s">
        <v>406</v>
      </c>
      <c r="O675" s="118">
        <v>0</v>
      </c>
      <c r="P675" s="118">
        <v>2</v>
      </c>
      <c r="Q675" s="118">
        <v>0</v>
      </c>
      <c r="R675" s="118">
        <f t="shared" si="172"/>
        <v>1</v>
      </c>
      <c r="S675" s="118">
        <v>0</v>
      </c>
      <c r="T675" s="118">
        <v>0</v>
      </c>
      <c r="U675" s="118">
        <v>0</v>
      </c>
      <c r="V675" s="118">
        <v>0</v>
      </c>
      <c r="W675" s="118">
        <v>0</v>
      </c>
      <c r="X675" s="118">
        <v>0</v>
      </c>
      <c r="Y675" s="118">
        <v>0</v>
      </c>
      <c r="Z675" s="118">
        <v>18000</v>
      </c>
      <c r="AA675" s="118">
        <v>2</v>
      </c>
      <c r="AB675" s="118">
        <v>15</v>
      </c>
      <c r="AC675" s="118">
        <v>0</v>
      </c>
      <c r="AD675" s="118">
        <v>0</v>
      </c>
      <c r="AE675" s="118">
        <v>0</v>
      </c>
      <c r="AF675" s="118">
        <v>1</v>
      </c>
      <c r="AG675" s="118">
        <v>0</v>
      </c>
      <c r="AH675" s="118">
        <v>1</v>
      </c>
      <c r="AI675" s="118">
        <v>1278</v>
      </c>
      <c r="AJ675" s="118">
        <v>1</v>
      </c>
      <c r="AK675" s="118">
        <v>0</v>
      </c>
      <c r="AL675" s="118">
        <v>0</v>
      </c>
      <c r="AM675" s="118">
        <v>1</v>
      </c>
      <c r="AN675" s="118">
        <v>1</v>
      </c>
      <c r="AO675" s="118">
        <v>0</v>
      </c>
      <c r="AP675" s="118">
        <v>0</v>
      </c>
      <c r="AQ675" s="120">
        <v>0</v>
      </c>
      <c r="AR675" s="118">
        <v>0</v>
      </c>
      <c r="AS675" s="118">
        <v>0</v>
      </c>
      <c r="AT675" s="118">
        <v>0</v>
      </c>
      <c r="AU675" s="118">
        <v>0</v>
      </c>
      <c r="AV675" s="118">
        <v>0</v>
      </c>
      <c r="AW675" s="118">
        <v>0</v>
      </c>
      <c r="AX675" s="118">
        <v>0</v>
      </c>
      <c r="AY675" s="118">
        <v>0</v>
      </c>
      <c r="AZ675" s="118">
        <v>0</v>
      </c>
      <c r="BA675" s="118">
        <v>0</v>
      </c>
      <c r="BB675" s="118">
        <v>0</v>
      </c>
      <c r="BC675" s="118">
        <v>0</v>
      </c>
      <c r="BD675" s="69">
        <v>0</v>
      </c>
      <c r="BE675" s="69">
        <v>0</v>
      </c>
      <c r="BF675" s="69">
        <v>0</v>
      </c>
      <c r="BG675" s="118">
        <v>0</v>
      </c>
      <c r="BH675" s="118">
        <v>0</v>
      </c>
      <c r="BI675" s="69" t="s">
        <v>1925</v>
      </c>
      <c r="BJ675" s="118"/>
      <c r="BK675" s="118">
        <v>3</v>
      </c>
      <c r="BL675" s="69">
        <v>25</v>
      </c>
      <c r="BM675" s="69">
        <v>2</v>
      </c>
      <c r="BN675" s="69">
        <v>31</v>
      </c>
      <c r="BO675" s="89">
        <v>0</v>
      </c>
      <c r="BP675" s="69">
        <v>1</v>
      </c>
      <c r="BQ675" s="69">
        <v>10</v>
      </c>
      <c r="BR675" s="69">
        <v>204</v>
      </c>
      <c r="BS675" s="69">
        <v>600</v>
      </c>
      <c r="BT675" s="69">
        <v>1</v>
      </c>
      <c r="BU675" s="69">
        <v>30</v>
      </c>
      <c r="BV675" s="69">
        <v>1000</v>
      </c>
      <c r="BW675" s="69">
        <v>1262</v>
      </c>
      <c r="BX675" s="118"/>
      <c r="BY675" s="118">
        <v>0</v>
      </c>
      <c r="BZ675" s="118">
        <v>0</v>
      </c>
      <c r="CA675" s="118">
        <v>0</v>
      </c>
      <c r="CB675" s="118">
        <v>0</v>
      </c>
      <c r="CC675" s="118">
        <v>0</v>
      </c>
      <c r="CD675" s="118">
        <v>0</v>
      </c>
      <c r="CE675" s="118">
        <v>0</v>
      </c>
      <c r="CF675" s="118">
        <v>0</v>
      </c>
      <c r="CG675" s="118">
        <v>0</v>
      </c>
      <c r="CH675" s="118">
        <v>0</v>
      </c>
      <c r="CI675" s="118">
        <v>0</v>
      </c>
      <c r="CJ675" s="118">
        <v>0</v>
      </c>
      <c r="CK675" s="118"/>
      <c r="CL675" s="118">
        <v>0</v>
      </c>
      <c r="CM675" s="118">
        <v>0</v>
      </c>
      <c r="CN675" s="118">
        <v>0</v>
      </c>
      <c r="CO675" s="118">
        <v>0</v>
      </c>
      <c r="CP675" s="118">
        <v>0</v>
      </c>
      <c r="CQ675" s="118">
        <v>0</v>
      </c>
      <c r="CR675" s="118">
        <v>0</v>
      </c>
      <c r="CS675" s="118">
        <v>0</v>
      </c>
      <c r="CT675" s="118">
        <v>0</v>
      </c>
      <c r="CU675" s="118">
        <v>0</v>
      </c>
      <c r="CV675" s="118">
        <v>0</v>
      </c>
      <c r="CW675" s="118">
        <v>0</v>
      </c>
      <c r="CX675" s="118"/>
      <c r="CY675" s="118"/>
      <c r="CZ675" s="118">
        <v>0</v>
      </c>
      <c r="DA675" s="118">
        <v>0</v>
      </c>
      <c r="DB675" s="118">
        <v>12</v>
      </c>
      <c r="DC675" s="118">
        <v>5</v>
      </c>
      <c r="DD675" s="118">
        <v>0</v>
      </c>
      <c r="DE675" s="118">
        <v>0</v>
      </c>
      <c r="DF675" s="118">
        <v>0</v>
      </c>
      <c r="DG675" s="118">
        <v>1</v>
      </c>
      <c r="DH675" s="118"/>
      <c r="DI675" s="118"/>
      <c r="DJ675" s="118"/>
      <c r="DK675" s="122" t="s">
        <v>1926</v>
      </c>
      <c r="DL675" s="118"/>
      <c r="DM675" s="118"/>
      <c r="DN675" s="69" t="e">
        <f>"造成["&amp;INDEX(Sheet5!$L$2:$L$11,MATCH(BL675,Sheet5!$J$2:$J$11,0))&amp;":"&amp;BR675&amp;"*"&amp;BS675/1000&amp;"]"&amp;INDEX(Sheet5!$I$2:$I$4,MATCH(BR675,Sheet5!$H$2:$H$4,0))&amp;"的"&amp;INDEX(Sheet5!$K$2:$K$11,MATCH(BL675,Sheet5!$J$2:$J$11,0))</f>
        <v>#N/A</v>
      </c>
      <c r="DO675" s="118"/>
      <c r="DP675" s="118"/>
      <c r="DQ675" s="118"/>
      <c r="DR675" s="118"/>
      <c r="DS675" s="118"/>
      <c r="DT675" s="123"/>
      <c r="DU675" s="118"/>
      <c r="DV675" s="118"/>
      <c r="DW675" s="118"/>
      <c r="DX675" s="118"/>
      <c r="DY675" s="118"/>
      <c r="DZ675" s="118"/>
    </row>
    <row r="676" spans="1:130" ht="14.25">
      <c r="A676" s="118">
        <v>30445</v>
      </c>
      <c r="B676" s="118">
        <v>0</v>
      </c>
      <c r="C676" s="69">
        <v>1</v>
      </c>
      <c r="D676" s="142" t="s">
        <v>1927</v>
      </c>
      <c r="E676" s="69" t="str">
        <f t="shared" si="169"/>
        <v>DES_I'm the night_recall</v>
      </c>
      <c r="F676" s="69">
        <v>0</v>
      </c>
      <c r="G676" s="69">
        <v>1</v>
      </c>
      <c r="I676" s="69">
        <v>0</v>
      </c>
      <c r="J676" s="69">
        <v>0</v>
      </c>
      <c r="K676" s="69">
        <v>0</v>
      </c>
      <c r="M676" s="69">
        <v>0</v>
      </c>
      <c r="O676" s="69">
        <v>0</v>
      </c>
      <c r="P676" s="69">
        <v>6</v>
      </c>
      <c r="Q676" s="69">
        <v>0</v>
      </c>
      <c r="R676" s="69">
        <f t="shared" si="172"/>
        <v>1</v>
      </c>
      <c r="S676" s="69">
        <v>0</v>
      </c>
      <c r="T676" s="69">
        <v>0</v>
      </c>
      <c r="U676" s="69">
        <v>0</v>
      </c>
      <c r="V676" s="69">
        <v>0</v>
      </c>
      <c r="W676" s="69">
        <v>0</v>
      </c>
      <c r="X676" s="69">
        <v>0</v>
      </c>
      <c r="Y676" s="69">
        <v>0</v>
      </c>
      <c r="Z676" s="69">
        <v>0</v>
      </c>
      <c r="AA676" s="69">
        <v>1</v>
      </c>
      <c r="AB676" s="69">
        <v>31</v>
      </c>
      <c r="AC676" s="69">
        <v>0</v>
      </c>
      <c r="AD676" s="69">
        <v>0</v>
      </c>
      <c r="AE676" s="69">
        <v>0</v>
      </c>
      <c r="AF676" s="69">
        <v>10</v>
      </c>
      <c r="AG676" s="69">
        <v>0</v>
      </c>
      <c r="AH676" s="69">
        <v>2</v>
      </c>
      <c r="AI676" s="69">
        <v>0</v>
      </c>
      <c r="AJ676" s="69">
        <v>0</v>
      </c>
      <c r="AK676" s="69">
        <v>0</v>
      </c>
      <c r="AL676" s="69">
        <v>0</v>
      </c>
      <c r="AM676" s="69">
        <v>1</v>
      </c>
      <c r="AN676" s="69">
        <v>1</v>
      </c>
      <c r="AO676" s="69">
        <v>0</v>
      </c>
      <c r="AP676" s="69">
        <v>1.5</v>
      </c>
      <c r="AQ676" s="84">
        <v>0</v>
      </c>
      <c r="AR676" s="69">
        <v>0</v>
      </c>
      <c r="AS676" s="69">
        <v>0</v>
      </c>
      <c r="AT676" s="69">
        <v>0</v>
      </c>
      <c r="AU676" s="69">
        <v>0</v>
      </c>
      <c r="AV676" s="69">
        <v>0</v>
      </c>
      <c r="AW676" s="69">
        <v>0</v>
      </c>
      <c r="AX676" s="69">
        <v>0</v>
      </c>
      <c r="AY676" s="69">
        <v>0</v>
      </c>
      <c r="AZ676" s="69">
        <v>0</v>
      </c>
      <c r="BA676" s="69">
        <v>1</v>
      </c>
      <c r="BB676" s="69">
        <v>-1</v>
      </c>
      <c r="BC676" s="69">
        <v>0</v>
      </c>
      <c r="BD676" s="69">
        <v>0</v>
      </c>
      <c r="BE676" s="69">
        <v>0</v>
      </c>
      <c r="BF676" s="69">
        <v>0</v>
      </c>
      <c r="BG676" s="118">
        <v>0</v>
      </c>
      <c r="BH676" s="118">
        <v>0</v>
      </c>
      <c r="BI676" s="69"/>
      <c r="BK676" s="69">
        <v>3</v>
      </c>
      <c r="BL676" s="69">
        <v>25</v>
      </c>
      <c r="BM676" s="69">
        <v>2</v>
      </c>
      <c r="BN676" s="69">
        <v>31</v>
      </c>
      <c r="BO676" s="89">
        <v>0</v>
      </c>
      <c r="BP676" s="69">
        <v>1</v>
      </c>
      <c r="BQ676" s="69">
        <v>10</v>
      </c>
      <c r="BR676" s="69">
        <v>204</v>
      </c>
      <c r="BS676" s="69">
        <v>500</v>
      </c>
      <c r="BT676" s="69">
        <v>1</v>
      </c>
      <c r="BU676" s="69">
        <v>20</v>
      </c>
      <c r="BV676" s="69">
        <v>1000</v>
      </c>
      <c r="BW676" s="69">
        <v>1262</v>
      </c>
      <c r="BX676" s="118">
        <v>0</v>
      </c>
      <c r="BY676" s="69">
        <v>0</v>
      </c>
      <c r="BZ676" s="69">
        <v>0</v>
      </c>
      <c r="CA676" s="69">
        <v>31</v>
      </c>
      <c r="CB676" s="89">
        <v>0</v>
      </c>
      <c r="CC676" s="69">
        <v>0</v>
      </c>
      <c r="CD676" s="69">
        <v>0</v>
      </c>
      <c r="CE676" s="69">
        <v>0</v>
      </c>
      <c r="CF676" s="69">
        <v>0</v>
      </c>
      <c r="CG676" s="69">
        <v>0</v>
      </c>
      <c r="CH676" s="69">
        <v>0</v>
      </c>
      <c r="CI676" s="69">
        <v>0</v>
      </c>
      <c r="CJ676" s="69">
        <v>0</v>
      </c>
      <c r="CL676" s="69">
        <v>0</v>
      </c>
      <c r="CM676" s="69">
        <v>0</v>
      </c>
      <c r="CN676" s="69">
        <v>0</v>
      </c>
      <c r="CO676" s="89">
        <v>0</v>
      </c>
      <c r="CP676" s="69">
        <v>0</v>
      </c>
      <c r="CQ676" s="69">
        <v>0</v>
      </c>
      <c r="CR676" s="69">
        <v>0</v>
      </c>
      <c r="CS676" s="69">
        <v>0</v>
      </c>
      <c r="CT676" s="89">
        <v>0</v>
      </c>
      <c r="CU676" s="69">
        <v>0</v>
      </c>
      <c r="CV676" s="69">
        <v>0</v>
      </c>
      <c r="CW676" s="69">
        <v>0</v>
      </c>
      <c r="CZ676" s="69">
        <v>0</v>
      </c>
      <c r="DA676" s="69">
        <v>0</v>
      </c>
      <c r="DB676" s="69">
        <v>0</v>
      </c>
      <c r="DC676" s="69">
        <v>0</v>
      </c>
      <c r="DD676" s="69">
        <v>0</v>
      </c>
      <c r="DE676" s="69">
        <v>0</v>
      </c>
      <c r="DF676" s="69">
        <v>0</v>
      </c>
      <c r="DG676" s="69">
        <v>1</v>
      </c>
      <c r="DI676" s="69" t="e">
        <f>INDEX([8]Sheet3!$E$78:$E$1130,MATCH(A676,[8]Sheet3!$D$78:$D$1130,0))</f>
        <v>#N/A</v>
      </c>
      <c r="DJ676" s="69">
        <f t="shared" ref="DJ676:DJ678" si="173">IFERROR(DI676,F676)</f>
        <v>0</v>
      </c>
      <c r="DK676" s="69" t="s">
        <v>1926</v>
      </c>
      <c r="DL676" s="93"/>
      <c r="DM676" s="69" t="s">
        <v>239</v>
      </c>
      <c r="DN676" s="69" t="e">
        <f>"造成["&amp;INDEX(Sheet5!$L$2:$L$11,MATCH(BL676,Sheet5!$J$2:$J$11,0))&amp;":"&amp;BR676&amp;"*"&amp;BS676/1000&amp;"]"&amp;INDEX(Sheet5!$I$2:$I$4,MATCH(BR676,Sheet5!$H$2:$H$4,0))&amp;"的"&amp;INDEX(Sheet5!$K$2:$K$11,MATCH(BL676,Sheet5!$J$2:$J$11,0))</f>
        <v>#N/A</v>
      </c>
      <c r="DO676" s="69" t="e">
        <f>"造成["&amp;INDEX([8]Sheet5!$L$2:$L$11,MATCH(BY676,[8]Sheet5!$J$2:$J$11,0))&amp;":"&amp;CE676&amp;"*"&amp;CF676/1000&amp;"]"&amp;INDEX([8]Sheet5!$I$2:$I$4,MATCH(CE676,[8]Sheet5!$H$2:$H$4,0))&amp;"的"&amp;INDEX([8]Sheet5!$K$2:$K$11,MATCH(BY676,[8]Sheet5!$J$2:$J$11,0))</f>
        <v>#N/A</v>
      </c>
      <c r="DP676" s="69"/>
      <c r="DQ676" s="69"/>
      <c r="DR676" s="69" t="e">
        <f>MATCH(A676,$DU$51:$DU$69,0)</f>
        <v>#N/A</v>
      </c>
      <c r="DS676" s="90" t="e">
        <f>MATCH(A676,[8]Sheet5!D:D,0)</f>
        <v>#N/A</v>
      </c>
      <c r="DT676" s="94" t="e">
        <f>MATCH(A675,[8]Sheet5!F:F,0)</f>
        <v>#N/A</v>
      </c>
      <c r="DU676" s="69">
        <v>0</v>
      </c>
      <c r="DV676" s="69">
        <v>0</v>
      </c>
      <c r="DW676" s="69">
        <v>0</v>
      </c>
      <c r="DX676" s="69">
        <v>0</v>
      </c>
      <c r="DY676" s="69">
        <v>0</v>
      </c>
    </row>
    <row r="677" spans="1:130" ht="14.25">
      <c r="A677" s="118">
        <v>30446</v>
      </c>
      <c r="B677" s="118">
        <v>0</v>
      </c>
      <c r="C677" s="69">
        <v>1</v>
      </c>
      <c r="D677" s="142" t="s">
        <v>1927</v>
      </c>
      <c r="E677" s="69" t="str">
        <f t="shared" si="169"/>
        <v>DES_I'm the night_recall</v>
      </c>
      <c r="F677" s="69">
        <v>0</v>
      </c>
      <c r="G677" s="69">
        <v>1</v>
      </c>
      <c r="I677" s="69">
        <v>0</v>
      </c>
      <c r="J677" s="69">
        <v>0</v>
      </c>
      <c r="K677" s="69">
        <v>0</v>
      </c>
      <c r="M677" s="69">
        <v>0</v>
      </c>
      <c r="O677" s="69">
        <v>0</v>
      </c>
      <c r="P677" s="69">
        <v>6</v>
      </c>
      <c r="Q677" s="69">
        <v>0</v>
      </c>
      <c r="R677" s="69">
        <f t="shared" si="172"/>
        <v>1</v>
      </c>
      <c r="S677" s="69">
        <v>0</v>
      </c>
      <c r="T677" s="69">
        <v>0</v>
      </c>
      <c r="U677" s="69">
        <v>0</v>
      </c>
      <c r="V677" s="69">
        <v>0</v>
      </c>
      <c r="W677" s="69">
        <v>0</v>
      </c>
      <c r="X677" s="69">
        <v>0</v>
      </c>
      <c r="Y677" s="69">
        <v>0</v>
      </c>
      <c r="Z677" s="69">
        <v>0</v>
      </c>
      <c r="AA677" s="69">
        <v>1</v>
      </c>
      <c r="AB677" s="69">
        <v>31</v>
      </c>
      <c r="AC677" s="69">
        <v>0</v>
      </c>
      <c r="AD677" s="69">
        <v>0</v>
      </c>
      <c r="AE677" s="69">
        <v>0</v>
      </c>
      <c r="AF677" s="69">
        <v>10</v>
      </c>
      <c r="AG677" s="69">
        <v>0</v>
      </c>
      <c r="AH677" s="69">
        <v>2</v>
      </c>
      <c r="AI677" s="69">
        <v>0</v>
      </c>
      <c r="AJ677" s="69">
        <v>0</v>
      </c>
      <c r="AK677" s="69">
        <v>0</v>
      </c>
      <c r="AL677" s="69">
        <v>0</v>
      </c>
      <c r="AM677" s="69">
        <v>1</v>
      </c>
      <c r="AN677" s="69">
        <v>1</v>
      </c>
      <c r="AO677" s="69">
        <v>0</v>
      </c>
      <c r="AP677" s="69">
        <v>1.5</v>
      </c>
      <c r="AQ677" s="84">
        <v>0</v>
      </c>
      <c r="AR677" s="69">
        <v>0</v>
      </c>
      <c r="AS677" s="69">
        <v>0</v>
      </c>
      <c r="AT677" s="69">
        <v>0</v>
      </c>
      <c r="AU677" s="69">
        <v>0</v>
      </c>
      <c r="AV677" s="69">
        <v>0</v>
      </c>
      <c r="AW677" s="69">
        <v>0</v>
      </c>
      <c r="AX677" s="69">
        <v>0</v>
      </c>
      <c r="AY677" s="69">
        <v>0</v>
      </c>
      <c r="AZ677" s="69">
        <v>0</v>
      </c>
      <c r="BA677" s="69">
        <v>1</v>
      </c>
      <c r="BB677" s="69">
        <v>-1</v>
      </c>
      <c r="BC677" s="69">
        <v>0</v>
      </c>
      <c r="BD677" s="69">
        <v>0</v>
      </c>
      <c r="BE677" s="69">
        <v>0</v>
      </c>
      <c r="BF677" s="69">
        <v>0</v>
      </c>
      <c r="BG677" s="118">
        <v>0</v>
      </c>
      <c r="BH677" s="118">
        <v>0</v>
      </c>
      <c r="BI677" s="69"/>
      <c r="BK677" s="69">
        <v>3</v>
      </c>
      <c r="BL677" s="69">
        <v>25</v>
      </c>
      <c r="BM677" s="69">
        <v>2</v>
      </c>
      <c r="BN677" s="69">
        <v>31</v>
      </c>
      <c r="BO677" s="89">
        <v>0</v>
      </c>
      <c r="BP677" s="69">
        <v>1</v>
      </c>
      <c r="BQ677" s="69">
        <v>10</v>
      </c>
      <c r="BR677" s="69">
        <v>204</v>
      </c>
      <c r="BS677" s="69">
        <v>550</v>
      </c>
      <c r="BT677" s="69">
        <v>1</v>
      </c>
      <c r="BU677" s="69">
        <v>25</v>
      </c>
      <c r="BV677" s="69">
        <v>1000</v>
      </c>
      <c r="BW677" s="69">
        <v>1262</v>
      </c>
      <c r="BX677" s="118">
        <v>0</v>
      </c>
      <c r="BY677" s="69">
        <v>0</v>
      </c>
      <c r="BZ677" s="69">
        <v>0</v>
      </c>
      <c r="CA677" s="69">
        <v>31</v>
      </c>
      <c r="CB677" s="89">
        <v>0</v>
      </c>
      <c r="CC677" s="69">
        <v>0</v>
      </c>
      <c r="CD677" s="69">
        <v>0</v>
      </c>
      <c r="CE677" s="69">
        <v>0</v>
      </c>
      <c r="CF677" s="69">
        <v>0</v>
      </c>
      <c r="CG677" s="69">
        <v>0</v>
      </c>
      <c r="CH677" s="69">
        <v>0</v>
      </c>
      <c r="CI677" s="69">
        <v>0</v>
      </c>
      <c r="CJ677" s="69">
        <v>0</v>
      </c>
      <c r="CL677" s="69">
        <v>0</v>
      </c>
      <c r="CM677" s="69">
        <v>0</v>
      </c>
      <c r="CN677" s="69">
        <v>0</v>
      </c>
      <c r="CO677" s="89">
        <v>0</v>
      </c>
      <c r="CP677" s="69">
        <v>0</v>
      </c>
      <c r="CQ677" s="69">
        <v>0</v>
      </c>
      <c r="CR677" s="69">
        <v>0</v>
      </c>
      <c r="CS677" s="69">
        <v>0</v>
      </c>
      <c r="CT677" s="89">
        <v>0</v>
      </c>
      <c r="CU677" s="69">
        <v>0</v>
      </c>
      <c r="CV677" s="69">
        <v>0</v>
      </c>
      <c r="CW677" s="69">
        <v>0</v>
      </c>
      <c r="CZ677" s="69">
        <v>0</v>
      </c>
      <c r="DA677" s="69">
        <v>0</v>
      </c>
      <c r="DB677" s="69">
        <v>0</v>
      </c>
      <c r="DC677" s="69">
        <v>0</v>
      </c>
      <c r="DD677" s="69">
        <v>0</v>
      </c>
      <c r="DE677" s="69">
        <v>0</v>
      </c>
      <c r="DF677" s="69">
        <v>0</v>
      </c>
      <c r="DG677" s="69">
        <v>1</v>
      </c>
      <c r="DI677" s="69" t="e">
        <f>INDEX([8]Sheet3!$E$78:$E$1130,MATCH(A677,[8]Sheet3!$D$78:$D$1130,0))</f>
        <v>#N/A</v>
      </c>
      <c r="DJ677" s="69">
        <f t="shared" si="173"/>
        <v>0</v>
      </c>
      <c r="DK677" s="69" t="s">
        <v>1926</v>
      </c>
      <c r="DL677" s="93"/>
      <c r="DM677" s="69" t="s">
        <v>239</v>
      </c>
      <c r="DN677" s="69" t="e">
        <f>"造成["&amp;INDEX(Sheet5!$L$2:$L$11,MATCH(BL677,Sheet5!$J$2:$J$11,0))&amp;":"&amp;BR677&amp;"*"&amp;BS677/1000&amp;"]"&amp;INDEX(Sheet5!$I$2:$I$4,MATCH(BR677,Sheet5!$H$2:$H$4,0))&amp;"的"&amp;INDEX(Sheet5!$K$2:$K$11,MATCH(BL677,Sheet5!$J$2:$J$11,0))</f>
        <v>#N/A</v>
      </c>
      <c r="DO677" s="69" t="e">
        <f>"造成["&amp;INDEX([8]Sheet5!$L$2:$L$11,MATCH(BY677,[8]Sheet5!$J$2:$J$11,0))&amp;":"&amp;CE677&amp;"*"&amp;CF677/1000&amp;"]"&amp;INDEX([8]Sheet5!$I$2:$I$4,MATCH(CE677,[8]Sheet5!$H$2:$H$4,0))&amp;"的"&amp;INDEX([8]Sheet5!$K$2:$K$11,MATCH(BY677,[8]Sheet5!$J$2:$J$11,0))</f>
        <v>#N/A</v>
      </c>
      <c r="DP677" s="69"/>
      <c r="DQ677" s="69"/>
      <c r="DR677" s="69" t="e">
        <f>MATCH(A677,$DU$51:$DU$69,0)</f>
        <v>#N/A</v>
      </c>
      <c r="DS677" s="90" t="e">
        <f>MATCH(A677,[8]Sheet5!D:D,0)</f>
        <v>#N/A</v>
      </c>
      <c r="DT677" s="94" t="e">
        <f>MATCH(A676,[8]Sheet5!F:F,0)</f>
        <v>#N/A</v>
      </c>
      <c r="DU677" s="69">
        <v>0</v>
      </c>
      <c r="DV677" s="69">
        <v>0</v>
      </c>
      <c r="DW677" s="69">
        <v>0</v>
      </c>
      <c r="DX677" s="69">
        <v>0</v>
      </c>
      <c r="DY677" s="69">
        <v>0</v>
      </c>
    </row>
    <row r="678" spans="1:130" ht="14.25">
      <c r="A678" s="118">
        <v>30447</v>
      </c>
      <c r="B678" s="118">
        <v>0</v>
      </c>
      <c r="C678" s="69">
        <v>1</v>
      </c>
      <c r="D678" s="142" t="s">
        <v>1927</v>
      </c>
      <c r="E678" s="69" t="str">
        <f t="shared" si="169"/>
        <v>DES_I'm the night_recall</v>
      </c>
      <c r="F678" s="69">
        <v>0</v>
      </c>
      <c r="G678" s="69">
        <v>1</v>
      </c>
      <c r="I678" s="69">
        <v>0</v>
      </c>
      <c r="J678" s="69">
        <v>0</v>
      </c>
      <c r="K678" s="69">
        <v>0</v>
      </c>
      <c r="M678" s="69">
        <v>0</v>
      </c>
      <c r="O678" s="69">
        <v>0</v>
      </c>
      <c r="P678" s="69">
        <v>6</v>
      </c>
      <c r="Q678" s="69">
        <v>0</v>
      </c>
      <c r="R678" s="69">
        <f t="shared" si="172"/>
        <v>1</v>
      </c>
      <c r="S678" s="69">
        <v>0</v>
      </c>
      <c r="T678" s="69">
        <v>0</v>
      </c>
      <c r="U678" s="69">
        <v>0</v>
      </c>
      <c r="V678" s="69">
        <v>0</v>
      </c>
      <c r="W678" s="69">
        <v>0</v>
      </c>
      <c r="X678" s="69">
        <v>0</v>
      </c>
      <c r="Y678" s="69">
        <v>0</v>
      </c>
      <c r="Z678" s="69">
        <v>0</v>
      </c>
      <c r="AA678" s="69">
        <v>1</v>
      </c>
      <c r="AB678" s="69">
        <v>31</v>
      </c>
      <c r="AC678" s="69">
        <v>0</v>
      </c>
      <c r="AD678" s="69">
        <v>0</v>
      </c>
      <c r="AE678" s="69">
        <v>0</v>
      </c>
      <c r="AF678" s="69">
        <v>10</v>
      </c>
      <c r="AG678" s="69">
        <v>0</v>
      </c>
      <c r="AH678" s="69">
        <v>2</v>
      </c>
      <c r="AI678" s="69">
        <v>0</v>
      </c>
      <c r="AJ678" s="69">
        <v>0</v>
      </c>
      <c r="AK678" s="69">
        <v>0</v>
      </c>
      <c r="AL678" s="69">
        <v>0</v>
      </c>
      <c r="AM678" s="69">
        <v>1</v>
      </c>
      <c r="AN678" s="69">
        <v>1</v>
      </c>
      <c r="AO678" s="69">
        <v>0</v>
      </c>
      <c r="AP678" s="69">
        <v>1.5</v>
      </c>
      <c r="AQ678" s="84">
        <v>0</v>
      </c>
      <c r="AR678" s="69">
        <v>0</v>
      </c>
      <c r="AS678" s="69">
        <v>0</v>
      </c>
      <c r="AT678" s="69">
        <v>0</v>
      </c>
      <c r="AU678" s="69">
        <v>0</v>
      </c>
      <c r="AV678" s="69">
        <v>0</v>
      </c>
      <c r="AW678" s="69">
        <v>0</v>
      </c>
      <c r="AX678" s="69">
        <v>0</v>
      </c>
      <c r="AY678" s="69">
        <v>0</v>
      </c>
      <c r="AZ678" s="69">
        <v>0</v>
      </c>
      <c r="BA678" s="69">
        <v>1</v>
      </c>
      <c r="BB678" s="69">
        <v>-1</v>
      </c>
      <c r="BC678" s="69">
        <v>0</v>
      </c>
      <c r="BD678" s="69">
        <v>0</v>
      </c>
      <c r="BE678" s="69">
        <v>0</v>
      </c>
      <c r="BF678" s="69">
        <v>0</v>
      </c>
      <c r="BG678" s="118">
        <v>0</v>
      </c>
      <c r="BH678" s="118">
        <v>0</v>
      </c>
      <c r="BI678" s="69"/>
      <c r="BK678" s="69">
        <v>3</v>
      </c>
      <c r="BL678" s="69">
        <v>25</v>
      </c>
      <c r="BM678" s="69">
        <v>2</v>
      </c>
      <c r="BN678" s="69">
        <v>31</v>
      </c>
      <c r="BO678" s="89">
        <v>0</v>
      </c>
      <c r="BP678" s="69">
        <v>1</v>
      </c>
      <c r="BQ678" s="69">
        <v>10</v>
      </c>
      <c r="BR678" s="69">
        <v>204</v>
      </c>
      <c r="BS678" s="69">
        <v>600</v>
      </c>
      <c r="BT678" s="69">
        <v>1</v>
      </c>
      <c r="BU678" s="69">
        <v>30</v>
      </c>
      <c r="BV678" s="69">
        <v>1000</v>
      </c>
      <c r="BW678" s="69">
        <v>1262</v>
      </c>
      <c r="BX678" s="118">
        <v>0</v>
      </c>
      <c r="BY678" s="69">
        <v>0</v>
      </c>
      <c r="BZ678" s="69">
        <v>0</v>
      </c>
      <c r="CA678" s="69">
        <v>31</v>
      </c>
      <c r="CB678" s="89">
        <v>0</v>
      </c>
      <c r="CC678" s="69">
        <v>0</v>
      </c>
      <c r="CD678" s="69">
        <v>0</v>
      </c>
      <c r="CE678" s="69">
        <v>0</v>
      </c>
      <c r="CF678" s="69">
        <v>0</v>
      </c>
      <c r="CG678" s="69">
        <v>0</v>
      </c>
      <c r="CH678" s="69">
        <v>0</v>
      </c>
      <c r="CI678" s="69">
        <v>0</v>
      </c>
      <c r="CJ678" s="69">
        <v>0</v>
      </c>
      <c r="CL678" s="69">
        <v>0</v>
      </c>
      <c r="CM678" s="69">
        <v>0</v>
      </c>
      <c r="CN678" s="69">
        <v>0</v>
      </c>
      <c r="CO678" s="89">
        <v>0</v>
      </c>
      <c r="CP678" s="69">
        <v>0</v>
      </c>
      <c r="CQ678" s="69">
        <v>0</v>
      </c>
      <c r="CR678" s="69">
        <v>0</v>
      </c>
      <c r="CS678" s="69">
        <v>0</v>
      </c>
      <c r="CT678" s="89">
        <v>0</v>
      </c>
      <c r="CU678" s="69">
        <v>0</v>
      </c>
      <c r="CV678" s="69">
        <v>0</v>
      </c>
      <c r="CW678" s="69">
        <v>0</v>
      </c>
      <c r="CZ678" s="69">
        <v>0</v>
      </c>
      <c r="DA678" s="69">
        <v>0</v>
      </c>
      <c r="DB678" s="69">
        <v>0</v>
      </c>
      <c r="DC678" s="69">
        <v>0</v>
      </c>
      <c r="DD678" s="69">
        <v>0</v>
      </c>
      <c r="DE678" s="69">
        <v>0</v>
      </c>
      <c r="DF678" s="69">
        <v>0</v>
      </c>
      <c r="DG678" s="69">
        <v>1</v>
      </c>
      <c r="DI678" s="69" t="e">
        <f>INDEX([8]Sheet3!$E$78:$E$1130,MATCH(A678,[8]Sheet3!$D$78:$D$1130,0))</f>
        <v>#N/A</v>
      </c>
      <c r="DJ678" s="69">
        <f t="shared" si="173"/>
        <v>0</v>
      </c>
      <c r="DK678" s="69" t="s">
        <v>1926</v>
      </c>
      <c r="DL678" s="93"/>
      <c r="DM678" s="69" t="s">
        <v>239</v>
      </c>
      <c r="DN678" s="69" t="e">
        <f>"造成["&amp;INDEX(Sheet5!$L$2:$L$11,MATCH(BL678,Sheet5!$J$2:$J$11,0))&amp;":"&amp;BR678&amp;"*"&amp;BS678/1000&amp;"]"&amp;INDEX(Sheet5!$I$2:$I$4,MATCH(BR678,Sheet5!$H$2:$H$4,0))&amp;"的"&amp;INDEX(Sheet5!$K$2:$K$11,MATCH(BL678,Sheet5!$J$2:$J$11,0))</f>
        <v>#N/A</v>
      </c>
      <c r="DO678" s="69" t="e">
        <f>"造成["&amp;INDEX([8]Sheet5!$L$2:$L$11,MATCH(BY678,[8]Sheet5!$J$2:$J$11,0))&amp;":"&amp;CE678&amp;"*"&amp;CF678/1000&amp;"]"&amp;INDEX([8]Sheet5!$I$2:$I$4,MATCH(CE678,[8]Sheet5!$H$2:$H$4,0))&amp;"的"&amp;INDEX([8]Sheet5!$K$2:$K$11,MATCH(BY678,[8]Sheet5!$J$2:$J$11,0))</f>
        <v>#N/A</v>
      </c>
      <c r="DP678" s="69"/>
      <c r="DQ678" s="69"/>
      <c r="DR678" s="69" t="e">
        <f>MATCH(A678,$DU$51:$DU$69,0)</f>
        <v>#N/A</v>
      </c>
      <c r="DS678" s="90" t="e">
        <f>MATCH(A678,[8]Sheet5!D:D,0)</f>
        <v>#N/A</v>
      </c>
      <c r="DT678" s="94" t="e">
        <f>MATCH(A677,[8]Sheet5!F:F,0)</f>
        <v>#N/A</v>
      </c>
      <c r="DU678" s="69">
        <v>0</v>
      </c>
      <c r="DV678" s="69">
        <v>0</v>
      </c>
      <c r="DW678" s="69">
        <v>0</v>
      </c>
      <c r="DX678" s="69">
        <v>0</v>
      </c>
      <c r="DY678" s="69">
        <v>0</v>
      </c>
    </row>
    <row r="679" spans="1:130" ht="17.25">
      <c r="A679" s="118">
        <v>30450</v>
      </c>
      <c r="B679" s="118">
        <v>0</v>
      </c>
      <c r="C679" s="69">
        <v>1</v>
      </c>
      <c r="D679" s="142" t="s">
        <v>1928</v>
      </c>
      <c r="E679" s="69" t="s">
        <v>1929</v>
      </c>
      <c r="F679" s="69" t="s">
        <v>1287</v>
      </c>
      <c r="G679" s="69">
        <v>1</v>
      </c>
      <c r="H679" s="69" t="s">
        <v>852</v>
      </c>
      <c r="I679" s="69">
        <v>510</v>
      </c>
      <c r="J679" s="69">
        <v>510</v>
      </c>
      <c r="K679" s="69">
        <v>0</v>
      </c>
      <c r="L679" s="69"/>
      <c r="M679" s="69">
        <v>1263</v>
      </c>
      <c r="N679" s="69" t="s">
        <v>362</v>
      </c>
      <c r="O679" s="69">
        <v>0</v>
      </c>
      <c r="P679" s="69">
        <v>1</v>
      </c>
      <c r="Q679" s="69">
        <v>0</v>
      </c>
      <c r="R679" s="69">
        <v>1</v>
      </c>
      <c r="S679" s="69">
        <v>0</v>
      </c>
      <c r="T679" s="69">
        <v>0</v>
      </c>
      <c r="U679" s="69">
        <v>0</v>
      </c>
      <c r="V679" s="69">
        <v>0</v>
      </c>
      <c r="W679" s="69">
        <v>0</v>
      </c>
      <c r="X679" s="69">
        <v>0</v>
      </c>
      <c r="Y679" s="69">
        <v>0</v>
      </c>
      <c r="Z679" s="69">
        <v>15000</v>
      </c>
      <c r="AA679" s="69">
        <v>2</v>
      </c>
      <c r="AB679" s="69">
        <v>31</v>
      </c>
      <c r="AC679" s="69">
        <v>0</v>
      </c>
      <c r="AD679" s="69">
        <v>0</v>
      </c>
      <c r="AE679" s="69">
        <v>0</v>
      </c>
      <c r="AF679" s="69">
        <v>1</v>
      </c>
      <c r="AG679" s="69">
        <v>0</v>
      </c>
      <c r="AH679" s="69">
        <v>7</v>
      </c>
      <c r="AI679" s="69">
        <v>0</v>
      </c>
      <c r="AJ679" s="69">
        <v>3</v>
      </c>
      <c r="AK679" s="69">
        <v>0</v>
      </c>
      <c r="AL679" s="69">
        <v>0</v>
      </c>
      <c r="AM679" s="69">
        <v>0</v>
      </c>
      <c r="AN679" s="69">
        <v>0</v>
      </c>
      <c r="AO679" s="69">
        <v>0</v>
      </c>
      <c r="AP679" s="69">
        <v>0</v>
      </c>
      <c r="AQ679" s="84">
        <v>0</v>
      </c>
      <c r="AR679" s="69">
        <v>0</v>
      </c>
      <c r="AS679" s="69">
        <v>0</v>
      </c>
      <c r="AT679" s="69">
        <v>0</v>
      </c>
      <c r="AU679" s="69">
        <v>0</v>
      </c>
      <c r="AV679" s="69">
        <v>0</v>
      </c>
      <c r="AW679" s="69">
        <v>0</v>
      </c>
      <c r="AX679" s="69">
        <v>0</v>
      </c>
      <c r="AY679" s="69">
        <v>0</v>
      </c>
      <c r="AZ679" s="69">
        <v>0</v>
      </c>
      <c r="BA679" s="69">
        <v>0</v>
      </c>
      <c r="BB679" s="69">
        <v>0</v>
      </c>
      <c r="BC679" s="69">
        <v>0</v>
      </c>
      <c r="BD679" s="69">
        <v>0</v>
      </c>
      <c r="BE679" s="69">
        <v>0</v>
      </c>
      <c r="BF679" s="69">
        <v>0</v>
      </c>
      <c r="BG679" s="69">
        <v>0</v>
      </c>
      <c r="BH679" s="69">
        <v>0</v>
      </c>
      <c r="BI679" s="69"/>
      <c r="BJ679" s="69"/>
      <c r="BK679" s="69">
        <v>3</v>
      </c>
      <c r="BL679" s="69">
        <v>10</v>
      </c>
      <c r="BM679" s="69">
        <v>2</v>
      </c>
      <c r="BN679" s="69">
        <v>31</v>
      </c>
      <c r="BO679" s="69">
        <v>0</v>
      </c>
      <c r="BP679" s="69">
        <v>2</v>
      </c>
      <c r="BQ679" s="69">
        <v>20</v>
      </c>
      <c r="BR679" s="69">
        <v>1</v>
      </c>
      <c r="BS679" s="8">
        <v>1380112</v>
      </c>
      <c r="BT679" s="69">
        <v>0</v>
      </c>
      <c r="BU679" s="69">
        <v>0</v>
      </c>
      <c r="BV679" s="69">
        <v>1000</v>
      </c>
      <c r="BW679" s="69">
        <v>1264</v>
      </c>
      <c r="BX679" s="69"/>
      <c r="BY679" s="69">
        <v>0</v>
      </c>
      <c r="BZ679" s="69">
        <v>0</v>
      </c>
      <c r="CA679" s="69">
        <v>31</v>
      </c>
      <c r="CB679" s="69">
        <v>0</v>
      </c>
      <c r="CC679" s="69">
        <v>0</v>
      </c>
      <c r="CD679" s="69">
        <v>0</v>
      </c>
      <c r="CE679" s="69">
        <v>0</v>
      </c>
      <c r="CF679" s="69">
        <v>0</v>
      </c>
      <c r="CG679" s="69">
        <v>0</v>
      </c>
      <c r="CH679" s="69">
        <v>0</v>
      </c>
      <c r="CI679" s="69">
        <v>0</v>
      </c>
      <c r="CJ679" s="69">
        <v>0</v>
      </c>
      <c r="CK679" s="69"/>
      <c r="CL679" s="69">
        <v>0</v>
      </c>
      <c r="CM679" s="69">
        <v>0</v>
      </c>
      <c r="CN679" s="69">
        <v>0</v>
      </c>
      <c r="CO679" s="69">
        <v>0</v>
      </c>
      <c r="CP679" s="69">
        <v>0</v>
      </c>
      <c r="CQ679" s="69">
        <v>0</v>
      </c>
      <c r="CR679" s="69">
        <v>0</v>
      </c>
      <c r="CS679" s="69">
        <v>0</v>
      </c>
      <c r="CT679" s="69">
        <v>0</v>
      </c>
      <c r="CU679" s="69">
        <v>0</v>
      </c>
      <c r="CV679" s="69">
        <v>0</v>
      </c>
      <c r="CW679" s="69">
        <v>0</v>
      </c>
      <c r="CX679" s="69"/>
      <c r="CY679" s="69"/>
      <c r="CZ679" s="69">
        <v>0</v>
      </c>
      <c r="DA679" s="69">
        <v>0</v>
      </c>
      <c r="DB679" s="90">
        <v>30</v>
      </c>
      <c r="DC679" s="69">
        <v>90</v>
      </c>
      <c r="DD679" s="69">
        <v>0</v>
      </c>
      <c r="DE679" s="69">
        <v>0</v>
      </c>
      <c r="DF679" s="69">
        <v>0</v>
      </c>
      <c r="DG679" s="69">
        <v>1</v>
      </c>
      <c r="DH679" s="69"/>
      <c r="DI679" s="69" t="e">
        <v>#N/A</v>
      </c>
      <c r="DJ679" s="69" t="s">
        <v>1287</v>
      </c>
      <c r="DK679" s="155" t="s">
        <v>1930</v>
      </c>
      <c r="DL679" s="93" t="e">
        <v>#N/A</v>
      </c>
      <c r="DM679" s="106" t="s">
        <v>1760</v>
      </c>
      <c r="DN679" s="69" t="e">
        <f>"造成["&amp;INDEX(Sheet5!$L$2:$L$11,MATCH(BL679,Sheet5!$J$2:$J$11,0))&amp;":"&amp;BR679&amp;"*"&amp;BS679/1000&amp;"]"&amp;INDEX(Sheet5!$I$2:$I$4,MATCH(BR679,Sheet5!$H$2:$H$4,0))&amp;"的"&amp;INDEX(Sheet5!$K$2:$K$11,MATCH(BL679,Sheet5!$J$2:$J$11,0))</f>
        <v>#N/A</v>
      </c>
      <c r="DO679" s="69"/>
      <c r="DP679" s="69" t="e">
        <v>#N/A</v>
      </c>
      <c r="DQ679" s="69" t="e">
        <v>#N/A</v>
      </c>
      <c r="DR679" s="69" t="e">
        <v>#N/A</v>
      </c>
      <c r="DS679" s="90"/>
      <c r="DT679" s="94"/>
      <c r="DU679" s="69"/>
      <c r="DV679" s="69"/>
      <c r="DW679" s="69"/>
      <c r="DX679" s="69"/>
      <c r="DY679" s="69"/>
      <c r="DZ679" s="69"/>
    </row>
    <row r="680" spans="1:130" ht="17.25">
      <c r="A680" s="118">
        <v>30451</v>
      </c>
      <c r="B680" s="118">
        <v>0</v>
      </c>
      <c r="C680" s="69">
        <v>1</v>
      </c>
      <c r="D680" s="142" t="s">
        <v>1928</v>
      </c>
      <c r="E680" s="69" t="s">
        <v>1929</v>
      </c>
      <c r="F680" s="69" t="s">
        <v>1287</v>
      </c>
      <c r="G680" s="69">
        <v>1</v>
      </c>
      <c r="H680" s="69" t="s">
        <v>852</v>
      </c>
      <c r="I680" s="69">
        <v>510</v>
      </c>
      <c r="J680" s="69">
        <v>510</v>
      </c>
      <c r="K680" s="69">
        <v>0</v>
      </c>
      <c r="L680" s="69"/>
      <c r="M680" s="69">
        <v>1263</v>
      </c>
      <c r="N680" s="69" t="s">
        <v>362</v>
      </c>
      <c r="O680" s="69">
        <v>0</v>
      </c>
      <c r="P680" s="69">
        <v>1</v>
      </c>
      <c r="Q680" s="69">
        <v>0</v>
      </c>
      <c r="R680" s="69">
        <v>1</v>
      </c>
      <c r="S680" s="69">
        <v>0</v>
      </c>
      <c r="T680" s="69">
        <v>0</v>
      </c>
      <c r="U680" s="69">
        <v>0</v>
      </c>
      <c r="V680" s="69">
        <v>0</v>
      </c>
      <c r="W680" s="69">
        <v>0</v>
      </c>
      <c r="X680" s="69">
        <v>0</v>
      </c>
      <c r="Y680" s="69">
        <v>0</v>
      </c>
      <c r="Z680" s="69">
        <v>15000</v>
      </c>
      <c r="AA680" s="69">
        <v>2</v>
      </c>
      <c r="AB680" s="69">
        <v>31</v>
      </c>
      <c r="AC680" s="69">
        <v>0</v>
      </c>
      <c r="AD680" s="69">
        <v>0</v>
      </c>
      <c r="AE680" s="69">
        <v>0</v>
      </c>
      <c r="AF680" s="69">
        <v>1</v>
      </c>
      <c r="AG680" s="69">
        <v>0</v>
      </c>
      <c r="AH680" s="69">
        <v>7</v>
      </c>
      <c r="AI680" s="69">
        <v>0</v>
      </c>
      <c r="AJ680" s="69">
        <v>3</v>
      </c>
      <c r="AK680" s="69">
        <v>0</v>
      </c>
      <c r="AL680" s="69">
        <v>0</v>
      </c>
      <c r="AM680" s="69">
        <v>0</v>
      </c>
      <c r="AN680" s="69">
        <v>0</v>
      </c>
      <c r="AO680" s="69">
        <v>0</v>
      </c>
      <c r="AP680" s="69">
        <v>0</v>
      </c>
      <c r="AQ680" s="84">
        <v>0</v>
      </c>
      <c r="AR680" s="69">
        <v>0</v>
      </c>
      <c r="AS680" s="69">
        <v>0</v>
      </c>
      <c r="AT680" s="69">
        <v>0</v>
      </c>
      <c r="AU680" s="69">
        <v>0</v>
      </c>
      <c r="AV680" s="69">
        <v>0</v>
      </c>
      <c r="AW680" s="69">
        <v>0</v>
      </c>
      <c r="AX680" s="69">
        <v>0</v>
      </c>
      <c r="AY680" s="69">
        <v>0</v>
      </c>
      <c r="AZ680" s="69">
        <v>0</v>
      </c>
      <c r="BA680" s="69">
        <v>0</v>
      </c>
      <c r="BB680" s="69">
        <v>0</v>
      </c>
      <c r="BC680" s="69">
        <v>0</v>
      </c>
      <c r="BD680" s="69">
        <v>0</v>
      </c>
      <c r="BE680" s="69">
        <v>0</v>
      </c>
      <c r="BF680" s="69">
        <v>0</v>
      </c>
      <c r="BG680" s="69">
        <v>0</v>
      </c>
      <c r="BH680" s="69">
        <v>0</v>
      </c>
      <c r="BI680" s="69"/>
      <c r="BJ680" s="69"/>
      <c r="BK680" s="69">
        <v>3</v>
      </c>
      <c r="BL680" s="69">
        <v>10</v>
      </c>
      <c r="BM680" s="69">
        <v>2</v>
      </c>
      <c r="BN680" s="69">
        <v>31</v>
      </c>
      <c r="BO680" s="69">
        <v>0</v>
      </c>
      <c r="BP680" s="69">
        <v>2</v>
      </c>
      <c r="BQ680" s="69">
        <v>20</v>
      </c>
      <c r="BR680" s="69">
        <v>1</v>
      </c>
      <c r="BS680" s="8">
        <v>1380113</v>
      </c>
      <c r="BT680" s="69">
        <v>0</v>
      </c>
      <c r="BU680" s="69">
        <v>0</v>
      </c>
      <c r="BV680" s="69">
        <v>1000</v>
      </c>
      <c r="BW680" s="69">
        <v>1264</v>
      </c>
      <c r="BX680" s="69"/>
      <c r="BY680" s="69">
        <v>0</v>
      </c>
      <c r="BZ680" s="69">
        <v>0</v>
      </c>
      <c r="CA680" s="69">
        <v>31</v>
      </c>
      <c r="CB680" s="69">
        <v>0</v>
      </c>
      <c r="CC680" s="69">
        <v>0</v>
      </c>
      <c r="CD680" s="69">
        <v>0</v>
      </c>
      <c r="CE680" s="69">
        <v>0</v>
      </c>
      <c r="CF680" s="69">
        <v>0</v>
      </c>
      <c r="CG680" s="69">
        <v>0</v>
      </c>
      <c r="CH680" s="69">
        <v>0</v>
      </c>
      <c r="CI680" s="69">
        <v>0</v>
      </c>
      <c r="CJ680" s="69">
        <v>0</v>
      </c>
      <c r="CK680" s="69"/>
      <c r="CL680" s="69">
        <v>0</v>
      </c>
      <c r="CM680" s="69">
        <v>0</v>
      </c>
      <c r="CN680" s="69">
        <v>0</v>
      </c>
      <c r="CO680" s="69">
        <v>0</v>
      </c>
      <c r="CP680" s="69">
        <v>0</v>
      </c>
      <c r="CQ680" s="69">
        <v>0</v>
      </c>
      <c r="CR680" s="69">
        <v>0</v>
      </c>
      <c r="CS680" s="69">
        <v>0</v>
      </c>
      <c r="CT680" s="69">
        <v>0</v>
      </c>
      <c r="CU680" s="69">
        <v>0</v>
      </c>
      <c r="CV680" s="69">
        <v>0</v>
      </c>
      <c r="CW680" s="69">
        <v>0</v>
      </c>
      <c r="CX680" s="69"/>
      <c r="CY680" s="69"/>
      <c r="CZ680" s="69">
        <v>0</v>
      </c>
      <c r="DA680" s="69">
        <v>0</v>
      </c>
      <c r="DB680" s="90">
        <v>30</v>
      </c>
      <c r="DC680" s="69">
        <v>90</v>
      </c>
      <c r="DD680" s="69">
        <v>0</v>
      </c>
      <c r="DE680" s="69">
        <v>0</v>
      </c>
      <c r="DF680" s="69">
        <v>0</v>
      </c>
      <c r="DG680" s="69">
        <v>1</v>
      </c>
      <c r="DH680" s="69"/>
      <c r="DI680" s="69" t="e">
        <v>#N/A</v>
      </c>
      <c r="DJ680" s="69" t="s">
        <v>1287</v>
      </c>
      <c r="DK680" s="155" t="s">
        <v>1930</v>
      </c>
      <c r="DL680" s="93" t="e">
        <v>#N/A</v>
      </c>
      <c r="DM680" s="106" t="s">
        <v>1760</v>
      </c>
      <c r="DN680" s="69" t="e">
        <f>"造成["&amp;INDEX(Sheet5!$L$2:$L$11,MATCH(BL680,Sheet5!$J$2:$J$11,0))&amp;":"&amp;BR680&amp;"*"&amp;BS680/1000&amp;"]"&amp;INDEX(Sheet5!$I$2:$I$4,MATCH(BR680,Sheet5!$H$2:$H$4,0))&amp;"的"&amp;INDEX(Sheet5!$K$2:$K$11,MATCH(BL680,Sheet5!$J$2:$J$11,0))</f>
        <v>#N/A</v>
      </c>
      <c r="DO680" s="69"/>
      <c r="DP680" s="69" t="e">
        <v>#N/A</v>
      </c>
      <c r="DQ680" s="69" t="e">
        <v>#N/A</v>
      </c>
      <c r="DR680" s="69" t="e">
        <v>#N/A</v>
      </c>
      <c r="DS680" s="90"/>
      <c r="DT680" s="94"/>
      <c r="DU680" s="69"/>
      <c r="DV680" s="69"/>
      <c r="DW680" s="69"/>
      <c r="DX680" s="69"/>
      <c r="DY680" s="69"/>
      <c r="DZ680" s="69"/>
    </row>
    <row r="681" spans="1:130" ht="17.25">
      <c r="A681" s="118">
        <v>30452</v>
      </c>
      <c r="B681" s="118">
        <v>0</v>
      </c>
      <c r="C681" s="69">
        <v>1</v>
      </c>
      <c r="D681" s="142" t="s">
        <v>1928</v>
      </c>
      <c r="E681" s="69" t="s">
        <v>1929</v>
      </c>
      <c r="F681" s="69" t="s">
        <v>1287</v>
      </c>
      <c r="G681" s="69">
        <v>1</v>
      </c>
      <c r="H681" s="69" t="s">
        <v>852</v>
      </c>
      <c r="I681" s="69">
        <v>510</v>
      </c>
      <c r="J681" s="69">
        <v>510</v>
      </c>
      <c r="K681" s="69">
        <v>0</v>
      </c>
      <c r="L681" s="69"/>
      <c r="M681" s="69">
        <v>1263</v>
      </c>
      <c r="N681" s="69" t="s">
        <v>362</v>
      </c>
      <c r="O681" s="69">
        <v>0</v>
      </c>
      <c r="P681" s="69">
        <v>1</v>
      </c>
      <c r="Q681" s="69">
        <v>0</v>
      </c>
      <c r="R681" s="69">
        <v>1</v>
      </c>
      <c r="S681" s="69">
        <v>0</v>
      </c>
      <c r="T681" s="69">
        <v>0</v>
      </c>
      <c r="U681" s="69">
        <v>0</v>
      </c>
      <c r="V681" s="69">
        <v>0</v>
      </c>
      <c r="W681" s="69">
        <v>0</v>
      </c>
      <c r="X681" s="69">
        <v>0</v>
      </c>
      <c r="Y681" s="69">
        <v>0</v>
      </c>
      <c r="Z681" s="69">
        <v>15000</v>
      </c>
      <c r="AA681" s="69">
        <v>2</v>
      </c>
      <c r="AB681" s="69">
        <v>31</v>
      </c>
      <c r="AC681" s="69">
        <v>0</v>
      </c>
      <c r="AD681" s="69">
        <v>0</v>
      </c>
      <c r="AE681" s="69">
        <v>0</v>
      </c>
      <c r="AF681" s="69">
        <v>1</v>
      </c>
      <c r="AG681" s="69">
        <v>0</v>
      </c>
      <c r="AH681" s="69">
        <v>7</v>
      </c>
      <c r="AI681" s="69">
        <v>0</v>
      </c>
      <c r="AJ681" s="69">
        <v>3</v>
      </c>
      <c r="AK681" s="69">
        <v>0</v>
      </c>
      <c r="AL681" s="69">
        <v>0</v>
      </c>
      <c r="AM681" s="69">
        <v>0</v>
      </c>
      <c r="AN681" s="69">
        <v>0</v>
      </c>
      <c r="AO681" s="69">
        <v>0</v>
      </c>
      <c r="AP681" s="69">
        <v>0</v>
      </c>
      <c r="AQ681" s="84">
        <v>0</v>
      </c>
      <c r="AR681" s="69">
        <v>0</v>
      </c>
      <c r="AS681" s="69">
        <v>0</v>
      </c>
      <c r="AT681" s="69">
        <v>0</v>
      </c>
      <c r="AU681" s="69">
        <v>0</v>
      </c>
      <c r="AV681" s="69">
        <v>0</v>
      </c>
      <c r="AW681" s="69">
        <v>0</v>
      </c>
      <c r="AX681" s="69">
        <v>0</v>
      </c>
      <c r="AY681" s="69">
        <v>0</v>
      </c>
      <c r="AZ681" s="69">
        <v>0</v>
      </c>
      <c r="BA681" s="69">
        <v>0</v>
      </c>
      <c r="BB681" s="69">
        <v>0</v>
      </c>
      <c r="BC681" s="69">
        <v>0</v>
      </c>
      <c r="BD681" s="69">
        <v>0</v>
      </c>
      <c r="BE681" s="69">
        <v>0</v>
      </c>
      <c r="BF681" s="69">
        <v>0</v>
      </c>
      <c r="BG681" s="69">
        <v>0</v>
      </c>
      <c r="BH681" s="69">
        <v>0</v>
      </c>
      <c r="BI681" s="69"/>
      <c r="BJ681" s="69"/>
      <c r="BK681" s="69">
        <v>3</v>
      </c>
      <c r="BL681" s="69">
        <v>10</v>
      </c>
      <c r="BM681" s="69">
        <v>2</v>
      </c>
      <c r="BN681" s="69">
        <v>31</v>
      </c>
      <c r="BO681" s="69">
        <v>0</v>
      </c>
      <c r="BP681" s="69">
        <v>2</v>
      </c>
      <c r="BQ681" s="69">
        <v>20</v>
      </c>
      <c r="BR681" s="69">
        <v>1</v>
      </c>
      <c r="BS681" s="8">
        <v>1380114</v>
      </c>
      <c r="BT681" s="69">
        <v>0</v>
      </c>
      <c r="BU681" s="69">
        <v>0</v>
      </c>
      <c r="BV681" s="69">
        <v>1000</v>
      </c>
      <c r="BW681" s="69">
        <v>1264</v>
      </c>
      <c r="BX681" s="69"/>
      <c r="BY681" s="69">
        <v>0</v>
      </c>
      <c r="BZ681" s="69">
        <v>0</v>
      </c>
      <c r="CA681" s="69">
        <v>31</v>
      </c>
      <c r="CB681" s="69">
        <v>0</v>
      </c>
      <c r="CC681" s="69">
        <v>0</v>
      </c>
      <c r="CD681" s="69">
        <v>0</v>
      </c>
      <c r="CE681" s="69">
        <v>0</v>
      </c>
      <c r="CF681" s="69">
        <v>0</v>
      </c>
      <c r="CG681" s="69">
        <v>0</v>
      </c>
      <c r="CH681" s="69">
        <v>0</v>
      </c>
      <c r="CI681" s="69">
        <v>0</v>
      </c>
      <c r="CJ681" s="69">
        <v>0</v>
      </c>
      <c r="CK681" s="69"/>
      <c r="CL681" s="69">
        <v>0</v>
      </c>
      <c r="CM681" s="69">
        <v>0</v>
      </c>
      <c r="CN681" s="69">
        <v>0</v>
      </c>
      <c r="CO681" s="69">
        <v>0</v>
      </c>
      <c r="CP681" s="69">
        <v>0</v>
      </c>
      <c r="CQ681" s="69">
        <v>0</v>
      </c>
      <c r="CR681" s="69">
        <v>0</v>
      </c>
      <c r="CS681" s="69">
        <v>0</v>
      </c>
      <c r="CT681" s="69">
        <v>0</v>
      </c>
      <c r="CU681" s="69">
        <v>0</v>
      </c>
      <c r="CV681" s="69">
        <v>0</v>
      </c>
      <c r="CW681" s="69">
        <v>0</v>
      </c>
      <c r="CX681" s="69"/>
      <c r="CY681" s="69"/>
      <c r="CZ681" s="69">
        <v>0</v>
      </c>
      <c r="DA681" s="69">
        <v>0</v>
      </c>
      <c r="DB681" s="90">
        <v>30</v>
      </c>
      <c r="DC681" s="69">
        <v>90</v>
      </c>
      <c r="DD681" s="69">
        <v>0</v>
      </c>
      <c r="DE681" s="69">
        <v>0</v>
      </c>
      <c r="DF681" s="69">
        <v>0</v>
      </c>
      <c r="DG681" s="69">
        <v>1</v>
      </c>
      <c r="DH681" s="69"/>
      <c r="DI681" s="69" t="e">
        <v>#N/A</v>
      </c>
      <c r="DJ681" s="69" t="s">
        <v>1287</v>
      </c>
      <c r="DK681" s="155" t="s">
        <v>1930</v>
      </c>
      <c r="DL681" s="93" t="e">
        <v>#N/A</v>
      </c>
      <c r="DM681" s="106" t="s">
        <v>1760</v>
      </c>
      <c r="DN681" s="69" t="e">
        <f>"造成["&amp;INDEX(Sheet5!$L$2:$L$11,MATCH(BL681,Sheet5!$J$2:$J$11,0))&amp;":"&amp;BR681&amp;"*"&amp;BS681/1000&amp;"]"&amp;INDEX(Sheet5!$I$2:$I$4,MATCH(BR681,Sheet5!$H$2:$H$4,0))&amp;"的"&amp;INDEX(Sheet5!$K$2:$K$11,MATCH(BL681,Sheet5!$J$2:$J$11,0))</f>
        <v>#N/A</v>
      </c>
      <c r="DO681" s="69"/>
      <c r="DP681" s="69" t="e">
        <v>#N/A</v>
      </c>
      <c r="DQ681" s="69" t="e">
        <v>#N/A</v>
      </c>
      <c r="DR681" s="69" t="e">
        <v>#N/A</v>
      </c>
      <c r="DS681" s="90"/>
      <c r="DT681" s="94"/>
      <c r="DU681" s="69"/>
      <c r="DV681" s="69"/>
      <c r="DW681" s="69"/>
      <c r="DX681" s="69"/>
      <c r="DY681" s="69"/>
      <c r="DZ681" s="69"/>
    </row>
    <row r="682" spans="1:130" ht="17.25">
      <c r="A682" s="118">
        <v>30453</v>
      </c>
      <c r="B682" s="118">
        <v>0</v>
      </c>
      <c r="C682" s="69">
        <v>1</v>
      </c>
      <c r="D682" s="142" t="s">
        <v>1931</v>
      </c>
      <c r="E682" s="69" t="s">
        <v>1932</v>
      </c>
      <c r="F682" s="84" t="s">
        <v>1814</v>
      </c>
      <c r="G682" s="84">
        <v>1</v>
      </c>
      <c r="H682" s="84"/>
      <c r="I682" s="84">
        <v>0</v>
      </c>
      <c r="J682" s="84">
        <v>0</v>
      </c>
      <c r="K682" s="84">
        <v>0</v>
      </c>
      <c r="L682" s="84"/>
      <c r="M682" s="84">
        <v>672</v>
      </c>
      <c r="N682" s="84" t="s">
        <v>1425</v>
      </c>
      <c r="O682" s="84">
        <v>0</v>
      </c>
      <c r="P682" s="84">
        <v>1</v>
      </c>
      <c r="Q682" s="84">
        <v>0</v>
      </c>
      <c r="R682" s="84">
        <v>2</v>
      </c>
      <c r="S682" s="84">
        <v>67108864</v>
      </c>
      <c r="T682" s="84">
        <v>100</v>
      </c>
      <c r="U682" s="84">
        <v>0</v>
      </c>
      <c r="V682" s="84">
        <v>0</v>
      </c>
      <c r="W682" s="84">
        <v>0</v>
      </c>
      <c r="X682" s="84">
        <v>0</v>
      </c>
      <c r="Y682" s="84">
        <v>0</v>
      </c>
      <c r="Z682" s="84">
        <v>0</v>
      </c>
      <c r="AA682" s="84">
        <v>1</v>
      </c>
      <c r="AB682" s="84">
        <v>4</v>
      </c>
      <c r="AC682" s="84">
        <v>0</v>
      </c>
      <c r="AD682" s="84">
        <v>0</v>
      </c>
      <c r="AE682" s="84">
        <v>0</v>
      </c>
      <c r="AF682" s="84">
        <v>1</v>
      </c>
      <c r="AG682" s="84">
        <v>0</v>
      </c>
      <c r="AH682" s="84">
        <v>1</v>
      </c>
      <c r="AI682" s="84">
        <v>0</v>
      </c>
      <c r="AJ682" s="84">
        <v>0</v>
      </c>
      <c r="AK682" s="84">
        <v>0</v>
      </c>
      <c r="AL682" s="84">
        <v>0</v>
      </c>
      <c r="AM682" s="84">
        <v>1</v>
      </c>
      <c r="AN682" s="84">
        <v>1</v>
      </c>
      <c r="AO682" s="84">
        <v>0</v>
      </c>
      <c r="AP682" s="84">
        <v>0</v>
      </c>
      <c r="AQ682" s="84">
        <v>0</v>
      </c>
      <c r="AR682" s="84">
        <v>0</v>
      </c>
      <c r="AS682" s="84">
        <v>0</v>
      </c>
      <c r="AT682" s="84">
        <v>0</v>
      </c>
      <c r="AU682" s="84">
        <v>0</v>
      </c>
      <c r="AV682" s="84">
        <v>0</v>
      </c>
      <c r="AW682" s="84">
        <v>0</v>
      </c>
      <c r="AX682" s="84">
        <v>0</v>
      </c>
      <c r="AY682" s="84">
        <v>0</v>
      </c>
      <c r="AZ682" s="84">
        <v>0</v>
      </c>
      <c r="BA682" s="84">
        <v>0</v>
      </c>
      <c r="BB682" s="84">
        <v>0</v>
      </c>
      <c r="BC682" s="84">
        <v>0</v>
      </c>
      <c r="BD682" s="69">
        <v>0</v>
      </c>
      <c r="BE682" s="69">
        <v>0</v>
      </c>
      <c r="BF682" s="69">
        <v>0</v>
      </c>
      <c r="BG682" s="84">
        <v>0</v>
      </c>
      <c r="BH682" s="84">
        <v>0</v>
      </c>
      <c r="BI682" s="84"/>
      <c r="BJ682" s="84"/>
      <c r="BK682" s="84">
        <v>3</v>
      </c>
      <c r="BL682" s="84">
        <v>10</v>
      </c>
      <c r="BM682" s="84">
        <v>1</v>
      </c>
      <c r="BN682" s="84">
        <v>4</v>
      </c>
      <c r="BO682" s="84">
        <v>0</v>
      </c>
      <c r="BP682" s="84">
        <v>1</v>
      </c>
      <c r="BQ682" s="84">
        <v>1</v>
      </c>
      <c r="BR682" s="84">
        <v>1</v>
      </c>
      <c r="BS682" s="8">
        <v>1380115</v>
      </c>
      <c r="BT682" s="84">
        <v>0</v>
      </c>
      <c r="BU682" s="84">
        <v>0</v>
      </c>
      <c r="BV682" s="84">
        <v>1000</v>
      </c>
      <c r="BW682" s="84">
        <v>1280</v>
      </c>
      <c r="BX682" s="84"/>
      <c r="BY682" s="84">
        <v>0</v>
      </c>
      <c r="BZ682" s="84">
        <v>0</v>
      </c>
      <c r="CA682" s="84">
        <v>0</v>
      </c>
      <c r="CB682" s="84">
        <v>0</v>
      </c>
      <c r="CC682" s="84">
        <v>0</v>
      </c>
      <c r="CD682" s="84">
        <v>0</v>
      </c>
      <c r="CE682" s="84">
        <v>0</v>
      </c>
      <c r="CF682" s="84">
        <v>0</v>
      </c>
      <c r="CG682" s="84">
        <v>0</v>
      </c>
      <c r="CH682" s="84">
        <v>0</v>
      </c>
      <c r="CI682" s="84">
        <v>0</v>
      </c>
      <c r="CJ682" s="84">
        <v>0</v>
      </c>
      <c r="CK682" s="84"/>
      <c r="CL682" s="84">
        <v>0</v>
      </c>
      <c r="CM682" s="84">
        <v>0</v>
      </c>
      <c r="CN682" s="84">
        <v>0</v>
      </c>
      <c r="CO682" s="84">
        <v>0</v>
      </c>
      <c r="CP682" s="84">
        <v>0</v>
      </c>
      <c r="CQ682" s="84">
        <v>0</v>
      </c>
      <c r="CR682" s="84">
        <v>0</v>
      </c>
      <c r="CS682" s="84">
        <v>0</v>
      </c>
      <c r="CT682" s="84">
        <v>0</v>
      </c>
      <c r="CU682" s="84">
        <v>0</v>
      </c>
      <c r="CV682" s="84">
        <v>0</v>
      </c>
      <c r="CW682" s="84">
        <v>0</v>
      </c>
      <c r="CX682" s="84"/>
      <c r="CY682" s="84"/>
      <c r="CZ682" s="84">
        <v>0</v>
      </c>
      <c r="DA682" s="84">
        <v>0</v>
      </c>
      <c r="DB682" s="84">
        <v>5</v>
      </c>
      <c r="DC682" s="84">
        <v>10</v>
      </c>
      <c r="DD682" s="84">
        <v>20</v>
      </c>
      <c r="DE682" s="84">
        <v>0</v>
      </c>
      <c r="DF682" s="84">
        <v>0</v>
      </c>
      <c r="DG682" s="84">
        <v>1</v>
      </c>
      <c r="DI682" s="69"/>
      <c r="DJ682" s="69"/>
      <c r="DK682" s="155" t="s">
        <v>1933</v>
      </c>
      <c r="DL682" s="93"/>
      <c r="DM682" s="69"/>
      <c r="DN682" s="69" t="e">
        <f>"造成["&amp;INDEX(Sheet5!$L$2:$L$11,MATCH(BL682,Sheet5!$J$2:$J$11,0))&amp;":"&amp;BR682&amp;"*"&amp;BS682/1000&amp;"]"&amp;INDEX(Sheet5!$I$2:$I$4,MATCH(BR682,Sheet5!$H$2:$H$4,0))&amp;"的"&amp;INDEX(Sheet5!$K$2:$K$11,MATCH(BL682,Sheet5!$J$2:$J$11,0))</f>
        <v>#N/A</v>
      </c>
      <c r="DO682" s="69"/>
      <c r="DP682" s="69"/>
      <c r="DQ682" s="69"/>
      <c r="DR682" s="69"/>
      <c r="DS682" s="90"/>
      <c r="DT682" s="94"/>
      <c r="DU682" s="69"/>
      <c r="DV682" s="69"/>
      <c r="DW682" s="69"/>
      <c r="DX682" s="69"/>
      <c r="DY682" s="69"/>
    </row>
    <row r="683" spans="1:130" ht="17.25">
      <c r="A683" s="118">
        <v>30454</v>
      </c>
      <c r="B683" s="118">
        <v>0</v>
      </c>
      <c r="C683" s="69">
        <v>1</v>
      </c>
      <c r="D683" s="142" t="s">
        <v>1931</v>
      </c>
      <c r="E683" s="69" t="s">
        <v>1932</v>
      </c>
      <c r="F683" s="84" t="s">
        <v>1814</v>
      </c>
      <c r="G683" s="84">
        <v>1</v>
      </c>
      <c r="H683" s="84"/>
      <c r="I683" s="84">
        <v>0</v>
      </c>
      <c r="J683" s="84">
        <v>0</v>
      </c>
      <c r="K683" s="84">
        <v>0</v>
      </c>
      <c r="L683" s="84"/>
      <c r="M683" s="84">
        <v>672</v>
      </c>
      <c r="N683" s="84" t="s">
        <v>1425</v>
      </c>
      <c r="O683" s="84">
        <v>0</v>
      </c>
      <c r="P683" s="84">
        <v>1</v>
      </c>
      <c r="Q683" s="84">
        <v>0</v>
      </c>
      <c r="R683" s="84">
        <v>2</v>
      </c>
      <c r="S683" s="84">
        <v>67108864</v>
      </c>
      <c r="T683" s="84">
        <v>100</v>
      </c>
      <c r="U683" s="84">
        <v>0</v>
      </c>
      <c r="V683" s="84">
        <v>0</v>
      </c>
      <c r="W683" s="84">
        <v>0</v>
      </c>
      <c r="X683" s="84">
        <v>0</v>
      </c>
      <c r="Y683" s="84">
        <v>0</v>
      </c>
      <c r="Z683" s="84">
        <v>0</v>
      </c>
      <c r="AA683" s="84">
        <v>1</v>
      </c>
      <c r="AB683" s="84">
        <v>4</v>
      </c>
      <c r="AC683" s="84">
        <v>0</v>
      </c>
      <c r="AD683" s="84">
        <v>0</v>
      </c>
      <c r="AE683" s="84">
        <v>0</v>
      </c>
      <c r="AF683" s="84">
        <v>1</v>
      </c>
      <c r="AG683" s="84">
        <v>0</v>
      </c>
      <c r="AH683" s="84">
        <v>1</v>
      </c>
      <c r="AI683" s="84">
        <v>0</v>
      </c>
      <c r="AJ683" s="84">
        <v>0</v>
      </c>
      <c r="AK683" s="84">
        <v>0</v>
      </c>
      <c r="AL683" s="84">
        <v>0</v>
      </c>
      <c r="AM683" s="84">
        <v>1</v>
      </c>
      <c r="AN683" s="84">
        <v>1</v>
      </c>
      <c r="AO683" s="84">
        <v>0</v>
      </c>
      <c r="AP683" s="84">
        <v>0</v>
      </c>
      <c r="AQ683" s="84">
        <v>0</v>
      </c>
      <c r="AR683" s="84">
        <v>0</v>
      </c>
      <c r="AS683" s="84">
        <v>0</v>
      </c>
      <c r="AT683" s="84">
        <v>0</v>
      </c>
      <c r="AU683" s="84">
        <v>0</v>
      </c>
      <c r="AV683" s="84">
        <v>0</v>
      </c>
      <c r="AW683" s="84">
        <v>0</v>
      </c>
      <c r="AX683" s="84">
        <v>0</v>
      </c>
      <c r="AY683" s="84">
        <v>0</v>
      </c>
      <c r="AZ683" s="84">
        <v>0</v>
      </c>
      <c r="BA683" s="84">
        <v>0</v>
      </c>
      <c r="BB683" s="84">
        <v>0</v>
      </c>
      <c r="BC683" s="84">
        <v>0</v>
      </c>
      <c r="BD683" s="69">
        <v>0</v>
      </c>
      <c r="BE683" s="69">
        <v>0</v>
      </c>
      <c r="BF683" s="69">
        <v>0</v>
      </c>
      <c r="BG683" s="84">
        <v>0</v>
      </c>
      <c r="BH683" s="84">
        <v>0</v>
      </c>
      <c r="BI683" s="84"/>
      <c r="BJ683" s="84"/>
      <c r="BK683" s="84">
        <v>3</v>
      </c>
      <c r="BL683" s="84">
        <v>10</v>
      </c>
      <c r="BM683" s="84">
        <v>1</v>
      </c>
      <c r="BN683" s="84">
        <v>4</v>
      </c>
      <c r="BO683" s="84">
        <v>0</v>
      </c>
      <c r="BP683" s="84">
        <v>1</v>
      </c>
      <c r="BQ683" s="84">
        <v>1</v>
      </c>
      <c r="BR683" s="84">
        <v>1</v>
      </c>
      <c r="BS683" s="8">
        <v>1380116</v>
      </c>
      <c r="BT683" s="84">
        <v>0</v>
      </c>
      <c r="BU683" s="84">
        <v>0</v>
      </c>
      <c r="BV683" s="84">
        <v>1000</v>
      </c>
      <c r="BW683" s="84">
        <v>1280</v>
      </c>
      <c r="BX683" s="84"/>
      <c r="BY683" s="84">
        <v>0</v>
      </c>
      <c r="BZ683" s="84">
        <v>0</v>
      </c>
      <c r="CA683" s="84">
        <v>0</v>
      </c>
      <c r="CB683" s="84">
        <v>0</v>
      </c>
      <c r="CC683" s="84">
        <v>0</v>
      </c>
      <c r="CD683" s="84">
        <v>0</v>
      </c>
      <c r="CE683" s="84">
        <v>0</v>
      </c>
      <c r="CF683" s="84">
        <v>0</v>
      </c>
      <c r="CG683" s="84">
        <v>0</v>
      </c>
      <c r="CH683" s="84">
        <v>0</v>
      </c>
      <c r="CI683" s="84">
        <v>0</v>
      </c>
      <c r="CJ683" s="84">
        <v>0</v>
      </c>
      <c r="CK683" s="84"/>
      <c r="CL683" s="84">
        <v>0</v>
      </c>
      <c r="CM683" s="84">
        <v>0</v>
      </c>
      <c r="CN683" s="84">
        <v>0</v>
      </c>
      <c r="CO683" s="84">
        <v>0</v>
      </c>
      <c r="CP683" s="84">
        <v>0</v>
      </c>
      <c r="CQ683" s="84">
        <v>0</v>
      </c>
      <c r="CR683" s="84">
        <v>0</v>
      </c>
      <c r="CS683" s="84">
        <v>0</v>
      </c>
      <c r="CT683" s="84">
        <v>0</v>
      </c>
      <c r="CU683" s="84">
        <v>0</v>
      </c>
      <c r="CV683" s="84">
        <v>0</v>
      </c>
      <c r="CW683" s="84">
        <v>0</v>
      </c>
      <c r="CX683" s="84"/>
      <c r="CY683" s="84"/>
      <c r="CZ683" s="84">
        <v>0</v>
      </c>
      <c r="DA683" s="84">
        <v>0</v>
      </c>
      <c r="DB683" s="84">
        <v>5</v>
      </c>
      <c r="DC683" s="84">
        <v>10</v>
      </c>
      <c r="DD683" s="84">
        <v>20</v>
      </c>
      <c r="DE683" s="84">
        <v>0</v>
      </c>
      <c r="DF683" s="84">
        <v>0</v>
      </c>
      <c r="DG683" s="84">
        <v>1</v>
      </c>
      <c r="DI683" s="69"/>
      <c r="DJ683" s="69"/>
      <c r="DK683" s="155" t="s">
        <v>1933</v>
      </c>
      <c r="DL683" s="93"/>
      <c r="DM683" s="69"/>
      <c r="DN683" s="69" t="e">
        <f>"造成["&amp;INDEX(Sheet5!$L$2:$L$11,MATCH(BL683,Sheet5!$J$2:$J$11,0))&amp;":"&amp;BR683&amp;"*"&amp;BS683/1000&amp;"]"&amp;INDEX(Sheet5!$I$2:$I$4,MATCH(BR683,Sheet5!$H$2:$H$4,0))&amp;"的"&amp;INDEX(Sheet5!$K$2:$K$11,MATCH(BL683,Sheet5!$J$2:$J$11,0))</f>
        <v>#N/A</v>
      </c>
      <c r="DO683" s="69"/>
      <c r="DP683" s="69"/>
      <c r="DQ683" s="69"/>
      <c r="DR683" s="69"/>
      <c r="DS683" s="90"/>
      <c r="DT683" s="94"/>
      <c r="DU683" s="69"/>
      <c r="DV683" s="69"/>
      <c r="DW683" s="69"/>
      <c r="DX683" s="69"/>
      <c r="DY683" s="69"/>
    </row>
    <row r="684" spans="1:130" ht="17.25">
      <c r="A684" s="118">
        <v>30455</v>
      </c>
      <c r="B684" s="118">
        <v>0</v>
      </c>
      <c r="C684" s="69">
        <v>1</v>
      </c>
      <c r="D684" s="142" t="s">
        <v>1931</v>
      </c>
      <c r="E684" s="69" t="s">
        <v>1932</v>
      </c>
      <c r="F684" s="84" t="s">
        <v>1814</v>
      </c>
      <c r="G684" s="84">
        <v>1</v>
      </c>
      <c r="H684" s="84"/>
      <c r="I684" s="84">
        <v>0</v>
      </c>
      <c r="J684" s="84">
        <v>0</v>
      </c>
      <c r="K684" s="84">
        <v>0</v>
      </c>
      <c r="L684" s="84"/>
      <c r="M684" s="84">
        <v>672</v>
      </c>
      <c r="N684" s="84" t="s">
        <v>1425</v>
      </c>
      <c r="O684" s="84">
        <v>0</v>
      </c>
      <c r="P684" s="84">
        <v>1</v>
      </c>
      <c r="Q684" s="84">
        <v>0</v>
      </c>
      <c r="R684" s="84">
        <v>2</v>
      </c>
      <c r="S684" s="84">
        <v>67108864</v>
      </c>
      <c r="T684" s="84">
        <v>100</v>
      </c>
      <c r="U684" s="84">
        <v>0</v>
      </c>
      <c r="V684" s="84">
        <v>0</v>
      </c>
      <c r="W684" s="84">
        <v>0</v>
      </c>
      <c r="X684" s="84">
        <v>0</v>
      </c>
      <c r="Y684" s="84">
        <v>0</v>
      </c>
      <c r="Z684" s="84">
        <v>0</v>
      </c>
      <c r="AA684" s="84">
        <v>1</v>
      </c>
      <c r="AB684" s="84">
        <v>4</v>
      </c>
      <c r="AC684" s="84">
        <v>0</v>
      </c>
      <c r="AD684" s="84">
        <v>0</v>
      </c>
      <c r="AE684" s="84">
        <v>0</v>
      </c>
      <c r="AF684" s="84">
        <v>1</v>
      </c>
      <c r="AG684" s="84">
        <v>0</v>
      </c>
      <c r="AH684" s="84">
        <v>1</v>
      </c>
      <c r="AI684" s="84">
        <v>0</v>
      </c>
      <c r="AJ684" s="84">
        <v>0</v>
      </c>
      <c r="AK684" s="84">
        <v>0</v>
      </c>
      <c r="AL684" s="84">
        <v>0</v>
      </c>
      <c r="AM684" s="84">
        <v>1</v>
      </c>
      <c r="AN684" s="84">
        <v>1</v>
      </c>
      <c r="AO684" s="84">
        <v>0</v>
      </c>
      <c r="AP684" s="84">
        <v>0</v>
      </c>
      <c r="AQ684" s="84">
        <v>0</v>
      </c>
      <c r="AR684" s="84">
        <v>0</v>
      </c>
      <c r="AS684" s="84">
        <v>0</v>
      </c>
      <c r="AT684" s="84">
        <v>0</v>
      </c>
      <c r="AU684" s="84">
        <v>0</v>
      </c>
      <c r="AV684" s="84">
        <v>0</v>
      </c>
      <c r="AW684" s="84">
        <v>0</v>
      </c>
      <c r="AX684" s="84">
        <v>0</v>
      </c>
      <c r="AY684" s="84">
        <v>0</v>
      </c>
      <c r="AZ684" s="84">
        <v>0</v>
      </c>
      <c r="BA684" s="84">
        <v>0</v>
      </c>
      <c r="BB684" s="84">
        <v>0</v>
      </c>
      <c r="BC684" s="84">
        <v>0</v>
      </c>
      <c r="BD684" s="69">
        <v>0</v>
      </c>
      <c r="BE684" s="69">
        <v>0</v>
      </c>
      <c r="BF684" s="69">
        <v>0</v>
      </c>
      <c r="BG684" s="84">
        <v>0</v>
      </c>
      <c r="BH684" s="84">
        <v>0</v>
      </c>
      <c r="BI684" s="84"/>
      <c r="BJ684" s="84"/>
      <c r="BK684" s="84">
        <v>3</v>
      </c>
      <c r="BL684" s="84">
        <v>10</v>
      </c>
      <c r="BM684" s="84">
        <v>1</v>
      </c>
      <c r="BN684" s="84">
        <v>4</v>
      </c>
      <c r="BO684" s="84">
        <v>0</v>
      </c>
      <c r="BP684" s="84">
        <v>1</v>
      </c>
      <c r="BQ684" s="84">
        <v>1</v>
      </c>
      <c r="BR684" s="84">
        <v>1</v>
      </c>
      <c r="BS684" s="8">
        <v>1380117</v>
      </c>
      <c r="BT684" s="84">
        <v>0</v>
      </c>
      <c r="BU684" s="84">
        <v>0</v>
      </c>
      <c r="BV684" s="84">
        <v>1000</v>
      </c>
      <c r="BW684" s="84">
        <v>1280</v>
      </c>
      <c r="BX684" s="84"/>
      <c r="BY684" s="84">
        <v>0</v>
      </c>
      <c r="BZ684" s="84">
        <v>0</v>
      </c>
      <c r="CA684" s="84">
        <v>0</v>
      </c>
      <c r="CB684" s="84">
        <v>0</v>
      </c>
      <c r="CC684" s="84">
        <v>0</v>
      </c>
      <c r="CD684" s="84">
        <v>0</v>
      </c>
      <c r="CE684" s="84">
        <v>0</v>
      </c>
      <c r="CF684" s="84">
        <v>0</v>
      </c>
      <c r="CG684" s="84">
        <v>0</v>
      </c>
      <c r="CH684" s="84">
        <v>0</v>
      </c>
      <c r="CI684" s="84">
        <v>0</v>
      </c>
      <c r="CJ684" s="84">
        <v>0</v>
      </c>
      <c r="CK684" s="84"/>
      <c r="CL684" s="84">
        <v>0</v>
      </c>
      <c r="CM684" s="84">
        <v>0</v>
      </c>
      <c r="CN684" s="84">
        <v>0</v>
      </c>
      <c r="CO684" s="84">
        <v>0</v>
      </c>
      <c r="CP684" s="84">
        <v>0</v>
      </c>
      <c r="CQ684" s="84">
        <v>0</v>
      </c>
      <c r="CR684" s="84">
        <v>0</v>
      </c>
      <c r="CS684" s="84">
        <v>0</v>
      </c>
      <c r="CT684" s="84">
        <v>0</v>
      </c>
      <c r="CU684" s="84">
        <v>0</v>
      </c>
      <c r="CV684" s="84">
        <v>0</v>
      </c>
      <c r="CW684" s="84">
        <v>0</v>
      </c>
      <c r="CX684" s="84"/>
      <c r="CY684" s="84"/>
      <c r="CZ684" s="84">
        <v>0</v>
      </c>
      <c r="DA684" s="84">
        <v>0</v>
      </c>
      <c r="DB684" s="84">
        <v>5</v>
      </c>
      <c r="DC684" s="84">
        <v>10</v>
      </c>
      <c r="DD684" s="84">
        <v>20</v>
      </c>
      <c r="DE684" s="84">
        <v>0</v>
      </c>
      <c r="DF684" s="84">
        <v>0</v>
      </c>
      <c r="DG684" s="84">
        <v>1</v>
      </c>
      <c r="DI684" s="69"/>
      <c r="DJ684" s="69"/>
      <c r="DK684" s="155" t="s">
        <v>1933</v>
      </c>
      <c r="DL684" s="93"/>
      <c r="DM684" s="69"/>
      <c r="DN684" s="69" t="e">
        <f>"造成["&amp;INDEX(Sheet5!$L$2:$L$11,MATCH(BL684,Sheet5!$J$2:$J$11,0))&amp;":"&amp;BR684&amp;"*"&amp;BS684/1000&amp;"]"&amp;INDEX(Sheet5!$I$2:$I$4,MATCH(BR684,Sheet5!$H$2:$H$4,0))&amp;"的"&amp;INDEX(Sheet5!$K$2:$K$11,MATCH(BL684,Sheet5!$J$2:$J$11,0))</f>
        <v>#N/A</v>
      </c>
      <c r="DO684" s="69"/>
      <c r="DP684" s="69"/>
      <c r="DQ684" s="69"/>
      <c r="DR684" s="69"/>
      <c r="DS684" s="90"/>
      <c r="DT684" s="94"/>
      <c r="DU684" s="69"/>
      <c r="DV684" s="69"/>
      <c r="DW684" s="69"/>
      <c r="DX684" s="69"/>
      <c r="DY684" s="69"/>
    </row>
    <row r="685" spans="1:130" ht="17.25">
      <c r="A685" s="118">
        <v>30457</v>
      </c>
      <c r="B685" s="118">
        <v>0</v>
      </c>
      <c r="C685" s="69">
        <v>1</v>
      </c>
      <c r="D685" s="142" t="s">
        <v>1931</v>
      </c>
      <c r="E685" s="69" t="s">
        <v>1932</v>
      </c>
      <c r="F685" s="84" t="s">
        <v>1814</v>
      </c>
      <c r="G685" s="84">
        <v>1</v>
      </c>
      <c r="H685" s="84"/>
      <c r="I685" s="84">
        <v>0</v>
      </c>
      <c r="J685" s="84">
        <v>0</v>
      </c>
      <c r="K685" s="84">
        <v>0</v>
      </c>
      <c r="L685" s="84"/>
      <c r="M685" s="84">
        <v>672</v>
      </c>
      <c r="N685" s="84" t="s">
        <v>1425</v>
      </c>
      <c r="O685" s="84">
        <v>0</v>
      </c>
      <c r="P685" s="84">
        <v>1</v>
      </c>
      <c r="Q685" s="84">
        <v>0</v>
      </c>
      <c r="R685" s="84">
        <v>2</v>
      </c>
      <c r="S685" s="84">
        <v>67108864</v>
      </c>
      <c r="T685" s="84">
        <v>100</v>
      </c>
      <c r="U685" s="84">
        <v>0</v>
      </c>
      <c r="V685" s="84">
        <v>0</v>
      </c>
      <c r="W685" s="84">
        <v>0</v>
      </c>
      <c r="X685" s="84">
        <v>0</v>
      </c>
      <c r="Y685" s="84">
        <v>0</v>
      </c>
      <c r="Z685" s="84">
        <v>0</v>
      </c>
      <c r="AA685" s="84">
        <v>1</v>
      </c>
      <c r="AB685" s="84">
        <v>4</v>
      </c>
      <c r="AC685" s="84">
        <v>0</v>
      </c>
      <c r="AD685" s="84">
        <v>0</v>
      </c>
      <c r="AE685" s="84">
        <v>0</v>
      </c>
      <c r="AF685" s="84">
        <v>1</v>
      </c>
      <c r="AG685" s="84">
        <v>0</v>
      </c>
      <c r="AH685" s="84">
        <v>1</v>
      </c>
      <c r="AI685" s="84">
        <v>0</v>
      </c>
      <c r="AJ685" s="84">
        <v>0</v>
      </c>
      <c r="AK685" s="84">
        <v>0</v>
      </c>
      <c r="AL685" s="84">
        <v>0</v>
      </c>
      <c r="AM685" s="84">
        <v>1</v>
      </c>
      <c r="AN685" s="84">
        <v>1</v>
      </c>
      <c r="AO685" s="84">
        <v>0</v>
      </c>
      <c r="AP685" s="84">
        <v>0</v>
      </c>
      <c r="AQ685" s="84">
        <v>0</v>
      </c>
      <c r="AR685" s="84">
        <v>0</v>
      </c>
      <c r="AS685" s="84">
        <v>0</v>
      </c>
      <c r="AT685" s="84">
        <v>0</v>
      </c>
      <c r="AU685" s="84">
        <v>0</v>
      </c>
      <c r="AV685" s="84">
        <v>0</v>
      </c>
      <c r="AW685" s="84">
        <v>0</v>
      </c>
      <c r="AX685" s="84">
        <v>0</v>
      </c>
      <c r="AY685" s="84">
        <v>0</v>
      </c>
      <c r="AZ685" s="84">
        <v>0</v>
      </c>
      <c r="BA685" s="84">
        <v>0</v>
      </c>
      <c r="BB685" s="84">
        <v>0</v>
      </c>
      <c r="BC685" s="84">
        <v>0</v>
      </c>
      <c r="BD685" s="69">
        <v>0</v>
      </c>
      <c r="BE685" s="69">
        <v>0</v>
      </c>
      <c r="BF685" s="69">
        <v>0</v>
      </c>
      <c r="BG685" s="84">
        <v>0</v>
      </c>
      <c r="BH685" s="84">
        <v>0</v>
      </c>
      <c r="BI685" s="84"/>
      <c r="BJ685" s="84"/>
      <c r="BK685" s="84">
        <v>3</v>
      </c>
      <c r="BL685" s="84">
        <v>10</v>
      </c>
      <c r="BM685" s="84">
        <v>1</v>
      </c>
      <c r="BN685" s="84">
        <v>4</v>
      </c>
      <c r="BO685" s="84">
        <v>0</v>
      </c>
      <c r="BP685" s="84">
        <v>1</v>
      </c>
      <c r="BQ685" s="84">
        <v>1</v>
      </c>
      <c r="BR685" s="84">
        <v>1</v>
      </c>
      <c r="BS685" s="8">
        <v>1380118</v>
      </c>
      <c r="BT685" s="84">
        <v>0</v>
      </c>
      <c r="BU685" s="84">
        <v>0</v>
      </c>
      <c r="BV685" s="84">
        <v>1000</v>
      </c>
      <c r="BW685" s="84">
        <v>1280</v>
      </c>
      <c r="BX685" s="84"/>
      <c r="BY685" s="84">
        <v>0</v>
      </c>
      <c r="BZ685" s="84">
        <v>0</v>
      </c>
      <c r="CA685" s="84">
        <v>0</v>
      </c>
      <c r="CB685" s="84">
        <v>0</v>
      </c>
      <c r="CC685" s="84">
        <v>0</v>
      </c>
      <c r="CD685" s="84">
        <v>0</v>
      </c>
      <c r="CE685" s="84">
        <v>0</v>
      </c>
      <c r="CF685" s="84">
        <v>0</v>
      </c>
      <c r="CG685" s="84">
        <v>0</v>
      </c>
      <c r="CH685" s="84">
        <v>0</v>
      </c>
      <c r="CI685" s="84">
        <v>0</v>
      </c>
      <c r="CJ685" s="84">
        <v>0</v>
      </c>
      <c r="CK685" s="84"/>
      <c r="CL685" s="84">
        <v>0</v>
      </c>
      <c r="CM685" s="84">
        <v>0</v>
      </c>
      <c r="CN685" s="84">
        <v>0</v>
      </c>
      <c r="CO685" s="84">
        <v>0</v>
      </c>
      <c r="CP685" s="84">
        <v>0</v>
      </c>
      <c r="CQ685" s="84">
        <v>0</v>
      </c>
      <c r="CR685" s="84">
        <v>0</v>
      </c>
      <c r="CS685" s="84">
        <v>0</v>
      </c>
      <c r="CT685" s="84">
        <v>0</v>
      </c>
      <c r="CU685" s="84">
        <v>0</v>
      </c>
      <c r="CV685" s="84">
        <v>0</v>
      </c>
      <c r="CW685" s="84">
        <v>0</v>
      </c>
      <c r="CX685" s="84"/>
      <c r="CY685" s="84"/>
      <c r="CZ685" s="84">
        <v>0</v>
      </c>
      <c r="DA685" s="84">
        <v>0</v>
      </c>
      <c r="DB685" s="84">
        <v>5</v>
      </c>
      <c r="DC685" s="84">
        <v>10</v>
      </c>
      <c r="DD685" s="84">
        <v>20</v>
      </c>
      <c r="DE685" s="84">
        <v>0</v>
      </c>
      <c r="DF685" s="84">
        <v>0</v>
      </c>
      <c r="DG685" s="84">
        <v>1</v>
      </c>
      <c r="DI685" s="69"/>
      <c r="DJ685" s="69"/>
      <c r="DK685" s="155" t="s">
        <v>1933</v>
      </c>
      <c r="DL685" s="93"/>
      <c r="DM685" s="69"/>
      <c r="DN685" s="69" t="e">
        <f>"造成["&amp;INDEX(Sheet5!$L$2:$L$11,MATCH(BL685,Sheet5!$J$2:$J$11,0))&amp;":"&amp;BR685&amp;"*"&amp;BS685/1000&amp;"]"&amp;INDEX(Sheet5!$I$2:$I$4,MATCH(BR685,Sheet5!$H$2:$H$4,0))&amp;"的"&amp;INDEX(Sheet5!$K$2:$K$11,MATCH(BL685,Sheet5!$J$2:$J$11,0))</f>
        <v>#N/A</v>
      </c>
      <c r="DO685" s="69"/>
      <c r="DP685" s="69"/>
      <c r="DQ685" s="69"/>
      <c r="DR685" s="69"/>
      <c r="DS685" s="90"/>
      <c r="DT685" s="94"/>
      <c r="DU685" s="69"/>
      <c r="DV685" s="69"/>
      <c r="DW685" s="69"/>
      <c r="DX685" s="69"/>
      <c r="DY685" s="69"/>
    </row>
    <row r="686" spans="1:130" ht="17.25">
      <c r="A686" s="118">
        <v>30458</v>
      </c>
      <c r="B686" s="118">
        <v>0</v>
      </c>
      <c r="C686" s="69">
        <v>1</v>
      </c>
      <c r="D686" s="142" t="s">
        <v>1931</v>
      </c>
      <c r="E686" s="69" t="s">
        <v>1932</v>
      </c>
      <c r="F686" s="84" t="s">
        <v>1814</v>
      </c>
      <c r="G686" s="84">
        <v>1</v>
      </c>
      <c r="H686" s="84"/>
      <c r="I686" s="84">
        <v>0</v>
      </c>
      <c r="J686" s="84">
        <v>0</v>
      </c>
      <c r="K686" s="84">
        <v>0</v>
      </c>
      <c r="L686" s="84"/>
      <c r="M686" s="84">
        <v>672</v>
      </c>
      <c r="N686" s="84" t="s">
        <v>1425</v>
      </c>
      <c r="O686" s="84">
        <v>0</v>
      </c>
      <c r="P686" s="84">
        <v>1</v>
      </c>
      <c r="Q686" s="84">
        <v>0</v>
      </c>
      <c r="R686" s="84">
        <v>2</v>
      </c>
      <c r="S686" s="84">
        <v>67108864</v>
      </c>
      <c r="T686" s="84">
        <v>100</v>
      </c>
      <c r="U686" s="84">
        <v>0</v>
      </c>
      <c r="V686" s="84">
        <v>0</v>
      </c>
      <c r="W686" s="84">
        <v>0</v>
      </c>
      <c r="X686" s="84">
        <v>0</v>
      </c>
      <c r="Y686" s="84">
        <v>0</v>
      </c>
      <c r="Z686" s="84">
        <v>0</v>
      </c>
      <c r="AA686" s="84">
        <v>1</v>
      </c>
      <c r="AB686" s="84">
        <v>4</v>
      </c>
      <c r="AC686" s="84">
        <v>0</v>
      </c>
      <c r="AD686" s="84">
        <v>0</v>
      </c>
      <c r="AE686" s="84">
        <v>0</v>
      </c>
      <c r="AF686" s="84">
        <v>1</v>
      </c>
      <c r="AG686" s="84">
        <v>0</v>
      </c>
      <c r="AH686" s="84">
        <v>1</v>
      </c>
      <c r="AI686" s="84">
        <v>0</v>
      </c>
      <c r="AJ686" s="84">
        <v>0</v>
      </c>
      <c r="AK686" s="84">
        <v>0</v>
      </c>
      <c r="AL686" s="84">
        <v>0</v>
      </c>
      <c r="AM686" s="84">
        <v>1</v>
      </c>
      <c r="AN686" s="84">
        <v>1</v>
      </c>
      <c r="AO686" s="84">
        <v>0</v>
      </c>
      <c r="AP686" s="84">
        <v>0</v>
      </c>
      <c r="AQ686" s="84">
        <v>0</v>
      </c>
      <c r="AR686" s="84">
        <v>0</v>
      </c>
      <c r="AS686" s="84">
        <v>0</v>
      </c>
      <c r="AT686" s="84">
        <v>0</v>
      </c>
      <c r="AU686" s="84">
        <v>0</v>
      </c>
      <c r="AV686" s="84">
        <v>0</v>
      </c>
      <c r="AW686" s="84">
        <v>0</v>
      </c>
      <c r="AX686" s="84">
        <v>0</v>
      </c>
      <c r="AY686" s="84">
        <v>0</v>
      </c>
      <c r="AZ686" s="84">
        <v>0</v>
      </c>
      <c r="BA686" s="84">
        <v>0</v>
      </c>
      <c r="BB686" s="84">
        <v>0</v>
      </c>
      <c r="BC686" s="84">
        <v>0</v>
      </c>
      <c r="BD686" s="69">
        <v>0</v>
      </c>
      <c r="BE686" s="69">
        <v>0</v>
      </c>
      <c r="BF686" s="69">
        <v>0</v>
      </c>
      <c r="BG686" s="84">
        <v>0</v>
      </c>
      <c r="BH686" s="84">
        <v>0</v>
      </c>
      <c r="BI686" s="84"/>
      <c r="BJ686" s="84"/>
      <c r="BK686" s="84">
        <v>3</v>
      </c>
      <c r="BL686" s="84">
        <v>10</v>
      </c>
      <c r="BM686" s="84">
        <v>1</v>
      </c>
      <c r="BN686" s="84">
        <v>4</v>
      </c>
      <c r="BO686" s="84">
        <v>0</v>
      </c>
      <c r="BP686" s="84">
        <v>1</v>
      </c>
      <c r="BQ686" s="84">
        <v>1</v>
      </c>
      <c r="BR686" s="84">
        <v>1</v>
      </c>
      <c r="BS686" s="8">
        <v>1380119</v>
      </c>
      <c r="BT686" s="84">
        <v>0</v>
      </c>
      <c r="BU686" s="84">
        <v>0</v>
      </c>
      <c r="BV686" s="84">
        <v>1000</v>
      </c>
      <c r="BW686" s="84">
        <v>1280</v>
      </c>
      <c r="BX686" s="84"/>
      <c r="BY686" s="84">
        <v>0</v>
      </c>
      <c r="BZ686" s="84">
        <v>0</v>
      </c>
      <c r="CA686" s="84">
        <v>0</v>
      </c>
      <c r="CB686" s="84">
        <v>0</v>
      </c>
      <c r="CC686" s="84">
        <v>0</v>
      </c>
      <c r="CD686" s="84">
        <v>0</v>
      </c>
      <c r="CE686" s="84">
        <v>0</v>
      </c>
      <c r="CF686" s="84">
        <v>0</v>
      </c>
      <c r="CG686" s="84">
        <v>0</v>
      </c>
      <c r="CH686" s="84">
        <v>0</v>
      </c>
      <c r="CI686" s="84">
        <v>0</v>
      </c>
      <c r="CJ686" s="84">
        <v>0</v>
      </c>
      <c r="CK686" s="84"/>
      <c r="CL686" s="84">
        <v>0</v>
      </c>
      <c r="CM686" s="84">
        <v>0</v>
      </c>
      <c r="CN686" s="84">
        <v>0</v>
      </c>
      <c r="CO686" s="84">
        <v>0</v>
      </c>
      <c r="CP686" s="84">
        <v>0</v>
      </c>
      <c r="CQ686" s="84">
        <v>0</v>
      </c>
      <c r="CR686" s="84">
        <v>0</v>
      </c>
      <c r="CS686" s="84">
        <v>0</v>
      </c>
      <c r="CT686" s="84">
        <v>0</v>
      </c>
      <c r="CU686" s="84">
        <v>0</v>
      </c>
      <c r="CV686" s="84">
        <v>0</v>
      </c>
      <c r="CW686" s="84">
        <v>0</v>
      </c>
      <c r="CX686" s="84"/>
      <c r="CY686" s="84"/>
      <c r="CZ686" s="84">
        <v>0</v>
      </c>
      <c r="DA686" s="84">
        <v>0</v>
      </c>
      <c r="DB686" s="84">
        <v>5</v>
      </c>
      <c r="DC686" s="84">
        <v>10</v>
      </c>
      <c r="DD686" s="84">
        <v>20</v>
      </c>
      <c r="DE686" s="84">
        <v>0</v>
      </c>
      <c r="DF686" s="84">
        <v>0</v>
      </c>
      <c r="DG686" s="84">
        <v>1</v>
      </c>
      <c r="DI686" s="69"/>
      <c r="DJ686" s="69"/>
      <c r="DK686" s="155" t="s">
        <v>1933</v>
      </c>
      <c r="DL686" s="93"/>
      <c r="DM686" s="69"/>
      <c r="DN686" s="69" t="e">
        <f>"造成["&amp;INDEX(Sheet5!$L$2:$L$11,MATCH(BL686,Sheet5!$J$2:$J$11,0))&amp;":"&amp;BR686&amp;"*"&amp;BS686/1000&amp;"]"&amp;INDEX(Sheet5!$I$2:$I$4,MATCH(BR686,Sheet5!$H$2:$H$4,0))&amp;"的"&amp;INDEX(Sheet5!$K$2:$K$11,MATCH(BL686,Sheet5!$J$2:$J$11,0))</f>
        <v>#N/A</v>
      </c>
      <c r="DO686" s="69"/>
      <c r="DP686" s="69"/>
      <c r="DQ686" s="69"/>
      <c r="DR686" s="69"/>
      <c r="DS686" s="90"/>
      <c r="DT686" s="94"/>
      <c r="DU686" s="69"/>
      <c r="DV686" s="69"/>
      <c r="DW686" s="69"/>
      <c r="DX686" s="69"/>
      <c r="DY686" s="69"/>
    </row>
    <row r="687" spans="1:130" ht="17.25">
      <c r="A687" s="118">
        <v>30459</v>
      </c>
      <c r="B687" s="118">
        <v>0</v>
      </c>
      <c r="C687" s="69">
        <v>1</v>
      </c>
      <c r="D687" s="142" t="s">
        <v>1931</v>
      </c>
      <c r="E687" s="69" t="s">
        <v>1932</v>
      </c>
      <c r="F687" s="84" t="s">
        <v>1814</v>
      </c>
      <c r="G687" s="84">
        <v>1</v>
      </c>
      <c r="H687" s="84"/>
      <c r="I687" s="84">
        <v>0</v>
      </c>
      <c r="J687" s="84">
        <v>0</v>
      </c>
      <c r="K687" s="84">
        <v>0</v>
      </c>
      <c r="L687" s="84"/>
      <c r="M687" s="84">
        <v>672</v>
      </c>
      <c r="N687" s="84" t="s">
        <v>1425</v>
      </c>
      <c r="O687" s="84">
        <v>0</v>
      </c>
      <c r="P687" s="84">
        <v>1</v>
      </c>
      <c r="Q687" s="84">
        <v>0</v>
      </c>
      <c r="R687" s="84">
        <v>2</v>
      </c>
      <c r="S687" s="84">
        <v>67108864</v>
      </c>
      <c r="T687" s="84">
        <v>100</v>
      </c>
      <c r="U687" s="84">
        <v>0</v>
      </c>
      <c r="V687" s="84">
        <v>0</v>
      </c>
      <c r="W687" s="84">
        <v>0</v>
      </c>
      <c r="X687" s="84">
        <v>0</v>
      </c>
      <c r="Y687" s="84">
        <v>0</v>
      </c>
      <c r="Z687" s="84">
        <v>0</v>
      </c>
      <c r="AA687" s="84">
        <v>1</v>
      </c>
      <c r="AB687" s="84">
        <v>4</v>
      </c>
      <c r="AC687" s="84">
        <v>0</v>
      </c>
      <c r="AD687" s="84">
        <v>0</v>
      </c>
      <c r="AE687" s="84">
        <v>0</v>
      </c>
      <c r="AF687" s="84">
        <v>1</v>
      </c>
      <c r="AG687" s="84">
        <v>0</v>
      </c>
      <c r="AH687" s="84">
        <v>1</v>
      </c>
      <c r="AI687" s="84">
        <v>0</v>
      </c>
      <c r="AJ687" s="84">
        <v>0</v>
      </c>
      <c r="AK687" s="84">
        <v>0</v>
      </c>
      <c r="AL687" s="84">
        <v>0</v>
      </c>
      <c r="AM687" s="84">
        <v>1</v>
      </c>
      <c r="AN687" s="84">
        <v>1</v>
      </c>
      <c r="AO687" s="84">
        <v>0</v>
      </c>
      <c r="AP687" s="84">
        <v>0</v>
      </c>
      <c r="AQ687" s="84">
        <v>0</v>
      </c>
      <c r="AR687" s="84">
        <v>0</v>
      </c>
      <c r="AS687" s="84">
        <v>0</v>
      </c>
      <c r="AT687" s="84">
        <v>0</v>
      </c>
      <c r="AU687" s="84">
        <v>0</v>
      </c>
      <c r="AV687" s="84">
        <v>0</v>
      </c>
      <c r="AW687" s="84">
        <v>0</v>
      </c>
      <c r="AX687" s="84">
        <v>0</v>
      </c>
      <c r="AY687" s="84">
        <v>0</v>
      </c>
      <c r="AZ687" s="84">
        <v>0</v>
      </c>
      <c r="BA687" s="84">
        <v>0</v>
      </c>
      <c r="BB687" s="84">
        <v>0</v>
      </c>
      <c r="BC687" s="84">
        <v>0</v>
      </c>
      <c r="BD687" s="69">
        <v>0</v>
      </c>
      <c r="BE687" s="69">
        <v>0</v>
      </c>
      <c r="BF687" s="69">
        <v>0</v>
      </c>
      <c r="BG687" s="84">
        <v>0</v>
      </c>
      <c r="BH687" s="84">
        <v>0</v>
      </c>
      <c r="BI687" s="84"/>
      <c r="BJ687" s="84"/>
      <c r="BK687" s="84">
        <v>3</v>
      </c>
      <c r="BL687" s="84">
        <v>10</v>
      </c>
      <c r="BM687" s="84">
        <v>1</v>
      </c>
      <c r="BN687" s="84">
        <v>4</v>
      </c>
      <c r="BO687" s="84">
        <v>0</v>
      </c>
      <c r="BP687" s="84">
        <v>1</v>
      </c>
      <c r="BQ687" s="84">
        <v>1</v>
      </c>
      <c r="BR687" s="84">
        <v>1</v>
      </c>
      <c r="BS687" s="8">
        <v>1380120</v>
      </c>
      <c r="BT687" s="84">
        <v>0</v>
      </c>
      <c r="BU687" s="84">
        <v>0</v>
      </c>
      <c r="BV687" s="84">
        <v>1000</v>
      </c>
      <c r="BW687" s="84">
        <v>1280</v>
      </c>
      <c r="BX687" s="84"/>
      <c r="BY687" s="84">
        <v>0</v>
      </c>
      <c r="BZ687" s="84">
        <v>0</v>
      </c>
      <c r="CA687" s="84">
        <v>0</v>
      </c>
      <c r="CB687" s="84">
        <v>0</v>
      </c>
      <c r="CC687" s="84">
        <v>0</v>
      </c>
      <c r="CD687" s="84">
        <v>0</v>
      </c>
      <c r="CE687" s="84">
        <v>0</v>
      </c>
      <c r="CF687" s="84">
        <v>0</v>
      </c>
      <c r="CG687" s="84">
        <v>0</v>
      </c>
      <c r="CH687" s="84">
        <v>0</v>
      </c>
      <c r="CI687" s="84">
        <v>0</v>
      </c>
      <c r="CJ687" s="84">
        <v>0</v>
      </c>
      <c r="CK687" s="84"/>
      <c r="CL687" s="84">
        <v>0</v>
      </c>
      <c r="CM687" s="84">
        <v>0</v>
      </c>
      <c r="CN687" s="84">
        <v>0</v>
      </c>
      <c r="CO687" s="84">
        <v>0</v>
      </c>
      <c r="CP687" s="84">
        <v>0</v>
      </c>
      <c r="CQ687" s="84">
        <v>0</v>
      </c>
      <c r="CR687" s="84">
        <v>0</v>
      </c>
      <c r="CS687" s="84">
        <v>0</v>
      </c>
      <c r="CT687" s="84">
        <v>0</v>
      </c>
      <c r="CU687" s="84">
        <v>0</v>
      </c>
      <c r="CV687" s="84">
        <v>0</v>
      </c>
      <c r="CW687" s="84">
        <v>0</v>
      </c>
      <c r="CX687" s="84"/>
      <c r="CY687" s="84"/>
      <c r="CZ687" s="84">
        <v>0</v>
      </c>
      <c r="DA687" s="84">
        <v>0</v>
      </c>
      <c r="DB687" s="84">
        <v>5</v>
      </c>
      <c r="DC687" s="84">
        <v>10</v>
      </c>
      <c r="DD687" s="84">
        <v>20</v>
      </c>
      <c r="DE687" s="84">
        <v>0</v>
      </c>
      <c r="DF687" s="84">
        <v>0</v>
      </c>
      <c r="DG687" s="84">
        <v>1</v>
      </c>
      <c r="DI687" s="69"/>
      <c r="DJ687" s="69"/>
      <c r="DK687" s="155" t="s">
        <v>1933</v>
      </c>
      <c r="DL687" s="93"/>
      <c r="DM687" s="69"/>
      <c r="DN687" s="69" t="e">
        <f>"造成["&amp;INDEX(Sheet5!$L$2:$L$11,MATCH(BL687,Sheet5!$J$2:$J$11,0))&amp;":"&amp;BR687&amp;"*"&amp;BS687/1000&amp;"]"&amp;INDEX(Sheet5!$I$2:$I$4,MATCH(BR687,Sheet5!$H$2:$H$4,0))&amp;"的"&amp;INDEX(Sheet5!$K$2:$K$11,MATCH(BL687,Sheet5!$J$2:$J$11,0))</f>
        <v>#N/A</v>
      </c>
      <c r="DO687" s="69"/>
      <c r="DP687" s="69"/>
      <c r="DQ687" s="69"/>
      <c r="DR687" s="69"/>
      <c r="DS687" s="90"/>
      <c r="DT687" s="94"/>
      <c r="DU687" s="69"/>
      <c r="DV687" s="69"/>
      <c r="DW687" s="69"/>
      <c r="DX687" s="69"/>
      <c r="DY687" s="69"/>
    </row>
    <row r="688" spans="1:130" ht="14.25">
      <c r="A688" s="118">
        <v>30465</v>
      </c>
      <c r="B688" s="118">
        <v>0</v>
      </c>
      <c r="C688" s="69">
        <v>1</v>
      </c>
      <c r="D688" s="142" t="s">
        <v>1934</v>
      </c>
      <c r="E688" s="69" t="s">
        <v>1935</v>
      </c>
      <c r="F688" s="84" t="s">
        <v>1814</v>
      </c>
      <c r="G688" s="84">
        <v>1</v>
      </c>
      <c r="H688" s="84"/>
      <c r="I688" s="84">
        <v>0</v>
      </c>
      <c r="J688" s="84">
        <v>0</v>
      </c>
      <c r="K688" s="84">
        <v>0</v>
      </c>
      <c r="L688" s="84"/>
      <c r="M688" s="84">
        <v>672</v>
      </c>
      <c r="N688" s="84" t="s">
        <v>1425</v>
      </c>
      <c r="O688" s="84">
        <v>0</v>
      </c>
      <c r="P688" s="84">
        <v>1</v>
      </c>
      <c r="Q688" s="84">
        <v>0</v>
      </c>
      <c r="R688" s="84">
        <v>2</v>
      </c>
      <c r="S688" s="84">
        <v>67108864</v>
      </c>
      <c r="T688" s="84">
        <v>100</v>
      </c>
      <c r="U688" s="84">
        <v>0</v>
      </c>
      <c r="V688" s="84">
        <v>0</v>
      </c>
      <c r="W688" s="84">
        <v>0</v>
      </c>
      <c r="X688" s="84">
        <v>0</v>
      </c>
      <c r="Y688" s="84">
        <v>0</v>
      </c>
      <c r="Z688" s="84">
        <v>0</v>
      </c>
      <c r="AA688" s="84">
        <v>2</v>
      </c>
      <c r="AB688" s="84">
        <v>15</v>
      </c>
      <c r="AC688" s="84">
        <v>0</v>
      </c>
      <c r="AD688" s="84">
        <v>0</v>
      </c>
      <c r="AE688" s="84">
        <v>0</v>
      </c>
      <c r="AF688" s="84">
        <v>1</v>
      </c>
      <c r="AG688" s="84">
        <v>0</v>
      </c>
      <c r="AH688" s="84">
        <v>15</v>
      </c>
      <c r="AI688" s="84">
        <v>0</v>
      </c>
      <c r="AJ688" s="84">
        <v>0</v>
      </c>
      <c r="AK688" s="84">
        <v>0</v>
      </c>
      <c r="AL688" s="84">
        <v>0</v>
      </c>
      <c r="AM688" s="84">
        <v>1</v>
      </c>
      <c r="AN688" s="84">
        <v>1</v>
      </c>
      <c r="AO688" s="84">
        <v>0</v>
      </c>
      <c r="AP688" s="84">
        <v>0</v>
      </c>
      <c r="AQ688" s="84">
        <v>0</v>
      </c>
      <c r="AR688" s="84">
        <v>0</v>
      </c>
      <c r="AS688" s="84">
        <v>0</v>
      </c>
      <c r="AT688" s="84">
        <v>0</v>
      </c>
      <c r="AU688" s="84">
        <v>0</v>
      </c>
      <c r="AV688" s="84">
        <v>0</v>
      </c>
      <c r="AW688" s="84">
        <v>0</v>
      </c>
      <c r="AX688" s="84">
        <v>0</v>
      </c>
      <c r="AY688" s="84">
        <v>0</v>
      </c>
      <c r="AZ688" s="84">
        <v>0</v>
      </c>
      <c r="BA688" s="84">
        <v>0</v>
      </c>
      <c r="BB688" s="84">
        <v>0</v>
      </c>
      <c r="BC688" s="84">
        <v>0</v>
      </c>
      <c r="BD688" s="69">
        <v>0</v>
      </c>
      <c r="BE688" s="69">
        <v>0</v>
      </c>
      <c r="BF688" s="69">
        <v>0</v>
      </c>
      <c r="BG688" s="84">
        <v>0</v>
      </c>
      <c r="BH688" s="84">
        <v>0</v>
      </c>
      <c r="BI688" s="84" t="s">
        <v>1936</v>
      </c>
      <c r="BJ688" s="84"/>
      <c r="BK688" s="84">
        <v>3</v>
      </c>
      <c r="BL688" s="84">
        <v>41</v>
      </c>
      <c r="BM688" s="84">
        <v>2</v>
      </c>
      <c r="BN688" s="84">
        <v>15</v>
      </c>
      <c r="BO688" s="84">
        <v>0</v>
      </c>
      <c r="BP688" s="84">
        <v>1</v>
      </c>
      <c r="BQ688" s="84">
        <v>1</v>
      </c>
      <c r="BR688" s="84">
        <v>401</v>
      </c>
      <c r="BS688" s="84">
        <v>200</v>
      </c>
      <c r="BT688" s="84">
        <v>0</v>
      </c>
      <c r="BU688" s="84">
        <v>0</v>
      </c>
      <c r="BV688" s="84">
        <v>1000</v>
      </c>
      <c r="BW688" s="84">
        <v>0</v>
      </c>
      <c r="BX688" s="84"/>
      <c r="BY688" s="84">
        <v>0</v>
      </c>
      <c r="BZ688" s="84">
        <v>0</v>
      </c>
      <c r="CA688" s="84">
        <v>0</v>
      </c>
      <c r="CB688" s="84">
        <v>0</v>
      </c>
      <c r="CC688" s="84">
        <v>0</v>
      </c>
      <c r="CD688" s="84">
        <v>0</v>
      </c>
      <c r="CE688" s="84">
        <v>0</v>
      </c>
      <c r="CF688" s="84">
        <v>0</v>
      </c>
      <c r="CG688" s="84">
        <v>0</v>
      </c>
      <c r="CH688" s="84">
        <v>0</v>
      </c>
      <c r="CI688" s="84">
        <v>0</v>
      </c>
      <c r="CJ688" s="84">
        <v>0</v>
      </c>
      <c r="CK688" s="84"/>
      <c r="CL688" s="84">
        <v>0</v>
      </c>
      <c r="CM688" s="84">
        <v>0</v>
      </c>
      <c r="CN688" s="84">
        <v>0</v>
      </c>
      <c r="CO688" s="84">
        <v>0</v>
      </c>
      <c r="CP688" s="84">
        <v>0</v>
      </c>
      <c r="CQ688" s="84">
        <v>0</v>
      </c>
      <c r="CR688" s="84">
        <v>0</v>
      </c>
      <c r="CS688" s="84">
        <v>0</v>
      </c>
      <c r="CT688" s="84">
        <v>0</v>
      </c>
      <c r="CU688" s="84">
        <v>0</v>
      </c>
      <c r="CV688" s="84">
        <v>0</v>
      </c>
      <c r="CW688" s="84">
        <v>0</v>
      </c>
      <c r="CX688" s="84"/>
      <c r="CY688" s="84"/>
      <c r="CZ688" s="84">
        <v>0</v>
      </c>
      <c r="DA688" s="84">
        <v>0</v>
      </c>
      <c r="DB688" s="84">
        <v>5</v>
      </c>
      <c r="DC688" s="84">
        <v>10</v>
      </c>
      <c r="DD688" s="84">
        <v>20</v>
      </c>
      <c r="DE688" s="84">
        <v>0</v>
      </c>
      <c r="DF688" s="84">
        <v>0</v>
      </c>
      <c r="DG688" s="84">
        <v>1</v>
      </c>
      <c r="DI688" s="69"/>
      <c r="DJ688" s="69"/>
      <c r="DK688" s="155" t="s">
        <v>1937</v>
      </c>
      <c r="DL688" s="93"/>
      <c r="DM688" s="69"/>
      <c r="DN688" s="69" t="e">
        <f>"造成["&amp;INDEX(Sheet5!$L$2:$L$11,MATCH(BL688,Sheet5!$J$2:$J$11,0))&amp;":"&amp;BR688&amp;"*"&amp;BS688/1000&amp;"]"&amp;INDEX(Sheet5!$I$2:$I$4,MATCH(BR688,Sheet5!$H$2:$H$4,0))&amp;"的"&amp;INDEX(Sheet5!$K$2:$K$11,MATCH(BL688,Sheet5!$J$2:$J$11,0))</f>
        <v>#N/A</v>
      </c>
      <c r="DO688" s="69"/>
      <c r="DP688" s="69"/>
      <c r="DQ688" s="69"/>
      <c r="DR688" s="69"/>
      <c r="DS688" s="90"/>
      <c r="DT688" s="94"/>
      <c r="DU688" s="69"/>
      <c r="DV688" s="69"/>
      <c r="DW688" s="69"/>
      <c r="DX688" s="69"/>
      <c r="DY688" s="69"/>
    </row>
    <row r="689" spans="1:130" ht="14.25">
      <c r="A689" s="118">
        <v>30466</v>
      </c>
      <c r="B689" s="118">
        <v>0</v>
      </c>
      <c r="C689" s="69">
        <v>1</v>
      </c>
      <c r="D689" s="142" t="s">
        <v>1934</v>
      </c>
      <c r="E689" s="69" t="s">
        <v>1935</v>
      </c>
      <c r="F689" s="84" t="s">
        <v>1814</v>
      </c>
      <c r="G689" s="84">
        <v>1</v>
      </c>
      <c r="H689" s="84"/>
      <c r="I689" s="84">
        <v>0</v>
      </c>
      <c r="J689" s="84">
        <v>0</v>
      </c>
      <c r="K689" s="84">
        <v>0</v>
      </c>
      <c r="L689" s="84"/>
      <c r="M689" s="84">
        <v>672</v>
      </c>
      <c r="N689" s="84" t="s">
        <v>1425</v>
      </c>
      <c r="O689" s="84">
        <v>0</v>
      </c>
      <c r="P689" s="84">
        <v>1</v>
      </c>
      <c r="Q689" s="84">
        <v>0</v>
      </c>
      <c r="R689" s="84">
        <v>2</v>
      </c>
      <c r="S689" s="84">
        <v>67108864</v>
      </c>
      <c r="T689" s="84">
        <v>100</v>
      </c>
      <c r="U689" s="84">
        <v>0</v>
      </c>
      <c r="V689" s="84">
        <v>0</v>
      </c>
      <c r="W689" s="84">
        <v>0</v>
      </c>
      <c r="X689" s="84">
        <v>0</v>
      </c>
      <c r="Y689" s="84">
        <v>0</v>
      </c>
      <c r="Z689" s="84">
        <v>0</v>
      </c>
      <c r="AA689" s="84">
        <v>2</v>
      </c>
      <c r="AB689" s="84">
        <v>15</v>
      </c>
      <c r="AC689" s="84">
        <v>0</v>
      </c>
      <c r="AD689" s="84">
        <v>0</v>
      </c>
      <c r="AE689" s="84">
        <v>0</v>
      </c>
      <c r="AF689" s="84">
        <v>1</v>
      </c>
      <c r="AG689" s="84">
        <v>0</v>
      </c>
      <c r="AH689" s="84">
        <v>15</v>
      </c>
      <c r="AI689" s="84">
        <v>0</v>
      </c>
      <c r="AJ689" s="84">
        <v>0</v>
      </c>
      <c r="AK689" s="84">
        <v>0</v>
      </c>
      <c r="AL689" s="84">
        <v>0</v>
      </c>
      <c r="AM689" s="84">
        <v>1</v>
      </c>
      <c r="AN689" s="84">
        <v>1</v>
      </c>
      <c r="AO689" s="84">
        <v>0</v>
      </c>
      <c r="AP689" s="84">
        <v>0</v>
      </c>
      <c r="AQ689" s="84">
        <v>0</v>
      </c>
      <c r="AR689" s="84">
        <v>0</v>
      </c>
      <c r="AS689" s="84">
        <v>0</v>
      </c>
      <c r="AT689" s="84">
        <v>0</v>
      </c>
      <c r="AU689" s="84">
        <v>0</v>
      </c>
      <c r="AV689" s="84">
        <v>0</v>
      </c>
      <c r="AW689" s="84">
        <v>0</v>
      </c>
      <c r="AX689" s="84">
        <v>0</v>
      </c>
      <c r="AY689" s="84">
        <v>0</v>
      </c>
      <c r="AZ689" s="84">
        <v>0</v>
      </c>
      <c r="BA689" s="84">
        <v>0</v>
      </c>
      <c r="BB689" s="84">
        <v>0</v>
      </c>
      <c r="BC689" s="84">
        <v>0</v>
      </c>
      <c r="BD689" s="69">
        <v>0</v>
      </c>
      <c r="BE689" s="69">
        <v>0</v>
      </c>
      <c r="BF689" s="69">
        <v>0</v>
      </c>
      <c r="BG689" s="84">
        <v>0</v>
      </c>
      <c r="BH689" s="84">
        <v>0</v>
      </c>
      <c r="BI689" s="84" t="s">
        <v>1936</v>
      </c>
      <c r="BJ689" s="84"/>
      <c r="BK689" s="84">
        <v>3</v>
      </c>
      <c r="BL689" s="84">
        <v>41</v>
      </c>
      <c r="BM689" s="84">
        <v>2</v>
      </c>
      <c r="BN689" s="84">
        <v>15</v>
      </c>
      <c r="BO689" s="84">
        <v>0</v>
      </c>
      <c r="BP689" s="84">
        <v>1</v>
      </c>
      <c r="BQ689" s="84">
        <v>1</v>
      </c>
      <c r="BR689" s="84">
        <v>401</v>
      </c>
      <c r="BS689" s="84">
        <v>300</v>
      </c>
      <c r="BT689" s="84">
        <v>0</v>
      </c>
      <c r="BU689" s="84">
        <v>0</v>
      </c>
      <c r="BV689" s="84">
        <v>1000</v>
      </c>
      <c r="BW689" s="84">
        <v>0</v>
      </c>
      <c r="BX689" s="84"/>
      <c r="BY689" s="84">
        <v>0</v>
      </c>
      <c r="BZ689" s="84">
        <v>0</v>
      </c>
      <c r="CA689" s="84">
        <v>0</v>
      </c>
      <c r="CB689" s="84">
        <v>0</v>
      </c>
      <c r="CC689" s="84">
        <v>0</v>
      </c>
      <c r="CD689" s="84">
        <v>0</v>
      </c>
      <c r="CE689" s="84">
        <v>0</v>
      </c>
      <c r="CF689" s="84">
        <v>0</v>
      </c>
      <c r="CG689" s="84">
        <v>0</v>
      </c>
      <c r="CH689" s="84">
        <v>0</v>
      </c>
      <c r="CI689" s="84">
        <v>0</v>
      </c>
      <c r="CJ689" s="84">
        <v>0</v>
      </c>
      <c r="CK689" s="84"/>
      <c r="CL689" s="84">
        <v>0</v>
      </c>
      <c r="CM689" s="84">
        <v>0</v>
      </c>
      <c r="CN689" s="84">
        <v>0</v>
      </c>
      <c r="CO689" s="84">
        <v>0</v>
      </c>
      <c r="CP689" s="84">
        <v>0</v>
      </c>
      <c r="CQ689" s="84">
        <v>0</v>
      </c>
      <c r="CR689" s="84">
        <v>0</v>
      </c>
      <c r="CS689" s="84">
        <v>0</v>
      </c>
      <c r="CT689" s="84">
        <v>0</v>
      </c>
      <c r="CU689" s="84">
        <v>0</v>
      </c>
      <c r="CV689" s="84">
        <v>0</v>
      </c>
      <c r="CW689" s="84">
        <v>0</v>
      </c>
      <c r="CX689" s="84"/>
      <c r="CY689" s="84"/>
      <c r="CZ689" s="84">
        <v>0</v>
      </c>
      <c r="DA689" s="84">
        <v>0</v>
      </c>
      <c r="DB689" s="84">
        <v>5</v>
      </c>
      <c r="DC689" s="84">
        <v>10</v>
      </c>
      <c r="DD689" s="84">
        <v>20</v>
      </c>
      <c r="DE689" s="84">
        <v>0</v>
      </c>
      <c r="DF689" s="84">
        <v>0</v>
      </c>
      <c r="DG689" s="84">
        <v>1</v>
      </c>
      <c r="DI689" s="69"/>
      <c r="DJ689" s="69"/>
      <c r="DK689" s="155" t="s">
        <v>1937</v>
      </c>
      <c r="DL689" s="93"/>
      <c r="DM689" s="69"/>
      <c r="DN689" s="69" t="e">
        <f>"造成["&amp;INDEX(Sheet5!$L$2:$L$11,MATCH(BL689,Sheet5!$J$2:$J$11,0))&amp;":"&amp;BR689&amp;"*"&amp;BS689/1000&amp;"]"&amp;INDEX(Sheet5!$I$2:$I$4,MATCH(BR689,Sheet5!$H$2:$H$4,0))&amp;"的"&amp;INDEX(Sheet5!$K$2:$K$11,MATCH(BL689,Sheet5!$J$2:$J$11,0))</f>
        <v>#N/A</v>
      </c>
      <c r="DO689" s="69"/>
      <c r="DP689" s="69"/>
      <c r="DQ689" s="69"/>
      <c r="DR689" s="69"/>
      <c r="DS689" s="90"/>
      <c r="DT689" s="94"/>
      <c r="DU689" s="69"/>
      <c r="DV689" s="69"/>
      <c r="DW689" s="69"/>
      <c r="DX689" s="69"/>
      <c r="DY689" s="69"/>
    </row>
    <row r="690" spans="1:130" ht="14.25">
      <c r="A690" s="118">
        <v>30467</v>
      </c>
      <c r="B690" s="118">
        <v>0</v>
      </c>
      <c r="C690" s="69">
        <v>1</v>
      </c>
      <c r="D690" s="142" t="s">
        <v>1934</v>
      </c>
      <c r="E690" s="69" t="s">
        <v>1935</v>
      </c>
      <c r="F690" s="84" t="s">
        <v>1814</v>
      </c>
      <c r="G690" s="84">
        <v>1</v>
      </c>
      <c r="H690" s="84"/>
      <c r="I690" s="84">
        <v>0</v>
      </c>
      <c r="J690" s="84">
        <v>0</v>
      </c>
      <c r="K690" s="84">
        <v>0</v>
      </c>
      <c r="L690" s="84"/>
      <c r="M690" s="84">
        <v>672</v>
      </c>
      <c r="N690" s="84" t="s">
        <v>1425</v>
      </c>
      <c r="O690" s="84">
        <v>0</v>
      </c>
      <c r="P690" s="84">
        <v>1</v>
      </c>
      <c r="Q690" s="84">
        <v>0</v>
      </c>
      <c r="R690" s="84">
        <v>2</v>
      </c>
      <c r="S690" s="84">
        <v>67108864</v>
      </c>
      <c r="T690" s="84">
        <v>100</v>
      </c>
      <c r="U690" s="84">
        <v>0</v>
      </c>
      <c r="V690" s="84">
        <v>0</v>
      </c>
      <c r="W690" s="84">
        <v>0</v>
      </c>
      <c r="X690" s="84">
        <v>0</v>
      </c>
      <c r="Y690" s="84">
        <v>0</v>
      </c>
      <c r="Z690" s="84">
        <v>0</v>
      </c>
      <c r="AA690" s="84">
        <v>2</v>
      </c>
      <c r="AB690" s="84">
        <v>15</v>
      </c>
      <c r="AC690" s="84">
        <v>0</v>
      </c>
      <c r="AD690" s="84">
        <v>0</v>
      </c>
      <c r="AE690" s="84">
        <v>0</v>
      </c>
      <c r="AF690" s="84">
        <v>1</v>
      </c>
      <c r="AG690" s="84">
        <v>0</v>
      </c>
      <c r="AH690" s="84">
        <v>15</v>
      </c>
      <c r="AI690" s="84">
        <v>0</v>
      </c>
      <c r="AJ690" s="84">
        <v>0</v>
      </c>
      <c r="AK690" s="84">
        <v>0</v>
      </c>
      <c r="AL690" s="84">
        <v>0</v>
      </c>
      <c r="AM690" s="84">
        <v>1</v>
      </c>
      <c r="AN690" s="84">
        <v>1</v>
      </c>
      <c r="AO690" s="84">
        <v>0</v>
      </c>
      <c r="AP690" s="84">
        <v>0</v>
      </c>
      <c r="AQ690" s="84">
        <v>0</v>
      </c>
      <c r="AR690" s="84">
        <v>0</v>
      </c>
      <c r="AS690" s="84">
        <v>0</v>
      </c>
      <c r="AT690" s="84">
        <v>0</v>
      </c>
      <c r="AU690" s="84">
        <v>0</v>
      </c>
      <c r="AV690" s="84">
        <v>0</v>
      </c>
      <c r="AW690" s="84">
        <v>0</v>
      </c>
      <c r="AX690" s="84">
        <v>0</v>
      </c>
      <c r="AY690" s="84">
        <v>0</v>
      </c>
      <c r="AZ690" s="84">
        <v>0</v>
      </c>
      <c r="BA690" s="84">
        <v>0</v>
      </c>
      <c r="BB690" s="84">
        <v>0</v>
      </c>
      <c r="BC690" s="84">
        <v>0</v>
      </c>
      <c r="BD690" s="69">
        <v>0</v>
      </c>
      <c r="BE690" s="69">
        <v>0</v>
      </c>
      <c r="BF690" s="69">
        <v>0</v>
      </c>
      <c r="BG690" s="84">
        <v>0</v>
      </c>
      <c r="BH690" s="84">
        <v>0</v>
      </c>
      <c r="BI690" s="84" t="s">
        <v>1936</v>
      </c>
      <c r="BJ690" s="84"/>
      <c r="BK690" s="84">
        <v>3</v>
      </c>
      <c r="BL690" s="84">
        <v>41</v>
      </c>
      <c r="BM690" s="84">
        <v>2</v>
      </c>
      <c r="BN690" s="84">
        <v>15</v>
      </c>
      <c r="BO690" s="84">
        <v>0</v>
      </c>
      <c r="BP690" s="84">
        <v>1</v>
      </c>
      <c r="BQ690" s="84">
        <v>1</v>
      </c>
      <c r="BR690" s="84">
        <v>401</v>
      </c>
      <c r="BS690" s="84">
        <v>400</v>
      </c>
      <c r="BT690" s="84">
        <v>0</v>
      </c>
      <c r="BU690" s="84">
        <v>0</v>
      </c>
      <c r="BV690" s="84">
        <v>1000</v>
      </c>
      <c r="BW690" s="84">
        <v>0</v>
      </c>
      <c r="BX690" s="84"/>
      <c r="BY690" s="84">
        <v>0</v>
      </c>
      <c r="BZ690" s="84">
        <v>0</v>
      </c>
      <c r="CA690" s="84">
        <v>0</v>
      </c>
      <c r="CB690" s="84">
        <v>0</v>
      </c>
      <c r="CC690" s="84">
        <v>0</v>
      </c>
      <c r="CD690" s="84">
        <v>0</v>
      </c>
      <c r="CE690" s="84">
        <v>0</v>
      </c>
      <c r="CF690" s="84">
        <v>0</v>
      </c>
      <c r="CG690" s="84">
        <v>0</v>
      </c>
      <c r="CH690" s="84">
        <v>0</v>
      </c>
      <c r="CI690" s="84">
        <v>0</v>
      </c>
      <c r="CJ690" s="84">
        <v>0</v>
      </c>
      <c r="CK690" s="84"/>
      <c r="CL690" s="84">
        <v>0</v>
      </c>
      <c r="CM690" s="84">
        <v>0</v>
      </c>
      <c r="CN690" s="84">
        <v>0</v>
      </c>
      <c r="CO690" s="84">
        <v>0</v>
      </c>
      <c r="CP690" s="84">
        <v>0</v>
      </c>
      <c r="CQ690" s="84">
        <v>0</v>
      </c>
      <c r="CR690" s="84">
        <v>0</v>
      </c>
      <c r="CS690" s="84">
        <v>0</v>
      </c>
      <c r="CT690" s="84">
        <v>0</v>
      </c>
      <c r="CU690" s="84">
        <v>0</v>
      </c>
      <c r="CV690" s="84">
        <v>0</v>
      </c>
      <c r="CW690" s="84">
        <v>0</v>
      </c>
      <c r="CX690" s="84"/>
      <c r="CY690" s="84"/>
      <c r="CZ690" s="84">
        <v>0</v>
      </c>
      <c r="DA690" s="84">
        <v>0</v>
      </c>
      <c r="DB690" s="84">
        <v>5</v>
      </c>
      <c r="DC690" s="84">
        <v>10</v>
      </c>
      <c r="DD690" s="84">
        <v>20</v>
      </c>
      <c r="DE690" s="84">
        <v>0</v>
      </c>
      <c r="DF690" s="84">
        <v>0</v>
      </c>
      <c r="DG690" s="84">
        <v>1</v>
      </c>
      <c r="DI690" s="69"/>
      <c r="DJ690" s="69"/>
      <c r="DK690" s="155" t="s">
        <v>1937</v>
      </c>
      <c r="DL690" s="93"/>
      <c r="DM690" s="69"/>
      <c r="DN690" s="69" t="e">
        <f>"造成["&amp;INDEX(Sheet5!$L$2:$L$11,MATCH(BL690,Sheet5!$J$2:$J$11,0))&amp;":"&amp;BR690&amp;"*"&amp;BS690/1000&amp;"]"&amp;INDEX(Sheet5!$I$2:$I$4,MATCH(BR690,Sheet5!$H$2:$H$4,0))&amp;"的"&amp;INDEX(Sheet5!$K$2:$K$11,MATCH(BL690,Sheet5!$J$2:$J$11,0))</f>
        <v>#N/A</v>
      </c>
      <c r="DO690" s="69"/>
      <c r="DP690" s="69"/>
      <c r="DQ690" s="69"/>
      <c r="DR690" s="69"/>
      <c r="DS690" s="90"/>
      <c r="DT690" s="94"/>
      <c r="DU690" s="69"/>
      <c r="DV690" s="69"/>
      <c r="DW690" s="69"/>
      <c r="DX690" s="69"/>
      <c r="DY690" s="69"/>
    </row>
    <row r="691" spans="1:130" ht="17.25">
      <c r="A691" s="118">
        <v>30470</v>
      </c>
      <c r="B691" s="118">
        <v>0</v>
      </c>
      <c r="C691" s="69">
        <v>1</v>
      </c>
      <c r="D691" s="142" t="s">
        <v>1938</v>
      </c>
      <c r="E691" s="69" t="s">
        <v>1939</v>
      </c>
      <c r="F691" s="69" t="s">
        <v>1106</v>
      </c>
      <c r="G691" s="69">
        <v>1</v>
      </c>
      <c r="H691" s="69"/>
      <c r="I691" s="69">
        <v>0</v>
      </c>
      <c r="J691" s="69">
        <v>0</v>
      </c>
      <c r="K691" s="69">
        <v>0</v>
      </c>
      <c r="L691" s="69"/>
      <c r="M691" s="69">
        <v>0</v>
      </c>
      <c r="N691" s="69"/>
      <c r="O691" s="69">
        <v>0</v>
      </c>
      <c r="P691" s="69">
        <v>1</v>
      </c>
      <c r="Q691" s="69">
        <v>0</v>
      </c>
      <c r="R691" s="69">
        <v>2</v>
      </c>
      <c r="S691" s="69">
        <v>32768</v>
      </c>
      <c r="T691" s="69">
        <v>100</v>
      </c>
      <c r="U691" s="69">
        <v>0</v>
      </c>
      <c r="V691" s="69">
        <v>0</v>
      </c>
      <c r="W691" s="69">
        <v>0</v>
      </c>
      <c r="X691" s="69">
        <v>0</v>
      </c>
      <c r="Y691" s="69">
        <v>0</v>
      </c>
      <c r="Z691" s="69">
        <v>0</v>
      </c>
      <c r="AA691" s="69">
        <v>2</v>
      </c>
      <c r="AB691" s="69">
        <v>31</v>
      </c>
      <c r="AC691" s="69">
        <v>0</v>
      </c>
      <c r="AD691" s="69">
        <v>0</v>
      </c>
      <c r="AE691" s="69">
        <v>0</v>
      </c>
      <c r="AF691" s="69">
        <v>1</v>
      </c>
      <c r="AG691" s="69">
        <v>0</v>
      </c>
      <c r="AH691" s="69">
        <v>0</v>
      </c>
      <c r="AI691" s="69">
        <v>0</v>
      </c>
      <c r="AJ691" s="69">
        <v>0</v>
      </c>
      <c r="AK691" s="69">
        <v>0</v>
      </c>
      <c r="AL691" s="69">
        <v>0</v>
      </c>
      <c r="AM691" s="69">
        <v>0</v>
      </c>
      <c r="AN691" s="69">
        <v>0</v>
      </c>
      <c r="AO691" s="69">
        <v>0</v>
      </c>
      <c r="AP691" s="69">
        <v>0</v>
      </c>
      <c r="AQ691" s="84">
        <v>0</v>
      </c>
      <c r="AR691" s="69">
        <v>0</v>
      </c>
      <c r="AS691" s="69">
        <v>0</v>
      </c>
      <c r="AT691" s="69">
        <v>0</v>
      </c>
      <c r="AU691" s="69">
        <v>0</v>
      </c>
      <c r="AV691" s="69">
        <v>0</v>
      </c>
      <c r="AW691" s="69">
        <v>0</v>
      </c>
      <c r="AX691" s="69">
        <v>0</v>
      </c>
      <c r="AY691" s="69">
        <v>0</v>
      </c>
      <c r="AZ691" s="69">
        <v>0</v>
      </c>
      <c r="BA691" s="69">
        <v>0</v>
      </c>
      <c r="BB691" s="69">
        <v>0</v>
      </c>
      <c r="BC691" s="69">
        <v>0</v>
      </c>
      <c r="BD691" s="69">
        <v>0</v>
      </c>
      <c r="BE691" s="69">
        <v>0</v>
      </c>
      <c r="BF691" s="69">
        <v>0</v>
      </c>
      <c r="BG691" s="69">
        <v>0</v>
      </c>
      <c r="BH691" s="69">
        <v>0</v>
      </c>
      <c r="BI691" s="69"/>
      <c r="BJ691" s="69"/>
      <c r="BK691" s="69">
        <v>3</v>
      </c>
      <c r="BL691" s="69">
        <v>10</v>
      </c>
      <c r="BM691" s="69">
        <v>1</v>
      </c>
      <c r="BN691" s="69">
        <v>4</v>
      </c>
      <c r="BO691" s="69">
        <v>0</v>
      </c>
      <c r="BP691" s="69">
        <v>1</v>
      </c>
      <c r="BQ691" s="69">
        <v>1</v>
      </c>
      <c r="BR691" s="69">
        <v>1</v>
      </c>
      <c r="BS691" s="8">
        <v>1380121</v>
      </c>
      <c r="BT691" s="69">
        <v>0</v>
      </c>
      <c r="BU691" s="69">
        <v>0</v>
      </c>
      <c r="BV691" s="69">
        <v>1000</v>
      </c>
      <c r="BW691" s="69">
        <v>0</v>
      </c>
      <c r="BX691" s="69"/>
      <c r="BY691" s="69">
        <v>0</v>
      </c>
      <c r="BZ691" s="69">
        <v>0</v>
      </c>
      <c r="CA691" s="69">
        <v>31</v>
      </c>
      <c r="CB691" s="69">
        <v>0</v>
      </c>
      <c r="CC691" s="69">
        <v>0</v>
      </c>
      <c r="CD691" s="69">
        <v>0</v>
      </c>
      <c r="CE691" s="69">
        <v>0</v>
      </c>
      <c r="CF691" s="69">
        <v>0</v>
      </c>
      <c r="CG691" s="69">
        <v>0</v>
      </c>
      <c r="CH691" s="69">
        <v>0</v>
      </c>
      <c r="CI691" s="69">
        <v>0</v>
      </c>
      <c r="CJ691" s="69">
        <v>0</v>
      </c>
      <c r="CK691" s="69"/>
      <c r="CL691" s="69">
        <v>0</v>
      </c>
      <c r="CM691" s="69">
        <v>0</v>
      </c>
      <c r="CN691" s="69">
        <v>0</v>
      </c>
      <c r="CO691" s="69">
        <v>0</v>
      </c>
      <c r="CP691" s="69">
        <v>0</v>
      </c>
      <c r="CQ691" s="69">
        <v>0</v>
      </c>
      <c r="CR691" s="69">
        <v>0</v>
      </c>
      <c r="CS691" s="69">
        <v>0</v>
      </c>
      <c r="CT691" s="69">
        <v>0</v>
      </c>
      <c r="CU691" s="69">
        <v>0</v>
      </c>
      <c r="CV691" s="69">
        <v>0</v>
      </c>
      <c r="CW691" s="69">
        <v>0</v>
      </c>
      <c r="CX691" s="69"/>
      <c r="CY691" s="69"/>
      <c r="CZ691" s="69">
        <v>0</v>
      </c>
      <c r="DA691" s="69">
        <v>0</v>
      </c>
      <c r="DB691" s="69">
        <v>16</v>
      </c>
      <c r="DC691" s="69">
        <v>0</v>
      </c>
      <c r="DD691" s="69">
        <v>0</v>
      </c>
      <c r="DE691" s="69">
        <v>0</v>
      </c>
      <c r="DF691" s="69">
        <v>0</v>
      </c>
      <c r="DG691" s="69">
        <v>1</v>
      </c>
      <c r="DH691" s="69"/>
      <c r="DI691" s="69"/>
      <c r="DJ691" s="69"/>
      <c r="DK691" s="145" t="s">
        <v>1887</v>
      </c>
      <c r="DL691" s="69"/>
      <c r="DM691" s="69"/>
      <c r="DN691" s="69" t="e">
        <f>"造成["&amp;INDEX(Sheet5!$L$2:$L$11,MATCH(BL691,Sheet5!$J$2:$J$11,0))&amp;":"&amp;BR691&amp;"*"&amp;BS691/1000&amp;"]"&amp;INDEX(Sheet5!$I$2:$I$4,MATCH(BR691,Sheet5!$H$2:$H$4,0))&amp;"的"&amp;INDEX(Sheet5!$K$2:$K$11,MATCH(BL691,Sheet5!$J$2:$J$11,0))</f>
        <v>#N/A</v>
      </c>
      <c r="DO691" s="69"/>
      <c r="DP691" s="69"/>
      <c r="DQ691" s="69"/>
      <c r="DR691" s="69"/>
      <c r="DS691" s="69"/>
      <c r="DT691" s="94"/>
      <c r="DU691" s="69"/>
      <c r="DV691" s="69"/>
      <c r="DW691" s="69"/>
      <c r="DX691" s="69"/>
      <c r="DY691" s="69"/>
      <c r="DZ691" s="69"/>
    </row>
    <row r="692" spans="1:130" ht="17.25">
      <c r="A692" s="118">
        <v>30471</v>
      </c>
      <c r="B692" s="118">
        <v>0</v>
      </c>
      <c r="C692" s="69">
        <v>1</v>
      </c>
      <c r="D692" s="142" t="s">
        <v>1938</v>
      </c>
      <c r="E692" s="69" t="s">
        <v>1939</v>
      </c>
      <c r="F692" s="69" t="s">
        <v>1106</v>
      </c>
      <c r="G692" s="69">
        <v>1</v>
      </c>
      <c r="H692" s="69"/>
      <c r="I692" s="69">
        <v>0</v>
      </c>
      <c r="J692" s="69">
        <v>0</v>
      </c>
      <c r="K692" s="69">
        <v>0</v>
      </c>
      <c r="L692" s="69"/>
      <c r="M692" s="69">
        <v>0</v>
      </c>
      <c r="N692" s="69"/>
      <c r="O692" s="69">
        <v>0</v>
      </c>
      <c r="P692" s="69">
        <v>1</v>
      </c>
      <c r="Q692" s="69">
        <v>0</v>
      </c>
      <c r="R692" s="69">
        <v>2</v>
      </c>
      <c r="S692" s="69">
        <v>32768</v>
      </c>
      <c r="T692" s="69">
        <v>100</v>
      </c>
      <c r="U692" s="69">
        <v>0</v>
      </c>
      <c r="V692" s="69">
        <v>0</v>
      </c>
      <c r="W692" s="69">
        <v>0</v>
      </c>
      <c r="X692" s="69">
        <v>0</v>
      </c>
      <c r="Y692" s="69">
        <v>0</v>
      </c>
      <c r="Z692" s="69">
        <v>0</v>
      </c>
      <c r="AA692" s="69">
        <v>2</v>
      </c>
      <c r="AB692" s="69">
        <v>31</v>
      </c>
      <c r="AC692" s="69">
        <v>0</v>
      </c>
      <c r="AD692" s="69">
        <v>0</v>
      </c>
      <c r="AE692" s="69">
        <v>0</v>
      </c>
      <c r="AF692" s="69">
        <v>1</v>
      </c>
      <c r="AG692" s="69">
        <v>0</v>
      </c>
      <c r="AH692" s="69">
        <v>0</v>
      </c>
      <c r="AI692" s="69">
        <v>0</v>
      </c>
      <c r="AJ692" s="69">
        <v>0</v>
      </c>
      <c r="AK692" s="69">
        <v>0</v>
      </c>
      <c r="AL692" s="69">
        <v>0</v>
      </c>
      <c r="AM692" s="69">
        <v>0</v>
      </c>
      <c r="AN692" s="69">
        <v>0</v>
      </c>
      <c r="AO692" s="69">
        <v>0</v>
      </c>
      <c r="AP692" s="69">
        <v>0</v>
      </c>
      <c r="AQ692" s="84">
        <v>0</v>
      </c>
      <c r="AR692" s="69">
        <v>0</v>
      </c>
      <c r="AS692" s="69">
        <v>0</v>
      </c>
      <c r="AT692" s="69">
        <v>0</v>
      </c>
      <c r="AU692" s="69">
        <v>0</v>
      </c>
      <c r="AV692" s="69">
        <v>0</v>
      </c>
      <c r="AW692" s="69">
        <v>0</v>
      </c>
      <c r="AX692" s="69">
        <v>0</v>
      </c>
      <c r="AY692" s="69">
        <v>0</v>
      </c>
      <c r="AZ692" s="69">
        <v>0</v>
      </c>
      <c r="BA692" s="69">
        <v>0</v>
      </c>
      <c r="BB692" s="69">
        <v>0</v>
      </c>
      <c r="BC692" s="69">
        <v>0</v>
      </c>
      <c r="BD692" s="69">
        <v>0</v>
      </c>
      <c r="BE692" s="69">
        <v>0</v>
      </c>
      <c r="BF692" s="69">
        <v>0</v>
      </c>
      <c r="BG692" s="69">
        <v>0</v>
      </c>
      <c r="BH692" s="69">
        <v>0</v>
      </c>
      <c r="BI692" s="69"/>
      <c r="BJ692" s="69"/>
      <c r="BK692" s="69">
        <v>3</v>
      </c>
      <c r="BL692" s="69">
        <v>10</v>
      </c>
      <c r="BM692" s="69">
        <v>1</v>
      </c>
      <c r="BN692" s="69">
        <v>4</v>
      </c>
      <c r="BO692" s="69">
        <v>0</v>
      </c>
      <c r="BP692" s="69">
        <v>1</v>
      </c>
      <c r="BQ692" s="69">
        <v>1</v>
      </c>
      <c r="BR692" s="69">
        <v>1</v>
      </c>
      <c r="BS692" s="8">
        <v>1380122</v>
      </c>
      <c r="BT692" s="69">
        <v>0</v>
      </c>
      <c r="BU692" s="69">
        <v>0</v>
      </c>
      <c r="BV692" s="69">
        <v>1000</v>
      </c>
      <c r="BW692" s="69">
        <v>0</v>
      </c>
      <c r="BX692" s="69"/>
      <c r="BY692" s="69">
        <v>0</v>
      </c>
      <c r="BZ692" s="69">
        <v>0</v>
      </c>
      <c r="CA692" s="69">
        <v>31</v>
      </c>
      <c r="CB692" s="69">
        <v>0</v>
      </c>
      <c r="CC692" s="69">
        <v>0</v>
      </c>
      <c r="CD692" s="69">
        <v>0</v>
      </c>
      <c r="CE692" s="69">
        <v>0</v>
      </c>
      <c r="CF692" s="69">
        <v>0</v>
      </c>
      <c r="CG692" s="69">
        <v>0</v>
      </c>
      <c r="CH692" s="69">
        <v>0</v>
      </c>
      <c r="CI692" s="69">
        <v>0</v>
      </c>
      <c r="CJ692" s="69">
        <v>0</v>
      </c>
      <c r="CK692" s="69"/>
      <c r="CL692" s="69">
        <v>0</v>
      </c>
      <c r="CM692" s="69">
        <v>0</v>
      </c>
      <c r="CN692" s="69">
        <v>0</v>
      </c>
      <c r="CO692" s="69">
        <v>0</v>
      </c>
      <c r="CP692" s="69">
        <v>0</v>
      </c>
      <c r="CQ692" s="69">
        <v>0</v>
      </c>
      <c r="CR692" s="69">
        <v>0</v>
      </c>
      <c r="CS692" s="69">
        <v>0</v>
      </c>
      <c r="CT692" s="69">
        <v>0</v>
      </c>
      <c r="CU692" s="69">
        <v>0</v>
      </c>
      <c r="CV692" s="69">
        <v>0</v>
      </c>
      <c r="CW692" s="69">
        <v>0</v>
      </c>
      <c r="CX692" s="69"/>
      <c r="CY692" s="69"/>
      <c r="CZ692" s="69">
        <v>0</v>
      </c>
      <c r="DA692" s="69">
        <v>0</v>
      </c>
      <c r="DB692" s="69">
        <v>16</v>
      </c>
      <c r="DC692" s="69">
        <v>0</v>
      </c>
      <c r="DD692" s="69">
        <v>0</v>
      </c>
      <c r="DE692" s="69">
        <v>0</v>
      </c>
      <c r="DF692" s="69">
        <v>0</v>
      </c>
      <c r="DG692" s="69">
        <v>1</v>
      </c>
      <c r="DH692" s="69"/>
      <c r="DI692" s="69"/>
      <c r="DJ692" s="69"/>
      <c r="DK692" s="145" t="s">
        <v>1887</v>
      </c>
      <c r="DL692" s="69"/>
      <c r="DM692" s="69"/>
      <c r="DN692" s="69" t="e">
        <f>"造成["&amp;INDEX(Sheet5!$L$2:$L$11,MATCH(BL692,Sheet5!$J$2:$J$11,0))&amp;":"&amp;BR692&amp;"*"&amp;BS692/1000&amp;"]"&amp;INDEX(Sheet5!$I$2:$I$4,MATCH(BR692,Sheet5!$H$2:$H$4,0))&amp;"的"&amp;INDEX(Sheet5!$K$2:$K$11,MATCH(BL692,Sheet5!$J$2:$J$11,0))</f>
        <v>#N/A</v>
      </c>
      <c r="DO692" s="69"/>
      <c r="DP692" s="69"/>
      <c r="DQ692" s="69"/>
      <c r="DR692" s="69"/>
      <c r="DS692" s="69"/>
      <c r="DT692" s="94"/>
      <c r="DU692" s="69"/>
      <c r="DV692" s="69"/>
      <c r="DW692" s="69"/>
      <c r="DX692" s="69"/>
      <c r="DY692" s="69"/>
      <c r="DZ692" s="69"/>
    </row>
    <row r="693" spans="1:130" ht="17.25">
      <c r="A693" s="118">
        <v>30472</v>
      </c>
      <c r="B693" s="118">
        <v>0</v>
      </c>
      <c r="C693" s="69">
        <v>1</v>
      </c>
      <c r="D693" s="142" t="s">
        <v>1938</v>
      </c>
      <c r="E693" s="69" t="s">
        <v>1939</v>
      </c>
      <c r="F693" s="69" t="s">
        <v>1106</v>
      </c>
      <c r="G693" s="69">
        <v>1</v>
      </c>
      <c r="H693" s="69"/>
      <c r="I693" s="69">
        <v>0</v>
      </c>
      <c r="J693" s="69">
        <v>0</v>
      </c>
      <c r="K693" s="69">
        <v>0</v>
      </c>
      <c r="L693" s="69"/>
      <c r="M693" s="69">
        <v>0</v>
      </c>
      <c r="N693" s="69"/>
      <c r="O693" s="69">
        <v>0</v>
      </c>
      <c r="P693" s="69">
        <v>1</v>
      </c>
      <c r="Q693" s="69">
        <v>0</v>
      </c>
      <c r="R693" s="69">
        <v>2</v>
      </c>
      <c r="S693" s="69">
        <v>32768</v>
      </c>
      <c r="T693" s="69">
        <v>100</v>
      </c>
      <c r="U693" s="69">
        <v>0</v>
      </c>
      <c r="V693" s="69">
        <v>0</v>
      </c>
      <c r="W693" s="69">
        <v>0</v>
      </c>
      <c r="X693" s="69">
        <v>0</v>
      </c>
      <c r="Y693" s="69">
        <v>0</v>
      </c>
      <c r="Z693" s="69">
        <v>0</v>
      </c>
      <c r="AA693" s="69">
        <v>2</v>
      </c>
      <c r="AB693" s="69">
        <v>31</v>
      </c>
      <c r="AC693" s="69">
        <v>0</v>
      </c>
      <c r="AD693" s="69">
        <v>0</v>
      </c>
      <c r="AE693" s="69">
        <v>0</v>
      </c>
      <c r="AF693" s="69">
        <v>1</v>
      </c>
      <c r="AG693" s="69">
        <v>0</v>
      </c>
      <c r="AH693" s="69">
        <v>0</v>
      </c>
      <c r="AI693" s="69">
        <v>0</v>
      </c>
      <c r="AJ693" s="69">
        <v>0</v>
      </c>
      <c r="AK693" s="69">
        <v>0</v>
      </c>
      <c r="AL693" s="69">
        <v>0</v>
      </c>
      <c r="AM693" s="69">
        <v>0</v>
      </c>
      <c r="AN693" s="69">
        <v>0</v>
      </c>
      <c r="AO693" s="69">
        <v>0</v>
      </c>
      <c r="AP693" s="69">
        <v>0</v>
      </c>
      <c r="AQ693" s="84">
        <v>0</v>
      </c>
      <c r="AR693" s="69">
        <v>0</v>
      </c>
      <c r="AS693" s="69">
        <v>0</v>
      </c>
      <c r="AT693" s="69">
        <v>0</v>
      </c>
      <c r="AU693" s="69">
        <v>0</v>
      </c>
      <c r="AV693" s="69">
        <v>0</v>
      </c>
      <c r="AW693" s="69">
        <v>0</v>
      </c>
      <c r="AX693" s="69">
        <v>0</v>
      </c>
      <c r="AY693" s="69">
        <v>0</v>
      </c>
      <c r="AZ693" s="69">
        <v>0</v>
      </c>
      <c r="BA693" s="69">
        <v>0</v>
      </c>
      <c r="BB693" s="69">
        <v>0</v>
      </c>
      <c r="BC693" s="69">
        <v>0</v>
      </c>
      <c r="BD693" s="69">
        <v>0</v>
      </c>
      <c r="BE693" s="69">
        <v>0</v>
      </c>
      <c r="BF693" s="69">
        <v>0</v>
      </c>
      <c r="BG693" s="69">
        <v>0</v>
      </c>
      <c r="BH693" s="69">
        <v>0</v>
      </c>
      <c r="BI693" s="69"/>
      <c r="BJ693" s="69"/>
      <c r="BK693" s="69">
        <v>3</v>
      </c>
      <c r="BL693" s="69">
        <v>10</v>
      </c>
      <c r="BM693" s="69">
        <v>1</v>
      </c>
      <c r="BN693" s="69">
        <v>4</v>
      </c>
      <c r="BO693" s="69">
        <v>0</v>
      </c>
      <c r="BP693" s="69">
        <v>1</v>
      </c>
      <c r="BQ693" s="69">
        <v>1</v>
      </c>
      <c r="BR693" s="69">
        <v>1</v>
      </c>
      <c r="BS693" s="8">
        <v>1380123</v>
      </c>
      <c r="BT693" s="69">
        <v>0</v>
      </c>
      <c r="BU693" s="69">
        <v>0</v>
      </c>
      <c r="BV693" s="69">
        <v>1000</v>
      </c>
      <c r="BW693" s="69">
        <v>0</v>
      </c>
      <c r="BX693" s="69"/>
      <c r="BY693" s="69">
        <v>0</v>
      </c>
      <c r="BZ693" s="69">
        <v>0</v>
      </c>
      <c r="CA693" s="69">
        <v>31</v>
      </c>
      <c r="CB693" s="69">
        <v>0</v>
      </c>
      <c r="CC693" s="69">
        <v>0</v>
      </c>
      <c r="CD693" s="69">
        <v>0</v>
      </c>
      <c r="CE693" s="69">
        <v>0</v>
      </c>
      <c r="CF693" s="69">
        <v>0</v>
      </c>
      <c r="CG693" s="69">
        <v>0</v>
      </c>
      <c r="CH693" s="69">
        <v>0</v>
      </c>
      <c r="CI693" s="69">
        <v>0</v>
      </c>
      <c r="CJ693" s="69">
        <v>0</v>
      </c>
      <c r="CK693" s="69"/>
      <c r="CL693" s="69">
        <v>0</v>
      </c>
      <c r="CM693" s="69">
        <v>0</v>
      </c>
      <c r="CN693" s="69">
        <v>0</v>
      </c>
      <c r="CO693" s="69">
        <v>0</v>
      </c>
      <c r="CP693" s="69">
        <v>0</v>
      </c>
      <c r="CQ693" s="69">
        <v>0</v>
      </c>
      <c r="CR693" s="69">
        <v>0</v>
      </c>
      <c r="CS693" s="69">
        <v>0</v>
      </c>
      <c r="CT693" s="69">
        <v>0</v>
      </c>
      <c r="CU693" s="69">
        <v>0</v>
      </c>
      <c r="CV693" s="69">
        <v>0</v>
      </c>
      <c r="CW693" s="69">
        <v>0</v>
      </c>
      <c r="CX693" s="69"/>
      <c r="CY693" s="69"/>
      <c r="CZ693" s="69">
        <v>0</v>
      </c>
      <c r="DA693" s="69">
        <v>0</v>
      </c>
      <c r="DB693" s="69">
        <v>16</v>
      </c>
      <c r="DC693" s="69">
        <v>0</v>
      </c>
      <c r="DD693" s="69">
        <v>0</v>
      </c>
      <c r="DE693" s="69">
        <v>0</v>
      </c>
      <c r="DF693" s="69">
        <v>0</v>
      </c>
      <c r="DG693" s="69">
        <v>1</v>
      </c>
      <c r="DH693" s="69"/>
      <c r="DI693" s="69"/>
      <c r="DJ693" s="69"/>
      <c r="DK693" s="145" t="s">
        <v>1887</v>
      </c>
      <c r="DL693" s="69"/>
      <c r="DM693" s="69"/>
      <c r="DN693" s="69" t="e">
        <f>"造成["&amp;INDEX(Sheet5!$L$2:$L$11,MATCH(BL693,Sheet5!$J$2:$J$11,0))&amp;":"&amp;BR693&amp;"*"&amp;BS693/1000&amp;"]"&amp;INDEX(Sheet5!$I$2:$I$4,MATCH(BR693,Sheet5!$H$2:$H$4,0))&amp;"的"&amp;INDEX(Sheet5!$K$2:$K$11,MATCH(BL693,Sheet5!$J$2:$J$11,0))</f>
        <v>#N/A</v>
      </c>
      <c r="DO693" s="69"/>
      <c r="DP693" s="69"/>
      <c r="DQ693" s="69"/>
      <c r="DR693" s="69"/>
      <c r="DS693" s="69"/>
      <c r="DT693" s="94"/>
      <c r="DU693" s="69"/>
      <c r="DV693" s="69"/>
      <c r="DW693" s="69"/>
      <c r="DX693" s="69"/>
      <c r="DY693" s="69"/>
      <c r="DZ693" s="69"/>
    </row>
    <row r="694" spans="1:130" ht="42.75">
      <c r="A694" s="118">
        <v>30475</v>
      </c>
      <c r="B694" s="118">
        <v>0</v>
      </c>
      <c r="C694" s="69">
        <v>1</v>
      </c>
      <c r="D694" s="142" t="s">
        <v>1940</v>
      </c>
      <c r="E694" s="69" t="s">
        <v>1941</v>
      </c>
      <c r="F694" s="69" t="s">
        <v>326</v>
      </c>
      <c r="G694" s="69">
        <v>1</v>
      </c>
      <c r="H694" s="69"/>
      <c r="I694" s="69">
        <v>0</v>
      </c>
      <c r="J694" s="69">
        <v>0</v>
      </c>
      <c r="K694" s="69">
        <v>0</v>
      </c>
      <c r="M694" s="69">
        <v>1273</v>
      </c>
      <c r="O694" s="69">
        <v>0</v>
      </c>
      <c r="P694" s="69">
        <v>6</v>
      </c>
      <c r="Q694" s="69">
        <v>0</v>
      </c>
      <c r="R694" s="84">
        <v>2</v>
      </c>
      <c r="S694" s="84">
        <v>67108864</v>
      </c>
      <c r="T694" s="84">
        <v>100</v>
      </c>
      <c r="U694" s="69">
        <v>0</v>
      </c>
      <c r="V694" s="69">
        <v>0</v>
      </c>
      <c r="W694" s="69">
        <v>0</v>
      </c>
      <c r="X694" s="69">
        <v>0</v>
      </c>
      <c r="Y694" s="69">
        <v>0</v>
      </c>
      <c r="Z694" s="69">
        <v>0</v>
      </c>
      <c r="AA694" s="69">
        <v>2</v>
      </c>
      <c r="AB694" s="69">
        <v>31</v>
      </c>
      <c r="AC694" s="69">
        <v>0</v>
      </c>
      <c r="AD694" s="69">
        <v>0</v>
      </c>
      <c r="AE694" s="69">
        <v>0</v>
      </c>
      <c r="AF694" s="69">
        <v>3</v>
      </c>
      <c r="AG694" s="69">
        <v>0</v>
      </c>
      <c r="AH694" s="69">
        <v>25</v>
      </c>
      <c r="AI694" s="69">
        <v>529</v>
      </c>
      <c r="AJ694" s="69">
        <v>0</v>
      </c>
      <c r="AK694" s="69">
        <v>0</v>
      </c>
      <c r="AL694" s="69">
        <v>0</v>
      </c>
      <c r="AM694" s="69">
        <v>1</v>
      </c>
      <c r="AN694" s="69">
        <v>1</v>
      </c>
      <c r="AO694" s="69">
        <v>1</v>
      </c>
      <c r="AP694" s="69">
        <v>0.5</v>
      </c>
      <c r="AQ694" s="84">
        <v>15</v>
      </c>
      <c r="AR694" s="69">
        <v>2</v>
      </c>
      <c r="AS694" s="69">
        <v>0</v>
      </c>
      <c r="AT694" s="69">
        <v>0</v>
      </c>
      <c r="AU694" s="69">
        <v>0</v>
      </c>
      <c r="AV694" s="69">
        <v>0</v>
      </c>
      <c r="AW694" s="69">
        <v>0</v>
      </c>
      <c r="AX694" s="69">
        <v>0</v>
      </c>
      <c r="AY694" s="69">
        <v>0</v>
      </c>
      <c r="AZ694" s="69">
        <v>0</v>
      </c>
      <c r="BA694" s="69">
        <v>0</v>
      </c>
      <c r="BB694" s="69">
        <v>0</v>
      </c>
      <c r="BC694" s="69">
        <v>0</v>
      </c>
      <c r="BD694" s="69">
        <v>0</v>
      </c>
      <c r="BE694" s="69">
        <v>0</v>
      </c>
      <c r="BF694" s="69">
        <v>0</v>
      </c>
      <c r="BG694" s="69">
        <v>0</v>
      </c>
      <c r="BH694" s="69">
        <v>0</v>
      </c>
      <c r="BK694" s="69">
        <v>3</v>
      </c>
      <c r="BL694" s="69">
        <v>11</v>
      </c>
      <c r="BM694" s="69">
        <v>1</v>
      </c>
      <c r="BN694" s="69">
        <v>8</v>
      </c>
      <c r="BO694" s="89" t="s">
        <v>313</v>
      </c>
      <c r="BP694" s="69">
        <v>1</v>
      </c>
      <c r="BQ694" s="69">
        <v>1</v>
      </c>
      <c r="BR694" s="69">
        <v>1</v>
      </c>
      <c r="BS694" s="69">
        <v>80007</v>
      </c>
      <c r="BT694" s="69">
        <v>0</v>
      </c>
      <c r="BU694" s="69">
        <v>0</v>
      </c>
      <c r="BV694" s="69">
        <v>1000</v>
      </c>
      <c r="BW694" s="69">
        <v>1272</v>
      </c>
      <c r="BY694" s="69">
        <v>0</v>
      </c>
      <c r="BZ694" s="69">
        <v>0</v>
      </c>
      <c r="CA694" s="69">
        <v>0</v>
      </c>
      <c r="CB694" s="69">
        <v>0</v>
      </c>
      <c r="CC694" s="69">
        <v>0</v>
      </c>
      <c r="CD694" s="69">
        <v>0</v>
      </c>
      <c r="CE694" s="69">
        <v>0</v>
      </c>
      <c r="CF694" s="69">
        <v>0</v>
      </c>
      <c r="CG694" s="69">
        <v>0</v>
      </c>
      <c r="CH694" s="69">
        <v>0</v>
      </c>
      <c r="CI694" s="69">
        <v>0</v>
      </c>
      <c r="CJ694" s="69">
        <v>0</v>
      </c>
      <c r="CL694" s="69">
        <v>0</v>
      </c>
      <c r="CM694" s="69">
        <v>0</v>
      </c>
      <c r="CN694" s="69">
        <v>0</v>
      </c>
      <c r="CO694" s="89" t="s">
        <v>313</v>
      </c>
      <c r="CP694" s="69">
        <v>0</v>
      </c>
      <c r="CQ694" s="69">
        <v>0</v>
      </c>
      <c r="CR694" s="69">
        <v>0</v>
      </c>
      <c r="CS694" s="69">
        <v>0</v>
      </c>
      <c r="CT694" s="69">
        <v>0</v>
      </c>
      <c r="CU694" s="69">
        <v>0</v>
      </c>
      <c r="CV694" s="69">
        <v>0</v>
      </c>
      <c r="CW694" s="69">
        <v>0</v>
      </c>
      <c r="CZ694" s="69">
        <v>0</v>
      </c>
      <c r="DA694" s="69">
        <v>0</v>
      </c>
      <c r="DB694" s="69">
        <v>0</v>
      </c>
      <c r="DC694" s="69">
        <v>0</v>
      </c>
      <c r="DD694" s="69">
        <v>0</v>
      </c>
      <c r="DE694" s="69">
        <v>0</v>
      </c>
      <c r="DF694" s="69">
        <v>0</v>
      </c>
      <c r="DG694" s="69">
        <v>1</v>
      </c>
      <c r="DI694" s="69" t="e">
        <v>#N/A</v>
      </c>
      <c r="DJ694" s="69" t="s">
        <v>326</v>
      </c>
      <c r="DK694" s="155" t="s">
        <v>1942</v>
      </c>
      <c r="DL694" s="93"/>
      <c r="DM694" s="107" t="s">
        <v>1943</v>
      </c>
      <c r="DN694" s="69" t="e">
        <f>"造成["&amp;INDEX(Sheet5!$L$2:$L$11,MATCH(BL694,Sheet5!$J$2:$J$11,0))&amp;":"&amp;BR694&amp;"*"&amp;BS694/1000&amp;"]"&amp;INDEX(Sheet5!$I$2:$I$4,MATCH(BR694,Sheet5!$H$2:$H$4,0))&amp;"的"&amp;INDEX(Sheet5!$K$2:$K$11,MATCH(BL694,Sheet5!$J$2:$J$11,0))</f>
        <v>#N/A</v>
      </c>
      <c r="DO694" s="69"/>
      <c r="DP694" s="69" t="e">
        <v>#N/A</v>
      </c>
      <c r="DQ694" s="69" t="e">
        <v>#N/A</v>
      </c>
      <c r="DR694" s="69" t="e">
        <v>#N/A</v>
      </c>
      <c r="DS694" s="90">
        <v>0</v>
      </c>
      <c r="DT694" s="94">
        <v>0</v>
      </c>
      <c r="DU694" s="69">
        <v>0</v>
      </c>
      <c r="DV694" s="69">
        <v>0</v>
      </c>
      <c r="DW694" s="69">
        <v>0</v>
      </c>
      <c r="DX694" s="69">
        <v>0</v>
      </c>
      <c r="DY694" s="69">
        <v>0</v>
      </c>
    </row>
    <row r="695" spans="1:130" ht="42.75">
      <c r="A695" s="118">
        <v>30476</v>
      </c>
      <c r="B695" s="118">
        <v>0</v>
      </c>
      <c r="C695" s="69">
        <v>1</v>
      </c>
      <c r="D695" s="142" t="s">
        <v>1940</v>
      </c>
      <c r="E695" s="69" t="s">
        <v>1941</v>
      </c>
      <c r="F695" s="69" t="s">
        <v>326</v>
      </c>
      <c r="G695" s="69">
        <v>1</v>
      </c>
      <c r="H695" s="69"/>
      <c r="I695" s="69">
        <v>0</v>
      </c>
      <c r="J695" s="69">
        <v>0</v>
      </c>
      <c r="K695" s="69">
        <v>0</v>
      </c>
      <c r="M695" s="69">
        <v>1273</v>
      </c>
      <c r="O695" s="69">
        <v>0</v>
      </c>
      <c r="P695" s="69">
        <v>6</v>
      </c>
      <c r="Q695" s="69">
        <v>0</v>
      </c>
      <c r="R695" s="84">
        <v>2</v>
      </c>
      <c r="S695" s="84">
        <v>67108864</v>
      </c>
      <c r="T695" s="84">
        <v>100</v>
      </c>
      <c r="U695" s="69">
        <v>0</v>
      </c>
      <c r="V695" s="69">
        <v>0</v>
      </c>
      <c r="W695" s="69">
        <v>0</v>
      </c>
      <c r="X695" s="69">
        <v>0</v>
      </c>
      <c r="Y695" s="69">
        <v>0</v>
      </c>
      <c r="Z695" s="69">
        <v>0</v>
      </c>
      <c r="AA695" s="69">
        <v>2</v>
      </c>
      <c r="AB695" s="69">
        <v>31</v>
      </c>
      <c r="AC695" s="69">
        <v>0</v>
      </c>
      <c r="AD695" s="69">
        <v>0</v>
      </c>
      <c r="AE695" s="69">
        <v>0</v>
      </c>
      <c r="AF695" s="69">
        <v>3</v>
      </c>
      <c r="AG695" s="69">
        <v>0</v>
      </c>
      <c r="AH695" s="69">
        <v>25</v>
      </c>
      <c r="AI695" s="69">
        <v>529</v>
      </c>
      <c r="AJ695" s="69">
        <v>0</v>
      </c>
      <c r="AK695" s="69">
        <v>0</v>
      </c>
      <c r="AL695" s="69">
        <v>0</v>
      </c>
      <c r="AM695" s="69">
        <v>1</v>
      </c>
      <c r="AN695" s="69">
        <v>1</v>
      </c>
      <c r="AO695" s="69">
        <v>1</v>
      </c>
      <c r="AP695" s="69">
        <v>0.5</v>
      </c>
      <c r="AQ695" s="84">
        <v>15</v>
      </c>
      <c r="AR695" s="69">
        <v>2</v>
      </c>
      <c r="AS695" s="69">
        <v>0</v>
      </c>
      <c r="AT695" s="69">
        <v>0</v>
      </c>
      <c r="AU695" s="69">
        <v>0</v>
      </c>
      <c r="AV695" s="69">
        <v>0</v>
      </c>
      <c r="AW695" s="69">
        <v>0</v>
      </c>
      <c r="AX695" s="69">
        <v>0</v>
      </c>
      <c r="AY695" s="69">
        <v>0</v>
      </c>
      <c r="AZ695" s="69">
        <v>0</v>
      </c>
      <c r="BA695" s="69">
        <v>0</v>
      </c>
      <c r="BB695" s="69">
        <v>0</v>
      </c>
      <c r="BC695" s="69">
        <v>0</v>
      </c>
      <c r="BD695" s="69">
        <v>0</v>
      </c>
      <c r="BE695" s="69">
        <v>0</v>
      </c>
      <c r="BF695" s="69">
        <v>0</v>
      </c>
      <c r="BG695" s="69">
        <v>0</v>
      </c>
      <c r="BH695" s="69">
        <v>0</v>
      </c>
      <c r="BK695" s="69">
        <v>3</v>
      </c>
      <c r="BL695" s="69">
        <v>11</v>
      </c>
      <c r="BM695" s="69">
        <v>1</v>
      </c>
      <c r="BN695" s="69">
        <v>8</v>
      </c>
      <c r="BO695" s="89" t="s">
        <v>313</v>
      </c>
      <c r="BP695" s="69">
        <v>1</v>
      </c>
      <c r="BQ695" s="69">
        <v>1</v>
      </c>
      <c r="BR695" s="69">
        <v>1</v>
      </c>
      <c r="BS695" s="69">
        <v>80008</v>
      </c>
      <c r="BT695" s="69">
        <v>0</v>
      </c>
      <c r="BU695" s="69">
        <v>0</v>
      </c>
      <c r="BV695" s="69">
        <v>1000</v>
      </c>
      <c r="BW695" s="69">
        <v>1272</v>
      </c>
      <c r="BY695" s="69">
        <v>0</v>
      </c>
      <c r="BZ695" s="69">
        <v>0</v>
      </c>
      <c r="CA695" s="69">
        <v>0</v>
      </c>
      <c r="CB695" s="69">
        <v>0</v>
      </c>
      <c r="CC695" s="69">
        <v>0</v>
      </c>
      <c r="CD695" s="69">
        <v>0</v>
      </c>
      <c r="CE695" s="69">
        <v>0</v>
      </c>
      <c r="CF695" s="69">
        <v>0</v>
      </c>
      <c r="CG695" s="69">
        <v>0</v>
      </c>
      <c r="CH695" s="69">
        <v>0</v>
      </c>
      <c r="CI695" s="69">
        <v>0</v>
      </c>
      <c r="CJ695" s="69">
        <v>0</v>
      </c>
      <c r="CL695" s="69">
        <v>0</v>
      </c>
      <c r="CM695" s="69">
        <v>0</v>
      </c>
      <c r="CN695" s="69">
        <v>0</v>
      </c>
      <c r="CO695" s="89" t="s">
        <v>313</v>
      </c>
      <c r="CP695" s="69">
        <v>0</v>
      </c>
      <c r="CQ695" s="69">
        <v>0</v>
      </c>
      <c r="CR695" s="69">
        <v>0</v>
      </c>
      <c r="CS695" s="69">
        <v>0</v>
      </c>
      <c r="CT695" s="69">
        <v>0</v>
      </c>
      <c r="CU695" s="69">
        <v>0</v>
      </c>
      <c r="CV695" s="69">
        <v>0</v>
      </c>
      <c r="CW695" s="69">
        <v>0</v>
      </c>
      <c r="CZ695" s="69">
        <v>0</v>
      </c>
      <c r="DA695" s="69">
        <v>0</v>
      </c>
      <c r="DB695" s="69">
        <v>0</v>
      </c>
      <c r="DC695" s="69">
        <v>0</v>
      </c>
      <c r="DD695" s="69">
        <v>0</v>
      </c>
      <c r="DE695" s="69">
        <v>0</v>
      </c>
      <c r="DF695" s="69">
        <v>0</v>
      </c>
      <c r="DG695" s="69">
        <v>1</v>
      </c>
      <c r="DI695" s="69" t="e">
        <v>#N/A</v>
      </c>
      <c r="DJ695" s="69" t="s">
        <v>326</v>
      </c>
      <c r="DK695" s="155" t="s">
        <v>1942</v>
      </c>
      <c r="DL695" s="93"/>
      <c r="DM695" s="107" t="s">
        <v>1943</v>
      </c>
      <c r="DN695" s="69" t="e">
        <f>"造成["&amp;INDEX(Sheet5!$L$2:$L$11,MATCH(BL695,Sheet5!$J$2:$J$11,0))&amp;":"&amp;BR695&amp;"*"&amp;BS695/1000&amp;"]"&amp;INDEX(Sheet5!$I$2:$I$4,MATCH(BR695,Sheet5!$H$2:$H$4,0))&amp;"的"&amp;INDEX(Sheet5!$K$2:$K$11,MATCH(BL695,Sheet5!$J$2:$J$11,0))</f>
        <v>#N/A</v>
      </c>
      <c r="DO695" s="69"/>
      <c r="DP695" s="69" t="e">
        <v>#N/A</v>
      </c>
      <c r="DQ695" s="69" t="e">
        <v>#N/A</v>
      </c>
      <c r="DR695" s="69" t="e">
        <v>#N/A</v>
      </c>
      <c r="DS695" s="90">
        <v>0</v>
      </c>
      <c r="DT695" s="94">
        <v>0</v>
      </c>
      <c r="DU695" s="69">
        <v>0</v>
      </c>
      <c r="DV695" s="69">
        <v>0</v>
      </c>
      <c r="DW695" s="69">
        <v>0</v>
      </c>
      <c r="DX695" s="69">
        <v>0</v>
      </c>
      <c r="DY695" s="69">
        <v>0</v>
      </c>
    </row>
    <row r="696" spans="1:130" ht="42.75">
      <c r="A696" s="118">
        <v>30477</v>
      </c>
      <c r="B696" s="118">
        <v>0</v>
      </c>
      <c r="C696" s="69">
        <v>1</v>
      </c>
      <c r="D696" s="142" t="s">
        <v>1940</v>
      </c>
      <c r="E696" s="69" t="s">
        <v>1941</v>
      </c>
      <c r="F696" s="69" t="s">
        <v>326</v>
      </c>
      <c r="G696" s="69">
        <v>1</v>
      </c>
      <c r="H696" s="69"/>
      <c r="I696" s="69">
        <v>0</v>
      </c>
      <c r="J696" s="69">
        <v>0</v>
      </c>
      <c r="K696" s="69">
        <v>0</v>
      </c>
      <c r="M696" s="69">
        <v>1273</v>
      </c>
      <c r="O696" s="69">
        <v>0</v>
      </c>
      <c r="P696" s="69">
        <v>6</v>
      </c>
      <c r="Q696" s="69">
        <v>0</v>
      </c>
      <c r="R696" s="84">
        <v>2</v>
      </c>
      <c r="S696" s="84">
        <v>67108864</v>
      </c>
      <c r="T696" s="84">
        <v>100</v>
      </c>
      <c r="U696" s="69">
        <v>0</v>
      </c>
      <c r="V696" s="69">
        <v>0</v>
      </c>
      <c r="W696" s="69">
        <v>0</v>
      </c>
      <c r="X696" s="69">
        <v>0</v>
      </c>
      <c r="Y696" s="69">
        <v>0</v>
      </c>
      <c r="Z696" s="69">
        <v>0</v>
      </c>
      <c r="AA696" s="69">
        <v>2</v>
      </c>
      <c r="AB696" s="69">
        <v>31</v>
      </c>
      <c r="AC696" s="69">
        <v>0</v>
      </c>
      <c r="AD696" s="69">
        <v>0</v>
      </c>
      <c r="AE696" s="69">
        <v>0</v>
      </c>
      <c r="AF696" s="69">
        <v>3</v>
      </c>
      <c r="AG696" s="69">
        <v>0</v>
      </c>
      <c r="AH696" s="69">
        <v>25</v>
      </c>
      <c r="AI696" s="69">
        <v>529</v>
      </c>
      <c r="AJ696" s="69">
        <v>0</v>
      </c>
      <c r="AK696" s="69">
        <v>0</v>
      </c>
      <c r="AL696" s="69">
        <v>0</v>
      </c>
      <c r="AM696" s="69">
        <v>1</v>
      </c>
      <c r="AN696" s="69">
        <v>1</v>
      </c>
      <c r="AO696" s="69">
        <v>1</v>
      </c>
      <c r="AP696" s="69">
        <v>0.5</v>
      </c>
      <c r="AQ696" s="84">
        <v>15</v>
      </c>
      <c r="AR696" s="69">
        <v>2</v>
      </c>
      <c r="AS696" s="69">
        <v>0</v>
      </c>
      <c r="AT696" s="69">
        <v>0</v>
      </c>
      <c r="AU696" s="69">
        <v>0</v>
      </c>
      <c r="AV696" s="69">
        <v>0</v>
      </c>
      <c r="AW696" s="69">
        <v>0</v>
      </c>
      <c r="AX696" s="69">
        <v>0</v>
      </c>
      <c r="AY696" s="69">
        <v>0</v>
      </c>
      <c r="AZ696" s="69">
        <v>0</v>
      </c>
      <c r="BA696" s="69">
        <v>0</v>
      </c>
      <c r="BB696" s="69">
        <v>0</v>
      </c>
      <c r="BC696" s="69">
        <v>0</v>
      </c>
      <c r="BD696" s="69">
        <v>0</v>
      </c>
      <c r="BE696" s="69">
        <v>0</v>
      </c>
      <c r="BF696" s="69">
        <v>0</v>
      </c>
      <c r="BG696" s="69">
        <v>0</v>
      </c>
      <c r="BH696" s="69">
        <v>0</v>
      </c>
      <c r="BK696" s="69">
        <v>3</v>
      </c>
      <c r="BL696" s="69">
        <v>11</v>
      </c>
      <c r="BM696" s="69">
        <v>1</v>
      </c>
      <c r="BN696" s="69">
        <v>8</v>
      </c>
      <c r="BO696" s="89" t="s">
        <v>313</v>
      </c>
      <c r="BP696" s="69">
        <v>1</v>
      </c>
      <c r="BQ696" s="69">
        <v>1</v>
      </c>
      <c r="BR696" s="69">
        <v>1</v>
      </c>
      <c r="BS696" s="69">
        <v>80009</v>
      </c>
      <c r="BT696" s="69">
        <v>0</v>
      </c>
      <c r="BU696" s="69">
        <v>0</v>
      </c>
      <c r="BV696" s="69">
        <v>1000</v>
      </c>
      <c r="BW696" s="69">
        <v>1272</v>
      </c>
      <c r="BY696" s="69">
        <v>0</v>
      </c>
      <c r="BZ696" s="69">
        <v>0</v>
      </c>
      <c r="CA696" s="69">
        <v>0</v>
      </c>
      <c r="CB696" s="69">
        <v>0</v>
      </c>
      <c r="CC696" s="69">
        <v>0</v>
      </c>
      <c r="CD696" s="69">
        <v>0</v>
      </c>
      <c r="CE696" s="69">
        <v>0</v>
      </c>
      <c r="CF696" s="69">
        <v>0</v>
      </c>
      <c r="CG696" s="69">
        <v>0</v>
      </c>
      <c r="CH696" s="69">
        <v>0</v>
      </c>
      <c r="CI696" s="69">
        <v>0</v>
      </c>
      <c r="CJ696" s="69">
        <v>0</v>
      </c>
      <c r="CL696" s="69">
        <v>0</v>
      </c>
      <c r="CM696" s="69">
        <v>0</v>
      </c>
      <c r="CN696" s="69">
        <v>0</v>
      </c>
      <c r="CO696" s="89" t="s">
        <v>313</v>
      </c>
      <c r="CP696" s="69">
        <v>0</v>
      </c>
      <c r="CQ696" s="69">
        <v>0</v>
      </c>
      <c r="CR696" s="69">
        <v>0</v>
      </c>
      <c r="CS696" s="69">
        <v>0</v>
      </c>
      <c r="CT696" s="69">
        <v>0</v>
      </c>
      <c r="CU696" s="69">
        <v>0</v>
      </c>
      <c r="CV696" s="69">
        <v>0</v>
      </c>
      <c r="CW696" s="69">
        <v>0</v>
      </c>
      <c r="CZ696" s="69">
        <v>0</v>
      </c>
      <c r="DA696" s="69">
        <v>0</v>
      </c>
      <c r="DB696" s="69">
        <v>0</v>
      </c>
      <c r="DC696" s="69">
        <v>0</v>
      </c>
      <c r="DD696" s="69">
        <v>0</v>
      </c>
      <c r="DE696" s="69">
        <v>0</v>
      </c>
      <c r="DF696" s="69">
        <v>0</v>
      </c>
      <c r="DG696" s="69">
        <v>1</v>
      </c>
      <c r="DI696" s="69" t="e">
        <v>#N/A</v>
      </c>
      <c r="DJ696" s="69" t="s">
        <v>326</v>
      </c>
      <c r="DK696" s="155" t="s">
        <v>1942</v>
      </c>
      <c r="DL696" s="93"/>
      <c r="DM696" s="107" t="s">
        <v>1943</v>
      </c>
      <c r="DN696" s="69" t="e">
        <f>"造成["&amp;INDEX(Sheet5!$L$2:$L$11,MATCH(BL696,Sheet5!$J$2:$J$11,0))&amp;":"&amp;BR696&amp;"*"&amp;BS696/1000&amp;"]"&amp;INDEX(Sheet5!$I$2:$I$4,MATCH(BR696,Sheet5!$H$2:$H$4,0))&amp;"的"&amp;INDEX(Sheet5!$K$2:$K$11,MATCH(BL696,Sheet5!$J$2:$J$11,0))</f>
        <v>#N/A</v>
      </c>
      <c r="DO696" s="69"/>
      <c r="DP696" s="69" t="e">
        <v>#N/A</v>
      </c>
      <c r="DQ696" s="69" t="e">
        <v>#N/A</v>
      </c>
      <c r="DR696" s="69" t="e">
        <v>#N/A</v>
      </c>
      <c r="DS696" s="90">
        <v>0</v>
      </c>
      <c r="DT696" s="94">
        <v>0</v>
      </c>
      <c r="DU696" s="69">
        <v>0</v>
      </c>
      <c r="DV696" s="69">
        <v>0</v>
      </c>
      <c r="DW696" s="69">
        <v>0</v>
      </c>
      <c r="DX696" s="69">
        <v>0</v>
      </c>
      <c r="DY696" s="69">
        <v>0</v>
      </c>
    </row>
    <row r="697" spans="1:130" ht="14.25">
      <c r="A697" s="69">
        <v>30480</v>
      </c>
      <c r="B697" s="69">
        <v>0</v>
      </c>
      <c r="C697" s="69">
        <v>1</v>
      </c>
      <c r="D697" s="142" t="s">
        <v>1944</v>
      </c>
      <c r="E697" s="78"/>
      <c r="F697" s="69" t="s">
        <v>326</v>
      </c>
      <c r="G697" s="69">
        <v>0</v>
      </c>
      <c r="H697" s="69" t="s">
        <v>550</v>
      </c>
      <c r="I697" s="69">
        <f>15*33</f>
        <v>495</v>
      </c>
      <c r="J697" s="69">
        <f>15*33</f>
        <v>495</v>
      </c>
      <c r="K697" s="69">
        <f>35*33</f>
        <v>1155</v>
      </c>
      <c r="L697" s="69" t="s">
        <v>526</v>
      </c>
      <c r="M697" s="69">
        <v>1282</v>
      </c>
      <c r="N697" s="69" t="s">
        <v>527</v>
      </c>
      <c r="O697" s="69">
        <v>0</v>
      </c>
      <c r="P697" s="69">
        <v>1</v>
      </c>
      <c r="Q697" s="69">
        <v>0</v>
      </c>
      <c r="R697" s="69">
        <f>IF(S697&gt;0,2,1)</f>
        <v>1</v>
      </c>
      <c r="S697" s="69">
        <v>0</v>
      </c>
      <c r="T697" s="69">
        <v>0</v>
      </c>
      <c r="U697" s="69">
        <v>0</v>
      </c>
      <c r="V697" s="69">
        <v>0</v>
      </c>
      <c r="W697" s="69">
        <v>0</v>
      </c>
      <c r="X697" s="69">
        <v>0</v>
      </c>
      <c r="Y697" s="69">
        <v>0</v>
      </c>
      <c r="Z697" s="69">
        <v>2000</v>
      </c>
      <c r="AA697" s="69">
        <v>2</v>
      </c>
      <c r="AB697" s="69">
        <v>31</v>
      </c>
      <c r="AC697" s="69">
        <v>0</v>
      </c>
      <c r="AD697" s="69">
        <v>0</v>
      </c>
      <c r="AE697" s="69">
        <v>0</v>
      </c>
      <c r="AF697" s="69">
        <v>1</v>
      </c>
      <c r="AG697" s="69">
        <v>0</v>
      </c>
      <c r="AH697" s="69">
        <v>10</v>
      </c>
      <c r="AI697" s="69">
        <v>1283</v>
      </c>
      <c r="AJ697" s="69">
        <v>1</v>
      </c>
      <c r="AK697" s="69">
        <v>0</v>
      </c>
      <c r="AL697" s="69">
        <v>0</v>
      </c>
      <c r="AM697" s="69">
        <v>1</v>
      </c>
      <c r="AN697" s="69">
        <v>1</v>
      </c>
      <c r="AO697" s="69">
        <v>1</v>
      </c>
      <c r="AP697" s="69">
        <v>1</v>
      </c>
      <c r="AQ697" s="84">
        <v>20</v>
      </c>
      <c r="AR697" s="69">
        <v>2</v>
      </c>
      <c r="AS697" s="69">
        <v>0</v>
      </c>
      <c r="AT697" s="69">
        <v>0</v>
      </c>
      <c r="AU697" s="69" t="s">
        <v>528</v>
      </c>
      <c r="AV697" s="69">
        <v>0</v>
      </c>
      <c r="AW697" s="69">
        <v>0</v>
      </c>
      <c r="AX697" s="69">
        <v>0</v>
      </c>
      <c r="AY697" s="69">
        <v>0</v>
      </c>
      <c r="AZ697" s="69">
        <v>0</v>
      </c>
      <c r="BA697" s="69">
        <v>0</v>
      </c>
      <c r="BB697" s="69">
        <v>0</v>
      </c>
      <c r="BC697" s="69">
        <v>0</v>
      </c>
      <c r="BD697" s="69">
        <v>0</v>
      </c>
      <c r="BE697" s="69">
        <v>0</v>
      </c>
      <c r="BF697" s="69">
        <v>0</v>
      </c>
      <c r="BG697" s="69">
        <v>0</v>
      </c>
      <c r="BH697" s="69">
        <v>0</v>
      </c>
      <c r="BI697" s="69" t="s">
        <v>529</v>
      </c>
      <c r="BK697" s="69">
        <v>3</v>
      </c>
      <c r="BL697" s="69">
        <v>2</v>
      </c>
      <c r="BM697" s="69">
        <v>2</v>
      </c>
      <c r="BN697" s="69">
        <v>31</v>
      </c>
      <c r="BO697" s="89">
        <v>0</v>
      </c>
      <c r="BP697" s="69">
        <v>2</v>
      </c>
      <c r="BQ697" s="69">
        <v>5</v>
      </c>
      <c r="BR697" s="69">
        <v>203</v>
      </c>
      <c r="BS697" s="69">
        <v>1000</v>
      </c>
      <c r="BT697" s="69">
        <v>0</v>
      </c>
      <c r="BU697" s="69">
        <v>0</v>
      </c>
      <c r="BV697" s="69">
        <v>1000</v>
      </c>
      <c r="BW697" s="69">
        <v>1284</v>
      </c>
      <c r="BX697" s="69" t="s">
        <v>438</v>
      </c>
      <c r="BY697" s="69">
        <v>0</v>
      </c>
      <c r="BZ697" s="69">
        <v>0</v>
      </c>
      <c r="CA697" s="69">
        <v>31</v>
      </c>
      <c r="CB697" s="89">
        <v>0</v>
      </c>
      <c r="CC697" s="69">
        <v>0</v>
      </c>
      <c r="CD697" s="69">
        <v>0</v>
      </c>
      <c r="CE697" s="69">
        <v>0</v>
      </c>
      <c r="CF697" s="69">
        <v>0</v>
      </c>
      <c r="CG697" s="69">
        <v>0</v>
      </c>
      <c r="CH697" s="69">
        <v>0</v>
      </c>
      <c r="CI697" s="69">
        <v>0</v>
      </c>
      <c r="CJ697" s="69">
        <v>0</v>
      </c>
      <c r="CL697" s="69">
        <v>0</v>
      </c>
      <c r="CM697" s="69">
        <v>0</v>
      </c>
      <c r="CN697" s="69">
        <v>0</v>
      </c>
      <c r="CO697" s="89">
        <v>0</v>
      </c>
      <c r="CP697" s="69">
        <v>0</v>
      </c>
      <c r="CQ697" s="69">
        <v>0</v>
      </c>
      <c r="CR697" s="69">
        <v>0</v>
      </c>
      <c r="CS697" s="69">
        <v>0</v>
      </c>
      <c r="CT697" s="69">
        <v>0</v>
      </c>
      <c r="CU697" s="69">
        <v>0</v>
      </c>
      <c r="CV697" s="69">
        <v>0</v>
      </c>
      <c r="CW697" s="69">
        <v>0</v>
      </c>
      <c r="CZ697" s="69">
        <v>0</v>
      </c>
      <c r="DA697" s="69">
        <v>0</v>
      </c>
      <c r="DB697" s="69">
        <v>0</v>
      </c>
      <c r="DC697" s="69">
        <v>0</v>
      </c>
      <c r="DD697" s="69">
        <v>0</v>
      </c>
      <c r="DE697" s="69">
        <v>0</v>
      </c>
      <c r="DF697" s="69">
        <v>0</v>
      </c>
      <c r="DG697" s="69">
        <v>1</v>
      </c>
      <c r="DI697" s="69" t="e">
        <f>INDEX(Sheet3!$E$78:$E$1130,MATCH(A697,Sheet3!$D$78:$D$1130,0))</f>
        <v>#N/A</v>
      </c>
      <c r="DJ697" s="69" t="str">
        <f>IFERROR(DI697,F697)</f>
        <v>item.ps_skill_10061</v>
      </c>
      <c r="DK697" s="69" t="s">
        <v>554</v>
      </c>
      <c r="DL697" s="69"/>
      <c r="DM697" s="69" t="s">
        <v>239</v>
      </c>
      <c r="DN697" s="69" t="str">
        <f>"造成["&amp;INDEX(Sheet5!$L$2:$L$11,MATCH(BL697,Sheet5!$J$2:$J$11,0))&amp;":"&amp;BR697&amp;"*"&amp;BS697/1000&amp;"]"&amp;INDEX(Sheet5!$I$2:$I$4,MATCH(BR697,Sheet5!$H$2:$H$4,0))&amp;"的"&amp;INDEX(Sheet5!$K$2:$K$11,MATCH(BL697,Sheet5!$J$2:$J$11,0))</f>
        <v>造成[ui.cs_orange:203*1]的物理伤害。</v>
      </c>
      <c r="DO697" s="69"/>
      <c r="DP697" s="69"/>
      <c r="DQ697" s="69"/>
      <c r="DR697" s="69" t="e">
        <f t="shared" ref="DR697:DR762" si="174">MATCH(A697,$DX$51:$DX$69,0)</f>
        <v>#N/A</v>
      </c>
      <c r="DS697" s="90" t="e">
        <f>MATCH(A697,Sheet5!D:D,0)</f>
        <v>#N/A</v>
      </c>
      <c r="DT697" s="94" t="e">
        <f>MATCH(A697,Sheet5!F:F,0)</f>
        <v>#N/A</v>
      </c>
      <c r="DU697" s="69">
        <v>0</v>
      </c>
      <c r="DV697" s="69">
        <v>0</v>
      </c>
      <c r="DW697" s="69">
        <v>0</v>
      </c>
      <c r="DX697" s="69">
        <v>0</v>
      </c>
      <c r="DY697" s="69">
        <v>0</v>
      </c>
    </row>
    <row r="698" spans="1:130" ht="14.25">
      <c r="A698" s="69">
        <v>30388</v>
      </c>
      <c r="B698" s="69">
        <v>0</v>
      </c>
      <c r="C698" s="69">
        <v>1</v>
      </c>
      <c r="D698" s="69" t="s">
        <v>1945</v>
      </c>
      <c r="E698" s="69" t="s">
        <v>1946</v>
      </c>
      <c r="F698" s="69">
        <v>0</v>
      </c>
      <c r="G698" s="69">
        <v>0</v>
      </c>
      <c r="H698" s="69" t="s">
        <v>507</v>
      </c>
      <c r="I698" s="69">
        <v>396</v>
      </c>
      <c r="J698" s="69">
        <v>396</v>
      </c>
      <c r="K698" s="69">
        <v>1650</v>
      </c>
      <c r="L698" s="69"/>
      <c r="M698" s="69">
        <v>632</v>
      </c>
      <c r="N698" s="69"/>
      <c r="O698" s="69">
        <v>0</v>
      </c>
      <c r="P698" s="69">
        <v>1</v>
      </c>
      <c r="Q698" s="69">
        <v>0</v>
      </c>
      <c r="R698" s="69">
        <v>1</v>
      </c>
      <c r="S698" s="69">
        <v>0</v>
      </c>
      <c r="T698" s="69">
        <v>0</v>
      </c>
      <c r="U698" s="69">
        <v>0</v>
      </c>
      <c r="V698" s="69">
        <v>0</v>
      </c>
      <c r="W698" s="69">
        <v>0</v>
      </c>
      <c r="X698" s="69">
        <v>0</v>
      </c>
      <c r="Y698" s="69">
        <v>0</v>
      </c>
      <c r="Z698" s="69">
        <v>12000</v>
      </c>
      <c r="AA698" s="69">
        <v>2</v>
      </c>
      <c r="AB698" s="69">
        <v>64</v>
      </c>
      <c r="AC698" s="69">
        <v>0</v>
      </c>
      <c r="AD698" s="69">
        <v>0</v>
      </c>
      <c r="AE698" s="69">
        <v>0</v>
      </c>
      <c r="AF698" s="69">
        <v>1</v>
      </c>
      <c r="AG698" s="69">
        <v>0</v>
      </c>
      <c r="AH698" s="69">
        <v>4</v>
      </c>
      <c r="AI698" s="69">
        <v>0</v>
      </c>
      <c r="AJ698" s="69">
        <v>0</v>
      </c>
      <c r="AK698" s="69">
        <v>0</v>
      </c>
      <c r="AL698" s="69">
        <v>0</v>
      </c>
      <c r="AM698" s="69">
        <v>1</v>
      </c>
      <c r="AN698" s="69">
        <v>1</v>
      </c>
      <c r="AO698" s="69">
        <v>0</v>
      </c>
      <c r="AP698" s="69">
        <v>0</v>
      </c>
      <c r="AQ698" s="84">
        <v>0</v>
      </c>
      <c r="AR698" s="69">
        <v>0</v>
      </c>
      <c r="AS698" s="69">
        <v>0</v>
      </c>
      <c r="AT698" s="69">
        <v>0</v>
      </c>
      <c r="AU698" s="69">
        <v>0</v>
      </c>
      <c r="AV698" s="69">
        <v>0</v>
      </c>
      <c r="AW698" s="69">
        <v>0</v>
      </c>
      <c r="AX698" s="69">
        <v>0</v>
      </c>
      <c r="AY698" s="69">
        <v>0</v>
      </c>
      <c r="AZ698" s="69">
        <v>0</v>
      </c>
      <c r="BA698" s="69">
        <v>0</v>
      </c>
      <c r="BB698" s="69">
        <v>0</v>
      </c>
      <c r="BC698" s="69">
        <v>0</v>
      </c>
      <c r="BD698" s="69">
        <v>0</v>
      </c>
      <c r="BE698" s="69">
        <v>0</v>
      </c>
      <c r="BF698" s="69">
        <v>0</v>
      </c>
      <c r="BG698" s="69">
        <v>0</v>
      </c>
      <c r="BH698" s="69">
        <v>0</v>
      </c>
      <c r="BI698" s="69" t="s">
        <v>1947</v>
      </c>
      <c r="BJ698" s="69"/>
      <c r="BK698" s="69">
        <v>3</v>
      </c>
      <c r="BL698" s="69">
        <v>35</v>
      </c>
      <c r="BM698" s="69">
        <v>7</v>
      </c>
      <c r="BN698" s="69">
        <v>64</v>
      </c>
      <c r="BO698" s="69">
        <v>0</v>
      </c>
      <c r="BP698" s="69">
        <v>0</v>
      </c>
      <c r="BQ698" s="69">
        <v>1</v>
      </c>
      <c r="BR698" s="69">
        <v>1</v>
      </c>
      <c r="BS698" s="69">
        <v>4656</v>
      </c>
      <c r="BT698" s="69">
        <v>0</v>
      </c>
      <c r="BU698" s="69">
        <v>0</v>
      </c>
      <c r="BV698" s="69">
        <v>1000</v>
      </c>
      <c r="BW698" s="69">
        <v>634</v>
      </c>
      <c r="BX698" s="69"/>
      <c r="BY698" s="69">
        <v>0</v>
      </c>
      <c r="BZ698" s="69">
        <v>0</v>
      </c>
      <c r="CA698" s="69">
        <v>0</v>
      </c>
      <c r="CB698" s="69">
        <v>0</v>
      </c>
      <c r="CC698" s="69">
        <v>0</v>
      </c>
      <c r="CD698" s="69">
        <v>0</v>
      </c>
      <c r="CE698" s="69">
        <v>0</v>
      </c>
      <c r="CF698" s="69">
        <v>0</v>
      </c>
      <c r="CG698" s="69">
        <v>0</v>
      </c>
      <c r="CH698" s="69">
        <v>0</v>
      </c>
      <c r="CI698" s="69">
        <v>0</v>
      </c>
      <c r="CJ698" s="69">
        <v>0</v>
      </c>
      <c r="CK698" s="69"/>
      <c r="CL698" s="69">
        <v>0</v>
      </c>
      <c r="CM698" s="69">
        <v>0</v>
      </c>
      <c r="CN698" s="69">
        <v>0</v>
      </c>
      <c r="CO698" s="69">
        <v>0</v>
      </c>
      <c r="CP698" s="69">
        <v>0</v>
      </c>
      <c r="CQ698" s="69">
        <v>0</v>
      </c>
      <c r="CR698" s="69">
        <v>0</v>
      </c>
      <c r="CS698" s="69">
        <v>0</v>
      </c>
      <c r="CT698" s="69">
        <v>0</v>
      </c>
      <c r="CU698" s="69">
        <v>0</v>
      </c>
      <c r="CV698" s="69">
        <v>0</v>
      </c>
      <c r="CW698" s="69">
        <v>0</v>
      </c>
      <c r="CX698" s="69"/>
      <c r="CY698" s="69"/>
      <c r="CZ698" s="69">
        <v>0</v>
      </c>
      <c r="DA698" s="69">
        <v>0</v>
      </c>
      <c r="DB698" s="69">
        <v>0</v>
      </c>
      <c r="DC698" s="69">
        <v>0</v>
      </c>
      <c r="DD698" s="69">
        <v>0</v>
      </c>
      <c r="DE698" s="69">
        <v>0</v>
      </c>
      <c r="DF698" s="69">
        <v>0</v>
      </c>
      <c r="DG698" s="69">
        <v>1</v>
      </c>
      <c r="DH698" s="69"/>
      <c r="DI698" s="69" t="e">
        <f>INDEX(Sheet3!$E$78:$E$1130,MATCH(A698,Sheet3!$D$78:$D$1130,0))</f>
        <v>#N/A</v>
      </c>
      <c r="DJ698" s="69">
        <f>IFERROR(DI698,F698)</f>
        <v>0</v>
      </c>
      <c r="DK698" s="69" t="s">
        <v>1948</v>
      </c>
      <c r="DL698" s="69"/>
      <c r="DM698" s="90" t="s">
        <v>1949</v>
      </c>
      <c r="DN698" s="69" t="e">
        <f>"造成["&amp;INDEX(Sheet5!$L$2:$L$11,MATCH(BL698,Sheet5!$J$2:$J$11,0))&amp;":"&amp;BR698&amp;"*"&amp;BS698/1000&amp;"]"&amp;INDEX(Sheet5!$I$2:$I$4,MATCH(BR698,Sheet5!$H$2:$H$4,0))&amp;"的"&amp;INDEX(Sheet5!$K$2:$K$11,MATCH(BL698,Sheet5!$J$2:$J$11,0))</f>
        <v>#N/A</v>
      </c>
      <c r="DR698" s="69" t="e">
        <f t="shared" si="174"/>
        <v>#N/A</v>
      </c>
      <c r="DS698" s="90" t="e">
        <f>MATCH(A698,Sheet5!D:D,0)</f>
        <v>#N/A</v>
      </c>
      <c r="DT698" s="94" t="e">
        <f>MATCH(#REF!,Sheet5!F:F,0)</f>
        <v>#REF!</v>
      </c>
      <c r="DU698" s="69">
        <v>0</v>
      </c>
      <c r="DV698" s="69">
        <v>0</v>
      </c>
      <c r="DW698" s="69">
        <v>0</v>
      </c>
      <c r="DX698" s="69">
        <v>0</v>
      </c>
      <c r="DY698" s="69">
        <v>0</v>
      </c>
    </row>
    <row r="699" spans="1:130" ht="14.25">
      <c r="A699" s="69">
        <v>30389</v>
      </c>
      <c r="B699" s="69">
        <v>0</v>
      </c>
      <c r="C699" s="69">
        <v>1</v>
      </c>
      <c r="D699" s="69" t="s">
        <v>1950</v>
      </c>
      <c r="E699" s="69" t="s">
        <v>1951</v>
      </c>
      <c r="F699" s="69" t="s">
        <v>1952</v>
      </c>
      <c r="G699" s="69">
        <v>0</v>
      </c>
      <c r="H699" s="69" t="s">
        <v>321</v>
      </c>
      <c r="I699" s="69">
        <v>900</v>
      </c>
      <c r="J699" s="69">
        <v>900</v>
      </c>
      <c r="K699" s="69">
        <v>5643</v>
      </c>
      <c r="M699" s="69">
        <v>0</v>
      </c>
      <c r="O699" s="69">
        <v>0</v>
      </c>
      <c r="P699" s="69">
        <v>24</v>
      </c>
      <c r="Q699" s="69">
        <v>0</v>
      </c>
      <c r="R699" s="69">
        <f t="shared" ref="R699" si="175">IF(S699&gt;0,2,1)</f>
        <v>1</v>
      </c>
      <c r="S699" s="69">
        <v>0</v>
      </c>
      <c r="T699" s="69">
        <v>0</v>
      </c>
      <c r="U699" s="69">
        <v>0</v>
      </c>
      <c r="V699" s="69">
        <v>0</v>
      </c>
      <c r="W699" s="69">
        <v>0</v>
      </c>
      <c r="X699" s="69">
        <v>0</v>
      </c>
      <c r="Y699" s="69">
        <v>0</v>
      </c>
      <c r="Z699" s="69">
        <v>10000</v>
      </c>
      <c r="AA699" s="69">
        <v>2</v>
      </c>
      <c r="AB699" s="69">
        <v>31</v>
      </c>
      <c r="AC699" s="69">
        <v>0</v>
      </c>
      <c r="AD699" s="69">
        <v>0</v>
      </c>
      <c r="AE699" s="69">
        <v>0</v>
      </c>
      <c r="AF699" s="69">
        <v>50</v>
      </c>
      <c r="AG699" s="69">
        <v>0</v>
      </c>
      <c r="AH699" s="69">
        <v>1.5</v>
      </c>
      <c r="AI699" s="69">
        <v>645</v>
      </c>
      <c r="AJ699" s="69">
        <v>3</v>
      </c>
      <c r="AK699" s="69">
        <v>0</v>
      </c>
      <c r="AL699" s="69">
        <v>0</v>
      </c>
      <c r="AM699" s="69">
        <v>1</v>
      </c>
      <c r="AN699" s="69">
        <v>1</v>
      </c>
      <c r="AO699" s="69">
        <v>0</v>
      </c>
      <c r="AP699" s="69">
        <v>2</v>
      </c>
      <c r="AQ699" s="84">
        <v>0</v>
      </c>
      <c r="AR699" s="69">
        <v>2</v>
      </c>
      <c r="AS699" s="69">
        <v>0</v>
      </c>
      <c r="AT699" s="69">
        <v>0</v>
      </c>
      <c r="AU699" s="69">
        <v>0</v>
      </c>
      <c r="AV699" s="69">
        <v>0</v>
      </c>
      <c r="AW699" s="69">
        <v>0</v>
      </c>
      <c r="AX699" s="69">
        <v>0</v>
      </c>
      <c r="AY699" s="69">
        <v>0</v>
      </c>
      <c r="AZ699" s="69">
        <v>0</v>
      </c>
      <c r="BA699" s="69">
        <v>1</v>
      </c>
      <c r="BB699" s="69">
        <v>0</v>
      </c>
      <c r="BC699" s="69">
        <v>500</v>
      </c>
      <c r="BD699" s="69">
        <v>0</v>
      </c>
      <c r="BE699" s="69">
        <v>0</v>
      </c>
      <c r="BF699" s="69">
        <v>0</v>
      </c>
      <c r="BG699" s="69">
        <v>700</v>
      </c>
      <c r="BH699" s="69">
        <v>0</v>
      </c>
      <c r="BI699" s="69" t="s">
        <v>1953</v>
      </c>
      <c r="BK699" s="69">
        <v>3</v>
      </c>
      <c r="BL699" s="69">
        <v>2</v>
      </c>
      <c r="BM699" s="69">
        <v>2</v>
      </c>
      <c r="BN699" s="69">
        <v>31</v>
      </c>
      <c r="BO699" s="69">
        <v>0</v>
      </c>
      <c r="BP699" s="69">
        <v>1</v>
      </c>
      <c r="BQ699" s="69">
        <v>1</v>
      </c>
      <c r="BR699" s="69">
        <v>203</v>
      </c>
      <c r="BS699" s="69">
        <v>600</v>
      </c>
      <c r="BT699" s="69">
        <v>0</v>
      </c>
      <c r="BU699" s="69">
        <v>0</v>
      </c>
      <c r="BV699" s="69">
        <v>1000</v>
      </c>
      <c r="BW699" s="69">
        <v>0</v>
      </c>
      <c r="BX699" s="69"/>
      <c r="BY699" s="69">
        <v>0</v>
      </c>
      <c r="BZ699" s="69">
        <v>0</v>
      </c>
      <c r="CA699" s="69">
        <v>0</v>
      </c>
      <c r="CB699" s="69">
        <v>0</v>
      </c>
      <c r="CC699" s="69">
        <v>0</v>
      </c>
      <c r="CD699" s="69">
        <v>0</v>
      </c>
      <c r="CE699" s="69">
        <v>0</v>
      </c>
      <c r="CF699" s="69">
        <v>0</v>
      </c>
      <c r="CG699" s="69">
        <v>0</v>
      </c>
      <c r="CH699" s="69">
        <v>0</v>
      </c>
      <c r="CI699" s="69">
        <v>0</v>
      </c>
      <c r="CJ699" s="69">
        <v>0</v>
      </c>
      <c r="CL699" s="69">
        <v>0</v>
      </c>
      <c r="CM699" s="69">
        <v>0</v>
      </c>
      <c r="CN699" s="69">
        <v>0</v>
      </c>
      <c r="CO699" s="69">
        <v>0</v>
      </c>
      <c r="CP699" s="69">
        <v>0</v>
      </c>
      <c r="CQ699" s="69">
        <v>0</v>
      </c>
      <c r="CR699" s="69">
        <v>0</v>
      </c>
      <c r="CS699" s="69">
        <v>0</v>
      </c>
      <c r="CT699" s="69">
        <v>0</v>
      </c>
      <c r="CU699" s="69">
        <v>0</v>
      </c>
      <c r="CV699" s="69">
        <v>0</v>
      </c>
      <c r="CW699" s="69">
        <v>0</v>
      </c>
      <c r="CZ699" s="69">
        <v>0</v>
      </c>
      <c r="DA699" s="69">
        <v>0</v>
      </c>
      <c r="DB699" s="69">
        <v>0</v>
      </c>
      <c r="DC699" s="69">
        <v>0</v>
      </c>
      <c r="DD699" s="69">
        <v>0</v>
      </c>
      <c r="DE699" s="69">
        <v>0</v>
      </c>
      <c r="DF699" s="69">
        <v>0</v>
      </c>
      <c r="DG699" s="69">
        <v>1</v>
      </c>
      <c r="DI699" s="69" t="e">
        <f>INDEX(Sheet3!$E$78:$E$1130,MATCH(A699,Sheet3!$D$78:$D$1130,0))</f>
        <v>#N/A</v>
      </c>
      <c r="DJ699" s="69" t="str">
        <f>IFERROR(DI699,F699)</f>
        <v>skill_icons.ps_blade_storm</v>
      </c>
      <c r="DK699" s="69" t="s">
        <v>1954</v>
      </c>
      <c r="DL699" s="69"/>
      <c r="DM699" s="94" t="s">
        <v>1955</v>
      </c>
      <c r="DN699" s="69" t="str">
        <f>"造成["&amp;INDEX(Sheet5!$L$2:$L$11,MATCH(BL699,Sheet5!$J$2:$J$11,0))&amp;":"&amp;BR699&amp;"*"&amp;BS699/1000&amp;"]"&amp;INDEX(Sheet5!$I$2:$I$4,MATCH(BR699,Sheet5!$H$2:$H$4,0))&amp;"的"&amp;INDEX(Sheet5!$K$2:$K$11,MATCH(BL699,Sheet5!$J$2:$J$11,0))</f>
        <v>造成[ui.cs_orange:203*0.6]的物理伤害。</v>
      </c>
      <c r="DO699" s="94"/>
      <c r="DP699" s="94"/>
      <c r="DQ699" s="94"/>
      <c r="DR699" s="69" t="e">
        <f t="shared" si="174"/>
        <v>#N/A</v>
      </c>
      <c r="DS699" s="90" t="e">
        <f>MATCH(A699,Sheet5!D:D,0)</f>
        <v>#N/A</v>
      </c>
      <c r="DT699" s="94" t="e">
        <f>MATCH(A698,Sheet5!F:F,0)</f>
        <v>#N/A</v>
      </c>
      <c r="DU699" s="69">
        <v>0</v>
      </c>
      <c r="DV699" s="69">
        <v>0</v>
      </c>
      <c r="DW699" s="69">
        <v>0</v>
      </c>
      <c r="DX699" s="69">
        <v>0</v>
      </c>
      <c r="DY699" s="69">
        <v>0</v>
      </c>
    </row>
    <row r="700" spans="1:130" ht="14.25">
      <c r="A700" s="69">
        <v>30390</v>
      </c>
      <c r="B700" s="69">
        <v>0</v>
      </c>
      <c r="C700" s="69">
        <v>1</v>
      </c>
      <c r="D700" s="69" t="s">
        <v>1956</v>
      </c>
      <c r="E700" s="69" t="s">
        <v>1957</v>
      </c>
      <c r="F700" s="69" t="s">
        <v>1958</v>
      </c>
      <c r="G700" s="69">
        <v>1</v>
      </c>
      <c r="H700" s="69" t="s">
        <v>507</v>
      </c>
      <c r="I700" s="69" t="s">
        <v>1959</v>
      </c>
      <c r="J700" s="69" t="s">
        <v>1959</v>
      </c>
      <c r="K700" s="69">
        <v>2772</v>
      </c>
      <c r="L700" s="69" t="s">
        <v>378</v>
      </c>
      <c r="M700" s="69">
        <v>644</v>
      </c>
      <c r="N700" s="69" t="s">
        <v>1682</v>
      </c>
      <c r="O700" s="69">
        <v>0</v>
      </c>
      <c r="P700" s="69">
        <v>14</v>
      </c>
      <c r="Q700" s="69">
        <v>0</v>
      </c>
      <c r="R700" s="69">
        <v>1</v>
      </c>
      <c r="S700" s="69">
        <v>0</v>
      </c>
      <c r="T700" s="69">
        <v>0</v>
      </c>
      <c r="U700" s="69">
        <v>0</v>
      </c>
      <c r="V700" s="69">
        <v>0</v>
      </c>
      <c r="W700" s="69">
        <v>0</v>
      </c>
      <c r="X700" s="69">
        <v>0</v>
      </c>
      <c r="Y700" s="69">
        <v>0</v>
      </c>
      <c r="Z700" s="69">
        <v>10000</v>
      </c>
      <c r="AA700" s="69">
        <v>2</v>
      </c>
      <c r="AB700" s="69">
        <v>31</v>
      </c>
      <c r="AC700" s="69">
        <v>0</v>
      </c>
      <c r="AD700" s="69">
        <v>0</v>
      </c>
      <c r="AE700" s="69">
        <v>0</v>
      </c>
      <c r="AF700" s="69">
        <v>10</v>
      </c>
      <c r="AG700" s="69">
        <v>2</v>
      </c>
      <c r="AH700" s="69">
        <v>7</v>
      </c>
      <c r="AI700" s="69">
        <v>421</v>
      </c>
      <c r="AJ700" s="69">
        <v>2</v>
      </c>
      <c r="AK700" s="69">
        <v>0</v>
      </c>
      <c r="AL700" s="69">
        <v>0</v>
      </c>
      <c r="AM700" s="69">
        <v>5</v>
      </c>
      <c r="AN700" s="69">
        <v>5</v>
      </c>
      <c r="AO700" s="69">
        <v>1</v>
      </c>
      <c r="AP700" s="69">
        <v>0.5</v>
      </c>
      <c r="AQ700" s="84">
        <v>15</v>
      </c>
      <c r="AR700" s="69">
        <v>2</v>
      </c>
      <c r="AS700" s="69">
        <v>0</v>
      </c>
      <c r="AT700" s="69">
        <v>0</v>
      </c>
      <c r="AU700" s="69">
        <v>0</v>
      </c>
      <c r="AV700" s="69">
        <v>0</v>
      </c>
      <c r="AW700" s="69">
        <v>0</v>
      </c>
      <c r="AX700" s="69">
        <v>0</v>
      </c>
      <c r="AY700" s="69">
        <v>0</v>
      </c>
      <c r="AZ700" s="69">
        <v>0</v>
      </c>
      <c r="BA700" s="69">
        <v>0</v>
      </c>
      <c r="BB700" s="69">
        <v>0</v>
      </c>
      <c r="BC700" s="69">
        <v>0</v>
      </c>
      <c r="BD700" s="69">
        <v>0</v>
      </c>
      <c r="BE700" s="69">
        <v>0</v>
      </c>
      <c r="BF700" s="69">
        <v>0</v>
      </c>
      <c r="BG700" s="69">
        <v>0</v>
      </c>
      <c r="BH700" s="69">
        <v>0</v>
      </c>
      <c r="BI700" s="69" t="s">
        <v>1960</v>
      </c>
      <c r="BJ700" s="69"/>
      <c r="BK700" s="69">
        <v>3</v>
      </c>
      <c r="BL700" s="69">
        <v>6</v>
      </c>
      <c r="BM700" s="69">
        <v>2</v>
      </c>
      <c r="BN700" s="69">
        <v>31</v>
      </c>
      <c r="BO700" s="69">
        <v>0</v>
      </c>
      <c r="BP700" s="69">
        <v>1</v>
      </c>
      <c r="BQ700" s="69">
        <v>1</v>
      </c>
      <c r="BR700" s="69">
        <v>204</v>
      </c>
      <c r="BS700" s="69">
        <v>1000</v>
      </c>
      <c r="BT700" s="69">
        <v>0</v>
      </c>
      <c r="BU700" s="69">
        <v>0</v>
      </c>
      <c r="BV700" s="69">
        <v>1000</v>
      </c>
      <c r="BW700" s="69">
        <v>647</v>
      </c>
      <c r="BX700" s="69"/>
      <c r="BY700" s="69">
        <v>10</v>
      </c>
      <c r="BZ700" s="69">
        <v>2</v>
      </c>
      <c r="CA700" s="69">
        <v>31</v>
      </c>
      <c r="CB700" s="69">
        <v>0</v>
      </c>
      <c r="CC700" s="69">
        <v>1</v>
      </c>
      <c r="CD700" s="69">
        <v>1</v>
      </c>
      <c r="CE700" s="69">
        <v>1</v>
      </c>
      <c r="CF700" s="69">
        <v>1372122</v>
      </c>
      <c r="CG700" s="69">
        <v>0</v>
      </c>
      <c r="CH700" s="69">
        <v>0</v>
      </c>
      <c r="CI700" s="69">
        <v>1000</v>
      </c>
      <c r="CJ700" s="69">
        <v>0</v>
      </c>
      <c r="CK700" s="69"/>
      <c r="CL700" s="69">
        <v>0</v>
      </c>
      <c r="CM700" s="69">
        <v>0</v>
      </c>
      <c r="CN700" s="69">
        <v>0</v>
      </c>
      <c r="CO700" s="69">
        <v>0</v>
      </c>
      <c r="CP700" s="69">
        <v>0</v>
      </c>
      <c r="CQ700" s="69">
        <v>0</v>
      </c>
      <c r="CR700" s="69">
        <v>0</v>
      </c>
      <c r="CS700" s="69">
        <v>0</v>
      </c>
      <c r="CT700" s="69">
        <v>0</v>
      </c>
      <c r="CU700" s="69">
        <v>0</v>
      </c>
      <c r="CV700" s="69">
        <v>0</v>
      </c>
      <c r="CW700" s="69">
        <v>0</v>
      </c>
      <c r="CX700" s="69"/>
      <c r="CY700" s="69"/>
      <c r="CZ700" s="69">
        <v>0</v>
      </c>
      <c r="DA700" s="69">
        <v>0</v>
      </c>
      <c r="DB700" s="69">
        <v>0</v>
      </c>
      <c r="DC700" s="69">
        <v>0</v>
      </c>
      <c r="DD700" s="69">
        <v>0</v>
      </c>
      <c r="DE700" s="69">
        <v>0</v>
      </c>
      <c r="DF700" s="69">
        <v>0</v>
      </c>
      <c r="DG700" s="69">
        <v>1</v>
      </c>
      <c r="DH700" s="69"/>
      <c r="DI700" s="69" t="e">
        <f>INDEX(Sheet3!$E$78:$E$1130,MATCH(A700,Sheet3!$D$78:$D$1130,0))</f>
        <v>#N/A</v>
      </c>
      <c r="DJ700" s="69" t="str">
        <f>IFERROR(DI700,F700)</f>
        <v>item.ps_luna_staff</v>
      </c>
      <c r="DK700" s="69" t="s">
        <v>1961</v>
      </c>
      <c r="DL700" s="69"/>
      <c r="DM700" s="69" t="s">
        <v>1962</v>
      </c>
      <c r="DN700" s="69" t="str">
        <f>"造成["&amp;INDEX(Sheet5!$L$2:$L$11,MATCH(BL700,Sheet5!$J$2:$J$11,0))&amp;":"&amp;BR700&amp;"*"&amp;BS700/1000&amp;"]"&amp;INDEX(Sheet5!$I$2:$I$4,MATCH(BR700,Sheet5!$H$2:$H$4,0))&amp;"的"&amp;INDEX(Sheet5!$K$2:$K$11,MATCH(BL700,Sheet5!$J$2:$J$11,0))</f>
        <v>造成[ui.cs_blue:204*1]的土系伤害。</v>
      </c>
      <c r="DO700" s="69"/>
      <c r="DP700" s="69"/>
      <c r="DQ700" s="69"/>
      <c r="DR700" s="69" t="e">
        <f t="shared" si="174"/>
        <v>#N/A</v>
      </c>
      <c r="DS700" s="90" t="e">
        <f>MATCH(A700,Sheet5!D:D,0)</f>
        <v>#N/A</v>
      </c>
      <c r="DT700" s="94" t="e">
        <f>MATCH(A699,Sheet5!F:F,0)</f>
        <v>#N/A</v>
      </c>
      <c r="DU700" s="69">
        <v>0</v>
      </c>
      <c r="DV700" s="69">
        <v>0</v>
      </c>
      <c r="DW700" s="69">
        <v>0</v>
      </c>
      <c r="DX700" s="69">
        <v>0</v>
      </c>
      <c r="DY700" s="69">
        <v>0</v>
      </c>
    </row>
    <row r="701" spans="1:130" ht="14.25">
      <c r="A701" s="69">
        <v>30391</v>
      </c>
      <c r="B701" s="69">
        <v>300036</v>
      </c>
      <c r="C701" s="69">
        <v>1</v>
      </c>
      <c r="D701" s="69" t="s">
        <v>1963</v>
      </c>
      <c r="E701" s="69" t="s">
        <v>1964</v>
      </c>
      <c r="F701" s="69">
        <v>0</v>
      </c>
      <c r="G701" s="69">
        <v>1</v>
      </c>
      <c r="H701" s="69" t="s">
        <v>321</v>
      </c>
      <c r="I701" s="69">
        <v>990</v>
      </c>
      <c r="J701" s="69">
        <v>990</v>
      </c>
      <c r="K701" s="69">
        <v>1056</v>
      </c>
      <c r="L701" s="69"/>
      <c r="M701" s="69">
        <v>639</v>
      </c>
      <c r="N701" s="69"/>
      <c r="O701" s="69">
        <v>0</v>
      </c>
      <c r="P701" s="69">
        <v>10</v>
      </c>
      <c r="Q701" s="69">
        <v>0</v>
      </c>
      <c r="R701" s="69">
        <v>1</v>
      </c>
      <c r="S701" s="69">
        <v>0</v>
      </c>
      <c r="T701" s="69">
        <v>0</v>
      </c>
      <c r="U701" s="69">
        <v>0</v>
      </c>
      <c r="V701" s="69">
        <v>0</v>
      </c>
      <c r="W701" s="69">
        <v>0</v>
      </c>
      <c r="X701" s="69">
        <v>0</v>
      </c>
      <c r="Y701" s="69">
        <v>0</v>
      </c>
      <c r="Z701" s="69">
        <v>12000</v>
      </c>
      <c r="AA701" s="69">
        <v>2</v>
      </c>
      <c r="AB701" s="69">
        <v>31</v>
      </c>
      <c r="AC701" s="69">
        <v>0</v>
      </c>
      <c r="AD701" s="69">
        <v>0</v>
      </c>
      <c r="AE701" s="69">
        <v>0</v>
      </c>
      <c r="AF701" s="69">
        <v>10</v>
      </c>
      <c r="AG701" s="69">
        <v>0</v>
      </c>
      <c r="AH701" s="69">
        <v>4</v>
      </c>
      <c r="AI701" s="69">
        <v>0</v>
      </c>
      <c r="AJ701" s="69">
        <v>2</v>
      </c>
      <c r="AK701" s="69">
        <v>0</v>
      </c>
      <c r="AL701" s="69">
        <v>0</v>
      </c>
      <c r="AM701" s="69">
        <v>1</v>
      </c>
      <c r="AN701" s="69">
        <v>1</v>
      </c>
      <c r="AO701" s="69">
        <v>1</v>
      </c>
      <c r="AP701" s="69">
        <v>0.5</v>
      </c>
      <c r="AQ701" s="84">
        <v>0</v>
      </c>
      <c r="AR701" s="69">
        <v>0.5</v>
      </c>
      <c r="AS701" s="69">
        <v>0</v>
      </c>
      <c r="AT701" s="69">
        <v>0</v>
      </c>
      <c r="AU701" s="69">
        <v>0</v>
      </c>
      <c r="AV701" s="69">
        <v>0</v>
      </c>
      <c r="AW701" s="69">
        <v>0</v>
      </c>
      <c r="AX701" s="69">
        <v>0</v>
      </c>
      <c r="AY701" s="69">
        <v>0</v>
      </c>
      <c r="AZ701" s="69">
        <v>0</v>
      </c>
      <c r="BA701" s="69">
        <v>0</v>
      </c>
      <c r="BB701" s="69">
        <v>0</v>
      </c>
      <c r="BC701" s="69">
        <v>1000</v>
      </c>
      <c r="BD701" s="69">
        <v>0</v>
      </c>
      <c r="BE701" s="69">
        <v>0</v>
      </c>
      <c r="BF701" s="69">
        <v>0</v>
      </c>
      <c r="BG701" s="69">
        <v>0</v>
      </c>
      <c r="BH701" s="69">
        <v>0</v>
      </c>
      <c r="BI701" s="69" t="s">
        <v>1965</v>
      </c>
      <c r="BJ701" s="69"/>
      <c r="BK701" s="69">
        <v>3</v>
      </c>
      <c r="BL701" s="69">
        <v>4</v>
      </c>
      <c r="BM701" s="69">
        <v>2</v>
      </c>
      <c r="BN701" s="69">
        <v>31</v>
      </c>
      <c r="BO701" s="69">
        <v>0</v>
      </c>
      <c r="BP701" s="69">
        <v>1</v>
      </c>
      <c r="BQ701" s="69">
        <v>1</v>
      </c>
      <c r="BR701" s="69">
        <v>203</v>
      </c>
      <c r="BS701" s="69">
        <v>700</v>
      </c>
      <c r="BT701" s="69">
        <v>0</v>
      </c>
      <c r="BU701" s="69">
        <v>0</v>
      </c>
      <c r="BV701" s="69">
        <v>1000</v>
      </c>
      <c r="BW701" s="69">
        <v>1008</v>
      </c>
      <c r="BX701" s="69"/>
      <c r="BY701" s="69">
        <v>10</v>
      </c>
      <c r="BZ701" s="69">
        <v>2</v>
      </c>
      <c r="CA701" s="69">
        <v>31</v>
      </c>
      <c r="CB701" s="69">
        <v>0</v>
      </c>
      <c r="CC701" s="69">
        <v>2</v>
      </c>
      <c r="CD701" s="69">
        <v>10</v>
      </c>
      <c r="CE701" s="69">
        <v>1</v>
      </c>
      <c r="CF701" s="69">
        <v>11016</v>
      </c>
      <c r="CG701" s="69">
        <v>0</v>
      </c>
      <c r="CH701" s="69">
        <v>0</v>
      </c>
      <c r="CI701" s="69">
        <v>1000</v>
      </c>
      <c r="CJ701" s="69">
        <v>0</v>
      </c>
      <c r="CK701" s="69"/>
      <c r="CL701" s="69">
        <v>0</v>
      </c>
      <c r="CM701" s="69">
        <v>0</v>
      </c>
      <c r="CN701" s="69">
        <v>0</v>
      </c>
      <c r="CO701" s="69">
        <v>0</v>
      </c>
      <c r="CP701" s="69">
        <v>0</v>
      </c>
      <c r="CQ701" s="69">
        <v>0</v>
      </c>
      <c r="CR701" s="69">
        <v>0</v>
      </c>
      <c r="CS701" s="69">
        <v>0</v>
      </c>
      <c r="CT701" s="69">
        <v>0</v>
      </c>
      <c r="CU701" s="69">
        <v>0</v>
      </c>
      <c r="CV701" s="69">
        <v>0</v>
      </c>
      <c r="CW701" s="69">
        <v>0</v>
      </c>
      <c r="CX701" s="69"/>
      <c r="CY701" s="69"/>
      <c r="CZ701" s="69">
        <v>0</v>
      </c>
      <c r="DA701" s="69">
        <v>0</v>
      </c>
      <c r="DB701" s="69">
        <v>0</v>
      </c>
      <c r="DC701" s="69">
        <v>0</v>
      </c>
      <c r="DD701" s="69">
        <v>0</v>
      </c>
      <c r="DE701" s="69">
        <v>0</v>
      </c>
      <c r="DF701" s="69">
        <v>0</v>
      </c>
      <c r="DG701" s="69">
        <v>1</v>
      </c>
      <c r="DH701" s="69"/>
      <c r="DI701" s="69" t="e">
        <f>INDEX(Sheet3!$E$78:$E$1130,MATCH(A701,Sheet3!$D$78:$D$1130,0))</f>
        <v>#N/A</v>
      </c>
      <c r="DJ701" s="69">
        <f>IFERROR(DI701,F701)</f>
        <v>0</v>
      </c>
      <c r="DK701" s="69" t="s">
        <v>471</v>
      </c>
      <c r="DL701" s="69"/>
      <c r="DM701" s="69" t="s">
        <v>1966</v>
      </c>
      <c r="DN701" s="69" t="str">
        <f>"造成["&amp;INDEX(Sheet5!$L$2:$L$11,MATCH(BL701,Sheet5!$J$2:$J$11,0))&amp;":"&amp;BR701&amp;"*"&amp;BS701/1000&amp;"]"&amp;INDEX(Sheet5!$I$2:$I$4,MATCH(BR701,Sheet5!$H$2:$H$4,0))&amp;"的"&amp;INDEX(Sheet5!$K$2:$K$11,MATCH(BL701,Sheet5!$J$2:$J$11,0))</f>
        <v>造成[ui.cs_blue:203*0.7]的寒系伤害。</v>
      </c>
      <c r="DO701" s="69"/>
      <c r="DP701" s="69"/>
      <c r="DQ701" s="69"/>
      <c r="DR701" s="69" t="e">
        <f t="shared" si="174"/>
        <v>#N/A</v>
      </c>
      <c r="DS701" s="90" t="e">
        <f>MATCH(A701,Sheet5!D:D,0)</f>
        <v>#N/A</v>
      </c>
      <c r="DT701" s="94" t="e">
        <f>MATCH(A700,Sheet5!F:F,0)</f>
        <v>#N/A</v>
      </c>
      <c r="DU701" s="69">
        <v>0</v>
      </c>
      <c r="DV701" s="69">
        <v>0</v>
      </c>
      <c r="DW701" s="69">
        <v>0</v>
      </c>
      <c r="DX701" s="69">
        <v>0</v>
      </c>
      <c r="DY701" s="69">
        <v>0</v>
      </c>
    </row>
    <row r="702" spans="1:130" ht="14.25">
      <c r="A702" s="69">
        <v>30392</v>
      </c>
      <c r="B702" s="69">
        <v>0</v>
      </c>
      <c r="C702" s="69">
        <v>1</v>
      </c>
      <c r="D702" s="94" t="s">
        <v>1967</v>
      </c>
      <c r="E702" s="94" t="s">
        <v>1968</v>
      </c>
      <c r="F702" s="69" t="s">
        <v>1693</v>
      </c>
      <c r="G702" s="69">
        <v>0</v>
      </c>
      <c r="H702" s="69" t="s">
        <v>321</v>
      </c>
      <c r="I702" s="69">
        <v>933</v>
      </c>
      <c r="J702" s="69">
        <v>933</v>
      </c>
      <c r="K702" s="69">
        <v>1500</v>
      </c>
      <c r="M702" s="69">
        <v>641</v>
      </c>
      <c r="N702" s="69"/>
      <c r="O702" s="69">
        <v>0</v>
      </c>
      <c r="P702" s="69">
        <v>12</v>
      </c>
      <c r="Q702" s="69">
        <v>0</v>
      </c>
      <c r="R702" s="69">
        <v>1</v>
      </c>
      <c r="S702" s="69">
        <v>0</v>
      </c>
      <c r="T702" s="69">
        <v>0</v>
      </c>
      <c r="U702" s="69">
        <v>0</v>
      </c>
      <c r="V702" s="69">
        <v>0</v>
      </c>
      <c r="W702" s="69">
        <v>0</v>
      </c>
      <c r="X702" s="69">
        <v>0</v>
      </c>
      <c r="Y702" s="69">
        <v>0</v>
      </c>
      <c r="Z702" s="69">
        <v>20000</v>
      </c>
      <c r="AA702" s="69">
        <v>2</v>
      </c>
      <c r="AB702" s="69">
        <v>31</v>
      </c>
      <c r="AC702" s="69">
        <v>0</v>
      </c>
      <c r="AD702" s="69">
        <v>0</v>
      </c>
      <c r="AE702" s="69">
        <v>0</v>
      </c>
      <c r="AF702" s="69">
        <v>20</v>
      </c>
      <c r="AG702" s="69">
        <v>0</v>
      </c>
      <c r="AH702" s="69">
        <v>8</v>
      </c>
      <c r="AI702" s="69">
        <v>0</v>
      </c>
      <c r="AJ702" s="69">
        <v>0</v>
      </c>
      <c r="AK702" s="69">
        <v>0</v>
      </c>
      <c r="AL702" s="69">
        <v>0</v>
      </c>
      <c r="AM702" s="69">
        <v>1</v>
      </c>
      <c r="AN702" s="69">
        <v>1</v>
      </c>
      <c r="AO702" s="69">
        <v>1</v>
      </c>
      <c r="AP702" s="69">
        <v>1</v>
      </c>
      <c r="AQ702" s="84">
        <v>8</v>
      </c>
      <c r="AR702" s="69">
        <v>2</v>
      </c>
      <c r="AS702" s="69">
        <v>0</v>
      </c>
      <c r="AT702" s="69">
        <v>0</v>
      </c>
      <c r="AU702" s="69">
        <v>0</v>
      </c>
      <c r="AV702" s="69">
        <v>0</v>
      </c>
      <c r="AW702" s="69">
        <v>0</v>
      </c>
      <c r="AX702" s="69">
        <v>0</v>
      </c>
      <c r="AY702" s="69">
        <v>0</v>
      </c>
      <c r="AZ702" s="69">
        <v>0</v>
      </c>
      <c r="BA702" s="69">
        <v>0</v>
      </c>
      <c r="BB702" s="69">
        <v>0</v>
      </c>
      <c r="BC702" s="69">
        <v>0</v>
      </c>
      <c r="BD702" s="69">
        <v>0</v>
      </c>
      <c r="BE702" s="69">
        <v>0</v>
      </c>
      <c r="BF702" s="69">
        <v>0</v>
      </c>
      <c r="BG702" s="69">
        <v>0</v>
      </c>
      <c r="BH702" s="69">
        <v>0</v>
      </c>
      <c r="BI702" s="69" t="s">
        <v>1969</v>
      </c>
      <c r="BK702" s="69">
        <v>3</v>
      </c>
      <c r="BL702" s="69">
        <v>2</v>
      </c>
      <c r="BM702" s="69">
        <v>2</v>
      </c>
      <c r="BN702" s="69">
        <v>31</v>
      </c>
      <c r="BO702" s="89" t="s">
        <v>313</v>
      </c>
      <c r="BP702" s="69">
        <v>1</v>
      </c>
      <c r="BQ702" s="69">
        <v>1</v>
      </c>
      <c r="BR702" s="69">
        <v>203</v>
      </c>
      <c r="BS702" s="69">
        <v>1500</v>
      </c>
      <c r="BT702" s="69">
        <v>0</v>
      </c>
      <c r="BU702" s="69">
        <v>0</v>
      </c>
      <c r="BV702" s="69">
        <v>1000</v>
      </c>
      <c r="BW702" s="69">
        <v>642</v>
      </c>
      <c r="BX702" s="69">
        <v>0</v>
      </c>
      <c r="BY702" s="69">
        <v>10</v>
      </c>
      <c r="BZ702" s="69">
        <v>2</v>
      </c>
      <c r="CA702" s="69">
        <v>31</v>
      </c>
      <c r="CB702" s="69">
        <v>0</v>
      </c>
      <c r="CC702" s="69">
        <v>1</v>
      </c>
      <c r="CD702" s="69">
        <v>1</v>
      </c>
      <c r="CE702" s="69">
        <v>1</v>
      </c>
      <c r="CF702" s="69">
        <v>70138</v>
      </c>
      <c r="CG702" s="69">
        <v>0</v>
      </c>
      <c r="CH702" s="69">
        <v>0</v>
      </c>
      <c r="CI702" s="69">
        <v>1000</v>
      </c>
      <c r="CJ702" s="69">
        <v>0</v>
      </c>
      <c r="CK702" s="69">
        <v>0</v>
      </c>
      <c r="CL702" s="69">
        <v>0</v>
      </c>
      <c r="CM702" s="69">
        <v>0</v>
      </c>
      <c r="CN702" s="69">
        <v>0</v>
      </c>
      <c r="CO702" s="69">
        <v>0</v>
      </c>
      <c r="CP702" s="69">
        <v>0</v>
      </c>
      <c r="CQ702" s="69">
        <v>0</v>
      </c>
      <c r="CR702" s="69">
        <v>0</v>
      </c>
      <c r="CS702" s="69">
        <v>0</v>
      </c>
      <c r="CT702" s="69">
        <v>0</v>
      </c>
      <c r="CU702" s="69">
        <v>0</v>
      </c>
      <c r="CV702" s="69">
        <v>0</v>
      </c>
      <c r="CW702" s="69">
        <v>0</v>
      </c>
      <c r="CX702" s="69">
        <v>0</v>
      </c>
      <c r="CY702" s="69">
        <v>0</v>
      </c>
      <c r="CZ702" s="69">
        <v>0</v>
      </c>
      <c r="DA702" s="69">
        <v>0</v>
      </c>
      <c r="DB702" s="69">
        <v>0</v>
      </c>
      <c r="DC702" s="69">
        <v>0</v>
      </c>
      <c r="DD702" s="69">
        <v>0</v>
      </c>
      <c r="DE702" s="69">
        <v>0</v>
      </c>
      <c r="DF702" s="69">
        <v>0</v>
      </c>
      <c r="DG702" s="69">
        <v>1</v>
      </c>
      <c r="DI702" s="69"/>
      <c r="DJ702" s="69"/>
      <c r="DK702" s="69" t="s">
        <v>364</v>
      </c>
      <c r="DL702" s="69"/>
      <c r="DM702" s="69" t="s">
        <v>1970</v>
      </c>
      <c r="DN702" s="69" t="str">
        <f>"造成["&amp;INDEX(Sheet5!$L$2:$L$11,MATCH(BL702,Sheet5!$J$2:$J$11,0))&amp;":"&amp;BR702&amp;"*"&amp;BS702/1000&amp;"]"&amp;INDEX(Sheet5!$I$2:$I$4,MATCH(BR702,Sheet5!$H$2:$H$4,0))&amp;"的"&amp;INDEX(Sheet5!$K$2:$K$11,MATCH(BL702,Sheet5!$J$2:$J$11,0))</f>
        <v>造成[ui.cs_orange:203*1.5]的物理伤害。</v>
      </c>
      <c r="DO702" s="69"/>
      <c r="DP702" s="69"/>
      <c r="DQ702" s="69"/>
      <c r="DR702" s="69" t="e">
        <f t="shared" si="174"/>
        <v>#N/A</v>
      </c>
      <c r="DS702" s="90" t="e">
        <f>MATCH(A702,Sheet5!D:D,0)</f>
        <v>#N/A</v>
      </c>
      <c r="DT702" s="94" t="e">
        <f>MATCH(A701,Sheet5!F:F,0)</f>
        <v>#N/A</v>
      </c>
      <c r="DU702" s="69">
        <v>0</v>
      </c>
      <c r="DV702" s="69">
        <v>0</v>
      </c>
      <c r="DW702" s="69">
        <v>0</v>
      </c>
      <c r="DX702" s="69">
        <v>0</v>
      </c>
      <c r="DY702" s="69">
        <v>0</v>
      </c>
    </row>
    <row r="703" spans="1:130" ht="14.25">
      <c r="A703" s="69">
        <v>30393</v>
      </c>
      <c r="B703" s="69">
        <v>0</v>
      </c>
      <c r="C703" s="69">
        <v>1</v>
      </c>
      <c r="D703" s="94" t="s">
        <v>1971</v>
      </c>
      <c r="E703" s="94" t="s">
        <v>1972</v>
      </c>
      <c r="F703" s="69" t="s">
        <v>1693</v>
      </c>
      <c r="G703" s="69">
        <v>0</v>
      </c>
      <c r="H703" s="69" t="s">
        <v>321</v>
      </c>
      <c r="I703" s="69" t="s">
        <v>1973</v>
      </c>
      <c r="J703" s="69" t="s">
        <v>1973</v>
      </c>
      <c r="K703" s="69">
        <v>1500</v>
      </c>
      <c r="M703" s="69">
        <v>0</v>
      </c>
      <c r="N703" s="69"/>
      <c r="O703" s="69">
        <v>0</v>
      </c>
      <c r="P703" s="69">
        <v>12</v>
      </c>
      <c r="Q703" s="69">
        <v>0</v>
      </c>
      <c r="R703" s="69">
        <v>1</v>
      </c>
      <c r="S703" s="69">
        <v>0</v>
      </c>
      <c r="T703" s="69">
        <v>0</v>
      </c>
      <c r="U703" s="69">
        <v>0</v>
      </c>
      <c r="V703" s="69">
        <v>0</v>
      </c>
      <c r="W703" s="69">
        <v>0</v>
      </c>
      <c r="X703" s="69">
        <v>0</v>
      </c>
      <c r="Y703" s="69">
        <v>0</v>
      </c>
      <c r="Z703" s="69">
        <v>20000</v>
      </c>
      <c r="AA703" s="69">
        <v>2</v>
      </c>
      <c r="AB703" s="69">
        <v>31</v>
      </c>
      <c r="AC703" s="69">
        <v>0</v>
      </c>
      <c r="AD703" s="69">
        <v>0</v>
      </c>
      <c r="AE703" s="69">
        <v>0</v>
      </c>
      <c r="AF703" s="69">
        <v>20</v>
      </c>
      <c r="AG703" s="69">
        <v>0</v>
      </c>
      <c r="AH703" s="69">
        <v>8</v>
      </c>
      <c r="AI703" s="69">
        <v>0</v>
      </c>
      <c r="AJ703" s="69">
        <v>0</v>
      </c>
      <c r="AK703" s="69">
        <v>0</v>
      </c>
      <c r="AL703" s="69">
        <v>0</v>
      </c>
      <c r="AM703" s="69">
        <v>1</v>
      </c>
      <c r="AN703" s="69">
        <v>1</v>
      </c>
      <c r="AO703" s="69">
        <v>1</v>
      </c>
      <c r="AP703" s="69">
        <v>1</v>
      </c>
      <c r="AQ703" s="84">
        <v>8</v>
      </c>
      <c r="AR703" s="69">
        <v>2</v>
      </c>
      <c r="AS703" s="69">
        <v>0</v>
      </c>
      <c r="AT703" s="69">
        <v>0</v>
      </c>
      <c r="AU703" s="69">
        <v>0</v>
      </c>
      <c r="AV703" s="69">
        <v>0</v>
      </c>
      <c r="AW703" s="69">
        <v>0</v>
      </c>
      <c r="AX703" s="69">
        <v>0</v>
      </c>
      <c r="AY703" s="69">
        <v>0</v>
      </c>
      <c r="AZ703" s="69">
        <v>0</v>
      </c>
      <c r="BA703" s="69">
        <v>0</v>
      </c>
      <c r="BB703" s="69">
        <v>0</v>
      </c>
      <c r="BC703" s="69">
        <v>0</v>
      </c>
      <c r="BD703" s="69">
        <v>0</v>
      </c>
      <c r="BE703" s="69">
        <v>0</v>
      </c>
      <c r="BF703" s="69">
        <v>0</v>
      </c>
      <c r="BG703" s="69">
        <v>0</v>
      </c>
      <c r="BH703" s="69">
        <v>0</v>
      </c>
      <c r="BI703" s="69" t="s">
        <v>1974</v>
      </c>
      <c r="BK703" s="69">
        <v>3</v>
      </c>
      <c r="BL703" s="69">
        <v>2</v>
      </c>
      <c r="BM703" s="69">
        <v>2</v>
      </c>
      <c r="BN703" s="69">
        <v>31</v>
      </c>
      <c r="BO703" s="89" t="s">
        <v>313</v>
      </c>
      <c r="BP703" s="69">
        <v>1</v>
      </c>
      <c r="BQ703" s="69">
        <v>1</v>
      </c>
      <c r="BR703" s="69">
        <v>203</v>
      </c>
      <c r="BS703" s="69">
        <v>1500</v>
      </c>
      <c r="BT703" s="69">
        <v>0</v>
      </c>
      <c r="BU703" s="69">
        <v>0</v>
      </c>
      <c r="BV703" s="69">
        <v>1000</v>
      </c>
      <c r="BW703" s="69">
        <v>0</v>
      </c>
      <c r="BX703" s="69">
        <v>0</v>
      </c>
      <c r="BY703" s="69">
        <v>10</v>
      </c>
      <c r="BZ703" s="69">
        <v>2</v>
      </c>
      <c r="CA703" s="69">
        <v>31</v>
      </c>
      <c r="CB703" s="69">
        <v>0</v>
      </c>
      <c r="CC703" s="69">
        <v>1</v>
      </c>
      <c r="CD703" s="69">
        <v>1</v>
      </c>
      <c r="CE703" s="69">
        <v>1</v>
      </c>
      <c r="CF703" s="69">
        <v>70138</v>
      </c>
      <c r="CG703" s="69">
        <v>0</v>
      </c>
      <c r="CH703" s="69">
        <v>0</v>
      </c>
      <c r="CI703" s="69">
        <v>1000</v>
      </c>
      <c r="CJ703" s="69">
        <v>0</v>
      </c>
      <c r="CK703" s="69">
        <v>0</v>
      </c>
      <c r="CL703" s="69">
        <v>0</v>
      </c>
      <c r="CM703" s="69">
        <v>0</v>
      </c>
      <c r="CN703" s="69">
        <v>0</v>
      </c>
      <c r="CO703" s="69">
        <v>0</v>
      </c>
      <c r="CP703" s="69">
        <v>0</v>
      </c>
      <c r="CQ703" s="69">
        <v>0</v>
      </c>
      <c r="CR703" s="69">
        <v>0</v>
      </c>
      <c r="CS703" s="69">
        <v>0</v>
      </c>
      <c r="CT703" s="69">
        <v>0</v>
      </c>
      <c r="CU703" s="69">
        <v>0</v>
      </c>
      <c r="CV703" s="69">
        <v>0</v>
      </c>
      <c r="CW703" s="69">
        <v>0</v>
      </c>
      <c r="CX703" s="69">
        <v>0</v>
      </c>
      <c r="CY703" s="69">
        <v>0</v>
      </c>
      <c r="CZ703" s="69">
        <v>0</v>
      </c>
      <c r="DA703" s="69">
        <v>0</v>
      </c>
      <c r="DB703" s="69">
        <v>0</v>
      </c>
      <c r="DC703" s="69">
        <v>0</v>
      </c>
      <c r="DD703" s="69">
        <v>0</v>
      </c>
      <c r="DE703" s="69">
        <v>0</v>
      </c>
      <c r="DF703" s="69">
        <v>0</v>
      </c>
      <c r="DG703" s="69">
        <v>1</v>
      </c>
      <c r="DI703" s="69"/>
      <c r="DJ703" s="69"/>
      <c r="DK703" s="69" t="s">
        <v>1975</v>
      </c>
      <c r="DL703" s="69"/>
      <c r="DM703" s="69" t="s">
        <v>1976</v>
      </c>
      <c r="DN703" s="69" t="str">
        <f>"造成["&amp;INDEX(Sheet5!$L$2:$L$11,MATCH(BL703,Sheet5!$J$2:$J$11,0))&amp;":"&amp;BR703&amp;"*"&amp;BS703/1000&amp;"]"&amp;INDEX(Sheet5!$I$2:$I$4,MATCH(BR703,Sheet5!$H$2:$H$4,0))&amp;"的"&amp;INDEX(Sheet5!$K$2:$K$11,MATCH(BL703,Sheet5!$J$2:$J$11,0))</f>
        <v>造成[ui.cs_orange:203*1.5]的物理伤害。</v>
      </c>
      <c r="DO703" s="69"/>
      <c r="DP703" s="69"/>
      <c r="DQ703" s="69"/>
      <c r="DR703" s="69" t="e">
        <f t="shared" si="174"/>
        <v>#N/A</v>
      </c>
      <c r="DS703" s="90" t="e">
        <f>MATCH(A703,Sheet5!D:D,0)</f>
        <v>#N/A</v>
      </c>
      <c r="DT703" s="94" t="e">
        <f>MATCH(A702,Sheet5!F:F,0)</f>
        <v>#N/A</v>
      </c>
      <c r="DU703" s="69">
        <v>0</v>
      </c>
      <c r="DV703" s="69">
        <v>0</v>
      </c>
      <c r="DW703" s="69">
        <v>0</v>
      </c>
      <c r="DX703" s="69">
        <v>0</v>
      </c>
      <c r="DY703" s="69">
        <v>0</v>
      </c>
    </row>
    <row r="704" spans="1:130" ht="14.25">
      <c r="A704" s="69">
        <v>30394</v>
      </c>
      <c r="B704" s="69">
        <v>0</v>
      </c>
      <c r="C704" s="69">
        <v>1</v>
      </c>
      <c r="D704" s="69" t="s">
        <v>1977</v>
      </c>
      <c r="E704" s="69" t="s">
        <v>1978</v>
      </c>
      <c r="F704" s="69" t="s">
        <v>1979</v>
      </c>
      <c r="G704" s="69">
        <v>1</v>
      </c>
      <c r="H704" s="69" t="s">
        <v>1980</v>
      </c>
      <c r="I704" s="69">
        <f>70*33</f>
        <v>2310</v>
      </c>
      <c r="J704" s="69">
        <f>70*33</f>
        <v>2310</v>
      </c>
      <c r="K704" s="69">
        <f>113*33</f>
        <v>3729</v>
      </c>
      <c r="L704" s="69"/>
      <c r="M704" s="69">
        <v>0</v>
      </c>
      <c r="N704" s="69" t="s">
        <v>1981</v>
      </c>
      <c r="O704" s="69">
        <v>0</v>
      </c>
      <c r="P704" s="69">
        <v>8</v>
      </c>
      <c r="Q704" s="69">
        <v>0</v>
      </c>
      <c r="R704" s="69">
        <f>IF(S704&gt;0,2,1)</f>
        <v>1</v>
      </c>
      <c r="S704" s="69">
        <v>0</v>
      </c>
      <c r="T704" s="69">
        <v>0</v>
      </c>
      <c r="U704" s="69">
        <v>0</v>
      </c>
      <c r="V704" s="69">
        <v>0</v>
      </c>
      <c r="W704" s="69">
        <v>0</v>
      </c>
      <c r="X704" s="69">
        <v>0</v>
      </c>
      <c r="Y704" s="69">
        <v>0</v>
      </c>
      <c r="Z704" s="69">
        <v>12000</v>
      </c>
      <c r="AA704" s="69">
        <v>2</v>
      </c>
      <c r="AB704" s="69">
        <v>31</v>
      </c>
      <c r="AC704" s="69">
        <v>0</v>
      </c>
      <c r="AD704" s="69">
        <v>0</v>
      </c>
      <c r="AE704" s="69">
        <v>0</v>
      </c>
      <c r="AF704" s="69">
        <v>10</v>
      </c>
      <c r="AG704" s="69">
        <v>0</v>
      </c>
      <c r="AH704" s="69">
        <v>5</v>
      </c>
      <c r="AI704" s="69">
        <v>663</v>
      </c>
      <c r="AJ704" s="69">
        <v>2</v>
      </c>
      <c r="AK704" s="69">
        <v>0</v>
      </c>
      <c r="AL704" s="69">
        <v>0.3</v>
      </c>
      <c r="AM704" s="69">
        <v>1</v>
      </c>
      <c r="AN704" s="69">
        <v>1</v>
      </c>
      <c r="AO704" s="69">
        <v>0</v>
      </c>
      <c r="AP704" s="69">
        <v>0</v>
      </c>
      <c r="AQ704" s="84">
        <v>0</v>
      </c>
      <c r="AR704" s="69">
        <v>0</v>
      </c>
      <c r="AS704" s="69">
        <v>0</v>
      </c>
      <c r="AT704" s="69">
        <v>0</v>
      </c>
      <c r="AU704" s="69">
        <v>0</v>
      </c>
      <c r="AV704" s="69">
        <v>0</v>
      </c>
      <c r="AW704" s="69">
        <v>0</v>
      </c>
      <c r="AX704" s="69">
        <v>0</v>
      </c>
      <c r="AY704" s="69">
        <v>1419</v>
      </c>
      <c r="AZ704" s="69">
        <v>236</v>
      </c>
      <c r="BA704" s="69">
        <v>1</v>
      </c>
      <c r="BB704" s="69">
        <v>-1</v>
      </c>
      <c r="BC704" s="69">
        <v>0</v>
      </c>
      <c r="BD704" s="69">
        <v>0</v>
      </c>
      <c r="BE704" s="69">
        <v>0</v>
      </c>
      <c r="BF704" s="69">
        <v>0</v>
      </c>
      <c r="BG704" s="69">
        <v>0</v>
      </c>
      <c r="BH704" s="69">
        <v>0</v>
      </c>
      <c r="BI704" s="69" t="s">
        <v>1982</v>
      </c>
      <c r="BJ704" s="69"/>
      <c r="BK704" s="69">
        <v>3</v>
      </c>
      <c r="BL704" s="69">
        <v>3</v>
      </c>
      <c r="BM704" s="69">
        <v>2</v>
      </c>
      <c r="BN704" s="69">
        <v>31</v>
      </c>
      <c r="BO704" s="69">
        <v>0</v>
      </c>
      <c r="BP704" s="69">
        <v>1</v>
      </c>
      <c r="BQ704" s="69">
        <v>1</v>
      </c>
      <c r="BR704" s="69">
        <v>204</v>
      </c>
      <c r="BS704" s="69">
        <v>330</v>
      </c>
      <c r="BT704" s="69">
        <v>0</v>
      </c>
      <c r="BU704" s="69">
        <v>0</v>
      </c>
      <c r="BV704" s="69">
        <v>1000</v>
      </c>
      <c r="BW704" s="69">
        <v>19</v>
      </c>
      <c r="BX704" s="69"/>
      <c r="BY704" s="69">
        <v>10</v>
      </c>
      <c r="BZ704" s="69">
        <v>2</v>
      </c>
      <c r="CA704" s="69">
        <v>31</v>
      </c>
      <c r="CB704" s="69">
        <v>0</v>
      </c>
      <c r="CC704" s="69">
        <v>0</v>
      </c>
      <c r="CD704" s="69">
        <v>0</v>
      </c>
      <c r="CE704" s="69">
        <v>0</v>
      </c>
      <c r="CF704" s="69">
        <v>0</v>
      </c>
      <c r="CG704" s="69">
        <v>0</v>
      </c>
      <c r="CH704" s="69">
        <v>0</v>
      </c>
      <c r="CI704" s="69">
        <v>0</v>
      </c>
      <c r="CJ704" s="69">
        <v>0</v>
      </c>
      <c r="CK704" s="69"/>
      <c r="CL704" s="69">
        <v>0</v>
      </c>
      <c r="CM704" s="69">
        <v>0</v>
      </c>
      <c r="CN704" s="69">
        <v>0</v>
      </c>
      <c r="CO704" s="69">
        <v>0</v>
      </c>
      <c r="CP704" s="69">
        <v>0</v>
      </c>
      <c r="CQ704" s="69">
        <v>0</v>
      </c>
      <c r="CR704" s="69">
        <v>0</v>
      </c>
      <c r="CS704" s="69">
        <v>0</v>
      </c>
      <c r="CT704" s="69">
        <v>0</v>
      </c>
      <c r="CU704" s="69">
        <v>0</v>
      </c>
      <c r="CV704" s="69">
        <v>0</v>
      </c>
      <c r="CW704" s="69">
        <v>0</v>
      </c>
      <c r="CX704" s="69"/>
      <c r="CY704" s="69"/>
      <c r="CZ704" s="69">
        <v>0</v>
      </c>
      <c r="DA704" s="69">
        <v>0</v>
      </c>
      <c r="DB704" s="69">
        <v>0</v>
      </c>
      <c r="DC704" s="69">
        <v>0</v>
      </c>
      <c r="DD704" s="69">
        <v>0</v>
      </c>
      <c r="DE704" s="69">
        <v>0</v>
      </c>
      <c r="DF704" s="69">
        <v>0</v>
      </c>
      <c r="DG704" s="69">
        <v>1</v>
      </c>
      <c r="DH704" s="69"/>
      <c r="DI704" s="69" t="e">
        <f>INDEX(Sheet3!$E$78:$E$1130,MATCH(A704,Sheet3!$D$78:$D$1130,0))</f>
        <v>#N/A</v>
      </c>
      <c r="DJ704" s="69" t="str">
        <f>IFERROR(DI704,F704)</f>
        <v>skill_icons.ps_aladin_01</v>
      </c>
      <c r="DK704" s="90" t="s">
        <v>1983</v>
      </c>
      <c r="DM704" s="90" t="s">
        <v>1984</v>
      </c>
      <c r="DN704" s="69" t="str">
        <f>"造成["&amp;INDEX(Sheet5!$L$2:$L$11,MATCH(BL704,Sheet5!$J$2:$J$11,0))&amp;":"&amp;BR704&amp;"*"&amp;BS704/1000&amp;"]"&amp;INDEX(Sheet5!$I$2:$I$4,MATCH(BR704,Sheet5!$H$2:$H$4,0))&amp;"的"&amp;INDEX(Sheet5!$K$2:$K$11,MATCH(BL704,Sheet5!$J$2:$J$11,0))</f>
        <v>造成[ui.cs_blue:204*0.33]的火系伤害。</v>
      </c>
      <c r="DR704" s="69" t="e">
        <f t="shared" si="174"/>
        <v>#N/A</v>
      </c>
      <c r="DS704" s="90" t="e">
        <f>MATCH(A704,Sheet5!D:D,0)</f>
        <v>#N/A</v>
      </c>
      <c r="DT704" s="94" t="e">
        <f>MATCH(A703,Sheet5!F:F,0)</f>
        <v>#N/A</v>
      </c>
      <c r="DU704" s="69">
        <v>0</v>
      </c>
      <c r="DV704" s="69">
        <v>0</v>
      </c>
      <c r="DW704" s="69">
        <v>0</v>
      </c>
      <c r="DX704" s="69">
        <v>0</v>
      </c>
      <c r="DY704" s="69">
        <v>0</v>
      </c>
      <c r="DZ704" s="69"/>
    </row>
    <row r="705" spans="1:129" ht="14.25">
      <c r="A705" s="69">
        <v>31000</v>
      </c>
      <c r="B705" s="69">
        <v>0</v>
      </c>
      <c r="C705" s="125">
        <v>1</v>
      </c>
      <c r="D705" s="78" t="s">
        <v>1985</v>
      </c>
      <c r="E705" s="78"/>
      <c r="F705" s="69">
        <v>0</v>
      </c>
      <c r="G705" s="69">
        <v>0</v>
      </c>
      <c r="H705" s="69" t="s">
        <v>703</v>
      </c>
      <c r="I705" s="69">
        <v>1000</v>
      </c>
      <c r="J705" s="69">
        <v>0</v>
      </c>
      <c r="K705" s="69">
        <v>2000</v>
      </c>
      <c r="M705" s="69">
        <v>0</v>
      </c>
      <c r="O705" s="69">
        <v>0</v>
      </c>
      <c r="P705" s="69">
        <v>1</v>
      </c>
      <c r="Q705" s="69">
        <v>0</v>
      </c>
      <c r="R705" s="69">
        <v>1</v>
      </c>
      <c r="S705" s="69">
        <v>0</v>
      </c>
      <c r="T705" s="69">
        <v>0</v>
      </c>
      <c r="U705" s="69">
        <v>0</v>
      </c>
      <c r="V705" s="69">
        <v>0</v>
      </c>
      <c r="W705" s="69">
        <v>0</v>
      </c>
      <c r="X705" s="69">
        <v>0</v>
      </c>
      <c r="Y705" s="69">
        <v>0</v>
      </c>
      <c r="Z705" s="69">
        <v>100000</v>
      </c>
      <c r="AA705" s="69">
        <v>2</v>
      </c>
      <c r="AB705" s="69">
        <v>31</v>
      </c>
      <c r="AC705" s="69">
        <v>0</v>
      </c>
      <c r="AD705" s="69">
        <v>0</v>
      </c>
      <c r="AE705" s="69">
        <v>0</v>
      </c>
      <c r="AF705" s="69">
        <v>1</v>
      </c>
      <c r="AG705" s="69">
        <v>0</v>
      </c>
      <c r="AH705" s="69">
        <v>4</v>
      </c>
      <c r="AI705" s="69">
        <v>0</v>
      </c>
      <c r="AJ705" s="69">
        <v>0</v>
      </c>
      <c r="AK705" s="69">
        <v>0</v>
      </c>
      <c r="AL705" s="69">
        <v>0</v>
      </c>
      <c r="AM705" s="69">
        <v>0</v>
      </c>
      <c r="AN705" s="69">
        <v>0</v>
      </c>
      <c r="AO705" s="69">
        <v>0</v>
      </c>
      <c r="AP705" s="69">
        <v>0</v>
      </c>
      <c r="AQ705" s="84">
        <v>0</v>
      </c>
      <c r="AR705" s="69">
        <v>0</v>
      </c>
      <c r="AS705" s="69">
        <v>0</v>
      </c>
      <c r="AT705" s="69">
        <v>0</v>
      </c>
      <c r="AU705" s="69">
        <v>0</v>
      </c>
      <c r="AV705" s="69">
        <v>0</v>
      </c>
      <c r="AW705" s="69">
        <v>0</v>
      </c>
      <c r="AX705" s="69">
        <v>0</v>
      </c>
      <c r="AY705" s="69">
        <v>0</v>
      </c>
      <c r="AZ705" s="69">
        <v>0</v>
      </c>
      <c r="BA705" s="69">
        <v>0</v>
      </c>
      <c r="BB705" s="69">
        <v>0</v>
      </c>
      <c r="BC705" s="69">
        <v>0</v>
      </c>
      <c r="BD705" s="69">
        <v>0</v>
      </c>
      <c r="BE705" s="69">
        <v>0</v>
      </c>
      <c r="BF705" s="69">
        <v>0</v>
      </c>
      <c r="BG705" s="69">
        <v>0</v>
      </c>
      <c r="BH705" s="69">
        <v>0</v>
      </c>
      <c r="BI705" s="69" t="s">
        <v>1986</v>
      </c>
      <c r="BK705" s="69">
        <v>3</v>
      </c>
      <c r="BL705" s="69">
        <v>10</v>
      </c>
      <c r="BM705" s="69">
        <v>2</v>
      </c>
      <c r="BN705" s="69">
        <v>31</v>
      </c>
      <c r="BO705" s="89" t="s">
        <v>1987</v>
      </c>
      <c r="BP705" s="69">
        <v>1</v>
      </c>
      <c r="BQ705" s="69">
        <v>1</v>
      </c>
      <c r="BR705" s="69">
        <v>1</v>
      </c>
      <c r="BS705" s="69">
        <v>11060</v>
      </c>
      <c r="BT705" s="69">
        <v>0</v>
      </c>
      <c r="BU705" s="69">
        <v>0</v>
      </c>
      <c r="BV705" s="69">
        <v>1000</v>
      </c>
      <c r="BW705" s="69">
        <v>0</v>
      </c>
      <c r="BY705" s="69">
        <v>0</v>
      </c>
      <c r="BZ705" s="69">
        <v>0</v>
      </c>
      <c r="CA705" s="69">
        <v>31</v>
      </c>
      <c r="CB705" s="89">
        <v>0</v>
      </c>
      <c r="CC705" s="69">
        <v>0</v>
      </c>
      <c r="CD705" s="69">
        <v>0</v>
      </c>
      <c r="CE705" s="69">
        <v>0</v>
      </c>
      <c r="CF705" s="69">
        <v>0</v>
      </c>
      <c r="CG705" s="69">
        <v>0</v>
      </c>
      <c r="CH705" s="69">
        <v>0</v>
      </c>
      <c r="CI705" s="69">
        <v>0</v>
      </c>
      <c r="CJ705" s="69">
        <v>0</v>
      </c>
      <c r="CL705" s="69">
        <v>0</v>
      </c>
      <c r="CM705" s="69">
        <v>0</v>
      </c>
      <c r="CN705" s="69">
        <v>0</v>
      </c>
      <c r="CO705" s="89">
        <v>0</v>
      </c>
      <c r="CP705" s="69">
        <v>0</v>
      </c>
      <c r="CQ705" s="69">
        <v>0</v>
      </c>
      <c r="CR705" s="69">
        <v>0</v>
      </c>
      <c r="CS705" s="69">
        <v>0</v>
      </c>
      <c r="CT705" s="69">
        <v>0</v>
      </c>
      <c r="CU705" s="69">
        <v>0</v>
      </c>
      <c r="CV705" s="69">
        <v>0</v>
      </c>
      <c r="CW705" s="69">
        <v>0</v>
      </c>
      <c r="CZ705" s="69">
        <v>0</v>
      </c>
      <c r="DA705" s="69">
        <v>0</v>
      </c>
      <c r="DB705" s="69">
        <v>0</v>
      </c>
      <c r="DC705" s="69">
        <v>0</v>
      </c>
      <c r="DD705" s="69">
        <v>0</v>
      </c>
      <c r="DE705" s="69">
        <v>0</v>
      </c>
      <c r="DF705" s="69">
        <v>0</v>
      </c>
      <c r="DG705" s="69">
        <v>1</v>
      </c>
      <c r="DI705" s="69" t="e">
        <f>INDEX(Sheet3!$E$78:$E$1130,MATCH(A705,Sheet3!$D$78:$D$1130,0))</f>
        <v>#N/A</v>
      </c>
      <c r="DJ705" s="69">
        <f t="shared" ref="DJ705:DJ728" si="176">IFERROR(DI705,F705)</f>
        <v>0</v>
      </c>
      <c r="DK705" s="125" t="s">
        <v>1988</v>
      </c>
      <c r="DL705" s="125"/>
      <c r="DM705" s="69" t="s">
        <v>239</v>
      </c>
      <c r="DN705" s="69" t="e">
        <f>"造成["&amp;INDEX(Sheet5!$L$2:$L$11,MATCH(BL705,Sheet5!$J$2:$J$11,0))&amp;":"&amp;BR705&amp;"*"&amp;BS705/1000&amp;"]"&amp;INDEX(Sheet5!$I$2:$I$4,MATCH(BR705,Sheet5!$H$2:$H$4,0))&amp;"的"&amp;INDEX(Sheet5!$K$2:$K$11,MATCH(BL705,Sheet5!$J$2:$J$11,0))</f>
        <v>#N/A</v>
      </c>
      <c r="DO705" s="69"/>
      <c r="DP705" s="69"/>
      <c r="DQ705" s="69"/>
      <c r="DR705" s="69" t="e">
        <f t="shared" si="174"/>
        <v>#N/A</v>
      </c>
      <c r="DS705" s="90" t="e">
        <f>MATCH(A705,Sheet5!D:D,0)</f>
        <v>#N/A</v>
      </c>
      <c r="DT705" s="94" t="e">
        <f>MATCH(A704,Sheet5!F:F,0)</f>
        <v>#N/A</v>
      </c>
      <c r="DU705" s="69">
        <v>0</v>
      </c>
      <c r="DV705" s="69">
        <v>0</v>
      </c>
      <c r="DW705" s="69">
        <v>0</v>
      </c>
      <c r="DX705" s="69">
        <v>0</v>
      </c>
      <c r="DY705" s="69">
        <v>0</v>
      </c>
    </row>
    <row r="706" spans="1:129" ht="14.25">
      <c r="A706" s="69">
        <v>31001</v>
      </c>
      <c r="B706" s="69">
        <v>0</v>
      </c>
      <c r="C706" s="69">
        <v>1</v>
      </c>
      <c r="D706" s="78" t="s">
        <v>325</v>
      </c>
      <c r="E706" s="78"/>
      <c r="F706" s="69" t="s">
        <v>326</v>
      </c>
      <c r="G706" s="69">
        <v>0</v>
      </c>
      <c r="H706" s="69" t="s">
        <v>327</v>
      </c>
      <c r="I706" s="69">
        <v>0</v>
      </c>
      <c r="J706" s="69">
        <v>0</v>
      </c>
      <c r="K706" s="69">
        <v>1000</v>
      </c>
      <c r="L706" s="69" t="s">
        <v>328</v>
      </c>
      <c r="M706" s="69">
        <v>0</v>
      </c>
      <c r="O706" s="69">
        <v>0</v>
      </c>
      <c r="P706" s="69">
        <v>6</v>
      </c>
      <c r="Q706" s="69">
        <v>0</v>
      </c>
      <c r="R706" s="69">
        <f t="shared" ref="R706:R711" si="177">IF(S706&gt;0,2,1)</f>
        <v>1</v>
      </c>
      <c r="S706" s="69">
        <v>0</v>
      </c>
      <c r="T706" s="69">
        <v>0</v>
      </c>
      <c r="U706" s="69">
        <v>0</v>
      </c>
      <c r="V706" s="69">
        <v>0</v>
      </c>
      <c r="W706" s="69">
        <v>0</v>
      </c>
      <c r="X706" s="69">
        <v>0</v>
      </c>
      <c r="Y706" s="69">
        <v>0</v>
      </c>
      <c r="Z706" s="69">
        <v>0</v>
      </c>
      <c r="AA706" s="69">
        <v>2</v>
      </c>
      <c r="AB706" s="69">
        <v>31</v>
      </c>
      <c r="AC706" s="69">
        <v>0</v>
      </c>
      <c r="AD706" s="69">
        <v>0</v>
      </c>
      <c r="AE706" s="69">
        <v>0</v>
      </c>
      <c r="AF706" s="69">
        <v>257</v>
      </c>
      <c r="AG706" s="69">
        <v>0</v>
      </c>
      <c r="AH706" s="69">
        <v>1</v>
      </c>
      <c r="AI706" s="69">
        <v>93</v>
      </c>
      <c r="AJ706" s="69">
        <v>0</v>
      </c>
      <c r="AK706" s="69">
        <v>0</v>
      </c>
      <c r="AL706" s="69">
        <v>0</v>
      </c>
      <c r="AM706" s="69">
        <v>1</v>
      </c>
      <c r="AN706" s="69">
        <v>1</v>
      </c>
      <c r="AO706" s="69">
        <v>1</v>
      </c>
      <c r="AP706" s="69">
        <v>0.3</v>
      </c>
      <c r="AQ706" s="84">
        <v>15</v>
      </c>
      <c r="AR706" s="69">
        <v>4</v>
      </c>
      <c r="AS706" s="69">
        <v>0</v>
      </c>
      <c r="AT706" s="69">
        <v>0</v>
      </c>
      <c r="AU706" s="69">
        <v>0</v>
      </c>
      <c r="AV706" s="69">
        <v>0</v>
      </c>
      <c r="AW706" s="69">
        <v>0</v>
      </c>
      <c r="AX706" s="69">
        <v>0</v>
      </c>
      <c r="AY706" s="69">
        <v>0</v>
      </c>
      <c r="AZ706" s="69">
        <v>0</v>
      </c>
      <c r="BA706" s="69">
        <v>0</v>
      </c>
      <c r="BB706" s="69">
        <v>0</v>
      </c>
      <c r="BC706" s="69">
        <v>0</v>
      </c>
      <c r="BD706" s="69">
        <v>0</v>
      </c>
      <c r="BE706" s="69">
        <v>0</v>
      </c>
      <c r="BF706" s="69">
        <v>0</v>
      </c>
      <c r="BG706" s="69">
        <v>0</v>
      </c>
      <c r="BH706" s="69">
        <v>0</v>
      </c>
      <c r="BI706" s="69" t="s">
        <v>463</v>
      </c>
      <c r="BK706" s="69">
        <v>3</v>
      </c>
      <c r="BL706" s="69">
        <v>1</v>
      </c>
      <c r="BM706" s="69">
        <v>2</v>
      </c>
      <c r="BN706" s="69">
        <v>31</v>
      </c>
      <c r="BO706" s="89">
        <v>0</v>
      </c>
      <c r="BP706" s="69">
        <v>3</v>
      </c>
      <c r="BQ706" s="69">
        <v>10</v>
      </c>
      <c r="BR706" s="69">
        <v>1</v>
      </c>
      <c r="BS706" s="69">
        <v>150</v>
      </c>
      <c r="BT706" s="69">
        <v>0</v>
      </c>
      <c r="BU706" s="69">
        <v>0</v>
      </c>
      <c r="BV706" s="69">
        <v>1000</v>
      </c>
      <c r="BW706" s="69">
        <v>22</v>
      </c>
      <c r="BX706" s="69" t="s">
        <v>329</v>
      </c>
      <c r="BY706" s="69">
        <v>18</v>
      </c>
      <c r="BZ706" s="69">
        <v>7</v>
      </c>
      <c r="CA706" s="69">
        <v>64</v>
      </c>
      <c r="CB706" s="89">
        <v>0</v>
      </c>
      <c r="CC706" s="69">
        <v>3</v>
      </c>
      <c r="CD706" s="69">
        <v>0</v>
      </c>
      <c r="CE706" s="69">
        <v>1</v>
      </c>
      <c r="CF706" s="69">
        <v>1000</v>
      </c>
      <c r="CG706" s="69">
        <v>0</v>
      </c>
      <c r="CH706" s="69">
        <v>0</v>
      </c>
      <c r="CI706" s="69">
        <v>1000</v>
      </c>
      <c r="CJ706" s="69">
        <v>0</v>
      </c>
      <c r="CL706" s="69">
        <v>0</v>
      </c>
      <c r="CM706" s="69">
        <v>0</v>
      </c>
      <c r="CN706" s="69">
        <v>0</v>
      </c>
      <c r="CO706" s="89">
        <v>0</v>
      </c>
      <c r="CP706" s="69">
        <v>0</v>
      </c>
      <c r="CQ706" s="69">
        <v>0</v>
      </c>
      <c r="CR706" s="69">
        <v>0</v>
      </c>
      <c r="CS706" s="69">
        <v>0</v>
      </c>
      <c r="CT706" s="69">
        <v>0</v>
      </c>
      <c r="CU706" s="69">
        <v>0</v>
      </c>
      <c r="CV706" s="69">
        <v>0</v>
      </c>
      <c r="CW706" s="69">
        <v>0</v>
      </c>
      <c r="CZ706" s="69">
        <v>0</v>
      </c>
      <c r="DA706" s="69">
        <v>0</v>
      </c>
      <c r="DB706" s="69">
        <v>0</v>
      </c>
      <c r="DC706" s="69">
        <v>0</v>
      </c>
      <c r="DD706" s="69">
        <v>0</v>
      </c>
      <c r="DE706" s="69">
        <v>0</v>
      </c>
      <c r="DF706" s="69">
        <v>0</v>
      </c>
      <c r="DG706" s="69">
        <v>1</v>
      </c>
      <c r="DI706" s="69" t="e">
        <f>INDEX(Sheet3!$E$78:$E$1130,MATCH(A706,Sheet3!$D$78:$D$1130,0))</f>
        <v>#N/A</v>
      </c>
      <c r="DJ706" s="69" t="str">
        <f t="shared" si="176"/>
        <v>item.ps_skill_10061</v>
      </c>
      <c r="DK706" s="69" t="s">
        <v>330</v>
      </c>
      <c r="DL706" s="69"/>
      <c r="DM706" s="69" t="s">
        <v>239</v>
      </c>
      <c r="DN706" s="69" t="str">
        <f>"造成["&amp;INDEX(Sheet5!$L$2:$L$11,MATCH(BL706,Sheet5!$J$2:$J$11,0))&amp;":"&amp;BR706&amp;"*"&amp;BS706/1000&amp;"]"&amp;INDEX(Sheet5!$I$2:$I$4,MATCH(BR706,Sheet5!$H$2:$H$4,0))&amp;"的"&amp;INDEX(Sheet5!$K$2:$K$11,MATCH(BL706,Sheet5!$J$2:$J$11,0))</f>
        <v>造成[ui.cs_white:1*0.15]的真实伤害。</v>
      </c>
      <c r="DO706" s="69"/>
      <c r="DP706" s="69"/>
      <c r="DQ706" s="69"/>
      <c r="DR706" s="69" t="e">
        <f t="shared" si="174"/>
        <v>#N/A</v>
      </c>
      <c r="DS706" s="90">
        <f>MATCH(A706,Sheet5!D:D,0)</f>
        <v>546</v>
      </c>
      <c r="DT706" s="94" t="e">
        <f>MATCH(A705,Sheet5!F:F,0)</f>
        <v>#N/A</v>
      </c>
      <c r="DU706" s="69">
        <v>0</v>
      </c>
      <c r="DV706" s="69">
        <v>0</v>
      </c>
      <c r="DW706" s="69">
        <v>0</v>
      </c>
      <c r="DX706" s="69">
        <v>0</v>
      </c>
      <c r="DY706" s="69">
        <v>0</v>
      </c>
    </row>
    <row r="707" spans="1:129" ht="14.25">
      <c r="A707" s="69">
        <v>31002</v>
      </c>
      <c r="B707" s="69">
        <v>0</v>
      </c>
      <c r="C707" s="69">
        <v>1</v>
      </c>
      <c r="D707" s="78" t="s">
        <v>1989</v>
      </c>
      <c r="E707" s="78"/>
      <c r="F707" s="69" t="s">
        <v>921</v>
      </c>
      <c r="G707" s="69">
        <v>1</v>
      </c>
      <c r="H707" s="69" t="s">
        <v>327</v>
      </c>
      <c r="I707" s="69">
        <v>0</v>
      </c>
      <c r="J707" s="69">
        <v>429</v>
      </c>
      <c r="K707" s="69">
        <v>1500</v>
      </c>
      <c r="L707" s="69" t="s">
        <v>328</v>
      </c>
      <c r="M707" s="69">
        <v>0</v>
      </c>
      <c r="O707" s="69">
        <v>0</v>
      </c>
      <c r="P707" s="69">
        <v>1</v>
      </c>
      <c r="Q707" s="69">
        <v>0</v>
      </c>
      <c r="R707" s="69">
        <f t="shared" si="177"/>
        <v>1</v>
      </c>
      <c r="S707" s="69">
        <v>0</v>
      </c>
      <c r="T707" s="69">
        <v>0</v>
      </c>
      <c r="U707" s="69">
        <v>0</v>
      </c>
      <c r="V707" s="69">
        <v>0</v>
      </c>
      <c r="W707" s="69">
        <v>1341002</v>
      </c>
      <c r="X707" s="69">
        <v>0</v>
      </c>
      <c r="Y707" s="69">
        <v>0</v>
      </c>
      <c r="Z707" s="69">
        <v>2000</v>
      </c>
      <c r="AA707" s="69">
        <v>2</v>
      </c>
      <c r="AB707" s="69">
        <v>31</v>
      </c>
      <c r="AC707" s="69">
        <v>0</v>
      </c>
      <c r="AD707" s="69">
        <v>0</v>
      </c>
      <c r="AE707" s="69">
        <v>0</v>
      </c>
      <c r="AF707" s="69">
        <v>257</v>
      </c>
      <c r="AG707" s="69">
        <v>0</v>
      </c>
      <c r="AH707" s="69">
        <v>9</v>
      </c>
      <c r="AI707" s="69">
        <v>122</v>
      </c>
      <c r="AJ707" s="69">
        <v>0</v>
      </c>
      <c r="AK707" s="69">
        <v>0</v>
      </c>
      <c r="AL707" s="69">
        <v>0</v>
      </c>
      <c r="AM707" s="69">
        <v>1</v>
      </c>
      <c r="AN707" s="69">
        <v>1</v>
      </c>
      <c r="AO707" s="69">
        <v>1</v>
      </c>
      <c r="AP707" s="69">
        <v>1</v>
      </c>
      <c r="AQ707" s="84">
        <v>10</v>
      </c>
      <c r="AR707" s="69">
        <v>4</v>
      </c>
      <c r="AS707" s="69">
        <v>0</v>
      </c>
      <c r="AT707" s="69">
        <v>0</v>
      </c>
      <c r="AU707" s="69">
        <v>0</v>
      </c>
      <c r="AV707" s="69">
        <v>0</v>
      </c>
      <c r="AW707" s="69">
        <v>0</v>
      </c>
      <c r="AX707" s="69">
        <v>0</v>
      </c>
      <c r="AY707" s="69">
        <v>0</v>
      </c>
      <c r="AZ707" s="69">
        <v>0</v>
      </c>
      <c r="BA707" s="69">
        <v>0</v>
      </c>
      <c r="BB707" s="69">
        <v>0</v>
      </c>
      <c r="BC707" s="69">
        <v>0</v>
      </c>
      <c r="BD707" s="69">
        <v>0</v>
      </c>
      <c r="BE707" s="69">
        <v>0</v>
      </c>
      <c r="BF707" s="69">
        <v>0</v>
      </c>
      <c r="BG707" s="69">
        <v>0</v>
      </c>
      <c r="BH707" s="69">
        <v>0</v>
      </c>
      <c r="BK707" s="69">
        <v>3</v>
      </c>
      <c r="BL707" s="69">
        <v>7</v>
      </c>
      <c r="BM707" s="69">
        <v>2</v>
      </c>
      <c r="BN707" s="69">
        <v>31</v>
      </c>
      <c r="BO707" s="89">
        <v>0</v>
      </c>
      <c r="BP707" s="69">
        <v>2</v>
      </c>
      <c r="BQ707" s="69">
        <v>10</v>
      </c>
      <c r="BR707" s="69">
        <v>1</v>
      </c>
      <c r="BS707" s="69">
        <v>100</v>
      </c>
      <c r="BT707" s="69">
        <v>0</v>
      </c>
      <c r="BU707" s="69">
        <v>0</v>
      </c>
      <c r="BV707" s="69">
        <v>1000</v>
      </c>
      <c r="BW707" s="69">
        <v>79</v>
      </c>
      <c r="BX707" s="69" t="s">
        <v>611</v>
      </c>
      <c r="BY707" s="69">
        <v>10</v>
      </c>
      <c r="BZ707" s="69">
        <v>2</v>
      </c>
      <c r="CA707" s="69">
        <v>31</v>
      </c>
      <c r="CB707" s="89">
        <v>0</v>
      </c>
      <c r="CC707" s="69">
        <v>1</v>
      </c>
      <c r="CD707" s="69">
        <v>1</v>
      </c>
      <c r="CE707" s="69">
        <v>1</v>
      </c>
      <c r="CF707" s="69">
        <v>11024</v>
      </c>
      <c r="CG707" s="69">
        <v>0</v>
      </c>
      <c r="CH707" s="69">
        <v>0</v>
      </c>
      <c r="CI707" s="69">
        <v>1000</v>
      </c>
      <c r="CJ707" s="69">
        <v>0</v>
      </c>
      <c r="CL707" s="69">
        <v>0</v>
      </c>
      <c r="CM707" s="69">
        <v>0</v>
      </c>
      <c r="CN707" s="69">
        <v>0</v>
      </c>
      <c r="CO707" s="89">
        <v>0</v>
      </c>
      <c r="CP707" s="69">
        <v>0</v>
      </c>
      <c r="CQ707" s="69">
        <v>0</v>
      </c>
      <c r="CR707" s="69">
        <v>0</v>
      </c>
      <c r="CS707" s="69">
        <v>0</v>
      </c>
      <c r="CT707" s="69">
        <v>0</v>
      </c>
      <c r="CU707" s="69">
        <v>0</v>
      </c>
      <c r="CV707" s="69">
        <v>0</v>
      </c>
      <c r="CW707" s="69">
        <v>0</v>
      </c>
      <c r="CZ707" s="69">
        <v>0</v>
      </c>
      <c r="DA707" s="69">
        <v>0</v>
      </c>
      <c r="DB707" s="69">
        <v>0</v>
      </c>
      <c r="DC707" s="69">
        <v>0</v>
      </c>
      <c r="DD707" s="69">
        <v>0</v>
      </c>
      <c r="DE707" s="69">
        <v>0</v>
      </c>
      <c r="DF707" s="69">
        <v>0</v>
      </c>
      <c r="DG707" s="69">
        <v>1</v>
      </c>
      <c r="DI707" s="69" t="e">
        <f>INDEX(Sheet3!$E$78:$E$1130,MATCH(A707,Sheet3!$D$78:$D$1130,0))</f>
        <v>#N/A</v>
      </c>
      <c r="DJ707" s="69" t="str">
        <f t="shared" si="176"/>
        <v>skill_icons.ps_vomit_splash</v>
      </c>
      <c r="DK707" s="69" t="s">
        <v>1990</v>
      </c>
      <c r="DL707" s="93"/>
      <c r="DM707" s="69" t="s">
        <v>239</v>
      </c>
      <c r="DN707" s="69" t="str">
        <f>"造成["&amp;INDEX(Sheet5!$L$2:$L$11,MATCH(BL707,Sheet5!$J$2:$J$11,0))&amp;":"&amp;BR707&amp;"*"&amp;BS707/1000&amp;"]"&amp;INDEX(Sheet5!$I$2:$I$4,MATCH(BR707,Sheet5!$H$2:$H$4,0))&amp;"的"&amp;INDEX(Sheet5!$K$2:$K$11,MATCH(BL707,Sheet5!$J$2:$J$11,0))</f>
        <v>造成[ui.cs_blue:1*0.1]的毒系伤害。</v>
      </c>
      <c r="DO707" s="69" t="e">
        <f>"造成["&amp;INDEX(Sheet5!$L$2:$L$11,MATCH(BY707,Sheet5!$J$2:$J$11,0))&amp;":"&amp;CE707&amp;"*"&amp;CF707/1000&amp;"]"&amp;INDEX(Sheet5!$I$2:$I$4,MATCH(CE707,Sheet5!$H$2:$H$4,0))&amp;"的"&amp;INDEX(Sheet5!$K$2:$K$11,MATCH(BY707,Sheet5!$J$2:$J$11,0))</f>
        <v>#N/A</v>
      </c>
      <c r="DP707" s="69"/>
      <c r="DQ707" s="69"/>
      <c r="DR707" s="69" t="e">
        <f t="shared" si="174"/>
        <v>#N/A</v>
      </c>
      <c r="DS707" s="90">
        <f>MATCH(A707,Sheet5!D:D,0)</f>
        <v>547</v>
      </c>
      <c r="DT707" s="94">
        <f>MATCH(A706,Sheet5!F:F,0)</f>
        <v>2</v>
      </c>
      <c r="DU707" s="69">
        <v>0</v>
      </c>
      <c r="DV707" s="69">
        <v>0</v>
      </c>
      <c r="DW707" s="69">
        <v>0</v>
      </c>
      <c r="DX707" s="69">
        <v>0</v>
      </c>
      <c r="DY707" s="69">
        <v>0</v>
      </c>
    </row>
    <row r="708" spans="1:129" ht="14.25">
      <c r="A708" s="69">
        <v>31003</v>
      </c>
      <c r="B708" s="69">
        <v>0</v>
      </c>
      <c r="C708" s="69">
        <v>1</v>
      </c>
      <c r="D708" s="78" t="s">
        <v>1548</v>
      </c>
      <c r="E708" s="78"/>
      <c r="F708" s="69">
        <v>0</v>
      </c>
      <c r="G708" s="69">
        <v>1</v>
      </c>
      <c r="H708" s="69" t="s">
        <v>321</v>
      </c>
      <c r="I708" s="69">
        <v>1500</v>
      </c>
      <c r="J708" s="69">
        <v>0</v>
      </c>
      <c r="K708" s="69">
        <v>2000</v>
      </c>
      <c r="M708" s="69">
        <v>0</v>
      </c>
      <c r="N708" s="69" t="s">
        <v>518</v>
      </c>
      <c r="O708" s="69">
        <v>0</v>
      </c>
      <c r="P708" s="69">
        <v>6</v>
      </c>
      <c r="Q708" s="69">
        <v>0</v>
      </c>
      <c r="R708" s="69">
        <f t="shared" si="177"/>
        <v>1</v>
      </c>
      <c r="S708" s="69">
        <v>0</v>
      </c>
      <c r="T708" s="69">
        <v>0</v>
      </c>
      <c r="U708" s="69">
        <v>0</v>
      </c>
      <c r="V708" s="69">
        <v>0</v>
      </c>
      <c r="W708" s="69">
        <v>0</v>
      </c>
      <c r="X708" s="69">
        <v>0</v>
      </c>
      <c r="Y708" s="69">
        <v>0</v>
      </c>
      <c r="Z708" s="69">
        <v>15000</v>
      </c>
      <c r="AA708" s="69">
        <v>1</v>
      </c>
      <c r="AB708" s="69">
        <v>31</v>
      </c>
      <c r="AC708" s="69">
        <v>0</v>
      </c>
      <c r="AD708" s="69">
        <v>0</v>
      </c>
      <c r="AE708" s="69">
        <v>0</v>
      </c>
      <c r="AF708" s="69">
        <v>5</v>
      </c>
      <c r="AG708" s="69">
        <v>0</v>
      </c>
      <c r="AH708" s="69">
        <v>0</v>
      </c>
      <c r="AI708" s="69">
        <v>0</v>
      </c>
      <c r="AJ708" s="69">
        <v>0</v>
      </c>
      <c r="AK708" s="69">
        <v>0.5</v>
      </c>
      <c r="AL708" s="69">
        <v>2</v>
      </c>
      <c r="AM708" s="69">
        <v>1</v>
      </c>
      <c r="AN708" s="69">
        <v>1</v>
      </c>
      <c r="AO708" s="69">
        <v>0</v>
      </c>
      <c r="AP708" s="69">
        <v>0</v>
      </c>
      <c r="AQ708" s="84">
        <v>0</v>
      </c>
      <c r="AR708" s="69">
        <v>0</v>
      </c>
      <c r="AS708" s="69">
        <v>0</v>
      </c>
      <c r="AT708" s="69">
        <v>0</v>
      </c>
      <c r="AU708" s="69">
        <v>0</v>
      </c>
      <c r="AV708" s="69">
        <v>0</v>
      </c>
      <c r="AW708" s="69">
        <v>0</v>
      </c>
      <c r="AX708" s="69">
        <v>0</v>
      </c>
      <c r="AY708" s="69">
        <v>0</v>
      </c>
      <c r="AZ708" s="69">
        <v>0</v>
      </c>
      <c r="BA708" s="69">
        <v>1</v>
      </c>
      <c r="BB708" s="69">
        <v>-1</v>
      </c>
      <c r="BC708" s="69">
        <v>0</v>
      </c>
      <c r="BD708" s="69">
        <v>0</v>
      </c>
      <c r="BE708" s="69">
        <v>0</v>
      </c>
      <c r="BF708" s="69">
        <v>0</v>
      </c>
      <c r="BG708" s="69">
        <v>0</v>
      </c>
      <c r="BH708" s="69">
        <v>0</v>
      </c>
      <c r="BK708" s="69">
        <v>3</v>
      </c>
      <c r="BL708" s="69">
        <v>11</v>
      </c>
      <c r="BM708" s="69">
        <v>1</v>
      </c>
      <c r="BN708" s="69">
        <v>31</v>
      </c>
      <c r="BO708" s="89">
        <v>0</v>
      </c>
      <c r="BP708" s="69">
        <v>1</v>
      </c>
      <c r="BQ708" s="69">
        <v>2</v>
      </c>
      <c r="BR708" s="69">
        <v>1</v>
      </c>
      <c r="BS708" s="69">
        <v>12012</v>
      </c>
      <c r="BT708" s="69">
        <v>0</v>
      </c>
      <c r="BU708" s="69">
        <v>0</v>
      </c>
      <c r="BV708" s="69">
        <v>1000</v>
      </c>
      <c r="BW708" s="69">
        <v>73</v>
      </c>
      <c r="BY708" s="69">
        <v>0</v>
      </c>
      <c r="BZ708" s="69">
        <v>0</v>
      </c>
      <c r="CA708" s="69">
        <v>31</v>
      </c>
      <c r="CB708" s="89">
        <v>0</v>
      </c>
      <c r="CC708" s="69">
        <v>0</v>
      </c>
      <c r="CD708" s="69">
        <v>0</v>
      </c>
      <c r="CE708" s="69">
        <v>0</v>
      </c>
      <c r="CF708" s="69">
        <v>0</v>
      </c>
      <c r="CG708" s="69">
        <v>0</v>
      </c>
      <c r="CH708" s="69">
        <v>0</v>
      </c>
      <c r="CI708" s="69">
        <v>0</v>
      </c>
      <c r="CJ708" s="69">
        <v>0</v>
      </c>
      <c r="CL708" s="69">
        <v>0</v>
      </c>
      <c r="CM708" s="69">
        <v>0</v>
      </c>
      <c r="CN708" s="69">
        <v>0</v>
      </c>
      <c r="CO708" s="89">
        <v>0</v>
      </c>
      <c r="CP708" s="69">
        <v>0</v>
      </c>
      <c r="CQ708" s="69">
        <v>0</v>
      </c>
      <c r="CR708" s="69">
        <v>0</v>
      </c>
      <c r="CS708" s="69">
        <v>0</v>
      </c>
      <c r="CT708" s="69">
        <v>0</v>
      </c>
      <c r="CU708" s="69">
        <v>0</v>
      </c>
      <c r="CV708" s="69">
        <v>0</v>
      </c>
      <c r="CW708" s="69">
        <v>0</v>
      </c>
      <c r="CZ708" s="69">
        <v>0</v>
      </c>
      <c r="DA708" s="69">
        <v>0</v>
      </c>
      <c r="DB708" s="69">
        <v>0</v>
      </c>
      <c r="DC708" s="69">
        <v>0</v>
      </c>
      <c r="DD708" s="69">
        <v>0</v>
      </c>
      <c r="DE708" s="69">
        <v>0</v>
      </c>
      <c r="DF708" s="69">
        <v>0</v>
      </c>
      <c r="DG708" s="69">
        <v>1</v>
      </c>
      <c r="DI708" s="69" t="e">
        <f>INDEX(Sheet3!$E$78:$E$1130,MATCH(A708,Sheet3!$D$78:$D$1130,0))</f>
        <v>#N/A</v>
      </c>
      <c r="DJ708" s="69">
        <f t="shared" si="176"/>
        <v>0</v>
      </c>
      <c r="DK708" s="69" t="s">
        <v>1549</v>
      </c>
      <c r="DL708" s="69"/>
      <c r="DM708" s="69" t="s">
        <v>239</v>
      </c>
      <c r="DN708" s="69" t="e">
        <f>"造成["&amp;INDEX(Sheet5!$L$2:$L$11,MATCH(BL708,Sheet5!$J$2:$J$11,0))&amp;":"&amp;BR708&amp;"*"&amp;BS708/1000&amp;"]"&amp;INDEX(Sheet5!$I$2:$I$4,MATCH(BR708,Sheet5!$H$2:$H$4,0))&amp;"的"&amp;INDEX(Sheet5!$K$2:$K$11,MATCH(BL708,Sheet5!$J$2:$J$11,0))</f>
        <v>#N/A</v>
      </c>
      <c r="DO708" s="69"/>
      <c r="DP708" s="69"/>
      <c r="DQ708" s="69"/>
      <c r="DR708" s="69" t="e">
        <f t="shared" si="174"/>
        <v>#N/A</v>
      </c>
      <c r="DS708" s="90" t="e">
        <f>MATCH(A708,Sheet5!D:D,0)</f>
        <v>#N/A</v>
      </c>
      <c r="DT708" s="94">
        <f>MATCH(A707,Sheet5!F:F,0)</f>
        <v>3</v>
      </c>
      <c r="DU708" s="69">
        <v>0</v>
      </c>
      <c r="DV708" s="69">
        <v>0</v>
      </c>
      <c r="DW708" s="69">
        <v>0</v>
      </c>
      <c r="DX708" s="69">
        <v>0</v>
      </c>
      <c r="DY708" s="69">
        <v>0</v>
      </c>
    </row>
    <row r="709" spans="1:129" ht="14.25">
      <c r="A709" s="69">
        <v>31004</v>
      </c>
      <c r="B709" s="69">
        <v>0</v>
      </c>
      <c r="C709" s="69">
        <v>1</v>
      </c>
      <c r="D709" s="78" t="s">
        <v>518</v>
      </c>
      <c r="E709" s="78" t="s">
        <v>519</v>
      </c>
      <c r="F709" s="69">
        <v>0</v>
      </c>
      <c r="G709" s="69">
        <v>1</v>
      </c>
      <c r="H709" s="69" t="s">
        <v>321</v>
      </c>
      <c r="I709" s="69">
        <v>1500</v>
      </c>
      <c r="J709" s="69">
        <v>0</v>
      </c>
      <c r="K709" s="69">
        <v>2000</v>
      </c>
      <c r="M709" s="69">
        <v>72</v>
      </c>
      <c r="N709" s="69" t="s">
        <v>518</v>
      </c>
      <c r="O709" s="69">
        <v>0</v>
      </c>
      <c r="P709" s="69">
        <v>6</v>
      </c>
      <c r="Q709" s="69">
        <v>0</v>
      </c>
      <c r="R709" s="69">
        <f t="shared" si="177"/>
        <v>1</v>
      </c>
      <c r="S709" s="69">
        <v>0</v>
      </c>
      <c r="T709" s="69">
        <v>0</v>
      </c>
      <c r="U709" s="69">
        <v>0</v>
      </c>
      <c r="V709" s="69">
        <v>0</v>
      </c>
      <c r="W709" s="69">
        <v>0</v>
      </c>
      <c r="X709" s="69">
        <v>0</v>
      </c>
      <c r="Y709" s="69">
        <v>0</v>
      </c>
      <c r="Z709" s="69">
        <v>60000</v>
      </c>
      <c r="AA709" s="69">
        <v>1</v>
      </c>
      <c r="AB709" s="69">
        <v>31</v>
      </c>
      <c r="AC709" s="69">
        <v>0</v>
      </c>
      <c r="AD709" s="69">
        <v>0</v>
      </c>
      <c r="AE709" s="69">
        <v>0</v>
      </c>
      <c r="AF709" s="69">
        <v>5</v>
      </c>
      <c r="AG709" s="69">
        <v>0</v>
      </c>
      <c r="AH709" s="69">
        <v>0</v>
      </c>
      <c r="AI709" s="69">
        <v>0</v>
      </c>
      <c r="AJ709" s="69">
        <v>0</v>
      </c>
      <c r="AK709" s="69">
        <v>0</v>
      </c>
      <c r="AL709" s="69">
        <v>0</v>
      </c>
      <c r="AM709" s="69">
        <v>1</v>
      </c>
      <c r="AN709" s="69">
        <v>1</v>
      </c>
      <c r="AO709" s="69">
        <v>0</v>
      </c>
      <c r="AP709" s="69">
        <v>0</v>
      </c>
      <c r="AQ709" s="84">
        <v>0</v>
      </c>
      <c r="AR709" s="69">
        <v>0</v>
      </c>
      <c r="AS709" s="69">
        <v>0</v>
      </c>
      <c r="AT709" s="69">
        <v>0</v>
      </c>
      <c r="AU709" s="69">
        <v>0</v>
      </c>
      <c r="AV709" s="69">
        <v>0</v>
      </c>
      <c r="AW709" s="69">
        <v>0</v>
      </c>
      <c r="AX709" s="69">
        <v>0</v>
      </c>
      <c r="AY709" s="69">
        <v>0</v>
      </c>
      <c r="AZ709" s="69">
        <v>0</v>
      </c>
      <c r="BA709" s="69">
        <v>1</v>
      </c>
      <c r="BB709" s="69">
        <v>-1</v>
      </c>
      <c r="BC709" s="69">
        <v>0</v>
      </c>
      <c r="BD709" s="69">
        <v>0</v>
      </c>
      <c r="BE709" s="69">
        <v>0</v>
      </c>
      <c r="BF709" s="69">
        <v>0</v>
      </c>
      <c r="BG709" s="69">
        <v>0</v>
      </c>
      <c r="BH709" s="69">
        <v>0</v>
      </c>
      <c r="BK709" s="69">
        <v>3</v>
      </c>
      <c r="BL709" s="69">
        <v>11</v>
      </c>
      <c r="BM709" s="69">
        <v>1</v>
      </c>
      <c r="BN709" s="69">
        <v>31</v>
      </c>
      <c r="BO709" s="89">
        <v>0</v>
      </c>
      <c r="BP709" s="69">
        <v>1</v>
      </c>
      <c r="BQ709" s="69">
        <v>2</v>
      </c>
      <c r="BR709" s="69">
        <v>1</v>
      </c>
      <c r="BS709" s="69">
        <v>12201</v>
      </c>
      <c r="BT709" s="69">
        <v>0</v>
      </c>
      <c r="BU709" s="69">
        <v>0</v>
      </c>
      <c r="BV709" s="69">
        <v>1000</v>
      </c>
      <c r="BW709" s="69">
        <v>73</v>
      </c>
      <c r="BY709" s="69">
        <v>11</v>
      </c>
      <c r="BZ709" s="69">
        <v>1</v>
      </c>
      <c r="CA709" s="69">
        <v>31</v>
      </c>
      <c r="CB709" s="89">
        <v>0</v>
      </c>
      <c r="CC709" s="69">
        <v>1</v>
      </c>
      <c r="CD709" s="69">
        <v>1</v>
      </c>
      <c r="CE709" s="69">
        <v>1</v>
      </c>
      <c r="CF709" s="69">
        <v>12202</v>
      </c>
      <c r="CG709" s="69">
        <v>0</v>
      </c>
      <c r="CH709" s="69">
        <v>0</v>
      </c>
      <c r="CI709" s="69">
        <v>1000</v>
      </c>
      <c r="CJ709" s="69">
        <v>73</v>
      </c>
      <c r="CL709" s="69">
        <v>0</v>
      </c>
      <c r="CM709" s="69">
        <v>0</v>
      </c>
      <c r="CN709" s="69">
        <v>0</v>
      </c>
      <c r="CO709" s="89">
        <v>0</v>
      </c>
      <c r="CP709" s="69">
        <v>0</v>
      </c>
      <c r="CQ709" s="69">
        <v>0</v>
      </c>
      <c r="CR709" s="69">
        <v>0</v>
      </c>
      <c r="CS709" s="69">
        <v>0</v>
      </c>
      <c r="CT709" s="69">
        <v>0</v>
      </c>
      <c r="CU709" s="69">
        <v>0</v>
      </c>
      <c r="CV709" s="69">
        <v>0</v>
      </c>
      <c r="CW709" s="69">
        <v>0</v>
      </c>
      <c r="CZ709" s="69">
        <v>0</v>
      </c>
      <c r="DA709" s="69">
        <v>0</v>
      </c>
      <c r="DB709" s="69">
        <v>0</v>
      </c>
      <c r="DC709" s="69">
        <v>0</v>
      </c>
      <c r="DD709" s="69">
        <v>0</v>
      </c>
      <c r="DE709" s="69">
        <v>0</v>
      </c>
      <c r="DF709" s="69">
        <v>0</v>
      </c>
      <c r="DG709" s="69">
        <v>1</v>
      </c>
      <c r="DI709" s="69" t="e">
        <f>INDEX(Sheet3!$E$78:$E$1130,MATCH(A709,Sheet3!$D$78:$D$1130,0))</f>
        <v>#N/A</v>
      </c>
      <c r="DJ709" s="69">
        <f t="shared" si="176"/>
        <v>0</v>
      </c>
      <c r="DK709" s="69" t="s">
        <v>521</v>
      </c>
      <c r="DL709" s="69"/>
      <c r="DM709" s="69" t="s">
        <v>522</v>
      </c>
      <c r="DN709" s="69" t="e">
        <f>"造成["&amp;INDEX(Sheet5!$L$2:$L$11,MATCH(BL709,Sheet5!$J$2:$J$11,0))&amp;":"&amp;BR709&amp;"*"&amp;BS709/1000&amp;"]"&amp;INDEX(Sheet5!$I$2:$I$4,MATCH(BR709,Sheet5!$H$2:$H$4,0))&amp;"的"&amp;INDEX(Sheet5!$K$2:$K$11,MATCH(BL709,Sheet5!$J$2:$J$11,0))</f>
        <v>#N/A</v>
      </c>
      <c r="DO709" s="69"/>
      <c r="DP709" s="69"/>
      <c r="DQ709" s="69"/>
      <c r="DR709" s="69" t="e">
        <f t="shared" si="174"/>
        <v>#N/A</v>
      </c>
      <c r="DS709" s="90" t="e">
        <f>MATCH(A709,Sheet5!D:D,0)</f>
        <v>#N/A</v>
      </c>
      <c r="DT709" s="94" t="e">
        <f>MATCH(A708,Sheet5!F:F,0)</f>
        <v>#N/A</v>
      </c>
      <c r="DU709" s="69">
        <v>0</v>
      </c>
      <c r="DV709" s="69">
        <v>0</v>
      </c>
      <c r="DW709" s="69">
        <v>0</v>
      </c>
      <c r="DX709" s="69">
        <v>0</v>
      </c>
      <c r="DY709" s="69">
        <v>0</v>
      </c>
    </row>
    <row r="710" spans="1:129" ht="14.25">
      <c r="A710" s="69">
        <v>31005</v>
      </c>
      <c r="B710" s="69">
        <v>0</v>
      </c>
      <c r="C710" s="69">
        <v>1</v>
      </c>
      <c r="D710" s="78" t="s">
        <v>518</v>
      </c>
      <c r="E710" s="78" t="s">
        <v>519</v>
      </c>
      <c r="F710" s="69">
        <v>0</v>
      </c>
      <c r="G710" s="69">
        <v>1</v>
      </c>
      <c r="H710" s="69" t="s">
        <v>321</v>
      </c>
      <c r="I710" s="69">
        <v>1500</v>
      </c>
      <c r="J710" s="69">
        <v>0</v>
      </c>
      <c r="K710" s="69">
        <v>2000</v>
      </c>
      <c r="M710" s="69">
        <v>72</v>
      </c>
      <c r="N710" s="69" t="s">
        <v>518</v>
      </c>
      <c r="O710" s="69">
        <v>0</v>
      </c>
      <c r="P710" s="69">
        <v>6</v>
      </c>
      <c r="Q710" s="69">
        <v>0</v>
      </c>
      <c r="R710" s="69">
        <f t="shared" si="177"/>
        <v>1</v>
      </c>
      <c r="S710" s="69">
        <v>0</v>
      </c>
      <c r="T710" s="69">
        <v>0</v>
      </c>
      <c r="U710" s="69">
        <v>0</v>
      </c>
      <c r="V710" s="69">
        <v>0</v>
      </c>
      <c r="W710" s="69">
        <v>0</v>
      </c>
      <c r="X710" s="69">
        <v>0</v>
      </c>
      <c r="Y710" s="69">
        <v>0</v>
      </c>
      <c r="Z710" s="69">
        <v>60000</v>
      </c>
      <c r="AA710" s="69">
        <v>1</v>
      </c>
      <c r="AB710" s="69">
        <v>31</v>
      </c>
      <c r="AC710" s="69">
        <v>0</v>
      </c>
      <c r="AD710" s="69">
        <v>0</v>
      </c>
      <c r="AE710" s="69">
        <v>0</v>
      </c>
      <c r="AF710" s="69">
        <v>5</v>
      </c>
      <c r="AG710" s="69">
        <v>0</v>
      </c>
      <c r="AH710" s="69">
        <v>0</v>
      </c>
      <c r="AI710" s="69">
        <v>0</v>
      </c>
      <c r="AJ710" s="69">
        <v>0</v>
      </c>
      <c r="AK710" s="69">
        <v>0</v>
      </c>
      <c r="AL710" s="69">
        <v>0</v>
      </c>
      <c r="AM710" s="69">
        <v>1</v>
      </c>
      <c r="AN710" s="69">
        <v>1</v>
      </c>
      <c r="AO710" s="69">
        <v>0</v>
      </c>
      <c r="AP710" s="69">
        <v>0</v>
      </c>
      <c r="AQ710" s="84">
        <v>0</v>
      </c>
      <c r="AR710" s="69">
        <v>0</v>
      </c>
      <c r="AS710" s="69">
        <v>0</v>
      </c>
      <c r="AT710" s="69">
        <v>0</v>
      </c>
      <c r="AU710" s="69">
        <v>0</v>
      </c>
      <c r="AV710" s="69">
        <v>0</v>
      </c>
      <c r="AW710" s="69">
        <v>0</v>
      </c>
      <c r="AX710" s="69">
        <v>0</v>
      </c>
      <c r="AY710" s="69">
        <v>0</v>
      </c>
      <c r="AZ710" s="69">
        <v>0</v>
      </c>
      <c r="BA710" s="69">
        <v>1</v>
      </c>
      <c r="BB710" s="69">
        <v>-1</v>
      </c>
      <c r="BC710" s="69">
        <v>0</v>
      </c>
      <c r="BD710" s="69">
        <v>0</v>
      </c>
      <c r="BE710" s="69">
        <v>0</v>
      </c>
      <c r="BF710" s="69">
        <v>0</v>
      </c>
      <c r="BG710" s="69">
        <v>0</v>
      </c>
      <c r="BH710" s="69">
        <v>0</v>
      </c>
      <c r="BK710" s="69">
        <v>3</v>
      </c>
      <c r="BL710" s="69">
        <v>11</v>
      </c>
      <c r="BM710" s="69">
        <v>1</v>
      </c>
      <c r="BN710" s="69">
        <v>31</v>
      </c>
      <c r="BO710" s="89">
        <v>0</v>
      </c>
      <c r="BP710" s="69">
        <v>1</v>
      </c>
      <c r="BQ710" s="69">
        <v>2</v>
      </c>
      <c r="BR710" s="69">
        <v>1</v>
      </c>
      <c r="BS710" s="69">
        <v>12228</v>
      </c>
      <c r="BT710" s="69">
        <v>0</v>
      </c>
      <c r="BU710" s="69">
        <v>0</v>
      </c>
      <c r="BV710" s="69">
        <v>1000</v>
      </c>
      <c r="BW710" s="69">
        <v>73</v>
      </c>
      <c r="BY710" s="69">
        <v>11</v>
      </c>
      <c r="BZ710" s="69">
        <v>1</v>
      </c>
      <c r="CA710" s="69">
        <v>31</v>
      </c>
      <c r="CB710" s="89">
        <v>0</v>
      </c>
      <c r="CC710" s="69">
        <v>1</v>
      </c>
      <c r="CD710" s="69">
        <v>1</v>
      </c>
      <c r="CE710" s="69">
        <v>1</v>
      </c>
      <c r="CF710" s="69">
        <v>12229</v>
      </c>
      <c r="CG710" s="69">
        <v>0</v>
      </c>
      <c r="CH710" s="69">
        <v>0</v>
      </c>
      <c r="CI710" s="69">
        <v>1000</v>
      </c>
      <c r="CJ710" s="69">
        <v>73</v>
      </c>
      <c r="CL710" s="69">
        <v>0</v>
      </c>
      <c r="CM710" s="69">
        <v>0</v>
      </c>
      <c r="CN710" s="69">
        <v>0</v>
      </c>
      <c r="CO710" s="89">
        <v>0</v>
      </c>
      <c r="CP710" s="69">
        <v>0</v>
      </c>
      <c r="CQ710" s="69">
        <v>0</v>
      </c>
      <c r="CR710" s="69">
        <v>0</v>
      </c>
      <c r="CS710" s="69">
        <v>0</v>
      </c>
      <c r="CT710" s="69">
        <v>0</v>
      </c>
      <c r="CU710" s="69">
        <v>0</v>
      </c>
      <c r="CV710" s="69">
        <v>0</v>
      </c>
      <c r="CW710" s="69">
        <v>0</v>
      </c>
      <c r="CZ710" s="69">
        <v>0</v>
      </c>
      <c r="DA710" s="69">
        <v>0</v>
      </c>
      <c r="DB710" s="69">
        <v>0</v>
      </c>
      <c r="DC710" s="69">
        <v>0</v>
      </c>
      <c r="DD710" s="69">
        <v>0</v>
      </c>
      <c r="DE710" s="69">
        <v>0</v>
      </c>
      <c r="DF710" s="69">
        <v>0</v>
      </c>
      <c r="DG710" s="69">
        <v>1</v>
      </c>
      <c r="DI710" s="69" t="e">
        <f>INDEX(Sheet3!$E$78:$E$1130,MATCH(A710,Sheet3!$D$78:$D$1130,0))</f>
        <v>#N/A</v>
      </c>
      <c r="DJ710" s="69">
        <f t="shared" si="176"/>
        <v>0</v>
      </c>
      <c r="DK710" s="69" t="s">
        <v>521</v>
      </c>
      <c r="DL710" s="69"/>
      <c r="DM710" s="69" t="s">
        <v>522</v>
      </c>
      <c r="DN710" s="69" t="e">
        <f>"造成["&amp;INDEX(Sheet5!$L$2:$L$11,MATCH(BL710,Sheet5!$J$2:$J$11,0))&amp;":"&amp;BR710&amp;"*"&amp;BS710/1000&amp;"]"&amp;INDEX(Sheet5!$I$2:$I$4,MATCH(BR710,Sheet5!$H$2:$H$4,0))&amp;"的"&amp;INDEX(Sheet5!$K$2:$K$11,MATCH(BL710,Sheet5!$J$2:$J$11,0))</f>
        <v>#N/A</v>
      </c>
      <c r="DO710" s="69"/>
      <c r="DP710" s="69"/>
      <c r="DQ710" s="69"/>
      <c r="DR710" s="69" t="e">
        <f t="shared" si="174"/>
        <v>#N/A</v>
      </c>
      <c r="DS710" s="90" t="e">
        <f>MATCH(A710,Sheet5!D:D,0)</f>
        <v>#N/A</v>
      </c>
      <c r="DT710" s="94" t="e">
        <f>MATCH(A709,Sheet5!F:F,0)</f>
        <v>#N/A</v>
      </c>
      <c r="DU710" s="69">
        <v>0</v>
      </c>
      <c r="DV710" s="69">
        <v>0</v>
      </c>
      <c r="DW710" s="69">
        <v>0</v>
      </c>
      <c r="DX710" s="69">
        <v>0</v>
      </c>
      <c r="DY710" s="69">
        <v>0</v>
      </c>
    </row>
    <row r="711" spans="1:129" ht="14.25">
      <c r="A711" s="69">
        <v>31006</v>
      </c>
      <c r="B711" s="69">
        <v>0</v>
      </c>
      <c r="C711" s="69">
        <v>1</v>
      </c>
      <c r="D711" s="78" t="s">
        <v>518</v>
      </c>
      <c r="E711" s="78" t="s">
        <v>519</v>
      </c>
      <c r="F711" s="69">
        <v>0</v>
      </c>
      <c r="G711" s="69">
        <v>1</v>
      </c>
      <c r="H711" s="69" t="s">
        <v>321</v>
      </c>
      <c r="I711" s="69">
        <v>1500</v>
      </c>
      <c r="J711" s="69">
        <v>0</v>
      </c>
      <c r="K711" s="69">
        <v>2000</v>
      </c>
      <c r="M711" s="69">
        <v>72</v>
      </c>
      <c r="N711" s="69" t="s">
        <v>518</v>
      </c>
      <c r="O711" s="69">
        <v>0</v>
      </c>
      <c r="P711" s="69">
        <v>6</v>
      </c>
      <c r="Q711" s="69">
        <v>0</v>
      </c>
      <c r="R711" s="69">
        <f t="shared" si="177"/>
        <v>1</v>
      </c>
      <c r="S711" s="69">
        <v>0</v>
      </c>
      <c r="T711" s="69">
        <v>0</v>
      </c>
      <c r="U711" s="69">
        <v>0</v>
      </c>
      <c r="V711" s="69">
        <v>0</v>
      </c>
      <c r="W711" s="69">
        <v>0</v>
      </c>
      <c r="X711" s="69">
        <v>0</v>
      </c>
      <c r="Y711" s="69">
        <v>0</v>
      </c>
      <c r="Z711" s="69">
        <v>60000</v>
      </c>
      <c r="AA711" s="69">
        <v>1</v>
      </c>
      <c r="AB711" s="69">
        <v>31</v>
      </c>
      <c r="AC711" s="69">
        <v>0</v>
      </c>
      <c r="AD711" s="69">
        <v>0</v>
      </c>
      <c r="AE711" s="69">
        <v>0</v>
      </c>
      <c r="AF711" s="69">
        <v>5</v>
      </c>
      <c r="AG711" s="69">
        <v>0</v>
      </c>
      <c r="AH711" s="69">
        <v>0</v>
      </c>
      <c r="AI711" s="69">
        <v>0</v>
      </c>
      <c r="AJ711" s="69">
        <v>0</v>
      </c>
      <c r="AK711" s="69">
        <v>0</v>
      </c>
      <c r="AL711" s="69">
        <v>0</v>
      </c>
      <c r="AM711" s="69">
        <v>1</v>
      </c>
      <c r="AN711" s="69">
        <v>1</v>
      </c>
      <c r="AO711" s="69">
        <v>0</v>
      </c>
      <c r="AP711" s="69">
        <v>0</v>
      </c>
      <c r="AQ711" s="84">
        <v>0</v>
      </c>
      <c r="AR711" s="69">
        <v>0</v>
      </c>
      <c r="AS711" s="69">
        <v>0</v>
      </c>
      <c r="AT711" s="69">
        <v>0</v>
      </c>
      <c r="AU711" s="69">
        <v>0</v>
      </c>
      <c r="AV711" s="69">
        <v>0</v>
      </c>
      <c r="AW711" s="69">
        <v>0</v>
      </c>
      <c r="AX711" s="69">
        <v>0</v>
      </c>
      <c r="AY711" s="69">
        <v>0</v>
      </c>
      <c r="AZ711" s="69">
        <v>0</v>
      </c>
      <c r="BA711" s="69">
        <v>1</v>
      </c>
      <c r="BB711" s="69">
        <v>-1</v>
      </c>
      <c r="BC711" s="69">
        <v>0</v>
      </c>
      <c r="BD711" s="69">
        <v>0</v>
      </c>
      <c r="BE711" s="69">
        <v>0</v>
      </c>
      <c r="BF711" s="69">
        <v>0</v>
      </c>
      <c r="BG711" s="69">
        <v>0</v>
      </c>
      <c r="BH711" s="69">
        <v>0</v>
      </c>
      <c r="BK711" s="69">
        <v>3</v>
      </c>
      <c r="BL711" s="69">
        <v>11</v>
      </c>
      <c r="BM711" s="69">
        <v>1</v>
      </c>
      <c r="BN711" s="69">
        <v>31</v>
      </c>
      <c r="BO711" s="89">
        <v>0</v>
      </c>
      <c r="BP711" s="69">
        <v>1</v>
      </c>
      <c r="BQ711" s="69">
        <v>2</v>
      </c>
      <c r="BR711" s="69">
        <v>1</v>
      </c>
      <c r="BS711" s="69">
        <v>12255</v>
      </c>
      <c r="BT711" s="69">
        <v>0</v>
      </c>
      <c r="BU711" s="69">
        <v>0</v>
      </c>
      <c r="BV711" s="69">
        <v>1000</v>
      </c>
      <c r="BW711" s="69">
        <v>73</v>
      </c>
      <c r="BY711" s="69">
        <v>11</v>
      </c>
      <c r="BZ711" s="69">
        <v>1</v>
      </c>
      <c r="CA711" s="69">
        <v>31</v>
      </c>
      <c r="CB711" s="89">
        <v>0</v>
      </c>
      <c r="CC711" s="69">
        <v>1</v>
      </c>
      <c r="CD711" s="69">
        <v>1</v>
      </c>
      <c r="CE711" s="69">
        <v>1</v>
      </c>
      <c r="CF711" s="69">
        <v>12256</v>
      </c>
      <c r="CG711" s="69">
        <v>0</v>
      </c>
      <c r="CH711" s="69">
        <v>0</v>
      </c>
      <c r="CI711" s="69">
        <v>1000</v>
      </c>
      <c r="CJ711" s="69">
        <v>73</v>
      </c>
      <c r="CL711" s="69">
        <v>0</v>
      </c>
      <c r="CM711" s="69">
        <v>0</v>
      </c>
      <c r="CN711" s="69">
        <v>0</v>
      </c>
      <c r="CO711" s="89">
        <v>0</v>
      </c>
      <c r="CP711" s="69">
        <v>0</v>
      </c>
      <c r="CQ711" s="69">
        <v>0</v>
      </c>
      <c r="CR711" s="69">
        <v>0</v>
      </c>
      <c r="CS711" s="69">
        <v>0</v>
      </c>
      <c r="CT711" s="69">
        <v>0</v>
      </c>
      <c r="CU711" s="69">
        <v>0</v>
      </c>
      <c r="CV711" s="69">
        <v>0</v>
      </c>
      <c r="CW711" s="69">
        <v>0</v>
      </c>
      <c r="CZ711" s="69">
        <v>0</v>
      </c>
      <c r="DA711" s="69">
        <v>0</v>
      </c>
      <c r="DB711" s="69">
        <v>0</v>
      </c>
      <c r="DC711" s="69">
        <v>0</v>
      </c>
      <c r="DD711" s="69">
        <v>0</v>
      </c>
      <c r="DE711" s="69">
        <v>0</v>
      </c>
      <c r="DF711" s="69">
        <v>0</v>
      </c>
      <c r="DG711" s="69">
        <v>1</v>
      </c>
      <c r="DI711" s="69" t="e">
        <f>INDEX(Sheet3!$E$78:$E$1130,MATCH(A711,Sheet3!$D$78:$D$1130,0))</f>
        <v>#N/A</v>
      </c>
      <c r="DJ711" s="69">
        <f t="shared" si="176"/>
        <v>0</v>
      </c>
      <c r="DK711" s="69" t="s">
        <v>521</v>
      </c>
      <c r="DL711" s="69"/>
      <c r="DM711" s="69" t="s">
        <v>522</v>
      </c>
      <c r="DN711" s="69" t="e">
        <f>"造成["&amp;INDEX(Sheet5!$L$2:$L$11,MATCH(BL711,Sheet5!$J$2:$J$11,0))&amp;":"&amp;BR711&amp;"*"&amp;BS711/1000&amp;"]"&amp;INDEX(Sheet5!$I$2:$I$4,MATCH(BR711,Sheet5!$H$2:$H$4,0))&amp;"的"&amp;INDEX(Sheet5!$K$2:$K$11,MATCH(BL711,Sheet5!$J$2:$J$11,0))</f>
        <v>#N/A</v>
      </c>
      <c r="DO711" s="69"/>
      <c r="DP711" s="69"/>
      <c r="DQ711" s="69"/>
      <c r="DR711" s="69" t="e">
        <f t="shared" si="174"/>
        <v>#N/A</v>
      </c>
      <c r="DS711" s="90" t="e">
        <f>MATCH(A711,Sheet5!D:D,0)</f>
        <v>#N/A</v>
      </c>
      <c r="DT711" s="94" t="e">
        <f>MATCH(A710,Sheet5!F:F,0)</f>
        <v>#N/A</v>
      </c>
      <c r="DU711" s="69">
        <v>0</v>
      </c>
      <c r="DV711" s="69">
        <v>0</v>
      </c>
      <c r="DW711" s="69">
        <v>0</v>
      </c>
      <c r="DX711" s="69">
        <v>0</v>
      </c>
      <c r="DY711" s="69">
        <v>0</v>
      </c>
    </row>
    <row r="712" spans="1:129" ht="28.5">
      <c r="A712" s="69">
        <v>31007</v>
      </c>
      <c r="B712" s="69">
        <v>0</v>
      </c>
      <c r="C712" s="69">
        <v>1</v>
      </c>
      <c r="D712" s="78" t="s">
        <v>1111</v>
      </c>
      <c r="E712" s="78" t="s">
        <v>1991</v>
      </c>
      <c r="F712" s="69" t="s">
        <v>1992</v>
      </c>
      <c r="G712" s="69">
        <v>1</v>
      </c>
      <c r="H712" s="69" t="s">
        <v>321</v>
      </c>
      <c r="I712" s="69">
        <v>100</v>
      </c>
      <c r="J712" s="69">
        <v>210</v>
      </c>
      <c r="K712" s="69">
        <v>500</v>
      </c>
      <c r="M712" s="69">
        <v>0</v>
      </c>
      <c r="N712" s="69" t="s">
        <v>1114</v>
      </c>
      <c r="O712" s="69">
        <v>0</v>
      </c>
      <c r="P712" s="69">
        <v>19</v>
      </c>
      <c r="Q712" s="69">
        <v>0</v>
      </c>
      <c r="R712" s="69">
        <v>1</v>
      </c>
      <c r="S712" s="69">
        <v>0</v>
      </c>
      <c r="T712" s="69">
        <v>0</v>
      </c>
      <c r="U712" s="69">
        <v>0</v>
      </c>
      <c r="V712" s="69">
        <v>0</v>
      </c>
      <c r="W712" s="69">
        <v>0</v>
      </c>
      <c r="X712" s="69">
        <v>0</v>
      </c>
      <c r="Y712" s="69">
        <v>0</v>
      </c>
      <c r="Z712" s="69">
        <v>1500</v>
      </c>
      <c r="AA712" s="69">
        <v>2</v>
      </c>
      <c r="AB712" s="69">
        <v>31</v>
      </c>
      <c r="AC712" s="69">
        <v>0</v>
      </c>
      <c r="AD712" s="69">
        <v>0</v>
      </c>
      <c r="AE712" s="69">
        <v>0</v>
      </c>
      <c r="AF712" s="69">
        <v>1</v>
      </c>
      <c r="AG712" s="69">
        <v>0</v>
      </c>
      <c r="AH712" s="69">
        <v>9</v>
      </c>
      <c r="AI712" s="69">
        <v>0</v>
      </c>
      <c r="AJ712" s="69">
        <v>1</v>
      </c>
      <c r="AK712" s="69">
        <v>0</v>
      </c>
      <c r="AL712" s="69">
        <v>0</v>
      </c>
      <c r="AM712" s="69">
        <v>6</v>
      </c>
      <c r="AN712" s="69">
        <v>6</v>
      </c>
      <c r="AO712" s="69">
        <v>1</v>
      </c>
      <c r="AP712" s="69">
        <v>4</v>
      </c>
      <c r="AQ712" s="84">
        <v>0</v>
      </c>
      <c r="AR712" s="69">
        <v>0</v>
      </c>
      <c r="AS712" s="69">
        <v>0</v>
      </c>
      <c r="AT712" s="69">
        <v>0</v>
      </c>
      <c r="AU712" s="69">
        <v>0</v>
      </c>
      <c r="AV712" s="69">
        <v>0</v>
      </c>
      <c r="AW712" s="69">
        <v>0</v>
      </c>
      <c r="AX712" s="69">
        <v>0</v>
      </c>
      <c r="AY712" s="69">
        <v>0</v>
      </c>
      <c r="AZ712" s="69">
        <v>0</v>
      </c>
      <c r="BA712" s="69">
        <v>1</v>
      </c>
      <c r="BB712" s="69">
        <v>-1</v>
      </c>
      <c r="BC712" s="69">
        <v>0</v>
      </c>
      <c r="BD712" s="69">
        <v>0</v>
      </c>
      <c r="BE712" s="69">
        <v>0</v>
      </c>
      <c r="BF712" s="69">
        <v>0</v>
      </c>
      <c r="BG712" s="69">
        <v>0</v>
      </c>
      <c r="BH712" s="69">
        <v>0</v>
      </c>
      <c r="BI712" s="69" t="s">
        <v>1993</v>
      </c>
      <c r="BK712" s="69">
        <v>3</v>
      </c>
      <c r="BL712" s="69">
        <v>16</v>
      </c>
      <c r="BM712" s="69">
        <v>2</v>
      </c>
      <c r="BN712" s="69">
        <v>31</v>
      </c>
      <c r="BO712" s="89">
        <v>0</v>
      </c>
      <c r="BP712" s="69">
        <v>1</v>
      </c>
      <c r="BQ712" s="69">
        <v>1</v>
      </c>
      <c r="BR712" s="69">
        <v>1</v>
      </c>
      <c r="BS712" s="69">
        <v>31021</v>
      </c>
      <c r="BT712" s="69">
        <v>0</v>
      </c>
      <c r="BU712" s="69">
        <v>0</v>
      </c>
      <c r="BV712" s="69">
        <v>1000</v>
      </c>
      <c r="BW712" s="69">
        <v>456</v>
      </c>
      <c r="BX712" s="69" t="s">
        <v>1116</v>
      </c>
      <c r="BY712" s="69">
        <v>0</v>
      </c>
      <c r="BZ712" s="69">
        <v>0</v>
      </c>
      <c r="CA712" s="69">
        <v>31</v>
      </c>
      <c r="CB712" s="89">
        <v>0</v>
      </c>
      <c r="CC712" s="69">
        <v>0</v>
      </c>
      <c r="CD712" s="69">
        <v>0</v>
      </c>
      <c r="CE712" s="69">
        <v>0</v>
      </c>
      <c r="CF712" s="69">
        <v>0</v>
      </c>
      <c r="CG712" s="69">
        <v>0</v>
      </c>
      <c r="CH712" s="69">
        <v>0</v>
      </c>
      <c r="CI712" s="69">
        <v>0</v>
      </c>
      <c r="CJ712" s="69">
        <v>0</v>
      </c>
      <c r="CL712" s="69">
        <v>0</v>
      </c>
      <c r="CM712" s="69">
        <v>0</v>
      </c>
      <c r="CN712" s="69">
        <v>0</v>
      </c>
      <c r="CO712" s="89">
        <v>0</v>
      </c>
      <c r="CP712" s="69">
        <v>0</v>
      </c>
      <c r="CQ712" s="69">
        <v>0</v>
      </c>
      <c r="CR712" s="69">
        <v>0</v>
      </c>
      <c r="CS712" s="69">
        <v>0</v>
      </c>
      <c r="CT712" s="69">
        <v>0</v>
      </c>
      <c r="CU712" s="69">
        <v>0</v>
      </c>
      <c r="CV712" s="69">
        <v>0</v>
      </c>
      <c r="CW712" s="69">
        <v>0</v>
      </c>
      <c r="CZ712" s="69">
        <v>0</v>
      </c>
      <c r="DA712" s="69">
        <v>0</v>
      </c>
      <c r="DB712" s="69">
        <v>0</v>
      </c>
      <c r="DC712" s="69">
        <v>0</v>
      </c>
      <c r="DD712" s="69">
        <v>0</v>
      </c>
      <c r="DE712" s="69">
        <v>0</v>
      </c>
      <c r="DF712" s="69">
        <v>0</v>
      </c>
      <c r="DG712" s="69">
        <v>1</v>
      </c>
      <c r="DI712" s="69" t="e">
        <f>INDEX(Sheet3!$E$78:$E$1130,MATCH(A712,Sheet3!$D$78:$D$1130,0))</f>
        <v>#N/A</v>
      </c>
      <c r="DJ712" s="69" t="str">
        <f t="shared" si="176"/>
        <v>skill_icons.ps_thunder_ball</v>
      </c>
      <c r="DK712" s="69" t="s">
        <v>1117</v>
      </c>
      <c r="DL712" s="69"/>
      <c r="DM712" s="69" t="s">
        <v>1994</v>
      </c>
      <c r="DN712" s="69" t="e">
        <f>"造成["&amp;INDEX(Sheet5!$L$2:$L$11,MATCH(BL712,Sheet5!$J$2:$J$11,0))&amp;":"&amp;BR712&amp;"*"&amp;BS712/1000&amp;"]"&amp;INDEX(Sheet5!$I$2:$I$4,MATCH(BR712,Sheet5!$H$2:$H$4,0))&amp;"的"&amp;INDEX(Sheet5!$K$2:$K$11,MATCH(BL712,Sheet5!$J$2:$J$11,0))</f>
        <v>#N/A</v>
      </c>
      <c r="DO712" s="69"/>
      <c r="DP712" s="69"/>
      <c r="DQ712" s="69"/>
      <c r="DR712" s="69" t="e">
        <f t="shared" si="174"/>
        <v>#N/A</v>
      </c>
      <c r="DS712" s="90" t="e">
        <f>MATCH(A712,Sheet5!D:D,0)</f>
        <v>#N/A</v>
      </c>
      <c r="DT712" s="94" t="e">
        <f>MATCH(A711,Sheet5!F:F,0)</f>
        <v>#N/A</v>
      </c>
      <c r="DU712" s="69">
        <v>0</v>
      </c>
      <c r="DV712" s="69">
        <v>0</v>
      </c>
      <c r="DW712" s="69">
        <v>0</v>
      </c>
      <c r="DX712" s="69">
        <v>0</v>
      </c>
      <c r="DY712" s="69">
        <v>0</v>
      </c>
    </row>
    <row r="713" spans="1:129" ht="14.25">
      <c r="A713" s="69">
        <v>31008</v>
      </c>
      <c r="B713" s="69">
        <v>0</v>
      </c>
      <c r="C713" s="69">
        <v>1</v>
      </c>
      <c r="D713" s="78" t="s">
        <v>1995</v>
      </c>
      <c r="E713" s="78" t="s">
        <v>1996</v>
      </c>
      <c r="F713" s="69" t="s">
        <v>1997</v>
      </c>
      <c r="G713" s="69">
        <v>1</v>
      </c>
      <c r="H713" s="69" t="s">
        <v>507</v>
      </c>
      <c r="I713" s="69">
        <v>500</v>
      </c>
      <c r="J713" s="69">
        <v>0</v>
      </c>
      <c r="K713" s="69">
        <v>500</v>
      </c>
      <c r="M713" s="69">
        <v>330</v>
      </c>
      <c r="O713" s="69">
        <v>0</v>
      </c>
      <c r="P713" s="69">
        <v>1</v>
      </c>
      <c r="Q713" s="69">
        <v>0</v>
      </c>
      <c r="R713" s="69">
        <v>1</v>
      </c>
      <c r="S713" s="69">
        <v>0</v>
      </c>
      <c r="T713" s="69">
        <v>0</v>
      </c>
      <c r="U713" s="69">
        <v>0</v>
      </c>
      <c r="V713" s="69">
        <v>0</v>
      </c>
      <c r="W713" s="69">
        <v>0</v>
      </c>
      <c r="X713" s="69">
        <v>0</v>
      </c>
      <c r="Y713" s="69">
        <v>0</v>
      </c>
      <c r="Z713" s="69">
        <v>10000</v>
      </c>
      <c r="AA713" s="69">
        <v>1</v>
      </c>
      <c r="AB713" s="69">
        <v>31</v>
      </c>
      <c r="AC713" s="69">
        <v>0</v>
      </c>
      <c r="AD713" s="69">
        <v>0</v>
      </c>
      <c r="AE713" s="69">
        <v>0</v>
      </c>
      <c r="AF713" s="69">
        <v>1</v>
      </c>
      <c r="AG713" s="69">
        <v>0</v>
      </c>
      <c r="AH713" s="69">
        <v>1</v>
      </c>
      <c r="AI713" s="69">
        <v>0</v>
      </c>
      <c r="AJ713" s="69">
        <v>0</v>
      </c>
      <c r="AK713" s="69">
        <v>0</v>
      </c>
      <c r="AL713" s="69">
        <v>0</v>
      </c>
      <c r="AM713" s="69">
        <v>1</v>
      </c>
      <c r="AN713" s="69">
        <v>1</v>
      </c>
      <c r="AO713" s="69">
        <v>0</v>
      </c>
      <c r="AP713" s="69">
        <v>0</v>
      </c>
      <c r="AQ713" s="84">
        <v>0</v>
      </c>
      <c r="AR713" s="69">
        <v>0</v>
      </c>
      <c r="AS713" s="69">
        <v>0</v>
      </c>
      <c r="AT713" s="69">
        <v>0</v>
      </c>
      <c r="AU713" s="69">
        <v>0</v>
      </c>
      <c r="AV713" s="69">
        <v>0</v>
      </c>
      <c r="AW713" s="69">
        <v>0</v>
      </c>
      <c r="AX713" s="69">
        <v>0</v>
      </c>
      <c r="AY713" s="69">
        <v>0</v>
      </c>
      <c r="AZ713" s="69">
        <v>0</v>
      </c>
      <c r="BA713" s="69">
        <v>1</v>
      </c>
      <c r="BB713" s="69">
        <v>-1</v>
      </c>
      <c r="BC713" s="69">
        <v>0</v>
      </c>
      <c r="BD713" s="69">
        <v>0</v>
      </c>
      <c r="BE713" s="69">
        <v>0</v>
      </c>
      <c r="BF713" s="69">
        <v>0</v>
      </c>
      <c r="BG713" s="69">
        <v>0</v>
      </c>
      <c r="BH713" s="69">
        <v>0</v>
      </c>
      <c r="BK713" s="69">
        <v>3</v>
      </c>
      <c r="BL713" s="69">
        <v>10</v>
      </c>
      <c r="BM713" s="69">
        <v>1</v>
      </c>
      <c r="BN713" s="69">
        <v>31</v>
      </c>
      <c r="BO713" s="89">
        <v>0</v>
      </c>
      <c r="BP713" s="69">
        <v>1</v>
      </c>
      <c r="BQ713" s="69">
        <v>1</v>
      </c>
      <c r="BR713" s="69">
        <v>1</v>
      </c>
      <c r="BS713" s="69">
        <v>70071</v>
      </c>
      <c r="BT713" s="69">
        <v>0</v>
      </c>
      <c r="BU713" s="69">
        <v>0</v>
      </c>
      <c r="BV713" s="69">
        <v>1000</v>
      </c>
      <c r="BW713" s="69">
        <v>0</v>
      </c>
      <c r="BY713" s="69">
        <v>0</v>
      </c>
      <c r="BZ713" s="69">
        <v>0</v>
      </c>
      <c r="CA713" s="69">
        <v>31</v>
      </c>
      <c r="CB713" s="89">
        <v>0</v>
      </c>
      <c r="CC713" s="69">
        <v>0</v>
      </c>
      <c r="CD713" s="69">
        <v>0</v>
      </c>
      <c r="CE713" s="69">
        <v>0</v>
      </c>
      <c r="CF713" s="69">
        <v>0</v>
      </c>
      <c r="CG713" s="69">
        <v>0</v>
      </c>
      <c r="CH713" s="69">
        <v>0</v>
      </c>
      <c r="CI713" s="69">
        <v>0</v>
      </c>
      <c r="CJ713" s="69">
        <v>0</v>
      </c>
      <c r="CL713" s="69">
        <v>0</v>
      </c>
      <c r="CM713" s="69">
        <v>0</v>
      </c>
      <c r="CN713" s="69">
        <v>0</v>
      </c>
      <c r="CO713" s="89">
        <v>0</v>
      </c>
      <c r="CP713" s="69">
        <v>0</v>
      </c>
      <c r="CQ713" s="69">
        <v>0</v>
      </c>
      <c r="CR713" s="69">
        <v>0</v>
      </c>
      <c r="CS713" s="69">
        <v>0</v>
      </c>
      <c r="CT713" s="69">
        <v>0</v>
      </c>
      <c r="CU713" s="69">
        <v>0</v>
      </c>
      <c r="CV713" s="69">
        <v>0</v>
      </c>
      <c r="CW713" s="69">
        <v>0</v>
      </c>
      <c r="CZ713" s="69">
        <v>0</v>
      </c>
      <c r="DA713" s="69">
        <v>0</v>
      </c>
      <c r="DB713" s="69">
        <v>0</v>
      </c>
      <c r="DC713" s="69">
        <v>0</v>
      </c>
      <c r="DD713" s="69">
        <v>0</v>
      </c>
      <c r="DE713" s="69">
        <v>0</v>
      </c>
      <c r="DF713" s="69">
        <v>0</v>
      </c>
      <c r="DG713" s="69">
        <v>1</v>
      </c>
      <c r="DI713" s="69" t="e">
        <f>INDEX(Sheet3!$E$78:$E$1130,MATCH(A713,Sheet3!$D$78:$D$1130,0))</f>
        <v>#N/A</v>
      </c>
      <c r="DJ713" s="69" t="str">
        <f t="shared" si="176"/>
        <v>skill_icons.ps_magic_shield</v>
      </c>
      <c r="DK713" s="69" t="s">
        <v>1998</v>
      </c>
      <c r="DL713" s="69"/>
      <c r="DM713" s="94" t="s">
        <v>1996</v>
      </c>
      <c r="DN713" s="69" t="e">
        <f>"造成["&amp;INDEX(Sheet5!$L$2:$L$11,MATCH(BL713,Sheet5!$J$2:$J$11,0))&amp;":"&amp;BR713&amp;"*"&amp;BS713/1000&amp;"]"&amp;INDEX(Sheet5!$I$2:$I$4,MATCH(BR713,Sheet5!$H$2:$H$4,0))&amp;"的"&amp;INDEX(Sheet5!$K$2:$K$11,MATCH(BL713,Sheet5!$J$2:$J$11,0))</f>
        <v>#N/A</v>
      </c>
      <c r="DO713" s="94"/>
      <c r="DP713" s="94"/>
      <c r="DQ713" s="94"/>
      <c r="DR713" s="69" t="e">
        <f t="shared" si="174"/>
        <v>#N/A</v>
      </c>
      <c r="DS713" s="90" t="e">
        <f>MATCH(A713,Sheet5!D:D,0)</f>
        <v>#N/A</v>
      </c>
      <c r="DT713" s="94" t="e">
        <f>MATCH(A712,Sheet5!F:F,0)</f>
        <v>#N/A</v>
      </c>
      <c r="DU713" s="69">
        <v>0</v>
      </c>
      <c r="DV713" s="69">
        <v>0</v>
      </c>
      <c r="DW713" s="69">
        <v>0</v>
      </c>
      <c r="DX713" s="69">
        <v>0</v>
      </c>
      <c r="DY713" s="69">
        <v>0</v>
      </c>
    </row>
    <row r="714" spans="1:129" ht="14.25">
      <c r="A714" s="69">
        <v>31009</v>
      </c>
      <c r="B714" s="69">
        <v>0</v>
      </c>
      <c r="C714" s="69">
        <v>1</v>
      </c>
      <c r="D714" s="78" t="s">
        <v>975</v>
      </c>
      <c r="E714" s="78"/>
      <c r="F714" s="69">
        <v>0</v>
      </c>
      <c r="G714" s="69">
        <v>1</v>
      </c>
      <c r="H714" s="69" t="s">
        <v>321</v>
      </c>
      <c r="I714" s="69">
        <v>0</v>
      </c>
      <c r="J714" s="69">
        <v>266</v>
      </c>
      <c r="K714" s="69">
        <v>0</v>
      </c>
      <c r="M714" s="69">
        <v>0</v>
      </c>
      <c r="O714" s="69">
        <v>0</v>
      </c>
      <c r="P714" s="69">
        <v>2</v>
      </c>
      <c r="Q714" s="69">
        <v>0</v>
      </c>
      <c r="R714" s="69">
        <v>1</v>
      </c>
      <c r="S714" s="69">
        <v>0</v>
      </c>
      <c r="T714" s="69">
        <v>0</v>
      </c>
      <c r="U714" s="69">
        <v>0</v>
      </c>
      <c r="V714" s="69">
        <v>0</v>
      </c>
      <c r="W714" s="69">
        <v>0</v>
      </c>
      <c r="X714" s="69">
        <v>0</v>
      </c>
      <c r="Y714" s="69">
        <v>0</v>
      </c>
      <c r="Z714" s="69">
        <v>800</v>
      </c>
      <c r="AA714" s="69">
        <v>2</v>
      </c>
      <c r="AB714" s="69">
        <v>31</v>
      </c>
      <c r="AC714" s="69">
        <v>0</v>
      </c>
      <c r="AD714" s="69">
        <v>0</v>
      </c>
      <c r="AE714" s="69">
        <v>0</v>
      </c>
      <c r="AF714" s="69">
        <v>1</v>
      </c>
      <c r="AG714" s="69">
        <v>0</v>
      </c>
      <c r="AH714" s="69">
        <v>10.5</v>
      </c>
      <c r="AI714" s="69">
        <v>0</v>
      </c>
      <c r="AJ714" s="69">
        <v>1</v>
      </c>
      <c r="AK714" s="69">
        <v>0</v>
      </c>
      <c r="AL714" s="69">
        <v>0</v>
      </c>
      <c r="AM714" s="69">
        <v>1</v>
      </c>
      <c r="AN714" s="69">
        <v>1</v>
      </c>
      <c r="AO714" s="69">
        <v>1</v>
      </c>
      <c r="AP714" s="69">
        <v>0.2</v>
      </c>
      <c r="AQ714" s="84">
        <v>8</v>
      </c>
      <c r="AR714" s="69">
        <v>1</v>
      </c>
      <c r="AS714" s="69">
        <v>0</v>
      </c>
      <c r="AT714" s="69">
        <v>0</v>
      </c>
      <c r="AU714" s="69">
        <v>0</v>
      </c>
      <c r="AV714" s="69">
        <v>0</v>
      </c>
      <c r="AW714" s="69">
        <v>0</v>
      </c>
      <c r="AX714" s="69">
        <v>0</v>
      </c>
      <c r="AY714" s="69">
        <v>0</v>
      </c>
      <c r="AZ714" s="69">
        <v>0</v>
      </c>
      <c r="BA714" s="69">
        <v>0</v>
      </c>
      <c r="BB714" s="69">
        <v>0</v>
      </c>
      <c r="BC714" s="69">
        <v>0</v>
      </c>
      <c r="BD714" s="69">
        <v>0</v>
      </c>
      <c r="BE714" s="69">
        <v>0</v>
      </c>
      <c r="BF714" s="69">
        <v>0</v>
      </c>
      <c r="BG714" s="69">
        <v>0</v>
      </c>
      <c r="BH714" s="69">
        <v>0</v>
      </c>
      <c r="BI714" s="69" t="s">
        <v>1999</v>
      </c>
      <c r="BK714" s="69">
        <v>3</v>
      </c>
      <c r="BL714" s="69">
        <v>3</v>
      </c>
      <c r="BM714" s="69">
        <v>2</v>
      </c>
      <c r="BN714" s="69">
        <v>31</v>
      </c>
      <c r="BO714" s="89">
        <v>0</v>
      </c>
      <c r="BP714" s="69">
        <v>1</v>
      </c>
      <c r="BQ714" s="69">
        <v>1</v>
      </c>
      <c r="BR714" s="69">
        <v>204</v>
      </c>
      <c r="BS714" s="69">
        <v>1000</v>
      </c>
      <c r="BT714" s="69">
        <v>0</v>
      </c>
      <c r="BU714" s="69">
        <v>0</v>
      </c>
      <c r="BV714" s="69">
        <v>1000</v>
      </c>
      <c r="BW714" s="69">
        <v>630</v>
      </c>
      <c r="BX714" s="69" t="s">
        <v>269</v>
      </c>
      <c r="BY714" s="69">
        <v>0</v>
      </c>
      <c r="BZ714" s="69">
        <v>0</v>
      </c>
      <c r="CA714" s="69">
        <v>31</v>
      </c>
      <c r="CB714" s="89">
        <v>0</v>
      </c>
      <c r="CC714" s="69">
        <v>0</v>
      </c>
      <c r="CD714" s="69">
        <v>0</v>
      </c>
      <c r="CE714" s="69">
        <v>0</v>
      </c>
      <c r="CF714" s="69">
        <v>0</v>
      </c>
      <c r="CG714" s="69">
        <v>0</v>
      </c>
      <c r="CH714" s="69">
        <v>0</v>
      </c>
      <c r="CI714" s="69">
        <v>0</v>
      </c>
      <c r="CJ714" s="69">
        <v>0</v>
      </c>
      <c r="CL714" s="69">
        <v>0</v>
      </c>
      <c r="CM714" s="69">
        <v>0</v>
      </c>
      <c r="CN714" s="69">
        <v>0</v>
      </c>
      <c r="CO714" s="89">
        <v>0</v>
      </c>
      <c r="CP714" s="69">
        <v>0</v>
      </c>
      <c r="CQ714" s="69">
        <v>0</v>
      </c>
      <c r="CR714" s="69">
        <v>0</v>
      </c>
      <c r="CS714" s="69">
        <v>0</v>
      </c>
      <c r="CT714" s="69">
        <v>0</v>
      </c>
      <c r="CU714" s="69">
        <v>0</v>
      </c>
      <c r="CV714" s="69">
        <v>0</v>
      </c>
      <c r="CW714" s="69">
        <v>0</v>
      </c>
      <c r="CZ714" s="69">
        <v>0</v>
      </c>
      <c r="DA714" s="69">
        <v>0</v>
      </c>
      <c r="DB714" s="69">
        <v>0</v>
      </c>
      <c r="DC714" s="69">
        <v>0</v>
      </c>
      <c r="DD714" s="69">
        <v>0</v>
      </c>
      <c r="DE714" s="69">
        <v>0</v>
      </c>
      <c r="DF714" s="69">
        <v>0</v>
      </c>
      <c r="DG714" s="69">
        <v>1</v>
      </c>
      <c r="DI714" s="69" t="e">
        <f>INDEX(Sheet3!$E$78:$E$1130,MATCH(A714,Sheet3!$D$78:$D$1130,0))</f>
        <v>#N/A</v>
      </c>
      <c r="DJ714" s="69">
        <f t="shared" si="176"/>
        <v>0</v>
      </c>
      <c r="DK714" s="69" t="s">
        <v>976</v>
      </c>
      <c r="DL714" s="69"/>
      <c r="DM714" s="69" t="s">
        <v>239</v>
      </c>
      <c r="DN714" s="69" t="str">
        <f>"造成["&amp;INDEX(Sheet5!$L$2:$L$11,MATCH(BL714,Sheet5!$J$2:$J$11,0))&amp;":"&amp;BR714&amp;"*"&amp;BS714/1000&amp;"]"&amp;INDEX(Sheet5!$I$2:$I$4,MATCH(BR714,Sheet5!$H$2:$H$4,0))&amp;"的"&amp;INDEX(Sheet5!$K$2:$K$11,MATCH(BL714,Sheet5!$J$2:$J$11,0))</f>
        <v>造成[ui.cs_blue:204*1]的火系伤害。</v>
      </c>
      <c r="DO714" s="69"/>
      <c r="DP714" s="69"/>
      <c r="DQ714" s="69"/>
      <c r="DR714" s="69" t="e">
        <f t="shared" si="174"/>
        <v>#N/A</v>
      </c>
      <c r="DS714" s="90" t="e">
        <f>MATCH(A714,Sheet5!D:D,0)</f>
        <v>#N/A</v>
      </c>
      <c r="DT714" s="94" t="e">
        <f>MATCH(A713,Sheet5!F:F,0)</f>
        <v>#N/A</v>
      </c>
      <c r="DU714" s="69">
        <v>0</v>
      </c>
      <c r="DV714" s="69">
        <v>0</v>
      </c>
      <c r="DW714" s="69">
        <v>0</v>
      </c>
      <c r="DX714" s="69">
        <v>0</v>
      </c>
      <c r="DY714" s="69">
        <v>0</v>
      </c>
    </row>
    <row r="715" spans="1:129" ht="14.25">
      <c r="A715" s="69">
        <v>31010</v>
      </c>
      <c r="B715" s="69">
        <v>0</v>
      </c>
      <c r="C715" s="69">
        <v>1</v>
      </c>
      <c r="D715" s="78" t="s">
        <v>2000</v>
      </c>
      <c r="E715" s="78" t="s">
        <v>2001</v>
      </c>
      <c r="F715" s="69" t="s">
        <v>760</v>
      </c>
      <c r="G715" s="69">
        <v>1</v>
      </c>
      <c r="H715" s="69" t="s">
        <v>321</v>
      </c>
      <c r="I715" s="69">
        <v>500</v>
      </c>
      <c r="J715" s="69">
        <v>533</v>
      </c>
      <c r="K715" s="69">
        <v>1500</v>
      </c>
      <c r="M715" s="69">
        <v>0</v>
      </c>
      <c r="O715" s="69">
        <v>0</v>
      </c>
      <c r="P715" s="69">
        <v>2</v>
      </c>
      <c r="Q715" s="69">
        <v>0</v>
      </c>
      <c r="R715" s="69">
        <v>1</v>
      </c>
      <c r="S715" s="69">
        <v>0</v>
      </c>
      <c r="T715" s="69">
        <v>0</v>
      </c>
      <c r="U715" s="69">
        <v>0</v>
      </c>
      <c r="V715" s="69">
        <v>0</v>
      </c>
      <c r="W715" s="69">
        <v>0</v>
      </c>
      <c r="X715" s="69">
        <v>0</v>
      </c>
      <c r="Y715" s="69">
        <v>0</v>
      </c>
      <c r="Z715" s="69">
        <v>2500</v>
      </c>
      <c r="AA715" s="69">
        <v>2</v>
      </c>
      <c r="AB715" s="69">
        <v>31</v>
      </c>
      <c r="AC715" s="69">
        <v>0</v>
      </c>
      <c r="AD715" s="69">
        <v>0</v>
      </c>
      <c r="AE715" s="69">
        <v>0</v>
      </c>
      <c r="AF715" s="69">
        <v>1</v>
      </c>
      <c r="AG715" s="69">
        <v>0</v>
      </c>
      <c r="AH715" s="69">
        <v>10.5</v>
      </c>
      <c r="AI715" s="69">
        <v>0</v>
      </c>
      <c r="AJ715" s="69">
        <v>1</v>
      </c>
      <c r="AK715" s="69">
        <v>0</v>
      </c>
      <c r="AL715" s="69">
        <v>0</v>
      </c>
      <c r="AM715" s="69">
        <v>1</v>
      </c>
      <c r="AN715" s="69">
        <v>1</v>
      </c>
      <c r="AO715" s="69">
        <v>1</v>
      </c>
      <c r="AP715" s="69">
        <v>0.2</v>
      </c>
      <c r="AQ715" s="84">
        <v>8</v>
      </c>
      <c r="AR715" s="69">
        <v>1</v>
      </c>
      <c r="AS715" s="69">
        <v>0</v>
      </c>
      <c r="AT715" s="69">
        <v>0</v>
      </c>
      <c r="AU715" s="69">
        <v>0</v>
      </c>
      <c r="AV715" s="69">
        <v>0</v>
      </c>
      <c r="AW715" s="69">
        <v>0</v>
      </c>
      <c r="AX715" s="69">
        <v>0</v>
      </c>
      <c r="AY715" s="69">
        <v>0</v>
      </c>
      <c r="AZ715" s="69">
        <v>0</v>
      </c>
      <c r="BA715" s="69">
        <v>0</v>
      </c>
      <c r="BB715" s="69">
        <v>0</v>
      </c>
      <c r="BC715" s="69">
        <v>0</v>
      </c>
      <c r="BD715" s="69">
        <v>0</v>
      </c>
      <c r="BE715" s="69">
        <v>0</v>
      </c>
      <c r="BF715" s="69">
        <v>0</v>
      </c>
      <c r="BG715" s="69">
        <v>0</v>
      </c>
      <c r="BH715" s="69">
        <v>0</v>
      </c>
      <c r="BI715" s="69" t="s">
        <v>2002</v>
      </c>
      <c r="BK715" s="69">
        <v>3</v>
      </c>
      <c r="BL715" s="69">
        <v>9</v>
      </c>
      <c r="BM715" s="69">
        <v>2</v>
      </c>
      <c r="BN715" s="69">
        <v>31</v>
      </c>
      <c r="BO715" s="89">
        <v>0</v>
      </c>
      <c r="BP715" s="69">
        <v>1</v>
      </c>
      <c r="BQ715" s="69">
        <v>1</v>
      </c>
      <c r="BR715" s="69">
        <v>204</v>
      </c>
      <c r="BS715" s="69">
        <v>1100</v>
      </c>
      <c r="BT715" s="69">
        <v>0</v>
      </c>
      <c r="BU715" s="69">
        <v>0</v>
      </c>
      <c r="BV715" s="69">
        <v>1000</v>
      </c>
      <c r="BW715" s="69">
        <v>0</v>
      </c>
      <c r="BY715" s="69">
        <v>0</v>
      </c>
      <c r="BZ715" s="69">
        <v>0</v>
      </c>
      <c r="CA715" s="69">
        <v>31</v>
      </c>
      <c r="CB715" s="89">
        <v>0</v>
      </c>
      <c r="CC715" s="69">
        <v>0</v>
      </c>
      <c r="CD715" s="69">
        <v>0</v>
      </c>
      <c r="CE715" s="69">
        <v>0</v>
      </c>
      <c r="CF715" s="69">
        <v>0</v>
      </c>
      <c r="CG715" s="69">
        <v>0</v>
      </c>
      <c r="CH715" s="69">
        <v>0</v>
      </c>
      <c r="CI715" s="69">
        <v>0</v>
      </c>
      <c r="CJ715" s="69">
        <v>0</v>
      </c>
      <c r="CL715" s="69">
        <v>0</v>
      </c>
      <c r="CM715" s="69">
        <v>0</v>
      </c>
      <c r="CN715" s="69">
        <v>0</v>
      </c>
      <c r="CO715" s="89">
        <v>0</v>
      </c>
      <c r="CP715" s="69">
        <v>0</v>
      </c>
      <c r="CQ715" s="69">
        <v>0</v>
      </c>
      <c r="CR715" s="69">
        <v>0</v>
      </c>
      <c r="CS715" s="69">
        <v>0</v>
      </c>
      <c r="CT715" s="69">
        <v>0</v>
      </c>
      <c r="CU715" s="69">
        <v>0</v>
      </c>
      <c r="CV715" s="69">
        <v>0</v>
      </c>
      <c r="CW715" s="69">
        <v>0</v>
      </c>
      <c r="CZ715" s="69">
        <v>0</v>
      </c>
      <c r="DA715" s="69">
        <v>0</v>
      </c>
      <c r="DB715" s="69">
        <v>0</v>
      </c>
      <c r="DC715" s="69">
        <v>0</v>
      </c>
      <c r="DD715" s="69">
        <v>0</v>
      </c>
      <c r="DE715" s="69">
        <v>0</v>
      </c>
      <c r="DF715" s="69">
        <v>0</v>
      </c>
      <c r="DG715" s="69">
        <v>1</v>
      </c>
      <c r="DI715" s="69" t="str">
        <f>INDEX(Sheet3!$E$78:$E$1130,MATCH(A715,Sheet3!$D$78:$D$1130,0))</f>
        <v>skill_icons.ps_mummy_skill_01</v>
      </c>
      <c r="DJ715" s="69" t="str">
        <f t="shared" si="176"/>
        <v>skill_icons.ps_mummy_skill_01</v>
      </c>
      <c r="DK715" s="69" t="s">
        <v>2003</v>
      </c>
      <c r="DL715" s="69"/>
      <c r="DM715" s="69" t="s">
        <v>2004</v>
      </c>
      <c r="DN715" s="69" t="str">
        <f>"造成["&amp;INDEX(Sheet5!$L$2:$L$11,MATCH(BL715,Sheet5!$J$2:$J$11,0))&amp;":"&amp;BR715&amp;"*"&amp;BS715/1000&amp;"]"&amp;INDEX(Sheet5!$I$2:$I$4,MATCH(BR715,Sheet5!$H$2:$H$4,0))&amp;"的"&amp;INDEX(Sheet5!$K$2:$K$11,MATCH(BL715,Sheet5!$J$2:$J$11,0))</f>
        <v>造成[ui.cs_blue:204*1.1]的暗系伤害。</v>
      </c>
      <c r="DO715" s="69"/>
      <c r="DP715" s="69"/>
      <c r="DQ715" s="69"/>
      <c r="DR715" s="69" t="e">
        <f t="shared" si="174"/>
        <v>#N/A</v>
      </c>
      <c r="DS715" s="90" t="e">
        <f>MATCH(A715,Sheet5!D:D,0)</f>
        <v>#N/A</v>
      </c>
      <c r="DT715" s="94" t="e">
        <f>MATCH(A714,Sheet5!F:F,0)</f>
        <v>#N/A</v>
      </c>
      <c r="DU715" s="69">
        <v>0</v>
      </c>
      <c r="DV715" s="69">
        <v>0</v>
      </c>
      <c r="DW715" s="69">
        <v>0</v>
      </c>
      <c r="DX715" s="69">
        <v>0</v>
      </c>
      <c r="DY715" s="69">
        <v>0</v>
      </c>
    </row>
    <row r="716" spans="1:129" ht="14.25">
      <c r="A716" s="69">
        <v>31011</v>
      </c>
      <c r="B716" s="69">
        <v>0</v>
      </c>
      <c r="C716" s="69">
        <v>1</v>
      </c>
      <c r="D716" s="78" t="s">
        <v>2005</v>
      </c>
      <c r="E716" s="78" t="s">
        <v>2006</v>
      </c>
      <c r="F716" s="69" t="s">
        <v>2007</v>
      </c>
      <c r="G716" s="69">
        <v>0</v>
      </c>
      <c r="H716" s="69" t="s">
        <v>703</v>
      </c>
      <c r="I716" s="69">
        <v>500</v>
      </c>
      <c r="J716" s="69">
        <v>150</v>
      </c>
      <c r="K716" s="69">
        <v>500</v>
      </c>
      <c r="M716" s="69">
        <v>0</v>
      </c>
      <c r="O716" s="69">
        <v>0</v>
      </c>
      <c r="P716" s="69">
        <v>2</v>
      </c>
      <c r="Q716" s="69">
        <v>0</v>
      </c>
      <c r="R716" s="69">
        <v>1</v>
      </c>
      <c r="S716" s="69">
        <v>0</v>
      </c>
      <c r="T716" s="69">
        <v>0</v>
      </c>
      <c r="U716" s="69">
        <v>0</v>
      </c>
      <c r="V716" s="69">
        <v>0</v>
      </c>
      <c r="W716" s="69">
        <v>0</v>
      </c>
      <c r="X716" s="69">
        <v>0</v>
      </c>
      <c r="Y716" s="69">
        <v>0</v>
      </c>
      <c r="Z716" s="69">
        <v>2500</v>
      </c>
      <c r="AA716" s="69">
        <v>2</v>
      </c>
      <c r="AB716" s="69">
        <v>31</v>
      </c>
      <c r="AC716" s="69">
        <v>0</v>
      </c>
      <c r="AD716" s="69">
        <v>0</v>
      </c>
      <c r="AE716" s="69">
        <v>0</v>
      </c>
      <c r="AF716" s="69">
        <v>1</v>
      </c>
      <c r="AG716" s="69">
        <v>0</v>
      </c>
      <c r="AH716" s="69">
        <v>10.5</v>
      </c>
      <c r="AI716" s="69">
        <v>531</v>
      </c>
      <c r="AJ716" s="69">
        <v>0</v>
      </c>
      <c r="AK716" s="69">
        <v>0</v>
      </c>
      <c r="AL716" s="69">
        <v>0.3</v>
      </c>
      <c r="AM716" s="69">
        <v>1</v>
      </c>
      <c r="AN716" s="69">
        <v>1</v>
      </c>
      <c r="AO716" s="69">
        <v>1</v>
      </c>
      <c r="AP716" s="69">
        <v>0.2</v>
      </c>
      <c r="AQ716" s="84">
        <v>15</v>
      </c>
      <c r="AR716" s="69">
        <v>5</v>
      </c>
      <c r="AS716" s="69">
        <v>0</v>
      </c>
      <c r="AT716" s="69">
        <v>0</v>
      </c>
      <c r="AU716" s="69">
        <v>0</v>
      </c>
      <c r="AV716" s="69">
        <v>0</v>
      </c>
      <c r="AW716" s="69">
        <v>0</v>
      </c>
      <c r="AX716" s="69">
        <v>0</v>
      </c>
      <c r="AY716" s="69">
        <v>0</v>
      </c>
      <c r="AZ716" s="69">
        <v>0</v>
      </c>
      <c r="BA716" s="69">
        <v>0</v>
      </c>
      <c r="BB716" s="69">
        <v>0</v>
      </c>
      <c r="BC716" s="69">
        <v>0</v>
      </c>
      <c r="BD716" s="69">
        <v>0</v>
      </c>
      <c r="BE716" s="69">
        <v>0</v>
      </c>
      <c r="BF716" s="69">
        <v>0</v>
      </c>
      <c r="BG716" s="69">
        <v>0</v>
      </c>
      <c r="BH716" s="69">
        <v>0</v>
      </c>
      <c r="BK716" s="69">
        <v>3</v>
      </c>
      <c r="BL716" s="69">
        <v>2</v>
      </c>
      <c r="BM716" s="69">
        <v>2</v>
      </c>
      <c r="BN716" s="69">
        <v>31</v>
      </c>
      <c r="BO716" s="89">
        <v>0</v>
      </c>
      <c r="BP716" s="69">
        <v>1</v>
      </c>
      <c r="BQ716" s="69">
        <v>1</v>
      </c>
      <c r="BR716" s="69">
        <v>203</v>
      </c>
      <c r="BS716" s="69">
        <v>1000</v>
      </c>
      <c r="BT716" s="69">
        <v>0</v>
      </c>
      <c r="BU716" s="69">
        <v>0</v>
      </c>
      <c r="BV716" s="69">
        <v>1000</v>
      </c>
      <c r="BW716" s="69">
        <v>532</v>
      </c>
      <c r="BY716" s="69">
        <v>0</v>
      </c>
      <c r="BZ716" s="69">
        <v>0</v>
      </c>
      <c r="CA716" s="69">
        <v>31</v>
      </c>
      <c r="CB716" s="89">
        <v>0</v>
      </c>
      <c r="CC716" s="69">
        <v>0</v>
      </c>
      <c r="CD716" s="69">
        <v>0</v>
      </c>
      <c r="CE716" s="69">
        <v>0</v>
      </c>
      <c r="CF716" s="69">
        <v>0</v>
      </c>
      <c r="CG716" s="69">
        <v>0</v>
      </c>
      <c r="CH716" s="69">
        <v>0</v>
      </c>
      <c r="CI716" s="69">
        <v>0</v>
      </c>
      <c r="CJ716" s="69">
        <v>0</v>
      </c>
      <c r="CL716" s="69">
        <v>0</v>
      </c>
      <c r="CM716" s="69">
        <v>0</v>
      </c>
      <c r="CN716" s="69">
        <v>0</v>
      </c>
      <c r="CO716" s="89">
        <v>0</v>
      </c>
      <c r="CP716" s="69">
        <v>0</v>
      </c>
      <c r="CQ716" s="69">
        <v>0</v>
      </c>
      <c r="CR716" s="69">
        <v>0</v>
      </c>
      <c r="CS716" s="69">
        <v>0</v>
      </c>
      <c r="CT716" s="89">
        <v>0</v>
      </c>
      <c r="CU716" s="69">
        <v>0</v>
      </c>
      <c r="CV716" s="69">
        <v>0</v>
      </c>
      <c r="CW716" s="69">
        <v>0</v>
      </c>
      <c r="CZ716" s="69">
        <v>0</v>
      </c>
      <c r="DA716" s="69">
        <v>0</v>
      </c>
      <c r="DB716" s="69">
        <v>0</v>
      </c>
      <c r="DC716" s="69">
        <v>0</v>
      </c>
      <c r="DD716" s="69">
        <v>0</v>
      </c>
      <c r="DE716" s="69">
        <v>0</v>
      </c>
      <c r="DF716" s="69">
        <v>0</v>
      </c>
      <c r="DG716" s="69">
        <v>1</v>
      </c>
      <c r="DI716" s="69" t="e">
        <f>INDEX(Sheet3!$E$78:$E$1130,MATCH(A716,Sheet3!$D$78:$D$1130,0))</f>
        <v>#N/A</v>
      </c>
      <c r="DJ716" s="69" t="str">
        <f t="shared" si="176"/>
        <v>skill_icons.ps_gift</v>
      </c>
      <c r="DK716" s="69" t="s">
        <v>2008</v>
      </c>
      <c r="DL716" s="69"/>
      <c r="DM716" s="69" t="s">
        <v>2009</v>
      </c>
      <c r="DN716" s="69" t="str">
        <f>"造成["&amp;INDEX(Sheet5!$L$2:$L$11,MATCH(BL716,Sheet5!$J$2:$J$11,0))&amp;":"&amp;BR716&amp;"*"&amp;BS716/1000&amp;"]"&amp;INDEX(Sheet5!$I$2:$I$4,MATCH(BR716,Sheet5!$H$2:$H$4,0))&amp;"的"&amp;INDEX(Sheet5!$K$2:$K$11,MATCH(BL716,Sheet5!$J$2:$J$11,0))</f>
        <v>造成[ui.cs_orange:203*1]的物理伤害。</v>
      </c>
      <c r="DO716" s="69"/>
      <c r="DP716" s="69"/>
      <c r="DQ716" s="69"/>
      <c r="DR716" s="69" t="e">
        <f t="shared" si="174"/>
        <v>#N/A</v>
      </c>
      <c r="DS716" s="90" t="e">
        <f>MATCH(A716,Sheet5!D:D,0)</f>
        <v>#N/A</v>
      </c>
      <c r="DT716" s="94" t="e">
        <f>MATCH(A715,Sheet5!F:F,0)</f>
        <v>#N/A</v>
      </c>
      <c r="DU716" s="69">
        <v>0</v>
      </c>
      <c r="DV716" s="69">
        <v>0</v>
      </c>
      <c r="DW716" s="69">
        <v>0</v>
      </c>
      <c r="DX716" s="69">
        <v>0</v>
      </c>
      <c r="DY716" s="69">
        <v>0</v>
      </c>
    </row>
    <row r="717" spans="1:129" ht="14.25">
      <c r="A717" s="69">
        <v>31012</v>
      </c>
      <c r="B717" s="69">
        <v>20001</v>
      </c>
      <c r="C717" s="69">
        <v>1</v>
      </c>
      <c r="D717" s="78" t="s">
        <v>2010</v>
      </c>
      <c r="E717" s="78" t="s">
        <v>2011</v>
      </c>
      <c r="F717" s="69" t="s">
        <v>2012</v>
      </c>
      <c r="G717" s="69">
        <v>0</v>
      </c>
      <c r="H717" s="69" t="s">
        <v>507</v>
      </c>
      <c r="I717" s="69">
        <v>2000</v>
      </c>
      <c r="J717" s="69">
        <v>2000</v>
      </c>
      <c r="K717" s="69">
        <v>4686</v>
      </c>
      <c r="M717" s="69">
        <v>0</v>
      </c>
      <c r="O717" s="69">
        <v>0</v>
      </c>
      <c r="P717" s="69">
        <v>4</v>
      </c>
      <c r="Q717" s="69">
        <v>0</v>
      </c>
      <c r="R717" s="69">
        <f t="shared" ref="R717" si="178">IF(S717&gt;0,2,1)</f>
        <v>1</v>
      </c>
      <c r="S717" s="69">
        <v>0</v>
      </c>
      <c r="T717" s="69">
        <v>0</v>
      </c>
      <c r="U717" s="69">
        <v>0</v>
      </c>
      <c r="V717" s="69">
        <v>0</v>
      </c>
      <c r="W717" s="69">
        <v>0</v>
      </c>
      <c r="X717" s="69">
        <v>0</v>
      </c>
      <c r="Y717" s="69">
        <v>0</v>
      </c>
      <c r="Z717" s="69">
        <f>Z716*5</f>
        <v>12500</v>
      </c>
      <c r="AA717" s="69">
        <v>2</v>
      </c>
      <c r="AB717" s="69">
        <v>31</v>
      </c>
      <c r="AC717" s="69">
        <v>0</v>
      </c>
      <c r="AD717" s="69">
        <v>0</v>
      </c>
      <c r="AE717" s="69">
        <v>0</v>
      </c>
      <c r="AF717" s="69">
        <v>50</v>
      </c>
      <c r="AG717" s="69">
        <v>0</v>
      </c>
      <c r="AH717" s="69">
        <v>4</v>
      </c>
      <c r="AI717" s="69">
        <v>0</v>
      </c>
      <c r="AJ717" s="69">
        <v>3</v>
      </c>
      <c r="AK717" s="69">
        <v>0</v>
      </c>
      <c r="AL717" s="69">
        <v>0</v>
      </c>
      <c r="AM717" s="69">
        <v>1</v>
      </c>
      <c r="AN717" s="69">
        <v>1</v>
      </c>
      <c r="AO717" s="69">
        <v>0</v>
      </c>
      <c r="AP717" s="69">
        <v>4</v>
      </c>
      <c r="AQ717" s="84">
        <v>0</v>
      </c>
      <c r="AR717" s="69">
        <v>0</v>
      </c>
      <c r="AS717" s="69">
        <v>0</v>
      </c>
      <c r="AT717" s="69">
        <v>0</v>
      </c>
      <c r="AU717" s="69">
        <v>0</v>
      </c>
      <c r="AV717" s="69">
        <v>1</v>
      </c>
      <c r="AW717" s="69">
        <v>4</v>
      </c>
      <c r="AX717" s="69">
        <v>4</v>
      </c>
      <c r="AY717" s="69">
        <v>1800</v>
      </c>
      <c r="AZ717" s="69">
        <v>500</v>
      </c>
      <c r="BA717" s="69">
        <v>0</v>
      </c>
      <c r="BB717" s="69">
        <v>0</v>
      </c>
      <c r="BC717" s="69">
        <v>0</v>
      </c>
      <c r="BD717" s="69">
        <v>0</v>
      </c>
      <c r="BE717" s="69">
        <v>0</v>
      </c>
      <c r="BF717" s="69">
        <v>0</v>
      </c>
      <c r="BG717" s="69">
        <v>0</v>
      </c>
      <c r="BH717" s="69">
        <v>0</v>
      </c>
      <c r="BI717" s="69" t="s">
        <v>2013</v>
      </c>
      <c r="BK717" s="69">
        <v>3</v>
      </c>
      <c r="BL717" s="69">
        <v>2</v>
      </c>
      <c r="BM717" s="69">
        <v>2</v>
      </c>
      <c r="BN717" s="69">
        <v>31</v>
      </c>
      <c r="BO717" s="89">
        <v>0</v>
      </c>
      <c r="BP717" s="69">
        <v>1</v>
      </c>
      <c r="BQ717" s="69">
        <v>1</v>
      </c>
      <c r="BR717" s="69">
        <v>203</v>
      </c>
      <c r="BS717" s="69">
        <v>850</v>
      </c>
      <c r="BT717" s="69">
        <v>0</v>
      </c>
      <c r="BU717" s="69">
        <v>0</v>
      </c>
      <c r="BV717" s="69">
        <v>1000</v>
      </c>
      <c r="BW717" s="69">
        <v>0</v>
      </c>
      <c r="BY717" s="69">
        <v>0</v>
      </c>
      <c r="BZ717" s="69">
        <v>0</v>
      </c>
      <c r="CA717" s="69">
        <v>31</v>
      </c>
      <c r="CB717" s="89">
        <v>0</v>
      </c>
      <c r="CC717" s="69">
        <v>0</v>
      </c>
      <c r="CD717" s="69">
        <v>0</v>
      </c>
      <c r="CE717" s="69">
        <v>0</v>
      </c>
      <c r="CF717" s="69">
        <v>0</v>
      </c>
      <c r="CG717" s="69">
        <v>0</v>
      </c>
      <c r="CH717" s="69">
        <v>0</v>
      </c>
      <c r="CI717" s="69">
        <v>0</v>
      </c>
      <c r="CJ717" s="69">
        <v>0</v>
      </c>
      <c r="CL717" s="69">
        <v>0</v>
      </c>
      <c r="CM717" s="69">
        <v>0</v>
      </c>
      <c r="CN717" s="69">
        <v>0</v>
      </c>
      <c r="CO717" s="89">
        <v>0</v>
      </c>
      <c r="CP717" s="69">
        <v>0</v>
      </c>
      <c r="CQ717" s="69">
        <v>0</v>
      </c>
      <c r="CR717" s="69">
        <v>0</v>
      </c>
      <c r="CS717" s="69">
        <v>0</v>
      </c>
      <c r="CT717" s="69">
        <v>0</v>
      </c>
      <c r="CU717" s="69">
        <v>0</v>
      </c>
      <c r="CV717" s="69">
        <v>0</v>
      </c>
      <c r="CW717" s="69">
        <v>0</v>
      </c>
      <c r="CZ717" s="69">
        <v>0</v>
      </c>
      <c r="DA717" s="69">
        <v>0</v>
      </c>
      <c r="DB717" s="69">
        <v>0</v>
      </c>
      <c r="DC717" s="69">
        <v>0</v>
      </c>
      <c r="DD717" s="69">
        <v>0</v>
      </c>
      <c r="DE717" s="69">
        <v>0</v>
      </c>
      <c r="DF717" s="69">
        <v>0</v>
      </c>
      <c r="DG717" s="69">
        <v>1</v>
      </c>
      <c r="DI717" s="69" t="e">
        <f>INDEX(Sheet3!$E$78:$E$1130,MATCH(A717,Sheet3!$D$78:$D$1130,0))</f>
        <v>#N/A</v>
      </c>
      <c r="DJ717" s="69" t="str">
        <f t="shared" si="176"/>
        <v>skill_icons.ps_my_gifts</v>
      </c>
      <c r="DK717" s="69" t="s">
        <v>2014</v>
      </c>
      <c r="DL717" s="93" t="str">
        <f>DM717&amp;DN717&amp;DQ717</f>
        <v>发出一枚炮弹造成范围伤害，造成[ui.cs_orange:203*0.85]的物理伤害。</v>
      </c>
      <c r="DM717" s="90" t="s">
        <v>2015</v>
      </c>
      <c r="DN717" s="69" t="str">
        <f>"造成["&amp;INDEX(Sheet5!$L$2:$L$11,MATCH(BL717,Sheet5!$J$2:$J$11,0))&amp;":"&amp;BR717&amp;"*"&amp;BS717/1000&amp;"]"&amp;INDEX(Sheet5!$I$2:$I$4,MATCH(BR717,Sheet5!$H$2:$H$4,0))&amp;"的"&amp;INDEX(Sheet5!$K$2:$K$11,MATCH(BL717,Sheet5!$J$2:$J$11,0))</f>
        <v>造成[ui.cs_orange:203*0.85]的物理伤害。</v>
      </c>
      <c r="DO717" s="69"/>
      <c r="DP717" s="69"/>
      <c r="DQ717" s="69"/>
      <c r="DR717" s="69" t="e">
        <f t="shared" si="174"/>
        <v>#N/A</v>
      </c>
      <c r="DS717" s="90" t="e">
        <f>MATCH(A717,Sheet5!D:D,0)</f>
        <v>#N/A</v>
      </c>
      <c r="DT717" s="94" t="e">
        <f>MATCH(A716,Sheet5!F:F,0)</f>
        <v>#N/A</v>
      </c>
      <c r="DU717" s="69">
        <v>0</v>
      </c>
      <c r="DV717" s="69">
        <v>0</v>
      </c>
      <c r="DW717" s="69">
        <v>0</v>
      </c>
      <c r="DX717" s="69">
        <v>0</v>
      </c>
      <c r="DY717" s="69">
        <v>0</v>
      </c>
    </row>
    <row r="718" spans="1:129" ht="14.25">
      <c r="A718" s="69">
        <v>31013</v>
      </c>
      <c r="B718" s="69">
        <v>0</v>
      </c>
      <c r="C718" s="69">
        <v>1</v>
      </c>
      <c r="D718" s="78" t="s">
        <v>2016</v>
      </c>
      <c r="E718" s="78" t="s">
        <v>2017</v>
      </c>
      <c r="F718" s="69" t="s">
        <v>1952</v>
      </c>
      <c r="G718" s="69">
        <v>0</v>
      </c>
      <c r="H718" s="69" t="s">
        <v>321</v>
      </c>
      <c r="I718" s="69">
        <v>600</v>
      </c>
      <c r="J718" s="69">
        <v>690</v>
      </c>
      <c r="K718" s="69">
        <v>2000</v>
      </c>
      <c r="M718" s="69">
        <v>0</v>
      </c>
      <c r="O718" s="69">
        <v>0</v>
      </c>
      <c r="P718" s="69">
        <v>24</v>
      </c>
      <c r="Q718" s="69">
        <v>0</v>
      </c>
      <c r="R718" s="69">
        <f t="shared" ref="R718" si="179">IF(S718&gt;0,2,1)</f>
        <v>1</v>
      </c>
      <c r="S718" s="69">
        <v>0</v>
      </c>
      <c r="T718" s="69">
        <v>0</v>
      </c>
      <c r="U718" s="69">
        <v>0</v>
      </c>
      <c r="V718" s="69">
        <v>0</v>
      </c>
      <c r="W718" s="69">
        <v>0</v>
      </c>
      <c r="X718" s="69">
        <v>0</v>
      </c>
      <c r="Y718" s="69">
        <v>0</v>
      </c>
      <c r="Z718" s="69">
        <v>10000</v>
      </c>
      <c r="AA718" s="69">
        <v>2</v>
      </c>
      <c r="AB718" s="69">
        <v>31</v>
      </c>
      <c r="AC718" s="69">
        <v>0</v>
      </c>
      <c r="AD718" s="69">
        <v>0</v>
      </c>
      <c r="AE718" s="69">
        <v>0</v>
      </c>
      <c r="AF718" s="69">
        <v>50</v>
      </c>
      <c r="AG718" s="69">
        <v>0</v>
      </c>
      <c r="AH718" s="69">
        <v>2</v>
      </c>
      <c r="AI718" s="69">
        <v>0</v>
      </c>
      <c r="AJ718" s="69">
        <v>3</v>
      </c>
      <c r="AK718" s="69">
        <v>0</v>
      </c>
      <c r="AL718" s="69">
        <v>0</v>
      </c>
      <c r="AM718" s="69">
        <v>1</v>
      </c>
      <c r="AN718" s="69">
        <v>1</v>
      </c>
      <c r="AO718" s="69">
        <v>0</v>
      </c>
      <c r="AP718" s="69">
        <v>1.5</v>
      </c>
      <c r="AQ718" s="84">
        <v>0</v>
      </c>
      <c r="AR718" s="69">
        <v>2</v>
      </c>
      <c r="AS718" s="69">
        <v>0</v>
      </c>
      <c r="AT718" s="69">
        <v>0</v>
      </c>
      <c r="AU718" s="69">
        <v>0</v>
      </c>
      <c r="AV718" s="69">
        <v>0</v>
      </c>
      <c r="AW718" s="69">
        <v>0</v>
      </c>
      <c r="AX718" s="69">
        <v>0</v>
      </c>
      <c r="AY718" s="69">
        <v>0</v>
      </c>
      <c r="AZ718" s="69">
        <v>0</v>
      </c>
      <c r="BA718" s="69">
        <v>1</v>
      </c>
      <c r="BB718" s="69">
        <v>0</v>
      </c>
      <c r="BC718" s="69">
        <v>500</v>
      </c>
      <c r="BD718" s="69">
        <v>0</v>
      </c>
      <c r="BE718" s="69">
        <v>0</v>
      </c>
      <c r="BF718" s="69">
        <v>0</v>
      </c>
      <c r="BG718" s="69">
        <v>700</v>
      </c>
      <c r="BH718" s="69">
        <v>0</v>
      </c>
      <c r="BI718" s="69" t="s">
        <v>1953</v>
      </c>
      <c r="BK718" s="69">
        <v>3</v>
      </c>
      <c r="BL718" s="69">
        <v>2</v>
      </c>
      <c r="BM718" s="69">
        <v>2</v>
      </c>
      <c r="BN718" s="69">
        <v>31</v>
      </c>
      <c r="BO718" s="89">
        <v>0</v>
      </c>
      <c r="BP718" s="69">
        <v>1</v>
      </c>
      <c r="BQ718" s="69">
        <v>1</v>
      </c>
      <c r="BR718" s="69">
        <v>203</v>
      </c>
      <c r="BS718" s="69">
        <v>800</v>
      </c>
      <c r="BT718" s="69">
        <v>0</v>
      </c>
      <c r="BU718" s="69">
        <v>0</v>
      </c>
      <c r="BV718" s="69">
        <v>1000</v>
      </c>
      <c r="BW718" s="69">
        <v>0</v>
      </c>
      <c r="BY718" s="69">
        <v>0</v>
      </c>
      <c r="BZ718" s="69">
        <v>0</v>
      </c>
      <c r="CA718" s="69">
        <v>0</v>
      </c>
      <c r="CB718" s="69">
        <v>0</v>
      </c>
      <c r="CC718" s="69">
        <v>0</v>
      </c>
      <c r="CD718" s="69">
        <v>0</v>
      </c>
      <c r="CE718" s="69">
        <v>0</v>
      </c>
      <c r="CF718" s="69">
        <v>0</v>
      </c>
      <c r="CG718" s="69">
        <v>0</v>
      </c>
      <c r="CH718" s="69">
        <v>0</v>
      </c>
      <c r="CI718" s="69">
        <v>0</v>
      </c>
      <c r="CJ718" s="69">
        <v>0</v>
      </c>
      <c r="CL718" s="69">
        <v>0</v>
      </c>
      <c r="CM718" s="69">
        <v>0</v>
      </c>
      <c r="CN718" s="69">
        <v>0</v>
      </c>
      <c r="CO718" s="69">
        <v>0</v>
      </c>
      <c r="CP718" s="69">
        <v>0</v>
      </c>
      <c r="CQ718" s="69">
        <v>0</v>
      </c>
      <c r="CR718" s="69">
        <v>0</v>
      </c>
      <c r="CS718" s="69">
        <v>0</v>
      </c>
      <c r="CT718" s="69">
        <v>0</v>
      </c>
      <c r="CU718" s="69">
        <v>0</v>
      </c>
      <c r="CV718" s="69">
        <v>0</v>
      </c>
      <c r="CW718" s="69">
        <v>0</v>
      </c>
      <c r="CZ718" s="69">
        <v>0</v>
      </c>
      <c r="DA718" s="69">
        <v>0</v>
      </c>
      <c r="DB718" s="69">
        <v>160</v>
      </c>
      <c r="DC718" s="69">
        <v>0</v>
      </c>
      <c r="DD718" s="69">
        <v>0</v>
      </c>
      <c r="DE718" s="69">
        <v>0</v>
      </c>
      <c r="DF718" s="69">
        <v>0</v>
      </c>
      <c r="DG718" s="69">
        <v>1</v>
      </c>
      <c r="DI718" s="69" t="e">
        <f>INDEX(Sheet3!$E$78:$E$1130,MATCH(A718,Sheet3!$D$78:$D$1130,0))</f>
        <v>#N/A</v>
      </c>
      <c r="DJ718" s="69" t="str">
        <f t="shared" si="176"/>
        <v>skill_icons.ps_blade_storm</v>
      </c>
      <c r="DK718" s="69" t="s">
        <v>2018</v>
      </c>
      <c r="DL718" s="69"/>
      <c r="DM718" s="94" t="s">
        <v>2019</v>
      </c>
      <c r="DN718" s="69" t="str">
        <f>"造成["&amp;INDEX(Sheet5!$L$2:$L$11,MATCH(BL718,Sheet5!$J$2:$J$11,0))&amp;":"&amp;BR718&amp;"*"&amp;BS718/1000&amp;"]"&amp;INDEX(Sheet5!$I$2:$I$4,MATCH(BR718,Sheet5!$H$2:$H$4,0))&amp;"的"&amp;INDEX(Sheet5!$K$2:$K$11,MATCH(BL718,Sheet5!$J$2:$J$11,0))</f>
        <v>造成[ui.cs_orange:203*0.8]的物理伤害。</v>
      </c>
      <c r="DO718" s="94"/>
      <c r="DP718" s="94"/>
      <c r="DQ718" s="94"/>
      <c r="DR718" s="69" t="e">
        <f t="shared" si="174"/>
        <v>#N/A</v>
      </c>
      <c r="DS718" s="90" t="e">
        <f>MATCH(A718,Sheet5!D:D,0)</f>
        <v>#N/A</v>
      </c>
      <c r="DT718" s="94" t="e">
        <f>MATCH(A717,Sheet5!F:F,0)</f>
        <v>#N/A</v>
      </c>
      <c r="DU718" s="69">
        <v>0</v>
      </c>
      <c r="DV718" s="69">
        <v>0</v>
      </c>
      <c r="DW718" s="69">
        <v>0</v>
      </c>
      <c r="DX718" s="69">
        <v>0</v>
      </c>
      <c r="DY718" s="69">
        <v>0</v>
      </c>
    </row>
    <row r="719" spans="1:129" ht="14.25">
      <c r="A719" s="69">
        <v>31014</v>
      </c>
      <c r="B719" s="69">
        <v>300035</v>
      </c>
      <c r="C719" s="69">
        <v>1</v>
      </c>
      <c r="D719" s="78" t="s">
        <v>2020</v>
      </c>
      <c r="E719" s="78"/>
      <c r="F719" s="69">
        <v>0</v>
      </c>
      <c r="G719" s="69">
        <v>0</v>
      </c>
      <c r="H719" s="69" t="s">
        <v>321</v>
      </c>
      <c r="I719" s="69">
        <v>500</v>
      </c>
      <c r="J719" s="69">
        <v>766</v>
      </c>
      <c r="K719" s="69">
        <v>1000</v>
      </c>
      <c r="M719" s="69">
        <v>0</v>
      </c>
      <c r="O719" s="69">
        <v>0</v>
      </c>
      <c r="P719" s="69">
        <v>2</v>
      </c>
      <c r="Q719" s="69">
        <v>0</v>
      </c>
      <c r="R719" s="69">
        <v>1</v>
      </c>
      <c r="S719" s="69">
        <v>0</v>
      </c>
      <c r="T719" s="69">
        <v>0</v>
      </c>
      <c r="U719" s="69">
        <v>0</v>
      </c>
      <c r="V719" s="69">
        <v>0</v>
      </c>
      <c r="W719" s="69">
        <v>0</v>
      </c>
      <c r="X719" s="69">
        <v>0</v>
      </c>
      <c r="Y719" s="69">
        <v>0</v>
      </c>
      <c r="Z719" s="69">
        <v>8000</v>
      </c>
      <c r="AA719" s="69">
        <v>2</v>
      </c>
      <c r="AB719" s="69">
        <v>31</v>
      </c>
      <c r="AC719" s="69">
        <v>0</v>
      </c>
      <c r="AD719" s="69">
        <v>0</v>
      </c>
      <c r="AE719" s="69">
        <v>0</v>
      </c>
      <c r="AF719" s="69">
        <v>1</v>
      </c>
      <c r="AG719" s="69">
        <v>0</v>
      </c>
      <c r="AH719" s="69">
        <v>6</v>
      </c>
      <c r="AI719" s="69">
        <v>0</v>
      </c>
      <c r="AJ719" s="69">
        <v>0</v>
      </c>
      <c r="AK719" s="69">
        <v>0</v>
      </c>
      <c r="AL719" s="69">
        <v>0</v>
      </c>
      <c r="AM719" s="69">
        <v>0</v>
      </c>
      <c r="AN719" s="69">
        <v>0</v>
      </c>
      <c r="AO719" s="69">
        <v>0</v>
      </c>
      <c r="AP719" s="69">
        <v>0</v>
      </c>
      <c r="AQ719" s="84">
        <v>0</v>
      </c>
      <c r="AR719" s="69">
        <v>0</v>
      </c>
      <c r="AS719" s="69">
        <v>0</v>
      </c>
      <c r="AT719" s="69">
        <v>0</v>
      </c>
      <c r="AU719" s="69">
        <v>0</v>
      </c>
      <c r="AV719" s="69">
        <v>0</v>
      </c>
      <c r="AW719" s="69">
        <v>0</v>
      </c>
      <c r="AX719" s="69">
        <v>0</v>
      </c>
      <c r="AY719" s="69">
        <v>0</v>
      </c>
      <c r="AZ719" s="69">
        <v>0</v>
      </c>
      <c r="BA719" s="69">
        <v>0</v>
      </c>
      <c r="BB719" s="69">
        <v>0</v>
      </c>
      <c r="BC719" s="69">
        <v>0</v>
      </c>
      <c r="BD719" s="69">
        <v>0</v>
      </c>
      <c r="BE719" s="69">
        <v>0</v>
      </c>
      <c r="BF719" s="69">
        <v>0</v>
      </c>
      <c r="BG719" s="69">
        <v>0</v>
      </c>
      <c r="BH719" s="69">
        <v>0</v>
      </c>
      <c r="BI719" s="69" t="s">
        <v>2021</v>
      </c>
      <c r="BK719" s="69">
        <v>3</v>
      </c>
      <c r="BL719" s="69">
        <v>2</v>
      </c>
      <c r="BM719" s="69">
        <v>2</v>
      </c>
      <c r="BN719" s="69">
        <v>31</v>
      </c>
      <c r="BO719" s="89" t="s">
        <v>313</v>
      </c>
      <c r="BP719" s="69">
        <v>1</v>
      </c>
      <c r="BQ719" s="69">
        <v>1</v>
      </c>
      <c r="BR719" s="69">
        <v>203</v>
      </c>
      <c r="BS719" s="69">
        <v>1000</v>
      </c>
      <c r="BT719" s="69">
        <v>0</v>
      </c>
      <c r="BU719" s="69">
        <v>0</v>
      </c>
      <c r="BV719" s="69">
        <v>1000</v>
      </c>
      <c r="BW719" s="69">
        <v>335</v>
      </c>
      <c r="BY719" s="69">
        <v>10</v>
      </c>
      <c r="BZ719" s="69">
        <v>2</v>
      </c>
      <c r="CA719" s="69">
        <v>31</v>
      </c>
      <c r="CB719" s="89">
        <v>0</v>
      </c>
      <c r="CC719" s="69">
        <v>1</v>
      </c>
      <c r="CD719" s="69">
        <v>1</v>
      </c>
      <c r="CE719" s="69">
        <v>1</v>
      </c>
      <c r="CF719" s="69">
        <v>70086</v>
      </c>
      <c r="CG719" s="69">
        <v>0</v>
      </c>
      <c r="CH719" s="69">
        <v>0</v>
      </c>
      <c r="CI719" s="69">
        <v>1000</v>
      </c>
      <c r="CJ719" s="69">
        <v>0</v>
      </c>
      <c r="CL719" s="69">
        <v>0</v>
      </c>
      <c r="CM719" s="69">
        <v>0</v>
      </c>
      <c r="CN719" s="69">
        <v>0</v>
      </c>
      <c r="CO719" s="89">
        <v>0</v>
      </c>
      <c r="CP719" s="69">
        <v>0</v>
      </c>
      <c r="CQ719" s="69">
        <v>0</v>
      </c>
      <c r="CR719" s="69">
        <v>0</v>
      </c>
      <c r="CS719" s="69">
        <v>0</v>
      </c>
      <c r="CT719" s="69">
        <v>0</v>
      </c>
      <c r="CU719" s="69">
        <v>0</v>
      </c>
      <c r="CV719" s="69">
        <v>0</v>
      </c>
      <c r="CW719" s="69">
        <v>0</v>
      </c>
      <c r="CZ719" s="69">
        <v>0</v>
      </c>
      <c r="DA719" s="69">
        <v>0</v>
      </c>
      <c r="DB719" s="69">
        <v>0</v>
      </c>
      <c r="DC719" s="69">
        <v>0</v>
      </c>
      <c r="DD719" s="69">
        <v>0</v>
      </c>
      <c r="DE719" s="69">
        <v>0</v>
      </c>
      <c r="DF719" s="69">
        <v>0</v>
      </c>
      <c r="DG719" s="69">
        <v>1</v>
      </c>
      <c r="DI719" s="69" t="e">
        <f>INDEX(Sheet3!$E$78:$E$1130,MATCH(A719,Sheet3!$D$78:$D$1130,0))</f>
        <v>#N/A</v>
      </c>
      <c r="DJ719" s="69">
        <f t="shared" si="176"/>
        <v>0</v>
      </c>
      <c r="DK719" s="69" t="s">
        <v>2022</v>
      </c>
      <c r="DL719" s="69"/>
      <c r="DM719" s="69" t="s">
        <v>239</v>
      </c>
      <c r="DN719" s="69" t="str">
        <f>"造成["&amp;INDEX(Sheet5!$L$2:$L$11,MATCH(BL719,Sheet5!$J$2:$J$11,0))&amp;":"&amp;BR719&amp;"*"&amp;BS719/1000&amp;"]"&amp;INDEX(Sheet5!$I$2:$I$4,MATCH(BR719,Sheet5!$H$2:$H$4,0))&amp;"的"&amp;INDEX(Sheet5!$K$2:$K$11,MATCH(BL719,Sheet5!$J$2:$J$11,0))</f>
        <v>造成[ui.cs_orange:203*1]的物理伤害。</v>
      </c>
      <c r="DO719" s="69"/>
      <c r="DP719" s="69"/>
      <c r="DQ719" s="69"/>
      <c r="DR719" s="69" t="e">
        <f t="shared" si="174"/>
        <v>#N/A</v>
      </c>
      <c r="DS719" s="90" t="e">
        <f>MATCH(A719,Sheet5!D:D,0)</f>
        <v>#N/A</v>
      </c>
      <c r="DT719" s="94" t="e">
        <f>MATCH(A718,Sheet5!F:F,0)</f>
        <v>#N/A</v>
      </c>
      <c r="DU719" s="69">
        <v>0</v>
      </c>
      <c r="DV719" s="69">
        <v>0</v>
      </c>
      <c r="DW719" s="69">
        <v>0</v>
      </c>
      <c r="DX719" s="69">
        <v>0</v>
      </c>
      <c r="DY719" s="69">
        <v>0</v>
      </c>
    </row>
    <row r="720" spans="1:129" ht="14.25">
      <c r="A720" s="69">
        <v>31015</v>
      </c>
      <c r="B720" s="69">
        <v>0</v>
      </c>
      <c r="C720" s="69">
        <v>1</v>
      </c>
      <c r="D720" s="78" t="s">
        <v>2023</v>
      </c>
      <c r="E720" s="78" t="s">
        <v>2024</v>
      </c>
      <c r="F720" s="69">
        <v>0</v>
      </c>
      <c r="G720" s="69">
        <v>1</v>
      </c>
      <c r="H720" s="69" t="s">
        <v>321</v>
      </c>
      <c r="I720" s="69">
        <v>800</v>
      </c>
      <c r="J720" s="69">
        <v>866</v>
      </c>
      <c r="K720" s="69">
        <v>2200</v>
      </c>
      <c r="M720" s="69">
        <v>353</v>
      </c>
      <c r="N720" s="69" t="s">
        <v>2025</v>
      </c>
      <c r="O720" s="69">
        <v>0</v>
      </c>
      <c r="P720" s="69">
        <v>1</v>
      </c>
      <c r="Q720" s="69">
        <v>0</v>
      </c>
      <c r="R720" s="69">
        <v>1</v>
      </c>
      <c r="S720" s="69">
        <v>0</v>
      </c>
      <c r="T720" s="69">
        <v>0</v>
      </c>
      <c r="U720" s="69">
        <v>0</v>
      </c>
      <c r="V720" s="69">
        <v>0</v>
      </c>
      <c r="W720" s="69">
        <v>0</v>
      </c>
      <c r="X720" s="69">
        <v>0</v>
      </c>
      <c r="Y720" s="69">
        <v>0</v>
      </c>
      <c r="Z720" s="69">
        <v>12000</v>
      </c>
      <c r="AA720" s="69">
        <v>2</v>
      </c>
      <c r="AB720" s="69">
        <v>31</v>
      </c>
      <c r="AC720" s="69">
        <v>0</v>
      </c>
      <c r="AD720" s="69">
        <v>0</v>
      </c>
      <c r="AE720" s="69">
        <v>0</v>
      </c>
      <c r="AF720" s="69">
        <v>20</v>
      </c>
      <c r="AG720" s="69">
        <v>0</v>
      </c>
      <c r="AH720" s="69">
        <v>3</v>
      </c>
      <c r="AI720" s="69">
        <v>0</v>
      </c>
      <c r="AJ720" s="69">
        <v>3</v>
      </c>
      <c r="AK720" s="69">
        <v>0</v>
      </c>
      <c r="AL720" s="69">
        <v>0</v>
      </c>
      <c r="AM720" s="69">
        <v>1</v>
      </c>
      <c r="AN720" s="69">
        <v>1</v>
      </c>
      <c r="AO720" s="69">
        <v>0</v>
      </c>
      <c r="AP720" s="69">
        <v>0</v>
      </c>
      <c r="AQ720" s="84">
        <v>0</v>
      </c>
      <c r="AR720" s="69">
        <v>0</v>
      </c>
      <c r="AS720" s="69">
        <v>0</v>
      </c>
      <c r="AT720" s="69">
        <v>0</v>
      </c>
      <c r="AU720" s="69">
        <v>0</v>
      </c>
      <c r="AV720" s="69">
        <v>0</v>
      </c>
      <c r="AW720" s="69">
        <v>0</v>
      </c>
      <c r="AX720" s="69">
        <v>0</v>
      </c>
      <c r="AY720" s="69">
        <v>0</v>
      </c>
      <c r="AZ720" s="69">
        <v>0</v>
      </c>
      <c r="BA720" s="69">
        <v>1</v>
      </c>
      <c r="BB720" s="69">
        <v>-1</v>
      </c>
      <c r="BC720" s="69">
        <v>0</v>
      </c>
      <c r="BD720" s="69">
        <v>0</v>
      </c>
      <c r="BE720" s="69">
        <v>0</v>
      </c>
      <c r="BF720" s="69">
        <v>0</v>
      </c>
      <c r="BG720" s="69">
        <v>0</v>
      </c>
      <c r="BH720" s="69">
        <v>0</v>
      </c>
      <c r="BK720" s="69">
        <v>3</v>
      </c>
      <c r="BL720" s="69">
        <v>4</v>
      </c>
      <c r="BM720" s="69">
        <v>2</v>
      </c>
      <c r="BN720" s="69">
        <v>31</v>
      </c>
      <c r="BO720" s="89">
        <v>0</v>
      </c>
      <c r="BP720" s="69">
        <v>1</v>
      </c>
      <c r="BQ720" s="69">
        <v>1</v>
      </c>
      <c r="BR720" s="69">
        <v>204</v>
      </c>
      <c r="BS720" s="69">
        <v>1000</v>
      </c>
      <c r="BT720" s="69">
        <v>0</v>
      </c>
      <c r="BU720" s="69">
        <v>0</v>
      </c>
      <c r="BV720" s="69">
        <v>1000</v>
      </c>
      <c r="BW720" s="69">
        <v>0</v>
      </c>
      <c r="BY720" s="69">
        <v>10</v>
      </c>
      <c r="BZ720" s="69">
        <v>2</v>
      </c>
      <c r="CA720" s="69">
        <v>31</v>
      </c>
      <c r="CB720" s="89">
        <v>0</v>
      </c>
      <c r="CC720" s="69">
        <v>0</v>
      </c>
      <c r="CD720" s="69">
        <v>1</v>
      </c>
      <c r="CE720" s="69">
        <v>1</v>
      </c>
      <c r="CF720" s="69">
        <v>70092</v>
      </c>
      <c r="CG720" s="69">
        <v>0</v>
      </c>
      <c r="CH720" s="69">
        <v>0</v>
      </c>
      <c r="CI720" s="69">
        <v>1000</v>
      </c>
      <c r="CJ720" s="69">
        <v>0</v>
      </c>
      <c r="CL720" s="69">
        <v>0</v>
      </c>
      <c r="CM720" s="69">
        <v>0</v>
      </c>
      <c r="CN720" s="69">
        <v>0</v>
      </c>
      <c r="CO720" s="89">
        <v>0</v>
      </c>
      <c r="CP720" s="69">
        <v>0</v>
      </c>
      <c r="CQ720" s="69">
        <v>0</v>
      </c>
      <c r="CR720" s="69">
        <v>0</v>
      </c>
      <c r="CS720" s="69">
        <v>0</v>
      </c>
      <c r="CT720" s="69">
        <v>0</v>
      </c>
      <c r="CU720" s="69">
        <v>0</v>
      </c>
      <c r="CV720" s="69">
        <v>0</v>
      </c>
      <c r="CW720" s="69">
        <v>0</v>
      </c>
      <c r="CZ720" s="69">
        <v>0</v>
      </c>
      <c r="DA720" s="69">
        <v>0</v>
      </c>
      <c r="DB720" s="69">
        <v>0</v>
      </c>
      <c r="DC720" s="69">
        <v>0</v>
      </c>
      <c r="DD720" s="69">
        <v>0</v>
      </c>
      <c r="DE720" s="69">
        <v>0</v>
      </c>
      <c r="DF720" s="69">
        <v>0</v>
      </c>
      <c r="DG720" s="69">
        <v>1</v>
      </c>
      <c r="DI720" s="69" t="e">
        <f>INDEX(Sheet3!$E$78:$E$1130,MATCH(A720,Sheet3!$D$78:$D$1130,0))</f>
        <v>#N/A</v>
      </c>
      <c r="DJ720" s="69">
        <f t="shared" si="176"/>
        <v>0</v>
      </c>
      <c r="DK720" s="69" t="s">
        <v>2026</v>
      </c>
      <c r="DL720" s="69"/>
      <c r="DM720" s="80" t="s">
        <v>2027</v>
      </c>
      <c r="DN720" s="69" t="str">
        <f>"造成["&amp;INDEX(Sheet5!$L$2:$L$11,MATCH(BL720,Sheet5!$J$2:$J$11,0))&amp;":"&amp;BR720&amp;"*"&amp;BS720/1000&amp;"]"&amp;INDEX(Sheet5!$I$2:$I$4,MATCH(BR720,Sheet5!$H$2:$H$4,0))&amp;"的"&amp;INDEX(Sheet5!$K$2:$K$11,MATCH(BL720,Sheet5!$J$2:$J$11,0))</f>
        <v>造成[ui.cs_blue:204*1]的寒系伤害。</v>
      </c>
      <c r="DO720" s="107"/>
      <c r="DP720" s="107"/>
      <c r="DQ720" s="107"/>
      <c r="DR720" s="69" t="e">
        <f t="shared" si="174"/>
        <v>#N/A</v>
      </c>
      <c r="DS720" s="90" t="e">
        <f>MATCH(A720,Sheet5!D:D,0)</f>
        <v>#N/A</v>
      </c>
      <c r="DT720" s="94" t="e">
        <f>MATCH(A719,Sheet5!F:F,0)</f>
        <v>#N/A</v>
      </c>
      <c r="DU720" s="69">
        <v>0</v>
      </c>
      <c r="DV720" s="69">
        <v>0</v>
      </c>
      <c r="DW720" s="69">
        <v>0</v>
      </c>
      <c r="DX720" s="69">
        <v>0</v>
      </c>
      <c r="DY720" s="69">
        <v>0</v>
      </c>
    </row>
    <row r="721" spans="1:129" ht="14.25">
      <c r="A721" s="69">
        <v>31016</v>
      </c>
      <c r="B721" s="69">
        <v>0</v>
      </c>
      <c r="C721" s="69">
        <v>1</v>
      </c>
      <c r="D721" s="78" t="s">
        <v>2028</v>
      </c>
      <c r="E721" s="78" t="s">
        <v>2024</v>
      </c>
      <c r="F721" s="69">
        <v>0</v>
      </c>
      <c r="G721" s="69">
        <v>1</v>
      </c>
      <c r="H721" s="69" t="s">
        <v>507</v>
      </c>
      <c r="I721" s="69">
        <v>800</v>
      </c>
      <c r="J721" s="69">
        <v>900</v>
      </c>
      <c r="K721" s="69">
        <v>2200</v>
      </c>
      <c r="M721" s="69">
        <v>354</v>
      </c>
      <c r="N721" s="69" t="s">
        <v>2029</v>
      </c>
      <c r="O721" s="69">
        <v>0</v>
      </c>
      <c r="P721" s="69">
        <v>1</v>
      </c>
      <c r="Q721" s="69">
        <v>0</v>
      </c>
      <c r="R721" s="69">
        <v>1</v>
      </c>
      <c r="S721" s="69">
        <v>0</v>
      </c>
      <c r="T721" s="69">
        <v>0</v>
      </c>
      <c r="U721" s="69">
        <v>0</v>
      </c>
      <c r="V721" s="69">
        <v>0</v>
      </c>
      <c r="W721" s="69">
        <v>0</v>
      </c>
      <c r="X721" s="69">
        <v>0</v>
      </c>
      <c r="Y721" s="69">
        <v>0</v>
      </c>
      <c r="Z721" s="69">
        <v>6500</v>
      </c>
      <c r="AA721" s="69">
        <v>2</v>
      </c>
      <c r="AB721" s="69">
        <v>31</v>
      </c>
      <c r="AC721" s="69">
        <v>0</v>
      </c>
      <c r="AD721" s="69">
        <v>0</v>
      </c>
      <c r="AE721" s="69">
        <v>0</v>
      </c>
      <c r="AF721" s="69">
        <v>20</v>
      </c>
      <c r="AG721" s="69">
        <v>0</v>
      </c>
      <c r="AH721" s="69">
        <v>3</v>
      </c>
      <c r="AI721" s="69">
        <v>0</v>
      </c>
      <c r="AJ721" s="69">
        <v>3</v>
      </c>
      <c r="AK721" s="69">
        <v>0</v>
      </c>
      <c r="AL721" s="69">
        <v>0</v>
      </c>
      <c r="AM721" s="69">
        <v>1</v>
      </c>
      <c r="AN721" s="69">
        <v>1</v>
      </c>
      <c r="AO721" s="69">
        <v>0</v>
      </c>
      <c r="AP721" s="69">
        <v>0</v>
      </c>
      <c r="AQ721" s="84">
        <v>0</v>
      </c>
      <c r="AR721" s="69">
        <v>0</v>
      </c>
      <c r="AS721" s="69">
        <v>0</v>
      </c>
      <c r="AT721" s="69">
        <v>0</v>
      </c>
      <c r="AU721" s="69">
        <v>0</v>
      </c>
      <c r="AV721" s="69">
        <v>0</v>
      </c>
      <c r="AW721" s="69">
        <v>0</v>
      </c>
      <c r="AX721" s="69">
        <v>0</v>
      </c>
      <c r="AY721" s="69">
        <v>0</v>
      </c>
      <c r="AZ721" s="69">
        <v>0</v>
      </c>
      <c r="BA721" s="69">
        <v>1</v>
      </c>
      <c r="BB721" s="69">
        <v>-1</v>
      </c>
      <c r="BC721" s="69">
        <v>0</v>
      </c>
      <c r="BD721" s="69">
        <v>0</v>
      </c>
      <c r="BE721" s="69">
        <v>0</v>
      </c>
      <c r="BF721" s="69">
        <v>0</v>
      </c>
      <c r="BG721" s="69">
        <v>0</v>
      </c>
      <c r="BH721" s="69">
        <v>0</v>
      </c>
      <c r="BK721" s="69">
        <v>3</v>
      </c>
      <c r="BL721" s="69">
        <v>3</v>
      </c>
      <c r="BM721" s="69">
        <v>2</v>
      </c>
      <c r="BN721" s="69">
        <v>31</v>
      </c>
      <c r="BO721" s="89">
        <v>0</v>
      </c>
      <c r="BP721" s="69">
        <v>1</v>
      </c>
      <c r="BQ721" s="69">
        <v>1</v>
      </c>
      <c r="BR721" s="69">
        <v>204</v>
      </c>
      <c r="BS721" s="69">
        <v>1100</v>
      </c>
      <c r="BT721" s="69">
        <v>0</v>
      </c>
      <c r="BU721" s="69">
        <v>0</v>
      </c>
      <c r="BV721" s="69">
        <v>1000</v>
      </c>
      <c r="BW721" s="69">
        <v>0</v>
      </c>
      <c r="BY721" s="69">
        <v>10</v>
      </c>
      <c r="BZ721" s="69">
        <v>2</v>
      </c>
      <c r="CA721" s="69">
        <v>31</v>
      </c>
      <c r="CB721" s="89">
        <v>0</v>
      </c>
      <c r="CC721" s="69">
        <v>0</v>
      </c>
      <c r="CD721" s="69">
        <v>1</v>
      </c>
      <c r="CE721" s="69">
        <v>1</v>
      </c>
      <c r="CF721" s="69">
        <v>70093</v>
      </c>
      <c r="CG721" s="69">
        <v>0</v>
      </c>
      <c r="CH721" s="69">
        <v>0</v>
      </c>
      <c r="CI721" s="69">
        <v>1000</v>
      </c>
      <c r="CJ721" s="69">
        <v>0</v>
      </c>
      <c r="CL721" s="69">
        <v>0</v>
      </c>
      <c r="CM721" s="69">
        <v>0</v>
      </c>
      <c r="CN721" s="69">
        <v>0</v>
      </c>
      <c r="CO721" s="89">
        <v>0</v>
      </c>
      <c r="CP721" s="69">
        <v>0</v>
      </c>
      <c r="CQ721" s="69">
        <v>0</v>
      </c>
      <c r="CR721" s="69">
        <v>0</v>
      </c>
      <c r="CS721" s="69">
        <v>0</v>
      </c>
      <c r="CT721" s="69">
        <v>0</v>
      </c>
      <c r="CU721" s="69">
        <v>0</v>
      </c>
      <c r="CV721" s="69">
        <v>0</v>
      </c>
      <c r="CW721" s="69">
        <v>0</v>
      </c>
      <c r="CZ721" s="69">
        <v>0</v>
      </c>
      <c r="DA721" s="69">
        <v>0</v>
      </c>
      <c r="DB721" s="69">
        <v>0</v>
      </c>
      <c r="DC721" s="69">
        <v>0</v>
      </c>
      <c r="DD721" s="69">
        <v>0</v>
      </c>
      <c r="DE721" s="69">
        <v>0</v>
      </c>
      <c r="DF721" s="69">
        <v>0</v>
      </c>
      <c r="DG721" s="69">
        <v>1</v>
      </c>
      <c r="DI721" s="69" t="e">
        <f>INDEX(Sheet3!$E$78:$E$1130,MATCH(A721,Sheet3!$D$78:$D$1130,0))</f>
        <v>#N/A</v>
      </c>
      <c r="DJ721" s="69">
        <f t="shared" si="176"/>
        <v>0</v>
      </c>
      <c r="DK721" s="69" t="s">
        <v>2030</v>
      </c>
      <c r="DL721" s="69"/>
      <c r="DM721" s="80" t="s">
        <v>2027</v>
      </c>
      <c r="DN721" s="69" t="str">
        <f>"造成["&amp;INDEX(Sheet5!$L$2:$L$11,MATCH(BL721,Sheet5!$J$2:$J$11,0))&amp;":"&amp;BR721&amp;"*"&amp;BS721/1000&amp;"]"&amp;INDEX(Sheet5!$I$2:$I$4,MATCH(BR721,Sheet5!$H$2:$H$4,0))&amp;"的"&amp;INDEX(Sheet5!$K$2:$K$11,MATCH(BL721,Sheet5!$J$2:$J$11,0))</f>
        <v>造成[ui.cs_blue:204*1.1]的火系伤害。</v>
      </c>
      <c r="DO721" s="107"/>
      <c r="DP721" s="107"/>
      <c r="DQ721" s="107"/>
      <c r="DR721" s="69" t="e">
        <f t="shared" si="174"/>
        <v>#N/A</v>
      </c>
      <c r="DS721" s="90" t="e">
        <f>MATCH(A721,Sheet5!D:D,0)</f>
        <v>#N/A</v>
      </c>
      <c r="DT721" s="94" t="e">
        <f>MATCH(A720,Sheet5!F:F,0)</f>
        <v>#N/A</v>
      </c>
      <c r="DU721" s="69">
        <v>0</v>
      </c>
      <c r="DV721" s="69">
        <v>0</v>
      </c>
      <c r="DW721" s="69">
        <v>0</v>
      </c>
      <c r="DX721" s="69">
        <v>0</v>
      </c>
      <c r="DY721" s="69">
        <v>0</v>
      </c>
    </row>
    <row r="722" spans="1:129" ht="14.25">
      <c r="A722" s="69">
        <v>31017</v>
      </c>
      <c r="B722" s="69">
        <v>0</v>
      </c>
      <c r="C722" s="69">
        <v>1</v>
      </c>
      <c r="D722" s="78" t="s">
        <v>2031</v>
      </c>
      <c r="E722" s="78" t="s">
        <v>2032</v>
      </c>
      <c r="F722" s="69" t="s">
        <v>1699</v>
      </c>
      <c r="G722" s="69">
        <v>0</v>
      </c>
      <c r="H722" s="69" t="s">
        <v>321</v>
      </c>
      <c r="I722" s="69">
        <v>500</v>
      </c>
      <c r="J722" s="69">
        <v>566</v>
      </c>
      <c r="K722" s="69">
        <v>500</v>
      </c>
      <c r="M722" s="69">
        <v>0</v>
      </c>
      <c r="O722" s="69">
        <v>0</v>
      </c>
      <c r="P722" s="69">
        <v>2</v>
      </c>
      <c r="Q722" s="69">
        <v>0</v>
      </c>
      <c r="R722" s="69">
        <v>1</v>
      </c>
      <c r="S722" s="69">
        <v>0</v>
      </c>
      <c r="T722" s="69">
        <v>0</v>
      </c>
      <c r="U722" s="69">
        <v>0</v>
      </c>
      <c r="V722" s="69">
        <v>0</v>
      </c>
      <c r="W722" s="69">
        <v>0</v>
      </c>
      <c r="X722" s="69">
        <v>0</v>
      </c>
      <c r="Y722" s="69">
        <v>0</v>
      </c>
      <c r="Z722" s="69">
        <v>2000</v>
      </c>
      <c r="AA722" s="69">
        <v>2</v>
      </c>
      <c r="AB722" s="69">
        <v>31</v>
      </c>
      <c r="AC722" s="69">
        <v>0</v>
      </c>
      <c r="AD722" s="69">
        <v>0</v>
      </c>
      <c r="AE722" s="69">
        <v>0</v>
      </c>
      <c r="AF722" s="69">
        <v>1</v>
      </c>
      <c r="AG722" s="69">
        <v>0</v>
      </c>
      <c r="AH722" s="69">
        <v>10.5</v>
      </c>
      <c r="AI722" s="69">
        <v>358</v>
      </c>
      <c r="AJ722" s="69">
        <v>0</v>
      </c>
      <c r="AK722" s="69">
        <v>0</v>
      </c>
      <c r="AL722" s="69">
        <v>0.3</v>
      </c>
      <c r="AM722" s="69">
        <v>1</v>
      </c>
      <c r="AN722" s="69">
        <v>1</v>
      </c>
      <c r="AO722" s="69">
        <v>1</v>
      </c>
      <c r="AP722" s="69">
        <v>0.2</v>
      </c>
      <c r="AQ722" s="84">
        <v>15</v>
      </c>
      <c r="AR722" s="69">
        <v>2</v>
      </c>
      <c r="AS722" s="69">
        <v>0</v>
      </c>
      <c r="AT722" s="69">
        <v>0</v>
      </c>
      <c r="AU722" s="69">
        <v>0</v>
      </c>
      <c r="AV722" s="69">
        <v>0</v>
      </c>
      <c r="AW722" s="69">
        <v>0</v>
      </c>
      <c r="AX722" s="69">
        <v>0</v>
      </c>
      <c r="AY722" s="69">
        <v>0</v>
      </c>
      <c r="AZ722" s="69">
        <v>0</v>
      </c>
      <c r="BA722" s="69">
        <v>0</v>
      </c>
      <c r="BB722" s="69">
        <v>0</v>
      </c>
      <c r="BC722" s="69">
        <v>0</v>
      </c>
      <c r="BD722" s="69">
        <v>0</v>
      </c>
      <c r="BE722" s="69">
        <v>0</v>
      </c>
      <c r="BF722" s="69">
        <v>0</v>
      </c>
      <c r="BG722" s="69">
        <v>0</v>
      </c>
      <c r="BH722" s="69">
        <v>0</v>
      </c>
      <c r="BI722" s="69" t="s">
        <v>730</v>
      </c>
      <c r="BK722" s="69">
        <v>3</v>
      </c>
      <c r="BL722" s="69">
        <v>2</v>
      </c>
      <c r="BM722" s="69">
        <v>2</v>
      </c>
      <c r="BN722" s="69">
        <v>31</v>
      </c>
      <c r="BO722" s="89">
        <v>0</v>
      </c>
      <c r="BP722" s="69">
        <v>1</v>
      </c>
      <c r="BQ722" s="69">
        <v>1</v>
      </c>
      <c r="BR722" s="69">
        <v>203</v>
      </c>
      <c r="BS722" s="69">
        <v>1000</v>
      </c>
      <c r="BT722" s="69">
        <v>0</v>
      </c>
      <c r="BU722" s="69">
        <v>0</v>
      </c>
      <c r="BV722" s="69">
        <v>1000</v>
      </c>
      <c r="BW722" s="69">
        <v>359</v>
      </c>
      <c r="BY722" s="69">
        <v>0</v>
      </c>
      <c r="BZ722" s="69">
        <v>0</v>
      </c>
      <c r="CA722" s="69">
        <v>31</v>
      </c>
      <c r="CB722" s="89">
        <v>0</v>
      </c>
      <c r="CC722" s="69">
        <v>0</v>
      </c>
      <c r="CD722" s="69">
        <v>0</v>
      </c>
      <c r="CE722" s="69">
        <v>0</v>
      </c>
      <c r="CF722" s="69">
        <v>0</v>
      </c>
      <c r="CG722" s="69">
        <v>0</v>
      </c>
      <c r="CH722" s="69">
        <v>0</v>
      </c>
      <c r="CI722" s="69">
        <v>0</v>
      </c>
      <c r="CJ722" s="69">
        <v>0</v>
      </c>
      <c r="CL722" s="69">
        <v>0</v>
      </c>
      <c r="CM722" s="69">
        <v>0</v>
      </c>
      <c r="CN722" s="69">
        <v>0</v>
      </c>
      <c r="CO722" s="89">
        <v>0</v>
      </c>
      <c r="CP722" s="69">
        <v>0</v>
      </c>
      <c r="CQ722" s="69">
        <v>0</v>
      </c>
      <c r="CR722" s="69">
        <v>0</v>
      </c>
      <c r="CS722" s="69">
        <v>0</v>
      </c>
      <c r="CT722" s="89">
        <v>0</v>
      </c>
      <c r="CU722" s="69">
        <v>0</v>
      </c>
      <c r="CV722" s="69">
        <v>0</v>
      </c>
      <c r="CW722" s="69">
        <v>0</v>
      </c>
      <c r="CZ722" s="69">
        <v>0</v>
      </c>
      <c r="DA722" s="69">
        <v>0</v>
      </c>
      <c r="DB722" s="69">
        <v>0</v>
      </c>
      <c r="DC722" s="69">
        <v>0</v>
      </c>
      <c r="DD722" s="69">
        <v>0</v>
      </c>
      <c r="DE722" s="69">
        <v>0</v>
      </c>
      <c r="DF722" s="69">
        <v>0</v>
      </c>
      <c r="DG722" s="69">
        <v>1</v>
      </c>
      <c r="DI722" s="69" t="str">
        <f>INDEX(Sheet3!$E$78:$E$1130,MATCH(A722,Sheet3!$D$78:$D$1130,0))</f>
        <v>skill_icons.ps_blowing_arrows</v>
      </c>
      <c r="DJ722" s="69" t="str">
        <f t="shared" si="176"/>
        <v>skill_icons.ps_blowing_arrows</v>
      </c>
      <c r="DK722" s="69" t="s">
        <v>2033</v>
      </c>
      <c r="DL722" s="69"/>
      <c r="DM722" s="69" t="s">
        <v>2034</v>
      </c>
      <c r="DN722" s="69" t="str">
        <f>"造成["&amp;INDEX(Sheet5!$L$2:$L$11,MATCH(BL722,Sheet5!$J$2:$J$11,0))&amp;":"&amp;BR722&amp;"*"&amp;BS722/1000&amp;"]"&amp;INDEX(Sheet5!$I$2:$I$4,MATCH(BR722,Sheet5!$H$2:$H$4,0))&amp;"的"&amp;INDEX(Sheet5!$K$2:$K$11,MATCH(BL722,Sheet5!$J$2:$J$11,0))</f>
        <v>造成[ui.cs_orange:203*1]的物理伤害。</v>
      </c>
      <c r="DO722" s="69"/>
      <c r="DP722" s="69"/>
      <c r="DQ722" s="69"/>
      <c r="DR722" s="69" t="e">
        <f t="shared" si="174"/>
        <v>#N/A</v>
      </c>
      <c r="DS722" s="90" t="e">
        <f>MATCH(A722,Sheet5!D:D,0)</f>
        <v>#N/A</v>
      </c>
      <c r="DT722" s="94" t="e">
        <f>MATCH(A721,Sheet5!F:F,0)</f>
        <v>#N/A</v>
      </c>
      <c r="DU722" s="69">
        <v>0</v>
      </c>
      <c r="DV722" s="69">
        <v>0</v>
      </c>
      <c r="DW722" s="69">
        <v>0</v>
      </c>
      <c r="DX722" s="69">
        <v>0</v>
      </c>
      <c r="DY722" s="69">
        <v>0</v>
      </c>
    </row>
    <row r="723" spans="1:129" ht="14.25">
      <c r="A723" s="69">
        <v>31019</v>
      </c>
      <c r="B723" s="69">
        <v>300034</v>
      </c>
      <c r="C723" s="69">
        <v>1</v>
      </c>
      <c r="D723" s="78" t="s">
        <v>2000</v>
      </c>
      <c r="E723" s="78" t="s">
        <v>2001</v>
      </c>
      <c r="F723" s="69" t="s">
        <v>760</v>
      </c>
      <c r="G723" s="69">
        <v>0</v>
      </c>
      <c r="H723" s="69" t="s">
        <v>2035</v>
      </c>
      <c r="I723" s="69">
        <v>500</v>
      </c>
      <c r="J723" s="69">
        <v>840</v>
      </c>
      <c r="K723" s="69">
        <v>500</v>
      </c>
      <c r="M723" s="69">
        <v>0</v>
      </c>
      <c r="O723" s="69">
        <v>0</v>
      </c>
      <c r="P723" s="69">
        <v>2</v>
      </c>
      <c r="Q723" s="69">
        <v>0</v>
      </c>
      <c r="R723" s="69">
        <v>1</v>
      </c>
      <c r="S723" s="69">
        <v>0</v>
      </c>
      <c r="T723" s="69">
        <v>0</v>
      </c>
      <c r="U723" s="69">
        <v>0</v>
      </c>
      <c r="V723" s="69">
        <v>0</v>
      </c>
      <c r="W723" s="69">
        <v>0</v>
      </c>
      <c r="X723" s="69">
        <v>0</v>
      </c>
      <c r="Y723" s="69">
        <v>0</v>
      </c>
      <c r="Z723" s="69">
        <v>1500</v>
      </c>
      <c r="AA723" s="69">
        <v>2</v>
      </c>
      <c r="AB723" s="69">
        <v>31</v>
      </c>
      <c r="AC723" s="69">
        <v>0</v>
      </c>
      <c r="AD723" s="69">
        <v>0</v>
      </c>
      <c r="AE723" s="69">
        <v>0</v>
      </c>
      <c r="AF723" s="69">
        <v>1</v>
      </c>
      <c r="AG723" s="69">
        <v>0</v>
      </c>
      <c r="AH723" s="69">
        <v>9</v>
      </c>
      <c r="AI723" s="69">
        <v>404</v>
      </c>
      <c r="AJ723" s="69">
        <v>0</v>
      </c>
      <c r="AK723" s="69">
        <v>0</v>
      </c>
      <c r="AL723" s="69">
        <v>0.3</v>
      </c>
      <c r="AM723" s="69">
        <v>1</v>
      </c>
      <c r="AN723" s="69">
        <v>1</v>
      </c>
      <c r="AO723" s="69">
        <v>1</v>
      </c>
      <c r="AP723" s="69">
        <v>0.2</v>
      </c>
      <c r="AQ723" s="84">
        <v>15</v>
      </c>
      <c r="AR723" s="69">
        <v>2</v>
      </c>
      <c r="AS723" s="69">
        <v>0</v>
      </c>
      <c r="AT723" s="69">
        <v>0</v>
      </c>
      <c r="AU723" s="69">
        <v>0</v>
      </c>
      <c r="AV723" s="69">
        <v>0</v>
      </c>
      <c r="AW723" s="69">
        <v>0</v>
      </c>
      <c r="AX723" s="69">
        <v>0</v>
      </c>
      <c r="AY723" s="69">
        <v>0</v>
      </c>
      <c r="AZ723" s="69">
        <v>0</v>
      </c>
      <c r="BA723" s="69">
        <v>0</v>
      </c>
      <c r="BB723" s="69">
        <v>0</v>
      </c>
      <c r="BC723" s="69">
        <v>0</v>
      </c>
      <c r="BD723" s="69">
        <v>0</v>
      </c>
      <c r="BE723" s="69">
        <v>0</v>
      </c>
      <c r="BF723" s="69">
        <v>0</v>
      </c>
      <c r="BG723" s="69">
        <v>0</v>
      </c>
      <c r="BH723" s="69">
        <v>0</v>
      </c>
      <c r="BI723" s="69" t="s">
        <v>730</v>
      </c>
      <c r="BK723" s="69">
        <v>3</v>
      </c>
      <c r="BL723" s="69">
        <v>9</v>
      </c>
      <c r="BM723" s="69">
        <v>2</v>
      </c>
      <c r="BN723" s="69">
        <v>31</v>
      </c>
      <c r="BO723" s="89">
        <v>0</v>
      </c>
      <c r="BP723" s="69">
        <v>1</v>
      </c>
      <c r="BQ723" s="69">
        <v>1</v>
      </c>
      <c r="BR723" s="69">
        <v>204</v>
      </c>
      <c r="BS723" s="69">
        <v>1000</v>
      </c>
      <c r="BT723" s="69">
        <v>0</v>
      </c>
      <c r="BU723" s="69">
        <v>0</v>
      </c>
      <c r="BV723" s="69">
        <v>1000</v>
      </c>
      <c r="BW723" s="69">
        <v>359</v>
      </c>
      <c r="BY723" s="69">
        <v>0</v>
      </c>
      <c r="BZ723" s="69">
        <v>0</v>
      </c>
      <c r="CA723" s="69">
        <v>31</v>
      </c>
      <c r="CB723" s="89">
        <v>0</v>
      </c>
      <c r="CC723" s="69">
        <v>0</v>
      </c>
      <c r="CD723" s="69">
        <v>0</v>
      </c>
      <c r="CE723" s="69">
        <v>0</v>
      </c>
      <c r="CF723" s="69">
        <v>0</v>
      </c>
      <c r="CG723" s="69">
        <v>0</v>
      </c>
      <c r="CH723" s="69">
        <v>0</v>
      </c>
      <c r="CI723" s="69">
        <v>0</v>
      </c>
      <c r="CJ723" s="69">
        <v>0</v>
      </c>
      <c r="CL723" s="69">
        <v>0</v>
      </c>
      <c r="CM723" s="69">
        <v>0</v>
      </c>
      <c r="CN723" s="69">
        <v>0</v>
      </c>
      <c r="CO723" s="89">
        <v>0</v>
      </c>
      <c r="CP723" s="69">
        <v>0</v>
      </c>
      <c r="CQ723" s="69">
        <v>0</v>
      </c>
      <c r="CR723" s="69">
        <v>0</v>
      </c>
      <c r="CS723" s="69">
        <v>0</v>
      </c>
      <c r="CT723" s="89">
        <v>0</v>
      </c>
      <c r="CU723" s="69">
        <v>0</v>
      </c>
      <c r="CV723" s="69">
        <v>0</v>
      </c>
      <c r="CW723" s="69">
        <v>0</v>
      </c>
      <c r="CZ723" s="69">
        <v>0</v>
      </c>
      <c r="DA723" s="69">
        <v>0</v>
      </c>
      <c r="DB723" s="69">
        <v>0</v>
      </c>
      <c r="DC723" s="69">
        <v>0</v>
      </c>
      <c r="DD723" s="69">
        <v>0</v>
      </c>
      <c r="DE723" s="69">
        <v>0</v>
      </c>
      <c r="DF723" s="69">
        <v>0</v>
      </c>
      <c r="DG723" s="69">
        <v>1</v>
      </c>
      <c r="DI723" s="69" t="e">
        <f>INDEX(Sheet3!$E$78:$E$1130,MATCH(A723,Sheet3!$D$78:$D$1130,0))</f>
        <v>#N/A</v>
      </c>
      <c r="DJ723" s="69" t="str">
        <f t="shared" si="176"/>
        <v>skill_icons.ps_mummy_skill_01</v>
      </c>
      <c r="DK723" s="69" t="s">
        <v>2033</v>
      </c>
      <c r="DL723" s="69"/>
      <c r="DM723" s="69" t="s">
        <v>2004</v>
      </c>
      <c r="DN723" s="69" t="str">
        <f>"造成["&amp;INDEX(Sheet5!$L$2:$L$11,MATCH(BL723,Sheet5!$J$2:$J$11,0))&amp;":"&amp;BR723&amp;"*"&amp;BS723/1000&amp;"]"&amp;INDEX(Sheet5!$I$2:$I$4,MATCH(BR723,Sheet5!$H$2:$H$4,0))&amp;"的"&amp;INDEX(Sheet5!$K$2:$K$11,MATCH(BL723,Sheet5!$J$2:$J$11,0))</f>
        <v>造成[ui.cs_blue:204*1]的暗系伤害。</v>
      </c>
      <c r="DO723" s="69"/>
      <c r="DP723" s="69"/>
      <c r="DQ723" s="69"/>
      <c r="DR723" s="69" t="e">
        <f t="shared" si="174"/>
        <v>#N/A</v>
      </c>
      <c r="DS723" s="90" t="e">
        <f>MATCH(A723,Sheet5!D:D,0)</f>
        <v>#N/A</v>
      </c>
      <c r="DT723" s="94" t="e">
        <f>MATCH(A722,Sheet5!F:F,0)</f>
        <v>#N/A</v>
      </c>
      <c r="DU723" s="69">
        <v>0</v>
      </c>
      <c r="DV723" s="69">
        <v>0</v>
      </c>
      <c r="DW723" s="69">
        <v>0</v>
      </c>
      <c r="DX723" s="69">
        <v>0</v>
      </c>
      <c r="DY723" s="69">
        <v>0</v>
      </c>
    </row>
    <row r="724" spans="1:129" ht="14.25" customHeight="1">
      <c r="A724" s="69">
        <v>31021</v>
      </c>
      <c r="B724" s="69">
        <v>0</v>
      </c>
      <c r="C724" s="69">
        <v>1</v>
      </c>
      <c r="D724" s="78" t="s">
        <v>2036</v>
      </c>
      <c r="E724" s="78"/>
      <c r="F724" s="69">
        <v>0</v>
      </c>
      <c r="G724" s="69">
        <v>1</v>
      </c>
      <c r="H724" s="69" t="s">
        <v>321</v>
      </c>
      <c r="I724" s="69">
        <v>0</v>
      </c>
      <c r="J724" s="69">
        <v>0</v>
      </c>
      <c r="K724" s="69">
        <v>0</v>
      </c>
      <c r="M724" s="69">
        <v>0</v>
      </c>
      <c r="O724" s="69">
        <v>0</v>
      </c>
      <c r="P724" s="69">
        <v>1</v>
      </c>
      <c r="Q724" s="69">
        <v>0</v>
      </c>
      <c r="R724" s="69">
        <f t="shared" ref="R724" si="180">IF(S724&gt;0,2,1)</f>
        <v>1</v>
      </c>
      <c r="S724" s="69">
        <v>0</v>
      </c>
      <c r="T724" s="69">
        <v>0</v>
      </c>
      <c r="U724" s="69">
        <v>0</v>
      </c>
      <c r="V724" s="69">
        <v>0</v>
      </c>
      <c r="W724" s="69">
        <v>0</v>
      </c>
      <c r="X724" s="69">
        <v>0</v>
      </c>
      <c r="Y724" s="69">
        <v>0</v>
      </c>
      <c r="Z724" s="69">
        <v>0</v>
      </c>
      <c r="AA724" s="69">
        <v>2</v>
      </c>
      <c r="AB724" s="69">
        <v>31</v>
      </c>
      <c r="AC724" s="69">
        <v>0</v>
      </c>
      <c r="AD724" s="69">
        <v>0</v>
      </c>
      <c r="AE724" s="69">
        <v>0</v>
      </c>
      <c r="AF724" s="69">
        <v>6</v>
      </c>
      <c r="AG724" s="69">
        <v>0</v>
      </c>
      <c r="AH724" s="69">
        <v>10.5</v>
      </c>
      <c r="AI724" s="69">
        <v>0</v>
      </c>
      <c r="AJ724" s="69">
        <v>3</v>
      </c>
      <c r="AK724" s="69">
        <v>0</v>
      </c>
      <c r="AL724" s="69">
        <v>0</v>
      </c>
      <c r="AM724" s="69">
        <v>1</v>
      </c>
      <c r="AN724" s="69">
        <v>1</v>
      </c>
      <c r="AO724" s="69">
        <v>1</v>
      </c>
      <c r="AP724" s="69">
        <v>1</v>
      </c>
      <c r="AQ724" s="84">
        <v>20</v>
      </c>
      <c r="AR724" s="69">
        <v>1.5</v>
      </c>
      <c r="AS724" s="69">
        <v>0</v>
      </c>
      <c r="AT724" s="69">
        <v>0</v>
      </c>
      <c r="AU724" s="69">
        <v>0</v>
      </c>
      <c r="AV724" s="69">
        <v>0</v>
      </c>
      <c r="AW724" s="69">
        <v>0</v>
      </c>
      <c r="AX724" s="69">
        <v>0</v>
      </c>
      <c r="AY724" s="69">
        <v>0</v>
      </c>
      <c r="AZ724" s="69">
        <v>0</v>
      </c>
      <c r="BA724" s="69">
        <v>0</v>
      </c>
      <c r="BB724" s="69">
        <v>0</v>
      </c>
      <c r="BC724" s="69">
        <v>0</v>
      </c>
      <c r="BD724" s="69">
        <v>0</v>
      </c>
      <c r="BE724" s="69">
        <v>0</v>
      </c>
      <c r="BF724" s="69">
        <v>0</v>
      </c>
      <c r="BG724" s="69">
        <v>0</v>
      </c>
      <c r="BH724" s="69">
        <v>0</v>
      </c>
      <c r="BK724" s="69">
        <v>3</v>
      </c>
      <c r="BL724" s="69">
        <v>5</v>
      </c>
      <c r="BM724" s="69">
        <v>2</v>
      </c>
      <c r="BN724" s="69">
        <v>31</v>
      </c>
      <c r="BO724" s="89">
        <v>0</v>
      </c>
      <c r="BP724" s="69">
        <v>1</v>
      </c>
      <c r="BQ724" s="69">
        <v>1</v>
      </c>
      <c r="BR724" s="69">
        <v>204</v>
      </c>
      <c r="BS724" s="69">
        <v>1200</v>
      </c>
      <c r="BT724" s="69">
        <v>0</v>
      </c>
      <c r="BU724" s="69">
        <v>0</v>
      </c>
      <c r="BV724" s="69">
        <v>1000</v>
      </c>
      <c r="BW724" s="69">
        <v>456</v>
      </c>
      <c r="BY724" s="69">
        <v>0</v>
      </c>
      <c r="BZ724" s="69">
        <v>0</v>
      </c>
      <c r="CA724" s="69">
        <v>31</v>
      </c>
      <c r="CB724" s="69">
        <v>0</v>
      </c>
      <c r="CC724" s="69">
        <v>0</v>
      </c>
      <c r="CD724" s="69">
        <v>0</v>
      </c>
      <c r="CE724" s="69">
        <v>0</v>
      </c>
      <c r="CF724" s="69">
        <v>0</v>
      </c>
      <c r="CG724" s="69">
        <v>0</v>
      </c>
      <c r="CH724" s="69">
        <v>0</v>
      </c>
      <c r="CI724" s="69">
        <v>0</v>
      </c>
      <c r="CJ724" s="69">
        <v>0</v>
      </c>
      <c r="CL724" s="69">
        <v>0</v>
      </c>
      <c r="CM724" s="69">
        <v>0</v>
      </c>
      <c r="CN724" s="69">
        <v>0</v>
      </c>
      <c r="CO724" s="89">
        <v>0</v>
      </c>
      <c r="CP724" s="69">
        <v>0</v>
      </c>
      <c r="CQ724" s="69">
        <v>0</v>
      </c>
      <c r="CR724" s="69">
        <v>0</v>
      </c>
      <c r="CS724" s="69">
        <v>0</v>
      </c>
      <c r="CT724" s="69">
        <v>0</v>
      </c>
      <c r="CU724" s="69">
        <v>0</v>
      </c>
      <c r="CV724" s="69">
        <v>0</v>
      </c>
      <c r="CW724" s="69">
        <v>0</v>
      </c>
      <c r="CZ724" s="69">
        <v>0</v>
      </c>
      <c r="DA724" s="69">
        <v>0</v>
      </c>
      <c r="DB724" s="69">
        <v>0</v>
      </c>
      <c r="DC724" s="69">
        <v>0</v>
      </c>
      <c r="DD724" s="69">
        <v>0</v>
      </c>
      <c r="DE724" s="69">
        <v>0</v>
      </c>
      <c r="DF724" s="69">
        <v>0</v>
      </c>
      <c r="DG724" s="69">
        <v>1</v>
      </c>
      <c r="DI724" s="69" t="e">
        <f>INDEX(Sheet3!$E$78:$E$1130,MATCH(A724,Sheet3!$D$78:$D$1130,0))</f>
        <v>#N/A</v>
      </c>
      <c r="DJ724" s="69">
        <f t="shared" si="176"/>
        <v>0</v>
      </c>
      <c r="DK724" s="69" t="s">
        <v>2037</v>
      </c>
      <c r="DL724" s="69"/>
      <c r="DM724" s="69" t="s">
        <v>239</v>
      </c>
      <c r="DN724" s="69" t="str">
        <f>"造成["&amp;INDEX(Sheet5!$L$2:$L$11,MATCH(BL724,Sheet5!$J$2:$J$11,0))&amp;":"&amp;BR724&amp;"*"&amp;BS724/1000&amp;"]"&amp;INDEX(Sheet5!$I$2:$I$4,MATCH(BR724,Sheet5!$H$2:$H$4,0))&amp;"的"&amp;INDEX(Sheet5!$K$2:$K$11,MATCH(BL724,Sheet5!$J$2:$J$11,0))</f>
        <v>造成[ui.cs_blue:204*1.2]的雷系伤害。</v>
      </c>
      <c r="DO724" s="69"/>
      <c r="DP724" s="69"/>
      <c r="DQ724" s="69"/>
      <c r="DR724" s="69" t="e">
        <f t="shared" si="174"/>
        <v>#N/A</v>
      </c>
      <c r="DS724" s="90" t="e">
        <f>MATCH(A724,Sheet5!D:D,0)</f>
        <v>#N/A</v>
      </c>
      <c r="DT724" s="94" t="e">
        <f>MATCH(A723,Sheet5!F:F,0)</f>
        <v>#N/A</v>
      </c>
      <c r="DU724" s="69">
        <v>0</v>
      </c>
      <c r="DV724" s="69">
        <v>0</v>
      </c>
      <c r="DW724" s="69">
        <v>0</v>
      </c>
      <c r="DX724" s="69">
        <v>0</v>
      </c>
      <c r="DY724" s="69">
        <v>0</v>
      </c>
    </row>
    <row r="725" spans="1:129" ht="14.25">
      <c r="A725" s="69">
        <v>31023</v>
      </c>
      <c r="B725" s="69">
        <v>0</v>
      </c>
      <c r="C725" s="69">
        <v>1</v>
      </c>
      <c r="D725" s="78" t="s">
        <v>2038</v>
      </c>
      <c r="E725" s="78"/>
      <c r="F725" s="69">
        <v>0</v>
      </c>
      <c r="G725" s="69">
        <v>1</v>
      </c>
      <c r="H725" s="69" t="s">
        <v>321</v>
      </c>
      <c r="I725" s="69">
        <v>1500</v>
      </c>
      <c r="J725" s="69" t="s">
        <v>1959</v>
      </c>
      <c r="K725" s="69">
        <v>1800</v>
      </c>
      <c r="M725" s="69">
        <v>568</v>
      </c>
      <c r="O725" s="69">
        <v>0</v>
      </c>
      <c r="P725" s="69">
        <v>1</v>
      </c>
      <c r="Q725" s="69">
        <v>0</v>
      </c>
      <c r="R725" s="69">
        <v>1</v>
      </c>
      <c r="S725" s="69">
        <v>0</v>
      </c>
      <c r="T725" s="69">
        <v>0</v>
      </c>
      <c r="U725" s="69">
        <v>0</v>
      </c>
      <c r="V725" s="69">
        <v>0</v>
      </c>
      <c r="W725" s="69">
        <v>0</v>
      </c>
      <c r="X725" s="69">
        <v>0</v>
      </c>
      <c r="Y725" s="69">
        <v>0</v>
      </c>
      <c r="Z725" s="69">
        <v>12000</v>
      </c>
      <c r="AA725" s="69">
        <v>2</v>
      </c>
      <c r="AB725" s="69">
        <v>31</v>
      </c>
      <c r="AC725" s="69">
        <v>0</v>
      </c>
      <c r="AD725" s="69">
        <v>0</v>
      </c>
      <c r="AE725" s="69">
        <v>0</v>
      </c>
      <c r="AF725" s="69">
        <v>1</v>
      </c>
      <c r="AG725" s="69">
        <v>0</v>
      </c>
      <c r="AH725" s="69">
        <v>13</v>
      </c>
      <c r="AI725" s="69">
        <v>74</v>
      </c>
      <c r="AJ725" s="69">
        <v>1</v>
      </c>
      <c r="AK725" s="69">
        <v>0</v>
      </c>
      <c r="AL725" s="69">
        <v>0</v>
      </c>
      <c r="AM725" s="69">
        <v>1</v>
      </c>
      <c r="AN725" s="69">
        <v>1</v>
      </c>
      <c r="AO725" s="69">
        <v>1</v>
      </c>
      <c r="AP725" s="69">
        <v>0.5</v>
      </c>
      <c r="AQ725" s="84">
        <v>15</v>
      </c>
      <c r="AR725" s="69">
        <v>1</v>
      </c>
      <c r="AS725" s="69">
        <v>0</v>
      </c>
      <c r="AT725" s="69">
        <v>0</v>
      </c>
      <c r="AU725" s="69">
        <v>0</v>
      </c>
      <c r="AV725" s="69">
        <v>0</v>
      </c>
      <c r="AW725" s="69">
        <v>0</v>
      </c>
      <c r="AX725" s="69">
        <v>0</v>
      </c>
      <c r="AY725" s="69">
        <v>0</v>
      </c>
      <c r="AZ725" s="69">
        <v>0</v>
      </c>
      <c r="BA725" s="69">
        <v>0</v>
      </c>
      <c r="BB725" s="69">
        <v>0</v>
      </c>
      <c r="BC725" s="69">
        <v>0</v>
      </c>
      <c r="BD725" s="69">
        <v>0</v>
      </c>
      <c r="BE725" s="69">
        <v>0</v>
      </c>
      <c r="BF725" s="69">
        <v>0</v>
      </c>
      <c r="BG725" s="69">
        <v>0</v>
      </c>
      <c r="BH725" s="69">
        <v>0</v>
      </c>
      <c r="BI725" s="69" t="s">
        <v>2039</v>
      </c>
      <c r="BK725" s="69">
        <v>3</v>
      </c>
      <c r="BL725" s="69">
        <v>2</v>
      </c>
      <c r="BM725" s="69">
        <v>2</v>
      </c>
      <c r="BN725" s="69">
        <v>31</v>
      </c>
      <c r="BO725" s="89">
        <v>0</v>
      </c>
      <c r="BP725" s="69">
        <v>1</v>
      </c>
      <c r="BQ725" s="69">
        <v>1</v>
      </c>
      <c r="BR725" s="69">
        <v>203</v>
      </c>
      <c r="BS725" s="69">
        <v>1800</v>
      </c>
      <c r="BT725" s="69">
        <v>0</v>
      </c>
      <c r="BU725" s="69">
        <v>0</v>
      </c>
      <c r="BV725" s="69">
        <v>1000</v>
      </c>
      <c r="BW725" s="69">
        <v>569</v>
      </c>
      <c r="BX725" s="69" t="s">
        <v>269</v>
      </c>
      <c r="BY725" s="69">
        <v>10</v>
      </c>
      <c r="BZ725" s="69">
        <v>2</v>
      </c>
      <c r="CA725" s="69">
        <v>31</v>
      </c>
      <c r="CB725" s="89">
        <v>0</v>
      </c>
      <c r="CC725" s="69">
        <v>1</v>
      </c>
      <c r="CD725" s="69">
        <v>1</v>
      </c>
      <c r="CE725" s="69">
        <v>1</v>
      </c>
      <c r="CF725" s="69">
        <v>70132</v>
      </c>
      <c r="CG725" s="69">
        <v>0</v>
      </c>
      <c r="CH725" s="69">
        <v>0</v>
      </c>
      <c r="CI725" s="69">
        <v>1000</v>
      </c>
      <c r="CJ725" s="69">
        <v>0</v>
      </c>
      <c r="CL725" s="69">
        <v>0</v>
      </c>
      <c r="CM725" s="69">
        <v>0</v>
      </c>
      <c r="CN725" s="69">
        <v>0</v>
      </c>
      <c r="CO725" s="89">
        <v>0</v>
      </c>
      <c r="CP725" s="69">
        <v>0</v>
      </c>
      <c r="CQ725" s="69">
        <v>0</v>
      </c>
      <c r="CR725" s="69">
        <v>0</v>
      </c>
      <c r="CS725" s="69">
        <v>0</v>
      </c>
      <c r="CT725" s="69">
        <v>0</v>
      </c>
      <c r="CU725" s="69">
        <v>0</v>
      </c>
      <c r="CV725" s="69">
        <v>0</v>
      </c>
      <c r="CW725" s="69">
        <v>0</v>
      </c>
      <c r="CZ725" s="69">
        <v>0</v>
      </c>
      <c r="DA725" s="69">
        <v>0</v>
      </c>
      <c r="DB725" s="69">
        <v>0</v>
      </c>
      <c r="DC725" s="69">
        <v>0</v>
      </c>
      <c r="DD725" s="69">
        <v>0</v>
      </c>
      <c r="DE725" s="69">
        <v>0</v>
      </c>
      <c r="DF725" s="69">
        <v>0</v>
      </c>
      <c r="DG725" s="69">
        <v>1</v>
      </c>
      <c r="DI725" s="69" t="e">
        <f>INDEX(Sheet3!$E$78:$E$1130,MATCH(A725,Sheet3!$D$78:$D$1130,0))</f>
        <v>#N/A</v>
      </c>
      <c r="DJ725" s="69">
        <f t="shared" si="176"/>
        <v>0</v>
      </c>
      <c r="DK725" s="69" t="s">
        <v>2040</v>
      </c>
      <c r="DL725" s="69"/>
      <c r="DM725" s="69" t="s">
        <v>239</v>
      </c>
      <c r="DN725" s="69" t="str">
        <f>"造成["&amp;INDEX(Sheet5!$L$2:$L$11,MATCH(BL725,Sheet5!$J$2:$J$11,0))&amp;":"&amp;BR725&amp;"*"&amp;BS725/1000&amp;"]"&amp;INDEX(Sheet5!$I$2:$I$4,MATCH(BR725,Sheet5!$H$2:$H$4,0))&amp;"的"&amp;INDEX(Sheet5!$K$2:$K$11,MATCH(BL725,Sheet5!$J$2:$J$11,0))</f>
        <v>造成[ui.cs_orange:203*1.8]的物理伤害。</v>
      </c>
      <c r="DO725" s="69"/>
      <c r="DP725" s="69"/>
      <c r="DQ725" s="69"/>
      <c r="DR725" s="69" t="e">
        <f t="shared" si="174"/>
        <v>#N/A</v>
      </c>
      <c r="DS725" s="90" t="e">
        <f>MATCH(A725,Sheet5!D:D,0)</f>
        <v>#N/A</v>
      </c>
      <c r="DT725" s="94" t="e">
        <f>MATCH(A724,Sheet5!F:F,0)</f>
        <v>#N/A</v>
      </c>
      <c r="DU725" s="69">
        <v>0</v>
      </c>
      <c r="DV725" s="69">
        <v>0</v>
      </c>
      <c r="DW725" s="69">
        <v>0</v>
      </c>
      <c r="DX725" s="69">
        <v>0</v>
      </c>
      <c r="DY725" s="69">
        <v>0</v>
      </c>
    </row>
    <row r="726" spans="1:129" ht="14.25">
      <c r="A726" s="69">
        <v>31024</v>
      </c>
      <c r="B726" s="69">
        <v>0</v>
      </c>
      <c r="C726" s="69">
        <v>1</v>
      </c>
      <c r="D726" s="78" t="s">
        <v>2041</v>
      </c>
      <c r="E726" s="78"/>
      <c r="F726" s="69">
        <v>0</v>
      </c>
      <c r="G726" s="69">
        <v>1</v>
      </c>
      <c r="H726" s="69" t="s">
        <v>321</v>
      </c>
      <c r="I726" s="69">
        <v>1500</v>
      </c>
      <c r="J726" s="69">
        <v>2310</v>
      </c>
      <c r="K726" s="69">
        <v>1800</v>
      </c>
      <c r="M726" s="69">
        <v>0</v>
      </c>
      <c r="O726" s="69">
        <v>0</v>
      </c>
      <c r="P726" s="69">
        <v>2</v>
      </c>
      <c r="Q726" s="69">
        <v>0</v>
      </c>
      <c r="R726" s="69">
        <v>1</v>
      </c>
      <c r="S726" s="69">
        <v>0</v>
      </c>
      <c r="T726" s="69">
        <v>0</v>
      </c>
      <c r="U726" s="69">
        <v>0</v>
      </c>
      <c r="V726" s="69">
        <v>0</v>
      </c>
      <c r="W726" s="69">
        <v>0</v>
      </c>
      <c r="X726" s="69">
        <v>0</v>
      </c>
      <c r="Y726" s="69">
        <v>0</v>
      </c>
      <c r="Z726" s="69">
        <v>12000</v>
      </c>
      <c r="AA726" s="69">
        <v>2</v>
      </c>
      <c r="AB726" s="69">
        <v>31</v>
      </c>
      <c r="AC726" s="69">
        <v>0</v>
      </c>
      <c r="AD726" s="69">
        <v>0</v>
      </c>
      <c r="AE726" s="69">
        <v>0</v>
      </c>
      <c r="AF726" s="69">
        <v>1</v>
      </c>
      <c r="AG726" s="69">
        <v>0</v>
      </c>
      <c r="AH726" s="69">
        <v>13</v>
      </c>
      <c r="AI726" s="69">
        <v>467</v>
      </c>
      <c r="AJ726" s="69">
        <v>1</v>
      </c>
      <c r="AK726" s="69">
        <v>0</v>
      </c>
      <c r="AL726" s="69">
        <v>0</v>
      </c>
      <c r="AM726" s="69">
        <v>1</v>
      </c>
      <c r="AN726" s="69">
        <v>1</v>
      </c>
      <c r="AO726" s="69">
        <v>1</v>
      </c>
      <c r="AP726" s="69">
        <v>0.5</v>
      </c>
      <c r="AQ726" s="84">
        <v>15</v>
      </c>
      <c r="AR726" s="69">
        <v>1</v>
      </c>
      <c r="AS726" s="69">
        <v>0</v>
      </c>
      <c r="AT726" s="69">
        <v>0</v>
      </c>
      <c r="AU726" s="69">
        <v>0</v>
      </c>
      <c r="AV726" s="69">
        <v>0</v>
      </c>
      <c r="AW726" s="69">
        <v>0</v>
      </c>
      <c r="AX726" s="69">
        <v>0</v>
      </c>
      <c r="AY726" s="69">
        <v>0</v>
      </c>
      <c r="AZ726" s="69">
        <v>0</v>
      </c>
      <c r="BA726" s="69">
        <v>0</v>
      </c>
      <c r="BB726" s="69">
        <v>0</v>
      </c>
      <c r="BC726" s="69">
        <v>0</v>
      </c>
      <c r="BD726" s="69">
        <v>0</v>
      </c>
      <c r="BE726" s="69">
        <v>0</v>
      </c>
      <c r="BF726" s="69">
        <v>0</v>
      </c>
      <c r="BG726" s="69">
        <v>0</v>
      </c>
      <c r="BH726" s="69">
        <v>0</v>
      </c>
      <c r="BI726" s="69" t="s">
        <v>2039</v>
      </c>
      <c r="BK726" s="69">
        <v>3</v>
      </c>
      <c r="BL726" s="69">
        <v>2</v>
      </c>
      <c r="BM726" s="69">
        <v>2</v>
      </c>
      <c r="BN726" s="69">
        <v>31</v>
      </c>
      <c r="BO726" s="89">
        <v>0</v>
      </c>
      <c r="BP726" s="69">
        <v>1</v>
      </c>
      <c r="BQ726" s="69">
        <v>1</v>
      </c>
      <c r="BR726" s="69">
        <v>203</v>
      </c>
      <c r="BS726" s="69">
        <v>1800</v>
      </c>
      <c r="BT726" s="69">
        <v>0</v>
      </c>
      <c r="BU726" s="69">
        <v>0</v>
      </c>
      <c r="BV726" s="69">
        <v>1000</v>
      </c>
      <c r="BW726" s="69">
        <v>569</v>
      </c>
      <c r="BX726" s="69" t="s">
        <v>269</v>
      </c>
      <c r="BY726" s="69">
        <v>10</v>
      </c>
      <c r="BZ726" s="69">
        <v>2</v>
      </c>
      <c r="CA726" s="69">
        <v>31</v>
      </c>
      <c r="CB726" s="89">
        <v>0</v>
      </c>
      <c r="CC726" s="69">
        <v>1</v>
      </c>
      <c r="CD726" s="69">
        <v>1</v>
      </c>
      <c r="CE726" s="69">
        <v>1</v>
      </c>
      <c r="CF726" s="69">
        <v>70133</v>
      </c>
      <c r="CG726" s="69">
        <v>0</v>
      </c>
      <c r="CH726" s="69">
        <v>0</v>
      </c>
      <c r="CI726" s="69">
        <v>1000</v>
      </c>
      <c r="CJ726" s="69">
        <v>0</v>
      </c>
      <c r="CL726" s="69">
        <v>0</v>
      </c>
      <c r="CM726" s="69">
        <v>0</v>
      </c>
      <c r="CN726" s="69">
        <v>0</v>
      </c>
      <c r="CO726" s="89">
        <v>0</v>
      </c>
      <c r="CP726" s="69">
        <v>0</v>
      </c>
      <c r="CQ726" s="69">
        <v>0</v>
      </c>
      <c r="CR726" s="69">
        <v>0</v>
      </c>
      <c r="CS726" s="69">
        <v>0</v>
      </c>
      <c r="CT726" s="69">
        <v>0</v>
      </c>
      <c r="CU726" s="69">
        <v>0</v>
      </c>
      <c r="CV726" s="69">
        <v>0</v>
      </c>
      <c r="CW726" s="69">
        <v>0</v>
      </c>
      <c r="CZ726" s="69">
        <v>0</v>
      </c>
      <c r="DA726" s="69">
        <v>0</v>
      </c>
      <c r="DB726" s="69">
        <v>0</v>
      </c>
      <c r="DC726" s="69">
        <v>0</v>
      </c>
      <c r="DD726" s="69">
        <v>0</v>
      </c>
      <c r="DE726" s="69">
        <v>0</v>
      </c>
      <c r="DF726" s="69">
        <v>0</v>
      </c>
      <c r="DG726" s="69">
        <v>1</v>
      </c>
      <c r="DI726" s="69" t="e">
        <f>INDEX(Sheet3!$E$78:$E$1130,MATCH(A726,Sheet3!$D$78:$D$1130,0))</f>
        <v>#N/A</v>
      </c>
      <c r="DJ726" s="69">
        <f t="shared" si="176"/>
        <v>0</v>
      </c>
      <c r="DK726" s="69" t="s">
        <v>2042</v>
      </c>
      <c r="DL726" s="69"/>
      <c r="DM726" s="69" t="s">
        <v>239</v>
      </c>
      <c r="DN726" s="69" t="str">
        <f>"造成["&amp;INDEX(Sheet5!$L$2:$L$11,MATCH(BL726,Sheet5!$J$2:$J$11,0))&amp;":"&amp;BR726&amp;"*"&amp;BS726/1000&amp;"]"&amp;INDEX(Sheet5!$I$2:$I$4,MATCH(BR726,Sheet5!$H$2:$H$4,0))&amp;"的"&amp;INDEX(Sheet5!$K$2:$K$11,MATCH(BL726,Sheet5!$J$2:$J$11,0))</f>
        <v>造成[ui.cs_orange:203*1.8]的物理伤害。</v>
      </c>
      <c r="DO726" s="69"/>
      <c r="DP726" s="69"/>
      <c r="DQ726" s="69"/>
      <c r="DR726" s="69" t="e">
        <f t="shared" si="174"/>
        <v>#N/A</v>
      </c>
      <c r="DS726" s="90" t="e">
        <f>MATCH(A726,Sheet5!D:D,0)</f>
        <v>#N/A</v>
      </c>
      <c r="DT726" s="94" t="e">
        <f>MATCH(A725,Sheet5!F:F,0)</f>
        <v>#N/A</v>
      </c>
      <c r="DU726" s="69">
        <v>0</v>
      </c>
      <c r="DV726" s="69">
        <v>0</v>
      </c>
      <c r="DW726" s="69">
        <v>0</v>
      </c>
      <c r="DX726" s="69">
        <v>0</v>
      </c>
      <c r="DY726" s="69">
        <v>0</v>
      </c>
    </row>
    <row r="727" spans="1:129" ht="14.25">
      <c r="A727" s="69">
        <v>31025</v>
      </c>
      <c r="B727" s="69">
        <v>0</v>
      </c>
      <c r="C727" s="69">
        <v>1</v>
      </c>
      <c r="D727" s="78" t="s">
        <v>2043</v>
      </c>
      <c r="E727" s="78"/>
      <c r="F727" s="69">
        <v>0</v>
      </c>
      <c r="G727" s="69">
        <v>1</v>
      </c>
      <c r="H727" s="69" t="s">
        <v>321</v>
      </c>
      <c r="I727" s="69">
        <v>1500</v>
      </c>
      <c r="J727" s="69">
        <v>2310</v>
      </c>
      <c r="K727" s="69">
        <v>1800</v>
      </c>
      <c r="M727" s="69">
        <v>0</v>
      </c>
      <c r="O727" s="69">
        <v>0</v>
      </c>
      <c r="P727" s="69">
        <v>2</v>
      </c>
      <c r="Q727" s="69">
        <v>0</v>
      </c>
      <c r="R727" s="69">
        <v>1</v>
      </c>
      <c r="S727" s="69">
        <v>0</v>
      </c>
      <c r="T727" s="69">
        <v>0</v>
      </c>
      <c r="U727" s="69">
        <v>0</v>
      </c>
      <c r="V727" s="69">
        <v>0</v>
      </c>
      <c r="W727" s="69">
        <v>0</v>
      </c>
      <c r="X727" s="69">
        <v>0</v>
      </c>
      <c r="Y727" s="69">
        <v>0</v>
      </c>
      <c r="Z727" s="69">
        <v>12000</v>
      </c>
      <c r="AA727" s="69">
        <v>2</v>
      </c>
      <c r="AB727" s="69">
        <v>31</v>
      </c>
      <c r="AC727" s="69">
        <v>0</v>
      </c>
      <c r="AD727" s="69">
        <v>0</v>
      </c>
      <c r="AE727" s="69">
        <v>0</v>
      </c>
      <c r="AF727" s="69">
        <v>1</v>
      </c>
      <c r="AG727" s="69">
        <v>0</v>
      </c>
      <c r="AH727" s="69">
        <v>13</v>
      </c>
      <c r="AI727" s="69">
        <v>468</v>
      </c>
      <c r="AJ727" s="69">
        <v>1</v>
      </c>
      <c r="AK727" s="69">
        <v>0</v>
      </c>
      <c r="AL727" s="69">
        <v>0</v>
      </c>
      <c r="AM727" s="69">
        <v>1</v>
      </c>
      <c r="AN727" s="69">
        <v>1</v>
      </c>
      <c r="AO727" s="69">
        <v>1</v>
      </c>
      <c r="AP727" s="69">
        <v>0.5</v>
      </c>
      <c r="AQ727" s="84">
        <v>15</v>
      </c>
      <c r="AR727" s="69">
        <v>1</v>
      </c>
      <c r="AS727" s="69">
        <v>0</v>
      </c>
      <c r="AT727" s="69">
        <v>0</v>
      </c>
      <c r="AU727" s="69">
        <v>0</v>
      </c>
      <c r="AV727" s="69">
        <v>0</v>
      </c>
      <c r="AW727" s="69">
        <v>0</v>
      </c>
      <c r="AX727" s="69">
        <v>0</v>
      </c>
      <c r="AY727" s="69">
        <v>0</v>
      </c>
      <c r="AZ727" s="69">
        <v>0</v>
      </c>
      <c r="BA727" s="69">
        <v>0</v>
      </c>
      <c r="BB727" s="69">
        <v>0</v>
      </c>
      <c r="BC727" s="69">
        <v>0</v>
      </c>
      <c r="BD727" s="69">
        <v>0</v>
      </c>
      <c r="BE727" s="69">
        <v>0</v>
      </c>
      <c r="BF727" s="69">
        <v>0</v>
      </c>
      <c r="BG727" s="69">
        <v>0</v>
      </c>
      <c r="BH727" s="69">
        <v>0</v>
      </c>
      <c r="BI727" s="69" t="s">
        <v>2039</v>
      </c>
      <c r="BK727" s="69">
        <v>3</v>
      </c>
      <c r="BL727" s="69">
        <v>2</v>
      </c>
      <c r="BM727" s="69">
        <v>2</v>
      </c>
      <c r="BN727" s="69">
        <v>31</v>
      </c>
      <c r="BO727" s="89">
        <v>0</v>
      </c>
      <c r="BP727" s="69">
        <v>1</v>
      </c>
      <c r="BQ727" s="69">
        <v>1</v>
      </c>
      <c r="BR727" s="69">
        <v>203</v>
      </c>
      <c r="BS727" s="69">
        <v>1800</v>
      </c>
      <c r="BT727" s="69">
        <v>0</v>
      </c>
      <c r="BU727" s="69">
        <v>0</v>
      </c>
      <c r="BV727" s="69">
        <v>1000</v>
      </c>
      <c r="BW727" s="69">
        <v>471</v>
      </c>
      <c r="BX727" s="69" t="s">
        <v>269</v>
      </c>
      <c r="BY727" s="69">
        <v>10</v>
      </c>
      <c r="BZ727" s="69">
        <v>2</v>
      </c>
      <c r="CA727" s="69">
        <v>31</v>
      </c>
      <c r="CB727" s="89">
        <v>0</v>
      </c>
      <c r="CC727" s="69">
        <v>1</v>
      </c>
      <c r="CD727" s="69">
        <v>1</v>
      </c>
      <c r="CE727" s="69">
        <v>1</v>
      </c>
      <c r="CF727" s="69">
        <v>70134</v>
      </c>
      <c r="CG727" s="69">
        <v>0</v>
      </c>
      <c r="CH727" s="69">
        <v>0</v>
      </c>
      <c r="CI727" s="69">
        <v>1000</v>
      </c>
      <c r="CJ727" s="69">
        <v>0</v>
      </c>
      <c r="CL727" s="69">
        <v>0</v>
      </c>
      <c r="CM727" s="69">
        <v>0</v>
      </c>
      <c r="CN727" s="69">
        <v>0</v>
      </c>
      <c r="CO727" s="89">
        <v>0</v>
      </c>
      <c r="CP727" s="69">
        <v>0</v>
      </c>
      <c r="CQ727" s="69">
        <v>0</v>
      </c>
      <c r="CR727" s="69">
        <v>0</v>
      </c>
      <c r="CS727" s="69">
        <v>0</v>
      </c>
      <c r="CT727" s="69">
        <v>0</v>
      </c>
      <c r="CU727" s="69">
        <v>0</v>
      </c>
      <c r="CV727" s="69">
        <v>0</v>
      </c>
      <c r="CW727" s="69">
        <v>0</v>
      </c>
      <c r="CZ727" s="69">
        <v>0</v>
      </c>
      <c r="DA727" s="69">
        <v>0</v>
      </c>
      <c r="DB727" s="69">
        <v>0</v>
      </c>
      <c r="DC727" s="69">
        <v>0</v>
      </c>
      <c r="DD727" s="69">
        <v>0</v>
      </c>
      <c r="DE727" s="69">
        <v>0</v>
      </c>
      <c r="DF727" s="69">
        <v>0</v>
      </c>
      <c r="DG727" s="69">
        <v>1</v>
      </c>
      <c r="DI727" s="69" t="e">
        <f>INDEX(Sheet3!$E$78:$E$1130,MATCH(A727,Sheet3!$D$78:$D$1130,0))</f>
        <v>#N/A</v>
      </c>
      <c r="DJ727" s="69">
        <f t="shared" si="176"/>
        <v>0</v>
      </c>
      <c r="DK727" s="69" t="s">
        <v>2044</v>
      </c>
      <c r="DL727" s="69"/>
      <c r="DM727" s="69" t="s">
        <v>239</v>
      </c>
      <c r="DN727" s="69" t="str">
        <f>"造成["&amp;INDEX(Sheet5!$L$2:$L$11,MATCH(BL727,Sheet5!$J$2:$J$11,0))&amp;":"&amp;BR727&amp;"*"&amp;BS727/1000&amp;"]"&amp;INDEX(Sheet5!$I$2:$I$4,MATCH(BR727,Sheet5!$H$2:$H$4,0))&amp;"的"&amp;INDEX(Sheet5!$K$2:$K$11,MATCH(BL727,Sheet5!$J$2:$J$11,0))</f>
        <v>造成[ui.cs_orange:203*1.8]的物理伤害。</v>
      </c>
      <c r="DO727" s="69"/>
      <c r="DP727" s="69"/>
      <c r="DQ727" s="69"/>
      <c r="DR727" s="69" t="e">
        <f t="shared" si="174"/>
        <v>#N/A</v>
      </c>
      <c r="DS727" s="90" t="e">
        <f>MATCH(A727,Sheet5!D:D,0)</f>
        <v>#N/A</v>
      </c>
      <c r="DT727" s="94" t="e">
        <f>MATCH(A726,Sheet5!F:F,0)</f>
        <v>#N/A</v>
      </c>
      <c r="DU727" s="69">
        <v>0</v>
      </c>
      <c r="DV727" s="69">
        <v>0</v>
      </c>
      <c r="DW727" s="69">
        <v>0</v>
      </c>
      <c r="DX727" s="69">
        <v>0</v>
      </c>
      <c r="DY727" s="69">
        <v>0</v>
      </c>
    </row>
    <row r="728" spans="1:129" ht="28.5">
      <c r="A728" s="69">
        <v>31026</v>
      </c>
      <c r="B728" s="69">
        <v>0</v>
      </c>
      <c r="C728" s="69">
        <v>1</v>
      </c>
      <c r="D728" s="78" t="s">
        <v>2045</v>
      </c>
      <c r="E728" s="78"/>
      <c r="F728" s="69">
        <v>0</v>
      </c>
      <c r="G728" s="69">
        <v>1</v>
      </c>
      <c r="H728" s="69" t="s">
        <v>321</v>
      </c>
      <c r="I728" s="69">
        <v>0</v>
      </c>
      <c r="J728" s="69" t="s">
        <v>2046</v>
      </c>
      <c r="K728" s="69">
        <v>300</v>
      </c>
      <c r="M728" s="69">
        <v>473</v>
      </c>
      <c r="O728" s="69">
        <v>0</v>
      </c>
      <c r="P728" s="69">
        <v>2</v>
      </c>
      <c r="Q728" s="69">
        <v>0</v>
      </c>
      <c r="R728" s="69">
        <v>1</v>
      </c>
      <c r="S728" s="69">
        <v>0</v>
      </c>
      <c r="T728" s="69">
        <v>0</v>
      </c>
      <c r="U728" s="69">
        <v>0</v>
      </c>
      <c r="V728" s="69">
        <v>0</v>
      </c>
      <c r="W728" s="69">
        <v>0</v>
      </c>
      <c r="X728" s="69">
        <v>0</v>
      </c>
      <c r="Y728" s="69">
        <v>0</v>
      </c>
      <c r="Z728" s="69">
        <f>Z130</f>
        <v>1000</v>
      </c>
      <c r="AA728" s="69">
        <v>2</v>
      </c>
      <c r="AB728" s="69">
        <v>31</v>
      </c>
      <c r="AC728" s="69">
        <v>0</v>
      </c>
      <c r="AD728" s="69">
        <v>0</v>
      </c>
      <c r="AE728" s="69">
        <v>0</v>
      </c>
      <c r="AF728" s="69">
        <v>50</v>
      </c>
      <c r="AG728" s="69">
        <v>0</v>
      </c>
      <c r="AH728" s="69">
        <v>2</v>
      </c>
      <c r="AI728" s="69">
        <v>0</v>
      </c>
      <c r="AJ728" s="69">
        <v>3</v>
      </c>
      <c r="AK728" s="69">
        <v>0</v>
      </c>
      <c r="AL728" s="69">
        <v>0</v>
      </c>
      <c r="AM728" s="69">
        <v>1</v>
      </c>
      <c r="AN728" s="69">
        <v>1</v>
      </c>
      <c r="AO728" s="69">
        <v>1</v>
      </c>
      <c r="AP728" s="69">
        <v>6</v>
      </c>
      <c r="AQ728" s="84">
        <v>0</v>
      </c>
      <c r="AR728" s="69">
        <v>0</v>
      </c>
      <c r="AS728" s="69">
        <v>0</v>
      </c>
      <c r="AT728" s="69">
        <v>0</v>
      </c>
      <c r="AU728" s="69">
        <v>0</v>
      </c>
      <c r="AV728" s="69">
        <v>0</v>
      </c>
      <c r="AW728" s="69">
        <v>0</v>
      </c>
      <c r="AX728" s="69">
        <v>0</v>
      </c>
      <c r="AY728" s="69">
        <v>0</v>
      </c>
      <c r="AZ728" s="69">
        <v>0</v>
      </c>
      <c r="BA728" s="69">
        <v>0</v>
      </c>
      <c r="BB728" s="69">
        <v>0</v>
      </c>
      <c r="BC728" s="69">
        <v>0</v>
      </c>
      <c r="BD728" s="69">
        <v>0</v>
      </c>
      <c r="BE728" s="69">
        <v>0</v>
      </c>
      <c r="BF728" s="69">
        <v>0</v>
      </c>
      <c r="BG728" s="69">
        <v>0</v>
      </c>
      <c r="BH728" s="69">
        <v>0</v>
      </c>
      <c r="BI728" s="69" t="s">
        <v>1529</v>
      </c>
      <c r="BK728" s="69">
        <v>3</v>
      </c>
      <c r="BL728" s="69">
        <v>7</v>
      </c>
      <c r="BM728" s="69">
        <v>2</v>
      </c>
      <c r="BN728" s="69">
        <v>31</v>
      </c>
      <c r="BO728" s="89">
        <v>0</v>
      </c>
      <c r="BP728" s="69">
        <v>1</v>
      </c>
      <c r="BQ728" s="69">
        <v>1</v>
      </c>
      <c r="BR728" s="69">
        <v>204</v>
      </c>
      <c r="BS728" s="69">
        <v>900</v>
      </c>
      <c r="BT728" s="69">
        <v>0</v>
      </c>
      <c r="BU728" s="69">
        <v>0</v>
      </c>
      <c r="BV728" s="69">
        <v>1000</v>
      </c>
      <c r="BW728" s="69">
        <v>0</v>
      </c>
      <c r="BY728" s="69">
        <v>1</v>
      </c>
      <c r="BZ728" s="69">
        <v>1</v>
      </c>
      <c r="CA728" s="69">
        <v>31</v>
      </c>
      <c r="CB728" s="89">
        <v>0</v>
      </c>
      <c r="CC728" s="69">
        <v>1</v>
      </c>
      <c r="CD728" s="69">
        <v>1</v>
      </c>
      <c r="CE728" s="69">
        <v>1</v>
      </c>
      <c r="CF728" s="69">
        <v>1000000</v>
      </c>
      <c r="CG728" s="69">
        <v>0</v>
      </c>
      <c r="CH728" s="69">
        <v>0</v>
      </c>
      <c r="CI728" s="69">
        <v>1000</v>
      </c>
      <c r="CJ728" s="69">
        <v>0</v>
      </c>
      <c r="CL728" s="69">
        <v>10</v>
      </c>
      <c r="CM728" s="69">
        <v>2</v>
      </c>
      <c r="CN728" s="69">
        <v>31</v>
      </c>
      <c r="CO728" s="89">
        <v>0</v>
      </c>
      <c r="CP728" s="69">
        <v>2</v>
      </c>
      <c r="CQ728" s="69">
        <v>10</v>
      </c>
      <c r="CR728" s="69">
        <v>1</v>
      </c>
      <c r="CS728" s="69">
        <v>70135</v>
      </c>
      <c r="CT728" s="69">
        <v>0</v>
      </c>
      <c r="CU728" s="69">
        <v>0</v>
      </c>
      <c r="CV728" s="69">
        <v>1000</v>
      </c>
      <c r="CW728" s="69">
        <v>0</v>
      </c>
      <c r="CZ728" s="69">
        <v>0</v>
      </c>
      <c r="DA728" s="69">
        <v>0</v>
      </c>
      <c r="DB728" s="69">
        <v>0</v>
      </c>
      <c r="DC728" s="69">
        <v>0</v>
      </c>
      <c r="DD728" s="69">
        <v>0</v>
      </c>
      <c r="DE728" s="69">
        <v>0</v>
      </c>
      <c r="DF728" s="69">
        <v>0</v>
      </c>
      <c r="DG728" s="69">
        <v>1</v>
      </c>
      <c r="DI728" s="69" t="e">
        <f>INDEX(Sheet3!$E$78:$E$1130,MATCH(A728,Sheet3!$D$78:$D$1130,0))</f>
        <v>#N/A</v>
      </c>
      <c r="DJ728" s="69">
        <f t="shared" si="176"/>
        <v>0</v>
      </c>
      <c r="DK728" s="69" t="s">
        <v>2047</v>
      </c>
      <c r="DL728" s="69"/>
      <c r="DM728" s="69" t="s">
        <v>239</v>
      </c>
      <c r="DN728" s="69" t="str">
        <f>"造成["&amp;INDEX(Sheet5!$L$2:$L$11,MATCH(BL728,Sheet5!$J$2:$J$11,0))&amp;":"&amp;BR728&amp;"*"&amp;BS728/1000&amp;"]"&amp;INDEX(Sheet5!$I$2:$I$4,MATCH(BR728,Sheet5!$H$2:$H$4,0))&amp;"的"&amp;INDEX(Sheet5!$K$2:$K$11,MATCH(BL728,Sheet5!$J$2:$J$11,0))</f>
        <v>造成[ui.cs_blue:204*0.9]的毒系伤害。</v>
      </c>
      <c r="DO728" s="69"/>
      <c r="DP728" s="69"/>
      <c r="DQ728" s="69"/>
      <c r="DR728" s="69" t="e">
        <f t="shared" si="174"/>
        <v>#N/A</v>
      </c>
      <c r="DS728" s="90" t="e">
        <f>MATCH(A728,Sheet5!D:D,0)</f>
        <v>#N/A</v>
      </c>
      <c r="DT728" s="94" t="e">
        <f>MATCH(A727,Sheet5!F:F,0)</f>
        <v>#N/A</v>
      </c>
      <c r="DU728" s="69">
        <v>0</v>
      </c>
      <c r="DV728" s="69">
        <v>0</v>
      </c>
      <c r="DW728" s="69">
        <v>0</v>
      </c>
      <c r="DX728" s="69">
        <v>0</v>
      </c>
      <c r="DY728" s="69">
        <v>0</v>
      </c>
    </row>
    <row r="729" spans="1:129" ht="14.25">
      <c r="A729" s="69">
        <v>31027</v>
      </c>
      <c r="B729" s="69">
        <v>0</v>
      </c>
      <c r="C729" s="69">
        <v>1</v>
      </c>
      <c r="D729" s="69" t="s">
        <v>2048</v>
      </c>
      <c r="E729" s="69" t="s">
        <v>1911</v>
      </c>
      <c r="F729" s="69" t="s">
        <v>1912</v>
      </c>
      <c r="G729" s="69">
        <v>1</v>
      </c>
      <c r="H729" s="69" t="s">
        <v>321</v>
      </c>
      <c r="I729" s="69">
        <v>0</v>
      </c>
      <c r="J729" s="69">
        <v>666</v>
      </c>
      <c r="K729" s="69">
        <v>3000</v>
      </c>
      <c r="M729" s="69">
        <v>0</v>
      </c>
      <c r="N729" s="69" t="s">
        <v>1913</v>
      </c>
      <c r="O729" s="69">
        <v>0</v>
      </c>
      <c r="P729" s="69">
        <v>1</v>
      </c>
      <c r="Q729" s="69">
        <v>0</v>
      </c>
      <c r="R729" s="69">
        <v>1</v>
      </c>
      <c r="S729" s="69">
        <v>0</v>
      </c>
      <c r="T729" s="69">
        <v>0</v>
      </c>
      <c r="U729" s="69">
        <v>0</v>
      </c>
      <c r="V729" s="69">
        <v>0</v>
      </c>
      <c r="W729" s="69">
        <v>0</v>
      </c>
      <c r="X729" s="69">
        <v>0</v>
      </c>
      <c r="Y729" s="69">
        <v>0</v>
      </c>
      <c r="Z729" s="69">
        <v>4000</v>
      </c>
      <c r="AA729" s="69">
        <v>2</v>
      </c>
      <c r="AB729" s="69">
        <v>31</v>
      </c>
      <c r="AC729" s="69">
        <v>0</v>
      </c>
      <c r="AD729" s="69">
        <v>0</v>
      </c>
      <c r="AE729" s="69">
        <v>0</v>
      </c>
      <c r="AF729" s="69">
        <v>1</v>
      </c>
      <c r="AG729" s="69">
        <v>0</v>
      </c>
      <c r="AH729" s="69">
        <v>10.5</v>
      </c>
      <c r="AI729" s="69">
        <v>331</v>
      </c>
      <c r="AJ729" s="69">
        <v>3</v>
      </c>
      <c r="AK729" s="69">
        <v>0</v>
      </c>
      <c r="AL729" s="69">
        <v>0</v>
      </c>
      <c r="AM729" s="69">
        <v>1</v>
      </c>
      <c r="AN729" s="69">
        <v>1</v>
      </c>
      <c r="AO729" s="69">
        <v>0</v>
      </c>
      <c r="AP729" s="69">
        <v>0</v>
      </c>
      <c r="AQ729" s="84">
        <v>0</v>
      </c>
      <c r="AR729" s="69">
        <v>0</v>
      </c>
      <c r="AS729" s="69">
        <v>0</v>
      </c>
      <c r="AT729" s="69">
        <v>0</v>
      </c>
      <c r="AU729" s="69">
        <v>0</v>
      </c>
      <c r="AV729" s="69">
        <v>0</v>
      </c>
      <c r="AW729" s="69">
        <v>0</v>
      </c>
      <c r="AX729" s="69">
        <v>0</v>
      </c>
      <c r="AY729" s="69">
        <v>0</v>
      </c>
      <c r="AZ729" s="69">
        <v>0</v>
      </c>
      <c r="BA729" s="69">
        <v>1</v>
      </c>
      <c r="BB729" s="69">
        <v>-1</v>
      </c>
      <c r="BC729" s="69">
        <v>0</v>
      </c>
      <c r="BD729" s="69">
        <v>0</v>
      </c>
      <c r="BE729" s="69">
        <v>0</v>
      </c>
      <c r="BF729" s="69">
        <v>0</v>
      </c>
      <c r="BG729" s="69">
        <v>0</v>
      </c>
      <c r="BH729" s="69">
        <v>0</v>
      </c>
      <c r="BI729" s="69" t="s">
        <v>1914</v>
      </c>
      <c r="BK729" s="69">
        <v>3</v>
      </c>
      <c r="BL729" s="69">
        <v>10</v>
      </c>
      <c r="BM729" s="69">
        <v>2</v>
      </c>
      <c r="BN729" s="69">
        <v>31</v>
      </c>
      <c r="BO729" s="89">
        <v>0</v>
      </c>
      <c r="BP729" s="69">
        <v>1</v>
      </c>
      <c r="BQ729" s="69">
        <v>1</v>
      </c>
      <c r="BR729" s="69">
        <v>1</v>
      </c>
      <c r="BS729" s="69">
        <v>109063</v>
      </c>
      <c r="BT729" s="69">
        <v>0</v>
      </c>
      <c r="BU729" s="69">
        <v>0</v>
      </c>
      <c r="BV729" s="69">
        <v>1000</v>
      </c>
      <c r="BW729" s="69">
        <v>51</v>
      </c>
      <c r="BY729" s="69">
        <v>0</v>
      </c>
      <c r="BZ729" s="69">
        <v>0</v>
      </c>
      <c r="CA729" s="69">
        <v>31</v>
      </c>
      <c r="CB729" s="89">
        <v>0</v>
      </c>
      <c r="CC729" s="69">
        <v>0</v>
      </c>
      <c r="CD729" s="69">
        <v>0</v>
      </c>
      <c r="CE729" s="69">
        <v>0</v>
      </c>
      <c r="CF729" s="69">
        <v>0</v>
      </c>
      <c r="CG729" s="69">
        <v>0</v>
      </c>
      <c r="CH729" s="69">
        <v>0</v>
      </c>
      <c r="CI729" s="69">
        <v>0</v>
      </c>
      <c r="CJ729" s="69">
        <v>0</v>
      </c>
      <c r="CL729" s="69">
        <v>0</v>
      </c>
      <c r="CM729" s="69">
        <v>0</v>
      </c>
      <c r="CN729" s="69">
        <v>0</v>
      </c>
      <c r="CO729" s="89">
        <v>0</v>
      </c>
      <c r="CP729" s="69">
        <v>0</v>
      </c>
      <c r="CQ729" s="69">
        <v>0</v>
      </c>
      <c r="CR729" s="69">
        <v>0</v>
      </c>
      <c r="CS729" s="69">
        <v>0</v>
      </c>
      <c r="CT729" s="69">
        <v>0</v>
      </c>
      <c r="CU729" s="69">
        <v>0</v>
      </c>
      <c r="CV729" s="69">
        <v>0</v>
      </c>
      <c r="CW729" s="69">
        <v>0</v>
      </c>
      <c r="CZ729" s="69">
        <v>0</v>
      </c>
      <c r="DA729" s="69">
        <v>0</v>
      </c>
      <c r="DB729" s="69">
        <v>3</v>
      </c>
      <c r="DC729" s="69">
        <v>300</v>
      </c>
      <c r="DD729" s="69">
        <v>0</v>
      </c>
      <c r="DE729" s="69">
        <v>0</v>
      </c>
      <c r="DF729" s="69">
        <v>0</v>
      </c>
      <c r="DG729" s="69">
        <v>1</v>
      </c>
      <c r="DI729" s="69" t="e">
        <v>#N/A</v>
      </c>
      <c r="DJ729" s="69" t="s">
        <v>1912</v>
      </c>
      <c r="DK729" s="69" t="s">
        <v>1915</v>
      </c>
      <c r="DL729" s="69"/>
      <c r="DM729" s="73" t="s">
        <v>1916</v>
      </c>
      <c r="DN729" s="69" t="e">
        <f>"造成["&amp;INDEX(Sheet5!$L$2:$L$11,MATCH(BL729,Sheet5!$J$2:$J$11,0))&amp;":"&amp;BR729&amp;"*"&amp;BS729/1000&amp;"]"&amp;INDEX(Sheet5!$I$2:$I$4,MATCH(BR729,Sheet5!$H$2:$H$4,0))&amp;"的"&amp;INDEX(Sheet5!$K$2:$K$11,MATCH(BL729,Sheet5!$J$2:$J$11,0))</f>
        <v>#N/A</v>
      </c>
      <c r="DO729" s="77"/>
      <c r="DP729" s="77"/>
      <c r="DQ729" s="77"/>
      <c r="DR729" s="69" t="e">
        <f t="shared" si="174"/>
        <v>#N/A</v>
      </c>
      <c r="DS729" s="90" t="e">
        <f>MATCH(A729,Sheet5!D:D,0)</f>
        <v>#N/A</v>
      </c>
      <c r="DT729" s="94" t="e">
        <f>MATCH(A728,Sheet5!F:F,0)</f>
        <v>#N/A</v>
      </c>
      <c r="DU729" s="69">
        <v>0</v>
      </c>
      <c r="DV729" s="69">
        <v>0</v>
      </c>
      <c r="DW729" s="69">
        <v>0</v>
      </c>
      <c r="DX729" s="69">
        <v>0</v>
      </c>
      <c r="DY729" s="69">
        <v>0</v>
      </c>
    </row>
    <row r="730" spans="1:129" ht="14.25">
      <c r="A730" s="69">
        <v>31028</v>
      </c>
      <c r="B730" s="69">
        <v>0</v>
      </c>
      <c r="C730" s="69">
        <v>1</v>
      </c>
      <c r="D730" s="69" t="s">
        <v>274</v>
      </c>
      <c r="E730" s="69" t="s">
        <v>2049</v>
      </c>
      <c r="F730" s="69" t="s">
        <v>2050</v>
      </c>
      <c r="G730" s="69">
        <v>1</v>
      </c>
      <c r="H730" s="69" t="s">
        <v>321</v>
      </c>
      <c r="I730" s="69">
        <v>0</v>
      </c>
      <c r="J730" s="69" t="s">
        <v>2051</v>
      </c>
      <c r="K730" s="69">
        <v>3700</v>
      </c>
      <c r="M730" s="69">
        <v>0</v>
      </c>
      <c r="N730" s="69" t="s">
        <v>268</v>
      </c>
      <c r="O730" s="69">
        <v>0</v>
      </c>
      <c r="P730" s="69">
        <v>2</v>
      </c>
      <c r="Q730" s="69">
        <v>0</v>
      </c>
      <c r="R730" s="69">
        <v>1</v>
      </c>
      <c r="S730" s="69">
        <v>0</v>
      </c>
      <c r="T730" s="69">
        <v>0</v>
      </c>
      <c r="U730" s="69">
        <v>0</v>
      </c>
      <c r="V730" s="69">
        <v>0</v>
      </c>
      <c r="W730" s="69">
        <v>0</v>
      </c>
      <c r="X730" s="69">
        <v>0</v>
      </c>
      <c r="Y730" s="69">
        <v>0</v>
      </c>
      <c r="Z730" s="69">
        <v>2400</v>
      </c>
      <c r="AA730" s="69">
        <v>2</v>
      </c>
      <c r="AB730" s="69">
        <v>31</v>
      </c>
      <c r="AC730" s="69">
        <v>0</v>
      </c>
      <c r="AD730" s="69">
        <v>0</v>
      </c>
      <c r="AE730" s="69">
        <v>0</v>
      </c>
      <c r="AF730" s="69">
        <v>1</v>
      </c>
      <c r="AG730" s="69">
        <v>0</v>
      </c>
      <c r="AH730" s="69">
        <v>10.5</v>
      </c>
      <c r="AI730" s="69">
        <v>49</v>
      </c>
      <c r="AJ730" s="69">
        <v>1</v>
      </c>
      <c r="AK730" s="69">
        <v>0</v>
      </c>
      <c r="AL730" s="69">
        <v>0</v>
      </c>
      <c r="AM730" s="69">
        <v>1</v>
      </c>
      <c r="AN730" s="69">
        <v>1</v>
      </c>
      <c r="AO730" s="69">
        <v>1</v>
      </c>
      <c r="AP730" s="69">
        <v>0.5</v>
      </c>
      <c r="AQ730" s="84">
        <v>15</v>
      </c>
      <c r="AR730" s="69">
        <v>2</v>
      </c>
      <c r="AS730" s="69">
        <v>0</v>
      </c>
      <c r="AT730" s="69">
        <v>0</v>
      </c>
      <c r="AU730" s="69">
        <v>0</v>
      </c>
      <c r="AV730" s="69">
        <v>0</v>
      </c>
      <c r="AW730" s="69">
        <v>0</v>
      </c>
      <c r="AX730" s="69">
        <v>0</v>
      </c>
      <c r="AY730" s="69">
        <v>0</v>
      </c>
      <c r="AZ730" s="69">
        <v>0</v>
      </c>
      <c r="BA730" s="69">
        <v>0</v>
      </c>
      <c r="BB730" s="69">
        <v>0</v>
      </c>
      <c r="BC730" s="69">
        <v>0</v>
      </c>
      <c r="BD730" s="69">
        <v>0</v>
      </c>
      <c r="BE730" s="69">
        <v>0</v>
      </c>
      <c r="BF730" s="69">
        <v>0</v>
      </c>
      <c r="BG730" s="69">
        <v>0</v>
      </c>
      <c r="BH730" s="69">
        <v>0</v>
      </c>
      <c r="BK730" s="69">
        <v>3</v>
      </c>
      <c r="BL730" s="69">
        <v>3</v>
      </c>
      <c r="BM730" s="69">
        <v>2</v>
      </c>
      <c r="BN730" s="69">
        <v>31</v>
      </c>
      <c r="BO730" s="89">
        <v>0</v>
      </c>
      <c r="BP730" s="69">
        <v>2</v>
      </c>
      <c r="BQ730" s="69">
        <v>5</v>
      </c>
      <c r="BR730" s="69">
        <v>204</v>
      </c>
      <c r="BS730" s="69">
        <v>1100</v>
      </c>
      <c r="BT730" s="69">
        <v>0</v>
      </c>
      <c r="BU730" s="69">
        <v>0</v>
      </c>
      <c r="BV730" s="69">
        <v>1000</v>
      </c>
      <c r="BW730" s="69">
        <v>20</v>
      </c>
      <c r="BX730" s="69" t="s">
        <v>269</v>
      </c>
      <c r="BY730" s="69">
        <v>0</v>
      </c>
      <c r="BZ730" s="69">
        <v>0</v>
      </c>
      <c r="CA730" s="69">
        <v>31</v>
      </c>
      <c r="CB730" s="89">
        <v>0</v>
      </c>
      <c r="CC730" s="69">
        <v>0</v>
      </c>
      <c r="CD730" s="69">
        <v>0</v>
      </c>
      <c r="CE730" s="69">
        <v>0</v>
      </c>
      <c r="CF730" s="69">
        <v>0</v>
      </c>
      <c r="CG730" s="69">
        <v>0</v>
      </c>
      <c r="CH730" s="69">
        <v>0</v>
      </c>
      <c r="CI730" s="69">
        <v>0</v>
      </c>
      <c r="CJ730" s="69">
        <v>0</v>
      </c>
      <c r="CL730" s="69">
        <v>0</v>
      </c>
      <c r="CM730" s="69">
        <v>0</v>
      </c>
      <c r="CN730" s="69">
        <v>0</v>
      </c>
      <c r="CO730" s="89">
        <v>0</v>
      </c>
      <c r="CP730" s="69">
        <v>0</v>
      </c>
      <c r="CQ730" s="69">
        <v>0</v>
      </c>
      <c r="CR730" s="69">
        <v>0</v>
      </c>
      <c r="CS730" s="69">
        <v>0</v>
      </c>
      <c r="CT730" s="69">
        <v>0</v>
      </c>
      <c r="CU730" s="69">
        <v>0</v>
      </c>
      <c r="CV730" s="69">
        <v>0</v>
      </c>
      <c r="CW730" s="69">
        <v>0</v>
      </c>
      <c r="CZ730" s="69">
        <v>0</v>
      </c>
      <c r="DA730" s="69">
        <v>0</v>
      </c>
      <c r="DB730" s="69">
        <v>110</v>
      </c>
      <c r="DC730" s="69">
        <v>0</v>
      </c>
      <c r="DD730" s="69">
        <v>0</v>
      </c>
      <c r="DE730" s="69">
        <v>0</v>
      </c>
      <c r="DF730" s="69">
        <v>0</v>
      </c>
      <c r="DG730" s="69">
        <v>1</v>
      </c>
      <c r="DI730" s="69" t="e">
        <v>#N/A</v>
      </c>
      <c r="DJ730" s="69" t="s">
        <v>2050</v>
      </c>
      <c r="DK730" s="69" t="s">
        <v>384</v>
      </c>
      <c r="DL730" s="69"/>
      <c r="DM730" s="94" t="s">
        <v>2052</v>
      </c>
      <c r="DN730" s="69" t="str">
        <f>"造成["&amp;INDEX(Sheet5!$L$2:$L$11,MATCH(BL730,Sheet5!$J$2:$J$11,0))&amp;":"&amp;BR730&amp;"*"&amp;BS730/1000&amp;"]"&amp;INDEX(Sheet5!$I$2:$I$4,MATCH(BR730,Sheet5!$H$2:$H$4,0))&amp;"的"&amp;INDEX(Sheet5!$K$2:$K$11,MATCH(BL730,Sheet5!$J$2:$J$11,0))</f>
        <v>造成[ui.cs_blue:204*1.1]的火系伤害。</v>
      </c>
      <c r="DO730" s="94"/>
      <c r="DP730" s="94"/>
      <c r="DQ730" s="94"/>
      <c r="DR730" s="69" t="e">
        <f t="shared" si="174"/>
        <v>#N/A</v>
      </c>
      <c r="DS730" s="90" t="e">
        <f>MATCH(A730,Sheet5!D:D,0)</f>
        <v>#N/A</v>
      </c>
      <c r="DT730" s="94" t="e">
        <f>MATCH(A729,Sheet5!F:F,0)</f>
        <v>#N/A</v>
      </c>
      <c r="DU730" s="69">
        <v>0</v>
      </c>
      <c r="DV730" s="69">
        <v>0</v>
      </c>
      <c r="DW730" s="69">
        <v>0</v>
      </c>
      <c r="DX730" s="69">
        <v>0</v>
      </c>
      <c r="DY730" s="69">
        <v>0</v>
      </c>
    </row>
    <row r="731" spans="1:129" ht="14.25">
      <c r="A731" s="69">
        <v>31029</v>
      </c>
      <c r="B731" s="69">
        <v>0</v>
      </c>
      <c r="C731" s="69">
        <v>1</v>
      </c>
      <c r="D731" s="78" t="s">
        <v>374</v>
      </c>
      <c r="E731" s="78" t="s">
        <v>757</v>
      </c>
      <c r="F731" s="69" t="s">
        <v>600</v>
      </c>
      <c r="G731" s="69">
        <v>0</v>
      </c>
      <c r="H731" s="69" t="s">
        <v>321</v>
      </c>
      <c r="I731" s="69">
        <v>0</v>
      </c>
      <c r="J731" s="69">
        <v>966</v>
      </c>
      <c r="K731" s="69">
        <v>2000</v>
      </c>
      <c r="M731" s="69">
        <v>0</v>
      </c>
      <c r="N731" s="69" t="s">
        <v>268</v>
      </c>
      <c r="O731" s="69">
        <v>0</v>
      </c>
      <c r="P731" s="69">
        <v>2</v>
      </c>
      <c r="Q731" s="69">
        <v>0</v>
      </c>
      <c r="R731" s="69">
        <v>1</v>
      </c>
      <c r="S731" s="69">
        <v>0</v>
      </c>
      <c r="T731" s="69">
        <v>0</v>
      </c>
      <c r="U731" s="69">
        <v>0</v>
      </c>
      <c r="V731" s="69">
        <v>0</v>
      </c>
      <c r="W731" s="69">
        <v>0</v>
      </c>
      <c r="X731" s="69">
        <v>0</v>
      </c>
      <c r="Y731" s="69">
        <v>0</v>
      </c>
      <c r="Z731" s="69">
        <v>0</v>
      </c>
      <c r="AA731" s="69">
        <v>2</v>
      </c>
      <c r="AB731" s="69">
        <v>31</v>
      </c>
      <c r="AC731" s="69">
        <v>0</v>
      </c>
      <c r="AD731" s="69">
        <v>0</v>
      </c>
      <c r="AE731" s="69">
        <v>0</v>
      </c>
      <c r="AF731" s="69">
        <v>1</v>
      </c>
      <c r="AG731" s="69">
        <v>0</v>
      </c>
      <c r="AH731" s="69">
        <v>10.5</v>
      </c>
      <c r="AI731" s="69">
        <v>76</v>
      </c>
      <c r="AJ731" s="69">
        <v>1</v>
      </c>
      <c r="AK731" s="69">
        <v>0</v>
      </c>
      <c r="AL731" s="69">
        <v>0</v>
      </c>
      <c r="AM731" s="69">
        <v>1</v>
      </c>
      <c r="AN731" s="69">
        <v>1</v>
      </c>
      <c r="AO731" s="69">
        <v>1</v>
      </c>
      <c r="AP731" s="69">
        <v>0.5</v>
      </c>
      <c r="AQ731" s="84">
        <v>15</v>
      </c>
      <c r="AR731" s="69">
        <v>2</v>
      </c>
      <c r="AS731" s="69">
        <v>0</v>
      </c>
      <c r="AT731" s="69">
        <v>0</v>
      </c>
      <c r="AU731" s="69">
        <v>0</v>
      </c>
      <c r="AV731" s="69">
        <v>0</v>
      </c>
      <c r="AW731" s="69">
        <v>0</v>
      </c>
      <c r="AX731" s="69">
        <v>0</v>
      </c>
      <c r="AY731" s="69">
        <v>0</v>
      </c>
      <c r="AZ731" s="69">
        <v>0</v>
      </c>
      <c r="BA731" s="69">
        <v>0</v>
      </c>
      <c r="BB731" s="69">
        <v>0</v>
      </c>
      <c r="BC731" s="69">
        <v>0</v>
      </c>
      <c r="BD731" s="69">
        <v>0</v>
      </c>
      <c r="BE731" s="69">
        <v>0</v>
      </c>
      <c r="BF731" s="69">
        <v>0</v>
      </c>
      <c r="BG731" s="69">
        <v>0</v>
      </c>
      <c r="BH731" s="69">
        <v>0</v>
      </c>
      <c r="BK731" s="69">
        <v>3</v>
      </c>
      <c r="BL731" s="69">
        <v>3</v>
      </c>
      <c r="BM731" s="69">
        <v>2</v>
      </c>
      <c r="BN731" s="69">
        <v>31</v>
      </c>
      <c r="BO731" s="89">
        <v>0</v>
      </c>
      <c r="BP731" s="69">
        <v>1</v>
      </c>
      <c r="BQ731" s="69">
        <v>1</v>
      </c>
      <c r="BR731" s="69">
        <v>204</v>
      </c>
      <c r="BS731" s="69">
        <v>1000</v>
      </c>
      <c r="BT731" s="69">
        <v>0</v>
      </c>
      <c r="BU731" s="69">
        <v>0</v>
      </c>
      <c r="BV731" s="69">
        <v>1000</v>
      </c>
      <c r="BW731" s="69">
        <v>19</v>
      </c>
      <c r="BX731" s="69" t="s">
        <v>269</v>
      </c>
      <c r="BY731" s="69">
        <v>0</v>
      </c>
      <c r="BZ731" s="69">
        <v>0</v>
      </c>
      <c r="CA731" s="69">
        <v>31</v>
      </c>
      <c r="CB731" s="89">
        <v>0</v>
      </c>
      <c r="CC731" s="69">
        <v>0</v>
      </c>
      <c r="CD731" s="69">
        <v>0</v>
      </c>
      <c r="CE731" s="69">
        <v>0</v>
      </c>
      <c r="CF731" s="69">
        <v>0</v>
      </c>
      <c r="CG731" s="69">
        <v>0</v>
      </c>
      <c r="CH731" s="69">
        <v>0</v>
      </c>
      <c r="CI731" s="69">
        <v>0</v>
      </c>
      <c r="CJ731" s="69">
        <v>0</v>
      </c>
      <c r="CL731" s="69">
        <v>0</v>
      </c>
      <c r="CM731" s="69">
        <v>0</v>
      </c>
      <c r="CN731" s="69">
        <v>0</v>
      </c>
      <c r="CO731" s="89">
        <v>0</v>
      </c>
      <c r="CP731" s="69">
        <v>0</v>
      </c>
      <c r="CQ731" s="69">
        <v>0</v>
      </c>
      <c r="CR731" s="69">
        <v>0</v>
      </c>
      <c r="CS731" s="69">
        <v>0</v>
      </c>
      <c r="CT731" s="69">
        <v>0</v>
      </c>
      <c r="CU731" s="69">
        <v>0</v>
      </c>
      <c r="CV731" s="69">
        <v>0</v>
      </c>
      <c r="CW731" s="69">
        <v>0</v>
      </c>
      <c r="CZ731" s="69">
        <v>0</v>
      </c>
      <c r="DA731" s="69">
        <v>0</v>
      </c>
      <c r="DB731" s="69">
        <v>100</v>
      </c>
      <c r="DC731" s="69">
        <v>0</v>
      </c>
      <c r="DD731" s="69">
        <v>0</v>
      </c>
      <c r="DE731" s="69">
        <v>0</v>
      </c>
      <c r="DF731" s="69">
        <v>0</v>
      </c>
      <c r="DG731" s="69">
        <v>1</v>
      </c>
      <c r="DI731" s="69" t="e">
        <v>#N/A</v>
      </c>
      <c r="DJ731" s="69" t="s">
        <v>600</v>
      </c>
      <c r="DK731" s="69" t="s">
        <v>379</v>
      </c>
      <c r="DL731" s="69"/>
      <c r="DM731" s="94" t="s">
        <v>2053</v>
      </c>
      <c r="DN731" s="69" t="str">
        <f>"造成["&amp;INDEX(Sheet5!$L$2:$L$11,MATCH(BL731,Sheet5!$J$2:$J$11,0))&amp;":"&amp;BR731&amp;"*"&amp;BS731/1000&amp;"]"&amp;INDEX(Sheet5!$I$2:$I$4,MATCH(BR731,Sheet5!$H$2:$H$4,0))&amp;"的"&amp;INDEX(Sheet5!$K$2:$K$11,MATCH(BL731,Sheet5!$J$2:$J$11,0))</f>
        <v>造成[ui.cs_blue:204*1]的火系伤害。</v>
      </c>
      <c r="DO731" s="94"/>
      <c r="DP731" s="94"/>
      <c r="DQ731" s="94"/>
      <c r="DR731" s="69" t="e">
        <f t="shared" si="174"/>
        <v>#N/A</v>
      </c>
      <c r="DS731" s="90" t="e">
        <f>MATCH(A731,Sheet5!D:D,0)</f>
        <v>#N/A</v>
      </c>
      <c r="DT731" s="94" t="e">
        <f>MATCH(A730,Sheet5!F:F,0)</f>
        <v>#N/A</v>
      </c>
      <c r="DU731" s="69">
        <v>0</v>
      </c>
      <c r="DV731" s="69">
        <v>0</v>
      </c>
      <c r="DW731" s="69">
        <v>0</v>
      </c>
      <c r="DX731" s="69">
        <v>0</v>
      </c>
      <c r="DY731" s="69">
        <v>0</v>
      </c>
    </row>
    <row r="732" spans="1:129" ht="14.25">
      <c r="A732" s="69">
        <v>40000</v>
      </c>
      <c r="B732" s="69">
        <v>0</v>
      </c>
      <c r="C732" s="69">
        <v>1</v>
      </c>
      <c r="D732" s="78" t="s">
        <v>2054</v>
      </c>
      <c r="E732" s="78" t="s">
        <v>2055</v>
      </c>
      <c r="F732" s="69" t="s">
        <v>1912</v>
      </c>
      <c r="G732" s="69">
        <v>1</v>
      </c>
      <c r="H732" s="69" t="s">
        <v>321</v>
      </c>
      <c r="I732" s="69">
        <v>0</v>
      </c>
      <c r="J732" s="69">
        <v>800</v>
      </c>
      <c r="K732" s="69">
        <v>1000</v>
      </c>
      <c r="M732" s="69">
        <v>85</v>
      </c>
      <c r="N732" s="69" t="s">
        <v>2056</v>
      </c>
      <c r="O732" s="69">
        <v>0</v>
      </c>
      <c r="P732" s="69">
        <v>5</v>
      </c>
      <c r="Q732" s="69">
        <v>0</v>
      </c>
      <c r="R732" s="69">
        <f>IF(S732&gt;0,2,1)</f>
        <v>1</v>
      </c>
      <c r="S732" s="69">
        <v>0</v>
      </c>
      <c r="T732" s="69">
        <v>0</v>
      </c>
      <c r="U732" s="69">
        <v>0</v>
      </c>
      <c r="V732" s="69">
        <v>0</v>
      </c>
      <c r="W732" s="69">
        <v>0</v>
      </c>
      <c r="X732" s="69">
        <v>0</v>
      </c>
      <c r="Y732" s="69">
        <v>0</v>
      </c>
      <c r="Z732" s="69">
        <v>3000</v>
      </c>
      <c r="AA732" s="69">
        <v>2</v>
      </c>
      <c r="AB732" s="69">
        <v>31</v>
      </c>
      <c r="AC732" s="69">
        <v>0</v>
      </c>
      <c r="AD732" s="69">
        <v>0</v>
      </c>
      <c r="AE732" s="69">
        <v>0</v>
      </c>
      <c r="AF732" s="69">
        <v>10</v>
      </c>
      <c r="AG732" s="69">
        <v>0</v>
      </c>
      <c r="AH732" s="69">
        <v>8</v>
      </c>
      <c r="AI732" s="69">
        <v>0</v>
      </c>
      <c r="AJ732" s="69">
        <v>3</v>
      </c>
      <c r="AK732" s="69">
        <v>0</v>
      </c>
      <c r="AL732" s="69">
        <v>0</v>
      </c>
      <c r="AM732" s="69">
        <v>1</v>
      </c>
      <c r="AN732" s="69">
        <v>1</v>
      </c>
      <c r="AO732" s="69">
        <v>0</v>
      </c>
      <c r="AP732" s="69">
        <v>0</v>
      </c>
      <c r="AQ732" s="84">
        <v>0</v>
      </c>
      <c r="AR732" s="69">
        <v>0</v>
      </c>
      <c r="AS732" s="69">
        <v>0</v>
      </c>
      <c r="AT732" s="69">
        <v>0</v>
      </c>
      <c r="AU732" s="69">
        <v>0</v>
      </c>
      <c r="AV732" s="69">
        <v>0</v>
      </c>
      <c r="AW732" s="69">
        <v>0</v>
      </c>
      <c r="AX732" s="69">
        <v>0</v>
      </c>
      <c r="AY732" s="69">
        <v>0</v>
      </c>
      <c r="AZ732" s="69">
        <v>0</v>
      </c>
      <c r="BA732" s="69">
        <v>1</v>
      </c>
      <c r="BB732" s="69">
        <v>-1</v>
      </c>
      <c r="BC732" s="69">
        <v>0</v>
      </c>
      <c r="BD732" s="69">
        <v>0</v>
      </c>
      <c r="BE732" s="69">
        <v>0</v>
      </c>
      <c r="BF732" s="69">
        <v>0</v>
      </c>
      <c r="BG732" s="69">
        <v>0</v>
      </c>
      <c r="BH732" s="69">
        <v>0</v>
      </c>
      <c r="BI732" s="69" t="s">
        <v>2057</v>
      </c>
      <c r="BK732" s="69">
        <v>3</v>
      </c>
      <c r="BL732" s="69">
        <v>3</v>
      </c>
      <c r="BM732" s="69">
        <v>2</v>
      </c>
      <c r="BN732" s="69">
        <v>31</v>
      </c>
      <c r="BO732" s="89">
        <v>0</v>
      </c>
      <c r="BP732" s="69">
        <v>1</v>
      </c>
      <c r="BQ732" s="69">
        <v>1</v>
      </c>
      <c r="BR732" s="69">
        <v>204</v>
      </c>
      <c r="BS732" s="69">
        <v>1000</v>
      </c>
      <c r="BT732" s="69">
        <v>0</v>
      </c>
      <c r="BU732" s="69">
        <v>0</v>
      </c>
      <c r="BV732" s="69">
        <v>1000</v>
      </c>
      <c r="BW732" s="69">
        <v>86</v>
      </c>
      <c r="BY732" s="69">
        <v>10</v>
      </c>
      <c r="BZ732" s="69">
        <v>2</v>
      </c>
      <c r="CA732" s="69">
        <v>31</v>
      </c>
      <c r="CB732" s="89">
        <v>0</v>
      </c>
      <c r="CC732" s="69">
        <v>1</v>
      </c>
      <c r="CD732" s="69">
        <v>1</v>
      </c>
      <c r="CE732" s="69">
        <v>1</v>
      </c>
      <c r="CF732" s="69">
        <v>11056</v>
      </c>
      <c r="CG732" s="69">
        <v>0</v>
      </c>
      <c r="CH732" s="69">
        <v>0</v>
      </c>
      <c r="CI732" s="69">
        <v>1000</v>
      </c>
      <c r="CJ732" s="69">
        <v>0</v>
      </c>
      <c r="CL732" s="69">
        <v>0</v>
      </c>
      <c r="CM732" s="69">
        <v>0</v>
      </c>
      <c r="CN732" s="69">
        <v>0</v>
      </c>
      <c r="CO732" s="89">
        <v>0</v>
      </c>
      <c r="CP732" s="69">
        <v>0</v>
      </c>
      <c r="CQ732" s="69">
        <v>0</v>
      </c>
      <c r="CR732" s="69">
        <v>0</v>
      </c>
      <c r="CS732" s="69">
        <v>0</v>
      </c>
      <c r="CT732" s="69">
        <v>0</v>
      </c>
      <c r="CU732" s="69">
        <v>0</v>
      </c>
      <c r="CV732" s="69">
        <v>0</v>
      </c>
      <c r="CW732" s="69">
        <v>0</v>
      </c>
      <c r="CZ732" s="69">
        <v>0</v>
      </c>
      <c r="DA732" s="69">
        <v>0</v>
      </c>
      <c r="DB732" s="69">
        <v>0</v>
      </c>
      <c r="DC732" s="69">
        <v>0</v>
      </c>
      <c r="DD732" s="69">
        <v>0</v>
      </c>
      <c r="DE732" s="69">
        <v>0</v>
      </c>
      <c r="DF732" s="69">
        <v>0</v>
      </c>
      <c r="DG732" s="69">
        <v>1</v>
      </c>
      <c r="DI732" s="69" t="str">
        <f>INDEX(Sheet3!$E$78:$E$1130,MATCH(A732,Sheet3!$D$78:$D$1130,0))</f>
        <v>skill_icons.ps_demon_eye_skill_01</v>
      </c>
      <c r="DJ732" s="69" t="str">
        <f t="shared" ref="DJ732:DJ738" si="181">IFERROR(DI732,F732)</f>
        <v>skill_icons.ps_demon_eye_skill_01</v>
      </c>
      <c r="DK732" s="69" t="s">
        <v>2058</v>
      </c>
      <c r="DL732" s="69"/>
      <c r="DM732" s="69" t="s">
        <v>2059</v>
      </c>
      <c r="DN732" s="69" t="str">
        <f>"造成["&amp;INDEX(Sheet5!$L$2:$L$11,MATCH(BL732,Sheet5!$J$2:$J$11,0))&amp;":"&amp;BR732&amp;"*"&amp;BS732/1000&amp;"]"&amp;INDEX(Sheet5!$I$2:$I$4,MATCH(BR732,Sheet5!$H$2:$H$4,0))&amp;"的"&amp;INDEX(Sheet5!$K$2:$K$11,MATCH(BL732,Sheet5!$J$2:$J$11,0))</f>
        <v>造成[ui.cs_blue:204*1]的火系伤害。</v>
      </c>
      <c r="DO732" s="69"/>
      <c r="DP732" s="69"/>
      <c r="DQ732" s="69"/>
      <c r="DR732" s="69" t="e">
        <f t="shared" si="174"/>
        <v>#N/A</v>
      </c>
      <c r="DS732" s="90" t="e">
        <f>MATCH(A732,Sheet5!D:D,0)</f>
        <v>#N/A</v>
      </c>
      <c r="DT732" s="94" t="e">
        <f>MATCH(A731,Sheet5!F:F,0)</f>
        <v>#N/A</v>
      </c>
      <c r="DU732" s="69">
        <v>0</v>
      </c>
      <c r="DV732" s="69">
        <v>0</v>
      </c>
      <c r="DW732" s="69">
        <v>0</v>
      </c>
      <c r="DX732" s="69">
        <v>0</v>
      </c>
      <c r="DY732" s="69">
        <v>0</v>
      </c>
    </row>
    <row r="733" spans="1:129" ht="42.75">
      <c r="A733" s="69">
        <v>40001</v>
      </c>
      <c r="B733" s="105">
        <v>20005</v>
      </c>
      <c r="C733" s="69">
        <v>1</v>
      </c>
      <c r="D733" s="78" t="s">
        <v>440</v>
      </c>
      <c r="E733" s="78" t="s">
        <v>2060</v>
      </c>
      <c r="F733" s="69" t="s">
        <v>1287</v>
      </c>
      <c r="G733" s="69">
        <v>1</v>
      </c>
      <c r="H733" s="69" t="s">
        <v>321</v>
      </c>
      <c r="I733" s="69">
        <v>0</v>
      </c>
      <c r="J733" s="69">
        <v>400</v>
      </c>
      <c r="K733" s="69">
        <v>1000</v>
      </c>
      <c r="M733" s="69">
        <v>0</v>
      </c>
      <c r="N733" s="69" t="s">
        <v>297</v>
      </c>
      <c r="O733" s="69">
        <v>0</v>
      </c>
      <c r="P733" s="69">
        <v>2</v>
      </c>
      <c r="Q733" s="69">
        <v>0</v>
      </c>
      <c r="R733" s="69">
        <f t="shared" ref="R733:R734" si="182">IF(S733&gt;0,2,1)</f>
        <v>1</v>
      </c>
      <c r="S733" s="69">
        <v>0</v>
      </c>
      <c r="T733" s="69">
        <v>0</v>
      </c>
      <c r="U733" s="69">
        <v>0</v>
      </c>
      <c r="V733" s="69">
        <v>0</v>
      </c>
      <c r="W733" s="69">
        <v>0</v>
      </c>
      <c r="X733" s="69">
        <v>0</v>
      </c>
      <c r="Y733" s="69">
        <v>0</v>
      </c>
      <c r="Z733" s="69">
        <v>3000</v>
      </c>
      <c r="AA733" s="69">
        <v>2</v>
      </c>
      <c r="AB733" s="69">
        <v>31</v>
      </c>
      <c r="AC733" s="69">
        <v>0</v>
      </c>
      <c r="AD733" s="69">
        <v>0</v>
      </c>
      <c r="AE733" s="69">
        <v>0</v>
      </c>
      <c r="AF733" s="69">
        <v>1</v>
      </c>
      <c r="AG733" s="69">
        <v>0</v>
      </c>
      <c r="AH733" s="69">
        <v>9</v>
      </c>
      <c r="AI733" s="69">
        <v>95</v>
      </c>
      <c r="AJ733" s="69">
        <v>0</v>
      </c>
      <c r="AK733" s="69">
        <v>0</v>
      </c>
      <c r="AL733" s="69">
        <v>0</v>
      </c>
      <c r="AM733" s="69">
        <v>1</v>
      </c>
      <c r="AN733" s="69">
        <v>1</v>
      </c>
      <c r="AO733" s="69">
        <v>1</v>
      </c>
      <c r="AP733" s="69">
        <v>0.5</v>
      </c>
      <c r="AQ733" s="84">
        <v>15</v>
      </c>
      <c r="AR733" s="69">
        <v>2</v>
      </c>
      <c r="AS733" s="69">
        <v>0</v>
      </c>
      <c r="AT733" s="69">
        <v>0</v>
      </c>
      <c r="AU733" s="69">
        <v>0</v>
      </c>
      <c r="AV733" s="69">
        <v>0</v>
      </c>
      <c r="AW733" s="69">
        <v>0</v>
      </c>
      <c r="AX733" s="69">
        <v>0</v>
      </c>
      <c r="AY733" s="69">
        <v>0</v>
      </c>
      <c r="AZ733" s="69">
        <v>0</v>
      </c>
      <c r="BA733" s="69">
        <v>0</v>
      </c>
      <c r="BB733" s="69">
        <v>0</v>
      </c>
      <c r="BC733" s="69">
        <v>0</v>
      </c>
      <c r="BD733" s="69">
        <v>0</v>
      </c>
      <c r="BE733" s="69">
        <v>0</v>
      </c>
      <c r="BF733" s="69">
        <v>0</v>
      </c>
      <c r="BG733" s="69">
        <v>0</v>
      </c>
      <c r="BH733" s="69">
        <v>0</v>
      </c>
      <c r="BI733" s="69" t="s">
        <v>730</v>
      </c>
      <c r="BK733" s="69">
        <v>3</v>
      </c>
      <c r="BL733" s="69">
        <v>7</v>
      </c>
      <c r="BM733" s="69">
        <v>2</v>
      </c>
      <c r="BN733" s="69">
        <v>31</v>
      </c>
      <c r="BO733" s="89">
        <v>0</v>
      </c>
      <c r="BP733" s="69">
        <v>1</v>
      </c>
      <c r="BQ733" s="69">
        <v>1</v>
      </c>
      <c r="BR733" s="69">
        <v>204</v>
      </c>
      <c r="BS733" s="69">
        <v>700</v>
      </c>
      <c r="BT733" s="69">
        <v>0</v>
      </c>
      <c r="BU733" s="69">
        <v>0</v>
      </c>
      <c r="BV733" s="69">
        <v>1000</v>
      </c>
      <c r="BW733" s="69">
        <v>31</v>
      </c>
      <c r="BX733" s="69" t="s">
        <v>443</v>
      </c>
      <c r="BY733" s="69">
        <v>10</v>
      </c>
      <c r="BZ733" s="69">
        <v>2</v>
      </c>
      <c r="CA733" s="69">
        <v>31</v>
      </c>
      <c r="CB733" s="89">
        <v>0</v>
      </c>
      <c r="CC733" s="69">
        <v>1</v>
      </c>
      <c r="CD733" s="69">
        <v>1</v>
      </c>
      <c r="CE733" s="69">
        <v>1</v>
      </c>
      <c r="CF733" s="69">
        <v>11021</v>
      </c>
      <c r="CG733" s="69">
        <v>0</v>
      </c>
      <c r="CH733" s="69">
        <v>0</v>
      </c>
      <c r="CI733" s="69">
        <v>400</v>
      </c>
      <c r="CJ733" s="69">
        <v>0</v>
      </c>
      <c r="CL733" s="69">
        <v>0</v>
      </c>
      <c r="CM733" s="69">
        <v>0</v>
      </c>
      <c r="CN733" s="69">
        <v>0</v>
      </c>
      <c r="CO733" s="89">
        <v>0</v>
      </c>
      <c r="CP733" s="69">
        <v>0</v>
      </c>
      <c r="CQ733" s="69">
        <v>0</v>
      </c>
      <c r="CR733" s="69">
        <v>0</v>
      </c>
      <c r="CS733" s="69">
        <v>0</v>
      </c>
      <c r="CT733" s="69">
        <v>0</v>
      </c>
      <c r="CU733" s="69">
        <v>0</v>
      </c>
      <c r="CV733" s="69">
        <v>0</v>
      </c>
      <c r="CW733" s="69">
        <v>0</v>
      </c>
      <c r="CZ733" s="69">
        <v>0</v>
      </c>
      <c r="DA733" s="69">
        <v>0</v>
      </c>
      <c r="DB733" s="69">
        <v>0</v>
      </c>
      <c r="DC733" s="69">
        <v>0</v>
      </c>
      <c r="DD733" s="69">
        <v>0</v>
      </c>
      <c r="DE733" s="69">
        <v>0</v>
      </c>
      <c r="DF733" s="69">
        <v>0</v>
      </c>
      <c r="DG733" s="69">
        <v>1</v>
      </c>
      <c r="DI733" s="69" t="str">
        <f>INDEX(Sheet3!$E$78:$E$1130,MATCH(A733,Sheet3!$D$78:$D$1130,0))</f>
        <v>skill_icons.ps_0</v>
      </c>
      <c r="DJ733" s="69" t="str">
        <f t="shared" si="181"/>
        <v>skill_icons.ps_0</v>
      </c>
      <c r="DK733" s="69" t="s">
        <v>444</v>
      </c>
      <c r="DL733" s="93" t="str">
        <f>DM733&amp;DN733&amp;DQ733</f>
        <v>射出一个毒弩，对目标造成毒系伤害，造成[ui.cs_blue:204*0.7]的毒系伤害。</v>
      </c>
      <c r="DM733" s="116" t="s">
        <v>2061</v>
      </c>
      <c r="DN733" s="69" t="str">
        <f>"造成["&amp;INDEX(Sheet5!$L$2:$L$11,MATCH(BL733,Sheet5!$J$2:$J$11,0))&amp;":"&amp;BR733&amp;"*"&amp;BS733/1000&amp;"]"&amp;INDEX(Sheet5!$I$2:$I$4,MATCH(BR733,Sheet5!$H$2:$H$4,0))&amp;"的"&amp;INDEX(Sheet5!$K$2:$K$11,MATCH(BL733,Sheet5!$J$2:$J$11,0))</f>
        <v>造成[ui.cs_blue:204*0.7]的毒系伤害。</v>
      </c>
      <c r="DO733" s="107"/>
      <c r="DP733" s="107"/>
      <c r="DQ733" s="107"/>
      <c r="DR733" s="69" t="e">
        <f t="shared" si="174"/>
        <v>#N/A</v>
      </c>
      <c r="DS733" s="90" t="e">
        <f>MATCH(A733,Sheet5!D:D,0)</f>
        <v>#N/A</v>
      </c>
      <c r="DT733" s="94" t="e">
        <f>MATCH(A732,Sheet5!F:F,0)</f>
        <v>#N/A</v>
      </c>
      <c r="DU733" s="69">
        <v>0</v>
      </c>
      <c r="DV733" s="69">
        <v>0</v>
      </c>
      <c r="DW733" s="69">
        <v>0</v>
      </c>
      <c r="DX733" s="69">
        <v>0</v>
      </c>
      <c r="DY733" s="69">
        <v>0</v>
      </c>
    </row>
    <row r="734" spans="1:129" ht="42.75">
      <c r="A734" s="69">
        <v>940001</v>
      </c>
      <c r="B734" s="69">
        <v>0</v>
      </c>
      <c r="C734" s="69">
        <v>1</v>
      </c>
      <c r="D734" s="78" t="s">
        <v>440</v>
      </c>
      <c r="E734" s="78" t="s">
        <v>2060</v>
      </c>
      <c r="F734" s="69" t="s">
        <v>1287</v>
      </c>
      <c r="G734" s="69">
        <v>1</v>
      </c>
      <c r="H734" s="69" t="s">
        <v>321</v>
      </c>
      <c r="I734" s="69">
        <v>0</v>
      </c>
      <c r="J734" s="69">
        <v>400</v>
      </c>
      <c r="K734" s="69">
        <v>1000</v>
      </c>
      <c r="M734" s="69">
        <v>0</v>
      </c>
      <c r="N734" s="69" t="s">
        <v>297</v>
      </c>
      <c r="O734" s="69">
        <v>0</v>
      </c>
      <c r="P734" s="69">
        <v>2</v>
      </c>
      <c r="Q734" s="69">
        <v>0</v>
      </c>
      <c r="R734" s="69">
        <f t="shared" si="182"/>
        <v>1</v>
      </c>
      <c r="S734" s="69">
        <v>0</v>
      </c>
      <c r="T734" s="69">
        <v>0</v>
      </c>
      <c r="U734" s="69">
        <v>0</v>
      </c>
      <c r="V734" s="69">
        <v>0</v>
      </c>
      <c r="W734" s="69">
        <v>0</v>
      </c>
      <c r="X734" s="69">
        <v>0</v>
      </c>
      <c r="Y734" s="69">
        <v>0</v>
      </c>
      <c r="Z734" s="69">
        <v>6000</v>
      </c>
      <c r="AA734" s="69">
        <v>2</v>
      </c>
      <c r="AB734" s="69">
        <v>31</v>
      </c>
      <c r="AC734" s="69">
        <v>0</v>
      </c>
      <c r="AD734" s="69">
        <v>0</v>
      </c>
      <c r="AE734" s="69">
        <v>0</v>
      </c>
      <c r="AF734" s="69">
        <v>1</v>
      </c>
      <c r="AG734" s="69">
        <v>0</v>
      </c>
      <c r="AH734" s="69">
        <v>9</v>
      </c>
      <c r="AI734" s="69">
        <v>95</v>
      </c>
      <c r="AJ734" s="69">
        <v>0</v>
      </c>
      <c r="AK734" s="69">
        <v>0</v>
      </c>
      <c r="AL734" s="69">
        <v>0</v>
      </c>
      <c r="AM734" s="69">
        <v>1</v>
      </c>
      <c r="AN734" s="69">
        <v>1</v>
      </c>
      <c r="AO734" s="69">
        <v>1</v>
      </c>
      <c r="AP734" s="69">
        <v>0.5</v>
      </c>
      <c r="AQ734" s="84">
        <v>15</v>
      </c>
      <c r="AR734" s="69">
        <v>2</v>
      </c>
      <c r="AS734" s="69">
        <v>0</v>
      </c>
      <c r="AT734" s="69">
        <v>0</v>
      </c>
      <c r="AU734" s="69">
        <v>0</v>
      </c>
      <c r="AV734" s="69">
        <v>0</v>
      </c>
      <c r="AW734" s="69">
        <v>0</v>
      </c>
      <c r="AX734" s="69">
        <v>0</v>
      </c>
      <c r="AY734" s="69">
        <v>0</v>
      </c>
      <c r="AZ734" s="69">
        <v>0</v>
      </c>
      <c r="BA734" s="69">
        <v>0</v>
      </c>
      <c r="BB734" s="69">
        <v>0</v>
      </c>
      <c r="BC734" s="69">
        <v>0</v>
      </c>
      <c r="BD734" s="69">
        <v>0</v>
      </c>
      <c r="BE734" s="69">
        <v>0</v>
      </c>
      <c r="BF734" s="69">
        <v>0</v>
      </c>
      <c r="BG734" s="69">
        <v>0</v>
      </c>
      <c r="BH734" s="69">
        <v>0</v>
      </c>
      <c r="BI734" s="69" t="s">
        <v>730</v>
      </c>
      <c r="BK734" s="69">
        <v>3</v>
      </c>
      <c r="BL734" s="69">
        <v>7</v>
      </c>
      <c r="BM734" s="69">
        <v>2</v>
      </c>
      <c r="BN734" s="69">
        <v>31</v>
      </c>
      <c r="BO734" s="89">
        <v>0</v>
      </c>
      <c r="BP734" s="69">
        <v>1</v>
      </c>
      <c r="BQ734" s="69">
        <v>1</v>
      </c>
      <c r="BR734" s="69">
        <v>204</v>
      </c>
      <c r="BS734" s="69">
        <v>1500</v>
      </c>
      <c r="BT734" s="69">
        <v>0</v>
      </c>
      <c r="BU734" s="69">
        <v>0</v>
      </c>
      <c r="BV734" s="69">
        <v>1000</v>
      </c>
      <c r="BW734" s="69">
        <v>31</v>
      </c>
      <c r="BX734" s="69" t="s">
        <v>443</v>
      </c>
      <c r="BY734" s="69">
        <v>10</v>
      </c>
      <c r="BZ734" s="69">
        <v>2</v>
      </c>
      <c r="CA734" s="69">
        <v>31</v>
      </c>
      <c r="CB734" s="89">
        <v>0</v>
      </c>
      <c r="CC734" s="69">
        <v>1</v>
      </c>
      <c r="CD734" s="69">
        <v>1</v>
      </c>
      <c r="CE734" s="69">
        <v>1</v>
      </c>
      <c r="CF734" s="69">
        <v>11021</v>
      </c>
      <c r="CG734" s="69">
        <v>0</v>
      </c>
      <c r="CH734" s="69">
        <v>0</v>
      </c>
      <c r="CI734" s="69">
        <v>400</v>
      </c>
      <c r="CJ734" s="69">
        <v>0</v>
      </c>
      <c r="CL734" s="69">
        <v>0</v>
      </c>
      <c r="CM734" s="69">
        <v>0</v>
      </c>
      <c r="CN734" s="69">
        <v>0</v>
      </c>
      <c r="CO734" s="89">
        <v>0</v>
      </c>
      <c r="CP734" s="69">
        <v>0</v>
      </c>
      <c r="CQ734" s="69">
        <v>0</v>
      </c>
      <c r="CR734" s="69">
        <v>0</v>
      </c>
      <c r="CS734" s="69">
        <v>0</v>
      </c>
      <c r="CT734" s="69">
        <v>0</v>
      </c>
      <c r="CU734" s="69">
        <v>0</v>
      </c>
      <c r="CV734" s="69">
        <v>0</v>
      </c>
      <c r="CW734" s="69">
        <v>0</v>
      </c>
      <c r="CZ734" s="69">
        <v>0</v>
      </c>
      <c r="DA734" s="69">
        <v>0</v>
      </c>
      <c r="DB734" s="69">
        <v>0</v>
      </c>
      <c r="DC734" s="69">
        <v>0</v>
      </c>
      <c r="DD734" s="69">
        <v>0</v>
      </c>
      <c r="DE734" s="69">
        <v>0</v>
      </c>
      <c r="DF734" s="69">
        <v>0</v>
      </c>
      <c r="DG734" s="69">
        <v>1</v>
      </c>
      <c r="DI734" s="69" t="e">
        <f>INDEX(Sheet3!$E$78:$E$1130,MATCH(A734,Sheet3!$D$78:$D$1130,0))</f>
        <v>#N/A</v>
      </c>
      <c r="DJ734" s="69" t="str">
        <f t="shared" si="181"/>
        <v>skill_icons.ps_poison_curse</v>
      </c>
      <c r="DK734" s="69" t="s">
        <v>444</v>
      </c>
      <c r="DL734" s="69"/>
      <c r="DM734" s="80" t="s">
        <v>2062</v>
      </c>
      <c r="DN734" s="69" t="str">
        <f>"造成["&amp;INDEX(Sheet5!$L$2:$L$11,MATCH(BL734,Sheet5!$J$2:$J$11,0))&amp;":"&amp;BR734&amp;"*"&amp;BS734/1000&amp;"]"&amp;INDEX(Sheet5!$I$2:$I$4,MATCH(BR734,Sheet5!$H$2:$H$4,0))&amp;"的"&amp;INDEX(Sheet5!$K$2:$K$11,MATCH(BL734,Sheet5!$J$2:$J$11,0))</f>
        <v>造成[ui.cs_blue:204*1.5]的毒系伤害。</v>
      </c>
      <c r="DO734" s="107"/>
      <c r="DP734" s="107"/>
      <c r="DQ734" s="107"/>
      <c r="DR734" s="69" t="e">
        <f t="shared" si="174"/>
        <v>#N/A</v>
      </c>
      <c r="DS734" s="90" t="e">
        <f>MATCH(A734,Sheet5!D:D,0)</f>
        <v>#N/A</v>
      </c>
      <c r="DT734" s="94" t="e">
        <f>MATCH(A733,Sheet5!F:F,0)</f>
        <v>#N/A</v>
      </c>
      <c r="DU734" s="69">
        <v>0</v>
      </c>
      <c r="DV734" s="69">
        <v>0</v>
      </c>
      <c r="DW734" s="69">
        <v>0</v>
      </c>
      <c r="DX734" s="69">
        <v>0</v>
      </c>
      <c r="DY734" s="69">
        <v>0</v>
      </c>
    </row>
    <row r="735" spans="1:129" ht="14.25">
      <c r="A735" s="69">
        <v>40002</v>
      </c>
      <c r="B735" s="69">
        <v>300023</v>
      </c>
      <c r="C735" s="69">
        <v>1</v>
      </c>
      <c r="D735" s="78" t="s">
        <v>449</v>
      </c>
      <c r="E735" s="78" t="s">
        <v>450</v>
      </c>
      <c r="F735" s="69">
        <v>0</v>
      </c>
      <c r="G735" s="69">
        <v>1</v>
      </c>
      <c r="H735" s="69" t="s">
        <v>321</v>
      </c>
      <c r="I735" s="69">
        <v>0</v>
      </c>
      <c r="J735" s="69">
        <v>0</v>
      </c>
      <c r="K735" s="69">
        <v>1000</v>
      </c>
      <c r="L735" s="69" t="s">
        <v>378</v>
      </c>
      <c r="M735" s="69">
        <v>0</v>
      </c>
      <c r="N735" s="69" t="s">
        <v>300</v>
      </c>
      <c r="O735" s="69">
        <v>0</v>
      </c>
      <c r="P735" s="69">
        <v>1</v>
      </c>
      <c r="Q735" s="69">
        <v>0</v>
      </c>
      <c r="R735" s="69">
        <f t="shared" ref="R735:R738" si="183">IF(S735&gt;0,2,1)</f>
        <v>1</v>
      </c>
      <c r="S735" s="69">
        <v>0</v>
      </c>
      <c r="T735" s="69">
        <v>0</v>
      </c>
      <c r="U735" s="69">
        <v>0</v>
      </c>
      <c r="V735" s="69">
        <v>0</v>
      </c>
      <c r="W735" s="69">
        <v>0</v>
      </c>
      <c r="X735" s="69">
        <v>1</v>
      </c>
      <c r="Y735" s="69">
        <v>0</v>
      </c>
      <c r="Z735" s="69">
        <v>3000</v>
      </c>
      <c r="AA735" s="69">
        <v>2</v>
      </c>
      <c r="AB735" s="69">
        <v>31</v>
      </c>
      <c r="AC735" s="69">
        <v>0</v>
      </c>
      <c r="AD735" s="69">
        <v>0</v>
      </c>
      <c r="AE735" s="69">
        <v>0</v>
      </c>
      <c r="AF735" s="69">
        <v>1</v>
      </c>
      <c r="AG735" s="69">
        <v>0</v>
      </c>
      <c r="AH735" s="69">
        <v>9</v>
      </c>
      <c r="AI735" s="69">
        <v>96</v>
      </c>
      <c r="AJ735" s="69">
        <v>0</v>
      </c>
      <c r="AK735" s="69">
        <v>0</v>
      </c>
      <c r="AL735" s="69">
        <v>0</v>
      </c>
      <c r="AM735" s="69">
        <v>1</v>
      </c>
      <c r="AN735" s="69">
        <v>1</v>
      </c>
      <c r="AO735" s="69">
        <v>1</v>
      </c>
      <c r="AP735" s="69">
        <v>3</v>
      </c>
      <c r="AQ735" s="84">
        <v>15</v>
      </c>
      <c r="AR735" s="69">
        <v>2</v>
      </c>
      <c r="AS735" s="69">
        <v>0</v>
      </c>
      <c r="AT735" s="69">
        <v>0</v>
      </c>
      <c r="AU735" s="69">
        <v>0</v>
      </c>
      <c r="AV735" s="69">
        <v>0</v>
      </c>
      <c r="AW735" s="69">
        <v>0</v>
      </c>
      <c r="AX735" s="69">
        <v>0</v>
      </c>
      <c r="AY735" s="69">
        <v>0</v>
      </c>
      <c r="AZ735" s="69">
        <v>0</v>
      </c>
      <c r="BA735" s="69">
        <v>0</v>
      </c>
      <c r="BB735" s="69">
        <v>0</v>
      </c>
      <c r="BC735" s="69">
        <v>0</v>
      </c>
      <c r="BD735" s="69">
        <v>0</v>
      </c>
      <c r="BE735" s="69">
        <v>0</v>
      </c>
      <c r="BF735" s="69">
        <v>0</v>
      </c>
      <c r="BG735" s="69">
        <v>500</v>
      </c>
      <c r="BH735" s="69">
        <v>0</v>
      </c>
      <c r="BK735" s="69">
        <v>3</v>
      </c>
      <c r="BL735" s="69">
        <v>9</v>
      </c>
      <c r="BM735" s="69">
        <v>2</v>
      </c>
      <c r="BN735" s="69">
        <v>31</v>
      </c>
      <c r="BO735" s="89">
        <v>0</v>
      </c>
      <c r="BP735" s="69">
        <v>1</v>
      </c>
      <c r="BQ735" s="69">
        <v>1</v>
      </c>
      <c r="BR735" s="69">
        <v>204</v>
      </c>
      <c r="BS735" s="69">
        <v>1000</v>
      </c>
      <c r="BT735" s="69">
        <v>1</v>
      </c>
      <c r="BU735" s="69">
        <v>20</v>
      </c>
      <c r="BV735" s="69">
        <v>1000</v>
      </c>
      <c r="BW735" s="69">
        <v>21</v>
      </c>
      <c r="BY735" s="69">
        <v>0</v>
      </c>
      <c r="BZ735" s="69">
        <v>0</v>
      </c>
      <c r="CA735" s="69">
        <v>31</v>
      </c>
      <c r="CB735" s="89">
        <v>0</v>
      </c>
      <c r="CC735" s="69">
        <v>0</v>
      </c>
      <c r="CD735" s="69">
        <v>0</v>
      </c>
      <c r="CE735" s="69">
        <v>0</v>
      </c>
      <c r="CF735" s="69">
        <v>0</v>
      </c>
      <c r="CG735" s="69">
        <v>0</v>
      </c>
      <c r="CH735" s="69">
        <v>0</v>
      </c>
      <c r="CI735" s="69">
        <v>0</v>
      </c>
      <c r="CJ735" s="69">
        <v>0</v>
      </c>
      <c r="CL735" s="69">
        <v>0</v>
      </c>
      <c r="CM735" s="69">
        <v>0</v>
      </c>
      <c r="CN735" s="69">
        <v>0</v>
      </c>
      <c r="CO735" s="89">
        <v>0</v>
      </c>
      <c r="CP735" s="69">
        <v>0</v>
      </c>
      <c r="CQ735" s="69">
        <v>0</v>
      </c>
      <c r="CR735" s="69">
        <v>0</v>
      </c>
      <c r="CS735" s="69">
        <v>0</v>
      </c>
      <c r="CT735" s="69">
        <v>0</v>
      </c>
      <c r="CU735" s="69">
        <v>0</v>
      </c>
      <c r="CV735" s="69">
        <v>0</v>
      </c>
      <c r="CW735" s="69">
        <v>0</v>
      </c>
      <c r="CZ735" s="69">
        <v>0</v>
      </c>
      <c r="DA735" s="69">
        <v>0</v>
      </c>
      <c r="DB735" s="69">
        <v>0</v>
      </c>
      <c r="DC735" s="69">
        <v>0</v>
      </c>
      <c r="DD735" s="69">
        <v>0</v>
      </c>
      <c r="DE735" s="69">
        <v>0</v>
      </c>
      <c r="DF735" s="69">
        <v>0</v>
      </c>
      <c r="DG735" s="69">
        <v>1</v>
      </c>
      <c r="DI735" s="69" t="e">
        <f>INDEX(Sheet3!$E$78:$E$1130,MATCH(A735,Sheet3!$D$78:$D$1130,0))</f>
        <v>#N/A</v>
      </c>
      <c r="DJ735" s="69">
        <f t="shared" si="181"/>
        <v>0</v>
      </c>
      <c r="DK735" s="69" t="s">
        <v>452</v>
      </c>
      <c r="DL735" s="69"/>
      <c r="DM735" s="69" t="s">
        <v>453</v>
      </c>
      <c r="DN735" s="69" t="str">
        <f>"造成["&amp;INDEX(Sheet5!$L$2:$L$11,MATCH(BL735,Sheet5!$J$2:$J$11,0))&amp;":"&amp;BR735&amp;"*"&amp;BS735/1000&amp;"]"&amp;INDEX(Sheet5!$I$2:$I$4,MATCH(BR735,Sheet5!$H$2:$H$4,0))&amp;"的"&amp;INDEX(Sheet5!$K$2:$K$11,MATCH(BL735,Sheet5!$J$2:$J$11,0))</f>
        <v>造成[ui.cs_blue:204*1]的暗系伤害。</v>
      </c>
      <c r="DO735" s="69"/>
      <c r="DP735" s="69"/>
      <c r="DQ735" s="69"/>
      <c r="DR735" s="69" t="e">
        <f t="shared" si="174"/>
        <v>#N/A</v>
      </c>
      <c r="DS735" s="90" t="e">
        <f>MATCH(A735,Sheet5!D:D,0)</f>
        <v>#N/A</v>
      </c>
      <c r="DT735" s="94" t="e">
        <f>MATCH(A733,Sheet5!F:F,0)</f>
        <v>#N/A</v>
      </c>
      <c r="DU735" s="69">
        <v>0</v>
      </c>
      <c r="DV735" s="69">
        <v>0</v>
      </c>
      <c r="DW735" s="69">
        <v>0</v>
      </c>
      <c r="DX735" s="69">
        <v>0</v>
      </c>
      <c r="DY735" s="69">
        <v>0</v>
      </c>
    </row>
    <row r="736" spans="1:129" ht="28.5">
      <c r="A736" s="69">
        <v>40003</v>
      </c>
      <c r="B736" s="69">
        <v>0</v>
      </c>
      <c r="C736" s="69">
        <v>1</v>
      </c>
      <c r="D736" s="78" t="s">
        <v>669</v>
      </c>
      <c r="E736" s="78" t="s">
        <v>670</v>
      </c>
      <c r="F736" s="69" t="s">
        <v>1979</v>
      </c>
      <c r="G736" s="69">
        <v>1</v>
      </c>
      <c r="H736" s="69" t="s">
        <v>321</v>
      </c>
      <c r="I736" s="69">
        <v>0</v>
      </c>
      <c r="J736" s="69">
        <v>933</v>
      </c>
      <c r="K736" s="69">
        <v>1000</v>
      </c>
      <c r="M736" s="69">
        <v>97</v>
      </c>
      <c r="N736" s="69" t="s">
        <v>1981</v>
      </c>
      <c r="O736" s="69">
        <v>0</v>
      </c>
      <c r="P736" s="69">
        <v>1</v>
      </c>
      <c r="Q736" s="69">
        <v>0</v>
      </c>
      <c r="R736" s="69">
        <f t="shared" si="183"/>
        <v>1</v>
      </c>
      <c r="S736" s="69">
        <v>0</v>
      </c>
      <c r="T736" s="69">
        <v>0</v>
      </c>
      <c r="U736" s="69">
        <v>0</v>
      </c>
      <c r="V736" s="69">
        <v>0</v>
      </c>
      <c r="W736" s="69">
        <v>0</v>
      </c>
      <c r="X736" s="69">
        <v>0</v>
      </c>
      <c r="Y736" s="69">
        <v>0</v>
      </c>
      <c r="Z736" s="69">
        <v>3000</v>
      </c>
      <c r="AA736" s="69">
        <v>2</v>
      </c>
      <c r="AB736" s="69">
        <v>31</v>
      </c>
      <c r="AC736" s="69">
        <v>0</v>
      </c>
      <c r="AD736" s="69">
        <v>0</v>
      </c>
      <c r="AE736" s="69">
        <v>0</v>
      </c>
      <c r="AF736" s="69">
        <v>10</v>
      </c>
      <c r="AG736" s="69">
        <v>0</v>
      </c>
      <c r="AH736" s="69">
        <v>5</v>
      </c>
      <c r="AI736" s="69">
        <v>97</v>
      </c>
      <c r="AJ736" s="69">
        <v>3</v>
      </c>
      <c r="AK736" s="69">
        <v>0</v>
      </c>
      <c r="AL736" s="69">
        <v>0</v>
      </c>
      <c r="AM736" s="69">
        <v>1</v>
      </c>
      <c r="AN736" s="69">
        <v>1</v>
      </c>
      <c r="AO736" s="69">
        <v>0</v>
      </c>
      <c r="AP736" s="69">
        <v>0</v>
      </c>
      <c r="AQ736" s="84">
        <v>0</v>
      </c>
      <c r="AR736" s="69">
        <v>0</v>
      </c>
      <c r="AS736" s="69">
        <v>0</v>
      </c>
      <c r="AT736" s="69">
        <v>0</v>
      </c>
      <c r="AU736" s="69">
        <v>0</v>
      </c>
      <c r="AV736" s="69">
        <v>0</v>
      </c>
      <c r="AW736" s="69">
        <v>0</v>
      </c>
      <c r="AX736" s="69">
        <v>0</v>
      </c>
      <c r="AY736" s="69">
        <v>0</v>
      </c>
      <c r="AZ736" s="69">
        <v>0</v>
      </c>
      <c r="BA736" s="69">
        <v>1</v>
      </c>
      <c r="BB736" s="69">
        <v>-1</v>
      </c>
      <c r="BC736" s="69">
        <v>0</v>
      </c>
      <c r="BD736" s="69">
        <v>0</v>
      </c>
      <c r="BE736" s="69">
        <v>0</v>
      </c>
      <c r="BF736" s="69">
        <v>0</v>
      </c>
      <c r="BG736" s="69">
        <v>0</v>
      </c>
      <c r="BH736" s="69">
        <v>0</v>
      </c>
      <c r="BI736" s="69" t="s">
        <v>2063</v>
      </c>
      <c r="BK736" s="69">
        <v>3</v>
      </c>
      <c r="BL736" s="69">
        <v>3</v>
      </c>
      <c r="BM736" s="69">
        <v>2</v>
      </c>
      <c r="BN736" s="69">
        <v>31</v>
      </c>
      <c r="BO736" s="89">
        <v>0</v>
      </c>
      <c r="BP736" s="69">
        <v>1</v>
      </c>
      <c r="BQ736" s="69">
        <v>1</v>
      </c>
      <c r="BR736" s="69">
        <v>204</v>
      </c>
      <c r="BS736" s="69">
        <v>900</v>
      </c>
      <c r="BT736" s="69">
        <v>0</v>
      </c>
      <c r="BU736" s="69">
        <v>0</v>
      </c>
      <c r="BV736" s="69">
        <v>1000</v>
      </c>
      <c r="BW736" s="69">
        <v>86</v>
      </c>
      <c r="BY736" s="69">
        <v>10</v>
      </c>
      <c r="BZ736" s="69">
        <v>2</v>
      </c>
      <c r="CA736" s="69">
        <v>31</v>
      </c>
      <c r="CB736" s="89">
        <v>0</v>
      </c>
      <c r="CC736" s="69">
        <v>1</v>
      </c>
      <c r="CD736" s="69">
        <v>1</v>
      </c>
      <c r="CE736" s="69">
        <v>1</v>
      </c>
      <c r="CF736" s="69">
        <v>11003</v>
      </c>
      <c r="CG736" s="69">
        <v>0</v>
      </c>
      <c r="CH736" s="69">
        <v>0</v>
      </c>
      <c r="CI736" s="69">
        <v>1000</v>
      </c>
      <c r="CJ736" s="69">
        <v>0</v>
      </c>
      <c r="CL736" s="69">
        <v>0</v>
      </c>
      <c r="CM736" s="69">
        <v>0</v>
      </c>
      <c r="CN736" s="69">
        <v>0</v>
      </c>
      <c r="CO736" s="89">
        <v>0</v>
      </c>
      <c r="CP736" s="69">
        <v>0</v>
      </c>
      <c r="CQ736" s="69">
        <v>0</v>
      </c>
      <c r="CR736" s="69">
        <v>0</v>
      </c>
      <c r="CS736" s="69">
        <v>0</v>
      </c>
      <c r="CT736" s="69">
        <v>0</v>
      </c>
      <c r="CU736" s="69">
        <v>0</v>
      </c>
      <c r="CV736" s="69">
        <v>0</v>
      </c>
      <c r="CW736" s="69">
        <v>0</v>
      </c>
      <c r="CZ736" s="69">
        <v>0</v>
      </c>
      <c r="DA736" s="69">
        <v>0</v>
      </c>
      <c r="DB736" s="69">
        <v>90</v>
      </c>
      <c r="DC736" s="69">
        <v>0</v>
      </c>
      <c r="DD736" s="69">
        <v>0</v>
      </c>
      <c r="DE736" s="69">
        <v>0</v>
      </c>
      <c r="DF736" s="69">
        <v>0</v>
      </c>
      <c r="DG736" s="69">
        <v>1</v>
      </c>
      <c r="DI736" s="69" t="e">
        <f>INDEX(Sheet3!$E$78:$E$1130,MATCH(A736,Sheet3!$D$78:$D$1130,0))</f>
        <v>#N/A</v>
      </c>
      <c r="DJ736" s="69" t="str">
        <f t="shared" si="181"/>
        <v>skill_icons.ps_aladin_01</v>
      </c>
      <c r="DK736" s="69" t="s">
        <v>585</v>
      </c>
      <c r="DL736" s="93" t="str">
        <f>DM736&amp;DN736&amp;DQ736</f>
        <v>只需嘴部一开一合，便可持续喷射火焰，将敌人化为焦炭。对碰到的目标造成造成[ui.cs_blue:204*0.9]的火系伤害。</v>
      </c>
      <c r="DM736" s="116" t="s">
        <v>2064</v>
      </c>
      <c r="DN736" s="69" t="str">
        <f>"造成["&amp;INDEX(Sheet5!$L$2:$L$11,MATCH(BL736,Sheet5!$J$2:$J$11,0))&amp;":"&amp;BR736&amp;"*"&amp;BS736/1000&amp;"]"&amp;INDEX(Sheet5!$I$2:$I$4,MATCH(BR736,Sheet5!$H$2:$H$4,0))&amp;"的"&amp;INDEX(Sheet5!$K$2:$K$11,MATCH(BL736,Sheet5!$J$2:$J$11,0))</f>
        <v>造成[ui.cs_blue:204*0.9]的火系伤害。</v>
      </c>
      <c r="DO736" s="69" t="e">
        <f>"造成["&amp;INDEX(Sheet5!$L$2:$L$11,MATCH(BY736,Sheet5!$J$2:$J$11,0))&amp;":"&amp;CE736&amp;"*"&amp;CF736/1000&amp;"]"&amp;INDEX(Sheet5!$I$2:$I$4,MATCH(CE736,Sheet5!$H$2:$H$4,0))&amp;"的"&amp;INDEX(Sheet5!$K$2:$K$11,MATCH(BY736,Sheet5!$J$2:$J$11,0))</f>
        <v>#N/A</v>
      </c>
      <c r="DP736" s="69"/>
      <c r="DQ736" s="69"/>
      <c r="DR736" s="69" t="e">
        <f t="shared" si="174"/>
        <v>#N/A</v>
      </c>
      <c r="DS736" s="90">
        <f>MATCH(A736,Sheet5!D:D,0)</f>
        <v>223</v>
      </c>
      <c r="DT736" s="94" t="e">
        <f>MATCH(A735,Sheet5!F:F,0)</f>
        <v>#N/A</v>
      </c>
      <c r="DU736" s="69" t="e">
        <f>"["&amp;INDEX(Sheet5!$L$2:$L$11,MATCH(CD736,Sheet5!$J$2:$J$11,0))&amp;":"&amp;CJ736&amp;"*"&amp;CK736/1000&amp;"]"&amp;INDEX(Sheet5!$I$2:$I$4,MATCH(CJ736,Sheet5!$H$2:$H$4,0))</f>
        <v>#N/A</v>
      </c>
      <c r="DV736" s="69">
        <v>0</v>
      </c>
      <c r="DW736" s="69">
        <v>0</v>
      </c>
      <c r="DX736" s="69">
        <v>0</v>
      </c>
      <c r="DY736" s="69">
        <v>0</v>
      </c>
    </row>
    <row r="737" spans="1:129" ht="24" customHeight="1">
      <c r="A737" s="69">
        <v>40004</v>
      </c>
      <c r="B737" s="69">
        <v>0</v>
      </c>
      <c r="C737" s="69">
        <v>1</v>
      </c>
      <c r="D737" s="78" t="s">
        <v>2065</v>
      </c>
      <c r="E737" s="78"/>
      <c r="F737" s="69">
        <v>0</v>
      </c>
      <c r="G737" s="69">
        <v>1</v>
      </c>
      <c r="H737" s="69" t="s">
        <v>321</v>
      </c>
      <c r="I737" s="69">
        <v>0</v>
      </c>
      <c r="J737" s="69">
        <v>540</v>
      </c>
      <c r="K737" s="69">
        <v>5000</v>
      </c>
      <c r="M737" s="69">
        <v>0</v>
      </c>
      <c r="N737" s="69" t="s">
        <v>2066</v>
      </c>
      <c r="O737" s="69">
        <v>0</v>
      </c>
      <c r="P737" s="69">
        <v>6</v>
      </c>
      <c r="Q737" s="69">
        <v>0</v>
      </c>
      <c r="R737" s="69">
        <f t="shared" si="183"/>
        <v>1</v>
      </c>
      <c r="S737" s="69">
        <v>0</v>
      </c>
      <c r="T737" s="69">
        <v>0</v>
      </c>
      <c r="U737" s="69">
        <v>0</v>
      </c>
      <c r="V737" s="69">
        <v>0</v>
      </c>
      <c r="W737" s="69">
        <v>0</v>
      </c>
      <c r="X737" s="69">
        <v>10</v>
      </c>
      <c r="Y737" s="69">
        <v>10</v>
      </c>
      <c r="Z737" s="69">
        <v>30000</v>
      </c>
      <c r="AA737" s="69">
        <v>2</v>
      </c>
      <c r="AB737" s="69">
        <v>31</v>
      </c>
      <c r="AC737" s="69">
        <v>0</v>
      </c>
      <c r="AD737" s="69">
        <v>0</v>
      </c>
      <c r="AE737" s="69">
        <v>0</v>
      </c>
      <c r="AF737" s="69">
        <v>3</v>
      </c>
      <c r="AG737" s="69">
        <v>0</v>
      </c>
      <c r="AH737" s="69">
        <v>9</v>
      </c>
      <c r="AI737" s="69">
        <v>0</v>
      </c>
      <c r="AJ737" s="69">
        <v>1</v>
      </c>
      <c r="AK737" s="69">
        <v>0</v>
      </c>
      <c r="AL737" s="69">
        <v>0</v>
      </c>
      <c r="AM737" s="69">
        <v>3</v>
      </c>
      <c r="AN737" s="69">
        <v>3</v>
      </c>
      <c r="AO737" s="69">
        <v>1</v>
      </c>
      <c r="AP737" s="69">
        <v>0</v>
      </c>
      <c r="AQ737" s="84">
        <v>0</v>
      </c>
      <c r="AR737" s="69">
        <v>0</v>
      </c>
      <c r="AS737" s="69">
        <v>0</v>
      </c>
      <c r="AT737" s="69">
        <v>0</v>
      </c>
      <c r="AU737" s="69">
        <v>0</v>
      </c>
      <c r="AV737" s="69">
        <v>0</v>
      </c>
      <c r="AW737" s="69">
        <v>0</v>
      </c>
      <c r="AX737" s="69">
        <v>0</v>
      </c>
      <c r="AY737" s="69">
        <v>0</v>
      </c>
      <c r="AZ737" s="69">
        <v>0</v>
      </c>
      <c r="BA737" s="69">
        <v>0</v>
      </c>
      <c r="BB737" s="69">
        <v>0</v>
      </c>
      <c r="BC737" s="69">
        <v>0</v>
      </c>
      <c r="BD737" s="69">
        <v>0</v>
      </c>
      <c r="BE737" s="69">
        <v>0</v>
      </c>
      <c r="BF737" s="69">
        <v>0</v>
      </c>
      <c r="BG737" s="69">
        <v>0</v>
      </c>
      <c r="BH737" s="69">
        <v>0</v>
      </c>
      <c r="BI737" s="69" t="s">
        <v>2067</v>
      </c>
      <c r="BK737" s="69">
        <v>3</v>
      </c>
      <c r="BL737" s="69">
        <v>2</v>
      </c>
      <c r="BM737" s="69">
        <v>2</v>
      </c>
      <c r="BN737" s="69">
        <v>31</v>
      </c>
      <c r="BO737" s="89">
        <v>0</v>
      </c>
      <c r="BP737" s="69">
        <v>2</v>
      </c>
      <c r="BQ737" s="69">
        <v>10</v>
      </c>
      <c r="BR737" s="69">
        <v>203</v>
      </c>
      <c r="BS737" s="69">
        <v>1200</v>
      </c>
      <c r="BT737" s="69">
        <v>0</v>
      </c>
      <c r="BU737" s="69">
        <v>0</v>
      </c>
      <c r="BV737" s="69">
        <v>1000</v>
      </c>
      <c r="BW737" s="69">
        <v>0</v>
      </c>
      <c r="BX737" s="69" t="s">
        <v>2068</v>
      </c>
      <c r="BY737" s="69">
        <v>10</v>
      </c>
      <c r="BZ737" s="69">
        <v>2</v>
      </c>
      <c r="CA737" s="69">
        <v>31</v>
      </c>
      <c r="CB737" s="89">
        <v>0</v>
      </c>
      <c r="CC737" s="69">
        <v>1</v>
      </c>
      <c r="CD737" s="69">
        <v>1</v>
      </c>
      <c r="CE737" s="69">
        <v>1</v>
      </c>
      <c r="CF737" s="69">
        <v>11030</v>
      </c>
      <c r="CG737" s="69">
        <v>0</v>
      </c>
      <c r="CH737" s="69">
        <v>0</v>
      </c>
      <c r="CI737" s="69">
        <v>1000</v>
      </c>
      <c r="CJ737" s="69">
        <v>0</v>
      </c>
      <c r="CL737" s="69">
        <v>16</v>
      </c>
      <c r="CM737" s="69">
        <v>2</v>
      </c>
      <c r="CN737" s="69">
        <v>31</v>
      </c>
      <c r="CO737" s="89">
        <v>0</v>
      </c>
      <c r="CP737" s="69">
        <v>4</v>
      </c>
      <c r="CQ737" s="69">
        <v>1</v>
      </c>
      <c r="CR737" s="69">
        <v>1</v>
      </c>
      <c r="CS737" s="69">
        <v>40014</v>
      </c>
      <c r="CT737" s="69">
        <v>0</v>
      </c>
      <c r="CU737" s="69">
        <v>0</v>
      </c>
      <c r="CV737" s="69">
        <v>1000</v>
      </c>
      <c r="CW737" s="69">
        <v>0</v>
      </c>
      <c r="CZ737" s="69">
        <v>0</v>
      </c>
      <c r="DA737" s="69">
        <v>0</v>
      </c>
      <c r="DB737" s="69">
        <v>0</v>
      </c>
      <c r="DC737" s="69">
        <v>0</v>
      </c>
      <c r="DD737" s="69">
        <v>0</v>
      </c>
      <c r="DE737" s="69">
        <v>0</v>
      </c>
      <c r="DF737" s="69">
        <v>0</v>
      </c>
      <c r="DG737" s="69">
        <v>1</v>
      </c>
      <c r="DI737" s="69" t="e">
        <f>INDEX(Sheet3!$E$78:$E$1130,MATCH(A737,Sheet3!$D$78:$D$1130,0))</f>
        <v>#N/A</v>
      </c>
      <c r="DJ737" s="69">
        <f t="shared" si="181"/>
        <v>0</v>
      </c>
      <c r="DK737" s="69" t="s">
        <v>2069</v>
      </c>
      <c r="DL737" s="69"/>
      <c r="DM737" s="69" t="s">
        <v>239</v>
      </c>
      <c r="DN737" s="69" t="str">
        <f>"造成["&amp;INDEX(Sheet5!$L$2:$L$11,MATCH(BL737,Sheet5!$J$2:$J$11,0))&amp;":"&amp;BR737&amp;"*"&amp;BS737/1000&amp;"]"&amp;INDEX(Sheet5!$I$2:$I$4,MATCH(BR737,Sheet5!$H$2:$H$4,0))&amp;"的"&amp;INDEX(Sheet5!$K$2:$K$11,MATCH(BL737,Sheet5!$J$2:$J$11,0))</f>
        <v>造成[ui.cs_orange:203*1.2]的物理伤害。</v>
      </c>
      <c r="DO737" s="69"/>
      <c r="DP737" s="69"/>
      <c r="DQ737" s="69"/>
      <c r="DR737" s="69" t="e">
        <f t="shared" si="174"/>
        <v>#N/A</v>
      </c>
      <c r="DS737" s="90" t="e">
        <f>MATCH(A737,Sheet5!D:D,0)</f>
        <v>#N/A</v>
      </c>
      <c r="DT737" s="94" t="e">
        <f>MATCH(A736,Sheet5!F:F,0)</f>
        <v>#N/A</v>
      </c>
      <c r="DU737" s="69">
        <v>0</v>
      </c>
      <c r="DV737" s="69">
        <v>0</v>
      </c>
      <c r="DW737" s="69">
        <v>0</v>
      </c>
      <c r="DX737" s="69">
        <v>0</v>
      </c>
      <c r="DY737" s="69">
        <v>0</v>
      </c>
    </row>
    <row r="738" spans="1:129" ht="14.25">
      <c r="A738" s="69">
        <v>40005</v>
      </c>
      <c r="B738" s="69">
        <v>300024</v>
      </c>
      <c r="C738" s="69">
        <v>1</v>
      </c>
      <c r="D738" s="78" t="s">
        <v>2070</v>
      </c>
      <c r="E738" s="78"/>
      <c r="F738" s="69">
        <v>0</v>
      </c>
      <c r="G738" s="69">
        <v>1</v>
      </c>
      <c r="H738" s="69" t="s">
        <v>321</v>
      </c>
      <c r="I738" s="69">
        <v>450</v>
      </c>
      <c r="J738" s="69">
        <v>0</v>
      </c>
      <c r="K738" s="69">
        <v>1000</v>
      </c>
      <c r="M738" s="69">
        <v>0</v>
      </c>
      <c r="O738" s="69">
        <v>0</v>
      </c>
      <c r="P738" s="69">
        <v>9</v>
      </c>
      <c r="Q738" s="69">
        <v>0</v>
      </c>
      <c r="R738" s="69">
        <f t="shared" si="183"/>
        <v>1</v>
      </c>
      <c r="S738" s="69">
        <v>0</v>
      </c>
      <c r="T738" s="69">
        <v>0</v>
      </c>
      <c r="U738" s="69">
        <v>0</v>
      </c>
      <c r="V738" s="69">
        <v>0</v>
      </c>
      <c r="W738" s="69">
        <v>0</v>
      </c>
      <c r="X738" s="69">
        <v>0</v>
      </c>
      <c r="Y738" s="69">
        <v>0</v>
      </c>
      <c r="Z738" s="69">
        <v>0</v>
      </c>
      <c r="AA738" s="69">
        <v>2</v>
      </c>
      <c r="AB738" s="69">
        <v>31</v>
      </c>
      <c r="AC738" s="69">
        <v>0</v>
      </c>
      <c r="AD738" s="69">
        <v>0</v>
      </c>
      <c r="AE738" s="69">
        <v>0</v>
      </c>
      <c r="AF738" s="69">
        <v>10</v>
      </c>
      <c r="AG738" s="69">
        <v>0</v>
      </c>
      <c r="AH738" s="69">
        <v>1</v>
      </c>
      <c r="AI738" s="69">
        <v>100</v>
      </c>
      <c r="AJ738" s="69">
        <v>0</v>
      </c>
      <c r="AK738" s="69">
        <v>0</v>
      </c>
      <c r="AL738" s="69">
        <v>0</v>
      </c>
      <c r="AM738" s="69">
        <v>1</v>
      </c>
      <c r="AN738" s="69">
        <v>1</v>
      </c>
      <c r="AO738" s="69">
        <v>1</v>
      </c>
      <c r="AP738" s="69">
        <v>1</v>
      </c>
      <c r="AQ738" s="84">
        <v>0</v>
      </c>
      <c r="AR738" s="69">
        <v>6</v>
      </c>
      <c r="AS738" s="69">
        <v>0</v>
      </c>
      <c r="AT738" s="69">
        <v>0</v>
      </c>
      <c r="AU738" s="69">
        <v>0</v>
      </c>
      <c r="AV738" s="69">
        <v>0</v>
      </c>
      <c r="AW738" s="69">
        <v>0</v>
      </c>
      <c r="AX738" s="69">
        <v>0</v>
      </c>
      <c r="AY738" s="69">
        <v>0</v>
      </c>
      <c r="AZ738" s="69">
        <v>0</v>
      </c>
      <c r="BA738" s="69">
        <v>0</v>
      </c>
      <c r="BB738" s="69">
        <v>0</v>
      </c>
      <c r="BC738" s="69">
        <v>0</v>
      </c>
      <c r="BD738" s="69">
        <v>0</v>
      </c>
      <c r="BE738" s="69">
        <v>0</v>
      </c>
      <c r="BF738" s="69">
        <v>0</v>
      </c>
      <c r="BG738" s="69">
        <v>0</v>
      </c>
      <c r="BH738" s="69">
        <v>0</v>
      </c>
      <c r="BK738" s="69">
        <v>3</v>
      </c>
      <c r="BL738" s="69">
        <v>2</v>
      </c>
      <c r="BM738" s="69">
        <v>2</v>
      </c>
      <c r="BN738" s="69">
        <v>31</v>
      </c>
      <c r="BO738" s="89">
        <v>0</v>
      </c>
      <c r="BP738" s="69">
        <v>2</v>
      </c>
      <c r="BQ738" s="69">
        <v>10</v>
      </c>
      <c r="BR738" s="69">
        <v>203</v>
      </c>
      <c r="BS738" s="69">
        <v>1000</v>
      </c>
      <c r="BT738" s="69">
        <v>1</v>
      </c>
      <c r="BU738" s="69">
        <v>5</v>
      </c>
      <c r="BV738" s="69">
        <v>1000</v>
      </c>
      <c r="BW738" s="69">
        <v>100</v>
      </c>
      <c r="BX738" s="69" t="s">
        <v>2068</v>
      </c>
      <c r="BY738" s="69">
        <v>10</v>
      </c>
      <c r="BZ738" s="69">
        <v>2</v>
      </c>
      <c r="CA738" s="69">
        <v>31</v>
      </c>
      <c r="CB738" s="89">
        <v>0</v>
      </c>
      <c r="CC738" s="69">
        <v>1</v>
      </c>
      <c r="CD738" s="69">
        <v>1</v>
      </c>
      <c r="CE738" s="69">
        <v>1</v>
      </c>
      <c r="CF738" s="69">
        <v>11030</v>
      </c>
      <c r="CG738" s="69">
        <v>0</v>
      </c>
      <c r="CH738" s="69">
        <v>0</v>
      </c>
      <c r="CI738" s="69">
        <v>1000</v>
      </c>
      <c r="CJ738" s="69">
        <v>0</v>
      </c>
      <c r="CL738" s="69">
        <v>0</v>
      </c>
      <c r="CM738" s="69">
        <v>0</v>
      </c>
      <c r="CN738" s="69">
        <v>0</v>
      </c>
      <c r="CO738" s="89">
        <v>0</v>
      </c>
      <c r="CP738" s="69">
        <v>0</v>
      </c>
      <c r="CQ738" s="69">
        <v>0</v>
      </c>
      <c r="CR738" s="69">
        <v>0</v>
      </c>
      <c r="CS738" s="69">
        <v>0</v>
      </c>
      <c r="CT738" s="69">
        <v>0</v>
      </c>
      <c r="CU738" s="69">
        <v>0</v>
      </c>
      <c r="CV738" s="69">
        <v>0</v>
      </c>
      <c r="CW738" s="69">
        <v>0</v>
      </c>
      <c r="CZ738" s="69">
        <v>0</v>
      </c>
      <c r="DA738" s="69">
        <v>0</v>
      </c>
      <c r="DB738" s="69">
        <v>0</v>
      </c>
      <c r="DC738" s="69">
        <v>0</v>
      </c>
      <c r="DD738" s="69">
        <v>0</v>
      </c>
      <c r="DE738" s="69">
        <v>0</v>
      </c>
      <c r="DF738" s="69">
        <v>0</v>
      </c>
      <c r="DG738" s="69">
        <v>1</v>
      </c>
      <c r="DI738" s="69" t="e">
        <f>INDEX(Sheet3!$E$78:$E$1130,MATCH(A738,Sheet3!$D$78:$D$1130,0))</f>
        <v>#N/A</v>
      </c>
      <c r="DJ738" s="69">
        <f t="shared" si="181"/>
        <v>0</v>
      </c>
      <c r="DK738" s="69" t="s">
        <v>2071</v>
      </c>
      <c r="DL738" s="69"/>
      <c r="DM738" s="69" t="s">
        <v>239</v>
      </c>
      <c r="DN738" s="69" t="str">
        <f>"造成["&amp;INDEX(Sheet5!$L$2:$L$11,MATCH(BL738,Sheet5!$J$2:$J$11,0))&amp;":"&amp;BR738&amp;"*"&amp;BS738/1000&amp;"]"&amp;INDEX(Sheet5!$I$2:$I$4,MATCH(BR738,Sheet5!$H$2:$H$4,0))&amp;"的"&amp;INDEX(Sheet5!$K$2:$K$11,MATCH(BL738,Sheet5!$J$2:$J$11,0))</f>
        <v>造成[ui.cs_orange:203*1]的物理伤害。</v>
      </c>
      <c r="DO738" s="69"/>
      <c r="DP738" s="69"/>
      <c r="DQ738" s="69"/>
      <c r="DR738" s="69" t="e">
        <f t="shared" si="174"/>
        <v>#N/A</v>
      </c>
      <c r="DS738" s="90" t="e">
        <f>MATCH(A738,Sheet5!D:D,0)</f>
        <v>#N/A</v>
      </c>
      <c r="DT738" s="94" t="e">
        <f>MATCH(A737,Sheet5!F:F,0)</f>
        <v>#N/A</v>
      </c>
      <c r="DU738" s="69">
        <v>0</v>
      </c>
      <c r="DV738" s="69">
        <v>0</v>
      </c>
      <c r="DW738" s="69">
        <v>0</v>
      </c>
      <c r="DX738" s="69">
        <v>0</v>
      </c>
      <c r="DY738" s="69">
        <v>0</v>
      </c>
    </row>
    <row r="739" spans="1:129" ht="14.25">
      <c r="A739" s="69">
        <v>40013</v>
      </c>
      <c r="B739" s="69">
        <v>300025</v>
      </c>
      <c r="C739" s="69">
        <v>1</v>
      </c>
      <c r="D739" s="78" t="s">
        <v>2070</v>
      </c>
      <c r="E739" s="78"/>
      <c r="F739" s="69">
        <v>0</v>
      </c>
      <c r="G739" s="69">
        <v>1</v>
      </c>
      <c r="H739" s="69" t="s">
        <v>321</v>
      </c>
      <c r="I739" s="69">
        <v>850</v>
      </c>
      <c r="J739" s="69">
        <v>0</v>
      </c>
      <c r="K739" s="69">
        <v>1000</v>
      </c>
      <c r="M739" s="69">
        <v>0</v>
      </c>
      <c r="O739" s="69">
        <v>0</v>
      </c>
      <c r="P739" s="69">
        <v>9</v>
      </c>
      <c r="Q739" s="69">
        <v>0</v>
      </c>
      <c r="R739" s="69">
        <f t="shared" ref="R739:R749" si="184">IF(S739&gt;0,2,1)</f>
        <v>1</v>
      </c>
      <c r="S739" s="69">
        <v>0</v>
      </c>
      <c r="T739" s="69">
        <v>0</v>
      </c>
      <c r="U739" s="69">
        <v>0</v>
      </c>
      <c r="V739" s="69">
        <v>0</v>
      </c>
      <c r="W739" s="69">
        <v>0</v>
      </c>
      <c r="X739" s="69">
        <v>0</v>
      </c>
      <c r="Y739" s="69">
        <v>0</v>
      </c>
      <c r="Z739" s="69">
        <v>0</v>
      </c>
      <c r="AA739" s="69">
        <v>2</v>
      </c>
      <c r="AB739" s="69">
        <v>31</v>
      </c>
      <c r="AC739" s="69">
        <v>0</v>
      </c>
      <c r="AD739" s="69">
        <v>0</v>
      </c>
      <c r="AE739" s="69">
        <v>0</v>
      </c>
      <c r="AF739" s="69">
        <v>10</v>
      </c>
      <c r="AG739" s="69">
        <v>0</v>
      </c>
      <c r="AH739" s="69">
        <v>1</v>
      </c>
      <c r="AI739" s="69">
        <v>100</v>
      </c>
      <c r="AJ739" s="69">
        <v>0</v>
      </c>
      <c r="AK739" s="69">
        <v>0</v>
      </c>
      <c r="AL739" s="69">
        <v>0</v>
      </c>
      <c r="AM739" s="69">
        <v>1</v>
      </c>
      <c r="AN739" s="69">
        <v>1</v>
      </c>
      <c r="AO739" s="69">
        <v>1</v>
      </c>
      <c r="AP739" s="69">
        <v>1</v>
      </c>
      <c r="AQ739" s="84">
        <v>0</v>
      </c>
      <c r="AR739" s="69">
        <v>6</v>
      </c>
      <c r="AS739" s="69">
        <v>0</v>
      </c>
      <c r="AT739" s="69">
        <v>0</v>
      </c>
      <c r="AU739" s="69">
        <v>0</v>
      </c>
      <c r="AV739" s="69">
        <v>0</v>
      </c>
      <c r="AW739" s="69">
        <v>0</v>
      </c>
      <c r="AX739" s="69">
        <v>0</v>
      </c>
      <c r="AY739" s="69">
        <v>0</v>
      </c>
      <c r="AZ739" s="69">
        <v>0</v>
      </c>
      <c r="BA739" s="69">
        <v>0</v>
      </c>
      <c r="BB739" s="69">
        <v>0</v>
      </c>
      <c r="BC739" s="69">
        <v>0</v>
      </c>
      <c r="BD739" s="69">
        <v>0</v>
      </c>
      <c r="BE739" s="69">
        <v>0</v>
      </c>
      <c r="BF739" s="69">
        <v>0</v>
      </c>
      <c r="BG739" s="69">
        <v>0</v>
      </c>
      <c r="BH739" s="69">
        <v>0</v>
      </c>
      <c r="BK739" s="69">
        <v>3</v>
      </c>
      <c r="BL739" s="69">
        <v>2</v>
      </c>
      <c r="BM739" s="69">
        <v>2</v>
      </c>
      <c r="BN739" s="69">
        <v>31</v>
      </c>
      <c r="BO739" s="89">
        <v>0</v>
      </c>
      <c r="BP739" s="69">
        <v>2</v>
      </c>
      <c r="BQ739" s="69">
        <v>10</v>
      </c>
      <c r="BR739" s="69">
        <v>203</v>
      </c>
      <c r="BS739" s="69">
        <v>1000</v>
      </c>
      <c r="BT739" s="69">
        <v>1</v>
      </c>
      <c r="BU739" s="69">
        <v>5</v>
      </c>
      <c r="BV739" s="69">
        <v>1000</v>
      </c>
      <c r="BW739" s="69">
        <v>100</v>
      </c>
      <c r="BX739" s="69" t="s">
        <v>2068</v>
      </c>
      <c r="BY739" s="69">
        <v>10</v>
      </c>
      <c r="BZ739" s="69">
        <v>2</v>
      </c>
      <c r="CA739" s="69">
        <v>31</v>
      </c>
      <c r="CB739" s="89">
        <v>0</v>
      </c>
      <c r="CC739" s="69">
        <v>1</v>
      </c>
      <c r="CD739" s="69">
        <v>1</v>
      </c>
      <c r="CE739" s="69">
        <v>1</v>
      </c>
      <c r="CF739" s="69">
        <v>11030</v>
      </c>
      <c r="CG739" s="69">
        <v>0</v>
      </c>
      <c r="CH739" s="69">
        <v>0</v>
      </c>
      <c r="CI739" s="69">
        <v>1000</v>
      </c>
      <c r="CJ739" s="69">
        <v>0</v>
      </c>
      <c r="CL739" s="69">
        <v>0</v>
      </c>
      <c r="CM739" s="69">
        <v>0</v>
      </c>
      <c r="CN739" s="69">
        <v>0</v>
      </c>
      <c r="CO739" s="89">
        <v>0</v>
      </c>
      <c r="CP739" s="69">
        <v>0</v>
      </c>
      <c r="CQ739" s="69">
        <v>0</v>
      </c>
      <c r="CR739" s="69">
        <v>0</v>
      </c>
      <c r="CS739" s="69">
        <v>0</v>
      </c>
      <c r="CT739" s="69">
        <v>0</v>
      </c>
      <c r="CU739" s="69">
        <v>0</v>
      </c>
      <c r="CV739" s="69">
        <v>0</v>
      </c>
      <c r="CW739" s="69">
        <v>0</v>
      </c>
      <c r="CZ739" s="69">
        <v>0</v>
      </c>
      <c r="DA739" s="69">
        <v>0</v>
      </c>
      <c r="DB739" s="69">
        <v>0</v>
      </c>
      <c r="DC739" s="69">
        <v>0</v>
      </c>
      <c r="DD739" s="69">
        <v>0</v>
      </c>
      <c r="DE739" s="69">
        <v>0</v>
      </c>
      <c r="DF739" s="69">
        <v>0</v>
      </c>
      <c r="DG739" s="69">
        <v>1</v>
      </c>
      <c r="DI739" s="69" t="e">
        <f>INDEX(Sheet3!$E$78:$E$1130,MATCH(A739,Sheet3!$D$78:$D$1130,0))</f>
        <v>#N/A</v>
      </c>
      <c r="DJ739" s="69">
        <f t="shared" ref="DJ739:DJ749" si="185">IFERROR(DI739,F739)</f>
        <v>0</v>
      </c>
      <c r="DK739" s="69" t="s">
        <v>2071</v>
      </c>
      <c r="DL739" s="69"/>
      <c r="DM739" s="69" t="s">
        <v>239</v>
      </c>
      <c r="DN739" s="69" t="str">
        <f>"造成["&amp;INDEX(Sheet5!$L$2:$L$11,MATCH(BL739,Sheet5!$J$2:$J$11,0))&amp;":"&amp;BR739&amp;"*"&amp;BS739/1000&amp;"]"&amp;INDEX(Sheet5!$I$2:$I$4,MATCH(BR739,Sheet5!$H$2:$H$4,0))&amp;"的"&amp;INDEX(Sheet5!$K$2:$K$11,MATCH(BL739,Sheet5!$J$2:$J$11,0))</f>
        <v>造成[ui.cs_orange:203*1]的物理伤害。</v>
      </c>
      <c r="DO739" s="69"/>
      <c r="DP739" s="69"/>
      <c r="DQ739" s="69"/>
      <c r="DR739" s="69" t="e">
        <f t="shared" si="174"/>
        <v>#N/A</v>
      </c>
      <c r="DS739" s="90" t="e">
        <f>MATCH(A739,Sheet5!D:D,0)</f>
        <v>#N/A</v>
      </c>
      <c r="DT739" s="94" t="e">
        <f>MATCH(A738,Sheet5!F:F,0)</f>
        <v>#N/A</v>
      </c>
      <c r="DU739" s="69">
        <v>0</v>
      </c>
      <c r="DV739" s="69">
        <v>0</v>
      </c>
      <c r="DW739" s="69">
        <v>0</v>
      </c>
      <c r="DX739" s="69">
        <v>0</v>
      </c>
      <c r="DY739" s="69">
        <v>0</v>
      </c>
    </row>
    <row r="740" spans="1:129" ht="14.25">
      <c r="A740" s="69">
        <v>40014</v>
      </c>
      <c r="B740" s="69">
        <v>300026</v>
      </c>
      <c r="C740" s="69">
        <v>1</v>
      </c>
      <c r="D740" s="78" t="s">
        <v>2070</v>
      </c>
      <c r="E740" s="78"/>
      <c r="F740" s="69">
        <v>0</v>
      </c>
      <c r="G740" s="69">
        <v>1</v>
      </c>
      <c r="H740" s="69" t="s">
        <v>321</v>
      </c>
      <c r="I740" s="69">
        <v>1800</v>
      </c>
      <c r="J740" s="69">
        <v>0</v>
      </c>
      <c r="K740" s="69">
        <v>1000</v>
      </c>
      <c r="M740" s="69">
        <v>0</v>
      </c>
      <c r="O740" s="69">
        <v>0</v>
      </c>
      <c r="P740" s="69">
        <v>9</v>
      </c>
      <c r="Q740" s="69">
        <v>0</v>
      </c>
      <c r="R740" s="69">
        <f t="shared" si="184"/>
        <v>1</v>
      </c>
      <c r="S740" s="69">
        <v>0</v>
      </c>
      <c r="T740" s="69">
        <v>0</v>
      </c>
      <c r="U740" s="69">
        <v>0</v>
      </c>
      <c r="V740" s="69">
        <v>0</v>
      </c>
      <c r="W740" s="69">
        <v>0</v>
      </c>
      <c r="X740" s="69">
        <v>0</v>
      </c>
      <c r="Y740" s="69">
        <v>0</v>
      </c>
      <c r="Z740" s="69">
        <v>0</v>
      </c>
      <c r="AA740" s="69">
        <v>2</v>
      </c>
      <c r="AB740" s="69">
        <v>31</v>
      </c>
      <c r="AC740" s="69">
        <v>0</v>
      </c>
      <c r="AD740" s="69">
        <v>0</v>
      </c>
      <c r="AE740" s="69">
        <v>0</v>
      </c>
      <c r="AF740" s="69">
        <v>10</v>
      </c>
      <c r="AG740" s="69">
        <v>0</v>
      </c>
      <c r="AH740" s="69">
        <v>1</v>
      </c>
      <c r="AI740" s="69">
        <v>100</v>
      </c>
      <c r="AJ740" s="69">
        <v>0</v>
      </c>
      <c r="AK740" s="69">
        <v>0</v>
      </c>
      <c r="AL740" s="69">
        <v>0</v>
      </c>
      <c r="AM740" s="69">
        <v>1</v>
      </c>
      <c r="AN740" s="69">
        <v>1</v>
      </c>
      <c r="AO740" s="69">
        <v>1</v>
      </c>
      <c r="AP740" s="69">
        <v>1</v>
      </c>
      <c r="AQ740" s="84">
        <v>0</v>
      </c>
      <c r="AR740" s="69">
        <v>6</v>
      </c>
      <c r="AS740" s="69">
        <v>0</v>
      </c>
      <c r="AT740" s="69">
        <v>0</v>
      </c>
      <c r="AU740" s="69">
        <v>0</v>
      </c>
      <c r="AV740" s="69">
        <v>0</v>
      </c>
      <c r="AW740" s="69">
        <v>0</v>
      </c>
      <c r="AX740" s="69">
        <v>0</v>
      </c>
      <c r="AY740" s="69">
        <v>0</v>
      </c>
      <c r="AZ740" s="69">
        <v>0</v>
      </c>
      <c r="BA740" s="69">
        <v>0</v>
      </c>
      <c r="BB740" s="69">
        <v>0</v>
      </c>
      <c r="BC740" s="69">
        <v>0</v>
      </c>
      <c r="BD740" s="69">
        <v>0</v>
      </c>
      <c r="BE740" s="69">
        <v>0</v>
      </c>
      <c r="BF740" s="69">
        <v>0</v>
      </c>
      <c r="BG740" s="69">
        <v>0</v>
      </c>
      <c r="BH740" s="69">
        <v>0</v>
      </c>
      <c r="BK740" s="69">
        <v>3</v>
      </c>
      <c r="BL740" s="69">
        <v>2</v>
      </c>
      <c r="BM740" s="69">
        <v>2</v>
      </c>
      <c r="BN740" s="69">
        <v>31</v>
      </c>
      <c r="BO740" s="89">
        <v>0</v>
      </c>
      <c r="BP740" s="69">
        <v>2</v>
      </c>
      <c r="BQ740" s="69">
        <v>10</v>
      </c>
      <c r="BR740" s="69">
        <v>203</v>
      </c>
      <c r="BS740" s="69">
        <v>1000</v>
      </c>
      <c r="BT740" s="69">
        <v>1</v>
      </c>
      <c r="BU740" s="69">
        <v>5</v>
      </c>
      <c r="BV740" s="69">
        <v>1000</v>
      </c>
      <c r="BW740" s="69">
        <v>100</v>
      </c>
      <c r="BX740" s="69" t="s">
        <v>2068</v>
      </c>
      <c r="BY740" s="69">
        <v>10</v>
      </c>
      <c r="BZ740" s="69">
        <v>2</v>
      </c>
      <c r="CA740" s="69">
        <v>31</v>
      </c>
      <c r="CB740" s="89">
        <v>0</v>
      </c>
      <c r="CC740" s="69">
        <v>1</v>
      </c>
      <c r="CD740" s="69">
        <v>1</v>
      </c>
      <c r="CE740" s="69">
        <v>1</v>
      </c>
      <c r="CF740" s="69">
        <v>11030</v>
      </c>
      <c r="CG740" s="69">
        <v>0</v>
      </c>
      <c r="CH740" s="69">
        <v>0</v>
      </c>
      <c r="CI740" s="69">
        <v>1000</v>
      </c>
      <c r="CJ740" s="69">
        <v>0</v>
      </c>
      <c r="CL740" s="69">
        <v>0</v>
      </c>
      <c r="CM740" s="69">
        <v>0</v>
      </c>
      <c r="CN740" s="69">
        <v>0</v>
      </c>
      <c r="CO740" s="89">
        <v>0</v>
      </c>
      <c r="CP740" s="69">
        <v>0</v>
      </c>
      <c r="CQ740" s="69">
        <v>0</v>
      </c>
      <c r="CR740" s="69">
        <v>0</v>
      </c>
      <c r="CS740" s="69">
        <v>0</v>
      </c>
      <c r="CT740" s="69">
        <v>0</v>
      </c>
      <c r="CU740" s="69">
        <v>0</v>
      </c>
      <c r="CV740" s="69">
        <v>0</v>
      </c>
      <c r="CW740" s="69">
        <v>0</v>
      </c>
      <c r="CZ740" s="69">
        <v>0</v>
      </c>
      <c r="DA740" s="69">
        <v>0</v>
      </c>
      <c r="DB740" s="69">
        <v>0</v>
      </c>
      <c r="DC740" s="69">
        <v>0</v>
      </c>
      <c r="DD740" s="69">
        <v>0</v>
      </c>
      <c r="DE740" s="69">
        <v>0</v>
      </c>
      <c r="DF740" s="69">
        <v>0</v>
      </c>
      <c r="DG740" s="69">
        <v>1</v>
      </c>
      <c r="DI740" s="69" t="e">
        <f>INDEX(Sheet3!$E$78:$E$1130,MATCH(A740,Sheet3!$D$78:$D$1130,0))</f>
        <v>#N/A</v>
      </c>
      <c r="DJ740" s="69">
        <f t="shared" si="185"/>
        <v>0</v>
      </c>
      <c r="DK740" s="69" t="s">
        <v>2071</v>
      </c>
      <c r="DL740" s="69"/>
      <c r="DM740" s="69" t="s">
        <v>239</v>
      </c>
      <c r="DN740" s="69" t="str">
        <f>"造成["&amp;INDEX(Sheet5!$L$2:$L$11,MATCH(BL740,Sheet5!$J$2:$J$11,0))&amp;":"&amp;BR740&amp;"*"&amp;BS740/1000&amp;"]"&amp;INDEX(Sheet5!$I$2:$I$4,MATCH(BR740,Sheet5!$H$2:$H$4,0))&amp;"的"&amp;INDEX(Sheet5!$K$2:$K$11,MATCH(BL740,Sheet5!$J$2:$J$11,0))</f>
        <v>造成[ui.cs_orange:203*1]的物理伤害。</v>
      </c>
      <c r="DO740" s="69"/>
      <c r="DP740" s="69"/>
      <c r="DQ740" s="69"/>
      <c r="DR740" s="69" t="e">
        <f t="shared" si="174"/>
        <v>#N/A</v>
      </c>
      <c r="DS740" s="90" t="e">
        <f>MATCH(A740,Sheet5!D:D,0)</f>
        <v>#N/A</v>
      </c>
      <c r="DT740" s="94" t="e">
        <f>MATCH(A739,Sheet5!F:F,0)</f>
        <v>#N/A</v>
      </c>
      <c r="DU740" s="69">
        <v>0</v>
      </c>
      <c r="DV740" s="69">
        <v>0</v>
      </c>
      <c r="DW740" s="69">
        <v>0</v>
      </c>
      <c r="DX740" s="69">
        <v>0</v>
      </c>
      <c r="DY740" s="69">
        <v>0</v>
      </c>
    </row>
    <row r="741" spans="1:129" ht="14.25">
      <c r="A741" s="69">
        <v>40006</v>
      </c>
      <c r="B741" s="69">
        <v>0</v>
      </c>
      <c r="C741" s="69">
        <v>1</v>
      </c>
      <c r="D741" s="78" t="s">
        <v>2072</v>
      </c>
      <c r="E741" s="78"/>
      <c r="F741" s="69">
        <v>0</v>
      </c>
      <c r="G741" s="69">
        <v>1</v>
      </c>
      <c r="H741" s="69" t="s">
        <v>507</v>
      </c>
      <c r="I741" s="69">
        <v>1500</v>
      </c>
      <c r="J741" s="69">
        <v>400</v>
      </c>
      <c r="K741" s="69">
        <v>2000</v>
      </c>
      <c r="M741" s="69">
        <v>102</v>
      </c>
      <c r="N741" s="69" t="s">
        <v>518</v>
      </c>
      <c r="O741" s="69">
        <v>0</v>
      </c>
      <c r="P741" s="69">
        <v>6</v>
      </c>
      <c r="Q741" s="69">
        <v>0</v>
      </c>
      <c r="R741" s="69">
        <f t="shared" si="184"/>
        <v>1</v>
      </c>
      <c r="S741" s="69">
        <v>0</v>
      </c>
      <c r="T741" s="69">
        <v>0</v>
      </c>
      <c r="U741" s="69">
        <v>0</v>
      </c>
      <c r="V741" s="69">
        <v>0</v>
      </c>
      <c r="W741" s="69">
        <v>0</v>
      </c>
      <c r="X741" s="69">
        <v>0</v>
      </c>
      <c r="Y741" s="69">
        <v>0</v>
      </c>
      <c r="Z741" s="69">
        <v>60000</v>
      </c>
      <c r="AA741" s="69">
        <v>1</v>
      </c>
      <c r="AB741" s="69">
        <v>31</v>
      </c>
      <c r="AC741" s="69">
        <v>0</v>
      </c>
      <c r="AD741" s="69">
        <v>0</v>
      </c>
      <c r="AE741" s="69">
        <v>0</v>
      </c>
      <c r="AF741" s="69">
        <v>5</v>
      </c>
      <c r="AG741" s="69">
        <v>0</v>
      </c>
      <c r="AH741" s="69">
        <v>0</v>
      </c>
      <c r="AI741" s="69">
        <v>0</v>
      </c>
      <c r="AJ741" s="69">
        <v>0</v>
      </c>
      <c r="AK741" s="69">
        <v>0</v>
      </c>
      <c r="AL741" s="69">
        <v>0</v>
      </c>
      <c r="AM741" s="69">
        <v>1</v>
      </c>
      <c r="AN741" s="69">
        <v>1</v>
      </c>
      <c r="AO741" s="69">
        <v>0</v>
      </c>
      <c r="AP741" s="69">
        <v>0</v>
      </c>
      <c r="AQ741" s="84">
        <v>0</v>
      </c>
      <c r="AR741" s="69">
        <v>0</v>
      </c>
      <c r="AS741" s="69">
        <v>0</v>
      </c>
      <c r="AT741" s="69">
        <v>0</v>
      </c>
      <c r="AU741" s="69">
        <v>0</v>
      </c>
      <c r="AV741" s="69">
        <v>0</v>
      </c>
      <c r="AW741" s="69">
        <v>0</v>
      </c>
      <c r="AX741" s="69">
        <v>0</v>
      </c>
      <c r="AY741" s="69">
        <v>0</v>
      </c>
      <c r="AZ741" s="69">
        <v>0</v>
      </c>
      <c r="BA741" s="69">
        <v>1</v>
      </c>
      <c r="BB741" s="69">
        <v>-1</v>
      </c>
      <c r="BC741" s="69">
        <v>0</v>
      </c>
      <c r="BD741" s="69">
        <v>0</v>
      </c>
      <c r="BE741" s="69">
        <v>0</v>
      </c>
      <c r="BF741" s="69">
        <v>0</v>
      </c>
      <c r="BG741" s="69">
        <v>0</v>
      </c>
      <c r="BH741" s="69">
        <v>0</v>
      </c>
      <c r="BK741" s="69">
        <v>3</v>
      </c>
      <c r="BL741" s="69">
        <v>11</v>
      </c>
      <c r="BM741" s="69">
        <v>1</v>
      </c>
      <c r="BN741" s="69">
        <v>31</v>
      </c>
      <c r="BO741" s="89">
        <v>0</v>
      </c>
      <c r="BP741" s="69">
        <v>1</v>
      </c>
      <c r="BQ741" s="69">
        <v>1</v>
      </c>
      <c r="BR741" s="69">
        <v>1</v>
      </c>
      <c r="BS741" s="69">
        <v>11049</v>
      </c>
      <c r="BT741" s="69">
        <v>0</v>
      </c>
      <c r="BU741" s="69">
        <v>0</v>
      </c>
      <c r="BV741" s="69">
        <v>1000</v>
      </c>
      <c r="BW741" s="69">
        <v>103</v>
      </c>
      <c r="BX741" s="69" t="s">
        <v>2073</v>
      </c>
      <c r="BY741" s="69">
        <v>11</v>
      </c>
      <c r="BZ741" s="69">
        <v>1</v>
      </c>
      <c r="CA741" s="69">
        <v>31</v>
      </c>
      <c r="CB741" s="89">
        <v>0</v>
      </c>
      <c r="CC741" s="69">
        <v>1</v>
      </c>
      <c r="CD741" s="69">
        <v>1</v>
      </c>
      <c r="CE741" s="69">
        <v>1</v>
      </c>
      <c r="CF741" s="69">
        <v>11050</v>
      </c>
      <c r="CG741" s="69">
        <v>0</v>
      </c>
      <c r="CH741" s="69">
        <v>0</v>
      </c>
      <c r="CI741" s="69">
        <v>1000</v>
      </c>
      <c r="CJ741" s="69">
        <v>103</v>
      </c>
      <c r="CL741" s="69">
        <v>0</v>
      </c>
      <c r="CM741" s="69">
        <v>0</v>
      </c>
      <c r="CN741" s="69">
        <v>0</v>
      </c>
      <c r="CO741" s="89">
        <v>0</v>
      </c>
      <c r="CP741" s="69">
        <v>0</v>
      </c>
      <c r="CQ741" s="69">
        <v>0</v>
      </c>
      <c r="CR741" s="69">
        <v>0</v>
      </c>
      <c r="CS741" s="69">
        <v>0</v>
      </c>
      <c r="CT741" s="69">
        <v>0</v>
      </c>
      <c r="CU741" s="69">
        <v>0</v>
      </c>
      <c r="CV741" s="69">
        <v>0</v>
      </c>
      <c r="CW741" s="69">
        <v>0</v>
      </c>
      <c r="CZ741" s="69">
        <v>0</v>
      </c>
      <c r="DA741" s="69">
        <v>0</v>
      </c>
      <c r="DB741" s="69">
        <v>0</v>
      </c>
      <c r="DC741" s="69">
        <v>0</v>
      </c>
      <c r="DD741" s="69">
        <v>0</v>
      </c>
      <c r="DE741" s="69">
        <v>0</v>
      </c>
      <c r="DF741" s="69">
        <v>0</v>
      </c>
      <c r="DG741" s="69">
        <v>1</v>
      </c>
      <c r="DI741" s="69" t="e">
        <f>INDEX(Sheet3!$E$78:$E$1130,MATCH(A741,Sheet3!$D$78:$D$1130,0))</f>
        <v>#N/A</v>
      </c>
      <c r="DJ741" s="69">
        <f t="shared" si="185"/>
        <v>0</v>
      </c>
      <c r="DK741" s="69" t="s">
        <v>2074</v>
      </c>
      <c r="DL741" s="69"/>
      <c r="DM741" s="69" t="s">
        <v>239</v>
      </c>
      <c r="DN741" s="69" t="e">
        <f>"造成["&amp;INDEX(Sheet5!$L$2:$L$11,MATCH(BL741,Sheet5!$J$2:$J$11,0))&amp;":"&amp;BR741&amp;"*"&amp;BS741/1000&amp;"]"&amp;INDEX(Sheet5!$I$2:$I$4,MATCH(BR741,Sheet5!$H$2:$H$4,0))&amp;"的"&amp;INDEX(Sheet5!$K$2:$K$11,MATCH(BL741,Sheet5!$J$2:$J$11,0))</f>
        <v>#N/A</v>
      </c>
      <c r="DO741" s="69"/>
      <c r="DP741" s="69"/>
      <c r="DQ741" s="69"/>
      <c r="DR741" s="69" t="e">
        <f t="shared" si="174"/>
        <v>#N/A</v>
      </c>
      <c r="DS741" s="90" t="e">
        <f>MATCH(A741,Sheet5!D:D,0)</f>
        <v>#N/A</v>
      </c>
      <c r="DT741" s="94" t="e">
        <f>MATCH(A740,Sheet5!F:F,0)</f>
        <v>#N/A</v>
      </c>
      <c r="DU741" s="69">
        <v>0</v>
      </c>
      <c r="DV741" s="69">
        <v>0</v>
      </c>
      <c r="DW741" s="69">
        <v>0</v>
      </c>
      <c r="DX741" s="69">
        <v>0</v>
      </c>
      <c r="DY741" s="69">
        <v>0</v>
      </c>
    </row>
    <row r="742" spans="1:129" ht="14.25">
      <c r="A742" s="69">
        <v>40007</v>
      </c>
      <c r="B742" s="69">
        <v>0</v>
      </c>
      <c r="C742" s="69">
        <v>1</v>
      </c>
      <c r="D742" s="78" t="s">
        <v>325</v>
      </c>
      <c r="E742" s="78"/>
      <c r="F742" s="69">
        <v>0</v>
      </c>
      <c r="G742" s="69">
        <v>1</v>
      </c>
      <c r="H742" s="69" t="s">
        <v>852</v>
      </c>
      <c r="I742" s="69">
        <v>1500</v>
      </c>
      <c r="J742" s="69" t="s">
        <v>2075</v>
      </c>
      <c r="K742" s="69">
        <v>1000</v>
      </c>
      <c r="M742" s="69">
        <v>0</v>
      </c>
      <c r="N742" s="69" t="s">
        <v>2066</v>
      </c>
      <c r="O742" s="69">
        <v>0</v>
      </c>
      <c r="P742" s="69">
        <v>9</v>
      </c>
      <c r="Q742" s="69">
        <v>0</v>
      </c>
      <c r="R742" s="69">
        <f t="shared" si="184"/>
        <v>1</v>
      </c>
      <c r="S742" s="69">
        <v>0</v>
      </c>
      <c r="T742" s="69">
        <v>0</v>
      </c>
      <c r="U742" s="69">
        <v>0</v>
      </c>
      <c r="V742" s="69">
        <v>0</v>
      </c>
      <c r="W742" s="69">
        <v>0</v>
      </c>
      <c r="X742" s="69">
        <v>1</v>
      </c>
      <c r="Y742" s="69">
        <v>0</v>
      </c>
      <c r="Z742" s="69">
        <v>15000</v>
      </c>
      <c r="AA742" s="69">
        <v>2</v>
      </c>
      <c r="AB742" s="69">
        <v>31</v>
      </c>
      <c r="AC742" s="69">
        <v>0</v>
      </c>
      <c r="AD742" s="69">
        <v>0</v>
      </c>
      <c r="AE742" s="69">
        <v>0</v>
      </c>
      <c r="AF742" s="69">
        <v>1</v>
      </c>
      <c r="AG742" s="69">
        <v>0</v>
      </c>
      <c r="AH742" s="69">
        <v>9</v>
      </c>
      <c r="AI742" s="69">
        <v>100</v>
      </c>
      <c r="AJ742" s="69">
        <v>1</v>
      </c>
      <c r="AK742" s="69">
        <v>0</v>
      </c>
      <c r="AL742" s="69">
        <v>0</v>
      </c>
      <c r="AM742" s="69">
        <v>1</v>
      </c>
      <c r="AN742" s="69">
        <v>1</v>
      </c>
      <c r="AO742" s="69">
        <v>1</v>
      </c>
      <c r="AP742" s="69">
        <v>0.2</v>
      </c>
      <c r="AQ742" s="84">
        <v>15</v>
      </c>
      <c r="AR742" s="69">
        <v>2</v>
      </c>
      <c r="AS742" s="69">
        <v>0</v>
      </c>
      <c r="AT742" s="69">
        <v>0</v>
      </c>
      <c r="AU742" s="69">
        <v>0</v>
      </c>
      <c r="AV742" s="69">
        <v>0</v>
      </c>
      <c r="AW742" s="69">
        <v>0</v>
      </c>
      <c r="AX742" s="69">
        <v>0</v>
      </c>
      <c r="AY742" s="69">
        <v>0</v>
      </c>
      <c r="AZ742" s="69">
        <v>0</v>
      </c>
      <c r="BA742" s="69">
        <v>0</v>
      </c>
      <c r="BB742" s="69">
        <v>0</v>
      </c>
      <c r="BC742" s="69">
        <v>0</v>
      </c>
      <c r="BD742" s="69">
        <v>0</v>
      </c>
      <c r="BE742" s="69">
        <v>0</v>
      </c>
      <c r="BF742" s="69">
        <v>0</v>
      </c>
      <c r="BG742" s="69">
        <v>0</v>
      </c>
      <c r="BH742" s="69">
        <v>0</v>
      </c>
      <c r="BI742" s="69" t="s">
        <v>2076</v>
      </c>
      <c r="BK742" s="69">
        <v>3</v>
      </c>
      <c r="BL742" s="69">
        <v>3</v>
      </c>
      <c r="BM742" s="69">
        <v>2</v>
      </c>
      <c r="BN742" s="69">
        <v>31</v>
      </c>
      <c r="BO742" s="89">
        <v>0</v>
      </c>
      <c r="BP742" s="69">
        <v>8</v>
      </c>
      <c r="BQ742" s="69">
        <v>1</v>
      </c>
      <c r="BR742" s="69">
        <v>204</v>
      </c>
      <c r="BS742" s="69">
        <v>1000</v>
      </c>
      <c r="BT742" s="69">
        <v>0</v>
      </c>
      <c r="BU742" s="69">
        <v>0</v>
      </c>
      <c r="BV742" s="69">
        <v>1000</v>
      </c>
      <c r="BW742" s="69">
        <v>0</v>
      </c>
      <c r="BX742" s="69" t="s">
        <v>2068</v>
      </c>
      <c r="BY742" s="69">
        <v>18</v>
      </c>
      <c r="BZ742" s="69">
        <v>7</v>
      </c>
      <c r="CA742" s="69">
        <v>64</v>
      </c>
      <c r="CB742" s="89">
        <v>0</v>
      </c>
      <c r="CC742" s="69">
        <v>4</v>
      </c>
      <c r="CD742" s="69">
        <v>10</v>
      </c>
      <c r="CE742" s="69">
        <v>1</v>
      </c>
      <c r="CF742" s="69">
        <v>1000</v>
      </c>
      <c r="CG742" s="69">
        <v>0</v>
      </c>
      <c r="CH742" s="69">
        <v>0</v>
      </c>
      <c r="CI742" s="69">
        <v>1000</v>
      </c>
      <c r="CJ742" s="69">
        <v>104</v>
      </c>
      <c r="CL742" s="69">
        <v>10</v>
      </c>
      <c r="CM742" s="69">
        <v>2</v>
      </c>
      <c r="CN742" s="69">
        <v>31</v>
      </c>
      <c r="CO742" s="89">
        <v>0</v>
      </c>
      <c r="CP742" s="69">
        <v>1</v>
      </c>
      <c r="CQ742" s="69">
        <v>1</v>
      </c>
      <c r="CR742" s="69">
        <v>1</v>
      </c>
      <c r="CS742" s="69">
        <v>11030</v>
      </c>
      <c r="CT742" s="69">
        <v>0</v>
      </c>
      <c r="CU742" s="69">
        <v>0</v>
      </c>
      <c r="CV742" s="69">
        <v>1000</v>
      </c>
      <c r="CW742" s="69">
        <v>0</v>
      </c>
      <c r="CZ742" s="69">
        <v>0</v>
      </c>
      <c r="DA742" s="69">
        <v>0</v>
      </c>
      <c r="DB742" s="69">
        <v>0</v>
      </c>
      <c r="DC742" s="69">
        <v>0</v>
      </c>
      <c r="DD742" s="69">
        <v>0</v>
      </c>
      <c r="DE742" s="69">
        <v>0</v>
      </c>
      <c r="DF742" s="69">
        <v>0</v>
      </c>
      <c r="DG742" s="69">
        <v>1</v>
      </c>
      <c r="DI742" s="69" t="e">
        <f>INDEX(Sheet3!$E$78:$E$1130,MATCH(A742,Sheet3!$D$78:$D$1130,0))</f>
        <v>#N/A</v>
      </c>
      <c r="DJ742" s="69">
        <f t="shared" si="185"/>
        <v>0</v>
      </c>
      <c r="DK742" s="69" t="s">
        <v>330</v>
      </c>
      <c r="DL742" s="69"/>
      <c r="DM742" s="69" t="s">
        <v>239</v>
      </c>
      <c r="DN742" s="69" t="str">
        <f>"造成["&amp;INDEX(Sheet5!$L$2:$L$11,MATCH(BL742,Sheet5!$J$2:$J$11,0))&amp;":"&amp;BR742&amp;"*"&amp;BS742/1000&amp;"]"&amp;INDEX(Sheet5!$I$2:$I$4,MATCH(BR742,Sheet5!$H$2:$H$4,0))&amp;"的"&amp;INDEX(Sheet5!$K$2:$K$11,MATCH(BL742,Sheet5!$J$2:$J$11,0))</f>
        <v>造成[ui.cs_blue:204*1]的火系伤害。</v>
      </c>
      <c r="DO742" s="69"/>
      <c r="DP742" s="69"/>
      <c r="DQ742" s="69"/>
      <c r="DR742" s="69" t="e">
        <f t="shared" si="174"/>
        <v>#N/A</v>
      </c>
      <c r="DS742" s="90" t="e">
        <f>MATCH(A742,Sheet5!D:D,0)</f>
        <v>#N/A</v>
      </c>
      <c r="DT742" s="94" t="e">
        <f>MATCH(A741,Sheet5!F:F,0)</f>
        <v>#N/A</v>
      </c>
      <c r="DU742" s="69">
        <v>0</v>
      </c>
      <c r="DV742" s="69">
        <v>0</v>
      </c>
      <c r="DW742" s="69">
        <v>0</v>
      </c>
      <c r="DX742" s="69">
        <v>0</v>
      </c>
      <c r="DY742" s="69">
        <v>0</v>
      </c>
    </row>
    <row r="743" spans="1:129" ht="24" customHeight="1">
      <c r="A743" s="69">
        <v>40008</v>
      </c>
      <c r="B743" s="69">
        <v>0</v>
      </c>
      <c r="C743" s="69">
        <v>1</v>
      </c>
      <c r="D743" s="78" t="s">
        <v>2077</v>
      </c>
      <c r="E743" s="78"/>
      <c r="F743" s="69">
        <v>0</v>
      </c>
      <c r="G743" s="69">
        <v>1</v>
      </c>
      <c r="H743" s="69" t="s">
        <v>2078</v>
      </c>
      <c r="I743" s="69">
        <v>1500</v>
      </c>
      <c r="J743" s="69">
        <v>0</v>
      </c>
      <c r="K743" s="69">
        <v>14000</v>
      </c>
      <c r="M743" s="69">
        <v>0</v>
      </c>
      <c r="N743" s="69" t="s">
        <v>2066</v>
      </c>
      <c r="O743" s="69">
        <v>0</v>
      </c>
      <c r="P743" s="69">
        <v>3</v>
      </c>
      <c r="Q743" s="69">
        <v>0</v>
      </c>
      <c r="R743" s="69">
        <f t="shared" si="184"/>
        <v>1</v>
      </c>
      <c r="S743" s="69">
        <v>0</v>
      </c>
      <c r="T743" s="69">
        <v>0</v>
      </c>
      <c r="U743" s="69">
        <v>0</v>
      </c>
      <c r="V743" s="69">
        <v>0</v>
      </c>
      <c r="W743" s="69">
        <v>0</v>
      </c>
      <c r="X743" s="69">
        <v>10</v>
      </c>
      <c r="Y743" s="69">
        <v>10</v>
      </c>
      <c r="Z743" s="69">
        <v>12000</v>
      </c>
      <c r="AA743" s="69">
        <v>2</v>
      </c>
      <c r="AB743" s="69">
        <v>31</v>
      </c>
      <c r="AC743" s="69">
        <v>0</v>
      </c>
      <c r="AD743" s="69">
        <v>0</v>
      </c>
      <c r="AE743" s="69">
        <v>0</v>
      </c>
      <c r="AF743" s="69">
        <v>4</v>
      </c>
      <c r="AG743" s="69">
        <v>0</v>
      </c>
      <c r="AH743" s="69">
        <v>7</v>
      </c>
      <c r="AI743" s="69">
        <v>0</v>
      </c>
      <c r="AJ743" s="69">
        <v>1</v>
      </c>
      <c r="AK743" s="69">
        <v>0</v>
      </c>
      <c r="AL743" s="69">
        <v>0</v>
      </c>
      <c r="AM743" s="69">
        <v>1</v>
      </c>
      <c r="AN743" s="69">
        <v>1</v>
      </c>
      <c r="AO743" s="69">
        <v>0</v>
      </c>
      <c r="AP743" s="69">
        <v>0</v>
      </c>
      <c r="AQ743" s="84">
        <v>0</v>
      </c>
      <c r="AR743" s="69">
        <v>0</v>
      </c>
      <c r="AS743" s="69">
        <v>0</v>
      </c>
      <c r="AT743" s="69">
        <v>0</v>
      </c>
      <c r="AU743" s="69">
        <v>0</v>
      </c>
      <c r="AV743" s="69">
        <v>0</v>
      </c>
      <c r="AW743" s="69">
        <v>0</v>
      </c>
      <c r="AX743" s="69">
        <v>0</v>
      </c>
      <c r="AY743" s="69">
        <v>0</v>
      </c>
      <c r="AZ743" s="69">
        <v>0</v>
      </c>
      <c r="BA743" s="69">
        <v>0</v>
      </c>
      <c r="BB743" s="69">
        <v>0</v>
      </c>
      <c r="BC743" s="69">
        <v>0</v>
      </c>
      <c r="BD743" s="69">
        <v>0</v>
      </c>
      <c r="BE743" s="69">
        <v>0</v>
      </c>
      <c r="BF743" s="69">
        <v>0</v>
      </c>
      <c r="BG743" s="69">
        <v>0</v>
      </c>
      <c r="BH743" s="69">
        <v>0</v>
      </c>
      <c r="BI743" s="69" t="s">
        <v>2079</v>
      </c>
      <c r="BK743" s="69">
        <v>3</v>
      </c>
      <c r="BL743" s="69">
        <v>7</v>
      </c>
      <c r="BM743" s="69">
        <v>2</v>
      </c>
      <c r="BN743" s="69">
        <v>31</v>
      </c>
      <c r="BO743" s="89">
        <v>0</v>
      </c>
      <c r="BP743" s="69">
        <v>2</v>
      </c>
      <c r="BQ743" s="69">
        <v>10</v>
      </c>
      <c r="BR743" s="69">
        <v>204</v>
      </c>
      <c r="BS743" s="69">
        <v>2000</v>
      </c>
      <c r="BT743" s="69">
        <v>0</v>
      </c>
      <c r="BU743" s="69">
        <v>0</v>
      </c>
      <c r="BV743" s="69">
        <v>1000</v>
      </c>
      <c r="BW743" s="69">
        <v>0</v>
      </c>
      <c r="BX743" s="69" t="s">
        <v>2068</v>
      </c>
      <c r="BY743" s="69">
        <v>10</v>
      </c>
      <c r="BZ743" s="69">
        <v>1</v>
      </c>
      <c r="CA743" s="69">
        <v>31</v>
      </c>
      <c r="CB743" s="89">
        <v>0</v>
      </c>
      <c r="CC743" s="69">
        <v>1</v>
      </c>
      <c r="CD743" s="69">
        <v>1</v>
      </c>
      <c r="CE743" s="69">
        <v>1</v>
      </c>
      <c r="CF743" s="69">
        <v>11020</v>
      </c>
      <c r="CG743" s="69">
        <v>0</v>
      </c>
      <c r="CH743" s="69">
        <v>0</v>
      </c>
      <c r="CI743" s="69">
        <v>1000</v>
      </c>
      <c r="CJ743" s="69">
        <v>0</v>
      </c>
      <c r="CK743" s="69" t="s">
        <v>2080</v>
      </c>
      <c r="CL743" s="69">
        <v>18</v>
      </c>
      <c r="CM743" s="69">
        <v>6</v>
      </c>
      <c r="CN743" s="69">
        <v>64</v>
      </c>
      <c r="CO743" s="89">
        <v>0</v>
      </c>
      <c r="CP743" s="69">
        <v>8</v>
      </c>
      <c r="CQ743" s="69">
        <v>15</v>
      </c>
      <c r="CR743" s="69">
        <v>1</v>
      </c>
      <c r="CS743" s="69">
        <v>9999</v>
      </c>
      <c r="CT743" s="69">
        <v>0</v>
      </c>
      <c r="CU743" s="69">
        <v>0</v>
      </c>
      <c r="CV743" s="69">
        <v>1000</v>
      </c>
      <c r="CW743" s="69">
        <v>0</v>
      </c>
      <c r="CZ743" s="69">
        <v>0</v>
      </c>
      <c r="DA743" s="69">
        <v>0</v>
      </c>
      <c r="DB743" s="69">
        <v>0</v>
      </c>
      <c r="DC743" s="69">
        <v>0</v>
      </c>
      <c r="DD743" s="69">
        <v>0</v>
      </c>
      <c r="DE743" s="69">
        <v>0</v>
      </c>
      <c r="DF743" s="69">
        <v>0</v>
      </c>
      <c r="DG743" s="69">
        <v>1</v>
      </c>
      <c r="DI743" s="69" t="e">
        <f>INDEX(Sheet3!$E$78:$E$1130,MATCH(A743,Sheet3!$D$78:$D$1130,0))</f>
        <v>#N/A</v>
      </c>
      <c r="DJ743" s="69">
        <f t="shared" si="185"/>
        <v>0</v>
      </c>
      <c r="DK743" s="69" t="s">
        <v>2081</v>
      </c>
      <c r="DL743" s="69"/>
      <c r="DM743" s="69" t="s">
        <v>239</v>
      </c>
      <c r="DN743" s="69" t="str">
        <f>"造成["&amp;INDEX(Sheet5!$L$2:$L$11,MATCH(BL743,Sheet5!$J$2:$J$11,0))&amp;":"&amp;BR743&amp;"*"&amp;BS743/1000&amp;"]"&amp;INDEX(Sheet5!$I$2:$I$4,MATCH(BR743,Sheet5!$H$2:$H$4,0))&amp;"的"&amp;INDEX(Sheet5!$K$2:$K$11,MATCH(BL743,Sheet5!$J$2:$J$11,0))</f>
        <v>造成[ui.cs_blue:204*2]的毒系伤害。</v>
      </c>
      <c r="DO743" s="69"/>
      <c r="DP743" s="69"/>
      <c r="DQ743" s="69"/>
      <c r="DR743" s="69" t="e">
        <f t="shared" si="174"/>
        <v>#N/A</v>
      </c>
      <c r="DS743" s="90" t="e">
        <f>MATCH(A743,Sheet5!D:D,0)</f>
        <v>#N/A</v>
      </c>
      <c r="DT743" s="94" t="e">
        <f>MATCH(A742,Sheet5!F:F,0)</f>
        <v>#N/A</v>
      </c>
      <c r="DU743" s="69">
        <v>0</v>
      </c>
      <c r="DV743" s="69">
        <v>0</v>
      </c>
      <c r="DW743" s="69">
        <v>0</v>
      </c>
      <c r="DX743" s="69">
        <v>0</v>
      </c>
      <c r="DY743" s="69">
        <v>0</v>
      </c>
    </row>
    <row r="744" spans="1:129" ht="14.25">
      <c r="A744" s="69">
        <v>940007</v>
      </c>
      <c r="B744" s="69">
        <v>0</v>
      </c>
      <c r="C744" s="69">
        <v>1</v>
      </c>
      <c r="D744" s="78" t="s">
        <v>325</v>
      </c>
      <c r="E744" s="78"/>
      <c r="F744" s="69">
        <v>0</v>
      </c>
      <c r="G744" s="69">
        <v>1</v>
      </c>
      <c r="H744" s="69" t="s">
        <v>852</v>
      </c>
      <c r="I744" s="69">
        <v>1500</v>
      </c>
      <c r="J744" s="69" t="s">
        <v>2075</v>
      </c>
      <c r="K744" s="69">
        <v>1000</v>
      </c>
      <c r="M744" s="69">
        <v>0</v>
      </c>
      <c r="N744" s="69" t="s">
        <v>2066</v>
      </c>
      <c r="O744" s="69">
        <v>0</v>
      </c>
      <c r="P744" s="69">
        <v>9</v>
      </c>
      <c r="Q744" s="69">
        <v>0</v>
      </c>
      <c r="R744" s="69">
        <f t="shared" si="184"/>
        <v>1</v>
      </c>
      <c r="S744" s="69">
        <v>0</v>
      </c>
      <c r="T744" s="69">
        <v>0</v>
      </c>
      <c r="U744" s="69">
        <v>0</v>
      </c>
      <c r="V744" s="69">
        <v>0</v>
      </c>
      <c r="W744" s="69">
        <v>0</v>
      </c>
      <c r="X744" s="69">
        <v>1</v>
      </c>
      <c r="Y744" s="69">
        <v>0</v>
      </c>
      <c r="Z744" s="69">
        <v>15000</v>
      </c>
      <c r="AA744" s="69">
        <v>2</v>
      </c>
      <c r="AB744" s="69">
        <v>31</v>
      </c>
      <c r="AC744" s="69">
        <v>0</v>
      </c>
      <c r="AD744" s="69">
        <v>0</v>
      </c>
      <c r="AE744" s="69">
        <v>0</v>
      </c>
      <c r="AF744" s="69">
        <v>1</v>
      </c>
      <c r="AG744" s="69">
        <v>0</v>
      </c>
      <c r="AH744" s="69">
        <v>9</v>
      </c>
      <c r="AI744" s="69">
        <v>100</v>
      </c>
      <c r="AJ744" s="69">
        <v>1</v>
      </c>
      <c r="AK744" s="69">
        <v>0</v>
      </c>
      <c r="AL744" s="69">
        <v>0</v>
      </c>
      <c r="AM744" s="69">
        <v>1</v>
      </c>
      <c r="AN744" s="69">
        <v>1</v>
      </c>
      <c r="AO744" s="69">
        <v>1</v>
      </c>
      <c r="AP744" s="69">
        <v>0.2</v>
      </c>
      <c r="AQ744" s="84">
        <v>15</v>
      </c>
      <c r="AR744" s="69">
        <v>2</v>
      </c>
      <c r="AS744" s="69">
        <v>0</v>
      </c>
      <c r="AT744" s="69">
        <v>0</v>
      </c>
      <c r="AU744" s="69">
        <v>0</v>
      </c>
      <c r="AV744" s="69">
        <v>0</v>
      </c>
      <c r="AW744" s="69">
        <v>0</v>
      </c>
      <c r="AX744" s="69">
        <v>0</v>
      </c>
      <c r="AY744" s="69">
        <v>0</v>
      </c>
      <c r="AZ744" s="69">
        <v>0</v>
      </c>
      <c r="BA744" s="69">
        <v>0</v>
      </c>
      <c r="BB744" s="69">
        <v>0</v>
      </c>
      <c r="BC744" s="69">
        <v>0</v>
      </c>
      <c r="BD744" s="69">
        <v>0</v>
      </c>
      <c r="BE744" s="69">
        <v>0</v>
      </c>
      <c r="BF744" s="69">
        <v>0</v>
      </c>
      <c r="BG744" s="69">
        <v>0</v>
      </c>
      <c r="BH744" s="69">
        <v>0</v>
      </c>
      <c r="BI744" s="69" t="s">
        <v>2076</v>
      </c>
      <c r="BK744" s="69">
        <v>3</v>
      </c>
      <c r="BL744" s="69">
        <v>3</v>
      </c>
      <c r="BM744" s="69">
        <v>2</v>
      </c>
      <c r="BN744" s="69">
        <v>31</v>
      </c>
      <c r="BO744" s="89">
        <v>0</v>
      </c>
      <c r="BP744" s="69">
        <v>8</v>
      </c>
      <c r="BQ744" s="69">
        <v>1</v>
      </c>
      <c r="BR744" s="69">
        <v>204</v>
      </c>
      <c r="BS744" s="69">
        <v>1000</v>
      </c>
      <c r="BT744" s="69">
        <v>0</v>
      </c>
      <c r="BU744" s="69">
        <v>0</v>
      </c>
      <c r="BV744" s="69">
        <v>1000</v>
      </c>
      <c r="BW744" s="69">
        <v>0</v>
      </c>
      <c r="BX744" s="69" t="s">
        <v>2068</v>
      </c>
      <c r="BY744" s="69">
        <v>0</v>
      </c>
      <c r="BZ744" s="69">
        <v>0</v>
      </c>
      <c r="CA744" s="69">
        <v>0</v>
      </c>
      <c r="CB744" s="69">
        <v>0</v>
      </c>
      <c r="CC744" s="69">
        <v>0</v>
      </c>
      <c r="CD744" s="69">
        <v>0</v>
      </c>
      <c r="CE744" s="69">
        <v>0</v>
      </c>
      <c r="CF744" s="69">
        <v>0</v>
      </c>
      <c r="CG744" s="69">
        <v>0</v>
      </c>
      <c r="CH744" s="69">
        <v>0</v>
      </c>
      <c r="CI744" s="69">
        <v>1000</v>
      </c>
      <c r="CJ744" s="69">
        <v>104</v>
      </c>
      <c r="CL744" s="69">
        <v>10</v>
      </c>
      <c r="CM744" s="69">
        <v>2</v>
      </c>
      <c r="CN744" s="69">
        <v>31</v>
      </c>
      <c r="CO744" s="89">
        <v>0</v>
      </c>
      <c r="CP744" s="69">
        <v>1</v>
      </c>
      <c r="CQ744" s="69">
        <v>1</v>
      </c>
      <c r="CR744" s="69">
        <v>1</v>
      </c>
      <c r="CS744" s="69">
        <v>11030</v>
      </c>
      <c r="CT744" s="69">
        <v>0</v>
      </c>
      <c r="CU744" s="69">
        <v>0</v>
      </c>
      <c r="CV744" s="69">
        <v>1000</v>
      </c>
      <c r="CW744" s="69">
        <v>0</v>
      </c>
      <c r="CZ744" s="69">
        <v>0</v>
      </c>
      <c r="DA744" s="69">
        <v>0</v>
      </c>
      <c r="DB744" s="69">
        <v>0</v>
      </c>
      <c r="DC744" s="69">
        <v>0</v>
      </c>
      <c r="DD744" s="69">
        <v>0</v>
      </c>
      <c r="DE744" s="69">
        <v>0</v>
      </c>
      <c r="DF744" s="69">
        <v>0</v>
      </c>
      <c r="DG744" s="69">
        <v>1</v>
      </c>
      <c r="DI744" s="69" t="e">
        <f>INDEX(Sheet3!$E$78:$E$1130,MATCH(A744,Sheet3!$D$78:$D$1130,0))</f>
        <v>#N/A</v>
      </c>
      <c r="DJ744" s="69">
        <f t="shared" si="185"/>
        <v>0</v>
      </c>
      <c r="DK744" s="69" t="s">
        <v>330</v>
      </c>
      <c r="DL744" s="69"/>
      <c r="DM744" s="69" t="s">
        <v>239</v>
      </c>
      <c r="DN744" s="69" t="str">
        <f>"造成["&amp;INDEX(Sheet5!$L$2:$L$11,MATCH(BL744,Sheet5!$J$2:$J$11,0))&amp;":"&amp;BR744&amp;"*"&amp;BS744/1000&amp;"]"&amp;INDEX(Sheet5!$I$2:$I$4,MATCH(BR744,Sheet5!$H$2:$H$4,0))&amp;"的"&amp;INDEX(Sheet5!$K$2:$K$11,MATCH(BL744,Sheet5!$J$2:$J$11,0))</f>
        <v>造成[ui.cs_blue:204*1]的火系伤害。</v>
      </c>
      <c r="DO744" s="69"/>
      <c r="DP744" s="69"/>
      <c r="DQ744" s="69"/>
      <c r="DR744" s="69" t="e">
        <f t="shared" si="174"/>
        <v>#N/A</v>
      </c>
      <c r="DS744" s="90" t="e">
        <f>MATCH(A744,Sheet5!D:D,0)</f>
        <v>#N/A</v>
      </c>
      <c r="DT744" s="94" t="e">
        <f>MATCH(A743,Sheet5!F:F,0)</f>
        <v>#N/A</v>
      </c>
      <c r="DU744" s="69">
        <v>0</v>
      </c>
      <c r="DV744" s="69">
        <v>0</v>
      </c>
      <c r="DW744" s="69">
        <v>0</v>
      </c>
      <c r="DX744" s="69">
        <v>0</v>
      </c>
      <c r="DY744" s="69">
        <v>0</v>
      </c>
    </row>
    <row r="745" spans="1:129" ht="24" customHeight="1">
      <c r="A745" s="69">
        <v>940008</v>
      </c>
      <c r="B745" s="69">
        <v>0</v>
      </c>
      <c r="C745" s="69">
        <v>1</v>
      </c>
      <c r="D745" s="78" t="s">
        <v>2077</v>
      </c>
      <c r="E745" s="78"/>
      <c r="F745" s="69">
        <v>0</v>
      </c>
      <c r="G745" s="69">
        <v>1</v>
      </c>
      <c r="H745" s="69" t="s">
        <v>2078</v>
      </c>
      <c r="I745" s="69">
        <v>1500</v>
      </c>
      <c r="J745" s="69">
        <v>0</v>
      </c>
      <c r="K745" s="69">
        <v>14000</v>
      </c>
      <c r="M745" s="69">
        <v>0</v>
      </c>
      <c r="N745" s="69" t="s">
        <v>2066</v>
      </c>
      <c r="O745" s="69">
        <v>0</v>
      </c>
      <c r="P745" s="69">
        <v>3</v>
      </c>
      <c r="Q745" s="69">
        <v>0</v>
      </c>
      <c r="R745" s="69">
        <f t="shared" si="184"/>
        <v>1</v>
      </c>
      <c r="S745" s="69">
        <v>0</v>
      </c>
      <c r="T745" s="69">
        <v>0</v>
      </c>
      <c r="U745" s="69">
        <v>0</v>
      </c>
      <c r="V745" s="69">
        <v>0</v>
      </c>
      <c r="W745" s="69">
        <v>0</v>
      </c>
      <c r="X745" s="69">
        <v>10</v>
      </c>
      <c r="Y745" s="69">
        <v>10</v>
      </c>
      <c r="Z745" s="69">
        <v>12000</v>
      </c>
      <c r="AA745" s="69">
        <v>2</v>
      </c>
      <c r="AB745" s="69">
        <v>31</v>
      </c>
      <c r="AC745" s="69">
        <v>0</v>
      </c>
      <c r="AD745" s="69">
        <v>0</v>
      </c>
      <c r="AE745" s="69">
        <v>0</v>
      </c>
      <c r="AF745" s="69">
        <v>4</v>
      </c>
      <c r="AG745" s="69">
        <v>0</v>
      </c>
      <c r="AH745" s="69">
        <v>7</v>
      </c>
      <c r="AI745" s="69">
        <v>0</v>
      </c>
      <c r="AJ745" s="69">
        <v>1</v>
      </c>
      <c r="AK745" s="69">
        <v>0</v>
      </c>
      <c r="AL745" s="69">
        <v>0</v>
      </c>
      <c r="AM745" s="69">
        <v>1</v>
      </c>
      <c r="AN745" s="69">
        <v>1</v>
      </c>
      <c r="AO745" s="69">
        <v>0</v>
      </c>
      <c r="AP745" s="69">
        <v>0</v>
      </c>
      <c r="AQ745" s="84">
        <v>0</v>
      </c>
      <c r="AR745" s="69">
        <v>0</v>
      </c>
      <c r="AS745" s="69">
        <v>0</v>
      </c>
      <c r="AT745" s="69">
        <v>0</v>
      </c>
      <c r="AU745" s="69">
        <v>0</v>
      </c>
      <c r="AV745" s="69">
        <v>0</v>
      </c>
      <c r="AW745" s="69">
        <v>0</v>
      </c>
      <c r="AX745" s="69">
        <v>0</v>
      </c>
      <c r="AY745" s="69">
        <v>0</v>
      </c>
      <c r="AZ745" s="69">
        <v>0</v>
      </c>
      <c r="BA745" s="69">
        <v>0</v>
      </c>
      <c r="BB745" s="69">
        <v>0</v>
      </c>
      <c r="BC745" s="69">
        <v>0</v>
      </c>
      <c r="BD745" s="69">
        <v>0</v>
      </c>
      <c r="BE745" s="69">
        <v>0</v>
      </c>
      <c r="BF745" s="69">
        <v>0</v>
      </c>
      <c r="BG745" s="69">
        <v>0</v>
      </c>
      <c r="BH745" s="69">
        <v>0</v>
      </c>
      <c r="BI745" s="69" t="s">
        <v>2079</v>
      </c>
      <c r="BK745" s="69">
        <v>3</v>
      </c>
      <c r="BL745" s="69">
        <v>7</v>
      </c>
      <c r="BM745" s="69">
        <v>2</v>
      </c>
      <c r="BN745" s="69">
        <v>31</v>
      </c>
      <c r="BO745" s="89">
        <v>0</v>
      </c>
      <c r="BP745" s="69">
        <v>2</v>
      </c>
      <c r="BQ745" s="69">
        <v>10</v>
      </c>
      <c r="BR745" s="69">
        <v>204</v>
      </c>
      <c r="BS745" s="69">
        <v>2000</v>
      </c>
      <c r="BT745" s="69">
        <v>0</v>
      </c>
      <c r="BU745" s="69">
        <v>0</v>
      </c>
      <c r="BV745" s="69">
        <v>1000</v>
      </c>
      <c r="BW745" s="69">
        <v>0</v>
      </c>
      <c r="BX745" s="69" t="s">
        <v>2068</v>
      </c>
      <c r="BY745" s="69">
        <v>10</v>
      </c>
      <c r="BZ745" s="69">
        <v>1</v>
      </c>
      <c r="CA745" s="69">
        <v>31</v>
      </c>
      <c r="CB745" s="89">
        <v>0</v>
      </c>
      <c r="CC745" s="69">
        <v>1</v>
      </c>
      <c r="CD745" s="69">
        <v>1</v>
      </c>
      <c r="CE745" s="69">
        <v>1</v>
      </c>
      <c r="CF745" s="69">
        <v>11020</v>
      </c>
      <c r="CG745" s="69">
        <v>0</v>
      </c>
      <c r="CH745" s="69">
        <v>0</v>
      </c>
      <c r="CI745" s="69">
        <v>1000</v>
      </c>
      <c r="CJ745" s="69">
        <v>0</v>
      </c>
      <c r="CK745" s="69" t="s">
        <v>2080</v>
      </c>
      <c r="CL745" s="69">
        <v>0</v>
      </c>
      <c r="CM745" s="69">
        <v>0</v>
      </c>
      <c r="CN745" s="69">
        <v>0</v>
      </c>
      <c r="CO745" s="69">
        <v>0</v>
      </c>
      <c r="CP745" s="69">
        <v>0</v>
      </c>
      <c r="CQ745" s="69">
        <v>0</v>
      </c>
      <c r="CR745" s="69">
        <v>0</v>
      </c>
      <c r="CS745" s="69">
        <v>0</v>
      </c>
      <c r="CT745" s="69">
        <v>0</v>
      </c>
      <c r="CU745" s="69">
        <v>0</v>
      </c>
      <c r="CV745" s="69">
        <v>1000</v>
      </c>
      <c r="CW745" s="69">
        <v>0</v>
      </c>
      <c r="CZ745" s="69">
        <v>0</v>
      </c>
      <c r="DA745" s="69">
        <v>0</v>
      </c>
      <c r="DB745" s="69">
        <v>0</v>
      </c>
      <c r="DC745" s="69">
        <v>0</v>
      </c>
      <c r="DD745" s="69">
        <v>0</v>
      </c>
      <c r="DE745" s="69">
        <v>0</v>
      </c>
      <c r="DF745" s="69">
        <v>0</v>
      </c>
      <c r="DG745" s="69">
        <v>1</v>
      </c>
      <c r="DI745" s="69" t="e">
        <f>INDEX(Sheet3!$E$78:$E$1130,MATCH(A745,Sheet3!$D$78:$D$1130,0))</f>
        <v>#N/A</v>
      </c>
      <c r="DJ745" s="69">
        <f t="shared" si="185"/>
        <v>0</v>
      </c>
      <c r="DK745" s="69" t="s">
        <v>2081</v>
      </c>
      <c r="DL745" s="69"/>
      <c r="DM745" s="69" t="s">
        <v>239</v>
      </c>
      <c r="DN745" s="69" t="str">
        <f>"造成["&amp;INDEX(Sheet5!$L$2:$L$11,MATCH(BL745,Sheet5!$J$2:$J$11,0))&amp;":"&amp;BR745&amp;"*"&amp;BS745/1000&amp;"]"&amp;INDEX(Sheet5!$I$2:$I$4,MATCH(BR745,Sheet5!$H$2:$H$4,0))&amp;"的"&amp;INDEX(Sheet5!$K$2:$K$11,MATCH(BL745,Sheet5!$J$2:$J$11,0))</f>
        <v>造成[ui.cs_blue:204*2]的毒系伤害。</v>
      </c>
      <c r="DO745" s="69"/>
      <c r="DP745" s="69"/>
      <c r="DQ745" s="69"/>
      <c r="DR745" s="69" t="e">
        <f t="shared" si="174"/>
        <v>#N/A</v>
      </c>
      <c r="DS745" s="90" t="e">
        <f>MATCH(A745,Sheet5!D:D,0)</f>
        <v>#N/A</v>
      </c>
      <c r="DT745" s="94" t="e">
        <f>MATCH(A744,Sheet5!F:F,0)</f>
        <v>#N/A</v>
      </c>
      <c r="DU745" s="69">
        <v>0</v>
      </c>
      <c r="DV745" s="69">
        <v>0</v>
      </c>
      <c r="DW745" s="69">
        <v>0</v>
      </c>
      <c r="DX745" s="69">
        <v>0</v>
      </c>
      <c r="DY745" s="69">
        <v>0</v>
      </c>
    </row>
    <row r="746" spans="1:129" ht="24" customHeight="1">
      <c r="A746" s="69">
        <v>40009</v>
      </c>
      <c r="B746" s="69">
        <v>0</v>
      </c>
      <c r="C746" s="69">
        <v>1</v>
      </c>
      <c r="D746" s="78" t="s">
        <v>2082</v>
      </c>
      <c r="E746" s="78"/>
      <c r="F746" s="69" t="s">
        <v>326</v>
      </c>
      <c r="G746" s="69">
        <v>1</v>
      </c>
      <c r="H746" s="96" t="s">
        <v>2083</v>
      </c>
      <c r="I746" s="69">
        <v>300</v>
      </c>
      <c r="J746" s="69">
        <v>0</v>
      </c>
      <c r="K746" s="69">
        <v>5000</v>
      </c>
      <c r="M746" s="69">
        <v>0</v>
      </c>
      <c r="N746" s="69" t="s">
        <v>2066</v>
      </c>
      <c r="O746" s="69">
        <v>0</v>
      </c>
      <c r="P746" s="69">
        <v>6</v>
      </c>
      <c r="Q746" s="69">
        <v>0</v>
      </c>
      <c r="R746" s="69">
        <f t="shared" si="184"/>
        <v>1</v>
      </c>
      <c r="S746" s="69">
        <v>0</v>
      </c>
      <c r="T746" s="69">
        <v>0</v>
      </c>
      <c r="U746" s="69">
        <v>0</v>
      </c>
      <c r="V746" s="69">
        <v>0</v>
      </c>
      <c r="W746" s="69">
        <v>0</v>
      </c>
      <c r="X746" s="69">
        <v>0</v>
      </c>
      <c r="Y746" s="69">
        <v>0</v>
      </c>
      <c r="Z746" s="69">
        <v>0</v>
      </c>
      <c r="AA746" s="69">
        <v>2</v>
      </c>
      <c r="AB746" s="69">
        <v>31</v>
      </c>
      <c r="AC746" s="69">
        <v>0</v>
      </c>
      <c r="AD746" s="69">
        <v>0</v>
      </c>
      <c r="AE746" s="69">
        <v>0</v>
      </c>
      <c r="AF746" s="69">
        <v>4</v>
      </c>
      <c r="AG746" s="69">
        <v>0</v>
      </c>
      <c r="AH746" s="69">
        <v>9</v>
      </c>
      <c r="AI746" s="69">
        <v>0</v>
      </c>
      <c r="AJ746" s="69">
        <v>0</v>
      </c>
      <c r="AK746" s="69">
        <v>0</v>
      </c>
      <c r="AL746" s="69">
        <v>0</v>
      </c>
      <c r="AM746" s="69">
        <v>3</v>
      </c>
      <c r="AN746" s="69">
        <v>6</v>
      </c>
      <c r="AO746" s="69">
        <v>1</v>
      </c>
      <c r="AP746" s="69">
        <v>0</v>
      </c>
      <c r="AQ746" s="84">
        <v>0</v>
      </c>
      <c r="AR746" s="69">
        <v>0</v>
      </c>
      <c r="AS746" s="69">
        <v>0</v>
      </c>
      <c r="AT746" s="69">
        <v>0</v>
      </c>
      <c r="AU746" s="69">
        <v>0</v>
      </c>
      <c r="AV746" s="69">
        <v>0</v>
      </c>
      <c r="AW746" s="69">
        <v>0</v>
      </c>
      <c r="AX746" s="69">
        <v>0</v>
      </c>
      <c r="AY746" s="69">
        <v>0</v>
      </c>
      <c r="AZ746" s="69">
        <v>0</v>
      </c>
      <c r="BA746" s="69">
        <v>0</v>
      </c>
      <c r="BB746" s="69">
        <v>0</v>
      </c>
      <c r="BC746" s="69">
        <v>0</v>
      </c>
      <c r="BD746" s="69">
        <v>0</v>
      </c>
      <c r="BE746" s="69">
        <v>0</v>
      </c>
      <c r="BF746" s="69">
        <v>0</v>
      </c>
      <c r="BG746" s="69">
        <v>0</v>
      </c>
      <c r="BH746" s="69">
        <v>0</v>
      </c>
      <c r="BK746" s="69">
        <v>3</v>
      </c>
      <c r="BL746" s="69">
        <v>16</v>
      </c>
      <c r="BM746" s="69">
        <v>2</v>
      </c>
      <c r="BN746" s="69">
        <v>31</v>
      </c>
      <c r="BO746" s="89">
        <v>0</v>
      </c>
      <c r="BP746" s="69">
        <v>4</v>
      </c>
      <c r="BQ746" s="69">
        <v>1</v>
      </c>
      <c r="BR746" s="69">
        <v>1</v>
      </c>
      <c r="BS746" s="69">
        <v>40010</v>
      </c>
      <c r="BT746" s="69">
        <v>0</v>
      </c>
      <c r="BU746" s="69">
        <v>0</v>
      </c>
      <c r="BV746" s="69">
        <v>1000</v>
      </c>
      <c r="BW746" s="69">
        <v>0</v>
      </c>
      <c r="BX746" s="69" t="s">
        <v>2068</v>
      </c>
      <c r="BY746" s="69">
        <v>0</v>
      </c>
      <c r="BZ746" s="69">
        <v>0</v>
      </c>
      <c r="CA746" s="69">
        <v>31</v>
      </c>
      <c r="CB746" s="89">
        <v>0</v>
      </c>
      <c r="CC746" s="69">
        <v>0</v>
      </c>
      <c r="CD746" s="69">
        <v>0</v>
      </c>
      <c r="CE746" s="69">
        <v>0</v>
      </c>
      <c r="CF746" s="69">
        <v>0</v>
      </c>
      <c r="CG746" s="69">
        <v>0</v>
      </c>
      <c r="CH746" s="69">
        <v>0</v>
      </c>
      <c r="CI746" s="69">
        <v>0</v>
      </c>
      <c r="CJ746" s="69">
        <v>0</v>
      </c>
      <c r="CK746" s="69" t="s">
        <v>2080</v>
      </c>
      <c r="CL746" s="69">
        <v>0</v>
      </c>
      <c r="CM746" s="69">
        <v>0</v>
      </c>
      <c r="CN746" s="69">
        <v>0</v>
      </c>
      <c r="CO746" s="89">
        <v>0</v>
      </c>
      <c r="CP746" s="69">
        <v>0</v>
      </c>
      <c r="CQ746" s="69">
        <v>0</v>
      </c>
      <c r="CR746" s="69">
        <v>0</v>
      </c>
      <c r="CS746" s="69">
        <v>0</v>
      </c>
      <c r="CT746" s="69">
        <v>0</v>
      </c>
      <c r="CU746" s="69">
        <v>0</v>
      </c>
      <c r="CV746" s="69">
        <v>0</v>
      </c>
      <c r="CW746" s="69">
        <v>0</v>
      </c>
      <c r="CZ746" s="69">
        <v>0</v>
      </c>
      <c r="DA746" s="69">
        <v>0</v>
      </c>
      <c r="DB746" s="69">
        <v>0</v>
      </c>
      <c r="DC746" s="69">
        <v>0</v>
      </c>
      <c r="DD746" s="69">
        <v>0</v>
      </c>
      <c r="DE746" s="69">
        <v>0</v>
      </c>
      <c r="DF746" s="69">
        <v>0</v>
      </c>
      <c r="DG746" s="69">
        <v>1</v>
      </c>
      <c r="DI746" s="69" t="e">
        <f>INDEX(Sheet3!$E$78:$E$1130,MATCH(A746,Sheet3!$D$78:$D$1130,0))</f>
        <v>#N/A</v>
      </c>
      <c r="DJ746" s="69" t="str">
        <f t="shared" si="185"/>
        <v>item.ps_skill_10061</v>
      </c>
      <c r="DK746" s="69" t="s">
        <v>2084</v>
      </c>
      <c r="DL746" s="69"/>
      <c r="DM746" s="69" t="s">
        <v>239</v>
      </c>
      <c r="DN746" s="69" t="e">
        <f>"造成["&amp;INDEX(Sheet5!$L$2:$L$11,MATCH(BL746,Sheet5!$J$2:$J$11,0))&amp;":"&amp;BR746&amp;"*"&amp;BS746/1000&amp;"]"&amp;INDEX(Sheet5!$I$2:$I$4,MATCH(BR746,Sheet5!$H$2:$H$4,0))&amp;"的"&amp;INDEX(Sheet5!$K$2:$K$11,MATCH(BL746,Sheet5!$J$2:$J$11,0))</f>
        <v>#N/A</v>
      </c>
      <c r="DO746" s="69"/>
      <c r="DP746" s="69"/>
      <c r="DQ746" s="69"/>
      <c r="DR746" s="69" t="e">
        <f t="shared" si="174"/>
        <v>#N/A</v>
      </c>
      <c r="DS746" s="90" t="e">
        <f>MATCH(A746,Sheet5!D:D,0)</f>
        <v>#N/A</v>
      </c>
      <c r="DT746" s="94" t="e">
        <f>MATCH(A743,Sheet5!F:F,0)</f>
        <v>#N/A</v>
      </c>
      <c r="DU746" s="69">
        <v>0</v>
      </c>
      <c r="DV746" s="69">
        <v>0</v>
      </c>
      <c r="DW746" s="69">
        <v>0</v>
      </c>
      <c r="DX746" s="69">
        <v>0</v>
      </c>
      <c r="DY746" s="69">
        <v>0</v>
      </c>
    </row>
    <row r="747" spans="1:129" ht="14.25">
      <c r="A747" s="69">
        <v>40010</v>
      </c>
      <c r="B747" s="69">
        <v>0</v>
      </c>
      <c r="C747" s="69">
        <v>1</v>
      </c>
      <c r="E747" s="69" t="s">
        <v>2085</v>
      </c>
      <c r="F747" s="69" t="s">
        <v>326</v>
      </c>
      <c r="G747" s="69">
        <v>1</v>
      </c>
      <c r="H747" s="69" t="s">
        <v>321</v>
      </c>
      <c r="I747" s="69">
        <v>0</v>
      </c>
      <c r="J747" s="69">
        <v>0</v>
      </c>
      <c r="K747" s="69">
        <v>1000</v>
      </c>
      <c r="M747" s="69">
        <v>0</v>
      </c>
      <c r="O747" s="69">
        <v>0</v>
      </c>
      <c r="P747" s="69">
        <v>6</v>
      </c>
      <c r="Q747" s="69">
        <v>0</v>
      </c>
      <c r="R747" s="69">
        <f t="shared" si="184"/>
        <v>1</v>
      </c>
      <c r="S747" s="69">
        <v>0</v>
      </c>
      <c r="T747" s="69">
        <v>0</v>
      </c>
      <c r="U747" s="69">
        <v>0</v>
      </c>
      <c r="V747" s="69">
        <v>0</v>
      </c>
      <c r="W747" s="69">
        <v>0</v>
      </c>
      <c r="X747" s="69">
        <v>0</v>
      </c>
      <c r="Y747" s="69">
        <v>0</v>
      </c>
      <c r="Z747" s="69">
        <v>0</v>
      </c>
      <c r="AA747" s="69">
        <v>2</v>
      </c>
      <c r="AB747" s="69">
        <v>31</v>
      </c>
      <c r="AC747" s="69">
        <v>0</v>
      </c>
      <c r="AD747" s="69">
        <v>0</v>
      </c>
      <c r="AE747" s="69">
        <v>0</v>
      </c>
      <c r="AF747" s="69">
        <v>10</v>
      </c>
      <c r="AG747" s="69">
        <v>0</v>
      </c>
      <c r="AH747" s="69">
        <v>1</v>
      </c>
      <c r="AI747" s="69">
        <v>100</v>
      </c>
      <c r="AJ747" s="69">
        <v>0</v>
      </c>
      <c r="AK747" s="69">
        <v>0</v>
      </c>
      <c r="AL747" s="69">
        <v>0</v>
      </c>
      <c r="AM747" s="69">
        <v>1</v>
      </c>
      <c r="AN747" s="69">
        <v>1</v>
      </c>
      <c r="AO747" s="69">
        <v>1</v>
      </c>
      <c r="AP747" s="69">
        <v>2</v>
      </c>
      <c r="AQ747" s="84">
        <v>0</v>
      </c>
      <c r="AR747" s="69">
        <v>6</v>
      </c>
      <c r="AS747" s="69">
        <v>0</v>
      </c>
      <c r="AT747" s="69">
        <v>0</v>
      </c>
      <c r="AU747" s="69">
        <v>0</v>
      </c>
      <c r="AV747" s="69">
        <v>0</v>
      </c>
      <c r="AW747" s="69">
        <v>0</v>
      </c>
      <c r="AX747" s="69">
        <v>0</v>
      </c>
      <c r="AY747" s="69">
        <v>0</v>
      </c>
      <c r="AZ747" s="69">
        <v>0</v>
      </c>
      <c r="BA747" s="69">
        <v>0</v>
      </c>
      <c r="BB747" s="69">
        <v>0</v>
      </c>
      <c r="BC747" s="69">
        <v>0</v>
      </c>
      <c r="BD747" s="69">
        <v>0</v>
      </c>
      <c r="BE747" s="69">
        <v>0</v>
      </c>
      <c r="BF747" s="69">
        <v>0</v>
      </c>
      <c r="BG747" s="69">
        <v>0</v>
      </c>
      <c r="BH747" s="69">
        <v>0</v>
      </c>
      <c r="BK747" s="69">
        <v>3</v>
      </c>
      <c r="BL747" s="69">
        <v>16</v>
      </c>
      <c r="BM747" s="69">
        <v>2</v>
      </c>
      <c r="BN747" s="69">
        <v>31</v>
      </c>
      <c r="BO747" s="89">
        <v>0</v>
      </c>
      <c r="BP747" s="69">
        <v>4</v>
      </c>
      <c r="BQ747" s="69">
        <v>1</v>
      </c>
      <c r="BR747" s="69">
        <v>1</v>
      </c>
      <c r="BS747" s="69">
        <v>40016</v>
      </c>
      <c r="BT747" s="69">
        <v>0</v>
      </c>
      <c r="BU747" s="69">
        <v>0</v>
      </c>
      <c r="BV747" s="69">
        <v>1000</v>
      </c>
      <c r="BW747" s="69">
        <v>100</v>
      </c>
      <c r="BY747" s="69">
        <v>16</v>
      </c>
      <c r="BZ747" s="69">
        <v>2</v>
      </c>
      <c r="CA747" s="69">
        <v>31</v>
      </c>
      <c r="CB747" s="89">
        <v>0</v>
      </c>
      <c r="CC747" s="69">
        <v>4</v>
      </c>
      <c r="CD747" s="69">
        <v>1</v>
      </c>
      <c r="CE747" s="69">
        <v>1</v>
      </c>
      <c r="CF747" s="69">
        <v>40017</v>
      </c>
      <c r="CG747" s="69">
        <v>0</v>
      </c>
      <c r="CH747" s="69">
        <v>0</v>
      </c>
      <c r="CI747" s="69">
        <v>1000</v>
      </c>
      <c r="CJ747" s="69">
        <v>100</v>
      </c>
      <c r="CL747" s="69">
        <v>16</v>
      </c>
      <c r="CM747" s="69">
        <v>2</v>
      </c>
      <c r="CN747" s="69">
        <v>31</v>
      </c>
      <c r="CO747" s="89">
        <v>0</v>
      </c>
      <c r="CP747" s="69">
        <v>4</v>
      </c>
      <c r="CQ747" s="69">
        <v>1</v>
      </c>
      <c r="CR747" s="69">
        <v>1</v>
      </c>
      <c r="CS747" s="69">
        <v>40018</v>
      </c>
      <c r="CT747" s="69">
        <v>0</v>
      </c>
      <c r="CU747" s="69">
        <v>0</v>
      </c>
      <c r="CV747" s="69">
        <v>1000</v>
      </c>
      <c r="CW747" s="69">
        <v>100</v>
      </c>
      <c r="CZ747" s="69">
        <v>0</v>
      </c>
      <c r="DA747" s="69">
        <v>0</v>
      </c>
      <c r="DB747" s="69">
        <v>0</v>
      </c>
      <c r="DC747" s="69">
        <v>0</v>
      </c>
      <c r="DD747" s="69">
        <v>0</v>
      </c>
      <c r="DE747" s="69">
        <v>0</v>
      </c>
      <c r="DF747" s="69">
        <v>0</v>
      </c>
      <c r="DG747" s="69">
        <v>1</v>
      </c>
      <c r="DI747" s="69" t="e">
        <f>INDEX(Sheet3!$E$78:$E$1130,MATCH(A747,Sheet3!$D$78:$D$1130,0))</f>
        <v>#N/A</v>
      </c>
      <c r="DJ747" s="69" t="str">
        <f t="shared" si="185"/>
        <v>item.ps_skill_10061</v>
      </c>
      <c r="DM747" s="69" t="s">
        <v>2086</v>
      </c>
      <c r="DN747" s="69" t="e">
        <f>"造成["&amp;INDEX(Sheet5!$L$2:$L$11,MATCH(BL747,Sheet5!$J$2:$J$11,0))&amp;":"&amp;BR747&amp;"*"&amp;BS747/1000&amp;"]"&amp;INDEX(Sheet5!$I$2:$I$4,MATCH(BR747,Sheet5!$H$2:$H$4,0))&amp;"的"&amp;INDEX(Sheet5!$K$2:$K$11,MATCH(BL747,Sheet5!$J$2:$J$11,0))</f>
        <v>#N/A</v>
      </c>
      <c r="DO747" s="69"/>
      <c r="DP747" s="69"/>
      <c r="DQ747" s="69"/>
      <c r="DR747" s="69" t="e">
        <f t="shared" si="174"/>
        <v>#N/A</v>
      </c>
      <c r="DS747" s="90" t="e">
        <f>MATCH(A747,Sheet5!D:D,0)</f>
        <v>#N/A</v>
      </c>
      <c r="DT747" s="94" t="e">
        <f>MATCH(A746,Sheet5!F:F,0)</f>
        <v>#N/A</v>
      </c>
      <c r="DU747" s="69">
        <v>0</v>
      </c>
      <c r="DV747" s="69">
        <v>0</v>
      </c>
      <c r="DW747" s="69">
        <v>0</v>
      </c>
      <c r="DX747" s="69">
        <v>0</v>
      </c>
      <c r="DY747" s="69">
        <v>0</v>
      </c>
    </row>
    <row r="748" spans="1:129" ht="14.25">
      <c r="A748" s="69">
        <v>40016</v>
      </c>
      <c r="B748" s="69">
        <v>300022</v>
      </c>
      <c r="C748" s="69">
        <v>1</v>
      </c>
      <c r="E748" s="69" t="s">
        <v>2087</v>
      </c>
      <c r="F748" s="69" t="s">
        <v>326</v>
      </c>
      <c r="G748" s="69">
        <v>1</v>
      </c>
      <c r="H748" s="69" t="s">
        <v>321</v>
      </c>
      <c r="I748" s="69">
        <v>400</v>
      </c>
      <c r="J748" s="69">
        <v>0</v>
      </c>
      <c r="K748" s="69">
        <v>1000</v>
      </c>
      <c r="M748" s="69">
        <v>0</v>
      </c>
      <c r="O748" s="69">
        <v>0</v>
      </c>
      <c r="P748" s="69">
        <v>9</v>
      </c>
      <c r="Q748" s="69">
        <v>0</v>
      </c>
      <c r="R748" s="69">
        <f t="shared" si="184"/>
        <v>1</v>
      </c>
      <c r="S748" s="69">
        <v>0</v>
      </c>
      <c r="T748" s="69">
        <v>0</v>
      </c>
      <c r="U748" s="69">
        <v>0</v>
      </c>
      <c r="V748" s="69">
        <v>0</v>
      </c>
      <c r="W748" s="69">
        <v>0</v>
      </c>
      <c r="X748" s="69">
        <v>0</v>
      </c>
      <c r="Y748" s="69">
        <v>0</v>
      </c>
      <c r="Z748" s="69">
        <v>0</v>
      </c>
      <c r="AA748" s="69">
        <v>2</v>
      </c>
      <c r="AB748" s="69">
        <v>31</v>
      </c>
      <c r="AC748" s="69">
        <v>0</v>
      </c>
      <c r="AD748" s="69">
        <v>0</v>
      </c>
      <c r="AE748" s="69">
        <v>0</v>
      </c>
      <c r="AF748" s="69">
        <v>10</v>
      </c>
      <c r="AG748" s="69">
        <v>0</v>
      </c>
      <c r="AH748" s="69">
        <v>1</v>
      </c>
      <c r="AI748" s="69">
        <v>100</v>
      </c>
      <c r="AJ748" s="69">
        <v>0</v>
      </c>
      <c r="AK748" s="69">
        <v>0</v>
      </c>
      <c r="AL748" s="69">
        <v>0</v>
      </c>
      <c r="AM748" s="69">
        <v>1</v>
      </c>
      <c r="AN748" s="69">
        <v>1</v>
      </c>
      <c r="AO748" s="69">
        <v>1</v>
      </c>
      <c r="AP748" s="69">
        <v>2</v>
      </c>
      <c r="AQ748" s="84">
        <v>0</v>
      </c>
      <c r="AR748" s="69">
        <v>6</v>
      </c>
      <c r="AS748" s="69">
        <v>0</v>
      </c>
      <c r="AT748" s="69">
        <v>0</v>
      </c>
      <c r="AU748" s="69">
        <v>0</v>
      </c>
      <c r="AV748" s="69">
        <v>0</v>
      </c>
      <c r="AW748" s="69">
        <v>0</v>
      </c>
      <c r="AX748" s="69">
        <v>0</v>
      </c>
      <c r="AY748" s="69">
        <v>0</v>
      </c>
      <c r="AZ748" s="69">
        <v>0</v>
      </c>
      <c r="BA748" s="69">
        <v>0</v>
      </c>
      <c r="BB748" s="69">
        <v>0</v>
      </c>
      <c r="BC748" s="69">
        <v>0</v>
      </c>
      <c r="BD748" s="69">
        <v>0</v>
      </c>
      <c r="BE748" s="69">
        <v>0</v>
      </c>
      <c r="BF748" s="69">
        <v>0</v>
      </c>
      <c r="BG748" s="69">
        <v>0</v>
      </c>
      <c r="BH748" s="69">
        <v>0</v>
      </c>
      <c r="BK748" s="69">
        <v>3</v>
      </c>
      <c r="BL748" s="69">
        <v>7</v>
      </c>
      <c r="BM748" s="69">
        <v>2</v>
      </c>
      <c r="BN748" s="69">
        <v>31</v>
      </c>
      <c r="BO748" s="89">
        <v>0</v>
      </c>
      <c r="BP748" s="69">
        <v>2</v>
      </c>
      <c r="BQ748" s="69">
        <v>10</v>
      </c>
      <c r="BR748" s="69">
        <v>204</v>
      </c>
      <c r="BS748" s="69">
        <v>1000</v>
      </c>
      <c r="BT748" s="69">
        <v>1</v>
      </c>
      <c r="BU748" s="69">
        <v>5</v>
      </c>
      <c r="BV748" s="69">
        <v>1000</v>
      </c>
      <c r="BW748" s="69">
        <v>100</v>
      </c>
      <c r="BY748" s="69">
        <v>10</v>
      </c>
      <c r="BZ748" s="69">
        <v>2</v>
      </c>
      <c r="CA748" s="69">
        <v>31</v>
      </c>
      <c r="CB748" s="89">
        <v>0</v>
      </c>
      <c r="CC748" s="69">
        <v>1</v>
      </c>
      <c r="CD748" s="69">
        <v>1</v>
      </c>
      <c r="CE748" s="69">
        <v>1</v>
      </c>
      <c r="CF748" s="69">
        <v>11030</v>
      </c>
      <c r="CG748" s="69">
        <v>0</v>
      </c>
      <c r="CH748" s="69">
        <v>0</v>
      </c>
      <c r="CI748" s="69">
        <v>1000</v>
      </c>
      <c r="CJ748" s="69">
        <v>0</v>
      </c>
      <c r="CL748" s="69">
        <v>0</v>
      </c>
      <c r="CM748" s="69">
        <v>0</v>
      </c>
      <c r="CN748" s="69">
        <v>0</v>
      </c>
      <c r="CO748" s="89">
        <v>0</v>
      </c>
      <c r="CP748" s="69">
        <v>0</v>
      </c>
      <c r="CQ748" s="69">
        <v>0</v>
      </c>
      <c r="CR748" s="69">
        <v>0</v>
      </c>
      <c r="CS748" s="69">
        <v>0</v>
      </c>
      <c r="CT748" s="69">
        <v>0</v>
      </c>
      <c r="CU748" s="69">
        <v>0</v>
      </c>
      <c r="CV748" s="69">
        <v>0</v>
      </c>
      <c r="CW748" s="69">
        <v>0</v>
      </c>
      <c r="CZ748" s="69">
        <v>0</v>
      </c>
      <c r="DA748" s="69">
        <v>0</v>
      </c>
      <c r="DB748" s="69">
        <v>0</v>
      </c>
      <c r="DC748" s="69">
        <v>0</v>
      </c>
      <c r="DD748" s="69">
        <v>0</v>
      </c>
      <c r="DE748" s="69">
        <v>0</v>
      </c>
      <c r="DF748" s="69">
        <v>0</v>
      </c>
      <c r="DG748" s="69">
        <v>1</v>
      </c>
      <c r="DI748" s="69" t="e">
        <f>INDEX(Sheet3!$E$78:$E$1130,MATCH(A748,Sheet3!$D$78:$D$1130,0))</f>
        <v>#N/A</v>
      </c>
      <c r="DJ748" s="69" t="str">
        <f t="shared" si="185"/>
        <v>item.ps_skill_10061</v>
      </c>
      <c r="DM748" s="69" t="s">
        <v>2088</v>
      </c>
      <c r="DN748" s="69" t="str">
        <f>"造成["&amp;INDEX(Sheet5!$L$2:$L$11,MATCH(BL748,Sheet5!$J$2:$J$11,0))&amp;":"&amp;BR748&amp;"*"&amp;BS748/1000&amp;"]"&amp;INDEX(Sheet5!$I$2:$I$4,MATCH(BR748,Sheet5!$H$2:$H$4,0))&amp;"的"&amp;INDEX(Sheet5!$K$2:$K$11,MATCH(BL748,Sheet5!$J$2:$J$11,0))</f>
        <v>造成[ui.cs_blue:204*1]的毒系伤害。</v>
      </c>
      <c r="DO748" s="69"/>
      <c r="DP748" s="69"/>
      <c r="DQ748" s="69"/>
      <c r="DR748" s="69" t="e">
        <f t="shared" si="174"/>
        <v>#N/A</v>
      </c>
      <c r="DS748" s="90" t="e">
        <f>MATCH(A748,Sheet5!D:D,0)</f>
        <v>#N/A</v>
      </c>
      <c r="DT748" s="94" t="e">
        <f>MATCH(A747,Sheet5!F:F,0)</f>
        <v>#N/A</v>
      </c>
      <c r="DU748" s="69">
        <v>0</v>
      </c>
      <c r="DV748" s="69">
        <v>0</v>
      </c>
      <c r="DW748" s="69">
        <v>0</v>
      </c>
      <c r="DX748" s="69">
        <v>0</v>
      </c>
      <c r="DY748" s="69">
        <v>0</v>
      </c>
    </row>
    <row r="749" spans="1:129" ht="14.25">
      <c r="A749" s="69">
        <v>40017</v>
      </c>
      <c r="B749" s="69">
        <v>300032</v>
      </c>
      <c r="C749" s="69">
        <v>1</v>
      </c>
      <c r="E749" s="69" t="s">
        <v>2087</v>
      </c>
      <c r="F749" s="69" t="s">
        <v>326</v>
      </c>
      <c r="G749" s="69">
        <v>1</v>
      </c>
      <c r="H749" s="69" t="s">
        <v>321</v>
      </c>
      <c r="I749" s="69">
        <v>350</v>
      </c>
      <c r="J749" s="69">
        <v>0</v>
      </c>
      <c r="K749" s="69">
        <v>1000</v>
      </c>
      <c r="M749" s="69">
        <v>0</v>
      </c>
      <c r="O749" s="69">
        <v>0</v>
      </c>
      <c r="P749" s="69">
        <v>9</v>
      </c>
      <c r="Q749" s="69">
        <v>0</v>
      </c>
      <c r="R749" s="69">
        <f t="shared" si="184"/>
        <v>1</v>
      </c>
      <c r="S749" s="69">
        <v>0</v>
      </c>
      <c r="T749" s="69">
        <v>0</v>
      </c>
      <c r="U749" s="69">
        <v>0</v>
      </c>
      <c r="V749" s="69">
        <v>0</v>
      </c>
      <c r="W749" s="69">
        <v>0</v>
      </c>
      <c r="X749" s="69">
        <v>0</v>
      </c>
      <c r="Y749" s="69">
        <v>0</v>
      </c>
      <c r="Z749" s="69">
        <v>0</v>
      </c>
      <c r="AA749" s="69">
        <v>2</v>
      </c>
      <c r="AB749" s="69">
        <v>31</v>
      </c>
      <c r="AC749" s="69">
        <v>0</v>
      </c>
      <c r="AD749" s="69">
        <v>0</v>
      </c>
      <c r="AE749" s="69">
        <v>0</v>
      </c>
      <c r="AF749" s="69">
        <v>10</v>
      </c>
      <c r="AG749" s="69">
        <v>0</v>
      </c>
      <c r="AH749" s="69">
        <v>1</v>
      </c>
      <c r="AI749" s="69">
        <v>100</v>
      </c>
      <c r="AJ749" s="69">
        <v>0</v>
      </c>
      <c r="AK749" s="69">
        <v>0</v>
      </c>
      <c r="AL749" s="69">
        <v>0</v>
      </c>
      <c r="AM749" s="69">
        <v>1</v>
      </c>
      <c r="AN749" s="69">
        <v>1</v>
      </c>
      <c r="AO749" s="69">
        <v>1</v>
      </c>
      <c r="AP749" s="69">
        <v>2</v>
      </c>
      <c r="AQ749" s="84">
        <v>0</v>
      </c>
      <c r="AR749" s="69">
        <v>6</v>
      </c>
      <c r="AS749" s="69">
        <v>0</v>
      </c>
      <c r="AT749" s="69">
        <v>0</v>
      </c>
      <c r="AU749" s="69">
        <v>0</v>
      </c>
      <c r="AV749" s="69">
        <v>0</v>
      </c>
      <c r="AW749" s="69">
        <v>0</v>
      </c>
      <c r="AX749" s="69">
        <v>0</v>
      </c>
      <c r="AY749" s="69">
        <v>0</v>
      </c>
      <c r="AZ749" s="69">
        <v>0</v>
      </c>
      <c r="BA749" s="69">
        <v>0</v>
      </c>
      <c r="BB749" s="69">
        <v>0</v>
      </c>
      <c r="BC749" s="69">
        <v>0</v>
      </c>
      <c r="BD749" s="69">
        <v>0</v>
      </c>
      <c r="BE749" s="69">
        <v>0</v>
      </c>
      <c r="BF749" s="69">
        <v>0</v>
      </c>
      <c r="BG749" s="69">
        <v>0</v>
      </c>
      <c r="BH749" s="69">
        <v>0</v>
      </c>
      <c r="BK749" s="69">
        <v>3</v>
      </c>
      <c r="BL749" s="69">
        <v>7</v>
      </c>
      <c r="BM749" s="69">
        <v>2</v>
      </c>
      <c r="BN749" s="69">
        <v>31</v>
      </c>
      <c r="BO749" s="89">
        <v>0</v>
      </c>
      <c r="BP749" s="69">
        <v>2</v>
      </c>
      <c r="BQ749" s="69">
        <v>10</v>
      </c>
      <c r="BR749" s="69">
        <v>204</v>
      </c>
      <c r="BS749" s="69">
        <v>1000</v>
      </c>
      <c r="BT749" s="69">
        <v>1</v>
      </c>
      <c r="BU749" s="69">
        <v>5</v>
      </c>
      <c r="BV749" s="69">
        <v>1000</v>
      </c>
      <c r="BW749" s="69">
        <v>100</v>
      </c>
      <c r="BY749" s="69">
        <v>10</v>
      </c>
      <c r="BZ749" s="69">
        <v>2</v>
      </c>
      <c r="CA749" s="69">
        <v>31</v>
      </c>
      <c r="CB749" s="89">
        <v>0</v>
      </c>
      <c r="CC749" s="69">
        <v>1</v>
      </c>
      <c r="CD749" s="69">
        <v>1</v>
      </c>
      <c r="CE749" s="69">
        <v>1</v>
      </c>
      <c r="CF749" s="69">
        <v>11030</v>
      </c>
      <c r="CG749" s="69">
        <v>0</v>
      </c>
      <c r="CH749" s="69">
        <v>0</v>
      </c>
      <c r="CI749" s="69">
        <v>1000</v>
      </c>
      <c r="CJ749" s="69">
        <v>0</v>
      </c>
      <c r="CL749" s="69">
        <v>0</v>
      </c>
      <c r="CM749" s="69">
        <v>0</v>
      </c>
      <c r="CN749" s="69">
        <v>0</v>
      </c>
      <c r="CO749" s="89">
        <v>0</v>
      </c>
      <c r="CP749" s="69">
        <v>0</v>
      </c>
      <c r="CQ749" s="69">
        <v>0</v>
      </c>
      <c r="CR749" s="69">
        <v>0</v>
      </c>
      <c r="CS749" s="69">
        <v>0</v>
      </c>
      <c r="CT749" s="69">
        <v>0</v>
      </c>
      <c r="CU749" s="69">
        <v>0</v>
      </c>
      <c r="CV749" s="69">
        <v>0</v>
      </c>
      <c r="CW749" s="69">
        <v>0</v>
      </c>
      <c r="CZ749" s="69">
        <v>0</v>
      </c>
      <c r="DA749" s="69">
        <v>0</v>
      </c>
      <c r="DB749" s="69">
        <v>0</v>
      </c>
      <c r="DC749" s="69">
        <v>0</v>
      </c>
      <c r="DD749" s="69">
        <v>0</v>
      </c>
      <c r="DE749" s="69">
        <v>0</v>
      </c>
      <c r="DF749" s="69">
        <v>0</v>
      </c>
      <c r="DG749" s="69">
        <v>1</v>
      </c>
      <c r="DI749" s="69" t="e">
        <f>INDEX(Sheet3!$E$78:$E$1130,MATCH(A749,Sheet3!$D$78:$D$1130,0))</f>
        <v>#N/A</v>
      </c>
      <c r="DJ749" s="69" t="str">
        <f t="shared" si="185"/>
        <v>item.ps_skill_10061</v>
      </c>
      <c r="DM749" s="69" t="s">
        <v>2088</v>
      </c>
      <c r="DN749" s="69" t="str">
        <f>"造成["&amp;INDEX(Sheet5!$L$2:$L$11,MATCH(BL749,Sheet5!$J$2:$J$11,0))&amp;":"&amp;BR749&amp;"*"&amp;BS749/1000&amp;"]"&amp;INDEX(Sheet5!$I$2:$I$4,MATCH(BR749,Sheet5!$H$2:$H$4,0))&amp;"的"&amp;INDEX(Sheet5!$K$2:$K$11,MATCH(BL749,Sheet5!$J$2:$J$11,0))</f>
        <v>造成[ui.cs_blue:204*1]的毒系伤害。</v>
      </c>
      <c r="DO749" s="69"/>
      <c r="DP749" s="69"/>
      <c r="DQ749" s="69"/>
      <c r="DR749" s="69" t="e">
        <f t="shared" si="174"/>
        <v>#N/A</v>
      </c>
      <c r="DS749" s="90" t="e">
        <f>MATCH(A749,Sheet5!D:D,0)</f>
        <v>#N/A</v>
      </c>
      <c r="DT749" s="94" t="e">
        <f>MATCH(A748,Sheet5!F:F,0)</f>
        <v>#N/A</v>
      </c>
      <c r="DU749" s="69">
        <v>0</v>
      </c>
      <c r="DV749" s="69">
        <v>0</v>
      </c>
      <c r="DW749" s="69">
        <v>0</v>
      </c>
      <c r="DX749" s="69">
        <v>0</v>
      </c>
      <c r="DY749" s="69">
        <v>0</v>
      </c>
    </row>
    <row r="750" spans="1:129" ht="14.25">
      <c r="A750" s="69">
        <v>41017</v>
      </c>
      <c r="B750" s="69">
        <v>300037</v>
      </c>
      <c r="C750" s="69">
        <v>1</v>
      </c>
      <c r="E750" s="69" t="s">
        <v>2087</v>
      </c>
      <c r="F750" s="69" t="s">
        <v>326</v>
      </c>
      <c r="G750" s="69">
        <v>1</v>
      </c>
      <c r="H750" s="69" t="s">
        <v>321</v>
      </c>
      <c r="I750" s="69">
        <v>350</v>
      </c>
      <c r="J750" s="69">
        <v>0</v>
      </c>
      <c r="K750" s="69">
        <v>1000</v>
      </c>
      <c r="M750" s="69">
        <v>0</v>
      </c>
      <c r="O750" s="69">
        <v>0</v>
      </c>
      <c r="P750" s="69">
        <v>9</v>
      </c>
      <c r="Q750" s="69">
        <v>0</v>
      </c>
      <c r="R750" s="69">
        <f t="shared" ref="R750" si="186">IF(S750&gt;0,2,1)</f>
        <v>1</v>
      </c>
      <c r="S750" s="69">
        <v>0</v>
      </c>
      <c r="T750" s="69">
        <v>0</v>
      </c>
      <c r="U750" s="69">
        <v>0</v>
      </c>
      <c r="V750" s="69">
        <v>0</v>
      </c>
      <c r="W750" s="69">
        <v>0</v>
      </c>
      <c r="X750" s="69">
        <v>0</v>
      </c>
      <c r="Y750" s="69">
        <v>0</v>
      </c>
      <c r="Z750" s="69">
        <v>0</v>
      </c>
      <c r="AA750" s="69">
        <v>2</v>
      </c>
      <c r="AB750" s="69">
        <v>31</v>
      </c>
      <c r="AC750" s="69">
        <v>0</v>
      </c>
      <c r="AD750" s="69">
        <v>0</v>
      </c>
      <c r="AE750" s="69">
        <v>0</v>
      </c>
      <c r="AF750" s="69">
        <v>10</v>
      </c>
      <c r="AG750" s="69">
        <v>0</v>
      </c>
      <c r="AH750" s="69">
        <v>1</v>
      </c>
      <c r="AI750" s="69">
        <v>100</v>
      </c>
      <c r="AJ750" s="69">
        <v>0</v>
      </c>
      <c r="AK750" s="69">
        <v>0</v>
      </c>
      <c r="AL750" s="69">
        <v>0</v>
      </c>
      <c r="AM750" s="69">
        <v>1</v>
      </c>
      <c r="AN750" s="69">
        <v>1</v>
      </c>
      <c r="AO750" s="69">
        <v>1</v>
      </c>
      <c r="AP750" s="69">
        <v>2</v>
      </c>
      <c r="AQ750" s="84">
        <v>0</v>
      </c>
      <c r="AR750" s="69">
        <v>6</v>
      </c>
      <c r="AS750" s="69">
        <v>0</v>
      </c>
      <c r="AT750" s="69">
        <v>0</v>
      </c>
      <c r="AU750" s="69">
        <v>0</v>
      </c>
      <c r="AV750" s="69">
        <v>0</v>
      </c>
      <c r="AW750" s="69">
        <v>0</v>
      </c>
      <c r="AX750" s="69">
        <v>0</v>
      </c>
      <c r="AY750" s="69">
        <v>0</v>
      </c>
      <c r="AZ750" s="69">
        <v>0</v>
      </c>
      <c r="BA750" s="69">
        <v>0</v>
      </c>
      <c r="BB750" s="69">
        <v>0</v>
      </c>
      <c r="BC750" s="69">
        <v>0</v>
      </c>
      <c r="BD750" s="69">
        <v>0</v>
      </c>
      <c r="BE750" s="69">
        <v>0</v>
      </c>
      <c r="BF750" s="69">
        <v>0</v>
      </c>
      <c r="BG750" s="69">
        <v>0</v>
      </c>
      <c r="BH750" s="69">
        <v>0</v>
      </c>
      <c r="BK750" s="69">
        <v>3</v>
      </c>
      <c r="BL750" s="69">
        <v>7</v>
      </c>
      <c r="BM750" s="69">
        <v>2</v>
      </c>
      <c r="BN750" s="69">
        <v>31</v>
      </c>
      <c r="BO750" s="89">
        <v>0</v>
      </c>
      <c r="BP750" s="69">
        <v>2</v>
      </c>
      <c r="BQ750" s="69">
        <v>10</v>
      </c>
      <c r="BR750" s="69">
        <v>204</v>
      </c>
      <c r="BS750" s="69">
        <v>1000</v>
      </c>
      <c r="BT750" s="69">
        <v>1</v>
      </c>
      <c r="BU750" s="69">
        <v>5</v>
      </c>
      <c r="BV750" s="69">
        <v>1000</v>
      </c>
      <c r="BW750" s="69">
        <v>100</v>
      </c>
      <c r="BY750" s="69">
        <v>10</v>
      </c>
      <c r="BZ750" s="69">
        <v>2</v>
      </c>
      <c r="CA750" s="69">
        <v>31</v>
      </c>
      <c r="CB750" s="89">
        <v>0</v>
      </c>
      <c r="CC750" s="69">
        <v>1</v>
      </c>
      <c r="CD750" s="69">
        <v>1</v>
      </c>
      <c r="CE750" s="69">
        <v>1</v>
      </c>
      <c r="CF750" s="69">
        <v>11030</v>
      </c>
      <c r="CG750" s="69">
        <v>0</v>
      </c>
      <c r="CH750" s="69">
        <v>0</v>
      </c>
      <c r="CI750" s="69">
        <v>1000</v>
      </c>
      <c r="CJ750" s="69">
        <v>0</v>
      </c>
      <c r="CL750" s="69">
        <v>0</v>
      </c>
      <c r="CM750" s="69">
        <v>0</v>
      </c>
      <c r="CN750" s="69">
        <v>0</v>
      </c>
      <c r="CO750" s="89">
        <v>0</v>
      </c>
      <c r="CP750" s="69">
        <v>0</v>
      </c>
      <c r="CQ750" s="69">
        <v>0</v>
      </c>
      <c r="CR750" s="69">
        <v>0</v>
      </c>
      <c r="CS750" s="69">
        <v>0</v>
      </c>
      <c r="CT750" s="69">
        <v>0</v>
      </c>
      <c r="CU750" s="69">
        <v>0</v>
      </c>
      <c r="CV750" s="69">
        <v>0</v>
      </c>
      <c r="CW750" s="69">
        <v>0</v>
      </c>
      <c r="CZ750" s="69">
        <v>0</v>
      </c>
      <c r="DA750" s="69">
        <v>0</v>
      </c>
      <c r="DB750" s="69">
        <v>0</v>
      </c>
      <c r="DC750" s="69">
        <v>0</v>
      </c>
      <c r="DD750" s="69">
        <v>0</v>
      </c>
      <c r="DE750" s="69">
        <v>0</v>
      </c>
      <c r="DF750" s="69">
        <v>0</v>
      </c>
      <c r="DG750" s="69">
        <v>1</v>
      </c>
      <c r="DI750" s="69" t="e">
        <f>INDEX(Sheet3!$E$78:$E$1130,MATCH(A750,Sheet3!$D$78:$D$1130,0))</f>
        <v>#N/A</v>
      </c>
      <c r="DJ750" s="69" t="str">
        <f t="shared" ref="DJ750" si="187">IFERROR(DI750,F750)</f>
        <v>item.ps_skill_10061</v>
      </c>
      <c r="DM750" s="69" t="s">
        <v>2088</v>
      </c>
      <c r="DN750" s="69" t="str">
        <f>"造成["&amp;INDEX(Sheet5!$L$2:$L$11,MATCH(BL750,Sheet5!$J$2:$J$11,0))&amp;":"&amp;BR750&amp;"*"&amp;BS750/1000&amp;"]"&amp;INDEX(Sheet5!$I$2:$I$4,MATCH(BR750,Sheet5!$H$2:$H$4,0))&amp;"的"&amp;INDEX(Sheet5!$K$2:$K$11,MATCH(BL750,Sheet5!$J$2:$J$11,0))</f>
        <v>造成[ui.cs_blue:204*1]的毒系伤害。</v>
      </c>
      <c r="DO750" s="69"/>
      <c r="DP750" s="69"/>
      <c r="DQ750" s="69"/>
      <c r="DR750" s="69" t="e">
        <f t="shared" ref="DR750" si="188">MATCH(A750,$DX$51:$DX$69,0)</f>
        <v>#N/A</v>
      </c>
      <c r="DS750" s="90" t="e">
        <f>MATCH(A750,Sheet5!D:D,0)</f>
        <v>#N/A</v>
      </c>
      <c r="DT750" s="94" t="e">
        <f>MATCH(A749,Sheet5!F:F,0)</f>
        <v>#N/A</v>
      </c>
      <c r="DU750" s="69">
        <v>0</v>
      </c>
      <c r="DV750" s="69">
        <v>0</v>
      </c>
      <c r="DW750" s="69">
        <v>0</v>
      </c>
      <c r="DX750" s="69">
        <v>0</v>
      </c>
      <c r="DY750" s="69">
        <v>0</v>
      </c>
    </row>
    <row r="751" spans="1:129" ht="14.25">
      <c r="A751" s="69">
        <v>40018</v>
      </c>
      <c r="B751" s="69">
        <v>0</v>
      </c>
      <c r="C751" s="69">
        <v>1</v>
      </c>
      <c r="E751" s="69" t="s">
        <v>2087</v>
      </c>
      <c r="F751" s="69" t="s">
        <v>326</v>
      </c>
      <c r="G751" s="69">
        <v>1</v>
      </c>
      <c r="H751" s="69" t="s">
        <v>321</v>
      </c>
      <c r="I751" s="69">
        <v>300</v>
      </c>
      <c r="J751" s="69">
        <v>0</v>
      </c>
      <c r="K751" s="69">
        <v>2000</v>
      </c>
      <c r="M751" s="69">
        <v>0</v>
      </c>
      <c r="O751" s="69">
        <v>0</v>
      </c>
      <c r="P751" s="69">
        <v>9</v>
      </c>
      <c r="Q751" s="69">
        <v>0</v>
      </c>
      <c r="R751" s="69">
        <f t="shared" ref="R751:R757" si="189">IF(S751&gt;0,2,1)</f>
        <v>1</v>
      </c>
      <c r="S751" s="69">
        <v>0</v>
      </c>
      <c r="T751" s="69">
        <v>0</v>
      </c>
      <c r="U751" s="69">
        <v>0</v>
      </c>
      <c r="V751" s="69">
        <v>0</v>
      </c>
      <c r="W751" s="69">
        <v>0</v>
      </c>
      <c r="X751" s="69">
        <v>0</v>
      </c>
      <c r="Y751" s="69">
        <v>0</v>
      </c>
      <c r="Z751" s="69">
        <v>0</v>
      </c>
      <c r="AA751" s="69">
        <v>2</v>
      </c>
      <c r="AB751" s="69">
        <v>31</v>
      </c>
      <c r="AC751" s="69">
        <v>0</v>
      </c>
      <c r="AD751" s="69">
        <v>0</v>
      </c>
      <c r="AE751" s="69">
        <v>0</v>
      </c>
      <c r="AF751" s="69">
        <v>10</v>
      </c>
      <c r="AG751" s="69">
        <v>0</v>
      </c>
      <c r="AH751" s="69">
        <v>1</v>
      </c>
      <c r="AI751" s="69">
        <v>100</v>
      </c>
      <c r="AJ751" s="69">
        <v>0</v>
      </c>
      <c r="AK751" s="69">
        <v>0</v>
      </c>
      <c r="AL751" s="69">
        <v>0</v>
      </c>
      <c r="AM751" s="69">
        <v>1</v>
      </c>
      <c r="AN751" s="69">
        <v>1</v>
      </c>
      <c r="AO751" s="69">
        <v>1</v>
      </c>
      <c r="AP751" s="69">
        <v>2</v>
      </c>
      <c r="AQ751" s="84">
        <v>0</v>
      </c>
      <c r="AR751" s="69">
        <v>6</v>
      </c>
      <c r="AS751" s="69">
        <v>0</v>
      </c>
      <c r="AT751" s="69">
        <v>0</v>
      </c>
      <c r="AU751" s="69">
        <v>0</v>
      </c>
      <c r="AV751" s="69">
        <v>0</v>
      </c>
      <c r="AW751" s="69">
        <v>0</v>
      </c>
      <c r="AX751" s="69">
        <v>0</v>
      </c>
      <c r="AY751" s="69">
        <v>0</v>
      </c>
      <c r="AZ751" s="69">
        <v>0</v>
      </c>
      <c r="BA751" s="69">
        <v>0</v>
      </c>
      <c r="BB751" s="69">
        <v>0</v>
      </c>
      <c r="BC751" s="69">
        <v>0</v>
      </c>
      <c r="BD751" s="69">
        <v>0</v>
      </c>
      <c r="BE751" s="69">
        <v>0</v>
      </c>
      <c r="BF751" s="69">
        <v>0</v>
      </c>
      <c r="BG751" s="69">
        <v>0</v>
      </c>
      <c r="BH751" s="69">
        <v>0</v>
      </c>
      <c r="BK751" s="69">
        <v>3</v>
      </c>
      <c r="BL751" s="69">
        <v>7</v>
      </c>
      <c r="BM751" s="69">
        <v>2</v>
      </c>
      <c r="BN751" s="69">
        <v>31</v>
      </c>
      <c r="BO751" s="89">
        <v>0</v>
      </c>
      <c r="BP751" s="69">
        <v>2</v>
      </c>
      <c r="BQ751" s="69">
        <v>10</v>
      </c>
      <c r="BR751" s="69">
        <v>204</v>
      </c>
      <c r="BS751" s="69">
        <v>1000</v>
      </c>
      <c r="BT751" s="69">
        <v>1</v>
      </c>
      <c r="BU751" s="69">
        <v>5</v>
      </c>
      <c r="BV751" s="69">
        <v>1000</v>
      </c>
      <c r="BW751" s="69">
        <v>100</v>
      </c>
      <c r="BY751" s="69">
        <v>10</v>
      </c>
      <c r="BZ751" s="69">
        <v>2</v>
      </c>
      <c r="CA751" s="69">
        <v>31</v>
      </c>
      <c r="CB751" s="89">
        <v>0</v>
      </c>
      <c r="CC751" s="69">
        <v>1</v>
      </c>
      <c r="CD751" s="69">
        <v>1</v>
      </c>
      <c r="CE751" s="69">
        <v>1</v>
      </c>
      <c r="CF751" s="69">
        <v>11030</v>
      </c>
      <c r="CG751" s="69">
        <v>0</v>
      </c>
      <c r="CH751" s="69">
        <v>0</v>
      </c>
      <c r="CI751" s="69">
        <v>1000</v>
      </c>
      <c r="CJ751" s="69">
        <v>0</v>
      </c>
      <c r="CL751" s="69">
        <v>0</v>
      </c>
      <c r="CM751" s="69">
        <v>0</v>
      </c>
      <c r="CN751" s="69">
        <v>0</v>
      </c>
      <c r="CO751" s="89">
        <v>0</v>
      </c>
      <c r="CP751" s="69">
        <v>0</v>
      </c>
      <c r="CQ751" s="69">
        <v>0</v>
      </c>
      <c r="CR751" s="69">
        <v>0</v>
      </c>
      <c r="CS751" s="69">
        <v>0</v>
      </c>
      <c r="CT751" s="69">
        <v>0</v>
      </c>
      <c r="CU751" s="69">
        <v>0</v>
      </c>
      <c r="CV751" s="69">
        <v>0</v>
      </c>
      <c r="CW751" s="69">
        <v>0</v>
      </c>
      <c r="CZ751" s="69">
        <v>0</v>
      </c>
      <c r="DA751" s="69">
        <v>0</v>
      </c>
      <c r="DB751" s="69">
        <v>0</v>
      </c>
      <c r="DC751" s="69">
        <v>0</v>
      </c>
      <c r="DD751" s="69">
        <v>0</v>
      </c>
      <c r="DE751" s="69">
        <v>0</v>
      </c>
      <c r="DF751" s="69">
        <v>0</v>
      </c>
      <c r="DG751" s="69">
        <v>1</v>
      </c>
      <c r="DI751" s="69" t="e">
        <f>INDEX(Sheet3!$E$78:$E$1130,MATCH(A751,Sheet3!$D$78:$D$1130,0))</f>
        <v>#N/A</v>
      </c>
      <c r="DJ751" s="69" t="str">
        <f t="shared" ref="DJ751:DJ761" si="190">IFERROR(DI751,F751)</f>
        <v>item.ps_skill_10061</v>
      </c>
      <c r="DM751" s="69" t="s">
        <v>2088</v>
      </c>
      <c r="DN751" s="69" t="str">
        <f>"造成["&amp;INDEX(Sheet5!$L$2:$L$11,MATCH(BL751,Sheet5!$J$2:$J$11,0))&amp;":"&amp;BR751&amp;"*"&amp;BS751/1000&amp;"]"&amp;INDEX(Sheet5!$I$2:$I$4,MATCH(BR751,Sheet5!$H$2:$H$4,0))&amp;"的"&amp;INDEX(Sheet5!$K$2:$K$11,MATCH(BL751,Sheet5!$J$2:$J$11,0))</f>
        <v>造成[ui.cs_blue:204*1]的毒系伤害。</v>
      </c>
      <c r="DO751" s="69"/>
      <c r="DP751" s="69"/>
      <c r="DQ751" s="69"/>
      <c r="DR751" s="69" t="e">
        <f t="shared" si="174"/>
        <v>#N/A</v>
      </c>
      <c r="DS751" s="90" t="e">
        <f>MATCH(A751,Sheet5!D:D,0)</f>
        <v>#N/A</v>
      </c>
      <c r="DT751" s="94" t="e">
        <f>MATCH(A749,Sheet5!F:F,0)</f>
        <v>#N/A</v>
      </c>
      <c r="DU751" s="69">
        <v>0</v>
      </c>
      <c r="DV751" s="69">
        <v>0</v>
      </c>
      <c r="DW751" s="69">
        <v>0</v>
      </c>
      <c r="DX751" s="69">
        <v>0</v>
      </c>
      <c r="DY751" s="69">
        <v>0</v>
      </c>
    </row>
    <row r="752" spans="1:129" ht="14.25">
      <c r="A752" s="69">
        <v>40011</v>
      </c>
      <c r="B752" s="69">
        <v>0</v>
      </c>
      <c r="C752" s="69">
        <v>1</v>
      </c>
      <c r="E752" s="69" t="s">
        <v>2089</v>
      </c>
      <c r="F752" s="69" t="s">
        <v>326</v>
      </c>
      <c r="G752" s="69">
        <v>1</v>
      </c>
      <c r="H752" s="69" t="s">
        <v>321</v>
      </c>
      <c r="I752" s="69">
        <v>3500</v>
      </c>
      <c r="J752" s="69">
        <v>0</v>
      </c>
      <c r="K752" s="69">
        <v>1000</v>
      </c>
      <c r="M752" s="69">
        <v>0</v>
      </c>
      <c r="O752" s="69">
        <v>0</v>
      </c>
      <c r="P752" s="69">
        <v>9</v>
      </c>
      <c r="Q752" s="69">
        <v>0</v>
      </c>
      <c r="R752" s="69">
        <f t="shared" si="189"/>
        <v>1</v>
      </c>
      <c r="S752" s="69">
        <v>0</v>
      </c>
      <c r="T752" s="69">
        <v>0</v>
      </c>
      <c r="U752" s="69">
        <v>0</v>
      </c>
      <c r="V752" s="69">
        <v>0</v>
      </c>
      <c r="W752" s="69">
        <v>0</v>
      </c>
      <c r="X752" s="69">
        <v>1</v>
      </c>
      <c r="Y752" s="69">
        <v>0</v>
      </c>
      <c r="Z752" s="69">
        <v>0</v>
      </c>
      <c r="AA752" s="69">
        <v>2</v>
      </c>
      <c r="AB752" s="69">
        <v>31</v>
      </c>
      <c r="AC752" s="69">
        <v>0</v>
      </c>
      <c r="AD752" s="69">
        <v>0</v>
      </c>
      <c r="AE752" s="69">
        <v>0</v>
      </c>
      <c r="AF752" s="69">
        <v>1</v>
      </c>
      <c r="AG752" s="69">
        <v>0</v>
      </c>
      <c r="AH752" s="69">
        <v>9</v>
      </c>
      <c r="AI752" s="69">
        <v>0</v>
      </c>
      <c r="AJ752" s="69">
        <v>0</v>
      </c>
      <c r="AK752" s="69">
        <v>0</v>
      </c>
      <c r="AL752" s="69">
        <v>0</v>
      </c>
      <c r="AM752" s="69">
        <v>1</v>
      </c>
      <c r="AN752" s="69">
        <v>1</v>
      </c>
      <c r="AO752" s="69">
        <v>1</v>
      </c>
      <c r="AP752" s="69">
        <v>5</v>
      </c>
      <c r="AQ752" s="84">
        <v>15</v>
      </c>
      <c r="AR752" s="69">
        <v>2</v>
      </c>
      <c r="AS752" s="69">
        <v>0</v>
      </c>
      <c r="AT752" s="69">
        <v>0</v>
      </c>
      <c r="AU752" s="69">
        <v>0</v>
      </c>
      <c r="AV752" s="69">
        <v>0</v>
      </c>
      <c r="AW752" s="69">
        <v>0</v>
      </c>
      <c r="AX752" s="69">
        <v>0</v>
      </c>
      <c r="AY752" s="69">
        <v>0</v>
      </c>
      <c r="AZ752" s="69">
        <v>0</v>
      </c>
      <c r="BA752" s="69">
        <v>0</v>
      </c>
      <c r="BB752" s="69">
        <v>0</v>
      </c>
      <c r="BC752" s="69">
        <v>0</v>
      </c>
      <c r="BD752" s="69">
        <v>0</v>
      </c>
      <c r="BE752" s="69">
        <v>0</v>
      </c>
      <c r="BF752" s="69">
        <v>0</v>
      </c>
      <c r="BG752" s="69">
        <v>0</v>
      </c>
      <c r="BH752" s="69">
        <v>0</v>
      </c>
      <c r="BK752" s="69">
        <v>3</v>
      </c>
      <c r="BL752" s="69">
        <v>7</v>
      </c>
      <c r="BM752" s="69">
        <v>2</v>
      </c>
      <c r="BN752" s="69">
        <v>31</v>
      </c>
      <c r="BO752" s="89">
        <v>0</v>
      </c>
      <c r="BP752" s="69">
        <v>5</v>
      </c>
      <c r="BQ752" s="69">
        <v>1</v>
      </c>
      <c r="BR752" s="69">
        <v>204</v>
      </c>
      <c r="BS752" s="69">
        <v>1000</v>
      </c>
      <c r="BT752" s="69">
        <v>1</v>
      </c>
      <c r="BU752" s="69">
        <v>10</v>
      </c>
      <c r="BV752" s="69">
        <v>1000</v>
      </c>
      <c r="BW752" s="69">
        <v>0</v>
      </c>
      <c r="BY752" s="69">
        <v>18</v>
      </c>
      <c r="BZ752" s="69">
        <v>7</v>
      </c>
      <c r="CA752" s="69">
        <v>64</v>
      </c>
      <c r="CB752" s="89">
        <v>0</v>
      </c>
      <c r="CC752" s="69">
        <v>6</v>
      </c>
      <c r="CD752" s="69">
        <v>0</v>
      </c>
      <c r="CE752" s="69">
        <v>1</v>
      </c>
      <c r="CF752" s="69">
        <v>1000</v>
      </c>
      <c r="CG752" s="69">
        <v>0</v>
      </c>
      <c r="CH752" s="69">
        <v>0</v>
      </c>
      <c r="CI752" s="69">
        <v>1000</v>
      </c>
      <c r="CJ752" s="69">
        <v>108</v>
      </c>
      <c r="CL752" s="69">
        <v>10</v>
      </c>
      <c r="CM752" s="69">
        <v>2</v>
      </c>
      <c r="CN752" s="69">
        <v>31</v>
      </c>
      <c r="CO752" s="89">
        <v>0</v>
      </c>
      <c r="CP752" s="69">
        <v>1</v>
      </c>
      <c r="CQ752" s="69">
        <v>1</v>
      </c>
      <c r="CR752" s="69">
        <v>1</v>
      </c>
      <c r="CS752" s="69">
        <v>11030</v>
      </c>
      <c r="CT752" s="69">
        <v>0</v>
      </c>
      <c r="CU752" s="69">
        <v>0</v>
      </c>
      <c r="CV752" s="69">
        <v>1000</v>
      </c>
      <c r="CW752" s="69">
        <v>0</v>
      </c>
      <c r="CZ752" s="69">
        <v>0</v>
      </c>
      <c r="DA752" s="69">
        <v>0</v>
      </c>
      <c r="DB752" s="69">
        <v>0</v>
      </c>
      <c r="DC752" s="69">
        <v>0</v>
      </c>
      <c r="DD752" s="69">
        <v>0</v>
      </c>
      <c r="DE752" s="69">
        <v>0</v>
      </c>
      <c r="DF752" s="69">
        <v>0</v>
      </c>
      <c r="DG752" s="69">
        <v>1</v>
      </c>
      <c r="DI752" s="69" t="e">
        <f>INDEX(Sheet3!$E$78:$E$1130,MATCH(A752,Sheet3!$D$78:$D$1130,0))</f>
        <v>#N/A</v>
      </c>
      <c r="DJ752" s="69" t="str">
        <f t="shared" si="190"/>
        <v>item.ps_skill_10061</v>
      </c>
      <c r="DM752" s="69" t="s">
        <v>2090</v>
      </c>
      <c r="DN752" s="69" t="str">
        <f>"造成["&amp;INDEX(Sheet5!$L$2:$L$11,MATCH(BL752,Sheet5!$J$2:$J$11,0))&amp;":"&amp;BR752&amp;"*"&amp;BS752/1000&amp;"]"&amp;INDEX(Sheet5!$I$2:$I$4,MATCH(BR752,Sheet5!$H$2:$H$4,0))&amp;"的"&amp;INDEX(Sheet5!$K$2:$K$11,MATCH(BL752,Sheet5!$J$2:$J$11,0))</f>
        <v>造成[ui.cs_blue:204*1]的毒系伤害。</v>
      </c>
      <c r="DO752" s="69"/>
      <c r="DP752" s="69"/>
      <c r="DQ752" s="69"/>
      <c r="DR752" s="69" t="e">
        <f t="shared" si="174"/>
        <v>#N/A</v>
      </c>
      <c r="DS752" s="90" t="e">
        <f>MATCH(A752,Sheet5!D:D,0)</f>
        <v>#N/A</v>
      </c>
      <c r="DT752" s="94" t="e">
        <f>MATCH(A751,Sheet5!F:F,0)</f>
        <v>#N/A</v>
      </c>
      <c r="DU752" s="69">
        <v>0</v>
      </c>
      <c r="DV752" s="69">
        <v>0</v>
      </c>
      <c r="DW752" s="69">
        <v>0</v>
      </c>
      <c r="DX752" s="69">
        <v>0</v>
      </c>
      <c r="DY752" s="69">
        <v>0</v>
      </c>
    </row>
    <row r="753" spans="1:129" ht="14.25">
      <c r="A753" s="69">
        <v>40012</v>
      </c>
      <c r="B753" s="69">
        <v>0</v>
      </c>
      <c r="C753" s="69">
        <v>1</v>
      </c>
      <c r="E753" s="69" t="s">
        <v>2091</v>
      </c>
      <c r="F753" s="69" t="s">
        <v>326</v>
      </c>
      <c r="G753" s="69">
        <v>1</v>
      </c>
      <c r="H753" s="69" t="s">
        <v>321</v>
      </c>
      <c r="I753" s="69">
        <v>5000</v>
      </c>
      <c r="J753" s="69">
        <v>0</v>
      </c>
      <c r="K753" s="69">
        <v>5000</v>
      </c>
      <c r="M753" s="69">
        <v>0</v>
      </c>
      <c r="O753" s="69">
        <v>0</v>
      </c>
      <c r="P753" s="69">
        <v>1</v>
      </c>
      <c r="Q753" s="69">
        <v>0</v>
      </c>
      <c r="R753" s="69">
        <f t="shared" si="189"/>
        <v>1</v>
      </c>
      <c r="S753" s="69">
        <v>0</v>
      </c>
      <c r="T753" s="69">
        <v>0</v>
      </c>
      <c r="U753" s="69">
        <v>0</v>
      </c>
      <c r="V753" s="69">
        <v>0</v>
      </c>
      <c r="W753" s="69">
        <v>0</v>
      </c>
      <c r="X753" s="69">
        <v>0</v>
      </c>
      <c r="Y753" s="69">
        <v>0</v>
      </c>
      <c r="Z753" s="69">
        <v>0</v>
      </c>
      <c r="AA753" s="69">
        <v>1</v>
      </c>
      <c r="AB753" s="69">
        <v>31</v>
      </c>
      <c r="AC753" s="69">
        <v>0</v>
      </c>
      <c r="AD753" s="69">
        <v>0</v>
      </c>
      <c r="AE753" s="69">
        <v>0</v>
      </c>
      <c r="AF753" s="69">
        <v>1</v>
      </c>
      <c r="AG753" s="69">
        <v>0</v>
      </c>
      <c r="AH753" s="69">
        <v>0</v>
      </c>
      <c r="AI753" s="69">
        <v>0</v>
      </c>
      <c r="AJ753" s="69">
        <v>0</v>
      </c>
      <c r="AK753" s="69">
        <v>0</v>
      </c>
      <c r="AL753" s="69">
        <v>0</v>
      </c>
      <c r="AM753" s="69">
        <v>1</v>
      </c>
      <c r="AN753" s="69">
        <v>1</v>
      </c>
      <c r="AO753" s="69">
        <v>0</v>
      </c>
      <c r="AP753" s="69">
        <v>0</v>
      </c>
      <c r="AQ753" s="84">
        <v>0</v>
      </c>
      <c r="AR753" s="69">
        <v>0</v>
      </c>
      <c r="AS753" s="69">
        <v>0</v>
      </c>
      <c r="AT753" s="69">
        <v>0</v>
      </c>
      <c r="AU753" s="69">
        <v>0</v>
      </c>
      <c r="AV753" s="69">
        <v>0</v>
      </c>
      <c r="AW753" s="69">
        <v>0</v>
      </c>
      <c r="AX753" s="69">
        <v>0</v>
      </c>
      <c r="AY753" s="69">
        <v>0</v>
      </c>
      <c r="AZ753" s="69">
        <v>0</v>
      </c>
      <c r="BA753" s="69">
        <v>0</v>
      </c>
      <c r="BB753" s="69">
        <v>0</v>
      </c>
      <c r="BC753" s="69">
        <v>0</v>
      </c>
      <c r="BD753" s="69">
        <v>0</v>
      </c>
      <c r="BE753" s="69">
        <v>0</v>
      </c>
      <c r="BF753" s="69">
        <v>0</v>
      </c>
      <c r="BG753" s="69">
        <v>500</v>
      </c>
      <c r="BH753" s="69">
        <v>0</v>
      </c>
      <c r="BK753" s="69">
        <v>3</v>
      </c>
      <c r="BL753" s="69">
        <v>10</v>
      </c>
      <c r="BM753" s="69">
        <v>1</v>
      </c>
      <c r="BN753" s="69">
        <v>31</v>
      </c>
      <c r="BO753" s="89">
        <v>0</v>
      </c>
      <c r="BP753" s="69">
        <v>1</v>
      </c>
      <c r="BQ753" s="69">
        <v>1</v>
      </c>
      <c r="BR753" s="69">
        <v>1</v>
      </c>
      <c r="BS753" s="69">
        <v>11020</v>
      </c>
      <c r="BT753" s="69">
        <v>0</v>
      </c>
      <c r="BU753" s="69">
        <v>0</v>
      </c>
      <c r="BV753" s="69">
        <v>1000</v>
      </c>
      <c r="BW753" s="69">
        <v>0</v>
      </c>
      <c r="BY753" s="69">
        <v>0</v>
      </c>
      <c r="BZ753" s="69">
        <v>0</v>
      </c>
      <c r="CA753" s="69">
        <v>31</v>
      </c>
      <c r="CB753" s="89">
        <v>0</v>
      </c>
      <c r="CC753" s="69">
        <v>0</v>
      </c>
      <c r="CD753" s="69">
        <v>0</v>
      </c>
      <c r="CE753" s="69">
        <v>0</v>
      </c>
      <c r="CF753" s="69">
        <v>0</v>
      </c>
      <c r="CG753" s="69">
        <v>0</v>
      </c>
      <c r="CH753" s="69">
        <v>0</v>
      </c>
      <c r="CI753" s="69">
        <v>0</v>
      </c>
      <c r="CJ753" s="69">
        <v>0</v>
      </c>
      <c r="CL753" s="69">
        <v>0</v>
      </c>
      <c r="CM753" s="69">
        <v>0</v>
      </c>
      <c r="CN753" s="69">
        <v>0</v>
      </c>
      <c r="CO753" s="89">
        <v>0</v>
      </c>
      <c r="CP753" s="69">
        <v>0</v>
      </c>
      <c r="CQ753" s="69">
        <v>0</v>
      </c>
      <c r="CR753" s="69">
        <v>0</v>
      </c>
      <c r="CS753" s="69">
        <v>0</v>
      </c>
      <c r="CT753" s="69">
        <v>0</v>
      </c>
      <c r="CU753" s="69">
        <v>0</v>
      </c>
      <c r="CV753" s="69">
        <v>0</v>
      </c>
      <c r="CW753" s="69">
        <v>0</v>
      </c>
      <c r="CZ753" s="69">
        <v>0</v>
      </c>
      <c r="DA753" s="69">
        <v>0</v>
      </c>
      <c r="DB753" s="69">
        <v>0</v>
      </c>
      <c r="DC753" s="69">
        <v>0</v>
      </c>
      <c r="DD753" s="69">
        <v>0</v>
      </c>
      <c r="DE753" s="69">
        <v>0</v>
      </c>
      <c r="DF753" s="69">
        <v>0</v>
      </c>
      <c r="DG753" s="69">
        <v>1</v>
      </c>
      <c r="DI753" s="69" t="e">
        <f>INDEX(Sheet3!$E$78:$E$1130,MATCH(A753,Sheet3!$D$78:$D$1130,0))</f>
        <v>#N/A</v>
      </c>
      <c r="DJ753" s="69" t="str">
        <f t="shared" si="190"/>
        <v>item.ps_skill_10061</v>
      </c>
      <c r="DM753" s="69" t="s">
        <v>2092</v>
      </c>
      <c r="DN753" s="69" t="e">
        <f>"造成["&amp;INDEX(Sheet5!$L$2:$L$11,MATCH(BL753,Sheet5!$J$2:$J$11,0))&amp;":"&amp;BR753&amp;"*"&amp;BS753/1000&amp;"]"&amp;INDEX(Sheet5!$I$2:$I$4,MATCH(BR753,Sheet5!$H$2:$H$4,0))&amp;"的"&amp;INDEX(Sheet5!$K$2:$K$11,MATCH(BL753,Sheet5!$J$2:$J$11,0))</f>
        <v>#N/A</v>
      </c>
      <c r="DO753" s="69"/>
      <c r="DP753" s="69"/>
      <c r="DQ753" s="69"/>
      <c r="DR753" s="69" t="e">
        <f t="shared" si="174"/>
        <v>#N/A</v>
      </c>
      <c r="DS753" s="90" t="e">
        <f>MATCH(A753,Sheet5!D:D,0)</f>
        <v>#N/A</v>
      </c>
      <c r="DT753" s="94" t="e">
        <f>MATCH(A752,Sheet5!F:F,0)</f>
        <v>#N/A</v>
      </c>
      <c r="DU753" s="69">
        <v>0</v>
      </c>
      <c r="DV753" s="69">
        <v>0</v>
      </c>
      <c r="DW753" s="69">
        <v>0</v>
      </c>
      <c r="DX753" s="69">
        <v>0</v>
      </c>
      <c r="DY753" s="69">
        <v>0</v>
      </c>
    </row>
    <row r="754" spans="1:129" ht="14.25">
      <c r="A754" s="69">
        <v>40015</v>
      </c>
      <c r="B754" s="69">
        <v>300033</v>
      </c>
      <c r="C754" s="69">
        <v>1</v>
      </c>
      <c r="D754" s="69" t="s">
        <v>2093</v>
      </c>
      <c r="E754" s="69" t="s">
        <v>239</v>
      </c>
      <c r="F754" s="69">
        <v>0</v>
      </c>
      <c r="G754" s="69">
        <v>1</v>
      </c>
      <c r="H754" s="69" t="s">
        <v>321</v>
      </c>
      <c r="I754" s="69">
        <v>500</v>
      </c>
      <c r="J754" s="69">
        <v>800</v>
      </c>
      <c r="K754" s="69">
        <v>1000</v>
      </c>
      <c r="M754" s="69">
        <v>0</v>
      </c>
      <c r="O754" s="69">
        <v>0</v>
      </c>
      <c r="P754" s="69">
        <v>2</v>
      </c>
      <c r="Q754" s="69">
        <v>0</v>
      </c>
      <c r="R754" s="69">
        <f t="shared" si="189"/>
        <v>1</v>
      </c>
      <c r="S754" s="69">
        <v>0</v>
      </c>
      <c r="T754" s="69">
        <v>0</v>
      </c>
      <c r="U754" s="69">
        <v>0</v>
      </c>
      <c r="V754" s="69">
        <v>0</v>
      </c>
      <c r="W754" s="69">
        <v>0</v>
      </c>
      <c r="X754" s="69">
        <v>5</v>
      </c>
      <c r="Y754" s="69">
        <v>5</v>
      </c>
      <c r="Z754" s="69">
        <v>6000</v>
      </c>
      <c r="AA754" s="69">
        <v>2</v>
      </c>
      <c r="AB754" s="69">
        <v>31</v>
      </c>
      <c r="AC754" s="69">
        <v>0</v>
      </c>
      <c r="AD754" s="69">
        <v>0</v>
      </c>
      <c r="AE754" s="69">
        <v>0</v>
      </c>
      <c r="AF754" s="69">
        <v>1</v>
      </c>
      <c r="AG754" s="69">
        <v>0</v>
      </c>
      <c r="AH754" s="69">
        <v>8</v>
      </c>
      <c r="AI754" s="69">
        <v>216</v>
      </c>
      <c r="AJ754" s="69">
        <v>3</v>
      </c>
      <c r="AK754" s="69">
        <v>0</v>
      </c>
      <c r="AL754" s="69">
        <v>0</v>
      </c>
      <c r="AM754" s="69">
        <v>1</v>
      </c>
      <c r="AN754" s="69">
        <v>1</v>
      </c>
      <c r="AO754" s="69">
        <v>1</v>
      </c>
      <c r="AP754" s="69">
        <v>2.5</v>
      </c>
      <c r="AQ754" s="84">
        <v>20</v>
      </c>
      <c r="AR754" s="69">
        <v>0.5</v>
      </c>
      <c r="AS754" s="69">
        <v>0</v>
      </c>
      <c r="AT754" s="69">
        <v>0</v>
      </c>
      <c r="AU754" s="69">
        <v>0</v>
      </c>
      <c r="AV754" s="69">
        <v>0</v>
      </c>
      <c r="AW754" s="69">
        <v>0</v>
      </c>
      <c r="AX754" s="69">
        <v>0</v>
      </c>
      <c r="AY754" s="69">
        <v>0</v>
      </c>
      <c r="AZ754" s="69">
        <v>0</v>
      </c>
      <c r="BA754" s="69">
        <v>0</v>
      </c>
      <c r="BB754" s="69">
        <v>0</v>
      </c>
      <c r="BC754" s="69">
        <v>0</v>
      </c>
      <c r="BD754" s="69">
        <v>0</v>
      </c>
      <c r="BE754" s="69">
        <v>0</v>
      </c>
      <c r="BF754" s="69">
        <v>0</v>
      </c>
      <c r="BG754" s="69">
        <v>0</v>
      </c>
      <c r="BH754" s="69">
        <v>0</v>
      </c>
      <c r="BI754" s="69" t="s">
        <v>2094</v>
      </c>
      <c r="BK754" s="69">
        <v>3</v>
      </c>
      <c r="BL754" s="69">
        <v>2</v>
      </c>
      <c r="BM754" s="69">
        <v>2</v>
      </c>
      <c r="BN754" s="69">
        <v>31</v>
      </c>
      <c r="BO754" s="89">
        <v>0</v>
      </c>
      <c r="BP754" s="69">
        <v>1</v>
      </c>
      <c r="BQ754" s="69">
        <v>1</v>
      </c>
      <c r="BR754" s="69">
        <v>203</v>
      </c>
      <c r="BS754" s="69">
        <v>1300</v>
      </c>
      <c r="BT754" s="69">
        <v>0</v>
      </c>
      <c r="BU754" s="69">
        <v>0</v>
      </c>
      <c r="BV754" s="69">
        <v>1000</v>
      </c>
      <c r="BW754" s="69">
        <v>217</v>
      </c>
      <c r="BY754" s="69">
        <v>10</v>
      </c>
      <c r="BZ754" s="69">
        <v>2</v>
      </c>
      <c r="CA754" s="69">
        <v>31</v>
      </c>
      <c r="CB754" s="89">
        <v>0</v>
      </c>
      <c r="CC754" s="69">
        <v>1</v>
      </c>
      <c r="CD754" s="69">
        <v>1</v>
      </c>
      <c r="CE754" s="69">
        <v>1</v>
      </c>
      <c r="CF754" s="69">
        <v>20004</v>
      </c>
      <c r="CG754" s="69">
        <v>0</v>
      </c>
      <c r="CH754" s="69">
        <v>0</v>
      </c>
      <c r="CI754" s="69">
        <v>1000</v>
      </c>
      <c r="CJ754" s="69">
        <v>217</v>
      </c>
      <c r="CL754" s="69">
        <v>0</v>
      </c>
      <c r="CM754" s="69">
        <v>0</v>
      </c>
      <c r="CN754" s="69">
        <v>0</v>
      </c>
      <c r="CO754" s="89">
        <v>0</v>
      </c>
      <c r="CP754" s="69">
        <v>0</v>
      </c>
      <c r="CQ754" s="69">
        <v>0</v>
      </c>
      <c r="CR754" s="69">
        <v>0</v>
      </c>
      <c r="CS754" s="69">
        <v>0</v>
      </c>
      <c r="CT754" s="69">
        <v>0</v>
      </c>
      <c r="CU754" s="69">
        <v>0</v>
      </c>
      <c r="CV754" s="69">
        <v>0</v>
      </c>
      <c r="CW754" s="69">
        <v>0</v>
      </c>
      <c r="CZ754" s="69">
        <v>0</v>
      </c>
      <c r="DA754" s="69">
        <v>0</v>
      </c>
      <c r="DB754" s="69">
        <v>0</v>
      </c>
      <c r="DC754" s="69">
        <v>0</v>
      </c>
      <c r="DD754" s="69">
        <v>0</v>
      </c>
      <c r="DE754" s="69">
        <v>0</v>
      </c>
      <c r="DF754" s="69">
        <v>0</v>
      </c>
      <c r="DG754" s="69">
        <v>1</v>
      </c>
      <c r="DI754" s="69" t="e">
        <f>INDEX(Sheet3!$E$78:$E$1130,MATCH(A754,Sheet3!$D$78:$D$1130,0))</f>
        <v>#N/A</v>
      </c>
      <c r="DJ754" s="69">
        <f t="shared" si="190"/>
        <v>0</v>
      </c>
      <c r="DK754" s="69" t="s">
        <v>2095</v>
      </c>
      <c r="DL754" s="69"/>
      <c r="DM754" s="69" t="s">
        <v>239</v>
      </c>
      <c r="DN754" s="69" t="str">
        <f>"造成["&amp;INDEX(Sheet5!$L$2:$L$11,MATCH(BL754,Sheet5!$J$2:$J$11,0))&amp;":"&amp;BR754&amp;"*"&amp;BS754/1000&amp;"]"&amp;INDEX(Sheet5!$I$2:$I$4,MATCH(BR754,Sheet5!$H$2:$H$4,0))&amp;"的"&amp;INDEX(Sheet5!$K$2:$K$11,MATCH(BL754,Sheet5!$J$2:$J$11,0))</f>
        <v>造成[ui.cs_orange:203*1.3]的物理伤害。</v>
      </c>
      <c r="DO754" s="69"/>
      <c r="DP754" s="69"/>
      <c r="DQ754" s="69"/>
      <c r="DR754" s="69" t="e">
        <f t="shared" si="174"/>
        <v>#N/A</v>
      </c>
      <c r="DS754" s="90" t="e">
        <f>MATCH(A754,Sheet5!D:D,0)</f>
        <v>#N/A</v>
      </c>
      <c r="DT754" s="94" t="e">
        <f>MATCH(A753,Sheet5!F:F,0)</f>
        <v>#N/A</v>
      </c>
      <c r="DU754" s="69">
        <v>0</v>
      </c>
      <c r="DV754" s="69">
        <v>0</v>
      </c>
      <c r="DW754" s="69">
        <v>0</v>
      </c>
      <c r="DX754" s="69">
        <v>0</v>
      </c>
      <c r="DY754" s="69">
        <v>0</v>
      </c>
    </row>
    <row r="755" spans="1:129" ht="14.25">
      <c r="A755" s="69">
        <v>41015</v>
      </c>
      <c r="B755" s="69">
        <v>300038</v>
      </c>
      <c r="C755" s="69">
        <v>1</v>
      </c>
      <c r="D755" s="69" t="s">
        <v>2093</v>
      </c>
      <c r="E755" s="69" t="s">
        <v>239</v>
      </c>
      <c r="F755" s="69">
        <v>0</v>
      </c>
      <c r="G755" s="69">
        <v>1</v>
      </c>
      <c r="H755" s="69" t="s">
        <v>321</v>
      </c>
      <c r="I755" s="69">
        <v>500</v>
      </c>
      <c r="J755" s="69">
        <v>800</v>
      </c>
      <c r="K755" s="69">
        <v>1000</v>
      </c>
      <c r="M755" s="69">
        <v>0</v>
      </c>
      <c r="O755" s="69">
        <v>0</v>
      </c>
      <c r="P755" s="69">
        <v>2</v>
      </c>
      <c r="Q755" s="69">
        <v>0</v>
      </c>
      <c r="R755" s="69">
        <f t="shared" ref="R755" si="191">IF(S755&gt;0,2,1)</f>
        <v>1</v>
      </c>
      <c r="S755" s="69">
        <v>0</v>
      </c>
      <c r="T755" s="69">
        <v>0</v>
      </c>
      <c r="U755" s="69">
        <v>0</v>
      </c>
      <c r="V755" s="69">
        <v>0</v>
      </c>
      <c r="W755" s="69">
        <v>0</v>
      </c>
      <c r="X755" s="69">
        <v>5</v>
      </c>
      <c r="Y755" s="69">
        <v>5</v>
      </c>
      <c r="Z755" s="69">
        <v>6000</v>
      </c>
      <c r="AA755" s="69">
        <v>2</v>
      </c>
      <c r="AB755" s="69">
        <v>31</v>
      </c>
      <c r="AC755" s="69">
        <v>0</v>
      </c>
      <c r="AD755" s="69">
        <v>0</v>
      </c>
      <c r="AE755" s="69">
        <v>0</v>
      </c>
      <c r="AF755" s="69">
        <v>1</v>
      </c>
      <c r="AG755" s="69">
        <v>0</v>
      </c>
      <c r="AH755" s="69">
        <v>8</v>
      </c>
      <c r="AI755" s="69">
        <v>216</v>
      </c>
      <c r="AJ755" s="69">
        <v>3</v>
      </c>
      <c r="AK755" s="69">
        <v>0</v>
      </c>
      <c r="AL755" s="69">
        <v>0</v>
      </c>
      <c r="AM755" s="69">
        <v>1</v>
      </c>
      <c r="AN755" s="69">
        <v>1</v>
      </c>
      <c r="AO755" s="69">
        <v>1</v>
      </c>
      <c r="AP755" s="69">
        <v>2.5</v>
      </c>
      <c r="AQ755" s="84">
        <v>20</v>
      </c>
      <c r="AR755" s="69">
        <v>0.5</v>
      </c>
      <c r="AS755" s="69">
        <v>0</v>
      </c>
      <c r="AT755" s="69">
        <v>0</v>
      </c>
      <c r="AU755" s="69">
        <v>0</v>
      </c>
      <c r="AV755" s="69">
        <v>0</v>
      </c>
      <c r="AW755" s="69">
        <v>0</v>
      </c>
      <c r="AX755" s="69">
        <v>0</v>
      </c>
      <c r="AY755" s="69">
        <v>0</v>
      </c>
      <c r="AZ755" s="69">
        <v>0</v>
      </c>
      <c r="BA755" s="69">
        <v>0</v>
      </c>
      <c r="BB755" s="69">
        <v>0</v>
      </c>
      <c r="BC755" s="69">
        <v>0</v>
      </c>
      <c r="BD755" s="69">
        <v>0</v>
      </c>
      <c r="BE755" s="69">
        <v>0</v>
      </c>
      <c r="BF755" s="69">
        <v>0</v>
      </c>
      <c r="BG755" s="69">
        <v>0</v>
      </c>
      <c r="BH755" s="69">
        <v>0</v>
      </c>
      <c r="BI755" s="69" t="s">
        <v>2094</v>
      </c>
      <c r="BK755" s="69">
        <v>3</v>
      </c>
      <c r="BL755" s="69">
        <v>2</v>
      </c>
      <c r="BM755" s="69">
        <v>2</v>
      </c>
      <c r="BN755" s="69">
        <v>31</v>
      </c>
      <c r="BO755" s="89">
        <v>0</v>
      </c>
      <c r="BP755" s="69">
        <v>1</v>
      </c>
      <c r="BQ755" s="69">
        <v>1</v>
      </c>
      <c r="BR755" s="69">
        <v>203</v>
      </c>
      <c r="BS755" s="69">
        <v>1300</v>
      </c>
      <c r="BT755" s="69">
        <v>0</v>
      </c>
      <c r="BU755" s="69">
        <v>0</v>
      </c>
      <c r="BV755" s="69">
        <v>1000</v>
      </c>
      <c r="BW755" s="69">
        <v>217</v>
      </c>
      <c r="BY755" s="69">
        <v>10</v>
      </c>
      <c r="BZ755" s="69">
        <v>2</v>
      </c>
      <c r="CA755" s="69">
        <v>31</v>
      </c>
      <c r="CB755" s="89">
        <v>0</v>
      </c>
      <c r="CC755" s="69">
        <v>1</v>
      </c>
      <c r="CD755" s="69">
        <v>1</v>
      </c>
      <c r="CE755" s="69">
        <v>1</v>
      </c>
      <c r="CF755" s="69">
        <v>20004</v>
      </c>
      <c r="CG755" s="69">
        <v>0</v>
      </c>
      <c r="CH755" s="69">
        <v>0</v>
      </c>
      <c r="CI755" s="69">
        <v>1000</v>
      </c>
      <c r="CJ755" s="69">
        <v>217</v>
      </c>
      <c r="CL755" s="69">
        <v>0</v>
      </c>
      <c r="CM755" s="69">
        <v>0</v>
      </c>
      <c r="CN755" s="69">
        <v>0</v>
      </c>
      <c r="CO755" s="89">
        <v>0</v>
      </c>
      <c r="CP755" s="69">
        <v>0</v>
      </c>
      <c r="CQ755" s="69">
        <v>0</v>
      </c>
      <c r="CR755" s="69">
        <v>0</v>
      </c>
      <c r="CS755" s="69">
        <v>0</v>
      </c>
      <c r="CT755" s="69">
        <v>0</v>
      </c>
      <c r="CU755" s="69">
        <v>0</v>
      </c>
      <c r="CV755" s="69">
        <v>0</v>
      </c>
      <c r="CW755" s="69">
        <v>0</v>
      </c>
      <c r="CZ755" s="69">
        <v>0</v>
      </c>
      <c r="DA755" s="69">
        <v>0</v>
      </c>
      <c r="DB755" s="69">
        <v>0</v>
      </c>
      <c r="DC755" s="69">
        <v>0</v>
      </c>
      <c r="DD755" s="69">
        <v>0</v>
      </c>
      <c r="DE755" s="69">
        <v>0</v>
      </c>
      <c r="DF755" s="69">
        <v>0</v>
      </c>
      <c r="DG755" s="69">
        <v>1</v>
      </c>
      <c r="DI755" s="69" t="e">
        <f>INDEX(Sheet3!$E$78:$E$1130,MATCH(A755,Sheet3!$D$78:$D$1130,0))</f>
        <v>#N/A</v>
      </c>
      <c r="DJ755" s="69">
        <f t="shared" ref="DJ755" si="192">IFERROR(DI755,F755)</f>
        <v>0</v>
      </c>
      <c r="DK755" s="69" t="s">
        <v>2095</v>
      </c>
      <c r="DL755" s="69"/>
      <c r="DM755" s="69" t="s">
        <v>239</v>
      </c>
      <c r="DN755" s="69" t="str">
        <f>"造成["&amp;INDEX(Sheet5!$L$2:$L$11,MATCH(BL755,Sheet5!$J$2:$J$11,0))&amp;":"&amp;BR755&amp;"*"&amp;BS755/1000&amp;"]"&amp;INDEX(Sheet5!$I$2:$I$4,MATCH(BR755,Sheet5!$H$2:$H$4,0))&amp;"的"&amp;INDEX(Sheet5!$K$2:$K$11,MATCH(BL755,Sheet5!$J$2:$J$11,0))</f>
        <v>造成[ui.cs_orange:203*1.3]的物理伤害。</v>
      </c>
      <c r="DO755" s="69"/>
      <c r="DP755" s="69"/>
      <c r="DQ755" s="69"/>
      <c r="DR755" s="69" t="e">
        <f t="shared" ref="DR755" si="193">MATCH(A755,$DX$51:$DX$69,0)</f>
        <v>#N/A</v>
      </c>
      <c r="DS755" s="90" t="e">
        <f>MATCH(A755,Sheet5!D:D,0)</f>
        <v>#N/A</v>
      </c>
      <c r="DT755" s="94" t="e">
        <f>MATCH(A754,Sheet5!F:F,0)</f>
        <v>#N/A</v>
      </c>
      <c r="DU755" s="69">
        <v>0</v>
      </c>
      <c r="DV755" s="69">
        <v>0</v>
      </c>
      <c r="DW755" s="69">
        <v>0</v>
      </c>
      <c r="DX755" s="69">
        <v>0</v>
      </c>
      <c r="DY755" s="69">
        <v>0</v>
      </c>
    </row>
    <row r="756" spans="1:129" ht="14.25">
      <c r="A756" s="69">
        <v>40019</v>
      </c>
      <c r="B756" s="69">
        <v>0</v>
      </c>
      <c r="C756" s="69">
        <v>1</v>
      </c>
      <c r="D756" s="69" t="s">
        <v>2096</v>
      </c>
      <c r="E756" s="69" t="s">
        <v>239</v>
      </c>
      <c r="F756" s="69">
        <v>0</v>
      </c>
      <c r="G756" s="69">
        <v>1</v>
      </c>
      <c r="H756" s="69" t="s">
        <v>2083</v>
      </c>
      <c r="I756" s="69">
        <v>1200</v>
      </c>
      <c r="J756" s="69">
        <v>833</v>
      </c>
      <c r="K756" s="69">
        <v>4000</v>
      </c>
      <c r="M756" s="69">
        <v>218</v>
      </c>
      <c r="O756" s="69">
        <v>0</v>
      </c>
      <c r="P756" s="69">
        <v>12</v>
      </c>
      <c r="Q756" s="69">
        <v>0</v>
      </c>
      <c r="R756" s="69">
        <f t="shared" si="189"/>
        <v>1</v>
      </c>
      <c r="S756" s="69">
        <v>0</v>
      </c>
      <c r="T756" s="69">
        <v>0</v>
      </c>
      <c r="U756" s="69">
        <v>0</v>
      </c>
      <c r="V756" s="69">
        <v>0</v>
      </c>
      <c r="W756" s="69">
        <v>0</v>
      </c>
      <c r="X756" s="69">
        <v>5</v>
      </c>
      <c r="Y756" s="69">
        <v>5</v>
      </c>
      <c r="Z756" s="69">
        <v>43000</v>
      </c>
      <c r="AA756" s="69">
        <v>2</v>
      </c>
      <c r="AB756" s="69">
        <v>31</v>
      </c>
      <c r="AC756" s="69">
        <v>0</v>
      </c>
      <c r="AD756" s="69">
        <v>0</v>
      </c>
      <c r="AE756" s="69">
        <v>0</v>
      </c>
      <c r="AF756" s="69">
        <v>1</v>
      </c>
      <c r="AG756" s="69">
        <v>0</v>
      </c>
      <c r="AH756" s="69">
        <v>2</v>
      </c>
      <c r="AI756" s="69">
        <v>219</v>
      </c>
      <c r="AJ756" s="69">
        <v>3</v>
      </c>
      <c r="AK756" s="69">
        <v>0</v>
      </c>
      <c r="AL756" s="69">
        <v>0</v>
      </c>
      <c r="AM756" s="69">
        <v>1</v>
      </c>
      <c r="AN756" s="69">
        <v>1</v>
      </c>
      <c r="AO756" s="69">
        <v>1</v>
      </c>
      <c r="AP756" s="69">
        <v>4</v>
      </c>
      <c r="AQ756" s="84">
        <v>0</v>
      </c>
      <c r="AR756" s="69">
        <v>0.5</v>
      </c>
      <c r="AS756" s="69">
        <v>0</v>
      </c>
      <c r="AT756" s="69">
        <v>0</v>
      </c>
      <c r="AU756" s="69">
        <v>0</v>
      </c>
      <c r="AV756" s="69">
        <v>0</v>
      </c>
      <c r="AW756" s="69">
        <v>0</v>
      </c>
      <c r="AX756" s="69">
        <v>0</v>
      </c>
      <c r="AY756" s="69">
        <v>0</v>
      </c>
      <c r="AZ756" s="69">
        <v>0</v>
      </c>
      <c r="BA756" s="69">
        <v>0</v>
      </c>
      <c r="BB756" s="69">
        <v>0</v>
      </c>
      <c r="BC756" s="69">
        <v>0</v>
      </c>
      <c r="BD756" s="69">
        <v>0</v>
      </c>
      <c r="BE756" s="69">
        <v>0</v>
      </c>
      <c r="BF756" s="69">
        <v>0</v>
      </c>
      <c r="BG756" s="69">
        <v>0</v>
      </c>
      <c r="BH756" s="69">
        <v>0</v>
      </c>
      <c r="BI756" s="69" t="s">
        <v>2097</v>
      </c>
      <c r="BK756" s="69">
        <v>3</v>
      </c>
      <c r="BL756" s="69">
        <v>25</v>
      </c>
      <c r="BM756" s="69">
        <v>2</v>
      </c>
      <c r="BN756" s="69">
        <v>31</v>
      </c>
      <c r="BO756" s="89">
        <v>0</v>
      </c>
      <c r="BP756" s="69">
        <v>3</v>
      </c>
      <c r="BQ756" s="69">
        <v>5</v>
      </c>
      <c r="BR756" s="69">
        <v>204</v>
      </c>
      <c r="BS756" s="69">
        <v>1600</v>
      </c>
      <c r="BT756" s="69">
        <v>1</v>
      </c>
      <c r="BU756" s="69">
        <v>30</v>
      </c>
      <c r="BV756" s="69">
        <v>1000</v>
      </c>
      <c r="BW756" s="69">
        <v>223</v>
      </c>
      <c r="BY756" s="69">
        <v>5</v>
      </c>
      <c r="BZ756" s="69">
        <v>2</v>
      </c>
      <c r="CA756" s="69">
        <v>31</v>
      </c>
      <c r="CB756" s="89">
        <v>0</v>
      </c>
      <c r="CC756" s="69">
        <v>8</v>
      </c>
      <c r="CD756" s="69">
        <v>5</v>
      </c>
      <c r="CE756" s="69">
        <v>204</v>
      </c>
      <c r="CF756" s="69">
        <v>5000</v>
      </c>
      <c r="CG756" s="69">
        <v>0</v>
      </c>
      <c r="CH756" s="69">
        <v>0</v>
      </c>
      <c r="CI756" s="69">
        <v>1000</v>
      </c>
      <c r="CJ756" s="69">
        <v>221</v>
      </c>
      <c r="CL756" s="69">
        <v>18</v>
      </c>
      <c r="CM756" s="69">
        <v>6</v>
      </c>
      <c r="CN756" s="69">
        <v>64</v>
      </c>
      <c r="CO756" s="89">
        <v>0</v>
      </c>
      <c r="CP756" s="69">
        <v>8</v>
      </c>
      <c r="CQ756" s="69">
        <v>15</v>
      </c>
      <c r="CR756" s="69">
        <v>1</v>
      </c>
      <c r="CS756" s="69">
        <v>99999</v>
      </c>
      <c r="CT756" s="69">
        <v>0</v>
      </c>
      <c r="CU756" s="69">
        <v>0</v>
      </c>
      <c r="CV756" s="69">
        <v>1000</v>
      </c>
      <c r="CW756" s="69">
        <v>221</v>
      </c>
      <c r="CZ756" s="69">
        <v>0</v>
      </c>
      <c r="DA756" s="69">
        <v>0</v>
      </c>
      <c r="DB756" s="69">
        <v>0</v>
      </c>
      <c r="DC756" s="69">
        <v>0</v>
      </c>
      <c r="DD756" s="69">
        <v>0</v>
      </c>
      <c r="DE756" s="69">
        <v>0</v>
      </c>
      <c r="DF756" s="69">
        <v>0</v>
      </c>
      <c r="DG756" s="69">
        <v>1</v>
      </c>
      <c r="DI756" s="69" t="e">
        <f>INDEX(Sheet3!$E$78:$E$1130,MATCH(A756,Sheet3!$D$78:$D$1130,0))</f>
        <v>#N/A</v>
      </c>
      <c r="DJ756" s="69">
        <f t="shared" si="190"/>
        <v>0</v>
      </c>
      <c r="DK756" s="69" t="s">
        <v>2098</v>
      </c>
      <c r="DL756" s="69"/>
      <c r="DM756" s="69" t="s">
        <v>239</v>
      </c>
      <c r="DN756" s="69" t="e">
        <f>"造成["&amp;INDEX(Sheet5!$L$2:$L$11,MATCH(BL756,Sheet5!$J$2:$J$11,0))&amp;":"&amp;BR756&amp;"*"&amp;BS756/1000&amp;"]"&amp;INDEX(Sheet5!$I$2:$I$4,MATCH(BR756,Sheet5!$H$2:$H$4,0))&amp;"的"&amp;INDEX(Sheet5!$K$2:$K$11,MATCH(BL756,Sheet5!$J$2:$J$11,0))</f>
        <v>#N/A</v>
      </c>
      <c r="DO756" s="69"/>
      <c r="DP756" s="69"/>
      <c r="DQ756" s="69"/>
      <c r="DR756" s="69" t="e">
        <f t="shared" si="174"/>
        <v>#N/A</v>
      </c>
      <c r="DS756" s="90" t="e">
        <f>MATCH(A756,Sheet5!D:D,0)</f>
        <v>#N/A</v>
      </c>
      <c r="DT756" s="94" t="e">
        <f>MATCH(A754,Sheet5!F:F,0)</f>
        <v>#N/A</v>
      </c>
      <c r="DU756" s="69">
        <v>0</v>
      </c>
      <c r="DV756" s="69">
        <v>0</v>
      </c>
      <c r="DW756" s="69">
        <v>0</v>
      </c>
      <c r="DX756" s="69">
        <v>0</v>
      </c>
      <c r="DY756" s="69">
        <v>0</v>
      </c>
    </row>
    <row r="757" spans="1:129" ht="14.25">
      <c r="A757" s="69">
        <v>940019</v>
      </c>
      <c r="B757" s="69">
        <v>0</v>
      </c>
      <c r="C757" s="69">
        <v>1</v>
      </c>
      <c r="D757" s="69" t="s">
        <v>2096</v>
      </c>
      <c r="E757" s="69" t="s">
        <v>239</v>
      </c>
      <c r="F757" s="69">
        <v>0</v>
      </c>
      <c r="G757" s="69">
        <v>1</v>
      </c>
      <c r="H757" s="69" t="s">
        <v>2083</v>
      </c>
      <c r="I757" s="69">
        <v>1200</v>
      </c>
      <c r="J757" s="69">
        <v>833</v>
      </c>
      <c r="K757" s="69">
        <v>4000</v>
      </c>
      <c r="M757" s="69">
        <v>218</v>
      </c>
      <c r="O757" s="69">
        <v>0</v>
      </c>
      <c r="P757" s="69">
        <v>12</v>
      </c>
      <c r="Q757" s="69">
        <v>0</v>
      </c>
      <c r="R757" s="69">
        <f t="shared" si="189"/>
        <v>1</v>
      </c>
      <c r="S757" s="69">
        <v>0</v>
      </c>
      <c r="T757" s="69">
        <v>0</v>
      </c>
      <c r="U757" s="69">
        <v>0</v>
      </c>
      <c r="V757" s="69">
        <v>0</v>
      </c>
      <c r="W757" s="69">
        <v>0</v>
      </c>
      <c r="X757" s="69">
        <v>5</v>
      </c>
      <c r="Y757" s="69">
        <v>5</v>
      </c>
      <c r="Z757" s="69">
        <v>43000</v>
      </c>
      <c r="AA757" s="69">
        <v>2</v>
      </c>
      <c r="AB757" s="69">
        <v>31</v>
      </c>
      <c r="AC757" s="69">
        <v>0</v>
      </c>
      <c r="AD757" s="69">
        <v>0</v>
      </c>
      <c r="AE757" s="69">
        <v>0</v>
      </c>
      <c r="AF757" s="69">
        <v>1</v>
      </c>
      <c r="AG757" s="69">
        <v>0</v>
      </c>
      <c r="AH757" s="69">
        <v>2</v>
      </c>
      <c r="AI757" s="69">
        <v>219</v>
      </c>
      <c r="AJ757" s="69">
        <v>3</v>
      </c>
      <c r="AK757" s="69">
        <v>0</v>
      </c>
      <c r="AL757" s="69">
        <v>0</v>
      </c>
      <c r="AM757" s="69">
        <v>1</v>
      </c>
      <c r="AN757" s="69">
        <v>1</v>
      </c>
      <c r="AO757" s="69">
        <v>1</v>
      </c>
      <c r="AP757" s="69">
        <v>4</v>
      </c>
      <c r="AQ757" s="84">
        <v>0</v>
      </c>
      <c r="AR757" s="69">
        <v>0.5</v>
      </c>
      <c r="AS757" s="69">
        <v>0</v>
      </c>
      <c r="AT757" s="69">
        <v>0</v>
      </c>
      <c r="AU757" s="69">
        <v>0</v>
      </c>
      <c r="AV757" s="69">
        <v>0</v>
      </c>
      <c r="AW757" s="69">
        <v>0</v>
      </c>
      <c r="AX757" s="69">
        <v>0</v>
      </c>
      <c r="AY757" s="69">
        <v>0</v>
      </c>
      <c r="AZ757" s="69">
        <v>0</v>
      </c>
      <c r="BA757" s="69">
        <v>0</v>
      </c>
      <c r="BB757" s="69">
        <v>0</v>
      </c>
      <c r="BC757" s="69">
        <v>0</v>
      </c>
      <c r="BD757" s="69">
        <v>0</v>
      </c>
      <c r="BE757" s="69">
        <v>0</v>
      </c>
      <c r="BF757" s="69">
        <v>0</v>
      </c>
      <c r="BG757" s="69">
        <v>0</v>
      </c>
      <c r="BH757" s="69">
        <v>0</v>
      </c>
      <c r="BI757" s="69" t="s">
        <v>2097</v>
      </c>
      <c r="BK757" s="69">
        <v>3</v>
      </c>
      <c r="BL757" s="69">
        <v>25</v>
      </c>
      <c r="BM757" s="69">
        <v>2</v>
      </c>
      <c r="BN757" s="69">
        <v>31</v>
      </c>
      <c r="BO757" s="89">
        <v>0</v>
      </c>
      <c r="BP757" s="69">
        <v>3</v>
      </c>
      <c r="BQ757" s="69">
        <v>5</v>
      </c>
      <c r="BR757" s="69">
        <v>204</v>
      </c>
      <c r="BS757" s="69">
        <v>1600</v>
      </c>
      <c r="BT757" s="69">
        <v>1</v>
      </c>
      <c r="BU757" s="69">
        <v>30</v>
      </c>
      <c r="BV757" s="69">
        <v>1000</v>
      </c>
      <c r="BW757" s="69">
        <v>223</v>
      </c>
      <c r="BY757" s="69">
        <v>5</v>
      </c>
      <c r="BZ757" s="69">
        <v>2</v>
      </c>
      <c r="CA757" s="69">
        <v>31</v>
      </c>
      <c r="CB757" s="89">
        <v>0</v>
      </c>
      <c r="CC757" s="69">
        <v>8</v>
      </c>
      <c r="CD757" s="69">
        <v>5</v>
      </c>
      <c r="CE757" s="69">
        <v>204</v>
      </c>
      <c r="CF757" s="69">
        <v>1500</v>
      </c>
      <c r="CG757" s="69">
        <v>0</v>
      </c>
      <c r="CH757" s="69">
        <v>0</v>
      </c>
      <c r="CI757" s="69">
        <v>1000</v>
      </c>
      <c r="CJ757" s="69">
        <v>221</v>
      </c>
      <c r="CL757" s="69">
        <v>0</v>
      </c>
      <c r="CM757" s="69">
        <v>0</v>
      </c>
      <c r="CN757" s="69">
        <v>0</v>
      </c>
      <c r="CO757" s="69">
        <v>0</v>
      </c>
      <c r="CP757" s="69">
        <v>0</v>
      </c>
      <c r="CQ757" s="69">
        <v>0</v>
      </c>
      <c r="CR757" s="69">
        <v>0</v>
      </c>
      <c r="CS757" s="69">
        <v>0</v>
      </c>
      <c r="CT757" s="69">
        <v>0</v>
      </c>
      <c r="CU757" s="69">
        <v>0</v>
      </c>
      <c r="CV757" s="69">
        <v>1000</v>
      </c>
      <c r="CW757" s="69">
        <v>221</v>
      </c>
      <c r="CZ757" s="69">
        <v>0</v>
      </c>
      <c r="DA757" s="69">
        <v>0</v>
      </c>
      <c r="DB757" s="69">
        <v>0</v>
      </c>
      <c r="DC757" s="69">
        <v>0</v>
      </c>
      <c r="DD757" s="69">
        <v>0</v>
      </c>
      <c r="DE757" s="69">
        <v>0</v>
      </c>
      <c r="DF757" s="69">
        <v>0</v>
      </c>
      <c r="DG757" s="69">
        <v>1</v>
      </c>
      <c r="DI757" s="69" t="e">
        <f>INDEX(Sheet3!$E$78:$E$1130,MATCH(A757,Sheet3!$D$78:$D$1130,0))</f>
        <v>#N/A</v>
      </c>
      <c r="DJ757" s="69">
        <f t="shared" si="190"/>
        <v>0</v>
      </c>
      <c r="DK757" s="69" t="s">
        <v>2098</v>
      </c>
      <c r="DL757" s="69"/>
      <c r="DM757" s="69" t="s">
        <v>239</v>
      </c>
      <c r="DN757" s="69" t="e">
        <f>"造成["&amp;INDEX(Sheet5!$L$2:$L$11,MATCH(BL757,Sheet5!$J$2:$J$11,0))&amp;":"&amp;BR757&amp;"*"&amp;BS757/1000&amp;"]"&amp;INDEX(Sheet5!$I$2:$I$4,MATCH(BR757,Sheet5!$H$2:$H$4,0))&amp;"的"&amp;INDEX(Sheet5!$K$2:$K$11,MATCH(BL757,Sheet5!$J$2:$J$11,0))</f>
        <v>#N/A</v>
      </c>
      <c r="DO757" s="69"/>
      <c r="DP757" s="69"/>
      <c r="DQ757" s="69"/>
      <c r="DR757" s="69" t="e">
        <f t="shared" si="174"/>
        <v>#N/A</v>
      </c>
      <c r="DS757" s="90" t="e">
        <f>MATCH(A757,Sheet5!D:D,0)</f>
        <v>#N/A</v>
      </c>
      <c r="DT757" s="94" t="e">
        <f>MATCH(A756,Sheet5!F:F,0)</f>
        <v>#N/A</v>
      </c>
      <c r="DU757" s="69">
        <v>0</v>
      </c>
      <c r="DV757" s="69">
        <v>0</v>
      </c>
      <c r="DW757" s="69">
        <v>0</v>
      </c>
      <c r="DX757" s="69">
        <v>0</v>
      </c>
      <c r="DY757" s="69">
        <v>0</v>
      </c>
    </row>
    <row r="758" spans="1:129" ht="14.25">
      <c r="A758" s="69">
        <v>40020</v>
      </c>
      <c r="B758" s="69">
        <v>0</v>
      </c>
      <c r="C758" s="69">
        <v>1</v>
      </c>
      <c r="D758" s="69" t="s">
        <v>286</v>
      </c>
      <c r="E758" s="69" t="s">
        <v>239</v>
      </c>
      <c r="F758" s="69">
        <v>0</v>
      </c>
      <c r="G758" s="69">
        <v>1</v>
      </c>
      <c r="I758" s="69">
        <v>1200</v>
      </c>
      <c r="J758" s="69">
        <v>0</v>
      </c>
      <c r="K758" s="69">
        <v>6000</v>
      </c>
      <c r="M758" s="69">
        <v>0</v>
      </c>
      <c r="O758" s="69">
        <v>0</v>
      </c>
      <c r="P758" s="69">
        <v>1</v>
      </c>
      <c r="Q758" s="69">
        <v>0</v>
      </c>
      <c r="R758" s="69">
        <f t="shared" ref="R758:R771" si="194">IF(S758&gt;0,2,1)</f>
        <v>1</v>
      </c>
      <c r="S758" s="69">
        <v>0</v>
      </c>
      <c r="T758" s="69">
        <v>0</v>
      </c>
      <c r="U758" s="69">
        <v>0</v>
      </c>
      <c r="V758" s="69">
        <v>0</v>
      </c>
      <c r="W758" s="69">
        <v>0</v>
      </c>
      <c r="X758" s="69">
        <v>5</v>
      </c>
      <c r="Y758" s="69">
        <v>5</v>
      </c>
      <c r="Z758" s="69">
        <v>43000</v>
      </c>
      <c r="AA758" s="69">
        <v>1</v>
      </c>
      <c r="AB758" s="69">
        <v>31</v>
      </c>
      <c r="AC758" s="69">
        <v>0</v>
      </c>
      <c r="AD758" s="69">
        <v>0</v>
      </c>
      <c r="AE758" s="69">
        <v>0</v>
      </c>
      <c r="AF758" s="69">
        <v>1</v>
      </c>
      <c r="AG758" s="69">
        <v>0</v>
      </c>
      <c r="AH758" s="69">
        <v>2</v>
      </c>
      <c r="AI758" s="69">
        <v>220</v>
      </c>
      <c r="AJ758" s="69">
        <v>3</v>
      </c>
      <c r="AK758" s="69">
        <v>0</v>
      </c>
      <c r="AL758" s="69">
        <v>0</v>
      </c>
      <c r="AM758" s="69">
        <v>1</v>
      </c>
      <c r="AN758" s="69">
        <v>1</v>
      </c>
      <c r="AO758" s="69">
        <v>0</v>
      </c>
      <c r="AP758" s="69">
        <v>4</v>
      </c>
      <c r="AQ758" s="84">
        <v>0</v>
      </c>
      <c r="AR758" s="69">
        <v>0</v>
      </c>
      <c r="AS758" s="69">
        <v>0</v>
      </c>
      <c r="AT758" s="69">
        <v>0</v>
      </c>
      <c r="AU758" s="69">
        <v>0</v>
      </c>
      <c r="AV758" s="69">
        <v>0</v>
      </c>
      <c r="AW758" s="69">
        <v>0</v>
      </c>
      <c r="AX758" s="69">
        <v>0</v>
      </c>
      <c r="AY758" s="69">
        <v>0</v>
      </c>
      <c r="AZ758" s="69">
        <v>0</v>
      </c>
      <c r="BA758" s="69">
        <v>0</v>
      </c>
      <c r="BB758" s="69">
        <v>0</v>
      </c>
      <c r="BC758" s="69">
        <v>0</v>
      </c>
      <c r="BD758" s="69">
        <v>0</v>
      </c>
      <c r="BE758" s="69">
        <v>0</v>
      </c>
      <c r="BF758" s="69">
        <v>0</v>
      </c>
      <c r="BG758" s="69">
        <v>0</v>
      </c>
      <c r="BH758" s="69">
        <v>0</v>
      </c>
      <c r="BI758" s="69" t="s">
        <v>2099</v>
      </c>
      <c r="BK758" s="69">
        <v>3</v>
      </c>
      <c r="BL758" s="69">
        <v>5</v>
      </c>
      <c r="BM758" s="69">
        <v>2</v>
      </c>
      <c r="BN758" s="69">
        <v>31</v>
      </c>
      <c r="BO758" s="89">
        <v>0</v>
      </c>
      <c r="BP758" s="69">
        <v>8</v>
      </c>
      <c r="BQ758" s="69">
        <v>5</v>
      </c>
      <c r="BR758" s="69">
        <v>204</v>
      </c>
      <c r="BS758" s="69">
        <v>2500</v>
      </c>
      <c r="BT758" s="69">
        <v>0</v>
      </c>
      <c r="BU758" s="69">
        <v>0</v>
      </c>
      <c r="BV758" s="69">
        <v>1000</v>
      </c>
      <c r="BW758" s="69">
        <v>221</v>
      </c>
      <c r="BY758" s="69">
        <v>18</v>
      </c>
      <c r="BZ758" s="69">
        <v>7</v>
      </c>
      <c r="CA758" s="69">
        <v>64</v>
      </c>
      <c r="CB758" s="89">
        <v>0</v>
      </c>
      <c r="CC758" s="69">
        <v>8</v>
      </c>
      <c r="CD758" s="69">
        <v>15</v>
      </c>
      <c r="CE758" s="69">
        <v>1</v>
      </c>
      <c r="CF758" s="69">
        <v>99999</v>
      </c>
      <c r="CG758" s="69">
        <v>0</v>
      </c>
      <c r="CH758" s="69">
        <v>0</v>
      </c>
      <c r="CI758" s="69">
        <v>1000</v>
      </c>
      <c r="CJ758" s="69">
        <v>221</v>
      </c>
      <c r="CL758" s="69">
        <v>0</v>
      </c>
      <c r="CM758" s="69">
        <v>0</v>
      </c>
      <c r="CN758" s="69">
        <v>0</v>
      </c>
      <c r="CO758" s="89">
        <v>0</v>
      </c>
      <c r="CP758" s="69">
        <v>0</v>
      </c>
      <c r="CQ758" s="69">
        <v>0</v>
      </c>
      <c r="CR758" s="69">
        <v>0</v>
      </c>
      <c r="CS758" s="69">
        <v>0</v>
      </c>
      <c r="CT758" s="69">
        <v>0</v>
      </c>
      <c r="CU758" s="69">
        <v>0</v>
      </c>
      <c r="CV758" s="69">
        <v>0</v>
      </c>
      <c r="CW758" s="69">
        <v>0</v>
      </c>
      <c r="CZ758" s="69">
        <v>0</v>
      </c>
      <c r="DA758" s="69">
        <v>0</v>
      </c>
      <c r="DB758" s="69">
        <v>0</v>
      </c>
      <c r="DC758" s="69">
        <v>0</v>
      </c>
      <c r="DD758" s="69">
        <v>0</v>
      </c>
      <c r="DE758" s="69">
        <v>0</v>
      </c>
      <c r="DF758" s="69">
        <v>0</v>
      </c>
      <c r="DG758" s="69">
        <v>1</v>
      </c>
      <c r="DI758" s="69" t="e">
        <f>INDEX(Sheet3!$E$78:$E$1130,MATCH(A758,Sheet3!$D$78:$D$1130,0))</f>
        <v>#N/A</v>
      </c>
      <c r="DJ758" s="69">
        <f t="shared" si="190"/>
        <v>0</v>
      </c>
      <c r="DK758" s="69" t="s">
        <v>2100</v>
      </c>
      <c r="DL758" s="69"/>
      <c r="DM758" s="69" t="s">
        <v>239</v>
      </c>
      <c r="DN758" s="69" t="str">
        <f>"造成["&amp;INDEX(Sheet5!$L$2:$L$11,MATCH(BL758,Sheet5!$J$2:$J$11,0))&amp;":"&amp;BR758&amp;"*"&amp;BS758/1000&amp;"]"&amp;INDEX(Sheet5!$I$2:$I$4,MATCH(BR758,Sheet5!$H$2:$H$4,0))&amp;"的"&amp;INDEX(Sheet5!$K$2:$K$11,MATCH(BL758,Sheet5!$J$2:$J$11,0))</f>
        <v>造成[ui.cs_blue:204*2.5]的雷系伤害。</v>
      </c>
      <c r="DO758" s="69"/>
      <c r="DP758" s="69"/>
      <c r="DQ758" s="69"/>
      <c r="DR758" s="69" t="e">
        <f t="shared" si="174"/>
        <v>#N/A</v>
      </c>
      <c r="DS758" s="90" t="e">
        <f>MATCH(A758,Sheet5!D:D,0)</f>
        <v>#N/A</v>
      </c>
      <c r="DT758" s="94" t="e">
        <f>MATCH(A756,Sheet5!F:F,0)</f>
        <v>#N/A</v>
      </c>
      <c r="DU758" s="69">
        <v>0</v>
      </c>
      <c r="DV758" s="69">
        <v>0</v>
      </c>
      <c r="DW758" s="69">
        <v>0</v>
      </c>
      <c r="DX758" s="69">
        <v>0</v>
      </c>
      <c r="DY758" s="69">
        <v>0</v>
      </c>
    </row>
    <row r="759" spans="1:129" ht="14.25">
      <c r="A759" s="69">
        <v>40021</v>
      </c>
      <c r="B759" s="69">
        <v>0</v>
      </c>
      <c r="C759" s="69">
        <v>1</v>
      </c>
      <c r="D759" s="69" t="s">
        <v>286</v>
      </c>
      <c r="E759" s="69" t="s">
        <v>239</v>
      </c>
      <c r="F759" s="69">
        <v>0</v>
      </c>
      <c r="G759" s="69">
        <v>1</v>
      </c>
      <c r="H759" s="69" t="s">
        <v>852</v>
      </c>
      <c r="I759" s="69">
        <v>800</v>
      </c>
      <c r="J759" s="69">
        <v>600</v>
      </c>
      <c r="K759" s="69">
        <v>1500</v>
      </c>
      <c r="M759" s="69">
        <v>222</v>
      </c>
      <c r="O759" s="69">
        <v>0</v>
      </c>
      <c r="P759" s="69">
        <v>2</v>
      </c>
      <c r="Q759" s="69">
        <v>0</v>
      </c>
      <c r="R759" s="69">
        <f t="shared" si="194"/>
        <v>1</v>
      </c>
      <c r="S759" s="69">
        <v>0</v>
      </c>
      <c r="T759" s="69">
        <v>0</v>
      </c>
      <c r="U759" s="69">
        <v>0</v>
      </c>
      <c r="V759" s="69">
        <v>0</v>
      </c>
      <c r="W759" s="69">
        <v>0</v>
      </c>
      <c r="X759" s="69">
        <v>0</v>
      </c>
      <c r="Y759" s="69">
        <v>0</v>
      </c>
      <c r="Z759" s="69">
        <v>11000</v>
      </c>
      <c r="AA759" s="69">
        <v>2</v>
      </c>
      <c r="AB759" s="69">
        <v>31</v>
      </c>
      <c r="AC759" s="69">
        <v>0</v>
      </c>
      <c r="AD759" s="69">
        <v>0</v>
      </c>
      <c r="AE759" s="69">
        <v>0</v>
      </c>
      <c r="AF759" s="69">
        <v>1</v>
      </c>
      <c r="AG759" s="69">
        <v>0</v>
      </c>
      <c r="AH759" s="69">
        <v>15</v>
      </c>
      <c r="AI759" s="69">
        <v>544</v>
      </c>
      <c r="AJ759" s="69">
        <v>3</v>
      </c>
      <c r="AK759" s="69">
        <v>0</v>
      </c>
      <c r="AL759" s="69">
        <v>0</v>
      </c>
      <c r="AM759" s="69">
        <v>1</v>
      </c>
      <c r="AN759" s="69">
        <v>1</v>
      </c>
      <c r="AO759" s="69">
        <v>1</v>
      </c>
      <c r="AP759" s="69">
        <v>2</v>
      </c>
      <c r="AQ759" s="84">
        <v>18</v>
      </c>
      <c r="AR759" s="69">
        <v>1.8</v>
      </c>
      <c r="AS759" s="69">
        <v>0</v>
      </c>
      <c r="AT759" s="69">
        <v>0</v>
      </c>
      <c r="AU759" s="69">
        <v>0</v>
      </c>
      <c r="AV759" s="69">
        <v>0</v>
      </c>
      <c r="AW759" s="69">
        <v>0</v>
      </c>
      <c r="AX759" s="69">
        <v>0</v>
      </c>
      <c r="AY759" s="69">
        <v>0</v>
      </c>
      <c r="AZ759" s="69">
        <v>0</v>
      </c>
      <c r="BA759" s="69">
        <v>0</v>
      </c>
      <c r="BB759" s="69">
        <v>0</v>
      </c>
      <c r="BC759" s="69">
        <v>0</v>
      </c>
      <c r="BD759" s="69">
        <v>0</v>
      </c>
      <c r="BE759" s="69">
        <v>0</v>
      </c>
      <c r="BF759" s="69">
        <v>0</v>
      </c>
      <c r="BG759" s="69">
        <v>0</v>
      </c>
      <c r="BH759" s="69">
        <v>0</v>
      </c>
      <c r="BI759" s="69" t="s">
        <v>730</v>
      </c>
      <c r="BK759" s="69">
        <v>3</v>
      </c>
      <c r="BL759" s="69">
        <v>2</v>
      </c>
      <c r="BM759" s="69">
        <v>2</v>
      </c>
      <c r="BN759" s="69">
        <v>31</v>
      </c>
      <c r="BO759" s="89">
        <v>0</v>
      </c>
      <c r="BP759" s="69">
        <v>1</v>
      </c>
      <c r="BQ759" s="69">
        <v>1</v>
      </c>
      <c r="BR759" s="69">
        <v>203</v>
      </c>
      <c r="BS759" s="69">
        <v>1200</v>
      </c>
      <c r="BT759" s="69">
        <v>0</v>
      </c>
      <c r="BU759" s="69">
        <v>0</v>
      </c>
      <c r="BV759" s="69">
        <v>1000</v>
      </c>
      <c r="BW759" s="69">
        <v>223</v>
      </c>
      <c r="BY759" s="69">
        <v>0</v>
      </c>
      <c r="BZ759" s="69">
        <v>0</v>
      </c>
      <c r="CA759" s="69">
        <v>31</v>
      </c>
      <c r="CB759" s="89">
        <v>0</v>
      </c>
      <c r="CC759" s="69">
        <v>0</v>
      </c>
      <c r="CD759" s="69">
        <v>0</v>
      </c>
      <c r="CE759" s="69">
        <v>0</v>
      </c>
      <c r="CF759" s="69">
        <v>0</v>
      </c>
      <c r="CG759" s="69">
        <v>0</v>
      </c>
      <c r="CH759" s="69">
        <v>0</v>
      </c>
      <c r="CI759" s="69">
        <v>0</v>
      </c>
      <c r="CJ759" s="69">
        <v>0</v>
      </c>
      <c r="CL759" s="69">
        <v>0</v>
      </c>
      <c r="CM759" s="69">
        <v>0</v>
      </c>
      <c r="CN759" s="69">
        <v>0</v>
      </c>
      <c r="CO759" s="89">
        <v>0</v>
      </c>
      <c r="CP759" s="69">
        <v>0</v>
      </c>
      <c r="CQ759" s="69">
        <v>0</v>
      </c>
      <c r="CR759" s="69">
        <v>0</v>
      </c>
      <c r="CS759" s="69">
        <v>0</v>
      </c>
      <c r="CT759" s="69">
        <v>0</v>
      </c>
      <c r="CU759" s="69">
        <v>0</v>
      </c>
      <c r="CV759" s="69">
        <v>0</v>
      </c>
      <c r="CW759" s="69">
        <v>0</v>
      </c>
      <c r="CZ759" s="69">
        <v>0</v>
      </c>
      <c r="DA759" s="69">
        <v>0</v>
      </c>
      <c r="DB759" s="69">
        <v>0</v>
      </c>
      <c r="DC759" s="69">
        <v>0</v>
      </c>
      <c r="DD759" s="69">
        <v>0</v>
      </c>
      <c r="DE759" s="69">
        <v>0</v>
      </c>
      <c r="DF759" s="69">
        <v>0</v>
      </c>
      <c r="DG759" s="69">
        <v>1</v>
      </c>
      <c r="DI759" s="69" t="e">
        <f>INDEX(Sheet3!$E$78:$E$1130,MATCH(A759,Sheet3!$D$78:$D$1130,0))</f>
        <v>#N/A</v>
      </c>
      <c r="DJ759" s="69">
        <f t="shared" si="190"/>
        <v>0</v>
      </c>
      <c r="DK759" s="69" t="s">
        <v>2101</v>
      </c>
      <c r="DL759" s="69"/>
      <c r="DM759" s="69" t="s">
        <v>239</v>
      </c>
      <c r="DN759" s="69" t="str">
        <f>"造成["&amp;INDEX(Sheet5!$L$2:$L$11,MATCH(BL759,Sheet5!$J$2:$J$11,0))&amp;":"&amp;BR759&amp;"*"&amp;BS759/1000&amp;"]"&amp;INDEX(Sheet5!$I$2:$I$4,MATCH(BR759,Sheet5!$H$2:$H$4,0))&amp;"的"&amp;INDEX(Sheet5!$K$2:$K$11,MATCH(BL759,Sheet5!$J$2:$J$11,0))</f>
        <v>造成[ui.cs_orange:203*1.2]的物理伤害。</v>
      </c>
      <c r="DO759" s="69"/>
      <c r="DP759" s="69"/>
      <c r="DQ759" s="69"/>
      <c r="DR759" s="69" t="e">
        <f t="shared" si="174"/>
        <v>#N/A</v>
      </c>
      <c r="DS759" s="90" t="e">
        <f>MATCH(A759,Sheet5!D:D,0)</f>
        <v>#N/A</v>
      </c>
      <c r="DT759" s="94" t="e">
        <f>MATCH(A758,Sheet5!F:F,0)</f>
        <v>#N/A</v>
      </c>
      <c r="DU759" s="69">
        <v>0</v>
      </c>
      <c r="DV759" s="69">
        <v>0</v>
      </c>
      <c r="DW759" s="69">
        <v>0</v>
      </c>
      <c r="DX759" s="69">
        <v>0</v>
      </c>
      <c r="DY759" s="69">
        <v>0</v>
      </c>
    </row>
    <row r="760" spans="1:129" ht="14.25">
      <c r="A760" s="69">
        <v>40022</v>
      </c>
      <c r="B760" s="69">
        <v>0</v>
      </c>
      <c r="C760" s="69">
        <v>1</v>
      </c>
      <c r="D760" s="69" t="s">
        <v>2102</v>
      </c>
      <c r="E760" s="69" t="s">
        <v>239</v>
      </c>
      <c r="F760" s="69">
        <v>0</v>
      </c>
      <c r="G760" s="69">
        <v>1</v>
      </c>
      <c r="H760" s="69" t="s">
        <v>507</v>
      </c>
      <c r="I760" s="69">
        <v>500</v>
      </c>
      <c r="J760" s="69">
        <v>633</v>
      </c>
      <c r="K760" s="69">
        <v>2500</v>
      </c>
      <c r="M760" s="69">
        <v>224</v>
      </c>
      <c r="O760" s="69">
        <v>0</v>
      </c>
      <c r="P760" s="69">
        <v>2</v>
      </c>
      <c r="Q760" s="69">
        <v>0</v>
      </c>
      <c r="R760" s="69">
        <f t="shared" si="194"/>
        <v>1</v>
      </c>
      <c r="S760" s="69">
        <v>0</v>
      </c>
      <c r="T760" s="69">
        <v>0</v>
      </c>
      <c r="U760" s="69">
        <v>0</v>
      </c>
      <c r="V760" s="69">
        <v>0</v>
      </c>
      <c r="W760" s="69">
        <v>0</v>
      </c>
      <c r="X760" s="69">
        <v>5</v>
      </c>
      <c r="Y760" s="69">
        <v>5</v>
      </c>
      <c r="Z760" s="69">
        <v>17000</v>
      </c>
      <c r="AA760" s="69">
        <v>2</v>
      </c>
      <c r="AB760" s="69">
        <v>31</v>
      </c>
      <c r="AC760" s="69">
        <v>0</v>
      </c>
      <c r="AD760" s="69">
        <v>0</v>
      </c>
      <c r="AE760" s="69">
        <v>0</v>
      </c>
      <c r="AF760" s="69">
        <v>10</v>
      </c>
      <c r="AG760" s="69">
        <v>0</v>
      </c>
      <c r="AH760" s="69">
        <v>3</v>
      </c>
      <c r="AI760" s="69">
        <v>0</v>
      </c>
      <c r="AJ760" s="69">
        <v>3</v>
      </c>
      <c r="AK760" s="69">
        <v>0</v>
      </c>
      <c r="AL760" s="69">
        <v>0</v>
      </c>
      <c r="AM760" s="69">
        <v>1</v>
      </c>
      <c r="AN760" s="69">
        <v>1</v>
      </c>
      <c r="AO760" s="69">
        <v>1</v>
      </c>
      <c r="AP760" s="69">
        <v>3</v>
      </c>
      <c r="AQ760" s="84">
        <v>5</v>
      </c>
      <c r="AR760" s="69">
        <v>1</v>
      </c>
      <c r="AS760" s="69">
        <v>0</v>
      </c>
      <c r="AT760" s="69">
        <v>0</v>
      </c>
      <c r="AU760" s="69">
        <v>0</v>
      </c>
      <c r="AV760" s="69">
        <v>0</v>
      </c>
      <c r="AW760" s="69">
        <v>0</v>
      </c>
      <c r="AX760" s="69">
        <v>0</v>
      </c>
      <c r="AY760" s="69">
        <v>0</v>
      </c>
      <c r="AZ760" s="69">
        <v>0</v>
      </c>
      <c r="BA760" s="69">
        <v>0</v>
      </c>
      <c r="BB760" s="69">
        <v>0</v>
      </c>
      <c r="BC760" s="69">
        <v>300</v>
      </c>
      <c r="BD760" s="69">
        <v>0</v>
      </c>
      <c r="BE760" s="69">
        <v>0</v>
      </c>
      <c r="BF760" s="69">
        <v>0</v>
      </c>
      <c r="BG760" s="69">
        <v>0</v>
      </c>
      <c r="BH760" s="69">
        <v>0</v>
      </c>
      <c r="BI760" s="69" t="s">
        <v>2103</v>
      </c>
      <c r="BK760" s="69">
        <v>3</v>
      </c>
      <c r="BL760" s="69">
        <v>2</v>
      </c>
      <c r="BM760" s="69">
        <v>2</v>
      </c>
      <c r="BN760" s="69">
        <v>31</v>
      </c>
      <c r="BO760" s="89">
        <v>0</v>
      </c>
      <c r="BP760" s="69">
        <v>1</v>
      </c>
      <c r="BQ760" s="69">
        <v>1</v>
      </c>
      <c r="BR760" s="69">
        <v>203</v>
      </c>
      <c r="BS760" s="69">
        <v>900</v>
      </c>
      <c r="BT760" s="69">
        <v>0</v>
      </c>
      <c r="BU760" s="69">
        <v>0</v>
      </c>
      <c r="BV760" s="69">
        <v>1000</v>
      </c>
      <c r="BW760" s="69">
        <v>223</v>
      </c>
      <c r="BY760" s="69">
        <v>18</v>
      </c>
      <c r="BZ760" s="69">
        <v>7</v>
      </c>
      <c r="CA760" s="69">
        <v>64</v>
      </c>
      <c r="CB760" s="89">
        <v>0</v>
      </c>
      <c r="CC760" s="69">
        <v>3</v>
      </c>
      <c r="CD760" s="69">
        <v>15</v>
      </c>
      <c r="CE760" s="69">
        <v>1</v>
      </c>
      <c r="CF760" s="69">
        <v>99998</v>
      </c>
      <c r="CG760" s="69">
        <v>0</v>
      </c>
      <c r="CH760" s="69">
        <v>0</v>
      </c>
      <c r="CI760" s="69">
        <v>1000</v>
      </c>
      <c r="CJ760" s="69">
        <v>217</v>
      </c>
      <c r="CL760" s="69">
        <v>0</v>
      </c>
      <c r="CM760" s="69">
        <v>0</v>
      </c>
      <c r="CN760" s="69">
        <v>0</v>
      </c>
      <c r="CO760" s="89">
        <v>0</v>
      </c>
      <c r="CP760" s="69">
        <v>0</v>
      </c>
      <c r="CQ760" s="69">
        <v>0</v>
      </c>
      <c r="CR760" s="69">
        <v>0</v>
      </c>
      <c r="CS760" s="69">
        <v>0</v>
      </c>
      <c r="CT760" s="69">
        <v>0</v>
      </c>
      <c r="CU760" s="69">
        <v>0</v>
      </c>
      <c r="CV760" s="69">
        <v>0</v>
      </c>
      <c r="CW760" s="69">
        <v>0</v>
      </c>
      <c r="CZ760" s="69">
        <v>0</v>
      </c>
      <c r="DA760" s="69">
        <v>0</v>
      </c>
      <c r="DB760" s="69">
        <v>0</v>
      </c>
      <c r="DC760" s="69">
        <v>0</v>
      </c>
      <c r="DD760" s="69">
        <v>0</v>
      </c>
      <c r="DE760" s="69">
        <v>0</v>
      </c>
      <c r="DF760" s="69">
        <v>0</v>
      </c>
      <c r="DG760" s="69">
        <v>1</v>
      </c>
      <c r="DI760" s="69" t="e">
        <f>INDEX(Sheet3!$E$78:$E$1130,MATCH(A760,Sheet3!$D$78:$D$1130,0))</f>
        <v>#N/A</v>
      </c>
      <c r="DJ760" s="69">
        <f t="shared" si="190"/>
        <v>0</v>
      </c>
      <c r="DK760" s="69" t="s">
        <v>2104</v>
      </c>
      <c r="DL760" s="69"/>
      <c r="DM760" s="69" t="s">
        <v>239</v>
      </c>
      <c r="DN760" s="69" t="str">
        <f>"造成["&amp;INDEX(Sheet5!$L$2:$L$11,MATCH(BL760,Sheet5!$J$2:$J$11,0))&amp;":"&amp;BR760&amp;"*"&amp;BS760/1000&amp;"]"&amp;INDEX(Sheet5!$I$2:$I$4,MATCH(BR760,Sheet5!$H$2:$H$4,0))&amp;"的"&amp;INDEX(Sheet5!$K$2:$K$11,MATCH(BL760,Sheet5!$J$2:$J$11,0))</f>
        <v>造成[ui.cs_orange:203*0.9]的物理伤害。</v>
      </c>
      <c r="DO760" s="69"/>
      <c r="DP760" s="69"/>
      <c r="DQ760" s="69"/>
      <c r="DR760" s="69" t="e">
        <f t="shared" si="174"/>
        <v>#N/A</v>
      </c>
      <c r="DS760" s="90" t="e">
        <f>MATCH(A760,Sheet5!D:D,0)</f>
        <v>#N/A</v>
      </c>
      <c r="DT760" s="94" t="e">
        <f>MATCH(A759,Sheet5!F:F,0)</f>
        <v>#N/A</v>
      </c>
      <c r="DU760" s="69">
        <v>0</v>
      </c>
      <c r="DV760" s="69">
        <v>0</v>
      </c>
      <c r="DW760" s="69">
        <v>0</v>
      </c>
      <c r="DX760" s="69">
        <v>0</v>
      </c>
      <c r="DY760" s="69">
        <v>0</v>
      </c>
    </row>
    <row r="761" spans="1:129" ht="14.25">
      <c r="A761" s="69">
        <v>40023</v>
      </c>
      <c r="B761" s="69">
        <v>0</v>
      </c>
      <c r="C761" s="69">
        <v>1</v>
      </c>
      <c r="D761" s="69" t="s">
        <v>2105</v>
      </c>
      <c r="E761" s="69" t="s">
        <v>239</v>
      </c>
      <c r="F761" s="69">
        <v>0</v>
      </c>
      <c r="G761" s="69">
        <v>1</v>
      </c>
      <c r="H761" s="69" t="s">
        <v>507</v>
      </c>
      <c r="I761" s="69">
        <v>1000</v>
      </c>
      <c r="J761" s="69">
        <v>733</v>
      </c>
      <c r="K761" s="69">
        <v>1000</v>
      </c>
      <c r="M761" s="69">
        <v>227</v>
      </c>
      <c r="N761" s="69" t="s">
        <v>2106</v>
      </c>
      <c r="O761" s="69">
        <v>0</v>
      </c>
      <c r="P761" s="69">
        <v>2</v>
      </c>
      <c r="Q761" s="69">
        <v>0</v>
      </c>
      <c r="R761" s="69">
        <f t="shared" si="194"/>
        <v>1</v>
      </c>
      <c r="S761" s="69">
        <v>0</v>
      </c>
      <c r="T761" s="69">
        <v>0</v>
      </c>
      <c r="U761" s="69">
        <v>0</v>
      </c>
      <c r="V761" s="69">
        <v>0</v>
      </c>
      <c r="W761" s="69">
        <v>0</v>
      </c>
      <c r="X761" s="69">
        <v>5</v>
      </c>
      <c r="Y761" s="69">
        <v>5</v>
      </c>
      <c r="Z761" s="69">
        <v>19000</v>
      </c>
      <c r="AA761" s="69">
        <v>2</v>
      </c>
      <c r="AB761" s="69">
        <v>31</v>
      </c>
      <c r="AC761" s="69">
        <v>0</v>
      </c>
      <c r="AD761" s="69">
        <v>0</v>
      </c>
      <c r="AE761" s="69">
        <v>0</v>
      </c>
      <c r="AF761" s="69">
        <v>1</v>
      </c>
      <c r="AG761" s="69">
        <v>2</v>
      </c>
      <c r="AH761" s="69">
        <v>15</v>
      </c>
      <c r="AI761" s="69">
        <v>228</v>
      </c>
      <c r="AJ761" s="69">
        <v>0</v>
      </c>
      <c r="AK761" s="69">
        <v>-1</v>
      </c>
      <c r="AL761" s="69">
        <v>4</v>
      </c>
      <c r="AM761" s="69">
        <v>8</v>
      </c>
      <c r="AN761" s="69">
        <v>8</v>
      </c>
      <c r="AO761" s="69">
        <v>1</v>
      </c>
      <c r="AP761" s="69">
        <v>0.3</v>
      </c>
      <c r="AQ761" s="84">
        <v>30</v>
      </c>
      <c r="AR761" s="69">
        <v>0</v>
      </c>
      <c r="AS761" s="69">
        <v>0</v>
      </c>
      <c r="AT761" s="69">
        <v>0</v>
      </c>
      <c r="AU761" s="69">
        <v>0</v>
      </c>
      <c r="AV761" s="69">
        <v>0</v>
      </c>
      <c r="AW761" s="69">
        <v>0</v>
      </c>
      <c r="AX761" s="69">
        <v>0</v>
      </c>
      <c r="AY761" s="69">
        <v>0</v>
      </c>
      <c r="AZ761" s="69">
        <v>0</v>
      </c>
      <c r="BA761" s="69">
        <v>0</v>
      </c>
      <c r="BB761" s="69">
        <v>0</v>
      </c>
      <c r="BC761" s="69">
        <v>0</v>
      </c>
      <c r="BD761" s="69">
        <v>0</v>
      </c>
      <c r="BE761" s="69">
        <v>0</v>
      </c>
      <c r="BF761" s="69">
        <v>0</v>
      </c>
      <c r="BG761" s="69">
        <v>0</v>
      </c>
      <c r="BH761" s="69">
        <v>0</v>
      </c>
      <c r="BI761" s="69" t="s">
        <v>2107</v>
      </c>
      <c r="BK761" s="69">
        <v>3</v>
      </c>
      <c r="BL761" s="69">
        <v>2</v>
      </c>
      <c r="BM761" s="69">
        <v>2</v>
      </c>
      <c r="BN761" s="69">
        <v>31</v>
      </c>
      <c r="BO761" s="89">
        <v>0</v>
      </c>
      <c r="BP761" s="69">
        <v>1</v>
      </c>
      <c r="BQ761" s="69">
        <v>1</v>
      </c>
      <c r="BR761" s="69">
        <v>203</v>
      </c>
      <c r="BS761" s="69">
        <v>1500</v>
      </c>
      <c r="BT761" s="69">
        <v>0</v>
      </c>
      <c r="BU761" s="69">
        <v>0</v>
      </c>
      <c r="BV761" s="69">
        <v>1000</v>
      </c>
      <c r="BW761" s="69">
        <v>229</v>
      </c>
      <c r="BX761" s="69" t="s">
        <v>2108</v>
      </c>
      <c r="BY761" s="69">
        <v>18</v>
      </c>
      <c r="BZ761" s="69">
        <v>7</v>
      </c>
      <c r="CA761" s="69">
        <v>64</v>
      </c>
      <c r="CB761" s="89">
        <v>0</v>
      </c>
      <c r="CC761" s="69">
        <v>1</v>
      </c>
      <c r="CD761" s="69">
        <v>1</v>
      </c>
      <c r="CE761" s="69">
        <v>1</v>
      </c>
      <c r="CF761" s="69">
        <v>99999</v>
      </c>
      <c r="CG761" s="69">
        <v>0</v>
      </c>
      <c r="CH761" s="69">
        <v>0</v>
      </c>
      <c r="CI761" s="69">
        <v>1000</v>
      </c>
      <c r="CJ761" s="69">
        <v>0</v>
      </c>
      <c r="CL761" s="69">
        <v>0</v>
      </c>
      <c r="CM761" s="69">
        <v>0</v>
      </c>
      <c r="CN761" s="69">
        <v>0</v>
      </c>
      <c r="CO761" s="89">
        <v>0</v>
      </c>
      <c r="CP761" s="69">
        <v>0</v>
      </c>
      <c r="CQ761" s="69">
        <v>0</v>
      </c>
      <c r="CR761" s="69">
        <v>0</v>
      </c>
      <c r="CS761" s="69">
        <v>0</v>
      </c>
      <c r="CT761" s="69">
        <v>0</v>
      </c>
      <c r="CU761" s="69">
        <v>0</v>
      </c>
      <c r="CV761" s="69">
        <v>0</v>
      </c>
      <c r="CW761" s="69">
        <v>0</v>
      </c>
      <c r="CZ761" s="69">
        <v>0</v>
      </c>
      <c r="DA761" s="69">
        <v>0</v>
      </c>
      <c r="DB761" s="69">
        <v>0</v>
      </c>
      <c r="DC761" s="69">
        <v>0</v>
      </c>
      <c r="DD761" s="69">
        <v>0</v>
      </c>
      <c r="DE761" s="69">
        <v>0</v>
      </c>
      <c r="DF761" s="69">
        <v>0</v>
      </c>
      <c r="DG761" s="69">
        <v>1</v>
      </c>
      <c r="DI761" s="69" t="e">
        <f>INDEX(Sheet3!$E$78:$E$1130,MATCH(A761,Sheet3!$D$78:$D$1130,0))</f>
        <v>#N/A</v>
      </c>
      <c r="DJ761" s="69">
        <f t="shared" si="190"/>
        <v>0</v>
      </c>
      <c r="DK761" s="69" t="s">
        <v>2109</v>
      </c>
      <c r="DL761" s="69"/>
      <c r="DM761" s="69" t="s">
        <v>239</v>
      </c>
      <c r="DN761" s="69" t="str">
        <f>"造成["&amp;INDEX(Sheet5!$L$2:$L$11,MATCH(BL761,Sheet5!$J$2:$J$11,0))&amp;":"&amp;BR761&amp;"*"&amp;BS761/1000&amp;"]"&amp;INDEX(Sheet5!$I$2:$I$4,MATCH(BR761,Sheet5!$H$2:$H$4,0))&amp;"的"&amp;INDEX(Sheet5!$K$2:$K$11,MATCH(BL761,Sheet5!$J$2:$J$11,0))</f>
        <v>造成[ui.cs_orange:203*1.5]的物理伤害。</v>
      </c>
      <c r="DO761" s="69"/>
      <c r="DP761" s="69"/>
      <c r="DQ761" s="69"/>
      <c r="DR761" s="69" t="e">
        <f t="shared" si="174"/>
        <v>#N/A</v>
      </c>
      <c r="DS761" s="90" t="e">
        <f>MATCH(A761,Sheet5!D:D,0)</f>
        <v>#N/A</v>
      </c>
      <c r="DT761" s="94" t="e">
        <f>MATCH(A760,Sheet5!F:F,0)</f>
        <v>#N/A</v>
      </c>
      <c r="DU761" s="69">
        <v>0</v>
      </c>
      <c r="DV761" s="69">
        <v>0</v>
      </c>
      <c r="DW761" s="69">
        <v>0</v>
      </c>
      <c r="DX761" s="69">
        <v>0</v>
      </c>
      <c r="DY761" s="69">
        <v>0</v>
      </c>
    </row>
    <row r="762" spans="1:129" ht="14.25">
      <c r="A762" s="69">
        <v>40024</v>
      </c>
      <c r="B762" s="69">
        <v>0</v>
      </c>
      <c r="C762" s="69">
        <v>1</v>
      </c>
      <c r="D762" s="69" t="s">
        <v>2105</v>
      </c>
      <c r="E762" s="69" t="s">
        <v>239</v>
      </c>
      <c r="F762" s="69">
        <v>0</v>
      </c>
      <c r="G762" s="69">
        <v>1</v>
      </c>
      <c r="I762" s="69">
        <v>0</v>
      </c>
      <c r="J762" s="69">
        <v>0</v>
      </c>
      <c r="K762" s="69">
        <v>0</v>
      </c>
      <c r="M762" s="69">
        <v>0</v>
      </c>
      <c r="N762" s="69" t="s">
        <v>2106</v>
      </c>
      <c r="O762" s="69">
        <v>0</v>
      </c>
      <c r="P762" s="69">
        <v>2</v>
      </c>
      <c r="Q762" s="69">
        <v>0</v>
      </c>
      <c r="R762" s="69">
        <f t="shared" si="194"/>
        <v>1</v>
      </c>
      <c r="S762" s="69">
        <v>0</v>
      </c>
      <c r="T762" s="69">
        <v>0</v>
      </c>
      <c r="U762" s="69">
        <v>0</v>
      </c>
      <c r="V762" s="69">
        <v>0</v>
      </c>
      <c r="W762" s="69">
        <v>0</v>
      </c>
      <c r="X762" s="69">
        <v>0</v>
      </c>
      <c r="Y762" s="69">
        <v>0</v>
      </c>
      <c r="Z762" s="69">
        <v>0</v>
      </c>
      <c r="AA762" s="69">
        <v>2</v>
      </c>
      <c r="AB762" s="69">
        <v>31</v>
      </c>
      <c r="AC762" s="69">
        <v>0</v>
      </c>
      <c r="AD762" s="69">
        <v>0</v>
      </c>
      <c r="AE762" s="69">
        <v>0</v>
      </c>
      <c r="AF762" s="69">
        <v>1</v>
      </c>
      <c r="AG762" s="69">
        <v>0</v>
      </c>
      <c r="AH762" s="69">
        <v>9</v>
      </c>
      <c r="AI762" s="69">
        <v>228</v>
      </c>
      <c r="AJ762" s="69">
        <v>0</v>
      </c>
      <c r="AK762" s="69">
        <v>0</v>
      </c>
      <c r="AL762" s="69">
        <v>0</v>
      </c>
      <c r="AM762" s="69">
        <v>1</v>
      </c>
      <c r="AN762" s="69">
        <v>1</v>
      </c>
      <c r="AO762" s="69">
        <v>1</v>
      </c>
      <c r="AP762" s="69">
        <v>0.5</v>
      </c>
      <c r="AQ762" s="84">
        <v>30</v>
      </c>
      <c r="AR762" s="69">
        <v>3</v>
      </c>
      <c r="AS762" s="69">
        <v>0</v>
      </c>
      <c r="AT762" s="69">
        <v>0</v>
      </c>
      <c r="AU762" s="69">
        <v>0</v>
      </c>
      <c r="AV762" s="69">
        <v>0</v>
      </c>
      <c r="AW762" s="69">
        <v>0</v>
      </c>
      <c r="AX762" s="69">
        <v>0</v>
      </c>
      <c r="AY762" s="69">
        <v>0</v>
      </c>
      <c r="AZ762" s="69">
        <v>0</v>
      </c>
      <c r="BA762" s="69">
        <v>0</v>
      </c>
      <c r="BB762" s="69">
        <v>0</v>
      </c>
      <c r="BC762" s="69">
        <v>0</v>
      </c>
      <c r="BD762" s="69">
        <v>0</v>
      </c>
      <c r="BE762" s="69">
        <v>0</v>
      </c>
      <c r="BF762" s="69">
        <v>0</v>
      </c>
      <c r="BG762" s="69">
        <v>0</v>
      </c>
      <c r="BH762" s="69">
        <v>0</v>
      </c>
      <c r="BK762" s="69">
        <v>3</v>
      </c>
      <c r="BL762" s="69">
        <v>2</v>
      </c>
      <c r="BM762" s="69">
        <v>2</v>
      </c>
      <c r="BN762" s="69">
        <v>31</v>
      </c>
      <c r="BO762" s="89">
        <v>0</v>
      </c>
      <c r="BP762" s="69">
        <v>1</v>
      </c>
      <c r="BQ762" s="69">
        <v>1</v>
      </c>
      <c r="BR762" s="69">
        <v>203</v>
      </c>
      <c r="BS762" s="69">
        <v>1500</v>
      </c>
      <c r="BT762" s="69">
        <v>0</v>
      </c>
      <c r="BU762" s="69">
        <v>0</v>
      </c>
      <c r="BV762" s="69">
        <v>1000</v>
      </c>
      <c r="BW762" s="69">
        <v>229</v>
      </c>
      <c r="BX762" s="69" t="s">
        <v>2108</v>
      </c>
      <c r="BY762" s="69">
        <v>18</v>
      </c>
      <c r="BZ762" s="69">
        <v>7</v>
      </c>
      <c r="CA762" s="69">
        <v>64</v>
      </c>
      <c r="CB762" s="89">
        <v>0</v>
      </c>
      <c r="CC762" s="69">
        <v>1</v>
      </c>
      <c r="CD762" s="69">
        <v>1</v>
      </c>
      <c r="CE762" s="69">
        <v>1</v>
      </c>
      <c r="CF762" s="69">
        <v>99999</v>
      </c>
      <c r="CG762" s="69">
        <v>0</v>
      </c>
      <c r="CH762" s="69">
        <v>0</v>
      </c>
      <c r="CI762" s="69">
        <v>1000</v>
      </c>
      <c r="CJ762" s="69">
        <v>0</v>
      </c>
      <c r="CL762" s="69">
        <v>0</v>
      </c>
      <c r="CM762" s="69">
        <v>0</v>
      </c>
      <c r="CN762" s="69">
        <v>0</v>
      </c>
      <c r="CO762" s="89">
        <v>0</v>
      </c>
      <c r="CP762" s="69">
        <v>0</v>
      </c>
      <c r="CQ762" s="69">
        <v>0</v>
      </c>
      <c r="CR762" s="69">
        <v>0</v>
      </c>
      <c r="CS762" s="69">
        <v>0</v>
      </c>
      <c r="CT762" s="69">
        <v>0</v>
      </c>
      <c r="CU762" s="69">
        <v>0</v>
      </c>
      <c r="CV762" s="69">
        <v>0</v>
      </c>
      <c r="CW762" s="69">
        <v>0</v>
      </c>
      <c r="CZ762" s="69">
        <v>0</v>
      </c>
      <c r="DA762" s="69">
        <v>0</v>
      </c>
      <c r="DB762" s="69">
        <v>0</v>
      </c>
      <c r="DC762" s="69">
        <v>0</v>
      </c>
      <c r="DD762" s="69">
        <v>0</v>
      </c>
      <c r="DE762" s="69">
        <v>0</v>
      </c>
      <c r="DF762" s="69">
        <v>0</v>
      </c>
      <c r="DG762" s="69">
        <v>1</v>
      </c>
      <c r="DI762" s="69" t="e">
        <f>INDEX(Sheet3!$E$78:$E$1130,MATCH(A762,Sheet3!$D$78:$D$1130,0))</f>
        <v>#N/A</v>
      </c>
      <c r="DJ762" s="69">
        <f t="shared" ref="DJ762:DJ774" si="195">IFERROR(DI762,F762)</f>
        <v>0</v>
      </c>
      <c r="DK762" s="69" t="s">
        <v>2109</v>
      </c>
      <c r="DL762" s="69"/>
      <c r="DM762" s="69" t="s">
        <v>239</v>
      </c>
      <c r="DN762" s="69" t="str">
        <f>"造成["&amp;INDEX(Sheet5!$L$2:$L$11,MATCH(BL762,Sheet5!$J$2:$J$11,0))&amp;":"&amp;BR762&amp;"*"&amp;BS762/1000&amp;"]"&amp;INDEX(Sheet5!$I$2:$I$4,MATCH(BR762,Sheet5!$H$2:$H$4,0))&amp;"的"&amp;INDEX(Sheet5!$K$2:$K$11,MATCH(BL762,Sheet5!$J$2:$J$11,0))</f>
        <v>造成[ui.cs_orange:203*1.5]的物理伤害。</v>
      </c>
      <c r="DO762" s="69"/>
      <c r="DP762" s="69"/>
      <c r="DQ762" s="69"/>
      <c r="DR762" s="69" t="e">
        <f t="shared" si="174"/>
        <v>#N/A</v>
      </c>
      <c r="DS762" s="90" t="e">
        <f>MATCH(A762,Sheet5!D:D,0)</f>
        <v>#N/A</v>
      </c>
      <c r="DT762" s="94" t="e">
        <f>MATCH(A761,Sheet5!F:F,0)</f>
        <v>#N/A</v>
      </c>
      <c r="DU762" s="69">
        <v>0</v>
      </c>
      <c r="DV762" s="69">
        <v>0</v>
      </c>
      <c r="DW762" s="69">
        <v>0</v>
      </c>
      <c r="DX762" s="69">
        <v>0</v>
      </c>
      <c r="DY762" s="69">
        <v>0</v>
      </c>
    </row>
    <row r="763" spans="1:129" ht="14.25">
      <c r="A763" s="69">
        <v>40025</v>
      </c>
      <c r="B763" s="69">
        <v>0</v>
      </c>
      <c r="C763" s="69">
        <v>1</v>
      </c>
      <c r="D763" s="69" t="s">
        <v>2110</v>
      </c>
      <c r="E763" s="69" t="s">
        <v>239</v>
      </c>
      <c r="F763" s="69">
        <v>0</v>
      </c>
      <c r="G763" s="69">
        <v>1</v>
      </c>
      <c r="H763" s="69" t="s">
        <v>1019</v>
      </c>
      <c r="I763" s="69">
        <v>1000</v>
      </c>
      <c r="J763" s="69">
        <v>866</v>
      </c>
      <c r="K763" s="69">
        <v>1000</v>
      </c>
      <c r="M763" s="69">
        <v>230</v>
      </c>
      <c r="N763" s="69" t="s">
        <v>518</v>
      </c>
      <c r="O763" s="69">
        <v>0</v>
      </c>
      <c r="P763" s="69">
        <v>6</v>
      </c>
      <c r="Q763" s="69">
        <v>0</v>
      </c>
      <c r="R763" s="69">
        <f t="shared" si="194"/>
        <v>1</v>
      </c>
      <c r="S763" s="69">
        <v>0</v>
      </c>
      <c r="T763" s="69">
        <v>0</v>
      </c>
      <c r="U763" s="69">
        <v>0</v>
      </c>
      <c r="V763" s="69">
        <v>0</v>
      </c>
      <c r="W763" s="69">
        <v>0</v>
      </c>
      <c r="X763" s="69">
        <v>5</v>
      </c>
      <c r="Y763" s="69">
        <v>5</v>
      </c>
      <c r="Z763" s="69">
        <v>45000</v>
      </c>
      <c r="AA763" s="69">
        <v>1</v>
      </c>
      <c r="AB763" s="69">
        <v>31</v>
      </c>
      <c r="AC763" s="69">
        <v>0</v>
      </c>
      <c r="AD763" s="69">
        <v>0</v>
      </c>
      <c r="AE763" s="69">
        <v>0</v>
      </c>
      <c r="AF763" s="69">
        <v>2</v>
      </c>
      <c r="AG763" s="69">
        <v>0</v>
      </c>
      <c r="AH763" s="69">
        <v>0</v>
      </c>
      <c r="AI763" s="69">
        <v>0</v>
      </c>
      <c r="AJ763" s="69">
        <v>0</v>
      </c>
      <c r="AK763" s="69">
        <v>0</v>
      </c>
      <c r="AL763" s="69">
        <v>0</v>
      </c>
      <c r="AM763" s="69">
        <v>1</v>
      </c>
      <c r="AN763" s="69">
        <v>1</v>
      </c>
      <c r="AO763" s="69">
        <v>0</v>
      </c>
      <c r="AP763" s="69">
        <v>0</v>
      </c>
      <c r="AQ763" s="84">
        <v>0</v>
      </c>
      <c r="AR763" s="69">
        <v>0</v>
      </c>
      <c r="AS763" s="69">
        <v>0</v>
      </c>
      <c r="AT763" s="69">
        <v>0</v>
      </c>
      <c r="AU763" s="69">
        <v>0</v>
      </c>
      <c r="AV763" s="69">
        <v>0</v>
      </c>
      <c r="AW763" s="69">
        <v>0</v>
      </c>
      <c r="AX763" s="69">
        <v>0</v>
      </c>
      <c r="AY763" s="69">
        <v>0</v>
      </c>
      <c r="AZ763" s="69">
        <v>0</v>
      </c>
      <c r="BA763" s="69">
        <v>1</v>
      </c>
      <c r="BB763" s="69">
        <v>-1</v>
      </c>
      <c r="BC763" s="69">
        <v>0</v>
      </c>
      <c r="BD763" s="69">
        <v>0</v>
      </c>
      <c r="BE763" s="69">
        <v>0</v>
      </c>
      <c r="BF763" s="69">
        <v>0</v>
      </c>
      <c r="BG763" s="69">
        <v>0</v>
      </c>
      <c r="BH763" s="69">
        <v>0</v>
      </c>
      <c r="BI763" s="69" t="s">
        <v>2111</v>
      </c>
      <c r="BK763" s="69">
        <v>3</v>
      </c>
      <c r="BL763" s="69">
        <v>11</v>
      </c>
      <c r="BM763" s="69">
        <v>1</v>
      </c>
      <c r="BN763" s="69">
        <v>31</v>
      </c>
      <c r="BO763" s="89">
        <v>0</v>
      </c>
      <c r="BP763" s="69">
        <v>1</v>
      </c>
      <c r="BQ763" s="69">
        <v>1</v>
      </c>
      <c r="BR763" s="69">
        <v>1</v>
      </c>
      <c r="BS763" s="69">
        <v>11048</v>
      </c>
      <c r="BT763" s="69">
        <v>0</v>
      </c>
      <c r="BU763" s="69">
        <v>1</v>
      </c>
      <c r="BV763" s="69">
        <v>1000</v>
      </c>
      <c r="BW763" s="69">
        <v>231</v>
      </c>
      <c r="BX763" s="69" t="s">
        <v>2112</v>
      </c>
      <c r="BY763" s="69">
        <v>0</v>
      </c>
      <c r="BZ763" s="69">
        <v>0</v>
      </c>
      <c r="CA763" s="69">
        <v>0</v>
      </c>
      <c r="CB763" s="69">
        <v>0</v>
      </c>
      <c r="CC763" s="69">
        <v>0</v>
      </c>
      <c r="CD763" s="69">
        <v>0</v>
      </c>
      <c r="CE763" s="69">
        <v>0</v>
      </c>
      <c r="CF763" s="69">
        <v>0</v>
      </c>
      <c r="CG763" s="69">
        <v>0</v>
      </c>
      <c r="CH763" s="69">
        <v>0</v>
      </c>
      <c r="CI763" s="69">
        <v>0</v>
      </c>
      <c r="CJ763" s="69">
        <v>0</v>
      </c>
      <c r="CL763" s="69">
        <v>0</v>
      </c>
      <c r="CM763" s="69">
        <v>0</v>
      </c>
      <c r="CN763" s="69">
        <v>0</v>
      </c>
      <c r="CO763" s="89">
        <v>0</v>
      </c>
      <c r="CP763" s="69">
        <v>0</v>
      </c>
      <c r="CQ763" s="69">
        <v>0</v>
      </c>
      <c r="CR763" s="69">
        <v>0</v>
      </c>
      <c r="CS763" s="69">
        <v>0</v>
      </c>
      <c r="CT763" s="69">
        <v>0</v>
      </c>
      <c r="CU763" s="69">
        <v>0</v>
      </c>
      <c r="CV763" s="69">
        <v>0</v>
      </c>
      <c r="CW763" s="69">
        <v>0</v>
      </c>
      <c r="CZ763" s="69">
        <v>0</v>
      </c>
      <c r="DA763" s="69">
        <v>0</v>
      </c>
      <c r="DB763" s="69">
        <v>0</v>
      </c>
      <c r="DC763" s="69">
        <v>0</v>
      </c>
      <c r="DD763" s="69">
        <v>0</v>
      </c>
      <c r="DE763" s="69">
        <v>0</v>
      </c>
      <c r="DF763" s="69">
        <v>0</v>
      </c>
      <c r="DG763" s="69">
        <v>1</v>
      </c>
      <c r="DI763" s="69" t="e">
        <f>INDEX(Sheet3!$E$78:$E$1130,MATCH(A763,Sheet3!$D$78:$D$1130,0))</f>
        <v>#N/A</v>
      </c>
      <c r="DJ763" s="69">
        <f t="shared" si="195"/>
        <v>0</v>
      </c>
      <c r="DK763" s="69" t="s">
        <v>2074</v>
      </c>
      <c r="DL763" s="69"/>
      <c r="DM763" s="69" t="s">
        <v>239</v>
      </c>
      <c r="DN763" s="69" t="e">
        <f>"造成["&amp;INDEX(Sheet5!$L$2:$L$11,MATCH(BL763,Sheet5!$J$2:$J$11,0))&amp;":"&amp;BR763&amp;"*"&amp;BS763/1000&amp;"]"&amp;INDEX(Sheet5!$I$2:$I$4,MATCH(BR763,Sheet5!$H$2:$H$4,0))&amp;"的"&amp;INDEX(Sheet5!$K$2:$K$11,MATCH(BL763,Sheet5!$J$2:$J$11,0))</f>
        <v>#N/A</v>
      </c>
      <c r="DO763" s="69"/>
      <c r="DP763" s="69"/>
      <c r="DQ763" s="69"/>
      <c r="DR763" s="69" t="e">
        <f t="shared" ref="DR763:DR826" si="196">MATCH(A763,$DX$51:$DX$69,0)</f>
        <v>#N/A</v>
      </c>
      <c r="DS763" s="90" t="e">
        <f>MATCH(A763,Sheet5!D:D,0)</f>
        <v>#N/A</v>
      </c>
      <c r="DT763" s="94" t="e">
        <f>MATCH(A762,Sheet5!F:F,0)</f>
        <v>#N/A</v>
      </c>
      <c r="DU763" s="69">
        <v>0</v>
      </c>
      <c r="DV763" s="69">
        <v>0</v>
      </c>
      <c r="DW763" s="69">
        <v>0</v>
      </c>
      <c r="DX763" s="69">
        <v>0</v>
      </c>
      <c r="DY763" s="69">
        <v>0</v>
      </c>
    </row>
    <row r="764" spans="1:129" ht="14.25">
      <c r="A764" s="69">
        <v>40026</v>
      </c>
      <c r="B764" s="69">
        <v>0</v>
      </c>
      <c r="C764" s="69">
        <v>1</v>
      </c>
      <c r="D764" s="69" t="s">
        <v>2113</v>
      </c>
      <c r="E764" s="69" t="s">
        <v>2114</v>
      </c>
      <c r="F764" s="69">
        <v>0</v>
      </c>
      <c r="G764" s="69">
        <v>1</v>
      </c>
      <c r="H764" s="69" t="s">
        <v>2115</v>
      </c>
      <c r="I764" s="69">
        <v>0</v>
      </c>
      <c r="J764" s="69" t="s">
        <v>1630</v>
      </c>
      <c r="K764" s="69">
        <v>6000</v>
      </c>
      <c r="M764" s="69">
        <v>233</v>
      </c>
      <c r="N764" s="69" t="s">
        <v>1169</v>
      </c>
      <c r="O764" s="69">
        <v>0</v>
      </c>
      <c r="P764" s="69">
        <v>12</v>
      </c>
      <c r="Q764" s="69">
        <v>0</v>
      </c>
      <c r="R764" s="69">
        <f t="shared" si="194"/>
        <v>1</v>
      </c>
      <c r="S764" s="69">
        <v>0</v>
      </c>
      <c r="T764" s="69">
        <v>0</v>
      </c>
      <c r="U764" s="69">
        <v>0</v>
      </c>
      <c r="V764" s="69">
        <v>0</v>
      </c>
      <c r="W764" s="69">
        <v>0</v>
      </c>
      <c r="X764" s="69">
        <v>50</v>
      </c>
      <c r="Y764" s="69">
        <v>50</v>
      </c>
      <c r="Z764" s="69">
        <v>43000</v>
      </c>
      <c r="AA764" s="69">
        <v>2</v>
      </c>
      <c r="AB764" s="69">
        <v>31</v>
      </c>
      <c r="AC764" s="69">
        <v>0</v>
      </c>
      <c r="AD764" s="69">
        <v>0</v>
      </c>
      <c r="AE764" s="69">
        <v>0</v>
      </c>
      <c r="AF764" s="69">
        <v>10</v>
      </c>
      <c r="AG764" s="69">
        <v>0</v>
      </c>
      <c r="AH764" s="69">
        <v>25</v>
      </c>
      <c r="AI764" s="69">
        <v>234</v>
      </c>
      <c r="AJ764" s="69">
        <v>3</v>
      </c>
      <c r="AK764" s="69">
        <v>0</v>
      </c>
      <c r="AL764" s="69">
        <v>1.5</v>
      </c>
      <c r="AM764" s="69">
        <v>1</v>
      </c>
      <c r="AN764" s="69">
        <v>1</v>
      </c>
      <c r="AO764" s="69">
        <v>1</v>
      </c>
      <c r="AP764" s="69">
        <v>2</v>
      </c>
      <c r="AQ764" s="84">
        <v>20</v>
      </c>
      <c r="AR764" s="69">
        <v>1</v>
      </c>
      <c r="AS764" s="69">
        <v>0</v>
      </c>
      <c r="AT764" s="69">
        <v>0</v>
      </c>
      <c r="AU764" s="69">
        <v>0</v>
      </c>
      <c r="AV764" s="69">
        <v>0</v>
      </c>
      <c r="AW764" s="69">
        <v>0</v>
      </c>
      <c r="AX764" s="69">
        <v>0</v>
      </c>
      <c r="AY764" s="69">
        <v>0</v>
      </c>
      <c r="AZ764" s="69">
        <v>0</v>
      </c>
      <c r="BA764" s="69">
        <v>0</v>
      </c>
      <c r="BB764" s="69">
        <v>0</v>
      </c>
      <c r="BC764" s="69">
        <v>0</v>
      </c>
      <c r="BD764" s="69">
        <v>0</v>
      </c>
      <c r="BE764" s="69">
        <v>0</v>
      </c>
      <c r="BF764" s="69">
        <v>0</v>
      </c>
      <c r="BG764" s="69">
        <v>0</v>
      </c>
      <c r="BH764" s="69">
        <v>0</v>
      </c>
      <c r="BI764" s="69" t="s">
        <v>2116</v>
      </c>
      <c r="BK764" s="69">
        <v>3</v>
      </c>
      <c r="BL764" s="69">
        <v>2</v>
      </c>
      <c r="BM764" s="69">
        <v>2</v>
      </c>
      <c r="BN764" s="69">
        <v>31</v>
      </c>
      <c r="BO764" s="89">
        <v>0</v>
      </c>
      <c r="BP764" s="69">
        <v>1</v>
      </c>
      <c r="BQ764" s="69">
        <v>1</v>
      </c>
      <c r="BR764" s="69">
        <v>203</v>
      </c>
      <c r="BS764" s="69">
        <v>1800</v>
      </c>
      <c r="BT764" s="69">
        <v>0</v>
      </c>
      <c r="BU764" s="69">
        <v>0</v>
      </c>
      <c r="BV764" s="69">
        <v>1000</v>
      </c>
      <c r="BW764" s="69">
        <v>235</v>
      </c>
      <c r="BY764" s="69">
        <v>18</v>
      </c>
      <c r="BZ764" s="69">
        <v>7</v>
      </c>
      <c r="CA764" s="69">
        <v>64</v>
      </c>
      <c r="CB764" s="89">
        <v>0</v>
      </c>
      <c r="CC764" s="69">
        <v>1</v>
      </c>
      <c r="CD764" s="69">
        <v>15</v>
      </c>
      <c r="CE764" s="69">
        <v>1</v>
      </c>
      <c r="CF764" s="69">
        <v>99998</v>
      </c>
      <c r="CG764" s="69">
        <v>0</v>
      </c>
      <c r="CH764" s="69">
        <v>0</v>
      </c>
      <c r="CI764" s="69">
        <v>1000</v>
      </c>
      <c r="CJ764" s="69">
        <v>0</v>
      </c>
      <c r="CL764" s="69">
        <v>10</v>
      </c>
      <c r="CM764" s="69">
        <v>1</v>
      </c>
      <c r="CN764" s="69">
        <v>1</v>
      </c>
      <c r="CO764" s="89">
        <v>0</v>
      </c>
      <c r="CP764" s="69">
        <v>1</v>
      </c>
      <c r="CQ764" s="69">
        <v>1</v>
      </c>
      <c r="CR764" s="69">
        <v>1</v>
      </c>
      <c r="CS764" s="69">
        <v>11057</v>
      </c>
      <c r="CT764" s="69">
        <v>0</v>
      </c>
      <c r="CU764" s="69">
        <v>0</v>
      </c>
      <c r="CV764" s="69">
        <v>1000</v>
      </c>
      <c r="CW764" s="69">
        <v>0</v>
      </c>
      <c r="CZ764" s="69">
        <v>0</v>
      </c>
      <c r="DA764" s="69">
        <v>0</v>
      </c>
      <c r="DB764" s="69">
        <v>0</v>
      </c>
      <c r="DC764" s="69">
        <v>0</v>
      </c>
      <c r="DD764" s="69">
        <v>0</v>
      </c>
      <c r="DE764" s="69">
        <v>0</v>
      </c>
      <c r="DF764" s="69">
        <v>0</v>
      </c>
      <c r="DG764" s="69">
        <v>1</v>
      </c>
      <c r="DI764" s="69" t="e">
        <f>INDEX(Sheet3!$E$78:$E$1130,MATCH(A764,Sheet3!$D$78:$D$1130,0))</f>
        <v>#N/A</v>
      </c>
      <c r="DJ764" s="69">
        <f t="shared" si="195"/>
        <v>0</v>
      </c>
      <c r="DK764" s="69" t="s">
        <v>1171</v>
      </c>
      <c r="DL764" s="69"/>
      <c r="DM764" s="69" t="s">
        <v>1172</v>
      </c>
      <c r="DN764" s="69" t="str">
        <f>"造成["&amp;INDEX(Sheet5!$L$2:$L$11,MATCH(BL764,Sheet5!$J$2:$J$11,0))&amp;":"&amp;BR764&amp;"*"&amp;BS764/1000&amp;"]"&amp;INDEX(Sheet5!$I$2:$I$4,MATCH(BR764,Sheet5!$H$2:$H$4,0))&amp;"的"&amp;INDEX(Sheet5!$K$2:$K$11,MATCH(BL764,Sheet5!$J$2:$J$11,0))</f>
        <v>造成[ui.cs_orange:203*1.8]的物理伤害。</v>
      </c>
      <c r="DO764" s="69"/>
      <c r="DP764" s="69"/>
      <c r="DQ764" s="69"/>
      <c r="DR764" s="69" t="e">
        <f t="shared" si="196"/>
        <v>#N/A</v>
      </c>
      <c r="DS764" s="90" t="e">
        <f>MATCH(A764,Sheet5!D:D,0)</f>
        <v>#N/A</v>
      </c>
      <c r="DT764" s="94" t="e">
        <f>MATCH(A763,Sheet5!F:F,0)</f>
        <v>#N/A</v>
      </c>
      <c r="DU764" s="69">
        <v>0</v>
      </c>
      <c r="DV764" s="69">
        <v>0</v>
      </c>
      <c r="DW764" s="69">
        <v>0</v>
      </c>
      <c r="DX764" s="69">
        <v>0</v>
      </c>
      <c r="DY764" s="69">
        <v>0</v>
      </c>
    </row>
    <row r="765" spans="1:129" ht="14.25">
      <c r="A765" s="69">
        <v>40027</v>
      </c>
      <c r="B765" s="69">
        <v>0</v>
      </c>
      <c r="C765" s="69">
        <v>1</v>
      </c>
      <c r="D765" s="69" t="s">
        <v>2117</v>
      </c>
      <c r="E765" s="69" t="s">
        <v>239</v>
      </c>
      <c r="F765" s="69">
        <v>0</v>
      </c>
      <c r="G765" s="69">
        <v>1</v>
      </c>
      <c r="H765" s="69" t="s">
        <v>2118</v>
      </c>
      <c r="I765" s="69">
        <v>3000</v>
      </c>
      <c r="J765" s="69" t="s">
        <v>800</v>
      </c>
      <c r="K765" s="69">
        <v>1000</v>
      </c>
      <c r="M765" s="69">
        <v>237</v>
      </c>
      <c r="N765" s="69" t="s">
        <v>2119</v>
      </c>
      <c r="O765" s="69">
        <v>0</v>
      </c>
      <c r="P765" s="69">
        <v>11</v>
      </c>
      <c r="Q765" s="69">
        <v>0</v>
      </c>
      <c r="R765" s="69">
        <f t="shared" si="194"/>
        <v>1</v>
      </c>
      <c r="S765" s="69">
        <v>0</v>
      </c>
      <c r="T765" s="69">
        <v>0</v>
      </c>
      <c r="U765" s="69">
        <v>0</v>
      </c>
      <c r="V765" s="69">
        <v>0</v>
      </c>
      <c r="W765" s="69">
        <v>0</v>
      </c>
      <c r="X765" s="69">
        <v>10</v>
      </c>
      <c r="Y765" s="69">
        <v>10</v>
      </c>
      <c r="Z765" s="69">
        <v>33000</v>
      </c>
      <c r="AA765" s="69">
        <v>2</v>
      </c>
      <c r="AB765" s="69">
        <v>31</v>
      </c>
      <c r="AC765" s="69">
        <v>0</v>
      </c>
      <c r="AD765" s="69">
        <v>0</v>
      </c>
      <c r="AE765" s="69">
        <v>0</v>
      </c>
      <c r="AF765" s="69">
        <v>1</v>
      </c>
      <c r="AG765" s="69">
        <v>0</v>
      </c>
      <c r="AH765" s="69">
        <v>8</v>
      </c>
      <c r="AI765" s="69">
        <v>0</v>
      </c>
      <c r="AJ765" s="69">
        <v>3</v>
      </c>
      <c r="AK765" s="69">
        <v>0</v>
      </c>
      <c r="AL765" s="69">
        <v>0</v>
      </c>
      <c r="AM765" s="69">
        <v>1</v>
      </c>
      <c r="AN765" s="69">
        <v>1</v>
      </c>
      <c r="AO765" s="69">
        <v>1</v>
      </c>
      <c r="AP765" s="69">
        <v>2</v>
      </c>
      <c r="AQ765" s="84">
        <v>2</v>
      </c>
      <c r="AR765" s="69">
        <v>3</v>
      </c>
      <c r="AS765" s="69">
        <v>0</v>
      </c>
      <c r="AT765" s="69">
        <v>0</v>
      </c>
      <c r="AU765" s="69">
        <v>0</v>
      </c>
      <c r="AV765" s="69">
        <v>0</v>
      </c>
      <c r="AW765" s="69">
        <v>0</v>
      </c>
      <c r="AX765" s="69">
        <v>0</v>
      </c>
      <c r="AY765" s="69">
        <v>0</v>
      </c>
      <c r="AZ765" s="69">
        <v>0</v>
      </c>
      <c r="BA765" s="69">
        <v>0</v>
      </c>
      <c r="BB765" s="69">
        <v>0</v>
      </c>
      <c r="BC765" s="69">
        <v>0</v>
      </c>
      <c r="BD765" s="69">
        <v>0</v>
      </c>
      <c r="BE765" s="69">
        <v>0</v>
      </c>
      <c r="BF765" s="69">
        <v>0</v>
      </c>
      <c r="BG765" s="69">
        <v>0</v>
      </c>
      <c r="BH765" s="69">
        <v>0</v>
      </c>
      <c r="BI765" s="69" t="s">
        <v>2120</v>
      </c>
      <c r="BK765" s="69">
        <v>3</v>
      </c>
      <c r="BL765" s="69">
        <v>2</v>
      </c>
      <c r="BM765" s="69">
        <v>2</v>
      </c>
      <c r="BN765" s="69">
        <v>31</v>
      </c>
      <c r="BO765" s="89">
        <v>0</v>
      </c>
      <c r="BP765" s="69">
        <v>3</v>
      </c>
      <c r="BQ765" s="69">
        <v>1</v>
      </c>
      <c r="BR765" s="69">
        <v>203</v>
      </c>
      <c r="BS765" s="69">
        <v>1800</v>
      </c>
      <c r="BT765" s="69">
        <v>0</v>
      </c>
      <c r="BU765" s="69">
        <v>0</v>
      </c>
      <c r="BV765" s="69">
        <v>1000</v>
      </c>
      <c r="BW765" s="69">
        <v>0</v>
      </c>
      <c r="BX765" s="69" t="s">
        <v>2121</v>
      </c>
      <c r="BY765" s="69">
        <v>18</v>
      </c>
      <c r="BZ765" s="69">
        <v>7</v>
      </c>
      <c r="CA765" s="69">
        <v>64</v>
      </c>
      <c r="CB765" s="89">
        <v>0</v>
      </c>
      <c r="CC765" s="69">
        <v>3</v>
      </c>
      <c r="CD765" s="69">
        <v>15</v>
      </c>
      <c r="CE765" s="69">
        <v>1</v>
      </c>
      <c r="CF765" s="69">
        <v>99998</v>
      </c>
      <c r="CG765" s="69">
        <v>0</v>
      </c>
      <c r="CH765" s="69">
        <v>0</v>
      </c>
      <c r="CI765" s="69">
        <v>1000</v>
      </c>
      <c r="CJ765" s="69">
        <v>0</v>
      </c>
      <c r="CL765" s="69">
        <v>0</v>
      </c>
      <c r="CM765" s="69">
        <v>0</v>
      </c>
      <c r="CN765" s="69">
        <v>0</v>
      </c>
      <c r="CO765" s="89">
        <v>0</v>
      </c>
      <c r="CP765" s="69">
        <v>0</v>
      </c>
      <c r="CQ765" s="69">
        <v>0</v>
      </c>
      <c r="CR765" s="69">
        <v>0</v>
      </c>
      <c r="CS765" s="69">
        <v>0</v>
      </c>
      <c r="CT765" s="69">
        <v>0</v>
      </c>
      <c r="CU765" s="69">
        <v>0</v>
      </c>
      <c r="CV765" s="69">
        <v>0</v>
      </c>
      <c r="CW765" s="69">
        <v>0</v>
      </c>
      <c r="CZ765" s="69">
        <v>0</v>
      </c>
      <c r="DA765" s="69">
        <v>0</v>
      </c>
      <c r="DB765" s="69">
        <v>0</v>
      </c>
      <c r="DC765" s="69">
        <v>0</v>
      </c>
      <c r="DD765" s="69">
        <v>0</v>
      </c>
      <c r="DE765" s="69">
        <v>0</v>
      </c>
      <c r="DF765" s="69">
        <v>0</v>
      </c>
      <c r="DG765" s="69">
        <v>1</v>
      </c>
      <c r="DI765" s="69" t="e">
        <f>INDEX(Sheet3!$E$78:$E$1130,MATCH(A765,Sheet3!$D$78:$D$1130,0))</f>
        <v>#N/A</v>
      </c>
      <c r="DJ765" s="69">
        <f t="shared" si="195"/>
        <v>0</v>
      </c>
      <c r="DK765" s="69" t="s">
        <v>2122</v>
      </c>
      <c r="DL765" s="69"/>
      <c r="DM765" s="69" t="s">
        <v>239</v>
      </c>
      <c r="DN765" s="69" t="str">
        <f>"造成["&amp;INDEX(Sheet5!$L$2:$L$11,MATCH(BL765,Sheet5!$J$2:$J$11,0))&amp;":"&amp;BR765&amp;"*"&amp;BS765/1000&amp;"]"&amp;INDEX(Sheet5!$I$2:$I$4,MATCH(BR765,Sheet5!$H$2:$H$4,0))&amp;"的"&amp;INDEX(Sheet5!$K$2:$K$11,MATCH(BL765,Sheet5!$J$2:$J$11,0))</f>
        <v>造成[ui.cs_orange:203*1.8]的物理伤害。</v>
      </c>
      <c r="DO765" s="69"/>
      <c r="DP765" s="69"/>
      <c r="DQ765" s="69"/>
      <c r="DR765" s="69" t="e">
        <f t="shared" si="196"/>
        <v>#N/A</v>
      </c>
      <c r="DS765" s="90" t="e">
        <f>MATCH(A765,Sheet5!D:D,0)</f>
        <v>#N/A</v>
      </c>
      <c r="DT765" s="94" t="e">
        <f>MATCH(A764,Sheet5!F:F,0)</f>
        <v>#N/A</v>
      </c>
      <c r="DU765" s="69">
        <v>0</v>
      </c>
      <c r="DV765" s="69">
        <v>0</v>
      </c>
      <c r="DW765" s="69">
        <v>0</v>
      </c>
      <c r="DX765" s="69">
        <v>0</v>
      </c>
      <c r="DY765" s="69">
        <v>0</v>
      </c>
    </row>
    <row r="766" spans="1:129" ht="14.25">
      <c r="A766" s="69">
        <v>40028</v>
      </c>
      <c r="B766" s="69">
        <v>0</v>
      </c>
      <c r="C766" s="69">
        <v>1</v>
      </c>
      <c r="D766" s="69" t="s">
        <v>2123</v>
      </c>
      <c r="E766" s="69" t="s">
        <v>239</v>
      </c>
      <c r="F766" s="69">
        <v>0</v>
      </c>
      <c r="G766" s="69">
        <v>1</v>
      </c>
      <c r="H766" s="69" t="s">
        <v>321</v>
      </c>
      <c r="I766" s="69">
        <v>0</v>
      </c>
      <c r="J766" s="69">
        <v>990</v>
      </c>
      <c r="K766" s="69">
        <v>6000</v>
      </c>
      <c r="M766" s="69">
        <v>0</v>
      </c>
      <c r="N766" s="69" t="s">
        <v>2124</v>
      </c>
      <c r="O766" s="69">
        <v>0</v>
      </c>
      <c r="P766" s="69">
        <v>2</v>
      </c>
      <c r="Q766" s="69">
        <v>0</v>
      </c>
      <c r="R766" s="69">
        <f t="shared" si="194"/>
        <v>1</v>
      </c>
      <c r="S766" s="69">
        <v>0</v>
      </c>
      <c r="T766" s="69">
        <v>0</v>
      </c>
      <c r="U766" s="69">
        <v>0</v>
      </c>
      <c r="V766" s="69">
        <v>0</v>
      </c>
      <c r="W766" s="69">
        <v>0</v>
      </c>
      <c r="X766" s="69">
        <v>10</v>
      </c>
      <c r="Y766" s="69">
        <v>10</v>
      </c>
      <c r="Z766" s="69">
        <v>38000</v>
      </c>
      <c r="AA766" s="69">
        <v>2</v>
      </c>
      <c r="AB766" s="69">
        <v>31</v>
      </c>
      <c r="AC766" s="69">
        <v>0</v>
      </c>
      <c r="AD766" s="69">
        <v>0</v>
      </c>
      <c r="AE766" s="69">
        <v>0</v>
      </c>
      <c r="AF766" s="69">
        <v>1</v>
      </c>
      <c r="AG766" s="69">
        <v>0</v>
      </c>
      <c r="AH766" s="69">
        <v>3</v>
      </c>
      <c r="AI766" s="69">
        <v>0</v>
      </c>
      <c r="AJ766" s="69">
        <v>3</v>
      </c>
      <c r="AK766" s="69">
        <v>0</v>
      </c>
      <c r="AL766" s="69">
        <v>0</v>
      </c>
      <c r="AM766" s="69">
        <v>1</v>
      </c>
      <c r="AN766" s="69">
        <v>1</v>
      </c>
      <c r="AO766" s="69">
        <v>0</v>
      </c>
      <c r="AP766" s="69">
        <v>3</v>
      </c>
      <c r="AQ766" s="84">
        <v>0</v>
      </c>
      <c r="AR766" s="69">
        <v>0</v>
      </c>
      <c r="AS766" s="69">
        <v>0</v>
      </c>
      <c r="AT766" s="69">
        <v>0</v>
      </c>
      <c r="AU766" s="69">
        <v>0</v>
      </c>
      <c r="AV766" s="69">
        <v>0</v>
      </c>
      <c r="AW766" s="69">
        <v>0</v>
      </c>
      <c r="AX766" s="69">
        <v>0</v>
      </c>
      <c r="AY766" s="69">
        <v>0</v>
      </c>
      <c r="AZ766" s="69">
        <v>0</v>
      </c>
      <c r="BA766" s="69">
        <v>0</v>
      </c>
      <c r="BB766" s="69">
        <v>0</v>
      </c>
      <c r="BC766" s="69">
        <v>0</v>
      </c>
      <c r="BD766" s="69">
        <v>0</v>
      </c>
      <c r="BE766" s="69">
        <v>0</v>
      </c>
      <c r="BF766" s="69">
        <v>0</v>
      </c>
      <c r="BG766" s="69">
        <v>0</v>
      </c>
      <c r="BH766" s="69">
        <v>0</v>
      </c>
      <c r="BI766" s="69" t="s">
        <v>2125</v>
      </c>
      <c r="BK766" s="69">
        <v>3</v>
      </c>
      <c r="BL766" s="69">
        <v>2</v>
      </c>
      <c r="BM766" s="69">
        <v>2</v>
      </c>
      <c r="BN766" s="69">
        <v>31</v>
      </c>
      <c r="BO766" s="89">
        <v>0</v>
      </c>
      <c r="BP766" s="69">
        <v>1</v>
      </c>
      <c r="BQ766" s="69">
        <v>10</v>
      </c>
      <c r="BR766" s="69">
        <v>203</v>
      </c>
      <c r="BS766" s="69">
        <v>1500</v>
      </c>
      <c r="BT766" s="69">
        <v>0</v>
      </c>
      <c r="BU766" s="69">
        <v>0</v>
      </c>
      <c r="BV766" s="69">
        <v>1000</v>
      </c>
      <c r="BW766" s="69">
        <v>0</v>
      </c>
      <c r="BY766" s="69">
        <v>16</v>
      </c>
      <c r="BZ766" s="69">
        <v>2</v>
      </c>
      <c r="CA766" s="69">
        <v>31</v>
      </c>
      <c r="CB766" s="89">
        <v>1</v>
      </c>
      <c r="CC766" s="69">
        <v>1</v>
      </c>
      <c r="CD766" s="69">
        <v>10</v>
      </c>
      <c r="CE766" s="69">
        <v>1</v>
      </c>
      <c r="CF766" s="69">
        <v>40030</v>
      </c>
      <c r="CG766" s="69">
        <v>0</v>
      </c>
      <c r="CH766" s="69">
        <v>0</v>
      </c>
      <c r="CI766" s="69">
        <v>1000</v>
      </c>
      <c r="CJ766" s="69">
        <v>0</v>
      </c>
      <c r="CL766" s="69">
        <v>16</v>
      </c>
      <c r="CM766" s="69">
        <v>2</v>
      </c>
      <c r="CN766" s="69">
        <v>31</v>
      </c>
      <c r="CO766" s="89">
        <v>1</v>
      </c>
      <c r="CP766" s="69">
        <v>1</v>
      </c>
      <c r="CQ766" s="69">
        <v>10</v>
      </c>
      <c r="CR766" s="69">
        <v>1</v>
      </c>
      <c r="CS766" s="69">
        <v>40031</v>
      </c>
      <c r="CT766" s="69">
        <v>0</v>
      </c>
      <c r="CU766" s="69">
        <v>0</v>
      </c>
      <c r="CV766" s="69">
        <v>1000</v>
      </c>
      <c r="CW766" s="69">
        <v>0</v>
      </c>
      <c r="CZ766" s="69">
        <v>0</v>
      </c>
      <c r="DA766" s="69">
        <v>0</v>
      </c>
      <c r="DB766" s="69">
        <v>0</v>
      </c>
      <c r="DC766" s="69">
        <v>0</v>
      </c>
      <c r="DD766" s="69">
        <v>0</v>
      </c>
      <c r="DE766" s="69">
        <v>0</v>
      </c>
      <c r="DF766" s="69">
        <v>0</v>
      </c>
      <c r="DG766" s="69">
        <v>1</v>
      </c>
      <c r="DI766" s="69" t="e">
        <f>INDEX(Sheet3!$E$78:$E$1130,MATCH(A766,Sheet3!$D$78:$D$1130,0))</f>
        <v>#N/A</v>
      </c>
      <c r="DJ766" s="69">
        <f t="shared" si="195"/>
        <v>0</v>
      </c>
      <c r="DK766" s="69" t="s">
        <v>2126</v>
      </c>
      <c r="DL766" s="69"/>
      <c r="DM766" s="69" t="s">
        <v>239</v>
      </c>
      <c r="DN766" s="69" t="str">
        <f>"造成["&amp;INDEX(Sheet5!$L$2:$L$11,MATCH(BL766,Sheet5!$J$2:$J$11,0))&amp;":"&amp;BR766&amp;"*"&amp;BS766/1000&amp;"]"&amp;INDEX(Sheet5!$I$2:$I$4,MATCH(BR766,Sheet5!$H$2:$H$4,0))&amp;"的"&amp;INDEX(Sheet5!$K$2:$K$11,MATCH(BL766,Sheet5!$J$2:$J$11,0))</f>
        <v>造成[ui.cs_orange:203*1.5]的物理伤害。</v>
      </c>
      <c r="DO766" s="69"/>
      <c r="DP766" s="69"/>
      <c r="DQ766" s="69"/>
      <c r="DR766" s="69" t="e">
        <f t="shared" si="196"/>
        <v>#N/A</v>
      </c>
      <c r="DS766" s="90" t="e">
        <f>MATCH(A766,Sheet5!D:D,0)</f>
        <v>#N/A</v>
      </c>
      <c r="DT766" s="94" t="e">
        <f>MATCH(A765,Sheet5!F:F,0)</f>
        <v>#N/A</v>
      </c>
      <c r="DU766" s="69">
        <v>0</v>
      </c>
      <c r="DV766" s="69">
        <v>0</v>
      </c>
      <c r="DW766" s="69">
        <v>0</v>
      </c>
      <c r="DX766" s="69">
        <v>0</v>
      </c>
      <c r="DY766" s="69">
        <v>0</v>
      </c>
    </row>
    <row r="767" spans="1:129" ht="14.25">
      <c r="A767" s="69">
        <v>940027</v>
      </c>
      <c r="B767" s="69">
        <v>0</v>
      </c>
      <c r="C767" s="69">
        <v>1</v>
      </c>
      <c r="D767" s="69" t="s">
        <v>2117</v>
      </c>
      <c r="E767" s="69" t="s">
        <v>239</v>
      </c>
      <c r="F767" s="69">
        <v>0</v>
      </c>
      <c r="G767" s="69">
        <v>1</v>
      </c>
      <c r="H767" s="69" t="s">
        <v>2118</v>
      </c>
      <c r="I767" s="69">
        <v>3000</v>
      </c>
      <c r="J767" s="69" t="s">
        <v>800</v>
      </c>
      <c r="K767" s="69">
        <v>1000</v>
      </c>
      <c r="M767" s="69">
        <v>237</v>
      </c>
      <c r="N767" s="69" t="s">
        <v>2119</v>
      </c>
      <c r="O767" s="69">
        <v>0</v>
      </c>
      <c r="P767" s="69">
        <v>11</v>
      </c>
      <c r="Q767" s="69">
        <v>0</v>
      </c>
      <c r="R767" s="69">
        <f t="shared" si="194"/>
        <v>1</v>
      </c>
      <c r="S767" s="69">
        <v>0</v>
      </c>
      <c r="T767" s="69">
        <v>0</v>
      </c>
      <c r="U767" s="69">
        <v>0</v>
      </c>
      <c r="V767" s="69">
        <v>0</v>
      </c>
      <c r="W767" s="69">
        <v>0</v>
      </c>
      <c r="X767" s="69">
        <v>10</v>
      </c>
      <c r="Y767" s="69">
        <v>10</v>
      </c>
      <c r="Z767" s="69">
        <v>33000</v>
      </c>
      <c r="AA767" s="69">
        <v>2</v>
      </c>
      <c r="AB767" s="69">
        <v>31</v>
      </c>
      <c r="AC767" s="69">
        <v>0</v>
      </c>
      <c r="AD767" s="69">
        <v>0</v>
      </c>
      <c r="AE767" s="69">
        <v>0</v>
      </c>
      <c r="AF767" s="69">
        <v>1</v>
      </c>
      <c r="AG767" s="69">
        <v>0</v>
      </c>
      <c r="AH767" s="69">
        <v>8</v>
      </c>
      <c r="AI767" s="69">
        <v>0</v>
      </c>
      <c r="AJ767" s="69">
        <v>3</v>
      </c>
      <c r="AK767" s="69">
        <v>0</v>
      </c>
      <c r="AL767" s="69">
        <v>0</v>
      </c>
      <c r="AM767" s="69">
        <v>1</v>
      </c>
      <c r="AN767" s="69">
        <v>1</v>
      </c>
      <c r="AO767" s="69">
        <v>1</v>
      </c>
      <c r="AP767" s="69">
        <v>2</v>
      </c>
      <c r="AQ767" s="84">
        <v>2</v>
      </c>
      <c r="AR767" s="69">
        <v>3</v>
      </c>
      <c r="AS767" s="69">
        <v>0</v>
      </c>
      <c r="AT767" s="69">
        <v>0</v>
      </c>
      <c r="AU767" s="69">
        <v>0</v>
      </c>
      <c r="AV767" s="69">
        <v>0</v>
      </c>
      <c r="AW767" s="69">
        <v>0</v>
      </c>
      <c r="AX767" s="69">
        <v>0</v>
      </c>
      <c r="AY767" s="69">
        <v>0</v>
      </c>
      <c r="AZ767" s="69">
        <v>0</v>
      </c>
      <c r="BA767" s="69">
        <v>0</v>
      </c>
      <c r="BB767" s="69">
        <v>0</v>
      </c>
      <c r="BC767" s="69">
        <v>0</v>
      </c>
      <c r="BD767" s="69">
        <v>0</v>
      </c>
      <c r="BE767" s="69">
        <v>0</v>
      </c>
      <c r="BF767" s="69">
        <v>0</v>
      </c>
      <c r="BG767" s="69">
        <v>0</v>
      </c>
      <c r="BH767" s="69">
        <v>0</v>
      </c>
      <c r="BI767" s="69" t="s">
        <v>2120</v>
      </c>
      <c r="BK767" s="69">
        <v>3</v>
      </c>
      <c r="BL767" s="69">
        <v>2</v>
      </c>
      <c r="BM767" s="69">
        <v>2</v>
      </c>
      <c r="BN767" s="69">
        <v>31</v>
      </c>
      <c r="BO767" s="89">
        <v>0</v>
      </c>
      <c r="BP767" s="69">
        <v>3</v>
      </c>
      <c r="BQ767" s="69">
        <v>1</v>
      </c>
      <c r="BR767" s="69">
        <v>203</v>
      </c>
      <c r="BS767" s="69">
        <v>1800</v>
      </c>
      <c r="BT767" s="69">
        <v>0</v>
      </c>
      <c r="BU767" s="69">
        <v>0</v>
      </c>
      <c r="BV767" s="69">
        <v>1000</v>
      </c>
      <c r="BW767" s="69">
        <v>0</v>
      </c>
      <c r="BX767" s="69" t="s">
        <v>2121</v>
      </c>
      <c r="BY767" s="69">
        <v>0</v>
      </c>
      <c r="BZ767" s="69">
        <v>0</v>
      </c>
      <c r="CA767" s="69">
        <v>0</v>
      </c>
      <c r="CB767" s="69">
        <v>0</v>
      </c>
      <c r="CC767" s="69">
        <v>0</v>
      </c>
      <c r="CD767" s="69">
        <v>0</v>
      </c>
      <c r="CE767" s="69">
        <v>0</v>
      </c>
      <c r="CF767" s="69">
        <v>0</v>
      </c>
      <c r="CG767" s="69">
        <v>0</v>
      </c>
      <c r="CH767" s="69">
        <v>0</v>
      </c>
      <c r="CI767" s="69">
        <v>1000</v>
      </c>
      <c r="CJ767" s="69">
        <v>0</v>
      </c>
      <c r="CL767" s="69">
        <v>0</v>
      </c>
      <c r="CM767" s="69">
        <v>0</v>
      </c>
      <c r="CN767" s="69">
        <v>0</v>
      </c>
      <c r="CO767" s="89">
        <v>0</v>
      </c>
      <c r="CP767" s="69">
        <v>0</v>
      </c>
      <c r="CQ767" s="69">
        <v>0</v>
      </c>
      <c r="CR767" s="69">
        <v>0</v>
      </c>
      <c r="CS767" s="69">
        <v>0</v>
      </c>
      <c r="CT767" s="69">
        <v>0</v>
      </c>
      <c r="CU767" s="69">
        <v>0</v>
      </c>
      <c r="CV767" s="69">
        <v>0</v>
      </c>
      <c r="CW767" s="69">
        <v>0</v>
      </c>
      <c r="CZ767" s="69">
        <v>0</v>
      </c>
      <c r="DA767" s="69">
        <v>0</v>
      </c>
      <c r="DB767" s="69">
        <v>0</v>
      </c>
      <c r="DC767" s="69">
        <v>0</v>
      </c>
      <c r="DD767" s="69">
        <v>0</v>
      </c>
      <c r="DE767" s="69">
        <v>0</v>
      </c>
      <c r="DF767" s="69">
        <v>0</v>
      </c>
      <c r="DG767" s="69">
        <v>1</v>
      </c>
      <c r="DI767" s="69" t="e">
        <f>INDEX(Sheet3!$E$78:$E$1130,MATCH(A767,Sheet3!$D$78:$D$1130,0))</f>
        <v>#N/A</v>
      </c>
      <c r="DJ767" s="69">
        <f t="shared" si="195"/>
        <v>0</v>
      </c>
      <c r="DK767" s="69" t="s">
        <v>2122</v>
      </c>
      <c r="DL767" s="69"/>
      <c r="DM767" s="69" t="s">
        <v>239</v>
      </c>
      <c r="DN767" s="69" t="str">
        <f>"造成["&amp;INDEX(Sheet5!$L$2:$L$11,MATCH(BL767,Sheet5!$J$2:$J$11,0))&amp;":"&amp;BR767&amp;"*"&amp;BS767/1000&amp;"]"&amp;INDEX(Sheet5!$I$2:$I$4,MATCH(BR767,Sheet5!$H$2:$H$4,0))&amp;"的"&amp;INDEX(Sheet5!$K$2:$K$11,MATCH(BL767,Sheet5!$J$2:$J$11,0))</f>
        <v>造成[ui.cs_orange:203*1.8]的物理伤害。</v>
      </c>
      <c r="DO767" s="69"/>
      <c r="DP767" s="69"/>
      <c r="DQ767" s="69"/>
      <c r="DR767" s="69" t="e">
        <f t="shared" si="196"/>
        <v>#N/A</v>
      </c>
      <c r="DS767" s="90" t="e">
        <f>MATCH(A767,Sheet5!D:D,0)</f>
        <v>#N/A</v>
      </c>
      <c r="DT767" s="94" t="e">
        <f>MATCH(A766,Sheet5!F:F,0)</f>
        <v>#N/A</v>
      </c>
      <c r="DU767" s="69">
        <v>0</v>
      </c>
      <c r="DV767" s="69">
        <v>0</v>
      </c>
      <c r="DW767" s="69">
        <v>0</v>
      </c>
      <c r="DX767" s="69">
        <v>0</v>
      </c>
      <c r="DY767" s="69">
        <v>0</v>
      </c>
    </row>
    <row r="768" spans="1:129" ht="14.25">
      <c r="A768" s="69">
        <v>40029</v>
      </c>
      <c r="B768" s="69">
        <v>0</v>
      </c>
      <c r="C768" s="69">
        <v>1</v>
      </c>
      <c r="D768" s="69" t="s">
        <v>2123</v>
      </c>
      <c r="E768" s="69" t="s">
        <v>239</v>
      </c>
      <c r="F768" s="69">
        <v>0</v>
      </c>
      <c r="G768" s="69">
        <v>1</v>
      </c>
      <c r="I768" s="69">
        <v>600</v>
      </c>
      <c r="J768" s="69">
        <v>0</v>
      </c>
      <c r="K768" s="69">
        <v>0</v>
      </c>
      <c r="M768" s="69">
        <v>239</v>
      </c>
      <c r="N768" s="69" t="s">
        <v>2124</v>
      </c>
      <c r="O768" s="69">
        <v>0</v>
      </c>
      <c r="P768" s="69">
        <v>6</v>
      </c>
      <c r="Q768" s="69">
        <v>0</v>
      </c>
      <c r="R768" s="69">
        <f t="shared" si="194"/>
        <v>1</v>
      </c>
      <c r="S768" s="69">
        <v>0</v>
      </c>
      <c r="T768" s="69">
        <v>0</v>
      </c>
      <c r="U768" s="69">
        <v>0</v>
      </c>
      <c r="V768" s="69">
        <v>0</v>
      </c>
      <c r="W768" s="69">
        <v>0</v>
      </c>
      <c r="X768" s="69">
        <v>0</v>
      </c>
      <c r="Y768" s="69">
        <v>0</v>
      </c>
      <c r="Z768" s="69">
        <v>0</v>
      </c>
      <c r="AA768" s="69">
        <v>2</v>
      </c>
      <c r="AB768" s="69">
        <v>31</v>
      </c>
      <c r="AC768" s="69">
        <v>0</v>
      </c>
      <c r="AD768" s="69">
        <v>0</v>
      </c>
      <c r="AE768" s="69">
        <v>0</v>
      </c>
      <c r="AF768" s="69">
        <v>1</v>
      </c>
      <c r="AG768" s="69">
        <v>0</v>
      </c>
      <c r="AH768" s="69">
        <v>3</v>
      </c>
      <c r="AI768" s="69">
        <v>0</v>
      </c>
      <c r="AJ768" s="69">
        <v>3</v>
      </c>
      <c r="AK768" s="69">
        <v>0</v>
      </c>
      <c r="AL768" s="69">
        <v>0</v>
      </c>
      <c r="AM768" s="69">
        <v>1</v>
      </c>
      <c r="AN768" s="69">
        <v>1</v>
      </c>
      <c r="AO768" s="69">
        <v>0</v>
      </c>
      <c r="AP768" s="69">
        <v>3</v>
      </c>
      <c r="AQ768" s="84">
        <v>0</v>
      </c>
      <c r="AR768" s="69">
        <v>0</v>
      </c>
      <c r="AS768" s="69">
        <v>0</v>
      </c>
      <c r="AT768" s="69">
        <v>0</v>
      </c>
      <c r="AU768" s="69">
        <v>0</v>
      </c>
      <c r="AV768" s="69">
        <v>0</v>
      </c>
      <c r="AW768" s="69">
        <v>0</v>
      </c>
      <c r="AX768" s="69">
        <v>0</v>
      </c>
      <c r="AY768" s="69">
        <v>0</v>
      </c>
      <c r="AZ768" s="69">
        <v>0</v>
      </c>
      <c r="BA768" s="69">
        <v>0</v>
      </c>
      <c r="BB768" s="69">
        <v>0</v>
      </c>
      <c r="BC768" s="69">
        <v>0</v>
      </c>
      <c r="BD768" s="69">
        <v>0</v>
      </c>
      <c r="BE768" s="69">
        <v>0</v>
      </c>
      <c r="BF768" s="69">
        <v>0</v>
      </c>
      <c r="BG768" s="69">
        <v>0</v>
      </c>
      <c r="BH768" s="69">
        <v>0</v>
      </c>
      <c r="BK768" s="69">
        <v>3</v>
      </c>
      <c r="BL768" s="69">
        <v>2</v>
      </c>
      <c r="BM768" s="69">
        <v>2</v>
      </c>
      <c r="BN768" s="69">
        <v>31</v>
      </c>
      <c r="BO768" s="89">
        <v>0</v>
      </c>
      <c r="BP768" s="69">
        <v>1</v>
      </c>
      <c r="BQ768" s="69">
        <v>10</v>
      </c>
      <c r="BR768" s="69">
        <v>203</v>
      </c>
      <c r="BS768" s="69">
        <v>1200</v>
      </c>
      <c r="BT768" s="69">
        <v>0</v>
      </c>
      <c r="BU768" s="69">
        <v>0</v>
      </c>
      <c r="BV768" s="69">
        <v>1000</v>
      </c>
      <c r="BW768" s="69">
        <v>242</v>
      </c>
      <c r="BY768" s="69">
        <v>18</v>
      </c>
      <c r="BZ768" s="69">
        <v>7</v>
      </c>
      <c r="CA768" s="69">
        <v>64</v>
      </c>
      <c r="CB768" s="89">
        <v>0</v>
      </c>
      <c r="CC768" s="69">
        <v>1</v>
      </c>
      <c r="CD768" s="69">
        <v>1</v>
      </c>
      <c r="CE768" s="69">
        <v>1</v>
      </c>
      <c r="CF768" s="69">
        <v>99999</v>
      </c>
      <c r="CG768" s="69">
        <v>0</v>
      </c>
      <c r="CH768" s="69">
        <v>0</v>
      </c>
      <c r="CI768" s="69">
        <v>1000</v>
      </c>
      <c r="CJ768" s="69">
        <v>0</v>
      </c>
      <c r="CL768" s="69">
        <v>0</v>
      </c>
      <c r="CM768" s="69">
        <v>0</v>
      </c>
      <c r="CN768" s="69">
        <v>0</v>
      </c>
      <c r="CO768" s="89">
        <v>0</v>
      </c>
      <c r="CP768" s="69">
        <v>0</v>
      </c>
      <c r="CQ768" s="69">
        <v>0</v>
      </c>
      <c r="CR768" s="69">
        <v>0</v>
      </c>
      <c r="CS768" s="69">
        <v>0</v>
      </c>
      <c r="CT768" s="69">
        <v>0</v>
      </c>
      <c r="CU768" s="69">
        <v>0</v>
      </c>
      <c r="CV768" s="69">
        <v>0</v>
      </c>
      <c r="CW768" s="69">
        <v>0</v>
      </c>
      <c r="CZ768" s="69">
        <v>0</v>
      </c>
      <c r="DA768" s="69">
        <v>0</v>
      </c>
      <c r="DB768" s="69">
        <v>0</v>
      </c>
      <c r="DC768" s="69">
        <v>0</v>
      </c>
      <c r="DD768" s="69">
        <v>0</v>
      </c>
      <c r="DE768" s="69">
        <v>0</v>
      </c>
      <c r="DF768" s="69">
        <v>0</v>
      </c>
      <c r="DG768" s="69">
        <v>1</v>
      </c>
      <c r="DI768" s="69" t="e">
        <f>INDEX(Sheet3!$E$78:$E$1130,MATCH(A768,Sheet3!$D$78:$D$1130,0))</f>
        <v>#N/A</v>
      </c>
      <c r="DJ768" s="69">
        <f t="shared" si="195"/>
        <v>0</v>
      </c>
      <c r="DK768" s="69" t="s">
        <v>2126</v>
      </c>
      <c r="DL768" s="69"/>
      <c r="DM768" s="69" t="s">
        <v>239</v>
      </c>
      <c r="DN768" s="69" t="str">
        <f>"造成["&amp;INDEX(Sheet5!$L$2:$L$11,MATCH(BL768,Sheet5!$J$2:$J$11,0))&amp;":"&amp;BR768&amp;"*"&amp;BS768/1000&amp;"]"&amp;INDEX(Sheet5!$I$2:$I$4,MATCH(BR768,Sheet5!$H$2:$H$4,0))&amp;"的"&amp;INDEX(Sheet5!$K$2:$K$11,MATCH(BL768,Sheet5!$J$2:$J$11,0))</f>
        <v>造成[ui.cs_orange:203*1.2]的物理伤害。</v>
      </c>
      <c r="DO768" s="69"/>
      <c r="DP768" s="69"/>
      <c r="DQ768" s="69"/>
      <c r="DR768" s="69" t="e">
        <f t="shared" si="196"/>
        <v>#N/A</v>
      </c>
      <c r="DS768" s="90" t="e">
        <f>MATCH(A768,Sheet5!D:D,0)</f>
        <v>#N/A</v>
      </c>
      <c r="DT768" s="94" t="e">
        <f>MATCH(A766,Sheet5!F:F,0)</f>
        <v>#N/A</v>
      </c>
      <c r="DU768" s="69">
        <v>0</v>
      </c>
      <c r="DV768" s="69">
        <v>0</v>
      </c>
      <c r="DW768" s="69">
        <v>0</v>
      </c>
      <c r="DX768" s="69">
        <v>0</v>
      </c>
      <c r="DY768" s="69">
        <v>0</v>
      </c>
    </row>
    <row r="769" spans="1:129" ht="14.25">
      <c r="A769" s="69">
        <v>40030</v>
      </c>
      <c r="B769" s="69">
        <v>0</v>
      </c>
      <c r="C769" s="69">
        <v>1</v>
      </c>
      <c r="D769" s="69" t="s">
        <v>2123</v>
      </c>
      <c r="E769" s="69" t="s">
        <v>239</v>
      </c>
      <c r="F769" s="69">
        <v>0</v>
      </c>
      <c r="G769" s="69">
        <v>1</v>
      </c>
      <c r="I769" s="69">
        <v>2000</v>
      </c>
      <c r="J769" s="69">
        <v>0</v>
      </c>
      <c r="K769" s="69">
        <v>0</v>
      </c>
      <c r="M769" s="69">
        <v>240</v>
      </c>
      <c r="N769" s="69" t="s">
        <v>2124</v>
      </c>
      <c r="O769" s="69">
        <v>0</v>
      </c>
      <c r="P769" s="69">
        <v>6</v>
      </c>
      <c r="Q769" s="69">
        <v>0</v>
      </c>
      <c r="R769" s="69">
        <f t="shared" si="194"/>
        <v>1</v>
      </c>
      <c r="S769" s="69">
        <v>0</v>
      </c>
      <c r="T769" s="69">
        <v>0</v>
      </c>
      <c r="U769" s="69">
        <v>0</v>
      </c>
      <c r="V769" s="69">
        <v>0</v>
      </c>
      <c r="W769" s="69">
        <v>0</v>
      </c>
      <c r="X769" s="69">
        <v>0</v>
      </c>
      <c r="Y769" s="69">
        <v>0</v>
      </c>
      <c r="Z769" s="69">
        <v>0</v>
      </c>
      <c r="AA769" s="69">
        <v>2</v>
      </c>
      <c r="AB769" s="69">
        <v>31</v>
      </c>
      <c r="AC769" s="69">
        <v>0</v>
      </c>
      <c r="AD769" s="69">
        <v>0</v>
      </c>
      <c r="AE769" s="69">
        <v>0</v>
      </c>
      <c r="AF769" s="69">
        <v>1</v>
      </c>
      <c r="AG769" s="69">
        <v>0</v>
      </c>
      <c r="AH769" s="69">
        <v>3</v>
      </c>
      <c r="AI769" s="69">
        <v>0</v>
      </c>
      <c r="AJ769" s="69">
        <v>3</v>
      </c>
      <c r="AK769" s="69">
        <v>0</v>
      </c>
      <c r="AL769" s="69">
        <v>0</v>
      </c>
      <c r="AM769" s="69">
        <v>1</v>
      </c>
      <c r="AN769" s="69">
        <v>1</v>
      </c>
      <c r="AO769" s="69">
        <v>0</v>
      </c>
      <c r="AP769" s="69">
        <v>3</v>
      </c>
      <c r="AQ769" s="84">
        <v>0</v>
      </c>
      <c r="AR769" s="69">
        <v>0</v>
      </c>
      <c r="AS769" s="69">
        <v>0</v>
      </c>
      <c r="AT769" s="69">
        <v>0</v>
      </c>
      <c r="AU769" s="69">
        <v>0</v>
      </c>
      <c r="AV769" s="69">
        <v>0</v>
      </c>
      <c r="AW769" s="69">
        <v>0</v>
      </c>
      <c r="AX769" s="69">
        <v>0</v>
      </c>
      <c r="AY769" s="69">
        <v>0</v>
      </c>
      <c r="AZ769" s="69">
        <v>0</v>
      </c>
      <c r="BA769" s="69">
        <v>0</v>
      </c>
      <c r="BB769" s="69">
        <v>0</v>
      </c>
      <c r="BC769" s="69">
        <v>0</v>
      </c>
      <c r="BD769" s="69">
        <v>0</v>
      </c>
      <c r="BE769" s="69">
        <v>0</v>
      </c>
      <c r="BF769" s="69">
        <v>0</v>
      </c>
      <c r="BG769" s="69">
        <v>0</v>
      </c>
      <c r="BH769" s="69">
        <v>0</v>
      </c>
      <c r="BK769" s="69">
        <v>3</v>
      </c>
      <c r="BL769" s="69">
        <v>2</v>
      </c>
      <c r="BM769" s="69">
        <v>2</v>
      </c>
      <c r="BN769" s="69">
        <v>31</v>
      </c>
      <c r="BO769" s="89">
        <v>0</v>
      </c>
      <c r="BP769" s="69">
        <v>1</v>
      </c>
      <c r="BQ769" s="69">
        <v>10</v>
      </c>
      <c r="BR769" s="69">
        <v>203</v>
      </c>
      <c r="BS769" s="69">
        <v>1200</v>
      </c>
      <c r="BT769" s="69">
        <v>0</v>
      </c>
      <c r="BU769" s="69">
        <v>0</v>
      </c>
      <c r="BV769" s="69">
        <v>1000</v>
      </c>
      <c r="BW769" s="69">
        <v>242</v>
      </c>
      <c r="BY769" s="69">
        <v>18</v>
      </c>
      <c r="BZ769" s="69">
        <v>7</v>
      </c>
      <c r="CA769" s="69">
        <v>64</v>
      </c>
      <c r="CB769" s="89">
        <v>0</v>
      </c>
      <c r="CC769" s="69">
        <v>1</v>
      </c>
      <c r="CD769" s="69">
        <v>1</v>
      </c>
      <c r="CE769" s="69">
        <v>1</v>
      </c>
      <c r="CF769" s="69">
        <v>99999</v>
      </c>
      <c r="CG769" s="69">
        <v>0</v>
      </c>
      <c r="CH769" s="69">
        <v>0</v>
      </c>
      <c r="CI769" s="69">
        <v>1000</v>
      </c>
      <c r="CJ769" s="69">
        <v>0</v>
      </c>
      <c r="CL769" s="69">
        <v>0</v>
      </c>
      <c r="CM769" s="69">
        <v>0</v>
      </c>
      <c r="CN769" s="69">
        <v>0</v>
      </c>
      <c r="CO769" s="89">
        <v>0</v>
      </c>
      <c r="CP769" s="69">
        <v>0</v>
      </c>
      <c r="CQ769" s="69">
        <v>0</v>
      </c>
      <c r="CR769" s="69">
        <v>0</v>
      </c>
      <c r="CS769" s="69">
        <v>0</v>
      </c>
      <c r="CT769" s="69">
        <v>0</v>
      </c>
      <c r="CU769" s="69">
        <v>0</v>
      </c>
      <c r="CV769" s="69">
        <v>0</v>
      </c>
      <c r="CW769" s="69">
        <v>0</v>
      </c>
      <c r="CZ769" s="69">
        <v>0</v>
      </c>
      <c r="DA769" s="69">
        <v>0</v>
      </c>
      <c r="DB769" s="69">
        <v>0</v>
      </c>
      <c r="DC769" s="69">
        <v>0</v>
      </c>
      <c r="DD769" s="69">
        <v>0</v>
      </c>
      <c r="DE769" s="69">
        <v>0</v>
      </c>
      <c r="DF769" s="69">
        <v>0</v>
      </c>
      <c r="DG769" s="69">
        <v>1</v>
      </c>
      <c r="DI769" s="69" t="e">
        <f>INDEX(Sheet3!$E$78:$E$1130,MATCH(A769,Sheet3!$D$78:$D$1130,0))</f>
        <v>#N/A</v>
      </c>
      <c r="DJ769" s="69">
        <f t="shared" si="195"/>
        <v>0</v>
      </c>
      <c r="DK769" s="69" t="s">
        <v>2126</v>
      </c>
      <c r="DL769" s="69"/>
      <c r="DM769" s="69" t="s">
        <v>239</v>
      </c>
      <c r="DN769" s="69" t="str">
        <f>"造成["&amp;INDEX(Sheet5!$L$2:$L$11,MATCH(BL769,Sheet5!$J$2:$J$11,0))&amp;":"&amp;BR769&amp;"*"&amp;BS769/1000&amp;"]"&amp;INDEX(Sheet5!$I$2:$I$4,MATCH(BR769,Sheet5!$H$2:$H$4,0))&amp;"的"&amp;INDEX(Sheet5!$K$2:$K$11,MATCH(BL769,Sheet5!$J$2:$J$11,0))</f>
        <v>造成[ui.cs_orange:203*1.2]的物理伤害。</v>
      </c>
      <c r="DO769" s="69"/>
      <c r="DP769" s="69"/>
      <c r="DQ769" s="69"/>
      <c r="DR769" s="69" t="e">
        <f t="shared" si="196"/>
        <v>#N/A</v>
      </c>
      <c r="DS769" s="90" t="e">
        <f>MATCH(A769,Sheet5!D:D,0)</f>
        <v>#N/A</v>
      </c>
      <c r="DT769" s="94" t="e">
        <f>MATCH(A768,Sheet5!F:F,0)</f>
        <v>#N/A</v>
      </c>
      <c r="DU769" s="69">
        <v>0</v>
      </c>
      <c r="DV769" s="69">
        <v>0</v>
      </c>
      <c r="DW769" s="69">
        <v>0</v>
      </c>
      <c r="DX769" s="69">
        <v>0</v>
      </c>
      <c r="DY769" s="69">
        <v>0</v>
      </c>
    </row>
    <row r="770" spans="1:129" ht="14.25">
      <c r="A770" s="69">
        <v>40031</v>
      </c>
      <c r="B770" s="69">
        <v>0</v>
      </c>
      <c r="C770" s="69">
        <v>1</v>
      </c>
      <c r="D770" s="69" t="s">
        <v>2123</v>
      </c>
      <c r="E770" s="69" t="s">
        <v>239</v>
      </c>
      <c r="F770" s="69">
        <v>0</v>
      </c>
      <c r="G770" s="69">
        <v>1</v>
      </c>
      <c r="I770" s="69">
        <v>4000</v>
      </c>
      <c r="J770" s="69">
        <v>0</v>
      </c>
      <c r="K770" s="69">
        <v>0</v>
      </c>
      <c r="M770" s="69">
        <v>0</v>
      </c>
      <c r="N770" s="69" t="s">
        <v>2124</v>
      </c>
      <c r="O770" s="69">
        <v>0</v>
      </c>
      <c r="P770" s="69">
        <v>10</v>
      </c>
      <c r="Q770" s="69">
        <v>0</v>
      </c>
      <c r="R770" s="69">
        <f t="shared" si="194"/>
        <v>1</v>
      </c>
      <c r="S770" s="69">
        <v>0</v>
      </c>
      <c r="T770" s="69">
        <v>0</v>
      </c>
      <c r="U770" s="69">
        <v>0</v>
      </c>
      <c r="V770" s="69">
        <v>0</v>
      </c>
      <c r="W770" s="69">
        <v>0</v>
      </c>
      <c r="X770" s="69">
        <v>0</v>
      </c>
      <c r="Y770" s="69">
        <v>0</v>
      </c>
      <c r="Z770" s="69">
        <v>0</v>
      </c>
      <c r="AA770" s="69">
        <v>2</v>
      </c>
      <c r="AB770" s="69">
        <v>31</v>
      </c>
      <c r="AC770" s="69">
        <v>0</v>
      </c>
      <c r="AD770" s="69">
        <v>0</v>
      </c>
      <c r="AE770" s="69">
        <v>0</v>
      </c>
      <c r="AF770" s="69">
        <v>10</v>
      </c>
      <c r="AG770" s="69">
        <v>0</v>
      </c>
      <c r="AH770" s="69">
        <v>8</v>
      </c>
      <c r="AI770" s="69">
        <v>0</v>
      </c>
      <c r="AJ770" s="69">
        <v>3</v>
      </c>
      <c r="AK770" s="69">
        <v>0</v>
      </c>
      <c r="AL770" s="69">
        <v>0</v>
      </c>
      <c r="AM770" s="69">
        <v>1</v>
      </c>
      <c r="AN770" s="69">
        <v>1</v>
      </c>
      <c r="AO770" s="69">
        <v>1</v>
      </c>
      <c r="AP770" s="69">
        <v>1</v>
      </c>
      <c r="AQ770" s="84">
        <v>0</v>
      </c>
      <c r="AR770" s="69">
        <v>3</v>
      </c>
      <c r="AS770" s="69">
        <v>0</v>
      </c>
      <c r="AT770" s="69">
        <v>0</v>
      </c>
      <c r="AU770" s="69">
        <v>0</v>
      </c>
      <c r="AV770" s="69">
        <v>0</v>
      </c>
      <c r="AW770" s="69">
        <v>0</v>
      </c>
      <c r="AX770" s="69">
        <v>0</v>
      </c>
      <c r="AY770" s="69">
        <v>0</v>
      </c>
      <c r="AZ770" s="69">
        <v>0</v>
      </c>
      <c r="BA770" s="69">
        <v>0</v>
      </c>
      <c r="BB770" s="69">
        <v>0</v>
      </c>
      <c r="BC770" s="69">
        <v>1000</v>
      </c>
      <c r="BD770" s="69">
        <v>0</v>
      </c>
      <c r="BE770" s="69">
        <v>0</v>
      </c>
      <c r="BF770" s="69">
        <v>0</v>
      </c>
      <c r="BG770" s="69">
        <v>0</v>
      </c>
      <c r="BH770" s="69">
        <v>0</v>
      </c>
      <c r="BK770" s="69">
        <v>3</v>
      </c>
      <c r="BL770" s="69">
        <v>2</v>
      </c>
      <c r="BM770" s="69">
        <v>2</v>
      </c>
      <c r="BN770" s="69">
        <v>31</v>
      </c>
      <c r="BO770" s="89">
        <v>0</v>
      </c>
      <c r="BP770" s="69">
        <v>1</v>
      </c>
      <c r="BQ770" s="69">
        <v>1</v>
      </c>
      <c r="BR770" s="69">
        <v>203</v>
      </c>
      <c r="BS770" s="69">
        <v>1500</v>
      </c>
      <c r="BT770" s="69">
        <v>0</v>
      </c>
      <c r="BU770" s="69">
        <v>0</v>
      </c>
      <c r="BV770" s="69">
        <v>1000</v>
      </c>
      <c r="BW770" s="69">
        <v>241</v>
      </c>
      <c r="BY770" s="69">
        <v>18</v>
      </c>
      <c r="BZ770" s="69">
        <v>7</v>
      </c>
      <c r="CA770" s="69">
        <v>64</v>
      </c>
      <c r="CB770" s="89">
        <v>0</v>
      </c>
      <c r="CC770" s="69">
        <v>1</v>
      </c>
      <c r="CD770" s="69">
        <v>1</v>
      </c>
      <c r="CE770" s="69">
        <v>1</v>
      </c>
      <c r="CF770" s="69">
        <v>99999</v>
      </c>
      <c r="CG770" s="69">
        <v>0</v>
      </c>
      <c r="CH770" s="69">
        <v>0</v>
      </c>
      <c r="CI770" s="69">
        <v>1000</v>
      </c>
      <c r="CJ770" s="69">
        <v>0</v>
      </c>
      <c r="CL770" s="69">
        <v>0</v>
      </c>
      <c r="CM770" s="69">
        <v>0</v>
      </c>
      <c r="CN770" s="69">
        <v>0</v>
      </c>
      <c r="CO770" s="89">
        <v>0</v>
      </c>
      <c r="CP770" s="69">
        <v>0</v>
      </c>
      <c r="CQ770" s="69">
        <v>0</v>
      </c>
      <c r="CR770" s="69">
        <v>0</v>
      </c>
      <c r="CS770" s="69">
        <v>0</v>
      </c>
      <c r="CT770" s="69">
        <v>0</v>
      </c>
      <c r="CU770" s="69">
        <v>0</v>
      </c>
      <c r="CV770" s="69">
        <v>0</v>
      </c>
      <c r="CW770" s="69">
        <v>0</v>
      </c>
      <c r="CZ770" s="69">
        <v>0</v>
      </c>
      <c r="DA770" s="69">
        <v>0</v>
      </c>
      <c r="DB770" s="69">
        <v>0</v>
      </c>
      <c r="DC770" s="69">
        <v>0</v>
      </c>
      <c r="DD770" s="69">
        <v>0</v>
      </c>
      <c r="DE770" s="69">
        <v>0</v>
      </c>
      <c r="DF770" s="69">
        <v>0</v>
      </c>
      <c r="DG770" s="69">
        <v>1</v>
      </c>
      <c r="DI770" s="69" t="e">
        <f>INDEX(Sheet3!$E$78:$E$1130,MATCH(A770,Sheet3!$D$78:$D$1130,0))</f>
        <v>#N/A</v>
      </c>
      <c r="DJ770" s="69">
        <f t="shared" si="195"/>
        <v>0</v>
      </c>
      <c r="DK770" s="69" t="s">
        <v>2126</v>
      </c>
      <c r="DL770" s="69"/>
      <c r="DM770" s="69" t="s">
        <v>239</v>
      </c>
      <c r="DN770" s="69" t="str">
        <f>"造成["&amp;INDEX(Sheet5!$L$2:$L$11,MATCH(BL770,Sheet5!$J$2:$J$11,0))&amp;":"&amp;BR770&amp;"*"&amp;BS770/1000&amp;"]"&amp;INDEX(Sheet5!$I$2:$I$4,MATCH(BR770,Sheet5!$H$2:$H$4,0))&amp;"的"&amp;INDEX(Sheet5!$K$2:$K$11,MATCH(BL770,Sheet5!$J$2:$J$11,0))</f>
        <v>造成[ui.cs_orange:203*1.5]的物理伤害。</v>
      </c>
      <c r="DO770" s="69"/>
      <c r="DP770" s="69"/>
      <c r="DQ770" s="69"/>
      <c r="DR770" s="69" t="e">
        <f t="shared" si="196"/>
        <v>#N/A</v>
      </c>
      <c r="DS770" s="90" t="e">
        <f>MATCH(A770,Sheet5!D:D,0)</f>
        <v>#N/A</v>
      </c>
      <c r="DT770" s="94" t="e">
        <f>MATCH(A769,Sheet5!F:F,0)</f>
        <v>#N/A</v>
      </c>
      <c r="DU770" s="69">
        <v>0</v>
      </c>
      <c r="DV770" s="69">
        <v>0</v>
      </c>
      <c r="DW770" s="69">
        <v>0</v>
      </c>
      <c r="DX770" s="69">
        <v>0</v>
      </c>
      <c r="DY770" s="69">
        <v>0</v>
      </c>
    </row>
    <row r="771" spans="1:129" ht="14.25">
      <c r="A771" s="69">
        <v>40032</v>
      </c>
      <c r="B771" s="69">
        <v>0</v>
      </c>
      <c r="C771" s="69">
        <v>1</v>
      </c>
      <c r="D771" s="69" t="s">
        <v>2117</v>
      </c>
      <c r="E771" s="69" t="s">
        <v>239</v>
      </c>
      <c r="F771" s="69">
        <v>0</v>
      </c>
      <c r="G771" s="69">
        <v>1</v>
      </c>
      <c r="I771" s="69">
        <v>0</v>
      </c>
      <c r="J771" s="69">
        <v>0</v>
      </c>
      <c r="K771" s="69">
        <v>3000</v>
      </c>
      <c r="M771" s="69">
        <v>238</v>
      </c>
      <c r="N771" s="69" t="s">
        <v>2119</v>
      </c>
      <c r="O771" s="69">
        <v>0</v>
      </c>
      <c r="P771" s="69">
        <v>1</v>
      </c>
      <c r="Q771" s="69">
        <v>0</v>
      </c>
      <c r="R771" s="69">
        <f t="shared" si="194"/>
        <v>1</v>
      </c>
      <c r="S771" s="69">
        <v>0</v>
      </c>
      <c r="T771" s="69">
        <v>0</v>
      </c>
      <c r="U771" s="69">
        <v>0</v>
      </c>
      <c r="V771" s="69">
        <v>0</v>
      </c>
      <c r="W771" s="69">
        <v>0</v>
      </c>
      <c r="X771" s="69">
        <v>0</v>
      </c>
      <c r="Y771" s="69">
        <v>0</v>
      </c>
      <c r="Z771" s="69">
        <v>0</v>
      </c>
      <c r="AA771" s="69">
        <v>1</v>
      </c>
      <c r="AB771" s="69">
        <v>31</v>
      </c>
      <c r="AC771" s="69">
        <v>0</v>
      </c>
      <c r="AD771" s="69">
        <v>0</v>
      </c>
      <c r="AE771" s="69">
        <v>0</v>
      </c>
      <c r="AF771" s="69">
        <v>10</v>
      </c>
      <c r="AG771" s="69">
        <v>0</v>
      </c>
      <c r="AH771" s="69">
        <v>3</v>
      </c>
      <c r="AI771" s="69">
        <v>0</v>
      </c>
      <c r="AJ771" s="69">
        <v>3</v>
      </c>
      <c r="AK771" s="69">
        <v>0</v>
      </c>
      <c r="AL771" s="69">
        <v>0</v>
      </c>
      <c r="AM771" s="69">
        <v>1</v>
      </c>
      <c r="AN771" s="69">
        <v>1</v>
      </c>
      <c r="AO771" s="69">
        <v>0</v>
      </c>
      <c r="AP771" s="69">
        <v>0</v>
      </c>
      <c r="AQ771" s="84">
        <v>0</v>
      </c>
      <c r="AR771" s="69">
        <v>0</v>
      </c>
      <c r="AS771" s="69">
        <v>0</v>
      </c>
      <c r="AT771" s="69">
        <v>0</v>
      </c>
      <c r="AU771" s="69">
        <v>0</v>
      </c>
      <c r="AV771" s="69">
        <v>0</v>
      </c>
      <c r="AW771" s="69">
        <v>0</v>
      </c>
      <c r="AX771" s="69">
        <v>0</v>
      </c>
      <c r="AY771" s="69">
        <v>0</v>
      </c>
      <c r="AZ771" s="69">
        <v>0</v>
      </c>
      <c r="BA771" s="69">
        <v>0</v>
      </c>
      <c r="BB771" s="69">
        <v>0</v>
      </c>
      <c r="BC771" s="69">
        <v>0</v>
      </c>
      <c r="BD771" s="69">
        <v>0</v>
      </c>
      <c r="BE771" s="69">
        <v>0</v>
      </c>
      <c r="BF771" s="69">
        <v>0</v>
      </c>
      <c r="BG771" s="69">
        <v>0</v>
      </c>
      <c r="BH771" s="69">
        <v>0</v>
      </c>
      <c r="BK771" s="69">
        <v>3</v>
      </c>
      <c r="BL771" s="69">
        <v>2</v>
      </c>
      <c r="BM771" s="69">
        <v>2</v>
      </c>
      <c r="BN771" s="69">
        <v>31</v>
      </c>
      <c r="BO771" s="89">
        <v>0</v>
      </c>
      <c r="BP771" s="69">
        <v>3</v>
      </c>
      <c r="BQ771" s="69">
        <v>1</v>
      </c>
      <c r="BR771" s="69">
        <v>203</v>
      </c>
      <c r="BS771" s="69">
        <v>1800</v>
      </c>
      <c r="BT771" s="69">
        <v>0</v>
      </c>
      <c r="BU771" s="69">
        <v>0</v>
      </c>
      <c r="BV771" s="69">
        <v>1000</v>
      </c>
      <c r="BW771" s="69">
        <v>0</v>
      </c>
      <c r="BX771" s="69" t="s">
        <v>2121</v>
      </c>
      <c r="BY771" s="69">
        <v>18</v>
      </c>
      <c r="BZ771" s="69">
        <v>7</v>
      </c>
      <c r="CA771" s="69">
        <v>64</v>
      </c>
      <c r="CB771" s="89">
        <v>0</v>
      </c>
      <c r="CC771" s="69">
        <v>3</v>
      </c>
      <c r="CD771" s="69">
        <v>15</v>
      </c>
      <c r="CE771" s="69">
        <v>1</v>
      </c>
      <c r="CF771" s="69">
        <v>99999</v>
      </c>
      <c r="CG771" s="69">
        <v>0</v>
      </c>
      <c r="CH771" s="69">
        <v>0</v>
      </c>
      <c r="CI771" s="69">
        <v>1000</v>
      </c>
      <c r="CJ771" s="69">
        <v>0</v>
      </c>
      <c r="CL771" s="69">
        <v>0</v>
      </c>
      <c r="CM771" s="69">
        <v>0</v>
      </c>
      <c r="CN771" s="69">
        <v>0</v>
      </c>
      <c r="CO771" s="89">
        <v>0</v>
      </c>
      <c r="CP771" s="69">
        <v>0</v>
      </c>
      <c r="CQ771" s="69">
        <v>0</v>
      </c>
      <c r="CR771" s="69">
        <v>0</v>
      </c>
      <c r="CS771" s="69">
        <v>0</v>
      </c>
      <c r="CT771" s="69">
        <v>0</v>
      </c>
      <c r="CU771" s="69">
        <v>0</v>
      </c>
      <c r="CV771" s="69">
        <v>0</v>
      </c>
      <c r="CW771" s="69">
        <v>0</v>
      </c>
      <c r="CZ771" s="69">
        <v>0</v>
      </c>
      <c r="DA771" s="69">
        <v>0</v>
      </c>
      <c r="DB771" s="69">
        <v>0</v>
      </c>
      <c r="DC771" s="69">
        <v>0</v>
      </c>
      <c r="DD771" s="69">
        <v>0</v>
      </c>
      <c r="DE771" s="69">
        <v>0</v>
      </c>
      <c r="DF771" s="69">
        <v>0</v>
      </c>
      <c r="DG771" s="69">
        <v>1</v>
      </c>
      <c r="DI771" s="69" t="e">
        <f>INDEX(Sheet3!$E$78:$E$1130,MATCH(A771,Sheet3!$D$78:$D$1130,0))</f>
        <v>#N/A</v>
      </c>
      <c r="DJ771" s="69">
        <f t="shared" si="195"/>
        <v>0</v>
      </c>
      <c r="DK771" s="69" t="s">
        <v>2122</v>
      </c>
      <c r="DL771" s="69"/>
      <c r="DM771" s="69" t="s">
        <v>239</v>
      </c>
      <c r="DN771" s="69" t="str">
        <f>"造成["&amp;INDEX(Sheet5!$L$2:$L$11,MATCH(BL771,Sheet5!$J$2:$J$11,0))&amp;":"&amp;BR771&amp;"*"&amp;BS771/1000&amp;"]"&amp;INDEX(Sheet5!$I$2:$I$4,MATCH(BR771,Sheet5!$H$2:$H$4,0))&amp;"的"&amp;INDEX(Sheet5!$K$2:$K$11,MATCH(BL771,Sheet5!$J$2:$J$11,0))</f>
        <v>造成[ui.cs_orange:203*1.8]的物理伤害。</v>
      </c>
      <c r="DO771" s="69"/>
      <c r="DP771" s="69"/>
      <c r="DQ771" s="69"/>
      <c r="DR771" s="69" t="e">
        <f t="shared" si="196"/>
        <v>#N/A</v>
      </c>
      <c r="DS771" s="90" t="e">
        <f>MATCH(A771,Sheet5!D:D,0)</f>
        <v>#N/A</v>
      </c>
      <c r="DT771" s="94" t="e">
        <f>MATCH(A770,Sheet5!F:F,0)</f>
        <v>#N/A</v>
      </c>
      <c r="DU771" s="69">
        <v>0</v>
      </c>
      <c r="DV771" s="69">
        <v>0</v>
      </c>
      <c r="DW771" s="69">
        <v>0</v>
      </c>
      <c r="DX771" s="69">
        <v>0</v>
      </c>
      <c r="DY771" s="69">
        <v>0</v>
      </c>
    </row>
    <row r="772" spans="1:129" ht="14.25">
      <c r="A772" s="69">
        <v>40033</v>
      </c>
      <c r="B772" s="69">
        <v>0</v>
      </c>
      <c r="C772" s="69">
        <v>1</v>
      </c>
      <c r="D772" s="69" t="s">
        <v>2127</v>
      </c>
      <c r="E772" s="69" t="s">
        <v>2128</v>
      </c>
      <c r="F772" s="69" t="s">
        <v>722</v>
      </c>
      <c r="G772" s="69">
        <v>0</v>
      </c>
      <c r="H772" s="69" t="s">
        <v>321</v>
      </c>
      <c r="I772" s="69">
        <v>1000</v>
      </c>
      <c r="J772" s="69" t="s">
        <v>983</v>
      </c>
      <c r="K772" s="69">
        <v>1000</v>
      </c>
      <c r="M772" s="69">
        <v>0</v>
      </c>
      <c r="N772" s="69" t="s">
        <v>2129</v>
      </c>
      <c r="O772" s="69">
        <v>0</v>
      </c>
      <c r="P772" s="69">
        <v>2</v>
      </c>
      <c r="Q772" s="69">
        <v>0</v>
      </c>
      <c r="R772" s="69">
        <v>1</v>
      </c>
      <c r="S772" s="69">
        <v>0</v>
      </c>
      <c r="T772" s="69">
        <v>0</v>
      </c>
      <c r="U772" s="69">
        <v>0</v>
      </c>
      <c r="V772" s="69">
        <v>0</v>
      </c>
      <c r="W772" s="69">
        <v>0</v>
      </c>
      <c r="X772" s="69">
        <v>10</v>
      </c>
      <c r="Y772" s="69">
        <v>10</v>
      </c>
      <c r="Z772" s="69">
        <v>8000</v>
      </c>
      <c r="AA772" s="69">
        <v>2</v>
      </c>
      <c r="AB772" s="69">
        <v>31</v>
      </c>
      <c r="AC772" s="69">
        <v>0</v>
      </c>
      <c r="AD772" s="69">
        <v>0</v>
      </c>
      <c r="AE772" s="69">
        <v>0</v>
      </c>
      <c r="AF772" s="69">
        <v>1</v>
      </c>
      <c r="AG772" s="69">
        <v>0</v>
      </c>
      <c r="AH772" s="69">
        <v>6</v>
      </c>
      <c r="AI772" s="69">
        <v>0</v>
      </c>
      <c r="AJ772" s="69">
        <v>0</v>
      </c>
      <c r="AK772" s="69">
        <v>0</v>
      </c>
      <c r="AL772" s="69">
        <v>0</v>
      </c>
      <c r="AM772" s="69">
        <v>1</v>
      </c>
      <c r="AN772" s="69">
        <v>1</v>
      </c>
      <c r="AO772" s="69">
        <v>1</v>
      </c>
      <c r="AP772" s="69">
        <v>0.5</v>
      </c>
      <c r="AQ772" s="84">
        <v>20</v>
      </c>
      <c r="AR772" s="69">
        <v>3</v>
      </c>
      <c r="AS772" s="69">
        <v>0</v>
      </c>
      <c r="AT772" s="69">
        <v>0</v>
      </c>
      <c r="AU772" s="69">
        <v>0</v>
      </c>
      <c r="AV772" s="69">
        <v>0</v>
      </c>
      <c r="AW772" s="69">
        <v>0</v>
      </c>
      <c r="AX772" s="69">
        <v>0</v>
      </c>
      <c r="AY772" s="69">
        <v>0</v>
      </c>
      <c r="AZ772" s="69">
        <v>0</v>
      </c>
      <c r="BA772" s="69">
        <v>0</v>
      </c>
      <c r="BB772" s="69">
        <v>0</v>
      </c>
      <c r="BC772" s="69">
        <v>0</v>
      </c>
      <c r="BD772" s="69">
        <v>0</v>
      </c>
      <c r="BE772" s="69">
        <v>0</v>
      </c>
      <c r="BF772" s="69">
        <v>0</v>
      </c>
      <c r="BG772" s="69">
        <v>0</v>
      </c>
      <c r="BH772" s="69">
        <v>0</v>
      </c>
      <c r="BI772" s="69" t="s">
        <v>2130</v>
      </c>
      <c r="BK772" s="69">
        <v>3</v>
      </c>
      <c r="BL772" s="69">
        <v>9</v>
      </c>
      <c r="BM772" s="69">
        <v>2</v>
      </c>
      <c r="BN772" s="69">
        <v>31</v>
      </c>
      <c r="BO772" s="89">
        <v>0</v>
      </c>
      <c r="BP772" s="69">
        <v>1</v>
      </c>
      <c r="BQ772" s="69">
        <v>1</v>
      </c>
      <c r="BR772" s="69">
        <v>204</v>
      </c>
      <c r="BS772" s="69">
        <v>1800</v>
      </c>
      <c r="BT772" s="69">
        <v>0</v>
      </c>
      <c r="BU772" s="69">
        <v>0</v>
      </c>
      <c r="BV772" s="69">
        <v>1000</v>
      </c>
      <c r="BW772" s="69">
        <v>0</v>
      </c>
      <c r="BX772" s="69" t="s">
        <v>2131</v>
      </c>
      <c r="BY772" s="69">
        <v>0</v>
      </c>
      <c r="BZ772" s="69">
        <v>0</v>
      </c>
      <c r="CA772" s="69">
        <v>31</v>
      </c>
      <c r="CB772" s="89">
        <v>0</v>
      </c>
      <c r="CC772" s="69">
        <v>0</v>
      </c>
      <c r="CD772" s="69">
        <v>0</v>
      </c>
      <c r="CE772" s="69">
        <v>0</v>
      </c>
      <c r="CF772" s="69">
        <v>0</v>
      </c>
      <c r="CG772" s="69">
        <v>0</v>
      </c>
      <c r="CH772" s="69">
        <v>0</v>
      </c>
      <c r="CI772" s="69">
        <v>0</v>
      </c>
      <c r="CJ772" s="69">
        <v>0</v>
      </c>
      <c r="CL772" s="69">
        <v>0</v>
      </c>
      <c r="CM772" s="69">
        <v>0</v>
      </c>
      <c r="CN772" s="69">
        <v>0</v>
      </c>
      <c r="CO772" s="89">
        <v>0</v>
      </c>
      <c r="CP772" s="69">
        <v>0</v>
      </c>
      <c r="CQ772" s="69">
        <v>0</v>
      </c>
      <c r="CR772" s="69">
        <v>0</v>
      </c>
      <c r="CS772" s="69">
        <v>0</v>
      </c>
      <c r="CT772" s="69">
        <v>0</v>
      </c>
      <c r="CU772" s="69">
        <v>0</v>
      </c>
      <c r="CV772" s="69">
        <v>0</v>
      </c>
      <c r="CW772" s="69">
        <v>0</v>
      </c>
      <c r="CZ772" s="69">
        <v>0</v>
      </c>
      <c r="DA772" s="69">
        <v>0</v>
      </c>
      <c r="DB772" s="69">
        <v>0</v>
      </c>
      <c r="DC772" s="69">
        <v>0</v>
      </c>
      <c r="DD772" s="69">
        <v>0</v>
      </c>
      <c r="DE772" s="69">
        <v>0</v>
      </c>
      <c r="DF772" s="69">
        <v>0</v>
      </c>
      <c r="DG772" s="69">
        <v>1</v>
      </c>
      <c r="DI772" s="69" t="str">
        <f>INDEX(Sheet3!$E$78:$E$1130,MATCH(A772,Sheet3!$D$78:$D$1130,0))</f>
        <v>skill_icons.ps_mushroom_head_skill_01</v>
      </c>
      <c r="DJ772" s="69" t="str">
        <f t="shared" si="195"/>
        <v>skill_icons.ps_mushroom_head_skill_01</v>
      </c>
      <c r="DK772" s="69" t="s">
        <v>2132</v>
      </c>
      <c r="DL772" s="69"/>
      <c r="DM772" s="69" t="s">
        <v>2133</v>
      </c>
      <c r="DN772" s="69" t="str">
        <f>"造成["&amp;INDEX(Sheet5!$L$2:$L$11,MATCH(BL772,Sheet5!$J$2:$J$11,0))&amp;":"&amp;BR772&amp;"*"&amp;BS772/1000&amp;"]"&amp;INDEX(Sheet5!$I$2:$I$4,MATCH(BR772,Sheet5!$H$2:$H$4,0))&amp;"的"&amp;INDEX(Sheet5!$K$2:$K$11,MATCH(BL772,Sheet5!$J$2:$J$11,0))</f>
        <v>造成[ui.cs_blue:204*1.8]的暗系伤害。</v>
      </c>
      <c r="DO772" s="69"/>
      <c r="DP772" s="69"/>
      <c r="DQ772" s="69"/>
      <c r="DR772" s="69" t="e">
        <f t="shared" si="196"/>
        <v>#N/A</v>
      </c>
      <c r="DS772" s="90" t="e">
        <f>MATCH(A772,Sheet5!D:D,0)</f>
        <v>#N/A</v>
      </c>
      <c r="DT772" s="94" t="e">
        <f>MATCH(A771,Sheet5!F:F,0)</f>
        <v>#N/A</v>
      </c>
      <c r="DU772" s="69">
        <v>0</v>
      </c>
      <c r="DV772" s="69">
        <v>0</v>
      </c>
      <c r="DW772" s="69">
        <v>0</v>
      </c>
      <c r="DX772" s="69">
        <v>0</v>
      </c>
      <c r="DY772" s="69">
        <v>0</v>
      </c>
    </row>
    <row r="773" spans="1:129" ht="14.25">
      <c r="A773" s="69">
        <v>40034</v>
      </c>
      <c r="B773" s="69">
        <v>0</v>
      </c>
      <c r="C773" s="69">
        <v>1</v>
      </c>
      <c r="D773" s="69" t="s">
        <v>2000</v>
      </c>
      <c r="E773" s="69" t="s">
        <v>2134</v>
      </c>
      <c r="F773" s="69" t="s">
        <v>760</v>
      </c>
      <c r="G773" s="69">
        <v>0</v>
      </c>
      <c r="H773" s="69" t="s">
        <v>703</v>
      </c>
      <c r="I773" s="69">
        <v>0</v>
      </c>
      <c r="J773" s="69">
        <v>566</v>
      </c>
      <c r="K773" s="69">
        <v>300</v>
      </c>
      <c r="M773" s="69">
        <v>0</v>
      </c>
      <c r="N773" s="69" t="s">
        <v>826</v>
      </c>
      <c r="O773" s="69">
        <v>0</v>
      </c>
      <c r="P773" s="69">
        <v>2</v>
      </c>
      <c r="Q773" s="69">
        <v>0</v>
      </c>
      <c r="R773" s="69">
        <v>1</v>
      </c>
      <c r="S773" s="69">
        <v>0</v>
      </c>
      <c r="T773" s="69">
        <v>0</v>
      </c>
      <c r="U773" s="69">
        <v>0</v>
      </c>
      <c r="V773" s="69">
        <v>0</v>
      </c>
      <c r="W773" s="69">
        <v>0</v>
      </c>
      <c r="X773" s="69">
        <v>0</v>
      </c>
      <c r="Y773" s="69">
        <v>0</v>
      </c>
      <c r="Z773" s="69">
        <v>2300</v>
      </c>
      <c r="AA773" s="69">
        <v>2</v>
      </c>
      <c r="AB773" s="69">
        <v>31</v>
      </c>
      <c r="AC773" s="69">
        <v>0</v>
      </c>
      <c r="AD773" s="69">
        <v>0</v>
      </c>
      <c r="AE773" s="69">
        <v>0</v>
      </c>
      <c r="AF773" s="69">
        <v>10</v>
      </c>
      <c r="AG773" s="69">
        <v>0</v>
      </c>
      <c r="AH773" s="69">
        <v>7</v>
      </c>
      <c r="AI773" s="69">
        <v>305</v>
      </c>
      <c r="AJ773" s="69">
        <v>0</v>
      </c>
      <c r="AK773" s="69">
        <v>0</v>
      </c>
      <c r="AL773" s="69">
        <v>0</v>
      </c>
      <c r="AM773" s="69">
        <v>1</v>
      </c>
      <c r="AN773" s="69">
        <v>1</v>
      </c>
      <c r="AO773" s="69">
        <v>1</v>
      </c>
      <c r="AP773" s="69">
        <v>0.5</v>
      </c>
      <c r="AQ773" s="84">
        <v>15</v>
      </c>
      <c r="AR773" s="69">
        <v>4</v>
      </c>
      <c r="AS773" s="69">
        <v>0</v>
      </c>
      <c r="AT773" s="69">
        <v>0</v>
      </c>
      <c r="AU773" s="69">
        <v>0</v>
      </c>
      <c r="AV773" s="69">
        <v>0</v>
      </c>
      <c r="AW773" s="69">
        <v>0</v>
      </c>
      <c r="AX773" s="69">
        <v>0</v>
      </c>
      <c r="AY773" s="69">
        <v>0</v>
      </c>
      <c r="AZ773" s="69">
        <v>0</v>
      </c>
      <c r="BA773" s="69">
        <v>0</v>
      </c>
      <c r="BB773" s="69">
        <v>0</v>
      </c>
      <c r="BC773" s="69">
        <v>0</v>
      </c>
      <c r="BD773" s="69">
        <v>0</v>
      </c>
      <c r="BE773" s="69">
        <v>0</v>
      </c>
      <c r="BF773" s="69">
        <v>0</v>
      </c>
      <c r="BG773" s="69">
        <v>0</v>
      </c>
      <c r="BH773" s="69">
        <v>0</v>
      </c>
      <c r="BK773" s="69">
        <v>3</v>
      </c>
      <c r="BL773" s="69">
        <v>9</v>
      </c>
      <c r="BM773" s="69">
        <v>2</v>
      </c>
      <c r="BN773" s="69">
        <v>31</v>
      </c>
      <c r="BO773" s="89">
        <v>0</v>
      </c>
      <c r="BP773" s="69">
        <v>1</v>
      </c>
      <c r="BQ773" s="69">
        <v>1</v>
      </c>
      <c r="BR773" s="69">
        <v>204</v>
      </c>
      <c r="BS773" s="69">
        <v>1000</v>
      </c>
      <c r="BT773" s="69">
        <v>0</v>
      </c>
      <c r="BU773" s="69">
        <v>0</v>
      </c>
      <c r="BV773" s="69">
        <v>1000</v>
      </c>
      <c r="BW773" s="69">
        <v>306</v>
      </c>
      <c r="BX773" s="69" t="s">
        <v>537</v>
      </c>
      <c r="BY773" s="69">
        <v>0</v>
      </c>
      <c r="BZ773" s="69">
        <v>0</v>
      </c>
      <c r="CA773" s="69">
        <v>31</v>
      </c>
      <c r="CB773" s="89">
        <v>0</v>
      </c>
      <c r="CC773" s="69">
        <v>0</v>
      </c>
      <c r="CD773" s="69">
        <v>0</v>
      </c>
      <c r="CE773" s="69">
        <v>0</v>
      </c>
      <c r="CF773" s="69">
        <v>0</v>
      </c>
      <c r="CG773" s="69">
        <v>0</v>
      </c>
      <c r="CH773" s="69">
        <v>0</v>
      </c>
      <c r="CI773" s="69">
        <v>1000</v>
      </c>
      <c r="CJ773" s="69">
        <v>0</v>
      </c>
      <c r="CL773" s="69">
        <v>0</v>
      </c>
      <c r="CM773" s="69">
        <v>0</v>
      </c>
      <c r="CN773" s="69">
        <v>0</v>
      </c>
      <c r="CO773" s="89">
        <v>0</v>
      </c>
      <c r="CP773" s="69">
        <v>0</v>
      </c>
      <c r="CQ773" s="69">
        <v>0</v>
      </c>
      <c r="CR773" s="69">
        <v>0</v>
      </c>
      <c r="CS773" s="69">
        <v>0</v>
      </c>
      <c r="CT773" s="69">
        <v>0</v>
      </c>
      <c r="CU773" s="69">
        <v>0</v>
      </c>
      <c r="CV773" s="69">
        <v>0</v>
      </c>
      <c r="CW773" s="69">
        <v>0</v>
      </c>
      <c r="CZ773" s="69">
        <v>0</v>
      </c>
      <c r="DA773" s="69">
        <v>0</v>
      </c>
      <c r="DB773" s="69">
        <v>0</v>
      </c>
      <c r="DC773" s="69">
        <v>0</v>
      </c>
      <c r="DD773" s="69">
        <v>0</v>
      </c>
      <c r="DE773" s="69">
        <v>0</v>
      </c>
      <c r="DF773" s="69">
        <v>0</v>
      </c>
      <c r="DG773" s="69">
        <v>1</v>
      </c>
      <c r="DI773" s="69" t="str">
        <f>INDEX(Sheet3!$E$78:$E$1130,MATCH(A773,Sheet3!$D$78:$D$1130,0))</f>
        <v>skill_icons.ps_mummy_skill_01</v>
      </c>
      <c r="DJ773" s="69" t="str">
        <f t="shared" si="195"/>
        <v>skill_icons.ps_mummy_skill_01</v>
      </c>
      <c r="DK773" s="69" t="s">
        <v>2003</v>
      </c>
      <c r="DL773" s="69"/>
      <c r="DM773" s="69" t="s">
        <v>2004</v>
      </c>
      <c r="DN773" s="69" t="str">
        <f>"造成["&amp;INDEX(Sheet5!$L$2:$L$11,MATCH(BL773,Sheet5!$J$2:$J$11,0))&amp;":"&amp;BR773&amp;"*"&amp;BS773/1000&amp;"]"&amp;INDEX(Sheet5!$I$2:$I$4,MATCH(BR773,Sheet5!$H$2:$H$4,0))&amp;"的"&amp;INDEX(Sheet5!$K$2:$K$11,MATCH(BL773,Sheet5!$J$2:$J$11,0))</f>
        <v>造成[ui.cs_blue:204*1]的暗系伤害。</v>
      </c>
      <c r="DO773" s="69"/>
      <c r="DP773" s="69"/>
      <c r="DQ773" s="69"/>
      <c r="DR773" s="69" t="e">
        <f t="shared" si="196"/>
        <v>#N/A</v>
      </c>
      <c r="DS773" s="90">
        <f>MATCH(A773,Sheet5!D:D,0)</f>
        <v>227</v>
      </c>
      <c r="DT773" s="94" t="e">
        <f>MATCH(A772,Sheet5!F:F,0)</f>
        <v>#N/A</v>
      </c>
      <c r="DU773" s="69">
        <v>0</v>
      </c>
      <c r="DV773" s="69">
        <v>0</v>
      </c>
      <c r="DW773" s="69">
        <v>0</v>
      </c>
      <c r="DX773" s="69">
        <v>0</v>
      </c>
      <c r="DY773" s="69">
        <v>0</v>
      </c>
    </row>
    <row r="774" spans="1:129" ht="14.25">
      <c r="A774" s="69">
        <v>40035</v>
      </c>
      <c r="B774" s="69">
        <v>0</v>
      </c>
      <c r="C774" s="69">
        <v>1</v>
      </c>
      <c r="D774" s="69" t="s">
        <v>2000</v>
      </c>
      <c r="E774" s="69" t="s">
        <v>2134</v>
      </c>
      <c r="F774" s="69" t="s">
        <v>760</v>
      </c>
      <c r="G774" s="69">
        <v>0</v>
      </c>
      <c r="H774" s="69" t="s">
        <v>875</v>
      </c>
      <c r="I774" s="69">
        <v>0</v>
      </c>
      <c r="J774" s="69">
        <v>390</v>
      </c>
      <c r="K774" s="69">
        <v>300</v>
      </c>
      <c r="M774" s="69">
        <v>0</v>
      </c>
      <c r="N774" s="69" t="s">
        <v>826</v>
      </c>
      <c r="O774" s="69">
        <v>0</v>
      </c>
      <c r="P774" s="69">
        <v>2</v>
      </c>
      <c r="Q774" s="69">
        <v>0</v>
      </c>
      <c r="R774" s="69">
        <v>1</v>
      </c>
      <c r="S774" s="69">
        <v>0</v>
      </c>
      <c r="T774" s="69">
        <v>0</v>
      </c>
      <c r="U774" s="69">
        <v>0</v>
      </c>
      <c r="V774" s="69">
        <v>0</v>
      </c>
      <c r="W774" s="69">
        <v>0</v>
      </c>
      <c r="X774" s="69">
        <v>0</v>
      </c>
      <c r="Y774" s="69">
        <v>0</v>
      </c>
      <c r="Z774" s="69">
        <v>6000</v>
      </c>
      <c r="AA774" s="69">
        <v>2</v>
      </c>
      <c r="AB774" s="69">
        <v>31</v>
      </c>
      <c r="AC774" s="69">
        <v>0</v>
      </c>
      <c r="AD774" s="69">
        <v>0</v>
      </c>
      <c r="AE774" s="69">
        <v>0</v>
      </c>
      <c r="AF774" s="69">
        <v>10</v>
      </c>
      <c r="AG774" s="69">
        <v>0</v>
      </c>
      <c r="AH774" s="69">
        <v>7</v>
      </c>
      <c r="AI774" s="69">
        <v>305</v>
      </c>
      <c r="AJ774" s="69">
        <v>0</v>
      </c>
      <c r="AK774" s="69">
        <v>0</v>
      </c>
      <c r="AL774" s="69">
        <v>0</v>
      </c>
      <c r="AM774" s="69">
        <v>1</v>
      </c>
      <c r="AN774" s="69">
        <v>1</v>
      </c>
      <c r="AO774" s="69">
        <v>1</v>
      </c>
      <c r="AP774" s="69">
        <v>0.5</v>
      </c>
      <c r="AQ774" s="84">
        <v>15</v>
      </c>
      <c r="AR774" s="69">
        <v>4</v>
      </c>
      <c r="AS774" s="69">
        <v>0</v>
      </c>
      <c r="AT774" s="69">
        <v>0</v>
      </c>
      <c r="AU774" s="69">
        <v>0</v>
      </c>
      <c r="AV774" s="69">
        <v>0</v>
      </c>
      <c r="AW774" s="69">
        <v>0</v>
      </c>
      <c r="AX774" s="69">
        <v>0</v>
      </c>
      <c r="AY774" s="69">
        <v>0</v>
      </c>
      <c r="AZ774" s="69">
        <v>0</v>
      </c>
      <c r="BA774" s="69">
        <v>0</v>
      </c>
      <c r="BB774" s="69">
        <v>0</v>
      </c>
      <c r="BC774" s="69">
        <v>0</v>
      </c>
      <c r="BD774" s="69">
        <v>0</v>
      </c>
      <c r="BE774" s="69">
        <v>0</v>
      </c>
      <c r="BF774" s="69">
        <v>0</v>
      </c>
      <c r="BG774" s="69">
        <v>0</v>
      </c>
      <c r="BH774" s="69">
        <v>0</v>
      </c>
      <c r="BK774" s="69">
        <v>3</v>
      </c>
      <c r="BL774" s="69">
        <v>9</v>
      </c>
      <c r="BM774" s="69">
        <v>2</v>
      </c>
      <c r="BN774" s="69">
        <v>31</v>
      </c>
      <c r="BO774" s="89">
        <v>0</v>
      </c>
      <c r="BP774" s="69">
        <v>1</v>
      </c>
      <c r="BQ774" s="69">
        <v>1</v>
      </c>
      <c r="BR774" s="69">
        <v>204</v>
      </c>
      <c r="BS774" s="69">
        <v>1100</v>
      </c>
      <c r="BT774" s="69">
        <v>0</v>
      </c>
      <c r="BU774" s="69">
        <v>0</v>
      </c>
      <c r="BV774" s="69">
        <v>1000</v>
      </c>
      <c r="BW774" s="69">
        <v>306</v>
      </c>
      <c r="BX774" s="69" t="s">
        <v>537</v>
      </c>
      <c r="BY774" s="69">
        <v>0</v>
      </c>
      <c r="BZ774" s="69">
        <v>0</v>
      </c>
      <c r="CA774" s="69">
        <v>31</v>
      </c>
      <c r="CB774" s="89">
        <v>0</v>
      </c>
      <c r="CC774" s="69">
        <v>0</v>
      </c>
      <c r="CD774" s="69">
        <v>0</v>
      </c>
      <c r="CE774" s="69">
        <v>0</v>
      </c>
      <c r="CF774" s="69">
        <v>0</v>
      </c>
      <c r="CG774" s="69">
        <v>0</v>
      </c>
      <c r="CH774" s="69">
        <v>0</v>
      </c>
      <c r="CI774" s="69">
        <v>1000</v>
      </c>
      <c r="CJ774" s="69">
        <v>0</v>
      </c>
      <c r="CL774" s="69">
        <v>0</v>
      </c>
      <c r="CM774" s="69">
        <v>0</v>
      </c>
      <c r="CN774" s="69">
        <v>0</v>
      </c>
      <c r="CO774" s="89">
        <v>0</v>
      </c>
      <c r="CP774" s="69">
        <v>0</v>
      </c>
      <c r="CQ774" s="69">
        <v>0</v>
      </c>
      <c r="CR774" s="69">
        <v>0</v>
      </c>
      <c r="CS774" s="69">
        <v>0</v>
      </c>
      <c r="CT774" s="69">
        <v>0</v>
      </c>
      <c r="CU774" s="69">
        <v>0</v>
      </c>
      <c r="CV774" s="69">
        <v>0</v>
      </c>
      <c r="CW774" s="69">
        <v>0</v>
      </c>
      <c r="CZ774" s="69">
        <v>0</v>
      </c>
      <c r="DA774" s="69">
        <v>0</v>
      </c>
      <c r="DB774" s="69">
        <v>0</v>
      </c>
      <c r="DC774" s="69">
        <v>0</v>
      </c>
      <c r="DD774" s="69">
        <v>0</v>
      </c>
      <c r="DE774" s="69">
        <v>0</v>
      </c>
      <c r="DF774" s="69">
        <v>0</v>
      </c>
      <c r="DG774" s="69">
        <v>1</v>
      </c>
      <c r="DI774" s="69" t="str">
        <f>INDEX(Sheet3!$E$78:$E$1130,MATCH(A774,Sheet3!$D$78:$D$1130,0))</f>
        <v>skill_icons.ps_mummy_skill_01</v>
      </c>
      <c r="DJ774" s="69" t="str">
        <f t="shared" si="195"/>
        <v>skill_icons.ps_mummy_skill_01</v>
      </c>
      <c r="DK774" s="69" t="s">
        <v>2003</v>
      </c>
      <c r="DL774" s="69"/>
      <c r="DM774" s="69" t="s">
        <v>2004</v>
      </c>
      <c r="DN774" s="69" t="str">
        <f>"造成["&amp;INDEX(Sheet5!$L$2:$L$11,MATCH(BL774,Sheet5!$J$2:$J$11,0))&amp;":"&amp;BR774&amp;"*"&amp;BS774/1000&amp;"]"&amp;INDEX(Sheet5!$I$2:$I$4,MATCH(BR774,Sheet5!$H$2:$H$4,0))&amp;"的"&amp;INDEX(Sheet5!$K$2:$K$11,MATCH(BL774,Sheet5!$J$2:$J$11,0))</f>
        <v>造成[ui.cs_blue:204*1.1]的暗系伤害。</v>
      </c>
      <c r="DO774" s="69"/>
      <c r="DP774" s="69"/>
      <c r="DQ774" s="69"/>
      <c r="DR774" s="69" t="e">
        <f t="shared" si="196"/>
        <v>#N/A</v>
      </c>
      <c r="DS774" s="90" t="e">
        <f>MATCH(A774,Sheet5!D:D,0)</f>
        <v>#N/A</v>
      </c>
      <c r="DT774" s="94" t="e">
        <f>MATCH(A773,Sheet5!F:F,0)</f>
        <v>#N/A</v>
      </c>
      <c r="DU774" s="69">
        <v>0</v>
      </c>
      <c r="DV774" s="69">
        <v>0</v>
      </c>
      <c r="DW774" s="69">
        <v>0</v>
      </c>
      <c r="DX774" s="69">
        <v>0</v>
      </c>
      <c r="DY774" s="69">
        <v>0</v>
      </c>
    </row>
    <row r="775" spans="1:129" ht="14.25">
      <c r="A775" s="69">
        <v>40036</v>
      </c>
      <c r="B775" s="69">
        <v>0</v>
      </c>
      <c r="C775" s="69">
        <v>1</v>
      </c>
      <c r="D775" s="69" t="s">
        <v>2135</v>
      </c>
      <c r="E775" s="69" t="s">
        <v>239</v>
      </c>
      <c r="F775" s="69">
        <v>0</v>
      </c>
      <c r="G775" s="69">
        <v>0</v>
      </c>
      <c r="H775" s="69" t="s">
        <v>321</v>
      </c>
      <c r="I775" s="69">
        <v>1000</v>
      </c>
      <c r="J775" s="69" t="s">
        <v>937</v>
      </c>
      <c r="K775" s="69">
        <v>10000</v>
      </c>
      <c r="M775" s="69">
        <v>0</v>
      </c>
      <c r="N775" s="69" t="s">
        <v>2136</v>
      </c>
      <c r="O775" s="69">
        <v>0</v>
      </c>
      <c r="P775" s="69">
        <v>20</v>
      </c>
      <c r="Q775" s="69">
        <v>0</v>
      </c>
      <c r="R775" s="69">
        <v>1</v>
      </c>
      <c r="S775" s="69">
        <v>0</v>
      </c>
      <c r="T775" s="69">
        <v>0</v>
      </c>
      <c r="U775" s="69">
        <v>0</v>
      </c>
      <c r="V775" s="69">
        <v>0</v>
      </c>
      <c r="W775" s="69">
        <v>0</v>
      </c>
      <c r="X775" s="69">
        <v>400</v>
      </c>
      <c r="Y775" s="69">
        <v>400</v>
      </c>
      <c r="Z775" s="69">
        <v>19000</v>
      </c>
      <c r="AA775" s="69">
        <v>2</v>
      </c>
      <c r="AB775" s="69">
        <v>31</v>
      </c>
      <c r="AC775" s="69">
        <v>0</v>
      </c>
      <c r="AD775" s="69">
        <v>0</v>
      </c>
      <c r="AE775" s="69">
        <v>0</v>
      </c>
      <c r="AF775" s="69">
        <v>1</v>
      </c>
      <c r="AG775" s="69">
        <v>0</v>
      </c>
      <c r="AH775" s="69">
        <v>6</v>
      </c>
      <c r="AI775" s="69">
        <v>0</v>
      </c>
      <c r="AJ775" s="69">
        <v>2</v>
      </c>
      <c r="AK775" s="69">
        <v>0</v>
      </c>
      <c r="AL775" s="69">
        <v>0</v>
      </c>
      <c r="AM775" s="69">
        <v>1</v>
      </c>
      <c r="AN775" s="69">
        <v>1</v>
      </c>
      <c r="AO775" s="69">
        <v>1</v>
      </c>
      <c r="AP775" s="69">
        <v>4</v>
      </c>
      <c r="AQ775" s="84">
        <v>2</v>
      </c>
      <c r="AR775" s="69">
        <v>8</v>
      </c>
      <c r="AS775" s="69">
        <v>1</v>
      </c>
      <c r="AT775" s="69">
        <v>0</v>
      </c>
      <c r="AU775" s="69">
        <v>0</v>
      </c>
      <c r="AV775" s="69">
        <v>0</v>
      </c>
      <c r="AW775" s="69">
        <v>0</v>
      </c>
      <c r="AX775" s="69">
        <v>0</v>
      </c>
      <c r="AY775" s="69">
        <v>0</v>
      </c>
      <c r="AZ775" s="69">
        <v>0</v>
      </c>
      <c r="BA775" s="69">
        <v>0</v>
      </c>
      <c r="BB775" s="69">
        <v>0</v>
      </c>
      <c r="BC775" s="69">
        <v>250</v>
      </c>
      <c r="BD775" s="69">
        <v>0</v>
      </c>
      <c r="BE775" s="69">
        <v>0</v>
      </c>
      <c r="BF775" s="69">
        <v>0</v>
      </c>
      <c r="BG775" s="69">
        <v>0</v>
      </c>
      <c r="BH775" s="69">
        <v>0</v>
      </c>
      <c r="BI775" s="69" t="s">
        <v>2137</v>
      </c>
      <c r="BK775" s="69">
        <v>3</v>
      </c>
      <c r="BL775" s="69">
        <v>2</v>
      </c>
      <c r="BM775" s="69">
        <v>2</v>
      </c>
      <c r="BN775" s="69">
        <v>31</v>
      </c>
      <c r="BO775" s="89">
        <v>0</v>
      </c>
      <c r="BP775" s="69">
        <v>1</v>
      </c>
      <c r="BQ775" s="69">
        <v>1</v>
      </c>
      <c r="BR775" s="69">
        <v>203</v>
      </c>
      <c r="BS775" s="69">
        <v>500</v>
      </c>
      <c r="BT775" s="69">
        <v>0</v>
      </c>
      <c r="BU775" s="69">
        <v>0</v>
      </c>
      <c r="BV775" s="69">
        <v>1000</v>
      </c>
      <c r="BW775" s="69">
        <v>0</v>
      </c>
      <c r="BX775" s="69" t="s">
        <v>2138</v>
      </c>
      <c r="BY775" s="69">
        <v>18</v>
      </c>
      <c r="BZ775" s="69">
        <v>7</v>
      </c>
      <c r="CA775" s="69">
        <v>64</v>
      </c>
      <c r="CB775" s="89">
        <v>0</v>
      </c>
      <c r="CC775" s="69">
        <v>1</v>
      </c>
      <c r="CD775" s="69">
        <v>10</v>
      </c>
      <c r="CE775" s="69">
        <v>1</v>
      </c>
      <c r="CF775" s="69">
        <v>99998</v>
      </c>
      <c r="CG775" s="69">
        <v>0</v>
      </c>
      <c r="CH775" s="69">
        <v>0</v>
      </c>
      <c r="CI775" s="69">
        <v>1000</v>
      </c>
      <c r="CJ775" s="69">
        <v>0</v>
      </c>
      <c r="CL775" s="69">
        <v>28</v>
      </c>
      <c r="CM775" s="69">
        <v>2</v>
      </c>
      <c r="CN775" s="69">
        <v>31</v>
      </c>
      <c r="CO775" s="89">
        <v>0</v>
      </c>
      <c r="CP775" s="69">
        <v>1</v>
      </c>
      <c r="CQ775" s="69">
        <v>10</v>
      </c>
      <c r="CR775" s="69">
        <v>0</v>
      </c>
      <c r="CS775" s="69">
        <v>0</v>
      </c>
      <c r="CT775" s="69">
        <v>0</v>
      </c>
      <c r="CU775" s="69">
        <v>0</v>
      </c>
      <c r="CV775" s="69">
        <v>1000</v>
      </c>
      <c r="CW775" s="69">
        <v>0</v>
      </c>
      <c r="CZ775" s="69">
        <v>2</v>
      </c>
      <c r="DA775" s="69">
        <v>0</v>
      </c>
      <c r="DB775" s="69">
        <v>0</v>
      </c>
      <c r="DC775" s="69">
        <v>0</v>
      </c>
      <c r="DD775" s="69">
        <v>0</v>
      </c>
      <c r="DE775" s="69">
        <v>0</v>
      </c>
      <c r="DF775" s="69">
        <v>0</v>
      </c>
      <c r="DG775" s="69">
        <v>1</v>
      </c>
      <c r="DI775" s="69" t="e">
        <v>#N/A</v>
      </c>
      <c r="DJ775" s="69">
        <v>0</v>
      </c>
      <c r="DK775" s="69" t="s">
        <v>2139</v>
      </c>
      <c r="DL775" s="69"/>
      <c r="DM775" s="69" t="s">
        <v>239</v>
      </c>
      <c r="DN775" s="69" t="str">
        <f>"造成["&amp;INDEX(Sheet5!$L$2:$L$11,MATCH(BL775,Sheet5!$J$2:$J$11,0))&amp;":"&amp;BR775&amp;"*"&amp;BS775/1000&amp;"]"&amp;INDEX(Sheet5!$I$2:$I$4,MATCH(BR775,Sheet5!$H$2:$H$4,0))&amp;"的"&amp;INDEX(Sheet5!$K$2:$K$11,MATCH(BL775,Sheet5!$J$2:$J$11,0))</f>
        <v>造成[ui.cs_orange:203*0.5]的物理伤害。</v>
      </c>
      <c r="DO775" s="69"/>
      <c r="DP775" s="69"/>
      <c r="DQ775" s="69"/>
      <c r="DR775" s="69" t="e">
        <f t="shared" si="196"/>
        <v>#N/A</v>
      </c>
      <c r="DS775" s="90" t="e">
        <f>MATCH(A775,Sheet5!D:D,0)</f>
        <v>#N/A</v>
      </c>
      <c r="DT775" s="94" t="e">
        <f>MATCH(A774,Sheet5!F:F,0)</f>
        <v>#N/A</v>
      </c>
      <c r="DU775" s="69">
        <v>0</v>
      </c>
      <c r="DV775" s="69">
        <v>0</v>
      </c>
      <c r="DW775" s="69">
        <v>0</v>
      </c>
      <c r="DX775" s="69">
        <v>0</v>
      </c>
      <c r="DY775" s="69">
        <v>0</v>
      </c>
    </row>
    <row r="776" spans="1:129" ht="14.25">
      <c r="A776" s="69">
        <v>40037</v>
      </c>
      <c r="B776" s="69">
        <v>0</v>
      </c>
      <c r="C776" s="69">
        <v>1</v>
      </c>
      <c r="D776" s="69" t="s">
        <v>2140</v>
      </c>
      <c r="E776" s="69" t="s">
        <v>239</v>
      </c>
      <c r="F776" s="69">
        <v>0</v>
      </c>
      <c r="G776" s="69">
        <v>1</v>
      </c>
      <c r="H776" s="69" t="s">
        <v>321</v>
      </c>
      <c r="I776" s="69">
        <v>1500</v>
      </c>
      <c r="J776" s="69" t="s">
        <v>2141</v>
      </c>
      <c r="K776" s="69">
        <v>1300</v>
      </c>
      <c r="M776" s="69">
        <v>0</v>
      </c>
      <c r="N776" s="69" t="s">
        <v>2142</v>
      </c>
      <c r="O776" s="69">
        <v>0</v>
      </c>
      <c r="P776" s="69">
        <v>2</v>
      </c>
      <c r="Q776" s="69">
        <v>0</v>
      </c>
      <c r="R776" s="69">
        <v>1</v>
      </c>
      <c r="S776" s="69">
        <v>0</v>
      </c>
      <c r="T776" s="69">
        <v>0</v>
      </c>
      <c r="U776" s="69">
        <v>0</v>
      </c>
      <c r="V776" s="69">
        <v>0</v>
      </c>
      <c r="W776" s="69">
        <v>0</v>
      </c>
      <c r="X776" s="69">
        <v>0</v>
      </c>
      <c r="Y776" s="69">
        <v>0</v>
      </c>
      <c r="Z776" s="69">
        <v>5000</v>
      </c>
      <c r="AA776" s="69">
        <v>2</v>
      </c>
      <c r="AB776" s="69">
        <v>31</v>
      </c>
      <c r="AC776" s="69">
        <v>0</v>
      </c>
      <c r="AD776" s="69">
        <v>0</v>
      </c>
      <c r="AE776" s="69">
        <v>0</v>
      </c>
      <c r="AF776" s="69">
        <v>10</v>
      </c>
      <c r="AG776" s="69">
        <v>0</v>
      </c>
      <c r="AH776" s="69">
        <v>6</v>
      </c>
      <c r="AI776" s="69">
        <v>0</v>
      </c>
      <c r="AJ776" s="69">
        <v>3</v>
      </c>
      <c r="AK776" s="69">
        <v>0</v>
      </c>
      <c r="AL776" s="69">
        <v>0</v>
      </c>
      <c r="AM776" s="69">
        <v>1</v>
      </c>
      <c r="AN776" s="69">
        <v>1</v>
      </c>
      <c r="AO776" s="69">
        <v>0</v>
      </c>
      <c r="AP776" s="69">
        <v>0</v>
      </c>
      <c r="AQ776" s="84">
        <v>0</v>
      </c>
      <c r="AR776" s="69">
        <v>0</v>
      </c>
      <c r="AS776" s="69">
        <v>0</v>
      </c>
      <c r="AT776" s="69">
        <v>0</v>
      </c>
      <c r="AU776" s="69">
        <v>0</v>
      </c>
      <c r="AV776" s="69">
        <v>0</v>
      </c>
      <c r="AW776" s="69">
        <v>0</v>
      </c>
      <c r="AX776" s="69">
        <v>0</v>
      </c>
      <c r="AY776" s="69">
        <v>0</v>
      </c>
      <c r="AZ776" s="69">
        <v>0</v>
      </c>
      <c r="BA776" s="69">
        <v>1</v>
      </c>
      <c r="BB776" s="69">
        <v>-1</v>
      </c>
      <c r="BC776" s="69">
        <v>0</v>
      </c>
      <c r="BD776" s="69">
        <v>0</v>
      </c>
      <c r="BE776" s="69">
        <v>0</v>
      </c>
      <c r="BF776" s="69">
        <v>0</v>
      </c>
      <c r="BG776" s="69">
        <v>0</v>
      </c>
      <c r="BH776" s="69">
        <v>0</v>
      </c>
      <c r="BI776" s="69" t="s">
        <v>2143</v>
      </c>
      <c r="BK776" s="69">
        <v>3</v>
      </c>
      <c r="BL776" s="69">
        <v>2</v>
      </c>
      <c r="BM776" s="69">
        <v>2</v>
      </c>
      <c r="BN776" s="69">
        <v>31</v>
      </c>
      <c r="BO776" s="89">
        <v>0</v>
      </c>
      <c r="BP776" s="69">
        <v>0</v>
      </c>
      <c r="BQ776" s="69">
        <v>1</v>
      </c>
      <c r="BR776" s="69">
        <v>203</v>
      </c>
      <c r="BS776" s="69">
        <v>1800</v>
      </c>
      <c r="BT776" s="69">
        <v>0</v>
      </c>
      <c r="BU776" s="69">
        <v>0</v>
      </c>
      <c r="BV776" s="69">
        <v>1000</v>
      </c>
      <c r="BW776" s="69">
        <v>0</v>
      </c>
      <c r="BX776" s="69" t="s">
        <v>2144</v>
      </c>
      <c r="BY776" s="69">
        <v>18</v>
      </c>
      <c r="BZ776" s="69">
        <v>7</v>
      </c>
      <c r="CA776" s="69">
        <v>64</v>
      </c>
      <c r="CB776" s="89">
        <v>0</v>
      </c>
      <c r="CC776" s="69">
        <v>1</v>
      </c>
      <c r="CD776" s="69">
        <v>10</v>
      </c>
      <c r="CE776" s="69">
        <v>1</v>
      </c>
      <c r="CF776" s="69">
        <v>99998</v>
      </c>
      <c r="CG776" s="69">
        <v>0</v>
      </c>
      <c r="CH776" s="69">
        <v>0</v>
      </c>
      <c r="CI776" s="69">
        <v>1000</v>
      </c>
      <c r="CJ776" s="69">
        <v>0</v>
      </c>
      <c r="CL776" s="69">
        <v>0</v>
      </c>
      <c r="CM776" s="69">
        <v>0</v>
      </c>
      <c r="CN776" s="69">
        <v>0</v>
      </c>
      <c r="CO776" s="89">
        <v>0</v>
      </c>
      <c r="CP776" s="69">
        <v>0</v>
      </c>
      <c r="CQ776" s="69">
        <v>0</v>
      </c>
      <c r="CR776" s="69">
        <v>0</v>
      </c>
      <c r="CS776" s="69">
        <v>0</v>
      </c>
      <c r="CT776" s="69">
        <v>0</v>
      </c>
      <c r="CU776" s="69">
        <v>0</v>
      </c>
      <c r="CV776" s="69">
        <v>0</v>
      </c>
      <c r="CW776" s="69">
        <v>0</v>
      </c>
      <c r="CZ776" s="69">
        <v>0</v>
      </c>
      <c r="DA776" s="69">
        <v>0</v>
      </c>
      <c r="DB776" s="69">
        <v>0</v>
      </c>
      <c r="DC776" s="69">
        <v>0</v>
      </c>
      <c r="DD776" s="69">
        <v>0</v>
      </c>
      <c r="DE776" s="69">
        <v>0</v>
      </c>
      <c r="DF776" s="69">
        <v>0</v>
      </c>
      <c r="DG776" s="69">
        <v>1</v>
      </c>
      <c r="DI776" s="69" t="e">
        <f>INDEX(Sheet3!$E$78:$E$1130,MATCH(A776,Sheet3!$D$78:$D$1130,0))</f>
        <v>#N/A</v>
      </c>
      <c r="DJ776" s="69">
        <f t="shared" ref="DJ776:DJ783" si="197">IFERROR(DI776,F776)</f>
        <v>0</v>
      </c>
      <c r="DK776" s="69" t="s">
        <v>2145</v>
      </c>
      <c r="DL776" s="69"/>
      <c r="DM776" s="69" t="s">
        <v>239</v>
      </c>
      <c r="DN776" s="69" t="str">
        <f>"造成["&amp;INDEX(Sheet5!$L$2:$L$11,MATCH(BL776,Sheet5!$J$2:$J$11,0))&amp;":"&amp;BR776&amp;"*"&amp;BS776/1000&amp;"]"&amp;INDEX(Sheet5!$I$2:$I$4,MATCH(BR776,Sheet5!$H$2:$H$4,0))&amp;"的"&amp;INDEX(Sheet5!$K$2:$K$11,MATCH(BL776,Sheet5!$J$2:$J$11,0))</f>
        <v>造成[ui.cs_orange:203*1.8]的物理伤害。</v>
      </c>
      <c r="DO776" s="69"/>
      <c r="DP776" s="69"/>
      <c r="DQ776" s="69"/>
      <c r="DR776" s="69" t="e">
        <f t="shared" si="196"/>
        <v>#N/A</v>
      </c>
      <c r="DS776" s="90" t="e">
        <f>MATCH(A776,Sheet5!D:D,0)</f>
        <v>#N/A</v>
      </c>
      <c r="DT776" s="94" t="e">
        <f>MATCH(A775,Sheet5!F:F,0)</f>
        <v>#N/A</v>
      </c>
      <c r="DU776" s="69">
        <v>0</v>
      </c>
      <c r="DV776" s="69">
        <v>0</v>
      </c>
      <c r="DW776" s="69">
        <v>0</v>
      </c>
      <c r="DX776" s="69">
        <v>0</v>
      </c>
      <c r="DY776" s="69">
        <v>0</v>
      </c>
    </row>
    <row r="777" spans="1:129" ht="14.25">
      <c r="A777" s="69">
        <v>40038</v>
      </c>
      <c r="B777" s="69">
        <v>0</v>
      </c>
      <c r="C777" s="69">
        <v>1</v>
      </c>
      <c r="D777" s="69" t="s">
        <v>2146</v>
      </c>
      <c r="E777" s="69" t="s">
        <v>239</v>
      </c>
      <c r="F777" s="69">
        <v>0</v>
      </c>
      <c r="G777" s="69">
        <v>1</v>
      </c>
      <c r="H777" s="69" t="s">
        <v>507</v>
      </c>
      <c r="I777" s="69">
        <v>1300</v>
      </c>
      <c r="J777" s="69" t="s">
        <v>937</v>
      </c>
      <c r="K777" s="69">
        <v>1500</v>
      </c>
      <c r="M777" s="69">
        <v>0</v>
      </c>
      <c r="N777" s="69" t="s">
        <v>2147</v>
      </c>
      <c r="O777" s="69">
        <v>0</v>
      </c>
      <c r="P777" s="69">
        <v>2</v>
      </c>
      <c r="Q777" s="69">
        <v>0</v>
      </c>
      <c r="R777" s="69">
        <v>1</v>
      </c>
      <c r="S777" s="69">
        <v>0</v>
      </c>
      <c r="T777" s="69">
        <v>0</v>
      </c>
      <c r="U777" s="69">
        <v>0</v>
      </c>
      <c r="V777" s="69">
        <v>0</v>
      </c>
      <c r="W777" s="69">
        <v>0</v>
      </c>
      <c r="X777" s="69">
        <v>0</v>
      </c>
      <c r="Y777" s="69">
        <v>0</v>
      </c>
      <c r="Z777" s="69">
        <v>9000</v>
      </c>
      <c r="AA777" s="69">
        <v>2</v>
      </c>
      <c r="AB777" s="69">
        <v>31</v>
      </c>
      <c r="AC777" s="69">
        <v>0</v>
      </c>
      <c r="AD777" s="69">
        <v>0</v>
      </c>
      <c r="AE777" s="69">
        <v>0</v>
      </c>
      <c r="AF777" s="69">
        <v>10</v>
      </c>
      <c r="AG777" s="69">
        <v>0</v>
      </c>
      <c r="AH777" s="69">
        <v>5</v>
      </c>
      <c r="AI777" s="69">
        <v>0</v>
      </c>
      <c r="AJ777" s="69">
        <v>3</v>
      </c>
      <c r="AK777" s="69">
        <v>0</v>
      </c>
      <c r="AL777" s="69">
        <v>0</v>
      </c>
      <c r="AM777" s="69">
        <v>1</v>
      </c>
      <c r="AN777" s="69">
        <v>1</v>
      </c>
      <c r="AO777" s="69">
        <v>0</v>
      </c>
      <c r="AP777" s="69">
        <v>4</v>
      </c>
      <c r="AQ777" s="84">
        <v>0</v>
      </c>
      <c r="AR777" s="69">
        <v>0</v>
      </c>
      <c r="AS777" s="69">
        <v>0</v>
      </c>
      <c r="AT777" s="69">
        <v>0</v>
      </c>
      <c r="AU777" s="69">
        <v>0</v>
      </c>
      <c r="AV777" s="69">
        <v>0</v>
      </c>
      <c r="AW777" s="69">
        <v>0</v>
      </c>
      <c r="AX777" s="69">
        <v>0</v>
      </c>
      <c r="AY777" s="69">
        <v>0</v>
      </c>
      <c r="AZ777" s="69">
        <v>0</v>
      </c>
      <c r="BA777" s="69">
        <v>1</v>
      </c>
      <c r="BB777" s="69">
        <v>-1</v>
      </c>
      <c r="BC777" s="69">
        <v>0</v>
      </c>
      <c r="BD777" s="69">
        <v>0</v>
      </c>
      <c r="BE777" s="69">
        <v>0</v>
      </c>
      <c r="BF777" s="69">
        <v>0</v>
      </c>
      <c r="BG777" s="69">
        <v>0</v>
      </c>
      <c r="BH777" s="69">
        <v>0</v>
      </c>
      <c r="BI777" s="69" t="s">
        <v>2148</v>
      </c>
      <c r="BK777" s="69">
        <v>3</v>
      </c>
      <c r="BL777" s="69">
        <v>2</v>
      </c>
      <c r="BM777" s="69">
        <v>2</v>
      </c>
      <c r="BN777" s="69">
        <v>31</v>
      </c>
      <c r="BO777" s="89">
        <v>0</v>
      </c>
      <c r="BP777" s="69">
        <v>0</v>
      </c>
      <c r="BQ777" s="69">
        <v>1</v>
      </c>
      <c r="BR777" s="69">
        <v>203</v>
      </c>
      <c r="BS777" s="69">
        <v>1800</v>
      </c>
      <c r="BT777" s="69">
        <v>0</v>
      </c>
      <c r="BU777" s="69">
        <v>0</v>
      </c>
      <c r="BV777" s="69">
        <v>1000</v>
      </c>
      <c r="BW777" s="69">
        <v>0</v>
      </c>
      <c r="BY777" s="69">
        <v>18</v>
      </c>
      <c r="BZ777" s="69">
        <v>7</v>
      </c>
      <c r="CA777" s="69">
        <v>64</v>
      </c>
      <c r="CB777" s="89">
        <v>0</v>
      </c>
      <c r="CC777" s="69">
        <v>1</v>
      </c>
      <c r="CD777" s="69">
        <v>10</v>
      </c>
      <c r="CE777" s="69">
        <v>1</v>
      </c>
      <c r="CF777" s="69">
        <v>99998</v>
      </c>
      <c r="CG777" s="69">
        <v>0</v>
      </c>
      <c r="CH777" s="69">
        <v>0</v>
      </c>
      <c r="CI777" s="69">
        <v>1000</v>
      </c>
      <c r="CJ777" s="69">
        <v>0</v>
      </c>
      <c r="CL777" s="69">
        <v>10</v>
      </c>
      <c r="CM777" s="69">
        <v>2</v>
      </c>
      <c r="CN777" s="69">
        <v>31</v>
      </c>
      <c r="CO777" s="89">
        <v>0</v>
      </c>
      <c r="CP777" s="69">
        <v>1</v>
      </c>
      <c r="CQ777" s="69">
        <v>10</v>
      </c>
      <c r="CR777" s="69">
        <v>0</v>
      </c>
      <c r="CS777" s="69">
        <v>40066</v>
      </c>
      <c r="CT777" s="69">
        <v>0</v>
      </c>
      <c r="CU777" s="69">
        <v>0</v>
      </c>
      <c r="CV777" s="69">
        <v>0</v>
      </c>
      <c r="CW777" s="69">
        <v>0</v>
      </c>
      <c r="CZ777" s="69">
        <v>0</v>
      </c>
      <c r="DA777" s="69">
        <v>0</v>
      </c>
      <c r="DB777" s="69">
        <v>0</v>
      </c>
      <c r="DC777" s="69">
        <v>0</v>
      </c>
      <c r="DD777" s="69">
        <v>0</v>
      </c>
      <c r="DE777" s="69">
        <v>0</v>
      </c>
      <c r="DF777" s="69">
        <v>0</v>
      </c>
      <c r="DG777" s="69">
        <v>1</v>
      </c>
      <c r="DI777" s="69" t="e">
        <f>INDEX(Sheet3!$E$78:$E$1130,MATCH(A777,Sheet3!$D$78:$D$1130,0))</f>
        <v>#N/A</v>
      </c>
      <c r="DJ777" s="69">
        <f t="shared" si="197"/>
        <v>0</v>
      </c>
      <c r="DK777" s="69" t="s">
        <v>2149</v>
      </c>
      <c r="DL777" s="69"/>
      <c r="DM777" s="69" t="s">
        <v>239</v>
      </c>
      <c r="DN777" s="69" t="str">
        <f>"造成["&amp;INDEX(Sheet5!$L$2:$L$11,MATCH(BL777,Sheet5!$J$2:$J$11,0))&amp;":"&amp;BR777&amp;"*"&amp;BS777/1000&amp;"]"&amp;INDEX(Sheet5!$I$2:$I$4,MATCH(BR777,Sheet5!$H$2:$H$4,0))&amp;"的"&amp;INDEX(Sheet5!$K$2:$K$11,MATCH(BL777,Sheet5!$J$2:$J$11,0))</f>
        <v>造成[ui.cs_orange:203*1.8]的物理伤害。</v>
      </c>
      <c r="DO777" s="69"/>
      <c r="DP777" s="69"/>
      <c r="DQ777" s="69"/>
      <c r="DR777" s="69" t="e">
        <f t="shared" si="196"/>
        <v>#N/A</v>
      </c>
      <c r="DS777" s="90" t="e">
        <f>MATCH(A777,Sheet5!D:D,0)</f>
        <v>#N/A</v>
      </c>
      <c r="DT777" s="94" t="e">
        <f>MATCH(A776,Sheet5!F:F,0)</f>
        <v>#N/A</v>
      </c>
      <c r="DU777" s="69">
        <v>0</v>
      </c>
      <c r="DV777" s="69">
        <v>0</v>
      </c>
      <c r="DW777" s="69">
        <v>0</v>
      </c>
      <c r="DX777" s="69">
        <v>0</v>
      </c>
      <c r="DY777" s="69">
        <v>0</v>
      </c>
    </row>
    <row r="778" spans="1:129" ht="14.25">
      <c r="A778" s="69">
        <v>40039</v>
      </c>
      <c r="B778" s="69">
        <v>0</v>
      </c>
      <c r="C778" s="69">
        <v>1</v>
      </c>
      <c r="D778" s="69" t="s">
        <v>1918</v>
      </c>
      <c r="E778" s="69" t="s">
        <v>239</v>
      </c>
      <c r="F778" s="69">
        <v>0</v>
      </c>
      <c r="G778" s="69">
        <v>1</v>
      </c>
      <c r="H778" s="69" t="s">
        <v>852</v>
      </c>
      <c r="I778" s="69">
        <v>1000</v>
      </c>
      <c r="J778" s="69" t="s">
        <v>989</v>
      </c>
      <c r="K778" s="69">
        <v>2500</v>
      </c>
      <c r="M778" s="69">
        <v>365</v>
      </c>
      <c r="N778" s="69" t="s">
        <v>2150</v>
      </c>
      <c r="O778" s="69">
        <v>0</v>
      </c>
      <c r="P778" s="69">
        <v>2</v>
      </c>
      <c r="Q778" s="69">
        <v>0</v>
      </c>
      <c r="R778" s="69">
        <v>1</v>
      </c>
      <c r="S778" s="69">
        <v>0</v>
      </c>
      <c r="T778" s="69">
        <v>0</v>
      </c>
      <c r="U778" s="69">
        <v>0</v>
      </c>
      <c r="V778" s="69">
        <v>0</v>
      </c>
      <c r="W778" s="69">
        <v>0</v>
      </c>
      <c r="X778" s="69">
        <v>0</v>
      </c>
      <c r="Y778" s="69">
        <v>0</v>
      </c>
      <c r="Z778" s="69">
        <v>33000</v>
      </c>
      <c r="AA778" s="69">
        <v>2</v>
      </c>
      <c r="AB778" s="69">
        <v>31</v>
      </c>
      <c r="AC778" s="69">
        <v>0</v>
      </c>
      <c r="AD778" s="69">
        <v>0</v>
      </c>
      <c r="AE778" s="69">
        <v>0</v>
      </c>
      <c r="AF778" s="69">
        <v>1</v>
      </c>
      <c r="AG778" s="69">
        <v>2</v>
      </c>
      <c r="AH778" s="69">
        <v>7</v>
      </c>
      <c r="AI778" s="69">
        <v>364</v>
      </c>
      <c r="AJ778" s="69">
        <v>0</v>
      </c>
      <c r="AK778" s="69">
        <v>0</v>
      </c>
      <c r="AL778" s="69">
        <v>0</v>
      </c>
      <c r="AM778" s="69">
        <v>1</v>
      </c>
      <c r="AN778" s="69">
        <v>1</v>
      </c>
      <c r="AO778" s="69">
        <v>1</v>
      </c>
      <c r="AP778" s="69">
        <v>0.3</v>
      </c>
      <c r="AQ778" s="84">
        <v>25</v>
      </c>
      <c r="AR778" s="69">
        <v>5</v>
      </c>
      <c r="AS778" s="69">
        <v>0</v>
      </c>
      <c r="AT778" s="69">
        <v>0</v>
      </c>
      <c r="AU778" s="69">
        <v>0</v>
      </c>
      <c r="AV778" s="69">
        <v>0</v>
      </c>
      <c r="AW778" s="69">
        <v>0</v>
      </c>
      <c r="AX778" s="69">
        <v>0</v>
      </c>
      <c r="AY778" s="69">
        <v>0</v>
      </c>
      <c r="AZ778" s="69">
        <v>0</v>
      </c>
      <c r="BA778" s="69">
        <v>1</v>
      </c>
      <c r="BB778" s="69">
        <v>-1</v>
      </c>
      <c r="BC778" s="69">
        <v>0</v>
      </c>
      <c r="BD778" s="69">
        <v>0</v>
      </c>
      <c r="BE778" s="69">
        <v>0</v>
      </c>
      <c r="BF778" s="69">
        <v>0</v>
      </c>
      <c r="BG778" s="69">
        <v>0</v>
      </c>
      <c r="BH778" s="69">
        <v>0</v>
      </c>
      <c r="BI778" s="69" t="s">
        <v>2151</v>
      </c>
      <c r="BK778" s="69">
        <v>3</v>
      </c>
      <c r="BL778" s="69">
        <v>3</v>
      </c>
      <c r="BM778" s="69">
        <v>2</v>
      </c>
      <c r="BN778" s="69">
        <v>31</v>
      </c>
      <c r="BO778" s="89">
        <v>0</v>
      </c>
      <c r="BP778" s="69">
        <v>2</v>
      </c>
      <c r="BQ778" s="69">
        <v>100</v>
      </c>
      <c r="BR778" s="69">
        <v>204</v>
      </c>
      <c r="BS778" s="69">
        <v>1300</v>
      </c>
      <c r="BT778" s="69">
        <v>0</v>
      </c>
      <c r="BU778" s="69">
        <v>0</v>
      </c>
      <c r="BV778" s="69">
        <v>1000</v>
      </c>
      <c r="BW778" s="69">
        <v>366</v>
      </c>
      <c r="BX778" s="69" t="s">
        <v>2152</v>
      </c>
      <c r="BY778" s="69">
        <v>18</v>
      </c>
      <c r="BZ778" s="69">
        <v>7</v>
      </c>
      <c r="CA778" s="69">
        <v>64</v>
      </c>
      <c r="CB778" s="89">
        <v>0</v>
      </c>
      <c r="CC778" s="69">
        <v>2</v>
      </c>
      <c r="CD778" s="69">
        <v>10</v>
      </c>
      <c r="CE778" s="69">
        <v>1</v>
      </c>
      <c r="CF778" s="69">
        <v>99998</v>
      </c>
      <c r="CG778" s="69">
        <v>0</v>
      </c>
      <c r="CH778" s="69">
        <v>0</v>
      </c>
      <c r="CI778" s="69">
        <v>1000</v>
      </c>
      <c r="CJ778" s="69">
        <v>366</v>
      </c>
      <c r="CL778" s="69">
        <v>0</v>
      </c>
      <c r="CM778" s="69">
        <v>0</v>
      </c>
      <c r="CN778" s="69">
        <v>0</v>
      </c>
      <c r="CO778" s="89">
        <v>0</v>
      </c>
      <c r="CP778" s="69">
        <v>0</v>
      </c>
      <c r="CQ778" s="69">
        <v>0</v>
      </c>
      <c r="CR778" s="69">
        <v>0</v>
      </c>
      <c r="CS778" s="69">
        <v>0</v>
      </c>
      <c r="CT778" s="69">
        <v>0</v>
      </c>
      <c r="CU778" s="69">
        <v>0</v>
      </c>
      <c r="CV778" s="69">
        <v>0</v>
      </c>
      <c r="CW778" s="69">
        <v>0</v>
      </c>
      <c r="CZ778" s="69">
        <v>0</v>
      </c>
      <c r="DA778" s="69">
        <v>0</v>
      </c>
      <c r="DB778" s="69">
        <v>0</v>
      </c>
      <c r="DC778" s="69">
        <v>0</v>
      </c>
      <c r="DD778" s="69">
        <v>0</v>
      </c>
      <c r="DE778" s="69">
        <v>0</v>
      </c>
      <c r="DF778" s="69">
        <v>0</v>
      </c>
      <c r="DG778" s="69">
        <v>1</v>
      </c>
      <c r="DI778" s="69" t="e">
        <f>INDEX(Sheet3!$E$78:$E$1130,MATCH(A778,Sheet3!$D$78:$D$1130,0))</f>
        <v>#N/A</v>
      </c>
      <c r="DJ778" s="69">
        <f t="shared" si="197"/>
        <v>0</v>
      </c>
      <c r="DK778" s="69" t="s">
        <v>2153</v>
      </c>
      <c r="DL778" s="69"/>
      <c r="DM778" s="69" t="s">
        <v>239</v>
      </c>
      <c r="DN778" s="69" t="str">
        <f>"造成["&amp;INDEX(Sheet5!$L$2:$L$11,MATCH(BL778,Sheet5!$J$2:$J$11,0))&amp;":"&amp;BR778&amp;"*"&amp;BS778/1000&amp;"]"&amp;INDEX(Sheet5!$I$2:$I$4,MATCH(BR778,Sheet5!$H$2:$H$4,0))&amp;"的"&amp;INDEX(Sheet5!$K$2:$K$11,MATCH(BL778,Sheet5!$J$2:$J$11,0))</f>
        <v>造成[ui.cs_blue:204*1.3]的火系伤害。</v>
      </c>
      <c r="DO778" s="69"/>
      <c r="DP778" s="69"/>
      <c r="DQ778" s="69"/>
      <c r="DR778" s="69" t="e">
        <f t="shared" si="196"/>
        <v>#N/A</v>
      </c>
      <c r="DS778" s="90" t="e">
        <f>MATCH(A778,Sheet5!D:D,0)</f>
        <v>#N/A</v>
      </c>
      <c r="DT778" s="94" t="e">
        <f>MATCH(A777,Sheet5!F:F,0)</f>
        <v>#N/A</v>
      </c>
      <c r="DU778" s="69">
        <v>0</v>
      </c>
      <c r="DV778" s="69">
        <v>0</v>
      </c>
      <c r="DW778" s="69">
        <v>0</v>
      </c>
      <c r="DX778" s="69">
        <v>0</v>
      </c>
      <c r="DY778" s="69">
        <v>0</v>
      </c>
    </row>
    <row r="779" spans="1:129" ht="14.25">
      <c r="A779" s="69">
        <v>40040</v>
      </c>
      <c r="B779" s="69">
        <v>0</v>
      </c>
      <c r="C779" s="69">
        <v>1</v>
      </c>
      <c r="D779" s="69" t="s">
        <v>2154</v>
      </c>
      <c r="E779" s="69" t="s">
        <v>239</v>
      </c>
      <c r="F779" s="69">
        <v>0</v>
      </c>
      <c r="G779" s="69">
        <v>1</v>
      </c>
      <c r="H779" s="69" t="s">
        <v>1019</v>
      </c>
      <c r="I779" s="69">
        <v>1000</v>
      </c>
      <c r="J779" s="69">
        <v>960</v>
      </c>
      <c r="K779" s="69">
        <v>5000</v>
      </c>
      <c r="M779" s="69">
        <v>140</v>
      </c>
      <c r="N779" s="69" t="s">
        <v>2155</v>
      </c>
      <c r="O779" s="69">
        <v>0</v>
      </c>
      <c r="P779" s="69">
        <v>12</v>
      </c>
      <c r="Q779" s="69">
        <v>0</v>
      </c>
      <c r="R779" s="69">
        <v>1</v>
      </c>
      <c r="S779" s="69">
        <v>0</v>
      </c>
      <c r="T779" s="69">
        <v>0</v>
      </c>
      <c r="U779" s="69">
        <v>0</v>
      </c>
      <c r="V779" s="69">
        <v>0</v>
      </c>
      <c r="W779" s="69">
        <v>0</v>
      </c>
      <c r="X779" s="69">
        <v>0</v>
      </c>
      <c r="Y779" s="69">
        <v>0</v>
      </c>
      <c r="Z779" s="69">
        <v>41000</v>
      </c>
      <c r="AA779" s="69">
        <v>2</v>
      </c>
      <c r="AB779" s="69">
        <v>31</v>
      </c>
      <c r="AC779" s="69">
        <v>0</v>
      </c>
      <c r="AD779" s="69">
        <v>0</v>
      </c>
      <c r="AE779" s="69">
        <v>0</v>
      </c>
      <c r="AF779" s="69">
        <v>10</v>
      </c>
      <c r="AG779" s="69">
        <v>0</v>
      </c>
      <c r="AH779" s="69">
        <v>10</v>
      </c>
      <c r="AI779" s="69">
        <v>0</v>
      </c>
      <c r="AJ779" s="69">
        <v>3</v>
      </c>
      <c r="AK779" s="69">
        <v>0</v>
      </c>
      <c r="AL779" s="69">
        <v>1.5</v>
      </c>
      <c r="AM779" s="69">
        <v>1</v>
      </c>
      <c r="AN779" s="69">
        <v>1</v>
      </c>
      <c r="AO779" s="69">
        <v>1</v>
      </c>
      <c r="AP779" s="69">
        <v>2</v>
      </c>
      <c r="AQ779" s="84">
        <v>8</v>
      </c>
      <c r="AR779" s="69">
        <v>4</v>
      </c>
      <c r="AS779" s="69">
        <v>0</v>
      </c>
      <c r="AT779" s="69">
        <v>0</v>
      </c>
      <c r="AU779" s="69">
        <v>0</v>
      </c>
      <c r="AV779" s="69">
        <v>0</v>
      </c>
      <c r="AW779" s="69">
        <v>0</v>
      </c>
      <c r="AX779" s="69">
        <v>0</v>
      </c>
      <c r="AY779" s="69">
        <v>0</v>
      </c>
      <c r="AZ779" s="69">
        <v>0</v>
      </c>
      <c r="BA779" s="69">
        <v>0</v>
      </c>
      <c r="BB779" s="69">
        <v>0</v>
      </c>
      <c r="BC779" s="69">
        <v>500</v>
      </c>
      <c r="BD779" s="69">
        <v>0</v>
      </c>
      <c r="BE779" s="69">
        <v>0</v>
      </c>
      <c r="BF779" s="69">
        <v>0</v>
      </c>
      <c r="BG779" s="69">
        <v>0</v>
      </c>
      <c r="BH779" s="69">
        <v>0</v>
      </c>
      <c r="BI779" s="69" t="s">
        <v>2156</v>
      </c>
      <c r="BK779" s="69">
        <v>3</v>
      </c>
      <c r="BL779" s="69">
        <v>2</v>
      </c>
      <c r="BM779" s="69">
        <v>2</v>
      </c>
      <c r="BN779" s="69">
        <v>31</v>
      </c>
      <c r="BO779" s="89">
        <v>0</v>
      </c>
      <c r="BP779" s="69">
        <v>1</v>
      </c>
      <c r="BQ779" s="69">
        <v>1</v>
      </c>
      <c r="BR779" s="69">
        <v>203</v>
      </c>
      <c r="BS779" s="69">
        <v>1800</v>
      </c>
      <c r="BT779" s="69">
        <v>0</v>
      </c>
      <c r="BU779" s="69">
        <v>0</v>
      </c>
      <c r="BV779" s="69">
        <v>1000</v>
      </c>
      <c r="BW779" s="69">
        <v>0</v>
      </c>
      <c r="BX779" s="69" t="s">
        <v>2157</v>
      </c>
      <c r="BY779" s="69">
        <v>18</v>
      </c>
      <c r="BZ779" s="69">
        <v>7</v>
      </c>
      <c r="CA779" s="69">
        <v>64</v>
      </c>
      <c r="CB779" s="89">
        <v>0</v>
      </c>
      <c r="CC779" s="69">
        <v>3</v>
      </c>
      <c r="CD779" s="69">
        <v>15</v>
      </c>
      <c r="CE779" s="69">
        <v>1</v>
      </c>
      <c r="CF779" s="69">
        <v>99998</v>
      </c>
      <c r="CG779" s="69">
        <v>0</v>
      </c>
      <c r="CH779" s="69">
        <v>0</v>
      </c>
      <c r="CI779" s="69">
        <v>1000</v>
      </c>
      <c r="CJ779" s="69">
        <v>0</v>
      </c>
      <c r="CL779" s="69">
        <v>0</v>
      </c>
      <c r="CM779" s="69">
        <v>0</v>
      </c>
      <c r="CN779" s="69">
        <v>0</v>
      </c>
      <c r="CO779" s="89">
        <v>0</v>
      </c>
      <c r="CP779" s="69">
        <v>0</v>
      </c>
      <c r="CQ779" s="69">
        <v>0</v>
      </c>
      <c r="CR779" s="69">
        <v>0</v>
      </c>
      <c r="CS779" s="69">
        <v>0</v>
      </c>
      <c r="CT779" s="69">
        <v>0</v>
      </c>
      <c r="CU779" s="69">
        <v>0</v>
      </c>
      <c r="CV779" s="69">
        <v>0</v>
      </c>
      <c r="CW779" s="69">
        <v>0</v>
      </c>
      <c r="CZ779" s="69">
        <v>0</v>
      </c>
      <c r="DA779" s="69">
        <v>0</v>
      </c>
      <c r="DB779" s="69">
        <v>0</v>
      </c>
      <c r="DC779" s="69">
        <v>0</v>
      </c>
      <c r="DD779" s="69">
        <v>0</v>
      </c>
      <c r="DE779" s="69">
        <v>0</v>
      </c>
      <c r="DF779" s="69">
        <v>0</v>
      </c>
      <c r="DG779" s="69">
        <v>1</v>
      </c>
      <c r="DI779" s="69" t="e">
        <f>INDEX(Sheet3!$E$78:$E$1130,MATCH(A779,Sheet3!$D$78:$D$1130,0))</f>
        <v>#N/A</v>
      </c>
      <c r="DJ779" s="69">
        <f t="shared" si="197"/>
        <v>0</v>
      </c>
      <c r="DK779" s="69" t="s">
        <v>2158</v>
      </c>
      <c r="DL779" s="69"/>
      <c r="DM779" s="69" t="s">
        <v>239</v>
      </c>
      <c r="DN779" s="69" t="str">
        <f>"造成["&amp;INDEX(Sheet5!$L$2:$L$11,MATCH(BL779,Sheet5!$J$2:$J$11,0))&amp;":"&amp;BR779&amp;"*"&amp;BS779/1000&amp;"]"&amp;INDEX(Sheet5!$I$2:$I$4,MATCH(BR779,Sheet5!$H$2:$H$4,0))&amp;"的"&amp;INDEX(Sheet5!$K$2:$K$11,MATCH(BL779,Sheet5!$J$2:$J$11,0))</f>
        <v>造成[ui.cs_orange:203*1.8]的物理伤害。</v>
      </c>
      <c r="DO779" s="69"/>
      <c r="DP779" s="69"/>
      <c r="DQ779" s="69"/>
      <c r="DR779" s="69" t="e">
        <f t="shared" si="196"/>
        <v>#N/A</v>
      </c>
      <c r="DS779" s="90" t="e">
        <f>MATCH(A779,Sheet5!D:D,0)</f>
        <v>#N/A</v>
      </c>
      <c r="DT779" s="94" t="e">
        <f>MATCH(A778,Sheet5!F:F,0)</f>
        <v>#N/A</v>
      </c>
      <c r="DU779" s="69">
        <v>0</v>
      </c>
      <c r="DV779" s="69">
        <v>0</v>
      </c>
      <c r="DW779" s="69">
        <v>0</v>
      </c>
      <c r="DX779" s="69">
        <v>0</v>
      </c>
      <c r="DY779" s="69">
        <v>0</v>
      </c>
    </row>
    <row r="780" spans="1:129" ht="14.25">
      <c r="A780" s="69">
        <v>940037</v>
      </c>
      <c r="B780" s="69">
        <v>0</v>
      </c>
      <c r="C780" s="69">
        <v>1</v>
      </c>
      <c r="D780" s="69" t="s">
        <v>2140</v>
      </c>
      <c r="E780" s="69" t="s">
        <v>239</v>
      </c>
      <c r="F780" s="69">
        <v>0</v>
      </c>
      <c r="G780" s="69">
        <v>1</v>
      </c>
      <c r="H780" s="69" t="s">
        <v>321</v>
      </c>
      <c r="I780" s="69">
        <v>1500</v>
      </c>
      <c r="J780" s="69" t="s">
        <v>2141</v>
      </c>
      <c r="K780" s="69">
        <v>1300</v>
      </c>
      <c r="M780" s="69">
        <v>0</v>
      </c>
      <c r="N780" s="69" t="s">
        <v>2142</v>
      </c>
      <c r="O780" s="69">
        <v>0</v>
      </c>
      <c r="P780" s="69">
        <v>2</v>
      </c>
      <c r="Q780" s="69">
        <v>0</v>
      </c>
      <c r="R780" s="69">
        <v>1</v>
      </c>
      <c r="S780" s="69">
        <v>0</v>
      </c>
      <c r="T780" s="69">
        <v>0</v>
      </c>
      <c r="U780" s="69">
        <v>0</v>
      </c>
      <c r="V780" s="69">
        <v>0</v>
      </c>
      <c r="W780" s="69">
        <v>0</v>
      </c>
      <c r="X780" s="69">
        <v>0</v>
      </c>
      <c r="Y780" s="69">
        <v>0</v>
      </c>
      <c r="Z780" s="69">
        <v>5000</v>
      </c>
      <c r="AA780" s="69">
        <v>2</v>
      </c>
      <c r="AB780" s="69">
        <v>31</v>
      </c>
      <c r="AC780" s="69">
        <v>0</v>
      </c>
      <c r="AD780" s="69">
        <v>0</v>
      </c>
      <c r="AE780" s="69">
        <v>0</v>
      </c>
      <c r="AF780" s="69">
        <v>10</v>
      </c>
      <c r="AG780" s="69">
        <v>0</v>
      </c>
      <c r="AH780" s="69">
        <v>6</v>
      </c>
      <c r="AI780" s="69">
        <v>0</v>
      </c>
      <c r="AJ780" s="69">
        <v>3</v>
      </c>
      <c r="AK780" s="69">
        <v>0</v>
      </c>
      <c r="AL780" s="69">
        <v>0</v>
      </c>
      <c r="AM780" s="69">
        <v>1</v>
      </c>
      <c r="AN780" s="69">
        <v>1</v>
      </c>
      <c r="AO780" s="69">
        <v>0</v>
      </c>
      <c r="AP780" s="69">
        <v>0</v>
      </c>
      <c r="AQ780" s="84">
        <v>0</v>
      </c>
      <c r="AR780" s="69">
        <v>0</v>
      </c>
      <c r="AS780" s="69">
        <v>0</v>
      </c>
      <c r="AT780" s="69">
        <v>0</v>
      </c>
      <c r="AU780" s="69">
        <v>0</v>
      </c>
      <c r="AV780" s="69">
        <v>0</v>
      </c>
      <c r="AW780" s="69">
        <v>0</v>
      </c>
      <c r="AX780" s="69">
        <v>0</v>
      </c>
      <c r="AY780" s="69">
        <v>0</v>
      </c>
      <c r="AZ780" s="69">
        <v>0</v>
      </c>
      <c r="BA780" s="69">
        <v>1</v>
      </c>
      <c r="BB780" s="69">
        <v>-1</v>
      </c>
      <c r="BC780" s="69">
        <v>0</v>
      </c>
      <c r="BD780" s="69">
        <v>0</v>
      </c>
      <c r="BE780" s="69">
        <v>0</v>
      </c>
      <c r="BF780" s="69">
        <v>0</v>
      </c>
      <c r="BG780" s="69">
        <v>0</v>
      </c>
      <c r="BH780" s="69">
        <v>0</v>
      </c>
      <c r="BI780" s="69" t="s">
        <v>2143</v>
      </c>
      <c r="BK780" s="69">
        <v>3</v>
      </c>
      <c r="BL780" s="69">
        <v>2</v>
      </c>
      <c r="BM780" s="69">
        <v>2</v>
      </c>
      <c r="BN780" s="69">
        <v>31</v>
      </c>
      <c r="BO780" s="89">
        <v>0</v>
      </c>
      <c r="BP780" s="69">
        <v>0</v>
      </c>
      <c r="BQ780" s="69">
        <v>1</v>
      </c>
      <c r="BR780" s="69">
        <v>203</v>
      </c>
      <c r="BS780" s="69">
        <v>1800</v>
      </c>
      <c r="BT780" s="69">
        <v>0</v>
      </c>
      <c r="BU780" s="69">
        <v>0</v>
      </c>
      <c r="BV780" s="69">
        <v>1000</v>
      </c>
      <c r="BW780" s="69">
        <v>0</v>
      </c>
      <c r="BX780" s="69" t="s">
        <v>2144</v>
      </c>
      <c r="BY780" s="69">
        <v>0</v>
      </c>
      <c r="BZ780" s="69">
        <v>0</v>
      </c>
      <c r="CA780" s="69">
        <v>0</v>
      </c>
      <c r="CB780" s="69">
        <v>0</v>
      </c>
      <c r="CC780" s="69">
        <v>0</v>
      </c>
      <c r="CD780" s="69">
        <v>0</v>
      </c>
      <c r="CE780" s="69">
        <v>0</v>
      </c>
      <c r="CF780" s="69">
        <v>0</v>
      </c>
      <c r="CG780" s="69">
        <v>0</v>
      </c>
      <c r="CH780" s="69">
        <v>0</v>
      </c>
      <c r="CI780" s="69">
        <v>1000</v>
      </c>
      <c r="CJ780" s="69">
        <v>0</v>
      </c>
      <c r="CL780" s="69">
        <v>0</v>
      </c>
      <c r="CM780" s="69">
        <v>0</v>
      </c>
      <c r="CN780" s="69">
        <v>0</v>
      </c>
      <c r="CO780" s="89">
        <v>0</v>
      </c>
      <c r="CP780" s="69">
        <v>0</v>
      </c>
      <c r="CQ780" s="69">
        <v>0</v>
      </c>
      <c r="CR780" s="69">
        <v>0</v>
      </c>
      <c r="CS780" s="69">
        <v>0</v>
      </c>
      <c r="CT780" s="69">
        <v>0</v>
      </c>
      <c r="CU780" s="69">
        <v>0</v>
      </c>
      <c r="CV780" s="69">
        <v>0</v>
      </c>
      <c r="CW780" s="69">
        <v>0</v>
      </c>
      <c r="CZ780" s="69">
        <v>0</v>
      </c>
      <c r="DA780" s="69">
        <v>0</v>
      </c>
      <c r="DB780" s="69">
        <v>0</v>
      </c>
      <c r="DC780" s="69">
        <v>0</v>
      </c>
      <c r="DD780" s="69">
        <v>0</v>
      </c>
      <c r="DE780" s="69">
        <v>0</v>
      </c>
      <c r="DF780" s="69">
        <v>0</v>
      </c>
      <c r="DG780" s="69">
        <v>1</v>
      </c>
      <c r="DI780" s="69" t="e">
        <f>INDEX(Sheet3!$E$78:$E$1130,MATCH(A780,Sheet3!$D$78:$D$1130,0))</f>
        <v>#N/A</v>
      </c>
      <c r="DJ780" s="69">
        <f t="shared" si="197"/>
        <v>0</v>
      </c>
      <c r="DK780" s="69" t="s">
        <v>2145</v>
      </c>
      <c r="DL780" s="69"/>
      <c r="DM780" s="69" t="s">
        <v>239</v>
      </c>
      <c r="DN780" s="69" t="str">
        <f>"造成["&amp;INDEX(Sheet5!$L$2:$L$11,MATCH(BL780,Sheet5!$J$2:$J$11,0))&amp;":"&amp;BR780&amp;"*"&amp;BS780/1000&amp;"]"&amp;INDEX(Sheet5!$I$2:$I$4,MATCH(BR780,Sheet5!$H$2:$H$4,0))&amp;"的"&amp;INDEX(Sheet5!$K$2:$K$11,MATCH(BL780,Sheet5!$J$2:$J$11,0))</f>
        <v>造成[ui.cs_orange:203*1.8]的物理伤害。</v>
      </c>
      <c r="DO780" s="69"/>
      <c r="DP780" s="69"/>
      <c r="DQ780" s="69"/>
      <c r="DR780" s="69" t="e">
        <f t="shared" si="196"/>
        <v>#N/A</v>
      </c>
      <c r="DS780" s="90" t="e">
        <f>MATCH(A780,Sheet5!D:D,0)</f>
        <v>#N/A</v>
      </c>
      <c r="DT780" s="94" t="e">
        <f>MATCH(A779,Sheet5!F:F,0)</f>
        <v>#N/A</v>
      </c>
      <c r="DU780" s="69">
        <v>0</v>
      </c>
      <c r="DV780" s="69">
        <v>0</v>
      </c>
      <c r="DW780" s="69">
        <v>0</v>
      </c>
      <c r="DX780" s="69">
        <v>0</v>
      </c>
      <c r="DY780" s="69">
        <v>0</v>
      </c>
    </row>
    <row r="781" spans="1:129" ht="14.25">
      <c r="A781" s="69">
        <v>940038</v>
      </c>
      <c r="B781" s="69">
        <v>0</v>
      </c>
      <c r="C781" s="69">
        <v>1</v>
      </c>
      <c r="D781" s="69" t="s">
        <v>2146</v>
      </c>
      <c r="E781" s="69" t="s">
        <v>239</v>
      </c>
      <c r="F781" s="69">
        <v>0</v>
      </c>
      <c r="G781" s="69">
        <v>1</v>
      </c>
      <c r="H781" s="69" t="s">
        <v>507</v>
      </c>
      <c r="I781" s="69">
        <v>1300</v>
      </c>
      <c r="J781" s="69" t="s">
        <v>937</v>
      </c>
      <c r="K781" s="69">
        <v>1500</v>
      </c>
      <c r="M781" s="69">
        <v>0</v>
      </c>
      <c r="N781" s="69" t="s">
        <v>2147</v>
      </c>
      <c r="O781" s="69">
        <v>0</v>
      </c>
      <c r="P781" s="69">
        <v>2</v>
      </c>
      <c r="Q781" s="69">
        <v>0</v>
      </c>
      <c r="R781" s="69">
        <v>1</v>
      </c>
      <c r="S781" s="69">
        <v>0</v>
      </c>
      <c r="T781" s="69">
        <v>0</v>
      </c>
      <c r="U781" s="69">
        <v>0</v>
      </c>
      <c r="V781" s="69">
        <v>0</v>
      </c>
      <c r="W781" s="69">
        <v>0</v>
      </c>
      <c r="X781" s="69">
        <v>0</v>
      </c>
      <c r="Y781" s="69">
        <v>0</v>
      </c>
      <c r="Z781" s="69">
        <v>9000</v>
      </c>
      <c r="AA781" s="69">
        <v>2</v>
      </c>
      <c r="AB781" s="69">
        <v>31</v>
      </c>
      <c r="AC781" s="69">
        <v>0</v>
      </c>
      <c r="AD781" s="69">
        <v>0</v>
      </c>
      <c r="AE781" s="69">
        <v>0</v>
      </c>
      <c r="AF781" s="69">
        <v>10</v>
      </c>
      <c r="AG781" s="69">
        <v>0</v>
      </c>
      <c r="AH781" s="69">
        <v>5</v>
      </c>
      <c r="AI781" s="69">
        <v>0</v>
      </c>
      <c r="AJ781" s="69">
        <v>3</v>
      </c>
      <c r="AK781" s="69">
        <v>0</v>
      </c>
      <c r="AL781" s="69">
        <v>0</v>
      </c>
      <c r="AM781" s="69">
        <v>1</v>
      </c>
      <c r="AN781" s="69">
        <v>1</v>
      </c>
      <c r="AO781" s="69">
        <v>0</v>
      </c>
      <c r="AP781" s="69">
        <v>4</v>
      </c>
      <c r="AQ781" s="84">
        <v>0</v>
      </c>
      <c r="AR781" s="69">
        <v>0</v>
      </c>
      <c r="AS781" s="69">
        <v>0</v>
      </c>
      <c r="AT781" s="69">
        <v>0</v>
      </c>
      <c r="AU781" s="69">
        <v>0</v>
      </c>
      <c r="AV781" s="69">
        <v>0</v>
      </c>
      <c r="AW781" s="69">
        <v>0</v>
      </c>
      <c r="AX781" s="69">
        <v>0</v>
      </c>
      <c r="AY781" s="69">
        <v>0</v>
      </c>
      <c r="AZ781" s="69">
        <v>0</v>
      </c>
      <c r="BA781" s="69">
        <v>1</v>
      </c>
      <c r="BB781" s="69">
        <v>-1</v>
      </c>
      <c r="BC781" s="69">
        <v>0</v>
      </c>
      <c r="BD781" s="69">
        <v>0</v>
      </c>
      <c r="BE781" s="69">
        <v>0</v>
      </c>
      <c r="BF781" s="69">
        <v>0</v>
      </c>
      <c r="BG781" s="69">
        <v>0</v>
      </c>
      <c r="BH781" s="69">
        <v>0</v>
      </c>
      <c r="BI781" s="69" t="s">
        <v>2148</v>
      </c>
      <c r="BK781" s="69">
        <v>3</v>
      </c>
      <c r="BL781" s="69">
        <v>2</v>
      </c>
      <c r="BM781" s="69">
        <v>2</v>
      </c>
      <c r="BN781" s="69">
        <v>31</v>
      </c>
      <c r="BO781" s="89">
        <v>0</v>
      </c>
      <c r="BP781" s="69">
        <v>0</v>
      </c>
      <c r="BQ781" s="69">
        <v>1</v>
      </c>
      <c r="BR781" s="69">
        <v>203</v>
      </c>
      <c r="BS781" s="69">
        <v>1800</v>
      </c>
      <c r="BT781" s="69">
        <v>0</v>
      </c>
      <c r="BU781" s="69">
        <v>0</v>
      </c>
      <c r="BV781" s="69">
        <v>1000</v>
      </c>
      <c r="BW781" s="69">
        <v>0</v>
      </c>
      <c r="BY781" s="69">
        <v>0</v>
      </c>
      <c r="BZ781" s="69">
        <v>0</v>
      </c>
      <c r="CA781" s="69">
        <v>0</v>
      </c>
      <c r="CB781" s="69">
        <v>0</v>
      </c>
      <c r="CC781" s="69">
        <v>0</v>
      </c>
      <c r="CD781" s="69">
        <v>0</v>
      </c>
      <c r="CE781" s="69">
        <v>0</v>
      </c>
      <c r="CF781" s="69">
        <v>0</v>
      </c>
      <c r="CG781" s="69">
        <v>0</v>
      </c>
      <c r="CH781" s="69">
        <v>0</v>
      </c>
      <c r="CI781" s="69">
        <v>1000</v>
      </c>
      <c r="CJ781" s="69">
        <v>0</v>
      </c>
      <c r="CL781" s="69">
        <v>10</v>
      </c>
      <c r="CM781" s="69">
        <v>2</v>
      </c>
      <c r="CN781" s="69">
        <v>31</v>
      </c>
      <c r="CO781" s="89">
        <v>0</v>
      </c>
      <c r="CP781" s="69">
        <v>1</v>
      </c>
      <c r="CQ781" s="69">
        <v>10</v>
      </c>
      <c r="CR781" s="69">
        <v>0</v>
      </c>
      <c r="CS781" s="69">
        <v>40066</v>
      </c>
      <c r="CT781" s="69">
        <v>0</v>
      </c>
      <c r="CU781" s="69">
        <v>0</v>
      </c>
      <c r="CV781" s="69">
        <v>0</v>
      </c>
      <c r="CW781" s="69">
        <v>0</v>
      </c>
      <c r="CZ781" s="69">
        <v>0</v>
      </c>
      <c r="DA781" s="69">
        <v>0</v>
      </c>
      <c r="DB781" s="69">
        <v>0</v>
      </c>
      <c r="DC781" s="69">
        <v>0</v>
      </c>
      <c r="DD781" s="69">
        <v>0</v>
      </c>
      <c r="DE781" s="69">
        <v>0</v>
      </c>
      <c r="DF781" s="69">
        <v>0</v>
      </c>
      <c r="DG781" s="69">
        <v>1</v>
      </c>
      <c r="DI781" s="69" t="e">
        <f>INDEX(Sheet3!$E$78:$E$1130,MATCH(A781,Sheet3!$D$78:$D$1130,0))</f>
        <v>#N/A</v>
      </c>
      <c r="DJ781" s="69">
        <f t="shared" si="197"/>
        <v>0</v>
      </c>
      <c r="DK781" s="69" t="s">
        <v>2149</v>
      </c>
      <c r="DL781" s="69"/>
      <c r="DM781" s="69" t="s">
        <v>239</v>
      </c>
      <c r="DN781" s="69" t="str">
        <f>"造成["&amp;INDEX(Sheet5!$L$2:$L$11,MATCH(BL781,Sheet5!$J$2:$J$11,0))&amp;":"&amp;BR781&amp;"*"&amp;BS781/1000&amp;"]"&amp;INDEX(Sheet5!$I$2:$I$4,MATCH(BR781,Sheet5!$H$2:$H$4,0))&amp;"的"&amp;INDEX(Sheet5!$K$2:$K$11,MATCH(BL781,Sheet5!$J$2:$J$11,0))</f>
        <v>造成[ui.cs_orange:203*1.8]的物理伤害。</v>
      </c>
      <c r="DO781" s="69"/>
      <c r="DP781" s="69"/>
      <c r="DQ781" s="69"/>
      <c r="DR781" s="69" t="e">
        <f t="shared" si="196"/>
        <v>#N/A</v>
      </c>
      <c r="DS781" s="90" t="e">
        <f>MATCH(A781,Sheet5!D:D,0)</f>
        <v>#N/A</v>
      </c>
      <c r="DT781" s="94" t="e">
        <f>MATCH(A780,Sheet5!F:F,0)</f>
        <v>#N/A</v>
      </c>
      <c r="DU781" s="69">
        <v>0</v>
      </c>
      <c r="DV781" s="69">
        <v>0</v>
      </c>
      <c r="DW781" s="69">
        <v>0</v>
      </c>
      <c r="DX781" s="69">
        <v>0</v>
      </c>
      <c r="DY781" s="69">
        <v>0</v>
      </c>
    </row>
    <row r="782" spans="1:129" ht="14.25">
      <c r="A782" s="69">
        <v>940039</v>
      </c>
      <c r="B782" s="69">
        <v>0</v>
      </c>
      <c r="C782" s="69">
        <v>1</v>
      </c>
      <c r="D782" s="69" t="s">
        <v>1918</v>
      </c>
      <c r="E782" s="69" t="s">
        <v>239</v>
      </c>
      <c r="F782" s="69">
        <v>0</v>
      </c>
      <c r="G782" s="69">
        <v>1</v>
      </c>
      <c r="H782" s="69" t="s">
        <v>852</v>
      </c>
      <c r="I782" s="69">
        <v>1000</v>
      </c>
      <c r="J782" s="69" t="s">
        <v>989</v>
      </c>
      <c r="K782" s="69">
        <v>2500</v>
      </c>
      <c r="M782" s="69">
        <v>365</v>
      </c>
      <c r="N782" s="69" t="s">
        <v>2150</v>
      </c>
      <c r="O782" s="69">
        <v>0</v>
      </c>
      <c r="P782" s="69">
        <v>2</v>
      </c>
      <c r="Q782" s="69">
        <v>0</v>
      </c>
      <c r="R782" s="69">
        <v>1</v>
      </c>
      <c r="S782" s="69">
        <v>0</v>
      </c>
      <c r="T782" s="69">
        <v>0</v>
      </c>
      <c r="U782" s="69">
        <v>0</v>
      </c>
      <c r="V782" s="69">
        <v>0</v>
      </c>
      <c r="W782" s="69">
        <v>0</v>
      </c>
      <c r="X782" s="69">
        <v>0</v>
      </c>
      <c r="Y782" s="69">
        <v>0</v>
      </c>
      <c r="Z782" s="69">
        <v>33000</v>
      </c>
      <c r="AA782" s="69">
        <v>2</v>
      </c>
      <c r="AB782" s="69">
        <v>31</v>
      </c>
      <c r="AC782" s="69">
        <v>0</v>
      </c>
      <c r="AD782" s="69">
        <v>0</v>
      </c>
      <c r="AE782" s="69">
        <v>0</v>
      </c>
      <c r="AF782" s="69">
        <v>1</v>
      </c>
      <c r="AG782" s="69">
        <v>2</v>
      </c>
      <c r="AH782" s="69">
        <v>7</v>
      </c>
      <c r="AI782" s="69">
        <v>364</v>
      </c>
      <c r="AJ782" s="69">
        <v>0</v>
      </c>
      <c r="AK782" s="69">
        <v>0</v>
      </c>
      <c r="AL782" s="69">
        <v>0</v>
      </c>
      <c r="AM782" s="69">
        <v>1</v>
      </c>
      <c r="AN782" s="69">
        <v>1</v>
      </c>
      <c r="AO782" s="69">
        <v>1</v>
      </c>
      <c r="AP782" s="69">
        <v>0.3</v>
      </c>
      <c r="AQ782" s="84">
        <v>25</v>
      </c>
      <c r="AR782" s="69">
        <v>5</v>
      </c>
      <c r="AS782" s="69">
        <v>0</v>
      </c>
      <c r="AT782" s="69">
        <v>0</v>
      </c>
      <c r="AU782" s="69">
        <v>0</v>
      </c>
      <c r="AV782" s="69">
        <v>0</v>
      </c>
      <c r="AW782" s="69">
        <v>0</v>
      </c>
      <c r="AX782" s="69">
        <v>0</v>
      </c>
      <c r="AY782" s="69">
        <v>0</v>
      </c>
      <c r="AZ782" s="69">
        <v>0</v>
      </c>
      <c r="BA782" s="69">
        <v>1</v>
      </c>
      <c r="BB782" s="69">
        <v>-1</v>
      </c>
      <c r="BC782" s="69">
        <v>0</v>
      </c>
      <c r="BD782" s="69">
        <v>0</v>
      </c>
      <c r="BE782" s="69">
        <v>0</v>
      </c>
      <c r="BF782" s="69">
        <v>0</v>
      </c>
      <c r="BG782" s="69">
        <v>0</v>
      </c>
      <c r="BH782" s="69">
        <v>0</v>
      </c>
      <c r="BI782" s="69" t="s">
        <v>2151</v>
      </c>
      <c r="BK782" s="69">
        <v>3</v>
      </c>
      <c r="BL782" s="69">
        <v>3</v>
      </c>
      <c r="BM782" s="69">
        <v>2</v>
      </c>
      <c r="BN782" s="69">
        <v>31</v>
      </c>
      <c r="BO782" s="89">
        <v>0</v>
      </c>
      <c r="BP782" s="69">
        <v>2</v>
      </c>
      <c r="BQ782" s="69">
        <v>100</v>
      </c>
      <c r="BR782" s="69">
        <v>204</v>
      </c>
      <c r="BS782" s="69">
        <v>1300</v>
      </c>
      <c r="BT782" s="69">
        <v>0</v>
      </c>
      <c r="BU782" s="69">
        <v>0</v>
      </c>
      <c r="BV782" s="69">
        <v>1000</v>
      </c>
      <c r="BW782" s="69">
        <v>366</v>
      </c>
      <c r="BX782" s="69" t="s">
        <v>2152</v>
      </c>
      <c r="BY782" s="69">
        <v>0</v>
      </c>
      <c r="BZ782" s="69">
        <v>0</v>
      </c>
      <c r="CA782" s="69">
        <v>0</v>
      </c>
      <c r="CB782" s="69">
        <v>0</v>
      </c>
      <c r="CC782" s="69">
        <v>0</v>
      </c>
      <c r="CD782" s="69">
        <v>0</v>
      </c>
      <c r="CE782" s="69">
        <v>0</v>
      </c>
      <c r="CF782" s="69">
        <v>0</v>
      </c>
      <c r="CG782" s="69">
        <v>0</v>
      </c>
      <c r="CH782" s="69">
        <v>0</v>
      </c>
      <c r="CI782" s="69">
        <v>1000</v>
      </c>
      <c r="CJ782" s="69">
        <v>366</v>
      </c>
      <c r="CL782" s="69">
        <v>0</v>
      </c>
      <c r="CM782" s="69">
        <v>0</v>
      </c>
      <c r="CN782" s="69">
        <v>0</v>
      </c>
      <c r="CO782" s="89">
        <v>0</v>
      </c>
      <c r="CP782" s="69">
        <v>0</v>
      </c>
      <c r="CQ782" s="69">
        <v>0</v>
      </c>
      <c r="CR782" s="69">
        <v>0</v>
      </c>
      <c r="CS782" s="69">
        <v>0</v>
      </c>
      <c r="CT782" s="69">
        <v>0</v>
      </c>
      <c r="CU782" s="69">
        <v>0</v>
      </c>
      <c r="CV782" s="69">
        <v>0</v>
      </c>
      <c r="CW782" s="69">
        <v>0</v>
      </c>
      <c r="CZ782" s="69">
        <v>0</v>
      </c>
      <c r="DA782" s="69">
        <v>0</v>
      </c>
      <c r="DB782" s="69">
        <v>0</v>
      </c>
      <c r="DC782" s="69">
        <v>0</v>
      </c>
      <c r="DD782" s="69">
        <v>0</v>
      </c>
      <c r="DE782" s="69">
        <v>0</v>
      </c>
      <c r="DF782" s="69">
        <v>0</v>
      </c>
      <c r="DG782" s="69">
        <v>1</v>
      </c>
      <c r="DI782" s="69" t="e">
        <f>INDEX(Sheet3!$E$78:$E$1130,MATCH(A782,Sheet3!$D$78:$D$1130,0))</f>
        <v>#N/A</v>
      </c>
      <c r="DJ782" s="69">
        <f t="shared" si="197"/>
        <v>0</v>
      </c>
      <c r="DK782" s="69" t="s">
        <v>2153</v>
      </c>
      <c r="DL782" s="69"/>
      <c r="DM782" s="69" t="s">
        <v>239</v>
      </c>
      <c r="DN782" s="69" t="str">
        <f>"造成["&amp;INDEX(Sheet5!$L$2:$L$11,MATCH(BL782,Sheet5!$J$2:$J$11,0))&amp;":"&amp;BR782&amp;"*"&amp;BS782/1000&amp;"]"&amp;INDEX(Sheet5!$I$2:$I$4,MATCH(BR782,Sheet5!$H$2:$H$4,0))&amp;"的"&amp;INDEX(Sheet5!$K$2:$K$11,MATCH(BL782,Sheet5!$J$2:$J$11,0))</f>
        <v>造成[ui.cs_blue:204*1.3]的火系伤害。</v>
      </c>
      <c r="DO782" s="69"/>
      <c r="DP782" s="69"/>
      <c r="DQ782" s="69"/>
      <c r="DR782" s="69" t="e">
        <f t="shared" si="196"/>
        <v>#N/A</v>
      </c>
      <c r="DS782" s="90" t="e">
        <f>MATCH(A782,Sheet5!D:D,0)</f>
        <v>#N/A</v>
      </c>
      <c r="DT782" s="94" t="e">
        <f>MATCH(A781,Sheet5!F:F,0)</f>
        <v>#N/A</v>
      </c>
      <c r="DU782" s="69">
        <v>0</v>
      </c>
      <c r="DV782" s="69">
        <v>0</v>
      </c>
      <c r="DW782" s="69">
        <v>0</v>
      </c>
      <c r="DX782" s="69">
        <v>0</v>
      </c>
      <c r="DY782" s="69">
        <v>0</v>
      </c>
    </row>
    <row r="783" spans="1:129" ht="14.25">
      <c r="A783" s="69">
        <v>940040</v>
      </c>
      <c r="B783" s="69">
        <v>0</v>
      </c>
      <c r="C783" s="69">
        <v>1</v>
      </c>
      <c r="D783" s="69" t="s">
        <v>2154</v>
      </c>
      <c r="E783" s="69" t="s">
        <v>239</v>
      </c>
      <c r="F783" s="69">
        <v>0</v>
      </c>
      <c r="G783" s="69">
        <v>1</v>
      </c>
      <c r="H783" s="69" t="s">
        <v>1019</v>
      </c>
      <c r="I783" s="69">
        <v>1000</v>
      </c>
      <c r="J783" s="69">
        <v>960</v>
      </c>
      <c r="K783" s="69">
        <v>5000</v>
      </c>
      <c r="M783" s="69">
        <v>140</v>
      </c>
      <c r="N783" s="69" t="s">
        <v>2155</v>
      </c>
      <c r="O783" s="69">
        <v>0</v>
      </c>
      <c r="P783" s="69">
        <v>12</v>
      </c>
      <c r="Q783" s="69">
        <v>0</v>
      </c>
      <c r="R783" s="69">
        <v>1</v>
      </c>
      <c r="S783" s="69">
        <v>0</v>
      </c>
      <c r="T783" s="69">
        <v>0</v>
      </c>
      <c r="U783" s="69">
        <v>0</v>
      </c>
      <c r="V783" s="69">
        <v>0</v>
      </c>
      <c r="W783" s="69">
        <v>0</v>
      </c>
      <c r="X783" s="69">
        <v>0</v>
      </c>
      <c r="Y783" s="69">
        <v>0</v>
      </c>
      <c r="Z783" s="69">
        <v>41000</v>
      </c>
      <c r="AA783" s="69">
        <v>2</v>
      </c>
      <c r="AB783" s="69">
        <v>31</v>
      </c>
      <c r="AC783" s="69">
        <v>0</v>
      </c>
      <c r="AD783" s="69">
        <v>0</v>
      </c>
      <c r="AE783" s="69">
        <v>0</v>
      </c>
      <c r="AF783" s="69">
        <v>10</v>
      </c>
      <c r="AG783" s="69">
        <v>0</v>
      </c>
      <c r="AH783" s="69">
        <v>10</v>
      </c>
      <c r="AI783" s="69">
        <v>0</v>
      </c>
      <c r="AJ783" s="69">
        <v>3</v>
      </c>
      <c r="AK783" s="69">
        <v>0</v>
      </c>
      <c r="AL783" s="69">
        <v>1.5</v>
      </c>
      <c r="AM783" s="69">
        <v>1</v>
      </c>
      <c r="AN783" s="69">
        <v>1</v>
      </c>
      <c r="AO783" s="69">
        <v>1</v>
      </c>
      <c r="AP783" s="69">
        <v>2</v>
      </c>
      <c r="AQ783" s="84">
        <v>8</v>
      </c>
      <c r="AR783" s="69">
        <v>4</v>
      </c>
      <c r="AS783" s="69">
        <v>0</v>
      </c>
      <c r="AT783" s="69">
        <v>0</v>
      </c>
      <c r="AU783" s="69">
        <v>0</v>
      </c>
      <c r="AV783" s="69">
        <v>0</v>
      </c>
      <c r="AW783" s="69">
        <v>0</v>
      </c>
      <c r="AX783" s="69">
        <v>0</v>
      </c>
      <c r="AY783" s="69">
        <v>0</v>
      </c>
      <c r="AZ783" s="69">
        <v>0</v>
      </c>
      <c r="BA783" s="69">
        <v>0</v>
      </c>
      <c r="BB783" s="69">
        <v>0</v>
      </c>
      <c r="BC783" s="69">
        <v>500</v>
      </c>
      <c r="BD783" s="69">
        <v>0</v>
      </c>
      <c r="BE783" s="69">
        <v>0</v>
      </c>
      <c r="BF783" s="69">
        <v>0</v>
      </c>
      <c r="BG783" s="69">
        <v>0</v>
      </c>
      <c r="BH783" s="69">
        <v>0</v>
      </c>
      <c r="BI783" s="69" t="s">
        <v>2156</v>
      </c>
      <c r="BK783" s="69">
        <v>3</v>
      </c>
      <c r="BL783" s="69">
        <v>2</v>
      </c>
      <c r="BM783" s="69">
        <v>2</v>
      </c>
      <c r="BN783" s="69">
        <v>31</v>
      </c>
      <c r="BO783" s="89">
        <v>0</v>
      </c>
      <c r="BP783" s="69">
        <v>1</v>
      </c>
      <c r="BQ783" s="69">
        <v>1</v>
      </c>
      <c r="BR783" s="69">
        <v>203</v>
      </c>
      <c r="BS783" s="69">
        <v>1800</v>
      </c>
      <c r="BT783" s="69">
        <v>0</v>
      </c>
      <c r="BU783" s="69">
        <v>0</v>
      </c>
      <c r="BV783" s="69">
        <v>1000</v>
      </c>
      <c r="BW783" s="69">
        <v>0</v>
      </c>
      <c r="BX783" s="69" t="s">
        <v>2157</v>
      </c>
      <c r="BY783" s="69">
        <v>0</v>
      </c>
      <c r="BZ783" s="69">
        <v>0</v>
      </c>
      <c r="CA783" s="69">
        <v>0</v>
      </c>
      <c r="CB783" s="69">
        <v>0</v>
      </c>
      <c r="CC783" s="69">
        <v>0</v>
      </c>
      <c r="CD783" s="69">
        <v>0</v>
      </c>
      <c r="CE783" s="69">
        <v>0</v>
      </c>
      <c r="CF783" s="69">
        <v>0</v>
      </c>
      <c r="CG783" s="69">
        <v>0</v>
      </c>
      <c r="CH783" s="69">
        <v>0</v>
      </c>
      <c r="CI783" s="69">
        <v>1000</v>
      </c>
      <c r="CJ783" s="69">
        <v>0</v>
      </c>
      <c r="CL783" s="69">
        <v>0</v>
      </c>
      <c r="CM783" s="69">
        <v>0</v>
      </c>
      <c r="CN783" s="69">
        <v>0</v>
      </c>
      <c r="CO783" s="89">
        <v>0</v>
      </c>
      <c r="CP783" s="69">
        <v>0</v>
      </c>
      <c r="CQ783" s="69">
        <v>0</v>
      </c>
      <c r="CR783" s="69">
        <v>0</v>
      </c>
      <c r="CS783" s="69">
        <v>0</v>
      </c>
      <c r="CT783" s="69">
        <v>0</v>
      </c>
      <c r="CU783" s="69">
        <v>0</v>
      </c>
      <c r="CV783" s="69">
        <v>0</v>
      </c>
      <c r="CW783" s="69">
        <v>0</v>
      </c>
      <c r="CZ783" s="69">
        <v>0</v>
      </c>
      <c r="DA783" s="69">
        <v>0</v>
      </c>
      <c r="DB783" s="69">
        <v>0</v>
      </c>
      <c r="DC783" s="69">
        <v>0</v>
      </c>
      <c r="DD783" s="69">
        <v>0</v>
      </c>
      <c r="DE783" s="69">
        <v>0</v>
      </c>
      <c r="DF783" s="69">
        <v>0</v>
      </c>
      <c r="DG783" s="69">
        <v>1</v>
      </c>
      <c r="DI783" s="69" t="e">
        <f>INDEX(Sheet3!$E$78:$E$1130,MATCH(A783,Sheet3!$D$78:$D$1130,0))</f>
        <v>#N/A</v>
      </c>
      <c r="DJ783" s="69">
        <f t="shared" si="197"/>
        <v>0</v>
      </c>
      <c r="DK783" s="69" t="s">
        <v>2158</v>
      </c>
      <c r="DL783" s="69"/>
      <c r="DM783" s="69" t="s">
        <v>239</v>
      </c>
      <c r="DN783" s="69" t="str">
        <f>"造成["&amp;INDEX(Sheet5!$L$2:$L$11,MATCH(BL783,Sheet5!$J$2:$J$11,0))&amp;":"&amp;BR783&amp;"*"&amp;BS783/1000&amp;"]"&amp;INDEX(Sheet5!$I$2:$I$4,MATCH(BR783,Sheet5!$H$2:$H$4,0))&amp;"的"&amp;INDEX(Sheet5!$K$2:$K$11,MATCH(BL783,Sheet5!$J$2:$J$11,0))</f>
        <v>造成[ui.cs_orange:203*1.8]的物理伤害。</v>
      </c>
      <c r="DO783" s="69"/>
      <c r="DP783" s="69"/>
      <c r="DQ783" s="69"/>
      <c r="DR783" s="69" t="e">
        <f t="shared" si="196"/>
        <v>#N/A</v>
      </c>
      <c r="DS783" s="90" t="e">
        <f>MATCH(A783,Sheet5!D:D,0)</f>
        <v>#N/A</v>
      </c>
      <c r="DT783" s="94" t="e">
        <f>MATCH(A782,Sheet5!F:F,0)</f>
        <v>#N/A</v>
      </c>
      <c r="DU783" s="69">
        <v>0</v>
      </c>
      <c r="DV783" s="69">
        <v>0</v>
      </c>
      <c r="DW783" s="69">
        <v>0</v>
      </c>
      <c r="DX783" s="69">
        <v>0</v>
      </c>
      <c r="DY783" s="69">
        <v>0</v>
      </c>
    </row>
    <row r="784" spans="1:129" ht="14.25">
      <c r="A784" s="69">
        <v>40041</v>
      </c>
      <c r="B784" s="69">
        <v>0</v>
      </c>
      <c r="C784" s="69">
        <v>1</v>
      </c>
      <c r="D784" s="69" t="s">
        <v>2159</v>
      </c>
      <c r="E784" s="69" t="s">
        <v>239</v>
      </c>
      <c r="F784" s="69">
        <v>0</v>
      </c>
      <c r="G784" s="69">
        <v>1</v>
      </c>
      <c r="H784" s="69" t="s">
        <v>1509</v>
      </c>
      <c r="I784" s="69">
        <v>2000</v>
      </c>
      <c r="J784" s="69">
        <v>700</v>
      </c>
      <c r="K784" s="69">
        <v>2000</v>
      </c>
      <c r="M784" s="69">
        <v>230</v>
      </c>
      <c r="N784" s="69" t="s">
        <v>2160</v>
      </c>
      <c r="O784" s="69">
        <v>0</v>
      </c>
      <c r="P784" s="69">
        <v>6</v>
      </c>
      <c r="Q784" s="69">
        <v>0</v>
      </c>
      <c r="R784" s="69">
        <v>1</v>
      </c>
      <c r="S784" s="69">
        <v>0</v>
      </c>
      <c r="T784" s="69">
        <v>0</v>
      </c>
      <c r="U784" s="69">
        <v>0</v>
      </c>
      <c r="V784" s="69">
        <v>0</v>
      </c>
      <c r="W784" s="69">
        <v>0</v>
      </c>
      <c r="X784" s="69">
        <v>5</v>
      </c>
      <c r="Y784" s="69">
        <v>5</v>
      </c>
      <c r="Z784" s="69">
        <v>53000</v>
      </c>
      <c r="AA784" s="69">
        <v>1</v>
      </c>
      <c r="AB784" s="69">
        <v>31</v>
      </c>
      <c r="AC784" s="69">
        <v>0</v>
      </c>
      <c r="AD784" s="69">
        <v>0</v>
      </c>
      <c r="AE784" s="69">
        <v>0</v>
      </c>
      <c r="AF784" s="69">
        <v>10</v>
      </c>
      <c r="AG784" s="69">
        <v>0</v>
      </c>
      <c r="AH784" s="69">
        <v>0</v>
      </c>
      <c r="AI784" s="69">
        <v>0</v>
      </c>
      <c r="AJ784" s="69">
        <v>0</v>
      </c>
      <c r="AK784" s="69">
        <v>0</v>
      </c>
      <c r="AL784" s="69">
        <v>0</v>
      </c>
      <c r="AM784" s="69">
        <v>1</v>
      </c>
      <c r="AN784" s="69">
        <v>1</v>
      </c>
      <c r="AO784" s="69">
        <v>0</v>
      </c>
      <c r="AP784" s="69">
        <v>0</v>
      </c>
      <c r="AQ784" s="84">
        <v>0</v>
      </c>
      <c r="AR784" s="69">
        <v>0</v>
      </c>
      <c r="AS784" s="69">
        <v>0</v>
      </c>
      <c r="AT784" s="69">
        <v>0</v>
      </c>
      <c r="AU784" s="69">
        <v>0</v>
      </c>
      <c r="AV784" s="69">
        <v>0</v>
      </c>
      <c r="AW784" s="69">
        <v>0</v>
      </c>
      <c r="AX784" s="69">
        <v>0</v>
      </c>
      <c r="AY784" s="69">
        <v>0</v>
      </c>
      <c r="AZ784" s="69">
        <v>0</v>
      </c>
      <c r="BA784" s="69">
        <v>1</v>
      </c>
      <c r="BB784" s="69">
        <v>-1</v>
      </c>
      <c r="BC784" s="69">
        <v>0</v>
      </c>
      <c r="BD784" s="69">
        <v>0</v>
      </c>
      <c r="BE784" s="69">
        <v>0</v>
      </c>
      <c r="BF784" s="69">
        <v>0</v>
      </c>
      <c r="BG784" s="69">
        <v>0</v>
      </c>
      <c r="BH784" s="69">
        <v>0</v>
      </c>
      <c r="BI784" s="69" t="s">
        <v>2161</v>
      </c>
      <c r="BK784" s="69">
        <v>3</v>
      </c>
      <c r="BL784" s="69">
        <v>11</v>
      </c>
      <c r="BM784" s="69">
        <v>1</v>
      </c>
      <c r="BN784" s="69">
        <v>31</v>
      </c>
      <c r="BO784" s="89">
        <v>0</v>
      </c>
      <c r="BP784" s="69">
        <v>1</v>
      </c>
      <c r="BQ784" s="69">
        <v>1</v>
      </c>
      <c r="BR784" s="69">
        <v>1</v>
      </c>
      <c r="BS784" s="69">
        <v>710</v>
      </c>
      <c r="BT784" s="69">
        <v>0</v>
      </c>
      <c r="BU784" s="69">
        <v>0</v>
      </c>
      <c r="BV784" s="69">
        <v>1000</v>
      </c>
      <c r="BW784" s="69">
        <v>0</v>
      </c>
      <c r="BY784" s="69">
        <v>11</v>
      </c>
      <c r="BZ784" s="69">
        <v>1</v>
      </c>
      <c r="CA784" s="69">
        <v>31</v>
      </c>
      <c r="CB784" s="89">
        <v>0</v>
      </c>
      <c r="CC784" s="69">
        <v>1</v>
      </c>
      <c r="CD784" s="69">
        <v>1</v>
      </c>
      <c r="CE784" s="69">
        <v>1</v>
      </c>
      <c r="CF784" s="69">
        <v>711</v>
      </c>
      <c r="CG784" s="69">
        <v>0</v>
      </c>
      <c r="CH784" s="69">
        <v>0</v>
      </c>
      <c r="CI784" s="69">
        <v>1000</v>
      </c>
      <c r="CJ784" s="69">
        <v>377</v>
      </c>
      <c r="CL784" s="69">
        <v>11</v>
      </c>
      <c r="CM784" s="69">
        <v>1</v>
      </c>
      <c r="CN784" s="69">
        <v>1</v>
      </c>
      <c r="CO784" s="89">
        <v>0</v>
      </c>
      <c r="CP784" s="69">
        <v>1</v>
      </c>
      <c r="CQ784" s="69">
        <v>1</v>
      </c>
      <c r="CR784" s="69">
        <v>1</v>
      </c>
      <c r="CS784" s="69">
        <v>713</v>
      </c>
      <c r="CT784" s="69">
        <v>0</v>
      </c>
      <c r="CU784" s="69">
        <v>0</v>
      </c>
      <c r="CV784" s="69">
        <v>1000</v>
      </c>
      <c r="CW784" s="69">
        <v>377</v>
      </c>
      <c r="CZ784" s="69">
        <v>0</v>
      </c>
      <c r="DA784" s="69">
        <v>0</v>
      </c>
      <c r="DB784" s="69">
        <v>0</v>
      </c>
      <c r="DC784" s="69">
        <v>0</v>
      </c>
      <c r="DD784" s="69">
        <v>0</v>
      </c>
      <c r="DE784" s="69">
        <v>0</v>
      </c>
      <c r="DF784" s="69">
        <v>0</v>
      </c>
      <c r="DG784" s="69">
        <v>1</v>
      </c>
      <c r="DI784" s="69" t="e">
        <f>INDEX(Sheet3!$E$78:$E$1130,MATCH(A784,Sheet3!$D$78:$D$1130,0))</f>
        <v>#N/A</v>
      </c>
      <c r="DJ784" s="69">
        <f t="shared" ref="DJ784:DJ804" si="198">IFERROR(DI784,F784)</f>
        <v>0</v>
      </c>
      <c r="DK784" s="69" t="s">
        <v>2162</v>
      </c>
      <c r="DL784" s="69"/>
      <c r="DM784" s="69" t="s">
        <v>239</v>
      </c>
      <c r="DN784" s="69" t="e">
        <f>"造成["&amp;INDEX(Sheet5!$L$2:$L$11,MATCH(BL784,Sheet5!$J$2:$J$11,0))&amp;":"&amp;BR784&amp;"*"&amp;BS784/1000&amp;"]"&amp;INDEX(Sheet5!$I$2:$I$4,MATCH(BR784,Sheet5!$H$2:$H$4,0))&amp;"的"&amp;INDEX(Sheet5!$K$2:$K$11,MATCH(BL784,Sheet5!$J$2:$J$11,0))</f>
        <v>#N/A</v>
      </c>
      <c r="DO784" s="69"/>
      <c r="DP784" s="69"/>
      <c r="DQ784" s="69"/>
      <c r="DR784" s="69" t="e">
        <f t="shared" si="196"/>
        <v>#N/A</v>
      </c>
      <c r="DS784" s="90" t="e">
        <f>MATCH(A784,Sheet5!D:D,0)</f>
        <v>#N/A</v>
      </c>
      <c r="DT784" s="94" t="e">
        <f>MATCH(A779,Sheet5!F:F,0)</f>
        <v>#N/A</v>
      </c>
      <c r="DU784" s="69">
        <v>0</v>
      </c>
      <c r="DV784" s="69">
        <v>0</v>
      </c>
      <c r="DW784" s="69">
        <v>0</v>
      </c>
      <c r="DX784" s="69">
        <v>0</v>
      </c>
      <c r="DY784" s="69">
        <v>0</v>
      </c>
    </row>
    <row r="785" spans="1:129" ht="14.25">
      <c r="A785" s="69">
        <v>40042</v>
      </c>
      <c r="B785" s="69">
        <v>0</v>
      </c>
      <c r="C785" s="69">
        <v>1</v>
      </c>
      <c r="D785" s="69" t="s">
        <v>2163</v>
      </c>
      <c r="E785" s="69" t="s">
        <v>239</v>
      </c>
      <c r="F785" s="69">
        <v>0</v>
      </c>
      <c r="G785" s="69">
        <v>1</v>
      </c>
      <c r="H785" s="69" t="s">
        <v>1423</v>
      </c>
      <c r="I785" s="69">
        <v>1200</v>
      </c>
      <c r="J785" s="69" t="s">
        <v>963</v>
      </c>
      <c r="K785" s="69">
        <v>6000</v>
      </c>
      <c r="M785" s="69">
        <v>0</v>
      </c>
      <c r="N785" s="69" t="s">
        <v>2164</v>
      </c>
      <c r="O785" s="69">
        <v>0</v>
      </c>
      <c r="P785" s="69">
        <v>2</v>
      </c>
      <c r="Q785" s="69">
        <v>0</v>
      </c>
      <c r="R785" s="69">
        <v>1</v>
      </c>
      <c r="S785" s="69">
        <v>0</v>
      </c>
      <c r="T785" s="69">
        <v>0</v>
      </c>
      <c r="U785" s="69">
        <v>0</v>
      </c>
      <c r="V785" s="69">
        <v>0</v>
      </c>
      <c r="W785" s="69">
        <v>0</v>
      </c>
      <c r="X785" s="69">
        <v>0</v>
      </c>
      <c r="Y785" s="69">
        <v>0</v>
      </c>
      <c r="Z785" s="69">
        <v>37000</v>
      </c>
      <c r="AA785" s="69">
        <v>2</v>
      </c>
      <c r="AB785" s="69">
        <v>31</v>
      </c>
      <c r="AC785" s="69">
        <v>0</v>
      </c>
      <c r="AD785" s="69">
        <v>0</v>
      </c>
      <c r="AE785" s="69">
        <v>0</v>
      </c>
      <c r="AF785" s="69">
        <v>10</v>
      </c>
      <c r="AG785" s="69">
        <v>2</v>
      </c>
      <c r="AH785" s="69">
        <v>7</v>
      </c>
      <c r="AI785" s="69">
        <v>0</v>
      </c>
      <c r="AJ785" s="69">
        <v>0</v>
      </c>
      <c r="AK785" s="69">
        <v>0</v>
      </c>
      <c r="AL785" s="69">
        <v>0</v>
      </c>
      <c r="AM785" s="69">
        <v>5</v>
      </c>
      <c r="AN785" s="69">
        <v>5</v>
      </c>
      <c r="AO785" s="69">
        <v>1</v>
      </c>
      <c r="AP785" s="69">
        <v>1</v>
      </c>
      <c r="AQ785" s="84">
        <v>15</v>
      </c>
      <c r="AR785" s="69">
        <v>10</v>
      </c>
      <c r="AS785" s="69">
        <v>0</v>
      </c>
      <c r="AT785" s="69">
        <v>0</v>
      </c>
      <c r="AU785" s="69">
        <v>0</v>
      </c>
      <c r="AV785" s="69">
        <v>0</v>
      </c>
      <c r="AW785" s="69">
        <v>0</v>
      </c>
      <c r="AX785" s="69">
        <v>0</v>
      </c>
      <c r="AY785" s="69">
        <v>0</v>
      </c>
      <c r="AZ785" s="69">
        <v>0</v>
      </c>
      <c r="BA785" s="69">
        <v>0</v>
      </c>
      <c r="BB785" s="69">
        <v>0</v>
      </c>
      <c r="BC785" s="69">
        <v>0</v>
      </c>
      <c r="BD785" s="69">
        <v>0</v>
      </c>
      <c r="BE785" s="69">
        <v>0</v>
      </c>
      <c r="BF785" s="69">
        <v>0</v>
      </c>
      <c r="BG785" s="69">
        <v>0</v>
      </c>
      <c r="BH785" s="69">
        <v>0</v>
      </c>
      <c r="BI785" s="69" t="s">
        <v>1625</v>
      </c>
      <c r="BK785" s="69">
        <v>3</v>
      </c>
      <c r="BL785" s="69">
        <v>3</v>
      </c>
      <c r="BM785" s="69">
        <v>2</v>
      </c>
      <c r="BN785" s="69">
        <v>31</v>
      </c>
      <c r="BO785" s="89">
        <v>0</v>
      </c>
      <c r="BP785" s="69">
        <v>2</v>
      </c>
      <c r="BQ785" s="69">
        <v>100</v>
      </c>
      <c r="BR785" s="69">
        <v>204</v>
      </c>
      <c r="BS785" s="69">
        <v>1600</v>
      </c>
      <c r="BT785" s="69">
        <v>0</v>
      </c>
      <c r="BU785" s="69">
        <v>0</v>
      </c>
      <c r="BV785" s="69">
        <v>1000</v>
      </c>
      <c r="BW785" s="69">
        <v>0</v>
      </c>
      <c r="BX785" s="69" t="s">
        <v>2165</v>
      </c>
      <c r="BY785" s="69">
        <v>10</v>
      </c>
      <c r="BZ785" s="69">
        <v>2</v>
      </c>
      <c r="CA785" s="69">
        <v>31</v>
      </c>
      <c r="CB785" s="89">
        <v>0</v>
      </c>
      <c r="CC785" s="69">
        <v>1</v>
      </c>
      <c r="CD785" s="69">
        <v>1</v>
      </c>
      <c r="CE785" s="69">
        <v>1</v>
      </c>
      <c r="CF785" s="69">
        <v>11019</v>
      </c>
      <c r="CG785" s="69">
        <v>0</v>
      </c>
      <c r="CH785" s="69">
        <v>0</v>
      </c>
      <c r="CI785" s="69">
        <v>200</v>
      </c>
      <c r="CJ785" s="69">
        <v>0</v>
      </c>
      <c r="CL785" s="69">
        <v>0</v>
      </c>
      <c r="CM785" s="69">
        <v>0</v>
      </c>
      <c r="CN785" s="69">
        <v>0</v>
      </c>
      <c r="CO785" s="89">
        <v>0</v>
      </c>
      <c r="CP785" s="69">
        <v>0</v>
      </c>
      <c r="CQ785" s="69">
        <v>0</v>
      </c>
      <c r="CR785" s="69">
        <v>0</v>
      </c>
      <c r="CS785" s="69">
        <v>0</v>
      </c>
      <c r="CT785" s="69">
        <v>0</v>
      </c>
      <c r="CU785" s="69">
        <v>0</v>
      </c>
      <c r="CV785" s="69">
        <v>0</v>
      </c>
      <c r="CW785" s="69">
        <v>0</v>
      </c>
      <c r="CZ785" s="69">
        <v>0</v>
      </c>
      <c r="DA785" s="69">
        <v>0</v>
      </c>
      <c r="DB785" s="69">
        <v>0</v>
      </c>
      <c r="DC785" s="69">
        <v>0</v>
      </c>
      <c r="DD785" s="69">
        <v>0</v>
      </c>
      <c r="DE785" s="69">
        <v>0</v>
      </c>
      <c r="DF785" s="69">
        <v>0</v>
      </c>
      <c r="DG785" s="69">
        <v>1</v>
      </c>
      <c r="DI785" s="69" t="e">
        <f>INDEX(Sheet3!$E$78:$E$1130,MATCH(A785,Sheet3!$D$78:$D$1130,0))</f>
        <v>#N/A</v>
      </c>
      <c r="DJ785" s="69">
        <f t="shared" si="198"/>
        <v>0</v>
      </c>
      <c r="DK785" s="69" t="s">
        <v>2166</v>
      </c>
      <c r="DL785" s="69"/>
      <c r="DM785" s="69" t="s">
        <v>239</v>
      </c>
      <c r="DN785" s="69" t="str">
        <f>"造成["&amp;INDEX(Sheet5!$L$2:$L$11,MATCH(BL785,Sheet5!$J$2:$J$11,0))&amp;":"&amp;BR785&amp;"*"&amp;BS785/1000&amp;"]"&amp;INDEX(Sheet5!$I$2:$I$4,MATCH(BR785,Sheet5!$H$2:$H$4,0))&amp;"的"&amp;INDEX(Sheet5!$K$2:$K$11,MATCH(BL785,Sheet5!$J$2:$J$11,0))</f>
        <v>造成[ui.cs_blue:204*1.6]的火系伤害。</v>
      </c>
      <c r="DO785" s="69"/>
      <c r="DP785" s="69"/>
      <c r="DQ785" s="69"/>
      <c r="DR785" s="69" t="e">
        <f t="shared" si="196"/>
        <v>#N/A</v>
      </c>
      <c r="DS785" s="90" t="e">
        <f>MATCH(A785,Sheet5!D:D,0)</f>
        <v>#N/A</v>
      </c>
      <c r="DT785" s="94" t="e">
        <f>MATCH(A784,Sheet5!F:F,0)</f>
        <v>#N/A</v>
      </c>
      <c r="DU785" s="69">
        <v>0</v>
      </c>
      <c r="DV785" s="69">
        <v>0</v>
      </c>
      <c r="DW785" s="69">
        <v>0</v>
      </c>
      <c r="DX785" s="69">
        <v>0</v>
      </c>
      <c r="DY785" s="69">
        <v>0</v>
      </c>
    </row>
    <row r="786" spans="1:129" ht="14.25">
      <c r="A786" s="69">
        <v>40043</v>
      </c>
      <c r="B786" s="69">
        <v>0</v>
      </c>
      <c r="C786" s="69">
        <v>1</v>
      </c>
      <c r="D786" s="69" t="s">
        <v>2167</v>
      </c>
      <c r="E786" s="69" t="s">
        <v>239</v>
      </c>
      <c r="F786" s="69">
        <v>0</v>
      </c>
      <c r="G786" s="69">
        <v>1</v>
      </c>
      <c r="H786" s="69" t="s">
        <v>507</v>
      </c>
      <c r="I786" s="69">
        <v>800</v>
      </c>
      <c r="J786" s="69">
        <v>900</v>
      </c>
      <c r="K786" s="69">
        <v>4000</v>
      </c>
      <c r="M786" s="69">
        <v>0</v>
      </c>
      <c r="N786" s="69" t="s">
        <v>2168</v>
      </c>
      <c r="O786" s="69">
        <v>0</v>
      </c>
      <c r="P786" s="69">
        <v>17</v>
      </c>
      <c r="Q786" s="69">
        <v>0</v>
      </c>
      <c r="R786" s="69">
        <v>1</v>
      </c>
      <c r="S786" s="69">
        <v>0</v>
      </c>
      <c r="T786" s="69">
        <v>0</v>
      </c>
      <c r="U786" s="69">
        <v>0</v>
      </c>
      <c r="V786" s="69">
        <v>0</v>
      </c>
      <c r="W786" s="69">
        <v>0</v>
      </c>
      <c r="X786" s="69">
        <v>0</v>
      </c>
      <c r="Y786" s="69">
        <v>0</v>
      </c>
      <c r="Z786" s="69">
        <v>13000</v>
      </c>
      <c r="AA786" s="69">
        <v>2</v>
      </c>
      <c r="AB786" s="69">
        <v>31</v>
      </c>
      <c r="AC786" s="69">
        <v>0</v>
      </c>
      <c r="AD786" s="69">
        <v>0</v>
      </c>
      <c r="AE786" s="69">
        <v>0</v>
      </c>
      <c r="AF786" s="69">
        <v>1</v>
      </c>
      <c r="AG786" s="69">
        <v>0</v>
      </c>
      <c r="AH786" s="69">
        <v>10</v>
      </c>
      <c r="AI786" s="69">
        <v>0</v>
      </c>
      <c r="AJ786" s="69">
        <v>1</v>
      </c>
      <c r="AK786" s="69">
        <v>0</v>
      </c>
      <c r="AL786" s="69">
        <v>1.5</v>
      </c>
      <c r="AM786" s="69">
        <v>1</v>
      </c>
      <c r="AN786" s="69">
        <v>1</v>
      </c>
      <c r="AO786" s="69">
        <v>1</v>
      </c>
      <c r="AP786" s="69">
        <v>1</v>
      </c>
      <c r="AQ786" s="84">
        <v>25</v>
      </c>
      <c r="AR786" s="69">
        <v>2</v>
      </c>
      <c r="AS786" s="69">
        <v>0</v>
      </c>
      <c r="AT786" s="69">
        <v>0</v>
      </c>
      <c r="AU786" s="69">
        <v>0</v>
      </c>
      <c r="AV786" s="69">
        <v>0</v>
      </c>
      <c r="AW786" s="69">
        <v>0</v>
      </c>
      <c r="AX786" s="69">
        <v>0</v>
      </c>
      <c r="AY786" s="69">
        <v>0</v>
      </c>
      <c r="AZ786" s="69">
        <v>0</v>
      </c>
      <c r="BA786" s="69">
        <v>1</v>
      </c>
      <c r="BB786" s="69">
        <v>-1</v>
      </c>
      <c r="BC786" s="69">
        <v>0</v>
      </c>
      <c r="BD786" s="69">
        <v>0</v>
      </c>
      <c r="BE786" s="69">
        <v>0</v>
      </c>
      <c r="BF786" s="69">
        <v>0</v>
      </c>
      <c r="BG786" s="69">
        <v>0</v>
      </c>
      <c r="BH786" s="69">
        <v>0</v>
      </c>
      <c r="BI786" s="69" t="s">
        <v>2169</v>
      </c>
      <c r="BK786" s="69">
        <v>3</v>
      </c>
      <c r="BL786" s="69">
        <v>2</v>
      </c>
      <c r="BM786" s="69">
        <v>2</v>
      </c>
      <c r="BN786" s="69">
        <v>31</v>
      </c>
      <c r="BO786" s="89">
        <v>0</v>
      </c>
      <c r="BP786" s="69">
        <v>3</v>
      </c>
      <c r="BQ786" s="69">
        <v>100</v>
      </c>
      <c r="BR786" s="69">
        <v>203</v>
      </c>
      <c r="BS786" s="69">
        <v>1250</v>
      </c>
      <c r="BT786" s="69">
        <v>0</v>
      </c>
      <c r="BU786" s="69">
        <v>0</v>
      </c>
      <c r="BV786" s="69">
        <v>1000</v>
      </c>
      <c r="BW786" s="69">
        <v>631</v>
      </c>
      <c r="BY786" s="69">
        <v>18</v>
      </c>
      <c r="BZ786" s="69">
        <v>7</v>
      </c>
      <c r="CA786" s="69">
        <v>64</v>
      </c>
      <c r="CB786" s="89">
        <v>0</v>
      </c>
      <c r="CC786" s="69">
        <v>1</v>
      </c>
      <c r="CD786" s="69">
        <v>10</v>
      </c>
      <c r="CE786" s="69">
        <v>1</v>
      </c>
      <c r="CF786" s="69">
        <v>99998</v>
      </c>
      <c r="CG786" s="69">
        <v>0</v>
      </c>
      <c r="CH786" s="69">
        <v>0</v>
      </c>
      <c r="CI786" s="69">
        <v>1000</v>
      </c>
      <c r="CJ786" s="69">
        <v>0</v>
      </c>
      <c r="CL786" s="69">
        <v>0</v>
      </c>
      <c r="CM786" s="69">
        <v>0</v>
      </c>
      <c r="CN786" s="69">
        <v>0</v>
      </c>
      <c r="CO786" s="89">
        <v>0</v>
      </c>
      <c r="CP786" s="69">
        <v>0</v>
      </c>
      <c r="CQ786" s="69">
        <v>0</v>
      </c>
      <c r="CR786" s="69">
        <v>0</v>
      </c>
      <c r="CS786" s="69">
        <v>0</v>
      </c>
      <c r="CT786" s="69">
        <v>0</v>
      </c>
      <c r="CU786" s="69">
        <v>0</v>
      </c>
      <c r="CV786" s="69">
        <v>0</v>
      </c>
      <c r="CW786" s="69">
        <v>0</v>
      </c>
      <c r="CZ786" s="69">
        <v>0</v>
      </c>
      <c r="DA786" s="69">
        <v>0</v>
      </c>
      <c r="DB786" s="69">
        <v>0</v>
      </c>
      <c r="DC786" s="69">
        <v>0</v>
      </c>
      <c r="DD786" s="69">
        <v>0</v>
      </c>
      <c r="DE786" s="69">
        <v>0</v>
      </c>
      <c r="DF786" s="69">
        <v>0</v>
      </c>
      <c r="DG786" s="69">
        <v>1</v>
      </c>
      <c r="DI786" s="69" t="e">
        <v>#N/A</v>
      </c>
      <c r="DJ786" s="69">
        <v>0</v>
      </c>
      <c r="DK786" s="69" t="s">
        <v>2170</v>
      </c>
      <c r="DL786" s="69"/>
      <c r="DM786" s="69" t="s">
        <v>239</v>
      </c>
      <c r="DN786" s="69" t="str">
        <f>"造成["&amp;INDEX(Sheet5!$L$2:$L$11,MATCH(BL786,Sheet5!$J$2:$J$11,0))&amp;":"&amp;BR786&amp;"*"&amp;BS786/1000&amp;"]"&amp;INDEX(Sheet5!$I$2:$I$4,MATCH(BR786,Sheet5!$H$2:$H$4,0))&amp;"的"&amp;INDEX(Sheet5!$K$2:$K$11,MATCH(BL786,Sheet5!$J$2:$J$11,0))</f>
        <v>造成[ui.cs_orange:203*1.25]的物理伤害。</v>
      </c>
      <c r="DO786" s="69"/>
      <c r="DP786" s="69"/>
      <c r="DQ786" s="69"/>
      <c r="DR786" s="69" t="e">
        <f t="shared" si="196"/>
        <v>#N/A</v>
      </c>
      <c r="DS786" s="90" t="e">
        <f>MATCH(A786,Sheet5!D:D,0)</f>
        <v>#N/A</v>
      </c>
      <c r="DT786" s="94" t="e">
        <f>MATCH(A785,Sheet5!F:F,0)</f>
        <v>#N/A</v>
      </c>
      <c r="DU786" s="69">
        <v>0</v>
      </c>
      <c r="DV786" s="69">
        <v>0</v>
      </c>
      <c r="DW786" s="69">
        <v>0</v>
      </c>
      <c r="DX786" s="69">
        <v>0</v>
      </c>
      <c r="DY786" s="69">
        <v>0</v>
      </c>
    </row>
    <row r="787" spans="1:129" ht="14.25">
      <c r="A787" s="69">
        <v>40044</v>
      </c>
      <c r="B787" s="69">
        <v>0</v>
      </c>
      <c r="C787" s="69">
        <v>1</v>
      </c>
      <c r="D787" s="69" t="s">
        <v>2171</v>
      </c>
      <c r="E787" s="69" t="s">
        <v>239</v>
      </c>
      <c r="F787" s="69">
        <v>0</v>
      </c>
      <c r="G787" s="69">
        <v>1</v>
      </c>
      <c r="H787" s="69" t="s">
        <v>852</v>
      </c>
      <c r="I787" s="69">
        <v>1000</v>
      </c>
      <c r="J787" s="69">
        <v>966</v>
      </c>
      <c r="K787" s="69">
        <v>1500</v>
      </c>
      <c r="M787" s="69">
        <v>349</v>
      </c>
      <c r="N787" s="69" t="s">
        <v>518</v>
      </c>
      <c r="O787" s="69">
        <v>0</v>
      </c>
      <c r="P787" s="69">
        <v>6</v>
      </c>
      <c r="Q787" s="69">
        <v>0</v>
      </c>
      <c r="R787" s="69">
        <v>1</v>
      </c>
      <c r="S787" s="69">
        <v>0</v>
      </c>
      <c r="T787" s="69">
        <v>0</v>
      </c>
      <c r="U787" s="69">
        <v>0</v>
      </c>
      <c r="V787" s="69">
        <v>0</v>
      </c>
      <c r="W787" s="69">
        <v>0</v>
      </c>
      <c r="X787" s="69">
        <v>5</v>
      </c>
      <c r="Y787" s="69">
        <v>5</v>
      </c>
      <c r="Z787" s="69">
        <v>5000</v>
      </c>
      <c r="AA787" s="69">
        <v>2</v>
      </c>
      <c r="AB787" s="69">
        <v>31</v>
      </c>
      <c r="AC787" s="69">
        <v>0</v>
      </c>
      <c r="AD787" s="69">
        <v>0</v>
      </c>
      <c r="AE787" s="69">
        <v>0</v>
      </c>
      <c r="AF787" s="69">
        <v>10</v>
      </c>
      <c r="AG787" s="69">
        <v>0</v>
      </c>
      <c r="AH787" s="69">
        <v>10</v>
      </c>
      <c r="AI787" s="69">
        <v>0</v>
      </c>
      <c r="AJ787" s="69">
        <v>0</v>
      </c>
      <c r="AK787" s="69">
        <v>0</v>
      </c>
      <c r="AL787" s="69">
        <v>0</v>
      </c>
      <c r="AM787" s="69">
        <v>1</v>
      </c>
      <c r="AN787" s="69">
        <v>1</v>
      </c>
      <c r="AO787" s="69">
        <v>0</v>
      </c>
      <c r="AP787" s="69">
        <v>0</v>
      </c>
      <c r="AQ787" s="84">
        <v>0</v>
      </c>
      <c r="AR787" s="69">
        <v>0</v>
      </c>
      <c r="AS787" s="69">
        <v>0</v>
      </c>
      <c r="AT787" s="69">
        <v>0</v>
      </c>
      <c r="AU787" s="69">
        <v>0</v>
      </c>
      <c r="AV787" s="69">
        <v>0</v>
      </c>
      <c r="AW787" s="69">
        <v>0</v>
      </c>
      <c r="AX787" s="69">
        <v>0</v>
      </c>
      <c r="AY787" s="69">
        <v>0</v>
      </c>
      <c r="AZ787" s="69">
        <v>0</v>
      </c>
      <c r="BA787" s="69">
        <v>1</v>
      </c>
      <c r="BB787" s="69">
        <v>-1</v>
      </c>
      <c r="BC787" s="69">
        <v>0</v>
      </c>
      <c r="BD787" s="69">
        <v>0</v>
      </c>
      <c r="BE787" s="69">
        <v>0</v>
      </c>
      <c r="BF787" s="69">
        <v>0</v>
      </c>
      <c r="BG787" s="69">
        <v>0</v>
      </c>
      <c r="BH787" s="69">
        <v>0</v>
      </c>
      <c r="BI787" s="69" t="s">
        <v>2172</v>
      </c>
      <c r="BK787" s="69">
        <v>3</v>
      </c>
      <c r="BL787" s="69">
        <v>11</v>
      </c>
      <c r="BM787" s="69">
        <v>1</v>
      </c>
      <c r="BN787" s="69">
        <v>31</v>
      </c>
      <c r="BO787" s="89">
        <v>0</v>
      </c>
      <c r="BP787" s="69">
        <v>2</v>
      </c>
      <c r="BQ787" s="69">
        <v>1</v>
      </c>
      <c r="BR787" s="69">
        <v>1</v>
      </c>
      <c r="BS787" s="69">
        <v>10019</v>
      </c>
      <c r="BT787" s="69">
        <v>0</v>
      </c>
      <c r="BU787" s="69">
        <v>2</v>
      </c>
      <c r="BV787" s="69">
        <v>1000</v>
      </c>
      <c r="BW787" s="69">
        <v>350</v>
      </c>
      <c r="BY787" s="69">
        <v>0</v>
      </c>
      <c r="BZ787" s="69">
        <v>0</v>
      </c>
      <c r="CA787" s="69">
        <v>31</v>
      </c>
      <c r="CB787" s="89">
        <v>0</v>
      </c>
      <c r="CC787" s="69">
        <v>0</v>
      </c>
      <c r="CD787" s="69">
        <v>0</v>
      </c>
      <c r="CE787" s="69">
        <v>0</v>
      </c>
      <c r="CF787" s="69">
        <v>0</v>
      </c>
      <c r="CG787" s="69">
        <v>0</v>
      </c>
      <c r="CH787" s="69">
        <v>0</v>
      </c>
      <c r="CI787" s="69">
        <v>0</v>
      </c>
      <c r="CJ787" s="69">
        <v>0</v>
      </c>
      <c r="CL787" s="69">
        <v>0</v>
      </c>
      <c r="CM787" s="69">
        <v>0</v>
      </c>
      <c r="CN787" s="69">
        <v>0</v>
      </c>
      <c r="CO787" s="89">
        <v>0</v>
      </c>
      <c r="CP787" s="69">
        <v>0</v>
      </c>
      <c r="CQ787" s="69">
        <v>0</v>
      </c>
      <c r="CR787" s="69">
        <v>0</v>
      </c>
      <c r="CS787" s="69">
        <v>0</v>
      </c>
      <c r="CT787" s="69">
        <v>0</v>
      </c>
      <c r="CU787" s="69">
        <v>0</v>
      </c>
      <c r="CV787" s="69">
        <v>0</v>
      </c>
      <c r="CW787" s="69">
        <v>0</v>
      </c>
      <c r="CZ787" s="69">
        <v>0</v>
      </c>
      <c r="DA787" s="69">
        <v>0</v>
      </c>
      <c r="DB787" s="69">
        <v>0</v>
      </c>
      <c r="DC787" s="69">
        <v>0</v>
      </c>
      <c r="DD787" s="69">
        <v>0</v>
      </c>
      <c r="DE787" s="69">
        <v>0</v>
      </c>
      <c r="DF787" s="69">
        <v>0</v>
      </c>
      <c r="DG787" s="69">
        <v>1</v>
      </c>
      <c r="DI787" s="69" t="e">
        <f>INDEX(Sheet3!$E$78:$E$1130,MATCH(A787,Sheet3!$D$78:$D$1130,0))</f>
        <v>#N/A</v>
      </c>
      <c r="DJ787" s="69">
        <f t="shared" si="198"/>
        <v>0</v>
      </c>
      <c r="DK787" s="69" t="s">
        <v>2173</v>
      </c>
      <c r="DL787" s="69"/>
      <c r="DM787" s="69" t="s">
        <v>239</v>
      </c>
      <c r="DN787" s="69" t="e">
        <f>"造成["&amp;INDEX(Sheet5!$L$2:$L$11,MATCH(BL787,Sheet5!$J$2:$J$11,0))&amp;":"&amp;BR787&amp;"*"&amp;BS787/1000&amp;"]"&amp;INDEX(Sheet5!$I$2:$I$4,MATCH(BR787,Sheet5!$H$2:$H$4,0))&amp;"的"&amp;INDEX(Sheet5!$K$2:$K$11,MATCH(BL787,Sheet5!$J$2:$J$11,0))</f>
        <v>#N/A</v>
      </c>
      <c r="DO787" s="69"/>
      <c r="DP787" s="69"/>
      <c r="DQ787" s="69"/>
      <c r="DR787" s="69" t="e">
        <f t="shared" si="196"/>
        <v>#N/A</v>
      </c>
      <c r="DS787" s="90" t="e">
        <f>MATCH(A787,Sheet5!D:D,0)</f>
        <v>#N/A</v>
      </c>
      <c r="DT787" s="94" t="e">
        <f>MATCH(A786,Sheet5!F:F,0)</f>
        <v>#N/A</v>
      </c>
      <c r="DU787" s="69">
        <v>0</v>
      </c>
      <c r="DV787" s="69">
        <v>0</v>
      </c>
      <c r="DW787" s="69">
        <v>0</v>
      </c>
      <c r="DX787" s="69">
        <v>0</v>
      </c>
      <c r="DY787" s="69">
        <v>0</v>
      </c>
    </row>
    <row r="788" spans="1:129" ht="14.25">
      <c r="A788" s="69">
        <v>40045</v>
      </c>
      <c r="B788" s="69">
        <v>0</v>
      </c>
      <c r="C788" s="69">
        <v>1</v>
      </c>
      <c r="D788" s="69" t="s">
        <v>2171</v>
      </c>
      <c r="E788" s="69" t="s">
        <v>239</v>
      </c>
      <c r="F788" s="69">
        <v>0</v>
      </c>
      <c r="G788" s="69">
        <v>1</v>
      </c>
      <c r="H788" s="69" t="s">
        <v>852</v>
      </c>
      <c r="I788" s="69">
        <v>1000</v>
      </c>
      <c r="J788" s="69">
        <v>966</v>
      </c>
      <c r="K788" s="69">
        <v>1500</v>
      </c>
      <c r="M788" s="69">
        <v>351</v>
      </c>
      <c r="N788" s="69" t="s">
        <v>518</v>
      </c>
      <c r="O788" s="69">
        <v>0</v>
      </c>
      <c r="P788" s="69">
        <v>6</v>
      </c>
      <c r="Q788" s="69">
        <v>0</v>
      </c>
      <c r="R788" s="69">
        <v>1</v>
      </c>
      <c r="S788" s="69">
        <v>0</v>
      </c>
      <c r="T788" s="69">
        <v>0</v>
      </c>
      <c r="U788" s="69">
        <v>0</v>
      </c>
      <c r="V788" s="69">
        <v>0</v>
      </c>
      <c r="W788" s="69">
        <v>0</v>
      </c>
      <c r="X788" s="69">
        <v>5</v>
      </c>
      <c r="Y788" s="69">
        <v>5</v>
      </c>
      <c r="Z788" s="69">
        <v>23000</v>
      </c>
      <c r="AA788" s="69">
        <v>2</v>
      </c>
      <c r="AB788" s="69">
        <v>31</v>
      </c>
      <c r="AC788" s="69">
        <v>0</v>
      </c>
      <c r="AD788" s="69">
        <v>0</v>
      </c>
      <c r="AE788" s="69">
        <v>0</v>
      </c>
      <c r="AF788" s="69">
        <v>3</v>
      </c>
      <c r="AG788" s="69">
        <v>0</v>
      </c>
      <c r="AH788" s="69">
        <v>10</v>
      </c>
      <c r="AI788" s="69">
        <v>0</v>
      </c>
      <c r="AJ788" s="69">
        <v>0</v>
      </c>
      <c r="AK788" s="69">
        <v>0</v>
      </c>
      <c r="AL788" s="69">
        <v>0</v>
      </c>
      <c r="AM788" s="69">
        <v>1</v>
      </c>
      <c r="AN788" s="69">
        <v>1</v>
      </c>
      <c r="AO788" s="69">
        <v>0</v>
      </c>
      <c r="AP788" s="69">
        <v>0</v>
      </c>
      <c r="AQ788" s="84">
        <v>0</v>
      </c>
      <c r="AR788" s="69">
        <v>0</v>
      </c>
      <c r="AS788" s="69">
        <v>0</v>
      </c>
      <c r="AT788" s="69">
        <v>0</v>
      </c>
      <c r="AU788" s="69">
        <v>0</v>
      </c>
      <c r="AV788" s="69">
        <v>0</v>
      </c>
      <c r="AW788" s="69">
        <v>0</v>
      </c>
      <c r="AX788" s="69">
        <v>0</v>
      </c>
      <c r="AY788" s="69">
        <v>0</v>
      </c>
      <c r="AZ788" s="69">
        <v>0</v>
      </c>
      <c r="BA788" s="69">
        <v>1</v>
      </c>
      <c r="BB788" s="69">
        <v>-1</v>
      </c>
      <c r="BC788" s="69">
        <v>0</v>
      </c>
      <c r="BD788" s="69">
        <v>0</v>
      </c>
      <c r="BE788" s="69">
        <v>0</v>
      </c>
      <c r="BF788" s="69">
        <v>0</v>
      </c>
      <c r="BG788" s="69">
        <v>0</v>
      </c>
      <c r="BH788" s="69">
        <v>0</v>
      </c>
      <c r="BI788" s="69" t="s">
        <v>2172</v>
      </c>
      <c r="BK788" s="69">
        <v>3</v>
      </c>
      <c r="BL788" s="69">
        <v>11</v>
      </c>
      <c r="BM788" s="69">
        <v>1</v>
      </c>
      <c r="BN788" s="69">
        <v>31</v>
      </c>
      <c r="BO788" s="89">
        <v>0</v>
      </c>
      <c r="BP788" s="69">
        <v>3</v>
      </c>
      <c r="BQ788" s="69">
        <v>1</v>
      </c>
      <c r="BR788" s="69">
        <v>1</v>
      </c>
      <c r="BS788" s="69">
        <v>10020</v>
      </c>
      <c r="BT788" s="69">
        <v>0</v>
      </c>
      <c r="BU788" s="69">
        <v>2</v>
      </c>
      <c r="BV788" s="69">
        <v>1000</v>
      </c>
      <c r="BW788" s="69">
        <v>352</v>
      </c>
      <c r="BY788" s="69">
        <v>0</v>
      </c>
      <c r="BZ788" s="69">
        <v>0</v>
      </c>
      <c r="CA788" s="69">
        <v>31</v>
      </c>
      <c r="CB788" s="89">
        <v>0</v>
      </c>
      <c r="CC788" s="69">
        <v>0</v>
      </c>
      <c r="CD788" s="69">
        <v>0</v>
      </c>
      <c r="CE788" s="69">
        <v>0</v>
      </c>
      <c r="CF788" s="69">
        <v>0</v>
      </c>
      <c r="CG788" s="69">
        <v>0</v>
      </c>
      <c r="CH788" s="69">
        <v>0</v>
      </c>
      <c r="CI788" s="69">
        <v>0</v>
      </c>
      <c r="CJ788" s="69">
        <v>0</v>
      </c>
      <c r="CL788" s="69">
        <v>0</v>
      </c>
      <c r="CM788" s="69">
        <v>0</v>
      </c>
      <c r="CN788" s="69">
        <v>0</v>
      </c>
      <c r="CO788" s="89">
        <v>0</v>
      </c>
      <c r="CP788" s="69">
        <v>0</v>
      </c>
      <c r="CQ788" s="69">
        <v>0</v>
      </c>
      <c r="CR788" s="69">
        <v>0</v>
      </c>
      <c r="CS788" s="69">
        <v>0</v>
      </c>
      <c r="CT788" s="69">
        <v>0</v>
      </c>
      <c r="CU788" s="69">
        <v>0</v>
      </c>
      <c r="CV788" s="69">
        <v>0</v>
      </c>
      <c r="CW788" s="69">
        <v>0</v>
      </c>
      <c r="CZ788" s="69">
        <v>0</v>
      </c>
      <c r="DA788" s="69">
        <v>0</v>
      </c>
      <c r="DB788" s="69">
        <v>0</v>
      </c>
      <c r="DC788" s="69">
        <v>0</v>
      </c>
      <c r="DD788" s="69">
        <v>0</v>
      </c>
      <c r="DE788" s="69">
        <v>0</v>
      </c>
      <c r="DF788" s="69">
        <v>0</v>
      </c>
      <c r="DG788" s="69">
        <v>1</v>
      </c>
      <c r="DI788" s="69" t="e">
        <f>INDEX(Sheet3!$E$78:$E$1130,MATCH(A788,Sheet3!$D$78:$D$1130,0))</f>
        <v>#N/A</v>
      </c>
      <c r="DJ788" s="69">
        <f t="shared" si="198"/>
        <v>0</v>
      </c>
      <c r="DK788" s="69" t="s">
        <v>2174</v>
      </c>
      <c r="DL788" s="69"/>
      <c r="DM788" s="69" t="s">
        <v>239</v>
      </c>
      <c r="DN788" s="69" t="e">
        <f>"造成["&amp;INDEX(Sheet5!$L$2:$L$11,MATCH(BL788,Sheet5!$J$2:$J$11,0))&amp;":"&amp;BR788&amp;"*"&amp;BS788/1000&amp;"]"&amp;INDEX(Sheet5!$I$2:$I$4,MATCH(BR788,Sheet5!$H$2:$H$4,0))&amp;"的"&amp;INDEX(Sheet5!$K$2:$K$11,MATCH(BL788,Sheet5!$J$2:$J$11,0))</f>
        <v>#N/A</v>
      </c>
      <c r="DO788" s="69"/>
      <c r="DP788" s="69"/>
      <c r="DQ788" s="69"/>
      <c r="DR788" s="69" t="e">
        <f t="shared" si="196"/>
        <v>#N/A</v>
      </c>
      <c r="DS788" s="90" t="e">
        <f>MATCH(A788,Sheet5!D:D,0)</f>
        <v>#N/A</v>
      </c>
      <c r="DT788" s="94" t="e">
        <f>MATCH(A787,Sheet5!F:F,0)</f>
        <v>#N/A</v>
      </c>
      <c r="DU788" s="69">
        <v>0</v>
      </c>
      <c r="DV788" s="69">
        <v>0</v>
      </c>
      <c r="DW788" s="69">
        <v>0</v>
      </c>
      <c r="DX788" s="69">
        <v>0</v>
      </c>
      <c r="DY788" s="69">
        <v>0</v>
      </c>
    </row>
    <row r="789" spans="1:129" ht="14.25">
      <c r="A789" s="69">
        <v>40144</v>
      </c>
      <c r="B789" s="69">
        <v>0</v>
      </c>
      <c r="C789" s="69">
        <v>1</v>
      </c>
      <c r="D789" s="69" t="s">
        <v>2171</v>
      </c>
      <c r="E789" s="69" t="s">
        <v>239</v>
      </c>
      <c r="F789" s="69">
        <v>0</v>
      </c>
      <c r="G789" s="69">
        <v>1</v>
      </c>
      <c r="H789" s="69" t="s">
        <v>852</v>
      </c>
      <c r="I789" s="69">
        <v>1000</v>
      </c>
      <c r="J789" s="69">
        <v>966</v>
      </c>
      <c r="K789" s="69">
        <v>1500</v>
      </c>
      <c r="M789" s="69">
        <v>349</v>
      </c>
      <c r="N789" s="69" t="s">
        <v>518</v>
      </c>
      <c r="O789" s="69">
        <v>0</v>
      </c>
      <c r="P789" s="69">
        <v>6</v>
      </c>
      <c r="Q789" s="69">
        <v>0</v>
      </c>
      <c r="R789" s="69">
        <v>1</v>
      </c>
      <c r="S789" s="69">
        <v>0</v>
      </c>
      <c r="T789" s="69">
        <v>0</v>
      </c>
      <c r="U789" s="69">
        <v>0</v>
      </c>
      <c r="V789" s="69">
        <v>0</v>
      </c>
      <c r="W789" s="69">
        <v>0</v>
      </c>
      <c r="X789" s="69">
        <v>5</v>
      </c>
      <c r="Y789" s="69">
        <v>5</v>
      </c>
      <c r="Z789" s="69">
        <v>5000</v>
      </c>
      <c r="AA789" s="69">
        <v>2</v>
      </c>
      <c r="AB789" s="69">
        <v>31</v>
      </c>
      <c r="AC789" s="69">
        <v>0</v>
      </c>
      <c r="AD789" s="69">
        <v>0</v>
      </c>
      <c r="AE789" s="69">
        <v>0</v>
      </c>
      <c r="AF789" s="69">
        <v>10</v>
      </c>
      <c r="AG789" s="69">
        <v>0</v>
      </c>
      <c r="AH789" s="69">
        <v>10</v>
      </c>
      <c r="AI789" s="69">
        <v>0</v>
      </c>
      <c r="AJ789" s="69">
        <v>0</v>
      </c>
      <c r="AK789" s="69">
        <v>0</v>
      </c>
      <c r="AL789" s="69">
        <v>0</v>
      </c>
      <c r="AM789" s="69">
        <v>1</v>
      </c>
      <c r="AN789" s="69">
        <v>1</v>
      </c>
      <c r="AO789" s="69">
        <v>0</v>
      </c>
      <c r="AP789" s="69">
        <v>0</v>
      </c>
      <c r="AQ789" s="84">
        <v>0</v>
      </c>
      <c r="AR789" s="69">
        <v>0</v>
      </c>
      <c r="AS789" s="69">
        <v>0</v>
      </c>
      <c r="AT789" s="69">
        <v>0</v>
      </c>
      <c r="AU789" s="69">
        <v>0</v>
      </c>
      <c r="AV789" s="69">
        <v>0</v>
      </c>
      <c r="AW789" s="69">
        <v>0</v>
      </c>
      <c r="AX789" s="69">
        <v>0</v>
      </c>
      <c r="AY789" s="69">
        <v>0</v>
      </c>
      <c r="AZ789" s="69">
        <v>0</v>
      </c>
      <c r="BA789" s="69">
        <v>1</v>
      </c>
      <c r="BB789" s="69">
        <v>-1</v>
      </c>
      <c r="BC789" s="69">
        <v>0</v>
      </c>
      <c r="BD789" s="69">
        <v>0</v>
      </c>
      <c r="BE789" s="69">
        <v>0</v>
      </c>
      <c r="BF789" s="69">
        <v>0</v>
      </c>
      <c r="BG789" s="69">
        <v>0</v>
      </c>
      <c r="BH789" s="69">
        <v>0</v>
      </c>
      <c r="BI789" s="69" t="s">
        <v>2172</v>
      </c>
      <c r="BK789" s="69">
        <v>3</v>
      </c>
      <c r="BL789" s="69">
        <v>11</v>
      </c>
      <c r="BM789" s="69">
        <v>1</v>
      </c>
      <c r="BN789" s="69">
        <v>31</v>
      </c>
      <c r="BO789" s="89">
        <v>0</v>
      </c>
      <c r="BP789" s="69">
        <v>2</v>
      </c>
      <c r="BQ789" s="69">
        <v>1</v>
      </c>
      <c r="BR789" s="69">
        <v>1</v>
      </c>
      <c r="BS789" s="69">
        <v>10119</v>
      </c>
      <c r="BT789" s="69">
        <v>0</v>
      </c>
      <c r="BU789" s="69">
        <v>2</v>
      </c>
      <c r="BV789" s="69">
        <v>1000</v>
      </c>
      <c r="BW789" s="69">
        <v>350</v>
      </c>
      <c r="BY789" s="69">
        <v>0</v>
      </c>
      <c r="BZ789" s="69">
        <v>0</v>
      </c>
      <c r="CA789" s="69">
        <v>31</v>
      </c>
      <c r="CB789" s="89">
        <v>0</v>
      </c>
      <c r="CC789" s="69">
        <v>0</v>
      </c>
      <c r="CD789" s="69">
        <v>0</v>
      </c>
      <c r="CE789" s="69">
        <v>0</v>
      </c>
      <c r="CF789" s="69">
        <v>0</v>
      </c>
      <c r="CG789" s="69">
        <v>0</v>
      </c>
      <c r="CH789" s="69">
        <v>0</v>
      </c>
      <c r="CI789" s="69">
        <v>0</v>
      </c>
      <c r="CJ789" s="69">
        <v>0</v>
      </c>
      <c r="CL789" s="69">
        <v>0</v>
      </c>
      <c r="CM789" s="69">
        <v>0</v>
      </c>
      <c r="CN789" s="69">
        <v>0</v>
      </c>
      <c r="CO789" s="89">
        <v>0</v>
      </c>
      <c r="CP789" s="69">
        <v>0</v>
      </c>
      <c r="CQ789" s="69">
        <v>0</v>
      </c>
      <c r="CR789" s="69">
        <v>0</v>
      </c>
      <c r="CS789" s="69">
        <v>0</v>
      </c>
      <c r="CT789" s="69">
        <v>0</v>
      </c>
      <c r="CU789" s="69">
        <v>0</v>
      </c>
      <c r="CV789" s="69">
        <v>0</v>
      </c>
      <c r="CW789" s="69">
        <v>0</v>
      </c>
      <c r="CZ789" s="69">
        <v>0</v>
      </c>
      <c r="DA789" s="69">
        <v>0</v>
      </c>
      <c r="DB789" s="69">
        <v>0</v>
      </c>
      <c r="DC789" s="69">
        <v>0</v>
      </c>
      <c r="DD789" s="69">
        <v>0</v>
      </c>
      <c r="DE789" s="69">
        <v>0</v>
      </c>
      <c r="DF789" s="69">
        <v>0</v>
      </c>
      <c r="DG789" s="69">
        <v>1</v>
      </c>
      <c r="DI789" s="69" t="e">
        <f>INDEX([4]Sheet3!$E$78:$E$1130,MATCH(A789,[4]Sheet3!$D$78:$D$1130,0))</f>
        <v>#N/A</v>
      </c>
      <c r="DJ789" s="69">
        <f t="shared" si="198"/>
        <v>0</v>
      </c>
      <c r="DK789" s="69" t="s">
        <v>2173</v>
      </c>
      <c r="DL789" s="69"/>
      <c r="DM789" s="69" t="s">
        <v>239</v>
      </c>
      <c r="DN789" s="69" t="e">
        <f>"造成["&amp;INDEX(Sheet5!$L$2:$L$11,MATCH(BL789,Sheet5!$J$2:$J$11,0))&amp;":"&amp;BR789&amp;"*"&amp;BS789/1000&amp;"]"&amp;INDEX(Sheet5!$I$2:$I$4,MATCH(BR789,Sheet5!$H$2:$H$4,0))&amp;"的"&amp;INDEX(Sheet5!$K$2:$K$11,MATCH(BL789,Sheet5!$J$2:$J$11,0))</f>
        <v>#N/A</v>
      </c>
      <c r="DO789" s="69"/>
      <c r="DP789" s="69"/>
      <c r="DQ789" s="69"/>
      <c r="DR789" s="69" t="e">
        <f t="shared" si="196"/>
        <v>#N/A</v>
      </c>
      <c r="DS789" s="90" t="e">
        <f>MATCH(A789,Sheet5!D:D,0)</f>
        <v>#N/A</v>
      </c>
      <c r="DT789" s="94" t="e">
        <f>MATCH(A788,Sheet5!F:F,0)</f>
        <v>#N/A</v>
      </c>
      <c r="DU789" s="69">
        <v>0</v>
      </c>
      <c r="DV789" s="69">
        <v>0</v>
      </c>
      <c r="DW789" s="69">
        <v>0</v>
      </c>
      <c r="DX789" s="69">
        <v>0</v>
      </c>
      <c r="DY789" s="69">
        <v>0</v>
      </c>
    </row>
    <row r="790" spans="1:129" ht="14.25">
      <c r="A790" s="69">
        <v>40145</v>
      </c>
      <c r="B790" s="69">
        <v>0</v>
      </c>
      <c r="C790" s="69">
        <v>1</v>
      </c>
      <c r="D790" s="69" t="s">
        <v>2171</v>
      </c>
      <c r="E790" s="69" t="s">
        <v>239</v>
      </c>
      <c r="F790" s="69">
        <v>0</v>
      </c>
      <c r="G790" s="69">
        <v>1</v>
      </c>
      <c r="H790" s="69" t="s">
        <v>852</v>
      </c>
      <c r="I790" s="69">
        <v>1000</v>
      </c>
      <c r="J790" s="69">
        <v>966</v>
      </c>
      <c r="K790" s="69">
        <v>1500</v>
      </c>
      <c r="M790" s="69">
        <v>351</v>
      </c>
      <c r="N790" s="69" t="s">
        <v>518</v>
      </c>
      <c r="O790" s="69">
        <v>0</v>
      </c>
      <c r="P790" s="69">
        <v>6</v>
      </c>
      <c r="Q790" s="69">
        <v>0</v>
      </c>
      <c r="R790" s="69">
        <v>1</v>
      </c>
      <c r="S790" s="69">
        <v>0</v>
      </c>
      <c r="T790" s="69">
        <v>0</v>
      </c>
      <c r="U790" s="69">
        <v>0</v>
      </c>
      <c r="V790" s="69">
        <v>0</v>
      </c>
      <c r="W790" s="69">
        <v>0</v>
      </c>
      <c r="X790" s="69">
        <v>5</v>
      </c>
      <c r="Y790" s="69">
        <v>5</v>
      </c>
      <c r="Z790" s="69">
        <v>23000</v>
      </c>
      <c r="AA790" s="69">
        <v>2</v>
      </c>
      <c r="AB790" s="69">
        <v>31</v>
      </c>
      <c r="AC790" s="69">
        <v>0</v>
      </c>
      <c r="AD790" s="69">
        <v>0</v>
      </c>
      <c r="AE790" s="69">
        <v>0</v>
      </c>
      <c r="AF790" s="69">
        <v>3</v>
      </c>
      <c r="AG790" s="69">
        <v>0</v>
      </c>
      <c r="AH790" s="69">
        <v>10</v>
      </c>
      <c r="AI790" s="69">
        <v>0</v>
      </c>
      <c r="AJ790" s="69">
        <v>0</v>
      </c>
      <c r="AK790" s="69">
        <v>0</v>
      </c>
      <c r="AL790" s="69">
        <v>0</v>
      </c>
      <c r="AM790" s="69">
        <v>1</v>
      </c>
      <c r="AN790" s="69">
        <v>1</v>
      </c>
      <c r="AO790" s="69">
        <v>0</v>
      </c>
      <c r="AP790" s="69">
        <v>0</v>
      </c>
      <c r="AQ790" s="84">
        <v>0</v>
      </c>
      <c r="AR790" s="69">
        <v>0</v>
      </c>
      <c r="AS790" s="69">
        <v>0</v>
      </c>
      <c r="AT790" s="69">
        <v>0</v>
      </c>
      <c r="AU790" s="69">
        <v>0</v>
      </c>
      <c r="AV790" s="69">
        <v>0</v>
      </c>
      <c r="AW790" s="69">
        <v>0</v>
      </c>
      <c r="AX790" s="69">
        <v>0</v>
      </c>
      <c r="AY790" s="69">
        <v>0</v>
      </c>
      <c r="AZ790" s="69">
        <v>0</v>
      </c>
      <c r="BA790" s="69">
        <v>1</v>
      </c>
      <c r="BB790" s="69">
        <v>-1</v>
      </c>
      <c r="BC790" s="69">
        <v>0</v>
      </c>
      <c r="BD790" s="69">
        <v>0</v>
      </c>
      <c r="BE790" s="69">
        <v>0</v>
      </c>
      <c r="BF790" s="69">
        <v>0</v>
      </c>
      <c r="BG790" s="69">
        <v>0</v>
      </c>
      <c r="BH790" s="69">
        <v>0</v>
      </c>
      <c r="BI790" s="69" t="s">
        <v>2172</v>
      </c>
      <c r="BK790" s="69">
        <v>3</v>
      </c>
      <c r="BL790" s="69">
        <v>11</v>
      </c>
      <c r="BM790" s="69">
        <v>1</v>
      </c>
      <c r="BN790" s="69">
        <v>31</v>
      </c>
      <c r="BO790" s="89">
        <v>0</v>
      </c>
      <c r="BP790" s="69">
        <v>3</v>
      </c>
      <c r="BQ790" s="69">
        <v>1</v>
      </c>
      <c r="BR790" s="69">
        <v>1</v>
      </c>
      <c r="BS790" s="69">
        <v>10120</v>
      </c>
      <c r="BT790" s="69">
        <v>0</v>
      </c>
      <c r="BU790" s="69">
        <v>2</v>
      </c>
      <c r="BV790" s="69">
        <v>1000</v>
      </c>
      <c r="BW790" s="69">
        <v>352</v>
      </c>
      <c r="BY790" s="69">
        <v>0</v>
      </c>
      <c r="BZ790" s="69">
        <v>0</v>
      </c>
      <c r="CA790" s="69">
        <v>31</v>
      </c>
      <c r="CB790" s="89">
        <v>0</v>
      </c>
      <c r="CC790" s="69">
        <v>0</v>
      </c>
      <c r="CD790" s="69">
        <v>0</v>
      </c>
      <c r="CE790" s="69">
        <v>0</v>
      </c>
      <c r="CF790" s="69">
        <v>0</v>
      </c>
      <c r="CG790" s="69">
        <v>0</v>
      </c>
      <c r="CH790" s="69">
        <v>0</v>
      </c>
      <c r="CI790" s="69">
        <v>0</v>
      </c>
      <c r="CJ790" s="69">
        <v>0</v>
      </c>
      <c r="CL790" s="69">
        <v>0</v>
      </c>
      <c r="CM790" s="69">
        <v>0</v>
      </c>
      <c r="CN790" s="69">
        <v>0</v>
      </c>
      <c r="CO790" s="89">
        <v>0</v>
      </c>
      <c r="CP790" s="69">
        <v>0</v>
      </c>
      <c r="CQ790" s="69">
        <v>0</v>
      </c>
      <c r="CR790" s="69">
        <v>0</v>
      </c>
      <c r="CS790" s="69">
        <v>0</v>
      </c>
      <c r="CT790" s="69">
        <v>0</v>
      </c>
      <c r="CU790" s="69">
        <v>0</v>
      </c>
      <c r="CV790" s="69">
        <v>0</v>
      </c>
      <c r="CW790" s="69">
        <v>0</v>
      </c>
      <c r="CZ790" s="69">
        <v>0</v>
      </c>
      <c r="DA790" s="69">
        <v>0</v>
      </c>
      <c r="DB790" s="69">
        <v>0</v>
      </c>
      <c r="DC790" s="69">
        <v>0</v>
      </c>
      <c r="DD790" s="69">
        <v>0</v>
      </c>
      <c r="DE790" s="69">
        <v>0</v>
      </c>
      <c r="DF790" s="69">
        <v>0</v>
      </c>
      <c r="DG790" s="69">
        <v>1</v>
      </c>
      <c r="DI790" s="69" t="e">
        <f>INDEX([4]Sheet3!$E$78:$E$1130,MATCH(A790,[4]Sheet3!$D$78:$D$1130,0))</f>
        <v>#N/A</v>
      </c>
      <c r="DJ790" s="69">
        <f t="shared" si="198"/>
        <v>0</v>
      </c>
      <c r="DK790" s="69" t="s">
        <v>2174</v>
      </c>
      <c r="DL790" s="69"/>
      <c r="DM790" s="69" t="s">
        <v>239</v>
      </c>
      <c r="DN790" s="69" t="e">
        <f>"造成["&amp;INDEX(Sheet5!$L$2:$L$11,MATCH(BL790,Sheet5!$J$2:$J$11,0))&amp;":"&amp;BR790&amp;"*"&amp;BS790/1000&amp;"]"&amp;INDEX(Sheet5!$I$2:$I$4,MATCH(BR790,Sheet5!$H$2:$H$4,0))&amp;"的"&amp;INDEX(Sheet5!$K$2:$K$11,MATCH(BL790,Sheet5!$J$2:$J$11,0))</f>
        <v>#N/A</v>
      </c>
      <c r="DO790" s="69"/>
      <c r="DP790" s="69"/>
      <c r="DQ790" s="69"/>
      <c r="DR790" s="69" t="e">
        <f t="shared" si="196"/>
        <v>#N/A</v>
      </c>
      <c r="DS790" s="90" t="e">
        <f>MATCH(A790,Sheet5!D:D,0)</f>
        <v>#N/A</v>
      </c>
      <c r="DT790" s="94" t="e">
        <f>MATCH(A789,Sheet5!F:F,0)</f>
        <v>#N/A</v>
      </c>
      <c r="DU790" s="69">
        <v>0</v>
      </c>
      <c r="DV790" s="69">
        <v>0</v>
      </c>
      <c r="DW790" s="69">
        <v>0</v>
      </c>
      <c r="DX790" s="69">
        <v>0</v>
      </c>
      <c r="DY790" s="69">
        <v>0</v>
      </c>
    </row>
    <row r="791" spans="1:129" ht="14.25">
      <c r="A791" s="69">
        <v>40244</v>
      </c>
      <c r="B791" s="69">
        <v>0</v>
      </c>
      <c r="C791" s="69">
        <v>1</v>
      </c>
      <c r="D791" s="69" t="s">
        <v>2171</v>
      </c>
      <c r="E791" s="69" t="s">
        <v>239</v>
      </c>
      <c r="F791" s="69">
        <v>0</v>
      </c>
      <c r="G791" s="69">
        <v>1</v>
      </c>
      <c r="H791" s="69" t="s">
        <v>852</v>
      </c>
      <c r="I791" s="69">
        <v>1000</v>
      </c>
      <c r="J791" s="69">
        <v>966</v>
      </c>
      <c r="K791" s="69">
        <v>1500</v>
      </c>
      <c r="M791" s="69">
        <v>349</v>
      </c>
      <c r="N791" s="69" t="s">
        <v>518</v>
      </c>
      <c r="O791" s="69">
        <v>0</v>
      </c>
      <c r="P791" s="69">
        <v>6</v>
      </c>
      <c r="Q791" s="69">
        <v>0</v>
      </c>
      <c r="R791" s="69">
        <v>1</v>
      </c>
      <c r="S791" s="69">
        <v>0</v>
      </c>
      <c r="T791" s="69">
        <v>0</v>
      </c>
      <c r="U791" s="69">
        <v>0</v>
      </c>
      <c r="V791" s="69">
        <v>0</v>
      </c>
      <c r="W791" s="69">
        <v>0</v>
      </c>
      <c r="X791" s="69">
        <v>5</v>
      </c>
      <c r="Y791" s="69">
        <v>5</v>
      </c>
      <c r="Z791" s="69">
        <v>5000</v>
      </c>
      <c r="AA791" s="69">
        <v>2</v>
      </c>
      <c r="AB791" s="69">
        <v>31</v>
      </c>
      <c r="AC791" s="69">
        <v>0</v>
      </c>
      <c r="AD791" s="69">
        <v>0</v>
      </c>
      <c r="AE791" s="69">
        <v>0</v>
      </c>
      <c r="AF791" s="69">
        <v>10</v>
      </c>
      <c r="AG791" s="69">
        <v>0</v>
      </c>
      <c r="AH791" s="69">
        <v>10</v>
      </c>
      <c r="AI791" s="69">
        <v>0</v>
      </c>
      <c r="AJ791" s="69">
        <v>0</v>
      </c>
      <c r="AK791" s="69">
        <v>0</v>
      </c>
      <c r="AL791" s="69">
        <v>0</v>
      </c>
      <c r="AM791" s="69">
        <v>1</v>
      </c>
      <c r="AN791" s="69">
        <v>1</v>
      </c>
      <c r="AO791" s="69">
        <v>0</v>
      </c>
      <c r="AP791" s="69">
        <v>0</v>
      </c>
      <c r="AQ791" s="84">
        <v>0</v>
      </c>
      <c r="AR791" s="69">
        <v>0</v>
      </c>
      <c r="AS791" s="69">
        <v>0</v>
      </c>
      <c r="AT791" s="69">
        <v>0</v>
      </c>
      <c r="AU791" s="69">
        <v>0</v>
      </c>
      <c r="AV791" s="69">
        <v>0</v>
      </c>
      <c r="AW791" s="69">
        <v>0</v>
      </c>
      <c r="AX791" s="69">
        <v>0</v>
      </c>
      <c r="AY791" s="69">
        <v>0</v>
      </c>
      <c r="AZ791" s="69">
        <v>0</v>
      </c>
      <c r="BA791" s="69">
        <v>1</v>
      </c>
      <c r="BB791" s="69">
        <v>-1</v>
      </c>
      <c r="BC791" s="69">
        <v>0</v>
      </c>
      <c r="BD791" s="69">
        <v>0</v>
      </c>
      <c r="BE791" s="69">
        <v>0</v>
      </c>
      <c r="BF791" s="69">
        <v>0</v>
      </c>
      <c r="BG791" s="69">
        <v>0</v>
      </c>
      <c r="BH791" s="69">
        <v>0</v>
      </c>
      <c r="BI791" s="69" t="s">
        <v>2172</v>
      </c>
      <c r="BK791" s="69">
        <v>3</v>
      </c>
      <c r="BL791" s="69">
        <v>11</v>
      </c>
      <c r="BM791" s="69">
        <v>1</v>
      </c>
      <c r="BN791" s="69">
        <v>31</v>
      </c>
      <c r="BO791" s="89">
        <v>0</v>
      </c>
      <c r="BP791" s="69">
        <v>2</v>
      </c>
      <c r="BQ791" s="69">
        <v>1</v>
      </c>
      <c r="BR791" s="69">
        <v>1</v>
      </c>
      <c r="BS791" s="69">
        <v>10219</v>
      </c>
      <c r="BT791" s="69">
        <v>0</v>
      </c>
      <c r="BU791" s="69">
        <v>2</v>
      </c>
      <c r="BV791" s="69">
        <v>1000</v>
      </c>
      <c r="BW791" s="69">
        <v>350</v>
      </c>
      <c r="BY791" s="69">
        <v>0</v>
      </c>
      <c r="BZ791" s="69">
        <v>0</v>
      </c>
      <c r="CA791" s="69">
        <v>31</v>
      </c>
      <c r="CB791" s="89">
        <v>0</v>
      </c>
      <c r="CC791" s="69">
        <v>0</v>
      </c>
      <c r="CD791" s="69">
        <v>0</v>
      </c>
      <c r="CE791" s="69">
        <v>0</v>
      </c>
      <c r="CF791" s="69">
        <v>0</v>
      </c>
      <c r="CG791" s="69">
        <v>0</v>
      </c>
      <c r="CH791" s="69">
        <v>0</v>
      </c>
      <c r="CI791" s="69">
        <v>0</v>
      </c>
      <c r="CJ791" s="69">
        <v>0</v>
      </c>
      <c r="CL791" s="69">
        <v>0</v>
      </c>
      <c r="CM791" s="69">
        <v>0</v>
      </c>
      <c r="CN791" s="69">
        <v>0</v>
      </c>
      <c r="CO791" s="89">
        <v>0</v>
      </c>
      <c r="CP791" s="69">
        <v>0</v>
      </c>
      <c r="CQ791" s="69">
        <v>0</v>
      </c>
      <c r="CR791" s="69">
        <v>0</v>
      </c>
      <c r="CS791" s="69">
        <v>0</v>
      </c>
      <c r="CT791" s="69">
        <v>0</v>
      </c>
      <c r="CU791" s="69">
        <v>0</v>
      </c>
      <c r="CV791" s="69">
        <v>0</v>
      </c>
      <c r="CW791" s="69">
        <v>0</v>
      </c>
      <c r="CZ791" s="69">
        <v>0</v>
      </c>
      <c r="DA791" s="69">
        <v>0</v>
      </c>
      <c r="DB791" s="69">
        <v>0</v>
      </c>
      <c r="DC791" s="69">
        <v>0</v>
      </c>
      <c r="DD791" s="69">
        <v>0</v>
      </c>
      <c r="DE791" s="69">
        <v>0</v>
      </c>
      <c r="DF791" s="69">
        <v>0</v>
      </c>
      <c r="DG791" s="69">
        <v>1</v>
      </c>
      <c r="DI791" s="69" t="e">
        <f>INDEX([4]Sheet3!$E$78:$E$1130,MATCH(A791,[4]Sheet3!$D$78:$D$1130,0))</f>
        <v>#N/A</v>
      </c>
      <c r="DJ791" s="69">
        <f t="shared" si="198"/>
        <v>0</v>
      </c>
      <c r="DK791" s="69" t="s">
        <v>2173</v>
      </c>
      <c r="DL791" s="69"/>
      <c r="DM791" s="69" t="s">
        <v>239</v>
      </c>
      <c r="DN791" s="69" t="e">
        <f>"造成["&amp;INDEX(Sheet5!$L$2:$L$11,MATCH(BL791,Sheet5!$J$2:$J$11,0))&amp;":"&amp;BR791&amp;"*"&amp;BS791/1000&amp;"]"&amp;INDEX(Sheet5!$I$2:$I$4,MATCH(BR791,Sheet5!$H$2:$H$4,0))&amp;"的"&amp;INDEX(Sheet5!$K$2:$K$11,MATCH(BL791,Sheet5!$J$2:$J$11,0))</f>
        <v>#N/A</v>
      </c>
      <c r="DO791" s="69"/>
      <c r="DP791" s="69"/>
      <c r="DQ791" s="69"/>
      <c r="DR791" s="69" t="e">
        <f t="shared" si="196"/>
        <v>#N/A</v>
      </c>
      <c r="DS791" s="90" t="e">
        <f>MATCH(A791,Sheet5!D:D,0)</f>
        <v>#N/A</v>
      </c>
      <c r="DT791" s="94" t="e">
        <f>MATCH(A790,Sheet5!F:F,0)</f>
        <v>#N/A</v>
      </c>
      <c r="DU791" s="69">
        <v>0</v>
      </c>
      <c r="DV791" s="69">
        <v>0</v>
      </c>
      <c r="DW791" s="69">
        <v>0</v>
      </c>
      <c r="DX791" s="69">
        <v>0</v>
      </c>
      <c r="DY791" s="69">
        <v>0</v>
      </c>
    </row>
    <row r="792" spans="1:129" ht="14.25">
      <c r="A792" s="69">
        <v>40245</v>
      </c>
      <c r="B792" s="69">
        <v>0</v>
      </c>
      <c r="C792" s="69">
        <v>1</v>
      </c>
      <c r="D792" s="69" t="s">
        <v>2171</v>
      </c>
      <c r="E792" s="69" t="s">
        <v>239</v>
      </c>
      <c r="F792" s="69">
        <v>0</v>
      </c>
      <c r="G792" s="69">
        <v>1</v>
      </c>
      <c r="H792" s="69" t="s">
        <v>852</v>
      </c>
      <c r="I792" s="69">
        <v>1000</v>
      </c>
      <c r="J792" s="69">
        <v>966</v>
      </c>
      <c r="K792" s="69">
        <v>1500</v>
      </c>
      <c r="M792" s="69">
        <v>351</v>
      </c>
      <c r="N792" s="69" t="s">
        <v>518</v>
      </c>
      <c r="O792" s="69">
        <v>0</v>
      </c>
      <c r="P792" s="69">
        <v>6</v>
      </c>
      <c r="Q792" s="69">
        <v>0</v>
      </c>
      <c r="R792" s="69">
        <v>1</v>
      </c>
      <c r="S792" s="69">
        <v>0</v>
      </c>
      <c r="T792" s="69">
        <v>0</v>
      </c>
      <c r="U792" s="69">
        <v>0</v>
      </c>
      <c r="V792" s="69">
        <v>0</v>
      </c>
      <c r="W792" s="69">
        <v>0</v>
      </c>
      <c r="X792" s="69">
        <v>5</v>
      </c>
      <c r="Y792" s="69">
        <v>5</v>
      </c>
      <c r="Z792" s="69">
        <v>23000</v>
      </c>
      <c r="AA792" s="69">
        <v>2</v>
      </c>
      <c r="AB792" s="69">
        <v>31</v>
      </c>
      <c r="AC792" s="69">
        <v>0</v>
      </c>
      <c r="AD792" s="69">
        <v>0</v>
      </c>
      <c r="AE792" s="69">
        <v>0</v>
      </c>
      <c r="AF792" s="69">
        <v>3</v>
      </c>
      <c r="AG792" s="69">
        <v>0</v>
      </c>
      <c r="AH792" s="69">
        <v>10</v>
      </c>
      <c r="AI792" s="69">
        <v>0</v>
      </c>
      <c r="AJ792" s="69">
        <v>0</v>
      </c>
      <c r="AK792" s="69">
        <v>0</v>
      </c>
      <c r="AL792" s="69">
        <v>0</v>
      </c>
      <c r="AM792" s="69">
        <v>1</v>
      </c>
      <c r="AN792" s="69">
        <v>1</v>
      </c>
      <c r="AO792" s="69">
        <v>0</v>
      </c>
      <c r="AP792" s="69">
        <v>0</v>
      </c>
      <c r="AQ792" s="84">
        <v>0</v>
      </c>
      <c r="AR792" s="69">
        <v>0</v>
      </c>
      <c r="AS792" s="69">
        <v>0</v>
      </c>
      <c r="AT792" s="69">
        <v>0</v>
      </c>
      <c r="AU792" s="69">
        <v>0</v>
      </c>
      <c r="AV792" s="69">
        <v>0</v>
      </c>
      <c r="AW792" s="69">
        <v>0</v>
      </c>
      <c r="AX792" s="69">
        <v>0</v>
      </c>
      <c r="AY792" s="69">
        <v>0</v>
      </c>
      <c r="AZ792" s="69">
        <v>0</v>
      </c>
      <c r="BA792" s="69">
        <v>1</v>
      </c>
      <c r="BB792" s="69">
        <v>-1</v>
      </c>
      <c r="BC792" s="69">
        <v>0</v>
      </c>
      <c r="BD792" s="69">
        <v>0</v>
      </c>
      <c r="BE792" s="69">
        <v>0</v>
      </c>
      <c r="BF792" s="69">
        <v>0</v>
      </c>
      <c r="BG792" s="69">
        <v>0</v>
      </c>
      <c r="BH792" s="69">
        <v>0</v>
      </c>
      <c r="BI792" s="69" t="s">
        <v>2172</v>
      </c>
      <c r="BK792" s="69">
        <v>3</v>
      </c>
      <c r="BL792" s="69">
        <v>11</v>
      </c>
      <c r="BM792" s="69">
        <v>1</v>
      </c>
      <c r="BN792" s="69">
        <v>31</v>
      </c>
      <c r="BO792" s="89">
        <v>0</v>
      </c>
      <c r="BP792" s="69">
        <v>3</v>
      </c>
      <c r="BQ792" s="69">
        <v>1</v>
      </c>
      <c r="BR792" s="69">
        <v>1</v>
      </c>
      <c r="BS792" s="69">
        <v>10220</v>
      </c>
      <c r="BT792" s="69">
        <v>0</v>
      </c>
      <c r="BU792" s="69">
        <v>2</v>
      </c>
      <c r="BV792" s="69">
        <v>1000</v>
      </c>
      <c r="BW792" s="69">
        <v>352</v>
      </c>
      <c r="BY792" s="69">
        <v>0</v>
      </c>
      <c r="BZ792" s="69">
        <v>0</v>
      </c>
      <c r="CA792" s="69">
        <v>31</v>
      </c>
      <c r="CB792" s="89">
        <v>0</v>
      </c>
      <c r="CC792" s="69">
        <v>0</v>
      </c>
      <c r="CD792" s="69">
        <v>0</v>
      </c>
      <c r="CE792" s="69">
        <v>0</v>
      </c>
      <c r="CF792" s="69">
        <v>0</v>
      </c>
      <c r="CG792" s="69">
        <v>0</v>
      </c>
      <c r="CH792" s="69">
        <v>0</v>
      </c>
      <c r="CI792" s="69">
        <v>0</v>
      </c>
      <c r="CJ792" s="69">
        <v>0</v>
      </c>
      <c r="CL792" s="69">
        <v>0</v>
      </c>
      <c r="CM792" s="69">
        <v>0</v>
      </c>
      <c r="CN792" s="69">
        <v>0</v>
      </c>
      <c r="CO792" s="89">
        <v>0</v>
      </c>
      <c r="CP792" s="69">
        <v>0</v>
      </c>
      <c r="CQ792" s="69">
        <v>0</v>
      </c>
      <c r="CR792" s="69">
        <v>0</v>
      </c>
      <c r="CS792" s="69">
        <v>0</v>
      </c>
      <c r="CT792" s="69">
        <v>0</v>
      </c>
      <c r="CU792" s="69">
        <v>0</v>
      </c>
      <c r="CV792" s="69">
        <v>0</v>
      </c>
      <c r="CW792" s="69">
        <v>0</v>
      </c>
      <c r="CZ792" s="69">
        <v>0</v>
      </c>
      <c r="DA792" s="69">
        <v>0</v>
      </c>
      <c r="DB792" s="69">
        <v>0</v>
      </c>
      <c r="DC792" s="69">
        <v>0</v>
      </c>
      <c r="DD792" s="69">
        <v>0</v>
      </c>
      <c r="DE792" s="69">
        <v>0</v>
      </c>
      <c r="DF792" s="69">
        <v>0</v>
      </c>
      <c r="DG792" s="69">
        <v>1</v>
      </c>
      <c r="DI792" s="69" t="e">
        <f>INDEX([4]Sheet3!$E$78:$E$1130,MATCH(A792,[4]Sheet3!$D$78:$D$1130,0))</f>
        <v>#N/A</v>
      </c>
      <c r="DJ792" s="69">
        <f t="shared" si="198"/>
        <v>0</v>
      </c>
      <c r="DK792" s="69" t="s">
        <v>2174</v>
      </c>
      <c r="DL792" s="69"/>
      <c r="DM792" s="69" t="s">
        <v>239</v>
      </c>
      <c r="DN792" s="69" t="e">
        <f>"造成["&amp;INDEX(Sheet5!$L$2:$L$11,MATCH(BL792,Sheet5!$J$2:$J$11,0))&amp;":"&amp;BR792&amp;"*"&amp;BS792/1000&amp;"]"&amp;INDEX(Sheet5!$I$2:$I$4,MATCH(BR792,Sheet5!$H$2:$H$4,0))&amp;"的"&amp;INDEX(Sheet5!$K$2:$K$11,MATCH(BL792,Sheet5!$J$2:$J$11,0))</f>
        <v>#N/A</v>
      </c>
      <c r="DO792" s="69"/>
      <c r="DP792" s="69"/>
      <c r="DQ792" s="69"/>
      <c r="DR792" s="69" t="e">
        <f t="shared" si="196"/>
        <v>#N/A</v>
      </c>
      <c r="DS792" s="90" t="e">
        <f>MATCH(A792,Sheet5!D:D,0)</f>
        <v>#N/A</v>
      </c>
      <c r="DT792" s="94" t="e">
        <f>MATCH(A791,Sheet5!F:F,0)</f>
        <v>#N/A</v>
      </c>
      <c r="DU792" s="69">
        <v>0</v>
      </c>
      <c r="DV792" s="69">
        <v>0</v>
      </c>
      <c r="DW792" s="69">
        <v>0</v>
      </c>
      <c r="DX792" s="69">
        <v>0</v>
      </c>
      <c r="DY792" s="69">
        <v>0</v>
      </c>
    </row>
    <row r="793" spans="1:129" ht="14.25">
      <c r="A793" s="69">
        <v>40046</v>
      </c>
      <c r="B793" s="69">
        <v>0</v>
      </c>
      <c r="C793" s="69">
        <v>1</v>
      </c>
      <c r="D793" s="69" t="s">
        <v>2175</v>
      </c>
      <c r="E793" s="69" t="s">
        <v>239</v>
      </c>
      <c r="F793" s="69">
        <v>0</v>
      </c>
      <c r="G793" s="69">
        <v>1</v>
      </c>
      <c r="H793" s="69" t="s">
        <v>507</v>
      </c>
      <c r="I793" s="69">
        <v>1000</v>
      </c>
      <c r="J793" s="69">
        <v>933</v>
      </c>
      <c r="K793" s="69">
        <v>3000</v>
      </c>
      <c r="M793" s="69">
        <v>0</v>
      </c>
      <c r="N793" s="69" t="s">
        <v>2176</v>
      </c>
      <c r="O793" s="69">
        <v>0</v>
      </c>
      <c r="P793" s="69">
        <v>8</v>
      </c>
      <c r="Q793" s="69">
        <v>0</v>
      </c>
      <c r="R793" s="69">
        <v>1</v>
      </c>
      <c r="S793" s="69">
        <v>0</v>
      </c>
      <c r="T793" s="69">
        <v>0</v>
      </c>
      <c r="U793" s="69">
        <v>0</v>
      </c>
      <c r="V793" s="69">
        <v>0</v>
      </c>
      <c r="W793" s="69">
        <v>0</v>
      </c>
      <c r="X793" s="69">
        <v>35</v>
      </c>
      <c r="Y793" s="69">
        <v>35</v>
      </c>
      <c r="Z793" s="69">
        <v>37000</v>
      </c>
      <c r="AA793" s="69">
        <v>2</v>
      </c>
      <c r="AB793" s="69">
        <v>16</v>
      </c>
      <c r="AC793" s="69">
        <v>0</v>
      </c>
      <c r="AD793" s="69">
        <v>0</v>
      </c>
      <c r="AE793" s="69">
        <v>0</v>
      </c>
      <c r="AF793" s="69">
        <v>10</v>
      </c>
      <c r="AG793" s="69">
        <v>0</v>
      </c>
      <c r="AH793" s="69">
        <v>10</v>
      </c>
      <c r="AI793" s="69">
        <v>0</v>
      </c>
      <c r="AJ793" s="69">
        <v>2</v>
      </c>
      <c r="AK793" s="69">
        <v>0</v>
      </c>
      <c r="AL793" s="69">
        <v>0</v>
      </c>
      <c r="AM793" s="69">
        <v>1</v>
      </c>
      <c r="AN793" s="69">
        <v>1</v>
      </c>
      <c r="AO793" s="69">
        <v>1</v>
      </c>
      <c r="AP793" s="69">
        <v>3</v>
      </c>
      <c r="AQ793" s="84">
        <v>5</v>
      </c>
      <c r="AR793" s="69">
        <v>1.5</v>
      </c>
      <c r="AS793" s="69">
        <v>0</v>
      </c>
      <c r="AT793" s="69">
        <v>0</v>
      </c>
      <c r="AU793" s="69">
        <v>0</v>
      </c>
      <c r="AV793" s="69">
        <v>0</v>
      </c>
      <c r="AW793" s="69">
        <v>0</v>
      </c>
      <c r="AX793" s="69">
        <v>0</v>
      </c>
      <c r="AY793" s="69">
        <v>0</v>
      </c>
      <c r="AZ793" s="69">
        <v>0</v>
      </c>
      <c r="BA793" s="69">
        <v>0</v>
      </c>
      <c r="BB793" s="69">
        <v>0</v>
      </c>
      <c r="BC793" s="69">
        <v>300</v>
      </c>
      <c r="BD793" s="69">
        <v>0</v>
      </c>
      <c r="BE793" s="69">
        <v>0</v>
      </c>
      <c r="BF793" s="69">
        <v>0</v>
      </c>
      <c r="BG793" s="69">
        <v>0</v>
      </c>
      <c r="BH793" s="69">
        <v>0</v>
      </c>
      <c r="BI793" s="69" t="s">
        <v>2177</v>
      </c>
      <c r="BK793" s="69">
        <v>3</v>
      </c>
      <c r="BL793" s="69">
        <v>2</v>
      </c>
      <c r="BM793" s="69">
        <v>2</v>
      </c>
      <c r="BN793" s="69">
        <v>31</v>
      </c>
      <c r="BO793" s="89">
        <v>0</v>
      </c>
      <c r="BP793" s="69">
        <v>1</v>
      </c>
      <c r="BQ793" s="69">
        <v>1</v>
      </c>
      <c r="BR793" s="69">
        <v>203</v>
      </c>
      <c r="BS793" s="69">
        <v>600</v>
      </c>
      <c r="BT793" s="69">
        <v>0</v>
      </c>
      <c r="BU793" s="69">
        <v>0</v>
      </c>
      <c r="BV793" s="69">
        <v>1000</v>
      </c>
      <c r="BW793" s="69">
        <v>0</v>
      </c>
      <c r="BY793" s="69">
        <v>10</v>
      </c>
      <c r="BZ793" s="69">
        <v>2</v>
      </c>
      <c r="CA793" s="69">
        <v>31</v>
      </c>
      <c r="CB793" s="89">
        <v>0</v>
      </c>
      <c r="CC793" s="69">
        <v>1</v>
      </c>
      <c r="CD793" s="69">
        <v>10</v>
      </c>
      <c r="CE793" s="69">
        <v>1</v>
      </c>
      <c r="CF793" s="69">
        <v>11011</v>
      </c>
      <c r="CG793" s="69">
        <v>0</v>
      </c>
      <c r="CH793" s="69">
        <v>0</v>
      </c>
      <c r="CI793" s="69">
        <v>1000</v>
      </c>
      <c r="CJ793" s="69">
        <v>0</v>
      </c>
      <c r="CL793" s="69">
        <v>0</v>
      </c>
      <c r="CM793" s="69">
        <v>0</v>
      </c>
      <c r="CN793" s="69">
        <v>0</v>
      </c>
      <c r="CO793" s="89">
        <v>0</v>
      </c>
      <c r="CP793" s="69">
        <v>0</v>
      </c>
      <c r="CQ793" s="69">
        <v>0</v>
      </c>
      <c r="CR793" s="69">
        <v>0</v>
      </c>
      <c r="CS793" s="69">
        <v>0</v>
      </c>
      <c r="CT793" s="69">
        <v>0</v>
      </c>
      <c r="CU793" s="69">
        <v>0</v>
      </c>
      <c r="CV793" s="69">
        <v>0</v>
      </c>
      <c r="CW793" s="69">
        <v>0</v>
      </c>
      <c r="CZ793" s="69">
        <v>0</v>
      </c>
      <c r="DA793" s="69">
        <v>0</v>
      </c>
      <c r="DB793" s="69">
        <v>0</v>
      </c>
      <c r="DC793" s="69">
        <v>0</v>
      </c>
      <c r="DD793" s="69">
        <v>0</v>
      </c>
      <c r="DE793" s="69">
        <v>0</v>
      </c>
      <c r="DF793" s="69">
        <v>0</v>
      </c>
      <c r="DG793" s="69">
        <v>1</v>
      </c>
      <c r="DI793" s="69" t="e">
        <f>INDEX(Sheet3!$E$78:$E$1130,MATCH(A793,Sheet3!$D$78:$D$1130,0))</f>
        <v>#N/A</v>
      </c>
      <c r="DJ793" s="69">
        <f t="shared" si="198"/>
        <v>0</v>
      </c>
      <c r="DK793" s="69" t="s">
        <v>2178</v>
      </c>
      <c r="DL793" s="69"/>
      <c r="DM793" s="69" t="s">
        <v>239</v>
      </c>
      <c r="DN793" s="69" t="str">
        <f>"造成["&amp;INDEX(Sheet5!$L$2:$L$11,MATCH(BL793,Sheet5!$J$2:$J$11,0))&amp;":"&amp;BR793&amp;"*"&amp;BS793/1000&amp;"]"&amp;INDEX(Sheet5!$I$2:$I$4,MATCH(BR793,Sheet5!$H$2:$H$4,0))&amp;"的"&amp;INDEX(Sheet5!$K$2:$K$11,MATCH(BL793,Sheet5!$J$2:$J$11,0))</f>
        <v>造成[ui.cs_orange:203*0.6]的物理伤害。</v>
      </c>
      <c r="DO793" s="69"/>
      <c r="DP793" s="69"/>
      <c r="DQ793" s="69"/>
      <c r="DR793" s="69" t="e">
        <f t="shared" si="196"/>
        <v>#N/A</v>
      </c>
      <c r="DS793" s="90" t="e">
        <f>MATCH(A793,Sheet5!D:D,0)</f>
        <v>#N/A</v>
      </c>
      <c r="DT793" s="94" t="e">
        <f>MATCH(A792,Sheet5!F:F,0)</f>
        <v>#N/A</v>
      </c>
      <c r="DU793" s="69">
        <v>0</v>
      </c>
      <c r="DV793" s="69">
        <v>0</v>
      </c>
      <c r="DW793" s="69">
        <v>0</v>
      </c>
      <c r="DX793" s="69">
        <v>0</v>
      </c>
      <c r="DY793" s="69">
        <v>0</v>
      </c>
    </row>
    <row r="794" spans="1:129" ht="14.25">
      <c r="A794" s="69">
        <v>40047</v>
      </c>
      <c r="B794" s="69">
        <v>0</v>
      </c>
      <c r="C794" s="69">
        <v>1</v>
      </c>
      <c r="D794" s="69" t="s">
        <v>2179</v>
      </c>
      <c r="F794" s="69">
        <v>0</v>
      </c>
      <c r="G794" s="69">
        <v>1</v>
      </c>
      <c r="H794" s="69" t="s">
        <v>321</v>
      </c>
      <c r="I794" s="69">
        <v>300</v>
      </c>
      <c r="J794" s="69">
        <v>366</v>
      </c>
      <c r="K794" s="69">
        <v>2000</v>
      </c>
      <c r="M794" s="69">
        <v>0</v>
      </c>
      <c r="O794" s="69">
        <v>0</v>
      </c>
      <c r="P794" s="69">
        <v>2</v>
      </c>
      <c r="Q794" s="69">
        <v>0</v>
      </c>
      <c r="R794" s="69">
        <v>1</v>
      </c>
      <c r="S794" s="69">
        <v>0</v>
      </c>
      <c r="T794" s="69">
        <v>0</v>
      </c>
      <c r="U794" s="69">
        <v>0</v>
      </c>
      <c r="V794" s="69">
        <v>0</v>
      </c>
      <c r="W794" s="69">
        <v>0</v>
      </c>
      <c r="X794" s="69">
        <v>0</v>
      </c>
      <c r="Y794" s="69">
        <v>0</v>
      </c>
      <c r="Z794" s="69">
        <v>26000</v>
      </c>
      <c r="AA794" s="69">
        <v>2</v>
      </c>
      <c r="AB794" s="69">
        <v>16</v>
      </c>
      <c r="AC794" s="69">
        <v>0</v>
      </c>
      <c r="AD794" s="69">
        <v>0</v>
      </c>
      <c r="AE794" s="69">
        <v>0</v>
      </c>
      <c r="AF794" s="69">
        <v>1</v>
      </c>
      <c r="AG794" s="69">
        <v>0</v>
      </c>
      <c r="AH794" s="69">
        <v>10</v>
      </c>
      <c r="AI794" s="69">
        <v>0</v>
      </c>
      <c r="AJ794" s="69">
        <v>3</v>
      </c>
      <c r="AK794" s="69">
        <v>0</v>
      </c>
      <c r="AL794" s="69">
        <v>0</v>
      </c>
      <c r="AM794" s="69">
        <v>1</v>
      </c>
      <c r="AN794" s="69">
        <v>1</v>
      </c>
      <c r="AO794" s="69">
        <v>1</v>
      </c>
      <c r="AP794" s="69">
        <v>3</v>
      </c>
      <c r="AQ794" s="84">
        <v>0</v>
      </c>
      <c r="AR794" s="69">
        <v>0</v>
      </c>
      <c r="AS794" s="69">
        <v>0</v>
      </c>
      <c r="AT794" s="69">
        <v>0</v>
      </c>
      <c r="AU794" s="69">
        <v>0</v>
      </c>
      <c r="AV794" s="69">
        <v>0</v>
      </c>
      <c r="AW794" s="69">
        <v>0</v>
      </c>
      <c r="AX794" s="69">
        <v>0</v>
      </c>
      <c r="AY794" s="69">
        <v>0</v>
      </c>
      <c r="AZ794" s="69">
        <v>0</v>
      </c>
      <c r="BA794" s="69">
        <v>0</v>
      </c>
      <c r="BB794" s="69">
        <v>0</v>
      </c>
      <c r="BC794" s="69">
        <v>0</v>
      </c>
      <c r="BD794" s="69">
        <v>0</v>
      </c>
      <c r="BE794" s="69">
        <v>0</v>
      </c>
      <c r="BF794" s="69">
        <v>0</v>
      </c>
      <c r="BG794" s="69">
        <v>0</v>
      </c>
      <c r="BH794" s="69">
        <v>0</v>
      </c>
      <c r="BI794" s="69" t="s">
        <v>2180</v>
      </c>
      <c r="BK794" s="69">
        <v>3</v>
      </c>
      <c r="BL794" s="69">
        <v>2</v>
      </c>
      <c r="BM794" s="69">
        <v>2</v>
      </c>
      <c r="BN794" s="69">
        <v>31</v>
      </c>
      <c r="BO794" s="89" t="s">
        <v>313</v>
      </c>
      <c r="BP794" s="69">
        <v>3</v>
      </c>
      <c r="BQ794" s="69">
        <v>10</v>
      </c>
      <c r="BR794" s="69">
        <v>203</v>
      </c>
      <c r="BS794" s="69">
        <v>3000</v>
      </c>
      <c r="BT794" s="69">
        <v>0</v>
      </c>
      <c r="BU794" s="69">
        <v>0</v>
      </c>
      <c r="BV794" s="69">
        <v>1000</v>
      </c>
      <c r="BW794" s="69">
        <v>0</v>
      </c>
      <c r="BY794" s="69">
        <v>1</v>
      </c>
      <c r="BZ794" s="69">
        <v>4</v>
      </c>
      <c r="CA794" s="69">
        <v>31</v>
      </c>
      <c r="CB794" s="89" t="s">
        <v>2181</v>
      </c>
      <c r="CC794" s="69">
        <v>1</v>
      </c>
      <c r="CD794" s="69">
        <v>1</v>
      </c>
      <c r="CE794" s="69">
        <v>1</v>
      </c>
      <c r="CF794" s="69">
        <v>9999999</v>
      </c>
      <c r="CG794" s="69">
        <v>0</v>
      </c>
      <c r="CH794" s="69">
        <v>0</v>
      </c>
      <c r="CI794" s="69">
        <v>1000</v>
      </c>
      <c r="CJ794" s="69">
        <v>0</v>
      </c>
      <c r="CL794" s="69">
        <v>0</v>
      </c>
      <c r="CM794" s="69">
        <v>0</v>
      </c>
      <c r="CN794" s="69">
        <v>0</v>
      </c>
      <c r="CO794" s="89" t="s">
        <v>313</v>
      </c>
      <c r="CP794" s="69">
        <v>0</v>
      </c>
      <c r="CQ794" s="69">
        <v>0</v>
      </c>
      <c r="CR794" s="69">
        <v>0</v>
      </c>
      <c r="CS794" s="69">
        <v>0</v>
      </c>
      <c r="CT794" s="69">
        <v>0</v>
      </c>
      <c r="CU794" s="69">
        <v>0</v>
      </c>
      <c r="CV794" s="69">
        <v>0</v>
      </c>
      <c r="CW794" s="69">
        <v>0</v>
      </c>
      <c r="CZ794" s="69">
        <v>0</v>
      </c>
      <c r="DA794" s="69">
        <v>0</v>
      </c>
      <c r="DB794" s="69">
        <v>0</v>
      </c>
      <c r="DC794" s="69">
        <v>0</v>
      </c>
      <c r="DD794" s="69">
        <v>0</v>
      </c>
      <c r="DE794" s="69">
        <v>0</v>
      </c>
      <c r="DF794" s="69">
        <v>0</v>
      </c>
      <c r="DG794" s="69">
        <v>1</v>
      </c>
      <c r="DI794" s="69" t="e">
        <v>#N/A</v>
      </c>
      <c r="DJ794" s="69">
        <v>0</v>
      </c>
      <c r="DK794" s="69" t="s">
        <v>2182</v>
      </c>
      <c r="DL794" s="69"/>
      <c r="DM794" s="69" t="s">
        <v>239</v>
      </c>
      <c r="DN794" s="69" t="str">
        <f>"造成["&amp;INDEX(Sheet5!$L$2:$L$11,MATCH(BL794,Sheet5!$J$2:$J$11,0))&amp;":"&amp;BR794&amp;"*"&amp;BS794/1000&amp;"]"&amp;INDEX(Sheet5!$I$2:$I$4,MATCH(BR794,Sheet5!$H$2:$H$4,0))&amp;"的"&amp;INDEX(Sheet5!$K$2:$K$11,MATCH(BL794,Sheet5!$J$2:$J$11,0))</f>
        <v>造成[ui.cs_orange:203*3]的物理伤害。</v>
      </c>
      <c r="DO794" s="69"/>
      <c r="DP794" s="69"/>
      <c r="DQ794" s="69"/>
      <c r="DR794" s="69" t="e">
        <f t="shared" si="196"/>
        <v>#N/A</v>
      </c>
      <c r="DS794" s="90" t="e">
        <f>MATCH(A794,Sheet5!D:D,0)</f>
        <v>#N/A</v>
      </c>
      <c r="DT794" s="94" t="e">
        <f>MATCH(A793,Sheet5!F:F,0)</f>
        <v>#N/A</v>
      </c>
      <c r="DU794" s="69">
        <v>0</v>
      </c>
      <c r="DV794" s="69">
        <v>0</v>
      </c>
      <c r="DW794" s="69">
        <v>0</v>
      </c>
      <c r="DX794" s="69">
        <v>0</v>
      </c>
      <c r="DY794" s="69">
        <v>0</v>
      </c>
    </row>
    <row r="795" spans="1:129" ht="14.25">
      <c r="A795" s="69">
        <v>40048</v>
      </c>
      <c r="B795" s="69">
        <v>0</v>
      </c>
      <c r="C795" s="69">
        <v>1</v>
      </c>
      <c r="D795" s="69" t="s">
        <v>2183</v>
      </c>
      <c r="E795" s="69" t="s">
        <v>239</v>
      </c>
      <c r="F795" s="69">
        <v>0</v>
      </c>
      <c r="G795" s="69">
        <v>1</v>
      </c>
      <c r="H795" s="69" t="s">
        <v>852</v>
      </c>
      <c r="I795" s="69">
        <v>1000</v>
      </c>
      <c r="J795" s="69" t="s">
        <v>2051</v>
      </c>
      <c r="K795" s="69">
        <v>5500</v>
      </c>
      <c r="M795" s="69">
        <v>0</v>
      </c>
      <c r="O795" s="69">
        <v>0</v>
      </c>
      <c r="P795" s="69">
        <v>2</v>
      </c>
      <c r="Q795" s="69">
        <v>0</v>
      </c>
      <c r="R795" s="69">
        <v>1</v>
      </c>
      <c r="S795" s="69">
        <v>0</v>
      </c>
      <c r="T795" s="69">
        <v>0</v>
      </c>
      <c r="U795" s="69">
        <v>0</v>
      </c>
      <c r="V795" s="69">
        <v>0</v>
      </c>
      <c r="W795" s="69">
        <v>0</v>
      </c>
      <c r="X795" s="69">
        <v>0</v>
      </c>
      <c r="Y795" s="69">
        <v>0</v>
      </c>
      <c r="Z795" s="69">
        <v>15000</v>
      </c>
      <c r="AA795" s="69">
        <v>2</v>
      </c>
      <c r="AB795" s="69">
        <v>31</v>
      </c>
      <c r="AC795" s="69">
        <v>0</v>
      </c>
      <c r="AD795" s="69">
        <v>0</v>
      </c>
      <c r="AE795" s="69">
        <v>0</v>
      </c>
      <c r="AF795" s="69">
        <v>10</v>
      </c>
      <c r="AG795" s="69">
        <v>0</v>
      </c>
      <c r="AH795" s="69">
        <v>3</v>
      </c>
      <c r="AI795" s="69">
        <v>0</v>
      </c>
      <c r="AJ795" s="69">
        <v>0</v>
      </c>
      <c r="AK795" s="69">
        <v>0</v>
      </c>
      <c r="AL795" s="69">
        <v>0</v>
      </c>
      <c r="AM795" s="69">
        <v>1</v>
      </c>
      <c r="AN795" s="69">
        <v>1</v>
      </c>
      <c r="AO795" s="69">
        <v>1</v>
      </c>
      <c r="AP795" s="69">
        <v>5</v>
      </c>
      <c r="AQ795" s="84">
        <v>0</v>
      </c>
      <c r="AR795" s="69">
        <v>0</v>
      </c>
      <c r="AS795" s="69">
        <v>0</v>
      </c>
      <c r="AT795" s="69">
        <v>0</v>
      </c>
      <c r="AU795" s="69">
        <v>0</v>
      </c>
      <c r="AV795" s="69">
        <v>0</v>
      </c>
      <c r="AW795" s="69">
        <v>0</v>
      </c>
      <c r="AX795" s="69">
        <v>0</v>
      </c>
      <c r="AY795" s="69">
        <v>0</v>
      </c>
      <c r="AZ795" s="69">
        <v>0</v>
      </c>
      <c r="BA795" s="69">
        <v>0</v>
      </c>
      <c r="BB795" s="69">
        <v>0</v>
      </c>
      <c r="BC795" s="69">
        <v>0</v>
      </c>
      <c r="BD795" s="69">
        <v>0</v>
      </c>
      <c r="BE795" s="69">
        <v>0</v>
      </c>
      <c r="BF795" s="69">
        <v>0</v>
      </c>
      <c r="BG795" s="69">
        <v>0</v>
      </c>
      <c r="BH795" s="69">
        <v>0</v>
      </c>
      <c r="BI795" s="69" t="s">
        <v>2184</v>
      </c>
      <c r="BK795" s="69">
        <v>3</v>
      </c>
      <c r="BL795" s="69">
        <v>2</v>
      </c>
      <c r="BM795" s="69">
        <v>2</v>
      </c>
      <c r="BN795" s="69">
        <v>31</v>
      </c>
      <c r="BO795" s="89">
        <v>0</v>
      </c>
      <c r="BP795" s="69">
        <v>3</v>
      </c>
      <c r="BQ795" s="69">
        <v>100</v>
      </c>
      <c r="BR795" s="69">
        <v>203</v>
      </c>
      <c r="BS795" s="69">
        <v>1200</v>
      </c>
      <c r="BT795" s="69">
        <v>0</v>
      </c>
      <c r="BU795" s="69">
        <v>0</v>
      </c>
      <c r="BV795" s="69">
        <v>1000</v>
      </c>
      <c r="BW795" s="69">
        <v>0</v>
      </c>
      <c r="BY795" s="69">
        <v>18</v>
      </c>
      <c r="BZ795" s="69">
        <v>7</v>
      </c>
      <c r="CA795" s="69">
        <v>64</v>
      </c>
      <c r="CB795" s="89">
        <v>0</v>
      </c>
      <c r="CC795" s="69">
        <v>4</v>
      </c>
      <c r="CD795" s="69">
        <v>50</v>
      </c>
      <c r="CE795" s="69">
        <v>1</v>
      </c>
      <c r="CF795" s="69">
        <v>99999</v>
      </c>
      <c r="CG795" s="69">
        <v>0</v>
      </c>
      <c r="CH795" s="69">
        <v>0</v>
      </c>
      <c r="CI795" s="69">
        <v>1000</v>
      </c>
      <c r="CJ795" s="69">
        <v>0</v>
      </c>
      <c r="CL795" s="69">
        <v>0</v>
      </c>
      <c r="CM795" s="69">
        <v>0</v>
      </c>
      <c r="CN795" s="69">
        <v>0</v>
      </c>
      <c r="CO795" s="89">
        <v>0</v>
      </c>
      <c r="CP795" s="69">
        <v>0</v>
      </c>
      <c r="CQ795" s="69">
        <v>0</v>
      </c>
      <c r="CR795" s="69">
        <v>0</v>
      </c>
      <c r="CS795" s="69">
        <v>0</v>
      </c>
      <c r="CT795" s="69">
        <v>0</v>
      </c>
      <c r="CU795" s="69">
        <v>0</v>
      </c>
      <c r="CV795" s="69">
        <v>0</v>
      </c>
      <c r="CW795" s="69">
        <v>0</v>
      </c>
      <c r="CZ795" s="69">
        <v>0</v>
      </c>
      <c r="DA795" s="69">
        <v>0</v>
      </c>
      <c r="DB795" s="69">
        <v>0</v>
      </c>
      <c r="DC795" s="69">
        <v>0</v>
      </c>
      <c r="DD795" s="69">
        <v>0</v>
      </c>
      <c r="DE795" s="69">
        <v>0</v>
      </c>
      <c r="DF795" s="69">
        <v>0</v>
      </c>
      <c r="DG795" s="69">
        <v>1</v>
      </c>
      <c r="DI795" s="69" t="e">
        <f>INDEX(Sheet3!$E$78:$E$1130,MATCH(A795,Sheet3!$D$78:$D$1130,0))</f>
        <v>#N/A</v>
      </c>
      <c r="DJ795" s="69">
        <f t="shared" si="198"/>
        <v>0</v>
      </c>
      <c r="DK795" s="69" t="s">
        <v>1401</v>
      </c>
      <c r="DL795" s="69"/>
      <c r="DM795" s="69" t="s">
        <v>239</v>
      </c>
      <c r="DN795" s="69" t="str">
        <f>"造成["&amp;INDEX(Sheet5!$L$2:$L$11,MATCH(BL795,Sheet5!$J$2:$J$11,0))&amp;":"&amp;BR795&amp;"*"&amp;BS795/1000&amp;"]"&amp;INDEX(Sheet5!$I$2:$I$4,MATCH(BR795,Sheet5!$H$2:$H$4,0))&amp;"的"&amp;INDEX(Sheet5!$K$2:$K$11,MATCH(BL795,Sheet5!$J$2:$J$11,0))</f>
        <v>造成[ui.cs_orange:203*1.2]的物理伤害。</v>
      </c>
      <c r="DO795" s="69"/>
      <c r="DP795" s="69"/>
      <c r="DQ795" s="69"/>
      <c r="DR795" s="69" t="e">
        <f t="shared" si="196"/>
        <v>#N/A</v>
      </c>
      <c r="DS795" s="90" t="e">
        <f>MATCH(A795,Sheet5!D:D,0)</f>
        <v>#N/A</v>
      </c>
      <c r="DT795" s="94" t="e">
        <f>MATCH(A794,Sheet5!F:F,0)</f>
        <v>#N/A</v>
      </c>
      <c r="DU795" s="69">
        <v>0</v>
      </c>
      <c r="DV795" s="69">
        <v>0</v>
      </c>
      <c r="DW795" s="69">
        <v>0</v>
      </c>
      <c r="DX795" s="69">
        <v>0</v>
      </c>
      <c r="DY795" s="69">
        <v>0</v>
      </c>
    </row>
    <row r="796" spans="1:129" ht="14.25">
      <c r="A796" s="69">
        <v>40049</v>
      </c>
      <c r="B796" s="69">
        <v>0</v>
      </c>
      <c r="C796" s="69">
        <v>1</v>
      </c>
      <c r="D796" s="69" t="s">
        <v>2185</v>
      </c>
      <c r="E796" s="69" t="s">
        <v>2186</v>
      </c>
      <c r="F796" s="69">
        <v>0</v>
      </c>
      <c r="G796" s="69">
        <v>1</v>
      </c>
      <c r="H796" s="69" t="s">
        <v>1019</v>
      </c>
      <c r="I796" s="69">
        <v>0</v>
      </c>
      <c r="J796" s="69">
        <v>700</v>
      </c>
      <c r="K796" s="69">
        <v>2000</v>
      </c>
      <c r="M796" s="69">
        <v>156</v>
      </c>
      <c r="N796" s="69" t="s">
        <v>847</v>
      </c>
      <c r="O796" s="69">
        <v>0</v>
      </c>
      <c r="P796" s="69">
        <v>11</v>
      </c>
      <c r="Q796" s="69">
        <v>0</v>
      </c>
      <c r="R796" s="69">
        <v>1</v>
      </c>
      <c r="S796" s="69">
        <v>0</v>
      </c>
      <c r="T796" s="69">
        <v>0</v>
      </c>
      <c r="U796" s="69">
        <v>0</v>
      </c>
      <c r="V796" s="69">
        <v>0</v>
      </c>
      <c r="W796" s="69">
        <v>0</v>
      </c>
      <c r="X796" s="69">
        <v>0</v>
      </c>
      <c r="Y796" s="69">
        <v>0</v>
      </c>
      <c r="Z796" s="69">
        <v>0</v>
      </c>
      <c r="AA796" s="69">
        <v>2</v>
      </c>
      <c r="AB796" s="69">
        <v>31</v>
      </c>
      <c r="AC796" s="69">
        <v>0</v>
      </c>
      <c r="AD796" s="69">
        <v>0</v>
      </c>
      <c r="AE796" s="69">
        <v>0</v>
      </c>
      <c r="AF796" s="69">
        <v>1</v>
      </c>
      <c r="AG796" s="69">
        <v>0</v>
      </c>
      <c r="AH796" s="69">
        <v>12</v>
      </c>
      <c r="AI796" s="69">
        <v>0</v>
      </c>
      <c r="AJ796" s="69">
        <v>0</v>
      </c>
      <c r="AK796" s="69">
        <v>0</v>
      </c>
      <c r="AL796" s="69">
        <v>0</v>
      </c>
      <c r="AM796" s="69">
        <v>1</v>
      </c>
      <c r="AN796" s="69">
        <v>1</v>
      </c>
      <c r="AO796" s="69">
        <v>1</v>
      </c>
      <c r="AP796" s="69">
        <v>3</v>
      </c>
      <c r="AQ796" s="84">
        <v>15</v>
      </c>
      <c r="AR796" s="69">
        <v>2</v>
      </c>
      <c r="AS796" s="69">
        <v>0</v>
      </c>
      <c r="AT796" s="69">
        <v>0</v>
      </c>
      <c r="AU796" s="69">
        <v>0</v>
      </c>
      <c r="AV796" s="69">
        <v>0</v>
      </c>
      <c r="AW796" s="69">
        <v>0</v>
      </c>
      <c r="AX796" s="69">
        <v>0</v>
      </c>
      <c r="AY796" s="69">
        <v>0</v>
      </c>
      <c r="AZ796" s="69">
        <v>0</v>
      </c>
      <c r="BA796" s="69">
        <v>0</v>
      </c>
      <c r="BB796" s="69">
        <v>0</v>
      </c>
      <c r="BC796" s="69">
        <v>0</v>
      </c>
      <c r="BD796" s="69">
        <v>0</v>
      </c>
      <c r="BE796" s="69">
        <v>0</v>
      </c>
      <c r="BF796" s="69">
        <v>0</v>
      </c>
      <c r="BG796" s="69">
        <v>500</v>
      </c>
      <c r="BH796" s="69">
        <v>0</v>
      </c>
      <c r="BI796" s="69" t="s">
        <v>2187</v>
      </c>
      <c r="BK796" s="69">
        <v>3</v>
      </c>
      <c r="BL796" s="69">
        <v>0</v>
      </c>
      <c r="BM796" s="69">
        <v>0</v>
      </c>
      <c r="BN796" s="69">
        <v>0</v>
      </c>
      <c r="BO796" s="89">
        <v>0</v>
      </c>
      <c r="BP796" s="69">
        <v>0</v>
      </c>
      <c r="BQ796" s="69">
        <v>0</v>
      </c>
      <c r="BR796" s="69">
        <v>0</v>
      </c>
      <c r="BS796" s="69">
        <v>0</v>
      </c>
      <c r="BT796" s="69">
        <v>0</v>
      </c>
      <c r="BU796" s="69">
        <v>0</v>
      </c>
      <c r="BV796" s="69">
        <v>1000</v>
      </c>
      <c r="BW796" s="69">
        <v>156</v>
      </c>
      <c r="BY796" s="69">
        <v>0</v>
      </c>
      <c r="BZ796" s="69">
        <v>0</v>
      </c>
      <c r="CA796" s="69">
        <v>31</v>
      </c>
      <c r="CB796" s="89">
        <v>0</v>
      </c>
      <c r="CC796" s="69">
        <v>0</v>
      </c>
      <c r="CD796" s="69">
        <v>0</v>
      </c>
      <c r="CE796" s="69">
        <v>0</v>
      </c>
      <c r="CF796" s="69">
        <v>0</v>
      </c>
      <c r="CG796" s="69">
        <v>0</v>
      </c>
      <c r="CH796" s="69">
        <v>0</v>
      </c>
      <c r="CI796" s="69">
        <v>0</v>
      </c>
      <c r="CJ796" s="69">
        <v>0</v>
      </c>
      <c r="CL796" s="69">
        <v>0</v>
      </c>
      <c r="CM796" s="69">
        <v>0</v>
      </c>
      <c r="CN796" s="69">
        <v>0</v>
      </c>
      <c r="CO796" s="89">
        <v>0</v>
      </c>
      <c r="CP796" s="69">
        <v>0</v>
      </c>
      <c r="CQ796" s="69">
        <v>0</v>
      </c>
      <c r="CR796" s="69">
        <v>0</v>
      </c>
      <c r="CS796" s="69">
        <v>0</v>
      </c>
      <c r="CT796" s="69">
        <v>0</v>
      </c>
      <c r="CU796" s="69">
        <v>0</v>
      </c>
      <c r="CV796" s="69">
        <v>0</v>
      </c>
      <c r="CW796" s="69">
        <v>0</v>
      </c>
      <c r="CZ796" s="69">
        <v>0</v>
      </c>
      <c r="DA796" s="69">
        <v>0</v>
      </c>
      <c r="DB796" s="69">
        <v>0</v>
      </c>
      <c r="DC796" s="69">
        <v>0</v>
      </c>
      <c r="DD796" s="69">
        <v>0</v>
      </c>
      <c r="DE796" s="69">
        <v>0</v>
      </c>
      <c r="DF796" s="69">
        <v>0</v>
      </c>
      <c r="DG796" s="69">
        <v>1</v>
      </c>
      <c r="DI796" s="69" t="e">
        <f>INDEX(Sheet3!$E$78:$E$1130,MATCH(A796,Sheet3!$D$78:$D$1130,0))</f>
        <v>#N/A</v>
      </c>
      <c r="DJ796" s="69">
        <f t="shared" si="198"/>
        <v>0</v>
      </c>
      <c r="DK796" s="69" t="s">
        <v>849</v>
      </c>
      <c r="DL796" s="69"/>
      <c r="DM796" s="69" t="s">
        <v>850</v>
      </c>
      <c r="DN796" s="69" t="e">
        <f>"造成["&amp;INDEX(Sheet5!$L$2:$L$11,MATCH(BL796,Sheet5!$J$2:$J$11,0))&amp;":"&amp;BR796&amp;"*"&amp;BS796/1000&amp;"]"&amp;INDEX(Sheet5!$I$2:$I$4,MATCH(BR796,Sheet5!$H$2:$H$4,0))&amp;"的"&amp;INDEX(Sheet5!$K$2:$K$11,MATCH(BL796,Sheet5!$J$2:$J$11,0))</f>
        <v>#N/A</v>
      </c>
      <c r="DO796" s="69"/>
      <c r="DP796" s="69"/>
      <c r="DQ796" s="69"/>
      <c r="DR796" s="69" t="e">
        <f t="shared" si="196"/>
        <v>#N/A</v>
      </c>
      <c r="DS796" s="90" t="e">
        <f>MATCH(A796,Sheet5!D:D,0)</f>
        <v>#N/A</v>
      </c>
      <c r="DT796" s="94" t="e">
        <f>MATCH(A795,Sheet5!F:F,0)</f>
        <v>#N/A</v>
      </c>
      <c r="DU796" s="69">
        <v>0</v>
      </c>
      <c r="DV796" s="69">
        <v>0</v>
      </c>
      <c r="DW796" s="69">
        <v>0</v>
      </c>
      <c r="DX796" s="69">
        <v>0</v>
      </c>
      <c r="DY796" s="69">
        <v>0</v>
      </c>
    </row>
    <row r="797" spans="1:129" ht="14.25">
      <c r="A797" s="69">
        <v>40050</v>
      </c>
      <c r="B797" s="69">
        <v>0</v>
      </c>
      <c r="C797" s="69">
        <v>1</v>
      </c>
      <c r="D797" s="69" t="s">
        <v>1918</v>
      </c>
      <c r="E797" s="69" t="s">
        <v>239</v>
      </c>
      <c r="F797" s="69">
        <v>0</v>
      </c>
      <c r="G797" s="69">
        <v>1</v>
      </c>
      <c r="H797" s="69" t="s">
        <v>852</v>
      </c>
      <c r="I797" s="69">
        <v>0</v>
      </c>
      <c r="J797" s="69">
        <v>0</v>
      </c>
      <c r="K797" s="69">
        <v>700</v>
      </c>
      <c r="M797" s="69">
        <v>0</v>
      </c>
      <c r="O797" s="69">
        <v>0</v>
      </c>
      <c r="P797" s="69">
        <v>2</v>
      </c>
      <c r="Q797" s="69">
        <v>0</v>
      </c>
      <c r="R797" s="69">
        <v>1</v>
      </c>
      <c r="S797" s="69">
        <v>0</v>
      </c>
      <c r="T797" s="69">
        <v>0</v>
      </c>
      <c r="U797" s="69">
        <v>0</v>
      </c>
      <c r="V797" s="69">
        <v>0</v>
      </c>
      <c r="W797" s="69">
        <v>0</v>
      </c>
      <c r="X797" s="69">
        <v>0</v>
      </c>
      <c r="Y797" s="69">
        <v>0</v>
      </c>
      <c r="Z797" s="69">
        <v>13000</v>
      </c>
      <c r="AA797" s="69">
        <v>2</v>
      </c>
      <c r="AB797" s="69">
        <v>31</v>
      </c>
      <c r="AC797" s="69">
        <v>0</v>
      </c>
      <c r="AD797" s="69">
        <v>0</v>
      </c>
      <c r="AE797" s="69">
        <v>0</v>
      </c>
      <c r="AF797" s="69">
        <v>4</v>
      </c>
      <c r="AG797" s="69">
        <v>0</v>
      </c>
      <c r="AH797" s="69">
        <v>8</v>
      </c>
      <c r="AI797" s="69">
        <v>0</v>
      </c>
      <c r="AJ797" s="69">
        <v>3</v>
      </c>
      <c r="AK797" s="69">
        <v>0</v>
      </c>
      <c r="AL797" s="69">
        <v>0</v>
      </c>
      <c r="AM797" s="69">
        <v>4</v>
      </c>
      <c r="AN797" s="69">
        <v>4</v>
      </c>
      <c r="AO797" s="69">
        <v>1</v>
      </c>
      <c r="AP797" s="69">
        <v>1</v>
      </c>
      <c r="AQ797" s="84">
        <v>0</v>
      </c>
      <c r="AR797" s="69">
        <v>1</v>
      </c>
      <c r="AS797" s="69">
        <v>0</v>
      </c>
      <c r="AT797" s="69">
        <v>0</v>
      </c>
      <c r="AU797" s="69">
        <v>0</v>
      </c>
      <c r="AV797" s="69">
        <v>0</v>
      </c>
      <c r="AW797" s="69">
        <v>0</v>
      </c>
      <c r="AX797" s="69">
        <v>0</v>
      </c>
      <c r="AY797" s="69">
        <v>0</v>
      </c>
      <c r="AZ797" s="69">
        <v>0</v>
      </c>
      <c r="BA797" s="69">
        <v>1</v>
      </c>
      <c r="BB797" s="69">
        <v>-1</v>
      </c>
      <c r="BC797" s="69">
        <v>0</v>
      </c>
      <c r="BD797" s="69">
        <v>0</v>
      </c>
      <c r="BE797" s="69">
        <v>0</v>
      </c>
      <c r="BF797" s="69">
        <v>0</v>
      </c>
      <c r="BG797" s="69">
        <v>0</v>
      </c>
      <c r="BH797" s="69">
        <v>0</v>
      </c>
      <c r="BI797" s="69" t="s">
        <v>2188</v>
      </c>
      <c r="BK797" s="69">
        <v>3</v>
      </c>
      <c r="BL797" s="69">
        <v>3</v>
      </c>
      <c r="BM797" s="69">
        <v>2</v>
      </c>
      <c r="BN797" s="69">
        <v>31</v>
      </c>
      <c r="BO797" s="89">
        <v>0</v>
      </c>
      <c r="BP797" s="69">
        <v>1</v>
      </c>
      <c r="BQ797" s="69">
        <v>10</v>
      </c>
      <c r="BR797" s="69">
        <v>204</v>
      </c>
      <c r="BS797" s="69">
        <v>800</v>
      </c>
      <c r="BT797" s="69">
        <v>0</v>
      </c>
      <c r="BU797" s="69">
        <v>0</v>
      </c>
      <c r="BV797" s="69">
        <v>1000</v>
      </c>
      <c r="BW797" s="69">
        <v>0</v>
      </c>
      <c r="BY797" s="69">
        <v>0</v>
      </c>
      <c r="BZ797" s="69">
        <v>0</v>
      </c>
      <c r="CA797" s="69">
        <v>31</v>
      </c>
      <c r="CB797" s="89">
        <v>0</v>
      </c>
      <c r="CC797" s="69">
        <v>0</v>
      </c>
      <c r="CD797" s="69">
        <v>0</v>
      </c>
      <c r="CE797" s="69">
        <v>0</v>
      </c>
      <c r="CF797" s="69">
        <v>0</v>
      </c>
      <c r="CG797" s="69">
        <v>0</v>
      </c>
      <c r="CH797" s="69">
        <v>0</v>
      </c>
      <c r="CI797" s="69">
        <v>0</v>
      </c>
      <c r="CJ797" s="69">
        <v>0</v>
      </c>
      <c r="CL797" s="69">
        <v>0</v>
      </c>
      <c r="CM797" s="69">
        <v>0</v>
      </c>
      <c r="CN797" s="69">
        <v>0</v>
      </c>
      <c r="CO797" s="89">
        <v>0</v>
      </c>
      <c r="CP797" s="69">
        <v>0</v>
      </c>
      <c r="CQ797" s="69">
        <v>0</v>
      </c>
      <c r="CR797" s="69">
        <v>0</v>
      </c>
      <c r="CS797" s="69">
        <v>0</v>
      </c>
      <c r="CT797" s="69">
        <v>0</v>
      </c>
      <c r="CU797" s="69">
        <v>0</v>
      </c>
      <c r="CV797" s="69">
        <v>0</v>
      </c>
      <c r="CW797" s="69">
        <v>0</v>
      </c>
      <c r="CZ797" s="69">
        <v>0</v>
      </c>
      <c r="DA797" s="69">
        <v>0</v>
      </c>
      <c r="DB797" s="69">
        <v>0</v>
      </c>
      <c r="DC797" s="69">
        <v>0</v>
      </c>
      <c r="DD797" s="69">
        <v>0</v>
      </c>
      <c r="DE797" s="69">
        <v>0</v>
      </c>
      <c r="DF797" s="69">
        <v>0</v>
      </c>
      <c r="DG797" s="69">
        <v>1</v>
      </c>
      <c r="DI797" s="69" t="e">
        <f>INDEX(Sheet3!$E$78:$E$1130,MATCH(A797,Sheet3!$D$78:$D$1130,0))</f>
        <v>#N/A</v>
      </c>
      <c r="DJ797" s="69">
        <f t="shared" si="198"/>
        <v>0</v>
      </c>
      <c r="DK797" s="69" t="s">
        <v>2189</v>
      </c>
      <c r="DL797" s="69"/>
      <c r="DM797" s="69" t="s">
        <v>239</v>
      </c>
      <c r="DN797" s="69" t="str">
        <f>"造成["&amp;INDEX(Sheet5!$L$2:$L$11,MATCH(BL797,Sheet5!$J$2:$J$11,0))&amp;":"&amp;BR797&amp;"*"&amp;BS797/1000&amp;"]"&amp;INDEX(Sheet5!$I$2:$I$4,MATCH(BR797,Sheet5!$H$2:$H$4,0))&amp;"的"&amp;INDEX(Sheet5!$K$2:$K$11,MATCH(BL797,Sheet5!$J$2:$J$11,0))</f>
        <v>造成[ui.cs_blue:204*0.8]的火系伤害。</v>
      </c>
      <c r="DO797" s="69"/>
      <c r="DP797" s="69"/>
      <c r="DQ797" s="69"/>
      <c r="DR797" s="69" t="e">
        <f t="shared" si="196"/>
        <v>#N/A</v>
      </c>
      <c r="DS797" s="90" t="e">
        <f>MATCH(A797,Sheet5!D:D,0)</f>
        <v>#N/A</v>
      </c>
      <c r="DT797" s="94" t="e">
        <f>MATCH(A796,Sheet5!F:F,0)</f>
        <v>#N/A</v>
      </c>
      <c r="DU797" s="69">
        <v>0</v>
      </c>
      <c r="DV797" s="69">
        <v>0</v>
      </c>
      <c r="DW797" s="69">
        <v>0</v>
      </c>
      <c r="DX797" s="69">
        <v>0</v>
      </c>
      <c r="DY797" s="69">
        <v>0</v>
      </c>
    </row>
    <row r="798" spans="1:129" ht="14.25">
      <c r="A798" s="69">
        <v>40051</v>
      </c>
      <c r="B798" s="69">
        <v>0</v>
      </c>
      <c r="C798" s="69">
        <v>1</v>
      </c>
      <c r="D798" s="69" t="s">
        <v>2190</v>
      </c>
      <c r="E798" s="69" t="s">
        <v>239</v>
      </c>
      <c r="F798" s="69">
        <v>0</v>
      </c>
      <c r="G798" s="69">
        <v>0</v>
      </c>
      <c r="H798" s="69" t="s">
        <v>1019</v>
      </c>
      <c r="I798" s="69">
        <v>500</v>
      </c>
      <c r="J798" s="69">
        <v>700</v>
      </c>
      <c r="K798" s="69">
        <v>1000</v>
      </c>
      <c r="M798" s="69">
        <v>370</v>
      </c>
      <c r="N798" s="69" t="s">
        <v>2191</v>
      </c>
      <c r="O798" s="69">
        <v>0</v>
      </c>
      <c r="P798" s="69">
        <v>1</v>
      </c>
      <c r="Q798" s="69">
        <v>0</v>
      </c>
      <c r="R798" s="69">
        <v>1</v>
      </c>
      <c r="S798" s="69">
        <v>0</v>
      </c>
      <c r="T798" s="69">
        <v>0</v>
      </c>
      <c r="U798" s="69">
        <v>0</v>
      </c>
      <c r="V798" s="69">
        <v>0</v>
      </c>
      <c r="W798" s="69">
        <v>0</v>
      </c>
      <c r="X798" s="69">
        <v>10</v>
      </c>
      <c r="Y798" s="69">
        <v>10</v>
      </c>
      <c r="Z798" s="69">
        <v>18000</v>
      </c>
      <c r="AA798" s="69">
        <v>1</v>
      </c>
      <c r="AB798" s="69">
        <v>31</v>
      </c>
      <c r="AC798" s="69">
        <v>0</v>
      </c>
      <c r="AD798" s="69">
        <v>0</v>
      </c>
      <c r="AE798" s="69">
        <v>0</v>
      </c>
      <c r="AF798" s="69">
        <v>1</v>
      </c>
      <c r="AG798" s="69">
        <v>0</v>
      </c>
      <c r="AH798" s="69">
        <v>1</v>
      </c>
      <c r="AI798" s="69">
        <v>0</v>
      </c>
      <c r="AJ798" s="69">
        <v>3</v>
      </c>
      <c r="AK798" s="69">
        <v>0</v>
      </c>
      <c r="AL798" s="69">
        <v>0</v>
      </c>
      <c r="AM798" s="69">
        <v>3</v>
      </c>
      <c r="AN798" s="69">
        <v>3</v>
      </c>
      <c r="AO798" s="69">
        <v>0</v>
      </c>
      <c r="AP798" s="69">
        <v>2</v>
      </c>
      <c r="AQ798" s="84">
        <v>0</v>
      </c>
      <c r="AR798" s="69">
        <v>0</v>
      </c>
      <c r="AS798" s="69">
        <v>0</v>
      </c>
      <c r="AT798" s="69">
        <v>0</v>
      </c>
      <c r="AU798" s="69">
        <v>0</v>
      </c>
      <c r="AV798" s="69">
        <v>0</v>
      </c>
      <c r="AW798" s="69">
        <v>0</v>
      </c>
      <c r="AX798" s="69">
        <v>0</v>
      </c>
      <c r="AY798" s="69">
        <v>0</v>
      </c>
      <c r="AZ798" s="69">
        <v>0</v>
      </c>
      <c r="BA798" s="69">
        <v>0</v>
      </c>
      <c r="BB798" s="69">
        <v>0</v>
      </c>
      <c r="BC798" s="69">
        <v>0</v>
      </c>
      <c r="BD798" s="69">
        <v>0</v>
      </c>
      <c r="BE798" s="69">
        <v>0</v>
      </c>
      <c r="BF798" s="69">
        <v>0</v>
      </c>
      <c r="BG798" s="69">
        <v>0</v>
      </c>
      <c r="BH798" s="69">
        <v>0</v>
      </c>
      <c r="BI798" s="69" t="s">
        <v>2192</v>
      </c>
      <c r="BK798" s="69">
        <v>3</v>
      </c>
      <c r="BL798" s="69">
        <v>10</v>
      </c>
      <c r="BM798" s="69">
        <v>1</v>
      </c>
      <c r="BN798" s="69">
        <v>31</v>
      </c>
      <c r="BO798" s="89" t="s">
        <v>313</v>
      </c>
      <c r="BP798" s="69">
        <v>1</v>
      </c>
      <c r="BQ798" s="69">
        <v>1</v>
      </c>
      <c r="BR798" s="69">
        <v>1</v>
      </c>
      <c r="BS798" s="69">
        <v>11061</v>
      </c>
      <c r="BT798" s="69">
        <v>0</v>
      </c>
      <c r="BU798" s="69">
        <v>0</v>
      </c>
      <c r="BV798" s="69">
        <v>1000</v>
      </c>
      <c r="BW798" s="69">
        <v>0</v>
      </c>
      <c r="BY798" s="69">
        <v>16</v>
      </c>
      <c r="BZ798" s="69">
        <v>1</v>
      </c>
      <c r="CA798" s="69">
        <v>31</v>
      </c>
      <c r="CB798" s="89" t="s">
        <v>313</v>
      </c>
      <c r="CC798" s="69">
        <v>1</v>
      </c>
      <c r="CD798" s="69">
        <v>1</v>
      </c>
      <c r="CE798" s="69">
        <v>1</v>
      </c>
      <c r="CF798" s="69">
        <v>40057</v>
      </c>
      <c r="CG798" s="69">
        <v>0</v>
      </c>
      <c r="CH798" s="69">
        <v>0</v>
      </c>
      <c r="CI798" s="69">
        <v>1000</v>
      </c>
      <c r="CJ798" s="69">
        <v>0</v>
      </c>
      <c r="CL798" s="69">
        <v>0</v>
      </c>
      <c r="CM798" s="69">
        <v>0</v>
      </c>
      <c r="CN798" s="69">
        <v>0</v>
      </c>
      <c r="CO798" s="89">
        <v>0</v>
      </c>
      <c r="CP798" s="69">
        <v>0</v>
      </c>
      <c r="CQ798" s="69">
        <v>0</v>
      </c>
      <c r="CR798" s="69">
        <v>0</v>
      </c>
      <c r="CS798" s="69">
        <v>0</v>
      </c>
      <c r="CT798" s="69">
        <v>0</v>
      </c>
      <c r="CU798" s="69">
        <v>0</v>
      </c>
      <c r="CV798" s="69">
        <v>0</v>
      </c>
      <c r="CW798" s="69">
        <v>0</v>
      </c>
      <c r="CZ798" s="69">
        <v>0</v>
      </c>
      <c r="DA798" s="69">
        <v>0</v>
      </c>
      <c r="DB798" s="69">
        <v>0</v>
      </c>
      <c r="DC798" s="69">
        <v>0</v>
      </c>
      <c r="DD798" s="69">
        <v>0</v>
      </c>
      <c r="DE798" s="69">
        <v>0</v>
      </c>
      <c r="DF798" s="69">
        <v>0</v>
      </c>
      <c r="DG798" s="69">
        <v>1</v>
      </c>
      <c r="DI798" s="69" t="e">
        <f>INDEX([3]Sheet3!$E$78:$E$1130,MATCH(A798,[3]Sheet3!$D$78:$D$1130,0))</f>
        <v>#N/A</v>
      </c>
      <c r="DJ798" s="69">
        <f t="shared" si="198"/>
        <v>0</v>
      </c>
      <c r="DK798" s="69" t="s">
        <v>2193</v>
      </c>
      <c r="DL798" s="69"/>
      <c r="DM798" s="69" t="s">
        <v>239</v>
      </c>
      <c r="DN798" s="69" t="e">
        <f>"造成["&amp;INDEX(Sheet5!$L$2:$L$11,MATCH(BL798,Sheet5!$J$2:$J$11,0))&amp;":"&amp;BR798&amp;"*"&amp;BS798/1000&amp;"]"&amp;INDEX(Sheet5!$I$2:$I$4,MATCH(BR798,Sheet5!$H$2:$H$4,0))&amp;"的"&amp;INDEX(Sheet5!$K$2:$K$11,MATCH(BL798,Sheet5!$J$2:$J$11,0))</f>
        <v>#N/A</v>
      </c>
      <c r="DO798" s="69"/>
      <c r="DP798" s="69"/>
      <c r="DQ798" s="69"/>
      <c r="DR798" s="69" t="e">
        <f t="shared" si="196"/>
        <v>#N/A</v>
      </c>
      <c r="DS798" s="90" t="e">
        <f>MATCH(A798,Sheet5!D:D,0)</f>
        <v>#N/A</v>
      </c>
      <c r="DT798" s="94" t="e">
        <f>MATCH(A797,Sheet5!F:F,0)</f>
        <v>#N/A</v>
      </c>
      <c r="DU798" s="69">
        <v>0</v>
      </c>
      <c r="DV798" s="69">
        <v>0</v>
      </c>
      <c r="DW798" s="69">
        <v>0</v>
      </c>
      <c r="DX798" s="69">
        <v>0</v>
      </c>
      <c r="DY798" s="69">
        <v>0</v>
      </c>
    </row>
    <row r="799" spans="1:129" ht="14.25">
      <c r="A799" s="69">
        <v>40052</v>
      </c>
      <c r="B799" s="69">
        <v>0</v>
      </c>
      <c r="C799" s="69">
        <v>1</v>
      </c>
      <c r="D799" s="69" t="s">
        <v>2194</v>
      </c>
      <c r="E799" s="69" t="s">
        <v>239</v>
      </c>
      <c r="F799" s="69">
        <v>0</v>
      </c>
      <c r="G799" s="69">
        <v>0</v>
      </c>
      <c r="H799" s="69" t="s">
        <v>507</v>
      </c>
      <c r="I799" s="69">
        <v>500</v>
      </c>
      <c r="J799" s="69" t="s">
        <v>1630</v>
      </c>
      <c r="K799" s="69">
        <v>1000</v>
      </c>
      <c r="M799" s="69">
        <v>0</v>
      </c>
      <c r="N799" s="69" t="s">
        <v>2195</v>
      </c>
      <c r="O799" s="69">
        <v>0</v>
      </c>
      <c r="P799" s="69">
        <v>1</v>
      </c>
      <c r="Q799" s="69">
        <v>0</v>
      </c>
      <c r="R799" s="69">
        <v>1</v>
      </c>
      <c r="S799" s="69">
        <v>0</v>
      </c>
      <c r="T799" s="69">
        <v>0</v>
      </c>
      <c r="U799" s="69">
        <v>0</v>
      </c>
      <c r="V799" s="69">
        <v>0</v>
      </c>
      <c r="W799" s="69">
        <v>0</v>
      </c>
      <c r="X799" s="69">
        <v>0</v>
      </c>
      <c r="Y799" s="69">
        <v>0</v>
      </c>
      <c r="Z799" s="69">
        <v>99999999</v>
      </c>
      <c r="AA799" s="69">
        <v>1</v>
      </c>
      <c r="AB799" s="69">
        <v>31</v>
      </c>
      <c r="AC799" s="69">
        <v>0</v>
      </c>
      <c r="AD799" s="69">
        <v>0</v>
      </c>
      <c r="AE799" s="69">
        <v>0</v>
      </c>
      <c r="AF799" s="69">
        <v>1</v>
      </c>
      <c r="AG799" s="69">
        <v>0</v>
      </c>
      <c r="AH799" s="69">
        <v>1</v>
      </c>
      <c r="AI799" s="69">
        <v>0</v>
      </c>
      <c r="AJ799" s="69">
        <v>3</v>
      </c>
      <c r="AK799" s="69">
        <v>0</v>
      </c>
      <c r="AL799" s="69">
        <v>0</v>
      </c>
      <c r="AM799" s="69">
        <v>3</v>
      </c>
      <c r="AN799" s="69">
        <v>3</v>
      </c>
      <c r="AO799" s="69">
        <v>0</v>
      </c>
      <c r="AP799" s="69">
        <v>1</v>
      </c>
      <c r="AQ799" s="84">
        <v>0</v>
      </c>
      <c r="AR799" s="69">
        <v>0</v>
      </c>
      <c r="AS799" s="69">
        <v>0</v>
      </c>
      <c r="AT799" s="69">
        <v>0</v>
      </c>
      <c r="AU799" s="69">
        <v>0</v>
      </c>
      <c r="AV799" s="69">
        <v>0</v>
      </c>
      <c r="AW799" s="69">
        <v>0</v>
      </c>
      <c r="AX799" s="69">
        <v>0</v>
      </c>
      <c r="AY799" s="69">
        <v>0</v>
      </c>
      <c r="AZ799" s="69">
        <v>0</v>
      </c>
      <c r="BA799" s="69">
        <v>0</v>
      </c>
      <c r="BB799" s="69">
        <v>0</v>
      </c>
      <c r="BC799" s="69">
        <v>0</v>
      </c>
      <c r="BD799" s="69">
        <v>0</v>
      </c>
      <c r="BE799" s="69">
        <v>0</v>
      </c>
      <c r="BF799" s="69">
        <v>0</v>
      </c>
      <c r="BG799" s="69">
        <v>0</v>
      </c>
      <c r="BH799" s="69">
        <v>0</v>
      </c>
      <c r="BK799" s="69">
        <v>3</v>
      </c>
      <c r="BL799" s="69">
        <v>10</v>
      </c>
      <c r="BM799" s="69">
        <v>1</v>
      </c>
      <c r="BN799" s="69">
        <v>31</v>
      </c>
      <c r="BO799" s="89" t="s">
        <v>313</v>
      </c>
      <c r="BP799" s="69">
        <v>1</v>
      </c>
      <c r="BQ799" s="69">
        <v>1</v>
      </c>
      <c r="BR799" s="69">
        <v>1</v>
      </c>
      <c r="BS799" s="69">
        <v>11062</v>
      </c>
      <c r="BT799" s="69">
        <v>0</v>
      </c>
      <c r="BU799" s="69">
        <v>0</v>
      </c>
      <c r="BV799" s="69">
        <v>1000</v>
      </c>
      <c r="BW799" s="69">
        <v>0</v>
      </c>
      <c r="BY799" s="69">
        <v>0</v>
      </c>
      <c r="BZ799" s="69">
        <v>0</v>
      </c>
      <c r="CA799" s="69">
        <v>31</v>
      </c>
      <c r="CB799" s="89" t="s">
        <v>313</v>
      </c>
      <c r="CC799" s="69">
        <v>0</v>
      </c>
      <c r="CD799" s="69">
        <v>0</v>
      </c>
      <c r="CE799" s="69">
        <v>0</v>
      </c>
      <c r="CF799" s="69">
        <v>0</v>
      </c>
      <c r="CG799" s="69">
        <v>0</v>
      </c>
      <c r="CH799" s="69">
        <v>0</v>
      </c>
      <c r="CI799" s="69">
        <v>0</v>
      </c>
      <c r="CJ799" s="69">
        <v>0</v>
      </c>
      <c r="CL799" s="69">
        <v>0</v>
      </c>
      <c r="CM799" s="69">
        <v>0</v>
      </c>
      <c r="CN799" s="69">
        <v>0</v>
      </c>
      <c r="CO799" s="89">
        <v>0</v>
      </c>
      <c r="CP799" s="69">
        <v>0</v>
      </c>
      <c r="CQ799" s="69">
        <v>0</v>
      </c>
      <c r="CR799" s="69">
        <v>0</v>
      </c>
      <c r="CS799" s="69">
        <v>0</v>
      </c>
      <c r="CT799" s="69">
        <v>0</v>
      </c>
      <c r="CU799" s="69">
        <v>0</v>
      </c>
      <c r="CV799" s="69">
        <v>0</v>
      </c>
      <c r="CW799" s="69">
        <v>0</v>
      </c>
      <c r="CZ799" s="69">
        <v>0</v>
      </c>
      <c r="DA799" s="69">
        <v>0</v>
      </c>
      <c r="DB799" s="69">
        <v>0</v>
      </c>
      <c r="DC799" s="69">
        <v>0</v>
      </c>
      <c r="DD799" s="69">
        <v>0</v>
      </c>
      <c r="DE799" s="69">
        <v>0</v>
      </c>
      <c r="DF799" s="69">
        <v>0</v>
      </c>
      <c r="DG799" s="69">
        <v>1</v>
      </c>
      <c r="DI799" s="69" t="e">
        <f>INDEX(Sheet3!$E$78:$E$1130,MATCH(A799,Sheet3!$D$78:$D$1130,0))</f>
        <v>#N/A</v>
      </c>
      <c r="DJ799" s="69">
        <f t="shared" si="198"/>
        <v>0</v>
      </c>
      <c r="DK799" s="69" t="s">
        <v>2196</v>
      </c>
      <c r="DL799" s="69"/>
      <c r="DM799" s="69" t="s">
        <v>239</v>
      </c>
      <c r="DN799" s="69" t="e">
        <f>"造成["&amp;INDEX(Sheet5!$L$2:$L$11,MATCH(BL799,Sheet5!$J$2:$J$11,0))&amp;":"&amp;BR799&amp;"*"&amp;BS799/1000&amp;"]"&amp;INDEX(Sheet5!$I$2:$I$4,MATCH(BR799,Sheet5!$H$2:$H$4,0))&amp;"的"&amp;INDEX(Sheet5!$K$2:$K$11,MATCH(BL799,Sheet5!$J$2:$J$11,0))</f>
        <v>#N/A</v>
      </c>
      <c r="DO799" s="69"/>
      <c r="DP799" s="69"/>
      <c r="DQ799" s="69"/>
      <c r="DR799" s="69" t="e">
        <f t="shared" si="196"/>
        <v>#N/A</v>
      </c>
      <c r="DS799" s="90" t="e">
        <f>MATCH(A799,Sheet5!D:D,0)</f>
        <v>#N/A</v>
      </c>
      <c r="DT799" s="94" t="e">
        <f>MATCH(A798,Sheet5!F:F,0)</f>
        <v>#N/A</v>
      </c>
      <c r="DU799" s="69">
        <v>0</v>
      </c>
      <c r="DV799" s="69">
        <v>0</v>
      </c>
      <c r="DW799" s="69">
        <v>0</v>
      </c>
      <c r="DX799" s="69">
        <v>0</v>
      </c>
      <c r="DY799" s="69">
        <v>0</v>
      </c>
    </row>
    <row r="800" spans="1:129" ht="14.25">
      <c r="A800" s="69">
        <v>40053</v>
      </c>
      <c r="B800" s="69">
        <v>0</v>
      </c>
      <c r="C800" s="69">
        <v>1</v>
      </c>
      <c r="D800" s="69" t="s">
        <v>2197</v>
      </c>
      <c r="E800" s="69" t="s">
        <v>239</v>
      </c>
      <c r="F800" s="69">
        <v>0</v>
      </c>
      <c r="G800" s="69">
        <v>0</v>
      </c>
      <c r="H800" s="69" t="s">
        <v>852</v>
      </c>
      <c r="I800" s="69">
        <f>107*33</f>
        <v>3531</v>
      </c>
      <c r="J800" s="69">
        <f>107*33</f>
        <v>3531</v>
      </c>
      <c r="K800" s="69">
        <v>5500</v>
      </c>
      <c r="M800" s="69">
        <v>0</v>
      </c>
      <c r="O800" s="69">
        <v>0</v>
      </c>
      <c r="P800" s="69">
        <v>2</v>
      </c>
      <c r="Q800" s="69">
        <v>0</v>
      </c>
      <c r="R800" s="69">
        <v>1</v>
      </c>
      <c r="S800" s="69">
        <v>0</v>
      </c>
      <c r="T800" s="69">
        <v>0</v>
      </c>
      <c r="U800" s="69">
        <v>0</v>
      </c>
      <c r="V800" s="69">
        <v>0</v>
      </c>
      <c r="W800" s="69">
        <v>0</v>
      </c>
      <c r="X800" s="69">
        <v>0</v>
      </c>
      <c r="Y800" s="69">
        <v>0</v>
      </c>
      <c r="Z800" s="69">
        <v>12000</v>
      </c>
      <c r="AA800" s="69">
        <v>2</v>
      </c>
      <c r="AB800" s="69">
        <v>31</v>
      </c>
      <c r="AC800" s="69">
        <v>0</v>
      </c>
      <c r="AD800" s="69">
        <v>0</v>
      </c>
      <c r="AE800" s="69">
        <v>0</v>
      </c>
      <c r="AF800" s="69">
        <v>1</v>
      </c>
      <c r="AG800" s="69">
        <v>3</v>
      </c>
      <c r="AH800" s="69">
        <v>10</v>
      </c>
      <c r="AI800" s="69">
        <v>0</v>
      </c>
      <c r="AJ800" s="69">
        <v>0</v>
      </c>
      <c r="AK800" s="69">
        <v>0</v>
      </c>
      <c r="AL800" s="69">
        <v>0</v>
      </c>
      <c r="AM800" s="69">
        <v>1</v>
      </c>
      <c r="AN800" s="69">
        <v>1</v>
      </c>
      <c r="AO800" s="69">
        <v>1</v>
      </c>
      <c r="AP800" s="69">
        <v>2.5</v>
      </c>
      <c r="AQ800" s="84">
        <v>20</v>
      </c>
      <c r="AR800" s="69">
        <v>0</v>
      </c>
      <c r="AS800" s="69">
        <v>0</v>
      </c>
      <c r="AT800" s="69">
        <v>0</v>
      </c>
      <c r="AU800" s="69">
        <v>0</v>
      </c>
      <c r="AV800" s="69">
        <v>0</v>
      </c>
      <c r="AW800" s="69">
        <v>0</v>
      </c>
      <c r="AX800" s="69">
        <v>0</v>
      </c>
      <c r="AY800" s="69">
        <v>0</v>
      </c>
      <c r="AZ800" s="69">
        <v>0</v>
      </c>
      <c r="BA800" s="69">
        <v>0</v>
      </c>
      <c r="BB800" s="69">
        <v>0</v>
      </c>
      <c r="BC800" s="69">
        <v>0</v>
      </c>
      <c r="BD800" s="69">
        <v>0</v>
      </c>
      <c r="BE800" s="69">
        <v>0</v>
      </c>
      <c r="BF800" s="69">
        <v>0</v>
      </c>
      <c r="BG800" s="69">
        <v>0</v>
      </c>
      <c r="BH800" s="69">
        <v>0</v>
      </c>
      <c r="BI800" s="69" t="s">
        <v>2198</v>
      </c>
      <c r="BK800" s="69">
        <v>3</v>
      </c>
      <c r="BL800" s="69">
        <v>2</v>
      </c>
      <c r="BM800" s="69">
        <v>2</v>
      </c>
      <c r="BN800" s="69">
        <v>31</v>
      </c>
      <c r="BO800" s="89">
        <v>0</v>
      </c>
      <c r="BP800" s="69">
        <v>3</v>
      </c>
      <c r="BQ800" s="69">
        <v>10</v>
      </c>
      <c r="BR800" s="69">
        <v>203</v>
      </c>
      <c r="BS800" s="69">
        <v>1600</v>
      </c>
      <c r="BT800" s="69">
        <v>1</v>
      </c>
      <c r="BU800" s="69">
        <v>20</v>
      </c>
      <c r="BV800" s="69">
        <v>1000</v>
      </c>
      <c r="BW800" s="69">
        <v>0</v>
      </c>
      <c r="BX800" s="69" t="s">
        <v>512</v>
      </c>
      <c r="BY800" s="69">
        <v>0</v>
      </c>
      <c r="BZ800" s="69">
        <v>0</v>
      </c>
      <c r="CA800" s="69">
        <v>31</v>
      </c>
      <c r="CB800" s="89">
        <v>0</v>
      </c>
      <c r="CC800" s="69">
        <v>0</v>
      </c>
      <c r="CD800" s="69">
        <v>0</v>
      </c>
      <c r="CE800" s="69">
        <v>0</v>
      </c>
      <c r="CF800" s="69">
        <v>0</v>
      </c>
      <c r="CG800" s="69">
        <v>0</v>
      </c>
      <c r="CH800" s="69">
        <v>0</v>
      </c>
      <c r="CI800" s="69">
        <v>1000</v>
      </c>
      <c r="CJ800" s="69">
        <v>0</v>
      </c>
      <c r="CL800" s="69">
        <v>0</v>
      </c>
      <c r="CM800" s="69">
        <v>0</v>
      </c>
      <c r="CN800" s="69">
        <v>0</v>
      </c>
      <c r="CO800" s="89">
        <v>0</v>
      </c>
      <c r="CP800" s="69">
        <v>0</v>
      </c>
      <c r="CQ800" s="69">
        <v>0</v>
      </c>
      <c r="CR800" s="69">
        <v>0</v>
      </c>
      <c r="CS800" s="69">
        <v>0</v>
      </c>
      <c r="CT800" s="69">
        <v>0</v>
      </c>
      <c r="CU800" s="69">
        <v>0</v>
      </c>
      <c r="CV800" s="69">
        <v>0</v>
      </c>
      <c r="CW800" s="69">
        <v>0</v>
      </c>
      <c r="CZ800" s="69">
        <v>0</v>
      </c>
      <c r="DA800" s="69">
        <v>0</v>
      </c>
      <c r="DB800" s="69">
        <v>0</v>
      </c>
      <c r="DC800" s="69">
        <v>0</v>
      </c>
      <c r="DD800" s="69">
        <v>0</v>
      </c>
      <c r="DE800" s="69">
        <v>0</v>
      </c>
      <c r="DF800" s="69">
        <v>0</v>
      </c>
      <c r="DG800" s="69">
        <v>1</v>
      </c>
      <c r="DI800" s="69" t="e">
        <f>INDEX(Sheet3!$E$78:$E$1130,MATCH(A800,Sheet3!$D$78:$D$1130,0))</f>
        <v>#N/A</v>
      </c>
      <c r="DJ800" s="69">
        <f t="shared" si="198"/>
        <v>0</v>
      </c>
      <c r="DK800" s="69" t="s">
        <v>2199</v>
      </c>
      <c r="DL800" s="69"/>
      <c r="DM800" s="69" t="s">
        <v>239</v>
      </c>
      <c r="DN800" s="69" t="str">
        <f>"造成["&amp;INDEX(Sheet5!$L$2:$L$11,MATCH(BL800,Sheet5!$J$2:$J$11,0))&amp;":"&amp;BR800&amp;"*"&amp;BS800/1000&amp;"]"&amp;INDEX(Sheet5!$I$2:$I$4,MATCH(BR800,Sheet5!$H$2:$H$4,0))&amp;"的"&amp;INDEX(Sheet5!$K$2:$K$11,MATCH(BL800,Sheet5!$J$2:$J$11,0))</f>
        <v>造成[ui.cs_orange:203*1.6]的物理伤害。</v>
      </c>
      <c r="DO800" s="69"/>
      <c r="DP800" s="69"/>
      <c r="DQ800" s="69"/>
      <c r="DR800" s="69" t="e">
        <f t="shared" si="196"/>
        <v>#N/A</v>
      </c>
      <c r="DS800" s="90" t="e">
        <f>MATCH(A800,Sheet5!D:D,0)</f>
        <v>#N/A</v>
      </c>
      <c r="DT800" s="94" t="e">
        <f>MATCH(A799,Sheet5!F:F,0)</f>
        <v>#N/A</v>
      </c>
      <c r="DU800" s="69">
        <v>0</v>
      </c>
      <c r="DV800" s="69">
        <v>0</v>
      </c>
      <c r="DW800" s="69">
        <v>0</v>
      </c>
      <c r="DX800" s="69">
        <v>0</v>
      </c>
      <c r="DY800" s="69">
        <v>0</v>
      </c>
    </row>
    <row r="801" spans="1:129" ht="14.25">
      <c r="A801" s="69">
        <v>40054</v>
      </c>
      <c r="B801" s="69">
        <v>0</v>
      </c>
      <c r="C801" s="69">
        <v>1</v>
      </c>
      <c r="D801" s="69" t="s">
        <v>2185</v>
      </c>
      <c r="E801" s="69" t="s">
        <v>2186</v>
      </c>
      <c r="F801" s="69">
        <v>0</v>
      </c>
      <c r="G801" s="69">
        <v>1</v>
      </c>
      <c r="I801" s="69">
        <v>400</v>
      </c>
      <c r="J801" s="69">
        <v>0</v>
      </c>
      <c r="K801" s="69">
        <v>500</v>
      </c>
      <c r="M801" s="69">
        <v>0</v>
      </c>
      <c r="N801" s="69" t="s">
        <v>847</v>
      </c>
      <c r="O801" s="69">
        <v>0</v>
      </c>
      <c r="P801" s="69">
        <v>11</v>
      </c>
      <c r="Q801" s="69">
        <v>0</v>
      </c>
      <c r="R801" s="69">
        <v>1</v>
      </c>
      <c r="S801" s="69">
        <v>0</v>
      </c>
      <c r="T801" s="69">
        <v>0</v>
      </c>
      <c r="U801" s="69">
        <v>0</v>
      </c>
      <c r="V801" s="69">
        <v>0</v>
      </c>
      <c r="W801" s="69">
        <v>0</v>
      </c>
      <c r="X801" s="69">
        <v>0</v>
      </c>
      <c r="Y801" s="69">
        <v>0</v>
      </c>
      <c r="Z801" s="69">
        <v>0</v>
      </c>
      <c r="AA801" s="69">
        <v>2</v>
      </c>
      <c r="AB801" s="69">
        <v>31</v>
      </c>
      <c r="AC801" s="69">
        <v>0</v>
      </c>
      <c r="AD801" s="69">
        <v>0</v>
      </c>
      <c r="AE801" s="69">
        <v>0</v>
      </c>
      <c r="AF801" s="69">
        <v>1</v>
      </c>
      <c r="AG801" s="69">
        <v>0</v>
      </c>
      <c r="AH801" s="69">
        <v>12</v>
      </c>
      <c r="AI801" s="69">
        <v>0</v>
      </c>
      <c r="AJ801" s="69">
        <v>0</v>
      </c>
      <c r="AK801" s="69">
        <v>0</v>
      </c>
      <c r="AL801" s="69">
        <v>0</v>
      </c>
      <c r="AM801" s="69">
        <v>1</v>
      </c>
      <c r="AN801" s="69">
        <v>1</v>
      </c>
      <c r="AO801" s="69">
        <v>1</v>
      </c>
      <c r="AP801" s="69">
        <v>3</v>
      </c>
      <c r="AQ801" s="84">
        <v>15</v>
      </c>
      <c r="AR801" s="69">
        <v>2</v>
      </c>
      <c r="AS801" s="69">
        <v>0</v>
      </c>
      <c r="AT801" s="69">
        <v>0</v>
      </c>
      <c r="AU801" s="69">
        <v>0</v>
      </c>
      <c r="AV801" s="69">
        <v>0</v>
      </c>
      <c r="AW801" s="69">
        <v>0</v>
      </c>
      <c r="AX801" s="69">
        <v>0</v>
      </c>
      <c r="AY801" s="69">
        <v>0</v>
      </c>
      <c r="AZ801" s="69">
        <v>0</v>
      </c>
      <c r="BA801" s="69">
        <v>0</v>
      </c>
      <c r="BB801" s="69">
        <v>0</v>
      </c>
      <c r="BC801" s="69">
        <v>0</v>
      </c>
      <c r="BD801" s="69">
        <v>0</v>
      </c>
      <c r="BE801" s="69">
        <v>0</v>
      </c>
      <c r="BF801" s="69">
        <v>0</v>
      </c>
      <c r="BG801" s="69">
        <v>0</v>
      </c>
      <c r="BH801" s="69">
        <v>0</v>
      </c>
      <c r="BI801" s="69" t="s">
        <v>2200</v>
      </c>
      <c r="BK801" s="69">
        <v>3</v>
      </c>
      <c r="BL801" s="69">
        <v>0</v>
      </c>
      <c r="BM801" s="69">
        <v>0</v>
      </c>
      <c r="BN801" s="69">
        <v>0</v>
      </c>
      <c r="BO801" s="89">
        <v>0</v>
      </c>
      <c r="BP801" s="69">
        <v>0</v>
      </c>
      <c r="BQ801" s="69">
        <v>0</v>
      </c>
      <c r="BR801" s="69">
        <v>0</v>
      </c>
      <c r="BS801" s="69">
        <v>0</v>
      </c>
      <c r="BT801" s="69">
        <v>0</v>
      </c>
      <c r="BU801" s="69">
        <v>0</v>
      </c>
      <c r="BV801" s="69">
        <v>1000</v>
      </c>
      <c r="BW801" s="69">
        <v>0</v>
      </c>
      <c r="BY801" s="69">
        <v>0</v>
      </c>
      <c r="BZ801" s="69">
        <v>0</v>
      </c>
      <c r="CA801" s="69">
        <v>31</v>
      </c>
      <c r="CB801" s="89">
        <v>0</v>
      </c>
      <c r="CC801" s="69">
        <v>0</v>
      </c>
      <c r="CD801" s="69">
        <v>0</v>
      </c>
      <c r="CE801" s="69">
        <v>0</v>
      </c>
      <c r="CF801" s="69">
        <v>0</v>
      </c>
      <c r="CG801" s="69">
        <v>0</v>
      </c>
      <c r="CH801" s="69">
        <v>0</v>
      </c>
      <c r="CI801" s="69">
        <v>0</v>
      </c>
      <c r="CJ801" s="69">
        <v>0</v>
      </c>
      <c r="CL801" s="69">
        <v>0</v>
      </c>
      <c r="CM801" s="69">
        <v>0</v>
      </c>
      <c r="CN801" s="69">
        <v>0</v>
      </c>
      <c r="CO801" s="89">
        <v>0</v>
      </c>
      <c r="CP801" s="69">
        <v>0</v>
      </c>
      <c r="CQ801" s="69">
        <v>0</v>
      </c>
      <c r="CR801" s="69">
        <v>0</v>
      </c>
      <c r="CS801" s="69">
        <v>0</v>
      </c>
      <c r="CT801" s="69">
        <v>0</v>
      </c>
      <c r="CU801" s="69">
        <v>0</v>
      </c>
      <c r="CV801" s="69">
        <v>0</v>
      </c>
      <c r="CW801" s="69">
        <v>0</v>
      </c>
      <c r="CZ801" s="69">
        <v>0</v>
      </c>
      <c r="DA801" s="69">
        <v>0</v>
      </c>
      <c r="DB801" s="69">
        <v>0</v>
      </c>
      <c r="DC801" s="69">
        <v>0</v>
      </c>
      <c r="DD801" s="69">
        <v>0</v>
      </c>
      <c r="DE801" s="69">
        <v>0</v>
      </c>
      <c r="DF801" s="69">
        <v>0</v>
      </c>
      <c r="DG801" s="69">
        <v>1</v>
      </c>
      <c r="DI801" s="69" t="e">
        <f>INDEX(Sheet3!$E$78:$E$1130,MATCH(A801,Sheet3!$D$78:$D$1130,0))</f>
        <v>#N/A</v>
      </c>
      <c r="DJ801" s="69">
        <f t="shared" si="198"/>
        <v>0</v>
      </c>
      <c r="DK801" s="69" t="s">
        <v>849</v>
      </c>
      <c r="DL801" s="69"/>
      <c r="DM801" s="69" t="s">
        <v>850</v>
      </c>
      <c r="DN801" s="69" t="e">
        <f>"造成["&amp;INDEX(Sheet5!$L$2:$L$11,MATCH(BL801,Sheet5!$J$2:$J$11,0))&amp;":"&amp;BR801&amp;"*"&amp;BS801/1000&amp;"]"&amp;INDEX(Sheet5!$I$2:$I$4,MATCH(BR801,Sheet5!$H$2:$H$4,0))&amp;"的"&amp;INDEX(Sheet5!$K$2:$K$11,MATCH(BL801,Sheet5!$J$2:$J$11,0))</f>
        <v>#N/A</v>
      </c>
      <c r="DO801" s="69"/>
      <c r="DP801" s="69"/>
      <c r="DQ801" s="69"/>
      <c r="DR801" s="69" t="e">
        <f t="shared" si="196"/>
        <v>#N/A</v>
      </c>
      <c r="DS801" s="90" t="e">
        <f>MATCH(A801,Sheet5!D:D,0)</f>
        <v>#N/A</v>
      </c>
      <c r="DT801" s="94" t="e">
        <f>MATCH(A800,Sheet5!F:F,0)</f>
        <v>#N/A</v>
      </c>
      <c r="DU801" s="69">
        <v>0</v>
      </c>
      <c r="DV801" s="69">
        <v>0</v>
      </c>
      <c r="DW801" s="69">
        <v>0</v>
      </c>
      <c r="DX801" s="69">
        <v>0</v>
      </c>
      <c r="DY801" s="69">
        <v>0</v>
      </c>
    </row>
    <row r="802" spans="1:129" ht="14.25">
      <c r="A802" s="69">
        <v>40055</v>
      </c>
      <c r="B802" s="69">
        <v>0</v>
      </c>
      <c r="C802" s="69">
        <v>1</v>
      </c>
      <c r="D802" s="69" t="s">
        <v>2201</v>
      </c>
      <c r="E802" s="69" t="s">
        <v>239</v>
      </c>
      <c r="F802" s="69">
        <v>0</v>
      </c>
      <c r="G802" s="69">
        <v>1</v>
      </c>
      <c r="H802" s="69" t="s">
        <v>852</v>
      </c>
      <c r="I802" s="69">
        <v>0</v>
      </c>
      <c r="J802" s="69">
        <v>833</v>
      </c>
      <c r="K802" s="69">
        <v>6000</v>
      </c>
      <c r="M802" s="69">
        <v>0</v>
      </c>
      <c r="N802" s="69" t="s">
        <v>268</v>
      </c>
      <c r="O802" s="69">
        <v>0</v>
      </c>
      <c r="P802" s="69">
        <v>13</v>
      </c>
      <c r="Q802" s="69">
        <v>0</v>
      </c>
      <c r="R802" s="69">
        <v>1</v>
      </c>
      <c r="S802" s="69">
        <v>0</v>
      </c>
      <c r="T802" s="69">
        <v>0</v>
      </c>
      <c r="U802" s="69">
        <v>0</v>
      </c>
      <c r="V802" s="69">
        <v>0</v>
      </c>
      <c r="W802" s="69">
        <v>0</v>
      </c>
      <c r="X802" s="69">
        <v>15</v>
      </c>
      <c r="Y802" s="69">
        <v>15</v>
      </c>
      <c r="Z802" s="69">
        <v>42000</v>
      </c>
      <c r="AA802" s="69">
        <v>2</v>
      </c>
      <c r="AB802" s="69">
        <v>31</v>
      </c>
      <c r="AC802" s="69">
        <v>0</v>
      </c>
      <c r="AD802" s="69">
        <v>0</v>
      </c>
      <c r="AE802" s="69">
        <v>0</v>
      </c>
      <c r="AF802" s="69">
        <v>1</v>
      </c>
      <c r="AG802" s="69">
        <v>0</v>
      </c>
      <c r="AH802" s="69">
        <v>12.5</v>
      </c>
      <c r="AI802" s="69">
        <v>0</v>
      </c>
      <c r="AJ802" s="69">
        <v>3</v>
      </c>
      <c r="AK802" s="69">
        <v>0</v>
      </c>
      <c r="AL802" s="69">
        <v>0</v>
      </c>
      <c r="AM802" s="69">
        <v>15</v>
      </c>
      <c r="AN802" s="69">
        <v>15</v>
      </c>
      <c r="AO802" s="69">
        <v>0</v>
      </c>
      <c r="AP802" s="69">
        <v>0</v>
      </c>
      <c r="AQ802" s="84">
        <v>0</v>
      </c>
      <c r="AR802" s="69">
        <v>0</v>
      </c>
      <c r="AS802" s="69">
        <v>0</v>
      </c>
      <c r="AT802" s="69">
        <v>0</v>
      </c>
      <c r="AU802" s="69">
        <v>0</v>
      </c>
      <c r="AV802" s="69">
        <v>0</v>
      </c>
      <c r="AW802" s="69">
        <v>0</v>
      </c>
      <c r="AX802" s="69">
        <v>0</v>
      </c>
      <c r="AY802" s="69">
        <v>0</v>
      </c>
      <c r="AZ802" s="69">
        <v>0</v>
      </c>
      <c r="BA802" s="69">
        <v>0</v>
      </c>
      <c r="BB802" s="69">
        <v>0</v>
      </c>
      <c r="BC802" s="69">
        <v>0</v>
      </c>
      <c r="BD802" s="69">
        <v>0</v>
      </c>
      <c r="BE802" s="69">
        <v>0</v>
      </c>
      <c r="BF802" s="69">
        <v>0</v>
      </c>
      <c r="BG802" s="69">
        <v>0</v>
      </c>
      <c r="BH802" s="69">
        <v>0</v>
      </c>
      <c r="BI802" s="69" t="s">
        <v>2202</v>
      </c>
      <c r="BK802" s="69">
        <v>3</v>
      </c>
      <c r="BL802" s="69">
        <v>16</v>
      </c>
      <c r="BM802" s="69">
        <v>2</v>
      </c>
      <c r="BN802" s="69">
        <v>31</v>
      </c>
      <c r="BO802" s="89">
        <v>0</v>
      </c>
      <c r="BP802" s="69">
        <v>0</v>
      </c>
      <c r="BQ802" s="69">
        <v>1</v>
      </c>
      <c r="BR802" s="69">
        <v>1</v>
      </c>
      <c r="BS802" s="69">
        <v>40056</v>
      </c>
      <c r="BT802" s="69">
        <v>0</v>
      </c>
      <c r="BU802" s="69">
        <v>0</v>
      </c>
      <c r="BV802" s="69">
        <v>1000</v>
      </c>
      <c r="BW802" s="69">
        <v>0</v>
      </c>
      <c r="BY802" s="69">
        <v>0</v>
      </c>
      <c r="BZ802" s="69">
        <v>0</v>
      </c>
      <c r="CA802" s="69">
        <v>31</v>
      </c>
      <c r="CB802" s="89">
        <v>0</v>
      </c>
      <c r="CC802" s="69">
        <v>0</v>
      </c>
      <c r="CD802" s="69">
        <v>0</v>
      </c>
      <c r="CE802" s="69">
        <v>0</v>
      </c>
      <c r="CF802" s="69">
        <v>0</v>
      </c>
      <c r="CG802" s="69">
        <v>0</v>
      </c>
      <c r="CH802" s="69">
        <v>0</v>
      </c>
      <c r="CI802" s="69">
        <v>0</v>
      </c>
      <c r="CJ802" s="69">
        <v>0</v>
      </c>
      <c r="CL802" s="69">
        <v>0</v>
      </c>
      <c r="CM802" s="69">
        <v>0</v>
      </c>
      <c r="CN802" s="69">
        <v>0</v>
      </c>
      <c r="CO802" s="89">
        <v>0</v>
      </c>
      <c r="CP802" s="69">
        <v>0</v>
      </c>
      <c r="CQ802" s="69">
        <v>0</v>
      </c>
      <c r="CR802" s="69">
        <v>0</v>
      </c>
      <c r="CS802" s="69">
        <v>0</v>
      </c>
      <c r="CT802" s="69">
        <v>0</v>
      </c>
      <c r="CU802" s="69">
        <v>0</v>
      </c>
      <c r="CV802" s="69">
        <v>0</v>
      </c>
      <c r="CW802" s="69">
        <v>0</v>
      </c>
      <c r="CZ802" s="69">
        <v>0</v>
      </c>
      <c r="DA802" s="69">
        <v>0</v>
      </c>
      <c r="DB802" s="69">
        <v>0</v>
      </c>
      <c r="DC802" s="69">
        <v>0</v>
      </c>
      <c r="DD802" s="69">
        <v>0</v>
      </c>
      <c r="DE802" s="69">
        <v>0</v>
      </c>
      <c r="DF802" s="69">
        <v>0</v>
      </c>
      <c r="DG802" s="69">
        <v>1</v>
      </c>
      <c r="DI802" s="69" t="e">
        <v>#N/A</v>
      </c>
      <c r="DJ802" s="69">
        <v>0</v>
      </c>
      <c r="DK802" s="69" t="s">
        <v>2203</v>
      </c>
      <c r="DL802" s="69"/>
      <c r="DM802" s="69" t="s">
        <v>239</v>
      </c>
      <c r="DN802" s="69" t="e">
        <f>"造成["&amp;INDEX(Sheet5!$L$2:$L$11,MATCH(BL802,Sheet5!$J$2:$J$11,0))&amp;":"&amp;BR802&amp;"*"&amp;BS802/1000&amp;"]"&amp;INDEX(Sheet5!$I$2:$I$4,MATCH(BR802,Sheet5!$H$2:$H$4,0))&amp;"的"&amp;INDEX(Sheet5!$K$2:$K$11,MATCH(BL802,Sheet5!$J$2:$J$11,0))</f>
        <v>#N/A</v>
      </c>
      <c r="DO802" s="69"/>
      <c r="DP802" s="69"/>
      <c r="DQ802" s="69"/>
      <c r="DR802" s="69" t="e">
        <f t="shared" si="196"/>
        <v>#N/A</v>
      </c>
      <c r="DS802" s="90" t="e">
        <f>MATCH(A802,Sheet5!D:D,0)</f>
        <v>#N/A</v>
      </c>
      <c r="DT802" s="94" t="e">
        <f>MATCH(A801,Sheet5!F:F,0)</f>
        <v>#N/A</v>
      </c>
      <c r="DU802" s="69">
        <v>0</v>
      </c>
      <c r="DV802" s="69">
        <v>0</v>
      </c>
      <c r="DW802" s="69">
        <v>0</v>
      </c>
      <c r="DX802" s="69">
        <v>0</v>
      </c>
      <c r="DY802" s="69">
        <v>0</v>
      </c>
    </row>
    <row r="803" spans="1:129" ht="14.25">
      <c r="A803" s="69">
        <v>40056</v>
      </c>
      <c r="B803" s="69">
        <v>0</v>
      </c>
      <c r="C803" s="69">
        <v>1</v>
      </c>
      <c r="D803" s="69" t="s">
        <v>2204</v>
      </c>
      <c r="E803" s="69" t="s">
        <v>239</v>
      </c>
      <c r="F803" s="69">
        <v>0</v>
      </c>
      <c r="G803" s="69">
        <v>1</v>
      </c>
      <c r="I803" s="69">
        <v>250</v>
      </c>
      <c r="J803" s="69">
        <v>0</v>
      </c>
      <c r="K803" s="69">
        <v>0</v>
      </c>
      <c r="M803" s="69">
        <v>0</v>
      </c>
      <c r="O803" s="69">
        <v>0</v>
      </c>
      <c r="P803" s="69">
        <v>4</v>
      </c>
      <c r="Q803" s="69">
        <v>0</v>
      </c>
      <c r="R803" s="69">
        <v>1</v>
      </c>
      <c r="S803" s="69">
        <v>0</v>
      </c>
      <c r="T803" s="69">
        <v>0</v>
      </c>
      <c r="U803" s="69">
        <v>0</v>
      </c>
      <c r="V803" s="69">
        <v>0</v>
      </c>
      <c r="W803" s="69">
        <v>0</v>
      </c>
      <c r="X803" s="69">
        <v>0</v>
      </c>
      <c r="Y803" s="69">
        <v>0</v>
      </c>
      <c r="Z803" s="69">
        <v>0</v>
      </c>
      <c r="AA803" s="69">
        <v>1</v>
      </c>
      <c r="AB803" s="69">
        <v>31</v>
      </c>
      <c r="AC803" s="69">
        <v>0</v>
      </c>
      <c r="AD803" s="69">
        <v>0</v>
      </c>
      <c r="AE803" s="69">
        <v>0</v>
      </c>
      <c r="AF803" s="69">
        <v>10</v>
      </c>
      <c r="AG803" s="69">
        <v>0</v>
      </c>
      <c r="AH803" s="69">
        <v>15</v>
      </c>
      <c r="AI803" s="69">
        <v>0</v>
      </c>
      <c r="AJ803" s="69">
        <v>3</v>
      </c>
      <c r="AK803" s="69">
        <v>0</v>
      </c>
      <c r="AL803" s="69">
        <v>0</v>
      </c>
      <c r="AM803" s="69">
        <v>1</v>
      </c>
      <c r="AN803" s="69">
        <v>1</v>
      </c>
      <c r="AO803" s="95">
        <v>0</v>
      </c>
      <c r="AP803" s="95">
        <v>0</v>
      </c>
      <c r="AQ803" s="100">
        <v>0</v>
      </c>
      <c r="AR803" s="95">
        <v>0</v>
      </c>
      <c r="AS803" s="69">
        <v>0</v>
      </c>
      <c r="AT803" s="69">
        <v>0</v>
      </c>
      <c r="AU803" s="69">
        <v>0</v>
      </c>
      <c r="AV803" s="69">
        <v>1</v>
      </c>
      <c r="AW803" s="95">
        <v>3</v>
      </c>
      <c r="AX803" s="95">
        <v>15</v>
      </c>
      <c r="AY803" s="95">
        <v>300</v>
      </c>
      <c r="AZ803" s="95">
        <v>350</v>
      </c>
      <c r="BA803" s="69">
        <v>0</v>
      </c>
      <c r="BB803" s="69">
        <v>0</v>
      </c>
      <c r="BC803" s="69">
        <v>0</v>
      </c>
      <c r="BD803" s="69">
        <v>0</v>
      </c>
      <c r="BE803" s="69">
        <v>0</v>
      </c>
      <c r="BF803" s="69">
        <v>0</v>
      </c>
      <c r="BG803" s="69">
        <v>0</v>
      </c>
      <c r="BH803" s="69">
        <v>0</v>
      </c>
      <c r="BK803" s="69">
        <v>3</v>
      </c>
      <c r="BL803" s="69">
        <v>3</v>
      </c>
      <c r="BM803" s="69">
        <v>2</v>
      </c>
      <c r="BN803" s="69">
        <v>31</v>
      </c>
      <c r="BO803" s="89">
        <v>0</v>
      </c>
      <c r="BP803" s="69">
        <v>1</v>
      </c>
      <c r="BQ803" s="69">
        <v>1</v>
      </c>
      <c r="BR803" s="69">
        <v>204</v>
      </c>
      <c r="BS803" s="69">
        <v>600</v>
      </c>
      <c r="BT803" s="69">
        <v>0</v>
      </c>
      <c r="BU803" s="69">
        <v>0</v>
      </c>
      <c r="BV803" s="69">
        <v>1000</v>
      </c>
      <c r="BW803" s="69">
        <v>0</v>
      </c>
      <c r="BY803" s="69">
        <v>0</v>
      </c>
      <c r="BZ803" s="69">
        <v>0</v>
      </c>
      <c r="CA803" s="69">
        <v>31</v>
      </c>
      <c r="CB803" s="89">
        <v>0</v>
      </c>
      <c r="CC803" s="69">
        <v>0</v>
      </c>
      <c r="CD803" s="69">
        <v>0</v>
      </c>
      <c r="CE803" s="69">
        <v>0</v>
      </c>
      <c r="CF803" s="69">
        <v>0</v>
      </c>
      <c r="CG803" s="69">
        <v>0</v>
      </c>
      <c r="CH803" s="69">
        <v>0</v>
      </c>
      <c r="CI803" s="69">
        <v>0</v>
      </c>
      <c r="CJ803" s="69">
        <v>0</v>
      </c>
      <c r="CL803" s="69">
        <v>0</v>
      </c>
      <c r="CM803" s="69">
        <v>0</v>
      </c>
      <c r="CN803" s="69">
        <v>0</v>
      </c>
      <c r="CO803" s="89">
        <v>0</v>
      </c>
      <c r="CP803" s="69">
        <v>0</v>
      </c>
      <c r="CQ803" s="69">
        <v>0</v>
      </c>
      <c r="CR803" s="69">
        <v>0</v>
      </c>
      <c r="CS803" s="69">
        <v>0</v>
      </c>
      <c r="CT803" s="69">
        <v>0</v>
      </c>
      <c r="CU803" s="69">
        <v>0</v>
      </c>
      <c r="CV803" s="69">
        <v>0</v>
      </c>
      <c r="CW803" s="69">
        <v>0</v>
      </c>
      <c r="CZ803" s="69">
        <v>0</v>
      </c>
      <c r="DA803" s="69">
        <v>0</v>
      </c>
      <c r="DB803" s="69">
        <v>0</v>
      </c>
      <c r="DC803" s="69">
        <v>0</v>
      </c>
      <c r="DD803" s="69">
        <v>0</v>
      </c>
      <c r="DE803" s="69">
        <v>0</v>
      </c>
      <c r="DF803" s="69">
        <v>0</v>
      </c>
      <c r="DG803" s="69">
        <v>1</v>
      </c>
      <c r="DI803" s="69" t="e">
        <v>#N/A</v>
      </c>
      <c r="DJ803" s="69">
        <v>0</v>
      </c>
      <c r="DK803" s="69" t="s">
        <v>2205</v>
      </c>
      <c r="DL803" s="69"/>
      <c r="DM803" s="69" t="s">
        <v>239</v>
      </c>
      <c r="DN803" s="69" t="str">
        <f>"造成["&amp;INDEX(Sheet5!$L$2:$L$11,MATCH(BL803,Sheet5!$J$2:$J$11,0))&amp;":"&amp;BR803&amp;"*"&amp;BS803/1000&amp;"]"&amp;INDEX(Sheet5!$I$2:$I$4,MATCH(BR803,Sheet5!$H$2:$H$4,0))&amp;"的"&amp;INDEX(Sheet5!$K$2:$K$11,MATCH(BL803,Sheet5!$J$2:$J$11,0))</f>
        <v>造成[ui.cs_blue:204*0.6]的火系伤害。</v>
      </c>
      <c r="DO803" s="69"/>
      <c r="DP803" s="69"/>
      <c r="DQ803" s="69"/>
      <c r="DR803" s="69" t="e">
        <f t="shared" si="196"/>
        <v>#N/A</v>
      </c>
      <c r="DS803" s="90" t="e">
        <f>MATCH(A803,Sheet5!D:D,0)</f>
        <v>#N/A</v>
      </c>
      <c r="DT803" s="94" t="e">
        <f>MATCH(A802,Sheet5!F:F,0)</f>
        <v>#N/A</v>
      </c>
      <c r="DU803" s="69">
        <v>0</v>
      </c>
      <c r="DV803" s="69">
        <v>0</v>
      </c>
      <c r="DW803" s="69">
        <v>0</v>
      </c>
      <c r="DX803" s="69">
        <v>0</v>
      </c>
      <c r="DY803" s="69">
        <v>0</v>
      </c>
    </row>
    <row r="804" spans="1:129" ht="14.25">
      <c r="A804" s="69">
        <v>40057</v>
      </c>
      <c r="B804" s="69">
        <v>300031</v>
      </c>
      <c r="C804" s="69">
        <v>1</v>
      </c>
      <c r="D804" s="69" t="s">
        <v>2206</v>
      </c>
      <c r="E804" s="69" t="s">
        <v>239</v>
      </c>
      <c r="F804" s="69">
        <v>0</v>
      </c>
      <c r="G804" s="69">
        <v>1</v>
      </c>
      <c r="I804" s="69">
        <v>0</v>
      </c>
      <c r="J804" s="69">
        <v>0</v>
      </c>
      <c r="K804" s="69">
        <v>1000</v>
      </c>
      <c r="M804" s="69">
        <v>0</v>
      </c>
      <c r="O804" s="69">
        <v>0</v>
      </c>
      <c r="P804" s="69">
        <v>24</v>
      </c>
      <c r="Q804" s="69">
        <v>0</v>
      </c>
      <c r="R804" s="69">
        <v>1</v>
      </c>
      <c r="S804" s="69">
        <v>0</v>
      </c>
      <c r="T804" s="69">
        <v>0</v>
      </c>
      <c r="U804" s="69">
        <v>0</v>
      </c>
      <c r="V804" s="69">
        <v>0</v>
      </c>
      <c r="W804" s="69">
        <v>0</v>
      </c>
      <c r="X804" s="69">
        <v>0</v>
      </c>
      <c r="Y804" s="69">
        <v>0</v>
      </c>
      <c r="Z804" s="69">
        <v>0</v>
      </c>
      <c r="AA804" s="69">
        <v>1</v>
      </c>
      <c r="AB804" s="69">
        <v>31</v>
      </c>
      <c r="AC804" s="69">
        <v>0</v>
      </c>
      <c r="AD804" s="69">
        <v>0</v>
      </c>
      <c r="AE804" s="69">
        <v>0</v>
      </c>
      <c r="AF804" s="69">
        <v>10</v>
      </c>
      <c r="AG804" s="69">
        <v>0</v>
      </c>
      <c r="AH804" s="69">
        <v>1</v>
      </c>
      <c r="AI804" s="69">
        <v>0</v>
      </c>
      <c r="AJ804" s="69">
        <v>3</v>
      </c>
      <c r="AK804" s="69">
        <v>0</v>
      </c>
      <c r="AL804" s="69">
        <v>0</v>
      </c>
      <c r="AM804" s="69">
        <v>1</v>
      </c>
      <c r="AN804" s="69">
        <v>1</v>
      </c>
      <c r="AO804" s="69">
        <v>0</v>
      </c>
      <c r="AP804" s="69">
        <v>2</v>
      </c>
      <c r="AQ804" s="84">
        <v>0</v>
      </c>
      <c r="AR804" s="69">
        <v>5</v>
      </c>
      <c r="AS804" s="69">
        <v>0</v>
      </c>
      <c r="AT804" s="69">
        <v>0</v>
      </c>
      <c r="AU804" s="69">
        <v>0</v>
      </c>
      <c r="AV804" s="69">
        <v>0</v>
      </c>
      <c r="AW804" s="69">
        <v>0</v>
      </c>
      <c r="AX804" s="69">
        <v>0</v>
      </c>
      <c r="AY804" s="69">
        <v>0</v>
      </c>
      <c r="AZ804" s="69">
        <v>0</v>
      </c>
      <c r="BA804" s="69">
        <v>1</v>
      </c>
      <c r="BB804" s="69">
        <v>-1</v>
      </c>
      <c r="BC804" s="69">
        <v>1000</v>
      </c>
      <c r="BD804" s="69">
        <v>0</v>
      </c>
      <c r="BE804" s="69">
        <v>0</v>
      </c>
      <c r="BF804" s="69">
        <v>0</v>
      </c>
      <c r="BG804" s="69">
        <v>0</v>
      </c>
      <c r="BH804" s="69">
        <v>0</v>
      </c>
      <c r="BK804" s="69">
        <v>3</v>
      </c>
      <c r="BL804" s="69">
        <v>9</v>
      </c>
      <c r="BM804" s="69">
        <v>2</v>
      </c>
      <c r="BN804" s="69">
        <v>31</v>
      </c>
      <c r="BO804" s="89">
        <v>0</v>
      </c>
      <c r="BP804" s="69">
        <v>1</v>
      </c>
      <c r="BQ804" s="69">
        <v>1</v>
      </c>
      <c r="BR804" s="69">
        <v>204</v>
      </c>
      <c r="BS804" s="69">
        <v>500</v>
      </c>
      <c r="BT804" s="69">
        <v>0</v>
      </c>
      <c r="BU804" s="69">
        <v>0</v>
      </c>
      <c r="BV804" s="69">
        <v>1000</v>
      </c>
      <c r="BW804" s="69">
        <v>152</v>
      </c>
      <c r="BY804" s="69">
        <v>0</v>
      </c>
      <c r="BZ804" s="69">
        <v>0</v>
      </c>
      <c r="CA804" s="69">
        <v>31</v>
      </c>
      <c r="CB804" s="89">
        <v>0</v>
      </c>
      <c r="CC804" s="69">
        <v>0</v>
      </c>
      <c r="CD804" s="69">
        <v>0</v>
      </c>
      <c r="CE804" s="69">
        <v>0</v>
      </c>
      <c r="CF804" s="69">
        <v>0</v>
      </c>
      <c r="CG804" s="69">
        <v>0</v>
      </c>
      <c r="CH804" s="69">
        <v>0</v>
      </c>
      <c r="CI804" s="69">
        <v>0</v>
      </c>
      <c r="CJ804" s="69">
        <v>0</v>
      </c>
      <c r="CL804" s="69">
        <v>0</v>
      </c>
      <c r="CM804" s="69">
        <v>0</v>
      </c>
      <c r="CN804" s="69">
        <v>0</v>
      </c>
      <c r="CO804" s="89">
        <v>0</v>
      </c>
      <c r="CP804" s="69">
        <v>0</v>
      </c>
      <c r="CQ804" s="69">
        <v>0</v>
      </c>
      <c r="CR804" s="69">
        <v>0</v>
      </c>
      <c r="CS804" s="69">
        <v>0</v>
      </c>
      <c r="CT804" s="69">
        <v>0</v>
      </c>
      <c r="CU804" s="69">
        <v>0</v>
      </c>
      <c r="CV804" s="69">
        <v>0</v>
      </c>
      <c r="CW804" s="69">
        <v>0</v>
      </c>
      <c r="CZ804" s="69">
        <v>0</v>
      </c>
      <c r="DA804" s="69">
        <v>0</v>
      </c>
      <c r="DB804" s="69">
        <v>0</v>
      </c>
      <c r="DC804" s="69">
        <v>0</v>
      </c>
      <c r="DD804" s="69">
        <v>0</v>
      </c>
      <c r="DE804" s="69">
        <v>0</v>
      </c>
      <c r="DF804" s="69">
        <v>0</v>
      </c>
      <c r="DG804" s="69">
        <v>1</v>
      </c>
      <c r="DI804" s="69" t="e">
        <f>INDEX([3]Sheet3!$E$78:$E$1130,MATCH(A804,[3]Sheet3!$D$78:$D$1130,0))</f>
        <v>#N/A</v>
      </c>
      <c r="DJ804" s="69">
        <f t="shared" si="198"/>
        <v>0</v>
      </c>
      <c r="DK804" s="69" t="s">
        <v>2207</v>
      </c>
      <c r="DL804" s="69"/>
      <c r="DM804" s="69" t="s">
        <v>239</v>
      </c>
      <c r="DN804" s="69" t="str">
        <f>"造成["&amp;INDEX(Sheet5!$L$2:$L$11,MATCH(BL804,Sheet5!$J$2:$J$11,0))&amp;":"&amp;BR804&amp;"*"&amp;BS804/1000&amp;"]"&amp;INDEX(Sheet5!$I$2:$I$4,MATCH(BR804,Sheet5!$H$2:$H$4,0))&amp;"的"&amp;INDEX(Sheet5!$K$2:$K$11,MATCH(BL804,Sheet5!$J$2:$J$11,0))</f>
        <v>造成[ui.cs_blue:204*0.5]的暗系伤害。</v>
      </c>
      <c r="DO804" s="69"/>
      <c r="DP804" s="69"/>
      <c r="DQ804" s="69"/>
      <c r="DR804" s="69" t="e">
        <f t="shared" si="196"/>
        <v>#N/A</v>
      </c>
      <c r="DS804" s="90" t="e">
        <f>MATCH(A804,Sheet5!D:D,0)</f>
        <v>#N/A</v>
      </c>
      <c r="DT804" s="94" t="e">
        <f>MATCH(A803,Sheet5!F:F,0)</f>
        <v>#N/A</v>
      </c>
      <c r="DU804" s="69">
        <v>0</v>
      </c>
      <c r="DV804" s="69">
        <v>0</v>
      </c>
      <c r="DW804" s="69">
        <v>0</v>
      </c>
      <c r="DX804" s="69">
        <v>0</v>
      </c>
      <c r="DY804" s="69">
        <v>0</v>
      </c>
    </row>
    <row r="805" spans="1:129" ht="14.25">
      <c r="A805" s="69">
        <v>40066</v>
      </c>
      <c r="B805" s="69">
        <v>0</v>
      </c>
      <c r="C805" s="69">
        <v>1</v>
      </c>
      <c r="D805" s="69" t="s">
        <v>2171</v>
      </c>
      <c r="E805" s="69" t="s">
        <v>239</v>
      </c>
      <c r="F805" s="69">
        <v>0</v>
      </c>
      <c r="G805" s="69">
        <v>1</v>
      </c>
      <c r="H805" s="69" t="s">
        <v>852</v>
      </c>
      <c r="I805" s="69">
        <v>1000</v>
      </c>
      <c r="J805" s="69">
        <v>800</v>
      </c>
      <c r="K805" s="69">
        <v>1500</v>
      </c>
      <c r="M805" s="69">
        <v>351</v>
      </c>
      <c r="N805" s="69" t="s">
        <v>518</v>
      </c>
      <c r="O805" s="69">
        <v>0</v>
      </c>
      <c r="P805" s="69">
        <v>6</v>
      </c>
      <c r="Q805" s="69">
        <v>0</v>
      </c>
      <c r="R805" s="69">
        <v>1</v>
      </c>
      <c r="S805" s="69">
        <v>0</v>
      </c>
      <c r="T805" s="69">
        <v>0</v>
      </c>
      <c r="U805" s="69">
        <v>0</v>
      </c>
      <c r="V805" s="69">
        <v>0</v>
      </c>
      <c r="W805" s="69">
        <v>0</v>
      </c>
      <c r="X805" s="69">
        <v>0</v>
      </c>
      <c r="Y805" s="69">
        <v>0</v>
      </c>
      <c r="Z805" s="69">
        <v>12000</v>
      </c>
      <c r="AA805" s="69">
        <v>2</v>
      </c>
      <c r="AB805" s="69">
        <v>31</v>
      </c>
      <c r="AC805" s="69">
        <v>0</v>
      </c>
      <c r="AD805" s="69">
        <v>0</v>
      </c>
      <c r="AE805" s="69">
        <v>0</v>
      </c>
      <c r="AF805" s="69">
        <v>3</v>
      </c>
      <c r="AG805" s="69">
        <v>0</v>
      </c>
      <c r="AH805" s="69">
        <v>10</v>
      </c>
      <c r="AI805" s="69">
        <v>0</v>
      </c>
      <c r="AJ805" s="69">
        <v>0</v>
      </c>
      <c r="AK805" s="69">
        <v>0</v>
      </c>
      <c r="AL805" s="69">
        <v>0</v>
      </c>
      <c r="AM805" s="69">
        <v>1</v>
      </c>
      <c r="AN805" s="69">
        <v>1</v>
      </c>
      <c r="AO805" s="69">
        <v>0</v>
      </c>
      <c r="AP805" s="69">
        <v>0</v>
      </c>
      <c r="AQ805" s="84">
        <v>0</v>
      </c>
      <c r="AR805" s="69">
        <v>0</v>
      </c>
      <c r="AS805" s="69">
        <v>0</v>
      </c>
      <c r="AT805" s="69">
        <v>0</v>
      </c>
      <c r="AU805" s="69">
        <v>0</v>
      </c>
      <c r="AV805" s="69">
        <v>0</v>
      </c>
      <c r="AW805" s="69">
        <v>0</v>
      </c>
      <c r="AX805" s="69">
        <v>0</v>
      </c>
      <c r="AY805" s="69">
        <v>0</v>
      </c>
      <c r="AZ805" s="69">
        <v>0</v>
      </c>
      <c r="BA805" s="69">
        <v>1</v>
      </c>
      <c r="BB805" s="69">
        <v>-1</v>
      </c>
      <c r="BC805" s="69">
        <v>0</v>
      </c>
      <c r="BD805" s="69">
        <v>0</v>
      </c>
      <c r="BE805" s="69">
        <v>0</v>
      </c>
      <c r="BF805" s="69">
        <v>0</v>
      </c>
      <c r="BG805" s="69">
        <v>0</v>
      </c>
      <c r="BH805" s="69">
        <v>0</v>
      </c>
      <c r="BI805" s="69" t="s">
        <v>2172</v>
      </c>
      <c r="BK805" s="69">
        <v>3</v>
      </c>
      <c r="BL805" s="69">
        <v>11</v>
      </c>
      <c r="BM805" s="69">
        <v>1</v>
      </c>
      <c r="BN805" s="69">
        <v>31</v>
      </c>
      <c r="BO805" s="89">
        <v>0</v>
      </c>
      <c r="BP805" s="69">
        <v>3</v>
      </c>
      <c r="BQ805" s="69">
        <v>1</v>
      </c>
      <c r="BR805" s="69">
        <v>1</v>
      </c>
      <c r="BS805" s="69">
        <v>10120</v>
      </c>
      <c r="BT805" s="69">
        <v>0</v>
      </c>
      <c r="BU805" s="69">
        <v>0</v>
      </c>
      <c r="BV805" s="69">
        <v>1000</v>
      </c>
      <c r="BW805" s="69">
        <v>352</v>
      </c>
      <c r="BY805" s="69">
        <v>0</v>
      </c>
      <c r="BZ805" s="69">
        <v>0</v>
      </c>
      <c r="CA805" s="69">
        <v>31</v>
      </c>
      <c r="CB805" s="89">
        <v>0</v>
      </c>
      <c r="CC805" s="69">
        <v>0</v>
      </c>
      <c r="CD805" s="69">
        <v>0</v>
      </c>
      <c r="CE805" s="69">
        <v>0</v>
      </c>
      <c r="CF805" s="69">
        <v>0</v>
      </c>
      <c r="CG805" s="69">
        <v>0</v>
      </c>
      <c r="CH805" s="69">
        <v>0</v>
      </c>
      <c r="CI805" s="69">
        <v>0</v>
      </c>
      <c r="CJ805" s="69">
        <v>0</v>
      </c>
      <c r="CL805" s="69">
        <v>0</v>
      </c>
      <c r="CM805" s="69">
        <v>0</v>
      </c>
      <c r="CN805" s="69">
        <v>0</v>
      </c>
      <c r="CO805" s="89">
        <v>0</v>
      </c>
      <c r="CP805" s="69">
        <v>0</v>
      </c>
      <c r="CQ805" s="69">
        <v>0</v>
      </c>
      <c r="CR805" s="69">
        <v>0</v>
      </c>
      <c r="CS805" s="69">
        <v>0</v>
      </c>
      <c r="CT805" s="69">
        <v>0</v>
      </c>
      <c r="CU805" s="69">
        <v>0</v>
      </c>
      <c r="CV805" s="69">
        <v>0</v>
      </c>
      <c r="CW805" s="69">
        <v>0</v>
      </c>
      <c r="CZ805" s="69">
        <v>0</v>
      </c>
      <c r="DA805" s="69">
        <v>0</v>
      </c>
      <c r="DB805" s="69">
        <v>0</v>
      </c>
      <c r="DC805" s="69">
        <v>0</v>
      </c>
      <c r="DD805" s="69">
        <v>0</v>
      </c>
      <c r="DE805" s="69">
        <v>0</v>
      </c>
      <c r="DF805" s="69">
        <v>0</v>
      </c>
      <c r="DG805" s="69">
        <v>1</v>
      </c>
      <c r="DI805" s="69" t="e">
        <f>INDEX(Sheet3!$E$78:$E$1130,MATCH(A805,Sheet3!$D$78:$D$1130,0))</f>
        <v>#N/A</v>
      </c>
      <c r="DJ805" s="69">
        <f t="shared" ref="DJ805" si="199">IFERROR(DI805,F805)</f>
        <v>0</v>
      </c>
      <c r="DK805" s="69" t="s">
        <v>2174</v>
      </c>
      <c r="DL805" s="69"/>
      <c r="DM805" s="69" t="s">
        <v>239</v>
      </c>
      <c r="DN805" s="69" t="e">
        <f>"造成["&amp;INDEX(Sheet5!$L$2:$L$11,MATCH(BL805,Sheet5!$J$2:$J$11,0))&amp;":"&amp;BR805&amp;"*"&amp;BS805/1000&amp;"]"&amp;INDEX(Sheet5!$I$2:$I$4,MATCH(BR805,Sheet5!$H$2:$H$4,0))&amp;"的"&amp;INDEX(Sheet5!$K$2:$K$11,MATCH(BL805,Sheet5!$J$2:$J$11,0))</f>
        <v>#N/A</v>
      </c>
      <c r="DO805" s="69"/>
      <c r="DP805" s="69"/>
      <c r="DQ805" s="69"/>
      <c r="DR805" s="69" t="e">
        <f t="shared" si="196"/>
        <v>#N/A</v>
      </c>
      <c r="DS805" s="90" t="e">
        <f>MATCH(A805,Sheet5!D:D,0)</f>
        <v>#N/A</v>
      </c>
      <c r="DT805" s="94" t="e">
        <f>MATCH(A804,Sheet5!F:F,0)</f>
        <v>#N/A</v>
      </c>
      <c r="DU805" s="69">
        <v>0</v>
      </c>
      <c r="DV805" s="69">
        <v>0</v>
      </c>
      <c r="DW805" s="69">
        <v>0</v>
      </c>
      <c r="DX805" s="69">
        <v>0</v>
      </c>
      <c r="DY805" s="69">
        <v>0</v>
      </c>
    </row>
    <row r="806" spans="1:129" ht="14.25">
      <c r="A806" s="69">
        <v>40067</v>
      </c>
      <c r="B806" s="69">
        <v>0</v>
      </c>
      <c r="C806" s="69">
        <v>1</v>
      </c>
      <c r="D806" s="69" t="s">
        <v>2179</v>
      </c>
      <c r="F806" s="69">
        <v>0</v>
      </c>
      <c r="G806" s="69">
        <v>1</v>
      </c>
      <c r="H806" s="69" t="s">
        <v>852</v>
      </c>
      <c r="I806" s="69">
        <v>300</v>
      </c>
      <c r="J806" s="69">
        <v>800</v>
      </c>
      <c r="K806" s="69">
        <v>2000</v>
      </c>
      <c r="M806" s="69">
        <v>0</v>
      </c>
      <c r="O806" s="69">
        <v>0</v>
      </c>
      <c r="P806" s="69">
        <v>2</v>
      </c>
      <c r="Q806" s="69">
        <v>0</v>
      </c>
      <c r="R806" s="69">
        <v>1</v>
      </c>
      <c r="S806" s="69">
        <v>0</v>
      </c>
      <c r="T806" s="69">
        <v>0</v>
      </c>
      <c r="U806" s="69">
        <v>0</v>
      </c>
      <c r="V806" s="69">
        <v>0</v>
      </c>
      <c r="W806" s="69">
        <v>0</v>
      </c>
      <c r="X806" s="69">
        <v>0</v>
      </c>
      <c r="Y806" s="69">
        <v>0</v>
      </c>
      <c r="Z806" s="69">
        <v>26000</v>
      </c>
      <c r="AA806" s="69">
        <v>2</v>
      </c>
      <c r="AB806" s="69">
        <v>181</v>
      </c>
      <c r="AC806" s="69">
        <v>0</v>
      </c>
      <c r="AD806" s="69">
        <v>0</v>
      </c>
      <c r="AE806" s="69">
        <v>0</v>
      </c>
      <c r="AF806" s="69">
        <v>1</v>
      </c>
      <c r="AG806" s="69">
        <v>0</v>
      </c>
      <c r="AH806" s="69">
        <v>10</v>
      </c>
      <c r="AI806" s="69">
        <v>0</v>
      </c>
      <c r="AJ806" s="69">
        <v>3</v>
      </c>
      <c r="AK806" s="69">
        <v>0</v>
      </c>
      <c r="AL806" s="69">
        <v>0</v>
      </c>
      <c r="AM806" s="69">
        <v>1</v>
      </c>
      <c r="AN806" s="69">
        <v>1</v>
      </c>
      <c r="AO806" s="69">
        <v>1</v>
      </c>
      <c r="AP806" s="69">
        <v>3</v>
      </c>
      <c r="AQ806" s="84">
        <v>0</v>
      </c>
      <c r="AR806" s="69">
        <v>0</v>
      </c>
      <c r="AS806" s="69">
        <v>0</v>
      </c>
      <c r="AT806" s="69">
        <v>0</v>
      </c>
      <c r="AU806" s="69">
        <v>0</v>
      </c>
      <c r="AV806" s="69">
        <v>0</v>
      </c>
      <c r="AW806" s="69">
        <v>0</v>
      </c>
      <c r="AX806" s="69">
        <v>0</v>
      </c>
      <c r="AY806" s="69">
        <v>0</v>
      </c>
      <c r="AZ806" s="69">
        <v>0</v>
      </c>
      <c r="BA806" s="69">
        <v>0</v>
      </c>
      <c r="BB806" s="69">
        <v>0</v>
      </c>
      <c r="BC806" s="69">
        <v>0</v>
      </c>
      <c r="BD806" s="69">
        <v>0</v>
      </c>
      <c r="BE806" s="69">
        <v>0</v>
      </c>
      <c r="BF806" s="69">
        <v>0</v>
      </c>
      <c r="BG806" s="69">
        <v>0</v>
      </c>
      <c r="BH806" s="69">
        <v>0</v>
      </c>
      <c r="BI806" s="69" t="s">
        <v>2180</v>
      </c>
      <c r="BK806" s="69">
        <v>3</v>
      </c>
      <c r="BL806" s="69">
        <v>2</v>
      </c>
      <c r="BM806" s="69">
        <v>2</v>
      </c>
      <c r="BN806" s="69">
        <v>181</v>
      </c>
      <c r="BO806" s="89" t="s">
        <v>313</v>
      </c>
      <c r="BP806" s="69">
        <v>3</v>
      </c>
      <c r="BQ806" s="69">
        <v>10</v>
      </c>
      <c r="BR806" s="69">
        <v>203</v>
      </c>
      <c r="BS806" s="69">
        <v>3000</v>
      </c>
      <c r="BT806" s="69">
        <v>0</v>
      </c>
      <c r="BU806" s="69">
        <v>0</v>
      </c>
      <c r="BV806" s="69">
        <v>1000</v>
      </c>
      <c r="BW806" s="69">
        <v>0</v>
      </c>
      <c r="BY806" s="69">
        <v>1</v>
      </c>
      <c r="BZ806" s="69">
        <v>4</v>
      </c>
      <c r="CA806" s="69">
        <v>31</v>
      </c>
      <c r="CB806" s="89" t="s">
        <v>2181</v>
      </c>
      <c r="CC806" s="69">
        <v>1</v>
      </c>
      <c r="CD806" s="69">
        <v>1</v>
      </c>
      <c r="CE806" s="69">
        <v>1</v>
      </c>
      <c r="CF806" s="69">
        <v>9999999</v>
      </c>
      <c r="CG806" s="69">
        <v>0</v>
      </c>
      <c r="CH806" s="69">
        <v>0</v>
      </c>
      <c r="CI806" s="69">
        <v>1000</v>
      </c>
      <c r="CJ806" s="69">
        <v>0</v>
      </c>
      <c r="CL806" s="69">
        <v>1</v>
      </c>
      <c r="CM806" s="69">
        <v>7</v>
      </c>
      <c r="CN806" s="69">
        <v>128</v>
      </c>
      <c r="CO806" s="89" t="s">
        <v>313</v>
      </c>
      <c r="CP806" s="69">
        <v>0</v>
      </c>
      <c r="CQ806" s="69">
        <v>0</v>
      </c>
      <c r="CR806" s="69">
        <v>0</v>
      </c>
      <c r="CS806" s="69">
        <v>0</v>
      </c>
      <c r="CT806" s="69">
        <v>0</v>
      </c>
      <c r="CU806" s="69">
        <v>0</v>
      </c>
      <c r="CV806" s="69">
        <v>0</v>
      </c>
      <c r="CW806" s="69">
        <v>0</v>
      </c>
      <c r="CZ806" s="69">
        <v>0</v>
      </c>
      <c r="DA806" s="69">
        <v>0</v>
      </c>
      <c r="DB806" s="69">
        <v>0</v>
      </c>
      <c r="DC806" s="69">
        <v>0</v>
      </c>
      <c r="DD806" s="69">
        <v>0</v>
      </c>
      <c r="DE806" s="69">
        <v>0</v>
      </c>
      <c r="DF806" s="69">
        <v>0</v>
      </c>
      <c r="DG806" s="69">
        <v>1</v>
      </c>
      <c r="DI806" s="69" t="e">
        <v>#N/A</v>
      </c>
      <c r="DJ806" s="69">
        <v>0</v>
      </c>
      <c r="DK806" s="69" t="s">
        <v>2182</v>
      </c>
      <c r="DL806" s="69"/>
      <c r="DM806" s="69" t="s">
        <v>239</v>
      </c>
      <c r="DN806" s="69" t="str">
        <f>"造成["&amp;INDEX(Sheet5!$L$2:$L$11,MATCH(BL806,Sheet5!$J$2:$J$11,0))&amp;":"&amp;BR806&amp;"*"&amp;BS806/1000&amp;"]"&amp;INDEX(Sheet5!$I$2:$I$4,MATCH(BR806,Sheet5!$H$2:$H$4,0))&amp;"的"&amp;INDEX(Sheet5!$K$2:$K$11,MATCH(BL806,Sheet5!$J$2:$J$11,0))</f>
        <v>造成[ui.cs_orange:203*3]的物理伤害。</v>
      </c>
      <c r="DO806" s="69"/>
      <c r="DP806" s="69"/>
      <c r="DQ806" s="69"/>
      <c r="DR806" s="69" t="e">
        <f t="shared" si="196"/>
        <v>#N/A</v>
      </c>
      <c r="DS806" s="90" t="e">
        <f>MATCH(A806,Sheet5!D:D,0)</f>
        <v>#N/A</v>
      </c>
      <c r="DT806" s="94" t="e">
        <f>MATCH(A805,Sheet5!F:F,0)</f>
        <v>#N/A</v>
      </c>
      <c r="DU806" s="69">
        <v>0</v>
      </c>
      <c r="DV806" s="69">
        <v>0</v>
      </c>
      <c r="DW806" s="69">
        <v>0</v>
      </c>
      <c r="DX806" s="69">
        <v>0</v>
      </c>
      <c r="DY806" s="69">
        <v>0</v>
      </c>
    </row>
    <row r="807" spans="1:129" ht="14.25">
      <c r="A807" s="69">
        <v>30031</v>
      </c>
      <c r="B807" s="69">
        <v>0</v>
      </c>
      <c r="C807" s="69">
        <v>1</v>
      </c>
      <c r="D807" s="78" t="s">
        <v>354</v>
      </c>
      <c r="E807" s="78" t="s">
        <v>355</v>
      </c>
      <c r="F807" s="69" t="s">
        <v>1624</v>
      </c>
      <c r="G807" s="69">
        <v>1</v>
      </c>
      <c r="H807" s="69" t="s">
        <v>507</v>
      </c>
      <c r="I807" s="69">
        <v>1419</v>
      </c>
      <c r="J807" s="69">
        <v>1419</v>
      </c>
      <c r="K807" s="69">
        <v>2706</v>
      </c>
      <c r="M807" s="69">
        <v>649</v>
      </c>
      <c r="N807" s="69" t="s">
        <v>2208</v>
      </c>
      <c r="O807" s="69">
        <v>0</v>
      </c>
      <c r="P807" s="69">
        <v>2</v>
      </c>
      <c r="Q807" s="69">
        <v>0</v>
      </c>
      <c r="R807" s="69">
        <f>IF(S807&gt;0,2,1)</f>
        <v>1</v>
      </c>
      <c r="S807" s="69">
        <v>0</v>
      </c>
      <c r="T807" s="69">
        <v>0</v>
      </c>
      <c r="U807" s="69">
        <v>0</v>
      </c>
      <c r="V807" s="69">
        <v>0</v>
      </c>
      <c r="W807" s="69">
        <v>0</v>
      </c>
      <c r="X807" s="69">
        <v>0</v>
      </c>
      <c r="Y807" s="69">
        <v>0</v>
      </c>
      <c r="Z807" s="69">
        <v>10000</v>
      </c>
      <c r="AA807" s="69">
        <v>2</v>
      </c>
      <c r="AB807" s="69">
        <v>31</v>
      </c>
      <c r="AC807" s="69">
        <v>0</v>
      </c>
      <c r="AD807" s="69">
        <v>0</v>
      </c>
      <c r="AE807" s="69">
        <v>0</v>
      </c>
      <c r="AF807" s="69">
        <v>10</v>
      </c>
      <c r="AG807" s="69">
        <v>0</v>
      </c>
      <c r="AH807" s="69">
        <v>2.5</v>
      </c>
      <c r="AI807" s="69">
        <v>648</v>
      </c>
      <c r="AJ807" s="69">
        <v>0</v>
      </c>
      <c r="AK807" s="69">
        <v>0</v>
      </c>
      <c r="AL807" s="69">
        <v>0</v>
      </c>
      <c r="AM807" s="69">
        <v>1</v>
      </c>
      <c r="AN807" s="69">
        <v>1</v>
      </c>
      <c r="AO807" s="69">
        <v>1</v>
      </c>
      <c r="AP807" s="69">
        <v>1.2</v>
      </c>
      <c r="AQ807" s="84">
        <v>20</v>
      </c>
      <c r="AR807" s="69">
        <v>0.2</v>
      </c>
      <c r="AS807" s="69">
        <v>0</v>
      </c>
      <c r="AT807" s="69">
        <v>0</v>
      </c>
      <c r="AU807" s="69">
        <v>0</v>
      </c>
      <c r="AV807" s="69">
        <v>0</v>
      </c>
      <c r="AW807" s="69">
        <v>0</v>
      </c>
      <c r="AX807" s="69">
        <v>0</v>
      </c>
      <c r="AY807" s="69">
        <v>0</v>
      </c>
      <c r="AZ807" s="69">
        <v>0</v>
      </c>
      <c r="BA807" s="69">
        <v>0</v>
      </c>
      <c r="BB807" s="69">
        <v>0</v>
      </c>
      <c r="BC807" s="69">
        <v>0</v>
      </c>
      <c r="BD807" s="69">
        <v>0</v>
      </c>
      <c r="BE807" s="69">
        <v>0</v>
      </c>
      <c r="BF807" s="69">
        <v>0</v>
      </c>
      <c r="BG807" s="69">
        <v>0</v>
      </c>
      <c r="BH807" s="69">
        <v>0</v>
      </c>
      <c r="BI807" s="69" t="s">
        <v>2209</v>
      </c>
      <c r="BK807" s="69">
        <v>3</v>
      </c>
      <c r="BL807" s="69">
        <v>2</v>
      </c>
      <c r="BM807" s="69">
        <v>2</v>
      </c>
      <c r="BN807" s="69">
        <v>31</v>
      </c>
      <c r="BO807" s="89">
        <v>0</v>
      </c>
      <c r="BP807" s="69">
        <v>1</v>
      </c>
      <c r="BQ807" s="69">
        <v>1</v>
      </c>
      <c r="BR807" s="69">
        <v>203</v>
      </c>
      <c r="BS807" s="69">
        <v>1600</v>
      </c>
      <c r="BT807" s="69">
        <v>1</v>
      </c>
      <c r="BU807" s="69">
        <v>10</v>
      </c>
      <c r="BV807" s="69">
        <v>1000</v>
      </c>
      <c r="BW807" s="69">
        <v>650</v>
      </c>
      <c r="BX807" s="69" t="s">
        <v>245</v>
      </c>
      <c r="BY807" s="69">
        <v>0</v>
      </c>
      <c r="BZ807" s="69">
        <v>0</v>
      </c>
      <c r="CA807" s="69">
        <v>31</v>
      </c>
      <c r="CB807" s="89">
        <v>0</v>
      </c>
      <c r="CC807" s="69">
        <v>0</v>
      </c>
      <c r="CD807" s="69">
        <v>0</v>
      </c>
      <c r="CE807" s="69">
        <v>0</v>
      </c>
      <c r="CF807" s="69">
        <v>0</v>
      </c>
      <c r="CG807" s="69">
        <v>0</v>
      </c>
      <c r="CH807" s="69">
        <v>0</v>
      </c>
      <c r="CI807" s="69">
        <v>0</v>
      </c>
      <c r="CJ807" s="69">
        <v>0</v>
      </c>
      <c r="CL807" s="69">
        <v>0</v>
      </c>
      <c r="CM807" s="69">
        <v>0</v>
      </c>
      <c r="CN807" s="69">
        <v>0</v>
      </c>
      <c r="CO807" s="89">
        <v>0</v>
      </c>
      <c r="CP807" s="69">
        <v>0</v>
      </c>
      <c r="CQ807" s="69">
        <v>0</v>
      </c>
      <c r="CR807" s="69">
        <v>0</v>
      </c>
      <c r="CS807" s="69">
        <v>0</v>
      </c>
      <c r="CT807" s="69">
        <v>0</v>
      </c>
      <c r="CU807" s="69">
        <v>0</v>
      </c>
      <c r="CV807" s="69">
        <v>0</v>
      </c>
      <c r="CW807" s="69">
        <v>0</v>
      </c>
      <c r="CZ807" s="69">
        <v>0</v>
      </c>
      <c r="DA807" s="69">
        <v>0</v>
      </c>
      <c r="DB807" s="69">
        <v>0</v>
      </c>
      <c r="DC807" s="69">
        <v>0</v>
      </c>
      <c r="DD807" s="69">
        <v>0</v>
      </c>
      <c r="DE807" s="69">
        <v>0</v>
      </c>
      <c r="DF807" s="69">
        <v>0</v>
      </c>
      <c r="DG807" s="69">
        <v>1</v>
      </c>
      <c r="DI807" s="69" t="str">
        <f>INDEX(Sheet3!$E$78:$E$1130,MATCH(A807,Sheet3!$D$78:$D$1130,0))</f>
        <v>skill_icons.ps_mega_smash</v>
      </c>
      <c r="DJ807" s="69" t="str">
        <f>IFERROR(DI807,F807)</f>
        <v>skill_icons.ps_mega_smash</v>
      </c>
      <c r="DK807" s="69" t="s">
        <v>358</v>
      </c>
      <c r="DL807" s="69"/>
      <c r="DM807" s="69" t="s">
        <v>359</v>
      </c>
      <c r="DN807" s="69" t="str">
        <f>"造成["&amp;INDEX(Sheet5!$L$2:$L$11,MATCH(BL807,Sheet5!$J$2:$J$11,0))&amp;":"&amp;BR807&amp;"*"&amp;BS807/1000&amp;"]"&amp;INDEX(Sheet5!$I$2:$I$4,MATCH(BR807,Sheet5!$H$2:$H$4,0))&amp;"的"&amp;INDEX(Sheet5!$K$2:$K$11,MATCH(BL807,Sheet5!$J$2:$J$11,0))</f>
        <v>造成[ui.cs_orange:203*1.6]的物理伤害。</v>
      </c>
      <c r="DO807" s="69"/>
      <c r="DP807" s="69"/>
      <c r="DQ807" s="69"/>
      <c r="DR807" s="69" t="e">
        <f t="shared" si="196"/>
        <v>#N/A</v>
      </c>
      <c r="DS807" s="90" t="e">
        <f>MATCH(A807,Sheet5!D:D,0)</f>
        <v>#N/A</v>
      </c>
      <c r="DT807" s="94" t="e">
        <f>MATCH(A806,Sheet5!F:F,0)</f>
        <v>#N/A</v>
      </c>
      <c r="DU807" s="69">
        <v>0</v>
      </c>
      <c r="DV807" s="69">
        <v>0</v>
      </c>
      <c r="DW807" s="69">
        <v>0</v>
      </c>
      <c r="DX807" s="69">
        <v>0</v>
      </c>
      <c r="DY807" s="69">
        <v>0</v>
      </c>
    </row>
    <row r="808" spans="1:129" ht="14.25">
      <c r="A808" s="69">
        <v>40500</v>
      </c>
      <c r="B808" s="69">
        <v>0</v>
      </c>
      <c r="C808" s="69">
        <v>1</v>
      </c>
      <c r="D808" s="69" t="s">
        <v>2210</v>
      </c>
      <c r="F808" s="69">
        <v>0</v>
      </c>
      <c r="G808" s="69">
        <v>1</v>
      </c>
      <c r="H808" s="69" t="s">
        <v>703</v>
      </c>
      <c r="I808" s="69">
        <f>9*33</f>
        <v>297</v>
      </c>
      <c r="J808" s="69">
        <f>9*33</f>
        <v>297</v>
      </c>
      <c r="K808" s="69">
        <f>25*33</f>
        <v>825</v>
      </c>
      <c r="L808" s="69" t="s">
        <v>378</v>
      </c>
      <c r="M808" s="69">
        <v>0</v>
      </c>
      <c r="O808" s="69">
        <v>0</v>
      </c>
      <c r="P808" s="69">
        <v>2</v>
      </c>
      <c r="Q808" s="69">
        <v>0</v>
      </c>
      <c r="R808" s="69">
        <v>1</v>
      </c>
      <c r="S808" s="69">
        <v>0</v>
      </c>
      <c r="T808" s="69">
        <v>0</v>
      </c>
      <c r="U808" s="69">
        <v>0</v>
      </c>
      <c r="V808" s="69">
        <v>0</v>
      </c>
      <c r="W808" s="69">
        <v>0</v>
      </c>
      <c r="X808" s="69">
        <v>0</v>
      </c>
      <c r="Y808" s="69">
        <v>0</v>
      </c>
      <c r="Z808" s="69">
        <v>2500</v>
      </c>
      <c r="AA808" s="69">
        <v>2</v>
      </c>
      <c r="AB808" s="69">
        <v>31</v>
      </c>
      <c r="AC808" s="69">
        <v>0</v>
      </c>
      <c r="AD808" s="69">
        <v>0</v>
      </c>
      <c r="AE808" s="69">
        <v>0</v>
      </c>
      <c r="AF808" s="69">
        <v>10</v>
      </c>
      <c r="AG808" s="69">
        <v>0</v>
      </c>
      <c r="AH808" s="69">
        <v>2.5</v>
      </c>
      <c r="AI808" s="69">
        <v>0</v>
      </c>
      <c r="AJ808" s="69">
        <v>2</v>
      </c>
      <c r="AK808" s="69">
        <v>0</v>
      </c>
      <c r="AL808" s="69">
        <v>0</v>
      </c>
      <c r="AM808" s="69">
        <v>1</v>
      </c>
      <c r="AN808" s="69">
        <v>1</v>
      </c>
      <c r="AO808" s="69">
        <v>1</v>
      </c>
      <c r="AP808" s="69">
        <v>1.2</v>
      </c>
      <c r="AQ808" s="84">
        <v>20</v>
      </c>
      <c r="AR808" s="69">
        <v>0.2</v>
      </c>
      <c r="AS808" s="69">
        <v>0</v>
      </c>
      <c r="AT808" s="69">
        <v>0</v>
      </c>
      <c r="AU808" s="69">
        <v>0</v>
      </c>
      <c r="AV808" s="69">
        <v>0</v>
      </c>
      <c r="AW808" s="69">
        <v>0</v>
      </c>
      <c r="AX808" s="69">
        <v>0</v>
      </c>
      <c r="AY808" s="69">
        <v>0</v>
      </c>
      <c r="AZ808" s="69">
        <v>0</v>
      </c>
      <c r="BA808" s="69">
        <v>0</v>
      </c>
      <c r="BB808" s="69">
        <v>0</v>
      </c>
      <c r="BC808" s="69">
        <v>0</v>
      </c>
      <c r="BD808" s="69">
        <v>0</v>
      </c>
      <c r="BE808" s="69">
        <v>0</v>
      </c>
      <c r="BF808" s="69">
        <v>0</v>
      </c>
      <c r="BG808" s="69">
        <v>0</v>
      </c>
      <c r="BH808" s="69">
        <v>0</v>
      </c>
      <c r="BI808" s="69" t="s">
        <v>2211</v>
      </c>
      <c r="BJ808" s="69"/>
      <c r="BK808" s="69">
        <v>3</v>
      </c>
      <c r="BL808" s="69">
        <v>2</v>
      </c>
      <c r="BM808" s="69">
        <v>2</v>
      </c>
      <c r="BN808" s="69">
        <v>31</v>
      </c>
      <c r="BO808" s="69">
        <v>0</v>
      </c>
      <c r="BP808" s="69">
        <v>1</v>
      </c>
      <c r="BQ808" s="69">
        <v>1</v>
      </c>
      <c r="BR808" s="69">
        <v>203</v>
      </c>
      <c r="BS808" s="69">
        <v>1000</v>
      </c>
      <c r="BT808" s="69">
        <v>0</v>
      </c>
      <c r="BU808" s="69">
        <v>0</v>
      </c>
      <c r="BV808" s="69">
        <v>1000</v>
      </c>
      <c r="BW808" s="69">
        <v>1182</v>
      </c>
      <c r="BX808" s="69">
        <v>0</v>
      </c>
      <c r="BY808" s="69">
        <v>0</v>
      </c>
      <c r="BZ808" s="69">
        <v>0</v>
      </c>
      <c r="CA808" s="69">
        <v>0</v>
      </c>
      <c r="CB808" s="69">
        <v>0</v>
      </c>
      <c r="CC808" s="69">
        <v>1</v>
      </c>
      <c r="CD808" s="69">
        <v>1</v>
      </c>
      <c r="CE808" s="69">
        <v>1</v>
      </c>
      <c r="CF808" s="69">
        <v>0</v>
      </c>
      <c r="CG808" s="69">
        <v>0</v>
      </c>
      <c r="CH808" s="69">
        <v>0</v>
      </c>
      <c r="CI808" s="69">
        <v>0</v>
      </c>
      <c r="CJ808" s="69">
        <v>0</v>
      </c>
      <c r="CK808" s="69"/>
      <c r="CL808" s="69">
        <v>0</v>
      </c>
      <c r="CM808" s="69">
        <v>0</v>
      </c>
      <c r="CN808" s="69">
        <v>0</v>
      </c>
      <c r="CO808" s="69">
        <v>0</v>
      </c>
      <c r="CP808" s="69">
        <v>0</v>
      </c>
      <c r="CQ808" s="69">
        <v>0</v>
      </c>
      <c r="CR808" s="69">
        <v>0</v>
      </c>
      <c r="CS808" s="69">
        <v>0</v>
      </c>
      <c r="CT808" s="69">
        <v>0</v>
      </c>
      <c r="CU808" s="69">
        <v>0</v>
      </c>
      <c r="CV808" s="69">
        <v>0</v>
      </c>
      <c r="CW808" s="69">
        <v>0</v>
      </c>
      <c r="CX808" s="69"/>
      <c r="CY808" s="69"/>
      <c r="CZ808" s="69">
        <v>0</v>
      </c>
      <c r="DA808" s="69">
        <v>0</v>
      </c>
      <c r="DB808" s="69">
        <v>0</v>
      </c>
      <c r="DC808" s="69">
        <v>0</v>
      </c>
      <c r="DD808" s="69">
        <v>0</v>
      </c>
      <c r="DE808" s="69">
        <v>0</v>
      </c>
      <c r="DF808" s="69">
        <v>0</v>
      </c>
      <c r="DG808" s="69">
        <v>1</v>
      </c>
      <c r="DH808" s="69"/>
      <c r="DI808" s="69" t="e">
        <f>INDEX(Sheet3!$E$78:$E$1130,MATCH(A808,Sheet3!$D$78:$D$1130,0))</f>
        <v>#N/A</v>
      </c>
      <c r="DJ808" s="69">
        <f t="shared" ref="DJ808:DJ816" si="200">IFERROR(DI808,F808)</f>
        <v>0</v>
      </c>
      <c r="DK808" s="69" t="s">
        <v>2212</v>
      </c>
      <c r="DL808" s="93" t="str">
        <f t="shared" ref="DL808:DL811" si="201">DM808&amp;DN808&amp;DQ808</f>
        <v>对目标方向进行普通攻击，造成[ui.cs_orange:203*1]的物理伤害。</v>
      </c>
      <c r="DM808" s="90" t="s">
        <v>2213</v>
      </c>
      <c r="DN808" s="69" t="str">
        <f>"造成["&amp;INDEX(Sheet5!$L$2:$L$11,MATCH(BL808,Sheet5!$J$2:$J$11,0))&amp;":"&amp;BR808&amp;"*"&amp;BS808/1000&amp;"]"&amp;INDEX(Sheet5!$I$2:$I$4,MATCH(BR808,Sheet5!$H$2:$H$4,0))&amp;"的"&amp;INDEX(Sheet5!$K$2:$K$11,MATCH(BL808,Sheet5!$J$2:$J$11,0))</f>
        <v>造成[ui.cs_orange:203*1]的物理伤害。</v>
      </c>
      <c r="DO808" s="69" t="e">
        <f>"造成["&amp;INDEX(Sheet5!$L$2:$L$11,MATCH(BY808,Sheet5!$J$2:$J$11,0))&amp;":"&amp;CE808&amp;"*"&amp;CF808/1000&amp;"]"&amp;INDEX(Sheet5!$I$2:$I$4,MATCH(CE808,Sheet5!$H$2:$H$4,0))&amp;"的"&amp;INDEX(Sheet5!$K$2:$K$11,MATCH(BY808,Sheet5!$J$2:$J$11,0))</f>
        <v>#N/A</v>
      </c>
      <c r="DP808" s="69"/>
      <c r="DQ808" s="69"/>
      <c r="DR808" s="69" t="e">
        <f t="shared" si="196"/>
        <v>#N/A</v>
      </c>
      <c r="DS808" s="90">
        <f>MATCH(A808,Sheet5!D:D,0)</f>
        <v>230</v>
      </c>
      <c r="DT808" s="94" t="e">
        <f>MATCH(A807,Sheet5!F:F,0)</f>
        <v>#N/A</v>
      </c>
      <c r="DU808" s="69" t="e">
        <f>"["&amp;INDEX(Sheet5!$L$2:$L$11,MATCH(CD808,Sheet5!$J$2:$J$11,0))&amp;":"&amp;CJ808&amp;"*"&amp;CK808/1000&amp;"]"&amp;INDEX(Sheet5!$I$2:$I$4,MATCH(CJ808,Sheet5!$H$2:$H$4,0))</f>
        <v>#N/A</v>
      </c>
      <c r="DV808" s="69">
        <v>0</v>
      </c>
      <c r="DW808" s="69">
        <v>0</v>
      </c>
      <c r="DX808" s="69">
        <v>0</v>
      </c>
      <c r="DY808" s="69">
        <v>0</v>
      </c>
    </row>
    <row r="809" spans="1:129" ht="14.25">
      <c r="A809" s="69">
        <v>40501</v>
      </c>
      <c r="B809" s="69">
        <v>0</v>
      </c>
      <c r="C809" s="69">
        <v>1</v>
      </c>
      <c r="D809" s="69" t="s">
        <v>2210</v>
      </c>
      <c r="F809" s="69">
        <v>0</v>
      </c>
      <c r="G809" s="69">
        <v>1</v>
      </c>
      <c r="H809" s="69" t="s">
        <v>875</v>
      </c>
      <c r="I809" s="69">
        <f>10*33</f>
        <v>330</v>
      </c>
      <c r="J809" s="69">
        <f>10*33</f>
        <v>330</v>
      </c>
      <c r="K809" s="69">
        <f>25*33</f>
        <v>825</v>
      </c>
      <c r="L809" s="69" t="s">
        <v>378</v>
      </c>
      <c r="M809" s="69">
        <v>0</v>
      </c>
      <c r="O809" s="69">
        <v>0</v>
      </c>
      <c r="P809" s="69">
        <v>2</v>
      </c>
      <c r="Q809" s="69">
        <v>0</v>
      </c>
      <c r="R809" s="69">
        <v>1</v>
      </c>
      <c r="S809" s="69">
        <v>0</v>
      </c>
      <c r="T809" s="69">
        <v>0</v>
      </c>
      <c r="U809" s="69">
        <v>0</v>
      </c>
      <c r="V809" s="69">
        <v>0</v>
      </c>
      <c r="W809" s="69">
        <v>0</v>
      </c>
      <c r="X809" s="69">
        <v>0</v>
      </c>
      <c r="Y809" s="69">
        <v>0</v>
      </c>
      <c r="Z809" s="69">
        <v>2000</v>
      </c>
      <c r="AA809" s="69">
        <v>2</v>
      </c>
      <c r="AB809" s="69">
        <v>31</v>
      </c>
      <c r="AC809" s="69">
        <v>0</v>
      </c>
      <c r="AD809" s="69">
        <v>0</v>
      </c>
      <c r="AE809" s="69">
        <v>0</v>
      </c>
      <c r="AF809" s="69">
        <v>10</v>
      </c>
      <c r="AG809" s="69">
        <v>0</v>
      </c>
      <c r="AH809" s="69">
        <v>2.5</v>
      </c>
      <c r="AI809" s="69">
        <v>0</v>
      </c>
      <c r="AJ809" s="69">
        <v>2</v>
      </c>
      <c r="AK809" s="69">
        <v>0</v>
      </c>
      <c r="AL809" s="69">
        <v>0</v>
      </c>
      <c r="AM809" s="69">
        <v>1</v>
      </c>
      <c r="AN809" s="69">
        <v>1</v>
      </c>
      <c r="AO809" s="69">
        <v>1</v>
      </c>
      <c r="AP809" s="69">
        <v>1.2</v>
      </c>
      <c r="AQ809" s="84">
        <v>20</v>
      </c>
      <c r="AR809" s="69">
        <v>0.2</v>
      </c>
      <c r="AS809" s="69">
        <v>0</v>
      </c>
      <c r="AT809" s="69">
        <v>0</v>
      </c>
      <c r="AU809" s="69">
        <v>0</v>
      </c>
      <c r="AV809" s="69">
        <v>0</v>
      </c>
      <c r="AW809" s="69">
        <v>0</v>
      </c>
      <c r="AX809" s="69">
        <v>0</v>
      </c>
      <c r="AY809" s="69">
        <v>0</v>
      </c>
      <c r="AZ809" s="69">
        <v>0</v>
      </c>
      <c r="BA809" s="69">
        <v>0</v>
      </c>
      <c r="BB809" s="69">
        <v>0</v>
      </c>
      <c r="BC809" s="69">
        <v>0</v>
      </c>
      <c r="BD809" s="69">
        <v>0</v>
      </c>
      <c r="BE809" s="69">
        <v>0</v>
      </c>
      <c r="BF809" s="69">
        <v>0</v>
      </c>
      <c r="BG809" s="69">
        <v>0</v>
      </c>
      <c r="BH809" s="69">
        <v>0</v>
      </c>
      <c r="BI809" s="69" t="s">
        <v>2211</v>
      </c>
      <c r="BJ809" s="69"/>
      <c r="BK809" s="69">
        <v>3</v>
      </c>
      <c r="BL809" s="69">
        <v>2</v>
      </c>
      <c r="BM809" s="69">
        <v>2</v>
      </c>
      <c r="BN809" s="69">
        <v>31</v>
      </c>
      <c r="BO809" s="69">
        <v>0</v>
      </c>
      <c r="BP809" s="69">
        <v>1</v>
      </c>
      <c r="BQ809" s="69">
        <v>1</v>
      </c>
      <c r="BR809" s="69">
        <v>203</v>
      </c>
      <c r="BS809" s="69">
        <v>1000</v>
      </c>
      <c r="BT809" s="69">
        <v>0</v>
      </c>
      <c r="BU809" s="69">
        <v>0</v>
      </c>
      <c r="BV809" s="69">
        <v>1000</v>
      </c>
      <c r="BW809" s="69">
        <v>1182</v>
      </c>
      <c r="BX809" s="69">
        <v>0</v>
      </c>
      <c r="BY809" s="69">
        <v>0</v>
      </c>
      <c r="BZ809" s="69">
        <v>0</v>
      </c>
      <c r="CA809" s="69">
        <v>0</v>
      </c>
      <c r="CB809" s="69">
        <v>0</v>
      </c>
      <c r="CC809" s="69">
        <v>1</v>
      </c>
      <c r="CD809" s="69">
        <v>1</v>
      </c>
      <c r="CE809" s="69">
        <v>1</v>
      </c>
      <c r="CF809" s="69">
        <v>0</v>
      </c>
      <c r="CG809" s="69">
        <v>0</v>
      </c>
      <c r="CH809" s="69">
        <v>0</v>
      </c>
      <c r="CI809" s="69">
        <v>0</v>
      </c>
      <c r="CJ809" s="69">
        <v>0</v>
      </c>
      <c r="CK809" s="69"/>
      <c r="CL809" s="69">
        <v>0</v>
      </c>
      <c r="CM809" s="69">
        <v>0</v>
      </c>
      <c r="CN809" s="69">
        <v>0</v>
      </c>
      <c r="CO809" s="69">
        <v>0</v>
      </c>
      <c r="CP809" s="69">
        <v>0</v>
      </c>
      <c r="CQ809" s="69">
        <v>0</v>
      </c>
      <c r="CR809" s="69">
        <v>0</v>
      </c>
      <c r="CS809" s="69">
        <v>0</v>
      </c>
      <c r="CT809" s="69">
        <v>0</v>
      </c>
      <c r="CU809" s="69">
        <v>0</v>
      </c>
      <c r="CV809" s="69">
        <v>0</v>
      </c>
      <c r="CW809" s="69">
        <v>0</v>
      </c>
      <c r="CX809" s="69"/>
      <c r="CY809" s="69"/>
      <c r="CZ809" s="69">
        <v>0</v>
      </c>
      <c r="DA809" s="69">
        <v>0</v>
      </c>
      <c r="DB809" s="69">
        <v>0</v>
      </c>
      <c r="DC809" s="69">
        <v>0</v>
      </c>
      <c r="DD809" s="69">
        <v>0</v>
      </c>
      <c r="DE809" s="69">
        <v>0</v>
      </c>
      <c r="DF809" s="69">
        <v>0</v>
      </c>
      <c r="DG809" s="69">
        <v>1</v>
      </c>
      <c r="DH809" s="69"/>
      <c r="DI809" s="69" t="e">
        <f>INDEX(Sheet3!$E$78:$E$1130,MATCH(A809,Sheet3!$D$78:$D$1130,0))</f>
        <v>#N/A</v>
      </c>
      <c r="DJ809" s="69">
        <f t="shared" si="200"/>
        <v>0</v>
      </c>
      <c r="DK809" s="69" t="s">
        <v>2214</v>
      </c>
      <c r="DL809" s="93" t="str">
        <f t="shared" si="201"/>
        <v>对目标方向进行普通攻击，造成[ui.cs_orange:203*1]的物理伤害。</v>
      </c>
      <c r="DM809" s="90" t="s">
        <v>2213</v>
      </c>
      <c r="DN809" s="69" t="str">
        <f>"造成["&amp;INDEX(Sheet5!$L$2:$L$11,MATCH(BL809,Sheet5!$J$2:$J$11,0))&amp;":"&amp;BR809&amp;"*"&amp;BS809/1000&amp;"]"&amp;INDEX(Sheet5!$I$2:$I$4,MATCH(BR809,Sheet5!$H$2:$H$4,0))&amp;"的"&amp;INDEX(Sheet5!$K$2:$K$11,MATCH(BL809,Sheet5!$J$2:$J$11,0))</f>
        <v>造成[ui.cs_orange:203*1]的物理伤害。</v>
      </c>
      <c r="DO809" s="69" t="e">
        <f>"造成["&amp;INDEX(Sheet5!$L$2:$L$11,MATCH(BY809,Sheet5!$J$2:$J$11,0))&amp;":"&amp;CE809&amp;"*"&amp;CF809/1000&amp;"]"&amp;INDEX(Sheet5!$I$2:$I$4,MATCH(CE809,Sheet5!$H$2:$H$4,0))&amp;"的"&amp;INDEX(Sheet5!$K$2:$K$11,MATCH(BY809,Sheet5!$J$2:$J$11,0))</f>
        <v>#N/A</v>
      </c>
      <c r="DP809" s="69"/>
      <c r="DQ809" s="69"/>
      <c r="DR809" s="69" t="e">
        <f t="shared" si="196"/>
        <v>#N/A</v>
      </c>
      <c r="DS809" s="90">
        <f>MATCH(A809,Sheet5!D:D,0)</f>
        <v>241</v>
      </c>
      <c r="DT809" s="94" t="e">
        <f>MATCH(A808,Sheet5!F:F,0)</f>
        <v>#N/A</v>
      </c>
      <c r="DU809" s="69" t="e">
        <f>"["&amp;INDEX(Sheet5!$L$2:$L$11,MATCH(CD809,Sheet5!$J$2:$J$11,0))&amp;":"&amp;CJ809&amp;"*"&amp;CK809/1000&amp;"]"&amp;INDEX(Sheet5!$I$2:$I$4,MATCH(CJ809,Sheet5!$H$2:$H$4,0))</f>
        <v>#N/A</v>
      </c>
      <c r="DV809" s="69">
        <v>0</v>
      </c>
      <c r="DW809" s="69">
        <v>0</v>
      </c>
      <c r="DX809" s="69">
        <v>0</v>
      </c>
      <c r="DY809" s="69">
        <v>0</v>
      </c>
    </row>
    <row r="810" spans="1:129" ht="14.25">
      <c r="A810" s="69">
        <v>40502</v>
      </c>
      <c r="B810" s="69">
        <v>0</v>
      </c>
      <c r="C810" s="69">
        <v>1</v>
      </c>
      <c r="D810" s="69" t="s">
        <v>2210</v>
      </c>
      <c r="F810" s="69">
        <v>0</v>
      </c>
      <c r="G810" s="69">
        <v>1</v>
      </c>
      <c r="H810" s="69" t="s">
        <v>703</v>
      </c>
      <c r="I810" s="69">
        <f>31*33</f>
        <v>1023</v>
      </c>
      <c r="J810" s="69">
        <f>31*33</f>
        <v>1023</v>
      </c>
      <c r="K810" s="69">
        <f>78*33</f>
        <v>2574</v>
      </c>
      <c r="L810" s="69" t="s">
        <v>378</v>
      </c>
      <c r="M810" s="69">
        <v>0</v>
      </c>
      <c r="O810" s="69">
        <v>0</v>
      </c>
      <c r="P810" s="69">
        <v>2</v>
      </c>
      <c r="Q810" s="69">
        <v>0</v>
      </c>
      <c r="R810" s="69">
        <v>1</v>
      </c>
      <c r="S810" s="69">
        <v>0</v>
      </c>
      <c r="T810" s="69">
        <v>0</v>
      </c>
      <c r="U810" s="69">
        <v>0</v>
      </c>
      <c r="V810" s="69">
        <v>0</v>
      </c>
      <c r="W810" s="69">
        <v>0</v>
      </c>
      <c r="X810" s="69">
        <v>0</v>
      </c>
      <c r="Y810" s="69">
        <v>0</v>
      </c>
      <c r="Z810" s="69">
        <v>3074</v>
      </c>
      <c r="AA810" s="69">
        <v>2</v>
      </c>
      <c r="AB810" s="69">
        <v>31</v>
      </c>
      <c r="AC810" s="69">
        <v>0</v>
      </c>
      <c r="AD810" s="69">
        <v>0</v>
      </c>
      <c r="AE810" s="69">
        <v>0</v>
      </c>
      <c r="AF810" s="69">
        <v>10</v>
      </c>
      <c r="AG810" s="69">
        <v>0</v>
      </c>
      <c r="AH810" s="69">
        <v>2.5</v>
      </c>
      <c r="AI810" s="69">
        <v>0</v>
      </c>
      <c r="AJ810" s="69">
        <v>2</v>
      </c>
      <c r="AK810" s="69">
        <v>0</v>
      </c>
      <c r="AL810" s="69">
        <v>0</v>
      </c>
      <c r="AM810" s="69">
        <v>1</v>
      </c>
      <c r="AN810" s="69">
        <v>1</v>
      </c>
      <c r="AO810" s="69">
        <v>1</v>
      </c>
      <c r="AP810" s="69">
        <v>1.2</v>
      </c>
      <c r="AQ810" s="84">
        <v>20</v>
      </c>
      <c r="AR810" s="69">
        <v>0.2</v>
      </c>
      <c r="AS810" s="69">
        <v>0</v>
      </c>
      <c r="AT810" s="69">
        <v>0</v>
      </c>
      <c r="AU810" s="69">
        <v>0</v>
      </c>
      <c r="AV810" s="69">
        <v>0</v>
      </c>
      <c r="AW810" s="69">
        <v>0</v>
      </c>
      <c r="AX810" s="69">
        <v>0</v>
      </c>
      <c r="AY810" s="69">
        <v>0</v>
      </c>
      <c r="AZ810" s="69">
        <v>0</v>
      </c>
      <c r="BA810" s="69">
        <v>0</v>
      </c>
      <c r="BB810" s="69">
        <v>0</v>
      </c>
      <c r="BC810" s="69">
        <v>0</v>
      </c>
      <c r="BD810" s="69">
        <v>0</v>
      </c>
      <c r="BE810" s="69">
        <v>0</v>
      </c>
      <c r="BF810" s="69">
        <v>0</v>
      </c>
      <c r="BG810" s="69">
        <v>0</v>
      </c>
      <c r="BH810" s="69">
        <v>0</v>
      </c>
      <c r="BI810" s="69" t="s">
        <v>2211</v>
      </c>
      <c r="BJ810" s="69"/>
      <c r="BK810" s="69">
        <v>3</v>
      </c>
      <c r="BL810" s="69">
        <v>2</v>
      </c>
      <c r="BM810" s="69">
        <v>2</v>
      </c>
      <c r="BN810" s="69">
        <v>31</v>
      </c>
      <c r="BO810" s="69">
        <v>0</v>
      </c>
      <c r="BP810" s="69">
        <v>1</v>
      </c>
      <c r="BQ810" s="69">
        <v>1</v>
      </c>
      <c r="BR810" s="69">
        <v>203</v>
      </c>
      <c r="BS810" s="69">
        <v>1000</v>
      </c>
      <c r="BT810" s="69">
        <v>0</v>
      </c>
      <c r="BU810" s="69">
        <v>0</v>
      </c>
      <c r="BV810" s="69">
        <v>1000</v>
      </c>
      <c r="BW810" s="69">
        <v>619</v>
      </c>
      <c r="BX810" s="69">
        <v>0</v>
      </c>
      <c r="BY810" s="69">
        <v>0</v>
      </c>
      <c r="BZ810" s="69">
        <v>0</v>
      </c>
      <c r="CA810" s="69">
        <v>0</v>
      </c>
      <c r="CB810" s="69">
        <v>0</v>
      </c>
      <c r="CC810" s="69">
        <v>1</v>
      </c>
      <c r="CD810" s="69">
        <v>1</v>
      </c>
      <c r="CE810" s="69">
        <v>1</v>
      </c>
      <c r="CF810" s="69">
        <v>0</v>
      </c>
      <c r="CG810" s="69">
        <v>0</v>
      </c>
      <c r="CH810" s="69">
        <v>0</v>
      </c>
      <c r="CI810" s="69">
        <v>0</v>
      </c>
      <c r="CJ810" s="69">
        <v>0</v>
      </c>
      <c r="CK810" s="69"/>
      <c r="CL810" s="69">
        <v>0</v>
      </c>
      <c r="CM810" s="69">
        <v>0</v>
      </c>
      <c r="CN810" s="69">
        <v>0</v>
      </c>
      <c r="CO810" s="69">
        <v>0</v>
      </c>
      <c r="CP810" s="69">
        <v>0</v>
      </c>
      <c r="CQ810" s="69">
        <v>0</v>
      </c>
      <c r="CR810" s="69">
        <v>0</v>
      </c>
      <c r="CS810" s="69">
        <v>0</v>
      </c>
      <c r="CT810" s="69">
        <v>0</v>
      </c>
      <c r="CU810" s="69">
        <v>0</v>
      </c>
      <c r="CV810" s="69">
        <v>0</v>
      </c>
      <c r="CW810" s="69">
        <v>0</v>
      </c>
      <c r="CX810" s="69"/>
      <c r="CY810" s="69"/>
      <c r="CZ810" s="69">
        <v>0</v>
      </c>
      <c r="DA810" s="69">
        <v>0</v>
      </c>
      <c r="DB810" s="69">
        <v>0</v>
      </c>
      <c r="DC810" s="69">
        <v>0</v>
      </c>
      <c r="DD810" s="69">
        <v>0</v>
      </c>
      <c r="DE810" s="69">
        <v>0</v>
      </c>
      <c r="DF810" s="69">
        <v>0</v>
      </c>
      <c r="DG810" s="69">
        <v>1</v>
      </c>
      <c r="DH810" s="69"/>
      <c r="DI810" s="69" t="e">
        <f>INDEX(Sheet3!$E$78:$E$1130,MATCH(A810,Sheet3!$D$78:$D$1130,0))</f>
        <v>#N/A</v>
      </c>
      <c r="DJ810" s="69">
        <f t="shared" si="200"/>
        <v>0</v>
      </c>
      <c r="DK810" s="69" t="s">
        <v>2215</v>
      </c>
      <c r="DL810" s="93" t="str">
        <f t="shared" si="201"/>
        <v>对目标方向进行普通攻击，造成[ui.cs_orange:203*1]的物理伤害。</v>
      </c>
      <c r="DM810" s="90" t="s">
        <v>2213</v>
      </c>
      <c r="DN810" s="69" t="str">
        <f>"造成["&amp;INDEX(Sheet5!$L$2:$L$11,MATCH(BL810,Sheet5!$J$2:$J$11,0))&amp;":"&amp;BR810&amp;"*"&amp;BS810/1000&amp;"]"&amp;INDEX(Sheet5!$I$2:$I$4,MATCH(BR810,Sheet5!$H$2:$H$4,0))&amp;"的"&amp;INDEX(Sheet5!$K$2:$K$11,MATCH(BL810,Sheet5!$J$2:$J$11,0))</f>
        <v>造成[ui.cs_orange:203*1]的物理伤害。</v>
      </c>
      <c r="DO810" s="69" t="e">
        <f>"造成["&amp;INDEX(Sheet5!$L$2:$L$11,MATCH(BY810,Sheet5!$J$2:$J$11,0))&amp;":"&amp;CE810&amp;"*"&amp;CF810/1000&amp;"]"&amp;INDEX(Sheet5!$I$2:$I$4,MATCH(CE810,Sheet5!$H$2:$H$4,0))&amp;"的"&amp;INDEX(Sheet5!$K$2:$K$11,MATCH(BY810,Sheet5!$J$2:$J$11,0))</f>
        <v>#N/A</v>
      </c>
      <c r="DP810" s="69"/>
      <c r="DQ810" s="69"/>
      <c r="DR810" s="69" t="e">
        <f t="shared" si="196"/>
        <v>#N/A</v>
      </c>
      <c r="DS810" s="90">
        <f>MATCH(A810,Sheet5!D:D,0)</f>
        <v>242</v>
      </c>
      <c r="DT810" s="94" t="e">
        <f>MATCH(A809,Sheet5!F:F,0)</f>
        <v>#N/A</v>
      </c>
      <c r="DU810" s="69" t="e">
        <f>"["&amp;INDEX(Sheet5!$L$2:$L$11,MATCH(CD810,Sheet5!$J$2:$J$11,0))&amp;":"&amp;CJ810&amp;"*"&amp;CK810/1000&amp;"]"&amp;INDEX(Sheet5!$I$2:$I$4,MATCH(CJ810,Sheet5!$H$2:$H$4,0))</f>
        <v>#N/A</v>
      </c>
      <c r="DV810" s="69">
        <v>0</v>
      </c>
      <c r="DW810" s="69">
        <v>0</v>
      </c>
      <c r="DX810" s="69">
        <v>0</v>
      </c>
      <c r="DY810" s="69">
        <v>0</v>
      </c>
    </row>
    <row r="811" spans="1:129" ht="14.25">
      <c r="A811" s="69">
        <v>40503</v>
      </c>
      <c r="B811" s="69">
        <v>0</v>
      </c>
      <c r="C811" s="69">
        <v>1</v>
      </c>
      <c r="D811" s="69" t="s">
        <v>2210</v>
      </c>
      <c r="F811" s="69">
        <v>0</v>
      </c>
      <c r="G811" s="69">
        <v>1</v>
      </c>
      <c r="H811" s="69" t="s">
        <v>875</v>
      </c>
      <c r="I811" s="69">
        <f>34*33</f>
        <v>1122</v>
      </c>
      <c r="J811" s="69">
        <f>34*33</f>
        <v>1122</v>
      </c>
      <c r="K811" s="69">
        <f>78*33</f>
        <v>2574</v>
      </c>
      <c r="L811" s="69" t="s">
        <v>378</v>
      </c>
      <c r="M811" s="69">
        <v>0</v>
      </c>
      <c r="O811" s="69">
        <v>0</v>
      </c>
      <c r="P811" s="69">
        <v>2</v>
      </c>
      <c r="Q811" s="69">
        <v>0</v>
      </c>
      <c r="R811" s="69">
        <v>1</v>
      </c>
      <c r="S811" s="69">
        <v>0</v>
      </c>
      <c r="T811" s="69">
        <v>0</v>
      </c>
      <c r="U811" s="69">
        <v>0</v>
      </c>
      <c r="V811" s="69">
        <v>0</v>
      </c>
      <c r="W811" s="69">
        <v>0</v>
      </c>
      <c r="X811" s="69">
        <v>0</v>
      </c>
      <c r="Y811" s="69">
        <v>0</v>
      </c>
      <c r="Z811" s="69">
        <f>78*33</f>
        <v>2574</v>
      </c>
      <c r="AA811" s="69">
        <v>2</v>
      </c>
      <c r="AB811" s="69">
        <v>31</v>
      </c>
      <c r="AC811" s="69">
        <v>0</v>
      </c>
      <c r="AD811" s="69">
        <v>0</v>
      </c>
      <c r="AE811" s="69">
        <v>0</v>
      </c>
      <c r="AF811" s="69">
        <v>10</v>
      </c>
      <c r="AG811" s="69">
        <v>0</v>
      </c>
      <c r="AH811" s="69">
        <v>2.5</v>
      </c>
      <c r="AI811" s="69">
        <v>0</v>
      </c>
      <c r="AJ811" s="69">
        <v>2</v>
      </c>
      <c r="AK811" s="69">
        <v>0</v>
      </c>
      <c r="AL811" s="69">
        <v>0</v>
      </c>
      <c r="AM811" s="69">
        <v>1</v>
      </c>
      <c r="AN811" s="69">
        <v>1</v>
      </c>
      <c r="AO811" s="69">
        <v>1</v>
      </c>
      <c r="AP811" s="69">
        <v>1.2</v>
      </c>
      <c r="AQ811" s="84">
        <v>20</v>
      </c>
      <c r="AR811" s="69">
        <v>0.2</v>
      </c>
      <c r="AS811" s="69">
        <v>0</v>
      </c>
      <c r="AT811" s="69">
        <v>0</v>
      </c>
      <c r="AU811" s="69">
        <v>0</v>
      </c>
      <c r="AV811" s="69">
        <v>0</v>
      </c>
      <c r="AW811" s="69">
        <v>0</v>
      </c>
      <c r="AX811" s="69">
        <v>0</v>
      </c>
      <c r="AY811" s="69">
        <v>0</v>
      </c>
      <c r="AZ811" s="69">
        <v>0</v>
      </c>
      <c r="BA811" s="69">
        <v>0</v>
      </c>
      <c r="BB811" s="69">
        <v>0</v>
      </c>
      <c r="BC811" s="69">
        <v>0</v>
      </c>
      <c r="BD811" s="69">
        <v>0</v>
      </c>
      <c r="BE811" s="69">
        <v>0</v>
      </c>
      <c r="BF811" s="69">
        <v>0</v>
      </c>
      <c r="BG811" s="69">
        <v>0</v>
      </c>
      <c r="BH811" s="69">
        <v>0</v>
      </c>
      <c r="BI811" s="69" t="s">
        <v>2211</v>
      </c>
      <c r="BJ811" s="69"/>
      <c r="BK811" s="69">
        <v>3</v>
      </c>
      <c r="BL811" s="69">
        <v>2</v>
      </c>
      <c r="BM811" s="69">
        <v>2</v>
      </c>
      <c r="BN811" s="69">
        <v>31</v>
      </c>
      <c r="BO811" s="69">
        <v>0</v>
      </c>
      <c r="BP811" s="69">
        <v>1</v>
      </c>
      <c r="BQ811" s="69">
        <v>1</v>
      </c>
      <c r="BR811" s="69">
        <v>203</v>
      </c>
      <c r="BS811" s="69">
        <v>1000</v>
      </c>
      <c r="BT811" s="69">
        <v>0</v>
      </c>
      <c r="BU811" s="69">
        <v>0</v>
      </c>
      <c r="BV811" s="69">
        <v>1000</v>
      </c>
      <c r="BW811" s="69">
        <v>619</v>
      </c>
      <c r="BX811" s="69">
        <v>0</v>
      </c>
      <c r="BY811" s="69">
        <v>0</v>
      </c>
      <c r="BZ811" s="69">
        <v>0</v>
      </c>
      <c r="CA811" s="69">
        <v>0</v>
      </c>
      <c r="CB811" s="69">
        <v>0</v>
      </c>
      <c r="CC811" s="69">
        <v>1</v>
      </c>
      <c r="CD811" s="69">
        <v>1</v>
      </c>
      <c r="CE811" s="69">
        <v>1</v>
      </c>
      <c r="CF811" s="69">
        <v>0</v>
      </c>
      <c r="CG811" s="69">
        <v>0</v>
      </c>
      <c r="CH811" s="69">
        <v>0</v>
      </c>
      <c r="CI811" s="69">
        <v>0</v>
      </c>
      <c r="CJ811" s="69">
        <v>0</v>
      </c>
      <c r="CK811" s="69"/>
      <c r="CL811" s="69">
        <v>0</v>
      </c>
      <c r="CM811" s="69">
        <v>0</v>
      </c>
      <c r="CN811" s="69">
        <v>0</v>
      </c>
      <c r="CO811" s="69">
        <v>0</v>
      </c>
      <c r="CP811" s="69">
        <v>0</v>
      </c>
      <c r="CQ811" s="69">
        <v>0</v>
      </c>
      <c r="CR811" s="69">
        <v>0</v>
      </c>
      <c r="CS811" s="69">
        <v>0</v>
      </c>
      <c r="CT811" s="69">
        <v>0</v>
      </c>
      <c r="CU811" s="69">
        <v>0</v>
      </c>
      <c r="CV811" s="69">
        <v>0</v>
      </c>
      <c r="CW811" s="69">
        <v>0</v>
      </c>
      <c r="CX811" s="69"/>
      <c r="CY811" s="69"/>
      <c r="CZ811" s="69">
        <v>0</v>
      </c>
      <c r="DA811" s="69">
        <v>0</v>
      </c>
      <c r="DB811" s="69">
        <v>0</v>
      </c>
      <c r="DC811" s="69">
        <v>0</v>
      </c>
      <c r="DD811" s="69">
        <v>0</v>
      </c>
      <c r="DE811" s="69">
        <v>0</v>
      </c>
      <c r="DF811" s="69">
        <v>0</v>
      </c>
      <c r="DG811" s="69">
        <v>1</v>
      </c>
      <c r="DH811" s="69"/>
      <c r="DI811" s="69" t="e">
        <f>INDEX(Sheet3!$E$78:$E$1130,MATCH(A811,Sheet3!$D$78:$D$1130,0))</f>
        <v>#N/A</v>
      </c>
      <c r="DJ811" s="69">
        <f t="shared" si="200"/>
        <v>0</v>
      </c>
      <c r="DK811" s="69" t="s">
        <v>2216</v>
      </c>
      <c r="DL811" s="93" t="str">
        <f t="shared" si="201"/>
        <v>对目标方向进行普通攻击，造成[ui.cs_orange:203*1]的物理伤害。</v>
      </c>
      <c r="DM811" s="90" t="s">
        <v>2213</v>
      </c>
      <c r="DN811" s="69" t="str">
        <f>"造成["&amp;INDEX(Sheet5!$L$2:$L$11,MATCH(BL811,Sheet5!$J$2:$J$11,0))&amp;":"&amp;BR811&amp;"*"&amp;BS811/1000&amp;"]"&amp;INDEX(Sheet5!$I$2:$I$4,MATCH(BR811,Sheet5!$H$2:$H$4,0))&amp;"的"&amp;INDEX(Sheet5!$K$2:$K$11,MATCH(BL811,Sheet5!$J$2:$J$11,0))</f>
        <v>造成[ui.cs_orange:203*1]的物理伤害。</v>
      </c>
      <c r="DO811" s="69" t="e">
        <f>"造成["&amp;INDEX(Sheet5!$L$2:$L$11,MATCH(BY811,Sheet5!$J$2:$J$11,0))&amp;":"&amp;CE811&amp;"*"&amp;CF811/1000&amp;"]"&amp;INDEX(Sheet5!$I$2:$I$4,MATCH(CE811,Sheet5!$H$2:$H$4,0))&amp;"的"&amp;INDEX(Sheet5!$K$2:$K$11,MATCH(BY811,Sheet5!$J$2:$J$11,0))</f>
        <v>#N/A</v>
      </c>
      <c r="DP811" s="69"/>
      <c r="DQ811" s="69"/>
      <c r="DR811" s="69" t="e">
        <f t="shared" si="196"/>
        <v>#N/A</v>
      </c>
      <c r="DS811" s="90">
        <f>MATCH(A811,Sheet5!D:D,0)</f>
        <v>244</v>
      </c>
      <c r="DT811" s="94" t="e">
        <f>MATCH(A810,Sheet5!F:F,0)</f>
        <v>#N/A</v>
      </c>
      <c r="DU811" s="69" t="e">
        <f>"["&amp;INDEX(Sheet5!$L$2:$L$11,MATCH(CD811,Sheet5!$J$2:$J$11,0))&amp;":"&amp;CJ811&amp;"*"&amp;CK811/1000&amp;"]"&amp;INDEX(Sheet5!$I$2:$I$4,MATCH(CJ811,Sheet5!$H$2:$H$4,0))</f>
        <v>#N/A</v>
      </c>
      <c r="DV811" s="69">
        <v>0</v>
      </c>
      <c r="DW811" s="69">
        <v>0</v>
      </c>
      <c r="DX811" s="69">
        <v>0</v>
      </c>
      <c r="DY811" s="69">
        <v>0</v>
      </c>
    </row>
    <row r="812" spans="1:129" ht="14.25">
      <c r="A812" s="69">
        <v>40504</v>
      </c>
      <c r="B812" s="69">
        <v>0</v>
      </c>
      <c r="C812" s="69">
        <v>1</v>
      </c>
      <c r="D812" s="69" t="s">
        <v>2210</v>
      </c>
      <c r="F812" s="69">
        <v>0</v>
      </c>
      <c r="G812" s="69">
        <v>1</v>
      </c>
      <c r="H812" s="69" t="s">
        <v>703</v>
      </c>
      <c r="I812" s="69">
        <f>38*33</f>
        <v>1254</v>
      </c>
      <c r="J812" s="69">
        <f>38*33</f>
        <v>1254</v>
      </c>
      <c r="K812" s="69">
        <f>95*33</f>
        <v>3135</v>
      </c>
      <c r="L812" s="69" t="s">
        <v>378</v>
      </c>
      <c r="M812" s="69">
        <v>0</v>
      </c>
      <c r="O812" s="69">
        <v>0</v>
      </c>
      <c r="P812" s="69">
        <v>2</v>
      </c>
      <c r="Q812" s="69">
        <v>0</v>
      </c>
      <c r="R812" s="69">
        <v>1</v>
      </c>
      <c r="S812" s="69">
        <v>0</v>
      </c>
      <c r="T812" s="69">
        <v>0</v>
      </c>
      <c r="U812" s="69">
        <v>0</v>
      </c>
      <c r="V812" s="69">
        <v>0</v>
      </c>
      <c r="W812" s="69">
        <v>0</v>
      </c>
      <c r="X812" s="69">
        <v>0</v>
      </c>
      <c r="Y812" s="69">
        <v>0</v>
      </c>
      <c r="Z812" s="69">
        <v>3635</v>
      </c>
      <c r="AA812" s="69">
        <v>2</v>
      </c>
      <c r="AB812" s="69">
        <v>31</v>
      </c>
      <c r="AC812" s="69">
        <v>0</v>
      </c>
      <c r="AD812" s="69">
        <v>0</v>
      </c>
      <c r="AE812" s="69">
        <v>0</v>
      </c>
      <c r="AF812" s="69">
        <v>10</v>
      </c>
      <c r="AG812" s="69">
        <v>0</v>
      </c>
      <c r="AH812" s="69">
        <v>2.5</v>
      </c>
      <c r="AI812" s="69">
        <v>0</v>
      </c>
      <c r="AJ812" s="69">
        <v>2</v>
      </c>
      <c r="AK812" s="69">
        <v>0</v>
      </c>
      <c r="AL812" s="69">
        <v>0</v>
      </c>
      <c r="AM812" s="69">
        <v>1</v>
      </c>
      <c r="AN812" s="69">
        <v>1</v>
      </c>
      <c r="AO812" s="69">
        <v>1</v>
      </c>
      <c r="AP812" s="69">
        <v>1.2</v>
      </c>
      <c r="AQ812" s="84">
        <v>20</v>
      </c>
      <c r="AR812" s="69">
        <v>0.2</v>
      </c>
      <c r="AS812" s="69">
        <v>0</v>
      </c>
      <c r="AT812" s="69">
        <v>0</v>
      </c>
      <c r="AU812" s="69">
        <v>0</v>
      </c>
      <c r="AV812" s="69">
        <v>0</v>
      </c>
      <c r="AW812" s="69">
        <v>0</v>
      </c>
      <c r="AX812" s="69">
        <v>0</v>
      </c>
      <c r="AY812" s="69">
        <v>0</v>
      </c>
      <c r="AZ812" s="69">
        <v>0</v>
      </c>
      <c r="BA812" s="69">
        <v>0</v>
      </c>
      <c r="BB812" s="69">
        <v>0</v>
      </c>
      <c r="BC812" s="69">
        <v>0</v>
      </c>
      <c r="BD812" s="69">
        <v>0</v>
      </c>
      <c r="BE812" s="69">
        <v>0</v>
      </c>
      <c r="BF812" s="69">
        <v>0</v>
      </c>
      <c r="BG812" s="69">
        <v>0</v>
      </c>
      <c r="BH812" s="69">
        <v>0</v>
      </c>
      <c r="BI812" s="69" t="s">
        <v>2211</v>
      </c>
      <c r="BJ812" s="69"/>
      <c r="BK812" s="69">
        <v>3</v>
      </c>
      <c r="BL812" s="69">
        <v>2</v>
      </c>
      <c r="BM812" s="69">
        <v>2</v>
      </c>
      <c r="BN812" s="69">
        <v>31</v>
      </c>
      <c r="BO812" s="69">
        <v>0</v>
      </c>
      <c r="BP812" s="69">
        <v>1</v>
      </c>
      <c r="BQ812" s="69">
        <v>1</v>
      </c>
      <c r="BR812" s="69">
        <v>203</v>
      </c>
      <c r="BS812" s="69">
        <v>1000</v>
      </c>
      <c r="BT812" s="69">
        <v>0</v>
      </c>
      <c r="BU812" s="69">
        <v>0</v>
      </c>
      <c r="BV812" s="69">
        <v>1000</v>
      </c>
      <c r="BW812" s="69">
        <v>1183</v>
      </c>
      <c r="BX812" s="69">
        <v>0</v>
      </c>
      <c r="BY812" s="69">
        <v>0</v>
      </c>
      <c r="BZ812" s="69">
        <v>0</v>
      </c>
      <c r="CA812" s="69">
        <v>0</v>
      </c>
      <c r="CB812" s="69">
        <v>0</v>
      </c>
      <c r="CC812" s="69">
        <v>1</v>
      </c>
      <c r="CD812" s="69">
        <v>1</v>
      </c>
      <c r="CE812" s="69">
        <v>1</v>
      </c>
      <c r="CF812" s="69">
        <v>0</v>
      </c>
      <c r="CG812" s="69">
        <v>0</v>
      </c>
      <c r="CH812" s="69">
        <v>0</v>
      </c>
      <c r="CI812" s="69">
        <v>0</v>
      </c>
      <c r="CJ812" s="69">
        <v>0</v>
      </c>
      <c r="CK812" s="69"/>
      <c r="CL812" s="69">
        <v>0</v>
      </c>
      <c r="CM812" s="69">
        <v>0</v>
      </c>
      <c r="CN812" s="69">
        <v>0</v>
      </c>
      <c r="CO812" s="69">
        <v>0</v>
      </c>
      <c r="CP812" s="69">
        <v>0</v>
      </c>
      <c r="CQ812" s="69">
        <v>0</v>
      </c>
      <c r="CR812" s="69">
        <v>0</v>
      </c>
      <c r="CS812" s="69">
        <v>0</v>
      </c>
      <c r="CT812" s="69">
        <v>0</v>
      </c>
      <c r="CU812" s="69">
        <v>0</v>
      </c>
      <c r="CV812" s="69">
        <v>0</v>
      </c>
      <c r="CW812" s="69">
        <v>0</v>
      </c>
      <c r="CX812" s="69"/>
      <c r="CY812" s="69"/>
      <c r="CZ812" s="69">
        <v>0</v>
      </c>
      <c r="DA812" s="69">
        <v>0</v>
      </c>
      <c r="DB812" s="69">
        <v>0</v>
      </c>
      <c r="DC812" s="69">
        <v>0</v>
      </c>
      <c r="DD812" s="69">
        <v>0</v>
      </c>
      <c r="DE812" s="69">
        <v>0</v>
      </c>
      <c r="DF812" s="69">
        <v>0</v>
      </c>
      <c r="DG812" s="69">
        <v>1</v>
      </c>
      <c r="DH812" s="69"/>
      <c r="DI812" s="69" t="e">
        <f>INDEX(Sheet3!$E$78:$E$1130,MATCH(A812,Sheet3!$D$78:$D$1130,0))</f>
        <v>#N/A</v>
      </c>
      <c r="DJ812" s="69">
        <f t="shared" si="200"/>
        <v>0</v>
      </c>
      <c r="DK812" s="69" t="s">
        <v>2217</v>
      </c>
      <c r="DL812" s="69"/>
      <c r="DM812" s="69" t="s">
        <v>239</v>
      </c>
      <c r="DN812" s="69" t="str">
        <f>"造成["&amp;INDEX(Sheet5!$L$2:$L$11,MATCH(BL812,Sheet5!$J$2:$J$11,0))&amp;":"&amp;BR812&amp;"*"&amp;BS812/1000&amp;"]"&amp;INDEX(Sheet5!$I$2:$I$4,MATCH(BR812,Sheet5!$H$2:$H$4,0))&amp;"的"&amp;INDEX(Sheet5!$K$2:$K$11,MATCH(BL812,Sheet5!$J$2:$J$11,0))</f>
        <v>造成[ui.cs_orange:203*1]的物理伤害。</v>
      </c>
      <c r="DO812" s="69"/>
      <c r="DP812" s="69"/>
      <c r="DQ812" s="69"/>
      <c r="DR812" s="69" t="e">
        <f t="shared" si="196"/>
        <v>#N/A</v>
      </c>
      <c r="DS812" s="90" t="e">
        <f>MATCH(A812,Sheet5!D:D,0)</f>
        <v>#N/A</v>
      </c>
      <c r="DT812" s="94" t="e">
        <f>MATCH(A811,Sheet5!F:F,0)</f>
        <v>#N/A</v>
      </c>
      <c r="DU812" s="69">
        <v>0</v>
      </c>
      <c r="DV812" s="69">
        <v>0</v>
      </c>
      <c r="DW812" s="69">
        <v>0</v>
      </c>
      <c r="DX812" s="69">
        <v>0</v>
      </c>
      <c r="DY812" s="69">
        <v>0</v>
      </c>
    </row>
    <row r="813" spans="1:129" ht="14.25">
      <c r="A813" s="69">
        <v>40505</v>
      </c>
      <c r="B813" s="69">
        <v>0</v>
      </c>
      <c r="C813" s="69">
        <v>1</v>
      </c>
      <c r="D813" s="69" t="s">
        <v>2210</v>
      </c>
      <c r="F813" s="69">
        <v>0</v>
      </c>
      <c r="G813" s="69">
        <v>1</v>
      </c>
      <c r="H813" s="69" t="s">
        <v>875</v>
      </c>
      <c r="I813" s="69">
        <f>61*33</f>
        <v>2013</v>
      </c>
      <c r="J813" s="69">
        <f>61*33</f>
        <v>2013</v>
      </c>
      <c r="K813" s="69">
        <f>102*33</f>
        <v>3366</v>
      </c>
      <c r="L813" s="69" t="s">
        <v>378</v>
      </c>
      <c r="M813" s="69">
        <v>0</v>
      </c>
      <c r="O813" s="69">
        <v>0</v>
      </c>
      <c r="P813" s="69">
        <v>2</v>
      </c>
      <c r="Q813" s="69">
        <v>0</v>
      </c>
      <c r="R813" s="69">
        <v>1</v>
      </c>
      <c r="S813" s="69">
        <v>0</v>
      </c>
      <c r="T813" s="69">
        <v>0</v>
      </c>
      <c r="U813" s="69">
        <v>0</v>
      </c>
      <c r="V813" s="69">
        <v>0</v>
      </c>
      <c r="W813" s="69">
        <v>0</v>
      </c>
      <c r="X813" s="69">
        <v>0</v>
      </c>
      <c r="Y813" s="69">
        <v>0</v>
      </c>
      <c r="Z813" s="69">
        <f>102*33</f>
        <v>3366</v>
      </c>
      <c r="AA813" s="69">
        <v>2</v>
      </c>
      <c r="AB813" s="69">
        <v>31</v>
      </c>
      <c r="AC813" s="69">
        <v>0</v>
      </c>
      <c r="AD813" s="69">
        <v>0</v>
      </c>
      <c r="AE813" s="69">
        <v>0</v>
      </c>
      <c r="AF813" s="69">
        <v>10</v>
      </c>
      <c r="AG813" s="69">
        <v>0</v>
      </c>
      <c r="AH813" s="69">
        <v>2.5</v>
      </c>
      <c r="AI813" s="69">
        <v>0</v>
      </c>
      <c r="AJ813" s="69">
        <v>2</v>
      </c>
      <c r="AK813" s="69">
        <v>0</v>
      </c>
      <c r="AL813" s="69">
        <v>0</v>
      </c>
      <c r="AM813" s="69">
        <v>1</v>
      </c>
      <c r="AN813" s="69">
        <v>1</v>
      </c>
      <c r="AO813" s="69">
        <v>1</v>
      </c>
      <c r="AP813" s="69">
        <v>1.2</v>
      </c>
      <c r="AQ813" s="84">
        <v>20</v>
      </c>
      <c r="AR813" s="69">
        <v>0.2</v>
      </c>
      <c r="AS813" s="69">
        <v>0</v>
      </c>
      <c r="AT813" s="69">
        <v>0</v>
      </c>
      <c r="AU813" s="69">
        <v>0</v>
      </c>
      <c r="AV813" s="69">
        <v>0</v>
      </c>
      <c r="AW813" s="69">
        <v>0</v>
      </c>
      <c r="AX813" s="69">
        <v>0</v>
      </c>
      <c r="AY813" s="69">
        <v>0</v>
      </c>
      <c r="AZ813" s="69">
        <v>0</v>
      </c>
      <c r="BA813" s="69">
        <v>0</v>
      </c>
      <c r="BB813" s="69">
        <v>0</v>
      </c>
      <c r="BC813" s="69">
        <v>0</v>
      </c>
      <c r="BD813" s="69">
        <v>0</v>
      </c>
      <c r="BE813" s="69">
        <v>0</v>
      </c>
      <c r="BF813" s="69">
        <v>0</v>
      </c>
      <c r="BG813" s="69">
        <v>0</v>
      </c>
      <c r="BH813" s="69">
        <v>0</v>
      </c>
      <c r="BI813" s="69" t="s">
        <v>2211</v>
      </c>
      <c r="BJ813" s="69"/>
      <c r="BK813" s="69">
        <v>3</v>
      </c>
      <c r="BL813" s="69">
        <v>2</v>
      </c>
      <c r="BM813" s="69">
        <v>2</v>
      </c>
      <c r="BN813" s="69">
        <v>31</v>
      </c>
      <c r="BO813" s="69">
        <v>0</v>
      </c>
      <c r="BP813" s="69">
        <v>1</v>
      </c>
      <c r="BQ813" s="69">
        <v>1</v>
      </c>
      <c r="BR813" s="69">
        <v>203</v>
      </c>
      <c r="BS813" s="69">
        <v>1000</v>
      </c>
      <c r="BT813" s="69">
        <v>0</v>
      </c>
      <c r="BU813" s="69">
        <v>0</v>
      </c>
      <c r="BV813" s="69">
        <v>1000</v>
      </c>
      <c r="BW813" s="69">
        <v>1183</v>
      </c>
      <c r="BX813" s="69">
        <v>0</v>
      </c>
      <c r="BY813" s="69">
        <v>0</v>
      </c>
      <c r="BZ813" s="69">
        <v>0</v>
      </c>
      <c r="CA813" s="69">
        <v>0</v>
      </c>
      <c r="CB813" s="69">
        <v>0</v>
      </c>
      <c r="CC813" s="69">
        <v>1</v>
      </c>
      <c r="CD813" s="69">
        <v>1</v>
      </c>
      <c r="CE813" s="69">
        <v>1</v>
      </c>
      <c r="CF813" s="69">
        <v>0</v>
      </c>
      <c r="CG813" s="69">
        <v>0</v>
      </c>
      <c r="CH813" s="69">
        <v>0</v>
      </c>
      <c r="CI813" s="69">
        <v>0</v>
      </c>
      <c r="CJ813" s="69">
        <v>0</v>
      </c>
      <c r="CK813" s="69"/>
      <c r="CL813" s="69">
        <v>0</v>
      </c>
      <c r="CM813" s="69">
        <v>0</v>
      </c>
      <c r="CN813" s="69">
        <v>0</v>
      </c>
      <c r="CO813" s="69">
        <v>0</v>
      </c>
      <c r="CP813" s="69">
        <v>0</v>
      </c>
      <c r="CQ813" s="69">
        <v>0</v>
      </c>
      <c r="CR813" s="69">
        <v>0</v>
      </c>
      <c r="CS813" s="69">
        <v>0</v>
      </c>
      <c r="CT813" s="69">
        <v>0</v>
      </c>
      <c r="CU813" s="69">
        <v>0</v>
      </c>
      <c r="CV813" s="69">
        <v>0</v>
      </c>
      <c r="CW813" s="69">
        <v>0</v>
      </c>
      <c r="CX813" s="69"/>
      <c r="CY813" s="69"/>
      <c r="CZ813" s="69">
        <v>0</v>
      </c>
      <c r="DA813" s="69">
        <v>0</v>
      </c>
      <c r="DB813" s="69">
        <v>0</v>
      </c>
      <c r="DC813" s="69">
        <v>0</v>
      </c>
      <c r="DD813" s="69">
        <v>0</v>
      </c>
      <c r="DE813" s="69">
        <v>0</v>
      </c>
      <c r="DF813" s="69">
        <v>0</v>
      </c>
      <c r="DG813" s="69">
        <v>1</v>
      </c>
      <c r="DH813" s="69"/>
      <c r="DI813" s="69" t="e">
        <f>INDEX(Sheet3!$E$78:$E$1130,MATCH(A813,Sheet3!$D$78:$D$1130,0))</f>
        <v>#N/A</v>
      </c>
      <c r="DJ813" s="69">
        <f t="shared" si="200"/>
        <v>0</v>
      </c>
      <c r="DK813" s="69" t="s">
        <v>2218</v>
      </c>
      <c r="DL813" s="69"/>
      <c r="DM813" s="69" t="s">
        <v>239</v>
      </c>
      <c r="DN813" s="69" t="str">
        <f>"造成["&amp;INDEX(Sheet5!$L$2:$L$11,MATCH(BL813,Sheet5!$J$2:$J$11,0))&amp;":"&amp;BR813&amp;"*"&amp;BS813/1000&amp;"]"&amp;INDEX(Sheet5!$I$2:$I$4,MATCH(BR813,Sheet5!$H$2:$H$4,0))&amp;"的"&amp;INDEX(Sheet5!$K$2:$K$11,MATCH(BL813,Sheet5!$J$2:$J$11,0))</f>
        <v>造成[ui.cs_orange:203*1]的物理伤害。</v>
      </c>
      <c r="DO813" s="69"/>
      <c r="DP813" s="69"/>
      <c r="DQ813" s="69"/>
      <c r="DR813" s="69" t="e">
        <f t="shared" si="196"/>
        <v>#N/A</v>
      </c>
      <c r="DS813" s="90" t="e">
        <f>MATCH(A813,Sheet5!D:D,0)</f>
        <v>#N/A</v>
      </c>
      <c r="DT813" s="94" t="e">
        <f>MATCH(A812,Sheet5!F:F,0)</f>
        <v>#N/A</v>
      </c>
      <c r="DU813" s="69">
        <v>0</v>
      </c>
      <c r="DV813" s="69">
        <v>0</v>
      </c>
      <c r="DW813" s="69">
        <v>0</v>
      </c>
      <c r="DX813" s="69">
        <v>0</v>
      </c>
      <c r="DY813" s="69">
        <v>0</v>
      </c>
    </row>
    <row r="814" spans="1:129" ht="14.25">
      <c r="A814" s="69">
        <v>40506</v>
      </c>
      <c r="B814" s="69">
        <v>0</v>
      </c>
      <c r="C814" s="69">
        <v>1</v>
      </c>
      <c r="D814" s="69" t="s">
        <v>2210</v>
      </c>
      <c r="F814" s="69">
        <v>0</v>
      </c>
      <c r="G814" s="69">
        <v>1</v>
      </c>
      <c r="H814" s="69" t="s">
        <v>703</v>
      </c>
      <c r="I814" s="69">
        <f>22*33</f>
        <v>726</v>
      </c>
      <c r="J814" s="69">
        <f>22*33</f>
        <v>726</v>
      </c>
      <c r="K814" s="69">
        <f>52*33</f>
        <v>1716</v>
      </c>
      <c r="L814" s="69" t="s">
        <v>378</v>
      </c>
      <c r="M814" s="69">
        <v>0</v>
      </c>
      <c r="O814" s="69">
        <v>0</v>
      </c>
      <c r="P814" s="69">
        <v>2</v>
      </c>
      <c r="Q814" s="69">
        <v>0</v>
      </c>
      <c r="R814" s="69">
        <v>1</v>
      </c>
      <c r="S814" s="69">
        <v>0</v>
      </c>
      <c r="T814" s="69">
        <v>0</v>
      </c>
      <c r="U814" s="69">
        <v>0</v>
      </c>
      <c r="V814" s="69">
        <v>0</v>
      </c>
      <c r="W814" s="69">
        <v>0</v>
      </c>
      <c r="X814" s="69">
        <v>0</v>
      </c>
      <c r="Y814" s="69">
        <v>0</v>
      </c>
      <c r="Z814" s="69">
        <v>2500</v>
      </c>
      <c r="AA814" s="69">
        <v>2</v>
      </c>
      <c r="AB814" s="69">
        <v>31</v>
      </c>
      <c r="AC814" s="69">
        <v>0</v>
      </c>
      <c r="AD814" s="69">
        <v>0</v>
      </c>
      <c r="AE814" s="69">
        <v>0</v>
      </c>
      <c r="AF814" s="69">
        <v>10</v>
      </c>
      <c r="AG814" s="69">
        <v>0</v>
      </c>
      <c r="AH814" s="69">
        <v>2.5</v>
      </c>
      <c r="AI814" s="69">
        <v>0</v>
      </c>
      <c r="AJ814" s="69">
        <v>2</v>
      </c>
      <c r="AK814" s="69">
        <v>0</v>
      </c>
      <c r="AL814" s="69">
        <v>0</v>
      </c>
      <c r="AM814" s="69">
        <v>1</v>
      </c>
      <c r="AN814" s="69">
        <v>1</v>
      </c>
      <c r="AO814" s="69">
        <v>1</v>
      </c>
      <c r="AP814" s="69">
        <v>1.2</v>
      </c>
      <c r="AQ814" s="84">
        <v>20</v>
      </c>
      <c r="AR814" s="69">
        <v>0.2</v>
      </c>
      <c r="AS814" s="69">
        <v>0</v>
      </c>
      <c r="AT814" s="69">
        <v>0</v>
      </c>
      <c r="AU814" s="69">
        <v>0</v>
      </c>
      <c r="AV814" s="69">
        <v>0</v>
      </c>
      <c r="AW814" s="69">
        <v>0</v>
      </c>
      <c r="AX814" s="69">
        <v>0</v>
      </c>
      <c r="AY814" s="69">
        <v>0</v>
      </c>
      <c r="AZ814" s="69">
        <v>0</v>
      </c>
      <c r="BA814" s="69">
        <v>0</v>
      </c>
      <c r="BB814" s="69">
        <v>0</v>
      </c>
      <c r="BC814" s="69">
        <v>0</v>
      </c>
      <c r="BD814" s="69">
        <v>0</v>
      </c>
      <c r="BE814" s="69">
        <v>0</v>
      </c>
      <c r="BF814" s="69">
        <v>0</v>
      </c>
      <c r="BG814" s="69">
        <v>0</v>
      </c>
      <c r="BH814" s="69">
        <v>0</v>
      </c>
      <c r="BI814" s="69" t="s">
        <v>2211</v>
      </c>
      <c r="BJ814" s="69"/>
      <c r="BK814" s="69">
        <v>3</v>
      </c>
      <c r="BL814" s="69">
        <v>2</v>
      </c>
      <c r="BM814" s="69">
        <v>2</v>
      </c>
      <c r="BN814" s="69">
        <v>31</v>
      </c>
      <c r="BO814" s="69">
        <v>0</v>
      </c>
      <c r="BP814" s="69">
        <v>1</v>
      </c>
      <c r="BQ814" s="69">
        <v>1</v>
      </c>
      <c r="BR814" s="69">
        <v>203</v>
      </c>
      <c r="BS814" s="69">
        <v>1000</v>
      </c>
      <c r="BT814" s="69">
        <v>0</v>
      </c>
      <c r="BU814" s="69">
        <v>0</v>
      </c>
      <c r="BV814" s="69">
        <v>1000</v>
      </c>
      <c r="BW814" s="69">
        <v>1184</v>
      </c>
      <c r="BX814" s="69">
        <v>0</v>
      </c>
      <c r="BY814" s="69">
        <v>0</v>
      </c>
      <c r="BZ814" s="69">
        <v>0</v>
      </c>
      <c r="CA814" s="69">
        <v>0</v>
      </c>
      <c r="CB814" s="69">
        <v>0</v>
      </c>
      <c r="CC814" s="69">
        <v>1</v>
      </c>
      <c r="CD814" s="69">
        <v>1</v>
      </c>
      <c r="CE814" s="69">
        <v>1</v>
      </c>
      <c r="CF814" s="69">
        <v>0</v>
      </c>
      <c r="CG814" s="69">
        <v>0</v>
      </c>
      <c r="CH814" s="69">
        <v>0</v>
      </c>
      <c r="CI814" s="69">
        <v>0</v>
      </c>
      <c r="CJ814" s="69">
        <v>0</v>
      </c>
      <c r="CK814" s="69"/>
      <c r="CL814" s="69">
        <v>0</v>
      </c>
      <c r="CM814" s="69">
        <v>0</v>
      </c>
      <c r="CN814" s="69">
        <v>0</v>
      </c>
      <c r="CO814" s="69">
        <v>0</v>
      </c>
      <c r="CP814" s="69">
        <v>0</v>
      </c>
      <c r="CQ814" s="69">
        <v>0</v>
      </c>
      <c r="CR814" s="69">
        <v>0</v>
      </c>
      <c r="CS814" s="69">
        <v>0</v>
      </c>
      <c r="CT814" s="69">
        <v>0</v>
      </c>
      <c r="CU814" s="69">
        <v>0</v>
      </c>
      <c r="CV814" s="69">
        <v>0</v>
      </c>
      <c r="CW814" s="69">
        <v>0</v>
      </c>
      <c r="CX814" s="69"/>
      <c r="CY814" s="69"/>
      <c r="CZ814" s="69">
        <v>0</v>
      </c>
      <c r="DA814" s="69">
        <v>0</v>
      </c>
      <c r="DB814" s="69">
        <v>0</v>
      </c>
      <c r="DC814" s="69">
        <v>0</v>
      </c>
      <c r="DD814" s="69">
        <v>0</v>
      </c>
      <c r="DE814" s="69">
        <v>0</v>
      </c>
      <c r="DF814" s="69">
        <v>0</v>
      </c>
      <c r="DG814" s="69">
        <v>1</v>
      </c>
      <c r="DH814" s="69"/>
      <c r="DI814" s="69" t="e">
        <f>INDEX(Sheet3!$E$78:$E$1130,MATCH(A814,Sheet3!$D$78:$D$1130,0))</f>
        <v>#N/A</v>
      </c>
      <c r="DJ814" s="69">
        <f t="shared" si="200"/>
        <v>0</v>
      </c>
      <c r="DK814" s="69" t="s">
        <v>2219</v>
      </c>
      <c r="DL814" s="69"/>
      <c r="DM814" s="69" t="s">
        <v>239</v>
      </c>
      <c r="DN814" s="69" t="str">
        <f>"造成["&amp;INDEX(Sheet5!$L$2:$L$11,MATCH(BL814,Sheet5!$J$2:$J$11,0))&amp;":"&amp;BR814&amp;"*"&amp;BS814/1000&amp;"]"&amp;INDEX(Sheet5!$I$2:$I$4,MATCH(BR814,Sheet5!$H$2:$H$4,0))&amp;"的"&amp;INDEX(Sheet5!$K$2:$K$11,MATCH(BL814,Sheet5!$J$2:$J$11,0))</f>
        <v>造成[ui.cs_orange:203*1]的物理伤害。</v>
      </c>
      <c r="DO814" s="69"/>
      <c r="DP814" s="69"/>
      <c r="DQ814" s="69"/>
      <c r="DR814" s="69" t="e">
        <f t="shared" si="196"/>
        <v>#N/A</v>
      </c>
      <c r="DS814" s="90" t="e">
        <f>MATCH(A814,Sheet5!D:D,0)</f>
        <v>#N/A</v>
      </c>
      <c r="DT814" s="94" t="e">
        <f>MATCH(A813,Sheet5!F:F,0)</f>
        <v>#N/A</v>
      </c>
      <c r="DU814" s="69">
        <v>0</v>
      </c>
      <c r="DV814" s="69">
        <v>0</v>
      </c>
      <c r="DW814" s="69">
        <v>0</v>
      </c>
      <c r="DX814" s="69">
        <v>0</v>
      </c>
      <c r="DY814" s="69">
        <v>0</v>
      </c>
    </row>
    <row r="815" spans="1:129" ht="14.25">
      <c r="A815" s="69">
        <v>40507</v>
      </c>
      <c r="B815" s="69">
        <v>0</v>
      </c>
      <c r="C815" s="69">
        <v>1</v>
      </c>
      <c r="D815" s="69" t="s">
        <v>2210</v>
      </c>
      <c r="F815" s="69">
        <v>0</v>
      </c>
      <c r="G815" s="69">
        <v>1</v>
      </c>
      <c r="H815" s="69" t="s">
        <v>875</v>
      </c>
      <c r="I815" s="69">
        <f>18*33</f>
        <v>594</v>
      </c>
      <c r="J815" s="69">
        <f>18*33</f>
        <v>594</v>
      </c>
      <c r="K815" s="69">
        <f>52*33</f>
        <v>1716</v>
      </c>
      <c r="L815" s="69" t="s">
        <v>378</v>
      </c>
      <c r="M815" s="69">
        <v>0</v>
      </c>
      <c r="O815" s="69">
        <v>0</v>
      </c>
      <c r="P815" s="69">
        <v>2</v>
      </c>
      <c r="Q815" s="69">
        <v>0</v>
      </c>
      <c r="R815" s="69">
        <v>1</v>
      </c>
      <c r="S815" s="69">
        <v>0</v>
      </c>
      <c r="T815" s="69">
        <v>0</v>
      </c>
      <c r="U815" s="69">
        <v>0</v>
      </c>
      <c r="V815" s="69">
        <v>0</v>
      </c>
      <c r="W815" s="69">
        <v>0</v>
      </c>
      <c r="X815" s="69">
        <v>0</v>
      </c>
      <c r="Y815" s="69">
        <v>0</v>
      </c>
      <c r="Z815" s="69">
        <v>2000</v>
      </c>
      <c r="AA815" s="69">
        <v>2</v>
      </c>
      <c r="AB815" s="69">
        <v>31</v>
      </c>
      <c r="AC815" s="69">
        <v>0</v>
      </c>
      <c r="AD815" s="69">
        <v>0</v>
      </c>
      <c r="AE815" s="69">
        <v>0</v>
      </c>
      <c r="AF815" s="69">
        <v>10</v>
      </c>
      <c r="AG815" s="69">
        <v>0</v>
      </c>
      <c r="AH815" s="69">
        <v>2.5</v>
      </c>
      <c r="AI815" s="69">
        <v>0</v>
      </c>
      <c r="AJ815" s="69">
        <v>2</v>
      </c>
      <c r="AK815" s="69">
        <v>0</v>
      </c>
      <c r="AL815" s="69">
        <v>0</v>
      </c>
      <c r="AM815" s="69">
        <v>1</v>
      </c>
      <c r="AN815" s="69">
        <v>1</v>
      </c>
      <c r="AO815" s="69">
        <v>1</v>
      </c>
      <c r="AP815" s="69">
        <v>1.2</v>
      </c>
      <c r="AQ815" s="84">
        <v>20</v>
      </c>
      <c r="AR815" s="69">
        <v>0.2</v>
      </c>
      <c r="AS815" s="69">
        <v>0</v>
      </c>
      <c r="AT815" s="69">
        <v>0</v>
      </c>
      <c r="AU815" s="69">
        <v>0</v>
      </c>
      <c r="AV815" s="69">
        <v>0</v>
      </c>
      <c r="AW815" s="69">
        <v>0</v>
      </c>
      <c r="AX815" s="69">
        <v>0</v>
      </c>
      <c r="AY815" s="69">
        <v>0</v>
      </c>
      <c r="AZ815" s="69">
        <v>0</v>
      </c>
      <c r="BA815" s="69">
        <v>0</v>
      </c>
      <c r="BB815" s="69">
        <v>0</v>
      </c>
      <c r="BC815" s="69">
        <v>0</v>
      </c>
      <c r="BD815" s="69">
        <v>0</v>
      </c>
      <c r="BE815" s="69">
        <v>0</v>
      </c>
      <c r="BF815" s="69">
        <v>0</v>
      </c>
      <c r="BG815" s="69">
        <v>0</v>
      </c>
      <c r="BH815" s="69">
        <v>0</v>
      </c>
      <c r="BI815" s="69" t="s">
        <v>2211</v>
      </c>
      <c r="BJ815" s="69"/>
      <c r="BK815" s="69">
        <v>3</v>
      </c>
      <c r="BL815" s="69">
        <v>2</v>
      </c>
      <c r="BM815" s="69">
        <v>2</v>
      </c>
      <c r="BN815" s="69">
        <v>31</v>
      </c>
      <c r="BO815" s="69">
        <v>0</v>
      </c>
      <c r="BP815" s="69">
        <v>1</v>
      </c>
      <c r="BQ815" s="69">
        <v>1</v>
      </c>
      <c r="BR815" s="69">
        <v>203</v>
      </c>
      <c r="BS815" s="69">
        <v>1000</v>
      </c>
      <c r="BT815" s="69">
        <v>0</v>
      </c>
      <c r="BU815" s="69">
        <v>0</v>
      </c>
      <c r="BV815" s="69">
        <v>1000</v>
      </c>
      <c r="BW815" s="69">
        <v>1184</v>
      </c>
      <c r="BX815" s="69">
        <v>0</v>
      </c>
      <c r="BY815" s="69">
        <v>0</v>
      </c>
      <c r="BZ815" s="69">
        <v>0</v>
      </c>
      <c r="CA815" s="69">
        <v>0</v>
      </c>
      <c r="CB815" s="69">
        <v>0</v>
      </c>
      <c r="CC815" s="69">
        <v>1</v>
      </c>
      <c r="CD815" s="69">
        <v>1</v>
      </c>
      <c r="CE815" s="69">
        <v>1</v>
      </c>
      <c r="CF815" s="69">
        <v>0</v>
      </c>
      <c r="CG815" s="69">
        <v>0</v>
      </c>
      <c r="CH815" s="69">
        <v>0</v>
      </c>
      <c r="CI815" s="69">
        <v>0</v>
      </c>
      <c r="CJ815" s="69">
        <v>0</v>
      </c>
      <c r="CK815" s="69"/>
      <c r="CL815" s="69">
        <v>0</v>
      </c>
      <c r="CM815" s="69">
        <v>0</v>
      </c>
      <c r="CN815" s="69">
        <v>0</v>
      </c>
      <c r="CO815" s="69">
        <v>0</v>
      </c>
      <c r="CP815" s="69">
        <v>0</v>
      </c>
      <c r="CQ815" s="69">
        <v>0</v>
      </c>
      <c r="CR815" s="69">
        <v>0</v>
      </c>
      <c r="CS815" s="69">
        <v>0</v>
      </c>
      <c r="CT815" s="69">
        <v>0</v>
      </c>
      <c r="CU815" s="69">
        <v>0</v>
      </c>
      <c r="CV815" s="69">
        <v>0</v>
      </c>
      <c r="CW815" s="69">
        <v>0</v>
      </c>
      <c r="CX815" s="69"/>
      <c r="CY815" s="69"/>
      <c r="CZ815" s="69">
        <v>0</v>
      </c>
      <c r="DA815" s="69">
        <v>0</v>
      </c>
      <c r="DB815" s="69">
        <v>0</v>
      </c>
      <c r="DC815" s="69">
        <v>0</v>
      </c>
      <c r="DD815" s="69">
        <v>0</v>
      </c>
      <c r="DE815" s="69">
        <v>0</v>
      </c>
      <c r="DF815" s="69">
        <v>0</v>
      </c>
      <c r="DG815" s="69">
        <v>1</v>
      </c>
      <c r="DH815" s="69"/>
      <c r="DI815" s="69" t="e">
        <f>INDEX(Sheet3!$E$78:$E$1130,MATCH(A815,Sheet3!$D$78:$D$1130,0))</f>
        <v>#N/A</v>
      </c>
      <c r="DJ815" s="69">
        <f t="shared" si="200"/>
        <v>0</v>
      </c>
      <c r="DK815" s="69" t="s">
        <v>2220</v>
      </c>
      <c r="DL815" s="69"/>
      <c r="DM815" s="69" t="s">
        <v>239</v>
      </c>
      <c r="DN815" s="69" t="str">
        <f>"造成["&amp;INDEX(Sheet5!$L$2:$L$11,MATCH(BL815,Sheet5!$J$2:$J$11,0))&amp;":"&amp;BR815&amp;"*"&amp;BS815/1000&amp;"]"&amp;INDEX(Sheet5!$I$2:$I$4,MATCH(BR815,Sheet5!$H$2:$H$4,0))&amp;"的"&amp;INDEX(Sheet5!$K$2:$K$11,MATCH(BL815,Sheet5!$J$2:$J$11,0))</f>
        <v>造成[ui.cs_orange:203*1]的物理伤害。</v>
      </c>
      <c r="DO815" s="69"/>
      <c r="DP815" s="69"/>
      <c r="DQ815" s="69"/>
      <c r="DR815" s="69" t="e">
        <f t="shared" si="196"/>
        <v>#N/A</v>
      </c>
      <c r="DS815" s="90" t="e">
        <f>MATCH(A815,Sheet5!D:D,0)</f>
        <v>#N/A</v>
      </c>
      <c r="DT815" s="94" t="e">
        <f>MATCH(A814,Sheet5!F:F,0)</f>
        <v>#N/A</v>
      </c>
      <c r="DU815" s="69">
        <v>0</v>
      </c>
      <c r="DV815" s="69">
        <v>0</v>
      </c>
      <c r="DW815" s="69">
        <v>0</v>
      </c>
      <c r="DX815" s="69">
        <v>0</v>
      </c>
      <c r="DY815" s="69">
        <v>0</v>
      </c>
    </row>
    <row r="816" spans="1:129" ht="14.25">
      <c r="A816" s="69">
        <v>40508</v>
      </c>
      <c r="B816" s="69">
        <v>0</v>
      </c>
      <c r="C816" s="69">
        <v>1</v>
      </c>
      <c r="D816" s="69" t="s">
        <v>2210</v>
      </c>
      <c r="F816" s="69">
        <v>0</v>
      </c>
      <c r="G816" s="69">
        <v>1</v>
      </c>
      <c r="H816" s="69" t="s">
        <v>703</v>
      </c>
      <c r="I816" s="69">
        <f>15*33</f>
        <v>495</v>
      </c>
      <c r="J816" s="69">
        <f>15*33</f>
        <v>495</v>
      </c>
      <c r="K816" s="69">
        <f>40*33</f>
        <v>1320</v>
      </c>
      <c r="L816" s="69" t="s">
        <v>378</v>
      </c>
      <c r="M816" s="69">
        <v>0</v>
      </c>
      <c r="O816" s="69">
        <v>0</v>
      </c>
      <c r="P816" s="69">
        <v>2</v>
      </c>
      <c r="Q816" s="69">
        <v>0</v>
      </c>
      <c r="R816" s="69">
        <v>1</v>
      </c>
      <c r="S816" s="69">
        <v>0</v>
      </c>
      <c r="T816" s="69">
        <v>0</v>
      </c>
      <c r="U816" s="69">
        <v>0</v>
      </c>
      <c r="V816" s="69">
        <v>0</v>
      </c>
      <c r="W816" s="69">
        <v>0</v>
      </c>
      <c r="X816" s="69">
        <v>0</v>
      </c>
      <c r="Y816" s="69">
        <v>0</v>
      </c>
      <c r="Z816" s="69">
        <v>2000</v>
      </c>
      <c r="AA816" s="69">
        <v>2</v>
      </c>
      <c r="AB816" s="69">
        <v>31</v>
      </c>
      <c r="AC816" s="69">
        <v>0</v>
      </c>
      <c r="AD816" s="69">
        <v>0</v>
      </c>
      <c r="AE816" s="69">
        <v>0</v>
      </c>
      <c r="AF816" s="69">
        <v>10</v>
      </c>
      <c r="AG816" s="69">
        <v>0</v>
      </c>
      <c r="AH816" s="69">
        <v>2.5</v>
      </c>
      <c r="AI816" s="69">
        <v>0</v>
      </c>
      <c r="AJ816" s="69">
        <v>2</v>
      </c>
      <c r="AK816" s="69">
        <v>0</v>
      </c>
      <c r="AL816" s="69">
        <v>0</v>
      </c>
      <c r="AM816" s="69">
        <v>1</v>
      </c>
      <c r="AN816" s="69">
        <v>1</v>
      </c>
      <c r="AO816" s="69">
        <v>1</v>
      </c>
      <c r="AP816" s="69">
        <v>1.2</v>
      </c>
      <c r="AQ816" s="84">
        <v>20</v>
      </c>
      <c r="AR816" s="69">
        <v>0.2</v>
      </c>
      <c r="AS816" s="69">
        <v>0</v>
      </c>
      <c r="AT816" s="69">
        <v>0</v>
      </c>
      <c r="AU816" s="69">
        <v>0</v>
      </c>
      <c r="AV816" s="69">
        <v>0</v>
      </c>
      <c r="AW816" s="69">
        <v>0</v>
      </c>
      <c r="AX816" s="69">
        <v>0</v>
      </c>
      <c r="AY816" s="69">
        <v>0</v>
      </c>
      <c r="AZ816" s="69">
        <v>0</v>
      </c>
      <c r="BA816" s="69">
        <v>0</v>
      </c>
      <c r="BB816" s="69">
        <v>0</v>
      </c>
      <c r="BC816" s="69">
        <v>0</v>
      </c>
      <c r="BD816" s="69">
        <v>0</v>
      </c>
      <c r="BE816" s="69">
        <v>0</v>
      </c>
      <c r="BF816" s="69">
        <v>0</v>
      </c>
      <c r="BG816" s="69">
        <v>0</v>
      </c>
      <c r="BH816" s="69">
        <v>0</v>
      </c>
      <c r="BI816" s="69" t="s">
        <v>2211</v>
      </c>
      <c r="BJ816" s="69"/>
      <c r="BK816" s="69">
        <v>3</v>
      </c>
      <c r="BL816" s="69">
        <v>2</v>
      </c>
      <c r="BM816" s="69">
        <v>2</v>
      </c>
      <c r="BN816" s="69">
        <v>31</v>
      </c>
      <c r="BO816" s="69">
        <v>0</v>
      </c>
      <c r="BP816" s="69">
        <v>1</v>
      </c>
      <c r="BQ816" s="69">
        <v>1</v>
      </c>
      <c r="BR816" s="69">
        <v>203</v>
      </c>
      <c r="BS816" s="69">
        <v>1000</v>
      </c>
      <c r="BT816" s="69">
        <v>0</v>
      </c>
      <c r="BU816" s="69">
        <v>0</v>
      </c>
      <c r="BV816" s="69">
        <v>1000</v>
      </c>
      <c r="BW816" s="69">
        <v>619</v>
      </c>
      <c r="BX816" s="69">
        <v>0</v>
      </c>
      <c r="BY816" s="69">
        <v>0</v>
      </c>
      <c r="BZ816" s="69">
        <v>0</v>
      </c>
      <c r="CA816" s="69">
        <v>0</v>
      </c>
      <c r="CB816" s="69">
        <v>0</v>
      </c>
      <c r="CC816" s="69">
        <v>1</v>
      </c>
      <c r="CD816" s="69">
        <v>1</v>
      </c>
      <c r="CE816" s="69">
        <v>1</v>
      </c>
      <c r="CF816" s="69">
        <v>0</v>
      </c>
      <c r="CG816" s="69">
        <v>0</v>
      </c>
      <c r="CH816" s="69">
        <v>0</v>
      </c>
      <c r="CI816" s="69">
        <v>0</v>
      </c>
      <c r="CJ816" s="69">
        <v>0</v>
      </c>
      <c r="CK816" s="69"/>
      <c r="CL816" s="69">
        <v>0</v>
      </c>
      <c r="CM816" s="69">
        <v>0</v>
      </c>
      <c r="CN816" s="69">
        <v>0</v>
      </c>
      <c r="CO816" s="69">
        <v>0</v>
      </c>
      <c r="CP816" s="69">
        <v>0</v>
      </c>
      <c r="CQ816" s="69">
        <v>0</v>
      </c>
      <c r="CR816" s="69">
        <v>0</v>
      </c>
      <c r="CS816" s="69">
        <v>0</v>
      </c>
      <c r="CT816" s="69">
        <v>0</v>
      </c>
      <c r="CU816" s="69">
        <v>0</v>
      </c>
      <c r="CV816" s="69">
        <v>0</v>
      </c>
      <c r="CW816" s="69">
        <v>0</v>
      </c>
      <c r="CX816" s="69"/>
      <c r="CY816" s="69"/>
      <c r="CZ816" s="69">
        <v>0</v>
      </c>
      <c r="DA816" s="69">
        <v>0</v>
      </c>
      <c r="DB816" s="69">
        <v>0</v>
      </c>
      <c r="DC816" s="69">
        <v>0</v>
      </c>
      <c r="DD816" s="69">
        <v>0</v>
      </c>
      <c r="DE816" s="69">
        <v>0</v>
      </c>
      <c r="DF816" s="69">
        <v>0</v>
      </c>
      <c r="DG816" s="69">
        <v>1</v>
      </c>
      <c r="DH816" s="69"/>
      <c r="DI816" s="69" t="e">
        <f>INDEX(Sheet3!$E$78:$E$1130,MATCH(A816,Sheet3!$D$78:$D$1130,0))</f>
        <v>#N/A</v>
      </c>
      <c r="DJ816" s="69">
        <f t="shared" si="200"/>
        <v>0</v>
      </c>
      <c r="DK816" s="69" t="s">
        <v>2221</v>
      </c>
      <c r="DL816" s="69"/>
      <c r="DM816" s="69" t="s">
        <v>239</v>
      </c>
      <c r="DN816" s="69" t="str">
        <f>"造成["&amp;INDEX(Sheet5!$L$2:$L$11,MATCH(BL816,Sheet5!$J$2:$J$11,0))&amp;":"&amp;BR816&amp;"*"&amp;BS816/1000&amp;"]"&amp;INDEX(Sheet5!$I$2:$I$4,MATCH(BR816,Sheet5!$H$2:$H$4,0))&amp;"的"&amp;INDEX(Sheet5!$K$2:$K$11,MATCH(BL816,Sheet5!$J$2:$J$11,0))</f>
        <v>造成[ui.cs_orange:203*1]的物理伤害。</v>
      </c>
      <c r="DO816" s="69"/>
      <c r="DP816" s="69"/>
      <c r="DQ816" s="69"/>
      <c r="DR816" s="69" t="e">
        <f t="shared" si="196"/>
        <v>#N/A</v>
      </c>
      <c r="DS816" s="90" t="e">
        <f>MATCH(A816,Sheet5!D:D,0)</f>
        <v>#N/A</v>
      </c>
      <c r="DT816" s="94" t="e">
        <f>MATCH(A815,Sheet5!F:F,0)</f>
        <v>#N/A</v>
      </c>
      <c r="DU816" s="69">
        <v>0</v>
      </c>
      <c r="DV816" s="69">
        <v>0</v>
      </c>
      <c r="DW816" s="69">
        <v>0</v>
      </c>
      <c r="DX816" s="69">
        <v>0</v>
      </c>
      <c r="DY816" s="69">
        <v>0</v>
      </c>
    </row>
    <row r="817" spans="1:129" ht="14.25">
      <c r="A817" s="69">
        <v>99995</v>
      </c>
      <c r="B817" s="69">
        <v>0</v>
      </c>
      <c r="C817" s="69">
        <v>1</v>
      </c>
      <c r="D817" s="69" t="s">
        <v>1674</v>
      </c>
      <c r="E817" s="69" t="s">
        <v>239</v>
      </c>
      <c r="F817" s="69">
        <v>0</v>
      </c>
      <c r="G817" s="69">
        <v>1</v>
      </c>
      <c r="H817" s="69" t="s">
        <v>703</v>
      </c>
      <c r="I817" s="69">
        <v>500</v>
      </c>
      <c r="J817" s="69">
        <v>433</v>
      </c>
      <c r="K817" s="69">
        <v>1000</v>
      </c>
      <c r="M817" s="69">
        <v>0</v>
      </c>
      <c r="O817" s="69">
        <v>0</v>
      </c>
      <c r="P817" s="69">
        <v>1</v>
      </c>
      <c r="Q817" s="69">
        <v>0</v>
      </c>
      <c r="R817" s="69">
        <v>1</v>
      </c>
      <c r="S817" s="69">
        <v>0</v>
      </c>
      <c r="T817" s="69">
        <v>0</v>
      </c>
      <c r="U817" s="69">
        <v>0</v>
      </c>
      <c r="V817" s="69">
        <v>0</v>
      </c>
      <c r="W817" s="69">
        <v>0</v>
      </c>
      <c r="X817" s="69">
        <v>0</v>
      </c>
      <c r="Y817" s="69">
        <v>0</v>
      </c>
      <c r="Z817" s="69">
        <v>2000</v>
      </c>
      <c r="AA817" s="69">
        <v>6</v>
      </c>
      <c r="AB817" s="69">
        <v>192</v>
      </c>
      <c r="AC817" s="69">
        <v>0</v>
      </c>
      <c r="AD817" s="69">
        <v>0</v>
      </c>
      <c r="AE817" s="69">
        <v>0</v>
      </c>
      <c r="AF817" s="69">
        <v>1</v>
      </c>
      <c r="AG817" s="69">
        <v>0</v>
      </c>
      <c r="AH817" s="69">
        <v>5</v>
      </c>
      <c r="AI817" s="69">
        <v>0</v>
      </c>
      <c r="AJ817" s="69">
        <v>0</v>
      </c>
      <c r="AK817" s="69">
        <v>0</v>
      </c>
      <c r="AL817" s="69">
        <v>0</v>
      </c>
      <c r="AM817" s="69">
        <v>1</v>
      </c>
      <c r="AN817" s="69">
        <v>1</v>
      </c>
      <c r="AO817" s="69">
        <v>0</v>
      </c>
      <c r="AP817" s="69">
        <v>0</v>
      </c>
      <c r="AQ817" s="84">
        <v>0</v>
      </c>
      <c r="AR817" s="69">
        <v>0</v>
      </c>
      <c r="AS817" s="69">
        <v>0</v>
      </c>
      <c r="AT817" s="69">
        <v>0</v>
      </c>
      <c r="AU817" s="69">
        <v>0</v>
      </c>
      <c r="AV817" s="69">
        <v>0</v>
      </c>
      <c r="AW817" s="69">
        <v>0</v>
      </c>
      <c r="AX817" s="69">
        <v>0</v>
      </c>
      <c r="AY817" s="69">
        <v>0</v>
      </c>
      <c r="AZ817" s="69">
        <v>0</v>
      </c>
      <c r="BA817" s="69">
        <v>0</v>
      </c>
      <c r="BB817" s="69">
        <v>0</v>
      </c>
      <c r="BC817" s="69">
        <v>0</v>
      </c>
      <c r="BD817" s="69">
        <v>0</v>
      </c>
      <c r="BE817" s="69">
        <v>0</v>
      </c>
      <c r="BF817" s="69">
        <v>0</v>
      </c>
      <c r="BG817" s="69">
        <v>0</v>
      </c>
      <c r="BH817" s="69">
        <v>0</v>
      </c>
      <c r="BK817" s="69">
        <v>3</v>
      </c>
      <c r="BL817" s="69">
        <v>38</v>
      </c>
      <c r="BM817" s="69">
        <v>7</v>
      </c>
      <c r="BN817" s="69">
        <v>192</v>
      </c>
      <c r="BO817" s="89">
        <v>0</v>
      </c>
      <c r="BP817" s="69">
        <v>0</v>
      </c>
      <c r="BQ817" s="69">
        <v>1</v>
      </c>
      <c r="BR817" s="69">
        <v>1</v>
      </c>
      <c r="BS817" s="69">
        <v>500000</v>
      </c>
      <c r="BT817" s="69">
        <v>1</v>
      </c>
      <c r="BU817" s="69">
        <v>100</v>
      </c>
      <c r="BV817" s="69">
        <v>1000</v>
      </c>
      <c r="BW817" s="69">
        <v>0</v>
      </c>
      <c r="BY817" s="69">
        <v>0</v>
      </c>
      <c r="BZ817" s="69">
        <v>0</v>
      </c>
      <c r="CA817" s="69">
        <v>31</v>
      </c>
      <c r="CB817" s="89">
        <v>0</v>
      </c>
      <c r="CC817" s="69">
        <v>0</v>
      </c>
      <c r="CD817" s="69">
        <v>0</v>
      </c>
      <c r="CE817" s="69">
        <v>0</v>
      </c>
      <c r="CF817" s="69">
        <v>0</v>
      </c>
      <c r="CG817" s="69">
        <v>0</v>
      </c>
      <c r="CH817" s="69">
        <v>0</v>
      </c>
      <c r="CI817" s="69">
        <v>0</v>
      </c>
      <c r="CJ817" s="69">
        <v>0</v>
      </c>
      <c r="CL817" s="69">
        <v>0</v>
      </c>
      <c r="CM817" s="69">
        <v>0</v>
      </c>
      <c r="CN817" s="69">
        <v>0</v>
      </c>
      <c r="CO817" s="89">
        <v>0</v>
      </c>
      <c r="CP817" s="69">
        <v>0</v>
      </c>
      <c r="CQ817" s="69">
        <v>0</v>
      </c>
      <c r="CR817" s="69">
        <v>0</v>
      </c>
      <c r="CS817" s="69">
        <v>0</v>
      </c>
      <c r="CT817" s="69">
        <v>0</v>
      </c>
      <c r="CU817" s="69">
        <v>0</v>
      </c>
      <c r="CV817" s="69">
        <v>0</v>
      </c>
      <c r="CW817" s="69">
        <v>0</v>
      </c>
      <c r="CZ817" s="69">
        <v>0</v>
      </c>
      <c r="DA817" s="69">
        <v>0</v>
      </c>
      <c r="DB817" s="69">
        <v>0</v>
      </c>
      <c r="DC817" s="69">
        <v>0</v>
      </c>
      <c r="DD817" s="69">
        <v>0</v>
      </c>
      <c r="DE817" s="69">
        <v>0</v>
      </c>
      <c r="DF817" s="69">
        <v>0</v>
      </c>
      <c r="DG817" s="69">
        <v>1</v>
      </c>
      <c r="DI817" s="69" t="e">
        <f>INDEX(Sheet3!$E$78:$E$1130,MATCH(A817,Sheet3!$D$78:$D$1130,0))</f>
        <v>#N/A</v>
      </c>
      <c r="DJ817" s="69">
        <f t="shared" ref="DJ817:DJ827" si="202">IFERROR(DI817,F817)</f>
        <v>0</v>
      </c>
      <c r="DK817" s="69" t="s">
        <v>2222</v>
      </c>
      <c r="DL817" s="69"/>
      <c r="DM817" s="69" t="s">
        <v>239</v>
      </c>
      <c r="DN817" s="69" t="e">
        <f>"造成["&amp;INDEX(Sheet5!$L$2:$L$11,MATCH(BL817,Sheet5!$J$2:$J$11,0))&amp;":"&amp;BR817&amp;"*"&amp;BS817/1000&amp;"]"&amp;INDEX(Sheet5!$I$2:$I$4,MATCH(BR817,Sheet5!$H$2:$H$4,0))&amp;"的"&amp;INDEX(Sheet5!$K$2:$K$11,MATCH(BL817,Sheet5!$J$2:$J$11,0))</f>
        <v>#N/A</v>
      </c>
      <c r="DO817" s="69"/>
      <c r="DP817" s="69"/>
      <c r="DQ817" s="69"/>
      <c r="DR817" s="69" t="e">
        <f t="shared" si="196"/>
        <v>#N/A</v>
      </c>
      <c r="DS817" s="90" t="e">
        <f>MATCH(A817,Sheet5!D:D,0)</f>
        <v>#N/A</v>
      </c>
      <c r="DT817" s="94" t="e">
        <f>MATCH(A816,Sheet5!F:F,0)</f>
        <v>#N/A</v>
      </c>
      <c r="DU817" s="69">
        <v>0</v>
      </c>
      <c r="DV817" s="69">
        <v>0</v>
      </c>
      <c r="DW817" s="69">
        <v>0</v>
      </c>
      <c r="DX817" s="69">
        <v>0</v>
      </c>
      <c r="DY817" s="69">
        <v>0</v>
      </c>
    </row>
    <row r="818" spans="1:129" ht="14.25">
      <c r="A818" s="69">
        <v>99996</v>
      </c>
      <c r="B818" s="69">
        <v>0</v>
      </c>
      <c r="C818" s="69">
        <v>1</v>
      </c>
      <c r="D818" s="69" t="s">
        <v>1674</v>
      </c>
      <c r="E818" s="69" t="s">
        <v>239</v>
      </c>
      <c r="F818" s="69">
        <v>0</v>
      </c>
      <c r="G818" s="69">
        <v>1</v>
      </c>
      <c r="H818" s="69" t="s">
        <v>703</v>
      </c>
      <c r="I818" s="69">
        <v>500</v>
      </c>
      <c r="J818" s="69">
        <v>0</v>
      </c>
      <c r="K818" s="69">
        <v>1000</v>
      </c>
      <c r="M818" s="69">
        <v>0</v>
      </c>
      <c r="O818" s="69">
        <v>0</v>
      </c>
      <c r="P818" s="69">
        <v>1</v>
      </c>
      <c r="Q818" s="69">
        <v>0</v>
      </c>
      <c r="R818" s="69">
        <v>3</v>
      </c>
      <c r="S818" s="69">
        <v>0</v>
      </c>
      <c r="T818" s="69">
        <v>0</v>
      </c>
      <c r="U818" s="69">
        <v>0</v>
      </c>
      <c r="V818" s="69">
        <v>0</v>
      </c>
      <c r="W818" s="69">
        <v>0</v>
      </c>
      <c r="X818" s="69">
        <v>0</v>
      </c>
      <c r="Y818" s="69">
        <v>0</v>
      </c>
      <c r="Z818" s="69">
        <v>2000</v>
      </c>
      <c r="AA818" s="69">
        <v>6</v>
      </c>
      <c r="AB818" s="69">
        <v>64</v>
      </c>
      <c r="AC818" s="69">
        <v>0</v>
      </c>
      <c r="AD818" s="69">
        <v>0</v>
      </c>
      <c r="AE818" s="69">
        <v>0</v>
      </c>
      <c r="AF818" s="69">
        <v>1</v>
      </c>
      <c r="AG818" s="69">
        <v>0</v>
      </c>
      <c r="AH818" s="69">
        <v>5</v>
      </c>
      <c r="AI818" s="69">
        <v>0</v>
      </c>
      <c r="AJ818" s="69">
        <v>0</v>
      </c>
      <c r="AK818" s="69">
        <v>0</v>
      </c>
      <c r="AL818" s="69">
        <v>0</v>
      </c>
      <c r="AM818" s="69">
        <v>1</v>
      </c>
      <c r="AN818" s="69">
        <v>1</v>
      </c>
      <c r="AO818" s="69">
        <v>0</v>
      </c>
      <c r="AP818" s="69">
        <v>0</v>
      </c>
      <c r="AQ818" s="84">
        <v>0</v>
      </c>
      <c r="AR818" s="69">
        <v>0</v>
      </c>
      <c r="AS818" s="69">
        <v>0</v>
      </c>
      <c r="AT818" s="69">
        <v>0</v>
      </c>
      <c r="AU818" s="69">
        <v>0</v>
      </c>
      <c r="AV818" s="69">
        <v>0</v>
      </c>
      <c r="AW818" s="69">
        <v>0</v>
      </c>
      <c r="AX818" s="69">
        <v>0</v>
      </c>
      <c r="AY818" s="69">
        <v>0</v>
      </c>
      <c r="AZ818" s="69">
        <v>0</v>
      </c>
      <c r="BA818" s="69">
        <v>0</v>
      </c>
      <c r="BB818" s="69">
        <v>0</v>
      </c>
      <c r="BC818" s="69">
        <v>0</v>
      </c>
      <c r="BD818" s="69">
        <v>0</v>
      </c>
      <c r="BE818" s="69">
        <v>0</v>
      </c>
      <c r="BF818" s="69">
        <v>0</v>
      </c>
      <c r="BG818" s="69">
        <v>0</v>
      </c>
      <c r="BH818" s="69">
        <v>0</v>
      </c>
      <c r="BK818" s="69">
        <v>3</v>
      </c>
      <c r="BL818" s="69">
        <v>18</v>
      </c>
      <c r="BM818" s="69">
        <v>7</v>
      </c>
      <c r="BN818" s="69">
        <v>64</v>
      </c>
      <c r="BO818" s="89">
        <v>0</v>
      </c>
      <c r="BP818" s="69">
        <v>0</v>
      </c>
      <c r="BQ818" s="69">
        <v>1</v>
      </c>
      <c r="BR818" s="69">
        <v>1</v>
      </c>
      <c r="BS818" s="69">
        <v>500000</v>
      </c>
      <c r="BT818" s="69">
        <v>0</v>
      </c>
      <c r="BU818" s="69">
        <v>0</v>
      </c>
      <c r="BV818" s="69">
        <v>1000</v>
      </c>
      <c r="BW818" s="69">
        <v>0</v>
      </c>
      <c r="BY818" s="69">
        <v>0</v>
      </c>
      <c r="BZ818" s="69">
        <v>0</v>
      </c>
      <c r="CA818" s="69">
        <v>31</v>
      </c>
      <c r="CB818" s="89">
        <v>0</v>
      </c>
      <c r="CC818" s="69">
        <v>0</v>
      </c>
      <c r="CD818" s="69">
        <v>0</v>
      </c>
      <c r="CE818" s="69">
        <v>0</v>
      </c>
      <c r="CF818" s="69">
        <v>0</v>
      </c>
      <c r="CG818" s="69">
        <v>0</v>
      </c>
      <c r="CH818" s="69">
        <v>0</v>
      </c>
      <c r="CI818" s="69">
        <v>0</v>
      </c>
      <c r="CJ818" s="69">
        <v>0</v>
      </c>
      <c r="CL818" s="69">
        <v>0</v>
      </c>
      <c r="CM818" s="69">
        <v>0</v>
      </c>
      <c r="CN818" s="69">
        <v>0</v>
      </c>
      <c r="CO818" s="89">
        <v>0</v>
      </c>
      <c r="CP818" s="69">
        <v>0</v>
      </c>
      <c r="CQ818" s="69">
        <v>0</v>
      </c>
      <c r="CR818" s="69">
        <v>0</v>
      </c>
      <c r="CS818" s="69">
        <v>0</v>
      </c>
      <c r="CT818" s="69">
        <v>0</v>
      </c>
      <c r="CU818" s="69">
        <v>0</v>
      </c>
      <c r="CV818" s="69">
        <v>0</v>
      </c>
      <c r="CW818" s="69">
        <v>0</v>
      </c>
      <c r="CZ818" s="69">
        <v>0</v>
      </c>
      <c r="DA818" s="69">
        <v>0</v>
      </c>
      <c r="DB818" s="69">
        <v>0</v>
      </c>
      <c r="DC818" s="69">
        <v>0</v>
      </c>
      <c r="DD818" s="69">
        <v>0</v>
      </c>
      <c r="DE818" s="69">
        <v>0</v>
      </c>
      <c r="DF818" s="69">
        <v>0</v>
      </c>
      <c r="DG818" s="69">
        <v>1</v>
      </c>
      <c r="DI818" s="69" t="e">
        <f>INDEX(Sheet3!$E$78:$E$1130,MATCH(A818,Sheet3!$D$78:$D$1130,0))</f>
        <v>#N/A</v>
      </c>
      <c r="DJ818" s="69">
        <f t="shared" si="202"/>
        <v>0</v>
      </c>
      <c r="DK818" s="69" t="s">
        <v>1676</v>
      </c>
      <c r="DL818" s="69"/>
      <c r="DM818" s="69" t="s">
        <v>239</v>
      </c>
      <c r="DN818" s="69" t="e">
        <f>"造成["&amp;INDEX(Sheet5!$L$2:$L$11,MATCH(BL818,Sheet5!$J$2:$J$11,0))&amp;":"&amp;BR818&amp;"*"&amp;BS818/1000&amp;"]"&amp;INDEX(Sheet5!$I$2:$I$4,MATCH(BR818,Sheet5!$H$2:$H$4,0))&amp;"的"&amp;INDEX(Sheet5!$K$2:$K$11,MATCH(BL818,Sheet5!$J$2:$J$11,0))</f>
        <v>#N/A</v>
      </c>
      <c r="DO818" s="69"/>
      <c r="DP818" s="69"/>
      <c r="DQ818" s="69"/>
      <c r="DR818" s="69" t="e">
        <f t="shared" si="196"/>
        <v>#N/A</v>
      </c>
      <c r="DS818" s="90" t="e">
        <f>MATCH(A818,Sheet5!D:D,0)</f>
        <v>#N/A</v>
      </c>
      <c r="DT818" s="94" t="e">
        <f>MATCH(A817,Sheet5!F:F,0)</f>
        <v>#N/A</v>
      </c>
      <c r="DU818" s="69">
        <v>0</v>
      </c>
      <c r="DV818" s="69">
        <v>0</v>
      </c>
      <c r="DW818" s="69">
        <v>0</v>
      </c>
      <c r="DX818" s="69">
        <v>0</v>
      </c>
      <c r="DY818" s="69">
        <v>0</v>
      </c>
    </row>
    <row r="819" spans="1:129" ht="14.25">
      <c r="A819" s="69">
        <v>99997</v>
      </c>
      <c r="B819" s="69">
        <v>0</v>
      </c>
      <c r="C819" s="69">
        <v>1</v>
      </c>
      <c r="D819" s="69" t="s">
        <v>2223</v>
      </c>
      <c r="E819" s="69" t="s">
        <v>239</v>
      </c>
      <c r="F819" s="69">
        <v>0</v>
      </c>
      <c r="G819" s="69">
        <v>1</v>
      </c>
      <c r="I819" s="69">
        <v>0</v>
      </c>
      <c r="J819" s="69">
        <v>0</v>
      </c>
      <c r="K819" s="69">
        <v>0</v>
      </c>
      <c r="M819" s="69">
        <v>72</v>
      </c>
      <c r="N819" s="69" t="s">
        <v>518</v>
      </c>
      <c r="O819" s="69">
        <v>0</v>
      </c>
      <c r="P819" s="69">
        <v>6</v>
      </c>
      <c r="Q819" s="69">
        <v>0</v>
      </c>
      <c r="R819" s="69">
        <v>1</v>
      </c>
      <c r="S819" s="69">
        <v>0</v>
      </c>
      <c r="T819" s="69">
        <v>0</v>
      </c>
      <c r="U819" s="69">
        <v>0</v>
      </c>
      <c r="V819" s="69">
        <v>0</v>
      </c>
      <c r="W819" s="69">
        <v>0</v>
      </c>
      <c r="X819" s="69">
        <v>0</v>
      </c>
      <c r="Y819" s="69">
        <v>0</v>
      </c>
      <c r="Z819" s="69">
        <v>60000</v>
      </c>
      <c r="AA819" s="69">
        <v>1</v>
      </c>
      <c r="AB819" s="69">
        <v>31</v>
      </c>
      <c r="AC819" s="69">
        <v>0</v>
      </c>
      <c r="AD819" s="69">
        <v>0</v>
      </c>
      <c r="AE819" s="69">
        <v>0</v>
      </c>
      <c r="AF819" s="69">
        <v>1</v>
      </c>
      <c r="AG819" s="69">
        <v>0</v>
      </c>
      <c r="AH819" s="69">
        <v>1</v>
      </c>
      <c r="AI819" s="69">
        <v>0</v>
      </c>
      <c r="AJ819" s="69">
        <v>0</v>
      </c>
      <c r="AK819" s="69">
        <v>0</v>
      </c>
      <c r="AL819" s="69">
        <v>0</v>
      </c>
      <c r="AM819" s="69">
        <v>1</v>
      </c>
      <c r="AN819" s="69">
        <v>1</v>
      </c>
      <c r="AO819" s="69">
        <v>0</v>
      </c>
      <c r="AP819" s="69">
        <v>0</v>
      </c>
      <c r="AQ819" s="84">
        <v>0</v>
      </c>
      <c r="AR819" s="69">
        <v>0</v>
      </c>
      <c r="AS819" s="69">
        <v>0</v>
      </c>
      <c r="AT819" s="69">
        <v>0</v>
      </c>
      <c r="AU819" s="69">
        <v>0</v>
      </c>
      <c r="AV819" s="69">
        <v>0</v>
      </c>
      <c r="AW819" s="69">
        <v>0</v>
      </c>
      <c r="AX819" s="69">
        <v>0</v>
      </c>
      <c r="AY819" s="69">
        <v>0</v>
      </c>
      <c r="AZ819" s="69">
        <v>0</v>
      </c>
      <c r="BA819" s="69">
        <v>1</v>
      </c>
      <c r="BB819" s="69">
        <v>-1</v>
      </c>
      <c r="BC819" s="69">
        <v>0</v>
      </c>
      <c r="BD819" s="69">
        <v>0</v>
      </c>
      <c r="BE819" s="69">
        <v>0</v>
      </c>
      <c r="BF819" s="69">
        <v>0</v>
      </c>
      <c r="BG819" s="69">
        <v>0</v>
      </c>
      <c r="BH819" s="69">
        <v>0</v>
      </c>
      <c r="BK819" s="69">
        <v>3</v>
      </c>
      <c r="BL819" s="69">
        <v>29</v>
      </c>
      <c r="BM819" s="69">
        <v>1</v>
      </c>
      <c r="BN819" s="69">
        <v>31</v>
      </c>
      <c r="BO819" s="89">
        <v>0</v>
      </c>
      <c r="BP819" s="69">
        <v>1</v>
      </c>
      <c r="BQ819" s="69">
        <v>1</v>
      </c>
      <c r="BR819" s="69">
        <v>1</v>
      </c>
      <c r="BS819" s="69">
        <v>12020</v>
      </c>
      <c r="BT819" s="69">
        <v>0</v>
      </c>
      <c r="BU819" s="69">
        <v>0</v>
      </c>
      <c r="BV819" s="69">
        <v>1000</v>
      </c>
      <c r="BW819" s="69">
        <v>73</v>
      </c>
      <c r="BY819" s="69">
        <v>0</v>
      </c>
      <c r="BZ819" s="69">
        <v>0</v>
      </c>
      <c r="CA819" s="69">
        <v>31</v>
      </c>
      <c r="CB819" s="89">
        <v>0</v>
      </c>
      <c r="CC819" s="69">
        <v>0</v>
      </c>
      <c r="CD819" s="69">
        <v>0</v>
      </c>
      <c r="CE819" s="69">
        <v>0</v>
      </c>
      <c r="CF819" s="69">
        <v>0</v>
      </c>
      <c r="CG819" s="69">
        <v>0</v>
      </c>
      <c r="CH819" s="69">
        <v>0</v>
      </c>
      <c r="CI819" s="69">
        <v>0</v>
      </c>
      <c r="CJ819" s="69">
        <v>0</v>
      </c>
      <c r="CL819" s="69">
        <v>0</v>
      </c>
      <c r="CM819" s="69">
        <v>0</v>
      </c>
      <c r="CN819" s="69">
        <v>0</v>
      </c>
      <c r="CO819" s="89">
        <v>0</v>
      </c>
      <c r="CP819" s="69">
        <v>0</v>
      </c>
      <c r="CQ819" s="69">
        <v>0</v>
      </c>
      <c r="CR819" s="69">
        <v>0</v>
      </c>
      <c r="CS819" s="69">
        <v>0</v>
      </c>
      <c r="CT819" s="69">
        <v>0</v>
      </c>
      <c r="CU819" s="69">
        <v>0</v>
      </c>
      <c r="CV819" s="69">
        <v>0</v>
      </c>
      <c r="CW819" s="69">
        <v>0</v>
      </c>
      <c r="CZ819" s="69">
        <v>294</v>
      </c>
      <c r="DA819" s="69">
        <v>79</v>
      </c>
      <c r="DB819" s="69">
        <v>0</v>
      </c>
      <c r="DC819" s="69">
        <v>0</v>
      </c>
      <c r="DD819" s="69">
        <v>0</v>
      </c>
      <c r="DE819" s="69">
        <v>0</v>
      </c>
      <c r="DF819" s="69">
        <v>0</v>
      </c>
      <c r="DG819" s="69">
        <v>1</v>
      </c>
      <c r="DI819" s="69" t="e">
        <f>INDEX(Sheet3!$E$78:$E$1130,MATCH(A819,Sheet3!$D$78:$D$1130,0))</f>
        <v>#N/A</v>
      </c>
      <c r="DJ819" s="69">
        <f t="shared" si="202"/>
        <v>0</v>
      </c>
      <c r="DK819" s="69" t="s">
        <v>2224</v>
      </c>
      <c r="DL819" s="69"/>
      <c r="DM819" s="69" t="s">
        <v>239</v>
      </c>
      <c r="DN819" s="69" t="e">
        <f>"造成["&amp;INDEX(Sheet5!$L$2:$L$11,MATCH(BL819,Sheet5!$J$2:$J$11,0))&amp;":"&amp;BR819&amp;"*"&amp;BS819/1000&amp;"]"&amp;INDEX(Sheet5!$I$2:$I$4,MATCH(BR819,Sheet5!$H$2:$H$4,0))&amp;"的"&amp;INDEX(Sheet5!$K$2:$K$11,MATCH(BL819,Sheet5!$J$2:$J$11,0))</f>
        <v>#N/A</v>
      </c>
      <c r="DO819" s="69"/>
      <c r="DP819" s="69"/>
      <c r="DQ819" s="69"/>
      <c r="DR819" s="69" t="e">
        <f t="shared" si="196"/>
        <v>#N/A</v>
      </c>
      <c r="DS819" s="90" t="e">
        <f>MATCH(A819,Sheet5!D:D,0)</f>
        <v>#N/A</v>
      </c>
      <c r="DT819" s="94" t="e">
        <f>MATCH(A818,Sheet5!F:F,0)</f>
        <v>#N/A</v>
      </c>
      <c r="DU819" s="69">
        <v>0</v>
      </c>
      <c r="DV819" s="69">
        <v>0</v>
      </c>
      <c r="DW819" s="69">
        <v>0</v>
      </c>
      <c r="DX819" s="69">
        <v>0</v>
      </c>
      <c r="DY819" s="69">
        <v>0</v>
      </c>
    </row>
    <row r="820" spans="1:129" ht="14.25">
      <c r="A820" s="69">
        <v>99998</v>
      </c>
      <c r="B820" s="69">
        <v>0</v>
      </c>
      <c r="C820" s="69">
        <v>1</v>
      </c>
      <c r="D820" s="69" t="s">
        <v>2225</v>
      </c>
      <c r="E820" s="69" t="s">
        <v>239</v>
      </c>
      <c r="F820" s="69">
        <v>0</v>
      </c>
      <c r="G820" s="69">
        <v>1</v>
      </c>
      <c r="I820" s="69">
        <v>0</v>
      </c>
      <c r="J820" s="69">
        <v>0</v>
      </c>
      <c r="K820" s="69">
        <v>0</v>
      </c>
      <c r="M820" s="69">
        <v>72</v>
      </c>
      <c r="N820" s="69" t="s">
        <v>518</v>
      </c>
      <c r="O820" s="69">
        <v>0</v>
      </c>
      <c r="P820" s="69">
        <v>6</v>
      </c>
      <c r="Q820" s="69">
        <v>0</v>
      </c>
      <c r="R820" s="69">
        <v>1</v>
      </c>
      <c r="S820" s="69">
        <v>0</v>
      </c>
      <c r="T820" s="69">
        <v>0</v>
      </c>
      <c r="U820" s="69">
        <v>0</v>
      </c>
      <c r="V820" s="69">
        <v>0</v>
      </c>
      <c r="W820" s="69">
        <v>0</v>
      </c>
      <c r="X820" s="69">
        <v>0</v>
      </c>
      <c r="Y820" s="69">
        <v>0</v>
      </c>
      <c r="Z820" s="69">
        <v>60000</v>
      </c>
      <c r="AA820" s="69">
        <v>1</v>
      </c>
      <c r="AB820" s="69">
        <v>31</v>
      </c>
      <c r="AC820" s="69">
        <v>0</v>
      </c>
      <c r="AD820" s="69">
        <v>0</v>
      </c>
      <c r="AE820" s="69">
        <v>0</v>
      </c>
      <c r="AF820" s="69">
        <v>1</v>
      </c>
      <c r="AG820" s="69">
        <v>0</v>
      </c>
      <c r="AH820" s="69">
        <v>1</v>
      </c>
      <c r="AI820" s="69">
        <v>0</v>
      </c>
      <c r="AJ820" s="69">
        <v>0</v>
      </c>
      <c r="AK820" s="69">
        <v>0</v>
      </c>
      <c r="AL820" s="69">
        <v>0</v>
      </c>
      <c r="AM820" s="69">
        <v>1</v>
      </c>
      <c r="AN820" s="69">
        <v>1</v>
      </c>
      <c r="AO820" s="69">
        <v>0</v>
      </c>
      <c r="AP820" s="69">
        <v>0</v>
      </c>
      <c r="AQ820" s="84">
        <v>0</v>
      </c>
      <c r="AR820" s="69">
        <v>0</v>
      </c>
      <c r="AS820" s="69">
        <v>0</v>
      </c>
      <c r="AT820" s="69">
        <v>0</v>
      </c>
      <c r="AU820" s="69">
        <v>0</v>
      </c>
      <c r="AV820" s="69">
        <v>0</v>
      </c>
      <c r="AW820" s="69">
        <v>0</v>
      </c>
      <c r="AX820" s="69">
        <v>0</v>
      </c>
      <c r="AY820" s="69">
        <v>0</v>
      </c>
      <c r="AZ820" s="69">
        <v>0</v>
      </c>
      <c r="BA820" s="69">
        <v>1</v>
      </c>
      <c r="BB820" s="69">
        <v>-1</v>
      </c>
      <c r="BC820" s="69">
        <v>0</v>
      </c>
      <c r="BD820" s="69">
        <v>0</v>
      </c>
      <c r="BE820" s="69">
        <v>0</v>
      </c>
      <c r="BF820" s="69">
        <v>0</v>
      </c>
      <c r="BG820" s="69">
        <v>0</v>
      </c>
      <c r="BH820" s="69">
        <v>0</v>
      </c>
      <c r="BK820" s="69">
        <v>3</v>
      </c>
      <c r="BL820" s="69">
        <v>11</v>
      </c>
      <c r="BM820" s="69">
        <v>1</v>
      </c>
      <c r="BN820" s="69">
        <v>31</v>
      </c>
      <c r="BO820" s="89">
        <v>0</v>
      </c>
      <c r="BP820" s="69">
        <v>1</v>
      </c>
      <c r="BQ820" s="69">
        <v>1</v>
      </c>
      <c r="BR820" s="69">
        <v>1</v>
      </c>
      <c r="BS820" s="69">
        <v>12022</v>
      </c>
      <c r="BT820" s="69">
        <v>0</v>
      </c>
      <c r="BU820" s="69">
        <v>0</v>
      </c>
      <c r="BV820" s="69">
        <v>1000</v>
      </c>
      <c r="BW820" s="69">
        <v>73</v>
      </c>
      <c r="BY820" s="69">
        <v>0</v>
      </c>
      <c r="BZ820" s="69">
        <v>0</v>
      </c>
      <c r="CA820" s="69">
        <v>31</v>
      </c>
      <c r="CB820" s="89">
        <v>0</v>
      </c>
      <c r="CC820" s="69">
        <v>0</v>
      </c>
      <c r="CD820" s="69">
        <v>0</v>
      </c>
      <c r="CE820" s="69">
        <v>0</v>
      </c>
      <c r="CF820" s="69">
        <v>0</v>
      </c>
      <c r="CG820" s="69">
        <v>0</v>
      </c>
      <c r="CH820" s="69">
        <v>0</v>
      </c>
      <c r="CI820" s="69">
        <v>0</v>
      </c>
      <c r="CJ820" s="69">
        <v>0</v>
      </c>
      <c r="CL820" s="69">
        <v>0</v>
      </c>
      <c r="CM820" s="69">
        <v>0</v>
      </c>
      <c r="CN820" s="69">
        <v>0</v>
      </c>
      <c r="CO820" s="89">
        <v>0</v>
      </c>
      <c r="CP820" s="69">
        <v>0</v>
      </c>
      <c r="CQ820" s="69">
        <v>0</v>
      </c>
      <c r="CR820" s="69">
        <v>0</v>
      </c>
      <c r="CS820" s="69">
        <v>0</v>
      </c>
      <c r="CT820" s="69">
        <v>0</v>
      </c>
      <c r="CU820" s="69">
        <v>0</v>
      </c>
      <c r="CV820" s="69">
        <v>0</v>
      </c>
      <c r="CW820" s="69">
        <v>0</v>
      </c>
      <c r="CZ820" s="69">
        <v>270</v>
      </c>
      <c r="DA820" s="69">
        <v>19</v>
      </c>
      <c r="DB820" s="69">
        <v>0</v>
      </c>
      <c r="DC820" s="69">
        <v>0</v>
      </c>
      <c r="DD820" s="69">
        <v>0</v>
      </c>
      <c r="DE820" s="69">
        <v>0</v>
      </c>
      <c r="DF820" s="69">
        <v>0</v>
      </c>
      <c r="DG820" s="69">
        <v>1</v>
      </c>
      <c r="DI820" s="69" t="e">
        <f>INDEX(Sheet3!$E$78:$E$1130,MATCH(A820,Sheet3!$D$78:$D$1130,0))</f>
        <v>#N/A</v>
      </c>
      <c r="DJ820" s="69">
        <f t="shared" si="202"/>
        <v>0</v>
      </c>
      <c r="DK820" s="69" t="s">
        <v>2226</v>
      </c>
      <c r="DL820" s="69"/>
      <c r="DM820" s="69" t="s">
        <v>239</v>
      </c>
      <c r="DN820" s="69" t="e">
        <f>"造成["&amp;INDEX(Sheet5!$L$2:$L$11,MATCH(BL820,Sheet5!$J$2:$J$11,0))&amp;":"&amp;BR820&amp;"*"&amp;BS820/1000&amp;"]"&amp;INDEX(Sheet5!$I$2:$I$4,MATCH(BR820,Sheet5!$H$2:$H$4,0))&amp;"的"&amp;INDEX(Sheet5!$K$2:$K$11,MATCH(BL820,Sheet5!$J$2:$J$11,0))</f>
        <v>#N/A</v>
      </c>
      <c r="DO820" s="69"/>
      <c r="DP820" s="69"/>
      <c r="DQ820" s="69"/>
      <c r="DR820" s="69" t="e">
        <f t="shared" si="196"/>
        <v>#N/A</v>
      </c>
      <c r="DS820" s="90" t="e">
        <f>MATCH(A820,Sheet5!D:D,0)</f>
        <v>#N/A</v>
      </c>
      <c r="DT820" s="94" t="e">
        <f>MATCH(A819,Sheet5!F:F,0)</f>
        <v>#N/A</v>
      </c>
      <c r="DU820" s="69">
        <v>0</v>
      </c>
      <c r="DV820" s="69">
        <v>0</v>
      </c>
      <c r="DW820" s="69">
        <v>0</v>
      </c>
      <c r="DX820" s="69">
        <v>0</v>
      </c>
      <c r="DY820" s="69">
        <v>0</v>
      </c>
    </row>
    <row r="821" spans="1:129" ht="14.25">
      <c r="A821" s="69">
        <v>99999</v>
      </c>
      <c r="B821" s="69">
        <v>0</v>
      </c>
      <c r="C821" s="69">
        <v>1</v>
      </c>
      <c r="D821" s="69" t="s">
        <v>2227</v>
      </c>
      <c r="E821" s="69" t="s">
        <v>239</v>
      </c>
      <c r="F821" s="69">
        <v>0</v>
      </c>
      <c r="G821" s="69">
        <v>1</v>
      </c>
      <c r="H821" s="69" t="s">
        <v>703</v>
      </c>
      <c r="I821" s="69">
        <v>500</v>
      </c>
      <c r="J821" s="69">
        <v>433</v>
      </c>
      <c r="K821" s="69">
        <v>1000</v>
      </c>
      <c r="M821" s="69">
        <v>0</v>
      </c>
      <c r="O821" s="69">
        <v>0</v>
      </c>
      <c r="P821" s="69">
        <v>1</v>
      </c>
      <c r="Q821" s="69">
        <v>0</v>
      </c>
      <c r="R821" s="69">
        <v>3</v>
      </c>
      <c r="S821" s="69">
        <v>0</v>
      </c>
      <c r="T821" s="69">
        <v>0</v>
      </c>
      <c r="U821" s="69">
        <v>0</v>
      </c>
      <c r="V821" s="69">
        <v>0</v>
      </c>
      <c r="W821" s="69">
        <v>0</v>
      </c>
      <c r="X821" s="69">
        <v>0</v>
      </c>
      <c r="Y821" s="69">
        <v>0</v>
      </c>
      <c r="Z821" s="69">
        <v>2000</v>
      </c>
      <c r="AA821" s="69">
        <v>6</v>
      </c>
      <c r="AB821" s="69">
        <v>1024</v>
      </c>
      <c r="AC821" s="69">
        <v>0</v>
      </c>
      <c r="AD821" s="69">
        <v>0</v>
      </c>
      <c r="AE821" s="69">
        <v>0</v>
      </c>
      <c r="AF821" s="69">
        <v>1</v>
      </c>
      <c r="AG821" s="69">
        <v>0</v>
      </c>
      <c r="AH821" s="69">
        <v>5</v>
      </c>
      <c r="AI821" s="69">
        <v>0</v>
      </c>
      <c r="AJ821" s="69">
        <v>0</v>
      </c>
      <c r="AK821" s="69">
        <v>0</v>
      </c>
      <c r="AL821" s="69">
        <v>0</v>
      </c>
      <c r="AM821" s="69">
        <v>1</v>
      </c>
      <c r="AN821" s="69">
        <v>1</v>
      </c>
      <c r="AO821" s="69">
        <v>0</v>
      </c>
      <c r="AP821" s="69">
        <v>0</v>
      </c>
      <c r="AQ821" s="84">
        <v>0</v>
      </c>
      <c r="AR821" s="69">
        <v>0</v>
      </c>
      <c r="AS821" s="69">
        <v>0</v>
      </c>
      <c r="AT821" s="69">
        <v>0</v>
      </c>
      <c r="AU821" s="69">
        <v>0</v>
      </c>
      <c r="AV821" s="69">
        <v>0</v>
      </c>
      <c r="AW821" s="69">
        <v>0</v>
      </c>
      <c r="AX821" s="69">
        <v>0</v>
      </c>
      <c r="AY821" s="69">
        <v>0</v>
      </c>
      <c r="AZ821" s="69">
        <v>0</v>
      </c>
      <c r="BA821" s="69">
        <v>0</v>
      </c>
      <c r="BB821" s="69">
        <v>0</v>
      </c>
      <c r="BC821" s="69">
        <v>0</v>
      </c>
      <c r="BD821" s="69">
        <v>0</v>
      </c>
      <c r="BE821" s="69">
        <v>0</v>
      </c>
      <c r="BF821" s="69">
        <v>0</v>
      </c>
      <c r="BG821" s="69">
        <v>0</v>
      </c>
      <c r="BH821" s="69">
        <v>0</v>
      </c>
      <c r="BK821" s="69">
        <v>3</v>
      </c>
      <c r="BL821" s="69">
        <v>18</v>
      </c>
      <c r="BM821" s="69">
        <v>6</v>
      </c>
      <c r="BN821" s="69">
        <v>1024</v>
      </c>
      <c r="BO821" s="89">
        <v>0</v>
      </c>
      <c r="BP821" s="69">
        <v>1</v>
      </c>
      <c r="BQ821" s="69">
        <v>1</v>
      </c>
      <c r="BR821" s="69">
        <v>1</v>
      </c>
      <c r="BS821" s="69">
        <v>500000</v>
      </c>
      <c r="BT821" s="69">
        <v>0</v>
      </c>
      <c r="BU821" s="69">
        <v>0</v>
      </c>
      <c r="BV821" s="69">
        <v>1000</v>
      </c>
      <c r="BW821" s="69">
        <v>0</v>
      </c>
      <c r="BY821" s="69">
        <v>0</v>
      </c>
      <c r="BZ821" s="69">
        <v>0</v>
      </c>
      <c r="CA821" s="69">
        <v>31</v>
      </c>
      <c r="CB821" s="89">
        <v>0</v>
      </c>
      <c r="CC821" s="69">
        <v>0</v>
      </c>
      <c r="CD821" s="69">
        <v>0</v>
      </c>
      <c r="CE821" s="69">
        <v>0</v>
      </c>
      <c r="CF821" s="69">
        <v>0</v>
      </c>
      <c r="CG821" s="69">
        <v>0</v>
      </c>
      <c r="CH821" s="69">
        <v>0</v>
      </c>
      <c r="CI821" s="69">
        <v>0</v>
      </c>
      <c r="CJ821" s="69">
        <v>0</v>
      </c>
      <c r="CL821" s="69">
        <v>0</v>
      </c>
      <c r="CM821" s="69">
        <v>0</v>
      </c>
      <c r="CN821" s="69">
        <v>0</v>
      </c>
      <c r="CO821" s="89">
        <v>0</v>
      </c>
      <c r="CP821" s="69">
        <v>0</v>
      </c>
      <c r="CQ821" s="69">
        <v>0</v>
      </c>
      <c r="CR821" s="69">
        <v>0</v>
      </c>
      <c r="CS821" s="69">
        <v>0</v>
      </c>
      <c r="CT821" s="69">
        <v>0</v>
      </c>
      <c r="CU821" s="69">
        <v>0</v>
      </c>
      <c r="CV821" s="69">
        <v>0</v>
      </c>
      <c r="CW821" s="69">
        <v>0</v>
      </c>
      <c r="CZ821" s="69">
        <v>0</v>
      </c>
      <c r="DA821" s="69">
        <v>0</v>
      </c>
      <c r="DB821" s="69">
        <v>0</v>
      </c>
      <c r="DC821" s="69">
        <v>0</v>
      </c>
      <c r="DD821" s="69">
        <v>0</v>
      </c>
      <c r="DE821" s="69">
        <v>0</v>
      </c>
      <c r="DF821" s="69">
        <v>0</v>
      </c>
      <c r="DG821" s="69">
        <v>1</v>
      </c>
      <c r="DI821" s="69" t="e">
        <f>INDEX(Sheet3!$E$78:$E$1130,MATCH(A821,Sheet3!$D$78:$D$1130,0))</f>
        <v>#N/A</v>
      </c>
      <c r="DJ821" s="69">
        <f t="shared" si="202"/>
        <v>0</v>
      </c>
      <c r="DK821" s="69" t="s">
        <v>2228</v>
      </c>
      <c r="DL821" s="69"/>
      <c r="DM821" s="69" t="s">
        <v>239</v>
      </c>
      <c r="DN821" s="69" t="e">
        <f>"造成["&amp;INDEX(Sheet5!$L$2:$L$11,MATCH(BL821,Sheet5!$J$2:$J$11,0))&amp;":"&amp;BR821&amp;"*"&amp;BS821/1000&amp;"]"&amp;INDEX(Sheet5!$I$2:$I$4,MATCH(BR821,Sheet5!$H$2:$H$4,0))&amp;"的"&amp;INDEX(Sheet5!$K$2:$K$11,MATCH(BL821,Sheet5!$J$2:$J$11,0))</f>
        <v>#N/A</v>
      </c>
      <c r="DO821" s="69"/>
      <c r="DP821" s="69"/>
      <c r="DQ821" s="69"/>
      <c r="DR821" s="69" t="e">
        <f t="shared" si="196"/>
        <v>#N/A</v>
      </c>
      <c r="DS821" s="90" t="e">
        <f>MATCH(A821,Sheet5!D:D,0)</f>
        <v>#N/A</v>
      </c>
      <c r="DT821" s="94" t="e">
        <f>MATCH(A820,Sheet5!F:F,0)</f>
        <v>#N/A</v>
      </c>
      <c r="DU821" s="69">
        <v>0</v>
      </c>
      <c r="DV821" s="69">
        <v>0</v>
      </c>
      <c r="DW821" s="69">
        <v>0</v>
      </c>
      <c r="DX821" s="69">
        <v>0</v>
      </c>
      <c r="DY821" s="69">
        <v>0</v>
      </c>
    </row>
    <row r="822" spans="1:129" ht="14.25">
      <c r="A822" s="69">
        <v>109031</v>
      </c>
      <c r="B822" s="69">
        <v>0</v>
      </c>
      <c r="C822" s="69">
        <v>1</v>
      </c>
      <c r="D822" s="69" t="s">
        <v>2229</v>
      </c>
      <c r="E822" s="69" t="s">
        <v>2230</v>
      </c>
      <c r="F822" s="69" t="s">
        <v>1075</v>
      </c>
      <c r="G822" s="69">
        <v>1</v>
      </c>
      <c r="H822" s="69" t="s">
        <v>321</v>
      </c>
      <c r="I822" s="69">
        <v>0</v>
      </c>
      <c r="J822" s="69">
        <v>966</v>
      </c>
      <c r="K822" s="69">
        <v>2000</v>
      </c>
      <c r="M822" s="69">
        <v>0</v>
      </c>
      <c r="N822" s="69" t="s">
        <v>1076</v>
      </c>
      <c r="O822" s="69">
        <v>0</v>
      </c>
      <c r="P822" s="69">
        <v>2</v>
      </c>
      <c r="Q822" s="69">
        <v>0</v>
      </c>
      <c r="R822" s="69">
        <f>IF(S822&gt;0,2,1)</f>
        <v>1</v>
      </c>
      <c r="S822" s="69">
        <v>0</v>
      </c>
      <c r="T822" s="69">
        <v>0</v>
      </c>
      <c r="U822" s="69">
        <v>0</v>
      </c>
      <c r="V822" s="69">
        <v>0</v>
      </c>
      <c r="W822" s="69">
        <v>0</v>
      </c>
      <c r="X822" s="69">
        <v>5</v>
      </c>
      <c r="Y822" s="69">
        <v>5</v>
      </c>
      <c r="Z822" s="69">
        <v>3000</v>
      </c>
      <c r="AA822" s="69">
        <v>2</v>
      </c>
      <c r="AB822" s="69">
        <v>31</v>
      </c>
      <c r="AC822" s="69">
        <v>0</v>
      </c>
      <c r="AD822" s="69">
        <v>0</v>
      </c>
      <c r="AE822" s="69">
        <v>0</v>
      </c>
      <c r="AF822" s="69">
        <v>1</v>
      </c>
      <c r="AG822" s="69">
        <v>0</v>
      </c>
      <c r="AH822" s="69">
        <v>5</v>
      </c>
      <c r="AI822" s="69">
        <v>52</v>
      </c>
      <c r="AJ822" s="69">
        <v>0</v>
      </c>
      <c r="AK822" s="69">
        <v>0</v>
      </c>
      <c r="AL822" s="69">
        <v>0</v>
      </c>
      <c r="AM822" s="69">
        <v>1</v>
      </c>
      <c r="AN822" s="69">
        <v>1</v>
      </c>
      <c r="AO822" s="69">
        <v>1</v>
      </c>
      <c r="AP822" s="69">
        <v>1</v>
      </c>
      <c r="AQ822" s="84">
        <v>15</v>
      </c>
      <c r="AR822" s="69">
        <v>2</v>
      </c>
      <c r="AS822" s="69">
        <v>0</v>
      </c>
      <c r="AT822" s="69">
        <v>0</v>
      </c>
      <c r="AU822" s="69">
        <v>0</v>
      </c>
      <c r="AV822" s="69">
        <v>0</v>
      </c>
      <c r="AW822" s="69">
        <v>0</v>
      </c>
      <c r="AX822" s="69">
        <v>0</v>
      </c>
      <c r="AY822" s="69">
        <v>0</v>
      </c>
      <c r="AZ822" s="69">
        <v>0</v>
      </c>
      <c r="BA822" s="69">
        <v>0</v>
      </c>
      <c r="BB822" s="69">
        <v>0</v>
      </c>
      <c r="BC822" s="69">
        <v>0</v>
      </c>
      <c r="BD822" s="69">
        <v>0</v>
      </c>
      <c r="BE822" s="69">
        <v>0</v>
      </c>
      <c r="BF822" s="69">
        <v>0</v>
      </c>
      <c r="BG822" s="69">
        <v>0</v>
      </c>
      <c r="BH822" s="69">
        <v>0</v>
      </c>
      <c r="BK822" s="69">
        <v>3</v>
      </c>
      <c r="BL822" s="69">
        <v>2</v>
      </c>
      <c r="BM822" s="69">
        <v>2</v>
      </c>
      <c r="BN822" s="69">
        <v>31</v>
      </c>
      <c r="BO822" s="89">
        <v>0</v>
      </c>
      <c r="BP822" s="69">
        <v>1</v>
      </c>
      <c r="BQ822" s="69">
        <v>1</v>
      </c>
      <c r="BR822" s="69">
        <v>203</v>
      </c>
      <c r="BS822" s="69">
        <v>800</v>
      </c>
      <c r="BT822" s="69">
        <v>0</v>
      </c>
      <c r="BU822" s="69">
        <v>0</v>
      </c>
      <c r="BV822" s="69">
        <v>1000</v>
      </c>
      <c r="BW822" s="69">
        <v>54</v>
      </c>
      <c r="BY822" s="69">
        <v>10</v>
      </c>
      <c r="BZ822" s="69">
        <v>2</v>
      </c>
      <c r="CA822" s="69">
        <v>31</v>
      </c>
      <c r="CB822" s="89">
        <v>0</v>
      </c>
      <c r="CC822" s="69">
        <v>1</v>
      </c>
      <c r="CD822" s="69">
        <v>1</v>
      </c>
      <c r="CE822" s="69">
        <v>1</v>
      </c>
      <c r="CF822" s="69">
        <v>109031</v>
      </c>
      <c r="CG822" s="69">
        <v>0</v>
      </c>
      <c r="CH822" s="69">
        <v>0</v>
      </c>
      <c r="CI822" s="69">
        <v>450</v>
      </c>
      <c r="CJ822" s="69">
        <v>0</v>
      </c>
      <c r="CL822" s="69">
        <v>0</v>
      </c>
      <c r="CM822" s="69">
        <v>0</v>
      </c>
      <c r="CN822" s="69">
        <v>0</v>
      </c>
      <c r="CO822" s="89">
        <v>0</v>
      </c>
      <c r="CP822" s="69">
        <v>0</v>
      </c>
      <c r="CQ822" s="69">
        <v>0</v>
      </c>
      <c r="CR822" s="69">
        <v>0</v>
      </c>
      <c r="CS822" s="69">
        <v>0</v>
      </c>
      <c r="CT822" s="69">
        <v>0</v>
      </c>
      <c r="CU822" s="69">
        <v>0</v>
      </c>
      <c r="CV822" s="69">
        <v>0</v>
      </c>
      <c r="CW822" s="69">
        <v>0</v>
      </c>
      <c r="CZ822" s="69">
        <v>0</v>
      </c>
      <c r="DA822" s="69">
        <v>0</v>
      </c>
      <c r="DB822" s="69">
        <v>0</v>
      </c>
      <c r="DC822" s="69">
        <v>0</v>
      </c>
      <c r="DD822" s="69">
        <v>0</v>
      </c>
      <c r="DE822" s="69">
        <v>0</v>
      </c>
      <c r="DF822" s="69">
        <v>0</v>
      </c>
      <c r="DG822" s="69">
        <v>1</v>
      </c>
      <c r="DI822" s="69" t="str">
        <f>INDEX(Sheet3!$E$78:$E$1130,MATCH(A822,Sheet3!$D$78:$D$1130,0))</f>
        <v>skill_icons.ps_killer_bee_skill_01</v>
      </c>
      <c r="DJ822" s="69" t="str">
        <f t="shared" si="202"/>
        <v>skill_icons.ps_killer_bee_skill_01</v>
      </c>
      <c r="DK822" s="69" t="s">
        <v>711</v>
      </c>
      <c r="DL822" s="69"/>
      <c r="DM822" s="69" t="s">
        <v>712</v>
      </c>
      <c r="DN822" s="69" t="str">
        <f>"造成["&amp;INDEX(Sheet5!$L$2:$L$11,MATCH(BL822,Sheet5!$J$2:$J$11,0))&amp;":"&amp;BR822&amp;"*"&amp;BS822/1000&amp;"]"&amp;INDEX(Sheet5!$I$2:$I$4,MATCH(BR822,Sheet5!$H$2:$H$4,0))&amp;"的"&amp;INDEX(Sheet5!$K$2:$K$11,MATCH(BL822,Sheet5!$J$2:$J$11,0))</f>
        <v>造成[ui.cs_orange:203*0.8]的物理伤害。</v>
      </c>
      <c r="DO822" s="69"/>
      <c r="DP822" s="69"/>
      <c r="DQ822" s="69"/>
      <c r="DR822" s="69" t="e">
        <f t="shared" si="196"/>
        <v>#N/A</v>
      </c>
      <c r="DS822" s="90" t="e">
        <f>MATCH(A822,Sheet5!D:D,0)</f>
        <v>#N/A</v>
      </c>
      <c r="DT822" s="94" t="e">
        <f>MATCH(A821,Sheet5!F:F,0)</f>
        <v>#N/A</v>
      </c>
      <c r="DU822" s="69">
        <v>0</v>
      </c>
      <c r="DV822" s="69">
        <v>0</v>
      </c>
      <c r="DW822" s="69">
        <v>0</v>
      </c>
      <c r="DX822" s="69">
        <v>0</v>
      </c>
      <c r="DY822" s="69">
        <v>0</v>
      </c>
    </row>
    <row r="823" spans="1:129" ht="14.25">
      <c r="A823" s="69">
        <v>109061</v>
      </c>
      <c r="B823" s="69">
        <v>0</v>
      </c>
      <c r="C823" s="69">
        <v>1</v>
      </c>
      <c r="D823" s="69" t="s">
        <v>2048</v>
      </c>
      <c r="E823" s="69" t="s">
        <v>1911</v>
      </c>
      <c r="F823" s="69" t="s">
        <v>1912</v>
      </c>
      <c r="G823" s="69">
        <v>1</v>
      </c>
      <c r="H823" s="69" t="s">
        <v>321</v>
      </c>
      <c r="I823" s="69">
        <v>0</v>
      </c>
      <c r="J823" s="69">
        <v>666</v>
      </c>
      <c r="K823" s="69">
        <v>3000</v>
      </c>
      <c r="M823" s="69">
        <v>0</v>
      </c>
      <c r="N823" s="69" t="s">
        <v>1913</v>
      </c>
      <c r="O823" s="69">
        <v>0</v>
      </c>
      <c r="P823" s="69">
        <v>1</v>
      </c>
      <c r="Q823" s="69">
        <v>0</v>
      </c>
      <c r="R823" s="69">
        <v>1</v>
      </c>
      <c r="S823" s="69">
        <v>0</v>
      </c>
      <c r="T823" s="69">
        <v>0</v>
      </c>
      <c r="U823" s="69">
        <v>0</v>
      </c>
      <c r="V823" s="69">
        <v>0</v>
      </c>
      <c r="W823" s="69">
        <v>0</v>
      </c>
      <c r="X823" s="69">
        <v>0</v>
      </c>
      <c r="Y823" s="69">
        <v>0</v>
      </c>
      <c r="Z823" s="69">
        <v>6000</v>
      </c>
      <c r="AA823" s="69">
        <v>2</v>
      </c>
      <c r="AB823" s="69">
        <v>31</v>
      </c>
      <c r="AC823" s="69">
        <v>0</v>
      </c>
      <c r="AD823" s="69">
        <v>0</v>
      </c>
      <c r="AE823" s="69">
        <v>0</v>
      </c>
      <c r="AF823" s="69">
        <v>1</v>
      </c>
      <c r="AG823" s="69">
        <v>0</v>
      </c>
      <c r="AH823" s="69">
        <v>7</v>
      </c>
      <c r="AI823" s="69">
        <v>50</v>
      </c>
      <c r="AJ823" s="69">
        <v>2</v>
      </c>
      <c r="AK823" s="69">
        <v>0</v>
      </c>
      <c r="AL823" s="69">
        <v>0</v>
      </c>
      <c r="AM823" s="69">
        <v>1</v>
      </c>
      <c r="AN823" s="69">
        <v>1</v>
      </c>
      <c r="AO823" s="69">
        <v>0</v>
      </c>
      <c r="AP823" s="69">
        <v>0</v>
      </c>
      <c r="AQ823" s="84">
        <v>0</v>
      </c>
      <c r="AR823" s="69">
        <v>0</v>
      </c>
      <c r="AS823" s="69">
        <v>0</v>
      </c>
      <c r="AT823" s="69">
        <v>0</v>
      </c>
      <c r="AU823" s="69">
        <v>0</v>
      </c>
      <c r="AV823" s="69">
        <v>0</v>
      </c>
      <c r="AW823" s="69">
        <v>0</v>
      </c>
      <c r="AX823" s="69">
        <v>0</v>
      </c>
      <c r="AY823" s="69">
        <v>0</v>
      </c>
      <c r="AZ823" s="69">
        <v>0</v>
      </c>
      <c r="BA823" s="69">
        <v>1</v>
      </c>
      <c r="BB823" s="69">
        <v>-1</v>
      </c>
      <c r="BC823" s="69">
        <v>0</v>
      </c>
      <c r="BD823" s="69">
        <v>0</v>
      </c>
      <c r="BE823" s="69">
        <v>0</v>
      </c>
      <c r="BF823" s="69">
        <v>0</v>
      </c>
      <c r="BG823" s="69">
        <v>0</v>
      </c>
      <c r="BH823" s="69">
        <v>0</v>
      </c>
      <c r="BI823" s="69" t="s">
        <v>1914</v>
      </c>
      <c r="BK823" s="69">
        <v>3</v>
      </c>
      <c r="BL823" s="69">
        <v>10</v>
      </c>
      <c r="BM823" s="69">
        <v>2</v>
      </c>
      <c r="BN823" s="69">
        <v>31</v>
      </c>
      <c r="BO823" s="89">
        <v>0</v>
      </c>
      <c r="BP823" s="69">
        <v>1</v>
      </c>
      <c r="BQ823" s="69">
        <v>1</v>
      </c>
      <c r="BR823" s="69">
        <v>1</v>
      </c>
      <c r="BS823" s="69">
        <v>109061</v>
      </c>
      <c r="BT823" s="69">
        <v>0</v>
      </c>
      <c r="BU823" s="69">
        <v>0</v>
      </c>
      <c r="BV823" s="69">
        <v>1000</v>
      </c>
      <c r="BW823" s="69">
        <v>51</v>
      </c>
      <c r="BY823" s="69">
        <v>0</v>
      </c>
      <c r="BZ823" s="69">
        <v>0</v>
      </c>
      <c r="CA823" s="69">
        <v>31</v>
      </c>
      <c r="CB823" s="89">
        <v>0</v>
      </c>
      <c r="CC823" s="69">
        <v>0</v>
      </c>
      <c r="CD823" s="69">
        <v>0</v>
      </c>
      <c r="CE823" s="69">
        <v>0</v>
      </c>
      <c r="CF823" s="69">
        <v>0</v>
      </c>
      <c r="CG823" s="69">
        <v>0</v>
      </c>
      <c r="CH823" s="69">
        <v>0</v>
      </c>
      <c r="CI823" s="69">
        <v>0</v>
      </c>
      <c r="CJ823" s="69">
        <v>0</v>
      </c>
      <c r="CL823" s="69">
        <v>0</v>
      </c>
      <c r="CM823" s="69">
        <v>0</v>
      </c>
      <c r="CN823" s="69">
        <v>0</v>
      </c>
      <c r="CO823" s="89">
        <v>0</v>
      </c>
      <c r="CP823" s="69">
        <v>0</v>
      </c>
      <c r="CQ823" s="69">
        <v>0</v>
      </c>
      <c r="CR823" s="69">
        <v>0</v>
      </c>
      <c r="CS823" s="69">
        <v>0</v>
      </c>
      <c r="CT823" s="69">
        <v>0</v>
      </c>
      <c r="CU823" s="69">
        <v>0</v>
      </c>
      <c r="CV823" s="69">
        <v>0</v>
      </c>
      <c r="CW823" s="69">
        <v>0</v>
      </c>
      <c r="CZ823" s="69">
        <v>0</v>
      </c>
      <c r="DA823" s="69">
        <v>0</v>
      </c>
      <c r="DB823" s="69">
        <v>0</v>
      </c>
      <c r="DC823" s="69">
        <v>0</v>
      </c>
      <c r="DD823" s="69">
        <v>0</v>
      </c>
      <c r="DE823" s="69">
        <v>0</v>
      </c>
      <c r="DF823" s="69">
        <v>0</v>
      </c>
      <c r="DG823" s="69">
        <v>1</v>
      </c>
      <c r="DI823" s="69" t="e">
        <f>INDEX(Sheet3!$E$78:$E$1130,MATCH(A823,Sheet3!$D$78:$D$1130,0))</f>
        <v>#N/A</v>
      </c>
      <c r="DJ823" s="69" t="str">
        <f t="shared" si="202"/>
        <v>skill_icons.ps_demon_eye_skill_01</v>
      </c>
      <c r="DK823" s="69" t="s">
        <v>1915</v>
      </c>
      <c r="DL823" s="69"/>
      <c r="DM823" s="69" t="s">
        <v>2231</v>
      </c>
      <c r="DN823" s="69" t="e">
        <f>"造成["&amp;INDEX(Sheet5!$L$2:$L$11,MATCH(BL823,Sheet5!$J$2:$J$11,0))&amp;":"&amp;BR823&amp;"*"&amp;BS823/1000&amp;"]"&amp;INDEX(Sheet5!$I$2:$I$4,MATCH(BR823,Sheet5!$H$2:$H$4,0))&amp;"的"&amp;INDEX(Sheet5!$K$2:$K$11,MATCH(BL823,Sheet5!$J$2:$J$11,0))</f>
        <v>#N/A</v>
      </c>
      <c r="DO823" s="69"/>
      <c r="DP823" s="69"/>
      <c r="DQ823" s="69"/>
      <c r="DR823" s="69" t="e">
        <f t="shared" si="196"/>
        <v>#N/A</v>
      </c>
      <c r="DS823" s="90" t="e">
        <f>MATCH(A823,Sheet5!D:D,0)</f>
        <v>#N/A</v>
      </c>
      <c r="DT823" s="94" t="e">
        <f>MATCH(A822,Sheet5!F:F,0)</f>
        <v>#N/A</v>
      </c>
      <c r="DU823" s="69">
        <v>0</v>
      </c>
      <c r="DV823" s="69">
        <v>0</v>
      </c>
      <c r="DW823" s="69">
        <v>0</v>
      </c>
      <c r="DX823" s="69">
        <v>0</v>
      </c>
      <c r="DY823" s="69">
        <v>0</v>
      </c>
    </row>
    <row r="824" spans="1:129" ht="14.25">
      <c r="A824" s="69">
        <v>109063</v>
      </c>
      <c r="B824" s="69">
        <v>0</v>
      </c>
      <c r="C824" s="69">
        <v>1</v>
      </c>
      <c r="D824" s="69" t="s">
        <v>2048</v>
      </c>
      <c r="E824" s="69" t="s">
        <v>1911</v>
      </c>
      <c r="F824" s="69" t="s">
        <v>1912</v>
      </c>
      <c r="G824" s="69">
        <v>1</v>
      </c>
      <c r="H824" s="69" t="s">
        <v>321</v>
      </c>
      <c r="I824" s="69">
        <v>0</v>
      </c>
      <c r="J824" s="69">
        <v>966</v>
      </c>
      <c r="K824" s="69">
        <v>3000</v>
      </c>
      <c r="M824" s="69">
        <v>0</v>
      </c>
      <c r="N824" s="69" t="s">
        <v>1913</v>
      </c>
      <c r="O824" s="69">
        <v>0</v>
      </c>
      <c r="P824" s="69">
        <v>1</v>
      </c>
      <c r="Q824" s="69">
        <v>0</v>
      </c>
      <c r="R824" s="69">
        <f t="shared" ref="R824" si="203">IF(S824&gt;0,2,1)</f>
        <v>1</v>
      </c>
      <c r="S824" s="69">
        <v>0</v>
      </c>
      <c r="T824" s="69">
        <v>0</v>
      </c>
      <c r="U824" s="69">
        <v>0</v>
      </c>
      <c r="V824" s="69">
        <v>0</v>
      </c>
      <c r="W824" s="69">
        <v>0</v>
      </c>
      <c r="X824" s="69">
        <v>0</v>
      </c>
      <c r="Y824" s="69">
        <v>0</v>
      </c>
      <c r="Z824" s="69">
        <v>6000</v>
      </c>
      <c r="AA824" s="69">
        <v>2</v>
      </c>
      <c r="AB824" s="69">
        <v>31</v>
      </c>
      <c r="AC824" s="69">
        <v>0</v>
      </c>
      <c r="AD824" s="69">
        <v>0</v>
      </c>
      <c r="AE824" s="69">
        <v>0</v>
      </c>
      <c r="AF824" s="69">
        <v>1</v>
      </c>
      <c r="AG824" s="69">
        <v>0</v>
      </c>
      <c r="AH824" s="69">
        <v>7</v>
      </c>
      <c r="AI824" s="69">
        <v>331</v>
      </c>
      <c r="AJ824" s="69">
        <v>2</v>
      </c>
      <c r="AK824" s="69">
        <v>0</v>
      </c>
      <c r="AL824" s="69">
        <v>0</v>
      </c>
      <c r="AM824" s="69">
        <v>1</v>
      </c>
      <c r="AN824" s="69">
        <v>1</v>
      </c>
      <c r="AO824" s="69">
        <v>0</v>
      </c>
      <c r="AP824" s="69">
        <v>0</v>
      </c>
      <c r="AQ824" s="84">
        <v>0</v>
      </c>
      <c r="AR824" s="69">
        <v>0</v>
      </c>
      <c r="AS824" s="69">
        <v>0</v>
      </c>
      <c r="AT824" s="69">
        <v>0</v>
      </c>
      <c r="AU824" s="69">
        <v>0</v>
      </c>
      <c r="AV824" s="69">
        <v>0</v>
      </c>
      <c r="AW824" s="69">
        <v>0</v>
      </c>
      <c r="AX824" s="69">
        <v>0</v>
      </c>
      <c r="AY824" s="69">
        <v>0</v>
      </c>
      <c r="AZ824" s="69">
        <v>0</v>
      </c>
      <c r="BA824" s="69">
        <v>1</v>
      </c>
      <c r="BB824" s="69">
        <v>-1</v>
      </c>
      <c r="BC824" s="69">
        <v>0</v>
      </c>
      <c r="BD824" s="69">
        <v>0</v>
      </c>
      <c r="BE824" s="69">
        <v>0</v>
      </c>
      <c r="BF824" s="69">
        <v>0</v>
      </c>
      <c r="BG824" s="69">
        <v>0</v>
      </c>
      <c r="BH824" s="69">
        <v>0</v>
      </c>
      <c r="BI824" s="69" t="s">
        <v>1914</v>
      </c>
      <c r="BK824" s="69">
        <v>3</v>
      </c>
      <c r="BL824" s="69">
        <v>10</v>
      </c>
      <c r="BM824" s="69">
        <v>2</v>
      </c>
      <c r="BN824" s="69">
        <v>31</v>
      </c>
      <c r="BO824" s="89">
        <v>0</v>
      </c>
      <c r="BP824" s="69">
        <v>1</v>
      </c>
      <c r="BQ824" s="69">
        <v>1</v>
      </c>
      <c r="BR824" s="69">
        <v>1</v>
      </c>
      <c r="BS824" s="69">
        <v>109063</v>
      </c>
      <c r="BT824" s="69">
        <v>0</v>
      </c>
      <c r="BU824" s="69">
        <v>0</v>
      </c>
      <c r="BV824" s="69">
        <v>1000</v>
      </c>
      <c r="BW824" s="69">
        <v>51</v>
      </c>
      <c r="BY824" s="69">
        <v>0</v>
      </c>
      <c r="BZ824" s="69">
        <v>0</v>
      </c>
      <c r="CA824" s="69">
        <v>31</v>
      </c>
      <c r="CB824" s="89">
        <v>0</v>
      </c>
      <c r="CC824" s="69">
        <v>0</v>
      </c>
      <c r="CD824" s="69">
        <v>0</v>
      </c>
      <c r="CE824" s="69">
        <v>0</v>
      </c>
      <c r="CF824" s="69">
        <v>0</v>
      </c>
      <c r="CG824" s="69">
        <v>0</v>
      </c>
      <c r="CH824" s="69">
        <v>0</v>
      </c>
      <c r="CI824" s="69">
        <v>0</v>
      </c>
      <c r="CJ824" s="69">
        <v>0</v>
      </c>
      <c r="CL824" s="69">
        <v>0</v>
      </c>
      <c r="CM824" s="69">
        <v>0</v>
      </c>
      <c r="CN824" s="69">
        <v>0</v>
      </c>
      <c r="CO824" s="89">
        <v>0</v>
      </c>
      <c r="CP824" s="69">
        <v>0</v>
      </c>
      <c r="CQ824" s="69">
        <v>0</v>
      </c>
      <c r="CR824" s="69">
        <v>0</v>
      </c>
      <c r="CS824" s="69">
        <v>0</v>
      </c>
      <c r="CT824" s="69">
        <v>0</v>
      </c>
      <c r="CU824" s="69">
        <v>0</v>
      </c>
      <c r="CV824" s="69">
        <v>0</v>
      </c>
      <c r="CW824" s="69">
        <v>0</v>
      </c>
      <c r="CZ824" s="69">
        <v>0</v>
      </c>
      <c r="DA824" s="69">
        <v>0</v>
      </c>
      <c r="DB824" s="69">
        <v>0</v>
      </c>
      <c r="DC824" s="69">
        <v>0</v>
      </c>
      <c r="DD824" s="69">
        <v>0</v>
      </c>
      <c r="DE824" s="69">
        <v>0</v>
      </c>
      <c r="DF824" s="69">
        <v>0</v>
      </c>
      <c r="DG824" s="69">
        <v>1</v>
      </c>
      <c r="DI824" s="69" t="e">
        <f>INDEX(Sheet3!$E$78:$E$1130,MATCH(A824,Sheet3!$D$78:$D$1130,0))</f>
        <v>#N/A</v>
      </c>
      <c r="DJ824" s="69" t="str">
        <f t="shared" si="202"/>
        <v>skill_icons.ps_demon_eye_skill_01</v>
      </c>
      <c r="DK824" s="69" t="s">
        <v>1915</v>
      </c>
      <c r="DL824" s="69"/>
      <c r="DM824" s="73" t="s">
        <v>2231</v>
      </c>
      <c r="DN824" s="69" t="e">
        <f>"造成["&amp;INDEX(Sheet5!$L$2:$L$11,MATCH(BL824,Sheet5!$J$2:$J$11,0))&amp;":"&amp;BR824&amp;"*"&amp;BS824/1000&amp;"]"&amp;INDEX(Sheet5!$I$2:$I$4,MATCH(BR824,Sheet5!$H$2:$H$4,0))&amp;"的"&amp;INDEX(Sheet5!$K$2:$K$11,MATCH(BL824,Sheet5!$J$2:$J$11,0))</f>
        <v>#N/A</v>
      </c>
      <c r="DO824" s="77"/>
      <c r="DP824" s="77"/>
      <c r="DQ824" s="77"/>
      <c r="DR824" s="69" t="e">
        <f t="shared" si="196"/>
        <v>#N/A</v>
      </c>
      <c r="DS824" s="90" t="e">
        <f>MATCH(A824,Sheet5!D:D,0)</f>
        <v>#N/A</v>
      </c>
      <c r="DT824" s="94" t="e">
        <f>MATCH(A823,Sheet5!F:F,0)</f>
        <v>#N/A</v>
      </c>
      <c r="DU824" s="69">
        <v>0</v>
      </c>
      <c r="DV824" s="69">
        <v>0</v>
      </c>
      <c r="DW824" s="69">
        <v>0</v>
      </c>
      <c r="DX824" s="69">
        <v>0</v>
      </c>
      <c r="DY824" s="69">
        <v>0</v>
      </c>
    </row>
    <row r="825" spans="1:129" ht="14.25">
      <c r="A825" s="69">
        <v>109062</v>
      </c>
      <c r="B825" s="69">
        <v>0</v>
      </c>
      <c r="C825" s="69">
        <v>1</v>
      </c>
      <c r="D825" s="69" t="s">
        <v>2232</v>
      </c>
      <c r="E825" s="69" t="s">
        <v>239</v>
      </c>
      <c r="F825" s="69" t="s">
        <v>326</v>
      </c>
      <c r="G825" s="69">
        <v>1</v>
      </c>
      <c r="H825" s="69" t="s">
        <v>321</v>
      </c>
      <c r="I825" s="69">
        <v>0</v>
      </c>
      <c r="J825" s="69">
        <v>966</v>
      </c>
      <c r="K825" s="69">
        <v>4000</v>
      </c>
      <c r="M825" s="69">
        <v>0</v>
      </c>
      <c r="N825" s="69" t="s">
        <v>2233</v>
      </c>
      <c r="O825" s="69">
        <v>0</v>
      </c>
      <c r="P825" s="69">
        <v>1</v>
      </c>
      <c r="Q825" s="69">
        <v>0</v>
      </c>
      <c r="R825" s="69">
        <f t="shared" ref="R825:R830" si="204">IF(S825&gt;0,2,1)</f>
        <v>1</v>
      </c>
      <c r="S825" s="69">
        <v>0</v>
      </c>
      <c r="T825" s="69">
        <v>0</v>
      </c>
      <c r="U825" s="69">
        <v>0</v>
      </c>
      <c r="V825" s="69">
        <v>0</v>
      </c>
      <c r="W825" s="69">
        <v>0</v>
      </c>
      <c r="X825" s="69">
        <v>5</v>
      </c>
      <c r="Y825" s="69">
        <v>5</v>
      </c>
      <c r="Z825" s="69">
        <v>17000</v>
      </c>
      <c r="AA825" s="69">
        <v>6</v>
      </c>
      <c r="AB825" s="69">
        <v>31</v>
      </c>
      <c r="AC825" s="69">
        <v>0</v>
      </c>
      <c r="AD825" s="69">
        <v>0</v>
      </c>
      <c r="AE825" s="69">
        <v>0</v>
      </c>
      <c r="AF825" s="69">
        <v>1</v>
      </c>
      <c r="AG825" s="69">
        <v>0</v>
      </c>
      <c r="AH825" s="69">
        <v>7</v>
      </c>
      <c r="AI825" s="69">
        <v>0</v>
      </c>
      <c r="AJ825" s="69">
        <v>3</v>
      </c>
      <c r="AK825" s="69">
        <v>0</v>
      </c>
      <c r="AL825" s="69">
        <v>0</v>
      </c>
      <c r="AM825" s="69">
        <v>1</v>
      </c>
      <c r="AN825" s="69">
        <v>1</v>
      </c>
      <c r="AO825" s="69">
        <v>0</v>
      </c>
      <c r="AP825" s="69">
        <v>0</v>
      </c>
      <c r="AQ825" s="84">
        <v>0</v>
      </c>
      <c r="AR825" s="69">
        <v>0</v>
      </c>
      <c r="AS825" s="69">
        <v>0</v>
      </c>
      <c r="AT825" s="69">
        <v>0</v>
      </c>
      <c r="AU825" s="69">
        <v>0</v>
      </c>
      <c r="AV825" s="69">
        <v>0</v>
      </c>
      <c r="AW825" s="69">
        <v>0</v>
      </c>
      <c r="AX825" s="69">
        <v>0</v>
      </c>
      <c r="AY825" s="69">
        <v>0</v>
      </c>
      <c r="AZ825" s="69">
        <v>0</v>
      </c>
      <c r="BA825" s="69">
        <v>1</v>
      </c>
      <c r="BB825" s="69">
        <v>-1</v>
      </c>
      <c r="BC825" s="69">
        <v>0</v>
      </c>
      <c r="BD825" s="69">
        <v>0</v>
      </c>
      <c r="BE825" s="69">
        <v>0</v>
      </c>
      <c r="BF825" s="69">
        <v>0</v>
      </c>
      <c r="BG825" s="69">
        <v>300</v>
      </c>
      <c r="BH825" s="69">
        <v>0</v>
      </c>
      <c r="BI825" s="69" t="s">
        <v>2234</v>
      </c>
      <c r="BK825" s="69">
        <v>3</v>
      </c>
      <c r="BL825" s="69">
        <v>2</v>
      </c>
      <c r="BM825" s="69">
        <v>6</v>
      </c>
      <c r="BN825" s="69">
        <v>31</v>
      </c>
      <c r="BO825" s="89">
        <v>0</v>
      </c>
      <c r="BP825" s="69">
        <v>1</v>
      </c>
      <c r="BQ825" s="69">
        <v>1</v>
      </c>
      <c r="BR825" s="69">
        <v>203</v>
      </c>
      <c r="BS825" s="69">
        <v>200</v>
      </c>
      <c r="BT825" s="69">
        <v>0</v>
      </c>
      <c r="BU825" s="69">
        <v>0</v>
      </c>
      <c r="BV825" s="69">
        <v>1000</v>
      </c>
      <c r="BW825" s="69">
        <v>0</v>
      </c>
      <c r="BY825" s="69">
        <v>10</v>
      </c>
      <c r="BZ825" s="69">
        <v>6</v>
      </c>
      <c r="CA825" s="69">
        <v>16</v>
      </c>
      <c r="CB825" s="89">
        <v>0</v>
      </c>
      <c r="CC825" s="69">
        <v>1</v>
      </c>
      <c r="CD825" s="69">
        <v>1</v>
      </c>
      <c r="CE825" s="69">
        <v>1</v>
      </c>
      <c r="CF825" s="69">
        <v>109062</v>
      </c>
      <c r="CG825" s="69">
        <v>0</v>
      </c>
      <c r="CH825" s="69">
        <v>0</v>
      </c>
      <c r="CI825" s="69">
        <v>1000</v>
      </c>
      <c r="CJ825" s="69">
        <v>0</v>
      </c>
      <c r="CL825" s="69">
        <v>0</v>
      </c>
      <c r="CM825" s="69">
        <v>0</v>
      </c>
      <c r="CN825" s="69">
        <v>0</v>
      </c>
      <c r="CO825" s="89">
        <v>0</v>
      </c>
      <c r="CP825" s="69">
        <v>0</v>
      </c>
      <c r="CQ825" s="69">
        <v>0</v>
      </c>
      <c r="CR825" s="69">
        <v>0</v>
      </c>
      <c r="CS825" s="69">
        <v>0</v>
      </c>
      <c r="CT825" s="69">
        <v>0</v>
      </c>
      <c r="CU825" s="69">
        <v>0</v>
      </c>
      <c r="CV825" s="69">
        <v>0</v>
      </c>
      <c r="CW825" s="69">
        <v>0</v>
      </c>
      <c r="CZ825" s="69">
        <v>0</v>
      </c>
      <c r="DA825" s="69">
        <v>0</v>
      </c>
      <c r="DB825" s="69">
        <v>0</v>
      </c>
      <c r="DC825" s="69">
        <v>0</v>
      </c>
      <c r="DD825" s="69">
        <v>0</v>
      </c>
      <c r="DE825" s="69">
        <v>0</v>
      </c>
      <c r="DF825" s="69">
        <v>0</v>
      </c>
      <c r="DG825" s="69">
        <v>1</v>
      </c>
      <c r="DI825" s="69" t="e">
        <f>INDEX(Sheet3!$E$78:$E$1130,MATCH(A825,Sheet3!$D$78:$D$1130,0))</f>
        <v>#N/A</v>
      </c>
      <c r="DJ825" s="69" t="str">
        <f t="shared" si="202"/>
        <v>item.ps_skill_10061</v>
      </c>
      <c r="DK825" s="69" t="s">
        <v>2235</v>
      </c>
      <c r="DL825" s="69"/>
      <c r="DM825" s="69" t="s">
        <v>239</v>
      </c>
      <c r="DN825" s="69" t="str">
        <f>"造成["&amp;INDEX(Sheet5!$L$2:$L$11,MATCH(BL825,Sheet5!$J$2:$J$11,0))&amp;":"&amp;BR825&amp;"*"&amp;BS825/1000&amp;"]"&amp;INDEX(Sheet5!$I$2:$I$4,MATCH(BR825,Sheet5!$H$2:$H$4,0))&amp;"的"&amp;INDEX(Sheet5!$K$2:$K$11,MATCH(BL825,Sheet5!$J$2:$J$11,0))</f>
        <v>造成[ui.cs_orange:203*0.2]的物理伤害。</v>
      </c>
      <c r="DO825" s="69"/>
      <c r="DP825" s="69"/>
      <c r="DQ825" s="69"/>
      <c r="DR825" s="69" t="e">
        <f t="shared" si="196"/>
        <v>#N/A</v>
      </c>
      <c r="DS825" s="90" t="e">
        <f>MATCH(A825,Sheet5!D:D,0)</f>
        <v>#N/A</v>
      </c>
      <c r="DT825" s="94" t="e">
        <f>MATCH(A824,Sheet5!F:F,0)</f>
        <v>#N/A</v>
      </c>
      <c r="DU825" s="69">
        <v>0</v>
      </c>
      <c r="DV825" s="69">
        <v>0</v>
      </c>
      <c r="DW825" s="69">
        <v>0</v>
      </c>
      <c r="DX825" s="69">
        <v>0</v>
      </c>
      <c r="DY825" s="69">
        <v>0</v>
      </c>
    </row>
    <row r="826" spans="1:129" ht="14.25">
      <c r="A826" s="69">
        <v>109071</v>
      </c>
      <c r="B826" s="69">
        <v>0</v>
      </c>
      <c r="C826" s="69">
        <v>1</v>
      </c>
      <c r="D826" s="69" t="s">
        <v>264</v>
      </c>
      <c r="E826" s="69" t="s">
        <v>239</v>
      </c>
      <c r="F826" s="69" t="s">
        <v>2236</v>
      </c>
      <c r="G826" s="69">
        <v>1</v>
      </c>
      <c r="H826" s="69" t="s">
        <v>321</v>
      </c>
      <c r="I826" s="69">
        <v>0</v>
      </c>
      <c r="J826" s="69">
        <v>0</v>
      </c>
      <c r="K826" s="69">
        <v>2000</v>
      </c>
      <c r="M826" s="69">
        <v>7</v>
      </c>
      <c r="N826" s="69" t="s">
        <v>264</v>
      </c>
      <c r="O826" s="69">
        <v>0</v>
      </c>
      <c r="P826" s="69">
        <v>1</v>
      </c>
      <c r="Q826" s="69">
        <v>0</v>
      </c>
      <c r="R826" s="69">
        <f t="shared" si="204"/>
        <v>1</v>
      </c>
      <c r="S826" s="69">
        <v>0</v>
      </c>
      <c r="T826" s="69">
        <v>0</v>
      </c>
      <c r="U826" s="69">
        <v>0</v>
      </c>
      <c r="V826" s="69">
        <v>0</v>
      </c>
      <c r="W826" s="69">
        <v>0</v>
      </c>
      <c r="X826" s="69">
        <v>5</v>
      </c>
      <c r="Y826" s="69">
        <v>5</v>
      </c>
      <c r="Z826" s="69">
        <v>5000</v>
      </c>
      <c r="AA826" s="69">
        <v>1</v>
      </c>
      <c r="AB826" s="69">
        <v>31</v>
      </c>
      <c r="AC826" s="69">
        <v>0</v>
      </c>
      <c r="AD826" s="69">
        <v>0</v>
      </c>
      <c r="AE826" s="69">
        <v>0</v>
      </c>
      <c r="AF826" s="69">
        <v>1</v>
      </c>
      <c r="AG826" s="69">
        <v>0</v>
      </c>
      <c r="AH826" s="69">
        <v>0</v>
      </c>
      <c r="AI826" s="69">
        <v>0</v>
      </c>
      <c r="AJ826" s="69">
        <v>0</v>
      </c>
      <c r="AK826" s="69">
        <v>0</v>
      </c>
      <c r="AL826" s="69">
        <v>0</v>
      </c>
      <c r="AM826" s="69">
        <v>1</v>
      </c>
      <c r="AN826" s="69">
        <v>1</v>
      </c>
      <c r="AO826" s="69">
        <v>0</v>
      </c>
      <c r="AP826" s="69">
        <v>0</v>
      </c>
      <c r="AQ826" s="84">
        <v>0</v>
      </c>
      <c r="AR826" s="69">
        <v>0</v>
      </c>
      <c r="AS826" s="69">
        <v>0</v>
      </c>
      <c r="AT826" s="69">
        <v>0</v>
      </c>
      <c r="AU826" s="69">
        <v>0</v>
      </c>
      <c r="AV826" s="69">
        <v>0</v>
      </c>
      <c r="AW826" s="69">
        <v>0</v>
      </c>
      <c r="AX826" s="69">
        <v>0</v>
      </c>
      <c r="AY826" s="69">
        <v>0</v>
      </c>
      <c r="AZ826" s="69">
        <v>0</v>
      </c>
      <c r="BA826" s="69">
        <v>0</v>
      </c>
      <c r="BB826" s="69">
        <v>0</v>
      </c>
      <c r="BC826" s="69">
        <v>0</v>
      </c>
      <c r="BD826" s="69">
        <v>0</v>
      </c>
      <c r="BE826" s="69">
        <v>0</v>
      </c>
      <c r="BF826" s="69">
        <v>0</v>
      </c>
      <c r="BG826" s="69">
        <v>0</v>
      </c>
      <c r="BH826" s="69">
        <v>0</v>
      </c>
      <c r="BK826" s="69">
        <v>3</v>
      </c>
      <c r="BL826" s="69">
        <v>2</v>
      </c>
      <c r="BM826" s="69">
        <v>2</v>
      </c>
      <c r="BN826" s="69">
        <v>31</v>
      </c>
      <c r="BO826" s="89">
        <v>0</v>
      </c>
      <c r="BP826" s="69">
        <v>2</v>
      </c>
      <c r="BQ826" s="69">
        <v>5</v>
      </c>
      <c r="BR826" s="69">
        <v>203</v>
      </c>
      <c r="BS826" s="69">
        <v>1200</v>
      </c>
      <c r="BT826" s="69">
        <v>0</v>
      </c>
      <c r="BU826" s="69">
        <v>0</v>
      </c>
      <c r="BV826" s="69">
        <v>1000</v>
      </c>
      <c r="BW826" s="69">
        <v>0</v>
      </c>
      <c r="BY826" s="69">
        <v>0</v>
      </c>
      <c r="BZ826" s="69">
        <v>0</v>
      </c>
      <c r="CA826" s="69">
        <v>31</v>
      </c>
      <c r="CB826" s="89">
        <v>0</v>
      </c>
      <c r="CC826" s="69">
        <v>0</v>
      </c>
      <c r="CD826" s="69">
        <v>0</v>
      </c>
      <c r="CE826" s="69">
        <v>0</v>
      </c>
      <c r="CF826" s="69">
        <v>0</v>
      </c>
      <c r="CG826" s="69">
        <v>0</v>
      </c>
      <c r="CH826" s="69">
        <v>0</v>
      </c>
      <c r="CI826" s="69">
        <v>0</v>
      </c>
      <c r="CJ826" s="69">
        <v>0</v>
      </c>
      <c r="CL826" s="69">
        <v>0</v>
      </c>
      <c r="CM826" s="69">
        <v>0</v>
      </c>
      <c r="CN826" s="69">
        <v>0</v>
      </c>
      <c r="CO826" s="89">
        <v>0</v>
      </c>
      <c r="CP826" s="69">
        <v>0</v>
      </c>
      <c r="CQ826" s="69">
        <v>0</v>
      </c>
      <c r="CR826" s="69">
        <v>0</v>
      </c>
      <c r="CS826" s="69">
        <v>0</v>
      </c>
      <c r="CT826" s="69">
        <v>0</v>
      </c>
      <c r="CU826" s="69">
        <v>0</v>
      </c>
      <c r="CV826" s="69">
        <v>0</v>
      </c>
      <c r="CW826" s="69">
        <v>0</v>
      </c>
      <c r="CZ826" s="69">
        <v>0</v>
      </c>
      <c r="DA826" s="69">
        <v>0</v>
      </c>
      <c r="DB826" s="69">
        <v>0</v>
      </c>
      <c r="DC826" s="69">
        <v>0</v>
      </c>
      <c r="DD826" s="69">
        <v>0</v>
      </c>
      <c r="DE826" s="69">
        <v>0</v>
      </c>
      <c r="DF826" s="69">
        <v>0</v>
      </c>
      <c r="DG826" s="69">
        <v>1</v>
      </c>
      <c r="DI826" s="69" t="e">
        <f>INDEX(Sheet3!$E$78:$E$1130,MATCH(A826,Sheet3!$D$78:$D$1130,0))</f>
        <v>#N/A</v>
      </c>
      <c r="DJ826" s="69" t="str">
        <f t="shared" si="202"/>
        <v>item.ps_skill_109071</v>
      </c>
      <c r="DK826" s="69" t="s">
        <v>373</v>
      </c>
      <c r="DL826" s="69"/>
      <c r="DM826" s="69" t="s">
        <v>239</v>
      </c>
      <c r="DN826" s="69" t="str">
        <f>"造成["&amp;INDEX(Sheet5!$L$2:$L$11,MATCH(BL826,Sheet5!$J$2:$J$11,0))&amp;":"&amp;BR826&amp;"*"&amp;BS826/1000&amp;"]"&amp;INDEX(Sheet5!$I$2:$I$4,MATCH(BR826,Sheet5!$H$2:$H$4,0))&amp;"的"&amp;INDEX(Sheet5!$K$2:$K$11,MATCH(BL826,Sheet5!$J$2:$J$11,0))</f>
        <v>造成[ui.cs_orange:203*1.2]的物理伤害。</v>
      </c>
      <c r="DO826" s="69"/>
      <c r="DP826" s="69"/>
      <c r="DQ826" s="69"/>
      <c r="DR826" s="69" t="e">
        <f t="shared" si="196"/>
        <v>#N/A</v>
      </c>
      <c r="DS826" s="90" t="e">
        <f>MATCH(A826,Sheet5!D:D,0)</f>
        <v>#N/A</v>
      </c>
      <c r="DT826" s="94" t="e">
        <f>MATCH(A825,Sheet5!F:F,0)</f>
        <v>#N/A</v>
      </c>
      <c r="DU826" s="69">
        <v>0</v>
      </c>
      <c r="DV826" s="69">
        <v>0</v>
      </c>
      <c r="DW826" s="69">
        <v>0</v>
      </c>
      <c r="DX826" s="69">
        <v>0</v>
      </c>
      <c r="DY826" s="69">
        <v>0</v>
      </c>
    </row>
    <row r="827" spans="1:129" ht="14.25">
      <c r="A827" s="69">
        <v>109072</v>
      </c>
      <c r="B827" s="69">
        <v>0</v>
      </c>
      <c r="C827" s="69">
        <v>1</v>
      </c>
      <c r="D827" s="69" t="s">
        <v>2237</v>
      </c>
      <c r="E827" s="69" t="s">
        <v>239</v>
      </c>
      <c r="F827" s="69" t="s">
        <v>2238</v>
      </c>
      <c r="G827" s="69">
        <v>1</v>
      </c>
      <c r="H827" s="69" t="s">
        <v>321</v>
      </c>
      <c r="I827" s="69">
        <v>0</v>
      </c>
      <c r="J827" s="69">
        <v>466</v>
      </c>
      <c r="K827" s="69">
        <v>2000</v>
      </c>
      <c r="M827" s="69">
        <v>53</v>
      </c>
      <c r="O827" s="69">
        <v>0</v>
      </c>
      <c r="P827" s="69">
        <v>1</v>
      </c>
      <c r="Q827" s="69">
        <v>0</v>
      </c>
      <c r="R827" s="69">
        <f t="shared" si="204"/>
        <v>2</v>
      </c>
      <c r="S827" s="69">
        <v>1</v>
      </c>
      <c r="T827" s="69">
        <v>100</v>
      </c>
      <c r="U827" s="69">
        <v>50</v>
      </c>
      <c r="V827" s="69">
        <v>0</v>
      </c>
      <c r="W827" s="69">
        <v>0</v>
      </c>
      <c r="X827" s="69">
        <v>0</v>
      </c>
      <c r="Y827" s="69">
        <v>0</v>
      </c>
      <c r="Z827" s="69">
        <v>300000</v>
      </c>
      <c r="AA827" s="69">
        <v>1</v>
      </c>
      <c r="AB827" s="69">
        <v>31</v>
      </c>
      <c r="AC827" s="69">
        <v>0</v>
      </c>
      <c r="AD827" s="69">
        <v>0</v>
      </c>
      <c r="AE827" s="69">
        <v>0</v>
      </c>
      <c r="AF827" s="69">
        <v>1</v>
      </c>
      <c r="AG827" s="69">
        <v>0</v>
      </c>
      <c r="AH827" s="69">
        <v>0</v>
      </c>
      <c r="AI827" s="69">
        <v>0</v>
      </c>
      <c r="AJ827" s="69">
        <v>0</v>
      </c>
      <c r="AK827" s="69">
        <v>0</v>
      </c>
      <c r="AL827" s="69">
        <v>0</v>
      </c>
      <c r="AM827" s="69">
        <v>1</v>
      </c>
      <c r="AN827" s="69">
        <v>1</v>
      </c>
      <c r="AO827" s="69">
        <v>0</v>
      </c>
      <c r="AP827" s="69">
        <v>0</v>
      </c>
      <c r="AQ827" s="84">
        <v>0</v>
      </c>
      <c r="AR827" s="69">
        <v>0</v>
      </c>
      <c r="AS827" s="69">
        <v>0</v>
      </c>
      <c r="AT827" s="69">
        <v>0</v>
      </c>
      <c r="AU827" s="69">
        <v>0</v>
      </c>
      <c r="AV827" s="69">
        <v>0</v>
      </c>
      <c r="AW827" s="69">
        <v>0</v>
      </c>
      <c r="AX827" s="69">
        <v>0</v>
      </c>
      <c r="AY827" s="69">
        <v>0</v>
      </c>
      <c r="AZ827" s="69">
        <v>0</v>
      </c>
      <c r="BA827" s="69">
        <v>0</v>
      </c>
      <c r="BB827" s="69">
        <v>0</v>
      </c>
      <c r="BC827" s="69">
        <v>0</v>
      </c>
      <c r="BD827" s="69">
        <v>0</v>
      </c>
      <c r="BE827" s="69">
        <v>0</v>
      </c>
      <c r="BF827" s="69">
        <v>0</v>
      </c>
      <c r="BG827" s="69">
        <v>670</v>
      </c>
      <c r="BH827" s="69">
        <v>0</v>
      </c>
      <c r="BI827" s="69" t="s">
        <v>2239</v>
      </c>
      <c r="BK827" s="69">
        <v>3</v>
      </c>
      <c r="BL827" s="69">
        <v>10</v>
      </c>
      <c r="BM827" s="69">
        <v>1</v>
      </c>
      <c r="BN827" s="69">
        <v>31</v>
      </c>
      <c r="BO827" s="89">
        <v>0</v>
      </c>
      <c r="BP827" s="69">
        <v>1</v>
      </c>
      <c r="BQ827" s="69">
        <v>1</v>
      </c>
      <c r="BR827" s="69">
        <v>1</v>
      </c>
      <c r="BS827" s="69">
        <v>109072</v>
      </c>
      <c r="BT827" s="69">
        <v>0</v>
      </c>
      <c r="BU827" s="69">
        <v>0</v>
      </c>
      <c r="BV827" s="69">
        <v>1000</v>
      </c>
      <c r="BW827" s="69">
        <v>0</v>
      </c>
      <c r="BY827" s="69">
        <v>0</v>
      </c>
      <c r="BZ827" s="69">
        <v>0</v>
      </c>
      <c r="CA827" s="69">
        <v>31</v>
      </c>
      <c r="CB827" s="89">
        <v>0</v>
      </c>
      <c r="CC827" s="69">
        <v>0</v>
      </c>
      <c r="CD827" s="69">
        <v>0</v>
      </c>
      <c r="CE827" s="69">
        <v>0</v>
      </c>
      <c r="CF827" s="69">
        <v>0</v>
      </c>
      <c r="CG827" s="69">
        <v>0</v>
      </c>
      <c r="CH827" s="69">
        <v>0</v>
      </c>
      <c r="CI827" s="69">
        <v>0</v>
      </c>
      <c r="CJ827" s="69">
        <v>0</v>
      </c>
      <c r="CL827" s="69">
        <v>0</v>
      </c>
      <c r="CM827" s="69">
        <v>0</v>
      </c>
      <c r="CN827" s="69">
        <v>0</v>
      </c>
      <c r="CO827" s="89">
        <v>0</v>
      </c>
      <c r="CP827" s="69">
        <v>0</v>
      </c>
      <c r="CQ827" s="69">
        <v>0</v>
      </c>
      <c r="CR827" s="69">
        <v>0</v>
      </c>
      <c r="CS827" s="69">
        <v>0</v>
      </c>
      <c r="CT827" s="69">
        <v>0</v>
      </c>
      <c r="CU827" s="69">
        <v>0</v>
      </c>
      <c r="CV827" s="69">
        <v>0</v>
      </c>
      <c r="CW827" s="69">
        <v>0</v>
      </c>
      <c r="CZ827" s="69">
        <v>0</v>
      </c>
      <c r="DA827" s="69">
        <v>0</v>
      </c>
      <c r="DB827" s="69">
        <v>0</v>
      </c>
      <c r="DC827" s="69">
        <v>0</v>
      </c>
      <c r="DD827" s="69">
        <v>0</v>
      </c>
      <c r="DE827" s="69">
        <v>0</v>
      </c>
      <c r="DF827" s="69">
        <v>0</v>
      </c>
      <c r="DG827" s="69">
        <v>1</v>
      </c>
      <c r="DI827" s="69" t="e">
        <f>INDEX(Sheet3!$E$78:$E$1130,MATCH(A827,Sheet3!$D$78:$D$1130,0))</f>
        <v>#N/A</v>
      </c>
      <c r="DJ827" s="69" t="str">
        <f t="shared" si="202"/>
        <v>item.ps_skill_109072</v>
      </c>
      <c r="DK827" s="69" t="s">
        <v>2240</v>
      </c>
      <c r="DL827" s="69"/>
      <c r="DM827" s="69" t="s">
        <v>239</v>
      </c>
      <c r="DN827" s="69" t="e">
        <f>"造成["&amp;INDEX(Sheet5!$L$2:$L$11,MATCH(BL827,Sheet5!$J$2:$J$11,0))&amp;":"&amp;BR827&amp;"*"&amp;BS827/1000&amp;"]"&amp;INDEX(Sheet5!$I$2:$I$4,MATCH(BR827,Sheet5!$H$2:$H$4,0))&amp;"的"&amp;INDEX(Sheet5!$K$2:$K$11,MATCH(BL827,Sheet5!$J$2:$J$11,0))</f>
        <v>#N/A</v>
      </c>
      <c r="DO827" s="69"/>
      <c r="DP827" s="69"/>
      <c r="DQ827" s="69"/>
      <c r="DR827" s="69" t="e">
        <f t="shared" ref="DR827:DR894" si="205">MATCH(A827,$DX$51:$DX$69,0)</f>
        <v>#N/A</v>
      </c>
      <c r="DS827" s="90" t="e">
        <f>MATCH(A827,Sheet5!D:D,0)</f>
        <v>#N/A</v>
      </c>
      <c r="DT827" s="94" t="e">
        <f>MATCH(A826,Sheet5!F:F,0)</f>
        <v>#N/A</v>
      </c>
      <c r="DU827" s="69">
        <v>0</v>
      </c>
      <c r="DV827" s="69">
        <v>0</v>
      </c>
      <c r="DW827" s="69">
        <v>0</v>
      </c>
      <c r="DX827" s="69">
        <v>0</v>
      </c>
      <c r="DY827" s="69">
        <v>0</v>
      </c>
    </row>
    <row r="828" spans="1:129" ht="14.25">
      <c r="A828" s="69">
        <v>109081</v>
      </c>
      <c r="B828" s="69">
        <v>0</v>
      </c>
      <c r="C828" s="69">
        <v>1</v>
      </c>
      <c r="D828" s="69" t="s">
        <v>274</v>
      </c>
      <c r="E828" s="69" t="s">
        <v>2049</v>
      </c>
      <c r="F828" s="69" t="s">
        <v>2050</v>
      </c>
      <c r="G828" s="69">
        <v>1</v>
      </c>
      <c r="H828" s="69" t="s">
        <v>321</v>
      </c>
      <c r="I828" s="69">
        <v>0</v>
      </c>
      <c r="J828" s="69" t="s">
        <v>872</v>
      </c>
      <c r="K828" s="69">
        <v>3700</v>
      </c>
      <c r="M828" s="69">
        <v>0</v>
      </c>
      <c r="N828" s="69" t="s">
        <v>268</v>
      </c>
      <c r="O828" s="69">
        <v>0</v>
      </c>
      <c r="P828" s="69">
        <v>2</v>
      </c>
      <c r="Q828" s="69">
        <v>0</v>
      </c>
      <c r="R828" s="69">
        <f t="shared" si="204"/>
        <v>1</v>
      </c>
      <c r="S828" s="69">
        <v>0</v>
      </c>
      <c r="T828" s="69">
        <v>0</v>
      </c>
      <c r="U828" s="69">
        <v>0</v>
      </c>
      <c r="V828" s="69">
        <v>0</v>
      </c>
      <c r="W828" s="69">
        <v>0</v>
      </c>
      <c r="X828" s="69">
        <v>0</v>
      </c>
      <c r="Y828" s="69">
        <v>0</v>
      </c>
      <c r="Z828" s="69">
        <v>2400</v>
      </c>
      <c r="AA828" s="69">
        <v>2</v>
      </c>
      <c r="AB828" s="69">
        <v>31</v>
      </c>
      <c r="AC828" s="69">
        <v>0</v>
      </c>
      <c r="AD828" s="69">
        <v>0</v>
      </c>
      <c r="AE828" s="69">
        <v>0</v>
      </c>
      <c r="AF828" s="69">
        <v>1</v>
      </c>
      <c r="AG828" s="69">
        <v>0</v>
      </c>
      <c r="AH828" s="69">
        <v>8</v>
      </c>
      <c r="AI828" s="69">
        <v>49</v>
      </c>
      <c r="AJ828" s="69">
        <v>1</v>
      </c>
      <c r="AK828" s="69">
        <v>0</v>
      </c>
      <c r="AL828" s="69">
        <v>0</v>
      </c>
      <c r="AM828" s="69">
        <v>1</v>
      </c>
      <c r="AN828" s="69">
        <v>1</v>
      </c>
      <c r="AO828" s="69">
        <v>1</v>
      </c>
      <c r="AP828" s="69">
        <v>0.5</v>
      </c>
      <c r="AQ828" s="84">
        <v>15</v>
      </c>
      <c r="AR828" s="69">
        <v>2</v>
      </c>
      <c r="AS828" s="69">
        <v>0</v>
      </c>
      <c r="AT828" s="69">
        <v>0</v>
      </c>
      <c r="AU828" s="69">
        <v>0</v>
      </c>
      <c r="AV828" s="69">
        <v>0</v>
      </c>
      <c r="AW828" s="69">
        <v>0</v>
      </c>
      <c r="AX828" s="69">
        <v>0</v>
      </c>
      <c r="AY828" s="69">
        <v>0</v>
      </c>
      <c r="AZ828" s="69">
        <v>0</v>
      </c>
      <c r="BA828" s="69">
        <v>0</v>
      </c>
      <c r="BB828" s="69">
        <v>0</v>
      </c>
      <c r="BC828" s="69">
        <v>0</v>
      </c>
      <c r="BD828" s="69">
        <v>0</v>
      </c>
      <c r="BE828" s="69">
        <v>0</v>
      </c>
      <c r="BF828" s="69">
        <v>0</v>
      </c>
      <c r="BG828" s="69">
        <v>0</v>
      </c>
      <c r="BH828" s="69">
        <v>0</v>
      </c>
      <c r="BK828" s="69">
        <v>3</v>
      </c>
      <c r="BL828" s="69">
        <v>3</v>
      </c>
      <c r="BM828" s="69">
        <v>2</v>
      </c>
      <c r="BN828" s="69">
        <v>31</v>
      </c>
      <c r="BO828" s="89">
        <v>0</v>
      </c>
      <c r="BP828" s="69">
        <v>2</v>
      </c>
      <c r="BQ828" s="69">
        <v>5</v>
      </c>
      <c r="BR828" s="69">
        <v>204</v>
      </c>
      <c r="BS828" s="69">
        <v>1100</v>
      </c>
      <c r="BT828" s="69">
        <v>0</v>
      </c>
      <c r="BU828" s="69">
        <v>0</v>
      </c>
      <c r="BV828" s="69">
        <v>1000</v>
      </c>
      <c r="BW828" s="69">
        <v>20</v>
      </c>
      <c r="BX828" s="69" t="s">
        <v>269</v>
      </c>
      <c r="BY828" s="69">
        <v>0</v>
      </c>
      <c r="BZ828" s="69">
        <v>0</v>
      </c>
      <c r="CA828" s="69">
        <v>31</v>
      </c>
      <c r="CB828" s="89">
        <v>0</v>
      </c>
      <c r="CC828" s="69">
        <v>0</v>
      </c>
      <c r="CD828" s="69">
        <v>0</v>
      </c>
      <c r="CE828" s="69">
        <v>0</v>
      </c>
      <c r="CF828" s="69">
        <v>0</v>
      </c>
      <c r="CG828" s="69">
        <v>0</v>
      </c>
      <c r="CH828" s="69">
        <v>0</v>
      </c>
      <c r="CI828" s="69">
        <v>0</v>
      </c>
      <c r="CJ828" s="69">
        <v>0</v>
      </c>
      <c r="CL828" s="69">
        <v>0</v>
      </c>
      <c r="CM828" s="69">
        <v>0</v>
      </c>
      <c r="CN828" s="69">
        <v>0</v>
      </c>
      <c r="CO828" s="89">
        <v>0</v>
      </c>
      <c r="CP828" s="69">
        <v>0</v>
      </c>
      <c r="CQ828" s="69">
        <v>0</v>
      </c>
      <c r="CR828" s="69">
        <v>0</v>
      </c>
      <c r="CS828" s="69">
        <v>0</v>
      </c>
      <c r="CT828" s="69">
        <v>0</v>
      </c>
      <c r="CU828" s="69">
        <v>0</v>
      </c>
      <c r="CV828" s="69">
        <v>0</v>
      </c>
      <c r="CW828" s="69">
        <v>0</v>
      </c>
      <c r="CZ828" s="69">
        <v>0</v>
      </c>
      <c r="DA828" s="69">
        <v>0</v>
      </c>
      <c r="DB828" s="69">
        <v>0</v>
      </c>
      <c r="DC828" s="69">
        <v>0</v>
      </c>
      <c r="DD828" s="69">
        <v>0</v>
      </c>
      <c r="DE828" s="69">
        <v>0</v>
      </c>
      <c r="DF828" s="69">
        <v>0</v>
      </c>
      <c r="DG828" s="69">
        <v>1</v>
      </c>
      <c r="DI828" s="69" t="e">
        <f>INDEX(Sheet3!$E$78:$E$1130,MATCH(A828,Sheet3!$D$78:$D$1130,0))</f>
        <v>#N/A</v>
      </c>
      <c r="DJ828" s="69" t="str">
        <f t="shared" ref="DJ828:DJ830" si="206">IFERROR(DI828,F828)</f>
        <v>skill_icons.ps_fire_element_skill_01</v>
      </c>
      <c r="DK828" s="69" t="s">
        <v>384</v>
      </c>
      <c r="DL828" s="69"/>
      <c r="DM828" s="69" t="s">
        <v>385</v>
      </c>
      <c r="DN828" s="69" t="str">
        <f>"造成["&amp;INDEX(Sheet5!$L$2:$L$11,MATCH(BL828,Sheet5!$J$2:$J$11,0))&amp;":"&amp;BR828&amp;"*"&amp;BS828/1000&amp;"]"&amp;INDEX(Sheet5!$I$2:$I$4,MATCH(BR828,Sheet5!$H$2:$H$4,0))&amp;"的"&amp;INDEX(Sheet5!$K$2:$K$11,MATCH(BL828,Sheet5!$J$2:$J$11,0))</f>
        <v>造成[ui.cs_blue:204*1.1]的火系伤害。</v>
      </c>
      <c r="DO828" s="69"/>
      <c r="DP828" s="69"/>
      <c r="DQ828" s="69"/>
      <c r="DR828" s="69" t="e">
        <f t="shared" si="205"/>
        <v>#N/A</v>
      </c>
      <c r="DS828" s="90" t="e">
        <f>MATCH(A828,Sheet5!D:D,0)</f>
        <v>#N/A</v>
      </c>
      <c r="DT828" s="94" t="e">
        <f>MATCH(A827,Sheet5!F:F,0)</f>
        <v>#N/A</v>
      </c>
      <c r="DU828" s="69">
        <v>0</v>
      </c>
      <c r="DV828" s="69">
        <v>0</v>
      </c>
      <c r="DW828" s="69">
        <v>0</v>
      </c>
      <c r="DX828" s="69">
        <v>0</v>
      </c>
      <c r="DY828" s="69">
        <v>0</v>
      </c>
    </row>
    <row r="829" spans="1:129" ht="14.25">
      <c r="A829" s="69">
        <v>109082</v>
      </c>
      <c r="B829" s="69">
        <v>0</v>
      </c>
      <c r="C829" s="69">
        <v>1</v>
      </c>
      <c r="D829" s="69" t="s">
        <v>1853</v>
      </c>
      <c r="E829" s="69" t="s">
        <v>239</v>
      </c>
      <c r="F829" s="69" t="s">
        <v>506</v>
      </c>
      <c r="G829" s="69">
        <v>1</v>
      </c>
      <c r="H829" s="69" t="s">
        <v>507</v>
      </c>
      <c r="I829" s="69">
        <v>0</v>
      </c>
      <c r="J829" s="69" t="s">
        <v>983</v>
      </c>
      <c r="K829" s="69">
        <v>4000</v>
      </c>
      <c r="M829" s="69">
        <v>42</v>
      </c>
      <c r="N829" s="69" t="s">
        <v>2241</v>
      </c>
      <c r="O829" s="69">
        <v>0</v>
      </c>
      <c r="P829" s="69">
        <v>2</v>
      </c>
      <c r="Q829" s="69">
        <v>0</v>
      </c>
      <c r="R829" s="69">
        <f t="shared" si="204"/>
        <v>1</v>
      </c>
      <c r="S829" s="69">
        <v>0</v>
      </c>
      <c r="T829" s="69">
        <v>0</v>
      </c>
      <c r="U829" s="69">
        <v>0</v>
      </c>
      <c r="V829" s="69">
        <v>0</v>
      </c>
      <c r="W829" s="69">
        <v>0</v>
      </c>
      <c r="X829" s="69">
        <v>40</v>
      </c>
      <c r="Y829" s="69">
        <v>40</v>
      </c>
      <c r="Z829" s="69">
        <f>Z828*2.5</f>
        <v>6000</v>
      </c>
      <c r="AA829" s="69">
        <v>2</v>
      </c>
      <c r="AB829" s="69">
        <v>31</v>
      </c>
      <c r="AC829" s="69">
        <v>0</v>
      </c>
      <c r="AD829" s="69">
        <v>0</v>
      </c>
      <c r="AE829" s="69">
        <v>0</v>
      </c>
      <c r="AF829" s="69">
        <v>10</v>
      </c>
      <c r="AG829" s="69">
        <v>0</v>
      </c>
      <c r="AH829" s="69">
        <v>8</v>
      </c>
      <c r="AI829" s="69">
        <v>43</v>
      </c>
      <c r="AJ829" s="69">
        <v>3</v>
      </c>
      <c r="AK829" s="69">
        <v>0</v>
      </c>
      <c r="AL829" s="69">
        <v>0</v>
      </c>
      <c r="AM829" s="69">
        <v>1</v>
      </c>
      <c r="AN829" s="69">
        <v>1</v>
      </c>
      <c r="AO829" s="69">
        <v>1</v>
      </c>
      <c r="AP829" s="69">
        <v>0.75</v>
      </c>
      <c r="AQ829" s="84">
        <v>10</v>
      </c>
      <c r="AR829" s="69">
        <v>0.7</v>
      </c>
      <c r="AS829" s="69">
        <v>0</v>
      </c>
      <c r="AT829" s="69">
        <v>0</v>
      </c>
      <c r="AU829" s="69">
        <v>0</v>
      </c>
      <c r="AV829" s="69">
        <v>0</v>
      </c>
      <c r="AW829" s="69">
        <v>0</v>
      </c>
      <c r="AX829" s="69">
        <v>0</v>
      </c>
      <c r="AY829" s="69">
        <v>0</v>
      </c>
      <c r="AZ829" s="69">
        <v>0</v>
      </c>
      <c r="BA829" s="69">
        <v>0</v>
      </c>
      <c r="BB829" s="69">
        <v>0</v>
      </c>
      <c r="BC829" s="69">
        <v>500</v>
      </c>
      <c r="BD829" s="69">
        <v>0</v>
      </c>
      <c r="BE829" s="69">
        <v>0</v>
      </c>
      <c r="BF829" s="69">
        <v>0</v>
      </c>
      <c r="BG829" s="69">
        <v>0</v>
      </c>
      <c r="BH829" s="69">
        <v>0</v>
      </c>
      <c r="BI829" s="69" t="s">
        <v>2242</v>
      </c>
      <c r="BK829" s="69">
        <v>3</v>
      </c>
      <c r="BL829" s="69">
        <v>3</v>
      </c>
      <c r="BM829" s="69">
        <v>2</v>
      </c>
      <c r="BN829" s="69">
        <v>31</v>
      </c>
      <c r="BO829" s="89">
        <v>0</v>
      </c>
      <c r="BP829" s="69">
        <v>3</v>
      </c>
      <c r="BQ829" s="69">
        <v>5</v>
      </c>
      <c r="BR829" s="69">
        <v>204</v>
      </c>
      <c r="BS829" s="69">
        <v>1200</v>
      </c>
      <c r="BT829" s="69">
        <v>0</v>
      </c>
      <c r="BU829" s="69">
        <v>0</v>
      </c>
      <c r="BV829" s="69">
        <v>1000</v>
      </c>
      <c r="BW829" s="69">
        <v>0</v>
      </c>
      <c r="BY829" s="69">
        <v>0</v>
      </c>
      <c r="BZ829" s="69">
        <v>0</v>
      </c>
      <c r="CA829" s="69">
        <v>0</v>
      </c>
      <c r="CB829" s="89">
        <v>0</v>
      </c>
      <c r="CC829" s="69">
        <v>0</v>
      </c>
      <c r="CD829" s="69">
        <v>0</v>
      </c>
      <c r="CE829" s="69">
        <v>0</v>
      </c>
      <c r="CF829" s="69">
        <v>0</v>
      </c>
      <c r="CG829" s="69">
        <v>0</v>
      </c>
      <c r="CH829" s="69">
        <v>0</v>
      </c>
      <c r="CI829" s="69">
        <v>0</v>
      </c>
      <c r="CJ829" s="69">
        <v>0</v>
      </c>
      <c r="CL829" s="69">
        <v>0</v>
      </c>
      <c r="CM829" s="69">
        <v>0</v>
      </c>
      <c r="CN829" s="69">
        <v>0</v>
      </c>
      <c r="CO829" s="89">
        <v>0</v>
      </c>
      <c r="CP829" s="69">
        <v>0</v>
      </c>
      <c r="CQ829" s="69">
        <v>0</v>
      </c>
      <c r="CR829" s="69">
        <v>0</v>
      </c>
      <c r="CS829" s="69">
        <v>0</v>
      </c>
      <c r="CT829" s="69">
        <v>0</v>
      </c>
      <c r="CU829" s="69">
        <v>0</v>
      </c>
      <c r="CV829" s="69">
        <v>0</v>
      </c>
      <c r="CW829" s="69">
        <v>0</v>
      </c>
      <c r="CZ829" s="69">
        <v>0</v>
      </c>
      <c r="DA829" s="69">
        <v>0</v>
      </c>
      <c r="DB829" s="69">
        <v>0</v>
      </c>
      <c r="DC829" s="69">
        <v>0</v>
      </c>
      <c r="DD829" s="69">
        <v>0</v>
      </c>
      <c r="DE829" s="69">
        <v>0</v>
      </c>
      <c r="DF829" s="69">
        <v>0</v>
      </c>
      <c r="DG829" s="69">
        <v>1</v>
      </c>
      <c r="DI829" s="69" t="e">
        <f>INDEX(Sheet3!$E$78:$E$1130,MATCH(A829,Sheet3!$D$78:$D$1130,0))</f>
        <v>#N/A</v>
      </c>
      <c r="DJ829" s="69" t="str">
        <f t="shared" si="206"/>
        <v>item.ps_skill_10111</v>
      </c>
      <c r="DK829" s="69" t="s">
        <v>2243</v>
      </c>
      <c r="DL829" s="69"/>
      <c r="DM829" s="69" t="s">
        <v>239</v>
      </c>
      <c r="DN829" s="69" t="str">
        <f>"造成["&amp;INDEX(Sheet5!$L$2:$L$11,MATCH(BL829,Sheet5!$J$2:$J$11,0))&amp;":"&amp;BR829&amp;"*"&amp;BS829/1000&amp;"]"&amp;INDEX(Sheet5!$I$2:$I$4,MATCH(BR829,Sheet5!$H$2:$H$4,0))&amp;"的"&amp;INDEX(Sheet5!$K$2:$K$11,MATCH(BL829,Sheet5!$J$2:$J$11,0))</f>
        <v>造成[ui.cs_blue:204*1.2]的火系伤害。</v>
      </c>
      <c r="DO829" s="69"/>
      <c r="DP829" s="69"/>
      <c r="DQ829" s="69"/>
      <c r="DR829" s="69" t="e">
        <f t="shared" si="205"/>
        <v>#N/A</v>
      </c>
      <c r="DS829" s="90" t="e">
        <f>MATCH(A829,Sheet5!D:D,0)</f>
        <v>#N/A</v>
      </c>
      <c r="DT829" s="94" t="e">
        <f>MATCH(A828,Sheet5!F:F,0)</f>
        <v>#N/A</v>
      </c>
      <c r="DU829" s="69">
        <v>0</v>
      </c>
      <c r="DV829" s="69">
        <v>0</v>
      </c>
      <c r="DW829" s="69">
        <v>0</v>
      </c>
      <c r="DX829" s="69">
        <v>0</v>
      </c>
      <c r="DY829" s="69">
        <v>0</v>
      </c>
    </row>
    <row r="830" spans="1:129" ht="14.25">
      <c r="A830" s="69">
        <v>109083</v>
      </c>
      <c r="B830" s="69">
        <v>0</v>
      </c>
      <c r="C830" s="69">
        <v>1</v>
      </c>
      <c r="D830" s="69" t="s">
        <v>1853</v>
      </c>
      <c r="E830" s="69" t="s">
        <v>239</v>
      </c>
      <c r="F830" s="69" t="s">
        <v>506</v>
      </c>
      <c r="G830" s="69">
        <v>1</v>
      </c>
      <c r="H830" s="69" t="s">
        <v>507</v>
      </c>
      <c r="I830" s="69">
        <v>0</v>
      </c>
      <c r="J830" s="69" t="s">
        <v>983</v>
      </c>
      <c r="K830" s="69">
        <v>4000</v>
      </c>
      <c r="M830" s="69">
        <v>42</v>
      </c>
      <c r="N830" s="69" t="s">
        <v>2241</v>
      </c>
      <c r="O830" s="69">
        <v>0</v>
      </c>
      <c r="P830" s="69">
        <v>2</v>
      </c>
      <c r="Q830" s="69">
        <v>0</v>
      </c>
      <c r="R830" s="69">
        <f t="shared" si="204"/>
        <v>1</v>
      </c>
      <c r="S830" s="69">
        <v>0</v>
      </c>
      <c r="T830" s="69">
        <v>0</v>
      </c>
      <c r="U830" s="69">
        <v>0</v>
      </c>
      <c r="V830" s="69">
        <v>0</v>
      </c>
      <c r="W830" s="69">
        <v>0</v>
      </c>
      <c r="X830" s="69">
        <v>40</v>
      </c>
      <c r="Y830" s="69">
        <v>40</v>
      </c>
      <c r="Z830" s="69">
        <f>Z829*2.5</f>
        <v>15000</v>
      </c>
      <c r="AA830" s="69">
        <v>2</v>
      </c>
      <c r="AB830" s="69">
        <v>31</v>
      </c>
      <c r="AC830" s="69">
        <v>0</v>
      </c>
      <c r="AD830" s="69">
        <v>0</v>
      </c>
      <c r="AE830" s="69">
        <v>0</v>
      </c>
      <c r="AF830" s="69">
        <v>10</v>
      </c>
      <c r="AG830" s="69">
        <v>0</v>
      </c>
      <c r="AH830" s="69">
        <v>8</v>
      </c>
      <c r="AI830" s="69">
        <v>43</v>
      </c>
      <c r="AJ830" s="69">
        <v>3</v>
      </c>
      <c r="AK830" s="69">
        <v>0</v>
      </c>
      <c r="AL830" s="69">
        <v>0</v>
      </c>
      <c r="AM830" s="69">
        <v>1</v>
      </c>
      <c r="AN830" s="69">
        <v>1</v>
      </c>
      <c r="AO830" s="69">
        <v>1</v>
      </c>
      <c r="AP830" s="69">
        <v>0.75</v>
      </c>
      <c r="AQ830" s="84">
        <v>10</v>
      </c>
      <c r="AR830" s="69">
        <v>0.7</v>
      </c>
      <c r="AS830" s="69">
        <v>0</v>
      </c>
      <c r="AT830" s="69">
        <v>0</v>
      </c>
      <c r="AU830" s="69">
        <v>0</v>
      </c>
      <c r="AV830" s="69">
        <v>0</v>
      </c>
      <c r="AW830" s="69">
        <v>0</v>
      </c>
      <c r="AX830" s="69">
        <v>0</v>
      </c>
      <c r="AY830" s="69">
        <v>0</v>
      </c>
      <c r="AZ830" s="69">
        <v>0</v>
      </c>
      <c r="BA830" s="69">
        <v>0</v>
      </c>
      <c r="BB830" s="69">
        <v>0</v>
      </c>
      <c r="BC830" s="69">
        <v>500</v>
      </c>
      <c r="BD830" s="69">
        <v>0</v>
      </c>
      <c r="BE830" s="69">
        <v>0</v>
      </c>
      <c r="BF830" s="69">
        <v>0</v>
      </c>
      <c r="BG830" s="69">
        <v>0</v>
      </c>
      <c r="BH830" s="69">
        <v>0</v>
      </c>
      <c r="BI830" s="69" t="s">
        <v>2244</v>
      </c>
      <c r="BK830" s="69">
        <v>3</v>
      </c>
      <c r="BL830" s="69">
        <v>3</v>
      </c>
      <c r="BM830" s="69">
        <v>2</v>
      </c>
      <c r="BN830" s="69">
        <v>31</v>
      </c>
      <c r="BO830" s="89">
        <v>0</v>
      </c>
      <c r="BP830" s="69">
        <v>3</v>
      </c>
      <c r="BQ830" s="69">
        <v>5</v>
      </c>
      <c r="BR830" s="69">
        <v>204</v>
      </c>
      <c r="BS830" s="69">
        <v>1200</v>
      </c>
      <c r="BT830" s="69">
        <v>0</v>
      </c>
      <c r="BU830" s="69">
        <v>0</v>
      </c>
      <c r="BV830" s="69">
        <v>1000</v>
      </c>
      <c r="BW830" s="69">
        <v>0</v>
      </c>
      <c r="BY830" s="69">
        <v>18</v>
      </c>
      <c r="BZ830" s="69">
        <v>7</v>
      </c>
      <c r="CA830" s="69">
        <v>64</v>
      </c>
      <c r="CB830" s="89">
        <v>0</v>
      </c>
      <c r="CC830" s="69">
        <v>2</v>
      </c>
      <c r="CD830" s="69">
        <v>15</v>
      </c>
      <c r="CE830" s="69">
        <v>203</v>
      </c>
      <c r="CF830" s="69">
        <v>300</v>
      </c>
      <c r="CG830" s="69">
        <v>0</v>
      </c>
      <c r="CH830" s="69">
        <v>0</v>
      </c>
      <c r="CI830" s="69">
        <v>1000</v>
      </c>
      <c r="CJ830" s="69">
        <v>0</v>
      </c>
      <c r="CL830" s="69">
        <v>0</v>
      </c>
      <c r="CM830" s="69">
        <v>0</v>
      </c>
      <c r="CN830" s="69">
        <v>0</v>
      </c>
      <c r="CO830" s="89">
        <v>0</v>
      </c>
      <c r="CP830" s="69">
        <v>0</v>
      </c>
      <c r="CQ830" s="69">
        <v>0</v>
      </c>
      <c r="CR830" s="69">
        <v>0</v>
      </c>
      <c r="CS830" s="69">
        <v>0</v>
      </c>
      <c r="CT830" s="69">
        <v>0</v>
      </c>
      <c r="CU830" s="69">
        <v>0</v>
      </c>
      <c r="CV830" s="69">
        <v>0</v>
      </c>
      <c r="CW830" s="69">
        <v>0</v>
      </c>
      <c r="CZ830" s="69">
        <v>0</v>
      </c>
      <c r="DA830" s="69">
        <v>0</v>
      </c>
      <c r="DB830" s="69">
        <v>0</v>
      </c>
      <c r="DC830" s="69">
        <v>0</v>
      </c>
      <c r="DD830" s="69">
        <v>0</v>
      </c>
      <c r="DE830" s="69">
        <v>0</v>
      </c>
      <c r="DF830" s="69">
        <v>0</v>
      </c>
      <c r="DG830" s="69">
        <v>1</v>
      </c>
      <c r="DI830" s="69" t="e">
        <f>INDEX(Sheet3!$E$78:$E$1130,MATCH(A830,Sheet3!$D$78:$D$1130,0))</f>
        <v>#N/A</v>
      </c>
      <c r="DJ830" s="69" t="str">
        <f t="shared" si="206"/>
        <v>item.ps_skill_10111</v>
      </c>
      <c r="DK830" s="69" t="s">
        <v>2243</v>
      </c>
      <c r="DL830" s="69"/>
      <c r="DM830" s="69" t="s">
        <v>239</v>
      </c>
      <c r="DN830" s="69" t="str">
        <f>"造成["&amp;INDEX(Sheet5!$L$2:$L$11,MATCH(BL830,Sheet5!$J$2:$J$11,0))&amp;":"&amp;BR830&amp;"*"&amp;BS830/1000&amp;"]"&amp;INDEX(Sheet5!$I$2:$I$4,MATCH(BR830,Sheet5!$H$2:$H$4,0))&amp;"的"&amp;INDEX(Sheet5!$K$2:$K$11,MATCH(BL830,Sheet5!$J$2:$J$11,0))</f>
        <v>造成[ui.cs_blue:204*1.2]的火系伤害。</v>
      </c>
      <c r="DO830" s="69"/>
      <c r="DP830" s="69"/>
      <c r="DQ830" s="69"/>
      <c r="DR830" s="69" t="e">
        <f t="shared" si="205"/>
        <v>#N/A</v>
      </c>
      <c r="DS830" s="90" t="e">
        <f>MATCH(A830,Sheet5!D:D,0)</f>
        <v>#N/A</v>
      </c>
      <c r="DT830" s="94" t="e">
        <f>MATCH(A829,Sheet5!F:F,0)</f>
        <v>#N/A</v>
      </c>
      <c r="DU830" s="69">
        <v>0</v>
      </c>
      <c r="DV830" s="69">
        <v>0</v>
      </c>
      <c r="DW830" s="69">
        <v>0</v>
      </c>
      <c r="DX830" s="69">
        <v>0</v>
      </c>
      <c r="DY830" s="69">
        <v>0</v>
      </c>
    </row>
    <row r="831" spans="1:129" ht="14.25">
      <c r="A831" s="69">
        <v>110004</v>
      </c>
      <c r="B831" s="69">
        <v>0</v>
      </c>
      <c r="C831" s="69">
        <v>1</v>
      </c>
      <c r="D831" s="69" t="s">
        <v>2245</v>
      </c>
      <c r="E831" s="69" t="s">
        <v>239</v>
      </c>
      <c r="F831" s="69" t="s">
        <v>326</v>
      </c>
      <c r="G831" s="69">
        <v>0</v>
      </c>
      <c r="H831" s="69" t="s">
        <v>327</v>
      </c>
      <c r="I831" s="69">
        <v>0</v>
      </c>
      <c r="J831" s="69">
        <v>0</v>
      </c>
      <c r="K831" s="69">
        <v>300</v>
      </c>
      <c r="L831" s="69" t="s">
        <v>328</v>
      </c>
      <c r="M831" s="69">
        <v>0</v>
      </c>
      <c r="O831" s="69">
        <v>0</v>
      </c>
      <c r="P831" s="69">
        <v>1</v>
      </c>
      <c r="Q831" s="69">
        <v>0</v>
      </c>
      <c r="R831" s="69">
        <f t="shared" ref="R831:R837" si="207">IF(S831&gt;0,2,1)</f>
        <v>1</v>
      </c>
      <c r="S831" s="69">
        <v>0</v>
      </c>
      <c r="T831" s="69">
        <v>0</v>
      </c>
      <c r="U831" s="69">
        <v>0</v>
      </c>
      <c r="V831" s="69">
        <v>0</v>
      </c>
      <c r="W831" s="69">
        <v>0</v>
      </c>
      <c r="X831" s="69">
        <v>0</v>
      </c>
      <c r="Y831" s="69">
        <v>0</v>
      </c>
      <c r="Z831" s="69">
        <v>0</v>
      </c>
      <c r="AA831" s="69">
        <v>2</v>
      </c>
      <c r="AB831" s="69">
        <v>31</v>
      </c>
      <c r="AC831" s="69">
        <v>0</v>
      </c>
      <c r="AD831" s="69">
        <v>0</v>
      </c>
      <c r="AE831" s="69">
        <v>0</v>
      </c>
      <c r="AF831" s="69">
        <v>1</v>
      </c>
      <c r="AG831" s="69">
        <v>0</v>
      </c>
      <c r="AH831" s="69">
        <v>9</v>
      </c>
      <c r="AI831" s="69">
        <v>62</v>
      </c>
      <c r="AJ831" s="69">
        <v>0</v>
      </c>
      <c r="AK831" s="69">
        <v>0</v>
      </c>
      <c r="AL831" s="69">
        <v>0</v>
      </c>
      <c r="AM831" s="69">
        <v>1</v>
      </c>
      <c r="AN831" s="69">
        <v>1</v>
      </c>
      <c r="AO831" s="69">
        <v>1</v>
      </c>
      <c r="AP831" s="69">
        <v>3</v>
      </c>
      <c r="AQ831" s="84">
        <v>15</v>
      </c>
      <c r="AR831" s="69">
        <v>2</v>
      </c>
      <c r="AS831" s="69">
        <v>0</v>
      </c>
      <c r="AT831" s="69">
        <v>0</v>
      </c>
      <c r="AU831" s="69">
        <v>0</v>
      </c>
      <c r="AV831" s="69">
        <v>0</v>
      </c>
      <c r="AW831" s="69">
        <v>0</v>
      </c>
      <c r="AX831" s="69">
        <v>0</v>
      </c>
      <c r="AY831" s="69">
        <v>0</v>
      </c>
      <c r="AZ831" s="69">
        <v>0</v>
      </c>
      <c r="BA831" s="69">
        <v>0</v>
      </c>
      <c r="BB831" s="69">
        <v>0</v>
      </c>
      <c r="BC831" s="69">
        <v>0</v>
      </c>
      <c r="BD831" s="69">
        <v>0</v>
      </c>
      <c r="BE831" s="69">
        <v>0</v>
      </c>
      <c r="BF831" s="69">
        <v>0</v>
      </c>
      <c r="BG831" s="69">
        <v>0</v>
      </c>
      <c r="BH831" s="69">
        <v>0</v>
      </c>
      <c r="BK831" s="69">
        <v>3</v>
      </c>
      <c r="BL831" s="69">
        <v>2</v>
      </c>
      <c r="BM831" s="69">
        <v>2</v>
      </c>
      <c r="BN831" s="69">
        <v>31</v>
      </c>
      <c r="BO831" s="89">
        <v>0</v>
      </c>
      <c r="BP831" s="69">
        <v>1</v>
      </c>
      <c r="BQ831" s="69">
        <v>1</v>
      </c>
      <c r="BR831" s="69">
        <v>203</v>
      </c>
      <c r="BS831" s="69">
        <v>1000</v>
      </c>
      <c r="BT831" s="69">
        <v>0</v>
      </c>
      <c r="BU831" s="69">
        <v>0</v>
      </c>
      <c r="BV831" s="69">
        <v>1000</v>
      </c>
      <c r="BW831" s="69">
        <v>22</v>
      </c>
      <c r="BY831" s="69">
        <v>0</v>
      </c>
      <c r="BZ831" s="69">
        <v>0</v>
      </c>
      <c r="CA831" s="69">
        <v>31</v>
      </c>
      <c r="CB831" s="89">
        <v>0</v>
      </c>
      <c r="CC831" s="69">
        <v>0</v>
      </c>
      <c r="CD831" s="69">
        <v>0</v>
      </c>
      <c r="CE831" s="69">
        <v>0</v>
      </c>
      <c r="CF831" s="69">
        <v>0</v>
      </c>
      <c r="CG831" s="69">
        <v>0</v>
      </c>
      <c r="CH831" s="69">
        <v>0</v>
      </c>
      <c r="CI831" s="69">
        <v>0</v>
      </c>
      <c r="CJ831" s="69">
        <v>0</v>
      </c>
      <c r="CL831" s="69">
        <v>0</v>
      </c>
      <c r="CM831" s="69">
        <v>0</v>
      </c>
      <c r="CN831" s="69">
        <v>0</v>
      </c>
      <c r="CO831" s="89">
        <v>0</v>
      </c>
      <c r="CP831" s="69">
        <v>0</v>
      </c>
      <c r="CQ831" s="69">
        <v>0</v>
      </c>
      <c r="CR831" s="69">
        <v>0</v>
      </c>
      <c r="CS831" s="69">
        <v>0</v>
      </c>
      <c r="CT831" s="69">
        <v>0</v>
      </c>
      <c r="CU831" s="69">
        <v>0</v>
      </c>
      <c r="CV831" s="69">
        <v>0</v>
      </c>
      <c r="CW831" s="69">
        <v>0</v>
      </c>
      <c r="CZ831" s="69">
        <v>0</v>
      </c>
      <c r="DA831" s="69">
        <v>0</v>
      </c>
      <c r="DB831" s="69">
        <v>0</v>
      </c>
      <c r="DC831" s="69">
        <v>0</v>
      </c>
      <c r="DD831" s="69">
        <v>0</v>
      </c>
      <c r="DE831" s="69">
        <v>0</v>
      </c>
      <c r="DF831" s="69">
        <v>0</v>
      </c>
      <c r="DG831" s="69">
        <v>1</v>
      </c>
      <c r="DI831" s="69" t="e">
        <f>INDEX(Sheet3!$E$78:$E$1130,MATCH(A831,Sheet3!$D$78:$D$1130,0))</f>
        <v>#N/A</v>
      </c>
      <c r="DJ831" s="69" t="str">
        <f t="shared" ref="DJ831:DJ897" si="208">IFERROR(DI831,F831)</f>
        <v>item.ps_skill_10061</v>
      </c>
      <c r="DK831" s="69" t="s">
        <v>2246</v>
      </c>
      <c r="DL831" s="69"/>
      <c r="DM831" s="69" t="s">
        <v>239</v>
      </c>
      <c r="DN831" s="69" t="str">
        <f>"造成["&amp;INDEX(Sheet5!$L$2:$L$11,MATCH(BL831,Sheet5!$J$2:$J$11,0))&amp;":"&amp;BR831&amp;"*"&amp;BS831/1000&amp;"]"&amp;INDEX(Sheet5!$I$2:$I$4,MATCH(BR831,Sheet5!$H$2:$H$4,0))&amp;"的"&amp;INDEX(Sheet5!$K$2:$K$11,MATCH(BL831,Sheet5!$J$2:$J$11,0))</f>
        <v>造成[ui.cs_orange:203*1]的物理伤害。</v>
      </c>
      <c r="DO831" s="69"/>
      <c r="DP831" s="69"/>
      <c r="DQ831" s="69"/>
      <c r="DR831" s="69" t="e">
        <f t="shared" si="205"/>
        <v>#N/A</v>
      </c>
      <c r="DS831" s="90" t="e">
        <f>MATCH(A831,Sheet5!D:D,0)</f>
        <v>#N/A</v>
      </c>
      <c r="DT831" s="94" t="e">
        <f>MATCH(A830,Sheet5!F:F,0)</f>
        <v>#N/A</v>
      </c>
      <c r="DU831" s="69">
        <v>0</v>
      </c>
      <c r="DV831" s="69">
        <v>0</v>
      </c>
      <c r="DW831" s="69">
        <v>0</v>
      </c>
      <c r="DX831" s="69">
        <v>0</v>
      </c>
      <c r="DY831" s="69">
        <v>0</v>
      </c>
    </row>
    <row r="832" spans="1:129" ht="14.25">
      <c r="A832" s="69">
        <v>111005</v>
      </c>
      <c r="B832" s="69">
        <v>0</v>
      </c>
      <c r="C832" s="69">
        <v>1</v>
      </c>
      <c r="D832" s="69" t="s">
        <v>2247</v>
      </c>
      <c r="E832" s="69" t="s">
        <v>2248</v>
      </c>
      <c r="F832" s="69" t="s">
        <v>326</v>
      </c>
      <c r="G832" s="69">
        <v>0</v>
      </c>
      <c r="H832" s="69" t="s">
        <v>543</v>
      </c>
      <c r="I832" s="69">
        <v>0</v>
      </c>
      <c r="J832" s="69">
        <v>0</v>
      </c>
      <c r="K832" s="69">
        <v>300</v>
      </c>
      <c r="L832" s="69" t="s">
        <v>544</v>
      </c>
      <c r="M832" s="69">
        <v>68</v>
      </c>
      <c r="N832" s="69" t="s">
        <v>545</v>
      </c>
      <c r="O832" s="69">
        <v>0</v>
      </c>
      <c r="P832" s="69">
        <v>1</v>
      </c>
      <c r="Q832" s="69">
        <v>0</v>
      </c>
      <c r="R832" s="69">
        <f t="shared" si="207"/>
        <v>1</v>
      </c>
      <c r="S832" s="69">
        <v>0</v>
      </c>
      <c r="T832" s="69">
        <v>0</v>
      </c>
      <c r="U832" s="69">
        <v>0</v>
      </c>
      <c r="V832" s="69">
        <v>0</v>
      </c>
      <c r="W832" s="69">
        <v>0</v>
      </c>
      <c r="X832" s="69">
        <v>0</v>
      </c>
      <c r="Y832" s="69">
        <v>0</v>
      </c>
      <c r="Z832" s="69">
        <v>0</v>
      </c>
      <c r="AA832" s="69">
        <v>2</v>
      </c>
      <c r="AB832" s="69">
        <v>31</v>
      </c>
      <c r="AC832" s="69">
        <v>0</v>
      </c>
      <c r="AD832" s="69">
        <v>0</v>
      </c>
      <c r="AE832" s="69">
        <v>0</v>
      </c>
      <c r="AF832" s="69">
        <v>1</v>
      </c>
      <c r="AG832" s="69">
        <v>0</v>
      </c>
      <c r="AH832" s="69">
        <v>9</v>
      </c>
      <c r="AI832" s="69">
        <v>0</v>
      </c>
      <c r="AJ832" s="69">
        <v>1</v>
      </c>
      <c r="AK832" s="69">
        <v>0</v>
      </c>
      <c r="AL832" s="69">
        <v>0</v>
      </c>
      <c r="AM832" s="69">
        <v>1</v>
      </c>
      <c r="AN832" s="69">
        <v>1</v>
      </c>
      <c r="AO832" s="69">
        <v>1</v>
      </c>
      <c r="AP832" s="69">
        <v>3</v>
      </c>
      <c r="AQ832" s="84">
        <v>15</v>
      </c>
      <c r="AR832" s="69">
        <v>2</v>
      </c>
      <c r="AS832" s="69">
        <v>0</v>
      </c>
      <c r="AT832" s="69">
        <v>0</v>
      </c>
      <c r="AU832" s="69">
        <v>0</v>
      </c>
      <c r="AV832" s="69">
        <v>0</v>
      </c>
      <c r="AW832" s="69">
        <v>0</v>
      </c>
      <c r="AX832" s="69">
        <v>0</v>
      </c>
      <c r="AY832" s="69">
        <v>0</v>
      </c>
      <c r="AZ832" s="69">
        <v>0</v>
      </c>
      <c r="BA832" s="69">
        <v>0</v>
      </c>
      <c r="BB832" s="69">
        <v>0</v>
      </c>
      <c r="BC832" s="69">
        <v>0</v>
      </c>
      <c r="BD832" s="69">
        <v>0</v>
      </c>
      <c r="BE832" s="69">
        <v>0</v>
      </c>
      <c r="BF832" s="69">
        <v>0</v>
      </c>
      <c r="BG832" s="69">
        <v>0</v>
      </c>
      <c r="BH832" s="69">
        <v>0</v>
      </c>
      <c r="BK832" s="69">
        <v>3</v>
      </c>
      <c r="BL832" s="69">
        <v>2</v>
      </c>
      <c r="BM832" s="69">
        <v>2</v>
      </c>
      <c r="BN832" s="69">
        <v>31</v>
      </c>
      <c r="BO832" s="89">
        <v>0</v>
      </c>
      <c r="BP832" s="69">
        <v>1</v>
      </c>
      <c r="BQ832" s="69">
        <v>1</v>
      </c>
      <c r="BR832" s="69">
        <v>203</v>
      </c>
      <c r="BS832" s="69">
        <v>1000</v>
      </c>
      <c r="BT832" s="69">
        <v>0</v>
      </c>
      <c r="BU832" s="69">
        <v>0</v>
      </c>
      <c r="BV832" s="69">
        <v>1000</v>
      </c>
      <c r="BW832" s="69">
        <v>23</v>
      </c>
      <c r="BX832" s="69" t="s">
        <v>547</v>
      </c>
      <c r="BY832" s="69">
        <v>0</v>
      </c>
      <c r="BZ832" s="69">
        <v>0</v>
      </c>
      <c r="CA832" s="69">
        <v>31</v>
      </c>
      <c r="CB832" s="89">
        <v>0</v>
      </c>
      <c r="CC832" s="69">
        <v>0</v>
      </c>
      <c r="CD832" s="69">
        <v>0</v>
      </c>
      <c r="CE832" s="69">
        <v>0</v>
      </c>
      <c r="CF832" s="69">
        <v>0</v>
      </c>
      <c r="CG832" s="69">
        <v>0</v>
      </c>
      <c r="CH832" s="69">
        <v>0</v>
      </c>
      <c r="CI832" s="69">
        <v>0</v>
      </c>
      <c r="CJ832" s="69">
        <v>0</v>
      </c>
      <c r="CL832" s="69">
        <v>0</v>
      </c>
      <c r="CM832" s="69">
        <v>0</v>
      </c>
      <c r="CN832" s="69">
        <v>0</v>
      </c>
      <c r="CO832" s="89">
        <v>0</v>
      </c>
      <c r="CP832" s="69">
        <v>0</v>
      </c>
      <c r="CQ832" s="69">
        <v>0</v>
      </c>
      <c r="CR832" s="69">
        <v>0</v>
      </c>
      <c r="CS832" s="69">
        <v>0</v>
      </c>
      <c r="CT832" s="69">
        <v>0</v>
      </c>
      <c r="CU832" s="69">
        <v>0</v>
      </c>
      <c r="CV832" s="69">
        <v>0</v>
      </c>
      <c r="CW832" s="69">
        <v>0</v>
      </c>
      <c r="CZ832" s="69">
        <v>0</v>
      </c>
      <c r="DA832" s="69">
        <v>0</v>
      </c>
      <c r="DB832" s="69">
        <v>0</v>
      </c>
      <c r="DC832" s="69">
        <v>0</v>
      </c>
      <c r="DD832" s="69">
        <v>0</v>
      </c>
      <c r="DE832" s="69">
        <v>0</v>
      </c>
      <c r="DF832" s="69">
        <v>0</v>
      </c>
      <c r="DG832" s="69">
        <v>1</v>
      </c>
      <c r="DI832" s="69" t="e">
        <f>INDEX(Sheet3!$E$78:$E$1130,MATCH(A832,Sheet3!$D$78:$D$1130,0))</f>
        <v>#N/A</v>
      </c>
      <c r="DJ832" s="69" t="str">
        <f t="shared" si="208"/>
        <v>item.ps_skill_10061</v>
      </c>
      <c r="DK832" s="69" t="s">
        <v>548</v>
      </c>
      <c r="DL832" s="69"/>
      <c r="DM832" s="69" t="s">
        <v>549</v>
      </c>
      <c r="DN832" s="69" t="str">
        <f>"造成["&amp;INDEX(Sheet5!$L$2:$L$11,MATCH(BL832,Sheet5!$J$2:$J$11,0))&amp;":"&amp;BR832&amp;"*"&amp;BS832/1000&amp;"]"&amp;INDEX(Sheet5!$I$2:$I$4,MATCH(BR832,Sheet5!$H$2:$H$4,0))&amp;"的"&amp;INDEX(Sheet5!$K$2:$K$11,MATCH(BL832,Sheet5!$J$2:$J$11,0))</f>
        <v>造成[ui.cs_orange:203*1]的物理伤害。</v>
      </c>
      <c r="DO832" s="69"/>
      <c r="DP832" s="69"/>
      <c r="DQ832" s="69"/>
      <c r="DR832" s="69" t="e">
        <f t="shared" si="205"/>
        <v>#N/A</v>
      </c>
      <c r="DS832" s="90" t="e">
        <f>MATCH(A832,Sheet5!D:D,0)</f>
        <v>#N/A</v>
      </c>
      <c r="DT832" s="94" t="e">
        <f>MATCH(A831,Sheet5!F:F,0)</f>
        <v>#N/A</v>
      </c>
      <c r="DU832" s="69">
        <v>0</v>
      </c>
      <c r="DV832" s="69">
        <v>0</v>
      </c>
      <c r="DW832" s="69">
        <v>0</v>
      </c>
      <c r="DX832" s="69">
        <v>0</v>
      </c>
      <c r="DY832" s="69">
        <v>0</v>
      </c>
    </row>
    <row r="833" spans="1:129" ht="14.25">
      <c r="A833" s="69">
        <v>110171</v>
      </c>
      <c r="B833" s="69">
        <v>0</v>
      </c>
      <c r="C833" s="69">
        <v>1</v>
      </c>
      <c r="D833" s="69" t="s">
        <v>386</v>
      </c>
      <c r="E833" s="69" t="s">
        <v>239</v>
      </c>
      <c r="F833" s="69" t="s">
        <v>326</v>
      </c>
      <c r="G833" s="69">
        <v>0</v>
      </c>
      <c r="H833" s="69" t="s">
        <v>388</v>
      </c>
      <c r="I833" s="69">
        <v>462</v>
      </c>
      <c r="J833" s="69">
        <v>462</v>
      </c>
      <c r="K833" s="69">
        <v>1500</v>
      </c>
      <c r="L833" s="69" t="s">
        <v>389</v>
      </c>
      <c r="M833" s="69">
        <v>0</v>
      </c>
      <c r="N833" s="69" t="s">
        <v>390</v>
      </c>
      <c r="O833" s="69">
        <v>0</v>
      </c>
      <c r="P833" s="69">
        <v>3</v>
      </c>
      <c r="Q833" s="69">
        <v>1</v>
      </c>
      <c r="R833" s="69">
        <f t="shared" si="207"/>
        <v>1</v>
      </c>
      <c r="S833" s="69">
        <v>0</v>
      </c>
      <c r="T833" s="69">
        <v>0</v>
      </c>
      <c r="U833" s="69">
        <v>0</v>
      </c>
      <c r="V833" s="69">
        <v>0</v>
      </c>
      <c r="W833" s="69">
        <v>0</v>
      </c>
      <c r="X833" s="69">
        <v>0</v>
      </c>
      <c r="Y833" s="69">
        <v>0</v>
      </c>
      <c r="Z833" s="69">
        <v>2500</v>
      </c>
      <c r="AA833" s="69">
        <v>2</v>
      </c>
      <c r="AB833" s="69">
        <v>31</v>
      </c>
      <c r="AC833" s="69">
        <v>0</v>
      </c>
      <c r="AD833" s="69">
        <v>0</v>
      </c>
      <c r="AE833" s="69">
        <v>0</v>
      </c>
      <c r="AF833" s="69">
        <v>1</v>
      </c>
      <c r="AG833" s="69">
        <v>0</v>
      </c>
      <c r="AH833" s="69">
        <v>9</v>
      </c>
      <c r="AI833" s="69">
        <v>11</v>
      </c>
      <c r="AJ833" s="69">
        <v>3</v>
      </c>
      <c r="AK833" s="69">
        <v>0</v>
      </c>
      <c r="AL833" s="69">
        <v>0</v>
      </c>
      <c r="AM833" s="69">
        <v>1</v>
      </c>
      <c r="AN833" s="69">
        <v>1</v>
      </c>
      <c r="AO833" s="69">
        <v>1</v>
      </c>
      <c r="AP833" s="69">
        <v>0.5</v>
      </c>
      <c r="AQ833" s="84">
        <v>15</v>
      </c>
      <c r="AR833" s="69">
        <v>0.85</v>
      </c>
      <c r="AS833" s="69">
        <v>0</v>
      </c>
      <c r="AT833" s="69">
        <v>0</v>
      </c>
      <c r="AU833" s="69">
        <v>0</v>
      </c>
      <c r="AV833" s="69">
        <v>0</v>
      </c>
      <c r="AW833" s="69">
        <v>0</v>
      </c>
      <c r="AX833" s="69">
        <v>0</v>
      </c>
      <c r="AY833" s="69">
        <v>0</v>
      </c>
      <c r="AZ833" s="69">
        <v>0</v>
      </c>
      <c r="BA833" s="69">
        <v>0</v>
      </c>
      <c r="BB833" s="69">
        <v>0</v>
      </c>
      <c r="BC833" s="69">
        <v>0</v>
      </c>
      <c r="BD833" s="69">
        <v>0</v>
      </c>
      <c r="BE833" s="69">
        <v>0</v>
      </c>
      <c r="BF833" s="69">
        <v>0</v>
      </c>
      <c r="BG833" s="69">
        <v>0</v>
      </c>
      <c r="BH833" s="69">
        <v>0</v>
      </c>
      <c r="BK833" s="69">
        <v>3</v>
      </c>
      <c r="BL833" s="69">
        <v>2</v>
      </c>
      <c r="BM833" s="69">
        <v>2</v>
      </c>
      <c r="BN833" s="69">
        <v>31</v>
      </c>
      <c r="BO833" s="89">
        <v>0</v>
      </c>
      <c r="BP833" s="69">
        <v>1</v>
      </c>
      <c r="BQ833" s="69">
        <v>1</v>
      </c>
      <c r="BR833" s="69">
        <v>203</v>
      </c>
      <c r="BS833" s="69">
        <v>600</v>
      </c>
      <c r="BT833" s="69">
        <v>0</v>
      </c>
      <c r="BU833" s="69">
        <v>0</v>
      </c>
      <c r="BV833" s="69">
        <v>1000</v>
      </c>
      <c r="BW833" s="69">
        <v>28</v>
      </c>
      <c r="BX833" s="69" t="s">
        <v>391</v>
      </c>
      <c r="BY833" s="69">
        <v>0</v>
      </c>
      <c r="BZ833" s="69">
        <v>0</v>
      </c>
      <c r="CA833" s="69">
        <v>31</v>
      </c>
      <c r="CB833" s="89">
        <v>0</v>
      </c>
      <c r="CC833" s="69">
        <v>0</v>
      </c>
      <c r="CD833" s="69">
        <v>0</v>
      </c>
      <c r="CE833" s="69">
        <v>0</v>
      </c>
      <c r="CF833" s="69">
        <v>0</v>
      </c>
      <c r="CG833" s="69">
        <v>0</v>
      </c>
      <c r="CH833" s="69">
        <v>0</v>
      </c>
      <c r="CI833" s="69">
        <v>0</v>
      </c>
      <c r="CJ833" s="69">
        <v>0</v>
      </c>
      <c r="CL833" s="69">
        <v>0</v>
      </c>
      <c r="CM833" s="69">
        <v>0</v>
      </c>
      <c r="CN833" s="69">
        <v>0</v>
      </c>
      <c r="CO833" s="89">
        <v>0</v>
      </c>
      <c r="CP833" s="69">
        <v>0</v>
      </c>
      <c r="CQ833" s="69">
        <v>0</v>
      </c>
      <c r="CR833" s="69">
        <v>0</v>
      </c>
      <c r="CS833" s="69">
        <v>0</v>
      </c>
      <c r="CT833" s="69">
        <v>0</v>
      </c>
      <c r="CU833" s="69">
        <v>0</v>
      </c>
      <c r="CV833" s="69">
        <v>0</v>
      </c>
      <c r="CW833" s="69">
        <v>0</v>
      </c>
      <c r="CZ833" s="69">
        <v>0</v>
      </c>
      <c r="DA833" s="69">
        <v>0</v>
      </c>
      <c r="DB833" s="69">
        <v>0</v>
      </c>
      <c r="DC833" s="69">
        <v>0</v>
      </c>
      <c r="DD833" s="69">
        <v>0</v>
      </c>
      <c r="DE833" s="69">
        <v>0</v>
      </c>
      <c r="DF833" s="69">
        <v>0</v>
      </c>
      <c r="DG833" s="69">
        <v>1</v>
      </c>
      <c r="DI833" s="69" t="e">
        <f>INDEX(Sheet3!$E$78:$E$1130,MATCH(A833,Sheet3!$D$78:$D$1130,0))</f>
        <v>#N/A</v>
      </c>
      <c r="DJ833" s="69" t="str">
        <f t="shared" si="208"/>
        <v>item.ps_skill_10061</v>
      </c>
      <c r="DK833" s="69" t="s">
        <v>392</v>
      </c>
      <c r="DL833" s="69"/>
      <c r="DM833" s="69" t="s">
        <v>239</v>
      </c>
      <c r="DN833" s="69" t="str">
        <f>"造成["&amp;INDEX(Sheet5!$L$2:$L$11,MATCH(BL833,Sheet5!$J$2:$J$11,0))&amp;":"&amp;BR833&amp;"*"&amp;BS833/1000&amp;"]"&amp;INDEX(Sheet5!$I$2:$I$4,MATCH(BR833,Sheet5!$H$2:$H$4,0))&amp;"的"&amp;INDEX(Sheet5!$K$2:$K$11,MATCH(BL833,Sheet5!$J$2:$J$11,0))</f>
        <v>造成[ui.cs_orange:203*0.6]的物理伤害。</v>
      </c>
      <c r="DO833" s="69"/>
      <c r="DP833" s="69"/>
      <c r="DQ833" s="69"/>
      <c r="DR833" s="69" t="e">
        <f t="shared" si="205"/>
        <v>#N/A</v>
      </c>
      <c r="DS833" s="90">
        <f>MATCH(A833,Sheet5!D:D,0)</f>
        <v>549</v>
      </c>
      <c r="DT833" s="94" t="e">
        <f>MATCH(A832,Sheet5!F:F,0)</f>
        <v>#N/A</v>
      </c>
      <c r="DU833" s="69">
        <v>0</v>
      </c>
      <c r="DV833" s="69">
        <v>0</v>
      </c>
      <c r="DW833" s="69">
        <v>0</v>
      </c>
      <c r="DX833" s="69">
        <v>0</v>
      </c>
      <c r="DY833" s="69">
        <v>0</v>
      </c>
    </row>
    <row r="834" spans="1:129" ht="14.25">
      <c r="A834" s="69">
        <v>110221</v>
      </c>
      <c r="B834" s="69">
        <v>0</v>
      </c>
      <c r="C834" s="69">
        <v>1</v>
      </c>
      <c r="D834" s="69" t="s">
        <v>386</v>
      </c>
      <c r="E834" s="69" t="s">
        <v>239</v>
      </c>
      <c r="F834" s="69" t="s">
        <v>326</v>
      </c>
      <c r="G834" s="69">
        <v>0</v>
      </c>
      <c r="H834" s="69" t="s">
        <v>388</v>
      </c>
      <c r="I834" s="69">
        <v>462</v>
      </c>
      <c r="J834" s="69">
        <v>462</v>
      </c>
      <c r="K834" s="69">
        <v>1500</v>
      </c>
      <c r="L834" s="69" t="s">
        <v>389</v>
      </c>
      <c r="M834" s="69">
        <v>0</v>
      </c>
      <c r="N834" s="69" t="s">
        <v>390</v>
      </c>
      <c r="O834" s="69">
        <v>0</v>
      </c>
      <c r="P834" s="69">
        <v>3</v>
      </c>
      <c r="Q834" s="69">
        <v>1</v>
      </c>
      <c r="R834" s="69">
        <f t="shared" si="207"/>
        <v>1</v>
      </c>
      <c r="S834" s="69">
        <v>0</v>
      </c>
      <c r="T834" s="69">
        <v>0</v>
      </c>
      <c r="U834" s="69">
        <v>0</v>
      </c>
      <c r="V834" s="69">
        <v>0</v>
      </c>
      <c r="W834" s="69">
        <v>0</v>
      </c>
      <c r="X834" s="69">
        <v>0</v>
      </c>
      <c r="Y834" s="69">
        <v>0</v>
      </c>
      <c r="Z834" s="69">
        <v>2500</v>
      </c>
      <c r="AA834" s="69">
        <v>2</v>
      </c>
      <c r="AB834" s="69">
        <v>31</v>
      </c>
      <c r="AC834" s="69">
        <v>0</v>
      </c>
      <c r="AD834" s="69">
        <v>0</v>
      </c>
      <c r="AE834" s="69">
        <v>0</v>
      </c>
      <c r="AF834" s="69">
        <v>1</v>
      </c>
      <c r="AG834" s="69">
        <v>0</v>
      </c>
      <c r="AH834" s="69">
        <v>9</v>
      </c>
      <c r="AI834" s="69">
        <v>11</v>
      </c>
      <c r="AJ834" s="69">
        <v>3</v>
      </c>
      <c r="AK834" s="69">
        <v>0</v>
      </c>
      <c r="AL834" s="69">
        <v>0</v>
      </c>
      <c r="AM834" s="69">
        <v>1</v>
      </c>
      <c r="AN834" s="69">
        <v>1</v>
      </c>
      <c r="AO834" s="69">
        <v>1</v>
      </c>
      <c r="AP834" s="69">
        <v>0.5</v>
      </c>
      <c r="AQ834" s="84">
        <v>15</v>
      </c>
      <c r="AR834" s="69">
        <v>0.85</v>
      </c>
      <c r="AS834" s="69">
        <v>0</v>
      </c>
      <c r="AT834" s="69">
        <v>0</v>
      </c>
      <c r="AU834" s="69">
        <v>0</v>
      </c>
      <c r="AV834" s="69">
        <v>0</v>
      </c>
      <c r="AW834" s="69">
        <v>0</v>
      </c>
      <c r="AX834" s="69">
        <v>0</v>
      </c>
      <c r="AY834" s="69">
        <v>0</v>
      </c>
      <c r="AZ834" s="69">
        <v>0</v>
      </c>
      <c r="BA834" s="69">
        <v>0</v>
      </c>
      <c r="BB834" s="69">
        <v>0</v>
      </c>
      <c r="BC834" s="69">
        <v>0</v>
      </c>
      <c r="BD834" s="69">
        <v>0</v>
      </c>
      <c r="BE834" s="69">
        <v>0</v>
      </c>
      <c r="BF834" s="69">
        <v>0</v>
      </c>
      <c r="BG834" s="69">
        <v>0</v>
      </c>
      <c r="BH834" s="69">
        <v>0</v>
      </c>
      <c r="BK834" s="69">
        <v>3</v>
      </c>
      <c r="BL834" s="69">
        <v>2</v>
      </c>
      <c r="BM834" s="69">
        <v>2</v>
      </c>
      <c r="BN834" s="69">
        <v>31</v>
      </c>
      <c r="BO834" s="89">
        <v>0</v>
      </c>
      <c r="BP834" s="69">
        <v>1</v>
      </c>
      <c r="BQ834" s="69">
        <v>1</v>
      </c>
      <c r="BR834" s="69">
        <v>203</v>
      </c>
      <c r="BS834" s="69">
        <v>800</v>
      </c>
      <c r="BT834" s="69">
        <v>0</v>
      </c>
      <c r="BU834" s="69">
        <v>0</v>
      </c>
      <c r="BV834" s="69">
        <v>1000</v>
      </c>
      <c r="BW834" s="69">
        <v>28</v>
      </c>
      <c r="BX834" s="69" t="s">
        <v>391</v>
      </c>
      <c r="BY834" s="69">
        <v>0</v>
      </c>
      <c r="BZ834" s="69">
        <v>0</v>
      </c>
      <c r="CA834" s="69">
        <v>31</v>
      </c>
      <c r="CB834" s="89">
        <v>0</v>
      </c>
      <c r="CC834" s="69">
        <v>0</v>
      </c>
      <c r="CD834" s="69">
        <v>0</v>
      </c>
      <c r="CE834" s="69">
        <v>0</v>
      </c>
      <c r="CF834" s="69">
        <v>0</v>
      </c>
      <c r="CG834" s="69">
        <v>0</v>
      </c>
      <c r="CH834" s="69">
        <v>0</v>
      </c>
      <c r="CI834" s="69">
        <v>0</v>
      </c>
      <c r="CJ834" s="69">
        <v>0</v>
      </c>
      <c r="CL834" s="69">
        <v>0</v>
      </c>
      <c r="CM834" s="69">
        <v>0</v>
      </c>
      <c r="CN834" s="69">
        <v>0</v>
      </c>
      <c r="CO834" s="89">
        <v>0</v>
      </c>
      <c r="CP834" s="69">
        <v>0</v>
      </c>
      <c r="CQ834" s="69">
        <v>0</v>
      </c>
      <c r="CR834" s="69">
        <v>0</v>
      </c>
      <c r="CS834" s="69">
        <v>0</v>
      </c>
      <c r="CT834" s="69">
        <v>0</v>
      </c>
      <c r="CU834" s="69">
        <v>0</v>
      </c>
      <c r="CV834" s="69">
        <v>0</v>
      </c>
      <c r="CW834" s="69">
        <v>0</v>
      </c>
      <c r="CZ834" s="69">
        <v>0</v>
      </c>
      <c r="DA834" s="69">
        <v>0</v>
      </c>
      <c r="DB834" s="69">
        <v>0</v>
      </c>
      <c r="DC834" s="69">
        <v>0</v>
      </c>
      <c r="DD834" s="69">
        <v>0</v>
      </c>
      <c r="DE834" s="69">
        <v>0</v>
      </c>
      <c r="DF834" s="69">
        <v>0</v>
      </c>
      <c r="DG834" s="69">
        <v>1</v>
      </c>
      <c r="DI834" s="69" t="e">
        <f>INDEX(Sheet3!$E$78:$E$1130,MATCH(A834,Sheet3!$D$78:$D$1130,0))</f>
        <v>#N/A</v>
      </c>
      <c r="DJ834" s="69" t="str">
        <f t="shared" si="208"/>
        <v>item.ps_skill_10061</v>
      </c>
      <c r="DK834" s="69" t="s">
        <v>392</v>
      </c>
      <c r="DL834" s="69"/>
      <c r="DM834" s="69" t="s">
        <v>239</v>
      </c>
      <c r="DN834" s="69" t="str">
        <f>"造成["&amp;INDEX(Sheet5!$L$2:$L$11,MATCH(BL834,Sheet5!$J$2:$J$11,0))&amp;":"&amp;BR834&amp;"*"&amp;BS834/1000&amp;"]"&amp;INDEX(Sheet5!$I$2:$I$4,MATCH(BR834,Sheet5!$H$2:$H$4,0))&amp;"的"&amp;INDEX(Sheet5!$K$2:$K$11,MATCH(BL834,Sheet5!$J$2:$J$11,0))</f>
        <v>造成[ui.cs_orange:203*0.8]的物理伤害。</v>
      </c>
      <c r="DO834" s="69"/>
      <c r="DP834" s="69"/>
      <c r="DQ834" s="69"/>
      <c r="DR834" s="69" t="e">
        <f t="shared" si="205"/>
        <v>#N/A</v>
      </c>
      <c r="DS834" s="90">
        <f>MATCH(A834,Sheet5!D:D,0)</f>
        <v>550</v>
      </c>
      <c r="DT834" s="94">
        <f>MATCH(A833,Sheet5!F:F,0)</f>
        <v>4</v>
      </c>
      <c r="DU834" s="69">
        <v>0</v>
      </c>
      <c r="DV834" s="69">
        <v>0</v>
      </c>
      <c r="DW834" s="69">
        <v>0</v>
      </c>
      <c r="DX834" s="69">
        <v>0</v>
      </c>
      <c r="DY834" s="69">
        <v>0</v>
      </c>
    </row>
    <row r="835" spans="1:129" ht="14.25">
      <c r="A835" s="69">
        <v>120201</v>
      </c>
      <c r="B835" s="69">
        <v>300001</v>
      </c>
      <c r="C835" s="69">
        <v>1</v>
      </c>
      <c r="D835" s="69" t="s">
        <v>2249</v>
      </c>
      <c r="E835" s="69" t="s">
        <v>239</v>
      </c>
      <c r="F835" s="69" t="s">
        <v>326</v>
      </c>
      <c r="G835" s="69">
        <v>1</v>
      </c>
      <c r="H835" s="69" t="s">
        <v>2250</v>
      </c>
      <c r="I835" s="69">
        <v>231</v>
      </c>
      <c r="J835" s="69">
        <v>333</v>
      </c>
      <c r="K835" s="69">
        <v>759</v>
      </c>
      <c r="M835" s="69">
        <v>0</v>
      </c>
      <c r="N835" s="69" t="s">
        <v>2251</v>
      </c>
      <c r="O835" s="69">
        <v>0</v>
      </c>
      <c r="P835" s="69">
        <v>2</v>
      </c>
      <c r="Q835" s="69">
        <v>0</v>
      </c>
      <c r="R835" s="69">
        <f t="shared" si="207"/>
        <v>1</v>
      </c>
      <c r="S835" s="69">
        <v>0</v>
      </c>
      <c r="T835" s="69">
        <v>0</v>
      </c>
      <c r="U835" s="69">
        <v>0</v>
      </c>
      <c r="V835" s="69">
        <v>0</v>
      </c>
      <c r="W835" s="69">
        <v>0</v>
      </c>
      <c r="X835" s="69">
        <v>0</v>
      </c>
      <c r="Y835" s="69">
        <v>0</v>
      </c>
      <c r="Z835" s="69">
        <v>0</v>
      </c>
      <c r="AA835" s="69">
        <v>2</v>
      </c>
      <c r="AB835" s="69">
        <v>31</v>
      </c>
      <c r="AC835" s="69">
        <v>0</v>
      </c>
      <c r="AD835" s="69">
        <v>0</v>
      </c>
      <c r="AE835" s="69">
        <v>0</v>
      </c>
      <c r="AF835" s="69">
        <v>1</v>
      </c>
      <c r="AG835" s="69">
        <v>0</v>
      </c>
      <c r="AH835" s="69">
        <v>10</v>
      </c>
      <c r="AI835" s="69">
        <v>33</v>
      </c>
      <c r="AJ835" s="69">
        <v>0</v>
      </c>
      <c r="AK835" s="69">
        <v>0</v>
      </c>
      <c r="AL835" s="69">
        <v>0</v>
      </c>
      <c r="AM835" s="69">
        <v>1</v>
      </c>
      <c r="AN835" s="69">
        <v>1</v>
      </c>
      <c r="AO835" s="69">
        <v>1</v>
      </c>
      <c r="AP835" s="69">
        <v>0.3</v>
      </c>
      <c r="AQ835" s="84">
        <v>15</v>
      </c>
      <c r="AR835" s="69">
        <v>2</v>
      </c>
      <c r="AS835" s="69">
        <v>0</v>
      </c>
      <c r="AT835" s="69">
        <v>0</v>
      </c>
      <c r="AU835" s="69">
        <v>0</v>
      </c>
      <c r="AV835" s="69">
        <v>0</v>
      </c>
      <c r="AW835" s="69">
        <v>0</v>
      </c>
      <c r="AX835" s="69">
        <v>0</v>
      </c>
      <c r="AY835" s="69">
        <v>0</v>
      </c>
      <c r="AZ835" s="69">
        <v>0</v>
      </c>
      <c r="BA835" s="69">
        <v>0</v>
      </c>
      <c r="BB835" s="69">
        <v>0</v>
      </c>
      <c r="BC835" s="69">
        <v>0</v>
      </c>
      <c r="BD835" s="69">
        <v>0</v>
      </c>
      <c r="BE835" s="69">
        <v>0</v>
      </c>
      <c r="BF835" s="69">
        <v>0</v>
      </c>
      <c r="BG835" s="69">
        <v>0</v>
      </c>
      <c r="BH835" s="69">
        <v>0</v>
      </c>
      <c r="BI835" s="69" t="s">
        <v>2252</v>
      </c>
      <c r="BK835" s="69">
        <v>3</v>
      </c>
      <c r="BL835" s="69">
        <v>2</v>
      </c>
      <c r="BM835" s="69">
        <v>2</v>
      </c>
      <c r="BN835" s="69">
        <v>31</v>
      </c>
      <c r="BO835" s="89">
        <v>0</v>
      </c>
      <c r="BP835" s="69">
        <v>1</v>
      </c>
      <c r="BQ835" s="69">
        <v>1</v>
      </c>
      <c r="BR835" s="69">
        <v>203</v>
      </c>
      <c r="BS835" s="69">
        <v>1050</v>
      </c>
      <c r="BT835" s="69">
        <v>0</v>
      </c>
      <c r="BU835" s="69">
        <v>0</v>
      </c>
      <c r="BV835" s="69">
        <v>1000</v>
      </c>
      <c r="BW835" s="69">
        <v>383</v>
      </c>
      <c r="BY835" s="69">
        <v>0</v>
      </c>
      <c r="BZ835" s="69">
        <v>0</v>
      </c>
      <c r="CA835" s="69">
        <v>31</v>
      </c>
      <c r="CB835" s="89">
        <v>0</v>
      </c>
      <c r="CC835" s="69">
        <v>0</v>
      </c>
      <c r="CD835" s="69">
        <v>0</v>
      </c>
      <c r="CE835" s="69">
        <v>0</v>
      </c>
      <c r="CF835" s="69">
        <v>0</v>
      </c>
      <c r="CG835" s="69">
        <v>0</v>
      </c>
      <c r="CH835" s="69">
        <v>0</v>
      </c>
      <c r="CI835" s="69">
        <v>0</v>
      </c>
      <c r="CJ835" s="69">
        <v>0</v>
      </c>
      <c r="CL835" s="69">
        <v>0</v>
      </c>
      <c r="CM835" s="69">
        <v>0</v>
      </c>
      <c r="CN835" s="69">
        <v>0</v>
      </c>
      <c r="CO835" s="89">
        <v>0</v>
      </c>
      <c r="CP835" s="69">
        <v>0</v>
      </c>
      <c r="CQ835" s="69">
        <v>0</v>
      </c>
      <c r="CR835" s="69">
        <v>0</v>
      </c>
      <c r="CS835" s="69">
        <v>0</v>
      </c>
      <c r="CT835" s="69">
        <v>0</v>
      </c>
      <c r="CU835" s="69">
        <v>0</v>
      </c>
      <c r="CV835" s="69">
        <v>0</v>
      </c>
      <c r="CW835" s="69">
        <v>0</v>
      </c>
      <c r="CZ835" s="69">
        <v>0</v>
      </c>
      <c r="DA835" s="69">
        <v>0</v>
      </c>
      <c r="DB835" s="69">
        <v>0</v>
      </c>
      <c r="DC835" s="69">
        <v>0</v>
      </c>
      <c r="DD835" s="69">
        <v>0</v>
      </c>
      <c r="DE835" s="69">
        <v>0</v>
      </c>
      <c r="DF835" s="69">
        <v>0</v>
      </c>
      <c r="DG835" s="69">
        <v>1</v>
      </c>
      <c r="DI835" s="69" t="e">
        <f>INDEX(Sheet3!$E$78:$E$1130,MATCH(A835,Sheet3!$D$78:$D$1130,0))</f>
        <v>#N/A</v>
      </c>
      <c r="DJ835" s="69" t="str">
        <f t="shared" si="208"/>
        <v>item.ps_skill_10061</v>
      </c>
      <c r="DK835" s="90" t="s">
        <v>2253</v>
      </c>
      <c r="DL835" s="93"/>
      <c r="DM835" s="69" t="s">
        <v>239</v>
      </c>
      <c r="DN835" s="69" t="str">
        <f>"造成["&amp;INDEX(Sheet5!$L$2:$L$11,MATCH(BL835,Sheet5!$J$2:$J$11,0))&amp;":"&amp;BR835&amp;"*"&amp;BS835/1000&amp;"]"&amp;INDEX(Sheet5!$I$2:$I$4,MATCH(BR835,Sheet5!$H$2:$H$4,0))&amp;"的"&amp;INDEX(Sheet5!$K$2:$K$11,MATCH(BL835,Sheet5!$J$2:$J$11,0))</f>
        <v>造成[ui.cs_orange:203*1.05]的物理伤害。</v>
      </c>
      <c r="DO835" s="69" t="e">
        <f>"造成["&amp;INDEX(Sheet5!$L$2:$L$11,MATCH(BY835,Sheet5!$J$2:$J$11,0))&amp;":"&amp;CE835&amp;"*"&amp;CF835/1000&amp;"]"&amp;INDEX(Sheet5!$I$2:$I$4,MATCH(CE835,Sheet5!$H$2:$H$4,0))&amp;"的"&amp;INDEX(Sheet5!$K$2:$K$11,MATCH(BY835,Sheet5!$J$2:$J$11,0))</f>
        <v>#N/A</v>
      </c>
      <c r="DP835" s="69"/>
      <c r="DQ835" s="69"/>
      <c r="DR835" s="69" t="e">
        <f t="shared" si="205"/>
        <v>#N/A</v>
      </c>
      <c r="DS835" s="90" t="e">
        <f>MATCH(A835,Sheet5!D:D,0)</f>
        <v>#N/A</v>
      </c>
      <c r="DT835" s="94">
        <f>MATCH(A834,Sheet5!F:F,0)</f>
        <v>5</v>
      </c>
      <c r="DU835" s="69">
        <v>0</v>
      </c>
      <c r="DV835" s="69">
        <v>0</v>
      </c>
      <c r="DW835" s="69">
        <v>0</v>
      </c>
      <c r="DX835" s="69">
        <v>0</v>
      </c>
      <c r="DY835" s="69">
        <v>0</v>
      </c>
    </row>
    <row r="836" spans="1:129" ht="14.25">
      <c r="A836" s="69">
        <v>120211</v>
      </c>
      <c r="B836" s="69">
        <v>0</v>
      </c>
      <c r="C836" s="69">
        <v>1</v>
      </c>
      <c r="D836" s="69" t="s">
        <v>2254</v>
      </c>
      <c r="E836" s="69" t="s">
        <v>239</v>
      </c>
      <c r="F836" s="69" t="s">
        <v>326</v>
      </c>
      <c r="G836" s="69">
        <v>1</v>
      </c>
      <c r="H836" s="69" t="s">
        <v>2255</v>
      </c>
      <c r="I836" s="69">
        <v>264</v>
      </c>
      <c r="J836" s="69">
        <v>264</v>
      </c>
      <c r="K836" s="69">
        <v>300</v>
      </c>
      <c r="M836" s="69">
        <v>387</v>
      </c>
      <c r="N836" s="69" t="s">
        <v>2256</v>
      </c>
      <c r="O836" s="69">
        <v>0</v>
      </c>
      <c r="P836" s="69">
        <v>2</v>
      </c>
      <c r="Q836" s="69">
        <v>0</v>
      </c>
      <c r="R836" s="69">
        <f t="shared" si="207"/>
        <v>1</v>
      </c>
      <c r="S836" s="69">
        <v>0</v>
      </c>
      <c r="T836" s="69">
        <v>0</v>
      </c>
      <c r="U836" s="69">
        <v>0</v>
      </c>
      <c r="V836" s="69">
        <v>0</v>
      </c>
      <c r="W836" s="69">
        <v>0</v>
      </c>
      <c r="X836" s="69">
        <v>0</v>
      </c>
      <c r="Y836" s="69">
        <v>0</v>
      </c>
      <c r="Z836" s="69">
        <v>0</v>
      </c>
      <c r="AA836" s="69">
        <v>2</v>
      </c>
      <c r="AB836" s="69">
        <v>31</v>
      </c>
      <c r="AC836" s="69">
        <v>0</v>
      </c>
      <c r="AD836" s="69">
        <v>0</v>
      </c>
      <c r="AE836" s="69">
        <v>0</v>
      </c>
      <c r="AF836" s="69">
        <v>10</v>
      </c>
      <c r="AG836" s="69">
        <v>0</v>
      </c>
      <c r="AH836" s="69">
        <v>10</v>
      </c>
      <c r="AI836" s="69">
        <v>388</v>
      </c>
      <c r="AJ836" s="69">
        <v>2</v>
      </c>
      <c r="AK836" s="69">
        <v>0</v>
      </c>
      <c r="AL836" s="69">
        <v>0</v>
      </c>
      <c r="AM836" s="69">
        <v>1</v>
      </c>
      <c r="AN836" s="69">
        <v>1</v>
      </c>
      <c r="AO836" s="69">
        <v>1</v>
      </c>
      <c r="AP836" s="69">
        <v>0.3</v>
      </c>
      <c r="AQ836" s="84">
        <v>15</v>
      </c>
      <c r="AR836" s="69">
        <v>2</v>
      </c>
      <c r="AS836" s="69">
        <v>0</v>
      </c>
      <c r="AT836" s="69">
        <v>0</v>
      </c>
      <c r="AU836" s="69">
        <v>0</v>
      </c>
      <c r="AV836" s="69">
        <v>0</v>
      </c>
      <c r="AW836" s="69">
        <v>0</v>
      </c>
      <c r="AX836" s="69">
        <v>0</v>
      </c>
      <c r="AY836" s="69">
        <v>0</v>
      </c>
      <c r="AZ836" s="69">
        <v>0</v>
      </c>
      <c r="BA836" s="69">
        <v>0</v>
      </c>
      <c r="BB836" s="69">
        <v>0</v>
      </c>
      <c r="BC836" s="69">
        <v>0</v>
      </c>
      <c r="BD836" s="69">
        <v>0</v>
      </c>
      <c r="BE836" s="69">
        <v>0</v>
      </c>
      <c r="BF836" s="69">
        <v>0</v>
      </c>
      <c r="BG836" s="69">
        <v>0</v>
      </c>
      <c r="BH836" s="69">
        <v>0</v>
      </c>
      <c r="BI836" s="69" t="s">
        <v>2252</v>
      </c>
      <c r="BK836" s="69">
        <v>3</v>
      </c>
      <c r="BL836" s="69">
        <v>2</v>
      </c>
      <c r="BM836" s="69">
        <v>2</v>
      </c>
      <c r="BN836" s="69">
        <v>31</v>
      </c>
      <c r="BO836" s="89">
        <v>0</v>
      </c>
      <c r="BP836" s="69">
        <v>1</v>
      </c>
      <c r="BQ836" s="69">
        <v>1</v>
      </c>
      <c r="BR836" s="69">
        <v>203</v>
      </c>
      <c r="BS836" s="69">
        <v>1000</v>
      </c>
      <c r="BT836" s="69">
        <v>0</v>
      </c>
      <c r="BU836" s="69">
        <v>0</v>
      </c>
      <c r="BV836" s="69">
        <v>1000</v>
      </c>
      <c r="BW836" s="69">
        <v>389</v>
      </c>
      <c r="BY836" s="69">
        <v>0</v>
      </c>
      <c r="BZ836" s="69">
        <v>0</v>
      </c>
      <c r="CA836" s="69">
        <v>31</v>
      </c>
      <c r="CB836" s="89">
        <v>0</v>
      </c>
      <c r="CC836" s="69">
        <v>0</v>
      </c>
      <c r="CD836" s="69">
        <v>0</v>
      </c>
      <c r="CE836" s="69">
        <v>0</v>
      </c>
      <c r="CF836" s="69">
        <v>0</v>
      </c>
      <c r="CG836" s="69">
        <v>0</v>
      </c>
      <c r="CH836" s="69">
        <v>0</v>
      </c>
      <c r="CI836" s="69">
        <v>0</v>
      </c>
      <c r="CJ836" s="69">
        <v>0</v>
      </c>
      <c r="CL836" s="69">
        <v>0</v>
      </c>
      <c r="CM836" s="69">
        <v>0</v>
      </c>
      <c r="CN836" s="69">
        <v>0</v>
      </c>
      <c r="CO836" s="89">
        <v>0</v>
      </c>
      <c r="CP836" s="69">
        <v>0</v>
      </c>
      <c r="CQ836" s="69">
        <v>0</v>
      </c>
      <c r="CR836" s="69">
        <v>0</v>
      </c>
      <c r="CS836" s="69">
        <v>0</v>
      </c>
      <c r="CT836" s="69">
        <v>0</v>
      </c>
      <c r="CU836" s="69">
        <v>0</v>
      </c>
      <c r="CV836" s="69">
        <v>0</v>
      </c>
      <c r="CW836" s="69">
        <v>0</v>
      </c>
      <c r="CZ836" s="69">
        <v>0</v>
      </c>
      <c r="DA836" s="69">
        <v>0</v>
      </c>
      <c r="DB836" s="69">
        <v>0</v>
      </c>
      <c r="DC836" s="69">
        <v>0</v>
      </c>
      <c r="DD836" s="69">
        <v>0</v>
      </c>
      <c r="DE836" s="69">
        <v>0</v>
      </c>
      <c r="DF836" s="69">
        <v>0</v>
      </c>
      <c r="DG836" s="69">
        <v>1</v>
      </c>
      <c r="DI836" s="69" t="e">
        <f>INDEX(Sheet3!$E$78:$E$1130,MATCH(A836,Sheet3!$D$78:$D$1130,0))</f>
        <v>#N/A</v>
      </c>
      <c r="DJ836" s="69" t="str">
        <f t="shared" si="208"/>
        <v>item.ps_skill_10061</v>
      </c>
      <c r="DK836" s="90" t="s">
        <v>2253</v>
      </c>
      <c r="DL836" s="93"/>
      <c r="DM836" s="69" t="s">
        <v>239</v>
      </c>
      <c r="DN836" s="69" t="str">
        <f>"造成["&amp;INDEX(Sheet5!$L$2:$L$11,MATCH(BL836,Sheet5!$J$2:$J$11,0))&amp;":"&amp;BR836&amp;"*"&amp;BS836/1000&amp;"]"&amp;INDEX(Sheet5!$I$2:$I$4,MATCH(BR836,Sheet5!$H$2:$H$4,0))&amp;"的"&amp;INDEX(Sheet5!$K$2:$K$11,MATCH(BL836,Sheet5!$J$2:$J$11,0))</f>
        <v>造成[ui.cs_orange:203*1]的物理伤害。</v>
      </c>
      <c r="DO836" s="69" t="e">
        <f>"造成["&amp;INDEX(Sheet5!$L$2:$L$11,MATCH(BY836,Sheet5!$J$2:$J$11,0))&amp;":"&amp;CE836&amp;"*"&amp;CF836/1000&amp;"]"&amp;INDEX(Sheet5!$I$2:$I$4,MATCH(CE836,Sheet5!$H$2:$H$4,0))&amp;"的"&amp;INDEX(Sheet5!$K$2:$K$11,MATCH(BY836,Sheet5!$J$2:$J$11,0))</f>
        <v>#N/A</v>
      </c>
      <c r="DP836" s="69"/>
      <c r="DQ836" s="69"/>
      <c r="DR836" s="69" t="e">
        <f t="shared" si="205"/>
        <v>#N/A</v>
      </c>
      <c r="DS836" s="90" t="e">
        <f>MATCH(A836,Sheet5!D:D,0)</f>
        <v>#N/A</v>
      </c>
      <c r="DT836" s="94" t="e">
        <f>MATCH(A835,Sheet5!F:F,0)</f>
        <v>#N/A</v>
      </c>
      <c r="DU836" s="69">
        <v>0</v>
      </c>
      <c r="DV836" s="69">
        <v>0</v>
      </c>
      <c r="DW836" s="69">
        <v>0</v>
      </c>
      <c r="DX836" s="69">
        <v>0</v>
      </c>
      <c r="DY836" s="69">
        <v>0</v>
      </c>
    </row>
    <row r="837" spans="1:129" ht="14.25">
      <c r="A837" s="69">
        <v>120221</v>
      </c>
      <c r="B837" s="69">
        <v>300003</v>
      </c>
      <c r="C837" s="69">
        <v>1</v>
      </c>
      <c r="D837" s="69" t="s">
        <v>2257</v>
      </c>
      <c r="E837" s="69" t="s">
        <v>239</v>
      </c>
      <c r="F837" s="69" t="s">
        <v>326</v>
      </c>
      <c r="G837" s="69">
        <v>1</v>
      </c>
      <c r="H837" s="69" t="s">
        <v>2258</v>
      </c>
      <c r="I837" s="69">
        <v>462</v>
      </c>
      <c r="J837" s="69">
        <v>462</v>
      </c>
      <c r="K837" s="69">
        <v>300</v>
      </c>
      <c r="M837" s="69">
        <v>490</v>
      </c>
      <c r="O837" s="69">
        <v>0</v>
      </c>
      <c r="P837" s="69">
        <v>2</v>
      </c>
      <c r="Q837" s="69">
        <v>0</v>
      </c>
      <c r="R837" s="69">
        <f t="shared" si="207"/>
        <v>1</v>
      </c>
      <c r="S837" s="69">
        <v>0</v>
      </c>
      <c r="T837" s="69">
        <v>0</v>
      </c>
      <c r="U837" s="69">
        <v>0</v>
      </c>
      <c r="V837" s="69">
        <v>0</v>
      </c>
      <c r="W837" s="69">
        <v>0</v>
      </c>
      <c r="X837" s="69">
        <v>0</v>
      </c>
      <c r="Y837" s="69">
        <v>0</v>
      </c>
      <c r="Z837" s="69">
        <v>830</v>
      </c>
      <c r="AA837" s="69">
        <v>2</v>
      </c>
      <c r="AB837" s="69">
        <v>31</v>
      </c>
      <c r="AC837" s="69">
        <v>0</v>
      </c>
      <c r="AD837" s="69">
        <v>0</v>
      </c>
      <c r="AE837" s="69">
        <v>0</v>
      </c>
      <c r="AF837" s="69">
        <v>1</v>
      </c>
      <c r="AG837" s="69">
        <v>0</v>
      </c>
      <c r="AH837" s="69">
        <v>10</v>
      </c>
      <c r="AI837" s="69">
        <v>491</v>
      </c>
      <c r="AJ837" s="69">
        <v>0</v>
      </c>
      <c r="AK837" s="69">
        <v>0</v>
      </c>
      <c r="AL837" s="69">
        <v>0</v>
      </c>
      <c r="AM837" s="69">
        <v>1</v>
      </c>
      <c r="AN837" s="69">
        <v>1</v>
      </c>
      <c r="AO837" s="69">
        <v>1</v>
      </c>
      <c r="AP837" s="69">
        <v>0.5</v>
      </c>
      <c r="AQ837" s="84">
        <v>15</v>
      </c>
      <c r="AR837" s="69">
        <v>2</v>
      </c>
      <c r="AS837" s="69">
        <v>0</v>
      </c>
      <c r="AT837" s="69">
        <v>0</v>
      </c>
      <c r="AU837" s="69">
        <v>0</v>
      </c>
      <c r="AV837" s="69">
        <v>0</v>
      </c>
      <c r="AW837" s="69">
        <v>0</v>
      </c>
      <c r="AX837" s="69">
        <v>0</v>
      </c>
      <c r="AY837" s="69">
        <v>0</v>
      </c>
      <c r="AZ837" s="69">
        <v>0</v>
      </c>
      <c r="BA837" s="69">
        <v>0</v>
      </c>
      <c r="BB837" s="69">
        <v>0</v>
      </c>
      <c r="BC837" s="69">
        <v>0</v>
      </c>
      <c r="BD837" s="69">
        <v>0</v>
      </c>
      <c r="BE837" s="69">
        <v>0</v>
      </c>
      <c r="BF837" s="69">
        <v>0</v>
      </c>
      <c r="BG837" s="69">
        <v>0</v>
      </c>
      <c r="BH837" s="69">
        <v>0</v>
      </c>
      <c r="BK837" s="69">
        <v>3</v>
      </c>
      <c r="BL837" s="69">
        <v>10</v>
      </c>
      <c r="BM837" s="69">
        <v>1</v>
      </c>
      <c r="BN837" s="69">
        <v>16</v>
      </c>
      <c r="BO837" s="89">
        <v>0</v>
      </c>
      <c r="BP837" s="69">
        <v>1</v>
      </c>
      <c r="BQ837" s="69">
        <v>1</v>
      </c>
      <c r="BR837" s="69">
        <v>1</v>
      </c>
      <c r="BS837" s="69">
        <v>120571</v>
      </c>
      <c r="BT837" s="69">
        <v>0</v>
      </c>
      <c r="BU837" s="69">
        <v>0</v>
      </c>
      <c r="BV837" s="69">
        <v>1000</v>
      </c>
      <c r="BW837" s="69">
        <v>0</v>
      </c>
      <c r="BY837" s="69">
        <v>2</v>
      </c>
      <c r="BZ837" s="69">
        <v>2</v>
      </c>
      <c r="CA837" s="69">
        <v>31</v>
      </c>
      <c r="CB837" s="89">
        <v>0</v>
      </c>
      <c r="CC837" s="69">
        <v>1</v>
      </c>
      <c r="CD837" s="69">
        <v>1</v>
      </c>
      <c r="CE837" s="69">
        <v>203</v>
      </c>
      <c r="CF837" s="69">
        <v>1000</v>
      </c>
      <c r="CG837" s="69">
        <v>0</v>
      </c>
      <c r="CH837" s="69">
        <v>0</v>
      </c>
      <c r="CI837" s="69">
        <v>1000</v>
      </c>
      <c r="CJ837" s="69">
        <v>492</v>
      </c>
      <c r="CL837" s="69">
        <v>0</v>
      </c>
      <c r="CM837" s="69">
        <v>0</v>
      </c>
      <c r="CN837" s="69">
        <v>0</v>
      </c>
      <c r="CO837" s="89">
        <v>0</v>
      </c>
      <c r="CP837" s="69">
        <v>0</v>
      </c>
      <c r="CQ837" s="69">
        <v>0</v>
      </c>
      <c r="CR837" s="69">
        <v>0</v>
      </c>
      <c r="CS837" s="69">
        <v>0</v>
      </c>
      <c r="CT837" s="69">
        <v>0</v>
      </c>
      <c r="CU837" s="69">
        <v>0</v>
      </c>
      <c r="CV837" s="69">
        <v>0</v>
      </c>
      <c r="CW837" s="69">
        <v>0</v>
      </c>
      <c r="CZ837" s="69">
        <v>0</v>
      </c>
      <c r="DA837" s="69">
        <v>0</v>
      </c>
      <c r="DB837" s="69">
        <v>0</v>
      </c>
      <c r="DC837" s="69">
        <v>0</v>
      </c>
      <c r="DD837" s="69">
        <v>0</v>
      </c>
      <c r="DE837" s="69">
        <v>0</v>
      </c>
      <c r="DF837" s="69">
        <v>0</v>
      </c>
      <c r="DG837" s="69">
        <v>1</v>
      </c>
      <c r="DI837" s="69" t="e">
        <f>INDEX(Sheet3!$E$78:$E$1130,MATCH(A837,Sheet3!$D$78:$D$1130,0))</f>
        <v>#N/A</v>
      </c>
      <c r="DJ837" s="69" t="str">
        <f t="shared" si="208"/>
        <v>item.ps_skill_10061</v>
      </c>
      <c r="DK837" s="90" t="s">
        <v>2253</v>
      </c>
      <c r="DL837" s="93"/>
      <c r="DM837" s="69" t="s">
        <v>239</v>
      </c>
      <c r="DN837" s="69" t="e">
        <f>"造成["&amp;INDEX(Sheet5!$L$2:$L$11,MATCH(BL837,Sheet5!$J$2:$J$11,0))&amp;":"&amp;BR837&amp;"*"&amp;BS837/1000&amp;"]"&amp;INDEX(Sheet5!$I$2:$I$4,MATCH(BR837,Sheet5!$H$2:$H$4,0))&amp;"的"&amp;INDEX(Sheet5!$K$2:$K$11,MATCH(BL837,Sheet5!$J$2:$J$11,0))</f>
        <v>#N/A</v>
      </c>
      <c r="DO837" s="69" t="e">
        <f>"造成["&amp;INDEX(Sheet5!$L$2:$L$11,MATCH(#REF!,Sheet5!$J$2:$J$11,0))&amp;":"&amp;#REF!&amp;"*"&amp;#REF!/1000&amp;"]"&amp;INDEX(Sheet5!$I$2:$I$4,MATCH(#REF!,Sheet5!$H$2:$H$4,0))&amp;"的"&amp;INDEX(Sheet5!$K$2:$K$11,MATCH(#REF!,Sheet5!$J$2:$J$11,0))</f>
        <v>#REF!</v>
      </c>
      <c r="DP837" s="69"/>
      <c r="DQ837" s="69"/>
      <c r="DR837" s="69" t="e">
        <f t="shared" si="205"/>
        <v>#N/A</v>
      </c>
      <c r="DS837" s="90" t="e">
        <f>MATCH(A837,Sheet5!D:D,0)</f>
        <v>#N/A</v>
      </c>
      <c r="DT837" s="94" t="e">
        <f>MATCH(A836,Sheet5!F:F,0)</f>
        <v>#N/A</v>
      </c>
      <c r="DU837" s="69">
        <v>0</v>
      </c>
      <c r="DV837" s="69">
        <v>0</v>
      </c>
      <c r="DW837" s="69">
        <v>0</v>
      </c>
      <c r="DX837" s="69">
        <v>0</v>
      </c>
      <c r="DY837" s="69">
        <v>0</v>
      </c>
    </row>
    <row r="838" spans="1:129" ht="14.25">
      <c r="A838" s="69">
        <v>120222</v>
      </c>
      <c r="B838" s="69">
        <v>300004</v>
      </c>
      <c r="C838" s="69">
        <v>1</v>
      </c>
      <c r="D838" s="69" t="s">
        <v>2259</v>
      </c>
      <c r="E838" s="69" t="s">
        <v>239</v>
      </c>
      <c r="F838" s="69" t="s">
        <v>326</v>
      </c>
      <c r="G838" s="69">
        <v>1</v>
      </c>
      <c r="H838" s="69" t="s">
        <v>2258</v>
      </c>
      <c r="I838" s="69">
        <v>0</v>
      </c>
      <c r="J838" s="69">
        <v>0</v>
      </c>
      <c r="K838" s="69">
        <v>300</v>
      </c>
      <c r="M838" s="69">
        <v>0</v>
      </c>
      <c r="N838" s="69" t="s">
        <v>2260</v>
      </c>
      <c r="O838" s="69">
        <v>0</v>
      </c>
      <c r="P838" s="69">
        <v>2</v>
      </c>
      <c r="Q838" s="69">
        <v>0</v>
      </c>
      <c r="R838" s="69">
        <v>1</v>
      </c>
      <c r="S838" s="69">
        <v>0</v>
      </c>
      <c r="T838" s="69">
        <v>0</v>
      </c>
      <c r="U838" s="69">
        <v>0</v>
      </c>
      <c r="V838" s="69">
        <v>0</v>
      </c>
      <c r="W838" s="69">
        <v>0</v>
      </c>
      <c r="X838" s="69">
        <v>0</v>
      </c>
      <c r="Y838" s="69">
        <v>0</v>
      </c>
      <c r="Z838" s="69">
        <v>4000</v>
      </c>
      <c r="AA838" s="69">
        <v>2</v>
      </c>
      <c r="AB838" s="69">
        <v>31</v>
      </c>
      <c r="AC838" s="69">
        <v>0</v>
      </c>
      <c r="AD838" s="69">
        <v>0</v>
      </c>
      <c r="AE838" s="69">
        <v>0</v>
      </c>
      <c r="AF838" s="69">
        <v>1</v>
      </c>
      <c r="AG838" s="69">
        <v>0</v>
      </c>
      <c r="AH838" s="69">
        <v>10</v>
      </c>
      <c r="AI838" s="69">
        <v>355</v>
      </c>
      <c r="AJ838" s="69">
        <v>0</v>
      </c>
      <c r="AK838" s="69">
        <v>0</v>
      </c>
      <c r="AL838" s="69">
        <v>0</v>
      </c>
      <c r="AM838" s="69">
        <v>1</v>
      </c>
      <c r="AN838" s="69">
        <v>1</v>
      </c>
      <c r="AO838" s="69">
        <v>1</v>
      </c>
      <c r="AP838" s="69">
        <v>0.5</v>
      </c>
      <c r="AQ838" s="84">
        <v>15</v>
      </c>
      <c r="AR838" s="69">
        <v>2</v>
      </c>
      <c r="AS838" s="69">
        <v>0</v>
      </c>
      <c r="AT838" s="69">
        <v>0</v>
      </c>
      <c r="AU838" s="69">
        <v>0</v>
      </c>
      <c r="AV838" s="69">
        <v>0</v>
      </c>
      <c r="AW838" s="69">
        <v>0</v>
      </c>
      <c r="AX838" s="69">
        <v>0</v>
      </c>
      <c r="AY838" s="69">
        <v>0</v>
      </c>
      <c r="AZ838" s="69">
        <v>0</v>
      </c>
      <c r="BA838" s="69">
        <v>0</v>
      </c>
      <c r="BB838" s="69">
        <v>0</v>
      </c>
      <c r="BC838" s="69">
        <v>0</v>
      </c>
      <c r="BD838" s="69">
        <v>0</v>
      </c>
      <c r="BE838" s="69">
        <v>0</v>
      </c>
      <c r="BF838" s="69">
        <v>0</v>
      </c>
      <c r="BG838" s="69">
        <v>0</v>
      </c>
      <c r="BH838" s="69">
        <v>0</v>
      </c>
      <c r="BK838" s="69">
        <v>3</v>
      </c>
      <c r="BL838" s="69">
        <v>2</v>
      </c>
      <c r="BM838" s="69">
        <v>2</v>
      </c>
      <c r="BN838" s="69">
        <v>31</v>
      </c>
      <c r="BO838" s="89">
        <v>0</v>
      </c>
      <c r="BP838" s="69">
        <v>1</v>
      </c>
      <c r="BQ838" s="69">
        <v>1</v>
      </c>
      <c r="BR838" s="69">
        <v>203</v>
      </c>
      <c r="BS838" s="69">
        <v>900</v>
      </c>
      <c r="BT838" s="69">
        <v>0</v>
      </c>
      <c r="BU838" s="69">
        <v>0</v>
      </c>
      <c r="BV838" s="69">
        <v>1000</v>
      </c>
      <c r="BW838" s="69">
        <v>0</v>
      </c>
      <c r="BY838" s="69">
        <v>10</v>
      </c>
      <c r="BZ838" s="69">
        <v>2</v>
      </c>
      <c r="CA838" s="69">
        <v>31</v>
      </c>
      <c r="CB838" s="89">
        <v>0</v>
      </c>
      <c r="CC838" s="69">
        <v>1</v>
      </c>
      <c r="CD838" s="69">
        <v>1</v>
      </c>
      <c r="CE838" s="69">
        <v>1</v>
      </c>
      <c r="CF838" s="69">
        <v>120222</v>
      </c>
      <c r="CG838" s="69">
        <v>0</v>
      </c>
      <c r="CH838" s="69">
        <v>0</v>
      </c>
      <c r="CI838" s="69">
        <v>1000</v>
      </c>
      <c r="CJ838" s="69">
        <v>0</v>
      </c>
      <c r="CL838" s="69">
        <v>0</v>
      </c>
      <c r="CM838" s="69">
        <v>0</v>
      </c>
      <c r="CN838" s="69">
        <v>0</v>
      </c>
      <c r="CO838" s="89">
        <v>0</v>
      </c>
      <c r="CP838" s="69">
        <v>0</v>
      </c>
      <c r="CQ838" s="69">
        <v>0</v>
      </c>
      <c r="CR838" s="69">
        <v>0</v>
      </c>
      <c r="CS838" s="69">
        <v>0</v>
      </c>
      <c r="CT838" s="69">
        <v>0</v>
      </c>
      <c r="CU838" s="69">
        <v>0</v>
      </c>
      <c r="CV838" s="69">
        <v>0</v>
      </c>
      <c r="CW838" s="69">
        <v>0</v>
      </c>
      <c r="CZ838" s="69">
        <v>0</v>
      </c>
      <c r="DA838" s="69">
        <v>0</v>
      </c>
      <c r="DB838" s="69">
        <v>0</v>
      </c>
      <c r="DC838" s="69">
        <v>0</v>
      </c>
      <c r="DD838" s="69">
        <v>0</v>
      </c>
      <c r="DE838" s="69">
        <v>0</v>
      </c>
      <c r="DF838" s="69">
        <v>0</v>
      </c>
      <c r="DG838" s="69">
        <v>1</v>
      </c>
      <c r="DI838" s="69" t="e">
        <f>INDEX(Sheet3!$E$78:$E$1130,MATCH(A838,Sheet3!$D$78:$D$1130,0))</f>
        <v>#N/A</v>
      </c>
      <c r="DJ838" s="69" t="str">
        <f t="shared" si="208"/>
        <v>item.ps_skill_10061</v>
      </c>
      <c r="DK838" s="90" t="s">
        <v>2253</v>
      </c>
      <c r="DL838" s="93"/>
      <c r="DM838" s="69" t="s">
        <v>239</v>
      </c>
      <c r="DN838" s="69" t="str">
        <f>"造成["&amp;INDEX(Sheet5!$L$2:$L$11,MATCH(BL838,Sheet5!$J$2:$J$11,0))&amp;":"&amp;BR838&amp;"*"&amp;BS838/1000&amp;"]"&amp;INDEX(Sheet5!$I$2:$I$4,MATCH(BR838,Sheet5!$H$2:$H$4,0))&amp;"的"&amp;INDEX(Sheet5!$K$2:$K$11,MATCH(BL838,Sheet5!$J$2:$J$11,0))</f>
        <v>造成[ui.cs_orange:203*0.9]的物理伤害。</v>
      </c>
      <c r="DO838" s="69" t="e">
        <f>"造成["&amp;INDEX(Sheet5!$L$2:$L$11,MATCH(BY838,Sheet5!$J$2:$J$11,0))&amp;":"&amp;CE838&amp;"*"&amp;CF838/1000&amp;"]"&amp;INDEX(Sheet5!$I$2:$I$4,MATCH(CE838,Sheet5!$H$2:$H$4,0))&amp;"的"&amp;INDEX(Sheet5!$K$2:$K$11,MATCH(BY838,Sheet5!$J$2:$J$11,0))</f>
        <v>#N/A</v>
      </c>
      <c r="DP838" s="69"/>
      <c r="DQ838" s="69"/>
      <c r="DR838" s="69" t="e">
        <f t="shared" si="205"/>
        <v>#N/A</v>
      </c>
      <c r="DS838" s="90" t="e">
        <f>MATCH(A838,Sheet5!D:D,0)</f>
        <v>#N/A</v>
      </c>
      <c r="DT838" s="94" t="e">
        <f>MATCH(A837,Sheet5!F:F,0)</f>
        <v>#N/A</v>
      </c>
      <c r="DU838" s="69">
        <v>0</v>
      </c>
      <c r="DV838" s="69">
        <v>0</v>
      </c>
      <c r="DW838" s="69">
        <v>0</v>
      </c>
      <c r="DX838" s="69">
        <v>0</v>
      </c>
      <c r="DY838" s="69">
        <v>0</v>
      </c>
    </row>
    <row r="839" spans="1:129" ht="14.25">
      <c r="A839" s="69">
        <v>120223</v>
      </c>
      <c r="B839" s="69">
        <v>0</v>
      </c>
      <c r="C839" s="69">
        <v>1</v>
      </c>
      <c r="D839" s="69" t="s">
        <v>2259</v>
      </c>
      <c r="E839" s="69" t="s">
        <v>239</v>
      </c>
      <c r="F839" s="69" t="s">
        <v>326</v>
      </c>
      <c r="G839" s="69">
        <v>1</v>
      </c>
      <c r="H839" s="69" t="s">
        <v>2258</v>
      </c>
      <c r="I839" s="69">
        <v>0</v>
      </c>
      <c r="J839" s="69">
        <v>0</v>
      </c>
      <c r="K839" s="69">
        <v>300</v>
      </c>
      <c r="M839" s="69">
        <v>0</v>
      </c>
      <c r="N839" s="69" t="s">
        <v>2260</v>
      </c>
      <c r="O839" s="69">
        <v>0</v>
      </c>
      <c r="P839" s="69">
        <v>2</v>
      </c>
      <c r="Q839" s="69">
        <v>0</v>
      </c>
      <c r="R839" s="69">
        <v>1</v>
      </c>
      <c r="S839" s="69">
        <v>0</v>
      </c>
      <c r="T839" s="69">
        <v>0</v>
      </c>
      <c r="U839" s="69">
        <v>0</v>
      </c>
      <c r="V839" s="69">
        <v>0</v>
      </c>
      <c r="W839" s="69">
        <v>0</v>
      </c>
      <c r="X839" s="69">
        <v>0</v>
      </c>
      <c r="Y839" s="69">
        <v>0</v>
      </c>
      <c r="Z839" s="69">
        <v>4000</v>
      </c>
      <c r="AA839" s="69">
        <v>2</v>
      </c>
      <c r="AB839" s="69">
        <v>31</v>
      </c>
      <c r="AC839" s="69">
        <v>0</v>
      </c>
      <c r="AD839" s="69">
        <v>0</v>
      </c>
      <c r="AE839" s="69">
        <v>0</v>
      </c>
      <c r="AF839" s="69">
        <v>1</v>
      </c>
      <c r="AG839" s="69">
        <v>0</v>
      </c>
      <c r="AH839" s="69">
        <v>10</v>
      </c>
      <c r="AI839" s="69">
        <v>355</v>
      </c>
      <c r="AJ839" s="69">
        <v>0</v>
      </c>
      <c r="AK839" s="69">
        <v>0</v>
      </c>
      <c r="AL839" s="69">
        <v>0</v>
      </c>
      <c r="AM839" s="69">
        <v>1</v>
      </c>
      <c r="AN839" s="69">
        <v>1</v>
      </c>
      <c r="AO839" s="69">
        <v>1</v>
      </c>
      <c r="AP839" s="69">
        <v>0.5</v>
      </c>
      <c r="AQ839" s="84">
        <v>15</v>
      </c>
      <c r="AR839" s="69">
        <v>2</v>
      </c>
      <c r="AS839" s="69">
        <v>0</v>
      </c>
      <c r="AT839" s="69">
        <v>0</v>
      </c>
      <c r="AU839" s="69">
        <v>0</v>
      </c>
      <c r="AV839" s="69">
        <v>0</v>
      </c>
      <c r="AW839" s="69">
        <v>0</v>
      </c>
      <c r="AX839" s="69">
        <v>0</v>
      </c>
      <c r="AY839" s="69">
        <v>0</v>
      </c>
      <c r="AZ839" s="69">
        <v>0</v>
      </c>
      <c r="BA839" s="69">
        <v>0</v>
      </c>
      <c r="BB839" s="69">
        <v>0</v>
      </c>
      <c r="BC839" s="69">
        <v>0</v>
      </c>
      <c r="BD839" s="69">
        <v>0</v>
      </c>
      <c r="BE839" s="69">
        <v>0</v>
      </c>
      <c r="BF839" s="69">
        <v>0</v>
      </c>
      <c r="BG839" s="69">
        <v>0</v>
      </c>
      <c r="BH839" s="69">
        <v>0</v>
      </c>
      <c r="BK839" s="69">
        <v>3</v>
      </c>
      <c r="BL839" s="69">
        <v>2</v>
      </c>
      <c r="BM839" s="69">
        <v>2</v>
      </c>
      <c r="BN839" s="69">
        <v>31</v>
      </c>
      <c r="BO839" s="89">
        <v>0</v>
      </c>
      <c r="BP839" s="69">
        <v>1</v>
      </c>
      <c r="BQ839" s="69">
        <v>1</v>
      </c>
      <c r="BR839" s="69">
        <v>203</v>
      </c>
      <c r="BS839" s="69">
        <v>900</v>
      </c>
      <c r="BT839" s="69">
        <v>0</v>
      </c>
      <c r="BU839" s="69">
        <v>0</v>
      </c>
      <c r="BV839" s="69">
        <v>1000</v>
      </c>
      <c r="BW839" s="69">
        <v>0</v>
      </c>
      <c r="BY839" s="69">
        <v>10</v>
      </c>
      <c r="BZ839" s="69">
        <v>2</v>
      </c>
      <c r="CA839" s="69">
        <v>31</v>
      </c>
      <c r="CB839" s="89">
        <v>0</v>
      </c>
      <c r="CC839" s="69">
        <v>1</v>
      </c>
      <c r="CD839" s="69">
        <v>1</v>
      </c>
      <c r="CE839" s="69">
        <v>1</v>
      </c>
      <c r="CF839" s="69">
        <v>120222</v>
      </c>
      <c r="CG839" s="69">
        <v>0</v>
      </c>
      <c r="CH839" s="69">
        <v>0</v>
      </c>
      <c r="CI839" s="69">
        <v>1000</v>
      </c>
      <c r="CJ839" s="69">
        <v>0</v>
      </c>
      <c r="CL839" s="69">
        <v>0</v>
      </c>
      <c r="CM839" s="69">
        <v>0</v>
      </c>
      <c r="CN839" s="69">
        <v>0</v>
      </c>
      <c r="CO839" s="89">
        <v>0</v>
      </c>
      <c r="CP839" s="69">
        <v>0</v>
      </c>
      <c r="CQ839" s="69">
        <v>0</v>
      </c>
      <c r="CR839" s="69">
        <v>0</v>
      </c>
      <c r="CS839" s="69">
        <v>0</v>
      </c>
      <c r="CT839" s="69">
        <v>0</v>
      </c>
      <c r="CU839" s="69">
        <v>0</v>
      </c>
      <c r="CV839" s="69">
        <v>0</v>
      </c>
      <c r="CW839" s="69">
        <v>0</v>
      </c>
      <c r="CZ839" s="69">
        <v>0</v>
      </c>
      <c r="DA839" s="69">
        <v>0</v>
      </c>
      <c r="DB839" s="69">
        <v>0</v>
      </c>
      <c r="DC839" s="69">
        <v>0</v>
      </c>
      <c r="DD839" s="69">
        <v>0</v>
      </c>
      <c r="DE839" s="69">
        <v>0</v>
      </c>
      <c r="DF839" s="69">
        <v>0</v>
      </c>
      <c r="DG839" s="69">
        <v>1</v>
      </c>
      <c r="DI839" s="69" t="e">
        <f>INDEX(Sheet3!$E$78:$E$1130,MATCH(A839,Sheet3!$D$78:$D$1130,0))</f>
        <v>#N/A</v>
      </c>
      <c r="DJ839" s="69" t="str">
        <f t="shared" ref="DJ839" si="209">IFERROR(DI839,F839)</f>
        <v>item.ps_skill_10061</v>
      </c>
      <c r="DK839" s="90" t="s">
        <v>2253</v>
      </c>
      <c r="DL839" s="93"/>
      <c r="DM839" s="69" t="s">
        <v>239</v>
      </c>
      <c r="DN839" s="69" t="str">
        <f>"造成["&amp;INDEX(Sheet5!$L$2:$L$11,MATCH(BL839,Sheet5!$J$2:$J$11,0))&amp;":"&amp;BR839&amp;"*"&amp;BS839/1000&amp;"]"&amp;INDEX(Sheet5!$I$2:$I$4,MATCH(BR839,Sheet5!$H$2:$H$4,0))&amp;"的"&amp;INDEX(Sheet5!$K$2:$K$11,MATCH(BL839,Sheet5!$J$2:$J$11,0))</f>
        <v>造成[ui.cs_orange:203*0.9]的物理伤害。</v>
      </c>
      <c r="DO839" s="69" t="e">
        <f>"造成["&amp;INDEX(Sheet5!$L$2:$L$11,MATCH(BY839,Sheet5!$J$2:$J$11,0))&amp;":"&amp;CE839&amp;"*"&amp;CF839/1000&amp;"]"&amp;INDEX(Sheet5!$I$2:$I$4,MATCH(CE839,Sheet5!$H$2:$H$4,0))&amp;"的"&amp;INDEX(Sheet5!$K$2:$K$11,MATCH(BY839,Sheet5!$J$2:$J$11,0))</f>
        <v>#N/A</v>
      </c>
      <c r="DP839" s="69"/>
      <c r="DQ839" s="69"/>
      <c r="DR839" s="69" t="e">
        <f t="shared" ref="DR839" si="210">MATCH(A839,$DX$51:$DX$69,0)</f>
        <v>#N/A</v>
      </c>
      <c r="DS839" s="90" t="e">
        <f>MATCH(A839,Sheet5!D:D,0)</f>
        <v>#N/A</v>
      </c>
      <c r="DT839" s="94" t="e">
        <f>MATCH(A838,Sheet5!F:F,0)</f>
        <v>#N/A</v>
      </c>
      <c r="DU839" s="69">
        <v>0</v>
      </c>
      <c r="DV839" s="69">
        <v>0</v>
      </c>
      <c r="DW839" s="69">
        <v>0</v>
      </c>
      <c r="DX839" s="69">
        <v>0</v>
      </c>
      <c r="DY839" s="69">
        <v>0</v>
      </c>
    </row>
    <row r="840" spans="1:129" ht="14.25">
      <c r="A840" s="69">
        <v>120224</v>
      </c>
      <c r="B840" s="69">
        <v>0</v>
      </c>
      <c r="C840" s="69">
        <v>1</v>
      </c>
      <c r="D840" s="69" t="s">
        <v>2259</v>
      </c>
      <c r="E840" s="69" t="s">
        <v>239</v>
      </c>
      <c r="F840" s="69" t="s">
        <v>326</v>
      </c>
      <c r="G840" s="69">
        <v>1</v>
      </c>
      <c r="H840" s="69" t="s">
        <v>2258</v>
      </c>
      <c r="I840" s="69">
        <v>0</v>
      </c>
      <c r="J840" s="69">
        <v>0</v>
      </c>
      <c r="K840" s="69">
        <v>300</v>
      </c>
      <c r="M840" s="69">
        <v>0</v>
      </c>
      <c r="N840" s="69" t="s">
        <v>2260</v>
      </c>
      <c r="O840" s="69">
        <v>0</v>
      </c>
      <c r="P840" s="69">
        <v>2</v>
      </c>
      <c r="Q840" s="69">
        <v>0</v>
      </c>
      <c r="R840" s="69">
        <v>1</v>
      </c>
      <c r="S840" s="69">
        <v>0</v>
      </c>
      <c r="T840" s="69">
        <v>0</v>
      </c>
      <c r="U840" s="69">
        <v>0</v>
      </c>
      <c r="V840" s="69">
        <v>0</v>
      </c>
      <c r="W840" s="69">
        <v>0</v>
      </c>
      <c r="X840" s="69">
        <v>0</v>
      </c>
      <c r="Y840" s="69">
        <v>0</v>
      </c>
      <c r="Z840" s="69">
        <v>4000</v>
      </c>
      <c r="AA840" s="69">
        <v>2</v>
      </c>
      <c r="AB840" s="69">
        <v>31</v>
      </c>
      <c r="AC840" s="69">
        <v>0</v>
      </c>
      <c r="AD840" s="69">
        <v>0</v>
      </c>
      <c r="AE840" s="69">
        <v>0</v>
      </c>
      <c r="AF840" s="69">
        <v>1</v>
      </c>
      <c r="AG840" s="69">
        <v>0</v>
      </c>
      <c r="AH840" s="69">
        <v>10</v>
      </c>
      <c r="AI840" s="69">
        <v>355</v>
      </c>
      <c r="AJ840" s="69">
        <v>0</v>
      </c>
      <c r="AK840" s="69">
        <v>0</v>
      </c>
      <c r="AL840" s="69">
        <v>0</v>
      </c>
      <c r="AM840" s="69">
        <v>1</v>
      </c>
      <c r="AN840" s="69">
        <v>1</v>
      </c>
      <c r="AO840" s="69">
        <v>1</v>
      </c>
      <c r="AP840" s="69">
        <v>0.5</v>
      </c>
      <c r="AQ840" s="84">
        <v>15</v>
      </c>
      <c r="AR840" s="69">
        <v>2</v>
      </c>
      <c r="AS840" s="69">
        <v>0</v>
      </c>
      <c r="AT840" s="69">
        <v>0</v>
      </c>
      <c r="AU840" s="69">
        <v>0</v>
      </c>
      <c r="AV840" s="69">
        <v>0</v>
      </c>
      <c r="AW840" s="69">
        <v>0</v>
      </c>
      <c r="AX840" s="69">
        <v>0</v>
      </c>
      <c r="AY840" s="69">
        <v>0</v>
      </c>
      <c r="AZ840" s="69">
        <v>0</v>
      </c>
      <c r="BA840" s="69">
        <v>0</v>
      </c>
      <c r="BB840" s="69">
        <v>0</v>
      </c>
      <c r="BC840" s="69">
        <v>0</v>
      </c>
      <c r="BD840" s="69">
        <v>0</v>
      </c>
      <c r="BE840" s="69">
        <v>0</v>
      </c>
      <c r="BF840" s="69">
        <v>0</v>
      </c>
      <c r="BG840" s="69">
        <v>0</v>
      </c>
      <c r="BH840" s="69">
        <v>0</v>
      </c>
      <c r="BK840" s="69">
        <v>3</v>
      </c>
      <c r="BL840" s="69">
        <v>2</v>
      </c>
      <c r="BM840" s="69">
        <v>2</v>
      </c>
      <c r="BN840" s="69">
        <v>31</v>
      </c>
      <c r="BO840" s="89">
        <v>0</v>
      </c>
      <c r="BP840" s="69">
        <v>1</v>
      </c>
      <c r="BQ840" s="69">
        <v>1</v>
      </c>
      <c r="BR840" s="69">
        <v>203</v>
      </c>
      <c r="BS840" s="69">
        <v>900</v>
      </c>
      <c r="BT840" s="69">
        <v>0</v>
      </c>
      <c r="BU840" s="69">
        <v>0</v>
      </c>
      <c r="BV840" s="69">
        <v>1000</v>
      </c>
      <c r="BW840" s="69">
        <v>0</v>
      </c>
      <c r="BY840" s="69">
        <v>10</v>
      </c>
      <c r="BZ840" s="69">
        <v>2</v>
      </c>
      <c r="CA840" s="69">
        <v>31</v>
      </c>
      <c r="CB840" s="89">
        <v>0</v>
      </c>
      <c r="CC840" s="69">
        <v>1</v>
      </c>
      <c r="CD840" s="69">
        <v>1</v>
      </c>
      <c r="CE840" s="69">
        <v>1</v>
      </c>
      <c r="CF840" s="69">
        <v>120222</v>
      </c>
      <c r="CG840" s="69">
        <v>0</v>
      </c>
      <c r="CH840" s="69">
        <v>0</v>
      </c>
      <c r="CI840" s="69">
        <v>1000</v>
      </c>
      <c r="CJ840" s="69">
        <v>0</v>
      </c>
      <c r="CL840" s="69">
        <v>0</v>
      </c>
      <c r="CM840" s="69">
        <v>0</v>
      </c>
      <c r="CN840" s="69">
        <v>0</v>
      </c>
      <c r="CO840" s="89">
        <v>0</v>
      </c>
      <c r="CP840" s="69">
        <v>0</v>
      </c>
      <c r="CQ840" s="69">
        <v>0</v>
      </c>
      <c r="CR840" s="69">
        <v>0</v>
      </c>
      <c r="CS840" s="69">
        <v>0</v>
      </c>
      <c r="CT840" s="69">
        <v>0</v>
      </c>
      <c r="CU840" s="69">
        <v>0</v>
      </c>
      <c r="CV840" s="69">
        <v>0</v>
      </c>
      <c r="CW840" s="69">
        <v>0</v>
      </c>
      <c r="CZ840" s="69">
        <v>0</v>
      </c>
      <c r="DA840" s="69">
        <v>0</v>
      </c>
      <c r="DB840" s="69">
        <v>0</v>
      </c>
      <c r="DC840" s="69">
        <v>0</v>
      </c>
      <c r="DD840" s="69">
        <v>0</v>
      </c>
      <c r="DE840" s="69">
        <v>0</v>
      </c>
      <c r="DF840" s="69">
        <v>0</v>
      </c>
      <c r="DG840" s="69">
        <v>1</v>
      </c>
      <c r="DI840" s="69" t="e">
        <f>INDEX(Sheet3!$E$78:$E$1130,MATCH(A840,Sheet3!$D$78:$D$1130,0))</f>
        <v>#N/A</v>
      </c>
      <c r="DJ840" s="69" t="str">
        <f t="shared" ref="DJ840" si="211">IFERROR(DI840,F840)</f>
        <v>item.ps_skill_10061</v>
      </c>
      <c r="DK840" s="90" t="s">
        <v>2253</v>
      </c>
      <c r="DL840" s="93"/>
      <c r="DM840" s="69" t="s">
        <v>239</v>
      </c>
      <c r="DN840" s="69" t="str">
        <f>"造成["&amp;INDEX(Sheet5!$L$2:$L$11,MATCH(BL840,Sheet5!$J$2:$J$11,0))&amp;":"&amp;BR840&amp;"*"&amp;BS840/1000&amp;"]"&amp;INDEX(Sheet5!$I$2:$I$4,MATCH(BR840,Sheet5!$H$2:$H$4,0))&amp;"的"&amp;INDEX(Sheet5!$K$2:$K$11,MATCH(BL840,Sheet5!$J$2:$J$11,0))</f>
        <v>造成[ui.cs_orange:203*0.9]的物理伤害。</v>
      </c>
      <c r="DO840" s="69" t="e">
        <f>"造成["&amp;INDEX(Sheet5!$L$2:$L$11,MATCH(BY840,Sheet5!$J$2:$J$11,0))&amp;":"&amp;CE840&amp;"*"&amp;CF840/1000&amp;"]"&amp;INDEX(Sheet5!$I$2:$I$4,MATCH(CE840,Sheet5!$H$2:$H$4,0))&amp;"的"&amp;INDEX(Sheet5!$K$2:$K$11,MATCH(BY840,Sheet5!$J$2:$J$11,0))</f>
        <v>#N/A</v>
      </c>
      <c r="DP840" s="69"/>
      <c r="DQ840" s="69"/>
      <c r="DR840" s="69" t="e">
        <f t="shared" ref="DR840" si="212">MATCH(A840,$DX$51:$DX$69,0)</f>
        <v>#N/A</v>
      </c>
      <c r="DS840" s="90" t="e">
        <f>MATCH(A840,Sheet5!D:D,0)</f>
        <v>#N/A</v>
      </c>
      <c r="DT840" s="94" t="e">
        <f>MATCH(A839,Sheet5!F:F,0)</f>
        <v>#N/A</v>
      </c>
      <c r="DU840" s="69">
        <v>0</v>
      </c>
      <c r="DV840" s="69">
        <v>0</v>
      </c>
      <c r="DW840" s="69">
        <v>0</v>
      </c>
      <c r="DX840" s="69">
        <v>0</v>
      </c>
      <c r="DY840" s="69">
        <v>0</v>
      </c>
    </row>
    <row r="841" spans="1:129" ht="14.25">
      <c r="A841" s="69">
        <v>120225</v>
      </c>
      <c r="B841" s="69">
        <v>0</v>
      </c>
      <c r="C841" s="69">
        <v>1</v>
      </c>
      <c r="D841" s="69" t="s">
        <v>2259</v>
      </c>
      <c r="E841" s="69" t="s">
        <v>239</v>
      </c>
      <c r="F841" s="69" t="s">
        <v>326</v>
      </c>
      <c r="G841" s="69">
        <v>1</v>
      </c>
      <c r="H841" s="69" t="s">
        <v>2258</v>
      </c>
      <c r="I841" s="69">
        <v>0</v>
      </c>
      <c r="J841" s="69">
        <v>0</v>
      </c>
      <c r="K841" s="69">
        <v>300</v>
      </c>
      <c r="M841" s="69">
        <v>0</v>
      </c>
      <c r="N841" s="69" t="s">
        <v>2260</v>
      </c>
      <c r="O841" s="69">
        <v>0</v>
      </c>
      <c r="P841" s="69">
        <v>2</v>
      </c>
      <c r="Q841" s="69">
        <v>0</v>
      </c>
      <c r="R841" s="69">
        <v>1</v>
      </c>
      <c r="S841" s="69">
        <v>0</v>
      </c>
      <c r="T841" s="69">
        <v>0</v>
      </c>
      <c r="U841" s="69">
        <v>0</v>
      </c>
      <c r="V841" s="69">
        <v>0</v>
      </c>
      <c r="W841" s="69">
        <v>0</v>
      </c>
      <c r="X841" s="69">
        <v>0</v>
      </c>
      <c r="Y841" s="69">
        <v>0</v>
      </c>
      <c r="Z841" s="69">
        <v>4000</v>
      </c>
      <c r="AA841" s="69">
        <v>2</v>
      </c>
      <c r="AB841" s="69">
        <v>31</v>
      </c>
      <c r="AC841" s="69">
        <v>0</v>
      </c>
      <c r="AD841" s="69">
        <v>0</v>
      </c>
      <c r="AE841" s="69">
        <v>0</v>
      </c>
      <c r="AF841" s="69">
        <v>1</v>
      </c>
      <c r="AG841" s="69">
        <v>0</v>
      </c>
      <c r="AH841" s="69">
        <v>10</v>
      </c>
      <c r="AI841" s="69">
        <v>355</v>
      </c>
      <c r="AJ841" s="69">
        <v>0</v>
      </c>
      <c r="AK841" s="69">
        <v>0</v>
      </c>
      <c r="AL841" s="69">
        <v>0</v>
      </c>
      <c r="AM841" s="69">
        <v>1</v>
      </c>
      <c r="AN841" s="69">
        <v>1</v>
      </c>
      <c r="AO841" s="69">
        <v>1</v>
      </c>
      <c r="AP841" s="69">
        <v>0.5</v>
      </c>
      <c r="AQ841" s="84">
        <v>15</v>
      </c>
      <c r="AR841" s="69">
        <v>2</v>
      </c>
      <c r="AS841" s="69">
        <v>0</v>
      </c>
      <c r="AT841" s="69">
        <v>0</v>
      </c>
      <c r="AU841" s="69">
        <v>0</v>
      </c>
      <c r="AV841" s="69">
        <v>0</v>
      </c>
      <c r="AW841" s="69">
        <v>0</v>
      </c>
      <c r="AX841" s="69">
        <v>0</v>
      </c>
      <c r="AY841" s="69">
        <v>0</v>
      </c>
      <c r="AZ841" s="69">
        <v>0</v>
      </c>
      <c r="BA841" s="69">
        <v>0</v>
      </c>
      <c r="BB841" s="69">
        <v>0</v>
      </c>
      <c r="BC841" s="69">
        <v>0</v>
      </c>
      <c r="BD841" s="69">
        <v>0</v>
      </c>
      <c r="BE841" s="69">
        <v>0</v>
      </c>
      <c r="BF841" s="69">
        <v>0</v>
      </c>
      <c r="BG841" s="69">
        <v>0</v>
      </c>
      <c r="BH841" s="69">
        <v>0</v>
      </c>
      <c r="BK841" s="69">
        <v>3</v>
      </c>
      <c r="BL841" s="69">
        <v>2</v>
      </c>
      <c r="BM841" s="69">
        <v>2</v>
      </c>
      <c r="BN841" s="69">
        <v>31</v>
      </c>
      <c r="BO841" s="89">
        <v>0</v>
      </c>
      <c r="BP841" s="69">
        <v>1</v>
      </c>
      <c r="BQ841" s="69">
        <v>1</v>
      </c>
      <c r="BR841" s="69">
        <v>203</v>
      </c>
      <c r="BS841" s="69">
        <v>900</v>
      </c>
      <c r="BT841" s="69">
        <v>0</v>
      </c>
      <c r="BU841" s="69">
        <v>0</v>
      </c>
      <c r="BV841" s="69">
        <v>1000</v>
      </c>
      <c r="BW841" s="69">
        <v>0</v>
      </c>
      <c r="BY841" s="69">
        <v>10</v>
      </c>
      <c r="BZ841" s="69">
        <v>2</v>
      </c>
      <c r="CA841" s="69">
        <v>31</v>
      </c>
      <c r="CB841" s="89">
        <v>0</v>
      </c>
      <c r="CC841" s="69">
        <v>1</v>
      </c>
      <c r="CD841" s="69">
        <v>1</v>
      </c>
      <c r="CE841" s="69">
        <v>1</v>
      </c>
      <c r="CF841" s="69">
        <v>120222</v>
      </c>
      <c r="CG841" s="69">
        <v>0</v>
      </c>
      <c r="CH841" s="69">
        <v>0</v>
      </c>
      <c r="CI841" s="69">
        <v>1000</v>
      </c>
      <c r="CJ841" s="69">
        <v>0</v>
      </c>
      <c r="CL841" s="69">
        <v>0</v>
      </c>
      <c r="CM841" s="69">
        <v>0</v>
      </c>
      <c r="CN841" s="69">
        <v>0</v>
      </c>
      <c r="CO841" s="89">
        <v>0</v>
      </c>
      <c r="CP841" s="69">
        <v>0</v>
      </c>
      <c r="CQ841" s="69">
        <v>0</v>
      </c>
      <c r="CR841" s="69">
        <v>0</v>
      </c>
      <c r="CS841" s="69">
        <v>0</v>
      </c>
      <c r="CT841" s="69">
        <v>0</v>
      </c>
      <c r="CU841" s="69">
        <v>0</v>
      </c>
      <c r="CV841" s="69">
        <v>0</v>
      </c>
      <c r="CW841" s="69">
        <v>0</v>
      </c>
      <c r="CZ841" s="69">
        <v>0</v>
      </c>
      <c r="DA841" s="69">
        <v>0</v>
      </c>
      <c r="DB841" s="69">
        <v>0</v>
      </c>
      <c r="DC841" s="69">
        <v>0</v>
      </c>
      <c r="DD841" s="69">
        <v>0</v>
      </c>
      <c r="DE841" s="69">
        <v>0</v>
      </c>
      <c r="DF841" s="69">
        <v>0</v>
      </c>
      <c r="DG841" s="69">
        <v>1</v>
      </c>
      <c r="DI841" s="69" t="e">
        <f>INDEX(Sheet3!$E$78:$E$1130,MATCH(A841,Sheet3!$D$78:$D$1130,0))</f>
        <v>#N/A</v>
      </c>
      <c r="DJ841" s="69" t="str">
        <f t="shared" ref="DJ841" si="213">IFERROR(DI841,F841)</f>
        <v>item.ps_skill_10061</v>
      </c>
      <c r="DK841" s="90" t="s">
        <v>2253</v>
      </c>
      <c r="DL841" s="93"/>
      <c r="DM841" s="69" t="s">
        <v>239</v>
      </c>
      <c r="DN841" s="69" t="str">
        <f>"造成["&amp;INDEX(Sheet5!$L$2:$L$11,MATCH(BL841,Sheet5!$J$2:$J$11,0))&amp;":"&amp;BR841&amp;"*"&amp;BS841/1000&amp;"]"&amp;INDEX(Sheet5!$I$2:$I$4,MATCH(BR841,Sheet5!$H$2:$H$4,0))&amp;"的"&amp;INDEX(Sheet5!$K$2:$K$11,MATCH(BL841,Sheet5!$J$2:$J$11,0))</f>
        <v>造成[ui.cs_orange:203*0.9]的物理伤害。</v>
      </c>
      <c r="DO841" s="69" t="e">
        <f>"造成["&amp;INDEX(Sheet5!$L$2:$L$11,MATCH(BY841,Sheet5!$J$2:$J$11,0))&amp;":"&amp;CE841&amp;"*"&amp;CF841/1000&amp;"]"&amp;INDEX(Sheet5!$I$2:$I$4,MATCH(CE841,Sheet5!$H$2:$H$4,0))&amp;"的"&amp;INDEX(Sheet5!$K$2:$K$11,MATCH(BY841,Sheet5!$J$2:$J$11,0))</f>
        <v>#N/A</v>
      </c>
      <c r="DP841" s="69"/>
      <c r="DQ841" s="69"/>
      <c r="DR841" s="69" t="e">
        <f t="shared" ref="DR841" si="214">MATCH(A841,$DX$51:$DX$69,0)</f>
        <v>#N/A</v>
      </c>
      <c r="DS841" s="90" t="e">
        <f>MATCH(A841,Sheet5!D:D,0)</f>
        <v>#N/A</v>
      </c>
      <c r="DT841" s="94" t="e">
        <f>MATCH(A840,Sheet5!F:F,0)</f>
        <v>#N/A</v>
      </c>
      <c r="DU841" s="69">
        <v>0</v>
      </c>
      <c r="DV841" s="69">
        <v>0</v>
      </c>
      <c r="DW841" s="69">
        <v>0</v>
      </c>
      <c r="DX841" s="69">
        <v>0</v>
      </c>
      <c r="DY841" s="69">
        <v>0</v>
      </c>
    </row>
    <row r="842" spans="1:129" ht="14.25">
      <c r="A842" s="69">
        <v>120226</v>
      </c>
      <c r="B842" s="69">
        <v>0</v>
      </c>
      <c r="C842" s="69">
        <v>1</v>
      </c>
      <c r="D842" s="69" t="s">
        <v>2259</v>
      </c>
      <c r="E842" s="69" t="s">
        <v>239</v>
      </c>
      <c r="F842" s="69" t="s">
        <v>326</v>
      </c>
      <c r="G842" s="69">
        <v>1</v>
      </c>
      <c r="H842" s="69" t="s">
        <v>2258</v>
      </c>
      <c r="I842" s="69">
        <v>0</v>
      </c>
      <c r="J842" s="69">
        <v>0</v>
      </c>
      <c r="K842" s="69">
        <v>300</v>
      </c>
      <c r="M842" s="69">
        <v>0</v>
      </c>
      <c r="N842" s="69" t="s">
        <v>2260</v>
      </c>
      <c r="O842" s="69">
        <v>0</v>
      </c>
      <c r="P842" s="69">
        <v>2</v>
      </c>
      <c r="Q842" s="69">
        <v>0</v>
      </c>
      <c r="R842" s="69">
        <v>1</v>
      </c>
      <c r="S842" s="69">
        <v>0</v>
      </c>
      <c r="T842" s="69">
        <v>0</v>
      </c>
      <c r="U842" s="69">
        <v>0</v>
      </c>
      <c r="V842" s="69">
        <v>0</v>
      </c>
      <c r="W842" s="69">
        <v>0</v>
      </c>
      <c r="X842" s="69">
        <v>0</v>
      </c>
      <c r="Y842" s="69">
        <v>0</v>
      </c>
      <c r="Z842" s="69">
        <v>4000</v>
      </c>
      <c r="AA842" s="69">
        <v>2</v>
      </c>
      <c r="AB842" s="69">
        <v>31</v>
      </c>
      <c r="AC842" s="69">
        <v>0</v>
      </c>
      <c r="AD842" s="69">
        <v>0</v>
      </c>
      <c r="AE842" s="69">
        <v>0</v>
      </c>
      <c r="AF842" s="69">
        <v>1</v>
      </c>
      <c r="AG842" s="69">
        <v>0</v>
      </c>
      <c r="AH842" s="69">
        <v>10</v>
      </c>
      <c r="AI842" s="69">
        <v>355</v>
      </c>
      <c r="AJ842" s="69">
        <v>0</v>
      </c>
      <c r="AK842" s="69">
        <v>0</v>
      </c>
      <c r="AL842" s="69">
        <v>0</v>
      </c>
      <c r="AM842" s="69">
        <v>1</v>
      </c>
      <c r="AN842" s="69">
        <v>1</v>
      </c>
      <c r="AO842" s="69">
        <v>1</v>
      </c>
      <c r="AP842" s="69">
        <v>0.5</v>
      </c>
      <c r="AQ842" s="84">
        <v>15</v>
      </c>
      <c r="AR842" s="69">
        <v>2</v>
      </c>
      <c r="AS842" s="69">
        <v>0</v>
      </c>
      <c r="AT842" s="69">
        <v>0</v>
      </c>
      <c r="AU842" s="69">
        <v>0</v>
      </c>
      <c r="AV842" s="69">
        <v>0</v>
      </c>
      <c r="AW842" s="69">
        <v>0</v>
      </c>
      <c r="AX842" s="69">
        <v>0</v>
      </c>
      <c r="AY842" s="69">
        <v>0</v>
      </c>
      <c r="AZ842" s="69">
        <v>0</v>
      </c>
      <c r="BA842" s="69">
        <v>0</v>
      </c>
      <c r="BB842" s="69">
        <v>0</v>
      </c>
      <c r="BC842" s="69">
        <v>0</v>
      </c>
      <c r="BD842" s="69">
        <v>0</v>
      </c>
      <c r="BE842" s="69">
        <v>0</v>
      </c>
      <c r="BF842" s="69">
        <v>0</v>
      </c>
      <c r="BG842" s="69">
        <v>0</v>
      </c>
      <c r="BH842" s="69">
        <v>0</v>
      </c>
      <c r="BK842" s="69">
        <v>3</v>
      </c>
      <c r="BL842" s="69">
        <v>2</v>
      </c>
      <c r="BM842" s="69">
        <v>2</v>
      </c>
      <c r="BN842" s="69">
        <v>31</v>
      </c>
      <c r="BO842" s="89">
        <v>0</v>
      </c>
      <c r="BP842" s="69">
        <v>1</v>
      </c>
      <c r="BQ842" s="69">
        <v>1</v>
      </c>
      <c r="BR842" s="69">
        <v>203</v>
      </c>
      <c r="BS842" s="69">
        <v>900</v>
      </c>
      <c r="BT842" s="69">
        <v>0</v>
      </c>
      <c r="BU842" s="69">
        <v>0</v>
      </c>
      <c r="BV842" s="69">
        <v>1000</v>
      </c>
      <c r="BW842" s="69">
        <v>0</v>
      </c>
      <c r="BY842" s="69">
        <v>10</v>
      </c>
      <c r="BZ842" s="69">
        <v>2</v>
      </c>
      <c r="CA842" s="69">
        <v>31</v>
      </c>
      <c r="CB842" s="89">
        <v>0</v>
      </c>
      <c r="CC842" s="69">
        <v>1</v>
      </c>
      <c r="CD842" s="69">
        <v>1</v>
      </c>
      <c r="CE842" s="69">
        <v>1</v>
      </c>
      <c r="CF842" s="69">
        <v>120222</v>
      </c>
      <c r="CG842" s="69">
        <v>0</v>
      </c>
      <c r="CH842" s="69">
        <v>0</v>
      </c>
      <c r="CI842" s="69">
        <v>1000</v>
      </c>
      <c r="CJ842" s="69">
        <v>0</v>
      </c>
      <c r="CL842" s="69">
        <v>0</v>
      </c>
      <c r="CM842" s="69">
        <v>0</v>
      </c>
      <c r="CN842" s="69">
        <v>0</v>
      </c>
      <c r="CO842" s="89">
        <v>0</v>
      </c>
      <c r="CP842" s="69">
        <v>0</v>
      </c>
      <c r="CQ842" s="69">
        <v>0</v>
      </c>
      <c r="CR842" s="69">
        <v>0</v>
      </c>
      <c r="CS842" s="69">
        <v>0</v>
      </c>
      <c r="CT842" s="69">
        <v>0</v>
      </c>
      <c r="CU842" s="69">
        <v>0</v>
      </c>
      <c r="CV842" s="69">
        <v>0</v>
      </c>
      <c r="CW842" s="69">
        <v>0</v>
      </c>
      <c r="CZ842" s="69">
        <v>0</v>
      </c>
      <c r="DA842" s="69">
        <v>0</v>
      </c>
      <c r="DB842" s="69">
        <v>0</v>
      </c>
      <c r="DC842" s="69">
        <v>0</v>
      </c>
      <c r="DD842" s="69">
        <v>0</v>
      </c>
      <c r="DE842" s="69">
        <v>0</v>
      </c>
      <c r="DF842" s="69">
        <v>0</v>
      </c>
      <c r="DG842" s="69">
        <v>1</v>
      </c>
      <c r="DI842" s="69" t="e">
        <f>INDEX(Sheet3!$E$78:$E$1130,MATCH(A842,Sheet3!$D$78:$D$1130,0))</f>
        <v>#N/A</v>
      </c>
      <c r="DJ842" s="69" t="str">
        <f t="shared" ref="DJ842" si="215">IFERROR(DI842,F842)</f>
        <v>item.ps_skill_10061</v>
      </c>
      <c r="DK842" s="90" t="s">
        <v>2253</v>
      </c>
      <c r="DL842" s="93"/>
      <c r="DM842" s="69" t="s">
        <v>239</v>
      </c>
      <c r="DN842" s="69" t="str">
        <f>"造成["&amp;INDEX(Sheet5!$L$2:$L$11,MATCH(BL842,Sheet5!$J$2:$J$11,0))&amp;":"&amp;BR842&amp;"*"&amp;BS842/1000&amp;"]"&amp;INDEX(Sheet5!$I$2:$I$4,MATCH(BR842,Sheet5!$H$2:$H$4,0))&amp;"的"&amp;INDEX(Sheet5!$K$2:$K$11,MATCH(BL842,Sheet5!$J$2:$J$11,0))</f>
        <v>造成[ui.cs_orange:203*0.9]的物理伤害。</v>
      </c>
      <c r="DO842" s="69" t="e">
        <f>"造成["&amp;INDEX(Sheet5!$L$2:$L$11,MATCH(BY842,Sheet5!$J$2:$J$11,0))&amp;":"&amp;CE842&amp;"*"&amp;CF842/1000&amp;"]"&amp;INDEX(Sheet5!$I$2:$I$4,MATCH(CE842,Sheet5!$H$2:$H$4,0))&amp;"的"&amp;INDEX(Sheet5!$K$2:$K$11,MATCH(BY842,Sheet5!$J$2:$J$11,0))</f>
        <v>#N/A</v>
      </c>
      <c r="DP842" s="69"/>
      <c r="DQ842" s="69"/>
      <c r="DR842" s="69" t="e">
        <f t="shared" ref="DR842" si="216">MATCH(A842,$DX$51:$DX$69,0)</f>
        <v>#N/A</v>
      </c>
      <c r="DS842" s="90" t="e">
        <f>MATCH(A842,Sheet5!D:D,0)</f>
        <v>#N/A</v>
      </c>
      <c r="DT842" s="94" t="e">
        <f>MATCH(A841,Sheet5!F:F,0)</f>
        <v>#N/A</v>
      </c>
      <c r="DU842" s="69">
        <v>0</v>
      </c>
      <c r="DV842" s="69">
        <v>0</v>
      </c>
      <c r="DW842" s="69">
        <v>0</v>
      </c>
      <c r="DX842" s="69">
        <v>0</v>
      </c>
      <c r="DY842" s="69">
        <v>0</v>
      </c>
    </row>
    <row r="843" spans="1:129" ht="14.25">
      <c r="A843" s="69">
        <v>120241</v>
      </c>
      <c r="B843" s="69">
        <v>0</v>
      </c>
      <c r="C843" s="69">
        <v>1</v>
      </c>
      <c r="D843" s="69" t="s">
        <v>2261</v>
      </c>
      <c r="E843" s="69" t="s">
        <v>239</v>
      </c>
      <c r="F843" s="69" t="s">
        <v>326</v>
      </c>
      <c r="G843" s="69">
        <v>1</v>
      </c>
      <c r="H843" s="69" t="s">
        <v>2262</v>
      </c>
      <c r="I843" s="69">
        <v>561</v>
      </c>
      <c r="J843" s="69">
        <v>561</v>
      </c>
      <c r="K843" s="69">
        <v>300</v>
      </c>
      <c r="M843" s="69">
        <v>55</v>
      </c>
      <c r="N843" s="69" t="s">
        <v>527</v>
      </c>
      <c r="O843" s="69">
        <v>0</v>
      </c>
      <c r="P843" s="69">
        <v>2</v>
      </c>
      <c r="Q843" s="69">
        <v>0</v>
      </c>
      <c r="R843" s="69">
        <f>IF(S843&gt;0,2,1)</f>
        <v>1</v>
      </c>
      <c r="S843" s="69">
        <v>0</v>
      </c>
      <c r="T843" s="69">
        <v>0</v>
      </c>
      <c r="U843" s="69">
        <v>0</v>
      </c>
      <c r="V843" s="69">
        <v>0</v>
      </c>
      <c r="W843" s="69">
        <v>0</v>
      </c>
      <c r="X843" s="69">
        <v>0</v>
      </c>
      <c r="Y843" s="69">
        <v>0</v>
      </c>
      <c r="Z843" s="69">
        <v>500</v>
      </c>
      <c r="AA843" s="69">
        <v>2</v>
      </c>
      <c r="AB843" s="69">
        <v>31</v>
      </c>
      <c r="AC843" s="69">
        <v>0</v>
      </c>
      <c r="AD843" s="69">
        <v>0</v>
      </c>
      <c r="AE843" s="69">
        <v>0</v>
      </c>
      <c r="AF843" s="69">
        <v>1</v>
      </c>
      <c r="AG843" s="69">
        <v>0</v>
      </c>
      <c r="AH843" s="69">
        <v>10</v>
      </c>
      <c r="AI843" s="69">
        <v>48</v>
      </c>
      <c r="AJ843" s="69">
        <v>0</v>
      </c>
      <c r="AK843" s="69">
        <v>0</v>
      </c>
      <c r="AL843" s="69">
        <v>0</v>
      </c>
      <c r="AM843" s="69">
        <v>1</v>
      </c>
      <c r="AN843" s="69">
        <v>1</v>
      </c>
      <c r="AO843" s="69">
        <v>1</v>
      </c>
      <c r="AP843" s="69">
        <v>0.3</v>
      </c>
      <c r="AQ843" s="84">
        <v>15</v>
      </c>
      <c r="AR843" s="69">
        <v>2</v>
      </c>
      <c r="AS843" s="69">
        <v>0</v>
      </c>
      <c r="AT843" s="69">
        <v>0</v>
      </c>
      <c r="AU843" s="69" t="s">
        <v>528</v>
      </c>
      <c r="AV843" s="69">
        <v>0</v>
      </c>
      <c r="AW843" s="69">
        <v>0</v>
      </c>
      <c r="AX843" s="69">
        <v>0</v>
      </c>
      <c r="AY843" s="69">
        <v>0</v>
      </c>
      <c r="AZ843" s="69">
        <v>0</v>
      </c>
      <c r="BA843" s="69">
        <v>0</v>
      </c>
      <c r="BB843" s="69">
        <v>0</v>
      </c>
      <c r="BC843" s="69">
        <v>0</v>
      </c>
      <c r="BD843" s="69">
        <v>0</v>
      </c>
      <c r="BE843" s="69">
        <v>0</v>
      </c>
      <c r="BF843" s="69">
        <v>0</v>
      </c>
      <c r="BG843" s="69">
        <v>0</v>
      </c>
      <c r="BH843" s="69">
        <v>0</v>
      </c>
      <c r="BI843" s="69" t="s">
        <v>2263</v>
      </c>
      <c r="BK843" s="69">
        <v>3</v>
      </c>
      <c r="BL843" s="69">
        <v>2</v>
      </c>
      <c r="BM843" s="69">
        <v>2</v>
      </c>
      <c r="BN843" s="69">
        <v>31</v>
      </c>
      <c r="BO843" s="89">
        <v>0</v>
      </c>
      <c r="BP843" s="69">
        <v>1</v>
      </c>
      <c r="BQ843" s="69">
        <v>1</v>
      </c>
      <c r="BR843" s="69">
        <v>203</v>
      </c>
      <c r="BS843" s="69">
        <v>1000</v>
      </c>
      <c r="BT843" s="69">
        <v>0</v>
      </c>
      <c r="BU843" s="69">
        <v>0</v>
      </c>
      <c r="BV843" s="69">
        <v>1000</v>
      </c>
      <c r="BW843" s="69">
        <v>479</v>
      </c>
      <c r="BX843" s="69" t="s">
        <v>530</v>
      </c>
      <c r="BY843" s="69">
        <v>10</v>
      </c>
      <c r="BZ843" s="69">
        <v>2</v>
      </c>
      <c r="CA843" s="69">
        <v>31</v>
      </c>
      <c r="CB843" s="89">
        <v>0</v>
      </c>
      <c r="CC843" s="69">
        <v>1</v>
      </c>
      <c r="CD843" s="69">
        <v>1</v>
      </c>
      <c r="CE843" s="69">
        <v>1</v>
      </c>
      <c r="CF843" s="69">
        <v>120241</v>
      </c>
      <c r="CG843" s="69">
        <v>0</v>
      </c>
      <c r="CH843" s="69">
        <v>0</v>
      </c>
      <c r="CI843" s="69">
        <v>1000</v>
      </c>
      <c r="CJ843" s="69">
        <v>0</v>
      </c>
      <c r="CL843" s="69">
        <v>0</v>
      </c>
      <c r="CM843" s="69">
        <v>0</v>
      </c>
      <c r="CN843" s="69">
        <v>0</v>
      </c>
      <c r="CO843" s="89">
        <v>0</v>
      </c>
      <c r="CP843" s="69">
        <v>0</v>
      </c>
      <c r="CQ843" s="69">
        <v>0</v>
      </c>
      <c r="CR843" s="69">
        <v>0</v>
      </c>
      <c r="CS843" s="69">
        <v>0</v>
      </c>
      <c r="CT843" s="69">
        <v>0</v>
      </c>
      <c r="CU843" s="69">
        <v>0</v>
      </c>
      <c r="CV843" s="69">
        <v>0</v>
      </c>
      <c r="CW843" s="69">
        <v>0</v>
      </c>
      <c r="CZ843" s="69">
        <v>0</v>
      </c>
      <c r="DA843" s="69">
        <v>0</v>
      </c>
      <c r="DB843" s="69">
        <v>0</v>
      </c>
      <c r="DC843" s="69">
        <v>0</v>
      </c>
      <c r="DD843" s="69">
        <v>0</v>
      </c>
      <c r="DE843" s="69">
        <v>0</v>
      </c>
      <c r="DF843" s="69">
        <v>0</v>
      </c>
      <c r="DG843" s="69">
        <v>1</v>
      </c>
      <c r="DI843" s="69" t="e">
        <f>INDEX(Sheet3!$E$78:$E$1130,MATCH(A843,Sheet3!$D$78:$D$1130,0))</f>
        <v>#N/A</v>
      </c>
      <c r="DJ843" s="69" t="str">
        <f t="shared" si="208"/>
        <v>item.ps_skill_10061</v>
      </c>
      <c r="DK843" s="69" t="s">
        <v>2264</v>
      </c>
      <c r="DL843" s="93"/>
      <c r="DM843" s="69" t="s">
        <v>239</v>
      </c>
      <c r="DN843" s="69" t="str">
        <f>"造成["&amp;INDEX(Sheet5!$L$2:$L$11,MATCH(BL843,Sheet5!$J$2:$J$11,0))&amp;":"&amp;BR843&amp;"*"&amp;BS843/1000&amp;"]"&amp;INDEX(Sheet5!$I$2:$I$4,MATCH(BR843,Sheet5!$H$2:$H$4,0))&amp;"的"&amp;INDEX(Sheet5!$K$2:$K$11,MATCH(BL843,Sheet5!$J$2:$J$11,0))</f>
        <v>造成[ui.cs_orange:203*1]的物理伤害。</v>
      </c>
      <c r="DO843" s="69" t="e">
        <f>"造成["&amp;INDEX(Sheet5!$L$2:$L$11,MATCH(BY843,Sheet5!$J$2:$J$11,0))&amp;":"&amp;CE843&amp;"*"&amp;CF843/1000&amp;"]"&amp;INDEX(Sheet5!$I$2:$I$4,MATCH(CE843,Sheet5!$H$2:$H$4,0))&amp;"的"&amp;INDEX(Sheet5!$K$2:$K$11,MATCH(BY843,Sheet5!$J$2:$J$11,0))</f>
        <v>#N/A</v>
      </c>
      <c r="DP843" s="69"/>
      <c r="DQ843" s="69"/>
      <c r="DR843" s="69" t="e">
        <f t="shared" si="205"/>
        <v>#N/A</v>
      </c>
      <c r="DS843" s="90" t="e">
        <f>MATCH(A843,Sheet5!D:D,0)</f>
        <v>#N/A</v>
      </c>
      <c r="DT843" s="94" t="e">
        <f>MATCH(A838,Sheet5!F:F,0)</f>
        <v>#N/A</v>
      </c>
      <c r="DU843" s="69">
        <v>0</v>
      </c>
      <c r="DV843" s="69">
        <v>0</v>
      </c>
      <c r="DW843" s="69">
        <v>0</v>
      </c>
      <c r="DX843" s="69">
        <v>0</v>
      </c>
      <c r="DY843" s="69">
        <v>0</v>
      </c>
    </row>
    <row r="844" spans="1:129" ht="14.25">
      <c r="A844" s="69">
        <v>120242</v>
      </c>
      <c r="B844" s="69">
        <v>0</v>
      </c>
      <c r="C844" s="69">
        <v>1</v>
      </c>
      <c r="D844" s="69" t="s">
        <v>2265</v>
      </c>
      <c r="E844" s="69" t="s">
        <v>239</v>
      </c>
      <c r="F844" s="69" t="s">
        <v>326</v>
      </c>
      <c r="G844" s="69">
        <v>1</v>
      </c>
      <c r="H844" s="69" t="s">
        <v>2258</v>
      </c>
      <c r="I844" s="69">
        <v>0</v>
      </c>
      <c r="J844" s="69">
        <v>0</v>
      </c>
      <c r="K844" s="69">
        <v>300</v>
      </c>
      <c r="M844" s="69">
        <v>0</v>
      </c>
      <c r="N844" s="69" t="s">
        <v>2266</v>
      </c>
      <c r="O844" s="69">
        <v>0</v>
      </c>
      <c r="P844" s="69">
        <v>2</v>
      </c>
      <c r="Q844" s="69">
        <v>0</v>
      </c>
      <c r="R844" s="69">
        <v>1</v>
      </c>
      <c r="S844" s="69">
        <v>0</v>
      </c>
      <c r="T844" s="69">
        <v>0</v>
      </c>
      <c r="U844" s="69">
        <v>0</v>
      </c>
      <c r="V844" s="69">
        <v>0</v>
      </c>
      <c r="W844" s="69">
        <v>0</v>
      </c>
      <c r="X844" s="69">
        <v>0</v>
      </c>
      <c r="Y844" s="69">
        <v>0</v>
      </c>
      <c r="Z844" s="69">
        <v>4000</v>
      </c>
      <c r="AA844" s="69">
        <v>2</v>
      </c>
      <c r="AB844" s="69">
        <v>31</v>
      </c>
      <c r="AC844" s="69">
        <v>0</v>
      </c>
      <c r="AD844" s="69">
        <v>0</v>
      </c>
      <c r="AE844" s="69">
        <v>0</v>
      </c>
      <c r="AF844" s="69">
        <v>1</v>
      </c>
      <c r="AG844" s="69">
        <v>0</v>
      </c>
      <c r="AH844" s="69">
        <v>10</v>
      </c>
      <c r="AI844" s="69">
        <v>355</v>
      </c>
      <c r="AJ844" s="69">
        <v>0</v>
      </c>
      <c r="AK844" s="69">
        <v>0</v>
      </c>
      <c r="AL844" s="69">
        <v>0</v>
      </c>
      <c r="AM844" s="69">
        <v>1</v>
      </c>
      <c r="AN844" s="69">
        <v>1</v>
      </c>
      <c r="AO844" s="69">
        <v>1</v>
      </c>
      <c r="AP844" s="69">
        <v>0.5</v>
      </c>
      <c r="AQ844" s="84">
        <v>15</v>
      </c>
      <c r="AR844" s="69">
        <v>2</v>
      </c>
      <c r="AS844" s="69">
        <v>0</v>
      </c>
      <c r="AT844" s="69">
        <v>0</v>
      </c>
      <c r="AU844" s="69">
        <v>0</v>
      </c>
      <c r="AV844" s="69">
        <v>0</v>
      </c>
      <c r="AW844" s="69">
        <v>0</v>
      </c>
      <c r="AX844" s="69">
        <v>0</v>
      </c>
      <c r="AY844" s="69">
        <v>0</v>
      </c>
      <c r="AZ844" s="69">
        <v>0</v>
      </c>
      <c r="BA844" s="69">
        <v>0</v>
      </c>
      <c r="BB844" s="69">
        <v>0</v>
      </c>
      <c r="BC844" s="69">
        <v>0</v>
      </c>
      <c r="BD844" s="69">
        <v>0</v>
      </c>
      <c r="BE844" s="69">
        <v>0</v>
      </c>
      <c r="BF844" s="69">
        <v>0</v>
      </c>
      <c r="BG844" s="69">
        <v>0</v>
      </c>
      <c r="BH844" s="69">
        <v>0</v>
      </c>
      <c r="BK844" s="69">
        <v>3</v>
      </c>
      <c r="BL844" s="69">
        <v>2</v>
      </c>
      <c r="BM844" s="69">
        <v>2</v>
      </c>
      <c r="BN844" s="69">
        <v>31</v>
      </c>
      <c r="BO844" s="89">
        <v>0</v>
      </c>
      <c r="BP844" s="69">
        <v>1</v>
      </c>
      <c r="BQ844" s="69">
        <v>1</v>
      </c>
      <c r="BR844" s="69">
        <v>203</v>
      </c>
      <c r="BS844" s="69">
        <v>900</v>
      </c>
      <c r="BT844" s="69">
        <v>0</v>
      </c>
      <c r="BU844" s="69">
        <v>0</v>
      </c>
      <c r="BV844" s="69">
        <v>1000</v>
      </c>
      <c r="BW844" s="69">
        <v>0</v>
      </c>
      <c r="BY844" s="69">
        <v>10</v>
      </c>
      <c r="BZ844" s="69">
        <v>2</v>
      </c>
      <c r="CA844" s="69">
        <v>31</v>
      </c>
      <c r="CB844" s="89">
        <v>0</v>
      </c>
      <c r="CC844" s="69">
        <v>1</v>
      </c>
      <c r="CD844" s="69">
        <v>1</v>
      </c>
      <c r="CE844" s="69">
        <v>1</v>
      </c>
      <c r="CF844" s="69">
        <v>120242</v>
      </c>
      <c r="CG844" s="69">
        <v>0</v>
      </c>
      <c r="CH844" s="69">
        <v>0</v>
      </c>
      <c r="CI844" s="69">
        <v>1000</v>
      </c>
      <c r="CJ844" s="69">
        <v>0</v>
      </c>
      <c r="CL844" s="69">
        <v>0</v>
      </c>
      <c r="CM844" s="69">
        <v>0</v>
      </c>
      <c r="CN844" s="69">
        <v>0</v>
      </c>
      <c r="CO844" s="89">
        <v>0</v>
      </c>
      <c r="CP844" s="69">
        <v>0</v>
      </c>
      <c r="CQ844" s="69">
        <v>0</v>
      </c>
      <c r="CR844" s="69">
        <v>0</v>
      </c>
      <c r="CS844" s="69">
        <v>0</v>
      </c>
      <c r="CT844" s="69">
        <v>0</v>
      </c>
      <c r="CU844" s="69">
        <v>0</v>
      </c>
      <c r="CV844" s="69">
        <v>0</v>
      </c>
      <c r="CW844" s="69">
        <v>0</v>
      </c>
      <c r="CZ844" s="69">
        <v>0</v>
      </c>
      <c r="DA844" s="69">
        <v>0</v>
      </c>
      <c r="DB844" s="69">
        <v>0</v>
      </c>
      <c r="DC844" s="69">
        <v>0</v>
      </c>
      <c r="DD844" s="69">
        <v>0</v>
      </c>
      <c r="DE844" s="69">
        <v>0</v>
      </c>
      <c r="DF844" s="69">
        <v>0</v>
      </c>
      <c r="DG844" s="69">
        <v>1</v>
      </c>
      <c r="DI844" s="69" t="e">
        <f>INDEX(Sheet3!$E$78:$E$1130,MATCH(A844,Sheet3!$D$78:$D$1130,0))</f>
        <v>#N/A</v>
      </c>
      <c r="DJ844" s="69" t="str">
        <f t="shared" si="208"/>
        <v>item.ps_skill_10061</v>
      </c>
      <c r="DK844" s="69" t="s">
        <v>2267</v>
      </c>
      <c r="DL844" s="93"/>
      <c r="DM844" s="69" t="s">
        <v>239</v>
      </c>
      <c r="DN844" s="69" t="str">
        <f>"造成["&amp;INDEX(Sheet5!$L$2:$L$11,MATCH(BL844,Sheet5!$J$2:$J$11,0))&amp;":"&amp;BR844&amp;"*"&amp;BS844/1000&amp;"]"&amp;INDEX(Sheet5!$I$2:$I$4,MATCH(BR844,Sheet5!$H$2:$H$4,0))&amp;"的"&amp;INDEX(Sheet5!$K$2:$K$11,MATCH(BL844,Sheet5!$J$2:$J$11,0))</f>
        <v>造成[ui.cs_orange:203*0.9]的物理伤害。</v>
      </c>
      <c r="DO844" s="69" t="e">
        <f>"造成["&amp;INDEX(Sheet5!$L$2:$L$11,MATCH(BY844,Sheet5!$J$2:$J$11,0))&amp;":"&amp;CE844&amp;"*"&amp;CF844/1000&amp;"]"&amp;INDEX(Sheet5!$I$2:$I$4,MATCH(CE844,Sheet5!$H$2:$H$4,0))&amp;"的"&amp;INDEX(Sheet5!$K$2:$K$11,MATCH(BY844,Sheet5!$J$2:$J$11,0))</f>
        <v>#N/A</v>
      </c>
      <c r="DP844" s="69"/>
      <c r="DQ844" s="69"/>
      <c r="DR844" s="69" t="e">
        <f t="shared" si="205"/>
        <v>#N/A</v>
      </c>
      <c r="DS844" s="90" t="e">
        <f>MATCH(A844,Sheet5!D:D,0)</f>
        <v>#N/A</v>
      </c>
      <c r="DT844" s="94" t="e">
        <f>MATCH(A843,Sheet5!F:F,0)</f>
        <v>#N/A</v>
      </c>
      <c r="DU844" s="69">
        <v>0</v>
      </c>
      <c r="DV844" s="69">
        <v>0</v>
      </c>
      <c r="DW844" s="69">
        <v>0</v>
      </c>
      <c r="DX844" s="69">
        <v>0</v>
      </c>
      <c r="DY844" s="69">
        <v>0</v>
      </c>
    </row>
    <row r="845" spans="1:129" ht="14.25">
      <c r="A845" s="69">
        <v>120271</v>
      </c>
      <c r="B845" s="69">
        <v>0</v>
      </c>
      <c r="C845" s="69">
        <v>1</v>
      </c>
      <c r="D845" s="69" t="s">
        <v>2268</v>
      </c>
      <c r="E845" s="69" t="s">
        <v>2269</v>
      </c>
      <c r="F845" s="69">
        <v>0</v>
      </c>
      <c r="G845" s="69">
        <v>1</v>
      </c>
      <c r="H845" s="69" t="s">
        <v>1528</v>
      </c>
      <c r="I845" s="69">
        <v>0</v>
      </c>
      <c r="J845" s="69">
        <v>0</v>
      </c>
      <c r="K845" s="69">
        <v>300</v>
      </c>
      <c r="M845" s="69">
        <v>174</v>
      </c>
      <c r="N845" s="69" t="s">
        <v>2270</v>
      </c>
      <c r="O845" s="69">
        <v>0</v>
      </c>
      <c r="P845" s="69">
        <v>1</v>
      </c>
      <c r="Q845" s="69">
        <v>0</v>
      </c>
      <c r="R845" s="69">
        <f>IF(S845&gt;0,2,1)</f>
        <v>1</v>
      </c>
      <c r="S845" s="69">
        <v>0</v>
      </c>
      <c r="T845" s="69">
        <v>0</v>
      </c>
      <c r="U845" s="69">
        <v>0</v>
      </c>
      <c r="V845" s="69">
        <v>0</v>
      </c>
      <c r="W845" s="69">
        <v>0</v>
      </c>
      <c r="X845" s="69">
        <v>0</v>
      </c>
      <c r="Y845" s="69">
        <v>0</v>
      </c>
      <c r="Z845" s="69">
        <v>0</v>
      </c>
      <c r="AA845" s="69">
        <v>2</v>
      </c>
      <c r="AB845" s="69">
        <v>31</v>
      </c>
      <c r="AC845" s="69">
        <v>0</v>
      </c>
      <c r="AD845" s="69">
        <v>0</v>
      </c>
      <c r="AE845" s="69">
        <v>0</v>
      </c>
      <c r="AF845" s="69">
        <v>100</v>
      </c>
      <c r="AG845" s="69">
        <v>0</v>
      </c>
      <c r="AH845" s="69">
        <v>8</v>
      </c>
      <c r="AI845" s="69">
        <v>0</v>
      </c>
      <c r="AJ845" s="69">
        <v>3</v>
      </c>
      <c r="AK845" s="69">
        <v>0</v>
      </c>
      <c r="AL845" s="69">
        <v>0</v>
      </c>
      <c r="AM845" s="69">
        <v>1</v>
      </c>
      <c r="AN845" s="69">
        <v>1</v>
      </c>
      <c r="AO845" s="69">
        <v>0</v>
      </c>
      <c r="AP845" s="69">
        <v>0</v>
      </c>
      <c r="AQ845" s="84">
        <v>0</v>
      </c>
      <c r="AR845" s="69">
        <v>0</v>
      </c>
      <c r="AS845" s="69">
        <v>0</v>
      </c>
      <c r="AT845" s="69">
        <v>0</v>
      </c>
      <c r="AU845" s="69">
        <v>0</v>
      </c>
      <c r="AV845" s="69">
        <v>0</v>
      </c>
      <c r="AW845" s="69">
        <v>0</v>
      </c>
      <c r="AX845" s="69">
        <v>0</v>
      </c>
      <c r="AY845" s="69">
        <v>0</v>
      </c>
      <c r="AZ845" s="69">
        <v>0</v>
      </c>
      <c r="BA845" s="69">
        <v>1</v>
      </c>
      <c r="BB845" s="69">
        <v>-1</v>
      </c>
      <c r="BC845" s="69">
        <v>0</v>
      </c>
      <c r="BD845" s="69">
        <v>0</v>
      </c>
      <c r="BE845" s="69">
        <v>0</v>
      </c>
      <c r="BF845" s="69">
        <v>0</v>
      </c>
      <c r="BG845" s="69">
        <v>0</v>
      </c>
      <c r="BH845" s="69">
        <v>0</v>
      </c>
      <c r="BI845" s="69" t="s">
        <v>2271</v>
      </c>
      <c r="BK845" s="69">
        <v>3</v>
      </c>
      <c r="BL845" s="69">
        <v>5</v>
      </c>
      <c r="BM845" s="69">
        <v>2</v>
      </c>
      <c r="BN845" s="69">
        <v>31</v>
      </c>
      <c r="BO845" s="89">
        <v>0</v>
      </c>
      <c r="BP845" s="69">
        <v>1</v>
      </c>
      <c r="BQ845" s="69">
        <v>1</v>
      </c>
      <c r="BR845" s="69">
        <v>204</v>
      </c>
      <c r="BS845" s="69">
        <v>850</v>
      </c>
      <c r="BT845" s="69">
        <v>0</v>
      </c>
      <c r="BU845" s="69">
        <v>0</v>
      </c>
      <c r="BV845" s="69">
        <v>1000</v>
      </c>
      <c r="BW845" s="69">
        <v>0</v>
      </c>
      <c r="BY845" s="69">
        <v>0</v>
      </c>
      <c r="BZ845" s="69">
        <v>0</v>
      </c>
      <c r="CA845" s="69">
        <v>31</v>
      </c>
      <c r="CB845" s="89">
        <v>0</v>
      </c>
      <c r="CC845" s="69">
        <v>0</v>
      </c>
      <c r="CD845" s="69">
        <v>0</v>
      </c>
      <c r="CE845" s="69">
        <v>0</v>
      </c>
      <c r="CF845" s="69">
        <v>0</v>
      </c>
      <c r="CG845" s="69">
        <v>0</v>
      </c>
      <c r="CH845" s="69">
        <v>0</v>
      </c>
      <c r="CI845" s="69">
        <v>0</v>
      </c>
      <c r="CJ845" s="69">
        <v>0</v>
      </c>
      <c r="CL845" s="69">
        <v>0</v>
      </c>
      <c r="CM845" s="69">
        <v>0</v>
      </c>
      <c r="CN845" s="69">
        <v>0</v>
      </c>
      <c r="CO845" s="89">
        <v>0</v>
      </c>
      <c r="CP845" s="69">
        <v>0</v>
      </c>
      <c r="CQ845" s="69">
        <v>0</v>
      </c>
      <c r="CR845" s="69">
        <v>0</v>
      </c>
      <c r="CS845" s="69">
        <v>0</v>
      </c>
      <c r="CT845" s="89">
        <v>0</v>
      </c>
      <c r="CU845" s="69">
        <v>0</v>
      </c>
      <c r="CV845" s="69">
        <v>0</v>
      </c>
      <c r="CW845" s="69">
        <v>0</v>
      </c>
      <c r="CZ845" s="69">
        <v>0</v>
      </c>
      <c r="DA845" s="69">
        <v>0</v>
      </c>
      <c r="DB845" s="69">
        <v>0</v>
      </c>
      <c r="DC845" s="69">
        <v>0</v>
      </c>
      <c r="DD845" s="69">
        <v>0</v>
      </c>
      <c r="DE845" s="69">
        <v>0</v>
      </c>
      <c r="DF845" s="69">
        <v>0</v>
      </c>
      <c r="DG845" s="69">
        <v>1</v>
      </c>
      <c r="DI845" s="69" t="e">
        <f>INDEX(Sheet3!$E$78:$E$1130,MATCH(A845,Sheet3!$D$78:$D$1130,0))</f>
        <v>#N/A</v>
      </c>
      <c r="DJ845" s="69">
        <f t="shared" si="208"/>
        <v>0</v>
      </c>
      <c r="DK845" s="69" t="s">
        <v>2272</v>
      </c>
      <c r="DL845" s="93"/>
      <c r="DM845" s="69" t="s">
        <v>335</v>
      </c>
      <c r="DN845" s="69" t="str">
        <f>"造成["&amp;INDEX(Sheet5!$L$2:$L$11,MATCH(BL845,Sheet5!$J$2:$J$11,0))&amp;":"&amp;BR845&amp;"*"&amp;BS845/1000&amp;"]"&amp;INDEX(Sheet5!$I$2:$I$4,MATCH(BR845,Sheet5!$H$2:$H$4,0))&amp;"的"&amp;INDEX(Sheet5!$K$2:$K$11,MATCH(BL845,Sheet5!$J$2:$J$11,0))</f>
        <v>造成[ui.cs_blue:204*0.85]的雷系伤害。</v>
      </c>
      <c r="DO845" s="69" t="e">
        <f>"造成["&amp;INDEX(Sheet5!$L$2:$L$11,MATCH(BY845,Sheet5!$J$2:$J$11,0))&amp;":"&amp;CE845&amp;"*"&amp;CF845/1000&amp;"]"&amp;INDEX(Sheet5!$I$2:$I$4,MATCH(CE845,Sheet5!$H$2:$H$4,0))&amp;"的"&amp;INDEX(Sheet5!$K$2:$K$11,MATCH(BY845,Sheet5!$J$2:$J$11,0))</f>
        <v>#N/A</v>
      </c>
      <c r="DP845" s="69"/>
      <c r="DQ845" s="69"/>
      <c r="DR845" s="69" t="e">
        <f t="shared" si="205"/>
        <v>#N/A</v>
      </c>
      <c r="DS845" s="90" t="e">
        <f>MATCH(A845,Sheet5!D:D,0)</f>
        <v>#N/A</v>
      </c>
      <c r="DT845" s="94" t="e">
        <f>MATCH(A844,Sheet5!F:F,0)</f>
        <v>#N/A</v>
      </c>
      <c r="DU845" s="69">
        <v>0</v>
      </c>
      <c r="DV845" s="69">
        <v>0</v>
      </c>
      <c r="DW845" s="69">
        <v>0</v>
      </c>
      <c r="DX845" s="69">
        <v>0</v>
      </c>
      <c r="DY845" s="69">
        <v>0</v>
      </c>
    </row>
    <row r="846" spans="1:129" ht="14.25">
      <c r="A846" s="69">
        <v>120281</v>
      </c>
      <c r="B846" s="69">
        <v>300020</v>
      </c>
      <c r="C846" s="69">
        <v>1</v>
      </c>
      <c r="D846" s="69" t="s">
        <v>2273</v>
      </c>
      <c r="E846" s="69" t="s">
        <v>239</v>
      </c>
      <c r="F846" s="69" t="s">
        <v>326</v>
      </c>
      <c r="G846" s="69">
        <v>1</v>
      </c>
      <c r="H846" s="69" t="s">
        <v>1528</v>
      </c>
      <c r="I846" s="69">
        <v>0</v>
      </c>
      <c r="J846" s="69">
        <v>0</v>
      </c>
      <c r="K846" s="69">
        <v>300</v>
      </c>
      <c r="M846" s="69">
        <v>45</v>
      </c>
      <c r="N846" s="69" t="s">
        <v>2274</v>
      </c>
      <c r="O846" s="69">
        <v>0</v>
      </c>
      <c r="P846" s="69">
        <v>1</v>
      </c>
      <c r="Q846" s="69">
        <v>0</v>
      </c>
      <c r="R846" s="69">
        <v>1</v>
      </c>
      <c r="S846" s="69">
        <v>0</v>
      </c>
      <c r="T846" s="69">
        <v>0</v>
      </c>
      <c r="U846" s="69">
        <v>0</v>
      </c>
      <c r="V846" s="69">
        <v>0</v>
      </c>
      <c r="W846" s="69">
        <v>0</v>
      </c>
      <c r="X846" s="69">
        <v>0</v>
      </c>
      <c r="Y846" s="69">
        <v>0</v>
      </c>
      <c r="Z846" s="69">
        <v>0</v>
      </c>
      <c r="AA846" s="69">
        <v>2</v>
      </c>
      <c r="AB846" s="69">
        <v>31</v>
      </c>
      <c r="AC846" s="69">
        <v>0</v>
      </c>
      <c r="AD846" s="69">
        <v>0</v>
      </c>
      <c r="AE846" s="69">
        <v>0</v>
      </c>
      <c r="AF846" s="69">
        <v>100</v>
      </c>
      <c r="AG846" s="69">
        <v>0</v>
      </c>
      <c r="AH846" s="69">
        <v>7</v>
      </c>
      <c r="AI846" s="69">
        <v>46</v>
      </c>
      <c r="AJ846" s="69">
        <v>3</v>
      </c>
      <c r="AK846" s="69">
        <v>0</v>
      </c>
      <c r="AL846" s="69">
        <v>0</v>
      </c>
      <c r="AM846" s="69">
        <v>1</v>
      </c>
      <c r="AN846" s="69">
        <v>1</v>
      </c>
      <c r="AO846" s="69">
        <v>0</v>
      </c>
      <c r="AP846" s="69">
        <v>0</v>
      </c>
      <c r="AQ846" s="84">
        <v>0</v>
      </c>
      <c r="AR846" s="69">
        <v>0</v>
      </c>
      <c r="AS846" s="69">
        <v>0</v>
      </c>
      <c r="AT846" s="69">
        <v>0</v>
      </c>
      <c r="AU846" s="69">
        <v>0</v>
      </c>
      <c r="AV846" s="69">
        <v>0</v>
      </c>
      <c r="AW846" s="69">
        <v>0</v>
      </c>
      <c r="AX846" s="69">
        <v>0</v>
      </c>
      <c r="AY846" s="69">
        <v>0</v>
      </c>
      <c r="AZ846" s="69">
        <v>0</v>
      </c>
      <c r="BA846" s="69">
        <v>1</v>
      </c>
      <c r="BB846" s="69">
        <v>-1</v>
      </c>
      <c r="BC846" s="69">
        <v>0</v>
      </c>
      <c r="BD846" s="69">
        <v>0</v>
      </c>
      <c r="BE846" s="69">
        <v>0</v>
      </c>
      <c r="BF846" s="69">
        <v>0</v>
      </c>
      <c r="BG846" s="69">
        <v>0</v>
      </c>
      <c r="BH846" s="69">
        <v>0</v>
      </c>
      <c r="BI846" s="69" t="s">
        <v>2275</v>
      </c>
      <c r="BK846" s="69">
        <v>3</v>
      </c>
      <c r="BL846" s="69">
        <v>8</v>
      </c>
      <c r="BM846" s="69">
        <v>2</v>
      </c>
      <c r="BN846" s="69">
        <v>31</v>
      </c>
      <c r="BO846" s="89">
        <v>0</v>
      </c>
      <c r="BP846" s="69">
        <v>1</v>
      </c>
      <c r="BQ846" s="69">
        <v>1</v>
      </c>
      <c r="BR846" s="69">
        <v>204</v>
      </c>
      <c r="BS846" s="69">
        <v>700</v>
      </c>
      <c r="BT846" s="69">
        <v>0</v>
      </c>
      <c r="BU846" s="69">
        <v>0</v>
      </c>
      <c r="BV846" s="69">
        <v>1000</v>
      </c>
      <c r="BW846" s="69">
        <v>47</v>
      </c>
      <c r="BY846" s="69">
        <v>10</v>
      </c>
      <c r="BZ846" s="69">
        <v>2</v>
      </c>
      <c r="CA846" s="69">
        <v>31</v>
      </c>
      <c r="CB846" s="89">
        <v>0</v>
      </c>
      <c r="CC846" s="69">
        <v>1</v>
      </c>
      <c r="CD846" s="69">
        <v>1</v>
      </c>
      <c r="CE846" s="69">
        <v>1</v>
      </c>
      <c r="CF846" s="69">
        <v>120501</v>
      </c>
      <c r="CG846" s="69">
        <v>0</v>
      </c>
      <c r="CH846" s="69">
        <v>0</v>
      </c>
      <c r="CI846" s="69">
        <v>1000</v>
      </c>
      <c r="CJ846" s="69">
        <v>0</v>
      </c>
      <c r="CL846" s="69">
        <v>0</v>
      </c>
      <c r="CM846" s="69">
        <v>0</v>
      </c>
      <c r="CN846" s="69">
        <v>0</v>
      </c>
      <c r="CO846" s="89">
        <v>0</v>
      </c>
      <c r="CP846" s="69">
        <v>0</v>
      </c>
      <c r="CQ846" s="69">
        <v>0</v>
      </c>
      <c r="CR846" s="69">
        <v>0</v>
      </c>
      <c r="CS846" s="69">
        <v>0</v>
      </c>
      <c r="CT846" s="69">
        <v>0</v>
      </c>
      <c r="CU846" s="69">
        <v>0</v>
      </c>
      <c r="CV846" s="69">
        <v>0</v>
      </c>
      <c r="CW846" s="69">
        <v>0</v>
      </c>
      <c r="CZ846" s="69">
        <v>0</v>
      </c>
      <c r="DA846" s="69">
        <v>0</v>
      </c>
      <c r="DB846" s="69">
        <v>0</v>
      </c>
      <c r="DC846" s="69">
        <v>0</v>
      </c>
      <c r="DD846" s="69">
        <v>0</v>
      </c>
      <c r="DE846" s="69">
        <v>0</v>
      </c>
      <c r="DF846" s="69">
        <v>0</v>
      </c>
      <c r="DG846" s="69">
        <v>1</v>
      </c>
      <c r="DI846" s="69" t="e">
        <f>INDEX(Sheet3!$E$78:$E$1130,MATCH(A846,Sheet3!$D$78:$D$1130,0))</f>
        <v>#N/A</v>
      </c>
      <c r="DJ846" s="69" t="str">
        <f t="shared" si="208"/>
        <v>item.ps_skill_10061</v>
      </c>
      <c r="DK846" s="69" t="s">
        <v>2276</v>
      </c>
      <c r="DL846" s="93"/>
      <c r="DM846" s="69" t="s">
        <v>239</v>
      </c>
      <c r="DN846" s="69" t="str">
        <f>"造成["&amp;INDEX(Sheet5!$L$2:$L$11,MATCH(BL846,Sheet5!$J$2:$J$11,0))&amp;":"&amp;BR846&amp;"*"&amp;BS846/1000&amp;"]"&amp;INDEX(Sheet5!$I$2:$I$4,MATCH(BR846,Sheet5!$H$2:$H$4,0))&amp;"的"&amp;INDEX(Sheet5!$K$2:$K$11,MATCH(BL846,Sheet5!$J$2:$J$11,0))</f>
        <v>造成[ui.cs_blue:204*0.7]的光系伤害。</v>
      </c>
      <c r="DO846" s="69" t="e">
        <f>"造成["&amp;INDEX(Sheet5!$L$2:$L$11,MATCH(BY846,Sheet5!$J$2:$J$11,0))&amp;":"&amp;CE846&amp;"*"&amp;CF846/1000&amp;"]"&amp;INDEX(Sheet5!$I$2:$I$4,MATCH(CE846,Sheet5!$H$2:$H$4,0))&amp;"的"&amp;INDEX(Sheet5!$K$2:$K$11,MATCH(BY846,Sheet5!$J$2:$J$11,0))</f>
        <v>#N/A</v>
      </c>
      <c r="DP846" s="69"/>
      <c r="DQ846" s="69"/>
      <c r="DR846" s="69" t="e">
        <f t="shared" si="205"/>
        <v>#N/A</v>
      </c>
      <c r="DS846" s="90" t="e">
        <f>MATCH(A846,Sheet5!D:D,0)</f>
        <v>#N/A</v>
      </c>
      <c r="DT846" s="94" t="e">
        <f>MATCH(A845,Sheet5!F:F,0)</f>
        <v>#N/A</v>
      </c>
      <c r="DU846" s="69">
        <v>0</v>
      </c>
      <c r="DV846" s="69">
        <v>0</v>
      </c>
      <c r="DW846" s="69">
        <v>0</v>
      </c>
      <c r="DX846" s="69">
        <v>0</v>
      </c>
      <c r="DY846" s="69">
        <v>0</v>
      </c>
    </row>
    <row r="847" spans="1:129" ht="14.25">
      <c r="A847" s="69">
        <v>120291</v>
      </c>
      <c r="B847" s="69">
        <v>300021</v>
      </c>
      <c r="C847" s="69">
        <v>1</v>
      </c>
      <c r="D847" s="69" t="s">
        <v>1563</v>
      </c>
      <c r="E847" s="69" t="s">
        <v>239</v>
      </c>
      <c r="F847" s="69" t="s">
        <v>326</v>
      </c>
      <c r="G847" s="69">
        <v>1</v>
      </c>
      <c r="H847" s="69" t="s">
        <v>1564</v>
      </c>
      <c r="I847" s="69">
        <v>297</v>
      </c>
      <c r="J847" s="69">
        <v>297</v>
      </c>
      <c r="K847" s="69">
        <v>300</v>
      </c>
      <c r="M847" s="69">
        <v>311</v>
      </c>
      <c r="N847" s="69" t="s">
        <v>2277</v>
      </c>
      <c r="O847" s="69">
        <v>0</v>
      </c>
      <c r="P847" s="69">
        <v>2</v>
      </c>
      <c r="Q847" s="69">
        <v>0</v>
      </c>
      <c r="R847" s="69">
        <v>1</v>
      </c>
      <c r="S847" s="69">
        <v>0</v>
      </c>
      <c r="T847" s="69">
        <v>0</v>
      </c>
      <c r="U847" s="69">
        <v>0</v>
      </c>
      <c r="V847" s="69">
        <v>0</v>
      </c>
      <c r="W847" s="69">
        <v>0</v>
      </c>
      <c r="X847" s="69">
        <v>0</v>
      </c>
      <c r="Y847" s="69">
        <v>0</v>
      </c>
      <c r="Z847" s="69">
        <v>0</v>
      </c>
      <c r="AA847" s="69">
        <v>2</v>
      </c>
      <c r="AB847" s="69">
        <v>31</v>
      </c>
      <c r="AC847" s="69">
        <v>0</v>
      </c>
      <c r="AD847" s="69">
        <v>0</v>
      </c>
      <c r="AE847" s="69">
        <v>0</v>
      </c>
      <c r="AF847" s="69">
        <v>1</v>
      </c>
      <c r="AG847" s="69">
        <v>0</v>
      </c>
      <c r="AH847" s="69">
        <v>9</v>
      </c>
      <c r="AI847" s="69">
        <v>160</v>
      </c>
      <c r="AJ847" s="69">
        <v>0</v>
      </c>
      <c r="AK847" s="69">
        <v>0</v>
      </c>
      <c r="AL847" s="69">
        <v>0</v>
      </c>
      <c r="AM847" s="69">
        <v>1</v>
      </c>
      <c r="AN847" s="69">
        <v>1</v>
      </c>
      <c r="AO847" s="69">
        <v>1</v>
      </c>
      <c r="AP847" s="69">
        <v>0.5</v>
      </c>
      <c r="AQ847" s="84">
        <v>15</v>
      </c>
      <c r="AR847" s="69">
        <v>2</v>
      </c>
      <c r="AS847" s="69">
        <v>0</v>
      </c>
      <c r="AT847" s="69">
        <v>0</v>
      </c>
      <c r="AU847" s="69" t="s">
        <v>528</v>
      </c>
      <c r="AV847" s="69">
        <v>0</v>
      </c>
      <c r="AW847" s="69">
        <v>0</v>
      </c>
      <c r="AX847" s="69">
        <v>0</v>
      </c>
      <c r="AY847" s="69">
        <v>0</v>
      </c>
      <c r="AZ847" s="69">
        <v>0</v>
      </c>
      <c r="BA847" s="69">
        <v>0</v>
      </c>
      <c r="BB847" s="69">
        <v>0</v>
      </c>
      <c r="BC847" s="69">
        <v>0</v>
      </c>
      <c r="BD847" s="69">
        <v>0</v>
      </c>
      <c r="BE847" s="69">
        <v>0</v>
      </c>
      <c r="BF847" s="69">
        <v>0</v>
      </c>
      <c r="BG847" s="69">
        <v>0</v>
      </c>
      <c r="BH847" s="69">
        <v>0</v>
      </c>
      <c r="BI847" s="69" t="s">
        <v>1565</v>
      </c>
      <c r="BK847" s="69">
        <v>3</v>
      </c>
      <c r="BL847" s="69">
        <v>3</v>
      </c>
      <c r="BM847" s="69">
        <v>2</v>
      </c>
      <c r="BN847" s="69">
        <v>31</v>
      </c>
      <c r="BO847" s="89">
        <v>0</v>
      </c>
      <c r="BP847" s="69">
        <v>2</v>
      </c>
      <c r="BQ847" s="69">
        <v>20</v>
      </c>
      <c r="BR847" s="69">
        <v>204</v>
      </c>
      <c r="BS847" s="69">
        <v>950</v>
      </c>
      <c r="BT847" s="69">
        <v>0</v>
      </c>
      <c r="BU847" s="69">
        <v>0</v>
      </c>
      <c r="BV847" s="69">
        <v>1000</v>
      </c>
      <c r="BW847" s="69">
        <v>23</v>
      </c>
      <c r="BX847" s="69" t="s">
        <v>530</v>
      </c>
      <c r="BY847" s="69">
        <v>10</v>
      </c>
      <c r="BZ847" s="69">
        <v>2</v>
      </c>
      <c r="CA847" s="69">
        <v>31</v>
      </c>
      <c r="CB847" s="89">
        <v>0</v>
      </c>
      <c r="CC847" s="69">
        <v>1</v>
      </c>
      <c r="CD847" s="69">
        <v>1</v>
      </c>
      <c r="CE847" s="69">
        <v>1</v>
      </c>
      <c r="CF847" s="69">
        <v>120291</v>
      </c>
      <c r="CG847" s="69">
        <v>0</v>
      </c>
      <c r="CH847" s="69">
        <v>0</v>
      </c>
      <c r="CI847" s="69">
        <v>1000</v>
      </c>
      <c r="CJ847" s="69">
        <v>0</v>
      </c>
      <c r="CL847" s="69">
        <v>0</v>
      </c>
      <c r="CM847" s="69">
        <v>0</v>
      </c>
      <c r="CN847" s="69">
        <v>0</v>
      </c>
      <c r="CO847" s="89">
        <v>0</v>
      </c>
      <c r="CP847" s="69">
        <v>0</v>
      </c>
      <c r="CQ847" s="69">
        <v>0</v>
      </c>
      <c r="CR847" s="69">
        <v>0</v>
      </c>
      <c r="CS847" s="69">
        <v>0</v>
      </c>
      <c r="CT847" s="69">
        <v>0</v>
      </c>
      <c r="CU847" s="69">
        <v>0</v>
      </c>
      <c r="CV847" s="69">
        <v>0</v>
      </c>
      <c r="CW847" s="69">
        <v>0</v>
      </c>
      <c r="CZ847" s="69">
        <v>0</v>
      </c>
      <c r="DA847" s="69">
        <v>0</v>
      </c>
      <c r="DB847" s="69">
        <v>0</v>
      </c>
      <c r="DC847" s="69">
        <v>0</v>
      </c>
      <c r="DD847" s="69">
        <v>0</v>
      </c>
      <c r="DE847" s="69">
        <v>0</v>
      </c>
      <c r="DF847" s="69">
        <v>0</v>
      </c>
      <c r="DG847" s="69">
        <v>1</v>
      </c>
      <c r="DI847" s="69" t="e">
        <f>INDEX(Sheet3!$E$78:$E$1130,MATCH(A847,Sheet3!$D$78:$D$1130,0))</f>
        <v>#N/A</v>
      </c>
      <c r="DJ847" s="69" t="str">
        <f t="shared" si="208"/>
        <v>item.ps_skill_10061</v>
      </c>
      <c r="DK847" s="69" t="s">
        <v>1566</v>
      </c>
      <c r="DL847" s="93"/>
      <c r="DM847" s="69" t="s">
        <v>239</v>
      </c>
      <c r="DN847" s="69" t="str">
        <f>"造成["&amp;INDEX(Sheet5!$L$2:$L$11,MATCH(BL847,Sheet5!$J$2:$J$11,0))&amp;":"&amp;BR847&amp;"*"&amp;BS847/1000&amp;"]"&amp;INDEX(Sheet5!$I$2:$I$4,MATCH(BR847,Sheet5!$H$2:$H$4,0))&amp;"的"&amp;INDEX(Sheet5!$K$2:$K$11,MATCH(BL847,Sheet5!$J$2:$J$11,0))</f>
        <v>造成[ui.cs_blue:204*0.95]的火系伤害。</v>
      </c>
      <c r="DO847" s="69" t="e">
        <f>"造成["&amp;INDEX(Sheet5!$L$2:$L$11,MATCH(BY847,Sheet5!$J$2:$J$11,0))&amp;":"&amp;CE847&amp;"*"&amp;CF847/1000&amp;"]"&amp;INDEX(Sheet5!$I$2:$I$4,MATCH(CE847,Sheet5!$H$2:$H$4,0))&amp;"的"&amp;INDEX(Sheet5!$K$2:$K$11,MATCH(BY847,Sheet5!$J$2:$J$11,0))</f>
        <v>#N/A</v>
      </c>
      <c r="DP847" s="69"/>
      <c r="DQ847" s="69"/>
      <c r="DR847" s="69" t="e">
        <f t="shared" si="205"/>
        <v>#N/A</v>
      </c>
      <c r="DS847" s="90" t="e">
        <f>MATCH(A847,Sheet5!D:D,0)</f>
        <v>#N/A</v>
      </c>
      <c r="DT847" s="94" t="e">
        <f>MATCH(A846,Sheet5!F:F,0)</f>
        <v>#N/A</v>
      </c>
      <c r="DU847" s="69">
        <v>0</v>
      </c>
      <c r="DV847" s="69">
        <v>0</v>
      </c>
      <c r="DW847" s="69">
        <v>0</v>
      </c>
      <c r="DX847" s="69">
        <v>0</v>
      </c>
      <c r="DY847" s="69">
        <v>0</v>
      </c>
    </row>
    <row r="848" spans="1:129" ht="14.25">
      <c r="A848" s="69">
        <v>120351</v>
      </c>
      <c r="B848" s="69">
        <v>0</v>
      </c>
      <c r="C848" s="69">
        <v>1</v>
      </c>
      <c r="D848" s="69" t="s">
        <v>2278</v>
      </c>
      <c r="E848" s="69" t="s">
        <v>239</v>
      </c>
      <c r="F848" s="69">
        <v>0</v>
      </c>
      <c r="G848" s="69">
        <v>1</v>
      </c>
      <c r="H848" s="69" t="s">
        <v>2279</v>
      </c>
      <c r="I848" s="69">
        <v>330</v>
      </c>
      <c r="J848" s="69">
        <v>330</v>
      </c>
      <c r="K848" s="69">
        <v>1155</v>
      </c>
      <c r="M848" s="69">
        <v>667</v>
      </c>
      <c r="N848" s="69" t="s">
        <v>2280</v>
      </c>
      <c r="O848" s="69">
        <v>0</v>
      </c>
      <c r="P848" s="69">
        <v>2</v>
      </c>
      <c r="Q848" s="69">
        <v>0</v>
      </c>
      <c r="R848" s="69">
        <v>1</v>
      </c>
      <c r="S848" s="69">
        <v>0</v>
      </c>
      <c r="T848" s="69">
        <v>0</v>
      </c>
      <c r="U848" s="69">
        <v>0</v>
      </c>
      <c r="V848" s="69">
        <v>0</v>
      </c>
      <c r="W848" s="69">
        <v>0</v>
      </c>
      <c r="X848" s="69">
        <v>0</v>
      </c>
      <c r="Y848" s="69">
        <v>0</v>
      </c>
      <c r="Z848" s="69">
        <v>0</v>
      </c>
      <c r="AA848" s="69">
        <v>2</v>
      </c>
      <c r="AB848" s="69">
        <v>31</v>
      </c>
      <c r="AC848" s="69">
        <v>0</v>
      </c>
      <c r="AD848" s="69">
        <v>0</v>
      </c>
      <c r="AE848" s="69">
        <v>0</v>
      </c>
      <c r="AF848" s="69">
        <v>50</v>
      </c>
      <c r="AG848" s="69">
        <v>0</v>
      </c>
      <c r="AH848" s="69">
        <v>6.5</v>
      </c>
      <c r="AI848" s="69">
        <v>0</v>
      </c>
      <c r="AJ848" s="69">
        <v>2</v>
      </c>
      <c r="AK848" s="69">
        <v>0</v>
      </c>
      <c r="AL848" s="69">
        <v>0</v>
      </c>
      <c r="AM848" s="69">
        <v>1</v>
      </c>
      <c r="AN848" s="69">
        <v>1</v>
      </c>
      <c r="AO848" s="69">
        <v>1</v>
      </c>
      <c r="AP848" s="69">
        <v>2</v>
      </c>
      <c r="AQ848" s="84">
        <v>0</v>
      </c>
      <c r="AR848" s="69">
        <v>0.5</v>
      </c>
      <c r="AS848" s="69">
        <v>0</v>
      </c>
      <c r="AT848" s="69">
        <v>0</v>
      </c>
      <c r="AU848" s="69">
        <v>0</v>
      </c>
      <c r="AV848" s="69">
        <v>0</v>
      </c>
      <c r="AW848" s="69">
        <v>0</v>
      </c>
      <c r="AX848" s="69">
        <v>0</v>
      </c>
      <c r="AY848" s="69">
        <v>0</v>
      </c>
      <c r="AZ848" s="69">
        <v>0</v>
      </c>
      <c r="BA848" s="69">
        <v>0</v>
      </c>
      <c r="BB848" s="69">
        <v>0</v>
      </c>
      <c r="BC848" s="69">
        <v>0</v>
      </c>
      <c r="BD848" s="69">
        <v>0</v>
      </c>
      <c r="BE848" s="69">
        <v>0</v>
      </c>
      <c r="BF848" s="69">
        <v>0</v>
      </c>
      <c r="BG848" s="69">
        <v>0</v>
      </c>
      <c r="BH848" s="69">
        <v>0</v>
      </c>
      <c r="BI848" s="90" t="s">
        <v>2281</v>
      </c>
      <c r="BK848" s="69">
        <v>3</v>
      </c>
      <c r="BL848" s="69">
        <v>10</v>
      </c>
      <c r="BM848" s="69">
        <v>2</v>
      </c>
      <c r="BN848" s="69">
        <v>31</v>
      </c>
      <c r="BO848" s="89">
        <v>0</v>
      </c>
      <c r="BP848" s="69">
        <v>1</v>
      </c>
      <c r="BQ848" s="69">
        <v>1</v>
      </c>
      <c r="BR848" s="69">
        <v>1</v>
      </c>
      <c r="BS848" s="69">
        <v>120351</v>
      </c>
      <c r="BT848" s="69">
        <v>0</v>
      </c>
      <c r="BU848" s="69">
        <v>0</v>
      </c>
      <c r="BV848" s="69">
        <v>1000</v>
      </c>
      <c r="BW848" s="69">
        <v>0</v>
      </c>
      <c r="BY848" s="69">
        <v>0</v>
      </c>
      <c r="BZ848" s="69">
        <v>0</v>
      </c>
      <c r="CA848" s="69">
        <v>31</v>
      </c>
      <c r="CB848" s="89">
        <v>0</v>
      </c>
      <c r="CC848" s="69">
        <v>0</v>
      </c>
      <c r="CD848" s="69">
        <v>0</v>
      </c>
      <c r="CE848" s="69">
        <v>0</v>
      </c>
      <c r="CF848" s="69">
        <v>0</v>
      </c>
      <c r="CG848" s="69">
        <v>0</v>
      </c>
      <c r="CH848" s="69">
        <v>0</v>
      </c>
      <c r="CI848" s="69">
        <v>0</v>
      </c>
      <c r="CJ848" s="69">
        <v>0</v>
      </c>
      <c r="CL848" s="69">
        <v>0</v>
      </c>
      <c r="CM848" s="69">
        <v>0</v>
      </c>
      <c r="CN848" s="69">
        <v>0</v>
      </c>
      <c r="CO848" s="89">
        <v>0</v>
      </c>
      <c r="CP848" s="69">
        <v>0</v>
      </c>
      <c r="CQ848" s="69">
        <v>0</v>
      </c>
      <c r="CR848" s="69">
        <v>0</v>
      </c>
      <c r="CS848" s="69">
        <v>0</v>
      </c>
      <c r="CT848" s="69">
        <v>0</v>
      </c>
      <c r="CU848" s="69">
        <v>0</v>
      </c>
      <c r="CV848" s="69">
        <v>0</v>
      </c>
      <c r="CW848" s="69">
        <v>0</v>
      </c>
      <c r="CZ848" s="69">
        <v>0</v>
      </c>
      <c r="DA848" s="69">
        <v>0</v>
      </c>
      <c r="DB848" s="69">
        <v>0</v>
      </c>
      <c r="DC848" s="69">
        <v>0</v>
      </c>
      <c r="DD848" s="69">
        <v>0</v>
      </c>
      <c r="DE848" s="69">
        <v>0</v>
      </c>
      <c r="DF848" s="69">
        <v>0</v>
      </c>
      <c r="DG848" s="69">
        <v>1</v>
      </c>
      <c r="DI848" s="69" t="e">
        <f>INDEX(Sheet3!$E$78:$E$1130,MATCH(A848,Sheet3!$D$78:$D$1130,0))</f>
        <v>#N/A</v>
      </c>
      <c r="DJ848" s="69">
        <f t="shared" si="208"/>
        <v>0</v>
      </c>
      <c r="DK848" s="69" t="s">
        <v>2282</v>
      </c>
      <c r="DL848" s="93"/>
      <c r="DM848" s="69" t="s">
        <v>239</v>
      </c>
      <c r="DN848" s="69" t="e">
        <f>"造成["&amp;INDEX(Sheet5!$L$2:$L$11,MATCH(BL848,Sheet5!$J$2:$J$11,0))&amp;":"&amp;BR848&amp;"*"&amp;BS848/1000&amp;"]"&amp;INDEX(Sheet5!$I$2:$I$4,MATCH(BR848,Sheet5!$H$2:$H$4,0))&amp;"的"&amp;INDEX(Sheet5!$K$2:$K$11,MATCH(BL848,Sheet5!$J$2:$J$11,0))</f>
        <v>#N/A</v>
      </c>
      <c r="DO848" s="69" t="e">
        <f>"造成["&amp;INDEX(Sheet5!$L$2:$L$11,MATCH(BY848,Sheet5!$J$2:$J$11,0))&amp;":"&amp;CE848&amp;"*"&amp;CF848/1000&amp;"]"&amp;INDEX(Sheet5!$I$2:$I$4,MATCH(CE848,Sheet5!$H$2:$H$4,0))&amp;"的"&amp;INDEX(Sheet5!$K$2:$K$11,MATCH(BY848,Sheet5!$J$2:$J$11,0))</f>
        <v>#N/A</v>
      </c>
      <c r="DP848" s="69"/>
      <c r="DQ848" s="69"/>
      <c r="DR848" s="69" t="e">
        <f t="shared" si="205"/>
        <v>#N/A</v>
      </c>
      <c r="DS848" s="90" t="e">
        <f>MATCH(A848,Sheet5!D:D,0)</f>
        <v>#N/A</v>
      </c>
      <c r="DT848" s="94" t="e">
        <f>MATCH(A847,Sheet5!F:F,0)</f>
        <v>#N/A</v>
      </c>
      <c r="DU848" s="69">
        <v>0</v>
      </c>
      <c r="DV848" s="69">
        <v>0</v>
      </c>
      <c r="DW848" s="69">
        <v>0</v>
      </c>
      <c r="DX848" s="69">
        <v>0</v>
      </c>
      <c r="DY848" s="69">
        <v>0</v>
      </c>
    </row>
    <row r="849" spans="1:129" ht="14.25">
      <c r="A849" s="69">
        <v>120352</v>
      </c>
      <c r="B849" s="69">
        <v>0</v>
      </c>
      <c r="C849" s="69">
        <v>1</v>
      </c>
      <c r="D849" s="69" t="s">
        <v>2283</v>
      </c>
      <c r="E849" s="69" t="s">
        <v>239</v>
      </c>
      <c r="F849" s="69">
        <v>0</v>
      </c>
      <c r="G849" s="69">
        <v>1</v>
      </c>
      <c r="I849" s="69">
        <v>0</v>
      </c>
      <c r="J849" s="69">
        <v>0</v>
      </c>
      <c r="K849" s="69">
        <v>300</v>
      </c>
      <c r="M849" s="69">
        <v>185</v>
      </c>
      <c r="O849" s="69">
        <v>0</v>
      </c>
      <c r="P849" s="69">
        <v>6</v>
      </c>
      <c r="Q849" s="69">
        <v>0</v>
      </c>
      <c r="R849" s="69">
        <v>1</v>
      </c>
      <c r="S849" s="69">
        <v>0</v>
      </c>
      <c r="T849" s="69">
        <v>0</v>
      </c>
      <c r="U849" s="69">
        <v>0</v>
      </c>
      <c r="V849" s="69">
        <v>0</v>
      </c>
      <c r="W849" s="69">
        <v>0</v>
      </c>
      <c r="X849" s="69">
        <v>0</v>
      </c>
      <c r="Y849" s="69">
        <v>0</v>
      </c>
      <c r="Z849" s="69">
        <v>0</v>
      </c>
      <c r="AA849" s="69">
        <v>2</v>
      </c>
      <c r="AB849" s="69">
        <v>31</v>
      </c>
      <c r="AC849" s="69">
        <v>0</v>
      </c>
      <c r="AD849" s="69">
        <v>0</v>
      </c>
      <c r="AE849" s="69">
        <v>0</v>
      </c>
      <c r="AF849" s="69">
        <v>50</v>
      </c>
      <c r="AG849" s="69">
        <v>0</v>
      </c>
      <c r="AH849" s="69">
        <v>6.5</v>
      </c>
      <c r="AI849" s="69">
        <v>0</v>
      </c>
      <c r="AJ849" s="69">
        <v>0</v>
      </c>
      <c r="AK849" s="69">
        <v>0</v>
      </c>
      <c r="AL849" s="69">
        <v>0</v>
      </c>
      <c r="AM849" s="69">
        <v>1</v>
      </c>
      <c r="AN849" s="69">
        <v>1</v>
      </c>
      <c r="AO849" s="69">
        <v>0</v>
      </c>
      <c r="AP849" s="69">
        <v>2</v>
      </c>
      <c r="AQ849" s="84">
        <v>0</v>
      </c>
      <c r="AR849" s="69">
        <v>0</v>
      </c>
      <c r="AS849" s="69">
        <v>0</v>
      </c>
      <c r="AT849" s="69">
        <v>0</v>
      </c>
      <c r="AU849" s="69">
        <v>0</v>
      </c>
      <c r="AV849" s="69">
        <v>0</v>
      </c>
      <c r="AW849" s="69">
        <v>0</v>
      </c>
      <c r="AX849" s="69">
        <v>0</v>
      </c>
      <c r="AY849" s="69">
        <v>0</v>
      </c>
      <c r="AZ849" s="69">
        <v>0</v>
      </c>
      <c r="BA849" s="69">
        <v>0</v>
      </c>
      <c r="BB849" s="69">
        <v>0</v>
      </c>
      <c r="BC849" s="69">
        <v>0</v>
      </c>
      <c r="BD849" s="69">
        <v>0</v>
      </c>
      <c r="BE849" s="69">
        <v>0</v>
      </c>
      <c r="BF849" s="69">
        <v>0</v>
      </c>
      <c r="BG849" s="69">
        <v>0</v>
      </c>
      <c r="BH849" s="69">
        <v>0</v>
      </c>
      <c r="BK849" s="69">
        <v>3</v>
      </c>
      <c r="BL849" s="69">
        <v>2</v>
      </c>
      <c r="BM849" s="69">
        <v>2</v>
      </c>
      <c r="BN849" s="69">
        <v>31</v>
      </c>
      <c r="BO849" s="89">
        <v>0</v>
      </c>
      <c r="BP849" s="69">
        <v>1</v>
      </c>
      <c r="BQ849" s="69">
        <v>1</v>
      </c>
      <c r="BR849" s="69">
        <v>203</v>
      </c>
      <c r="BS849" s="69">
        <v>4000</v>
      </c>
      <c r="BT849" s="69">
        <v>0</v>
      </c>
      <c r="BU849" s="69">
        <v>0</v>
      </c>
      <c r="BV849" s="69">
        <v>1000</v>
      </c>
      <c r="BW849" s="69">
        <v>0</v>
      </c>
      <c r="BY849" s="69">
        <v>0</v>
      </c>
      <c r="BZ849" s="69">
        <v>0</v>
      </c>
      <c r="CA849" s="69">
        <v>31</v>
      </c>
      <c r="CB849" s="89">
        <v>0</v>
      </c>
      <c r="CC849" s="69">
        <v>0</v>
      </c>
      <c r="CD849" s="69">
        <v>0</v>
      </c>
      <c r="CE849" s="69">
        <v>0</v>
      </c>
      <c r="CF849" s="69">
        <v>0</v>
      </c>
      <c r="CG849" s="69">
        <v>0</v>
      </c>
      <c r="CH849" s="69">
        <v>0</v>
      </c>
      <c r="CI849" s="69">
        <v>0</v>
      </c>
      <c r="CJ849" s="69">
        <v>0</v>
      </c>
      <c r="CL849" s="69">
        <v>0</v>
      </c>
      <c r="CM849" s="69">
        <v>0</v>
      </c>
      <c r="CN849" s="69">
        <v>0</v>
      </c>
      <c r="CO849" s="89">
        <v>0</v>
      </c>
      <c r="CP849" s="69">
        <v>0</v>
      </c>
      <c r="CQ849" s="69">
        <v>0</v>
      </c>
      <c r="CR849" s="69">
        <v>0</v>
      </c>
      <c r="CS849" s="69">
        <v>0</v>
      </c>
      <c r="CT849" s="69">
        <v>0</v>
      </c>
      <c r="CU849" s="69">
        <v>0</v>
      </c>
      <c r="CV849" s="69">
        <v>0</v>
      </c>
      <c r="CW849" s="69">
        <v>0</v>
      </c>
      <c r="CZ849" s="69">
        <v>0</v>
      </c>
      <c r="DA849" s="69">
        <v>0</v>
      </c>
      <c r="DB849" s="69">
        <v>0</v>
      </c>
      <c r="DC849" s="69">
        <v>0</v>
      </c>
      <c r="DD849" s="69">
        <v>0</v>
      </c>
      <c r="DE849" s="69">
        <v>0</v>
      </c>
      <c r="DF849" s="69">
        <v>0</v>
      </c>
      <c r="DG849" s="69">
        <v>1</v>
      </c>
      <c r="DI849" s="69" t="e">
        <f>INDEX(Sheet3!$E$78:$E$1130,MATCH(A849,Sheet3!$D$78:$D$1130,0))</f>
        <v>#N/A</v>
      </c>
      <c r="DJ849" s="69">
        <f t="shared" si="208"/>
        <v>0</v>
      </c>
      <c r="DK849" s="69" t="s">
        <v>2284</v>
      </c>
      <c r="DL849" s="93"/>
      <c r="DM849" s="69" t="s">
        <v>239</v>
      </c>
      <c r="DN849" s="69" t="str">
        <f>"造成["&amp;INDEX(Sheet5!$L$2:$L$11,MATCH(BL849,Sheet5!$J$2:$J$11,0))&amp;":"&amp;BR849&amp;"*"&amp;BS849/1000&amp;"]"&amp;INDEX(Sheet5!$I$2:$I$4,MATCH(BR849,Sheet5!$H$2:$H$4,0))&amp;"的"&amp;INDEX(Sheet5!$K$2:$K$11,MATCH(BL849,Sheet5!$J$2:$J$11,0))</f>
        <v>造成[ui.cs_orange:203*4]的物理伤害。</v>
      </c>
      <c r="DO849" s="69" t="e">
        <f>"造成["&amp;INDEX(Sheet5!$L$2:$L$11,MATCH(BY849,Sheet5!$J$2:$J$11,0))&amp;":"&amp;CE849&amp;"*"&amp;CF849/1000&amp;"]"&amp;INDEX(Sheet5!$I$2:$I$4,MATCH(CE849,Sheet5!$H$2:$H$4,0))&amp;"的"&amp;INDEX(Sheet5!$K$2:$K$11,MATCH(BY849,Sheet5!$J$2:$J$11,0))</f>
        <v>#N/A</v>
      </c>
      <c r="DP849" s="69"/>
      <c r="DQ849" s="69"/>
      <c r="DR849" s="69" t="e">
        <f t="shared" si="205"/>
        <v>#N/A</v>
      </c>
      <c r="DS849" s="90" t="e">
        <f>MATCH(A849,Sheet5!D:D,0)</f>
        <v>#N/A</v>
      </c>
      <c r="DT849" s="94" t="e">
        <f>MATCH(A848,Sheet5!F:F,0)</f>
        <v>#N/A</v>
      </c>
      <c r="DU849" s="69">
        <v>0</v>
      </c>
      <c r="DV849" s="69">
        <v>0</v>
      </c>
      <c r="DW849" s="69">
        <v>0</v>
      </c>
      <c r="DX849" s="69">
        <v>0</v>
      </c>
      <c r="DY849" s="69">
        <v>0</v>
      </c>
    </row>
    <row r="850" spans="1:129" ht="14.25">
      <c r="A850" s="69">
        <v>120341</v>
      </c>
      <c r="B850" s="69">
        <v>0</v>
      </c>
      <c r="C850" s="69">
        <v>1</v>
      </c>
      <c r="D850" s="69" t="s">
        <v>2285</v>
      </c>
      <c r="E850" s="69" t="s">
        <v>239</v>
      </c>
      <c r="F850" s="69" t="s">
        <v>326</v>
      </c>
      <c r="G850" s="69">
        <v>1</v>
      </c>
      <c r="H850" s="69" t="s">
        <v>703</v>
      </c>
      <c r="I850" s="69">
        <v>566</v>
      </c>
      <c r="J850" s="69">
        <v>566</v>
      </c>
      <c r="K850" s="69">
        <v>1320</v>
      </c>
      <c r="M850" s="69">
        <v>664</v>
      </c>
      <c r="N850" s="69" t="s">
        <v>2286</v>
      </c>
      <c r="O850" s="69">
        <v>0</v>
      </c>
      <c r="P850" s="69">
        <v>2</v>
      </c>
      <c r="Q850" s="69">
        <v>0</v>
      </c>
      <c r="R850" s="69">
        <v>1</v>
      </c>
      <c r="S850" s="69">
        <v>0</v>
      </c>
      <c r="T850" s="69">
        <v>0</v>
      </c>
      <c r="U850" s="69">
        <v>0</v>
      </c>
      <c r="V850" s="69">
        <v>0</v>
      </c>
      <c r="W850" s="69">
        <v>0</v>
      </c>
      <c r="X850" s="69">
        <v>0</v>
      </c>
      <c r="Y850" s="69">
        <v>0</v>
      </c>
      <c r="Z850" s="69">
        <v>0</v>
      </c>
      <c r="AA850" s="69">
        <v>2</v>
      </c>
      <c r="AB850" s="69">
        <v>31</v>
      </c>
      <c r="AC850" s="69">
        <v>0</v>
      </c>
      <c r="AD850" s="69">
        <v>0</v>
      </c>
      <c r="AE850" s="69">
        <v>0</v>
      </c>
      <c r="AF850" s="69">
        <v>50</v>
      </c>
      <c r="AG850" s="69">
        <v>0</v>
      </c>
      <c r="AH850" s="69">
        <v>3.5</v>
      </c>
      <c r="AI850" s="69">
        <v>0</v>
      </c>
      <c r="AJ850" s="69">
        <v>2</v>
      </c>
      <c r="AK850" s="69">
        <v>0</v>
      </c>
      <c r="AL850" s="69">
        <v>0</v>
      </c>
      <c r="AM850" s="69">
        <v>1</v>
      </c>
      <c r="AN850" s="69">
        <v>1</v>
      </c>
      <c r="AO850" s="69">
        <v>0</v>
      </c>
      <c r="AP850" s="69">
        <v>0.5</v>
      </c>
      <c r="AQ850" s="84">
        <v>20</v>
      </c>
      <c r="AR850" s="69">
        <v>0.1</v>
      </c>
      <c r="AS850" s="69">
        <v>0</v>
      </c>
      <c r="AT850" s="69">
        <v>0</v>
      </c>
      <c r="AU850" s="69">
        <v>0</v>
      </c>
      <c r="AV850" s="69">
        <v>0</v>
      </c>
      <c r="AW850" s="69">
        <v>0</v>
      </c>
      <c r="AX850" s="69">
        <v>0</v>
      </c>
      <c r="AY850" s="69">
        <v>0</v>
      </c>
      <c r="AZ850" s="69">
        <v>0</v>
      </c>
      <c r="BA850" s="69">
        <v>1</v>
      </c>
      <c r="BB850" s="69">
        <v>-1</v>
      </c>
      <c r="BC850" s="69">
        <v>0</v>
      </c>
      <c r="BD850" s="69">
        <v>0</v>
      </c>
      <c r="BE850" s="69">
        <v>0</v>
      </c>
      <c r="BF850" s="69">
        <v>0</v>
      </c>
      <c r="BG850" s="69">
        <v>0</v>
      </c>
      <c r="BH850" s="69">
        <v>0</v>
      </c>
      <c r="BI850" s="90" t="s">
        <v>2287</v>
      </c>
      <c r="BK850" s="69">
        <v>3</v>
      </c>
      <c r="BL850" s="69">
        <v>2</v>
      </c>
      <c r="BM850" s="69">
        <v>2</v>
      </c>
      <c r="BN850" s="69">
        <v>31</v>
      </c>
      <c r="BO850" s="89">
        <v>0</v>
      </c>
      <c r="BP850" s="69">
        <v>1</v>
      </c>
      <c r="BQ850" s="69">
        <v>1</v>
      </c>
      <c r="BR850" s="69">
        <v>203</v>
      </c>
      <c r="BS850" s="69">
        <v>1100</v>
      </c>
      <c r="BT850" s="69">
        <v>0</v>
      </c>
      <c r="BU850" s="69">
        <v>0</v>
      </c>
      <c r="BV850" s="69">
        <v>1000</v>
      </c>
      <c r="BW850" s="69">
        <v>666</v>
      </c>
      <c r="BY850" s="69">
        <v>0</v>
      </c>
      <c r="BZ850" s="69">
        <v>0</v>
      </c>
      <c r="CA850" s="69">
        <v>31</v>
      </c>
      <c r="CB850" s="89">
        <v>0</v>
      </c>
      <c r="CC850" s="69">
        <v>0</v>
      </c>
      <c r="CD850" s="69">
        <v>0</v>
      </c>
      <c r="CE850" s="69">
        <v>0</v>
      </c>
      <c r="CF850" s="69">
        <v>0</v>
      </c>
      <c r="CG850" s="69">
        <v>0</v>
      </c>
      <c r="CH850" s="69">
        <v>0</v>
      </c>
      <c r="CI850" s="69">
        <v>0</v>
      </c>
      <c r="CJ850" s="69">
        <v>0</v>
      </c>
      <c r="CL850" s="69">
        <v>0</v>
      </c>
      <c r="CM850" s="69">
        <v>0</v>
      </c>
      <c r="CN850" s="69">
        <v>0</v>
      </c>
      <c r="CO850" s="89">
        <v>0</v>
      </c>
      <c r="CP850" s="69">
        <v>0</v>
      </c>
      <c r="CQ850" s="69">
        <v>0</v>
      </c>
      <c r="CR850" s="69">
        <v>0</v>
      </c>
      <c r="CS850" s="69">
        <v>0</v>
      </c>
      <c r="CT850" s="69">
        <v>0</v>
      </c>
      <c r="CU850" s="69">
        <v>0</v>
      </c>
      <c r="CV850" s="69">
        <v>0</v>
      </c>
      <c r="CW850" s="69">
        <v>0</v>
      </c>
      <c r="CZ850" s="69">
        <v>0</v>
      </c>
      <c r="DA850" s="69">
        <v>0</v>
      </c>
      <c r="DB850" s="69">
        <v>0</v>
      </c>
      <c r="DC850" s="69">
        <v>0</v>
      </c>
      <c r="DD850" s="69">
        <v>0</v>
      </c>
      <c r="DE850" s="69">
        <v>0</v>
      </c>
      <c r="DF850" s="69">
        <v>0</v>
      </c>
      <c r="DG850" s="69">
        <v>1</v>
      </c>
      <c r="DI850" s="69" t="e">
        <f>INDEX(Sheet3!$E$78:$E$1130,MATCH(A850,Sheet3!$D$78:$D$1130,0))</f>
        <v>#N/A</v>
      </c>
      <c r="DJ850" s="69" t="str">
        <f t="shared" si="208"/>
        <v>item.ps_skill_10061</v>
      </c>
      <c r="DK850" s="69" t="s">
        <v>2288</v>
      </c>
      <c r="DL850" s="93"/>
      <c r="DM850" s="69" t="s">
        <v>239</v>
      </c>
      <c r="DN850" s="69" t="str">
        <f>"造成["&amp;INDEX(Sheet5!$L$2:$L$11,MATCH(BL850,Sheet5!$J$2:$J$11,0))&amp;":"&amp;BR850&amp;"*"&amp;BS850/1000&amp;"]"&amp;INDEX(Sheet5!$I$2:$I$4,MATCH(BR850,Sheet5!$H$2:$H$4,0))&amp;"的"&amp;INDEX(Sheet5!$K$2:$K$11,MATCH(BL850,Sheet5!$J$2:$J$11,0))</f>
        <v>造成[ui.cs_orange:203*1.1]的物理伤害。</v>
      </c>
      <c r="DO850" s="69" t="e">
        <f>"造成["&amp;INDEX(Sheet5!$L$2:$L$11,MATCH(BY850,Sheet5!$J$2:$J$11,0))&amp;":"&amp;CE850&amp;"*"&amp;CF850/1000&amp;"]"&amp;INDEX(Sheet5!$I$2:$I$4,MATCH(CE850,Sheet5!$H$2:$H$4,0))&amp;"的"&amp;INDEX(Sheet5!$K$2:$K$11,MATCH(BY850,Sheet5!$J$2:$J$11,0))</f>
        <v>#N/A</v>
      </c>
      <c r="DP850" s="69"/>
      <c r="DQ850" s="69"/>
      <c r="DR850" s="69" t="e">
        <f t="shared" si="205"/>
        <v>#N/A</v>
      </c>
      <c r="DS850" s="90" t="e">
        <f>MATCH(A850,Sheet5!D:D,0)</f>
        <v>#N/A</v>
      </c>
      <c r="DT850" s="94" t="e">
        <f>MATCH(A849,Sheet5!F:F,0)</f>
        <v>#N/A</v>
      </c>
      <c r="DU850" s="69">
        <v>0</v>
      </c>
      <c r="DV850" s="69">
        <v>0</v>
      </c>
      <c r="DW850" s="69">
        <v>0</v>
      </c>
      <c r="DX850" s="69">
        <v>0</v>
      </c>
      <c r="DY850" s="69">
        <v>0</v>
      </c>
    </row>
    <row r="851" spans="1:129" ht="14.25">
      <c r="A851" s="69">
        <v>120361</v>
      </c>
      <c r="B851" s="69">
        <v>0</v>
      </c>
      <c r="C851" s="69">
        <v>1</v>
      </c>
      <c r="D851" s="69" t="s">
        <v>2289</v>
      </c>
      <c r="E851" s="69" t="s">
        <v>239</v>
      </c>
      <c r="F851" s="69" t="s">
        <v>326</v>
      </c>
      <c r="G851" s="69">
        <v>1</v>
      </c>
      <c r="H851" s="69" t="s">
        <v>1528</v>
      </c>
      <c r="I851" s="69">
        <v>957</v>
      </c>
      <c r="J851" s="69">
        <v>957</v>
      </c>
      <c r="K851" s="69">
        <v>1320</v>
      </c>
      <c r="M851" s="69">
        <v>0</v>
      </c>
      <c r="N851" s="69" t="s">
        <v>2290</v>
      </c>
      <c r="O851" s="69">
        <v>0</v>
      </c>
      <c r="P851" s="69">
        <v>1</v>
      </c>
      <c r="Q851" s="69">
        <v>0</v>
      </c>
      <c r="R851" s="69">
        <v>1</v>
      </c>
      <c r="S851" s="69">
        <v>0</v>
      </c>
      <c r="T851" s="69">
        <v>0</v>
      </c>
      <c r="U851" s="69">
        <v>0</v>
      </c>
      <c r="V851" s="69">
        <v>0</v>
      </c>
      <c r="W851" s="69">
        <v>0</v>
      </c>
      <c r="X851" s="69">
        <v>0</v>
      </c>
      <c r="Y851" s="69">
        <v>0</v>
      </c>
      <c r="Z851" s="69">
        <v>0</v>
      </c>
      <c r="AA851" s="69">
        <v>2</v>
      </c>
      <c r="AB851" s="69">
        <v>31</v>
      </c>
      <c r="AC851" s="69">
        <v>0</v>
      </c>
      <c r="AD851" s="69">
        <v>0</v>
      </c>
      <c r="AE851" s="69">
        <v>0</v>
      </c>
      <c r="AF851" s="69">
        <v>50</v>
      </c>
      <c r="AG851" s="69">
        <v>0</v>
      </c>
      <c r="AH851" s="69">
        <v>8</v>
      </c>
      <c r="AI851" s="69">
        <v>0</v>
      </c>
      <c r="AJ851" s="69">
        <v>2</v>
      </c>
      <c r="AK851" s="69">
        <v>0</v>
      </c>
      <c r="AL851" s="69">
        <v>0</v>
      </c>
      <c r="AM851" s="69">
        <v>1</v>
      </c>
      <c r="AN851" s="69">
        <v>1</v>
      </c>
      <c r="AO851" s="69">
        <v>0</v>
      </c>
      <c r="AP851" s="69">
        <v>0</v>
      </c>
      <c r="AQ851" s="84">
        <v>0</v>
      </c>
      <c r="AR851" s="69">
        <v>0</v>
      </c>
      <c r="AS851" s="69">
        <v>0</v>
      </c>
      <c r="AT851" s="69">
        <v>0</v>
      </c>
      <c r="AU851" s="69">
        <v>0</v>
      </c>
      <c r="AV851" s="69">
        <v>0</v>
      </c>
      <c r="AW851" s="69">
        <v>0</v>
      </c>
      <c r="AX851" s="69">
        <v>0</v>
      </c>
      <c r="AY851" s="69">
        <v>0</v>
      </c>
      <c r="AZ851" s="69">
        <v>0</v>
      </c>
      <c r="BA851" s="69">
        <v>1</v>
      </c>
      <c r="BB851" s="69">
        <v>-1</v>
      </c>
      <c r="BC851" s="69">
        <v>0</v>
      </c>
      <c r="BD851" s="69">
        <v>0</v>
      </c>
      <c r="BE851" s="69">
        <v>0</v>
      </c>
      <c r="BF851" s="69">
        <v>0</v>
      </c>
      <c r="BG851" s="69">
        <v>0</v>
      </c>
      <c r="BH851" s="69">
        <v>0</v>
      </c>
      <c r="BI851" s="69" t="s">
        <v>2291</v>
      </c>
      <c r="BK851" s="69">
        <v>3</v>
      </c>
      <c r="BL851" s="69">
        <v>3</v>
      </c>
      <c r="BM851" s="69">
        <v>2</v>
      </c>
      <c r="BN851" s="69">
        <v>31</v>
      </c>
      <c r="BO851" s="89">
        <v>0</v>
      </c>
      <c r="BP851" s="69">
        <v>1</v>
      </c>
      <c r="BQ851" s="69">
        <v>1</v>
      </c>
      <c r="BR851" s="69">
        <v>204</v>
      </c>
      <c r="BS851" s="69">
        <v>1200</v>
      </c>
      <c r="BT851" s="69">
        <v>0</v>
      </c>
      <c r="BU851" s="69">
        <v>0</v>
      </c>
      <c r="BV851" s="69">
        <v>1000</v>
      </c>
      <c r="BW851" s="69">
        <v>717</v>
      </c>
      <c r="BY851" s="69">
        <v>10</v>
      </c>
      <c r="BZ851" s="69">
        <v>2</v>
      </c>
      <c r="CA851" s="69">
        <v>31</v>
      </c>
      <c r="CB851" s="89">
        <v>0</v>
      </c>
      <c r="CC851" s="69">
        <v>1</v>
      </c>
      <c r="CD851" s="69">
        <v>1</v>
      </c>
      <c r="CE851" s="69">
        <v>1</v>
      </c>
      <c r="CF851" s="69">
        <v>70106</v>
      </c>
      <c r="CG851" s="69">
        <v>0</v>
      </c>
      <c r="CH851" s="69">
        <v>0</v>
      </c>
      <c r="CI851" s="69">
        <v>1000</v>
      </c>
      <c r="CJ851" s="69">
        <v>0</v>
      </c>
      <c r="CL851" s="69">
        <v>0</v>
      </c>
      <c r="CM851" s="69">
        <v>0</v>
      </c>
      <c r="CN851" s="69">
        <v>0</v>
      </c>
      <c r="CO851" s="89">
        <v>0</v>
      </c>
      <c r="CP851" s="69">
        <v>0</v>
      </c>
      <c r="CQ851" s="69">
        <v>0</v>
      </c>
      <c r="CR851" s="69">
        <v>0</v>
      </c>
      <c r="CS851" s="69">
        <v>0</v>
      </c>
      <c r="CT851" s="69">
        <v>0</v>
      </c>
      <c r="CU851" s="69">
        <v>0</v>
      </c>
      <c r="CV851" s="69">
        <v>0</v>
      </c>
      <c r="CW851" s="69">
        <v>0</v>
      </c>
      <c r="CZ851" s="69">
        <v>0</v>
      </c>
      <c r="DA851" s="69">
        <v>0</v>
      </c>
      <c r="DB851" s="69">
        <v>0</v>
      </c>
      <c r="DC851" s="69">
        <v>0</v>
      </c>
      <c r="DD851" s="69">
        <v>0</v>
      </c>
      <c r="DE851" s="69">
        <v>0</v>
      </c>
      <c r="DF851" s="69">
        <v>0</v>
      </c>
      <c r="DG851" s="69">
        <v>1</v>
      </c>
      <c r="DI851" s="69" t="e">
        <f>INDEX(Sheet3!$E$78:$E$1130,MATCH(A851,Sheet3!$D$78:$D$1130,0))</f>
        <v>#N/A</v>
      </c>
      <c r="DJ851" s="69" t="str">
        <f t="shared" si="208"/>
        <v>item.ps_skill_10061</v>
      </c>
      <c r="DK851" s="69" t="s">
        <v>2292</v>
      </c>
      <c r="DL851" s="93"/>
      <c r="DM851" s="69" t="s">
        <v>239</v>
      </c>
      <c r="DN851" s="69" t="str">
        <f>"造成["&amp;INDEX(Sheet5!$L$2:$L$11,MATCH(BL851,Sheet5!$J$2:$J$11,0))&amp;":"&amp;BR851&amp;"*"&amp;BS851/1000&amp;"]"&amp;INDEX(Sheet5!$I$2:$I$4,MATCH(BR851,Sheet5!$H$2:$H$4,0))&amp;"的"&amp;INDEX(Sheet5!$K$2:$K$11,MATCH(BL851,Sheet5!$J$2:$J$11,0))</f>
        <v>造成[ui.cs_blue:204*1.2]的火系伤害。</v>
      </c>
      <c r="DO851" s="69" t="e">
        <f>"造成["&amp;INDEX(Sheet5!$L$2:$L$11,MATCH(BY851,Sheet5!$J$2:$J$11,0))&amp;":"&amp;CE851&amp;"*"&amp;CF851/1000&amp;"]"&amp;INDEX(Sheet5!$I$2:$I$4,MATCH(CE851,Sheet5!$H$2:$H$4,0))&amp;"的"&amp;INDEX(Sheet5!$K$2:$K$11,MATCH(BY851,Sheet5!$J$2:$J$11,0))</f>
        <v>#N/A</v>
      </c>
      <c r="DP851" s="69"/>
      <c r="DQ851" s="69"/>
      <c r="DR851" s="69" t="e">
        <f t="shared" si="205"/>
        <v>#N/A</v>
      </c>
      <c r="DS851" s="90" t="e">
        <f>MATCH(A851,Sheet5!D:D,0)</f>
        <v>#N/A</v>
      </c>
      <c r="DT851" s="94" t="e">
        <f>MATCH(A850,Sheet5!F:F,0)</f>
        <v>#N/A</v>
      </c>
      <c r="DU851" s="69">
        <v>0</v>
      </c>
      <c r="DV851" s="69">
        <v>0</v>
      </c>
      <c r="DW851" s="69">
        <v>0</v>
      </c>
      <c r="DX851" s="69">
        <v>0</v>
      </c>
      <c r="DY851" s="69">
        <v>0</v>
      </c>
    </row>
    <row r="852" spans="1:129" ht="14.25">
      <c r="A852" s="69">
        <v>120411</v>
      </c>
      <c r="B852" s="69">
        <v>0</v>
      </c>
      <c r="C852" s="69">
        <v>1</v>
      </c>
      <c r="D852" s="69" t="s">
        <v>2293</v>
      </c>
      <c r="E852" s="69" t="s">
        <v>2294</v>
      </c>
      <c r="F852" s="69">
        <v>0</v>
      </c>
      <c r="G852" s="69">
        <v>1</v>
      </c>
      <c r="H852" s="69" t="s">
        <v>703</v>
      </c>
      <c r="I852" s="69">
        <v>0</v>
      </c>
      <c r="J852" s="69">
        <v>0</v>
      </c>
      <c r="K852" s="69">
        <v>300</v>
      </c>
      <c r="M852" s="69">
        <v>175</v>
      </c>
      <c r="O852" s="69">
        <v>0</v>
      </c>
      <c r="P852" s="69">
        <v>1</v>
      </c>
      <c r="Q852" s="69">
        <v>0</v>
      </c>
      <c r="R852" s="69">
        <f>IF(S852&gt;0,2,1)</f>
        <v>1</v>
      </c>
      <c r="S852" s="69">
        <v>0</v>
      </c>
      <c r="T852" s="69">
        <v>0</v>
      </c>
      <c r="U852" s="69">
        <v>0</v>
      </c>
      <c r="V852" s="69">
        <v>0</v>
      </c>
      <c r="W852" s="69">
        <v>0</v>
      </c>
      <c r="X852" s="69">
        <v>0</v>
      </c>
      <c r="Y852" s="69">
        <v>0</v>
      </c>
      <c r="Z852" s="69">
        <v>0</v>
      </c>
      <c r="AA852" s="69">
        <v>4</v>
      </c>
      <c r="AB852" s="69">
        <v>16</v>
      </c>
      <c r="AC852" s="69">
        <v>0</v>
      </c>
      <c r="AD852" s="69">
        <v>0</v>
      </c>
      <c r="AE852" s="69">
        <v>0</v>
      </c>
      <c r="AF852" s="69">
        <v>1</v>
      </c>
      <c r="AG852" s="69">
        <v>0</v>
      </c>
      <c r="AH852" s="69">
        <v>11.5</v>
      </c>
      <c r="AI852" s="69">
        <v>176</v>
      </c>
      <c r="AJ852" s="69">
        <v>3</v>
      </c>
      <c r="AK852" s="69">
        <v>0</v>
      </c>
      <c r="AL852" s="69">
        <v>0</v>
      </c>
      <c r="AM852" s="69">
        <v>1</v>
      </c>
      <c r="AN852" s="69">
        <v>1</v>
      </c>
      <c r="AO852" s="69">
        <v>0</v>
      </c>
      <c r="AP852" s="69">
        <v>0</v>
      </c>
      <c r="AQ852" s="84">
        <v>0</v>
      </c>
      <c r="AR852" s="69">
        <v>0</v>
      </c>
      <c r="AS852" s="69">
        <v>0</v>
      </c>
      <c r="AT852" s="69">
        <v>0</v>
      </c>
      <c r="AU852" s="69">
        <v>0</v>
      </c>
      <c r="AV852" s="69">
        <v>0</v>
      </c>
      <c r="AW852" s="69">
        <v>0</v>
      </c>
      <c r="AX852" s="69">
        <v>0</v>
      </c>
      <c r="AY852" s="69">
        <v>0</v>
      </c>
      <c r="AZ852" s="69">
        <v>0</v>
      </c>
      <c r="BA852" s="69">
        <v>0</v>
      </c>
      <c r="BB852" s="69">
        <v>0</v>
      </c>
      <c r="BC852" s="69">
        <v>0</v>
      </c>
      <c r="BD852" s="69">
        <v>0</v>
      </c>
      <c r="BE852" s="69">
        <v>0</v>
      </c>
      <c r="BF852" s="69">
        <v>0</v>
      </c>
      <c r="BG852" s="69">
        <v>0</v>
      </c>
      <c r="BH852" s="69">
        <v>0</v>
      </c>
      <c r="BK852" s="69">
        <v>3</v>
      </c>
      <c r="BL852" s="69">
        <v>12</v>
      </c>
      <c r="BM852" s="69">
        <v>4</v>
      </c>
      <c r="BN852" s="69">
        <v>16</v>
      </c>
      <c r="BO852" s="89">
        <v>0</v>
      </c>
      <c r="BP852" s="69">
        <v>10</v>
      </c>
      <c r="BQ852" s="69">
        <v>1</v>
      </c>
      <c r="BR852" s="69">
        <v>204</v>
      </c>
      <c r="BS852" s="69">
        <v>950</v>
      </c>
      <c r="BT852" s="69">
        <v>0</v>
      </c>
      <c r="BU852" s="69">
        <v>0</v>
      </c>
      <c r="BV852" s="69">
        <v>1000</v>
      </c>
      <c r="BW852" s="69">
        <v>177</v>
      </c>
      <c r="BY852" s="69">
        <v>0</v>
      </c>
      <c r="BZ852" s="69">
        <v>0</v>
      </c>
      <c r="CA852" s="69">
        <v>31</v>
      </c>
      <c r="CB852" s="89">
        <v>0</v>
      </c>
      <c r="CC852" s="69">
        <v>0</v>
      </c>
      <c r="CD852" s="69">
        <v>0</v>
      </c>
      <c r="CE852" s="69">
        <v>0</v>
      </c>
      <c r="CF852" s="69">
        <v>0</v>
      </c>
      <c r="CG852" s="69">
        <v>0</v>
      </c>
      <c r="CH852" s="69">
        <v>0</v>
      </c>
      <c r="CI852" s="69">
        <v>1000</v>
      </c>
      <c r="CJ852" s="69">
        <v>0</v>
      </c>
      <c r="CL852" s="69">
        <v>0</v>
      </c>
      <c r="CM852" s="69">
        <v>0</v>
      </c>
      <c r="CN852" s="69">
        <v>0</v>
      </c>
      <c r="CO852" s="89">
        <v>0</v>
      </c>
      <c r="CP852" s="69">
        <v>0</v>
      </c>
      <c r="CQ852" s="69">
        <v>0</v>
      </c>
      <c r="CR852" s="69">
        <v>0</v>
      </c>
      <c r="CS852" s="69">
        <v>0</v>
      </c>
      <c r="CT852" s="69">
        <v>0</v>
      </c>
      <c r="CU852" s="69">
        <v>0</v>
      </c>
      <c r="CV852" s="69">
        <v>0</v>
      </c>
      <c r="CW852" s="69">
        <v>0</v>
      </c>
      <c r="CZ852" s="69">
        <v>0</v>
      </c>
      <c r="DA852" s="69">
        <v>0</v>
      </c>
      <c r="DB852" s="69">
        <v>0</v>
      </c>
      <c r="DC852" s="69">
        <v>0</v>
      </c>
      <c r="DD852" s="69">
        <v>0</v>
      </c>
      <c r="DE852" s="69">
        <v>0</v>
      </c>
      <c r="DF852" s="69">
        <v>0</v>
      </c>
      <c r="DG852" s="69">
        <v>1</v>
      </c>
      <c r="DI852" s="69" t="e">
        <f>INDEX(Sheet3!$E$78:$E$1130,MATCH(A852,Sheet3!$D$78:$D$1130,0))</f>
        <v>#N/A</v>
      </c>
      <c r="DJ852" s="69">
        <f t="shared" si="208"/>
        <v>0</v>
      </c>
      <c r="DK852" s="69" t="s">
        <v>2295</v>
      </c>
      <c r="DL852" s="93"/>
      <c r="DM852" s="69" t="s">
        <v>2296</v>
      </c>
      <c r="DN852" s="69" t="str">
        <f>"造成["&amp;INDEX(Sheet5!$L$2:$L$11,MATCH(BL852,Sheet5!$J$2:$J$11,0))&amp;":"&amp;BR852&amp;"*"&amp;BS852/1000&amp;"]"&amp;INDEX(Sheet5!$I$2:$I$4,MATCH(BR852,Sheet5!$H$2:$H$4,0))&amp;"的"&amp;INDEX(Sheet5!$K$2:$K$11,MATCH(BL852,Sheet5!$J$2:$J$11,0))</f>
        <v>造成[ui.cs_green:204*0.95]的治疗。</v>
      </c>
      <c r="DO852" s="69" t="e">
        <f>"造成["&amp;INDEX(Sheet5!$L$2:$L$11,MATCH(BY852,Sheet5!$J$2:$J$11,0))&amp;":"&amp;CE852&amp;"*"&amp;CF852/1000&amp;"]"&amp;INDEX(Sheet5!$I$2:$I$4,MATCH(CE852,Sheet5!$H$2:$H$4,0))&amp;"的"&amp;INDEX(Sheet5!$K$2:$K$11,MATCH(BY852,Sheet5!$J$2:$J$11,0))</f>
        <v>#N/A</v>
      </c>
      <c r="DP852" s="69"/>
      <c r="DQ852" s="69"/>
      <c r="DR852" s="69" t="e">
        <f t="shared" si="205"/>
        <v>#N/A</v>
      </c>
      <c r="DS852" s="90" t="e">
        <f>MATCH(A852,Sheet5!D:D,0)</f>
        <v>#N/A</v>
      </c>
      <c r="DT852" s="94" t="e">
        <f>MATCH(A851,Sheet5!F:F,0)</f>
        <v>#N/A</v>
      </c>
      <c r="DU852" s="69">
        <v>0</v>
      </c>
      <c r="DV852" s="69">
        <v>0</v>
      </c>
      <c r="DW852" s="69">
        <v>0</v>
      </c>
      <c r="DX852" s="69">
        <v>0</v>
      </c>
      <c r="DY852" s="69">
        <v>0</v>
      </c>
    </row>
    <row r="853" spans="1:129" ht="14.25">
      <c r="A853" s="69">
        <v>120421</v>
      </c>
      <c r="B853" s="69">
        <v>0</v>
      </c>
      <c r="C853" s="69">
        <v>1</v>
      </c>
      <c r="D853" s="69" t="s">
        <v>2297</v>
      </c>
      <c r="E853" s="69" t="s">
        <v>2298</v>
      </c>
      <c r="F853" s="69">
        <v>0</v>
      </c>
      <c r="G853" s="69">
        <v>1</v>
      </c>
      <c r="H853" s="69" t="s">
        <v>1528</v>
      </c>
      <c r="I853" s="69">
        <v>0</v>
      </c>
      <c r="J853" s="69">
        <v>0</v>
      </c>
      <c r="K853" s="69">
        <v>300</v>
      </c>
      <c r="M853" s="69">
        <v>0</v>
      </c>
      <c r="O853" s="69">
        <v>0</v>
      </c>
      <c r="P853" s="69">
        <v>1</v>
      </c>
      <c r="Q853" s="69">
        <v>0</v>
      </c>
      <c r="R853" s="69">
        <f>IF(S853&gt;0,2,1)</f>
        <v>1</v>
      </c>
      <c r="S853" s="69">
        <v>0</v>
      </c>
      <c r="T853" s="69">
        <v>0</v>
      </c>
      <c r="U853" s="69">
        <v>0</v>
      </c>
      <c r="V853" s="69">
        <v>0</v>
      </c>
      <c r="W853" s="69">
        <v>0</v>
      </c>
      <c r="X853" s="69">
        <v>0</v>
      </c>
      <c r="Y853" s="69">
        <v>0</v>
      </c>
      <c r="Z853" s="69">
        <v>4000</v>
      </c>
      <c r="AA853" s="69">
        <v>4</v>
      </c>
      <c r="AB853" s="69">
        <v>31</v>
      </c>
      <c r="AC853" s="69">
        <v>0</v>
      </c>
      <c r="AD853" s="69">
        <v>0</v>
      </c>
      <c r="AE853" s="69">
        <v>0</v>
      </c>
      <c r="AF853" s="69">
        <v>50</v>
      </c>
      <c r="AG853" s="69">
        <v>0</v>
      </c>
      <c r="AH853" s="69">
        <v>7.5</v>
      </c>
      <c r="AI853" s="69">
        <v>0</v>
      </c>
      <c r="AJ853" s="69">
        <v>3</v>
      </c>
      <c r="AK853" s="69">
        <v>0</v>
      </c>
      <c r="AL853" s="69">
        <v>0</v>
      </c>
      <c r="AM853" s="69">
        <v>0</v>
      </c>
      <c r="AN853" s="69">
        <v>0</v>
      </c>
      <c r="AO853" s="69">
        <v>0</v>
      </c>
      <c r="AP853" s="69">
        <v>0</v>
      </c>
      <c r="AQ853" s="84">
        <v>0</v>
      </c>
      <c r="AR853" s="69">
        <v>0</v>
      </c>
      <c r="AS853" s="69">
        <v>0</v>
      </c>
      <c r="AT853" s="69">
        <v>0</v>
      </c>
      <c r="AU853" s="69">
        <v>0</v>
      </c>
      <c r="AV853" s="69">
        <v>0</v>
      </c>
      <c r="AW853" s="69">
        <v>0</v>
      </c>
      <c r="AX853" s="69">
        <v>0</v>
      </c>
      <c r="AY853" s="69">
        <v>0</v>
      </c>
      <c r="AZ853" s="69">
        <v>0</v>
      </c>
      <c r="BA853" s="69">
        <v>0</v>
      </c>
      <c r="BB853" s="69">
        <v>0</v>
      </c>
      <c r="BC853" s="69">
        <v>0</v>
      </c>
      <c r="BD853" s="69">
        <v>0</v>
      </c>
      <c r="BE853" s="69">
        <v>0</v>
      </c>
      <c r="BF853" s="69">
        <v>0</v>
      </c>
      <c r="BG853" s="69">
        <v>0</v>
      </c>
      <c r="BH853" s="69">
        <v>0</v>
      </c>
      <c r="BK853" s="69">
        <v>3</v>
      </c>
      <c r="BL853" s="69">
        <v>10</v>
      </c>
      <c r="BM853" s="69">
        <v>4</v>
      </c>
      <c r="BN853" s="69">
        <v>16</v>
      </c>
      <c r="BO853" s="89">
        <v>0</v>
      </c>
      <c r="BP853" s="69">
        <v>1</v>
      </c>
      <c r="BQ853" s="69">
        <v>1</v>
      </c>
      <c r="BR853" s="69">
        <v>1</v>
      </c>
      <c r="BS853" s="69">
        <v>120421</v>
      </c>
      <c r="BT853" s="69">
        <v>0</v>
      </c>
      <c r="BU853" s="69">
        <v>0</v>
      </c>
      <c r="BV853" s="69">
        <v>1000</v>
      </c>
      <c r="BW853" s="69">
        <v>0</v>
      </c>
      <c r="BY853" s="69">
        <v>10</v>
      </c>
      <c r="BZ853" s="69">
        <v>4</v>
      </c>
      <c r="CA853" s="69">
        <v>16</v>
      </c>
      <c r="CB853" s="89">
        <v>0</v>
      </c>
      <c r="CC853" s="69">
        <v>1</v>
      </c>
      <c r="CD853" s="69">
        <v>1</v>
      </c>
      <c r="CE853" s="69">
        <v>1</v>
      </c>
      <c r="CF853" s="69">
        <v>120422</v>
      </c>
      <c r="CG853" s="69">
        <v>0</v>
      </c>
      <c r="CH853" s="69">
        <v>0</v>
      </c>
      <c r="CI853" s="69">
        <v>1000</v>
      </c>
      <c r="CJ853" s="69">
        <v>0</v>
      </c>
      <c r="CL853" s="69">
        <v>10</v>
      </c>
      <c r="CM853" s="69">
        <v>4</v>
      </c>
      <c r="CN853" s="69">
        <v>16</v>
      </c>
      <c r="CO853" s="89">
        <v>0</v>
      </c>
      <c r="CP853" s="69">
        <v>1</v>
      </c>
      <c r="CQ853" s="69">
        <v>1</v>
      </c>
      <c r="CR853" s="69">
        <v>1</v>
      </c>
      <c r="CS853" s="69">
        <v>120423</v>
      </c>
      <c r="CT853" s="69">
        <v>0</v>
      </c>
      <c r="CU853" s="69">
        <v>0</v>
      </c>
      <c r="CV853" s="69">
        <v>1000</v>
      </c>
      <c r="CW853" s="69">
        <v>0</v>
      </c>
      <c r="CZ853" s="69">
        <v>0</v>
      </c>
      <c r="DA853" s="69">
        <v>0</v>
      </c>
      <c r="DB853" s="69">
        <v>0</v>
      </c>
      <c r="DC853" s="69">
        <v>0</v>
      </c>
      <c r="DD853" s="69">
        <v>0</v>
      </c>
      <c r="DE853" s="69">
        <v>0</v>
      </c>
      <c r="DF853" s="69">
        <v>0</v>
      </c>
      <c r="DG853" s="69">
        <v>1</v>
      </c>
      <c r="DI853" s="69" t="e">
        <f>INDEX(Sheet3!$E$78:$E$1130,MATCH(A853,Sheet3!$D$78:$D$1130,0))</f>
        <v>#N/A</v>
      </c>
      <c r="DJ853" s="69">
        <f t="shared" si="208"/>
        <v>0</v>
      </c>
      <c r="DK853" s="69" t="s">
        <v>2299</v>
      </c>
      <c r="DL853" s="93"/>
      <c r="DM853" s="69" t="s">
        <v>2300</v>
      </c>
      <c r="DN853" s="69" t="e">
        <f>"造成["&amp;INDEX(Sheet5!$L$2:$L$11,MATCH(BL853,Sheet5!$J$2:$J$11,0))&amp;":"&amp;BR853&amp;"*"&amp;BS853/1000&amp;"]"&amp;INDEX(Sheet5!$I$2:$I$4,MATCH(BR853,Sheet5!$H$2:$H$4,0))&amp;"的"&amp;INDEX(Sheet5!$K$2:$K$11,MATCH(BL853,Sheet5!$J$2:$J$11,0))</f>
        <v>#N/A</v>
      </c>
      <c r="DO853" s="69" t="e">
        <f>"造成["&amp;INDEX(Sheet5!$L$2:$L$11,MATCH(BY853,Sheet5!$J$2:$J$11,0))&amp;":"&amp;CE853&amp;"*"&amp;CF853/1000&amp;"]"&amp;INDEX(Sheet5!$I$2:$I$4,MATCH(CE853,Sheet5!$H$2:$H$4,0))&amp;"的"&amp;INDEX(Sheet5!$K$2:$K$11,MATCH(BY853,Sheet5!$J$2:$J$11,0))</f>
        <v>#N/A</v>
      </c>
      <c r="DP853" s="69"/>
      <c r="DQ853" s="69"/>
      <c r="DR853" s="69" t="e">
        <f t="shared" si="205"/>
        <v>#N/A</v>
      </c>
      <c r="DS853" s="90" t="e">
        <f>MATCH(A853,Sheet5!D:D,0)</f>
        <v>#N/A</v>
      </c>
      <c r="DT853" s="94" t="e">
        <f>MATCH(A852,Sheet5!F:F,0)</f>
        <v>#N/A</v>
      </c>
      <c r="DU853" s="69">
        <v>0</v>
      </c>
      <c r="DV853" s="69">
        <v>0</v>
      </c>
      <c r="DW853" s="69">
        <v>0</v>
      </c>
      <c r="DX853" s="69">
        <v>0</v>
      </c>
      <c r="DY853" s="69">
        <v>0</v>
      </c>
    </row>
    <row r="854" spans="1:129" ht="14.25">
      <c r="A854" s="69">
        <v>120431</v>
      </c>
      <c r="B854" s="69">
        <v>0</v>
      </c>
      <c r="C854" s="69">
        <v>1</v>
      </c>
      <c r="D854" s="69" t="s">
        <v>2301</v>
      </c>
      <c r="E854" s="69" t="s">
        <v>239</v>
      </c>
      <c r="F854" s="69" t="s">
        <v>2302</v>
      </c>
      <c r="G854" s="69">
        <v>1</v>
      </c>
      <c r="H854" s="69" t="s">
        <v>1528</v>
      </c>
      <c r="I854" s="69">
        <v>0</v>
      </c>
      <c r="J854" s="69">
        <v>0</v>
      </c>
      <c r="K854" s="69">
        <v>300</v>
      </c>
      <c r="M854" s="69">
        <v>44</v>
      </c>
      <c r="N854" s="69" t="s">
        <v>2303</v>
      </c>
      <c r="O854" s="69">
        <v>0</v>
      </c>
      <c r="P854" s="69">
        <v>1</v>
      </c>
      <c r="Q854" s="69">
        <v>0</v>
      </c>
      <c r="R854" s="69">
        <v>1</v>
      </c>
      <c r="S854" s="69">
        <v>0</v>
      </c>
      <c r="T854" s="69">
        <v>0</v>
      </c>
      <c r="U854" s="69">
        <v>0</v>
      </c>
      <c r="V854" s="69">
        <v>0</v>
      </c>
      <c r="W854" s="69">
        <v>0</v>
      </c>
      <c r="X854" s="69">
        <v>0</v>
      </c>
      <c r="Y854" s="69">
        <v>0</v>
      </c>
      <c r="Z854" s="69">
        <v>0</v>
      </c>
      <c r="AA854" s="69">
        <v>2</v>
      </c>
      <c r="AB854" s="69">
        <v>31</v>
      </c>
      <c r="AC854" s="69">
        <v>0</v>
      </c>
      <c r="AD854" s="69">
        <v>0</v>
      </c>
      <c r="AE854" s="69">
        <v>0</v>
      </c>
      <c r="AF854" s="69">
        <v>50</v>
      </c>
      <c r="AG854" s="69">
        <v>0</v>
      </c>
      <c r="AH854" s="69">
        <v>8.5</v>
      </c>
      <c r="AI854" s="69">
        <v>0</v>
      </c>
      <c r="AJ854" s="69">
        <v>3</v>
      </c>
      <c r="AK854" s="69">
        <v>0</v>
      </c>
      <c r="AL854" s="69">
        <v>0</v>
      </c>
      <c r="AM854" s="69">
        <v>1</v>
      </c>
      <c r="AN854" s="69">
        <v>1</v>
      </c>
      <c r="AO854" s="69">
        <v>0</v>
      </c>
      <c r="AP854" s="69">
        <v>0</v>
      </c>
      <c r="AQ854" s="84">
        <v>0</v>
      </c>
      <c r="AR854" s="69">
        <v>0</v>
      </c>
      <c r="AS854" s="69">
        <v>0</v>
      </c>
      <c r="AT854" s="69">
        <v>0</v>
      </c>
      <c r="AU854" s="69">
        <v>0</v>
      </c>
      <c r="AV854" s="69">
        <v>0</v>
      </c>
      <c r="AW854" s="69">
        <v>0</v>
      </c>
      <c r="AX854" s="69">
        <v>0</v>
      </c>
      <c r="AY854" s="69">
        <v>0</v>
      </c>
      <c r="AZ854" s="69">
        <v>0</v>
      </c>
      <c r="BA854" s="69">
        <v>0</v>
      </c>
      <c r="BB854" s="69">
        <v>0</v>
      </c>
      <c r="BC854" s="69">
        <v>0</v>
      </c>
      <c r="BD854" s="69">
        <v>0</v>
      </c>
      <c r="BE854" s="69">
        <v>0</v>
      </c>
      <c r="BF854" s="69">
        <v>0</v>
      </c>
      <c r="BG854" s="69">
        <v>0</v>
      </c>
      <c r="BH854" s="69">
        <v>0</v>
      </c>
      <c r="BK854" s="69">
        <v>3</v>
      </c>
      <c r="BL854" s="69">
        <v>2</v>
      </c>
      <c r="BM854" s="69">
        <v>2</v>
      </c>
      <c r="BN854" s="69">
        <v>31</v>
      </c>
      <c r="BO854" s="89">
        <v>0</v>
      </c>
      <c r="BP854" s="69">
        <v>1</v>
      </c>
      <c r="BQ854" s="69">
        <v>1</v>
      </c>
      <c r="BR854" s="69">
        <v>203</v>
      </c>
      <c r="BS854" s="69">
        <v>750</v>
      </c>
      <c r="BT854" s="69">
        <v>0</v>
      </c>
      <c r="BU854" s="69">
        <v>0</v>
      </c>
      <c r="BV854" s="69">
        <v>1000</v>
      </c>
      <c r="BW854" s="69">
        <v>0</v>
      </c>
      <c r="BY854" s="69">
        <v>10</v>
      </c>
      <c r="BZ854" s="69">
        <v>2</v>
      </c>
      <c r="CA854" s="69">
        <v>16</v>
      </c>
      <c r="CB854" s="89">
        <v>0</v>
      </c>
      <c r="CC854" s="69">
        <v>1</v>
      </c>
      <c r="CD854" s="69">
        <v>1</v>
      </c>
      <c r="CE854" s="69">
        <v>1</v>
      </c>
      <c r="CF854" s="69">
        <v>120431</v>
      </c>
      <c r="CG854" s="69">
        <v>0</v>
      </c>
      <c r="CH854" s="69">
        <v>0</v>
      </c>
      <c r="CI854" s="69">
        <v>1000</v>
      </c>
      <c r="CJ854" s="69">
        <v>0</v>
      </c>
      <c r="CL854" s="69">
        <v>0</v>
      </c>
      <c r="CM854" s="69">
        <v>0</v>
      </c>
      <c r="CN854" s="69">
        <v>0</v>
      </c>
      <c r="CO854" s="89">
        <v>0</v>
      </c>
      <c r="CP854" s="69">
        <v>0</v>
      </c>
      <c r="CQ854" s="69">
        <v>0</v>
      </c>
      <c r="CR854" s="69">
        <v>0</v>
      </c>
      <c r="CS854" s="69">
        <v>0</v>
      </c>
      <c r="CT854" s="69">
        <v>0</v>
      </c>
      <c r="CU854" s="69">
        <v>0</v>
      </c>
      <c r="CV854" s="69">
        <v>0</v>
      </c>
      <c r="CW854" s="69">
        <v>0</v>
      </c>
      <c r="CZ854" s="69">
        <v>0</v>
      </c>
      <c r="DA854" s="69">
        <v>0</v>
      </c>
      <c r="DB854" s="69">
        <v>0</v>
      </c>
      <c r="DC854" s="69">
        <v>0</v>
      </c>
      <c r="DD854" s="69">
        <v>0</v>
      </c>
      <c r="DE854" s="69">
        <v>0</v>
      </c>
      <c r="DF854" s="69">
        <v>0</v>
      </c>
      <c r="DG854" s="69">
        <v>1</v>
      </c>
      <c r="DI854" s="69" t="e">
        <f>INDEX(Sheet3!$E$78:$E$1130,MATCH(A854,Sheet3!$D$78:$D$1130,0))</f>
        <v>#N/A</v>
      </c>
      <c r="DJ854" s="69" t="str">
        <f t="shared" si="208"/>
        <v>item.ps_skill_10051</v>
      </c>
      <c r="DK854" s="69" t="s">
        <v>2304</v>
      </c>
      <c r="DL854" s="93"/>
      <c r="DM854" s="69" t="s">
        <v>239</v>
      </c>
      <c r="DN854" s="69" t="str">
        <f>"造成["&amp;INDEX(Sheet5!$L$2:$L$11,MATCH(BL854,Sheet5!$J$2:$J$11,0))&amp;":"&amp;BR854&amp;"*"&amp;BS854/1000&amp;"]"&amp;INDEX(Sheet5!$I$2:$I$4,MATCH(BR854,Sheet5!$H$2:$H$4,0))&amp;"的"&amp;INDEX(Sheet5!$K$2:$K$11,MATCH(BL854,Sheet5!$J$2:$J$11,0))</f>
        <v>造成[ui.cs_orange:203*0.75]的物理伤害。</v>
      </c>
      <c r="DO854" s="69" t="e">
        <f>"造成["&amp;INDEX(Sheet5!$L$2:$L$11,MATCH(BY854,Sheet5!$J$2:$J$11,0))&amp;":"&amp;CE854&amp;"*"&amp;CF854/1000&amp;"]"&amp;INDEX(Sheet5!$I$2:$I$4,MATCH(CE854,Sheet5!$H$2:$H$4,0))&amp;"的"&amp;INDEX(Sheet5!$K$2:$K$11,MATCH(BY854,Sheet5!$J$2:$J$11,0))</f>
        <v>#N/A</v>
      </c>
      <c r="DP854" s="69"/>
      <c r="DQ854" s="69"/>
      <c r="DR854" s="69" t="e">
        <f t="shared" si="205"/>
        <v>#N/A</v>
      </c>
      <c r="DS854" s="90" t="e">
        <f>MATCH(A854,Sheet5!D:D,0)</f>
        <v>#N/A</v>
      </c>
      <c r="DT854" s="94" t="e">
        <f>MATCH(A853,Sheet5!F:F,0)</f>
        <v>#N/A</v>
      </c>
      <c r="DU854" s="69">
        <v>0</v>
      </c>
      <c r="DV854" s="69">
        <v>0</v>
      </c>
      <c r="DW854" s="69">
        <v>0</v>
      </c>
      <c r="DX854" s="69">
        <v>0</v>
      </c>
      <c r="DY854" s="69">
        <v>0</v>
      </c>
    </row>
    <row r="855" spans="1:129" ht="14.25">
      <c r="A855" s="69">
        <v>120301</v>
      </c>
      <c r="B855" s="69">
        <v>0</v>
      </c>
      <c r="C855" s="69">
        <v>1</v>
      </c>
      <c r="D855" s="69" t="s">
        <v>2305</v>
      </c>
      <c r="E855" s="69" t="s">
        <v>239</v>
      </c>
      <c r="F855" s="69">
        <v>0</v>
      </c>
      <c r="G855" s="69">
        <v>1</v>
      </c>
      <c r="H855" s="69" t="s">
        <v>1528</v>
      </c>
      <c r="I855" s="69">
        <v>0</v>
      </c>
      <c r="J855" s="69">
        <v>0</v>
      </c>
      <c r="K855" s="69">
        <v>300</v>
      </c>
      <c r="M855" s="69">
        <v>340</v>
      </c>
      <c r="O855" s="69">
        <v>0</v>
      </c>
      <c r="P855" s="69">
        <v>2</v>
      </c>
      <c r="Q855" s="69">
        <v>0</v>
      </c>
      <c r="R855" s="69">
        <v>1</v>
      </c>
      <c r="S855" s="69">
        <v>0</v>
      </c>
      <c r="T855" s="69">
        <v>0</v>
      </c>
      <c r="U855" s="69">
        <v>0</v>
      </c>
      <c r="V855" s="69">
        <v>0</v>
      </c>
      <c r="W855" s="69">
        <v>0</v>
      </c>
      <c r="X855" s="69">
        <v>0</v>
      </c>
      <c r="Y855" s="69">
        <v>0</v>
      </c>
      <c r="Z855" s="69">
        <f>Z232</f>
        <v>8000</v>
      </c>
      <c r="AA855" s="69">
        <v>2</v>
      </c>
      <c r="AB855" s="69">
        <v>31</v>
      </c>
      <c r="AC855" s="69">
        <v>0</v>
      </c>
      <c r="AD855" s="69">
        <v>0</v>
      </c>
      <c r="AE855" s="69">
        <v>0</v>
      </c>
      <c r="AF855" s="69">
        <v>50</v>
      </c>
      <c r="AG855" s="69">
        <v>0</v>
      </c>
      <c r="AH855" s="69">
        <v>1.5</v>
      </c>
      <c r="AI855" s="69">
        <v>0</v>
      </c>
      <c r="AJ855" s="69">
        <v>3</v>
      </c>
      <c r="AK855" s="69">
        <v>0</v>
      </c>
      <c r="AL855" s="69">
        <v>0</v>
      </c>
      <c r="AM855" s="69">
        <v>1</v>
      </c>
      <c r="AN855" s="69">
        <v>1</v>
      </c>
      <c r="AO855" s="69">
        <v>1</v>
      </c>
      <c r="AP855" s="69">
        <v>6</v>
      </c>
      <c r="AQ855" s="84">
        <v>0</v>
      </c>
      <c r="AR855" s="69">
        <v>0</v>
      </c>
      <c r="AS855" s="69">
        <v>0</v>
      </c>
      <c r="AT855" s="69">
        <v>0</v>
      </c>
      <c r="AU855" s="69">
        <v>0</v>
      </c>
      <c r="AV855" s="69">
        <v>0</v>
      </c>
      <c r="AW855" s="69">
        <v>0</v>
      </c>
      <c r="AX855" s="69">
        <v>0</v>
      </c>
      <c r="AY855" s="69">
        <v>0</v>
      </c>
      <c r="AZ855" s="69">
        <v>0</v>
      </c>
      <c r="BA855" s="69">
        <v>0</v>
      </c>
      <c r="BB855" s="69">
        <v>0</v>
      </c>
      <c r="BC855" s="69">
        <v>0</v>
      </c>
      <c r="BD855" s="69">
        <v>0</v>
      </c>
      <c r="BE855" s="69">
        <v>0</v>
      </c>
      <c r="BF855" s="69">
        <v>0</v>
      </c>
      <c r="BG855" s="69">
        <v>0</v>
      </c>
      <c r="BH855" s="69">
        <v>0</v>
      </c>
      <c r="BI855" s="69" t="s">
        <v>895</v>
      </c>
      <c r="BK855" s="69">
        <v>3</v>
      </c>
      <c r="BL855" s="69">
        <v>2</v>
      </c>
      <c r="BM855" s="69">
        <v>2</v>
      </c>
      <c r="BN855" s="69">
        <v>31</v>
      </c>
      <c r="BO855" s="89">
        <v>0</v>
      </c>
      <c r="BP855" s="69">
        <v>1</v>
      </c>
      <c r="BQ855" s="69">
        <v>1</v>
      </c>
      <c r="BR855" s="69">
        <v>203</v>
      </c>
      <c r="BS855" s="69">
        <v>900</v>
      </c>
      <c r="BT855" s="69">
        <v>0</v>
      </c>
      <c r="BU855" s="69">
        <v>0</v>
      </c>
      <c r="BV855" s="69">
        <v>1000</v>
      </c>
      <c r="BW855" s="69">
        <v>0</v>
      </c>
      <c r="BY855" s="69">
        <v>1</v>
      </c>
      <c r="BZ855" s="69">
        <v>1</v>
      </c>
      <c r="CA855" s="69">
        <v>31</v>
      </c>
      <c r="CB855" s="89">
        <v>0</v>
      </c>
      <c r="CC855" s="69">
        <v>1</v>
      </c>
      <c r="CD855" s="69">
        <v>1</v>
      </c>
      <c r="CE855" s="69">
        <v>1</v>
      </c>
      <c r="CF855" s="69">
        <v>1000000</v>
      </c>
      <c r="CG855" s="69">
        <v>0</v>
      </c>
      <c r="CH855" s="69">
        <v>0</v>
      </c>
      <c r="CI855" s="69">
        <v>1000</v>
      </c>
      <c r="CJ855" s="69">
        <v>0</v>
      </c>
      <c r="CL855" s="69">
        <v>0</v>
      </c>
      <c r="CM855" s="69">
        <v>0</v>
      </c>
      <c r="CN855" s="69">
        <v>0</v>
      </c>
      <c r="CO855" s="89">
        <v>0</v>
      </c>
      <c r="CP855" s="69">
        <v>0</v>
      </c>
      <c r="CQ855" s="69">
        <v>0</v>
      </c>
      <c r="CR855" s="69">
        <v>0</v>
      </c>
      <c r="CS855" s="69">
        <v>0</v>
      </c>
      <c r="CT855" s="69">
        <v>0</v>
      </c>
      <c r="CU855" s="69">
        <v>0</v>
      </c>
      <c r="CV855" s="69">
        <v>0</v>
      </c>
      <c r="CW855" s="69">
        <v>0</v>
      </c>
      <c r="CZ855" s="69">
        <v>0</v>
      </c>
      <c r="DA855" s="69">
        <v>0</v>
      </c>
      <c r="DB855" s="69">
        <v>0</v>
      </c>
      <c r="DC855" s="69">
        <v>0</v>
      </c>
      <c r="DD855" s="69">
        <v>0</v>
      </c>
      <c r="DE855" s="69">
        <v>0</v>
      </c>
      <c r="DF855" s="69">
        <v>0</v>
      </c>
      <c r="DG855" s="69">
        <v>1</v>
      </c>
      <c r="DI855" s="69" t="e">
        <f>INDEX(Sheet3!$E$78:$E$1130,MATCH(A855,Sheet3!$D$78:$D$1130,0))</f>
        <v>#N/A</v>
      </c>
      <c r="DJ855" s="69">
        <f t="shared" si="208"/>
        <v>0</v>
      </c>
      <c r="DK855" s="69" t="s">
        <v>2306</v>
      </c>
      <c r="DL855" s="93"/>
      <c r="DM855" s="69" t="s">
        <v>239</v>
      </c>
      <c r="DN855" s="69" t="str">
        <f>"造成["&amp;INDEX(Sheet5!$L$2:$L$11,MATCH(BL855,Sheet5!$J$2:$J$11,0))&amp;":"&amp;BR855&amp;"*"&amp;BS855/1000&amp;"]"&amp;INDEX(Sheet5!$I$2:$I$4,MATCH(BR855,Sheet5!$H$2:$H$4,0))&amp;"的"&amp;INDEX(Sheet5!$K$2:$K$11,MATCH(BL855,Sheet5!$J$2:$J$11,0))</f>
        <v>造成[ui.cs_orange:203*0.9]的物理伤害。</v>
      </c>
      <c r="DO855" s="69" t="str">
        <f>"造成["&amp;INDEX(Sheet5!$L$2:$L$11,MATCH(BY855,Sheet5!$J$2:$J$11,0))&amp;":"&amp;CE855&amp;"*"&amp;CF855/1000&amp;"]"&amp;INDEX(Sheet5!$I$2:$I$4,MATCH(CE855,Sheet5!$H$2:$H$4,0))&amp;"的"&amp;INDEX(Sheet5!$K$2:$K$11,MATCH(BY855,Sheet5!$J$2:$J$11,0))</f>
        <v>造成[ui.cs_white:1*1000]的真实伤害。</v>
      </c>
      <c r="DP855" s="69"/>
      <c r="DQ855" s="69"/>
      <c r="DR855" s="69" t="e">
        <f t="shared" si="205"/>
        <v>#N/A</v>
      </c>
      <c r="DS855" s="90" t="e">
        <f>MATCH(A855,Sheet5!D:D,0)</f>
        <v>#N/A</v>
      </c>
      <c r="DT855" s="94" t="e">
        <f>MATCH(A854,Sheet5!F:F,0)</f>
        <v>#N/A</v>
      </c>
      <c r="DU855" s="69">
        <v>0</v>
      </c>
      <c r="DV855" s="69">
        <v>0</v>
      </c>
      <c r="DW855" s="69">
        <v>0</v>
      </c>
      <c r="DX855" s="69">
        <v>0</v>
      </c>
      <c r="DY855" s="69">
        <v>0</v>
      </c>
    </row>
    <row r="856" spans="1:129" ht="14.25">
      <c r="A856" s="69">
        <v>120591</v>
      </c>
      <c r="B856" s="69">
        <v>0</v>
      </c>
      <c r="C856" s="69">
        <v>1</v>
      </c>
      <c r="D856" s="69" t="s">
        <v>2285</v>
      </c>
      <c r="E856" s="69" t="s">
        <v>239</v>
      </c>
      <c r="F856" s="69" t="s">
        <v>326</v>
      </c>
      <c r="G856" s="69">
        <v>1</v>
      </c>
      <c r="H856" s="69" t="s">
        <v>1528</v>
      </c>
      <c r="I856" s="69">
        <v>266</v>
      </c>
      <c r="J856" s="69">
        <v>266</v>
      </c>
      <c r="K856" s="69">
        <v>1000</v>
      </c>
      <c r="M856" s="69">
        <v>1241</v>
      </c>
      <c r="N856" s="69" t="s">
        <v>2286</v>
      </c>
      <c r="O856" s="69">
        <v>0</v>
      </c>
      <c r="P856" s="69">
        <v>2</v>
      </c>
      <c r="Q856" s="69">
        <v>0</v>
      </c>
      <c r="R856" s="69">
        <v>1</v>
      </c>
      <c r="S856" s="69">
        <v>0</v>
      </c>
      <c r="T856" s="69">
        <v>0</v>
      </c>
      <c r="U856" s="69">
        <v>0</v>
      </c>
      <c r="V856" s="69">
        <v>0</v>
      </c>
      <c r="W856" s="69">
        <v>0</v>
      </c>
      <c r="X856" s="69">
        <v>0</v>
      </c>
      <c r="Y856" s="69">
        <v>0</v>
      </c>
      <c r="Z856" s="69">
        <v>0</v>
      </c>
      <c r="AA856" s="69">
        <v>2</v>
      </c>
      <c r="AB856" s="69">
        <v>31</v>
      </c>
      <c r="AC856" s="69">
        <v>0</v>
      </c>
      <c r="AD856" s="69">
        <v>0</v>
      </c>
      <c r="AE856" s="69">
        <v>0</v>
      </c>
      <c r="AF856" s="69">
        <v>50</v>
      </c>
      <c r="AG856" s="69">
        <v>0</v>
      </c>
      <c r="AH856" s="69">
        <v>12</v>
      </c>
      <c r="AI856" s="69">
        <v>0</v>
      </c>
      <c r="AJ856" s="69">
        <v>1</v>
      </c>
      <c r="AK856" s="69">
        <v>0</v>
      </c>
      <c r="AL856" s="69">
        <v>0</v>
      </c>
      <c r="AM856" s="69">
        <v>1</v>
      </c>
      <c r="AN856" s="69">
        <v>1</v>
      </c>
      <c r="AO856" s="69">
        <v>0</v>
      </c>
      <c r="AP856" s="69">
        <v>0.5</v>
      </c>
      <c r="AQ856" s="84">
        <v>20</v>
      </c>
      <c r="AR856" s="69">
        <v>0.1</v>
      </c>
      <c r="AS856" s="69">
        <v>0</v>
      </c>
      <c r="AT856" s="69">
        <v>0</v>
      </c>
      <c r="AU856" s="69">
        <v>0</v>
      </c>
      <c r="AV856" s="69">
        <v>0</v>
      </c>
      <c r="AW856" s="69">
        <v>0</v>
      </c>
      <c r="AX856" s="69">
        <v>0</v>
      </c>
      <c r="AY856" s="69">
        <v>0</v>
      </c>
      <c r="AZ856" s="69">
        <v>0</v>
      </c>
      <c r="BA856" s="69">
        <v>1</v>
      </c>
      <c r="BB856" s="69">
        <v>-1</v>
      </c>
      <c r="BC856" s="69">
        <v>0</v>
      </c>
      <c r="BD856" s="69">
        <v>0</v>
      </c>
      <c r="BE856" s="69">
        <v>0</v>
      </c>
      <c r="BF856" s="69">
        <v>0</v>
      </c>
      <c r="BG856" s="69">
        <v>0</v>
      </c>
      <c r="BH856" s="69">
        <v>0</v>
      </c>
      <c r="BI856" s="90" t="s">
        <v>2307</v>
      </c>
      <c r="BK856" s="69">
        <v>3</v>
      </c>
      <c r="BL856" s="69">
        <v>2</v>
      </c>
      <c r="BM856" s="69">
        <v>2</v>
      </c>
      <c r="BN856" s="69">
        <v>31</v>
      </c>
      <c r="BO856" s="89">
        <v>0</v>
      </c>
      <c r="BP856" s="69">
        <v>1</v>
      </c>
      <c r="BQ856" s="69">
        <v>1</v>
      </c>
      <c r="BR856" s="69">
        <v>203</v>
      </c>
      <c r="BS856" s="69">
        <v>450</v>
      </c>
      <c r="BT856" s="69">
        <v>0</v>
      </c>
      <c r="BU856" s="69">
        <v>0</v>
      </c>
      <c r="BV856" s="69">
        <v>1000</v>
      </c>
      <c r="BW856" s="69">
        <v>0</v>
      </c>
      <c r="BY856" s="69">
        <v>0</v>
      </c>
      <c r="BZ856" s="69">
        <v>0</v>
      </c>
      <c r="CA856" s="69">
        <v>31</v>
      </c>
      <c r="CB856" s="89">
        <v>0</v>
      </c>
      <c r="CC856" s="69">
        <v>0</v>
      </c>
      <c r="CD856" s="69">
        <v>0</v>
      </c>
      <c r="CE856" s="69">
        <v>0</v>
      </c>
      <c r="CF856" s="69">
        <v>0</v>
      </c>
      <c r="CG856" s="69">
        <v>0</v>
      </c>
      <c r="CH856" s="69">
        <v>0</v>
      </c>
      <c r="CI856" s="69">
        <v>0</v>
      </c>
      <c r="CJ856" s="69">
        <v>0</v>
      </c>
      <c r="CL856" s="69">
        <v>0</v>
      </c>
      <c r="CM856" s="69">
        <v>0</v>
      </c>
      <c r="CN856" s="69">
        <v>0</v>
      </c>
      <c r="CO856" s="89">
        <v>0</v>
      </c>
      <c r="CP856" s="69">
        <v>0</v>
      </c>
      <c r="CQ856" s="69">
        <v>0</v>
      </c>
      <c r="CR856" s="69">
        <v>0</v>
      </c>
      <c r="CS856" s="69">
        <v>0</v>
      </c>
      <c r="CT856" s="69">
        <v>0</v>
      </c>
      <c r="CU856" s="69">
        <v>0</v>
      </c>
      <c r="CV856" s="69">
        <v>0</v>
      </c>
      <c r="CW856" s="69">
        <v>0</v>
      </c>
      <c r="CZ856" s="69">
        <v>0</v>
      </c>
      <c r="DA856" s="69">
        <v>0</v>
      </c>
      <c r="DB856" s="69">
        <v>0</v>
      </c>
      <c r="DC856" s="69">
        <v>0</v>
      </c>
      <c r="DD856" s="69">
        <v>0</v>
      </c>
      <c r="DE856" s="69">
        <v>0</v>
      </c>
      <c r="DF856" s="69">
        <v>0</v>
      </c>
      <c r="DG856" s="69">
        <v>1</v>
      </c>
      <c r="DI856" s="69" t="e">
        <v>#N/A</v>
      </c>
      <c r="DJ856" s="69" t="str">
        <f t="shared" si="208"/>
        <v>item.ps_skill_10061</v>
      </c>
      <c r="DK856" s="90" t="s">
        <v>2308</v>
      </c>
      <c r="DL856" s="93"/>
      <c r="DM856" s="69" t="s">
        <v>239</v>
      </c>
      <c r="DN856" s="69" t="str">
        <f>"造成["&amp;INDEX(Sheet5!$L$2:$L$11,MATCH(BL856,Sheet5!$J$2:$J$11,0))&amp;":"&amp;BR856&amp;"*"&amp;BS856/1000&amp;"]"&amp;INDEX(Sheet5!$I$2:$I$4,MATCH(BR856,Sheet5!$H$2:$H$4,0))&amp;"的"&amp;INDEX(Sheet5!$K$2:$K$11,MATCH(BL856,Sheet5!$J$2:$J$11,0))</f>
        <v>造成[ui.cs_orange:203*0.45]的物理伤害。</v>
      </c>
      <c r="DO856" s="69" t="e">
        <v>#N/A</v>
      </c>
      <c r="DP856" s="69"/>
      <c r="DQ856" s="69"/>
      <c r="DR856" s="69" t="e">
        <f t="shared" si="205"/>
        <v>#N/A</v>
      </c>
      <c r="DS856" s="90" t="e">
        <v>#N/A</v>
      </c>
      <c r="DT856" s="94" t="e">
        <v>#N/A</v>
      </c>
      <c r="DU856" s="69">
        <v>0</v>
      </c>
      <c r="DV856" s="69">
        <v>0</v>
      </c>
      <c r="DW856" s="69">
        <v>0</v>
      </c>
      <c r="DX856" s="69">
        <v>0</v>
      </c>
      <c r="DY856" s="69">
        <v>0</v>
      </c>
    </row>
    <row r="857" spans="1:129" ht="14.25">
      <c r="A857" s="69">
        <v>121301</v>
      </c>
      <c r="B857" s="69">
        <v>0</v>
      </c>
      <c r="C857" s="69">
        <v>1</v>
      </c>
      <c r="D857" s="69" t="s">
        <v>2309</v>
      </c>
      <c r="E857" s="69" t="s">
        <v>239</v>
      </c>
      <c r="F857" s="69">
        <v>0</v>
      </c>
      <c r="G857" s="69">
        <v>1</v>
      </c>
      <c r="H857" s="69" t="s">
        <v>321</v>
      </c>
      <c r="I857" s="69">
        <v>0</v>
      </c>
      <c r="J857" s="69">
        <v>0</v>
      </c>
      <c r="K857" s="69">
        <v>300</v>
      </c>
      <c r="M857" s="69">
        <v>0</v>
      </c>
      <c r="O857" s="69">
        <v>0</v>
      </c>
      <c r="P857" s="69">
        <v>6</v>
      </c>
      <c r="Q857" s="69">
        <v>0</v>
      </c>
      <c r="R857" s="69">
        <v>1</v>
      </c>
      <c r="S857" s="69">
        <v>0</v>
      </c>
      <c r="T857" s="69">
        <v>0</v>
      </c>
      <c r="U857" s="69">
        <v>0</v>
      </c>
      <c r="V857" s="69">
        <v>0</v>
      </c>
      <c r="W857" s="69">
        <v>0</v>
      </c>
      <c r="X857" s="69">
        <v>0</v>
      </c>
      <c r="Y857" s="69">
        <v>0</v>
      </c>
      <c r="Z857" s="69">
        <v>0</v>
      </c>
      <c r="AA857" s="69">
        <v>1</v>
      </c>
      <c r="AB857" s="69">
        <v>31</v>
      </c>
      <c r="AC857" s="69">
        <v>0</v>
      </c>
      <c r="AD857" s="69">
        <v>0</v>
      </c>
      <c r="AE857" s="69">
        <v>0</v>
      </c>
      <c r="AF857" s="69">
        <v>5</v>
      </c>
      <c r="AG857" s="69">
        <v>0</v>
      </c>
      <c r="AH857" s="69">
        <v>0</v>
      </c>
      <c r="AI857" s="69">
        <v>0</v>
      </c>
      <c r="AJ857" s="69">
        <v>0</v>
      </c>
      <c r="AK857" s="69">
        <v>0</v>
      </c>
      <c r="AL857" s="69">
        <v>0</v>
      </c>
      <c r="AM857" s="69">
        <v>1</v>
      </c>
      <c r="AN857" s="69">
        <v>1</v>
      </c>
      <c r="AO857" s="69">
        <v>0</v>
      </c>
      <c r="AP857" s="69">
        <v>0</v>
      </c>
      <c r="AQ857" s="84">
        <v>0</v>
      </c>
      <c r="AR857" s="69">
        <v>0</v>
      </c>
      <c r="AS857" s="69">
        <v>0</v>
      </c>
      <c r="AT857" s="69">
        <v>0</v>
      </c>
      <c r="AU857" s="69">
        <v>0</v>
      </c>
      <c r="AV857" s="69">
        <v>0</v>
      </c>
      <c r="AW857" s="69">
        <v>0</v>
      </c>
      <c r="AX857" s="69">
        <v>0</v>
      </c>
      <c r="AY857" s="69">
        <v>0</v>
      </c>
      <c r="AZ857" s="69">
        <v>0</v>
      </c>
      <c r="BA857" s="69">
        <v>1</v>
      </c>
      <c r="BB857" s="69">
        <v>-1</v>
      </c>
      <c r="BC857" s="69">
        <v>0</v>
      </c>
      <c r="BD857" s="69">
        <v>0</v>
      </c>
      <c r="BE857" s="69">
        <v>0</v>
      </c>
      <c r="BF857" s="69">
        <v>0</v>
      </c>
      <c r="BG857" s="69">
        <v>0</v>
      </c>
      <c r="BH857" s="69">
        <v>0</v>
      </c>
      <c r="BK857" s="69">
        <v>3</v>
      </c>
      <c r="BL857" s="69">
        <v>11</v>
      </c>
      <c r="BM857" s="69">
        <v>1</v>
      </c>
      <c r="BN857" s="69">
        <v>31</v>
      </c>
      <c r="BO857" s="89">
        <v>0</v>
      </c>
      <c r="BP857" s="69">
        <v>1</v>
      </c>
      <c r="BQ857" s="69">
        <v>1</v>
      </c>
      <c r="BR857" s="69">
        <v>1</v>
      </c>
      <c r="BS857" s="69">
        <v>31001</v>
      </c>
      <c r="BT857" s="69">
        <v>0</v>
      </c>
      <c r="BU857" s="69">
        <v>0</v>
      </c>
      <c r="BV857" s="69">
        <v>1000</v>
      </c>
      <c r="BW857" s="69">
        <v>332</v>
      </c>
      <c r="BY857" s="69">
        <v>0</v>
      </c>
      <c r="BZ857" s="69">
        <v>0</v>
      </c>
      <c r="CA857" s="69">
        <v>31</v>
      </c>
      <c r="CB857" s="69">
        <v>0</v>
      </c>
      <c r="CC857" s="69">
        <v>0</v>
      </c>
      <c r="CD857" s="69">
        <v>0</v>
      </c>
      <c r="CE857" s="69">
        <v>0</v>
      </c>
      <c r="CF857" s="69">
        <v>0</v>
      </c>
      <c r="CG857" s="69">
        <v>0</v>
      </c>
      <c r="CH857" s="69">
        <v>0</v>
      </c>
      <c r="CI857" s="69">
        <v>0</v>
      </c>
      <c r="CJ857" s="69">
        <v>0</v>
      </c>
      <c r="CL857" s="69">
        <v>0</v>
      </c>
      <c r="CM857" s="69">
        <v>0</v>
      </c>
      <c r="CN857" s="69">
        <v>0</v>
      </c>
      <c r="CO857" s="69">
        <v>0</v>
      </c>
      <c r="CP857" s="69">
        <v>0</v>
      </c>
      <c r="CQ857" s="69">
        <v>0</v>
      </c>
      <c r="CR857" s="69">
        <v>0</v>
      </c>
      <c r="CS857" s="69">
        <v>0</v>
      </c>
      <c r="CT857" s="69">
        <v>0</v>
      </c>
      <c r="CU857" s="69">
        <v>0</v>
      </c>
      <c r="CV857" s="69">
        <v>0</v>
      </c>
      <c r="CW857" s="69">
        <v>0</v>
      </c>
      <c r="CZ857" s="69">
        <v>0</v>
      </c>
      <c r="DA857" s="69">
        <v>0</v>
      </c>
      <c r="DB857" s="69">
        <v>0</v>
      </c>
      <c r="DC857" s="69">
        <v>0</v>
      </c>
      <c r="DD857" s="69">
        <v>0</v>
      </c>
      <c r="DE857" s="69">
        <v>0</v>
      </c>
      <c r="DF857" s="69">
        <v>0</v>
      </c>
      <c r="DG857" s="69">
        <v>1</v>
      </c>
      <c r="DI857" s="69" t="e">
        <f>INDEX(Sheet3!$E$78:$E$1130,MATCH(A857,Sheet3!$D$78:$D$1130,0))</f>
        <v>#N/A</v>
      </c>
      <c r="DJ857" s="69">
        <f t="shared" si="208"/>
        <v>0</v>
      </c>
      <c r="DK857" s="69" t="s">
        <v>2310</v>
      </c>
      <c r="DL857" s="93"/>
      <c r="DM857" s="69" t="s">
        <v>239</v>
      </c>
      <c r="DN857" s="69" t="e">
        <f>"造成["&amp;INDEX(Sheet5!$L$2:$L$11,MATCH(BL857,Sheet5!$J$2:$J$11,0))&amp;":"&amp;BR857&amp;"*"&amp;BS857/1000&amp;"]"&amp;INDEX(Sheet5!$I$2:$I$4,MATCH(BR857,Sheet5!$H$2:$H$4,0))&amp;"的"&amp;INDEX(Sheet5!$K$2:$K$11,MATCH(BL857,Sheet5!$J$2:$J$11,0))</f>
        <v>#N/A</v>
      </c>
      <c r="DO857" s="69" t="e">
        <f>"造成["&amp;INDEX(Sheet5!$L$2:$L$11,MATCH(BY857,Sheet5!$J$2:$J$11,0))&amp;":"&amp;CE857&amp;"*"&amp;CF857/1000&amp;"]"&amp;INDEX(Sheet5!$I$2:$I$4,MATCH(CE857,Sheet5!$H$2:$H$4,0))&amp;"的"&amp;INDEX(Sheet5!$K$2:$K$11,MATCH(BY857,Sheet5!$J$2:$J$11,0))</f>
        <v>#N/A</v>
      </c>
      <c r="DP857" s="69"/>
      <c r="DQ857" s="69"/>
      <c r="DR857" s="69" t="e">
        <f t="shared" si="205"/>
        <v>#N/A</v>
      </c>
      <c r="DS857" s="90" t="e">
        <f>MATCH(A857,Sheet5!D:D,0)</f>
        <v>#N/A</v>
      </c>
      <c r="DT857" s="94" t="e">
        <f>MATCH(A855,Sheet5!F:F,0)</f>
        <v>#N/A</v>
      </c>
      <c r="DU857" s="69">
        <v>0</v>
      </c>
      <c r="DV857" s="69">
        <v>0</v>
      </c>
      <c r="DW857" s="69">
        <v>0</v>
      </c>
      <c r="DX857" s="69">
        <v>0</v>
      </c>
      <c r="DY857" s="69">
        <v>0</v>
      </c>
    </row>
    <row r="858" spans="1:129" ht="14.25">
      <c r="A858" s="69">
        <f>A857+1</f>
        <v>121302</v>
      </c>
      <c r="B858" s="69">
        <v>0</v>
      </c>
      <c r="C858" s="69">
        <v>1</v>
      </c>
      <c r="D858" s="69" t="s">
        <v>2309</v>
      </c>
      <c r="E858" s="69" t="s">
        <v>239</v>
      </c>
      <c r="F858" s="69">
        <v>0</v>
      </c>
      <c r="G858" s="69">
        <v>1</v>
      </c>
      <c r="H858" s="69" t="s">
        <v>321</v>
      </c>
      <c r="I858" s="69">
        <v>0</v>
      </c>
      <c r="J858" s="69">
        <v>0</v>
      </c>
      <c r="K858" s="69">
        <v>300</v>
      </c>
      <c r="M858" s="69">
        <v>0</v>
      </c>
      <c r="O858" s="69">
        <v>0</v>
      </c>
      <c r="P858" s="69">
        <v>6</v>
      </c>
      <c r="Q858" s="69">
        <v>0</v>
      </c>
      <c r="R858" s="69">
        <v>1</v>
      </c>
      <c r="S858" s="69">
        <v>0</v>
      </c>
      <c r="T858" s="69">
        <v>0</v>
      </c>
      <c r="U858" s="69">
        <v>0</v>
      </c>
      <c r="V858" s="69">
        <v>0</v>
      </c>
      <c r="W858" s="69">
        <v>0</v>
      </c>
      <c r="X858" s="69">
        <v>0</v>
      </c>
      <c r="Y858" s="69">
        <v>0</v>
      </c>
      <c r="Z858" s="69">
        <v>0</v>
      </c>
      <c r="AA858" s="69">
        <v>1</v>
      </c>
      <c r="AB858" s="69">
        <v>31</v>
      </c>
      <c r="AC858" s="69">
        <v>0</v>
      </c>
      <c r="AD858" s="69">
        <v>0</v>
      </c>
      <c r="AE858" s="69">
        <v>0</v>
      </c>
      <c r="AF858" s="69">
        <v>5</v>
      </c>
      <c r="AG858" s="69">
        <v>0</v>
      </c>
      <c r="AH858" s="69">
        <v>0</v>
      </c>
      <c r="AI858" s="69">
        <v>0</v>
      </c>
      <c r="AJ858" s="69">
        <v>0</v>
      </c>
      <c r="AK858" s="69">
        <v>0</v>
      </c>
      <c r="AL858" s="69">
        <v>0</v>
      </c>
      <c r="AM858" s="69">
        <v>1</v>
      </c>
      <c r="AN858" s="69">
        <v>1</v>
      </c>
      <c r="AO858" s="69">
        <v>0</v>
      </c>
      <c r="AP858" s="69">
        <v>0</v>
      </c>
      <c r="AQ858" s="84">
        <v>0</v>
      </c>
      <c r="AR858" s="69">
        <v>0</v>
      </c>
      <c r="AS858" s="69">
        <v>0</v>
      </c>
      <c r="AT858" s="69">
        <v>0</v>
      </c>
      <c r="AU858" s="69">
        <v>0</v>
      </c>
      <c r="AV858" s="69">
        <v>0</v>
      </c>
      <c r="AW858" s="69">
        <v>0</v>
      </c>
      <c r="AX858" s="69">
        <v>0</v>
      </c>
      <c r="AY858" s="69">
        <v>0</v>
      </c>
      <c r="AZ858" s="69">
        <v>0</v>
      </c>
      <c r="BA858" s="69">
        <v>1</v>
      </c>
      <c r="BB858" s="69">
        <v>-1</v>
      </c>
      <c r="BC858" s="69">
        <v>0</v>
      </c>
      <c r="BD858" s="69">
        <v>0</v>
      </c>
      <c r="BE858" s="69">
        <v>0</v>
      </c>
      <c r="BF858" s="69">
        <v>0</v>
      </c>
      <c r="BG858" s="69">
        <v>0</v>
      </c>
      <c r="BH858" s="69">
        <v>0</v>
      </c>
      <c r="BK858" s="69">
        <v>3</v>
      </c>
      <c r="BL858" s="69">
        <v>11</v>
      </c>
      <c r="BM858" s="69">
        <v>1</v>
      </c>
      <c r="BN858" s="69">
        <v>31</v>
      </c>
      <c r="BO858" s="89">
        <v>0</v>
      </c>
      <c r="BP858" s="69">
        <v>1</v>
      </c>
      <c r="BQ858" s="69">
        <v>1</v>
      </c>
      <c r="BR858" s="69">
        <v>1</v>
      </c>
      <c r="BS858" s="69">
        <v>31002</v>
      </c>
      <c r="BT858" s="69">
        <v>0</v>
      </c>
      <c r="BU858" s="69">
        <v>0</v>
      </c>
      <c r="BV858" s="69">
        <v>1000</v>
      </c>
      <c r="BW858" s="69">
        <v>332</v>
      </c>
      <c r="BY858" s="69">
        <v>0</v>
      </c>
      <c r="BZ858" s="69">
        <v>0</v>
      </c>
      <c r="CA858" s="69">
        <v>31</v>
      </c>
      <c r="CB858" s="69">
        <v>0</v>
      </c>
      <c r="CC858" s="69">
        <v>0</v>
      </c>
      <c r="CD858" s="69">
        <v>0</v>
      </c>
      <c r="CE858" s="69">
        <v>0</v>
      </c>
      <c r="CF858" s="69">
        <v>0</v>
      </c>
      <c r="CG858" s="69">
        <v>0</v>
      </c>
      <c r="CH858" s="69">
        <v>0</v>
      </c>
      <c r="CI858" s="69">
        <v>0</v>
      </c>
      <c r="CJ858" s="69">
        <v>0</v>
      </c>
      <c r="CL858" s="69">
        <v>0</v>
      </c>
      <c r="CM858" s="69">
        <v>0</v>
      </c>
      <c r="CN858" s="69">
        <v>0</v>
      </c>
      <c r="CO858" s="69">
        <v>0</v>
      </c>
      <c r="CP858" s="69">
        <v>0</v>
      </c>
      <c r="CQ858" s="69">
        <v>0</v>
      </c>
      <c r="CR858" s="69">
        <v>0</v>
      </c>
      <c r="CS858" s="69">
        <v>0</v>
      </c>
      <c r="CT858" s="69">
        <v>0</v>
      </c>
      <c r="CU858" s="69">
        <v>0</v>
      </c>
      <c r="CV858" s="69">
        <v>0</v>
      </c>
      <c r="CW858" s="69">
        <v>0</v>
      </c>
      <c r="CZ858" s="69">
        <v>0</v>
      </c>
      <c r="DA858" s="69">
        <v>0</v>
      </c>
      <c r="DB858" s="69">
        <v>0</v>
      </c>
      <c r="DC858" s="69">
        <v>0</v>
      </c>
      <c r="DD858" s="69">
        <v>0</v>
      </c>
      <c r="DE858" s="69">
        <v>0</v>
      </c>
      <c r="DF858" s="69">
        <v>0</v>
      </c>
      <c r="DG858" s="69">
        <v>1</v>
      </c>
      <c r="DI858" s="69" t="e">
        <f>INDEX(Sheet3!$E$78:$E$1130,MATCH(A858,Sheet3!$D$78:$D$1130,0))</f>
        <v>#N/A</v>
      </c>
      <c r="DJ858" s="69">
        <f t="shared" si="208"/>
        <v>0</v>
      </c>
      <c r="DK858" s="69" t="s">
        <v>2310</v>
      </c>
      <c r="DL858" s="93"/>
      <c r="DM858" s="69" t="s">
        <v>239</v>
      </c>
      <c r="DN858" s="69" t="e">
        <f>"造成["&amp;INDEX(Sheet5!$L$2:$L$11,MATCH(BL858,Sheet5!$J$2:$J$11,0))&amp;":"&amp;BR858&amp;"*"&amp;BS858/1000&amp;"]"&amp;INDEX(Sheet5!$I$2:$I$4,MATCH(BR858,Sheet5!$H$2:$H$4,0))&amp;"的"&amp;INDEX(Sheet5!$K$2:$K$11,MATCH(BL858,Sheet5!$J$2:$J$11,0))</f>
        <v>#N/A</v>
      </c>
      <c r="DO858" s="69" t="e">
        <f>"造成["&amp;INDEX(Sheet5!$L$2:$L$11,MATCH(BY858,Sheet5!$J$2:$J$11,0))&amp;":"&amp;CE858&amp;"*"&amp;CF858/1000&amp;"]"&amp;INDEX(Sheet5!$I$2:$I$4,MATCH(CE858,Sheet5!$H$2:$H$4,0))&amp;"的"&amp;INDEX(Sheet5!$K$2:$K$11,MATCH(BY858,Sheet5!$J$2:$J$11,0))</f>
        <v>#N/A</v>
      </c>
      <c r="DP858" s="69"/>
      <c r="DQ858" s="69"/>
      <c r="DR858" s="69" t="e">
        <f t="shared" si="205"/>
        <v>#N/A</v>
      </c>
      <c r="DS858" s="90" t="e">
        <f>MATCH(A858,Sheet5!D:D,0)</f>
        <v>#N/A</v>
      </c>
      <c r="DT858" s="94" t="e">
        <f>MATCH(A857,Sheet5!F:F,0)</f>
        <v>#N/A</v>
      </c>
      <c r="DU858" s="69">
        <v>0</v>
      </c>
      <c r="DV858" s="69">
        <v>0</v>
      </c>
      <c r="DW858" s="69">
        <v>0</v>
      </c>
      <c r="DX858" s="69">
        <v>0</v>
      </c>
      <c r="DY858" s="69">
        <v>0</v>
      </c>
    </row>
    <row r="859" spans="1:129" ht="14.25">
      <c r="A859" s="69">
        <f t="shared" ref="A859" si="217">A858+1</f>
        <v>121303</v>
      </c>
      <c r="B859" s="69">
        <v>0</v>
      </c>
      <c r="C859" s="69">
        <v>1</v>
      </c>
      <c r="D859" s="69" t="s">
        <v>2309</v>
      </c>
      <c r="E859" s="69" t="s">
        <v>239</v>
      </c>
      <c r="F859" s="69">
        <v>0</v>
      </c>
      <c r="G859" s="69">
        <v>1</v>
      </c>
      <c r="H859" s="69" t="s">
        <v>321</v>
      </c>
      <c r="I859" s="69">
        <v>0</v>
      </c>
      <c r="J859" s="69">
        <v>0</v>
      </c>
      <c r="K859" s="69">
        <v>300</v>
      </c>
      <c r="M859" s="69">
        <v>0</v>
      </c>
      <c r="O859" s="69">
        <v>0</v>
      </c>
      <c r="P859" s="69">
        <v>6</v>
      </c>
      <c r="Q859" s="69">
        <v>0</v>
      </c>
      <c r="R859" s="69">
        <v>1</v>
      </c>
      <c r="S859" s="69">
        <v>0</v>
      </c>
      <c r="T859" s="69">
        <v>0</v>
      </c>
      <c r="U859" s="69">
        <v>0</v>
      </c>
      <c r="V859" s="69">
        <v>0</v>
      </c>
      <c r="W859" s="69">
        <v>0</v>
      </c>
      <c r="X859" s="69">
        <v>0</v>
      </c>
      <c r="Y859" s="69">
        <v>0</v>
      </c>
      <c r="Z859" s="69">
        <v>0</v>
      </c>
      <c r="AA859" s="69">
        <v>1</v>
      </c>
      <c r="AB859" s="69">
        <v>31</v>
      </c>
      <c r="AC859" s="69">
        <v>0</v>
      </c>
      <c r="AD859" s="69">
        <v>0</v>
      </c>
      <c r="AE859" s="69">
        <v>0</v>
      </c>
      <c r="AF859" s="69">
        <v>5</v>
      </c>
      <c r="AG859" s="69">
        <v>0</v>
      </c>
      <c r="AH859" s="69">
        <v>0</v>
      </c>
      <c r="AI859" s="69">
        <v>0</v>
      </c>
      <c r="AJ859" s="69">
        <v>0</v>
      </c>
      <c r="AK859" s="69">
        <v>0</v>
      </c>
      <c r="AL859" s="69">
        <v>0</v>
      </c>
      <c r="AM859" s="69">
        <v>1</v>
      </c>
      <c r="AN859" s="69">
        <v>1</v>
      </c>
      <c r="AO859" s="69">
        <v>0</v>
      </c>
      <c r="AP859" s="69">
        <v>0</v>
      </c>
      <c r="AQ859" s="84">
        <v>0</v>
      </c>
      <c r="AR859" s="69">
        <v>0</v>
      </c>
      <c r="AS859" s="69">
        <v>0</v>
      </c>
      <c r="AT859" s="69">
        <v>0</v>
      </c>
      <c r="AU859" s="69">
        <v>0</v>
      </c>
      <c r="AV859" s="69">
        <v>0</v>
      </c>
      <c r="AW859" s="69">
        <v>0</v>
      </c>
      <c r="AX859" s="69">
        <v>0</v>
      </c>
      <c r="AY859" s="69">
        <v>0</v>
      </c>
      <c r="AZ859" s="69">
        <v>0</v>
      </c>
      <c r="BA859" s="69">
        <v>1</v>
      </c>
      <c r="BB859" s="69">
        <v>-1</v>
      </c>
      <c r="BC859" s="69">
        <v>0</v>
      </c>
      <c r="BD859" s="69">
        <v>0</v>
      </c>
      <c r="BE859" s="69">
        <v>0</v>
      </c>
      <c r="BF859" s="69">
        <v>0</v>
      </c>
      <c r="BG859" s="69">
        <v>0</v>
      </c>
      <c r="BH859" s="69">
        <v>0</v>
      </c>
      <c r="BK859" s="69">
        <v>3</v>
      </c>
      <c r="BL859" s="69">
        <v>11</v>
      </c>
      <c r="BM859" s="69">
        <v>1</v>
      </c>
      <c r="BN859" s="69">
        <v>31</v>
      </c>
      <c r="BO859" s="89">
        <v>0</v>
      </c>
      <c r="BP859" s="69">
        <v>1</v>
      </c>
      <c r="BQ859" s="69">
        <v>1</v>
      </c>
      <c r="BR859" s="69">
        <v>1</v>
      </c>
      <c r="BS859" s="69">
        <v>31003</v>
      </c>
      <c r="BT859" s="69">
        <v>0</v>
      </c>
      <c r="BU859" s="69">
        <v>0</v>
      </c>
      <c r="BV859" s="69">
        <v>1000</v>
      </c>
      <c r="BW859" s="69">
        <v>332</v>
      </c>
      <c r="BY859" s="69">
        <v>0</v>
      </c>
      <c r="BZ859" s="69">
        <v>0</v>
      </c>
      <c r="CA859" s="69">
        <v>31</v>
      </c>
      <c r="CB859" s="69">
        <v>0</v>
      </c>
      <c r="CC859" s="69">
        <v>0</v>
      </c>
      <c r="CD859" s="69">
        <v>0</v>
      </c>
      <c r="CE859" s="69">
        <v>0</v>
      </c>
      <c r="CF859" s="69">
        <v>0</v>
      </c>
      <c r="CG859" s="69">
        <v>0</v>
      </c>
      <c r="CH859" s="69">
        <v>0</v>
      </c>
      <c r="CI859" s="69">
        <v>0</v>
      </c>
      <c r="CJ859" s="69">
        <v>0</v>
      </c>
      <c r="CL859" s="69">
        <v>0</v>
      </c>
      <c r="CM859" s="69">
        <v>0</v>
      </c>
      <c r="CN859" s="69">
        <v>0</v>
      </c>
      <c r="CO859" s="69">
        <v>0</v>
      </c>
      <c r="CP859" s="69">
        <v>0</v>
      </c>
      <c r="CQ859" s="69">
        <v>0</v>
      </c>
      <c r="CR859" s="69">
        <v>0</v>
      </c>
      <c r="CS859" s="69">
        <v>0</v>
      </c>
      <c r="CT859" s="69">
        <v>0</v>
      </c>
      <c r="CU859" s="69">
        <v>0</v>
      </c>
      <c r="CV859" s="69">
        <v>0</v>
      </c>
      <c r="CW859" s="69">
        <v>0</v>
      </c>
      <c r="CZ859" s="69">
        <v>0</v>
      </c>
      <c r="DA859" s="69">
        <v>0</v>
      </c>
      <c r="DB859" s="69">
        <v>0</v>
      </c>
      <c r="DC859" s="69">
        <v>0</v>
      </c>
      <c r="DD859" s="69">
        <v>0</v>
      </c>
      <c r="DE859" s="69">
        <v>0</v>
      </c>
      <c r="DF859" s="69">
        <v>0</v>
      </c>
      <c r="DG859" s="69">
        <v>1</v>
      </c>
      <c r="DI859" s="69" t="e">
        <f>INDEX(Sheet3!$E$78:$E$1130,MATCH(A859,Sheet3!$D$78:$D$1130,0))</f>
        <v>#N/A</v>
      </c>
      <c r="DJ859" s="69">
        <f t="shared" si="208"/>
        <v>0</v>
      </c>
      <c r="DK859" s="69" t="s">
        <v>2310</v>
      </c>
      <c r="DL859" s="93"/>
      <c r="DM859" s="69" t="s">
        <v>239</v>
      </c>
      <c r="DN859" s="69" t="e">
        <f>"造成["&amp;INDEX(Sheet5!$L$2:$L$11,MATCH(BL859,Sheet5!$J$2:$J$11,0))&amp;":"&amp;BR859&amp;"*"&amp;BS859/1000&amp;"]"&amp;INDEX(Sheet5!$I$2:$I$4,MATCH(BR859,Sheet5!$H$2:$H$4,0))&amp;"的"&amp;INDEX(Sheet5!$K$2:$K$11,MATCH(BL859,Sheet5!$J$2:$J$11,0))</f>
        <v>#N/A</v>
      </c>
      <c r="DO859" s="69" t="e">
        <f>"造成["&amp;INDEX(Sheet5!$L$2:$L$11,MATCH(BY859,Sheet5!$J$2:$J$11,0))&amp;":"&amp;CE859&amp;"*"&amp;CF859/1000&amp;"]"&amp;INDEX(Sheet5!$I$2:$I$4,MATCH(CE859,Sheet5!$H$2:$H$4,0))&amp;"的"&amp;INDEX(Sheet5!$K$2:$K$11,MATCH(BY859,Sheet5!$J$2:$J$11,0))</f>
        <v>#N/A</v>
      </c>
      <c r="DP859" s="69"/>
      <c r="DQ859" s="69"/>
      <c r="DR859" s="69" t="e">
        <f t="shared" si="205"/>
        <v>#N/A</v>
      </c>
      <c r="DS859" s="90" t="e">
        <f>MATCH(A859,Sheet5!D:D,0)</f>
        <v>#N/A</v>
      </c>
      <c r="DT859" s="94" t="e">
        <f>MATCH(A858,Sheet5!F:F,0)</f>
        <v>#N/A</v>
      </c>
      <c r="DU859" s="69">
        <v>0</v>
      </c>
      <c r="DV859" s="69">
        <v>0</v>
      </c>
      <c r="DW859" s="69">
        <v>0</v>
      </c>
      <c r="DX859" s="69">
        <v>0</v>
      </c>
      <c r="DY859" s="69">
        <v>0</v>
      </c>
    </row>
    <row r="860" spans="1:129" ht="14.25">
      <c r="A860" s="69">
        <f t="shared" ref="A860:A871" si="218">A859+1</f>
        <v>121304</v>
      </c>
      <c r="B860" s="69">
        <v>0</v>
      </c>
      <c r="C860" s="69">
        <v>1</v>
      </c>
      <c r="D860" s="69" t="s">
        <v>2309</v>
      </c>
      <c r="E860" s="69" t="s">
        <v>239</v>
      </c>
      <c r="F860" s="69">
        <v>0</v>
      </c>
      <c r="G860" s="69">
        <v>1</v>
      </c>
      <c r="H860" s="69" t="s">
        <v>321</v>
      </c>
      <c r="I860" s="69">
        <v>0</v>
      </c>
      <c r="J860" s="69">
        <v>0</v>
      </c>
      <c r="K860" s="69">
        <v>300</v>
      </c>
      <c r="M860" s="69">
        <v>0</v>
      </c>
      <c r="O860" s="69">
        <v>0</v>
      </c>
      <c r="P860" s="69">
        <v>6</v>
      </c>
      <c r="Q860" s="69">
        <v>0</v>
      </c>
      <c r="R860" s="69">
        <v>1</v>
      </c>
      <c r="S860" s="69">
        <v>0</v>
      </c>
      <c r="T860" s="69">
        <v>0</v>
      </c>
      <c r="U860" s="69">
        <v>0</v>
      </c>
      <c r="V860" s="69">
        <v>0</v>
      </c>
      <c r="W860" s="69">
        <v>0</v>
      </c>
      <c r="X860" s="69">
        <v>0</v>
      </c>
      <c r="Y860" s="69">
        <v>0</v>
      </c>
      <c r="Z860" s="69">
        <v>0</v>
      </c>
      <c r="AA860" s="69">
        <v>1</v>
      </c>
      <c r="AB860" s="69">
        <v>31</v>
      </c>
      <c r="AC860" s="69">
        <v>0</v>
      </c>
      <c r="AD860" s="69">
        <v>0</v>
      </c>
      <c r="AE860" s="69">
        <v>0</v>
      </c>
      <c r="AF860" s="69">
        <v>5</v>
      </c>
      <c r="AG860" s="69">
        <v>0</v>
      </c>
      <c r="AH860" s="69">
        <v>0</v>
      </c>
      <c r="AI860" s="69">
        <v>0</v>
      </c>
      <c r="AJ860" s="69">
        <v>0</v>
      </c>
      <c r="AK860" s="69">
        <v>0</v>
      </c>
      <c r="AL860" s="69">
        <v>0</v>
      </c>
      <c r="AM860" s="69">
        <v>1</v>
      </c>
      <c r="AN860" s="69">
        <v>1</v>
      </c>
      <c r="AO860" s="69">
        <v>0</v>
      </c>
      <c r="AP860" s="69">
        <v>0</v>
      </c>
      <c r="AQ860" s="84">
        <v>0</v>
      </c>
      <c r="AR860" s="69">
        <v>0</v>
      </c>
      <c r="AS860" s="69">
        <v>0</v>
      </c>
      <c r="AT860" s="69">
        <v>0</v>
      </c>
      <c r="AU860" s="69">
        <v>0</v>
      </c>
      <c r="AV860" s="69">
        <v>0</v>
      </c>
      <c r="AW860" s="69">
        <v>0</v>
      </c>
      <c r="AX860" s="69">
        <v>0</v>
      </c>
      <c r="AY860" s="69">
        <v>0</v>
      </c>
      <c r="AZ860" s="69">
        <v>0</v>
      </c>
      <c r="BA860" s="69">
        <v>1</v>
      </c>
      <c r="BB860" s="69">
        <v>-1</v>
      </c>
      <c r="BC860" s="69">
        <v>0</v>
      </c>
      <c r="BD860" s="69">
        <v>0</v>
      </c>
      <c r="BE860" s="69">
        <v>0</v>
      </c>
      <c r="BF860" s="69">
        <v>0</v>
      </c>
      <c r="BG860" s="69">
        <v>0</v>
      </c>
      <c r="BH860" s="69">
        <v>0</v>
      </c>
      <c r="BK860" s="69">
        <v>3</v>
      </c>
      <c r="BL860" s="69">
        <v>11</v>
      </c>
      <c r="BM860" s="69">
        <v>1</v>
      </c>
      <c r="BN860" s="69">
        <v>31</v>
      </c>
      <c r="BO860" s="89">
        <v>0</v>
      </c>
      <c r="BP860" s="69">
        <v>1</v>
      </c>
      <c r="BQ860" s="69">
        <v>1</v>
      </c>
      <c r="BR860" s="69">
        <v>1</v>
      </c>
      <c r="BS860" s="69">
        <v>31004</v>
      </c>
      <c r="BT860" s="69">
        <v>0</v>
      </c>
      <c r="BU860" s="69">
        <v>0</v>
      </c>
      <c r="BV860" s="69">
        <v>1000</v>
      </c>
      <c r="BW860" s="69">
        <v>332</v>
      </c>
      <c r="BY860" s="69">
        <v>0</v>
      </c>
      <c r="BZ860" s="69">
        <v>0</v>
      </c>
      <c r="CA860" s="69">
        <v>31</v>
      </c>
      <c r="CB860" s="69">
        <v>0</v>
      </c>
      <c r="CC860" s="69">
        <v>0</v>
      </c>
      <c r="CD860" s="69">
        <v>0</v>
      </c>
      <c r="CE860" s="69">
        <v>0</v>
      </c>
      <c r="CF860" s="69">
        <v>0</v>
      </c>
      <c r="CG860" s="69">
        <v>0</v>
      </c>
      <c r="CH860" s="69">
        <v>0</v>
      </c>
      <c r="CI860" s="69">
        <v>0</v>
      </c>
      <c r="CJ860" s="69">
        <v>0</v>
      </c>
      <c r="CL860" s="69">
        <v>0</v>
      </c>
      <c r="CM860" s="69">
        <v>0</v>
      </c>
      <c r="CN860" s="69">
        <v>0</v>
      </c>
      <c r="CO860" s="69">
        <v>0</v>
      </c>
      <c r="CP860" s="69">
        <v>0</v>
      </c>
      <c r="CQ860" s="69">
        <v>0</v>
      </c>
      <c r="CR860" s="69">
        <v>0</v>
      </c>
      <c r="CS860" s="69">
        <v>0</v>
      </c>
      <c r="CT860" s="69">
        <v>0</v>
      </c>
      <c r="CU860" s="69">
        <v>0</v>
      </c>
      <c r="CV860" s="69">
        <v>0</v>
      </c>
      <c r="CW860" s="69">
        <v>0</v>
      </c>
      <c r="CZ860" s="69">
        <v>0</v>
      </c>
      <c r="DA860" s="69">
        <v>0</v>
      </c>
      <c r="DB860" s="69">
        <v>0</v>
      </c>
      <c r="DC860" s="69">
        <v>0</v>
      </c>
      <c r="DD860" s="69">
        <v>0</v>
      </c>
      <c r="DE860" s="69">
        <v>0</v>
      </c>
      <c r="DF860" s="69">
        <v>0</v>
      </c>
      <c r="DG860" s="69">
        <v>1</v>
      </c>
      <c r="DI860" s="69" t="e">
        <f>INDEX(Sheet3!$E$78:$E$1130,MATCH(A860,Sheet3!$D$78:$D$1130,0))</f>
        <v>#N/A</v>
      </c>
      <c r="DJ860" s="69">
        <f t="shared" si="208"/>
        <v>0</v>
      </c>
      <c r="DK860" s="69" t="s">
        <v>2310</v>
      </c>
      <c r="DL860" s="93"/>
      <c r="DM860" s="69" t="s">
        <v>239</v>
      </c>
      <c r="DN860" s="69" t="e">
        <f>"造成["&amp;INDEX(Sheet5!$L$2:$L$11,MATCH(BL860,Sheet5!$J$2:$J$11,0))&amp;":"&amp;BR860&amp;"*"&amp;BS860/1000&amp;"]"&amp;INDEX(Sheet5!$I$2:$I$4,MATCH(BR860,Sheet5!$H$2:$H$4,0))&amp;"的"&amp;INDEX(Sheet5!$K$2:$K$11,MATCH(BL860,Sheet5!$J$2:$J$11,0))</f>
        <v>#N/A</v>
      </c>
      <c r="DO860" s="69" t="e">
        <f>"造成["&amp;INDEX(Sheet5!$L$2:$L$11,MATCH(BY860,Sheet5!$J$2:$J$11,0))&amp;":"&amp;CE860&amp;"*"&amp;CF860/1000&amp;"]"&amp;INDEX(Sheet5!$I$2:$I$4,MATCH(CE860,Sheet5!$H$2:$H$4,0))&amp;"的"&amp;INDEX(Sheet5!$K$2:$K$11,MATCH(BY860,Sheet5!$J$2:$J$11,0))</f>
        <v>#N/A</v>
      </c>
      <c r="DP860" s="69"/>
      <c r="DQ860" s="69"/>
      <c r="DR860" s="69" t="e">
        <f t="shared" si="205"/>
        <v>#N/A</v>
      </c>
      <c r="DS860" s="90" t="e">
        <f>MATCH(A860,Sheet5!D:D,0)</f>
        <v>#N/A</v>
      </c>
      <c r="DT860" s="94" t="e">
        <f>MATCH(A859,Sheet5!F:F,0)</f>
        <v>#N/A</v>
      </c>
      <c r="DU860" s="69">
        <v>0</v>
      </c>
      <c r="DV860" s="69">
        <v>0</v>
      </c>
      <c r="DW860" s="69">
        <v>0</v>
      </c>
      <c r="DX860" s="69">
        <v>0</v>
      </c>
      <c r="DY860" s="69">
        <v>0</v>
      </c>
    </row>
    <row r="861" spans="1:129" ht="14.25">
      <c r="A861" s="69">
        <f t="shared" si="218"/>
        <v>121305</v>
      </c>
      <c r="B861" s="69">
        <v>0</v>
      </c>
      <c r="C861" s="69">
        <v>1</v>
      </c>
      <c r="D861" s="69" t="s">
        <v>2309</v>
      </c>
      <c r="E861" s="69" t="s">
        <v>239</v>
      </c>
      <c r="F861" s="69">
        <v>0</v>
      </c>
      <c r="G861" s="69">
        <v>1</v>
      </c>
      <c r="H861" s="69" t="s">
        <v>321</v>
      </c>
      <c r="I861" s="69">
        <v>0</v>
      </c>
      <c r="J861" s="69">
        <v>0</v>
      </c>
      <c r="K861" s="69">
        <v>300</v>
      </c>
      <c r="M861" s="69">
        <v>0</v>
      </c>
      <c r="O861" s="69">
        <v>0</v>
      </c>
      <c r="P861" s="69">
        <v>6</v>
      </c>
      <c r="Q861" s="69">
        <v>0</v>
      </c>
      <c r="R861" s="69">
        <v>1</v>
      </c>
      <c r="S861" s="69">
        <v>0</v>
      </c>
      <c r="T861" s="69">
        <v>0</v>
      </c>
      <c r="U861" s="69">
        <v>0</v>
      </c>
      <c r="V861" s="69">
        <v>0</v>
      </c>
      <c r="W861" s="69">
        <v>0</v>
      </c>
      <c r="X861" s="69">
        <v>0</v>
      </c>
      <c r="Y861" s="69">
        <v>0</v>
      </c>
      <c r="Z861" s="69">
        <v>0</v>
      </c>
      <c r="AA861" s="69">
        <v>1</v>
      </c>
      <c r="AB861" s="69">
        <v>31</v>
      </c>
      <c r="AC861" s="69">
        <v>0</v>
      </c>
      <c r="AD861" s="69">
        <v>0</v>
      </c>
      <c r="AE861" s="69">
        <v>0</v>
      </c>
      <c r="AF861" s="69">
        <v>5</v>
      </c>
      <c r="AG861" s="69">
        <v>0</v>
      </c>
      <c r="AH861" s="69">
        <v>0</v>
      </c>
      <c r="AI861" s="69">
        <v>0</v>
      </c>
      <c r="AJ861" s="69">
        <v>0</v>
      </c>
      <c r="AK861" s="69">
        <v>0</v>
      </c>
      <c r="AL861" s="69">
        <v>0</v>
      </c>
      <c r="AM861" s="69">
        <v>1</v>
      </c>
      <c r="AN861" s="69">
        <v>1</v>
      </c>
      <c r="AO861" s="69">
        <v>0</v>
      </c>
      <c r="AP861" s="69">
        <v>0</v>
      </c>
      <c r="AQ861" s="84">
        <v>0</v>
      </c>
      <c r="AR861" s="69">
        <v>0</v>
      </c>
      <c r="AS861" s="69">
        <v>0</v>
      </c>
      <c r="AT861" s="69">
        <v>0</v>
      </c>
      <c r="AU861" s="69">
        <v>0</v>
      </c>
      <c r="AV861" s="69">
        <v>0</v>
      </c>
      <c r="AW861" s="69">
        <v>0</v>
      </c>
      <c r="AX861" s="69">
        <v>0</v>
      </c>
      <c r="AY861" s="69">
        <v>0</v>
      </c>
      <c r="AZ861" s="69">
        <v>0</v>
      </c>
      <c r="BA861" s="69">
        <v>1</v>
      </c>
      <c r="BB861" s="69">
        <v>-1</v>
      </c>
      <c r="BC861" s="69">
        <v>0</v>
      </c>
      <c r="BD861" s="69">
        <v>0</v>
      </c>
      <c r="BE861" s="69">
        <v>0</v>
      </c>
      <c r="BF861" s="69">
        <v>0</v>
      </c>
      <c r="BG861" s="69">
        <v>0</v>
      </c>
      <c r="BH861" s="69">
        <v>0</v>
      </c>
      <c r="BK861" s="69">
        <v>3</v>
      </c>
      <c r="BL861" s="69">
        <v>11</v>
      </c>
      <c r="BM861" s="69">
        <v>1</v>
      </c>
      <c r="BN861" s="69">
        <v>31</v>
      </c>
      <c r="BO861" s="89">
        <v>0</v>
      </c>
      <c r="BP861" s="69">
        <v>1</v>
      </c>
      <c r="BQ861" s="69">
        <v>1</v>
      </c>
      <c r="BR861" s="69">
        <v>1</v>
      </c>
      <c r="BS861" s="69">
        <v>31005</v>
      </c>
      <c r="BT861" s="69">
        <v>0</v>
      </c>
      <c r="BU861" s="69">
        <v>0</v>
      </c>
      <c r="BV861" s="69">
        <v>1000</v>
      </c>
      <c r="BW861" s="69">
        <v>332</v>
      </c>
      <c r="BY861" s="69">
        <v>0</v>
      </c>
      <c r="BZ861" s="69">
        <v>0</v>
      </c>
      <c r="CA861" s="69">
        <v>31</v>
      </c>
      <c r="CB861" s="69">
        <v>0</v>
      </c>
      <c r="CC861" s="69">
        <v>0</v>
      </c>
      <c r="CD861" s="69">
        <v>0</v>
      </c>
      <c r="CE861" s="69">
        <v>0</v>
      </c>
      <c r="CF861" s="69">
        <v>0</v>
      </c>
      <c r="CG861" s="69">
        <v>0</v>
      </c>
      <c r="CH861" s="69">
        <v>0</v>
      </c>
      <c r="CI861" s="69">
        <v>0</v>
      </c>
      <c r="CJ861" s="69">
        <v>0</v>
      </c>
      <c r="CL861" s="69">
        <v>0</v>
      </c>
      <c r="CM861" s="69">
        <v>0</v>
      </c>
      <c r="CN861" s="69">
        <v>0</v>
      </c>
      <c r="CO861" s="69">
        <v>0</v>
      </c>
      <c r="CP861" s="69">
        <v>0</v>
      </c>
      <c r="CQ861" s="69">
        <v>0</v>
      </c>
      <c r="CR861" s="69">
        <v>0</v>
      </c>
      <c r="CS861" s="69">
        <v>0</v>
      </c>
      <c r="CT861" s="69">
        <v>0</v>
      </c>
      <c r="CU861" s="69">
        <v>0</v>
      </c>
      <c r="CV861" s="69">
        <v>0</v>
      </c>
      <c r="CW861" s="69">
        <v>0</v>
      </c>
      <c r="CZ861" s="69">
        <v>0</v>
      </c>
      <c r="DA861" s="69">
        <v>0</v>
      </c>
      <c r="DB861" s="69">
        <v>0</v>
      </c>
      <c r="DC861" s="69">
        <v>0</v>
      </c>
      <c r="DD861" s="69">
        <v>0</v>
      </c>
      <c r="DE861" s="69">
        <v>0</v>
      </c>
      <c r="DF861" s="69">
        <v>0</v>
      </c>
      <c r="DG861" s="69">
        <v>1</v>
      </c>
      <c r="DI861" s="69" t="e">
        <f>INDEX(Sheet3!$E$78:$E$1130,MATCH(A861,Sheet3!$D$78:$D$1130,0))</f>
        <v>#N/A</v>
      </c>
      <c r="DJ861" s="69">
        <f t="shared" si="208"/>
        <v>0</v>
      </c>
      <c r="DK861" s="69" t="s">
        <v>2310</v>
      </c>
      <c r="DL861" s="93"/>
      <c r="DM861" s="69" t="s">
        <v>239</v>
      </c>
      <c r="DN861" s="69" t="e">
        <f>"造成["&amp;INDEX(Sheet5!$L$2:$L$11,MATCH(BL861,Sheet5!$J$2:$J$11,0))&amp;":"&amp;BR861&amp;"*"&amp;BS861/1000&amp;"]"&amp;INDEX(Sheet5!$I$2:$I$4,MATCH(BR861,Sheet5!$H$2:$H$4,0))&amp;"的"&amp;INDEX(Sheet5!$K$2:$K$11,MATCH(BL861,Sheet5!$J$2:$J$11,0))</f>
        <v>#N/A</v>
      </c>
      <c r="DO861" s="69" t="e">
        <f>"造成["&amp;INDEX(Sheet5!$L$2:$L$11,MATCH(BY861,Sheet5!$J$2:$J$11,0))&amp;":"&amp;CE861&amp;"*"&amp;CF861/1000&amp;"]"&amp;INDEX(Sheet5!$I$2:$I$4,MATCH(CE861,Sheet5!$H$2:$H$4,0))&amp;"的"&amp;INDEX(Sheet5!$K$2:$K$11,MATCH(BY861,Sheet5!$J$2:$J$11,0))</f>
        <v>#N/A</v>
      </c>
      <c r="DP861" s="69"/>
      <c r="DQ861" s="69"/>
      <c r="DR861" s="69" t="e">
        <f t="shared" si="205"/>
        <v>#N/A</v>
      </c>
      <c r="DS861" s="90" t="e">
        <f>MATCH(A861,Sheet5!D:D,0)</f>
        <v>#N/A</v>
      </c>
      <c r="DT861" s="94" t="e">
        <f>MATCH(A860,Sheet5!F:F,0)</f>
        <v>#N/A</v>
      </c>
      <c r="DU861" s="69">
        <v>0</v>
      </c>
      <c r="DV861" s="69">
        <v>0</v>
      </c>
      <c r="DW861" s="69">
        <v>0</v>
      </c>
      <c r="DX861" s="69">
        <v>0</v>
      </c>
      <c r="DY861" s="69">
        <v>0</v>
      </c>
    </row>
    <row r="862" spans="1:129" ht="14.25">
      <c r="A862" s="69">
        <f t="shared" si="218"/>
        <v>121306</v>
      </c>
      <c r="B862" s="69">
        <v>0</v>
      </c>
      <c r="C862" s="69">
        <v>1</v>
      </c>
      <c r="D862" s="69" t="s">
        <v>2309</v>
      </c>
      <c r="E862" s="69" t="s">
        <v>239</v>
      </c>
      <c r="F862" s="69">
        <v>0</v>
      </c>
      <c r="G862" s="69">
        <v>1</v>
      </c>
      <c r="H862" s="69" t="s">
        <v>321</v>
      </c>
      <c r="I862" s="69">
        <v>0</v>
      </c>
      <c r="J862" s="69">
        <v>0</v>
      </c>
      <c r="K862" s="69">
        <v>300</v>
      </c>
      <c r="M862" s="69">
        <v>0</v>
      </c>
      <c r="O862" s="69">
        <v>0</v>
      </c>
      <c r="P862" s="69">
        <v>6</v>
      </c>
      <c r="Q862" s="69">
        <v>0</v>
      </c>
      <c r="R862" s="69">
        <v>1</v>
      </c>
      <c r="S862" s="69">
        <v>0</v>
      </c>
      <c r="T862" s="69">
        <v>0</v>
      </c>
      <c r="U862" s="69">
        <v>0</v>
      </c>
      <c r="V862" s="69">
        <v>0</v>
      </c>
      <c r="W862" s="69">
        <v>0</v>
      </c>
      <c r="X862" s="69">
        <v>0</v>
      </c>
      <c r="Y862" s="69">
        <v>0</v>
      </c>
      <c r="Z862" s="69">
        <v>0</v>
      </c>
      <c r="AA862" s="69">
        <v>1</v>
      </c>
      <c r="AB862" s="69">
        <v>31</v>
      </c>
      <c r="AC862" s="69">
        <v>0</v>
      </c>
      <c r="AD862" s="69">
        <v>0</v>
      </c>
      <c r="AE862" s="69">
        <v>0</v>
      </c>
      <c r="AF862" s="69">
        <v>5</v>
      </c>
      <c r="AG862" s="69">
        <v>0</v>
      </c>
      <c r="AH862" s="69">
        <v>0</v>
      </c>
      <c r="AI862" s="69">
        <v>0</v>
      </c>
      <c r="AJ862" s="69">
        <v>0</v>
      </c>
      <c r="AK862" s="69">
        <v>0</v>
      </c>
      <c r="AL862" s="69">
        <v>0</v>
      </c>
      <c r="AM862" s="69">
        <v>1</v>
      </c>
      <c r="AN862" s="69">
        <v>1</v>
      </c>
      <c r="AO862" s="69">
        <v>0</v>
      </c>
      <c r="AP862" s="69">
        <v>0</v>
      </c>
      <c r="AQ862" s="84">
        <v>0</v>
      </c>
      <c r="AR862" s="69">
        <v>0</v>
      </c>
      <c r="AS862" s="69">
        <v>0</v>
      </c>
      <c r="AT862" s="69">
        <v>0</v>
      </c>
      <c r="AU862" s="69">
        <v>0</v>
      </c>
      <c r="AV862" s="69">
        <v>0</v>
      </c>
      <c r="AW862" s="69">
        <v>0</v>
      </c>
      <c r="AX862" s="69">
        <v>0</v>
      </c>
      <c r="AY862" s="69">
        <v>0</v>
      </c>
      <c r="AZ862" s="69">
        <v>0</v>
      </c>
      <c r="BA862" s="69">
        <v>1</v>
      </c>
      <c r="BB862" s="69">
        <v>-1</v>
      </c>
      <c r="BC862" s="69">
        <v>0</v>
      </c>
      <c r="BD862" s="69">
        <v>0</v>
      </c>
      <c r="BE862" s="69">
        <v>0</v>
      </c>
      <c r="BF862" s="69">
        <v>0</v>
      </c>
      <c r="BG862" s="69">
        <v>0</v>
      </c>
      <c r="BH862" s="69">
        <v>0</v>
      </c>
      <c r="BK862" s="69">
        <v>3</v>
      </c>
      <c r="BL862" s="69">
        <v>11</v>
      </c>
      <c r="BM862" s="69">
        <v>1</v>
      </c>
      <c r="BN862" s="69">
        <v>31</v>
      </c>
      <c r="BO862" s="89">
        <v>0</v>
      </c>
      <c r="BP862" s="69">
        <v>1</v>
      </c>
      <c r="BQ862" s="69">
        <v>1</v>
      </c>
      <c r="BR862" s="69">
        <v>1</v>
      </c>
      <c r="BS862" s="69">
        <v>31006</v>
      </c>
      <c r="BT862" s="69">
        <v>0</v>
      </c>
      <c r="BU862" s="69">
        <v>0</v>
      </c>
      <c r="BV862" s="69">
        <v>1000</v>
      </c>
      <c r="BW862" s="69">
        <v>332</v>
      </c>
      <c r="BY862" s="69">
        <v>0</v>
      </c>
      <c r="BZ862" s="69">
        <v>0</v>
      </c>
      <c r="CA862" s="69">
        <v>31</v>
      </c>
      <c r="CB862" s="69">
        <v>0</v>
      </c>
      <c r="CC862" s="69">
        <v>0</v>
      </c>
      <c r="CD862" s="69">
        <v>0</v>
      </c>
      <c r="CE862" s="69">
        <v>0</v>
      </c>
      <c r="CF862" s="69">
        <v>0</v>
      </c>
      <c r="CG862" s="69">
        <v>0</v>
      </c>
      <c r="CH862" s="69">
        <v>0</v>
      </c>
      <c r="CI862" s="69">
        <v>0</v>
      </c>
      <c r="CJ862" s="69">
        <v>0</v>
      </c>
      <c r="CL862" s="69">
        <v>0</v>
      </c>
      <c r="CM862" s="69">
        <v>0</v>
      </c>
      <c r="CN862" s="69">
        <v>0</v>
      </c>
      <c r="CO862" s="69">
        <v>0</v>
      </c>
      <c r="CP862" s="69">
        <v>0</v>
      </c>
      <c r="CQ862" s="69">
        <v>0</v>
      </c>
      <c r="CR862" s="69">
        <v>0</v>
      </c>
      <c r="CS862" s="69">
        <v>0</v>
      </c>
      <c r="CT862" s="69">
        <v>0</v>
      </c>
      <c r="CU862" s="69">
        <v>0</v>
      </c>
      <c r="CV862" s="69">
        <v>0</v>
      </c>
      <c r="CW862" s="69">
        <v>0</v>
      </c>
      <c r="CZ862" s="69">
        <v>0</v>
      </c>
      <c r="DA862" s="69">
        <v>0</v>
      </c>
      <c r="DB862" s="69">
        <v>0</v>
      </c>
      <c r="DC862" s="69">
        <v>0</v>
      </c>
      <c r="DD862" s="69">
        <v>0</v>
      </c>
      <c r="DE862" s="69">
        <v>0</v>
      </c>
      <c r="DF862" s="69">
        <v>0</v>
      </c>
      <c r="DG862" s="69">
        <v>1</v>
      </c>
      <c r="DI862" s="69" t="e">
        <f>INDEX(Sheet3!$E$78:$E$1130,MATCH(A862,Sheet3!$D$78:$D$1130,0))</f>
        <v>#N/A</v>
      </c>
      <c r="DJ862" s="69">
        <f t="shared" si="208"/>
        <v>0</v>
      </c>
      <c r="DK862" s="69" t="s">
        <v>2310</v>
      </c>
      <c r="DL862" s="93"/>
      <c r="DM862" s="69" t="s">
        <v>239</v>
      </c>
      <c r="DN862" s="69" t="e">
        <f>"造成["&amp;INDEX(Sheet5!$L$2:$L$11,MATCH(BL862,Sheet5!$J$2:$J$11,0))&amp;":"&amp;BR862&amp;"*"&amp;BS862/1000&amp;"]"&amp;INDEX(Sheet5!$I$2:$I$4,MATCH(BR862,Sheet5!$H$2:$H$4,0))&amp;"的"&amp;INDEX(Sheet5!$K$2:$K$11,MATCH(BL862,Sheet5!$J$2:$J$11,0))</f>
        <v>#N/A</v>
      </c>
      <c r="DO862" s="69" t="e">
        <f>"造成["&amp;INDEX(Sheet5!$L$2:$L$11,MATCH(BY862,Sheet5!$J$2:$J$11,0))&amp;":"&amp;CE862&amp;"*"&amp;CF862/1000&amp;"]"&amp;INDEX(Sheet5!$I$2:$I$4,MATCH(CE862,Sheet5!$H$2:$H$4,0))&amp;"的"&amp;INDEX(Sheet5!$K$2:$K$11,MATCH(BY862,Sheet5!$J$2:$J$11,0))</f>
        <v>#N/A</v>
      </c>
      <c r="DP862" s="69"/>
      <c r="DQ862" s="69"/>
      <c r="DR862" s="69" t="e">
        <f t="shared" si="205"/>
        <v>#N/A</v>
      </c>
      <c r="DS862" s="90" t="e">
        <f>MATCH(A862,Sheet5!D:D,0)</f>
        <v>#N/A</v>
      </c>
      <c r="DT862" s="94" t="e">
        <f>MATCH(A861,Sheet5!F:F,0)</f>
        <v>#N/A</v>
      </c>
      <c r="DU862" s="69">
        <v>0</v>
      </c>
      <c r="DV862" s="69">
        <v>0</v>
      </c>
      <c r="DW862" s="69">
        <v>0</v>
      </c>
      <c r="DX862" s="69">
        <v>0</v>
      </c>
      <c r="DY862" s="69">
        <v>0</v>
      </c>
    </row>
    <row r="863" spans="1:129" ht="14.25">
      <c r="A863" s="69">
        <f t="shared" si="218"/>
        <v>121307</v>
      </c>
      <c r="B863" s="69">
        <v>0</v>
      </c>
      <c r="C863" s="69">
        <v>1</v>
      </c>
      <c r="D863" s="69" t="s">
        <v>2309</v>
      </c>
      <c r="E863" s="69" t="s">
        <v>239</v>
      </c>
      <c r="F863" s="69">
        <v>0</v>
      </c>
      <c r="G863" s="69">
        <v>1</v>
      </c>
      <c r="H863" s="69" t="s">
        <v>321</v>
      </c>
      <c r="I863" s="69">
        <v>0</v>
      </c>
      <c r="J863" s="69">
        <v>0</v>
      </c>
      <c r="K863" s="69">
        <v>300</v>
      </c>
      <c r="M863" s="69">
        <v>0</v>
      </c>
      <c r="O863" s="69">
        <v>0</v>
      </c>
      <c r="P863" s="69">
        <v>6</v>
      </c>
      <c r="Q863" s="69">
        <v>0</v>
      </c>
      <c r="R863" s="69">
        <v>1</v>
      </c>
      <c r="S863" s="69">
        <v>0</v>
      </c>
      <c r="T863" s="69">
        <v>0</v>
      </c>
      <c r="U863" s="69">
        <v>0</v>
      </c>
      <c r="V863" s="69">
        <v>0</v>
      </c>
      <c r="W863" s="69">
        <v>0</v>
      </c>
      <c r="X863" s="69">
        <v>0</v>
      </c>
      <c r="Y863" s="69">
        <v>0</v>
      </c>
      <c r="Z863" s="69">
        <v>0</v>
      </c>
      <c r="AA863" s="69">
        <v>1</v>
      </c>
      <c r="AB863" s="69">
        <v>31</v>
      </c>
      <c r="AC863" s="69">
        <v>0</v>
      </c>
      <c r="AD863" s="69">
        <v>0</v>
      </c>
      <c r="AE863" s="69">
        <v>0</v>
      </c>
      <c r="AF863" s="69">
        <v>5</v>
      </c>
      <c r="AG863" s="69">
        <v>0</v>
      </c>
      <c r="AH863" s="69">
        <v>0</v>
      </c>
      <c r="AI863" s="69">
        <v>0</v>
      </c>
      <c r="AJ863" s="69">
        <v>0</v>
      </c>
      <c r="AK863" s="69">
        <v>0</v>
      </c>
      <c r="AL863" s="69">
        <v>0</v>
      </c>
      <c r="AM863" s="69">
        <v>1</v>
      </c>
      <c r="AN863" s="69">
        <v>1</v>
      </c>
      <c r="AO863" s="69">
        <v>0</v>
      </c>
      <c r="AP863" s="69">
        <v>0</v>
      </c>
      <c r="AQ863" s="84">
        <v>0</v>
      </c>
      <c r="AR863" s="69">
        <v>0</v>
      </c>
      <c r="AS863" s="69">
        <v>0</v>
      </c>
      <c r="AT863" s="69">
        <v>0</v>
      </c>
      <c r="AU863" s="69">
        <v>0</v>
      </c>
      <c r="AV863" s="69">
        <v>0</v>
      </c>
      <c r="AW863" s="69">
        <v>0</v>
      </c>
      <c r="AX863" s="69">
        <v>0</v>
      </c>
      <c r="AY863" s="69">
        <v>0</v>
      </c>
      <c r="AZ863" s="69">
        <v>0</v>
      </c>
      <c r="BA863" s="69">
        <v>1</v>
      </c>
      <c r="BB863" s="69">
        <v>-1</v>
      </c>
      <c r="BC863" s="69">
        <v>0</v>
      </c>
      <c r="BD863" s="69">
        <v>0</v>
      </c>
      <c r="BE863" s="69">
        <v>0</v>
      </c>
      <c r="BF863" s="69">
        <v>0</v>
      </c>
      <c r="BG863" s="69">
        <v>0</v>
      </c>
      <c r="BH863" s="69">
        <v>0</v>
      </c>
      <c r="BK863" s="69">
        <v>3</v>
      </c>
      <c r="BL863" s="69">
        <v>11</v>
      </c>
      <c r="BM863" s="69">
        <v>1</v>
      </c>
      <c r="BN863" s="69">
        <v>31</v>
      </c>
      <c r="BO863" s="89">
        <v>0</v>
      </c>
      <c r="BP863" s="69">
        <v>1</v>
      </c>
      <c r="BQ863" s="69">
        <v>1</v>
      </c>
      <c r="BR863" s="69">
        <v>1</v>
      </c>
      <c r="BS863" s="69">
        <v>31007</v>
      </c>
      <c r="BT863" s="69">
        <v>0</v>
      </c>
      <c r="BU863" s="69">
        <v>0</v>
      </c>
      <c r="BV863" s="69">
        <v>1000</v>
      </c>
      <c r="BW863" s="69">
        <v>332</v>
      </c>
      <c r="BY863" s="69">
        <v>0</v>
      </c>
      <c r="BZ863" s="69">
        <v>0</v>
      </c>
      <c r="CA863" s="69">
        <v>31</v>
      </c>
      <c r="CB863" s="69">
        <v>0</v>
      </c>
      <c r="CC863" s="69">
        <v>0</v>
      </c>
      <c r="CD863" s="69">
        <v>0</v>
      </c>
      <c r="CE863" s="69">
        <v>0</v>
      </c>
      <c r="CF863" s="69">
        <v>0</v>
      </c>
      <c r="CG863" s="69">
        <v>0</v>
      </c>
      <c r="CH863" s="69">
        <v>0</v>
      </c>
      <c r="CI863" s="69">
        <v>0</v>
      </c>
      <c r="CJ863" s="69">
        <v>0</v>
      </c>
      <c r="CL863" s="69">
        <v>0</v>
      </c>
      <c r="CM863" s="69">
        <v>0</v>
      </c>
      <c r="CN863" s="69">
        <v>0</v>
      </c>
      <c r="CO863" s="69">
        <v>0</v>
      </c>
      <c r="CP863" s="69">
        <v>0</v>
      </c>
      <c r="CQ863" s="69">
        <v>0</v>
      </c>
      <c r="CR863" s="69">
        <v>0</v>
      </c>
      <c r="CS863" s="69">
        <v>0</v>
      </c>
      <c r="CT863" s="69">
        <v>0</v>
      </c>
      <c r="CU863" s="69">
        <v>0</v>
      </c>
      <c r="CV863" s="69">
        <v>0</v>
      </c>
      <c r="CW863" s="69">
        <v>0</v>
      </c>
      <c r="CZ863" s="69">
        <v>0</v>
      </c>
      <c r="DA863" s="69">
        <v>0</v>
      </c>
      <c r="DB863" s="69">
        <v>0</v>
      </c>
      <c r="DC863" s="69">
        <v>0</v>
      </c>
      <c r="DD863" s="69">
        <v>0</v>
      </c>
      <c r="DE863" s="69">
        <v>0</v>
      </c>
      <c r="DF863" s="69">
        <v>0</v>
      </c>
      <c r="DG863" s="69">
        <v>1</v>
      </c>
      <c r="DI863" s="69" t="e">
        <f>INDEX(Sheet3!$E$78:$E$1130,MATCH(A863,Sheet3!$D$78:$D$1130,0))</f>
        <v>#N/A</v>
      </c>
      <c r="DJ863" s="69">
        <f t="shared" si="208"/>
        <v>0</v>
      </c>
      <c r="DK863" s="69" t="s">
        <v>2310</v>
      </c>
      <c r="DL863" s="93"/>
      <c r="DM863" s="69" t="s">
        <v>239</v>
      </c>
      <c r="DN863" s="69" t="e">
        <f>"造成["&amp;INDEX(Sheet5!$L$2:$L$11,MATCH(BL863,Sheet5!$J$2:$J$11,0))&amp;":"&amp;BR863&amp;"*"&amp;BS863/1000&amp;"]"&amp;INDEX(Sheet5!$I$2:$I$4,MATCH(BR863,Sheet5!$H$2:$H$4,0))&amp;"的"&amp;INDEX(Sheet5!$K$2:$K$11,MATCH(BL863,Sheet5!$J$2:$J$11,0))</f>
        <v>#N/A</v>
      </c>
      <c r="DO863" s="69" t="e">
        <f>"造成["&amp;INDEX(Sheet5!$L$2:$L$11,MATCH(BY863,Sheet5!$J$2:$J$11,0))&amp;":"&amp;CE863&amp;"*"&amp;CF863/1000&amp;"]"&amp;INDEX(Sheet5!$I$2:$I$4,MATCH(CE863,Sheet5!$H$2:$H$4,0))&amp;"的"&amp;INDEX(Sheet5!$K$2:$K$11,MATCH(BY863,Sheet5!$J$2:$J$11,0))</f>
        <v>#N/A</v>
      </c>
      <c r="DP863" s="69"/>
      <c r="DQ863" s="69"/>
      <c r="DR863" s="69" t="e">
        <f t="shared" si="205"/>
        <v>#N/A</v>
      </c>
      <c r="DS863" s="90" t="e">
        <f>MATCH(A863,Sheet5!D:D,0)</f>
        <v>#N/A</v>
      </c>
      <c r="DT863" s="94" t="e">
        <f>MATCH(A862,Sheet5!F:F,0)</f>
        <v>#N/A</v>
      </c>
      <c r="DU863" s="69">
        <v>0</v>
      </c>
      <c r="DV863" s="69">
        <v>0</v>
      </c>
      <c r="DW863" s="69">
        <v>0</v>
      </c>
      <c r="DX863" s="69">
        <v>0</v>
      </c>
      <c r="DY863" s="69">
        <v>0</v>
      </c>
    </row>
    <row r="864" spans="1:129" ht="14.25">
      <c r="A864" s="69">
        <f t="shared" si="218"/>
        <v>121308</v>
      </c>
      <c r="B864" s="69">
        <v>0</v>
      </c>
      <c r="C864" s="69">
        <v>1</v>
      </c>
      <c r="D864" s="69" t="s">
        <v>2309</v>
      </c>
      <c r="E864" s="69" t="s">
        <v>239</v>
      </c>
      <c r="F864" s="69">
        <v>0</v>
      </c>
      <c r="G864" s="69">
        <v>1</v>
      </c>
      <c r="H864" s="69" t="s">
        <v>321</v>
      </c>
      <c r="I864" s="69">
        <v>0</v>
      </c>
      <c r="J864" s="69">
        <v>0</v>
      </c>
      <c r="K864" s="69">
        <v>300</v>
      </c>
      <c r="M864" s="69">
        <v>0</v>
      </c>
      <c r="O864" s="69">
        <v>0</v>
      </c>
      <c r="P864" s="69">
        <v>6</v>
      </c>
      <c r="Q864" s="69">
        <v>0</v>
      </c>
      <c r="R864" s="69">
        <v>1</v>
      </c>
      <c r="S864" s="69">
        <v>0</v>
      </c>
      <c r="T864" s="69">
        <v>0</v>
      </c>
      <c r="U864" s="69">
        <v>0</v>
      </c>
      <c r="V864" s="69">
        <v>0</v>
      </c>
      <c r="W864" s="69">
        <v>0</v>
      </c>
      <c r="X864" s="69">
        <v>0</v>
      </c>
      <c r="Y864" s="69">
        <v>0</v>
      </c>
      <c r="Z864" s="69">
        <v>0</v>
      </c>
      <c r="AA864" s="69">
        <v>1</v>
      </c>
      <c r="AB864" s="69">
        <v>31</v>
      </c>
      <c r="AC864" s="69">
        <v>0</v>
      </c>
      <c r="AD864" s="69">
        <v>0</v>
      </c>
      <c r="AE864" s="69">
        <v>0</v>
      </c>
      <c r="AF864" s="69">
        <v>5</v>
      </c>
      <c r="AG864" s="69">
        <v>0</v>
      </c>
      <c r="AH864" s="69">
        <v>0</v>
      </c>
      <c r="AI864" s="69">
        <v>0</v>
      </c>
      <c r="AJ864" s="69">
        <v>0</v>
      </c>
      <c r="AK864" s="69">
        <v>0</v>
      </c>
      <c r="AL864" s="69">
        <v>0</v>
      </c>
      <c r="AM864" s="69">
        <v>1</v>
      </c>
      <c r="AN864" s="69">
        <v>1</v>
      </c>
      <c r="AO864" s="69">
        <v>0</v>
      </c>
      <c r="AP864" s="69">
        <v>0</v>
      </c>
      <c r="AQ864" s="84">
        <v>0</v>
      </c>
      <c r="AR864" s="69">
        <v>0</v>
      </c>
      <c r="AS864" s="69">
        <v>0</v>
      </c>
      <c r="AT864" s="69">
        <v>0</v>
      </c>
      <c r="AU864" s="69">
        <v>0</v>
      </c>
      <c r="AV864" s="69">
        <v>0</v>
      </c>
      <c r="AW864" s="69">
        <v>0</v>
      </c>
      <c r="AX864" s="69">
        <v>0</v>
      </c>
      <c r="AY864" s="69">
        <v>0</v>
      </c>
      <c r="AZ864" s="69">
        <v>0</v>
      </c>
      <c r="BA864" s="69">
        <v>1</v>
      </c>
      <c r="BB864" s="69">
        <v>-1</v>
      </c>
      <c r="BC864" s="69">
        <v>0</v>
      </c>
      <c r="BD864" s="69">
        <v>0</v>
      </c>
      <c r="BE864" s="69">
        <v>0</v>
      </c>
      <c r="BF864" s="69">
        <v>0</v>
      </c>
      <c r="BG864" s="69">
        <v>0</v>
      </c>
      <c r="BH864" s="69">
        <v>0</v>
      </c>
      <c r="BK864" s="69">
        <v>3</v>
      </c>
      <c r="BL864" s="69">
        <v>11</v>
      </c>
      <c r="BM864" s="69">
        <v>1</v>
      </c>
      <c r="BN864" s="69">
        <v>31</v>
      </c>
      <c r="BO864" s="89">
        <v>0</v>
      </c>
      <c r="BP864" s="69">
        <v>1</v>
      </c>
      <c r="BQ864" s="69">
        <v>1</v>
      </c>
      <c r="BR864" s="69">
        <v>1</v>
      </c>
      <c r="BS864" s="69">
        <v>31008</v>
      </c>
      <c r="BT864" s="69">
        <v>0</v>
      </c>
      <c r="BU864" s="69">
        <v>0</v>
      </c>
      <c r="BV864" s="69">
        <v>1000</v>
      </c>
      <c r="BW864" s="69">
        <v>332</v>
      </c>
      <c r="BY864" s="69">
        <v>0</v>
      </c>
      <c r="BZ864" s="69">
        <v>0</v>
      </c>
      <c r="CA864" s="69">
        <v>31</v>
      </c>
      <c r="CB864" s="69">
        <v>0</v>
      </c>
      <c r="CC864" s="69">
        <v>0</v>
      </c>
      <c r="CD864" s="69">
        <v>0</v>
      </c>
      <c r="CE864" s="69">
        <v>0</v>
      </c>
      <c r="CF864" s="69">
        <v>0</v>
      </c>
      <c r="CG864" s="69">
        <v>0</v>
      </c>
      <c r="CH864" s="69">
        <v>0</v>
      </c>
      <c r="CI864" s="69">
        <v>0</v>
      </c>
      <c r="CJ864" s="69">
        <v>0</v>
      </c>
      <c r="CL864" s="69">
        <v>0</v>
      </c>
      <c r="CM864" s="69">
        <v>0</v>
      </c>
      <c r="CN864" s="69">
        <v>0</v>
      </c>
      <c r="CO864" s="69">
        <v>0</v>
      </c>
      <c r="CP864" s="69">
        <v>0</v>
      </c>
      <c r="CQ864" s="69">
        <v>0</v>
      </c>
      <c r="CR864" s="69">
        <v>0</v>
      </c>
      <c r="CS864" s="69">
        <v>0</v>
      </c>
      <c r="CT864" s="69">
        <v>0</v>
      </c>
      <c r="CU864" s="69">
        <v>0</v>
      </c>
      <c r="CV864" s="69">
        <v>0</v>
      </c>
      <c r="CW864" s="69">
        <v>0</v>
      </c>
      <c r="CZ864" s="69">
        <v>0</v>
      </c>
      <c r="DA864" s="69">
        <v>0</v>
      </c>
      <c r="DB864" s="69">
        <v>0</v>
      </c>
      <c r="DC864" s="69">
        <v>0</v>
      </c>
      <c r="DD864" s="69">
        <v>0</v>
      </c>
      <c r="DE864" s="69">
        <v>0</v>
      </c>
      <c r="DF864" s="69">
        <v>0</v>
      </c>
      <c r="DG864" s="69">
        <v>1</v>
      </c>
      <c r="DI864" s="69" t="e">
        <f>INDEX(Sheet3!$E$78:$E$1130,MATCH(A864,Sheet3!$D$78:$D$1130,0))</f>
        <v>#N/A</v>
      </c>
      <c r="DJ864" s="69">
        <f t="shared" si="208"/>
        <v>0</v>
      </c>
      <c r="DK864" s="69" t="s">
        <v>2310</v>
      </c>
      <c r="DL864" s="93"/>
      <c r="DM864" s="69" t="s">
        <v>239</v>
      </c>
      <c r="DN864" s="69" t="e">
        <f>"造成["&amp;INDEX(Sheet5!$L$2:$L$11,MATCH(BL864,Sheet5!$J$2:$J$11,0))&amp;":"&amp;BR864&amp;"*"&amp;BS864/1000&amp;"]"&amp;INDEX(Sheet5!$I$2:$I$4,MATCH(BR864,Sheet5!$H$2:$H$4,0))&amp;"的"&amp;INDEX(Sheet5!$K$2:$K$11,MATCH(BL864,Sheet5!$J$2:$J$11,0))</f>
        <v>#N/A</v>
      </c>
      <c r="DO864" s="69" t="e">
        <f>"造成["&amp;INDEX(Sheet5!$L$2:$L$11,MATCH(BY864,Sheet5!$J$2:$J$11,0))&amp;":"&amp;CE864&amp;"*"&amp;CF864/1000&amp;"]"&amp;INDEX(Sheet5!$I$2:$I$4,MATCH(CE864,Sheet5!$H$2:$H$4,0))&amp;"的"&amp;INDEX(Sheet5!$K$2:$K$11,MATCH(BY864,Sheet5!$J$2:$J$11,0))</f>
        <v>#N/A</v>
      </c>
      <c r="DP864" s="69"/>
      <c r="DQ864" s="69"/>
      <c r="DR864" s="69" t="e">
        <f t="shared" si="205"/>
        <v>#N/A</v>
      </c>
      <c r="DS864" s="90" t="e">
        <f>MATCH(A864,Sheet5!D:D,0)</f>
        <v>#N/A</v>
      </c>
      <c r="DT864" s="94" t="e">
        <f>MATCH(A863,Sheet5!F:F,0)</f>
        <v>#N/A</v>
      </c>
      <c r="DU864" s="69">
        <v>0</v>
      </c>
      <c r="DV864" s="69">
        <v>0</v>
      </c>
      <c r="DW864" s="69">
        <v>0</v>
      </c>
      <c r="DX864" s="69">
        <v>0</v>
      </c>
      <c r="DY864" s="69">
        <v>0</v>
      </c>
    </row>
    <row r="865" spans="1:129" ht="14.25">
      <c r="A865" s="69">
        <f t="shared" si="218"/>
        <v>121309</v>
      </c>
      <c r="B865" s="69">
        <v>0</v>
      </c>
      <c r="C865" s="69">
        <v>1</v>
      </c>
      <c r="D865" s="69" t="s">
        <v>2309</v>
      </c>
      <c r="E865" s="69" t="s">
        <v>239</v>
      </c>
      <c r="F865" s="69">
        <v>0</v>
      </c>
      <c r="G865" s="69">
        <v>1</v>
      </c>
      <c r="H865" s="69" t="s">
        <v>321</v>
      </c>
      <c r="I865" s="69">
        <v>0</v>
      </c>
      <c r="J865" s="69">
        <v>0</v>
      </c>
      <c r="K865" s="69">
        <v>300</v>
      </c>
      <c r="M865" s="69">
        <v>0</v>
      </c>
      <c r="O865" s="69">
        <v>0</v>
      </c>
      <c r="P865" s="69">
        <v>6</v>
      </c>
      <c r="Q865" s="69">
        <v>0</v>
      </c>
      <c r="R865" s="69">
        <v>1</v>
      </c>
      <c r="S865" s="69">
        <v>0</v>
      </c>
      <c r="T865" s="69">
        <v>0</v>
      </c>
      <c r="U865" s="69">
        <v>0</v>
      </c>
      <c r="V865" s="69">
        <v>0</v>
      </c>
      <c r="W865" s="69">
        <v>0</v>
      </c>
      <c r="X865" s="69">
        <v>0</v>
      </c>
      <c r="Y865" s="69">
        <v>0</v>
      </c>
      <c r="Z865" s="69">
        <v>0</v>
      </c>
      <c r="AA865" s="69">
        <v>1</v>
      </c>
      <c r="AB865" s="69">
        <v>31</v>
      </c>
      <c r="AC865" s="69">
        <v>0</v>
      </c>
      <c r="AD865" s="69">
        <v>0</v>
      </c>
      <c r="AE865" s="69">
        <v>0</v>
      </c>
      <c r="AF865" s="69">
        <v>5</v>
      </c>
      <c r="AG865" s="69">
        <v>0</v>
      </c>
      <c r="AH865" s="69">
        <v>0</v>
      </c>
      <c r="AI865" s="69">
        <v>0</v>
      </c>
      <c r="AJ865" s="69">
        <v>0</v>
      </c>
      <c r="AK865" s="69">
        <v>0</v>
      </c>
      <c r="AL865" s="69">
        <v>0</v>
      </c>
      <c r="AM865" s="69">
        <v>1</v>
      </c>
      <c r="AN865" s="69">
        <v>1</v>
      </c>
      <c r="AO865" s="69">
        <v>0</v>
      </c>
      <c r="AP865" s="69">
        <v>0</v>
      </c>
      <c r="AQ865" s="84">
        <v>0</v>
      </c>
      <c r="AR865" s="69">
        <v>0</v>
      </c>
      <c r="AS865" s="69">
        <v>0</v>
      </c>
      <c r="AT865" s="69">
        <v>0</v>
      </c>
      <c r="AU865" s="69">
        <v>0</v>
      </c>
      <c r="AV865" s="69">
        <v>0</v>
      </c>
      <c r="AW865" s="69">
        <v>0</v>
      </c>
      <c r="AX865" s="69">
        <v>0</v>
      </c>
      <c r="AY865" s="69">
        <v>0</v>
      </c>
      <c r="AZ865" s="69">
        <v>0</v>
      </c>
      <c r="BA865" s="69">
        <v>1</v>
      </c>
      <c r="BB865" s="69">
        <v>-1</v>
      </c>
      <c r="BC865" s="69">
        <v>0</v>
      </c>
      <c r="BD865" s="69">
        <v>0</v>
      </c>
      <c r="BE865" s="69">
        <v>0</v>
      </c>
      <c r="BF865" s="69">
        <v>0</v>
      </c>
      <c r="BG865" s="69">
        <v>0</v>
      </c>
      <c r="BH865" s="69">
        <v>0</v>
      </c>
      <c r="BK865" s="69">
        <v>3</v>
      </c>
      <c r="BL865" s="69">
        <v>11</v>
      </c>
      <c r="BM865" s="69">
        <v>1</v>
      </c>
      <c r="BN865" s="69">
        <v>31</v>
      </c>
      <c r="BO865" s="89">
        <v>0</v>
      </c>
      <c r="BP865" s="69">
        <v>1</v>
      </c>
      <c r="BQ865" s="69">
        <v>1</v>
      </c>
      <c r="BR865" s="69">
        <v>1</v>
      </c>
      <c r="BS865" s="69">
        <v>31009</v>
      </c>
      <c r="BT865" s="69">
        <v>0</v>
      </c>
      <c r="BU865" s="69">
        <v>0</v>
      </c>
      <c r="BV865" s="69">
        <v>1000</v>
      </c>
      <c r="BW865" s="69">
        <v>332</v>
      </c>
      <c r="BY865" s="69">
        <v>0</v>
      </c>
      <c r="BZ865" s="69">
        <v>0</v>
      </c>
      <c r="CA865" s="69">
        <v>31</v>
      </c>
      <c r="CB865" s="69">
        <v>0</v>
      </c>
      <c r="CC865" s="69">
        <v>0</v>
      </c>
      <c r="CD865" s="69">
        <v>0</v>
      </c>
      <c r="CE865" s="69">
        <v>0</v>
      </c>
      <c r="CF865" s="69">
        <v>0</v>
      </c>
      <c r="CG865" s="69">
        <v>0</v>
      </c>
      <c r="CH865" s="69">
        <v>0</v>
      </c>
      <c r="CI865" s="69">
        <v>0</v>
      </c>
      <c r="CJ865" s="69">
        <v>0</v>
      </c>
      <c r="CL865" s="69">
        <v>0</v>
      </c>
      <c r="CM865" s="69">
        <v>0</v>
      </c>
      <c r="CN865" s="69">
        <v>0</v>
      </c>
      <c r="CO865" s="69">
        <v>0</v>
      </c>
      <c r="CP865" s="69">
        <v>0</v>
      </c>
      <c r="CQ865" s="69">
        <v>0</v>
      </c>
      <c r="CR865" s="69">
        <v>0</v>
      </c>
      <c r="CS865" s="69">
        <v>0</v>
      </c>
      <c r="CT865" s="69">
        <v>0</v>
      </c>
      <c r="CU865" s="69">
        <v>0</v>
      </c>
      <c r="CV865" s="69">
        <v>0</v>
      </c>
      <c r="CW865" s="69">
        <v>0</v>
      </c>
      <c r="CZ865" s="69">
        <v>0</v>
      </c>
      <c r="DA865" s="69">
        <v>0</v>
      </c>
      <c r="DB865" s="69">
        <v>0</v>
      </c>
      <c r="DC865" s="69">
        <v>0</v>
      </c>
      <c r="DD865" s="69">
        <v>0</v>
      </c>
      <c r="DE865" s="69">
        <v>0</v>
      </c>
      <c r="DF865" s="69">
        <v>0</v>
      </c>
      <c r="DG865" s="69">
        <v>1</v>
      </c>
      <c r="DI865" s="69" t="e">
        <f>INDEX(Sheet3!$E$78:$E$1130,MATCH(A865,Sheet3!$D$78:$D$1130,0))</f>
        <v>#N/A</v>
      </c>
      <c r="DJ865" s="69">
        <f t="shared" si="208"/>
        <v>0</v>
      </c>
      <c r="DK865" s="69" t="s">
        <v>2310</v>
      </c>
      <c r="DL865" s="93"/>
      <c r="DM865" s="69" t="s">
        <v>239</v>
      </c>
      <c r="DN865" s="69" t="e">
        <f>"造成["&amp;INDEX(Sheet5!$L$2:$L$11,MATCH(BL865,Sheet5!$J$2:$J$11,0))&amp;":"&amp;BR865&amp;"*"&amp;BS865/1000&amp;"]"&amp;INDEX(Sheet5!$I$2:$I$4,MATCH(BR865,Sheet5!$H$2:$H$4,0))&amp;"的"&amp;INDEX(Sheet5!$K$2:$K$11,MATCH(BL865,Sheet5!$J$2:$J$11,0))</f>
        <v>#N/A</v>
      </c>
      <c r="DO865" s="69" t="e">
        <f>"造成["&amp;INDEX(Sheet5!$L$2:$L$11,MATCH(BY865,Sheet5!$J$2:$J$11,0))&amp;":"&amp;CE865&amp;"*"&amp;CF865/1000&amp;"]"&amp;INDEX(Sheet5!$I$2:$I$4,MATCH(CE865,Sheet5!$H$2:$H$4,0))&amp;"的"&amp;INDEX(Sheet5!$K$2:$K$11,MATCH(BY865,Sheet5!$J$2:$J$11,0))</f>
        <v>#N/A</v>
      </c>
      <c r="DP865" s="69"/>
      <c r="DQ865" s="69"/>
      <c r="DR865" s="69" t="e">
        <f t="shared" si="205"/>
        <v>#N/A</v>
      </c>
      <c r="DS865" s="90" t="e">
        <f>MATCH(A865,Sheet5!D:D,0)</f>
        <v>#N/A</v>
      </c>
      <c r="DT865" s="94" t="e">
        <f>MATCH(A864,Sheet5!F:F,0)</f>
        <v>#N/A</v>
      </c>
      <c r="DU865" s="69">
        <v>0</v>
      </c>
      <c r="DV865" s="69">
        <v>0</v>
      </c>
      <c r="DW865" s="69">
        <v>0</v>
      </c>
      <c r="DX865" s="69">
        <v>0</v>
      </c>
      <c r="DY865" s="69">
        <v>0</v>
      </c>
    </row>
    <row r="866" spans="1:129" ht="14.25">
      <c r="A866" s="69">
        <f t="shared" si="218"/>
        <v>121310</v>
      </c>
      <c r="B866" s="69">
        <v>0</v>
      </c>
      <c r="C866" s="69">
        <v>1</v>
      </c>
      <c r="D866" s="69" t="s">
        <v>2309</v>
      </c>
      <c r="E866" s="69" t="s">
        <v>239</v>
      </c>
      <c r="F866" s="69">
        <v>0</v>
      </c>
      <c r="G866" s="69">
        <v>1</v>
      </c>
      <c r="H866" s="69" t="s">
        <v>321</v>
      </c>
      <c r="I866" s="69">
        <v>0</v>
      </c>
      <c r="J866" s="69">
        <v>0</v>
      </c>
      <c r="K866" s="69">
        <v>300</v>
      </c>
      <c r="M866" s="69">
        <v>0</v>
      </c>
      <c r="O866" s="69">
        <v>0</v>
      </c>
      <c r="P866" s="69">
        <v>6</v>
      </c>
      <c r="Q866" s="69">
        <v>0</v>
      </c>
      <c r="R866" s="69">
        <v>1</v>
      </c>
      <c r="S866" s="69">
        <v>0</v>
      </c>
      <c r="T866" s="69">
        <v>0</v>
      </c>
      <c r="U866" s="69">
        <v>0</v>
      </c>
      <c r="V866" s="69">
        <v>0</v>
      </c>
      <c r="W866" s="69">
        <v>0</v>
      </c>
      <c r="X866" s="69">
        <v>0</v>
      </c>
      <c r="Y866" s="69">
        <v>0</v>
      </c>
      <c r="Z866" s="69">
        <v>0</v>
      </c>
      <c r="AA866" s="69">
        <v>1</v>
      </c>
      <c r="AB866" s="69">
        <v>31</v>
      </c>
      <c r="AC866" s="69">
        <v>0</v>
      </c>
      <c r="AD866" s="69">
        <v>0</v>
      </c>
      <c r="AE866" s="69">
        <v>0</v>
      </c>
      <c r="AF866" s="69">
        <v>5</v>
      </c>
      <c r="AG866" s="69">
        <v>0</v>
      </c>
      <c r="AH866" s="69">
        <v>0</v>
      </c>
      <c r="AI866" s="69">
        <v>0</v>
      </c>
      <c r="AJ866" s="69">
        <v>0</v>
      </c>
      <c r="AK866" s="69">
        <v>0</v>
      </c>
      <c r="AL866" s="69">
        <v>0</v>
      </c>
      <c r="AM866" s="69">
        <v>1</v>
      </c>
      <c r="AN866" s="69">
        <v>1</v>
      </c>
      <c r="AO866" s="69">
        <v>0</v>
      </c>
      <c r="AP866" s="69">
        <v>0</v>
      </c>
      <c r="AQ866" s="84">
        <v>0</v>
      </c>
      <c r="AR866" s="69">
        <v>0</v>
      </c>
      <c r="AS866" s="69">
        <v>0</v>
      </c>
      <c r="AT866" s="69">
        <v>0</v>
      </c>
      <c r="AU866" s="69">
        <v>0</v>
      </c>
      <c r="AV866" s="69">
        <v>0</v>
      </c>
      <c r="AW866" s="69">
        <v>0</v>
      </c>
      <c r="AX866" s="69">
        <v>0</v>
      </c>
      <c r="AY866" s="69">
        <v>0</v>
      </c>
      <c r="AZ866" s="69">
        <v>0</v>
      </c>
      <c r="BA866" s="69">
        <v>1</v>
      </c>
      <c r="BB866" s="69">
        <v>-1</v>
      </c>
      <c r="BC866" s="69">
        <v>0</v>
      </c>
      <c r="BD866" s="69">
        <v>0</v>
      </c>
      <c r="BE866" s="69">
        <v>0</v>
      </c>
      <c r="BF866" s="69">
        <v>0</v>
      </c>
      <c r="BG866" s="69">
        <v>0</v>
      </c>
      <c r="BH866" s="69">
        <v>0</v>
      </c>
      <c r="BK866" s="69">
        <v>3</v>
      </c>
      <c r="BL866" s="69">
        <v>11</v>
      </c>
      <c r="BM866" s="69">
        <v>1</v>
      </c>
      <c r="BN866" s="69">
        <v>31</v>
      </c>
      <c r="BO866" s="89">
        <v>0</v>
      </c>
      <c r="BP866" s="69">
        <v>1</v>
      </c>
      <c r="BQ866" s="69">
        <v>1</v>
      </c>
      <c r="BR866" s="69">
        <v>1</v>
      </c>
      <c r="BS866" s="69">
        <v>31010</v>
      </c>
      <c r="BT866" s="69">
        <v>0</v>
      </c>
      <c r="BU866" s="69">
        <v>0</v>
      </c>
      <c r="BV866" s="69">
        <v>1000</v>
      </c>
      <c r="BW866" s="69">
        <v>332</v>
      </c>
      <c r="BY866" s="69">
        <v>0</v>
      </c>
      <c r="BZ866" s="69">
        <v>0</v>
      </c>
      <c r="CA866" s="69">
        <v>31</v>
      </c>
      <c r="CB866" s="69">
        <v>0</v>
      </c>
      <c r="CC866" s="69">
        <v>0</v>
      </c>
      <c r="CD866" s="69">
        <v>0</v>
      </c>
      <c r="CE866" s="69">
        <v>0</v>
      </c>
      <c r="CF866" s="69">
        <v>0</v>
      </c>
      <c r="CG866" s="69">
        <v>0</v>
      </c>
      <c r="CH866" s="69">
        <v>0</v>
      </c>
      <c r="CI866" s="69">
        <v>0</v>
      </c>
      <c r="CJ866" s="69">
        <v>0</v>
      </c>
      <c r="CL866" s="69">
        <v>0</v>
      </c>
      <c r="CM866" s="69">
        <v>0</v>
      </c>
      <c r="CN866" s="69">
        <v>0</v>
      </c>
      <c r="CO866" s="69">
        <v>0</v>
      </c>
      <c r="CP866" s="69">
        <v>0</v>
      </c>
      <c r="CQ866" s="69">
        <v>0</v>
      </c>
      <c r="CR866" s="69">
        <v>0</v>
      </c>
      <c r="CS866" s="69">
        <v>0</v>
      </c>
      <c r="CT866" s="69">
        <v>0</v>
      </c>
      <c r="CU866" s="69">
        <v>0</v>
      </c>
      <c r="CV866" s="69">
        <v>0</v>
      </c>
      <c r="CW866" s="69">
        <v>0</v>
      </c>
      <c r="CZ866" s="69">
        <v>0</v>
      </c>
      <c r="DA866" s="69">
        <v>0</v>
      </c>
      <c r="DB866" s="69">
        <v>0</v>
      </c>
      <c r="DC866" s="69">
        <v>0</v>
      </c>
      <c r="DD866" s="69">
        <v>0</v>
      </c>
      <c r="DE866" s="69">
        <v>0</v>
      </c>
      <c r="DF866" s="69">
        <v>0</v>
      </c>
      <c r="DG866" s="69">
        <v>1</v>
      </c>
      <c r="DI866" s="69" t="e">
        <f>INDEX(Sheet3!$E$78:$E$1130,MATCH(A866,Sheet3!$D$78:$D$1130,0))</f>
        <v>#N/A</v>
      </c>
      <c r="DJ866" s="69">
        <f t="shared" si="208"/>
        <v>0</v>
      </c>
      <c r="DK866" s="69" t="s">
        <v>2310</v>
      </c>
      <c r="DL866" s="93"/>
      <c r="DM866" s="69" t="s">
        <v>239</v>
      </c>
      <c r="DN866" s="69" t="e">
        <f>"造成["&amp;INDEX(Sheet5!$L$2:$L$11,MATCH(BL866,Sheet5!$J$2:$J$11,0))&amp;":"&amp;BR866&amp;"*"&amp;BS866/1000&amp;"]"&amp;INDEX(Sheet5!$I$2:$I$4,MATCH(BR866,Sheet5!$H$2:$H$4,0))&amp;"的"&amp;INDEX(Sheet5!$K$2:$K$11,MATCH(BL866,Sheet5!$J$2:$J$11,0))</f>
        <v>#N/A</v>
      </c>
      <c r="DO866" s="69" t="e">
        <f>"造成["&amp;INDEX(Sheet5!$L$2:$L$11,MATCH(BY866,Sheet5!$J$2:$J$11,0))&amp;":"&amp;CE866&amp;"*"&amp;CF866/1000&amp;"]"&amp;INDEX(Sheet5!$I$2:$I$4,MATCH(CE866,Sheet5!$H$2:$H$4,0))&amp;"的"&amp;INDEX(Sheet5!$K$2:$K$11,MATCH(BY866,Sheet5!$J$2:$J$11,0))</f>
        <v>#N/A</v>
      </c>
      <c r="DP866" s="69"/>
      <c r="DQ866" s="69"/>
      <c r="DR866" s="69" t="e">
        <f t="shared" si="205"/>
        <v>#N/A</v>
      </c>
      <c r="DS866" s="90" t="e">
        <f>MATCH(A866,Sheet5!D:D,0)</f>
        <v>#N/A</v>
      </c>
      <c r="DT866" s="94" t="e">
        <f>MATCH(A865,Sheet5!F:F,0)</f>
        <v>#N/A</v>
      </c>
      <c r="DU866" s="69">
        <v>0</v>
      </c>
      <c r="DV866" s="69">
        <v>0</v>
      </c>
      <c r="DW866" s="69">
        <v>0</v>
      </c>
      <c r="DX866" s="69">
        <v>0</v>
      </c>
      <c r="DY866" s="69">
        <v>0</v>
      </c>
    </row>
    <row r="867" spans="1:129" ht="14.25">
      <c r="A867" s="69">
        <f t="shared" si="218"/>
        <v>121311</v>
      </c>
      <c r="B867" s="69">
        <v>0</v>
      </c>
      <c r="C867" s="69">
        <v>1</v>
      </c>
      <c r="D867" s="69" t="s">
        <v>2309</v>
      </c>
      <c r="E867" s="69" t="s">
        <v>239</v>
      </c>
      <c r="F867" s="69">
        <v>0</v>
      </c>
      <c r="G867" s="69">
        <v>1</v>
      </c>
      <c r="H867" s="69" t="s">
        <v>321</v>
      </c>
      <c r="I867" s="69">
        <v>0</v>
      </c>
      <c r="J867" s="69">
        <v>0</v>
      </c>
      <c r="K867" s="69">
        <v>300</v>
      </c>
      <c r="M867" s="69">
        <v>0</v>
      </c>
      <c r="O867" s="69">
        <v>0</v>
      </c>
      <c r="P867" s="69">
        <v>6</v>
      </c>
      <c r="Q867" s="69">
        <v>0</v>
      </c>
      <c r="R867" s="69">
        <v>1</v>
      </c>
      <c r="S867" s="69">
        <v>0</v>
      </c>
      <c r="T867" s="69">
        <v>0</v>
      </c>
      <c r="U867" s="69">
        <v>0</v>
      </c>
      <c r="V867" s="69">
        <v>0</v>
      </c>
      <c r="W867" s="69">
        <v>0</v>
      </c>
      <c r="X867" s="69">
        <v>0</v>
      </c>
      <c r="Y867" s="69">
        <v>0</v>
      </c>
      <c r="Z867" s="69">
        <v>0</v>
      </c>
      <c r="AA867" s="69">
        <v>1</v>
      </c>
      <c r="AB867" s="69">
        <v>31</v>
      </c>
      <c r="AC867" s="69">
        <v>0</v>
      </c>
      <c r="AD867" s="69">
        <v>0</v>
      </c>
      <c r="AE867" s="69">
        <v>0</v>
      </c>
      <c r="AF867" s="69">
        <v>5</v>
      </c>
      <c r="AG867" s="69">
        <v>0</v>
      </c>
      <c r="AH867" s="69">
        <v>0</v>
      </c>
      <c r="AI867" s="69">
        <v>0</v>
      </c>
      <c r="AJ867" s="69">
        <v>0</v>
      </c>
      <c r="AK867" s="69">
        <v>0</v>
      </c>
      <c r="AL867" s="69">
        <v>0</v>
      </c>
      <c r="AM867" s="69">
        <v>1</v>
      </c>
      <c r="AN867" s="69">
        <v>1</v>
      </c>
      <c r="AO867" s="69">
        <v>0</v>
      </c>
      <c r="AP867" s="69">
        <v>0</v>
      </c>
      <c r="AQ867" s="84">
        <v>0</v>
      </c>
      <c r="AR867" s="69">
        <v>0</v>
      </c>
      <c r="AS867" s="69">
        <v>0</v>
      </c>
      <c r="AT867" s="69">
        <v>0</v>
      </c>
      <c r="AU867" s="69">
        <v>0</v>
      </c>
      <c r="AV867" s="69">
        <v>0</v>
      </c>
      <c r="AW867" s="69">
        <v>0</v>
      </c>
      <c r="AX867" s="69">
        <v>0</v>
      </c>
      <c r="AY867" s="69">
        <v>0</v>
      </c>
      <c r="AZ867" s="69">
        <v>0</v>
      </c>
      <c r="BA867" s="69">
        <v>1</v>
      </c>
      <c r="BB867" s="69">
        <v>-1</v>
      </c>
      <c r="BC867" s="69">
        <v>0</v>
      </c>
      <c r="BD867" s="69">
        <v>0</v>
      </c>
      <c r="BE867" s="69">
        <v>0</v>
      </c>
      <c r="BF867" s="69">
        <v>0</v>
      </c>
      <c r="BG867" s="69">
        <v>0</v>
      </c>
      <c r="BH867" s="69">
        <v>0</v>
      </c>
      <c r="BK867" s="69">
        <v>3</v>
      </c>
      <c r="BL867" s="69">
        <v>11</v>
      </c>
      <c r="BM867" s="69">
        <v>1</v>
      </c>
      <c r="BN867" s="69">
        <v>31</v>
      </c>
      <c r="BO867" s="89">
        <v>0</v>
      </c>
      <c r="BP867" s="69">
        <v>1</v>
      </c>
      <c r="BQ867" s="69">
        <v>1</v>
      </c>
      <c r="BR867" s="69">
        <v>1</v>
      </c>
      <c r="BS867" s="69">
        <v>31011</v>
      </c>
      <c r="BT867" s="69">
        <v>0</v>
      </c>
      <c r="BU867" s="69">
        <v>0</v>
      </c>
      <c r="BV867" s="69">
        <v>1000</v>
      </c>
      <c r="BW867" s="69">
        <v>332</v>
      </c>
      <c r="BY867" s="69">
        <v>0</v>
      </c>
      <c r="BZ867" s="69">
        <v>0</v>
      </c>
      <c r="CA867" s="69">
        <v>31</v>
      </c>
      <c r="CB867" s="69">
        <v>0</v>
      </c>
      <c r="CC867" s="69">
        <v>0</v>
      </c>
      <c r="CD867" s="69">
        <v>0</v>
      </c>
      <c r="CE867" s="69">
        <v>0</v>
      </c>
      <c r="CF867" s="69">
        <v>0</v>
      </c>
      <c r="CG867" s="69">
        <v>0</v>
      </c>
      <c r="CH867" s="69">
        <v>0</v>
      </c>
      <c r="CI867" s="69">
        <v>0</v>
      </c>
      <c r="CJ867" s="69">
        <v>0</v>
      </c>
      <c r="CL867" s="69">
        <v>0</v>
      </c>
      <c r="CM867" s="69">
        <v>0</v>
      </c>
      <c r="CN867" s="69">
        <v>0</v>
      </c>
      <c r="CO867" s="69">
        <v>0</v>
      </c>
      <c r="CP867" s="69">
        <v>0</v>
      </c>
      <c r="CQ867" s="69">
        <v>0</v>
      </c>
      <c r="CR867" s="69">
        <v>0</v>
      </c>
      <c r="CS867" s="69">
        <v>0</v>
      </c>
      <c r="CT867" s="69">
        <v>0</v>
      </c>
      <c r="CU867" s="69">
        <v>0</v>
      </c>
      <c r="CV867" s="69">
        <v>0</v>
      </c>
      <c r="CW867" s="69">
        <v>0</v>
      </c>
      <c r="CZ867" s="69">
        <v>0</v>
      </c>
      <c r="DA867" s="69">
        <v>0</v>
      </c>
      <c r="DB867" s="69">
        <v>0</v>
      </c>
      <c r="DC867" s="69">
        <v>0</v>
      </c>
      <c r="DD867" s="69">
        <v>0</v>
      </c>
      <c r="DE867" s="69">
        <v>0</v>
      </c>
      <c r="DF867" s="69">
        <v>0</v>
      </c>
      <c r="DG867" s="69">
        <v>1</v>
      </c>
      <c r="DI867" s="69" t="e">
        <f>INDEX(Sheet3!$E$78:$E$1130,MATCH(A867,Sheet3!$D$78:$D$1130,0))</f>
        <v>#N/A</v>
      </c>
      <c r="DJ867" s="69">
        <f t="shared" si="208"/>
        <v>0</v>
      </c>
      <c r="DK867" s="69" t="s">
        <v>2310</v>
      </c>
      <c r="DL867" s="93"/>
      <c r="DM867" s="69" t="s">
        <v>239</v>
      </c>
      <c r="DN867" s="69" t="e">
        <f>"造成["&amp;INDEX(Sheet5!$L$2:$L$11,MATCH(BL867,Sheet5!$J$2:$J$11,0))&amp;":"&amp;BR867&amp;"*"&amp;BS867/1000&amp;"]"&amp;INDEX(Sheet5!$I$2:$I$4,MATCH(BR867,Sheet5!$H$2:$H$4,0))&amp;"的"&amp;INDEX(Sheet5!$K$2:$K$11,MATCH(BL867,Sheet5!$J$2:$J$11,0))</f>
        <v>#N/A</v>
      </c>
      <c r="DO867" s="69" t="e">
        <f>"造成["&amp;INDEX(Sheet5!$L$2:$L$11,MATCH(BY867,Sheet5!$J$2:$J$11,0))&amp;":"&amp;CE867&amp;"*"&amp;CF867/1000&amp;"]"&amp;INDEX(Sheet5!$I$2:$I$4,MATCH(CE867,Sheet5!$H$2:$H$4,0))&amp;"的"&amp;INDEX(Sheet5!$K$2:$K$11,MATCH(BY867,Sheet5!$J$2:$J$11,0))</f>
        <v>#N/A</v>
      </c>
      <c r="DP867" s="69"/>
      <c r="DQ867" s="69"/>
      <c r="DR867" s="69" t="e">
        <f t="shared" si="205"/>
        <v>#N/A</v>
      </c>
      <c r="DS867" s="90" t="e">
        <f>MATCH(A867,Sheet5!D:D,0)</f>
        <v>#N/A</v>
      </c>
      <c r="DT867" s="94" t="e">
        <f>MATCH(A866,Sheet5!F:F,0)</f>
        <v>#N/A</v>
      </c>
      <c r="DU867" s="69">
        <v>0</v>
      </c>
      <c r="DV867" s="69">
        <v>0</v>
      </c>
      <c r="DW867" s="69">
        <v>0</v>
      </c>
      <c r="DX867" s="69">
        <v>0</v>
      </c>
      <c r="DY867" s="69">
        <v>0</v>
      </c>
    </row>
    <row r="868" spans="1:129" ht="14.25">
      <c r="A868" s="69">
        <f t="shared" si="218"/>
        <v>121312</v>
      </c>
      <c r="B868" s="69">
        <v>0</v>
      </c>
      <c r="C868" s="69">
        <v>1</v>
      </c>
      <c r="D868" s="69" t="s">
        <v>2309</v>
      </c>
      <c r="E868" s="69" t="s">
        <v>239</v>
      </c>
      <c r="F868" s="69">
        <v>0</v>
      </c>
      <c r="G868" s="69">
        <v>1</v>
      </c>
      <c r="H868" s="69" t="s">
        <v>321</v>
      </c>
      <c r="I868" s="69">
        <v>0</v>
      </c>
      <c r="J868" s="69">
        <v>0</v>
      </c>
      <c r="K868" s="69">
        <v>300</v>
      </c>
      <c r="M868" s="69">
        <v>0</v>
      </c>
      <c r="O868" s="69">
        <v>0</v>
      </c>
      <c r="P868" s="69">
        <v>6</v>
      </c>
      <c r="Q868" s="69">
        <v>0</v>
      </c>
      <c r="R868" s="69">
        <v>1</v>
      </c>
      <c r="S868" s="69">
        <v>0</v>
      </c>
      <c r="T868" s="69">
        <v>0</v>
      </c>
      <c r="U868" s="69">
        <v>0</v>
      </c>
      <c r="V868" s="69">
        <v>0</v>
      </c>
      <c r="W868" s="69">
        <v>0</v>
      </c>
      <c r="X868" s="69">
        <v>0</v>
      </c>
      <c r="Y868" s="69">
        <v>0</v>
      </c>
      <c r="Z868" s="69">
        <v>0</v>
      </c>
      <c r="AA868" s="69">
        <v>1</v>
      </c>
      <c r="AB868" s="69">
        <v>31</v>
      </c>
      <c r="AC868" s="69">
        <v>0</v>
      </c>
      <c r="AD868" s="69">
        <v>0</v>
      </c>
      <c r="AE868" s="69">
        <v>0</v>
      </c>
      <c r="AF868" s="69">
        <v>5</v>
      </c>
      <c r="AG868" s="69">
        <v>0</v>
      </c>
      <c r="AH868" s="69">
        <v>0</v>
      </c>
      <c r="AI868" s="69">
        <v>0</v>
      </c>
      <c r="AJ868" s="69">
        <v>0</v>
      </c>
      <c r="AK868" s="69">
        <v>0</v>
      </c>
      <c r="AL868" s="69">
        <v>0</v>
      </c>
      <c r="AM868" s="69">
        <v>1</v>
      </c>
      <c r="AN868" s="69">
        <v>1</v>
      </c>
      <c r="AO868" s="69">
        <v>0</v>
      </c>
      <c r="AP868" s="69">
        <v>0</v>
      </c>
      <c r="AQ868" s="84">
        <v>0</v>
      </c>
      <c r="AR868" s="69">
        <v>0</v>
      </c>
      <c r="AS868" s="69">
        <v>0</v>
      </c>
      <c r="AT868" s="69">
        <v>0</v>
      </c>
      <c r="AU868" s="69">
        <v>0</v>
      </c>
      <c r="AV868" s="69">
        <v>0</v>
      </c>
      <c r="AW868" s="69">
        <v>0</v>
      </c>
      <c r="AX868" s="69">
        <v>0</v>
      </c>
      <c r="AY868" s="69">
        <v>0</v>
      </c>
      <c r="AZ868" s="69">
        <v>0</v>
      </c>
      <c r="BA868" s="69">
        <v>1</v>
      </c>
      <c r="BB868" s="69">
        <v>-1</v>
      </c>
      <c r="BC868" s="69">
        <v>0</v>
      </c>
      <c r="BD868" s="69">
        <v>0</v>
      </c>
      <c r="BE868" s="69">
        <v>0</v>
      </c>
      <c r="BF868" s="69">
        <v>0</v>
      </c>
      <c r="BG868" s="69">
        <v>0</v>
      </c>
      <c r="BH868" s="69">
        <v>0</v>
      </c>
      <c r="BK868" s="69">
        <v>3</v>
      </c>
      <c r="BL868" s="69">
        <v>11</v>
      </c>
      <c r="BM868" s="69">
        <v>1</v>
      </c>
      <c r="BN868" s="69">
        <v>31</v>
      </c>
      <c r="BO868" s="89">
        <v>0</v>
      </c>
      <c r="BP868" s="69">
        <v>1</v>
      </c>
      <c r="BQ868" s="69">
        <v>1</v>
      </c>
      <c r="BR868" s="69">
        <v>1</v>
      </c>
      <c r="BS868" s="69">
        <v>31012</v>
      </c>
      <c r="BT868" s="69">
        <v>0</v>
      </c>
      <c r="BU868" s="69">
        <v>0</v>
      </c>
      <c r="BV868" s="69">
        <v>1000</v>
      </c>
      <c r="BW868" s="69">
        <v>332</v>
      </c>
      <c r="BY868" s="69">
        <v>0</v>
      </c>
      <c r="BZ868" s="69">
        <v>0</v>
      </c>
      <c r="CA868" s="69">
        <v>31</v>
      </c>
      <c r="CB868" s="69">
        <v>0</v>
      </c>
      <c r="CC868" s="69">
        <v>0</v>
      </c>
      <c r="CD868" s="69">
        <v>0</v>
      </c>
      <c r="CE868" s="69">
        <v>0</v>
      </c>
      <c r="CF868" s="69">
        <v>0</v>
      </c>
      <c r="CG868" s="69">
        <v>0</v>
      </c>
      <c r="CH868" s="69">
        <v>0</v>
      </c>
      <c r="CI868" s="69">
        <v>0</v>
      </c>
      <c r="CJ868" s="69">
        <v>0</v>
      </c>
      <c r="CL868" s="69">
        <v>0</v>
      </c>
      <c r="CM868" s="69">
        <v>0</v>
      </c>
      <c r="CN868" s="69">
        <v>0</v>
      </c>
      <c r="CO868" s="69">
        <v>0</v>
      </c>
      <c r="CP868" s="69">
        <v>0</v>
      </c>
      <c r="CQ868" s="69">
        <v>0</v>
      </c>
      <c r="CR868" s="69">
        <v>0</v>
      </c>
      <c r="CS868" s="69">
        <v>0</v>
      </c>
      <c r="CT868" s="69">
        <v>0</v>
      </c>
      <c r="CU868" s="69">
        <v>0</v>
      </c>
      <c r="CV868" s="69">
        <v>0</v>
      </c>
      <c r="CW868" s="69">
        <v>0</v>
      </c>
      <c r="CZ868" s="69">
        <v>0</v>
      </c>
      <c r="DA868" s="69">
        <v>0</v>
      </c>
      <c r="DB868" s="69">
        <v>0</v>
      </c>
      <c r="DC868" s="69">
        <v>0</v>
      </c>
      <c r="DD868" s="69">
        <v>0</v>
      </c>
      <c r="DE868" s="69">
        <v>0</v>
      </c>
      <c r="DF868" s="69">
        <v>0</v>
      </c>
      <c r="DG868" s="69">
        <v>1</v>
      </c>
      <c r="DI868" s="69" t="e">
        <f>INDEX(Sheet3!$E$78:$E$1130,MATCH(A868,Sheet3!$D$78:$D$1130,0))</f>
        <v>#N/A</v>
      </c>
      <c r="DJ868" s="69">
        <f t="shared" si="208"/>
        <v>0</v>
      </c>
      <c r="DK868" s="69" t="s">
        <v>2310</v>
      </c>
      <c r="DL868" s="93"/>
      <c r="DM868" s="69" t="s">
        <v>239</v>
      </c>
      <c r="DN868" s="69" t="e">
        <f>"造成["&amp;INDEX(Sheet5!$L$2:$L$11,MATCH(BL868,Sheet5!$J$2:$J$11,0))&amp;":"&amp;BR868&amp;"*"&amp;BS868/1000&amp;"]"&amp;INDEX(Sheet5!$I$2:$I$4,MATCH(BR868,Sheet5!$H$2:$H$4,0))&amp;"的"&amp;INDEX(Sheet5!$K$2:$K$11,MATCH(BL868,Sheet5!$J$2:$J$11,0))</f>
        <v>#N/A</v>
      </c>
      <c r="DO868" s="69" t="e">
        <f>"造成["&amp;INDEX(Sheet5!$L$2:$L$11,MATCH(BY868,Sheet5!$J$2:$J$11,0))&amp;":"&amp;CE868&amp;"*"&amp;CF868/1000&amp;"]"&amp;INDEX(Sheet5!$I$2:$I$4,MATCH(CE868,Sheet5!$H$2:$H$4,0))&amp;"的"&amp;INDEX(Sheet5!$K$2:$K$11,MATCH(BY868,Sheet5!$J$2:$J$11,0))</f>
        <v>#N/A</v>
      </c>
      <c r="DP868" s="69"/>
      <c r="DQ868" s="69"/>
      <c r="DR868" s="69" t="e">
        <f t="shared" si="205"/>
        <v>#N/A</v>
      </c>
      <c r="DS868" s="90" t="e">
        <f>MATCH(A868,Sheet5!D:D,0)</f>
        <v>#N/A</v>
      </c>
      <c r="DT868" s="94" t="e">
        <f>MATCH(A867,Sheet5!F:F,0)</f>
        <v>#N/A</v>
      </c>
      <c r="DU868" s="69">
        <v>0</v>
      </c>
      <c r="DV868" s="69">
        <v>0</v>
      </c>
      <c r="DW868" s="69">
        <v>0</v>
      </c>
      <c r="DX868" s="69">
        <v>0</v>
      </c>
      <c r="DY868" s="69">
        <v>0</v>
      </c>
    </row>
    <row r="869" spans="1:129" ht="14.25">
      <c r="A869" s="69">
        <f t="shared" si="218"/>
        <v>121313</v>
      </c>
      <c r="B869" s="69">
        <v>0</v>
      </c>
      <c r="C869" s="69">
        <v>1</v>
      </c>
      <c r="D869" s="69" t="s">
        <v>2309</v>
      </c>
      <c r="E869" s="69" t="s">
        <v>239</v>
      </c>
      <c r="F869" s="69">
        <v>0</v>
      </c>
      <c r="G869" s="69">
        <v>1</v>
      </c>
      <c r="H869" s="69" t="s">
        <v>321</v>
      </c>
      <c r="I869" s="69">
        <v>0</v>
      </c>
      <c r="J869" s="69">
        <v>0</v>
      </c>
      <c r="K869" s="69">
        <v>300</v>
      </c>
      <c r="M869" s="69">
        <v>0</v>
      </c>
      <c r="O869" s="69">
        <v>0</v>
      </c>
      <c r="P869" s="69">
        <v>6</v>
      </c>
      <c r="Q869" s="69">
        <v>0</v>
      </c>
      <c r="R869" s="69">
        <v>1</v>
      </c>
      <c r="S869" s="69">
        <v>0</v>
      </c>
      <c r="T869" s="69">
        <v>0</v>
      </c>
      <c r="U869" s="69">
        <v>0</v>
      </c>
      <c r="V869" s="69">
        <v>0</v>
      </c>
      <c r="W869" s="69">
        <v>0</v>
      </c>
      <c r="X869" s="69">
        <v>0</v>
      </c>
      <c r="Y869" s="69">
        <v>0</v>
      </c>
      <c r="Z869" s="69">
        <v>0</v>
      </c>
      <c r="AA869" s="69">
        <v>1</v>
      </c>
      <c r="AB869" s="69">
        <v>31</v>
      </c>
      <c r="AC869" s="69">
        <v>0</v>
      </c>
      <c r="AD869" s="69">
        <v>0</v>
      </c>
      <c r="AE869" s="69">
        <v>0</v>
      </c>
      <c r="AF869" s="69">
        <v>5</v>
      </c>
      <c r="AG869" s="69">
        <v>0</v>
      </c>
      <c r="AH869" s="69">
        <v>0</v>
      </c>
      <c r="AI869" s="69">
        <v>0</v>
      </c>
      <c r="AJ869" s="69">
        <v>0</v>
      </c>
      <c r="AK869" s="69">
        <v>0</v>
      </c>
      <c r="AL869" s="69">
        <v>0</v>
      </c>
      <c r="AM869" s="69">
        <v>1</v>
      </c>
      <c r="AN869" s="69">
        <v>1</v>
      </c>
      <c r="AO869" s="69">
        <v>0</v>
      </c>
      <c r="AP869" s="69">
        <v>0</v>
      </c>
      <c r="AQ869" s="84">
        <v>0</v>
      </c>
      <c r="AR869" s="69">
        <v>0</v>
      </c>
      <c r="AS869" s="69">
        <v>0</v>
      </c>
      <c r="AT869" s="69">
        <v>0</v>
      </c>
      <c r="AU869" s="69">
        <v>0</v>
      </c>
      <c r="AV869" s="69">
        <v>0</v>
      </c>
      <c r="AW869" s="69">
        <v>0</v>
      </c>
      <c r="AX869" s="69">
        <v>0</v>
      </c>
      <c r="AY869" s="69">
        <v>0</v>
      </c>
      <c r="AZ869" s="69">
        <v>0</v>
      </c>
      <c r="BA869" s="69">
        <v>1</v>
      </c>
      <c r="BB869" s="69">
        <v>-1</v>
      </c>
      <c r="BC869" s="69">
        <v>0</v>
      </c>
      <c r="BD869" s="69">
        <v>0</v>
      </c>
      <c r="BE869" s="69">
        <v>0</v>
      </c>
      <c r="BF869" s="69">
        <v>0</v>
      </c>
      <c r="BG869" s="69">
        <v>0</v>
      </c>
      <c r="BH869" s="69">
        <v>0</v>
      </c>
      <c r="BK869" s="69">
        <v>3</v>
      </c>
      <c r="BL869" s="69">
        <v>11</v>
      </c>
      <c r="BM869" s="69">
        <v>1</v>
      </c>
      <c r="BN869" s="69">
        <v>31</v>
      </c>
      <c r="BO869" s="89">
        <v>0</v>
      </c>
      <c r="BP869" s="69">
        <v>1</v>
      </c>
      <c r="BQ869" s="69">
        <v>1</v>
      </c>
      <c r="BR869" s="69">
        <v>1</v>
      </c>
      <c r="BS869" s="69">
        <v>31013</v>
      </c>
      <c r="BT869" s="69">
        <v>0</v>
      </c>
      <c r="BU869" s="69">
        <v>0</v>
      </c>
      <c r="BV869" s="69">
        <v>1000</v>
      </c>
      <c r="BW869" s="69">
        <v>332</v>
      </c>
      <c r="BY869" s="69">
        <v>0</v>
      </c>
      <c r="BZ869" s="69">
        <v>0</v>
      </c>
      <c r="CA869" s="69">
        <v>31</v>
      </c>
      <c r="CB869" s="69">
        <v>0</v>
      </c>
      <c r="CC869" s="69">
        <v>0</v>
      </c>
      <c r="CD869" s="69">
        <v>0</v>
      </c>
      <c r="CE869" s="69">
        <v>0</v>
      </c>
      <c r="CF869" s="69">
        <v>0</v>
      </c>
      <c r="CG869" s="69">
        <v>0</v>
      </c>
      <c r="CH869" s="69">
        <v>0</v>
      </c>
      <c r="CI869" s="69">
        <v>0</v>
      </c>
      <c r="CJ869" s="69">
        <v>0</v>
      </c>
      <c r="CL869" s="69">
        <v>0</v>
      </c>
      <c r="CM869" s="69">
        <v>0</v>
      </c>
      <c r="CN869" s="69">
        <v>0</v>
      </c>
      <c r="CO869" s="69">
        <v>0</v>
      </c>
      <c r="CP869" s="69">
        <v>0</v>
      </c>
      <c r="CQ869" s="69">
        <v>0</v>
      </c>
      <c r="CR869" s="69">
        <v>0</v>
      </c>
      <c r="CS869" s="69">
        <v>0</v>
      </c>
      <c r="CT869" s="69">
        <v>0</v>
      </c>
      <c r="CU869" s="69">
        <v>0</v>
      </c>
      <c r="CV869" s="69">
        <v>0</v>
      </c>
      <c r="CW869" s="69">
        <v>0</v>
      </c>
      <c r="CZ869" s="69">
        <v>0</v>
      </c>
      <c r="DA869" s="69">
        <v>0</v>
      </c>
      <c r="DB869" s="69">
        <v>0</v>
      </c>
      <c r="DC869" s="69">
        <v>0</v>
      </c>
      <c r="DD869" s="69">
        <v>0</v>
      </c>
      <c r="DE869" s="69">
        <v>0</v>
      </c>
      <c r="DF869" s="69">
        <v>0</v>
      </c>
      <c r="DG869" s="69">
        <v>1</v>
      </c>
      <c r="DI869" s="69" t="e">
        <f>INDEX(Sheet3!$E$78:$E$1130,MATCH(A869,Sheet3!$D$78:$D$1130,0))</f>
        <v>#N/A</v>
      </c>
      <c r="DJ869" s="69">
        <f t="shared" si="208"/>
        <v>0</v>
      </c>
      <c r="DK869" s="69" t="s">
        <v>2310</v>
      </c>
      <c r="DL869" s="93"/>
      <c r="DM869" s="69" t="s">
        <v>239</v>
      </c>
      <c r="DN869" s="69" t="e">
        <f>"造成["&amp;INDEX(Sheet5!$L$2:$L$11,MATCH(BL869,Sheet5!$J$2:$J$11,0))&amp;":"&amp;BR869&amp;"*"&amp;BS869/1000&amp;"]"&amp;INDEX(Sheet5!$I$2:$I$4,MATCH(BR869,Sheet5!$H$2:$H$4,0))&amp;"的"&amp;INDEX(Sheet5!$K$2:$K$11,MATCH(BL869,Sheet5!$J$2:$J$11,0))</f>
        <v>#N/A</v>
      </c>
      <c r="DO869" s="69" t="e">
        <f>"造成["&amp;INDEX(Sheet5!$L$2:$L$11,MATCH(BY869,Sheet5!$J$2:$J$11,0))&amp;":"&amp;CE869&amp;"*"&amp;CF869/1000&amp;"]"&amp;INDEX(Sheet5!$I$2:$I$4,MATCH(CE869,Sheet5!$H$2:$H$4,0))&amp;"的"&amp;INDEX(Sheet5!$K$2:$K$11,MATCH(BY869,Sheet5!$J$2:$J$11,0))</f>
        <v>#N/A</v>
      </c>
      <c r="DP869" s="69"/>
      <c r="DQ869" s="69"/>
      <c r="DR869" s="69" t="e">
        <f t="shared" si="205"/>
        <v>#N/A</v>
      </c>
      <c r="DS869" s="90" t="e">
        <f>MATCH(A869,Sheet5!D:D,0)</f>
        <v>#N/A</v>
      </c>
      <c r="DT869" s="94" t="e">
        <f>MATCH(A868,Sheet5!F:F,0)</f>
        <v>#N/A</v>
      </c>
      <c r="DU869" s="69">
        <v>0</v>
      </c>
      <c r="DV869" s="69">
        <v>0</v>
      </c>
      <c r="DW869" s="69">
        <v>0</v>
      </c>
      <c r="DX869" s="69">
        <v>0</v>
      </c>
      <c r="DY869" s="69">
        <v>0</v>
      </c>
    </row>
    <row r="870" spans="1:129" ht="14.25">
      <c r="A870" s="69">
        <f t="shared" si="218"/>
        <v>121314</v>
      </c>
      <c r="B870" s="69">
        <v>0</v>
      </c>
      <c r="C870" s="69">
        <v>1</v>
      </c>
      <c r="D870" s="69" t="s">
        <v>2309</v>
      </c>
      <c r="E870" s="69" t="s">
        <v>239</v>
      </c>
      <c r="F870" s="69">
        <v>0</v>
      </c>
      <c r="G870" s="69">
        <v>1</v>
      </c>
      <c r="H870" s="69" t="s">
        <v>321</v>
      </c>
      <c r="I870" s="69">
        <v>0</v>
      </c>
      <c r="J870" s="69">
        <v>0</v>
      </c>
      <c r="K870" s="69">
        <v>300</v>
      </c>
      <c r="M870" s="69">
        <v>0</v>
      </c>
      <c r="O870" s="69">
        <v>0</v>
      </c>
      <c r="P870" s="69">
        <v>6</v>
      </c>
      <c r="Q870" s="69">
        <v>0</v>
      </c>
      <c r="R870" s="69">
        <v>1</v>
      </c>
      <c r="S870" s="69">
        <v>0</v>
      </c>
      <c r="T870" s="69">
        <v>0</v>
      </c>
      <c r="U870" s="69">
        <v>0</v>
      </c>
      <c r="V870" s="69">
        <v>0</v>
      </c>
      <c r="W870" s="69">
        <v>0</v>
      </c>
      <c r="X870" s="69">
        <v>0</v>
      </c>
      <c r="Y870" s="69">
        <v>0</v>
      </c>
      <c r="Z870" s="69">
        <v>0</v>
      </c>
      <c r="AA870" s="69">
        <v>1</v>
      </c>
      <c r="AB870" s="69">
        <v>31</v>
      </c>
      <c r="AC870" s="69">
        <v>0</v>
      </c>
      <c r="AD870" s="69">
        <v>0</v>
      </c>
      <c r="AE870" s="69">
        <v>0</v>
      </c>
      <c r="AF870" s="69">
        <v>5</v>
      </c>
      <c r="AG870" s="69">
        <v>0</v>
      </c>
      <c r="AH870" s="69">
        <v>0</v>
      </c>
      <c r="AI870" s="69">
        <v>0</v>
      </c>
      <c r="AJ870" s="69">
        <v>0</v>
      </c>
      <c r="AK870" s="69">
        <v>0</v>
      </c>
      <c r="AL870" s="69">
        <v>0</v>
      </c>
      <c r="AM870" s="69">
        <v>1</v>
      </c>
      <c r="AN870" s="69">
        <v>1</v>
      </c>
      <c r="AO870" s="69">
        <v>0</v>
      </c>
      <c r="AP870" s="69">
        <v>0</v>
      </c>
      <c r="AQ870" s="84">
        <v>0</v>
      </c>
      <c r="AR870" s="69">
        <v>0</v>
      </c>
      <c r="AS870" s="69">
        <v>0</v>
      </c>
      <c r="AT870" s="69">
        <v>0</v>
      </c>
      <c r="AU870" s="69">
        <v>0</v>
      </c>
      <c r="AV870" s="69">
        <v>0</v>
      </c>
      <c r="AW870" s="69">
        <v>0</v>
      </c>
      <c r="AX870" s="69">
        <v>0</v>
      </c>
      <c r="AY870" s="69">
        <v>0</v>
      </c>
      <c r="AZ870" s="69">
        <v>0</v>
      </c>
      <c r="BA870" s="69">
        <v>1</v>
      </c>
      <c r="BB870" s="69">
        <v>-1</v>
      </c>
      <c r="BC870" s="69">
        <v>0</v>
      </c>
      <c r="BD870" s="69">
        <v>0</v>
      </c>
      <c r="BE870" s="69">
        <v>0</v>
      </c>
      <c r="BF870" s="69">
        <v>0</v>
      </c>
      <c r="BG870" s="69">
        <v>0</v>
      </c>
      <c r="BH870" s="69">
        <v>0</v>
      </c>
      <c r="BK870" s="69">
        <v>3</v>
      </c>
      <c r="BL870" s="69">
        <v>11</v>
      </c>
      <c r="BM870" s="69">
        <v>1</v>
      </c>
      <c r="BN870" s="69">
        <v>31</v>
      </c>
      <c r="BO870" s="89">
        <v>0</v>
      </c>
      <c r="BP870" s="69">
        <v>1</v>
      </c>
      <c r="BQ870" s="69">
        <v>1</v>
      </c>
      <c r="BR870" s="69">
        <v>1</v>
      </c>
      <c r="BS870" s="69">
        <v>31014</v>
      </c>
      <c r="BT870" s="69">
        <v>0</v>
      </c>
      <c r="BU870" s="69">
        <v>0</v>
      </c>
      <c r="BV870" s="69">
        <v>1000</v>
      </c>
      <c r="BW870" s="69">
        <v>332</v>
      </c>
      <c r="BY870" s="69">
        <v>0</v>
      </c>
      <c r="BZ870" s="69">
        <v>0</v>
      </c>
      <c r="CA870" s="69">
        <v>31</v>
      </c>
      <c r="CB870" s="69">
        <v>0</v>
      </c>
      <c r="CC870" s="69">
        <v>0</v>
      </c>
      <c r="CD870" s="69">
        <v>0</v>
      </c>
      <c r="CE870" s="69">
        <v>0</v>
      </c>
      <c r="CF870" s="69">
        <v>0</v>
      </c>
      <c r="CG870" s="69">
        <v>0</v>
      </c>
      <c r="CH870" s="69">
        <v>0</v>
      </c>
      <c r="CI870" s="69">
        <v>0</v>
      </c>
      <c r="CJ870" s="69">
        <v>0</v>
      </c>
      <c r="CL870" s="69">
        <v>0</v>
      </c>
      <c r="CM870" s="69">
        <v>0</v>
      </c>
      <c r="CN870" s="69">
        <v>0</v>
      </c>
      <c r="CO870" s="69">
        <v>0</v>
      </c>
      <c r="CP870" s="69">
        <v>0</v>
      </c>
      <c r="CQ870" s="69">
        <v>0</v>
      </c>
      <c r="CR870" s="69">
        <v>0</v>
      </c>
      <c r="CS870" s="69">
        <v>0</v>
      </c>
      <c r="CT870" s="69">
        <v>0</v>
      </c>
      <c r="CU870" s="69">
        <v>0</v>
      </c>
      <c r="CV870" s="69">
        <v>0</v>
      </c>
      <c r="CW870" s="69">
        <v>0</v>
      </c>
      <c r="CZ870" s="69">
        <v>0</v>
      </c>
      <c r="DA870" s="69">
        <v>0</v>
      </c>
      <c r="DB870" s="69">
        <v>0</v>
      </c>
      <c r="DC870" s="69">
        <v>0</v>
      </c>
      <c r="DD870" s="69">
        <v>0</v>
      </c>
      <c r="DE870" s="69">
        <v>0</v>
      </c>
      <c r="DF870" s="69">
        <v>0</v>
      </c>
      <c r="DG870" s="69">
        <v>1</v>
      </c>
      <c r="DI870" s="69" t="e">
        <f>INDEX(Sheet3!$E$78:$E$1130,MATCH(A870,Sheet3!$D$78:$D$1130,0))</f>
        <v>#N/A</v>
      </c>
      <c r="DJ870" s="69">
        <f t="shared" si="208"/>
        <v>0</v>
      </c>
      <c r="DK870" s="69" t="s">
        <v>2310</v>
      </c>
      <c r="DL870" s="93"/>
      <c r="DM870" s="69" t="s">
        <v>239</v>
      </c>
      <c r="DN870" s="69" t="e">
        <f>"造成["&amp;INDEX(Sheet5!$L$2:$L$11,MATCH(BL870,Sheet5!$J$2:$J$11,0))&amp;":"&amp;BR870&amp;"*"&amp;BS870/1000&amp;"]"&amp;INDEX(Sheet5!$I$2:$I$4,MATCH(BR870,Sheet5!$H$2:$H$4,0))&amp;"的"&amp;INDEX(Sheet5!$K$2:$K$11,MATCH(BL870,Sheet5!$J$2:$J$11,0))</f>
        <v>#N/A</v>
      </c>
      <c r="DO870" s="69" t="e">
        <f>"造成["&amp;INDEX(Sheet5!$L$2:$L$11,MATCH(BY870,Sheet5!$J$2:$J$11,0))&amp;":"&amp;CE870&amp;"*"&amp;CF870/1000&amp;"]"&amp;INDEX(Sheet5!$I$2:$I$4,MATCH(CE870,Sheet5!$H$2:$H$4,0))&amp;"的"&amp;INDEX(Sheet5!$K$2:$K$11,MATCH(BY870,Sheet5!$J$2:$J$11,0))</f>
        <v>#N/A</v>
      </c>
      <c r="DP870" s="69"/>
      <c r="DQ870" s="69"/>
      <c r="DR870" s="69" t="e">
        <f t="shared" si="205"/>
        <v>#N/A</v>
      </c>
      <c r="DS870" s="90" t="e">
        <f>MATCH(A870,Sheet5!D:D,0)</f>
        <v>#N/A</v>
      </c>
      <c r="DT870" s="94" t="e">
        <f>MATCH(A869,Sheet5!F:F,0)</f>
        <v>#N/A</v>
      </c>
      <c r="DU870" s="69">
        <v>0</v>
      </c>
      <c r="DV870" s="69">
        <v>0</v>
      </c>
      <c r="DW870" s="69">
        <v>0</v>
      </c>
      <c r="DX870" s="69">
        <v>0</v>
      </c>
      <c r="DY870" s="69">
        <v>0</v>
      </c>
    </row>
    <row r="871" spans="1:129" ht="14.25">
      <c r="A871" s="69">
        <f t="shared" si="218"/>
        <v>121315</v>
      </c>
      <c r="B871" s="69">
        <v>0</v>
      </c>
      <c r="C871" s="69">
        <v>1</v>
      </c>
      <c r="D871" s="69" t="s">
        <v>2309</v>
      </c>
      <c r="E871" s="69" t="s">
        <v>239</v>
      </c>
      <c r="F871" s="69">
        <v>0</v>
      </c>
      <c r="G871" s="69">
        <v>1</v>
      </c>
      <c r="H871" s="69" t="s">
        <v>321</v>
      </c>
      <c r="I871" s="69">
        <v>0</v>
      </c>
      <c r="J871" s="69">
        <v>0</v>
      </c>
      <c r="K871" s="69">
        <v>300</v>
      </c>
      <c r="M871" s="69">
        <v>0</v>
      </c>
      <c r="O871" s="69">
        <v>0</v>
      </c>
      <c r="P871" s="69">
        <v>6</v>
      </c>
      <c r="Q871" s="69">
        <v>0</v>
      </c>
      <c r="R871" s="69">
        <v>1</v>
      </c>
      <c r="S871" s="69">
        <v>0</v>
      </c>
      <c r="T871" s="69">
        <v>0</v>
      </c>
      <c r="U871" s="69">
        <v>0</v>
      </c>
      <c r="V871" s="69">
        <v>0</v>
      </c>
      <c r="W871" s="69">
        <v>0</v>
      </c>
      <c r="X871" s="69">
        <v>0</v>
      </c>
      <c r="Y871" s="69">
        <v>0</v>
      </c>
      <c r="Z871" s="69">
        <v>0</v>
      </c>
      <c r="AA871" s="69">
        <v>1</v>
      </c>
      <c r="AB871" s="69">
        <v>31</v>
      </c>
      <c r="AC871" s="69">
        <v>0</v>
      </c>
      <c r="AD871" s="69">
        <v>0</v>
      </c>
      <c r="AE871" s="69">
        <v>0</v>
      </c>
      <c r="AF871" s="69">
        <v>5</v>
      </c>
      <c r="AG871" s="69">
        <v>0</v>
      </c>
      <c r="AH871" s="69">
        <v>0</v>
      </c>
      <c r="AI871" s="69">
        <v>0</v>
      </c>
      <c r="AJ871" s="69">
        <v>0</v>
      </c>
      <c r="AK871" s="69">
        <v>0</v>
      </c>
      <c r="AL871" s="69">
        <v>0</v>
      </c>
      <c r="AM871" s="69">
        <v>1</v>
      </c>
      <c r="AN871" s="69">
        <v>1</v>
      </c>
      <c r="AO871" s="69">
        <v>0</v>
      </c>
      <c r="AP871" s="69">
        <v>0</v>
      </c>
      <c r="AQ871" s="84">
        <v>0</v>
      </c>
      <c r="AR871" s="69">
        <v>0</v>
      </c>
      <c r="AS871" s="69">
        <v>0</v>
      </c>
      <c r="AT871" s="69">
        <v>0</v>
      </c>
      <c r="AU871" s="69">
        <v>0</v>
      </c>
      <c r="AV871" s="69">
        <v>0</v>
      </c>
      <c r="AW871" s="69">
        <v>0</v>
      </c>
      <c r="AX871" s="69">
        <v>0</v>
      </c>
      <c r="AY871" s="69">
        <v>0</v>
      </c>
      <c r="AZ871" s="69">
        <v>0</v>
      </c>
      <c r="BA871" s="69">
        <v>1</v>
      </c>
      <c r="BB871" s="69">
        <v>-1</v>
      </c>
      <c r="BC871" s="69">
        <v>0</v>
      </c>
      <c r="BD871" s="69">
        <v>0</v>
      </c>
      <c r="BE871" s="69">
        <v>0</v>
      </c>
      <c r="BF871" s="69">
        <v>0</v>
      </c>
      <c r="BG871" s="69">
        <v>0</v>
      </c>
      <c r="BH871" s="69">
        <v>0</v>
      </c>
      <c r="BK871" s="69">
        <v>3</v>
      </c>
      <c r="BL871" s="69">
        <v>11</v>
      </c>
      <c r="BM871" s="69">
        <v>1</v>
      </c>
      <c r="BN871" s="69">
        <v>31</v>
      </c>
      <c r="BO871" s="89">
        <v>0</v>
      </c>
      <c r="BP871" s="69">
        <v>1</v>
      </c>
      <c r="BQ871" s="69">
        <v>1</v>
      </c>
      <c r="BR871" s="69">
        <v>1</v>
      </c>
      <c r="BS871" s="69">
        <v>31015</v>
      </c>
      <c r="BT871" s="69">
        <v>0</v>
      </c>
      <c r="BU871" s="69">
        <v>0</v>
      </c>
      <c r="BV871" s="69">
        <v>1000</v>
      </c>
      <c r="BW871" s="69">
        <v>332</v>
      </c>
      <c r="BY871" s="69">
        <v>0</v>
      </c>
      <c r="BZ871" s="69">
        <v>0</v>
      </c>
      <c r="CA871" s="69">
        <v>31</v>
      </c>
      <c r="CB871" s="69">
        <v>0</v>
      </c>
      <c r="CC871" s="69">
        <v>0</v>
      </c>
      <c r="CD871" s="69">
        <v>0</v>
      </c>
      <c r="CE871" s="69">
        <v>0</v>
      </c>
      <c r="CF871" s="69">
        <v>0</v>
      </c>
      <c r="CG871" s="69">
        <v>0</v>
      </c>
      <c r="CH871" s="69">
        <v>0</v>
      </c>
      <c r="CI871" s="69">
        <v>0</v>
      </c>
      <c r="CJ871" s="69">
        <v>0</v>
      </c>
      <c r="CL871" s="69">
        <v>0</v>
      </c>
      <c r="CM871" s="69">
        <v>0</v>
      </c>
      <c r="CN871" s="69">
        <v>0</v>
      </c>
      <c r="CO871" s="69">
        <v>0</v>
      </c>
      <c r="CP871" s="69">
        <v>0</v>
      </c>
      <c r="CQ871" s="69">
        <v>0</v>
      </c>
      <c r="CR871" s="69">
        <v>0</v>
      </c>
      <c r="CS871" s="69">
        <v>0</v>
      </c>
      <c r="CT871" s="69">
        <v>0</v>
      </c>
      <c r="CU871" s="69">
        <v>0</v>
      </c>
      <c r="CV871" s="69">
        <v>0</v>
      </c>
      <c r="CW871" s="69">
        <v>0</v>
      </c>
      <c r="CZ871" s="69">
        <v>0</v>
      </c>
      <c r="DA871" s="69">
        <v>0</v>
      </c>
      <c r="DB871" s="69">
        <v>0</v>
      </c>
      <c r="DC871" s="69">
        <v>0</v>
      </c>
      <c r="DD871" s="69">
        <v>0</v>
      </c>
      <c r="DE871" s="69">
        <v>0</v>
      </c>
      <c r="DF871" s="69">
        <v>0</v>
      </c>
      <c r="DG871" s="69">
        <v>1</v>
      </c>
      <c r="DI871" s="69" t="e">
        <f>INDEX(Sheet3!$E$78:$E$1130,MATCH(A871,Sheet3!$D$78:$D$1130,0))</f>
        <v>#N/A</v>
      </c>
      <c r="DJ871" s="69">
        <f t="shared" si="208"/>
        <v>0</v>
      </c>
      <c r="DK871" s="69" t="s">
        <v>2310</v>
      </c>
      <c r="DL871" s="93"/>
      <c r="DM871" s="69" t="s">
        <v>239</v>
      </c>
      <c r="DN871" s="69" t="e">
        <f>"造成["&amp;INDEX(Sheet5!$L$2:$L$11,MATCH(BL871,Sheet5!$J$2:$J$11,0))&amp;":"&amp;BR871&amp;"*"&amp;BS871/1000&amp;"]"&amp;INDEX(Sheet5!$I$2:$I$4,MATCH(BR871,Sheet5!$H$2:$H$4,0))&amp;"的"&amp;INDEX(Sheet5!$K$2:$K$11,MATCH(BL871,Sheet5!$J$2:$J$11,0))</f>
        <v>#N/A</v>
      </c>
      <c r="DO871" s="69" t="e">
        <f>"造成["&amp;INDEX(Sheet5!$L$2:$L$11,MATCH(BY871,Sheet5!$J$2:$J$11,0))&amp;":"&amp;CE871&amp;"*"&amp;CF871/1000&amp;"]"&amp;INDEX(Sheet5!$I$2:$I$4,MATCH(CE871,Sheet5!$H$2:$H$4,0))&amp;"的"&amp;INDEX(Sheet5!$K$2:$K$11,MATCH(BY871,Sheet5!$J$2:$J$11,0))</f>
        <v>#N/A</v>
      </c>
      <c r="DP871" s="69"/>
      <c r="DQ871" s="69"/>
      <c r="DR871" s="69" t="e">
        <f t="shared" si="205"/>
        <v>#N/A</v>
      </c>
      <c r="DS871" s="90" t="e">
        <f>MATCH(A871,Sheet5!D:D,0)</f>
        <v>#N/A</v>
      </c>
      <c r="DT871" s="94" t="e">
        <f>MATCH(A870,Sheet5!F:F,0)</f>
        <v>#N/A</v>
      </c>
      <c r="DU871" s="69">
        <v>0</v>
      </c>
      <c r="DV871" s="69">
        <v>0</v>
      </c>
      <c r="DW871" s="69">
        <v>0</v>
      </c>
      <c r="DX871" s="69">
        <v>0</v>
      </c>
      <c r="DY871" s="69">
        <v>0</v>
      </c>
    </row>
    <row r="872" spans="1:129" ht="14.25">
      <c r="A872" s="69">
        <v>120381</v>
      </c>
      <c r="B872" s="69">
        <v>0</v>
      </c>
      <c r="C872" s="69">
        <v>1</v>
      </c>
      <c r="D872" s="69" t="s">
        <v>2311</v>
      </c>
      <c r="E872" s="69" t="s">
        <v>239</v>
      </c>
      <c r="F872" s="69">
        <v>0</v>
      </c>
      <c r="G872" s="69">
        <v>1</v>
      </c>
      <c r="H872" s="69" t="s">
        <v>1528</v>
      </c>
      <c r="I872" s="69">
        <v>0</v>
      </c>
      <c r="J872" s="69">
        <v>0</v>
      </c>
      <c r="K872" s="69">
        <v>300</v>
      </c>
      <c r="M872" s="69">
        <v>0</v>
      </c>
      <c r="N872" s="69" t="s">
        <v>2312</v>
      </c>
      <c r="O872" s="69">
        <v>0</v>
      </c>
      <c r="P872" s="69">
        <v>2</v>
      </c>
      <c r="Q872" s="69">
        <v>0</v>
      </c>
      <c r="R872" s="69">
        <v>1</v>
      </c>
      <c r="S872" s="69">
        <v>0</v>
      </c>
      <c r="T872" s="69">
        <v>0</v>
      </c>
      <c r="U872" s="69">
        <v>0</v>
      </c>
      <c r="V872" s="69">
        <v>0</v>
      </c>
      <c r="W872" s="69">
        <v>0</v>
      </c>
      <c r="X872" s="69">
        <v>0</v>
      </c>
      <c r="Y872" s="69">
        <v>0</v>
      </c>
      <c r="Z872" s="69">
        <v>0</v>
      </c>
      <c r="AA872" s="69">
        <v>2</v>
      </c>
      <c r="AB872" s="69">
        <v>31</v>
      </c>
      <c r="AC872" s="69">
        <v>0</v>
      </c>
      <c r="AD872" s="69">
        <v>0</v>
      </c>
      <c r="AE872" s="69">
        <v>0</v>
      </c>
      <c r="AF872" s="69">
        <v>10</v>
      </c>
      <c r="AG872" s="69">
        <v>0</v>
      </c>
      <c r="AH872" s="69">
        <v>7</v>
      </c>
      <c r="AI872" s="69">
        <v>341</v>
      </c>
      <c r="AJ872" s="69">
        <v>2</v>
      </c>
      <c r="AK872" s="69">
        <v>0</v>
      </c>
      <c r="AL872" s="69">
        <v>0</v>
      </c>
      <c r="AM872" s="69">
        <v>3</v>
      </c>
      <c r="AN872" s="69">
        <v>3</v>
      </c>
      <c r="AO872" s="69">
        <v>1</v>
      </c>
      <c r="AP872" s="69">
        <v>0.5</v>
      </c>
      <c r="AQ872" s="84">
        <v>15</v>
      </c>
      <c r="AR872" s="69">
        <v>4</v>
      </c>
      <c r="AS872" s="69">
        <v>0</v>
      </c>
      <c r="AT872" s="69">
        <v>0</v>
      </c>
      <c r="AU872" s="69">
        <v>0</v>
      </c>
      <c r="AV872" s="69">
        <v>0</v>
      </c>
      <c r="AW872" s="69">
        <v>2</v>
      </c>
      <c r="AX872" s="69">
        <v>1</v>
      </c>
      <c r="AY872" s="69">
        <v>2000</v>
      </c>
      <c r="AZ872" s="69">
        <v>500</v>
      </c>
      <c r="BA872" s="69">
        <v>0</v>
      </c>
      <c r="BB872" s="69">
        <v>0</v>
      </c>
      <c r="BC872" s="69">
        <v>0</v>
      </c>
      <c r="BD872" s="69">
        <v>0</v>
      </c>
      <c r="BE872" s="69">
        <v>0</v>
      </c>
      <c r="BF872" s="69">
        <v>0</v>
      </c>
      <c r="BG872" s="69">
        <v>0</v>
      </c>
      <c r="BH872" s="69">
        <v>0</v>
      </c>
      <c r="BI872" s="69" t="s">
        <v>2313</v>
      </c>
      <c r="BK872" s="69">
        <v>3</v>
      </c>
      <c r="BL872" s="69">
        <v>7</v>
      </c>
      <c r="BM872" s="69">
        <v>2</v>
      </c>
      <c r="BN872" s="69">
        <v>31</v>
      </c>
      <c r="BO872" s="89">
        <v>0</v>
      </c>
      <c r="BP872" s="69">
        <v>1</v>
      </c>
      <c r="BQ872" s="69">
        <v>10</v>
      </c>
      <c r="BR872" s="69">
        <v>204</v>
      </c>
      <c r="BS872" s="69">
        <v>1600</v>
      </c>
      <c r="BT872" s="69">
        <v>0</v>
      </c>
      <c r="BU872" s="69">
        <v>0</v>
      </c>
      <c r="BV872" s="69">
        <v>1000</v>
      </c>
      <c r="BW872" s="69">
        <v>342</v>
      </c>
      <c r="BY872" s="69">
        <v>10</v>
      </c>
      <c r="BZ872" s="69">
        <v>2</v>
      </c>
      <c r="CA872" s="69">
        <v>31</v>
      </c>
      <c r="CB872" s="89">
        <v>0</v>
      </c>
      <c r="CC872" s="69">
        <v>1</v>
      </c>
      <c r="CD872" s="69">
        <v>1</v>
      </c>
      <c r="CE872" s="69">
        <v>1</v>
      </c>
      <c r="CF872" s="69">
        <v>70084</v>
      </c>
      <c r="CG872" s="69">
        <v>0</v>
      </c>
      <c r="CH872" s="69">
        <v>0</v>
      </c>
      <c r="CI872" s="69">
        <v>1000</v>
      </c>
      <c r="CJ872" s="69">
        <v>343</v>
      </c>
      <c r="CL872" s="69">
        <v>0</v>
      </c>
      <c r="CM872" s="69">
        <v>0</v>
      </c>
      <c r="CN872" s="69">
        <v>0</v>
      </c>
      <c r="CO872" s="69">
        <v>0</v>
      </c>
      <c r="CP872" s="69">
        <v>0</v>
      </c>
      <c r="CQ872" s="69">
        <v>0</v>
      </c>
      <c r="CR872" s="69">
        <v>0</v>
      </c>
      <c r="CS872" s="69">
        <v>0</v>
      </c>
      <c r="CT872" s="69">
        <v>0</v>
      </c>
      <c r="CU872" s="69">
        <v>0</v>
      </c>
      <c r="CV872" s="69">
        <v>0</v>
      </c>
      <c r="CW872" s="69">
        <v>0</v>
      </c>
      <c r="CZ872" s="69">
        <v>0</v>
      </c>
      <c r="DA872" s="69">
        <v>0</v>
      </c>
      <c r="DB872" s="69">
        <v>0</v>
      </c>
      <c r="DC872" s="69">
        <v>0</v>
      </c>
      <c r="DD872" s="69">
        <v>0</v>
      </c>
      <c r="DE872" s="69">
        <v>0</v>
      </c>
      <c r="DF872" s="69">
        <v>0</v>
      </c>
      <c r="DG872" s="69">
        <v>1</v>
      </c>
      <c r="DI872" s="69" t="e">
        <f>INDEX(Sheet3!$E$78:$E$1130,MATCH(A872,Sheet3!$D$78:$D$1130,0))</f>
        <v>#N/A</v>
      </c>
      <c r="DJ872" s="69">
        <f t="shared" si="208"/>
        <v>0</v>
      </c>
      <c r="DK872" s="69" t="s">
        <v>2314</v>
      </c>
      <c r="DL872" s="93"/>
      <c r="DM872" s="69" t="s">
        <v>239</v>
      </c>
      <c r="DN872" s="69" t="str">
        <f>"造成["&amp;INDEX(Sheet5!$L$2:$L$11,MATCH(BL872,Sheet5!$J$2:$J$11,0))&amp;":"&amp;BR872&amp;"*"&amp;BS872/1000&amp;"]"&amp;INDEX(Sheet5!$I$2:$I$4,MATCH(BR872,Sheet5!$H$2:$H$4,0))&amp;"的"&amp;INDEX(Sheet5!$K$2:$K$11,MATCH(BL872,Sheet5!$J$2:$J$11,0))</f>
        <v>造成[ui.cs_blue:204*1.6]的毒系伤害。</v>
      </c>
      <c r="DO872" s="69" t="e">
        <f>"造成["&amp;INDEX(Sheet5!$L$2:$L$11,MATCH(BY872,Sheet5!$J$2:$J$11,0))&amp;":"&amp;CE872&amp;"*"&amp;CF872/1000&amp;"]"&amp;INDEX(Sheet5!$I$2:$I$4,MATCH(CE872,Sheet5!$H$2:$H$4,0))&amp;"的"&amp;INDEX(Sheet5!$K$2:$K$11,MATCH(BY872,Sheet5!$J$2:$J$11,0))</f>
        <v>#N/A</v>
      </c>
      <c r="DP872" s="69"/>
      <c r="DQ872" s="69"/>
      <c r="DR872" s="69" t="e">
        <f t="shared" si="205"/>
        <v>#N/A</v>
      </c>
      <c r="DS872" s="90" t="e">
        <f>MATCH(A872,Sheet5!D:D,0)</f>
        <v>#N/A</v>
      </c>
      <c r="DT872" s="94" t="e">
        <f>MATCH(A871,Sheet5!F:F,0)</f>
        <v>#N/A</v>
      </c>
      <c r="DU872" s="69">
        <v>0</v>
      </c>
      <c r="DV872" s="69">
        <v>0</v>
      </c>
      <c r="DW872" s="69">
        <v>0</v>
      </c>
      <c r="DX872" s="69">
        <v>0</v>
      </c>
      <c r="DY872" s="69">
        <v>0</v>
      </c>
    </row>
    <row r="873" spans="1:129" ht="14.25">
      <c r="A873" s="69">
        <v>120391</v>
      </c>
      <c r="B873" s="69">
        <v>0</v>
      </c>
      <c r="C873" s="69">
        <v>1</v>
      </c>
      <c r="D873" s="69" t="s">
        <v>2315</v>
      </c>
      <c r="E873" s="69" t="s">
        <v>239</v>
      </c>
      <c r="F873" s="69">
        <v>0</v>
      </c>
      <c r="G873" s="69">
        <v>1</v>
      </c>
      <c r="H873" s="69" t="s">
        <v>703</v>
      </c>
      <c r="I873" s="69">
        <v>0</v>
      </c>
      <c r="J873" s="69">
        <v>0</v>
      </c>
      <c r="K873" s="69">
        <v>300</v>
      </c>
      <c r="M873" s="69">
        <v>344</v>
      </c>
      <c r="N873" s="69" t="s">
        <v>2316</v>
      </c>
      <c r="O873" s="69">
        <v>0</v>
      </c>
      <c r="P873" s="69">
        <v>1</v>
      </c>
      <c r="Q873" s="69">
        <v>0</v>
      </c>
      <c r="R873" s="69">
        <v>1</v>
      </c>
      <c r="S873" s="69">
        <v>0</v>
      </c>
      <c r="T873" s="69">
        <v>0</v>
      </c>
      <c r="U873" s="69">
        <v>0</v>
      </c>
      <c r="V873" s="69">
        <v>0</v>
      </c>
      <c r="W873" s="69">
        <v>0</v>
      </c>
      <c r="X873" s="69">
        <v>0</v>
      </c>
      <c r="Y873" s="69">
        <v>0</v>
      </c>
      <c r="Z873" s="69">
        <v>0</v>
      </c>
      <c r="AA873" s="69">
        <v>2</v>
      </c>
      <c r="AB873" s="69">
        <v>31</v>
      </c>
      <c r="AC873" s="69">
        <v>0</v>
      </c>
      <c r="AD873" s="69">
        <v>0</v>
      </c>
      <c r="AE873" s="69">
        <v>0</v>
      </c>
      <c r="AF873" s="69">
        <v>50</v>
      </c>
      <c r="AG873" s="69">
        <v>0</v>
      </c>
      <c r="AH873" s="69">
        <v>8</v>
      </c>
      <c r="AI873" s="69">
        <v>0</v>
      </c>
      <c r="AJ873" s="69">
        <v>3</v>
      </c>
      <c r="AK873" s="69">
        <v>0</v>
      </c>
      <c r="AL873" s="69">
        <v>0</v>
      </c>
      <c r="AM873" s="69">
        <v>1</v>
      </c>
      <c r="AN873" s="69">
        <v>1</v>
      </c>
      <c r="AO873" s="69">
        <v>0</v>
      </c>
      <c r="AP873" s="69">
        <v>0.5</v>
      </c>
      <c r="AQ873" s="84">
        <v>0</v>
      </c>
      <c r="AR873" s="69">
        <v>0</v>
      </c>
      <c r="AS873" s="69">
        <v>0</v>
      </c>
      <c r="AT873" s="69">
        <v>0</v>
      </c>
      <c r="AU873" s="69">
        <v>0</v>
      </c>
      <c r="AV873" s="69">
        <v>0</v>
      </c>
      <c r="AW873" s="69">
        <v>0</v>
      </c>
      <c r="AX873" s="69">
        <v>0</v>
      </c>
      <c r="AY873" s="69">
        <v>0</v>
      </c>
      <c r="AZ873" s="69">
        <v>0</v>
      </c>
      <c r="BA873" s="69">
        <v>1</v>
      </c>
      <c r="BB873" s="69">
        <v>-1</v>
      </c>
      <c r="BC873" s="69">
        <v>0</v>
      </c>
      <c r="BD873" s="69">
        <v>0</v>
      </c>
      <c r="BE873" s="69">
        <v>0</v>
      </c>
      <c r="BF873" s="69">
        <v>0</v>
      </c>
      <c r="BG873" s="69">
        <v>0</v>
      </c>
      <c r="BH873" s="69">
        <v>0</v>
      </c>
      <c r="BI873" s="69" t="s">
        <v>2317</v>
      </c>
      <c r="BK873" s="69">
        <v>3</v>
      </c>
      <c r="BL873" s="69">
        <v>2</v>
      </c>
      <c r="BM873" s="69">
        <v>2</v>
      </c>
      <c r="BN873" s="69">
        <v>31</v>
      </c>
      <c r="BO873" s="89">
        <v>0</v>
      </c>
      <c r="BP873" s="69">
        <v>1</v>
      </c>
      <c r="BQ873" s="69">
        <v>1</v>
      </c>
      <c r="BR873" s="69">
        <v>203</v>
      </c>
      <c r="BS873" s="69">
        <v>1200</v>
      </c>
      <c r="BT873" s="69">
        <v>0</v>
      </c>
      <c r="BU873" s="69">
        <v>0</v>
      </c>
      <c r="BV873" s="69">
        <v>1000</v>
      </c>
      <c r="BW873" s="69">
        <v>345</v>
      </c>
      <c r="BY873" s="69">
        <v>0</v>
      </c>
      <c r="BZ873" s="69">
        <v>0</v>
      </c>
      <c r="CA873" s="69">
        <v>31</v>
      </c>
      <c r="CB873" s="89">
        <v>0</v>
      </c>
      <c r="CC873" s="69">
        <v>0</v>
      </c>
      <c r="CD873" s="69">
        <v>0</v>
      </c>
      <c r="CE873" s="69">
        <v>0</v>
      </c>
      <c r="CF873" s="69">
        <v>0</v>
      </c>
      <c r="CG873" s="69">
        <v>0</v>
      </c>
      <c r="CH873" s="69">
        <v>0</v>
      </c>
      <c r="CI873" s="69">
        <v>0</v>
      </c>
      <c r="CJ873" s="69">
        <v>0</v>
      </c>
      <c r="CL873" s="69">
        <v>0</v>
      </c>
      <c r="CM873" s="69">
        <v>0</v>
      </c>
      <c r="CN873" s="69">
        <v>0</v>
      </c>
      <c r="CO873" s="89">
        <v>0</v>
      </c>
      <c r="CP873" s="69">
        <v>0</v>
      </c>
      <c r="CQ873" s="69">
        <v>0</v>
      </c>
      <c r="CR873" s="69">
        <v>0</v>
      </c>
      <c r="CS873" s="69">
        <v>0</v>
      </c>
      <c r="CT873" s="69">
        <v>0</v>
      </c>
      <c r="CU873" s="69">
        <v>0</v>
      </c>
      <c r="CV873" s="69">
        <v>0</v>
      </c>
      <c r="CW873" s="69">
        <v>0</v>
      </c>
      <c r="CZ873" s="69">
        <v>0</v>
      </c>
      <c r="DA873" s="69">
        <v>0</v>
      </c>
      <c r="DB873" s="69">
        <v>0</v>
      </c>
      <c r="DC873" s="69">
        <v>0</v>
      </c>
      <c r="DD873" s="69">
        <v>0</v>
      </c>
      <c r="DE873" s="69">
        <v>0</v>
      </c>
      <c r="DF873" s="69">
        <v>0</v>
      </c>
      <c r="DG873" s="69">
        <v>1</v>
      </c>
      <c r="DI873" s="69" t="e">
        <f>INDEX(Sheet3!$E$78:$E$1130,MATCH(A873,Sheet3!$D$78:$D$1130,0))</f>
        <v>#N/A</v>
      </c>
      <c r="DJ873" s="69">
        <f t="shared" si="208"/>
        <v>0</v>
      </c>
      <c r="DK873" s="69" t="s">
        <v>2318</v>
      </c>
      <c r="DL873" s="93"/>
      <c r="DM873" s="69" t="s">
        <v>239</v>
      </c>
      <c r="DN873" s="69" t="str">
        <f>"造成["&amp;INDEX(Sheet5!$L$2:$L$11,MATCH(BL873,Sheet5!$J$2:$J$11,0))&amp;":"&amp;BR873&amp;"*"&amp;BS873/1000&amp;"]"&amp;INDEX(Sheet5!$I$2:$I$4,MATCH(BR873,Sheet5!$H$2:$H$4,0))&amp;"的"&amp;INDEX(Sheet5!$K$2:$K$11,MATCH(BL873,Sheet5!$J$2:$J$11,0))</f>
        <v>造成[ui.cs_orange:203*1.2]的物理伤害。</v>
      </c>
      <c r="DO873" s="69" t="e">
        <f>"造成["&amp;INDEX(Sheet5!$L$2:$L$11,MATCH(BY873,Sheet5!$J$2:$J$11,0))&amp;":"&amp;CE873&amp;"*"&amp;CF873/1000&amp;"]"&amp;INDEX(Sheet5!$I$2:$I$4,MATCH(CE873,Sheet5!$H$2:$H$4,0))&amp;"的"&amp;INDEX(Sheet5!$K$2:$K$11,MATCH(BY873,Sheet5!$J$2:$J$11,0))</f>
        <v>#N/A</v>
      </c>
      <c r="DP873" s="69"/>
      <c r="DQ873" s="69"/>
      <c r="DR873" s="69" t="e">
        <f t="shared" si="205"/>
        <v>#N/A</v>
      </c>
      <c r="DS873" s="90" t="e">
        <f>MATCH(A873,Sheet5!D:D,0)</f>
        <v>#N/A</v>
      </c>
      <c r="DT873" s="94" t="e">
        <f>MATCH(A872,Sheet5!F:F,0)</f>
        <v>#N/A</v>
      </c>
      <c r="DU873" s="69">
        <v>0</v>
      </c>
      <c r="DV873" s="69">
        <v>0</v>
      </c>
      <c r="DW873" s="69">
        <v>0</v>
      </c>
      <c r="DX873" s="69">
        <v>0</v>
      </c>
      <c r="DY873" s="69">
        <v>0</v>
      </c>
    </row>
    <row r="874" spans="1:129" ht="14.25">
      <c r="A874" s="69">
        <v>120451</v>
      </c>
      <c r="B874" s="69">
        <v>0</v>
      </c>
      <c r="C874" s="69">
        <v>1</v>
      </c>
      <c r="D874" s="69" t="s">
        <v>2319</v>
      </c>
      <c r="E874" s="69" t="s">
        <v>239</v>
      </c>
      <c r="F874" s="69">
        <v>0</v>
      </c>
      <c r="G874" s="69">
        <v>1</v>
      </c>
      <c r="H874" s="69" t="s">
        <v>321</v>
      </c>
      <c r="I874" s="69">
        <v>0</v>
      </c>
      <c r="J874" s="69">
        <v>0</v>
      </c>
      <c r="K874" s="69">
        <v>300</v>
      </c>
      <c r="M874" s="69">
        <v>346</v>
      </c>
      <c r="O874" s="69">
        <v>0</v>
      </c>
      <c r="P874" s="69">
        <v>1</v>
      </c>
      <c r="Q874" s="69">
        <v>0</v>
      </c>
      <c r="R874" s="69">
        <v>2</v>
      </c>
      <c r="S874" s="69">
        <v>8</v>
      </c>
      <c r="T874" s="69">
        <v>100</v>
      </c>
      <c r="U874" s="69">
        <v>0</v>
      </c>
      <c r="V874" s="69">
        <v>0</v>
      </c>
      <c r="W874" s="69">
        <v>0</v>
      </c>
      <c r="X874" s="69">
        <v>0</v>
      </c>
      <c r="Y874" s="69">
        <v>0</v>
      </c>
      <c r="Z874" s="69">
        <v>15000</v>
      </c>
      <c r="AA874" s="69">
        <v>6</v>
      </c>
      <c r="AB874" s="69">
        <v>31</v>
      </c>
      <c r="AC874" s="69">
        <v>0</v>
      </c>
      <c r="AD874" s="69">
        <v>0</v>
      </c>
      <c r="AE874" s="69">
        <v>0</v>
      </c>
      <c r="AF874" s="69">
        <v>50</v>
      </c>
      <c r="AG874" s="69">
        <v>0</v>
      </c>
      <c r="AH874" s="69">
        <v>6</v>
      </c>
      <c r="AI874" s="69">
        <v>0</v>
      </c>
      <c r="AJ874" s="69">
        <v>0</v>
      </c>
      <c r="AK874" s="69">
        <v>0</v>
      </c>
      <c r="AL874" s="69">
        <v>0</v>
      </c>
      <c r="AM874" s="69">
        <v>0</v>
      </c>
      <c r="AN874" s="69">
        <v>0</v>
      </c>
      <c r="AO874" s="69">
        <v>0</v>
      </c>
      <c r="AP874" s="69">
        <v>0</v>
      </c>
      <c r="AQ874" s="84">
        <v>0</v>
      </c>
      <c r="AR874" s="69">
        <v>0</v>
      </c>
      <c r="AS874" s="69">
        <v>0</v>
      </c>
      <c r="AT874" s="69">
        <v>0</v>
      </c>
      <c r="AU874" s="69">
        <v>0</v>
      </c>
      <c r="AV874" s="69">
        <v>0</v>
      </c>
      <c r="AW874" s="69">
        <v>0</v>
      </c>
      <c r="AX874" s="69">
        <v>0</v>
      </c>
      <c r="AY874" s="69">
        <v>0</v>
      </c>
      <c r="AZ874" s="69">
        <v>0</v>
      </c>
      <c r="BA874" s="69">
        <v>0</v>
      </c>
      <c r="BB874" s="69">
        <v>0</v>
      </c>
      <c r="BC874" s="69">
        <v>0</v>
      </c>
      <c r="BD874" s="69">
        <v>0</v>
      </c>
      <c r="BE874" s="69">
        <v>0</v>
      </c>
      <c r="BF874" s="69">
        <v>0</v>
      </c>
      <c r="BG874" s="69">
        <v>0</v>
      </c>
      <c r="BH874" s="69">
        <v>0</v>
      </c>
      <c r="BK874" s="69">
        <v>3</v>
      </c>
      <c r="BL874" s="69">
        <v>10</v>
      </c>
      <c r="BM874" s="69">
        <v>5</v>
      </c>
      <c r="BN874" s="69">
        <v>31</v>
      </c>
      <c r="BO874" s="89" t="s">
        <v>313</v>
      </c>
      <c r="BP874" s="69">
        <v>6</v>
      </c>
      <c r="BQ874" s="69">
        <v>10</v>
      </c>
      <c r="BR874" s="69">
        <v>1</v>
      </c>
      <c r="BS874" s="69">
        <v>120451</v>
      </c>
      <c r="BT874" s="69">
        <v>0</v>
      </c>
      <c r="BU874" s="69">
        <v>0</v>
      </c>
      <c r="BV874" s="69">
        <v>1000</v>
      </c>
      <c r="BW874" s="69">
        <v>0</v>
      </c>
      <c r="BY874" s="69">
        <v>0</v>
      </c>
      <c r="BZ874" s="69">
        <v>0</v>
      </c>
      <c r="CA874" s="69">
        <v>31</v>
      </c>
      <c r="CB874" s="69">
        <v>0</v>
      </c>
      <c r="CC874" s="69">
        <v>0</v>
      </c>
      <c r="CD874" s="69">
        <v>0</v>
      </c>
      <c r="CE874" s="69">
        <v>0</v>
      </c>
      <c r="CF874" s="69">
        <v>0</v>
      </c>
      <c r="CG874" s="69">
        <v>0</v>
      </c>
      <c r="CH874" s="69">
        <v>0</v>
      </c>
      <c r="CI874" s="69">
        <v>0</v>
      </c>
      <c r="CJ874" s="69">
        <v>0</v>
      </c>
      <c r="CL874" s="69">
        <v>0</v>
      </c>
      <c r="CM874" s="69">
        <v>0</v>
      </c>
      <c r="CN874" s="69">
        <v>0</v>
      </c>
      <c r="CO874" s="69">
        <v>0</v>
      </c>
      <c r="CP874" s="69">
        <v>0</v>
      </c>
      <c r="CQ874" s="69">
        <v>0</v>
      </c>
      <c r="CR874" s="69">
        <v>0</v>
      </c>
      <c r="CS874" s="69">
        <v>0</v>
      </c>
      <c r="CT874" s="69">
        <v>0</v>
      </c>
      <c r="CU874" s="69">
        <v>0</v>
      </c>
      <c r="CV874" s="69">
        <v>0</v>
      </c>
      <c r="CW874" s="69">
        <v>0</v>
      </c>
      <c r="CZ874" s="69">
        <v>0</v>
      </c>
      <c r="DA874" s="69">
        <v>0</v>
      </c>
      <c r="DB874" s="69">
        <v>0</v>
      </c>
      <c r="DC874" s="69">
        <v>0</v>
      </c>
      <c r="DD874" s="69">
        <v>0</v>
      </c>
      <c r="DE874" s="69">
        <v>0</v>
      </c>
      <c r="DF874" s="69">
        <v>0</v>
      </c>
      <c r="DG874" s="69">
        <v>1</v>
      </c>
      <c r="DI874" s="69" t="e">
        <f>INDEX(Sheet3!$E$78:$E$1130,MATCH(A874,Sheet3!$D$78:$D$1130,0))</f>
        <v>#N/A</v>
      </c>
      <c r="DJ874" s="69">
        <f t="shared" si="208"/>
        <v>0</v>
      </c>
      <c r="DK874" s="69" t="s">
        <v>2320</v>
      </c>
      <c r="DL874" s="93"/>
      <c r="DM874" s="69" t="s">
        <v>239</v>
      </c>
      <c r="DN874" s="69" t="e">
        <f>"造成["&amp;INDEX(Sheet5!$L$2:$L$11,MATCH(BL874,Sheet5!$J$2:$J$11,0))&amp;":"&amp;BR874&amp;"*"&amp;BS874/1000&amp;"]"&amp;INDEX(Sheet5!$I$2:$I$4,MATCH(BR874,Sheet5!$H$2:$H$4,0))&amp;"的"&amp;INDEX(Sheet5!$K$2:$K$11,MATCH(BL874,Sheet5!$J$2:$J$11,0))</f>
        <v>#N/A</v>
      </c>
      <c r="DO874" s="69" t="e">
        <f>"造成["&amp;INDEX(Sheet5!$L$2:$L$11,MATCH(BY874,Sheet5!$J$2:$J$11,0))&amp;":"&amp;CE874&amp;"*"&amp;CF874/1000&amp;"]"&amp;INDEX(Sheet5!$I$2:$I$4,MATCH(CE874,Sheet5!$H$2:$H$4,0))&amp;"的"&amp;INDEX(Sheet5!$K$2:$K$11,MATCH(BY874,Sheet5!$J$2:$J$11,0))</f>
        <v>#N/A</v>
      </c>
      <c r="DP874" s="69"/>
      <c r="DQ874" s="69"/>
      <c r="DR874" s="69" t="e">
        <f t="shared" si="205"/>
        <v>#N/A</v>
      </c>
      <c r="DS874" s="90" t="e">
        <f>MATCH(A874,Sheet5!D:D,0)</f>
        <v>#N/A</v>
      </c>
      <c r="DT874" s="94" t="e">
        <f>MATCH(A873,Sheet5!F:F,0)</f>
        <v>#N/A</v>
      </c>
      <c r="DU874" s="69">
        <v>0</v>
      </c>
      <c r="DV874" s="69">
        <v>0</v>
      </c>
      <c r="DW874" s="69">
        <v>0</v>
      </c>
      <c r="DX874" s="69">
        <v>0</v>
      </c>
      <c r="DY874" s="69">
        <v>0</v>
      </c>
    </row>
    <row r="875" spans="1:129" ht="14.25">
      <c r="A875" s="69">
        <v>120452</v>
      </c>
      <c r="B875" s="69">
        <v>0</v>
      </c>
      <c r="C875" s="69">
        <v>1</v>
      </c>
      <c r="D875" s="69" t="s">
        <v>2321</v>
      </c>
      <c r="E875" s="69" t="s">
        <v>239</v>
      </c>
      <c r="F875" s="69">
        <v>0</v>
      </c>
      <c r="G875" s="69">
        <v>1</v>
      </c>
      <c r="H875" s="69" t="s">
        <v>507</v>
      </c>
      <c r="I875" s="69">
        <v>0</v>
      </c>
      <c r="J875" s="69">
        <v>0</v>
      </c>
      <c r="K875" s="69">
        <v>300</v>
      </c>
      <c r="M875" s="69">
        <v>0</v>
      </c>
      <c r="O875" s="69">
        <v>0</v>
      </c>
      <c r="P875" s="69">
        <v>1</v>
      </c>
      <c r="Q875" s="69">
        <v>0</v>
      </c>
      <c r="R875" s="69">
        <v>1</v>
      </c>
      <c r="S875" s="69">
        <v>0</v>
      </c>
      <c r="T875" s="69">
        <v>0</v>
      </c>
      <c r="U875" s="69">
        <v>0</v>
      </c>
      <c r="V875" s="69">
        <v>0</v>
      </c>
      <c r="W875" s="69">
        <v>0</v>
      </c>
      <c r="X875" s="69">
        <v>0</v>
      </c>
      <c r="Y875" s="69">
        <v>0</v>
      </c>
      <c r="Z875" s="69">
        <v>4000</v>
      </c>
      <c r="AA875" s="69">
        <v>2</v>
      </c>
      <c r="AB875" s="69">
        <v>31</v>
      </c>
      <c r="AC875" s="69">
        <v>0</v>
      </c>
      <c r="AD875" s="69">
        <v>0</v>
      </c>
      <c r="AE875" s="69">
        <v>0</v>
      </c>
      <c r="AF875" s="69">
        <v>50</v>
      </c>
      <c r="AG875" s="69">
        <v>0</v>
      </c>
      <c r="AH875" s="69">
        <v>2</v>
      </c>
      <c r="AI875" s="69">
        <v>0</v>
      </c>
      <c r="AJ875" s="69">
        <v>2</v>
      </c>
      <c r="AK875" s="69">
        <v>0</v>
      </c>
      <c r="AL875" s="69">
        <v>0</v>
      </c>
      <c r="AM875" s="69">
        <v>1</v>
      </c>
      <c r="AN875" s="69">
        <v>1</v>
      </c>
      <c r="AO875" s="69">
        <v>0</v>
      </c>
      <c r="AP875" s="69">
        <v>0</v>
      </c>
      <c r="AQ875" s="84">
        <v>0</v>
      </c>
      <c r="AR875" s="69">
        <v>0</v>
      </c>
      <c r="AS875" s="69">
        <v>0</v>
      </c>
      <c r="AT875" s="69">
        <v>0</v>
      </c>
      <c r="AU875" s="69">
        <v>0</v>
      </c>
      <c r="AV875" s="69">
        <v>0</v>
      </c>
      <c r="AW875" s="69">
        <v>0</v>
      </c>
      <c r="AX875" s="69">
        <v>0</v>
      </c>
      <c r="AY875" s="69">
        <v>0</v>
      </c>
      <c r="AZ875" s="69">
        <v>0</v>
      </c>
      <c r="BA875" s="69">
        <v>1</v>
      </c>
      <c r="BB875" s="69">
        <v>-1</v>
      </c>
      <c r="BC875" s="69">
        <v>0</v>
      </c>
      <c r="BD875" s="69">
        <v>0</v>
      </c>
      <c r="BE875" s="69">
        <v>0</v>
      </c>
      <c r="BF875" s="69">
        <v>0</v>
      </c>
      <c r="BG875" s="69">
        <v>0</v>
      </c>
      <c r="BH875" s="69">
        <v>0</v>
      </c>
      <c r="BK875" s="69">
        <v>3</v>
      </c>
      <c r="BL875" s="69">
        <v>2</v>
      </c>
      <c r="BM875" s="69">
        <v>2</v>
      </c>
      <c r="BN875" s="69">
        <v>31</v>
      </c>
      <c r="BO875" s="89">
        <v>0</v>
      </c>
      <c r="BP875" s="69">
        <v>2</v>
      </c>
      <c r="BQ875" s="69">
        <v>50</v>
      </c>
      <c r="BR875" s="69">
        <v>203</v>
      </c>
      <c r="BS875" s="69">
        <v>1000</v>
      </c>
      <c r="BT875" s="69">
        <v>0</v>
      </c>
      <c r="BU875" s="69">
        <v>0</v>
      </c>
      <c r="BV875" s="69">
        <v>1000</v>
      </c>
      <c r="BW875" s="69">
        <v>0</v>
      </c>
      <c r="BY875" s="69">
        <v>0</v>
      </c>
      <c r="BZ875" s="69">
        <v>0</v>
      </c>
      <c r="CA875" s="69">
        <v>31</v>
      </c>
      <c r="CB875" s="69">
        <v>0</v>
      </c>
      <c r="CC875" s="69">
        <v>0</v>
      </c>
      <c r="CD875" s="69">
        <v>0</v>
      </c>
      <c r="CE875" s="69">
        <v>0</v>
      </c>
      <c r="CF875" s="69">
        <v>0</v>
      </c>
      <c r="CG875" s="69">
        <v>0</v>
      </c>
      <c r="CH875" s="69">
        <v>0</v>
      </c>
      <c r="CI875" s="69">
        <v>0</v>
      </c>
      <c r="CJ875" s="69">
        <v>0</v>
      </c>
      <c r="CL875" s="69">
        <v>0</v>
      </c>
      <c r="CM875" s="69">
        <v>0</v>
      </c>
      <c r="CN875" s="69">
        <v>0</v>
      </c>
      <c r="CO875" s="69">
        <v>0</v>
      </c>
      <c r="CP875" s="69">
        <v>0</v>
      </c>
      <c r="CQ875" s="69">
        <v>0</v>
      </c>
      <c r="CR875" s="69">
        <v>0</v>
      </c>
      <c r="CS875" s="69">
        <v>0</v>
      </c>
      <c r="CT875" s="69">
        <v>0</v>
      </c>
      <c r="CU875" s="69">
        <v>0</v>
      </c>
      <c r="CV875" s="69">
        <v>0</v>
      </c>
      <c r="CW875" s="69">
        <v>0</v>
      </c>
      <c r="CZ875" s="69">
        <v>0</v>
      </c>
      <c r="DA875" s="69">
        <v>0</v>
      </c>
      <c r="DB875" s="69">
        <v>0</v>
      </c>
      <c r="DC875" s="69">
        <v>0</v>
      </c>
      <c r="DD875" s="69">
        <v>0</v>
      </c>
      <c r="DE875" s="69">
        <v>0</v>
      </c>
      <c r="DF875" s="69">
        <v>0</v>
      </c>
      <c r="DG875" s="69">
        <v>1</v>
      </c>
      <c r="DI875" s="69" t="e">
        <f>INDEX(Sheet3!$E$78:$E$1130,MATCH(A875,Sheet3!$D$78:$D$1130,0))</f>
        <v>#N/A</v>
      </c>
      <c r="DJ875" s="69">
        <f t="shared" si="208"/>
        <v>0</v>
      </c>
      <c r="DK875" s="69" t="s">
        <v>2322</v>
      </c>
      <c r="DL875" s="93"/>
      <c r="DM875" s="69" t="s">
        <v>239</v>
      </c>
      <c r="DN875" s="69" t="str">
        <f>"造成["&amp;INDEX(Sheet5!$L$2:$L$11,MATCH(BL875,Sheet5!$J$2:$J$11,0))&amp;":"&amp;BR875&amp;"*"&amp;BS875/1000&amp;"]"&amp;INDEX(Sheet5!$I$2:$I$4,MATCH(BR875,Sheet5!$H$2:$H$4,0))&amp;"的"&amp;INDEX(Sheet5!$K$2:$K$11,MATCH(BL875,Sheet5!$J$2:$J$11,0))</f>
        <v>造成[ui.cs_orange:203*1]的物理伤害。</v>
      </c>
      <c r="DO875" s="69" t="e">
        <f>"造成["&amp;INDEX(Sheet5!$L$2:$L$11,MATCH(BY875,Sheet5!$J$2:$J$11,0))&amp;":"&amp;CE875&amp;"*"&amp;CF875/1000&amp;"]"&amp;INDEX(Sheet5!$I$2:$I$4,MATCH(CE875,Sheet5!$H$2:$H$4,0))&amp;"的"&amp;INDEX(Sheet5!$K$2:$K$11,MATCH(BY875,Sheet5!$J$2:$J$11,0))</f>
        <v>#N/A</v>
      </c>
      <c r="DP875" s="69"/>
      <c r="DQ875" s="69"/>
      <c r="DR875" s="69" t="e">
        <f t="shared" si="205"/>
        <v>#N/A</v>
      </c>
      <c r="DS875" s="90" t="e">
        <f>MATCH(A875,Sheet5!D:D,0)</f>
        <v>#N/A</v>
      </c>
      <c r="DT875" s="94" t="e">
        <f>MATCH(A874,Sheet5!F:F,0)</f>
        <v>#N/A</v>
      </c>
      <c r="DU875" s="69">
        <v>0</v>
      </c>
      <c r="DV875" s="69">
        <v>0</v>
      </c>
      <c r="DW875" s="69">
        <v>0</v>
      </c>
      <c r="DX875" s="69">
        <v>0</v>
      </c>
      <c r="DY875" s="69">
        <v>0</v>
      </c>
    </row>
    <row r="876" spans="1:129" ht="14.25">
      <c r="A876" s="69">
        <v>120453</v>
      </c>
      <c r="B876" s="69">
        <v>0</v>
      </c>
      <c r="C876" s="69">
        <v>1</v>
      </c>
      <c r="D876" s="69" t="s">
        <v>2323</v>
      </c>
      <c r="E876" s="69" t="s">
        <v>239</v>
      </c>
      <c r="F876" s="69">
        <v>0</v>
      </c>
      <c r="G876" s="69">
        <v>1</v>
      </c>
      <c r="H876" s="69" t="s">
        <v>703</v>
      </c>
      <c r="I876" s="69">
        <v>0</v>
      </c>
      <c r="J876" s="69">
        <v>0</v>
      </c>
      <c r="K876" s="69">
        <v>300</v>
      </c>
      <c r="M876" s="69">
        <v>0</v>
      </c>
      <c r="O876" s="69">
        <v>0</v>
      </c>
      <c r="P876" s="69">
        <v>1</v>
      </c>
      <c r="Q876" s="69">
        <v>0</v>
      </c>
      <c r="R876" s="69">
        <v>1</v>
      </c>
      <c r="S876" s="69">
        <v>0</v>
      </c>
      <c r="T876" s="69">
        <v>0</v>
      </c>
      <c r="U876" s="69">
        <v>0</v>
      </c>
      <c r="V876" s="69">
        <v>0</v>
      </c>
      <c r="W876" s="69">
        <v>0</v>
      </c>
      <c r="X876" s="69">
        <v>0</v>
      </c>
      <c r="Y876" s="69">
        <v>0</v>
      </c>
      <c r="Z876" s="69">
        <v>4000</v>
      </c>
      <c r="AA876" s="69">
        <v>2</v>
      </c>
      <c r="AB876" s="69">
        <v>31</v>
      </c>
      <c r="AC876" s="69">
        <v>0</v>
      </c>
      <c r="AD876" s="69">
        <v>0</v>
      </c>
      <c r="AE876" s="69">
        <v>0</v>
      </c>
      <c r="AF876" s="69">
        <v>50</v>
      </c>
      <c r="AG876" s="69">
        <v>0</v>
      </c>
      <c r="AH876" s="69">
        <v>2</v>
      </c>
      <c r="AI876" s="69">
        <v>0</v>
      </c>
      <c r="AJ876" s="69">
        <v>2</v>
      </c>
      <c r="AK876" s="69">
        <v>0</v>
      </c>
      <c r="AL876" s="69">
        <v>0</v>
      </c>
      <c r="AM876" s="69">
        <v>1</v>
      </c>
      <c r="AN876" s="69">
        <v>1</v>
      </c>
      <c r="AO876" s="69">
        <v>0</v>
      </c>
      <c r="AP876" s="69">
        <v>0</v>
      </c>
      <c r="AQ876" s="84">
        <v>0</v>
      </c>
      <c r="AR876" s="69">
        <v>0</v>
      </c>
      <c r="AS876" s="69">
        <v>0</v>
      </c>
      <c r="AT876" s="69">
        <v>0</v>
      </c>
      <c r="AU876" s="69">
        <v>0</v>
      </c>
      <c r="AV876" s="69">
        <v>0</v>
      </c>
      <c r="AW876" s="69">
        <v>0</v>
      </c>
      <c r="AX876" s="69">
        <v>0</v>
      </c>
      <c r="AY876" s="69">
        <v>0</v>
      </c>
      <c r="AZ876" s="69">
        <v>0</v>
      </c>
      <c r="BA876" s="69">
        <v>1</v>
      </c>
      <c r="BB876" s="69">
        <v>-1</v>
      </c>
      <c r="BC876" s="69">
        <v>0</v>
      </c>
      <c r="BD876" s="69">
        <v>0</v>
      </c>
      <c r="BE876" s="69">
        <v>0</v>
      </c>
      <c r="BF876" s="69">
        <v>0</v>
      </c>
      <c r="BG876" s="69">
        <v>0</v>
      </c>
      <c r="BH876" s="69">
        <v>0</v>
      </c>
      <c r="BK876" s="69">
        <v>3</v>
      </c>
      <c r="BL876" s="69">
        <v>2</v>
      </c>
      <c r="BM876" s="69">
        <v>2</v>
      </c>
      <c r="BN876" s="69">
        <v>31</v>
      </c>
      <c r="BO876" s="89">
        <v>0</v>
      </c>
      <c r="BP876" s="69">
        <v>2</v>
      </c>
      <c r="BQ876" s="69">
        <v>50</v>
      </c>
      <c r="BR876" s="69">
        <v>203</v>
      </c>
      <c r="BS876" s="69">
        <v>1000</v>
      </c>
      <c r="BT876" s="69">
        <v>0</v>
      </c>
      <c r="BU876" s="69">
        <v>0</v>
      </c>
      <c r="BV876" s="69">
        <v>1000</v>
      </c>
      <c r="BW876" s="69">
        <v>0</v>
      </c>
      <c r="BY876" s="69">
        <v>0</v>
      </c>
      <c r="BZ876" s="69">
        <v>0</v>
      </c>
      <c r="CA876" s="69">
        <v>31</v>
      </c>
      <c r="CB876" s="69">
        <v>0</v>
      </c>
      <c r="CC876" s="69">
        <v>0</v>
      </c>
      <c r="CD876" s="69">
        <v>0</v>
      </c>
      <c r="CE876" s="69">
        <v>0</v>
      </c>
      <c r="CF876" s="69">
        <v>0</v>
      </c>
      <c r="CG876" s="69">
        <v>0</v>
      </c>
      <c r="CH876" s="69">
        <v>0</v>
      </c>
      <c r="CI876" s="69">
        <v>0</v>
      </c>
      <c r="CJ876" s="69">
        <v>0</v>
      </c>
      <c r="CL876" s="69">
        <v>0</v>
      </c>
      <c r="CM876" s="69">
        <v>0</v>
      </c>
      <c r="CN876" s="69">
        <v>0</v>
      </c>
      <c r="CO876" s="69">
        <v>0</v>
      </c>
      <c r="CP876" s="69">
        <v>0</v>
      </c>
      <c r="CQ876" s="69">
        <v>0</v>
      </c>
      <c r="CR876" s="69">
        <v>0</v>
      </c>
      <c r="CS876" s="69">
        <v>0</v>
      </c>
      <c r="CT876" s="69">
        <v>0</v>
      </c>
      <c r="CU876" s="69">
        <v>0</v>
      </c>
      <c r="CV876" s="69">
        <v>0</v>
      </c>
      <c r="CW876" s="69">
        <v>0</v>
      </c>
      <c r="CZ876" s="69">
        <v>0</v>
      </c>
      <c r="DA876" s="69">
        <v>0</v>
      </c>
      <c r="DB876" s="69">
        <v>0</v>
      </c>
      <c r="DC876" s="69">
        <v>0</v>
      </c>
      <c r="DD876" s="69">
        <v>0</v>
      </c>
      <c r="DE876" s="69">
        <v>0</v>
      </c>
      <c r="DF876" s="69">
        <v>0</v>
      </c>
      <c r="DG876" s="69">
        <v>1</v>
      </c>
      <c r="DI876" s="69" t="e">
        <f>INDEX(Sheet3!$E$78:$E$1130,MATCH(A876,Sheet3!$D$78:$D$1130,0))</f>
        <v>#N/A</v>
      </c>
      <c r="DJ876" s="69">
        <f t="shared" si="208"/>
        <v>0</v>
      </c>
      <c r="DK876" s="69" t="s">
        <v>2324</v>
      </c>
      <c r="DL876" s="93"/>
      <c r="DM876" s="69" t="s">
        <v>239</v>
      </c>
      <c r="DN876" s="69" t="str">
        <f>"造成["&amp;INDEX(Sheet5!$L$2:$L$11,MATCH(BL876,Sheet5!$J$2:$J$11,0))&amp;":"&amp;BR876&amp;"*"&amp;BS876/1000&amp;"]"&amp;INDEX(Sheet5!$I$2:$I$4,MATCH(BR876,Sheet5!$H$2:$H$4,0))&amp;"的"&amp;INDEX(Sheet5!$K$2:$K$11,MATCH(BL876,Sheet5!$J$2:$J$11,0))</f>
        <v>造成[ui.cs_orange:203*1]的物理伤害。</v>
      </c>
      <c r="DO876" s="69" t="e">
        <f>"造成["&amp;INDEX(Sheet5!$L$2:$L$11,MATCH(BY876,Sheet5!$J$2:$J$11,0))&amp;":"&amp;CE876&amp;"*"&amp;CF876/1000&amp;"]"&amp;INDEX(Sheet5!$I$2:$I$4,MATCH(CE876,Sheet5!$H$2:$H$4,0))&amp;"的"&amp;INDEX(Sheet5!$K$2:$K$11,MATCH(BY876,Sheet5!$J$2:$J$11,0))</f>
        <v>#N/A</v>
      </c>
      <c r="DP876" s="69"/>
      <c r="DQ876" s="69"/>
      <c r="DR876" s="69" t="e">
        <f t="shared" si="205"/>
        <v>#N/A</v>
      </c>
      <c r="DS876" s="90" t="e">
        <f>MATCH(A876,Sheet5!D:D,0)</f>
        <v>#N/A</v>
      </c>
      <c r="DT876" s="94" t="e">
        <f>MATCH(A875,Sheet5!F:F,0)</f>
        <v>#N/A</v>
      </c>
      <c r="DU876" s="69">
        <v>0</v>
      </c>
      <c r="DV876" s="69">
        <v>0</v>
      </c>
      <c r="DW876" s="69">
        <v>0</v>
      </c>
      <c r="DX876" s="69">
        <v>0</v>
      </c>
      <c r="DY876" s="69">
        <v>0</v>
      </c>
    </row>
    <row r="877" spans="1:129" ht="14.25">
      <c r="A877" s="69">
        <v>120471</v>
      </c>
      <c r="B877" s="69">
        <v>0</v>
      </c>
      <c r="C877" s="69">
        <v>1</v>
      </c>
      <c r="D877" s="69" t="s">
        <v>2325</v>
      </c>
      <c r="E877" s="69" t="s">
        <v>239</v>
      </c>
      <c r="F877" s="69">
        <v>0</v>
      </c>
      <c r="G877" s="69">
        <v>1</v>
      </c>
      <c r="H877" s="69" t="s">
        <v>875</v>
      </c>
      <c r="I877" s="69">
        <v>0</v>
      </c>
      <c r="J877" s="69">
        <v>200</v>
      </c>
      <c r="K877" s="69">
        <v>300</v>
      </c>
      <c r="M877" s="69">
        <v>347</v>
      </c>
      <c r="O877" s="69">
        <v>0</v>
      </c>
      <c r="P877" s="69">
        <v>1</v>
      </c>
      <c r="Q877" s="69">
        <v>0</v>
      </c>
      <c r="R877" s="69">
        <f t="shared" ref="R877" si="219">IF(S877&gt;0,2,1)</f>
        <v>1</v>
      </c>
      <c r="S877" s="69">
        <v>0</v>
      </c>
      <c r="T877" s="69">
        <v>0</v>
      </c>
      <c r="U877" s="69">
        <v>0</v>
      </c>
      <c r="V877" s="69">
        <v>0</v>
      </c>
      <c r="W877" s="69">
        <v>0</v>
      </c>
      <c r="X877" s="69">
        <v>0</v>
      </c>
      <c r="Y877" s="69">
        <v>0</v>
      </c>
      <c r="Z877" s="69">
        <v>6000</v>
      </c>
      <c r="AA877" s="69">
        <v>2</v>
      </c>
      <c r="AB877" s="69">
        <v>31</v>
      </c>
      <c r="AC877" s="69">
        <v>0</v>
      </c>
      <c r="AD877" s="69">
        <v>0</v>
      </c>
      <c r="AE877" s="69">
        <v>0</v>
      </c>
      <c r="AF877" s="69">
        <v>50</v>
      </c>
      <c r="AG877" s="69">
        <v>0</v>
      </c>
      <c r="AH877" s="69">
        <v>4</v>
      </c>
      <c r="AI877" s="69">
        <v>0</v>
      </c>
      <c r="AJ877" s="69">
        <v>3</v>
      </c>
      <c r="AK877" s="69">
        <v>0</v>
      </c>
      <c r="AL877" s="69">
        <v>0</v>
      </c>
      <c r="AM877" s="69">
        <v>1</v>
      </c>
      <c r="AN877" s="69">
        <v>1</v>
      </c>
      <c r="AO877" s="69">
        <v>0</v>
      </c>
      <c r="AP877" s="69">
        <v>0</v>
      </c>
      <c r="AQ877" s="84">
        <v>0</v>
      </c>
      <c r="AR877" s="69">
        <v>0</v>
      </c>
      <c r="AS877" s="69">
        <v>0</v>
      </c>
      <c r="AT877" s="69">
        <v>0</v>
      </c>
      <c r="AU877" s="69">
        <v>0</v>
      </c>
      <c r="AV877" s="69">
        <v>0</v>
      </c>
      <c r="AW877" s="69">
        <v>0</v>
      </c>
      <c r="AX877" s="69">
        <v>0</v>
      </c>
      <c r="AY877" s="69">
        <v>0</v>
      </c>
      <c r="AZ877" s="69">
        <v>0</v>
      </c>
      <c r="BA877" s="69">
        <v>1</v>
      </c>
      <c r="BB877" s="69">
        <v>-1</v>
      </c>
      <c r="BC877" s="69">
        <v>0</v>
      </c>
      <c r="BD877" s="69">
        <v>0</v>
      </c>
      <c r="BE877" s="69">
        <v>0</v>
      </c>
      <c r="BF877" s="69">
        <v>0</v>
      </c>
      <c r="BG877" s="69">
        <v>500</v>
      </c>
      <c r="BH877" s="69">
        <v>0</v>
      </c>
      <c r="BK877" s="69">
        <v>3</v>
      </c>
      <c r="BL877" s="69">
        <v>10</v>
      </c>
      <c r="BM877" s="69">
        <v>2</v>
      </c>
      <c r="BN877" s="69">
        <v>31</v>
      </c>
      <c r="BO877" s="89">
        <v>0</v>
      </c>
      <c r="BP877" s="69">
        <v>4</v>
      </c>
      <c r="BQ877" s="69">
        <v>50</v>
      </c>
      <c r="BR877" s="69">
        <v>1</v>
      </c>
      <c r="BS877" s="69">
        <v>120471</v>
      </c>
      <c r="BT877" s="69">
        <v>0</v>
      </c>
      <c r="BU877" s="69">
        <v>0</v>
      </c>
      <c r="BV877" s="69">
        <v>1000</v>
      </c>
      <c r="BW877" s="69">
        <v>0</v>
      </c>
      <c r="BY877" s="69">
        <v>0</v>
      </c>
      <c r="BZ877" s="69">
        <v>0</v>
      </c>
      <c r="CA877" s="69">
        <v>31</v>
      </c>
      <c r="CB877" s="69">
        <v>0</v>
      </c>
      <c r="CC877" s="69">
        <v>0</v>
      </c>
      <c r="CD877" s="69">
        <v>0</v>
      </c>
      <c r="CE877" s="69">
        <v>0</v>
      </c>
      <c r="CF877" s="69">
        <v>0</v>
      </c>
      <c r="CG877" s="69">
        <v>0</v>
      </c>
      <c r="CH877" s="69">
        <v>0</v>
      </c>
      <c r="CI877" s="69">
        <v>0</v>
      </c>
      <c r="CJ877" s="69">
        <v>0</v>
      </c>
      <c r="CL877" s="69">
        <v>0</v>
      </c>
      <c r="CM877" s="69">
        <v>0</v>
      </c>
      <c r="CN877" s="69">
        <v>0</v>
      </c>
      <c r="CO877" s="69">
        <v>0</v>
      </c>
      <c r="CP877" s="69">
        <v>0</v>
      </c>
      <c r="CQ877" s="69">
        <v>0</v>
      </c>
      <c r="CR877" s="69">
        <v>0</v>
      </c>
      <c r="CS877" s="69">
        <v>0</v>
      </c>
      <c r="CT877" s="69">
        <v>0</v>
      </c>
      <c r="CU877" s="69">
        <v>0</v>
      </c>
      <c r="CV877" s="69">
        <v>0</v>
      </c>
      <c r="CW877" s="69">
        <v>0</v>
      </c>
      <c r="CZ877" s="69">
        <v>0</v>
      </c>
      <c r="DA877" s="69">
        <v>0</v>
      </c>
      <c r="DB877" s="69">
        <v>0</v>
      </c>
      <c r="DC877" s="69">
        <v>0</v>
      </c>
      <c r="DD877" s="69">
        <v>0</v>
      </c>
      <c r="DE877" s="69">
        <v>0</v>
      </c>
      <c r="DF877" s="69">
        <v>0</v>
      </c>
      <c r="DG877" s="69">
        <v>1</v>
      </c>
      <c r="DI877" s="69" t="e">
        <f>INDEX(Sheet3!$E$78:$E$1130,MATCH(A877,Sheet3!$D$78:$D$1130,0))</f>
        <v>#N/A</v>
      </c>
      <c r="DJ877" s="69">
        <f t="shared" si="208"/>
        <v>0</v>
      </c>
      <c r="DK877" s="69" t="s">
        <v>2326</v>
      </c>
      <c r="DL877" s="93"/>
      <c r="DM877" s="69" t="s">
        <v>239</v>
      </c>
      <c r="DN877" s="69" t="e">
        <f>"造成["&amp;INDEX(Sheet5!$L$2:$L$11,MATCH(BL877,Sheet5!$J$2:$J$11,0))&amp;":"&amp;BR877&amp;"*"&amp;BS877/1000&amp;"]"&amp;INDEX(Sheet5!$I$2:$I$4,MATCH(BR877,Sheet5!$H$2:$H$4,0))&amp;"的"&amp;INDEX(Sheet5!$K$2:$K$11,MATCH(BL877,Sheet5!$J$2:$J$11,0))</f>
        <v>#N/A</v>
      </c>
      <c r="DO877" s="69" t="e">
        <f>"造成["&amp;INDEX(Sheet5!$L$2:$L$11,MATCH(BY877,Sheet5!$J$2:$J$11,0))&amp;":"&amp;CE877&amp;"*"&amp;CF877/1000&amp;"]"&amp;INDEX(Sheet5!$I$2:$I$4,MATCH(CE877,Sheet5!$H$2:$H$4,0))&amp;"的"&amp;INDEX(Sheet5!$K$2:$K$11,MATCH(BY877,Sheet5!$J$2:$J$11,0))</f>
        <v>#N/A</v>
      </c>
      <c r="DP877" s="69"/>
      <c r="DQ877" s="69"/>
      <c r="DR877" s="69" t="e">
        <f t="shared" si="205"/>
        <v>#N/A</v>
      </c>
      <c r="DS877" s="90" t="e">
        <f>MATCH(A877,Sheet5!D:D,0)</f>
        <v>#N/A</v>
      </c>
      <c r="DT877" s="94" t="e">
        <f>MATCH(A876,Sheet5!F:F,0)</f>
        <v>#N/A</v>
      </c>
      <c r="DU877" s="69">
        <v>0</v>
      </c>
      <c r="DV877" s="69">
        <v>0</v>
      </c>
      <c r="DW877" s="69">
        <v>0</v>
      </c>
      <c r="DX877" s="69">
        <v>0</v>
      </c>
      <c r="DY877" s="69">
        <v>0</v>
      </c>
    </row>
    <row r="878" spans="1:129" ht="14.25">
      <c r="A878" s="69">
        <v>120472</v>
      </c>
      <c r="B878" s="69">
        <v>0</v>
      </c>
      <c r="C878" s="69">
        <v>1</v>
      </c>
      <c r="D878" s="69" t="s">
        <v>2327</v>
      </c>
      <c r="E878" s="69" t="s">
        <v>2328</v>
      </c>
      <c r="F878" s="69">
        <v>0</v>
      </c>
      <c r="G878" s="69">
        <v>0</v>
      </c>
      <c r="H878" s="69" t="s">
        <v>703</v>
      </c>
      <c r="I878" s="69">
        <v>0</v>
      </c>
      <c r="J878" s="69">
        <v>500</v>
      </c>
      <c r="K878" s="69">
        <v>300</v>
      </c>
      <c r="M878" s="69">
        <v>0</v>
      </c>
      <c r="N878" s="69" t="s">
        <v>480</v>
      </c>
      <c r="O878" s="69">
        <v>0</v>
      </c>
      <c r="P878" s="69">
        <v>2</v>
      </c>
      <c r="Q878" s="69">
        <v>0</v>
      </c>
      <c r="R878" s="69">
        <v>1</v>
      </c>
      <c r="S878" s="69">
        <v>0</v>
      </c>
      <c r="T878" s="69">
        <v>0</v>
      </c>
      <c r="U878" s="69">
        <v>0</v>
      </c>
      <c r="V878" s="69">
        <v>0</v>
      </c>
      <c r="W878" s="69">
        <v>0</v>
      </c>
      <c r="X878" s="69">
        <v>0</v>
      </c>
      <c r="Y878" s="69">
        <v>0</v>
      </c>
      <c r="Z878" s="69">
        <v>3000</v>
      </c>
      <c r="AA878" s="69">
        <v>2</v>
      </c>
      <c r="AB878" s="69">
        <v>31</v>
      </c>
      <c r="AC878" s="69">
        <v>0</v>
      </c>
      <c r="AD878" s="69">
        <v>0</v>
      </c>
      <c r="AE878" s="69">
        <v>0</v>
      </c>
      <c r="AF878" s="69">
        <v>10</v>
      </c>
      <c r="AG878" s="69">
        <v>0</v>
      </c>
      <c r="AH878" s="69">
        <v>9</v>
      </c>
      <c r="AI878" s="69">
        <v>348</v>
      </c>
      <c r="AJ878" s="69">
        <v>0</v>
      </c>
      <c r="AK878" s="69">
        <v>0</v>
      </c>
      <c r="AL878" s="69">
        <v>0</v>
      </c>
      <c r="AM878" s="69">
        <v>1</v>
      </c>
      <c r="AN878" s="69">
        <v>1</v>
      </c>
      <c r="AO878" s="69">
        <v>1</v>
      </c>
      <c r="AP878" s="69">
        <v>0.5</v>
      </c>
      <c r="AQ878" s="84">
        <v>15</v>
      </c>
      <c r="AR878" s="69">
        <v>5</v>
      </c>
      <c r="AS878" s="69">
        <v>0</v>
      </c>
      <c r="AT878" s="69">
        <v>0</v>
      </c>
      <c r="AU878" s="69">
        <v>0</v>
      </c>
      <c r="AV878" s="69">
        <v>0</v>
      </c>
      <c r="AW878" s="69">
        <v>0</v>
      </c>
      <c r="AX878" s="69">
        <v>0</v>
      </c>
      <c r="AY878" s="69">
        <v>0</v>
      </c>
      <c r="AZ878" s="69">
        <v>0</v>
      </c>
      <c r="BA878" s="69">
        <v>0</v>
      </c>
      <c r="BB878" s="69">
        <v>0</v>
      </c>
      <c r="BC878" s="69">
        <v>0</v>
      </c>
      <c r="BD878" s="69">
        <v>0</v>
      </c>
      <c r="BE878" s="69">
        <v>0</v>
      </c>
      <c r="BF878" s="69">
        <v>0</v>
      </c>
      <c r="BG878" s="69">
        <v>0</v>
      </c>
      <c r="BH878" s="69">
        <v>0</v>
      </c>
      <c r="BK878" s="69">
        <v>3</v>
      </c>
      <c r="BL878" s="69">
        <v>2</v>
      </c>
      <c r="BM878" s="69">
        <v>2</v>
      </c>
      <c r="BN878" s="69">
        <v>31</v>
      </c>
      <c r="BO878" s="89">
        <v>0</v>
      </c>
      <c r="BP878" s="69">
        <v>1</v>
      </c>
      <c r="BQ878" s="69">
        <v>1</v>
      </c>
      <c r="BR878" s="69">
        <v>203</v>
      </c>
      <c r="BS878" s="69">
        <v>1000</v>
      </c>
      <c r="BT878" s="69">
        <v>0</v>
      </c>
      <c r="BU878" s="69">
        <v>0</v>
      </c>
      <c r="BV878" s="69">
        <v>1000</v>
      </c>
      <c r="BW878" s="69">
        <v>64</v>
      </c>
      <c r="BX878" s="69" t="s">
        <v>537</v>
      </c>
      <c r="BY878" s="69">
        <v>0</v>
      </c>
      <c r="BZ878" s="69">
        <v>0</v>
      </c>
      <c r="CA878" s="69">
        <v>31</v>
      </c>
      <c r="CB878" s="89">
        <v>0</v>
      </c>
      <c r="CC878" s="69">
        <v>0</v>
      </c>
      <c r="CD878" s="69">
        <v>0</v>
      </c>
      <c r="CE878" s="69">
        <v>0</v>
      </c>
      <c r="CF878" s="69">
        <v>0</v>
      </c>
      <c r="CG878" s="69">
        <v>0</v>
      </c>
      <c r="CH878" s="69">
        <v>0</v>
      </c>
      <c r="CI878" s="69">
        <v>0</v>
      </c>
      <c r="CJ878" s="69">
        <v>0</v>
      </c>
      <c r="CL878" s="69">
        <v>0</v>
      </c>
      <c r="CM878" s="69">
        <v>0</v>
      </c>
      <c r="CN878" s="69">
        <v>0</v>
      </c>
      <c r="CO878" s="89">
        <v>0</v>
      </c>
      <c r="CP878" s="69">
        <v>0</v>
      </c>
      <c r="CQ878" s="69">
        <v>0</v>
      </c>
      <c r="CR878" s="69">
        <v>0</v>
      </c>
      <c r="CS878" s="69">
        <v>0</v>
      </c>
      <c r="CT878" s="69">
        <v>0</v>
      </c>
      <c r="CU878" s="69">
        <v>0</v>
      </c>
      <c r="CV878" s="69">
        <v>0</v>
      </c>
      <c r="CW878" s="69">
        <v>0</v>
      </c>
      <c r="CZ878" s="69">
        <v>0</v>
      </c>
      <c r="DA878" s="69">
        <v>0</v>
      </c>
      <c r="DB878" s="69">
        <v>0</v>
      </c>
      <c r="DC878" s="69">
        <v>0</v>
      </c>
      <c r="DD878" s="69">
        <v>0</v>
      </c>
      <c r="DE878" s="69">
        <v>0</v>
      </c>
      <c r="DF878" s="69">
        <v>0</v>
      </c>
      <c r="DG878" s="69">
        <v>1</v>
      </c>
      <c r="DI878" s="69" t="e">
        <f>INDEX(Sheet3!$E$78:$E$1130,MATCH(A878,Sheet3!$D$78:$D$1130,0))</f>
        <v>#N/A</v>
      </c>
      <c r="DJ878" s="69">
        <f t="shared" si="208"/>
        <v>0</v>
      </c>
      <c r="DK878" s="69" t="s">
        <v>705</v>
      </c>
      <c r="DL878" s="69"/>
      <c r="DM878" s="69" t="s">
        <v>2329</v>
      </c>
      <c r="DN878" s="69" t="str">
        <f>"造成["&amp;INDEX(Sheet5!$L$2:$L$11,MATCH(BL878,Sheet5!$J$2:$J$11,0))&amp;":"&amp;BR878&amp;"*"&amp;BS878/1000&amp;"]"&amp;INDEX(Sheet5!$I$2:$I$4,MATCH(BR878,Sheet5!$H$2:$H$4,0))&amp;"的"&amp;INDEX(Sheet5!$K$2:$K$11,MATCH(BL878,Sheet5!$J$2:$J$11,0))</f>
        <v>造成[ui.cs_orange:203*1]的物理伤害。</v>
      </c>
      <c r="DO878" s="69"/>
      <c r="DP878" s="69"/>
      <c r="DQ878" s="69"/>
      <c r="DR878" s="69" t="e">
        <f t="shared" si="205"/>
        <v>#N/A</v>
      </c>
      <c r="DS878" s="90" t="e">
        <f>MATCH(A878,Sheet5!D:D,0)</f>
        <v>#N/A</v>
      </c>
      <c r="DT878" s="94" t="e">
        <f>MATCH(A877,Sheet5!F:F,0)</f>
        <v>#N/A</v>
      </c>
      <c r="DU878" s="69">
        <v>0</v>
      </c>
      <c r="DV878" s="69">
        <v>0</v>
      </c>
      <c r="DW878" s="69">
        <v>0</v>
      </c>
      <c r="DX878" s="69">
        <v>0</v>
      </c>
      <c r="DY878" s="69">
        <v>0</v>
      </c>
    </row>
    <row r="879" spans="1:129" ht="14.25">
      <c r="A879" s="69">
        <v>124901</v>
      </c>
      <c r="B879" s="69">
        <v>0</v>
      </c>
      <c r="C879" s="69">
        <v>1</v>
      </c>
      <c r="D879" s="69" t="s">
        <v>2330</v>
      </c>
      <c r="E879" s="69" t="s">
        <v>2331</v>
      </c>
      <c r="F879" s="69">
        <v>0</v>
      </c>
      <c r="G879" s="69">
        <v>1</v>
      </c>
      <c r="H879" s="69" t="s">
        <v>1528</v>
      </c>
      <c r="I879" s="69">
        <v>0</v>
      </c>
      <c r="J879" s="69">
        <v>0</v>
      </c>
      <c r="K879" s="69">
        <v>300</v>
      </c>
      <c r="M879" s="69">
        <v>0</v>
      </c>
      <c r="O879" s="69">
        <v>0</v>
      </c>
      <c r="P879" s="69">
        <v>1</v>
      </c>
      <c r="Q879" s="69">
        <v>0</v>
      </c>
      <c r="R879" s="69">
        <v>1</v>
      </c>
      <c r="S879" s="69">
        <v>0</v>
      </c>
      <c r="T879" s="69">
        <v>0</v>
      </c>
      <c r="U879" s="69">
        <v>0</v>
      </c>
      <c r="V879" s="69">
        <v>0</v>
      </c>
      <c r="W879" s="69">
        <v>0</v>
      </c>
      <c r="X879" s="69">
        <v>0</v>
      </c>
      <c r="Y879" s="69">
        <v>0</v>
      </c>
      <c r="Z879" s="69">
        <v>4000</v>
      </c>
      <c r="AA879" s="69">
        <v>4</v>
      </c>
      <c r="AB879" s="69">
        <v>31</v>
      </c>
      <c r="AC879" s="69">
        <v>0</v>
      </c>
      <c r="AD879" s="69">
        <v>0</v>
      </c>
      <c r="AE879" s="69">
        <v>0</v>
      </c>
      <c r="AF879" s="69">
        <v>100</v>
      </c>
      <c r="AG879" s="69">
        <v>0</v>
      </c>
      <c r="AH879" s="69">
        <v>30</v>
      </c>
      <c r="AI879" s="69">
        <v>0</v>
      </c>
      <c r="AJ879" s="69">
        <v>0</v>
      </c>
      <c r="AK879" s="69">
        <v>0</v>
      </c>
      <c r="AL879" s="69">
        <v>0</v>
      </c>
      <c r="AM879" s="69">
        <v>0</v>
      </c>
      <c r="AN879" s="69">
        <v>0</v>
      </c>
      <c r="AO879" s="69">
        <v>0</v>
      </c>
      <c r="AP879" s="69">
        <v>0</v>
      </c>
      <c r="AQ879" s="84">
        <v>0</v>
      </c>
      <c r="AR879" s="69">
        <v>0</v>
      </c>
      <c r="AS879" s="69">
        <v>0</v>
      </c>
      <c r="AT879" s="69">
        <v>0</v>
      </c>
      <c r="AU879" s="69">
        <v>0</v>
      </c>
      <c r="AV879" s="69">
        <v>0</v>
      </c>
      <c r="AW879" s="69">
        <v>0</v>
      </c>
      <c r="AX879" s="69">
        <v>0</v>
      </c>
      <c r="AY879" s="69">
        <v>0</v>
      </c>
      <c r="AZ879" s="69">
        <v>0</v>
      </c>
      <c r="BA879" s="69">
        <v>0</v>
      </c>
      <c r="BB879" s="69">
        <v>0</v>
      </c>
      <c r="BC879" s="69">
        <v>0</v>
      </c>
      <c r="BD879" s="69">
        <v>0</v>
      </c>
      <c r="BE879" s="69">
        <v>0</v>
      </c>
      <c r="BF879" s="69">
        <v>0</v>
      </c>
      <c r="BG879" s="69">
        <v>0</v>
      </c>
      <c r="BH879" s="69">
        <v>0</v>
      </c>
      <c r="BK879" s="69">
        <v>3</v>
      </c>
      <c r="BL879" s="69">
        <v>10</v>
      </c>
      <c r="BM879" s="69">
        <v>4</v>
      </c>
      <c r="BN879" s="69">
        <v>31</v>
      </c>
      <c r="BO879" s="89">
        <v>0</v>
      </c>
      <c r="BP879" s="69">
        <v>1</v>
      </c>
      <c r="BQ879" s="69">
        <v>1</v>
      </c>
      <c r="BR879" s="69">
        <v>1</v>
      </c>
      <c r="BS879" s="69">
        <v>124901</v>
      </c>
      <c r="BT879" s="69">
        <v>0</v>
      </c>
      <c r="BU879" s="69">
        <v>0</v>
      </c>
      <c r="BV879" s="69">
        <v>1000</v>
      </c>
      <c r="BW879" s="69">
        <v>0</v>
      </c>
      <c r="BY879" s="69">
        <v>0</v>
      </c>
      <c r="BZ879" s="69">
        <v>0</v>
      </c>
      <c r="CA879" s="69">
        <v>31</v>
      </c>
      <c r="CB879" s="69">
        <v>0</v>
      </c>
      <c r="CC879" s="69">
        <v>0</v>
      </c>
      <c r="CD879" s="69">
        <v>0</v>
      </c>
      <c r="CE879" s="69">
        <v>0</v>
      </c>
      <c r="CF879" s="69">
        <v>0</v>
      </c>
      <c r="CG879" s="69">
        <v>0</v>
      </c>
      <c r="CH879" s="69">
        <v>0</v>
      </c>
      <c r="CI879" s="69">
        <v>0</v>
      </c>
      <c r="CJ879" s="69">
        <v>0</v>
      </c>
      <c r="CL879" s="69">
        <v>0</v>
      </c>
      <c r="CM879" s="69">
        <v>0</v>
      </c>
      <c r="CN879" s="69">
        <v>0</v>
      </c>
      <c r="CO879" s="69">
        <v>0</v>
      </c>
      <c r="CP879" s="69">
        <v>0</v>
      </c>
      <c r="CQ879" s="69">
        <v>0</v>
      </c>
      <c r="CR879" s="69">
        <v>0</v>
      </c>
      <c r="CS879" s="69">
        <v>0</v>
      </c>
      <c r="CT879" s="69">
        <v>0</v>
      </c>
      <c r="CU879" s="69">
        <v>0</v>
      </c>
      <c r="CV879" s="69">
        <v>0</v>
      </c>
      <c r="CW879" s="69">
        <v>0</v>
      </c>
      <c r="CZ879" s="69">
        <v>0</v>
      </c>
      <c r="DA879" s="69">
        <v>0</v>
      </c>
      <c r="DB879" s="69">
        <v>0</v>
      </c>
      <c r="DC879" s="69">
        <v>0</v>
      </c>
      <c r="DD879" s="69">
        <v>0</v>
      </c>
      <c r="DE879" s="69">
        <v>0</v>
      </c>
      <c r="DF879" s="69">
        <v>0</v>
      </c>
      <c r="DG879" s="69">
        <v>1</v>
      </c>
      <c r="DI879" s="69" t="e">
        <f>INDEX(Sheet3!$E$78:$E$1130,MATCH(A879,Sheet3!$D$78:$D$1130,0))</f>
        <v>#N/A</v>
      </c>
      <c r="DJ879" s="69">
        <f t="shared" si="208"/>
        <v>0</v>
      </c>
      <c r="DK879" s="69" t="s">
        <v>2332</v>
      </c>
      <c r="DL879" s="93"/>
      <c r="DM879" s="69" t="s">
        <v>2333</v>
      </c>
      <c r="DN879" s="69" t="e">
        <f>"造成["&amp;INDEX(Sheet5!$L$2:$L$11,MATCH(BL879,Sheet5!$J$2:$J$11,0))&amp;":"&amp;BR879&amp;"*"&amp;BS879/1000&amp;"]"&amp;INDEX(Sheet5!$I$2:$I$4,MATCH(BR879,Sheet5!$H$2:$H$4,0))&amp;"的"&amp;INDEX(Sheet5!$K$2:$K$11,MATCH(BL879,Sheet5!$J$2:$J$11,0))</f>
        <v>#N/A</v>
      </c>
      <c r="DO879" s="69" t="e">
        <f>"造成["&amp;INDEX(Sheet5!$L$2:$L$11,MATCH(BY879,Sheet5!$J$2:$J$11,0))&amp;":"&amp;CE879&amp;"*"&amp;CF879/1000&amp;"]"&amp;INDEX(Sheet5!$I$2:$I$4,MATCH(CE879,Sheet5!$H$2:$H$4,0))&amp;"的"&amp;INDEX(Sheet5!$K$2:$K$11,MATCH(BY879,Sheet5!$J$2:$J$11,0))</f>
        <v>#N/A</v>
      </c>
      <c r="DP879" s="69"/>
      <c r="DQ879" s="69"/>
      <c r="DR879" s="69" t="e">
        <f t="shared" si="205"/>
        <v>#N/A</v>
      </c>
      <c r="DS879" s="90" t="e">
        <f>MATCH(A879,Sheet5!D:D,0)</f>
        <v>#N/A</v>
      </c>
      <c r="DT879" s="94" t="e">
        <f>MATCH(A878,Sheet5!F:F,0)</f>
        <v>#N/A</v>
      </c>
      <c r="DU879" s="69">
        <v>0</v>
      </c>
      <c r="DV879" s="69">
        <v>0</v>
      </c>
      <c r="DW879" s="69">
        <v>0</v>
      </c>
      <c r="DX879" s="69">
        <v>0</v>
      </c>
      <c r="DY879" s="69">
        <v>0</v>
      </c>
    </row>
    <row r="880" spans="1:129" ht="14.25">
      <c r="A880" s="69">
        <v>124902</v>
      </c>
      <c r="B880" s="69">
        <v>0</v>
      </c>
      <c r="C880" s="69">
        <v>1</v>
      </c>
      <c r="D880" s="69" t="s">
        <v>2330</v>
      </c>
      <c r="E880" s="69" t="s">
        <v>2331</v>
      </c>
      <c r="F880" s="69">
        <v>0</v>
      </c>
      <c r="G880" s="69">
        <v>1</v>
      </c>
      <c r="H880" s="69" t="s">
        <v>1528</v>
      </c>
      <c r="I880" s="69">
        <v>0</v>
      </c>
      <c r="J880" s="69">
        <v>0</v>
      </c>
      <c r="K880" s="69">
        <v>300</v>
      </c>
      <c r="M880" s="69">
        <v>0</v>
      </c>
      <c r="O880" s="69">
        <v>0</v>
      </c>
      <c r="P880" s="69">
        <v>1</v>
      </c>
      <c r="Q880" s="69">
        <v>0</v>
      </c>
      <c r="R880" s="69">
        <v>1</v>
      </c>
      <c r="S880" s="69">
        <v>0</v>
      </c>
      <c r="T880" s="69">
        <v>0</v>
      </c>
      <c r="U880" s="69">
        <v>0</v>
      </c>
      <c r="V880" s="69">
        <v>0</v>
      </c>
      <c r="W880" s="69">
        <v>0</v>
      </c>
      <c r="X880" s="69">
        <v>0</v>
      </c>
      <c r="Y880" s="69">
        <v>0</v>
      </c>
      <c r="Z880" s="69">
        <v>4000</v>
      </c>
      <c r="AA880" s="69">
        <v>4</v>
      </c>
      <c r="AB880" s="69">
        <v>31</v>
      </c>
      <c r="AC880" s="69">
        <v>0</v>
      </c>
      <c r="AD880" s="69">
        <v>0</v>
      </c>
      <c r="AE880" s="69">
        <v>0</v>
      </c>
      <c r="AF880" s="69">
        <v>100</v>
      </c>
      <c r="AG880" s="69">
        <v>0</v>
      </c>
      <c r="AH880" s="69">
        <v>30</v>
      </c>
      <c r="AI880" s="69">
        <v>0</v>
      </c>
      <c r="AJ880" s="69">
        <v>0</v>
      </c>
      <c r="AK880" s="69">
        <v>0</v>
      </c>
      <c r="AL880" s="69">
        <v>0</v>
      </c>
      <c r="AM880" s="69">
        <v>0</v>
      </c>
      <c r="AN880" s="69">
        <v>0</v>
      </c>
      <c r="AO880" s="69">
        <v>0</v>
      </c>
      <c r="AP880" s="69">
        <v>0</v>
      </c>
      <c r="AQ880" s="84">
        <v>0</v>
      </c>
      <c r="AR880" s="69">
        <v>0</v>
      </c>
      <c r="AS880" s="69">
        <v>0</v>
      </c>
      <c r="AT880" s="69">
        <v>0</v>
      </c>
      <c r="AU880" s="69">
        <v>0</v>
      </c>
      <c r="AV880" s="69">
        <v>0</v>
      </c>
      <c r="AW880" s="69">
        <v>0</v>
      </c>
      <c r="AX880" s="69">
        <v>0</v>
      </c>
      <c r="AY880" s="69">
        <v>0</v>
      </c>
      <c r="AZ880" s="69">
        <v>0</v>
      </c>
      <c r="BA880" s="69">
        <v>0</v>
      </c>
      <c r="BB880" s="69">
        <v>0</v>
      </c>
      <c r="BC880" s="69">
        <v>0</v>
      </c>
      <c r="BD880" s="69">
        <v>0</v>
      </c>
      <c r="BE880" s="69">
        <v>0</v>
      </c>
      <c r="BF880" s="69">
        <v>0</v>
      </c>
      <c r="BG880" s="69">
        <v>0</v>
      </c>
      <c r="BH880" s="69">
        <v>0</v>
      </c>
      <c r="BK880" s="69">
        <v>3</v>
      </c>
      <c r="BL880" s="69">
        <v>10</v>
      </c>
      <c r="BM880" s="69">
        <v>4</v>
      </c>
      <c r="BN880" s="69">
        <v>31</v>
      </c>
      <c r="BO880" s="89">
        <v>0</v>
      </c>
      <c r="BP880" s="69">
        <v>1</v>
      </c>
      <c r="BQ880" s="69">
        <v>1</v>
      </c>
      <c r="BR880" s="69">
        <v>1</v>
      </c>
      <c r="BS880" s="69">
        <v>124902</v>
      </c>
      <c r="BT880" s="69">
        <v>0</v>
      </c>
      <c r="BU880" s="69">
        <v>0</v>
      </c>
      <c r="BV880" s="69">
        <v>1000</v>
      </c>
      <c r="BW880" s="69">
        <v>0</v>
      </c>
      <c r="BY880" s="69">
        <v>0</v>
      </c>
      <c r="BZ880" s="69">
        <v>0</v>
      </c>
      <c r="CA880" s="69">
        <v>31</v>
      </c>
      <c r="CB880" s="69">
        <v>0</v>
      </c>
      <c r="CC880" s="69">
        <v>0</v>
      </c>
      <c r="CD880" s="69">
        <v>0</v>
      </c>
      <c r="CE880" s="69">
        <v>0</v>
      </c>
      <c r="CF880" s="69">
        <v>0</v>
      </c>
      <c r="CG880" s="69">
        <v>0</v>
      </c>
      <c r="CH880" s="69">
        <v>0</v>
      </c>
      <c r="CI880" s="69">
        <v>0</v>
      </c>
      <c r="CJ880" s="69">
        <v>0</v>
      </c>
      <c r="CL880" s="69">
        <v>0</v>
      </c>
      <c r="CM880" s="69">
        <v>0</v>
      </c>
      <c r="CN880" s="69">
        <v>0</v>
      </c>
      <c r="CO880" s="69">
        <v>0</v>
      </c>
      <c r="CP880" s="69">
        <v>0</v>
      </c>
      <c r="CQ880" s="69">
        <v>0</v>
      </c>
      <c r="CR880" s="69">
        <v>0</v>
      </c>
      <c r="CS880" s="69">
        <v>0</v>
      </c>
      <c r="CT880" s="69">
        <v>0</v>
      </c>
      <c r="CU880" s="69">
        <v>0</v>
      </c>
      <c r="CV880" s="69">
        <v>0</v>
      </c>
      <c r="CW880" s="69">
        <v>0</v>
      </c>
      <c r="CZ880" s="69">
        <v>0</v>
      </c>
      <c r="DA880" s="69">
        <v>0</v>
      </c>
      <c r="DB880" s="69">
        <v>0</v>
      </c>
      <c r="DC880" s="69">
        <v>0</v>
      </c>
      <c r="DD880" s="69">
        <v>0</v>
      </c>
      <c r="DE880" s="69">
        <v>0</v>
      </c>
      <c r="DF880" s="69">
        <v>0</v>
      </c>
      <c r="DG880" s="69">
        <v>1</v>
      </c>
      <c r="DI880" s="69" t="e">
        <f>INDEX(Sheet3!$E$78:$E$1130,MATCH(A880,Sheet3!$D$78:$D$1130,0))</f>
        <v>#N/A</v>
      </c>
      <c r="DJ880" s="69">
        <f t="shared" si="208"/>
        <v>0</v>
      </c>
      <c r="DK880" s="69" t="s">
        <v>2332</v>
      </c>
      <c r="DL880" s="93"/>
      <c r="DM880" s="69" t="s">
        <v>2333</v>
      </c>
      <c r="DN880" s="69" t="e">
        <f>"造成["&amp;INDEX(Sheet5!$L$2:$L$11,MATCH(BL880,Sheet5!$J$2:$J$11,0))&amp;":"&amp;BR880&amp;"*"&amp;BS880/1000&amp;"]"&amp;INDEX(Sheet5!$I$2:$I$4,MATCH(BR880,Sheet5!$H$2:$H$4,0))&amp;"的"&amp;INDEX(Sheet5!$K$2:$K$11,MATCH(BL880,Sheet5!$J$2:$J$11,0))</f>
        <v>#N/A</v>
      </c>
      <c r="DO880" s="69" t="e">
        <f>"造成["&amp;INDEX(Sheet5!$L$2:$L$11,MATCH(BY880,Sheet5!$J$2:$J$11,0))&amp;":"&amp;CE880&amp;"*"&amp;CF880/1000&amp;"]"&amp;INDEX(Sheet5!$I$2:$I$4,MATCH(CE880,Sheet5!$H$2:$H$4,0))&amp;"的"&amp;INDEX(Sheet5!$K$2:$K$11,MATCH(BY880,Sheet5!$J$2:$J$11,0))</f>
        <v>#N/A</v>
      </c>
      <c r="DP880" s="69"/>
      <c r="DQ880" s="69"/>
      <c r="DR880" s="69" t="e">
        <f t="shared" si="205"/>
        <v>#N/A</v>
      </c>
      <c r="DS880" s="90" t="e">
        <f>MATCH(A880,Sheet5!D:D,0)</f>
        <v>#N/A</v>
      </c>
      <c r="DT880" s="94" t="e">
        <f>MATCH(A879,Sheet5!F:F,0)</f>
        <v>#N/A</v>
      </c>
      <c r="DU880" s="69">
        <v>0</v>
      </c>
      <c r="DV880" s="69">
        <v>0</v>
      </c>
      <c r="DW880" s="69">
        <v>0</v>
      </c>
      <c r="DX880" s="69">
        <v>0</v>
      </c>
      <c r="DY880" s="69">
        <v>0</v>
      </c>
    </row>
    <row r="881" spans="1:129" ht="14.25">
      <c r="A881" s="69">
        <v>124903</v>
      </c>
      <c r="B881" s="69">
        <v>0</v>
      </c>
      <c r="C881" s="69">
        <v>1</v>
      </c>
      <c r="D881" s="69" t="s">
        <v>2330</v>
      </c>
      <c r="E881" s="69" t="s">
        <v>2331</v>
      </c>
      <c r="F881" s="69">
        <v>0</v>
      </c>
      <c r="G881" s="69">
        <v>1</v>
      </c>
      <c r="H881" s="69" t="s">
        <v>1528</v>
      </c>
      <c r="I881" s="69">
        <v>0</v>
      </c>
      <c r="J881" s="69">
        <v>0</v>
      </c>
      <c r="K881" s="69">
        <v>300</v>
      </c>
      <c r="M881" s="69">
        <v>0</v>
      </c>
      <c r="O881" s="69">
        <v>0</v>
      </c>
      <c r="P881" s="69">
        <v>1</v>
      </c>
      <c r="Q881" s="69">
        <v>0</v>
      </c>
      <c r="R881" s="69">
        <v>1</v>
      </c>
      <c r="S881" s="69">
        <v>0</v>
      </c>
      <c r="T881" s="69">
        <v>0</v>
      </c>
      <c r="U881" s="69">
        <v>0</v>
      </c>
      <c r="V881" s="69">
        <v>0</v>
      </c>
      <c r="W881" s="69">
        <v>0</v>
      </c>
      <c r="X881" s="69">
        <v>0</v>
      </c>
      <c r="Y881" s="69">
        <v>0</v>
      </c>
      <c r="Z881" s="69">
        <v>4000</v>
      </c>
      <c r="AA881" s="69">
        <v>4</v>
      </c>
      <c r="AB881" s="69">
        <v>31</v>
      </c>
      <c r="AC881" s="69">
        <v>0</v>
      </c>
      <c r="AD881" s="69">
        <v>0</v>
      </c>
      <c r="AE881" s="69">
        <v>0</v>
      </c>
      <c r="AF881" s="69">
        <v>100</v>
      </c>
      <c r="AG881" s="69">
        <v>0</v>
      </c>
      <c r="AH881" s="69">
        <v>30</v>
      </c>
      <c r="AI881" s="69">
        <v>0</v>
      </c>
      <c r="AJ881" s="69">
        <v>0</v>
      </c>
      <c r="AK881" s="69">
        <v>0</v>
      </c>
      <c r="AL881" s="69">
        <v>0</v>
      </c>
      <c r="AM881" s="69">
        <v>0</v>
      </c>
      <c r="AN881" s="69">
        <v>0</v>
      </c>
      <c r="AO881" s="69">
        <v>0</v>
      </c>
      <c r="AP881" s="69">
        <v>0</v>
      </c>
      <c r="AQ881" s="84">
        <v>0</v>
      </c>
      <c r="AR881" s="69">
        <v>0</v>
      </c>
      <c r="AS881" s="69">
        <v>0</v>
      </c>
      <c r="AT881" s="69">
        <v>0</v>
      </c>
      <c r="AU881" s="69">
        <v>0</v>
      </c>
      <c r="AV881" s="69">
        <v>0</v>
      </c>
      <c r="AW881" s="69">
        <v>0</v>
      </c>
      <c r="AX881" s="69">
        <v>0</v>
      </c>
      <c r="AY881" s="69">
        <v>0</v>
      </c>
      <c r="AZ881" s="69">
        <v>0</v>
      </c>
      <c r="BA881" s="69">
        <v>0</v>
      </c>
      <c r="BB881" s="69">
        <v>0</v>
      </c>
      <c r="BC881" s="69">
        <v>0</v>
      </c>
      <c r="BD881" s="69">
        <v>0</v>
      </c>
      <c r="BE881" s="69">
        <v>0</v>
      </c>
      <c r="BF881" s="69">
        <v>0</v>
      </c>
      <c r="BG881" s="69">
        <v>0</v>
      </c>
      <c r="BH881" s="69">
        <v>0</v>
      </c>
      <c r="BK881" s="69">
        <v>3</v>
      </c>
      <c r="BL881" s="69">
        <v>10</v>
      </c>
      <c r="BM881" s="69">
        <v>4</v>
      </c>
      <c r="BN881" s="69">
        <v>31</v>
      </c>
      <c r="BO881" s="89">
        <v>0</v>
      </c>
      <c r="BP881" s="69">
        <v>1</v>
      </c>
      <c r="BQ881" s="69">
        <v>1</v>
      </c>
      <c r="BR881" s="69">
        <v>1</v>
      </c>
      <c r="BS881" s="69">
        <v>124903</v>
      </c>
      <c r="BT881" s="69">
        <v>0</v>
      </c>
      <c r="BU881" s="69">
        <v>0</v>
      </c>
      <c r="BV881" s="69">
        <v>1000</v>
      </c>
      <c r="BW881" s="69">
        <v>0</v>
      </c>
      <c r="BY881" s="69">
        <v>0</v>
      </c>
      <c r="BZ881" s="69">
        <v>0</v>
      </c>
      <c r="CA881" s="69">
        <v>31</v>
      </c>
      <c r="CB881" s="69">
        <v>0</v>
      </c>
      <c r="CC881" s="69">
        <v>0</v>
      </c>
      <c r="CD881" s="69">
        <v>0</v>
      </c>
      <c r="CE881" s="69">
        <v>0</v>
      </c>
      <c r="CF881" s="69">
        <v>0</v>
      </c>
      <c r="CG881" s="69">
        <v>0</v>
      </c>
      <c r="CH881" s="69">
        <v>0</v>
      </c>
      <c r="CI881" s="69">
        <v>0</v>
      </c>
      <c r="CJ881" s="69">
        <v>0</v>
      </c>
      <c r="CL881" s="69">
        <v>0</v>
      </c>
      <c r="CM881" s="69">
        <v>0</v>
      </c>
      <c r="CN881" s="69">
        <v>0</v>
      </c>
      <c r="CO881" s="69">
        <v>0</v>
      </c>
      <c r="CP881" s="69">
        <v>0</v>
      </c>
      <c r="CQ881" s="69">
        <v>0</v>
      </c>
      <c r="CR881" s="69">
        <v>0</v>
      </c>
      <c r="CS881" s="69">
        <v>0</v>
      </c>
      <c r="CT881" s="69">
        <v>0</v>
      </c>
      <c r="CU881" s="69">
        <v>0</v>
      </c>
      <c r="CV881" s="69">
        <v>0</v>
      </c>
      <c r="CW881" s="69">
        <v>0</v>
      </c>
      <c r="CZ881" s="69">
        <v>0</v>
      </c>
      <c r="DA881" s="69">
        <v>0</v>
      </c>
      <c r="DB881" s="69">
        <v>0</v>
      </c>
      <c r="DC881" s="69">
        <v>0</v>
      </c>
      <c r="DD881" s="69">
        <v>0</v>
      </c>
      <c r="DE881" s="69">
        <v>0</v>
      </c>
      <c r="DF881" s="69">
        <v>0</v>
      </c>
      <c r="DG881" s="69">
        <v>1</v>
      </c>
      <c r="DI881" s="69" t="e">
        <f>INDEX(Sheet3!$E$78:$E$1130,MATCH(A881,Sheet3!$D$78:$D$1130,0))</f>
        <v>#N/A</v>
      </c>
      <c r="DJ881" s="69">
        <f t="shared" si="208"/>
        <v>0</v>
      </c>
      <c r="DK881" s="69" t="s">
        <v>2332</v>
      </c>
      <c r="DL881" s="93"/>
      <c r="DM881" s="69" t="s">
        <v>2333</v>
      </c>
      <c r="DN881" s="69" t="e">
        <f>"造成["&amp;INDEX(Sheet5!$L$2:$L$11,MATCH(BL881,Sheet5!$J$2:$J$11,0))&amp;":"&amp;BR881&amp;"*"&amp;BS881/1000&amp;"]"&amp;INDEX(Sheet5!$I$2:$I$4,MATCH(BR881,Sheet5!$H$2:$H$4,0))&amp;"的"&amp;INDEX(Sheet5!$K$2:$K$11,MATCH(BL881,Sheet5!$J$2:$J$11,0))</f>
        <v>#N/A</v>
      </c>
      <c r="DO881" s="69" t="e">
        <f>"造成["&amp;INDEX(Sheet5!$L$2:$L$11,MATCH(BY881,Sheet5!$J$2:$J$11,0))&amp;":"&amp;CE881&amp;"*"&amp;CF881/1000&amp;"]"&amp;INDEX(Sheet5!$I$2:$I$4,MATCH(CE881,Sheet5!$H$2:$H$4,0))&amp;"的"&amp;INDEX(Sheet5!$K$2:$K$11,MATCH(BY881,Sheet5!$J$2:$J$11,0))</f>
        <v>#N/A</v>
      </c>
      <c r="DP881" s="69"/>
      <c r="DQ881" s="69"/>
      <c r="DR881" s="69" t="e">
        <f t="shared" si="205"/>
        <v>#N/A</v>
      </c>
      <c r="DS881" s="90" t="e">
        <f>MATCH(A881,Sheet5!D:D,0)</f>
        <v>#N/A</v>
      </c>
      <c r="DT881" s="94" t="e">
        <f>MATCH(A880,Sheet5!F:F,0)</f>
        <v>#N/A</v>
      </c>
      <c r="DU881" s="69">
        <v>0</v>
      </c>
      <c r="DV881" s="69">
        <v>0</v>
      </c>
      <c r="DW881" s="69">
        <v>0</v>
      </c>
      <c r="DX881" s="69">
        <v>0</v>
      </c>
      <c r="DY881" s="69">
        <v>0</v>
      </c>
    </row>
    <row r="882" spans="1:129" ht="14.25">
      <c r="A882" s="69">
        <v>124904</v>
      </c>
      <c r="B882" s="69">
        <v>0</v>
      </c>
      <c r="C882" s="69">
        <v>1</v>
      </c>
      <c r="D882" s="69" t="s">
        <v>2330</v>
      </c>
      <c r="E882" s="69" t="s">
        <v>2331</v>
      </c>
      <c r="F882" s="69">
        <v>0</v>
      </c>
      <c r="G882" s="69">
        <v>1</v>
      </c>
      <c r="H882" s="69" t="s">
        <v>1528</v>
      </c>
      <c r="I882" s="69">
        <v>0</v>
      </c>
      <c r="J882" s="69">
        <v>0</v>
      </c>
      <c r="K882" s="69">
        <v>300</v>
      </c>
      <c r="M882" s="69">
        <v>0</v>
      </c>
      <c r="O882" s="69">
        <v>0</v>
      </c>
      <c r="P882" s="69">
        <v>1</v>
      </c>
      <c r="Q882" s="69">
        <v>0</v>
      </c>
      <c r="R882" s="69">
        <v>1</v>
      </c>
      <c r="S882" s="69">
        <v>0</v>
      </c>
      <c r="T882" s="69">
        <v>0</v>
      </c>
      <c r="U882" s="69">
        <v>0</v>
      </c>
      <c r="V882" s="69">
        <v>0</v>
      </c>
      <c r="W882" s="69">
        <v>0</v>
      </c>
      <c r="X882" s="69">
        <v>0</v>
      </c>
      <c r="Y882" s="69">
        <v>0</v>
      </c>
      <c r="Z882" s="69">
        <v>4000</v>
      </c>
      <c r="AA882" s="69">
        <v>4</v>
      </c>
      <c r="AB882" s="69">
        <v>31</v>
      </c>
      <c r="AC882" s="69">
        <v>0</v>
      </c>
      <c r="AD882" s="69">
        <v>0</v>
      </c>
      <c r="AE882" s="69">
        <v>0</v>
      </c>
      <c r="AF882" s="69">
        <v>100</v>
      </c>
      <c r="AG882" s="69">
        <v>0</v>
      </c>
      <c r="AH882" s="69">
        <v>30</v>
      </c>
      <c r="AI882" s="69">
        <v>0</v>
      </c>
      <c r="AJ882" s="69">
        <v>0</v>
      </c>
      <c r="AK882" s="69">
        <v>0</v>
      </c>
      <c r="AL882" s="69">
        <v>0</v>
      </c>
      <c r="AM882" s="69">
        <v>0</v>
      </c>
      <c r="AN882" s="69">
        <v>0</v>
      </c>
      <c r="AO882" s="69">
        <v>0</v>
      </c>
      <c r="AP882" s="69">
        <v>0</v>
      </c>
      <c r="AQ882" s="84">
        <v>0</v>
      </c>
      <c r="AR882" s="69">
        <v>0</v>
      </c>
      <c r="AS882" s="69">
        <v>0</v>
      </c>
      <c r="AT882" s="69">
        <v>0</v>
      </c>
      <c r="AU882" s="69">
        <v>0</v>
      </c>
      <c r="AV882" s="69">
        <v>0</v>
      </c>
      <c r="AW882" s="69">
        <v>0</v>
      </c>
      <c r="AX882" s="69">
        <v>0</v>
      </c>
      <c r="AY882" s="69">
        <v>0</v>
      </c>
      <c r="AZ882" s="69">
        <v>0</v>
      </c>
      <c r="BA882" s="69">
        <v>0</v>
      </c>
      <c r="BB882" s="69">
        <v>0</v>
      </c>
      <c r="BC882" s="69">
        <v>0</v>
      </c>
      <c r="BD882" s="69">
        <v>0</v>
      </c>
      <c r="BE882" s="69">
        <v>0</v>
      </c>
      <c r="BF882" s="69">
        <v>0</v>
      </c>
      <c r="BG882" s="69">
        <v>0</v>
      </c>
      <c r="BH882" s="69">
        <v>0</v>
      </c>
      <c r="BK882" s="69">
        <v>3</v>
      </c>
      <c r="BL882" s="69">
        <v>10</v>
      </c>
      <c r="BM882" s="69">
        <v>4</v>
      </c>
      <c r="BN882" s="69">
        <v>31</v>
      </c>
      <c r="BO882" s="89">
        <v>0</v>
      </c>
      <c r="BP882" s="69">
        <v>1</v>
      </c>
      <c r="BQ882" s="69">
        <v>1</v>
      </c>
      <c r="BR882" s="69">
        <v>1</v>
      </c>
      <c r="BS882" s="69">
        <v>124904</v>
      </c>
      <c r="BT882" s="69">
        <v>0</v>
      </c>
      <c r="BU882" s="69">
        <v>0</v>
      </c>
      <c r="BV882" s="69">
        <v>1000</v>
      </c>
      <c r="BW882" s="69">
        <v>0</v>
      </c>
      <c r="BY882" s="69">
        <v>0</v>
      </c>
      <c r="BZ882" s="69">
        <v>0</v>
      </c>
      <c r="CA882" s="69">
        <v>31</v>
      </c>
      <c r="CB882" s="69">
        <v>0</v>
      </c>
      <c r="CC882" s="69">
        <v>0</v>
      </c>
      <c r="CD882" s="69">
        <v>0</v>
      </c>
      <c r="CE882" s="69">
        <v>0</v>
      </c>
      <c r="CF882" s="69">
        <v>0</v>
      </c>
      <c r="CG882" s="69">
        <v>0</v>
      </c>
      <c r="CH882" s="69">
        <v>0</v>
      </c>
      <c r="CI882" s="69">
        <v>0</v>
      </c>
      <c r="CJ882" s="69">
        <v>0</v>
      </c>
      <c r="CL882" s="69">
        <v>0</v>
      </c>
      <c r="CM882" s="69">
        <v>0</v>
      </c>
      <c r="CN882" s="69">
        <v>0</v>
      </c>
      <c r="CO882" s="69">
        <v>0</v>
      </c>
      <c r="CP882" s="69">
        <v>0</v>
      </c>
      <c r="CQ882" s="69">
        <v>0</v>
      </c>
      <c r="CR882" s="69">
        <v>0</v>
      </c>
      <c r="CS882" s="69">
        <v>0</v>
      </c>
      <c r="CT882" s="69">
        <v>0</v>
      </c>
      <c r="CU882" s="69">
        <v>0</v>
      </c>
      <c r="CV882" s="69">
        <v>0</v>
      </c>
      <c r="CW882" s="69">
        <v>0</v>
      </c>
      <c r="CZ882" s="69">
        <v>0</v>
      </c>
      <c r="DA882" s="69">
        <v>0</v>
      </c>
      <c r="DB882" s="69">
        <v>0</v>
      </c>
      <c r="DC882" s="69">
        <v>0</v>
      </c>
      <c r="DD882" s="69">
        <v>0</v>
      </c>
      <c r="DE882" s="69">
        <v>0</v>
      </c>
      <c r="DF882" s="69">
        <v>0</v>
      </c>
      <c r="DG882" s="69">
        <v>1</v>
      </c>
      <c r="DI882" s="69" t="e">
        <f>INDEX(Sheet3!$E$78:$E$1130,MATCH(A882,Sheet3!$D$78:$D$1130,0))</f>
        <v>#N/A</v>
      </c>
      <c r="DJ882" s="69">
        <f t="shared" si="208"/>
        <v>0</v>
      </c>
      <c r="DK882" s="69" t="s">
        <v>2332</v>
      </c>
      <c r="DL882" s="93"/>
      <c r="DM882" s="69" t="s">
        <v>2333</v>
      </c>
      <c r="DN882" s="69" t="e">
        <f>"造成["&amp;INDEX(Sheet5!$L$2:$L$11,MATCH(BL882,Sheet5!$J$2:$J$11,0))&amp;":"&amp;BR882&amp;"*"&amp;BS882/1000&amp;"]"&amp;INDEX(Sheet5!$I$2:$I$4,MATCH(BR882,Sheet5!$H$2:$H$4,0))&amp;"的"&amp;INDEX(Sheet5!$K$2:$K$11,MATCH(BL882,Sheet5!$J$2:$J$11,0))</f>
        <v>#N/A</v>
      </c>
      <c r="DO882" s="69" t="e">
        <f>"造成["&amp;INDEX(Sheet5!$L$2:$L$11,MATCH(BY882,Sheet5!$J$2:$J$11,0))&amp;":"&amp;CE882&amp;"*"&amp;CF882/1000&amp;"]"&amp;INDEX(Sheet5!$I$2:$I$4,MATCH(CE882,Sheet5!$H$2:$H$4,0))&amp;"的"&amp;INDEX(Sheet5!$K$2:$K$11,MATCH(BY882,Sheet5!$J$2:$J$11,0))</f>
        <v>#N/A</v>
      </c>
      <c r="DP882" s="69"/>
      <c r="DQ882" s="69"/>
      <c r="DR882" s="69" t="e">
        <f t="shared" si="205"/>
        <v>#N/A</v>
      </c>
      <c r="DS882" s="90" t="e">
        <f>MATCH(A882,Sheet5!D:D,0)</f>
        <v>#N/A</v>
      </c>
      <c r="DT882" s="94" t="e">
        <f>MATCH(A881,Sheet5!F:F,0)</f>
        <v>#N/A</v>
      </c>
      <c r="DU882" s="69">
        <v>0</v>
      </c>
      <c r="DV882" s="69">
        <v>0</v>
      </c>
      <c r="DW882" s="69">
        <v>0</v>
      </c>
      <c r="DX882" s="69">
        <v>0</v>
      </c>
      <c r="DY882" s="69">
        <v>0</v>
      </c>
    </row>
    <row r="883" spans="1:129" ht="14.25">
      <c r="A883" s="69">
        <v>124905</v>
      </c>
      <c r="B883" s="69">
        <v>0</v>
      </c>
      <c r="C883" s="69">
        <v>1</v>
      </c>
      <c r="D883" s="69" t="s">
        <v>2330</v>
      </c>
      <c r="E883" s="69" t="s">
        <v>2331</v>
      </c>
      <c r="F883" s="69">
        <v>0</v>
      </c>
      <c r="G883" s="69">
        <v>1</v>
      </c>
      <c r="H883" s="69" t="s">
        <v>1528</v>
      </c>
      <c r="I883" s="69">
        <v>0</v>
      </c>
      <c r="J883" s="69">
        <v>0</v>
      </c>
      <c r="K883" s="69">
        <v>300</v>
      </c>
      <c r="M883" s="69">
        <v>0</v>
      </c>
      <c r="O883" s="69">
        <v>0</v>
      </c>
      <c r="P883" s="69">
        <v>1</v>
      </c>
      <c r="Q883" s="69">
        <v>0</v>
      </c>
      <c r="R883" s="69">
        <v>1</v>
      </c>
      <c r="S883" s="69">
        <v>0</v>
      </c>
      <c r="T883" s="69">
        <v>0</v>
      </c>
      <c r="U883" s="69">
        <v>0</v>
      </c>
      <c r="V883" s="69">
        <v>0</v>
      </c>
      <c r="W883" s="69">
        <v>0</v>
      </c>
      <c r="X883" s="69">
        <v>0</v>
      </c>
      <c r="Y883" s="69">
        <v>0</v>
      </c>
      <c r="Z883" s="69">
        <v>4000</v>
      </c>
      <c r="AA883" s="69">
        <v>4</v>
      </c>
      <c r="AB883" s="69">
        <v>31</v>
      </c>
      <c r="AC883" s="69">
        <v>0</v>
      </c>
      <c r="AD883" s="69">
        <v>0</v>
      </c>
      <c r="AE883" s="69">
        <v>0</v>
      </c>
      <c r="AF883" s="69">
        <v>100</v>
      </c>
      <c r="AG883" s="69">
        <v>0</v>
      </c>
      <c r="AH883" s="69">
        <v>30</v>
      </c>
      <c r="AI883" s="69">
        <v>0</v>
      </c>
      <c r="AJ883" s="69">
        <v>0</v>
      </c>
      <c r="AK883" s="69">
        <v>0</v>
      </c>
      <c r="AL883" s="69">
        <v>0</v>
      </c>
      <c r="AM883" s="69">
        <v>0</v>
      </c>
      <c r="AN883" s="69">
        <v>0</v>
      </c>
      <c r="AO883" s="69">
        <v>0</v>
      </c>
      <c r="AP883" s="69">
        <v>0</v>
      </c>
      <c r="AQ883" s="84">
        <v>0</v>
      </c>
      <c r="AR883" s="69">
        <v>0</v>
      </c>
      <c r="AS883" s="69">
        <v>0</v>
      </c>
      <c r="AT883" s="69">
        <v>0</v>
      </c>
      <c r="AU883" s="69">
        <v>0</v>
      </c>
      <c r="AV883" s="69">
        <v>0</v>
      </c>
      <c r="AW883" s="69">
        <v>0</v>
      </c>
      <c r="AX883" s="69">
        <v>0</v>
      </c>
      <c r="AY883" s="69">
        <v>0</v>
      </c>
      <c r="AZ883" s="69">
        <v>0</v>
      </c>
      <c r="BA883" s="69">
        <v>0</v>
      </c>
      <c r="BB883" s="69">
        <v>0</v>
      </c>
      <c r="BC883" s="69">
        <v>0</v>
      </c>
      <c r="BD883" s="69">
        <v>0</v>
      </c>
      <c r="BE883" s="69">
        <v>0</v>
      </c>
      <c r="BF883" s="69">
        <v>0</v>
      </c>
      <c r="BG883" s="69">
        <v>0</v>
      </c>
      <c r="BH883" s="69">
        <v>0</v>
      </c>
      <c r="BK883" s="69">
        <v>3</v>
      </c>
      <c r="BL883" s="69">
        <v>10</v>
      </c>
      <c r="BM883" s="69">
        <v>4</v>
      </c>
      <c r="BN883" s="69">
        <v>31</v>
      </c>
      <c r="BO883" s="89">
        <v>0</v>
      </c>
      <c r="BP883" s="69">
        <v>1</v>
      </c>
      <c r="BQ883" s="69">
        <v>1</v>
      </c>
      <c r="BR883" s="69">
        <v>1</v>
      </c>
      <c r="BS883" s="69">
        <v>124905</v>
      </c>
      <c r="BT883" s="69">
        <v>0</v>
      </c>
      <c r="BU883" s="69">
        <v>0</v>
      </c>
      <c r="BV883" s="69">
        <v>1000</v>
      </c>
      <c r="BW883" s="69">
        <v>0</v>
      </c>
      <c r="BY883" s="69">
        <v>0</v>
      </c>
      <c r="BZ883" s="69">
        <v>0</v>
      </c>
      <c r="CA883" s="69">
        <v>31</v>
      </c>
      <c r="CB883" s="69">
        <v>0</v>
      </c>
      <c r="CC883" s="69">
        <v>0</v>
      </c>
      <c r="CD883" s="69">
        <v>0</v>
      </c>
      <c r="CE883" s="69">
        <v>0</v>
      </c>
      <c r="CF883" s="69">
        <v>0</v>
      </c>
      <c r="CG883" s="69">
        <v>0</v>
      </c>
      <c r="CH883" s="69">
        <v>0</v>
      </c>
      <c r="CI883" s="69">
        <v>0</v>
      </c>
      <c r="CJ883" s="69">
        <v>0</v>
      </c>
      <c r="CL883" s="69">
        <v>0</v>
      </c>
      <c r="CM883" s="69">
        <v>0</v>
      </c>
      <c r="CN883" s="69">
        <v>0</v>
      </c>
      <c r="CO883" s="69">
        <v>0</v>
      </c>
      <c r="CP883" s="69">
        <v>0</v>
      </c>
      <c r="CQ883" s="69">
        <v>0</v>
      </c>
      <c r="CR883" s="69">
        <v>0</v>
      </c>
      <c r="CS883" s="69">
        <v>0</v>
      </c>
      <c r="CT883" s="69">
        <v>0</v>
      </c>
      <c r="CU883" s="69">
        <v>0</v>
      </c>
      <c r="CV883" s="69">
        <v>0</v>
      </c>
      <c r="CW883" s="69">
        <v>0</v>
      </c>
      <c r="CZ883" s="69">
        <v>0</v>
      </c>
      <c r="DA883" s="69">
        <v>0</v>
      </c>
      <c r="DB883" s="69">
        <v>0</v>
      </c>
      <c r="DC883" s="69">
        <v>0</v>
      </c>
      <c r="DD883" s="69">
        <v>0</v>
      </c>
      <c r="DE883" s="69">
        <v>0</v>
      </c>
      <c r="DF883" s="69">
        <v>0</v>
      </c>
      <c r="DG883" s="69">
        <v>1</v>
      </c>
      <c r="DI883" s="69" t="e">
        <f>INDEX(Sheet3!$E$78:$E$1130,MATCH(A883,Sheet3!$D$78:$D$1130,0))</f>
        <v>#N/A</v>
      </c>
      <c r="DJ883" s="69">
        <f t="shared" si="208"/>
        <v>0</v>
      </c>
      <c r="DK883" s="69" t="s">
        <v>2332</v>
      </c>
      <c r="DL883" s="93"/>
      <c r="DM883" s="69" t="s">
        <v>2333</v>
      </c>
      <c r="DN883" s="69" t="e">
        <f>"造成["&amp;INDEX(Sheet5!$L$2:$L$11,MATCH(BL883,Sheet5!$J$2:$J$11,0))&amp;":"&amp;BR883&amp;"*"&amp;BS883/1000&amp;"]"&amp;INDEX(Sheet5!$I$2:$I$4,MATCH(BR883,Sheet5!$H$2:$H$4,0))&amp;"的"&amp;INDEX(Sheet5!$K$2:$K$11,MATCH(BL883,Sheet5!$J$2:$J$11,0))</f>
        <v>#N/A</v>
      </c>
      <c r="DO883" s="69" t="e">
        <f>"造成["&amp;INDEX(Sheet5!$L$2:$L$11,MATCH(BY883,Sheet5!$J$2:$J$11,0))&amp;":"&amp;CE883&amp;"*"&amp;CF883/1000&amp;"]"&amp;INDEX(Sheet5!$I$2:$I$4,MATCH(CE883,Sheet5!$H$2:$H$4,0))&amp;"的"&amp;INDEX(Sheet5!$K$2:$K$11,MATCH(BY883,Sheet5!$J$2:$J$11,0))</f>
        <v>#N/A</v>
      </c>
      <c r="DP883" s="69"/>
      <c r="DQ883" s="69"/>
      <c r="DR883" s="69" t="e">
        <f t="shared" si="205"/>
        <v>#N/A</v>
      </c>
      <c r="DS883" s="90" t="e">
        <f>MATCH(A883,Sheet5!D:D,0)</f>
        <v>#N/A</v>
      </c>
      <c r="DT883" s="94" t="e">
        <f>MATCH(A882,Sheet5!F:F,0)</f>
        <v>#N/A</v>
      </c>
      <c r="DU883" s="69">
        <v>0</v>
      </c>
      <c r="DV883" s="69">
        <v>0</v>
      </c>
      <c r="DW883" s="69">
        <v>0</v>
      </c>
      <c r="DX883" s="69">
        <v>0</v>
      </c>
      <c r="DY883" s="69">
        <v>0</v>
      </c>
    </row>
    <row r="884" spans="1:129" ht="14.25">
      <c r="A884" s="69">
        <v>124906</v>
      </c>
      <c r="B884" s="69">
        <v>0</v>
      </c>
      <c r="C884" s="69">
        <v>1</v>
      </c>
      <c r="D884" s="69" t="s">
        <v>2330</v>
      </c>
      <c r="E884" s="69" t="s">
        <v>2331</v>
      </c>
      <c r="F884" s="69">
        <v>0</v>
      </c>
      <c r="G884" s="69">
        <v>1</v>
      </c>
      <c r="H884" s="69" t="s">
        <v>1528</v>
      </c>
      <c r="I884" s="69">
        <v>0</v>
      </c>
      <c r="J884" s="69">
        <v>0</v>
      </c>
      <c r="K884" s="69">
        <v>300</v>
      </c>
      <c r="M884" s="69">
        <v>0</v>
      </c>
      <c r="O884" s="69">
        <v>0</v>
      </c>
      <c r="P884" s="69">
        <v>1</v>
      </c>
      <c r="Q884" s="69">
        <v>0</v>
      </c>
      <c r="R884" s="69">
        <v>1</v>
      </c>
      <c r="S884" s="69">
        <v>0</v>
      </c>
      <c r="T884" s="69">
        <v>0</v>
      </c>
      <c r="U884" s="69">
        <v>0</v>
      </c>
      <c r="V884" s="69">
        <v>0</v>
      </c>
      <c r="W884" s="69">
        <v>0</v>
      </c>
      <c r="X884" s="69">
        <v>0</v>
      </c>
      <c r="Y884" s="69">
        <v>0</v>
      </c>
      <c r="Z884" s="69">
        <v>4000</v>
      </c>
      <c r="AA884" s="69">
        <v>4</v>
      </c>
      <c r="AB884" s="69">
        <v>31</v>
      </c>
      <c r="AC884" s="69">
        <v>0</v>
      </c>
      <c r="AD884" s="69">
        <v>0</v>
      </c>
      <c r="AE884" s="69">
        <v>0</v>
      </c>
      <c r="AF884" s="69">
        <v>100</v>
      </c>
      <c r="AG884" s="69">
        <v>0</v>
      </c>
      <c r="AH884" s="69">
        <v>30</v>
      </c>
      <c r="AI884" s="69">
        <v>0</v>
      </c>
      <c r="AJ884" s="69">
        <v>0</v>
      </c>
      <c r="AK884" s="69">
        <v>0</v>
      </c>
      <c r="AL884" s="69">
        <v>0</v>
      </c>
      <c r="AM884" s="69">
        <v>0</v>
      </c>
      <c r="AN884" s="69">
        <v>0</v>
      </c>
      <c r="AO884" s="69">
        <v>0</v>
      </c>
      <c r="AP884" s="69">
        <v>0</v>
      </c>
      <c r="AQ884" s="84">
        <v>0</v>
      </c>
      <c r="AR884" s="69">
        <v>0</v>
      </c>
      <c r="AS884" s="69">
        <v>0</v>
      </c>
      <c r="AT884" s="69">
        <v>0</v>
      </c>
      <c r="AU884" s="69">
        <v>0</v>
      </c>
      <c r="AV884" s="69">
        <v>0</v>
      </c>
      <c r="AW884" s="69">
        <v>0</v>
      </c>
      <c r="AX884" s="69">
        <v>0</v>
      </c>
      <c r="AY884" s="69">
        <v>0</v>
      </c>
      <c r="AZ884" s="69">
        <v>0</v>
      </c>
      <c r="BA884" s="69">
        <v>0</v>
      </c>
      <c r="BB884" s="69">
        <v>0</v>
      </c>
      <c r="BC884" s="69">
        <v>0</v>
      </c>
      <c r="BD884" s="69">
        <v>0</v>
      </c>
      <c r="BE884" s="69">
        <v>0</v>
      </c>
      <c r="BF884" s="69">
        <v>0</v>
      </c>
      <c r="BG884" s="69">
        <v>0</v>
      </c>
      <c r="BH884" s="69">
        <v>0</v>
      </c>
      <c r="BK884" s="69">
        <v>3</v>
      </c>
      <c r="BL884" s="69">
        <v>10</v>
      </c>
      <c r="BM884" s="69">
        <v>4</v>
      </c>
      <c r="BN884" s="69">
        <v>31</v>
      </c>
      <c r="BO884" s="89">
        <v>0</v>
      </c>
      <c r="BP884" s="69">
        <v>1</v>
      </c>
      <c r="BQ884" s="69">
        <v>1</v>
      </c>
      <c r="BR884" s="69">
        <v>1</v>
      </c>
      <c r="BS884" s="69">
        <v>124906</v>
      </c>
      <c r="BT884" s="69">
        <v>0</v>
      </c>
      <c r="BU884" s="69">
        <v>0</v>
      </c>
      <c r="BV884" s="69">
        <v>1000</v>
      </c>
      <c r="BW884" s="69">
        <v>0</v>
      </c>
      <c r="BY884" s="69">
        <v>0</v>
      </c>
      <c r="BZ884" s="69">
        <v>0</v>
      </c>
      <c r="CA884" s="69">
        <v>31</v>
      </c>
      <c r="CB884" s="69">
        <v>0</v>
      </c>
      <c r="CC884" s="69">
        <v>0</v>
      </c>
      <c r="CD884" s="69">
        <v>0</v>
      </c>
      <c r="CE884" s="69">
        <v>0</v>
      </c>
      <c r="CF884" s="69">
        <v>0</v>
      </c>
      <c r="CG884" s="69">
        <v>0</v>
      </c>
      <c r="CH884" s="69">
        <v>0</v>
      </c>
      <c r="CI884" s="69">
        <v>0</v>
      </c>
      <c r="CJ884" s="69">
        <v>0</v>
      </c>
      <c r="CL884" s="69">
        <v>0</v>
      </c>
      <c r="CM884" s="69">
        <v>0</v>
      </c>
      <c r="CN884" s="69">
        <v>0</v>
      </c>
      <c r="CO884" s="69">
        <v>0</v>
      </c>
      <c r="CP884" s="69">
        <v>0</v>
      </c>
      <c r="CQ884" s="69">
        <v>0</v>
      </c>
      <c r="CR884" s="69">
        <v>0</v>
      </c>
      <c r="CS884" s="69">
        <v>0</v>
      </c>
      <c r="CT884" s="69">
        <v>0</v>
      </c>
      <c r="CU884" s="69">
        <v>0</v>
      </c>
      <c r="CV884" s="69">
        <v>0</v>
      </c>
      <c r="CW884" s="69">
        <v>0</v>
      </c>
      <c r="CZ884" s="69">
        <v>0</v>
      </c>
      <c r="DA884" s="69">
        <v>0</v>
      </c>
      <c r="DB884" s="69">
        <v>0</v>
      </c>
      <c r="DC884" s="69">
        <v>0</v>
      </c>
      <c r="DD884" s="69">
        <v>0</v>
      </c>
      <c r="DE884" s="69">
        <v>0</v>
      </c>
      <c r="DF884" s="69">
        <v>0</v>
      </c>
      <c r="DG884" s="69">
        <v>1</v>
      </c>
      <c r="DI884" s="69" t="e">
        <f>INDEX(Sheet3!$E$78:$E$1130,MATCH(A884,Sheet3!$D$78:$D$1130,0))</f>
        <v>#N/A</v>
      </c>
      <c r="DJ884" s="69">
        <f t="shared" si="208"/>
        <v>0</v>
      </c>
      <c r="DK884" s="69" t="s">
        <v>2332</v>
      </c>
      <c r="DL884" s="93"/>
      <c r="DM884" s="69" t="s">
        <v>2333</v>
      </c>
      <c r="DN884" s="69" t="e">
        <f>"造成["&amp;INDEX(Sheet5!$L$2:$L$11,MATCH(BL884,Sheet5!$J$2:$J$11,0))&amp;":"&amp;BR884&amp;"*"&amp;BS884/1000&amp;"]"&amp;INDEX(Sheet5!$I$2:$I$4,MATCH(BR884,Sheet5!$H$2:$H$4,0))&amp;"的"&amp;INDEX(Sheet5!$K$2:$K$11,MATCH(BL884,Sheet5!$J$2:$J$11,0))</f>
        <v>#N/A</v>
      </c>
      <c r="DO884" s="69" t="e">
        <f>"造成["&amp;INDEX(Sheet5!$L$2:$L$11,MATCH(BY884,Sheet5!$J$2:$J$11,0))&amp;":"&amp;CE884&amp;"*"&amp;CF884/1000&amp;"]"&amp;INDEX(Sheet5!$I$2:$I$4,MATCH(CE884,Sheet5!$H$2:$H$4,0))&amp;"的"&amp;INDEX(Sheet5!$K$2:$K$11,MATCH(BY884,Sheet5!$J$2:$J$11,0))</f>
        <v>#N/A</v>
      </c>
      <c r="DP884" s="69"/>
      <c r="DQ884" s="69"/>
      <c r="DR884" s="69" t="e">
        <f t="shared" si="205"/>
        <v>#N/A</v>
      </c>
      <c r="DS884" s="90" t="e">
        <f>MATCH(A884,Sheet5!D:D,0)</f>
        <v>#N/A</v>
      </c>
      <c r="DT884" s="94" t="e">
        <f>MATCH(A883,Sheet5!F:F,0)</f>
        <v>#N/A</v>
      </c>
      <c r="DU884" s="69">
        <v>0</v>
      </c>
      <c r="DV884" s="69">
        <v>0</v>
      </c>
      <c r="DW884" s="69">
        <v>0</v>
      </c>
      <c r="DX884" s="69">
        <v>0</v>
      </c>
      <c r="DY884" s="69">
        <v>0</v>
      </c>
    </row>
    <row r="885" spans="1:129" ht="14.25">
      <c r="A885" s="69">
        <v>124907</v>
      </c>
      <c r="B885" s="69">
        <v>0</v>
      </c>
      <c r="C885" s="69">
        <v>1</v>
      </c>
      <c r="D885" s="69" t="s">
        <v>2330</v>
      </c>
      <c r="E885" s="69" t="s">
        <v>2331</v>
      </c>
      <c r="F885" s="69">
        <v>0</v>
      </c>
      <c r="G885" s="69">
        <v>1</v>
      </c>
      <c r="H885" s="69" t="s">
        <v>1528</v>
      </c>
      <c r="I885" s="69">
        <v>0</v>
      </c>
      <c r="J885" s="69">
        <v>0</v>
      </c>
      <c r="K885" s="69">
        <v>300</v>
      </c>
      <c r="M885" s="69">
        <v>0</v>
      </c>
      <c r="O885" s="69">
        <v>0</v>
      </c>
      <c r="P885" s="69">
        <v>1</v>
      </c>
      <c r="Q885" s="69">
        <v>0</v>
      </c>
      <c r="R885" s="69">
        <v>1</v>
      </c>
      <c r="S885" s="69">
        <v>0</v>
      </c>
      <c r="T885" s="69">
        <v>0</v>
      </c>
      <c r="U885" s="69">
        <v>0</v>
      </c>
      <c r="V885" s="69">
        <v>0</v>
      </c>
      <c r="W885" s="69">
        <v>0</v>
      </c>
      <c r="X885" s="69">
        <v>0</v>
      </c>
      <c r="Y885" s="69">
        <v>0</v>
      </c>
      <c r="Z885" s="69">
        <v>4000</v>
      </c>
      <c r="AA885" s="69">
        <v>4</v>
      </c>
      <c r="AB885" s="69">
        <v>31</v>
      </c>
      <c r="AC885" s="69">
        <v>0</v>
      </c>
      <c r="AD885" s="69">
        <v>0</v>
      </c>
      <c r="AE885" s="69">
        <v>0</v>
      </c>
      <c r="AF885" s="69">
        <v>100</v>
      </c>
      <c r="AG885" s="69">
        <v>0</v>
      </c>
      <c r="AH885" s="69">
        <v>30</v>
      </c>
      <c r="AI885" s="69">
        <v>0</v>
      </c>
      <c r="AJ885" s="69">
        <v>0</v>
      </c>
      <c r="AK885" s="69">
        <v>0</v>
      </c>
      <c r="AL885" s="69">
        <v>0</v>
      </c>
      <c r="AM885" s="69">
        <v>0</v>
      </c>
      <c r="AN885" s="69">
        <v>0</v>
      </c>
      <c r="AO885" s="69">
        <v>0</v>
      </c>
      <c r="AP885" s="69">
        <v>0</v>
      </c>
      <c r="AQ885" s="84">
        <v>0</v>
      </c>
      <c r="AR885" s="69">
        <v>0</v>
      </c>
      <c r="AS885" s="69">
        <v>0</v>
      </c>
      <c r="AT885" s="69">
        <v>0</v>
      </c>
      <c r="AU885" s="69">
        <v>0</v>
      </c>
      <c r="AV885" s="69">
        <v>0</v>
      </c>
      <c r="AW885" s="69">
        <v>0</v>
      </c>
      <c r="AX885" s="69">
        <v>0</v>
      </c>
      <c r="AY885" s="69">
        <v>0</v>
      </c>
      <c r="AZ885" s="69">
        <v>0</v>
      </c>
      <c r="BA885" s="69">
        <v>0</v>
      </c>
      <c r="BB885" s="69">
        <v>0</v>
      </c>
      <c r="BC885" s="69">
        <v>0</v>
      </c>
      <c r="BD885" s="69">
        <v>0</v>
      </c>
      <c r="BE885" s="69">
        <v>0</v>
      </c>
      <c r="BF885" s="69">
        <v>0</v>
      </c>
      <c r="BG885" s="69">
        <v>0</v>
      </c>
      <c r="BH885" s="69">
        <v>0</v>
      </c>
      <c r="BK885" s="69">
        <v>3</v>
      </c>
      <c r="BL885" s="69">
        <v>10</v>
      </c>
      <c r="BM885" s="69">
        <v>4</v>
      </c>
      <c r="BN885" s="69">
        <v>31</v>
      </c>
      <c r="BO885" s="89">
        <v>0</v>
      </c>
      <c r="BP885" s="69">
        <v>1</v>
      </c>
      <c r="BQ885" s="69">
        <v>1</v>
      </c>
      <c r="BR885" s="69">
        <v>1</v>
      </c>
      <c r="BS885" s="69">
        <v>124907</v>
      </c>
      <c r="BT885" s="69">
        <v>0</v>
      </c>
      <c r="BU885" s="69">
        <v>0</v>
      </c>
      <c r="BV885" s="69">
        <v>1000</v>
      </c>
      <c r="BW885" s="69">
        <v>0</v>
      </c>
      <c r="BY885" s="69">
        <v>0</v>
      </c>
      <c r="BZ885" s="69">
        <v>0</v>
      </c>
      <c r="CA885" s="69">
        <v>31</v>
      </c>
      <c r="CB885" s="69">
        <v>0</v>
      </c>
      <c r="CC885" s="69">
        <v>0</v>
      </c>
      <c r="CD885" s="69">
        <v>0</v>
      </c>
      <c r="CE885" s="69">
        <v>0</v>
      </c>
      <c r="CF885" s="69">
        <v>0</v>
      </c>
      <c r="CG885" s="69">
        <v>0</v>
      </c>
      <c r="CH885" s="69">
        <v>0</v>
      </c>
      <c r="CI885" s="69">
        <v>0</v>
      </c>
      <c r="CJ885" s="69">
        <v>0</v>
      </c>
      <c r="CL885" s="69">
        <v>0</v>
      </c>
      <c r="CM885" s="69">
        <v>0</v>
      </c>
      <c r="CN885" s="69">
        <v>0</v>
      </c>
      <c r="CO885" s="69">
        <v>0</v>
      </c>
      <c r="CP885" s="69">
        <v>0</v>
      </c>
      <c r="CQ885" s="69">
        <v>0</v>
      </c>
      <c r="CR885" s="69">
        <v>0</v>
      </c>
      <c r="CS885" s="69">
        <v>0</v>
      </c>
      <c r="CT885" s="69">
        <v>0</v>
      </c>
      <c r="CU885" s="69">
        <v>0</v>
      </c>
      <c r="CV885" s="69">
        <v>0</v>
      </c>
      <c r="CW885" s="69">
        <v>0</v>
      </c>
      <c r="CZ885" s="69">
        <v>0</v>
      </c>
      <c r="DA885" s="69">
        <v>0</v>
      </c>
      <c r="DB885" s="69">
        <v>0</v>
      </c>
      <c r="DC885" s="69">
        <v>0</v>
      </c>
      <c r="DD885" s="69">
        <v>0</v>
      </c>
      <c r="DE885" s="69">
        <v>0</v>
      </c>
      <c r="DF885" s="69">
        <v>0</v>
      </c>
      <c r="DG885" s="69">
        <v>1</v>
      </c>
      <c r="DI885" s="69" t="e">
        <f>INDEX(Sheet3!$E$78:$E$1130,MATCH(A885,Sheet3!$D$78:$D$1130,0))</f>
        <v>#N/A</v>
      </c>
      <c r="DJ885" s="69">
        <f t="shared" si="208"/>
        <v>0</v>
      </c>
      <c r="DK885" s="69" t="s">
        <v>2332</v>
      </c>
      <c r="DL885" s="93"/>
      <c r="DM885" s="69" t="s">
        <v>2333</v>
      </c>
      <c r="DN885" s="69" t="e">
        <f>"造成["&amp;INDEX(Sheet5!$L$2:$L$11,MATCH(BL885,Sheet5!$J$2:$J$11,0))&amp;":"&amp;BR885&amp;"*"&amp;BS885/1000&amp;"]"&amp;INDEX(Sheet5!$I$2:$I$4,MATCH(BR885,Sheet5!$H$2:$H$4,0))&amp;"的"&amp;INDEX(Sheet5!$K$2:$K$11,MATCH(BL885,Sheet5!$J$2:$J$11,0))</f>
        <v>#N/A</v>
      </c>
      <c r="DO885" s="69" t="e">
        <f>"造成["&amp;INDEX(Sheet5!$L$2:$L$11,MATCH(BY885,Sheet5!$J$2:$J$11,0))&amp;":"&amp;CE885&amp;"*"&amp;CF885/1000&amp;"]"&amp;INDEX(Sheet5!$I$2:$I$4,MATCH(CE885,Sheet5!$H$2:$H$4,0))&amp;"的"&amp;INDEX(Sheet5!$K$2:$K$11,MATCH(BY885,Sheet5!$J$2:$J$11,0))</f>
        <v>#N/A</v>
      </c>
      <c r="DP885" s="69"/>
      <c r="DQ885" s="69"/>
      <c r="DR885" s="69" t="e">
        <f t="shared" si="205"/>
        <v>#N/A</v>
      </c>
      <c r="DS885" s="90" t="e">
        <f>MATCH(A885,Sheet5!D:D,0)</f>
        <v>#N/A</v>
      </c>
      <c r="DT885" s="94" t="e">
        <f>MATCH(A884,Sheet5!F:F,0)</f>
        <v>#N/A</v>
      </c>
      <c r="DU885" s="69">
        <v>0</v>
      </c>
      <c r="DV885" s="69">
        <v>0</v>
      </c>
      <c r="DW885" s="69">
        <v>0</v>
      </c>
      <c r="DX885" s="69">
        <v>0</v>
      </c>
      <c r="DY885" s="69">
        <v>0</v>
      </c>
    </row>
    <row r="886" spans="1:129" ht="14.25">
      <c r="A886" s="69">
        <v>124908</v>
      </c>
      <c r="B886" s="69">
        <v>0</v>
      </c>
      <c r="C886" s="69">
        <v>1</v>
      </c>
      <c r="D886" s="69" t="s">
        <v>2330</v>
      </c>
      <c r="E886" s="69" t="s">
        <v>2331</v>
      </c>
      <c r="F886" s="69">
        <v>0</v>
      </c>
      <c r="G886" s="69">
        <v>1</v>
      </c>
      <c r="H886" s="69" t="s">
        <v>1528</v>
      </c>
      <c r="I886" s="69">
        <v>0</v>
      </c>
      <c r="J886" s="69">
        <v>0</v>
      </c>
      <c r="K886" s="69">
        <v>300</v>
      </c>
      <c r="M886" s="69">
        <v>0</v>
      </c>
      <c r="O886" s="69">
        <v>0</v>
      </c>
      <c r="P886" s="69">
        <v>1</v>
      </c>
      <c r="Q886" s="69">
        <v>0</v>
      </c>
      <c r="R886" s="69">
        <v>1</v>
      </c>
      <c r="S886" s="69">
        <v>0</v>
      </c>
      <c r="T886" s="69">
        <v>0</v>
      </c>
      <c r="U886" s="69">
        <v>0</v>
      </c>
      <c r="V886" s="69">
        <v>0</v>
      </c>
      <c r="W886" s="69">
        <v>0</v>
      </c>
      <c r="X886" s="69">
        <v>0</v>
      </c>
      <c r="Y886" s="69">
        <v>0</v>
      </c>
      <c r="Z886" s="69">
        <v>4000</v>
      </c>
      <c r="AA886" s="69">
        <v>4</v>
      </c>
      <c r="AB886" s="69">
        <v>31</v>
      </c>
      <c r="AC886" s="69">
        <v>0</v>
      </c>
      <c r="AD886" s="69">
        <v>0</v>
      </c>
      <c r="AE886" s="69">
        <v>0</v>
      </c>
      <c r="AF886" s="69">
        <v>100</v>
      </c>
      <c r="AG886" s="69">
        <v>0</v>
      </c>
      <c r="AH886" s="69">
        <v>30</v>
      </c>
      <c r="AI886" s="69">
        <v>0</v>
      </c>
      <c r="AJ886" s="69">
        <v>0</v>
      </c>
      <c r="AK886" s="69">
        <v>0</v>
      </c>
      <c r="AL886" s="69">
        <v>0</v>
      </c>
      <c r="AM886" s="69">
        <v>0</v>
      </c>
      <c r="AN886" s="69">
        <v>0</v>
      </c>
      <c r="AO886" s="69">
        <v>0</v>
      </c>
      <c r="AP886" s="69">
        <v>0</v>
      </c>
      <c r="AQ886" s="84">
        <v>0</v>
      </c>
      <c r="AR886" s="69">
        <v>0</v>
      </c>
      <c r="AS886" s="69">
        <v>0</v>
      </c>
      <c r="AT886" s="69">
        <v>0</v>
      </c>
      <c r="AU886" s="69">
        <v>0</v>
      </c>
      <c r="AV886" s="69">
        <v>0</v>
      </c>
      <c r="AW886" s="69">
        <v>0</v>
      </c>
      <c r="AX886" s="69">
        <v>0</v>
      </c>
      <c r="AY886" s="69">
        <v>0</v>
      </c>
      <c r="AZ886" s="69">
        <v>0</v>
      </c>
      <c r="BA886" s="69">
        <v>0</v>
      </c>
      <c r="BB886" s="69">
        <v>0</v>
      </c>
      <c r="BC886" s="69">
        <v>0</v>
      </c>
      <c r="BD886" s="69">
        <v>0</v>
      </c>
      <c r="BE886" s="69">
        <v>0</v>
      </c>
      <c r="BF886" s="69">
        <v>0</v>
      </c>
      <c r="BG886" s="69">
        <v>0</v>
      </c>
      <c r="BH886" s="69">
        <v>0</v>
      </c>
      <c r="BK886" s="69">
        <v>3</v>
      </c>
      <c r="BL886" s="69">
        <v>10</v>
      </c>
      <c r="BM886" s="69">
        <v>4</v>
      </c>
      <c r="BN886" s="69">
        <v>31</v>
      </c>
      <c r="BO886" s="89">
        <v>0</v>
      </c>
      <c r="BP886" s="69">
        <v>1</v>
      </c>
      <c r="BQ886" s="69">
        <v>1</v>
      </c>
      <c r="BR886" s="69">
        <v>1</v>
      </c>
      <c r="BS886" s="69">
        <v>124908</v>
      </c>
      <c r="BT886" s="69">
        <v>0</v>
      </c>
      <c r="BU886" s="69">
        <v>0</v>
      </c>
      <c r="BV886" s="69">
        <v>1000</v>
      </c>
      <c r="BW886" s="69">
        <v>0</v>
      </c>
      <c r="BY886" s="69">
        <v>0</v>
      </c>
      <c r="BZ886" s="69">
        <v>0</v>
      </c>
      <c r="CA886" s="69">
        <v>31</v>
      </c>
      <c r="CB886" s="69">
        <v>0</v>
      </c>
      <c r="CC886" s="69">
        <v>0</v>
      </c>
      <c r="CD886" s="69">
        <v>0</v>
      </c>
      <c r="CE886" s="69">
        <v>0</v>
      </c>
      <c r="CF886" s="69">
        <v>0</v>
      </c>
      <c r="CG886" s="69">
        <v>0</v>
      </c>
      <c r="CH886" s="69">
        <v>0</v>
      </c>
      <c r="CI886" s="69">
        <v>0</v>
      </c>
      <c r="CJ886" s="69">
        <v>0</v>
      </c>
      <c r="CL886" s="69">
        <v>0</v>
      </c>
      <c r="CM886" s="69">
        <v>0</v>
      </c>
      <c r="CN886" s="69">
        <v>0</v>
      </c>
      <c r="CO886" s="69">
        <v>0</v>
      </c>
      <c r="CP886" s="69">
        <v>0</v>
      </c>
      <c r="CQ886" s="69">
        <v>0</v>
      </c>
      <c r="CR886" s="69">
        <v>0</v>
      </c>
      <c r="CS886" s="69">
        <v>0</v>
      </c>
      <c r="CT886" s="69">
        <v>0</v>
      </c>
      <c r="CU886" s="69">
        <v>0</v>
      </c>
      <c r="CV886" s="69">
        <v>0</v>
      </c>
      <c r="CW886" s="69">
        <v>0</v>
      </c>
      <c r="CZ886" s="69">
        <v>0</v>
      </c>
      <c r="DA886" s="69">
        <v>0</v>
      </c>
      <c r="DB886" s="69">
        <v>0</v>
      </c>
      <c r="DC886" s="69">
        <v>0</v>
      </c>
      <c r="DD886" s="69">
        <v>0</v>
      </c>
      <c r="DE886" s="69">
        <v>0</v>
      </c>
      <c r="DF886" s="69">
        <v>0</v>
      </c>
      <c r="DG886" s="69">
        <v>1</v>
      </c>
      <c r="DI886" s="69" t="e">
        <f>INDEX(Sheet3!$E$78:$E$1130,MATCH(A886,Sheet3!$D$78:$D$1130,0))</f>
        <v>#N/A</v>
      </c>
      <c r="DJ886" s="69">
        <f t="shared" si="208"/>
        <v>0</v>
      </c>
      <c r="DK886" s="69" t="s">
        <v>2332</v>
      </c>
      <c r="DL886" s="93"/>
      <c r="DM886" s="69" t="s">
        <v>2333</v>
      </c>
      <c r="DN886" s="69" t="e">
        <f>"造成["&amp;INDEX(Sheet5!$L$2:$L$11,MATCH(BL886,Sheet5!$J$2:$J$11,0))&amp;":"&amp;BR886&amp;"*"&amp;BS886/1000&amp;"]"&amp;INDEX(Sheet5!$I$2:$I$4,MATCH(BR886,Sheet5!$H$2:$H$4,0))&amp;"的"&amp;INDEX(Sheet5!$K$2:$K$11,MATCH(BL886,Sheet5!$J$2:$J$11,0))</f>
        <v>#N/A</v>
      </c>
      <c r="DO886" s="69" t="e">
        <f>"造成["&amp;INDEX(Sheet5!$L$2:$L$11,MATCH(BY886,Sheet5!$J$2:$J$11,0))&amp;":"&amp;CE886&amp;"*"&amp;CF886/1000&amp;"]"&amp;INDEX(Sheet5!$I$2:$I$4,MATCH(CE886,Sheet5!$H$2:$H$4,0))&amp;"的"&amp;INDEX(Sheet5!$K$2:$K$11,MATCH(BY886,Sheet5!$J$2:$J$11,0))</f>
        <v>#N/A</v>
      </c>
      <c r="DP886" s="69"/>
      <c r="DQ886" s="69"/>
      <c r="DR886" s="69" t="e">
        <f t="shared" si="205"/>
        <v>#N/A</v>
      </c>
      <c r="DS886" s="90" t="e">
        <f>MATCH(A886,Sheet5!D:D,0)</f>
        <v>#N/A</v>
      </c>
      <c r="DT886" s="94" t="e">
        <f>MATCH(A885,Sheet5!F:F,0)</f>
        <v>#N/A</v>
      </c>
      <c r="DU886" s="69">
        <v>0</v>
      </c>
      <c r="DV886" s="69">
        <v>0</v>
      </c>
      <c r="DW886" s="69">
        <v>0</v>
      </c>
      <c r="DX886" s="69">
        <v>0</v>
      </c>
      <c r="DY886" s="69">
        <v>0</v>
      </c>
    </row>
    <row r="887" spans="1:129" ht="14.25">
      <c r="A887" s="69">
        <v>124909</v>
      </c>
      <c r="B887" s="69">
        <v>0</v>
      </c>
      <c r="C887" s="69">
        <v>1</v>
      </c>
      <c r="D887" s="69" t="s">
        <v>2330</v>
      </c>
      <c r="E887" s="69" t="s">
        <v>2331</v>
      </c>
      <c r="F887" s="69">
        <v>0</v>
      </c>
      <c r="G887" s="69">
        <v>1</v>
      </c>
      <c r="H887" s="69" t="s">
        <v>1528</v>
      </c>
      <c r="I887" s="69">
        <v>0</v>
      </c>
      <c r="J887" s="69">
        <v>0</v>
      </c>
      <c r="K887" s="69">
        <v>300</v>
      </c>
      <c r="M887" s="69">
        <v>0</v>
      </c>
      <c r="O887" s="69">
        <v>0</v>
      </c>
      <c r="P887" s="69">
        <v>1</v>
      </c>
      <c r="Q887" s="69">
        <v>0</v>
      </c>
      <c r="R887" s="69">
        <v>1</v>
      </c>
      <c r="S887" s="69">
        <v>0</v>
      </c>
      <c r="T887" s="69">
        <v>0</v>
      </c>
      <c r="U887" s="69">
        <v>0</v>
      </c>
      <c r="V887" s="69">
        <v>0</v>
      </c>
      <c r="W887" s="69">
        <v>0</v>
      </c>
      <c r="X887" s="69">
        <v>0</v>
      </c>
      <c r="Y887" s="69">
        <v>0</v>
      </c>
      <c r="Z887" s="69">
        <v>4000</v>
      </c>
      <c r="AA887" s="69">
        <v>4</v>
      </c>
      <c r="AB887" s="69">
        <v>31</v>
      </c>
      <c r="AC887" s="69">
        <v>0</v>
      </c>
      <c r="AD887" s="69">
        <v>0</v>
      </c>
      <c r="AE887" s="69">
        <v>0</v>
      </c>
      <c r="AF887" s="69">
        <v>100</v>
      </c>
      <c r="AG887" s="69">
        <v>0</v>
      </c>
      <c r="AH887" s="69">
        <v>30</v>
      </c>
      <c r="AI887" s="69">
        <v>0</v>
      </c>
      <c r="AJ887" s="69">
        <v>0</v>
      </c>
      <c r="AK887" s="69">
        <v>0</v>
      </c>
      <c r="AL887" s="69">
        <v>0</v>
      </c>
      <c r="AM887" s="69">
        <v>0</v>
      </c>
      <c r="AN887" s="69">
        <v>0</v>
      </c>
      <c r="AO887" s="69">
        <v>0</v>
      </c>
      <c r="AP887" s="69">
        <v>0</v>
      </c>
      <c r="AQ887" s="84">
        <v>0</v>
      </c>
      <c r="AR887" s="69">
        <v>0</v>
      </c>
      <c r="AS887" s="69">
        <v>0</v>
      </c>
      <c r="AT887" s="69">
        <v>0</v>
      </c>
      <c r="AU887" s="69">
        <v>0</v>
      </c>
      <c r="AV887" s="69">
        <v>0</v>
      </c>
      <c r="AW887" s="69">
        <v>0</v>
      </c>
      <c r="AX887" s="69">
        <v>0</v>
      </c>
      <c r="AY887" s="69">
        <v>0</v>
      </c>
      <c r="AZ887" s="69">
        <v>0</v>
      </c>
      <c r="BA887" s="69">
        <v>0</v>
      </c>
      <c r="BB887" s="69">
        <v>0</v>
      </c>
      <c r="BC887" s="69">
        <v>0</v>
      </c>
      <c r="BD887" s="69">
        <v>0</v>
      </c>
      <c r="BE887" s="69">
        <v>0</v>
      </c>
      <c r="BF887" s="69">
        <v>0</v>
      </c>
      <c r="BG887" s="69">
        <v>0</v>
      </c>
      <c r="BH887" s="69">
        <v>0</v>
      </c>
      <c r="BK887" s="69">
        <v>3</v>
      </c>
      <c r="BL887" s="69">
        <v>10</v>
      </c>
      <c r="BM887" s="69">
        <v>4</v>
      </c>
      <c r="BN887" s="69">
        <v>31</v>
      </c>
      <c r="BO887" s="89">
        <v>0</v>
      </c>
      <c r="BP887" s="69">
        <v>1</v>
      </c>
      <c r="BQ887" s="69">
        <v>1</v>
      </c>
      <c r="BR887" s="69">
        <v>1</v>
      </c>
      <c r="BS887" s="69">
        <v>124909</v>
      </c>
      <c r="BT887" s="69">
        <v>0</v>
      </c>
      <c r="BU887" s="69">
        <v>0</v>
      </c>
      <c r="BV887" s="69">
        <v>1000</v>
      </c>
      <c r="BW887" s="69">
        <v>0</v>
      </c>
      <c r="BY887" s="69">
        <v>0</v>
      </c>
      <c r="BZ887" s="69">
        <v>0</v>
      </c>
      <c r="CA887" s="69">
        <v>31</v>
      </c>
      <c r="CB887" s="69">
        <v>0</v>
      </c>
      <c r="CC887" s="69">
        <v>0</v>
      </c>
      <c r="CD887" s="69">
        <v>0</v>
      </c>
      <c r="CE887" s="69">
        <v>0</v>
      </c>
      <c r="CF887" s="69">
        <v>0</v>
      </c>
      <c r="CG887" s="69">
        <v>0</v>
      </c>
      <c r="CH887" s="69">
        <v>0</v>
      </c>
      <c r="CI887" s="69">
        <v>0</v>
      </c>
      <c r="CJ887" s="69">
        <v>0</v>
      </c>
      <c r="CL887" s="69">
        <v>0</v>
      </c>
      <c r="CM887" s="69">
        <v>0</v>
      </c>
      <c r="CN887" s="69">
        <v>0</v>
      </c>
      <c r="CO887" s="69">
        <v>0</v>
      </c>
      <c r="CP887" s="69">
        <v>0</v>
      </c>
      <c r="CQ887" s="69">
        <v>0</v>
      </c>
      <c r="CR887" s="69">
        <v>0</v>
      </c>
      <c r="CS887" s="69">
        <v>0</v>
      </c>
      <c r="CT887" s="69">
        <v>0</v>
      </c>
      <c r="CU887" s="69">
        <v>0</v>
      </c>
      <c r="CV887" s="69">
        <v>0</v>
      </c>
      <c r="CW887" s="69">
        <v>0</v>
      </c>
      <c r="CZ887" s="69">
        <v>0</v>
      </c>
      <c r="DA887" s="69">
        <v>0</v>
      </c>
      <c r="DB887" s="69">
        <v>0</v>
      </c>
      <c r="DC887" s="69">
        <v>0</v>
      </c>
      <c r="DD887" s="69">
        <v>0</v>
      </c>
      <c r="DE887" s="69">
        <v>0</v>
      </c>
      <c r="DF887" s="69">
        <v>0</v>
      </c>
      <c r="DG887" s="69">
        <v>1</v>
      </c>
      <c r="DI887" s="69" t="e">
        <f>INDEX(Sheet3!$E$78:$E$1130,MATCH(A887,Sheet3!$D$78:$D$1130,0))</f>
        <v>#N/A</v>
      </c>
      <c r="DJ887" s="69">
        <f t="shared" si="208"/>
        <v>0</v>
      </c>
      <c r="DK887" s="69" t="s">
        <v>2332</v>
      </c>
      <c r="DL887" s="93"/>
      <c r="DM887" s="69" t="s">
        <v>2333</v>
      </c>
      <c r="DN887" s="69" t="e">
        <f>"造成["&amp;INDEX(Sheet5!$L$2:$L$11,MATCH(BL887,Sheet5!$J$2:$J$11,0))&amp;":"&amp;BR887&amp;"*"&amp;BS887/1000&amp;"]"&amp;INDEX(Sheet5!$I$2:$I$4,MATCH(BR887,Sheet5!$H$2:$H$4,0))&amp;"的"&amp;INDEX(Sheet5!$K$2:$K$11,MATCH(BL887,Sheet5!$J$2:$J$11,0))</f>
        <v>#N/A</v>
      </c>
      <c r="DO887" s="69" t="e">
        <f>"造成["&amp;INDEX(Sheet5!$L$2:$L$11,MATCH(BY887,Sheet5!$J$2:$J$11,0))&amp;":"&amp;CE887&amp;"*"&amp;CF887/1000&amp;"]"&amp;INDEX(Sheet5!$I$2:$I$4,MATCH(CE887,Sheet5!$H$2:$H$4,0))&amp;"的"&amp;INDEX(Sheet5!$K$2:$K$11,MATCH(BY887,Sheet5!$J$2:$J$11,0))</f>
        <v>#N/A</v>
      </c>
      <c r="DP887" s="69"/>
      <c r="DQ887" s="69"/>
      <c r="DR887" s="69" t="e">
        <f t="shared" si="205"/>
        <v>#N/A</v>
      </c>
      <c r="DS887" s="90" t="e">
        <f>MATCH(A887,Sheet5!D:D,0)</f>
        <v>#N/A</v>
      </c>
      <c r="DT887" s="94" t="e">
        <f>MATCH(A886,Sheet5!F:F,0)</f>
        <v>#N/A</v>
      </c>
      <c r="DU887" s="69">
        <v>0</v>
      </c>
      <c r="DV887" s="69">
        <v>0</v>
      </c>
      <c r="DW887" s="69">
        <v>0</v>
      </c>
      <c r="DX887" s="69">
        <v>0</v>
      </c>
      <c r="DY887" s="69">
        <v>0</v>
      </c>
    </row>
    <row r="888" spans="1:129" ht="14.25">
      <c r="A888" s="69">
        <v>124910</v>
      </c>
      <c r="B888" s="69">
        <v>0</v>
      </c>
      <c r="C888" s="69">
        <v>1</v>
      </c>
      <c r="D888" s="69" t="s">
        <v>2330</v>
      </c>
      <c r="E888" s="69" t="s">
        <v>2331</v>
      </c>
      <c r="F888" s="69">
        <v>0</v>
      </c>
      <c r="G888" s="69">
        <v>1</v>
      </c>
      <c r="H888" s="69" t="s">
        <v>1528</v>
      </c>
      <c r="I888" s="69">
        <v>0</v>
      </c>
      <c r="J888" s="69">
        <v>0</v>
      </c>
      <c r="K888" s="69">
        <v>300</v>
      </c>
      <c r="M888" s="69">
        <v>0</v>
      </c>
      <c r="O888" s="69">
        <v>0</v>
      </c>
      <c r="P888" s="69">
        <v>1</v>
      </c>
      <c r="Q888" s="69">
        <v>0</v>
      </c>
      <c r="R888" s="69">
        <v>1</v>
      </c>
      <c r="S888" s="69">
        <v>0</v>
      </c>
      <c r="T888" s="69">
        <v>0</v>
      </c>
      <c r="U888" s="69">
        <v>0</v>
      </c>
      <c r="V888" s="69">
        <v>0</v>
      </c>
      <c r="W888" s="69">
        <v>0</v>
      </c>
      <c r="X888" s="69">
        <v>0</v>
      </c>
      <c r="Y888" s="69">
        <v>0</v>
      </c>
      <c r="Z888" s="69">
        <v>4000</v>
      </c>
      <c r="AA888" s="69">
        <v>4</v>
      </c>
      <c r="AB888" s="69">
        <v>31</v>
      </c>
      <c r="AC888" s="69">
        <v>0</v>
      </c>
      <c r="AD888" s="69">
        <v>0</v>
      </c>
      <c r="AE888" s="69">
        <v>0</v>
      </c>
      <c r="AF888" s="69">
        <v>100</v>
      </c>
      <c r="AG888" s="69">
        <v>0</v>
      </c>
      <c r="AH888" s="69">
        <v>30</v>
      </c>
      <c r="AI888" s="69">
        <v>0</v>
      </c>
      <c r="AJ888" s="69">
        <v>0</v>
      </c>
      <c r="AK888" s="69">
        <v>0</v>
      </c>
      <c r="AL888" s="69">
        <v>0</v>
      </c>
      <c r="AM888" s="69">
        <v>0</v>
      </c>
      <c r="AN888" s="69">
        <v>0</v>
      </c>
      <c r="AO888" s="69">
        <v>0</v>
      </c>
      <c r="AP888" s="69">
        <v>0</v>
      </c>
      <c r="AQ888" s="84">
        <v>0</v>
      </c>
      <c r="AR888" s="69">
        <v>0</v>
      </c>
      <c r="AS888" s="69">
        <v>0</v>
      </c>
      <c r="AT888" s="69">
        <v>0</v>
      </c>
      <c r="AU888" s="69">
        <v>0</v>
      </c>
      <c r="AV888" s="69">
        <v>0</v>
      </c>
      <c r="AW888" s="69">
        <v>0</v>
      </c>
      <c r="AX888" s="69">
        <v>0</v>
      </c>
      <c r="AY888" s="69">
        <v>0</v>
      </c>
      <c r="AZ888" s="69">
        <v>0</v>
      </c>
      <c r="BA888" s="69">
        <v>0</v>
      </c>
      <c r="BB888" s="69">
        <v>0</v>
      </c>
      <c r="BC888" s="69">
        <v>0</v>
      </c>
      <c r="BD888" s="69">
        <v>0</v>
      </c>
      <c r="BE888" s="69">
        <v>0</v>
      </c>
      <c r="BF888" s="69">
        <v>0</v>
      </c>
      <c r="BG888" s="69">
        <v>0</v>
      </c>
      <c r="BH888" s="69">
        <v>0</v>
      </c>
      <c r="BK888" s="69">
        <v>3</v>
      </c>
      <c r="BL888" s="69">
        <v>10</v>
      </c>
      <c r="BM888" s="69">
        <v>4</v>
      </c>
      <c r="BN888" s="69">
        <v>31</v>
      </c>
      <c r="BO888" s="89">
        <v>0</v>
      </c>
      <c r="BP888" s="69">
        <v>1</v>
      </c>
      <c r="BQ888" s="69">
        <v>1</v>
      </c>
      <c r="BR888" s="69">
        <v>1</v>
      </c>
      <c r="BS888" s="69">
        <v>124910</v>
      </c>
      <c r="BT888" s="69">
        <v>0</v>
      </c>
      <c r="BU888" s="69">
        <v>0</v>
      </c>
      <c r="BV888" s="69">
        <v>1000</v>
      </c>
      <c r="BW888" s="69">
        <v>0</v>
      </c>
      <c r="BY888" s="69">
        <v>0</v>
      </c>
      <c r="BZ888" s="69">
        <v>0</v>
      </c>
      <c r="CA888" s="69">
        <v>31</v>
      </c>
      <c r="CB888" s="69">
        <v>0</v>
      </c>
      <c r="CC888" s="69">
        <v>0</v>
      </c>
      <c r="CD888" s="69">
        <v>0</v>
      </c>
      <c r="CE888" s="69">
        <v>0</v>
      </c>
      <c r="CF888" s="69">
        <v>0</v>
      </c>
      <c r="CG888" s="69">
        <v>0</v>
      </c>
      <c r="CH888" s="69">
        <v>0</v>
      </c>
      <c r="CI888" s="69">
        <v>0</v>
      </c>
      <c r="CJ888" s="69">
        <v>0</v>
      </c>
      <c r="CL888" s="69">
        <v>0</v>
      </c>
      <c r="CM888" s="69">
        <v>0</v>
      </c>
      <c r="CN888" s="69">
        <v>0</v>
      </c>
      <c r="CO888" s="69">
        <v>0</v>
      </c>
      <c r="CP888" s="69">
        <v>0</v>
      </c>
      <c r="CQ888" s="69">
        <v>0</v>
      </c>
      <c r="CR888" s="69">
        <v>0</v>
      </c>
      <c r="CS888" s="69">
        <v>0</v>
      </c>
      <c r="CT888" s="69">
        <v>0</v>
      </c>
      <c r="CU888" s="69">
        <v>0</v>
      </c>
      <c r="CV888" s="69">
        <v>0</v>
      </c>
      <c r="CW888" s="69">
        <v>0</v>
      </c>
      <c r="CZ888" s="69">
        <v>0</v>
      </c>
      <c r="DA888" s="69">
        <v>0</v>
      </c>
      <c r="DB888" s="69">
        <v>0</v>
      </c>
      <c r="DC888" s="69">
        <v>0</v>
      </c>
      <c r="DD888" s="69">
        <v>0</v>
      </c>
      <c r="DE888" s="69">
        <v>0</v>
      </c>
      <c r="DF888" s="69">
        <v>0</v>
      </c>
      <c r="DG888" s="69">
        <v>1</v>
      </c>
      <c r="DI888" s="69" t="e">
        <f>INDEX(Sheet3!$E$78:$E$1130,MATCH(A888,Sheet3!$D$78:$D$1130,0))</f>
        <v>#N/A</v>
      </c>
      <c r="DJ888" s="69">
        <f t="shared" si="208"/>
        <v>0</v>
      </c>
      <c r="DK888" s="69" t="s">
        <v>2332</v>
      </c>
      <c r="DL888" s="93"/>
      <c r="DM888" s="69" t="s">
        <v>2333</v>
      </c>
      <c r="DN888" s="69" t="e">
        <f>"造成["&amp;INDEX(Sheet5!$L$2:$L$11,MATCH(BL888,Sheet5!$J$2:$J$11,0))&amp;":"&amp;BR888&amp;"*"&amp;BS888/1000&amp;"]"&amp;INDEX(Sheet5!$I$2:$I$4,MATCH(BR888,Sheet5!$H$2:$H$4,0))&amp;"的"&amp;INDEX(Sheet5!$K$2:$K$11,MATCH(BL888,Sheet5!$J$2:$J$11,0))</f>
        <v>#N/A</v>
      </c>
      <c r="DO888" s="69" t="e">
        <f>"造成["&amp;INDEX(Sheet5!$L$2:$L$11,MATCH(BY888,Sheet5!$J$2:$J$11,0))&amp;":"&amp;CE888&amp;"*"&amp;CF888/1000&amp;"]"&amp;INDEX(Sheet5!$I$2:$I$4,MATCH(CE888,Sheet5!$H$2:$H$4,0))&amp;"的"&amp;INDEX(Sheet5!$K$2:$K$11,MATCH(BY888,Sheet5!$J$2:$J$11,0))</f>
        <v>#N/A</v>
      </c>
      <c r="DP888" s="69"/>
      <c r="DQ888" s="69"/>
      <c r="DR888" s="69" t="e">
        <f t="shared" si="205"/>
        <v>#N/A</v>
      </c>
      <c r="DS888" s="90" t="e">
        <f>MATCH(A888,Sheet5!D:D,0)</f>
        <v>#N/A</v>
      </c>
      <c r="DT888" s="94" t="e">
        <f>MATCH(A887,Sheet5!F:F,0)</f>
        <v>#N/A</v>
      </c>
      <c r="DU888" s="69">
        <v>0</v>
      </c>
      <c r="DV888" s="69">
        <v>0</v>
      </c>
      <c r="DW888" s="69">
        <v>0</v>
      </c>
      <c r="DX888" s="69">
        <v>0</v>
      </c>
      <c r="DY888" s="69">
        <v>0</v>
      </c>
    </row>
    <row r="889" spans="1:129" ht="14.25">
      <c r="A889" s="69">
        <v>124911</v>
      </c>
      <c r="B889" s="69">
        <v>0</v>
      </c>
      <c r="C889" s="69">
        <v>1</v>
      </c>
      <c r="D889" s="69" t="s">
        <v>2330</v>
      </c>
      <c r="E889" s="69" t="s">
        <v>2331</v>
      </c>
      <c r="F889" s="69">
        <v>0</v>
      </c>
      <c r="G889" s="69">
        <v>1</v>
      </c>
      <c r="H889" s="69" t="s">
        <v>1528</v>
      </c>
      <c r="I889" s="69">
        <v>0</v>
      </c>
      <c r="J889" s="69">
        <v>0</v>
      </c>
      <c r="K889" s="69">
        <v>300</v>
      </c>
      <c r="M889" s="69">
        <v>0</v>
      </c>
      <c r="O889" s="69">
        <v>0</v>
      </c>
      <c r="P889" s="69">
        <v>1</v>
      </c>
      <c r="Q889" s="69">
        <v>0</v>
      </c>
      <c r="R889" s="69">
        <v>1</v>
      </c>
      <c r="S889" s="69">
        <v>0</v>
      </c>
      <c r="T889" s="69">
        <v>0</v>
      </c>
      <c r="U889" s="69">
        <v>0</v>
      </c>
      <c r="V889" s="69">
        <v>0</v>
      </c>
      <c r="W889" s="69">
        <v>0</v>
      </c>
      <c r="X889" s="69">
        <v>0</v>
      </c>
      <c r="Y889" s="69">
        <v>0</v>
      </c>
      <c r="Z889" s="69">
        <v>4000</v>
      </c>
      <c r="AA889" s="69">
        <v>4</v>
      </c>
      <c r="AB889" s="69">
        <v>31</v>
      </c>
      <c r="AC889" s="69">
        <v>0</v>
      </c>
      <c r="AD889" s="69">
        <v>0</v>
      </c>
      <c r="AE889" s="69">
        <v>0</v>
      </c>
      <c r="AF889" s="69">
        <v>100</v>
      </c>
      <c r="AG889" s="69">
        <v>0</v>
      </c>
      <c r="AH889" s="69">
        <v>30</v>
      </c>
      <c r="AI889" s="69">
        <v>0</v>
      </c>
      <c r="AJ889" s="69">
        <v>0</v>
      </c>
      <c r="AK889" s="69">
        <v>0</v>
      </c>
      <c r="AL889" s="69">
        <v>0</v>
      </c>
      <c r="AM889" s="69">
        <v>0</v>
      </c>
      <c r="AN889" s="69">
        <v>0</v>
      </c>
      <c r="AO889" s="69">
        <v>0</v>
      </c>
      <c r="AP889" s="69">
        <v>0</v>
      </c>
      <c r="AQ889" s="84">
        <v>0</v>
      </c>
      <c r="AR889" s="69">
        <v>0</v>
      </c>
      <c r="AS889" s="69">
        <v>0</v>
      </c>
      <c r="AT889" s="69">
        <v>0</v>
      </c>
      <c r="AU889" s="69">
        <v>0</v>
      </c>
      <c r="AV889" s="69">
        <v>0</v>
      </c>
      <c r="AW889" s="69">
        <v>0</v>
      </c>
      <c r="AX889" s="69">
        <v>0</v>
      </c>
      <c r="AY889" s="69">
        <v>0</v>
      </c>
      <c r="AZ889" s="69">
        <v>0</v>
      </c>
      <c r="BA889" s="69">
        <v>0</v>
      </c>
      <c r="BB889" s="69">
        <v>0</v>
      </c>
      <c r="BC889" s="69">
        <v>0</v>
      </c>
      <c r="BD889" s="69">
        <v>0</v>
      </c>
      <c r="BE889" s="69">
        <v>0</v>
      </c>
      <c r="BF889" s="69">
        <v>0</v>
      </c>
      <c r="BG889" s="69">
        <v>0</v>
      </c>
      <c r="BH889" s="69">
        <v>0</v>
      </c>
      <c r="BK889" s="69">
        <v>3</v>
      </c>
      <c r="BL889" s="69">
        <v>10</v>
      </c>
      <c r="BM889" s="69">
        <v>4</v>
      </c>
      <c r="BN889" s="69">
        <v>31</v>
      </c>
      <c r="BO889" s="89">
        <v>0</v>
      </c>
      <c r="BP889" s="69">
        <v>1</v>
      </c>
      <c r="BQ889" s="69">
        <v>1</v>
      </c>
      <c r="BR889" s="69">
        <v>1</v>
      </c>
      <c r="BS889" s="69">
        <v>124911</v>
      </c>
      <c r="BT889" s="69">
        <v>0</v>
      </c>
      <c r="BU889" s="69">
        <v>0</v>
      </c>
      <c r="BV889" s="69">
        <v>1000</v>
      </c>
      <c r="BW889" s="69">
        <v>0</v>
      </c>
      <c r="BY889" s="69">
        <v>0</v>
      </c>
      <c r="BZ889" s="69">
        <v>0</v>
      </c>
      <c r="CA889" s="69">
        <v>31</v>
      </c>
      <c r="CB889" s="69">
        <v>0</v>
      </c>
      <c r="CC889" s="69">
        <v>0</v>
      </c>
      <c r="CD889" s="69">
        <v>0</v>
      </c>
      <c r="CE889" s="69">
        <v>0</v>
      </c>
      <c r="CF889" s="69">
        <v>0</v>
      </c>
      <c r="CG889" s="69">
        <v>0</v>
      </c>
      <c r="CH889" s="69">
        <v>0</v>
      </c>
      <c r="CI889" s="69">
        <v>0</v>
      </c>
      <c r="CJ889" s="69">
        <v>0</v>
      </c>
      <c r="CL889" s="69">
        <v>0</v>
      </c>
      <c r="CM889" s="69">
        <v>0</v>
      </c>
      <c r="CN889" s="69">
        <v>0</v>
      </c>
      <c r="CO889" s="69">
        <v>0</v>
      </c>
      <c r="CP889" s="69">
        <v>0</v>
      </c>
      <c r="CQ889" s="69">
        <v>0</v>
      </c>
      <c r="CR889" s="69">
        <v>0</v>
      </c>
      <c r="CS889" s="69">
        <v>0</v>
      </c>
      <c r="CT889" s="69">
        <v>0</v>
      </c>
      <c r="CU889" s="69">
        <v>0</v>
      </c>
      <c r="CV889" s="69">
        <v>0</v>
      </c>
      <c r="CW889" s="69">
        <v>0</v>
      </c>
      <c r="CZ889" s="69">
        <v>0</v>
      </c>
      <c r="DA889" s="69">
        <v>0</v>
      </c>
      <c r="DB889" s="69">
        <v>0</v>
      </c>
      <c r="DC889" s="69">
        <v>0</v>
      </c>
      <c r="DD889" s="69">
        <v>0</v>
      </c>
      <c r="DE889" s="69">
        <v>0</v>
      </c>
      <c r="DF889" s="69">
        <v>0</v>
      </c>
      <c r="DG889" s="69">
        <v>1</v>
      </c>
      <c r="DI889" s="69" t="e">
        <f>INDEX(Sheet3!$E$78:$E$1130,MATCH(A889,Sheet3!$D$78:$D$1130,0))</f>
        <v>#N/A</v>
      </c>
      <c r="DJ889" s="69">
        <f t="shared" si="208"/>
        <v>0</v>
      </c>
      <c r="DK889" s="69" t="s">
        <v>2332</v>
      </c>
      <c r="DL889" s="93"/>
      <c r="DM889" s="69" t="s">
        <v>2333</v>
      </c>
      <c r="DN889" s="69" t="e">
        <f>"造成["&amp;INDEX(Sheet5!$L$2:$L$11,MATCH(BL889,Sheet5!$J$2:$J$11,0))&amp;":"&amp;BR889&amp;"*"&amp;BS889/1000&amp;"]"&amp;INDEX(Sheet5!$I$2:$I$4,MATCH(BR889,Sheet5!$H$2:$H$4,0))&amp;"的"&amp;INDEX(Sheet5!$K$2:$K$11,MATCH(BL889,Sheet5!$J$2:$J$11,0))</f>
        <v>#N/A</v>
      </c>
      <c r="DO889" s="69" t="e">
        <f>"造成["&amp;INDEX(Sheet5!$L$2:$L$11,MATCH(BY889,Sheet5!$J$2:$J$11,0))&amp;":"&amp;CE889&amp;"*"&amp;CF889/1000&amp;"]"&amp;INDEX(Sheet5!$I$2:$I$4,MATCH(CE889,Sheet5!$H$2:$H$4,0))&amp;"的"&amp;INDEX(Sheet5!$K$2:$K$11,MATCH(BY889,Sheet5!$J$2:$J$11,0))</f>
        <v>#N/A</v>
      </c>
      <c r="DP889" s="69"/>
      <c r="DQ889" s="69"/>
      <c r="DR889" s="69" t="e">
        <f t="shared" si="205"/>
        <v>#N/A</v>
      </c>
      <c r="DS889" s="90" t="e">
        <f>MATCH(A889,Sheet5!D:D,0)</f>
        <v>#N/A</v>
      </c>
      <c r="DT889" s="94" t="e">
        <f>MATCH(A888,Sheet5!F:F,0)</f>
        <v>#N/A</v>
      </c>
      <c r="DU889" s="69">
        <v>0</v>
      </c>
      <c r="DV889" s="69">
        <v>0</v>
      </c>
      <c r="DW889" s="69">
        <v>0</v>
      </c>
      <c r="DX889" s="69">
        <v>0</v>
      </c>
      <c r="DY889" s="69">
        <v>0</v>
      </c>
    </row>
    <row r="890" spans="1:129" ht="14.25">
      <c r="A890" s="69">
        <v>124912</v>
      </c>
      <c r="B890" s="69">
        <v>0</v>
      </c>
      <c r="C890" s="69">
        <v>1</v>
      </c>
      <c r="D890" s="69" t="s">
        <v>2330</v>
      </c>
      <c r="E890" s="69" t="s">
        <v>2331</v>
      </c>
      <c r="F890" s="69">
        <v>0</v>
      </c>
      <c r="G890" s="69">
        <v>1</v>
      </c>
      <c r="H890" s="69" t="s">
        <v>1528</v>
      </c>
      <c r="I890" s="69">
        <v>0</v>
      </c>
      <c r="J890" s="69">
        <v>0</v>
      </c>
      <c r="K890" s="69">
        <v>300</v>
      </c>
      <c r="M890" s="69">
        <v>0</v>
      </c>
      <c r="O890" s="69">
        <v>0</v>
      </c>
      <c r="P890" s="69">
        <v>1</v>
      </c>
      <c r="Q890" s="69">
        <v>0</v>
      </c>
      <c r="R890" s="69">
        <v>1</v>
      </c>
      <c r="S890" s="69">
        <v>0</v>
      </c>
      <c r="T890" s="69">
        <v>0</v>
      </c>
      <c r="U890" s="69">
        <v>0</v>
      </c>
      <c r="V890" s="69">
        <v>0</v>
      </c>
      <c r="W890" s="69">
        <v>0</v>
      </c>
      <c r="X890" s="69">
        <v>0</v>
      </c>
      <c r="Y890" s="69">
        <v>0</v>
      </c>
      <c r="Z890" s="69">
        <v>4000</v>
      </c>
      <c r="AA890" s="69">
        <v>4</v>
      </c>
      <c r="AB890" s="69">
        <v>31</v>
      </c>
      <c r="AC890" s="69">
        <v>0</v>
      </c>
      <c r="AD890" s="69">
        <v>0</v>
      </c>
      <c r="AE890" s="69">
        <v>0</v>
      </c>
      <c r="AF890" s="69">
        <v>100</v>
      </c>
      <c r="AG890" s="69">
        <v>0</v>
      </c>
      <c r="AH890" s="69">
        <v>30</v>
      </c>
      <c r="AI890" s="69">
        <v>0</v>
      </c>
      <c r="AJ890" s="69">
        <v>0</v>
      </c>
      <c r="AK890" s="69">
        <v>0</v>
      </c>
      <c r="AL890" s="69">
        <v>0</v>
      </c>
      <c r="AM890" s="69">
        <v>0</v>
      </c>
      <c r="AN890" s="69">
        <v>0</v>
      </c>
      <c r="AO890" s="69">
        <v>0</v>
      </c>
      <c r="AP890" s="69">
        <v>0</v>
      </c>
      <c r="AQ890" s="84">
        <v>0</v>
      </c>
      <c r="AR890" s="69">
        <v>0</v>
      </c>
      <c r="AS890" s="69">
        <v>0</v>
      </c>
      <c r="AT890" s="69">
        <v>0</v>
      </c>
      <c r="AU890" s="69">
        <v>0</v>
      </c>
      <c r="AV890" s="69">
        <v>0</v>
      </c>
      <c r="AW890" s="69">
        <v>0</v>
      </c>
      <c r="AX890" s="69">
        <v>0</v>
      </c>
      <c r="AY890" s="69">
        <v>0</v>
      </c>
      <c r="AZ890" s="69">
        <v>0</v>
      </c>
      <c r="BA890" s="69">
        <v>0</v>
      </c>
      <c r="BB890" s="69">
        <v>0</v>
      </c>
      <c r="BC890" s="69">
        <v>0</v>
      </c>
      <c r="BD890" s="69">
        <v>0</v>
      </c>
      <c r="BE890" s="69">
        <v>0</v>
      </c>
      <c r="BF890" s="69">
        <v>0</v>
      </c>
      <c r="BG890" s="69">
        <v>0</v>
      </c>
      <c r="BH890" s="69">
        <v>0</v>
      </c>
      <c r="BK890" s="69">
        <v>3</v>
      </c>
      <c r="BL890" s="69">
        <v>10</v>
      </c>
      <c r="BM890" s="69">
        <v>4</v>
      </c>
      <c r="BN890" s="69">
        <v>31</v>
      </c>
      <c r="BO890" s="89">
        <v>0</v>
      </c>
      <c r="BP890" s="69">
        <v>1</v>
      </c>
      <c r="BQ890" s="69">
        <v>1</v>
      </c>
      <c r="BR890" s="69">
        <v>1</v>
      </c>
      <c r="BS890" s="69">
        <v>124912</v>
      </c>
      <c r="BT890" s="69">
        <v>0</v>
      </c>
      <c r="BU890" s="69">
        <v>0</v>
      </c>
      <c r="BV890" s="69">
        <v>1000</v>
      </c>
      <c r="BW890" s="69">
        <v>0</v>
      </c>
      <c r="BY890" s="69">
        <v>0</v>
      </c>
      <c r="BZ890" s="69">
        <v>0</v>
      </c>
      <c r="CA890" s="69">
        <v>31</v>
      </c>
      <c r="CB890" s="69">
        <v>0</v>
      </c>
      <c r="CC890" s="69">
        <v>0</v>
      </c>
      <c r="CD890" s="69">
        <v>0</v>
      </c>
      <c r="CE890" s="69">
        <v>0</v>
      </c>
      <c r="CF890" s="69">
        <v>0</v>
      </c>
      <c r="CG890" s="69">
        <v>0</v>
      </c>
      <c r="CH890" s="69">
        <v>0</v>
      </c>
      <c r="CI890" s="69">
        <v>0</v>
      </c>
      <c r="CJ890" s="69">
        <v>0</v>
      </c>
      <c r="CL890" s="69">
        <v>0</v>
      </c>
      <c r="CM890" s="69">
        <v>0</v>
      </c>
      <c r="CN890" s="69">
        <v>0</v>
      </c>
      <c r="CO890" s="69">
        <v>0</v>
      </c>
      <c r="CP890" s="69">
        <v>0</v>
      </c>
      <c r="CQ890" s="69">
        <v>0</v>
      </c>
      <c r="CR890" s="69">
        <v>0</v>
      </c>
      <c r="CS890" s="69">
        <v>0</v>
      </c>
      <c r="CT890" s="69">
        <v>0</v>
      </c>
      <c r="CU890" s="69">
        <v>0</v>
      </c>
      <c r="CV890" s="69">
        <v>0</v>
      </c>
      <c r="CW890" s="69">
        <v>0</v>
      </c>
      <c r="CZ890" s="69">
        <v>0</v>
      </c>
      <c r="DA890" s="69">
        <v>0</v>
      </c>
      <c r="DB890" s="69">
        <v>0</v>
      </c>
      <c r="DC890" s="69">
        <v>0</v>
      </c>
      <c r="DD890" s="69">
        <v>0</v>
      </c>
      <c r="DE890" s="69">
        <v>0</v>
      </c>
      <c r="DF890" s="69">
        <v>0</v>
      </c>
      <c r="DG890" s="69">
        <v>1</v>
      </c>
      <c r="DI890" s="69" t="e">
        <f>INDEX(Sheet3!$E$78:$E$1130,MATCH(A890,Sheet3!$D$78:$D$1130,0))</f>
        <v>#N/A</v>
      </c>
      <c r="DJ890" s="69">
        <f t="shared" si="208"/>
        <v>0</v>
      </c>
      <c r="DK890" s="69" t="s">
        <v>2332</v>
      </c>
      <c r="DL890" s="93"/>
      <c r="DM890" s="69" t="s">
        <v>2333</v>
      </c>
      <c r="DN890" s="69" t="e">
        <f>"造成["&amp;INDEX(Sheet5!$L$2:$L$11,MATCH(BL890,Sheet5!$J$2:$J$11,0))&amp;":"&amp;BR890&amp;"*"&amp;BS890/1000&amp;"]"&amp;INDEX(Sheet5!$I$2:$I$4,MATCH(BR890,Sheet5!$H$2:$H$4,0))&amp;"的"&amp;INDEX(Sheet5!$K$2:$K$11,MATCH(BL890,Sheet5!$J$2:$J$11,0))</f>
        <v>#N/A</v>
      </c>
      <c r="DO890" s="69" t="e">
        <f>"造成["&amp;INDEX(Sheet5!$L$2:$L$11,MATCH(BY890,Sheet5!$J$2:$J$11,0))&amp;":"&amp;CE890&amp;"*"&amp;CF890/1000&amp;"]"&amp;INDEX(Sheet5!$I$2:$I$4,MATCH(CE890,Sheet5!$H$2:$H$4,0))&amp;"的"&amp;INDEX(Sheet5!$K$2:$K$11,MATCH(BY890,Sheet5!$J$2:$J$11,0))</f>
        <v>#N/A</v>
      </c>
      <c r="DP890" s="69"/>
      <c r="DQ890" s="69"/>
      <c r="DR890" s="69" t="e">
        <f t="shared" si="205"/>
        <v>#N/A</v>
      </c>
      <c r="DS890" s="90" t="e">
        <f>MATCH(A890,Sheet5!D:D,0)</f>
        <v>#N/A</v>
      </c>
      <c r="DT890" s="94" t="e">
        <f>MATCH(A889,Sheet5!F:F,0)</f>
        <v>#N/A</v>
      </c>
      <c r="DU890" s="69">
        <v>0</v>
      </c>
      <c r="DV890" s="69">
        <v>0</v>
      </c>
      <c r="DW890" s="69">
        <v>0</v>
      </c>
      <c r="DX890" s="69">
        <v>0</v>
      </c>
      <c r="DY890" s="69">
        <v>0</v>
      </c>
    </row>
    <row r="891" spans="1:129" ht="14.25">
      <c r="A891" s="69">
        <v>124913</v>
      </c>
      <c r="B891" s="69">
        <v>0</v>
      </c>
      <c r="C891" s="69">
        <v>1</v>
      </c>
      <c r="D891" s="69" t="s">
        <v>2330</v>
      </c>
      <c r="E891" s="69" t="s">
        <v>2331</v>
      </c>
      <c r="F891" s="69">
        <v>0</v>
      </c>
      <c r="G891" s="69">
        <v>1</v>
      </c>
      <c r="H891" s="69" t="s">
        <v>1528</v>
      </c>
      <c r="I891" s="69">
        <v>0</v>
      </c>
      <c r="J891" s="69">
        <v>0</v>
      </c>
      <c r="K891" s="69">
        <v>300</v>
      </c>
      <c r="M891" s="69">
        <v>0</v>
      </c>
      <c r="O891" s="69">
        <v>0</v>
      </c>
      <c r="P891" s="69">
        <v>1</v>
      </c>
      <c r="Q891" s="69">
        <v>0</v>
      </c>
      <c r="R891" s="69">
        <v>1</v>
      </c>
      <c r="S891" s="69">
        <v>0</v>
      </c>
      <c r="T891" s="69">
        <v>0</v>
      </c>
      <c r="U891" s="69">
        <v>0</v>
      </c>
      <c r="V891" s="69">
        <v>0</v>
      </c>
      <c r="W891" s="69">
        <v>0</v>
      </c>
      <c r="X891" s="69">
        <v>0</v>
      </c>
      <c r="Y891" s="69">
        <v>0</v>
      </c>
      <c r="Z891" s="69">
        <v>4000</v>
      </c>
      <c r="AA891" s="69">
        <v>4</v>
      </c>
      <c r="AB891" s="69">
        <v>31</v>
      </c>
      <c r="AC891" s="69">
        <v>0</v>
      </c>
      <c r="AD891" s="69">
        <v>0</v>
      </c>
      <c r="AE891" s="69">
        <v>0</v>
      </c>
      <c r="AF891" s="69">
        <v>100</v>
      </c>
      <c r="AG891" s="69">
        <v>0</v>
      </c>
      <c r="AH891" s="69">
        <v>30</v>
      </c>
      <c r="AI891" s="69">
        <v>0</v>
      </c>
      <c r="AJ891" s="69">
        <v>0</v>
      </c>
      <c r="AK891" s="69">
        <v>0</v>
      </c>
      <c r="AL891" s="69">
        <v>0</v>
      </c>
      <c r="AM891" s="69">
        <v>0</v>
      </c>
      <c r="AN891" s="69">
        <v>0</v>
      </c>
      <c r="AO891" s="69">
        <v>0</v>
      </c>
      <c r="AP891" s="69">
        <v>0</v>
      </c>
      <c r="AQ891" s="84">
        <v>0</v>
      </c>
      <c r="AR891" s="69">
        <v>0</v>
      </c>
      <c r="AS891" s="69">
        <v>0</v>
      </c>
      <c r="AT891" s="69">
        <v>0</v>
      </c>
      <c r="AU891" s="69">
        <v>0</v>
      </c>
      <c r="AV891" s="69">
        <v>0</v>
      </c>
      <c r="AW891" s="69">
        <v>0</v>
      </c>
      <c r="AX891" s="69">
        <v>0</v>
      </c>
      <c r="AY891" s="69">
        <v>0</v>
      </c>
      <c r="AZ891" s="69">
        <v>0</v>
      </c>
      <c r="BA891" s="69">
        <v>0</v>
      </c>
      <c r="BB891" s="69">
        <v>0</v>
      </c>
      <c r="BC891" s="69">
        <v>0</v>
      </c>
      <c r="BD891" s="69">
        <v>0</v>
      </c>
      <c r="BE891" s="69">
        <v>0</v>
      </c>
      <c r="BF891" s="69">
        <v>0</v>
      </c>
      <c r="BG891" s="69">
        <v>0</v>
      </c>
      <c r="BH891" s="69">
        <v>0</v>
      </c>
      <c r="BK891" s="69">
        <v>3</v>
      </c>
      <c r="BL891" s="69">
        <v>10</v>
      </c>
      <c r="BM891" s="69">
        <v>4</v>
      </c>
      <c r="BN891" s="69">
        <v>31</v>
      </c>
      <c r="BO891" s="89">
        <v>0</v>
      </c>
      <c r="BP891" s="69">
        <v>1</v>
      </c>
      <c r="BQ891" s="69">
        <v>1</v>
      </c>
      <c r="BR891" s="69">
        <v>1</v>
      </c>
      <c r="BS891" s="69">
        <v>124913</v>
      </c>
      <c r="BT891" s="69">
        <v>0</v>
      </c>
      <c r="BU891" s="69">
        <v>0</v>
      </c>
      <c r="BV891" s="69">
        <v>1000</v>
      </c>
      <c r="BW891" s="69">
        <v>0</v>
      </c>
      <c r="BY891" s="69">
        <v>0</v>
      </c>
      <c r="BZ891" s="69">
        <v>0</v>
      </c>
      <c r="CA891" s="69">
        <v>31</v>
      </c>
      <c r="CB891" s="69">
        <v>0</v>
      </c>
      <c r="CC891" s="69">
        <v>0</v>
      </c>
      <c r="CD891" s="69">
        <v>0</v>
      </c>
      <c r="CE891" s="69">
        <v>0</v>
      </c>
      <c r="CF891" s="69">
        <v>0</v>
      </c>
      <c r="CG891" s="69">
        <v>0</v>
      </c>
      <c r="CH891" s="69">
        <v>0</v>
      </c>
      <c r="CI891" s="69">
        <v>0</v>
      </c>
      <c r="CJ891" s="69">
        <v>0</v>
      </c>
      <c r="CL891" s="69">
        <v>0</v>
      </c>
      <c r="CM891" s="69">
        <v>0</v>
      </c>
      <c r="CN891" s="69">
        <v>0</v>
      </c>
      <c r="CO891" s="69">
        <v>0</v>
      </c>
      <c r="CP891" s="69">
        <v>0</v>
      </c>
      <c r="CQ891" s="69">
        <v>0</v>
      </c>
      <c r="CR891" s="69">
        <v>0</v>
      </c>
      <c r="CS891" s="69">
        <v>0</v>
      </c>
      <c r="CT891" s="69">
        <v>0</v>
      </c>
      <c r="CU891" s="69">
        <v>0</v>
      </c>
      <c r="CV891" s="69">
        <v>0</v>
      </c>
      <c r="CW891" s="69">
        <v>0</v>
      </c>
      <c r="CZ891" s="69">
        <v>0</v>
      </c>
      <c r="DA891" s="69">
        <v>0</v>
      </c>
      <c r="DB891" s="69">
        <v>0</v>
      </c>
      <c r="DC891" s="69">
        <v>0</v>
      </c>
      <c r="DD891" s="69">
        <v>0</v>
      </c>
      <c r="DE891" s="69">
        <v>0</v>
      </c>
      <c r="DF891" s="69">
        <v>0</v>
      </c>
      <c r="DG891" s="69">
        <v>1</v>
      </c>
      <c r="DI891" s="69" t="e">
        <f>INDEX(Sheet3!$E$78:$E$1130,MATCH(A891,Sheet3!$D$78:$D$1130,0))</f>
        <v>#N/A</v>
      </c>
      <c r="DJ891" s="69">
        <f t="shared" si="208"/>
        <v>0</v>
      </c>
      <c r="DK891" s="69" t="s">
        <v>2332</v>
      </c>
      <c r="DL891" s="93"/>
      <c r="DM891" s="69" t="s">
        <v>2333</v>
      </c>
      <c r="DN891" s="69" t="e">
        <f>"造成["&amp;INDEX(Sheet5!$L$2:$L$11,MATCH(BL891,Sheet5!$J$2:$J$11,0))&amp;":"&amp;BR891&amp;"*"&amp;BS891/1000&amp;"]"&amp;INDEX(Sheet5!$I$2:$I$4,MATCH(BR891,Sheet5!$H$2:$H$4,0))&amp;"的"&amp;INDEX(Sheet5!$K$2:$K$11,MATCH(BL891,Sheet5!$J$2:$J$11,0))</f>
        <v>#N/A</v>
      </c>
      <c r="DO891" s="69" t="e">
        <f>"造成["&amp;INDEX(Sheet5!$L$2:$L$11,MATCH(BY891,Sheet5!$J$2:$J$11,0))&amp;":"&amp;CE891&amp;"*"&amp;CF891/1000&amp;"]"&amp;INDEX(Sheet5!$I$2:$I$4,MATCH(CE891,Sheet5!$H$2:$H$4,0))&amp;"的"&amp;INDEX(Sheet5!$K$2:$K$11,MATCH(BY891,Sheet5!$J$2:$J$11,0))</f>
        <v>#N/A</v>
      </c>
      <c r="DP891" s="69"/>
      <c r="DQ891" s="69"/>
      <c r="DR891" s="69" t="e">
        <f t="shared" si="205"/>
        <v>#N/A</v>
      </c>
      <c r="DS891" s="90" t="e">
        <f>MATCH(A891,Sheet5!D:D,0)</f>
        <v>#N/A</v>
      </c>
      <c r="DT891" s="94" t="e">
        <f>MATCH(A890,Sheet5!F:F,0)</f>
        <v>#N/A</v>
      </c>
      <c r="DU891" s="69">
        <v>0</v>
      </c>
      <c r="DV891" s="69">
        <v>0</v>
      </c>
      <c r="DW891" s="69">
        <v>0</v>
      </c>
      <c r="DX891" s="69">
        <v>0</v>
      </c>
      <c r="DY891" s="69">
        <v>0</v>
      </c>
    </row>
    <row r="892" spans="1:129" ht="14.25">
      <c r="A892" s="69">
        <v>124914</v>
      </c>
      <c r="B892" s="69">
        <v>0</v>
      </c>
      <c r="C892" s="69">
        <v>1</v>
      </c>
      <c r="D892" s="69" t="s">
        <v>2330</v>
      </c>
      <c r="E892" s="69" t="s">
        <v>2331</v>
      </c>
      <c r="F892" s="69">
        <v>0</v>
      </c>
      <c r="G892" s="69">
        <v>1</v>
      </c>
      <c r="H892" s="69" t="s">
        <v>1528</v>
      </c>
      <c r="I892" s="69">
        <v>0</v>
      </c>
      <c r="J892" s="69">
        <v>0</v>
      </c>
      <c r="K892" s="69">
        <v>300</v>
      </c>
      <c r="M892" s="69">
        <v>0</v>
      </c>
      <c r="O892" s="69">
        <v>0</v>
      </c>
      <c r="P892" s="69">
        <v>1</v>
      </c>
      <c r="Q892" s="69">
        <v>0</v>
      </c>
      <c r="R892" s="69">
        <v>1</v>
      </c>
      <c r="S892" s="69">
        <v>0</v>
      </c>
      <c r="T892" s="69">
        <v>0</v>
      </c>
      <c r="U892" s="69">
        <v>0</v>
      </c>
      <c r="V892" s="69">
        <v>0</v>
      </c>
      <c r="W892" s="69">
        <v>0</v>
      </c>
      <c r="X892" s="69">
        <v>0</v>
      </c>
      <c r="Y892" s="69">
        <v>0</v>
      </c>
      <c r="Z892" s="69">
        <v>4000</v>
      </c>
      <c r="AA892" s="69">
        <v>4</v>
      </c>
      <c r="AB892" s="69">
        <v>31</v>
      </c>
      <c r="AC892" s="69">
        <v>0</v>
      </c>
      <c r="AD892" s="69">
        <v>0</v>
      </c>
      <c r="AE892" s="69">
        <v>0</v>
      </c>
      <c r="AF892" s="69">
        <v>100</v>
      </c>
      <c r="AG892" s="69">
        <v>0</v>
      </c>
      <c r="AH892" s="69">
        <v>30</v>
      </c>
      <c r="AI892" s="69">
        <v>0</v>
      </c>
      <c r="AJ892" s="69">
        <v>0</v>
      </c>
      <c r="AK892" s="69">
        <v>0</v>
      </c>
      <c r="AL892" s="69">
        <v>0</v>
      </c>
      <c r="AM892" s="69">
        <v>0</v>
      </c>
      <c r="AN892" s="69">
        <v>0</v>
      </c>
      <c r="AO892" s="69">
        <v>0</v>
      </c>
      <c r="AP892" s="69">
        <v>0</v>
      </c>
      <c r="AQ892" s="84">
        <v>0</v>
      </c>
      <c r="AR892" s="69">
        <v>0</v>
      </c>
      <c r="AS892" s="69">
        <v>0</v>
      </c>
      <c r="AT892" s="69">
        <v>0</v>
      </c>
      <c r="AU892" s="69">
        <v>0</v>
      </c>
      <c r="AV892" s="69">
        <v>0</v>
      </c>
      <c r="AW892" s="69">
        <v>0</v>
      </c>
      <c r="AX892" s="69">
        <v>0</v>
      </c>
      <c r="AY892" s="69">
        <v>0</v>
      </c>
      <c r="AZ892" s="69">
        <v>0</v>
      </c>
      <c r="BA892" s="69">
        <v>0</v>
      </c>
      <c r="BB892" s="69">
        <v>0</v>
      </c>
      <c r="BC892" s="69">
        <v>0</v>
      </c>
      <c r="BD892" s="69">
        <v>0</v>
      </c>
      <c r="BE892" s="69">
        <v>0</v>
      </c>
      <c r="BF892" s="69">
        <v>0</v>
      </c>
      <c r="BG892" s="69">
        <v>0</v>
      </c>
      <c r="BH892" s="69">
        <v>0</v>
      </c>
      <c r="BK892" s="69">
        <v>3</v>
      </c>
      <c r="BL892" s="69">
        <v>10</v>
      </c>
      <c r="BM892" s="69">
        <v>4</v>
      </c>
      <c r="BN892" s="69">
        <v>31</v>
      </c>
      <c r="BO892" s="89">
        <v>0</v>
      </c>
      <c r="BP892" s="69">
        <v>1</v>
      </c>
      <c r="BQ892" s="69">
        <v>1</v>
      </c>
      <c r="BR892" s="69">
        <v>1</v>
      </c>
      <c r="BS892" s="69">
        <v>124914</v>
      </c>
      <c r="BT892" s="69">
        <v>0</v>
      </c>
      <c r="BU892" s="69">
        <v>0</v>
      </c>
      <c r="BV892" s="69">
        <v>1000</v>
      </c>
      <c r="BW892" s="69">
        <v>0</v>
      </c>
      <c r="BY892" s="69">
        <v>0</v>
      </c>
      <c r="BZ892" s="69">
        <v>0</v>
      </c>
      <c r="CA892" s="69">
        <v>31</v>
      </c>
      <c r="CB892" s="69">
        <v>0</v>
      </c>
      <c r="CC892" s="69">
        <v>0</v>
      </c>
      <c r="CD892" s="69">
        <v>0</v>
      </c>
      <c r="CE892" s="69">
        <v>0</v>
      </c>
      <c r="CF892" s="69">
        <v>0</v>
      </c>
      <c r="CG892" s="69">
        <v>0</v>
      </c>
      <c r="CH892" s="69">
        <v>0</v>
      </c>
      <c r="CI892" s="69">
        <v>0</v>
      </c>
      <c r="CJ892" s="69">
        <v>0</v>
      </c>
      <c r="CL892" s="69">
        <v>0</v>
      </c>
      <c r="CM892" s="69">
        <v>0</v>
      </c>
      <c r="CN892" s="69">
        <v>0</v>
      </c>
      <c r="CO892" s="69">
        <v>0</v>
      </c>
      <c r="CP892" s="69">
        <v>0</v>
      </c>
      <c r="CQ892" s="69">
        <v>0</v>
      </c>
      <c r="CR892" s="69">
        <v>0</v>
      </c>
      <c r="CS892" s="69">
        <v>0</v>
      </c>
      <c r="CT892" s="69">
        <v>0</v>
      </c>
      <c r="CU892" s="69">
        <v>0</v>
      </c>
      <c r="CV892" s="69">
        <v>0</v>
      </c>
      <c r="CW892" s="69">
        <v>0</v>
      </c>
      <c r="CZ892" s="69">
        <v>0</v>
      </c>
      <c r="DA892" s="69">
        <v>0</v>
      </c>
      <c r="DB892" s="69">
        <v>0</v>
      </c>
      <c r="DC892" s="69">
        <v>0</v>
      </c>
      <c r="DD892" s="69">
        <v>0</v>
      </c>
      <c r="DE892" s="69">
        <v>0</v>
      </c>
      <c r="DF892" s="69">
        <v>0</v>
      </c>
      <c r="DG892" s="69">
        <v>1</v>
      </c>
      <c r="DI892" s="69" t="e">
        <f>INDEX(Sheet3!$E$78:$E$1130,MATCH(A892,Sheet3!$D$78:$D$1130,0))</f>
        <v>#N/A</v>
      </c>
      <c r="DJ892" s="69">
        <f t="shared" si="208"/>
        <v>0</v>
      </c>
      <c r="DK892" s="69" t="s">
        <v>2332</v>
      </c>
      <c r="DL892" s="93"/>
      <c r="DM892" s="69" t="s">
        <v>2333</v>
      </c>
      <c r="DN892" s="69" t="e">
        <f>"造成["&amp;INDEX(Sheet5!$L$2:$L$11,MATCH(BL892,Sheet5!$J$2:$J$11,0))&amp;":"&amp;BR892&amp;"*"&amp;BS892/1000&amp;"]"&amp;INDEX(Sheet5!$I$2:$I$4,MATCH(BR892,Sheet5!$H$2:$H$4,0))&amp;"的"&amp;INDEX(Sheet5!$K$2:$K$11,MATCH(BL892,Sheet5!$J$2:$J$11,0))</f>
        <v>#N/A</v>
      </c>
      <c r="DO892" s="69" t="e">
        <f>"造成["&amp;INDEX(Sheet5!$L$2:$L$11,MATCH(BY892,Sheet5!$J$2:$J$11,0))&amp;":"&amp;CE892&amp;"*"&amp;CF892/1000&amp;"]"&amp;INDEX(Sheet5!$I$2:$I$4,MATCH(CE892,Sheet5!$H$2:$H$4,0))&amp;"的"&amp;INDEX(Sheet5!$K$2:$K$11,MATCH(BY892,Sheet5!$J$2:$J$11,0))</f>
        <v>#N/A</v>
      </c>
      <c r="DP892" s="69"/>
      <c r="DQ892" s="69"/>
      <c r="DR892" s="69" t="e">
        <f t="shared" si="205"/>
        <v>#N/A</v>
      </c>
      <c r="DS892" s="90" t="e">
        <f>MATCH(A892,Sheet5!D:D,0)</f>
        <v>#N/A</v>
      </c>
      <c r="DT892" s="94" t="e">
        <f>MATCH(A891,Sheet5!F:F,0)</f>
        <v>#N/A</v>
      </c>
      <c r="DU892" s="69">
        <v>0</v>
      </c>
      <c r="DV892" s="69">
        <v>0</v>
      </c>
      <c r="DW892" s="69">
        <v>0</v>
      </c>
      <c r="DX892" s="69">
        <v>0</v>
      </c>
      <c r="DY892" s="69">
        <v>0</v>
      </c>
    </row>
    <row r="893" spans="1:129" ht="14.25">
      <c r="A893" s="69">
        <v>124915</v>
      </c>
      <c r="B893" s="69">
        <v>0</v>
      </c>
      <c r="C893" s="69">
        <v>1</v>
      </c>
      <c r="D893" s="69" t="s">
        <v>2330</v>
      </c>
      <c r="E893" s="69" t="s">
        <v>2331</v>
      </c>
      <c r="F893" s="69">
        <v>0</v>
      </c>
      <c r="G893" s="69">
        <v>1</v>
      </c>
      <c r="H893" s="69" t="s">
        <v>1528</v>
      </c>
      <c r="I893" s="69">
        <v>0</v>
      </c>
      <c r="J893" s="69">
        <v>0</v>
      </c>
      <c r="K893" s="69">
        <v>300</v>
      </c>
      <c r="M893" s="69">
        <v>0</v>
      </c>
      <c r="O893" s="69">
        <v>0</v>
      </c>
      <c r="P893" s="69">
        <v>1</v>
      </c>
      <c r="Q893" s="69">
        <v>0</v>
      </c>
      <c r="R893" s="69">
        <v>1</v>
      </c>
      <c r="S893" s="69">
        <v>0</v>
      </c>
      <c r="T893" s="69">
        <v>0</v>
      </c>
      <c r="U893" s="69">
        <v>0</v>
      </c>
      <c r="V893" s="69">
        <v>0</v>
      </c>
      <c r="W893" s="69">
        <v>0</v>
      </c>
      <c r="X893" s="69">
        <v>0</v>
      </c>
      <c r="Y893" s="69">
        <v>0</v>
      </c>
      <c r="Z893" s="69">
        <v>4000</v>
      </c>
      <c r="AA893" s="69">
        <v>4</v>
      </c>
      <c r="AB893" s="69">
        <v>31</v>
      </c>
      <c r="AC893" s="69">
        <v>0</v>
      </c>
      <c r="AD893" s="69">
        <v>0</v>
      </c>
      <c r="AE893" s="69">
        <v>0</v>
      </c>
      <c r="AF893" s="69">
        <v>100</v>
      </c>
      <c r="AG893" s="69">
        <v>0</v>
      </c>
      <c r="AH893" s="69">
        <v>30</v>
      </c>
      <c r="AI893" s="69">
        <v>0</v>
      </c>
      <c r="AJ893" s="69">
        <v>0</v>
      </c>
      <c r="AK893" s="69">
        <v>0</v>
      </c>
      <c r="AL893" s="69">
        <v>0</v>
      </c>
      <c r="AM893" s="69">
        <v>0</v>
      </c>
      <c r="AN893" s="69">
        <v>0</v>
      </c>
      <c r="AO893" s="69">
        <v>0</v>
      </c>
      <c r="AP893" s="69">
        <v>0</v>
      </c>
      <c r="AQ893" s="84">
        <v>0</v>
      </c>
      <c r="AR893" s="69">
        <v>0</v>
      </c>
      <c r="AS893" s="69">
        <v>0</v>
      </c>
      <c r="AT893" s="69">
        <v>0</v>
      </c>
      <c r="AU893" s="69">
        <v>0</v>
      </c>
      <c r="AV893" s="69">
        <v>0</v>
      </c>
      <c r="AW893" s="69">
        <v>0</v>
      </c>
      <c r="AX893" s="69">
        <v>0</v>
      </c>
      <c r="AY893" s="69">
        <v>0</v>
      </c>
      <c r="AZ893" s="69">
        <v>0</v>
      </c>
      <c r="BA893" s="69">
        <v>0</v>
      </c>
      <c r="BB893" s="69">
        <v>0</v>
      </c>
      <c r="BC893" s="69">
        <v>0</v>
      </c>
      <c r="BD893" s="69">
        <v>0</v>
      </c>
      <c r="BE893" s="69">
        <v>0</v>
      </c>
      <c r="BF893" s="69">
        <v>0</v>
      </c>
      <c r="BG893" s="69">
        <v>0</v>
      </c>
      <c r="BH893" s="69">
        <v>0</v>
      </c>
      <c r="BK893" s="69">
        <v>3</v>
      </c>
      <c r="BL893" s="69">
        <v>10</v>
      </c>
      <c r="BM893" s="69">
        <v>4</v>
      </c>
      <c r="BN893" s="69">
        <v>31</v>
      </c>
      <c r="BO893" s="89">
        <v>0</v>
      </c>
      <c r="BP893" s="69">
        <v>1</v>
      </c>
      <c r="BQ893" s="69">
        <v>1</v>
      </c>
      <c r="BR893" s="69">
        <v>1</v>
      </c>
      <c r="BS893" s="69">
        <v>124915</v>
      </c>
      <c r="BT893" s="69">
        <v>0</v>
      </c>
      <c r="BU893" s="69">
        <v>0</v>
      </c>
      <c r="BV893" s="69">
        <v>1000</v>
      </c>
      <c r="BW893" s="69">
        <v>0</v>
      </c>
      <c r="BY893" s="69">
        <v>0</v>
      </c>
      <c r="BZ893" s="69">
        <v>0</v>
      </c>
      <c r="CA893" s="69">
        <v>31</v>
      </c>
      <c r="CB893" s="69">
        <v>0</v>
      </c>
      <c r="CC893" s="69">
        <v>0</v>
      </c>
      <c r="CD893" s="69">
        <v>0</v>
      </c>
      <c r="CE893" s="69">
        <v>0</v>
      </c>
      <c r="CF893" s="69">
        <v>0</v>
      </c>
      <c r="CG893" s="69">
        <v>0</v>
      </c>
      <c r="CH893" s="69">
        <v>0</v>
      </c>
      <c r="CI893" s="69">
        <v>0</v>
      </c>
      <c r="CJ893" s="69">
        <v>0</v>
      </c>
      <c r="CL893" s="69">
        <v>0</v>
      </c>
      <c r="CM893" s="69">
        <v>0</v>
      </c>
      <c r="CN893" s="69">
        <v>0</v>
      </c>
      <c r="CO893" s="69">
        <v>0</v>
      </c>
      <c r="CP893" s="69">
        <v>0</v>
      </c>
      <c r="CQ893" s="69">
        <v>0</v>
      </c>
      <c r="CR893" s="69">
        <v>0</v>
      </c>
      <c r="CS893" s="69">
        <v>0</v>
      </c>
      <c r="CT893" s="69">
        <v>0</v>
      </c>
      <c r="CU893" s="69">
        <v>0</v>
      </c>
      <c r="CV893" s="69">
        <v>0</v>
      </c>
      <c r="CW893" s="69">
        <v>0</v>
      </c>
      <c r="CZ893" s="69">
        <v>0</v>
      </c>
      <c r="DA893" s="69">
        <v>0</v>
      </c>
      <c r="DB893" s="69">
        <v>0</v>
      </c>
      <c r="DC893" s="69">
        <v>0</v>
      </c>
      <c r="DD893" s="69">
        <v>0</v>
      </c>
      <c r="DE893" s="69">
        <v>0</v>
      </c>
      <c r="DF893" s="69">
        <v>0</v>
      </c>
      <c r="DG893" s="69">
        <v>1</v>
      </c>
      <c r="DI893" s="69" t="e">
        <f>INDEX(Sheet3!$E$78:$E$1130,MATCH(A893,Sheet3!$D$78:$D$1130,0))</f>
        <v>#N/A</v>
      </c>
      <c r="DJ893" s="69">
        <f t="shared" si="208"/>
        <v>0</v>
      </c>
      <c r="DK893" s="69" t="s">
        <v>2332</v>
      </c>
      <c r="DL893" s="93"/>
      <c r="DM893" s="69" t="s">
        <v>2333</v>
      </c>
      <c r="DN893" s="69" t="e">
        <f>"造成["&amp;INDEX(Sheet5!$L$2:$L$11,MATCH(BL893,Sheet5!$J$2:$J$11,0))&amp;":"&amp;BR893&amp;"*"&amp;BS893/1000&amp;"]"&amp;INDEX(Sheet5!$I$2:$I$4,MATCH(BR893,Sheet5!$H$2:$H$4,0))&amp;"的"&amp;INDEX(Sheet5!$K$2:$K$11,MATCH(BL893,Sheet5!$J$2:$J$11,0))</f>
        <v>#N/A</v>
      </c>
      <c r="DO893" s="69" t="e">
        <f>"造成["&amp;INDEX(Sheet5!$L$2:$L$11,MATCH(BY893,Sheet5!$J$2:$J$11,0))&amp;":"&amp;CE893&amp;"*"&amp;CF893/1000&amp;"]"&amp;INDEX(Sheet5!$I$2:$I$4,MATCH(CE893,Sheet5!$H$2:$H$4,0))&amp;"的"&amp;INDEX(Sheet5!$K$2:$K$11,MATCH(BY893,Sheet5!$J$2:$J$11,0))</f>
        <v>#N/A</v>
      </c>
      <c r="DP893" s="69"/>
      <c r="DQ893" s="69"/>
      <c r="DR893" s="69" t="e">
        <f t="shared" si="205"/>
        <v>#N/A</v>
      </c>
      <c r="DS893" s="90" t="e">
        <f>MATCH(A893,Sheet5!D:D,0)</f>
        <v>#N/A</v>
      </c>
      <c r="DT893" s="94" t="e">
        <f>MATCH(A892,Sheet5!F:F,0)</f>
        <v>#N/A</v>
      </c>
      <c r="DU893" s="69">
        <v>0</v>
      </c>
      <c r="DV893" s="69">
        <v>0</v>
      </c>
      <c r="DW893" s="69">
        <v>0</v>
      </c>
      <c r="DX893" s="69">
        <v>0</v>
      </c>
      <c r="DY893" s="69">
        <v>0</v>
      </c>
    </row>
    <row r="894" spans="1:129" ht="14.25">
      <c r="A894" s="69">
        <v>124916</v>
      </c>
      <c r="B894" s="69">
        <v>0</v>
      </c>
      <c r="C894" s="69">
        <v>1</v>
      </c>
      <c r="D894" s="69" t="s">
        <v>2330</v>
      </c>
      <c r="E894" s="69" t="s">
        <v>2331</v>
      </c>
      <c r="F894" s="69">
        <v>0</v>
      </c>
      <c r="G894" s="69">
        <v>1</v>
      </c>
      <c r="H894" s="69" t="s">
        <v>1528</v>
      </c>
      <c r="I894" s="69">
        <v>0</v>
      </c>
      <c r="J894" s="69">
        <v>0</v>
      </c>
      <c r="K894" s="69">
        <v>300</v>
      </c>
      <c r="M894" s="69">
        <v>0</v>
      </c>
      <c r="O894" s="69">
        <v>0</v>
      </c>
      <c r="P894" s="69">
        <v>1</v>
      </c>
      <c r="Q894" s="69">
        <v>0</v>
      </c>
      <c r="R894" s="69">
        <v>1</v>
      </c>
      <c r="S894" s="69">
        <v>0</v>
      </c>
      <c r="T894" s="69">
        <v>0</v>
      </c>
      <c r="U894" s="69">
        <v>0</v>
      </c>
      <c r="V894" s="69">
        <v>0</v>
      </c>
      <c r="W894" s="69">
        <v>0</v>
      </c>
      <c r="X894" s="69">
        <v>0</v>
      </c>
      <c r="Y894" s="69">
        <v>0</v>
      </c>
      <c r="Z894" s="69">
        <v>4000</v>
      </c>
      <c r="AA894" s="69">
        <v>4</v>
      </c>
      <c r="AB894" s="69">
        <v>31</v>
      </c>
      <c r="AC894" s="69">
        <v>0</v>
      </c>
      <c r="AD894" s="69">
        <v>0</v>
      </c>
      <c r="AE894" s="69">
        <v>0</v>
      </c>
      <c r="AF894" s="69">
        <v>100</v>
      </c>
      <c r="AG894" s="69">
        <v>0</v>
      </c>
      <c r="AH894" s="69">
        <v>30</v>
      </c>
      <c r="AI894" s="69">
        <v>0</v>
      </c>
      <c r="AJ894" s="69">
        <v>0</v>
      </c>
      <c r="AK894" s="69">
        <v>0</v>
      </c>
      <c r="AL894" s="69">
        <v>0</v>
      </c>
      <c r="AM894" s="69">
        <v>0</v>
      </c>
      <c r="AN894" s="69">
        <v>0</v>
      </c>
      <c r="AO894" s="69">
        <v>0</v>
      </c>
      <c r="AP894" s="69">
        <v>0</v>
      </c>
      <c r="AQ894" s="84">
        <v>0</v>
      </c>
      <c r="AR894" s="69">
        <v>0</v>
      </c>
      <c r="AS894" s="69">
        <v>0</v>
      </c>
      <c r="AT894" s="69">
        <v>0</v>
      </c>
      <c r="AU894" s="69">
        <v>0</v>
      </c>
      <c r="AV894" s="69">
        <v>0</v>
      </c>
      <c r="AW894" s="69">
        <v>0</v>
      </c>
      <c r="AX894" s="69">
        <v>0</v>
      </c>
      <c r="AY894" s="69">
        <v>0</v>
      </c>
      <c r="AZ894" s="69">
        <v>0</v>
      </c>
      <c r="BA894" s="69">
        <v>0</v>
      </c>
      <c r="BB894" s="69">
        <v>0</v>
      </c>
      <c r="BC894" s="69">
        <v>0</v>
      </c>
      <c r="BD894" s="69">
        <v>0</v>
      </c>
      <c r="BE894" s="69">
        <v>0</v>
      </c>
      <c r="BF894" s="69">
        <v>0</v>
      </c>
      <c r="BG894" s="69">
        <v>0</v>
      </c>
      <c r="BH894" s="69">
        <v>0</v>
      </c>
      <c r="BK894" s="69">
        <v>3</v>
      </c>
      <c r="BL894" s="69">
        <v>10</v>
      </c>
      <c r="BM894" s="69">
        <v>4</v>
      </c>
      <c r="BN894" s="69">
        <v>31</v>
      </c>
      <c r="BO894" s="89">
        <v>0</v>
      </c>
      <c r="BP894" s="69">
        <v>1</v>
      </c>
      <c r="BQ894" s="69">
        <v>1</v>
      </c>
      <c r="BR894" s="69">
        <v>1</v>
      </c>
      <c r="BS894" s="69">
        <v>124916</v>
      </c>
      <c r="BT894" s="69">
        <v>0</v>
      </c>
      <c r="BU894" s="69">
        <v>0</v>
      </c>
      <c r="BV894" s="69">
        <v>1000</v>
      </c>
      <c r="BW894" s="69">
        <v>0</v>
      </c>
      <c r="BY894" s="69">
        <v>0</v>
      </c>
      <c r="BZ894" s="69">
        <v>0</v>
      </c>
      <c r="CA894" s="69">
        <v>31</v>
      </c>
      <c r="CB894" s="69">
        <v>0</v>
      </c>
      <c r="CC894" s="69">
        <v>0</v>
      </c>
      <c r="CD894" s="69">
        <v>0</v>
      </c>
      <c r="CE894" s="69">
        <v>0</v>
      </c>
      <c r="CF894" s="69">
        <v>0</v>
      </c>
      <c r="CG894" s="69">
        <v>0</v>
      </c>
      <c r="CH894" s="69">
        <v>0</v>
      </c>
      <c r="CI894" s="69">
        <v>0</v>
      </c>
      <c r="CJ894" s="69">
        <v>0</v>
      </c>
      <c r="CL894" s="69">
        <v>0</v>
      </c>
      <c r="CM894" s="69">
        <v>0</v>
      </c>
      <c r="CN894" s="69">
        <v>0</v>
      </c>
      <c r="CO894" s="69">
        <v>0</v>
      </c>
      <c r="CP894" s="69">
        <v>0</v>
      </c>
      <c r="CQ894" s="69">
        <v>0</v>
      </c>
      <c r="CR894" s="69">
        <v>0</v>
      </c>
      <c r="CS894" s="69">
        <v>0</v>
      </c>
      <c r="CT894" s="69">
        <v>0</v>
      </c>
      <c r="CU894" s="69">
        <v>0</v>
      </c>
      <c r="CV894" s="69">
        <v>0</v>
      </c>
      <c r="CW894" s="69">
        <v>0</v>
      </c>
      <c r="CZ894" s="69">
        <v>0</v>
      </c>
      <c r="DA894" s="69">
        <v>0</v>
      </c>
      <c r="DB894" s="69">
        <v>0</v>
      </c>
      <c r="DC894" s="69">
        <v>0</v>
      </c>
      <c r="DD894" s="69">
        <v>0</v>
      </c>
      <c r="DE894" s="69">
        <v>0</v>
      </c>
      <c r="DF894" s="69">
        <v>0</v>
      </c>
      <c r="DG894" s="69">
        <v>1</v>
      </c>
      <c r="DI894" s="69" t="e">
        <f>INDEX(Sheet3!$E$78:$E$1130,MATCH(A894,Sheet3!$D$78:$D$1130,0))</f>
        <v>#N/A</v>
      </c>
      <c r="DJ894" s="69">
        <f t="shared" si="208"/>
        <v>0</v>
      </c>
      <c r="DK894" s="69" t="s">
        <v>2332</v>
      </c>
      <c r="DL894" s="93"/>
      <c r="DM894" s="69" t="s">
        <v>2333</v>
      </c>
      <c r="DN894" s="69" t="e">
        <f>"造成["&amp;INDEX(Sheet5!$L$2:$L$11,MATCH(BL894,Sheet5!$J$2:$J$11,0))&amp;":"&amp;BR894&amp;"*"&amp;BS894/1000&amp;"]"&amp;INDEX(Sheet5!$I$2:$I$4,MATCH(BR894,Sheet5!$H$2:$H$4,0))&amp;"的"&amp;INDEX(Sheet5!$K$2:$K$11,MATCH(BL894,Sheet5!$J$2:$J$11,0))</f>
        <v>#N/A</v>
      </c>
      <c r="DO894" s="69" t="e">
        <f>"造成["&amp;INDEX(Sheet5!$L$2:$L$11,MATCH(BY894,Sheet5!$J$2:$J$11,0))&amp;":"&amp;CE894&amp;"*"&amp;CF894/1000&amp;"]"&amp;INDEX(Sheet5!$I$2:$I$4,MATCH(CE894,Sheet5!$H$2:$H$4,0))&amp;"的"&amp;INDEX(Sheet5!$K$2:$K$11,MATCH(BY894,Sheet5!$J$2:$J$11,0))</f>
        <v>#N/A</v>
      </c>
      <c r="DP894" s="69"/>
      <c r="DQ894" s="69"/>
      <c r="DR894" s="69" t="e">
        <f t="shared" si="205"/>
        <v>#N/A</v>
      </c>
      <c r="DS894" s="90" t="e">
        <f>MATCH(A894,Sheet5!D:D,0)</f>
        <v>#N/A</v>
      </c>
      <c r="DT894" s="94" t="e">
        <f>MATCH(A893,Sheet5!F:F,0)</f>
        <v>#N/A</v>
      </c>
      <c r="DU894" s="69">
        <v>0</v>
      </c>
      <c r="DV894" s="69">
        <v>0</v>
      </c>
      <c r="DW894" s="69">
        <v>0</v>
      </c>
      <c r="DX894" s="69">
        <v>0</v>
      </c>
      <c r="DY894" s="69">
        <v>0</v>
      </c>
    </row>
    <row r="895" spans="1:129" ht="14.25">
      <c r="A895" s="69">
        <v>124917</v>
      </c>
      <c r="B895" s="69">
        <v>0</v>
      </c>
      <c r="C895" s="69">
        <v>1</v>
      </c>
      <c r="D895" s="69" t="s">
        <v>2330</v>
      </c>
      <c r="E895" s="69" t="s">
        <v>2331</v>
      </c>
      <c r="F895" s="69">
        <v>0</v>
      </c>
      <c r="G895" s="69">
        <v>1</v>
      </c>
      <c r="H895" s="69" t="s">
        <v>1528</v>
      </c>
      <c r="I895" s="69">
        <v>0</v>
      </c>
      <c r="J895" s="69">
        <v>0</v>
      </c>
      <c r="K895" s="69">
        <v>300</v>
      </c>
      <c r="M895" s="69">
        <v>0</v>
      </c>
      <c r="O895" s="69">
        <v>0</v>
      </c>
      <c r="P895" s="69">
        <v>1</v>
      </c>
      <c r="Q895" s="69">
        <v>0</v>
      </c>
      <c r="R895" s="69">
        <v>1</v>
      </c>
      <c r="S895" s="69">
        <v>0</v>
      </c>
      <c r="T895" s="69">
        <v>0</v>
      </c>
      <c r="U895" s="69">
        <v>0</v>
      </c>
      <c r="V895" s="69">
        <v>0</v>
      </c>
      <c r="W895" s="69">
        <v>0</v>
      </c>
      <c r="X895" s="69">
        <v>0</v>
      </c>
      <c r="Y895" s="69">
        <v>0</v>
      </c>
      <c r="Z895" s="69">
        <v>4000</v>
      </c>
      <c r="AA895" s="69">
        <v>4</v>
      </c>
      <c r="AB895" s="69">
        <v>31</v>
      </c>
      <c r="AC895" s="69">
        <v>0</v>
      </c>
      <c r="AD895" s="69">
        <v>0</v>
      </c>
      <c r="AE895" s="69">
        <v>0</v>
      </c>
      <c r="AF895" s="69">
        <v>100</v>
      </c>
      <c r="AG895" s="69">
        <v>0</v>
      </c>
      <c r="AH895" s="69">
        <v>30</v>
      </c>
      <c r="AI895" s="69">
        <v>0</v>
      </c>
      <c r="AJ895" s="69">
        <v>0</v>
      </c>
      <c r="AK895" s="69">
        <v>0</v>
      </c>
      <c r="AL895" s="69">
        <v>0</v>
      </c>
      <c r="AM895" s="69">
        <v>0</v>
      </c>
      <c r="AN895" s="69">
        <v>0</v>
      </c>
      <c r="AO895" s="69">
        <v>0</v>
      </c>
      <c r="AP895" s="69">
        <v>0</v>
      </c>
      <c r="AQ895" s="84">
        <v>0</v>
      </c>
      <c r="AR895" s="69">
        <v>0</v>
      </c>
      <c r="AS895" s="69">
        <v>0</v>
      </c>
      <c r="AT895" s="69">
        <v>0</v>
      </c>
      <c r="AU895" s="69">
        <v>0</v>
      </c>
      <c r="AV895" s="69">
        <v>0</v>
      </c>
      <c r="AW895" s="69">
        <v>0</v>
      </c>
      <c r="AX895" s="69">
        <v>0</v>
      </c>
      <c r="AY895" s="69">
        <v>0</v>
      </c>
      <c r="AZ895" s="69">
        <v>0</v>
      </c>
      <c r="BA895" s="69">
        <v>0</v>
      </c>
      <c r="BB895" s="69">
        <v>0</v>
      </c>
      <c r="BC895" s="69">
        <v>0</v>
      </c>
      <c r="BD895" s="69">
        <v>0</v>
      </c>
      <c r="BE895" s="69">
        <v>0</v>
      </c>
      <c r="BF895" s="69">
        <v>0</v>
      </c>
      <c r="BG895" s="69">
        <v>0</v>
      </c>
      <c r="BH895" s="69">
        <v>0</v>
      </c>
      <c r="BK895" s="69">
        <v>3</v>
      </c>
      <c r="BL895" s="69">
        <v>10</v>
      </c>
      <c r="BM895" s="69">
        <v>4</v>
      </c>
      <c r="BN895" s="69">
        <v>31</v>
      </c>
      <c r="BO895" s="89">
        <v>0</v>
      </c>
      <c r="BP895" s="69">
        <v>1</v>
      </c>
      <c r="BQ895" s="69">
        <v>1</v>
      </c>
      <c r="BR895" s="69">
        <v>1</v>
      </c>
      <c r="BS895" s="69">
        <v>124917</v>
      </c>
      <c r="BT895" s="69">
        <v>0</v>
      </c>
      <c r="BU895" s="69">
        <v>0</v>
      </c>
      <c r="BV895" s="69">
        <v>1000</v>
      </c>
      <c r="BW895" s="69">
        <v>0</v>
      </c>
      <c r="BY895" s="69">
        <v>0</v>
      </c>
      <c r="BZ895" s="69">
        <v>0</v>
      </c>
      <c r="CA895" s="69">
        <v>31</v>
      </c>
      <c r="CB895" s="69">
        <v>0</v>
      </c>
      <c r="CC895" s="69">
        <v>0</v>
      </c>
      <c r="CD895" s="69">
        <v>0</v>
      </c>
      <c r="CE895" s="69">
        <v>0</v>
      </c>
      <c r="CF895" s="69">
        <v>0</v>
      </c>
      <c r="CG895" s="69">
        <v>0</v>
      </c>
      <c r="CH895" s="69">
        <v>0</v>
      </c>
      <c r="CI895" s="69">
        <v>0</v>
      </c>
      <c r="CJ895" s="69">
        <v>0</v>
      </c>
      <c r="CL895" s="69">
        <v>0</v>
      </c>
      <c r="CM895" s="69">
        <v>0</v>
      </c>
      <c r="CN895" s="69">
        <v>0</v>
      </c>
      <c r="CO895" s="69">
        <v>0</v>
      </c>
      <c r="CP895" s="69">
        <v>0</v>
      </c>
      <c r="CQ895" s="69">
        <v>0</v>
      </c>
      <c r="CR895" s="69">
        <v>0</v>
      </c>
      <c r="CS895" s="69">
        <v>0</v>
      </c>
      <c r="CT895" s="69">
        <v>0</v>
      </c>
      <c r="CU895" s="69">
        <v>0</v>
      </c>
      <c r="CV895" s="69">
        <v>0</v>
      </c>
      <c r="CW895" s="69">
        <v>0</v>
      </c>
      <c r="CZ895" s="69">
        <v>0</v>
      </c>
      <c r="DA895" s="69">
        <v>0</v>
      </c>
      <c r="DB895" s="69">
        <v>0</v>
      </c>
      <c r="DC895" s="69">
        <v>0</v>
      </c>
      <c r="DD895" s="69">
        <v>0</v>
      </c>
      <c r="DE895" s="69">
        <v>0</v>
      </c>
      <c r="DF895" s="69">
        <v>0</v>
      </c>
      <c r="DG895" s="69">
        <v>1</v>
      </c>
      <c r="DI895" s="69" t="e">
        <f>INDEX(Sheet3!$E$78:$E$1130,MATCH(A895,Sheet3!$D$78:$D$1130,0))</f>
        <v>#N/A</v>
      </c>
      <c r="DJ895" s="69">
        <f t="shared" si="208"/>
        <v>0</v>
      </c>
      <c r="DK895" s="69" t="s">
        <v>2332</v>
      </c>
      <c r="DL895" s="93"/>
      <c r="DM895" s="69" t="s">
        <v>2333</v>
      </c>
      <c r="DN895" s="69" t="e">
        <f>"造成["&amp;INDEX(Sheet5!$L$2:$L$11,MATCH(BL895,Sheet5!$J$2:$J$11,0))&amp;":"&amp;BR895&amp;"*"&amp;BS895/1000&amp;"]"&amp;INDEX(Sheet5!$I$2:$I$4,MATCH(BR895,Sheet5!$H$2:$H$4,0))&amp;"的"&amp;INDEX(Sheet5!$K$2:$K$11,MATCH(BL895,Sheet5!$J$2:$J$11,0))</f>
        <v>#N/A</v>
      </c>
      <c r="DO895" s="69" t="e">
        <f>"造成["&amp;INDEX(Sheet5!$L$2:$L$11,MATCH(BY895,Sheet5!$J$2:$J$11,0))&amp;":"&amp;CE895&amp;"*"&amp;CF895/1000&amp;"]"&amp;INDEX(Sheet5!$I$2:$I$4,MATCH(CE895,Sheet5!$H$2:$H$4,0))&amp;"的"&amp;INDEX(Sheet5!$K$2:$K$11,MATCH(BY895,Sheet5!$J$2:$J$11,0))</f>
        <v>#N/A</v>
      </c>
      <c r="DP895" s="69"/>
      <c r="DQ895" s="69"/>
      <c r="DR895" s="69" t="e">
        <f t="shared" ref="DR895:DR958" si="220">MATCH(A895,$DX$51:$DX$69,0)</f>
        <v>#N/A</v>
      </c>
      <c r="DS895" s="90" t="e">
        <f>MATCH(A895,Sheet5!D:D,0)</f>
        <v>#N/A</v>
      </c>
      <c r="DT895" s="94" t="e">
        <f>MATCH(A894,Sheet5!F:F,0)</f>
        <v>#N/A</v>
      </c>
      <c r="DU895" s="69">
        <v>0</v>
      </c>
      <c r="DV895" s="69">
        <v>0</v>
      </c>
      <c r="DW895" s="69">
        <v>0</v>
      </c>
      <c r="DX895" s="69">
        <v>0</v>
      </c>
      <c r="DY895" s="69">
        <v>0</v>
      </c>
    </row>
    <row r="896" spans="1:129" ht="14.25">
      <c r="A896" s="69">
        <v>124918</v>
      </c>
      <c r="B896" s="69">
        <v>0</v>
      </c>
      <c r="C896" s="69">
        <v>1</v>
      </c>
      <c r="D896" s="69" t="s">
        <v>2330</v>
      </c>
      <c r="E896" s="69" t="s">
        <v>2331</v>
      </c>
      <c r="F896" s="69">
        <v>0</v>
      </c>
      <c r="G896" s="69">
        <v>1</v>
      </c>
      <c r="H896" s="69" t="s">
        <v>1528</v>
      </c>
      <c r="I896" s="69">
        <v>0</v>
      </c>
      <c r="J896" s="69">
        <v>0</v>
      </c>
      <c r="K896" s="69">
        <v>300</v>
      </c>
      <c r="M896" s="69">
        <v>0</v>
      </c>
      <c r="O896" s="69">
        <v>0</v>
      </c>
      <c r="P896" s="69">
        <v>1</v>
      </c>
      <c r="Q896" s="69">
        <v>0</v>
      </c>
      <c r="R896" s="69">
        <v>1</v>
      </c>
      <c r="S896" s="69">
        <v>0</v>
      </c>
      <c r="T896" s="69">
        <v>0</v>
      </c>
      <c r="U896" s="69">
        <v>0</v>
      </c>
      <c r="V896" s="69">
        <v>0</v>
      </c>
      <c r="W896" s="69">
        <v>0</v>
      </c>
      <c r="X896" s="69">
        <v>0</v>
      </c>
      <c r="Y896" s="69">
        <v>0</v>
      </c>
      <c r="Z896" s="69">
        <v>4000</v>
      </c>
      <c r="AA896" s="69">
        <v>4</v>
      </c>
      <c r="AB896" s="69">
        <v>31</v>
      </c>
      <c r="AC896" s="69">
        <v>0</v>
      </c>
      <c r="AD896" s="69">
        <v>0</v>
      </c>
      <c r="AE896" s="69">
        <v>0</v>
      </c>
      <c r="AF896" s="69">
        <v>100</v>
      </c>
      <c r="AG896" s="69">
        <v>0</v>
      </c>
      <c r="AH896" s="69">
        <v>30</v>
      </c>
      <c r="AI896" s="69">
        <v>0</v>
      </c>
      <c r="AJ896" s="69">
        <v>0</v>
      </c>
      <c r="AK896" s="69">
        <v>0</v>
      </c>
      <c r="AL896" s="69">
        <v>0</v>
      </c>
      <c r="AM896" s="69">
        <v>0</v>
      </c>
      <c r="AN896" s="69">
        <v>0</v>
      </c>
      <c r="AO896" s="69">
        <v>0</v>
      </c>
      <c r="AP896" s="69">
        <v>0</v>
      </c>
      <c r="AQ896" s="84">
        <v>0</v>
      </c>
      <c r="AR896" s="69">
        <v>0</v>
      </c>
      <c r="AS896" s="69">
        <v>0</v>
      </c>
      <c r="AT896" s="69">
        <v>0</v>
      </c>
      <c r="AU896" s="69">
        <v>0</v>
      </c>
      <c r="AV896" s="69">
        <v>0</v>
      </c>
      <c r="AW896" s="69">
        <v>0</v>
      </c>
      <c r="AX896" s="69">
        <v>0</v>
      </c>
      <c r="AY896" s="69">
        <v>0</v>
      </c>
      <c r="AZ896" s="69">
        <v>0</v>
      </c>
      <c r="BA896" s="69">
        <v>0</v>
      </c>
      <c r="BB896" s="69">
        <v>0</v>
      </c>
      <c r="BC896" s="69">
        <v>0</v>
      </c>
      <c r="BD896" s="69">
        <v>0</v>
      </c>
      <c r="BE896" s="69">
        <v>0</v>
      </c>
      <c r="BF896" s="69">
        <v>0</v>
      </c>
      <c r="BG896" s="69">
        <v>0</v>
      </c>
      <c r="BH896" s="69">
        <v>0</v>
      </c>
      <c r="BK896" s="69">
        <v>3</v>
      </c>
      <c r="BL896" s="69">
        <v>10</v>
      </c>
      <c r="BM896" s="69">
        <v>4</v>
      </c>
      <c r="BN896" s="69">
        <v>31</v>
      </c>
      <c r="BO896" s="89">
        <v>0</v>
      </c>
      <c r="BP896" s="69">
        <v>1</v>
      </c>
      <c r="BQ896" s="69">
        <v>1</v>
      </c>
      <c r="BR896" s="69">
        <v>1</v>
      </c>
      <c r="BS896" s="69">
        <v>124918</v>
      </c>
      <c r="BT896" s="69">
        <v>0</v>
      </c>
      <c r="BU896" s="69">
        <v>0</v>
      </c>
      <c r="BV896" s="69">
        <v>1000</v>
      </c>
      <c r="BW896" s="69">
        <v>0</v>
      </c>
      <c r="BY896" s="69">
        <v>0</v>
      </c>
      <c r="BZ896" s="69">
        <v>0</v>
      </c>
      <c r="CA896" s="69">
        <v>31</v>
      </c>
      <c r="CB896" s="69">
        <v>0</v>
      </c>
      <c r="CC896" s="69">
        <v>0</v>
      </c>
      <c r="CD896" s="69">
        <v>0</v>
      </c>
      <c r="CE896" s="69">
        <v>0</v>
      </c>
      <c r="CF896" s="69">
        <v>0</v>
      </c>
      <c r="CG896" s="69">
        <v>0</v>
      </c>
      <c r="CH896" s="69">
        <v>0</v>
      </c>
      <c r="CI896" s="69">
        <v>0</v>
      </c>
      <c r="CJ896" s="69">
        <v>0</v>
      </c>
      <c r="CL896" s="69">
        <v>0</v>
      </c>
      <c r="CM896" s="69">
        <v>0</v>
      </c>
      <c r="CN896" s="69">
        <v>0</v>
      </c>
      <c r="CO896" s="69">
        <v>0</v>
      </c>
      <c r="CP896" s="69">
        <v>0</v>
      </c>
      <c r="CQ896" s="69">
        <v>0</v>
      </c>
      <c r="CR896" s="69">
        <v>0</v>
      </c>
      <c r="CS896" s="69">
        <v>0</v>
      </c>
      <c r="CT896" s="69">
        <v>0</v>
      </c>
      <c r="CU896" s="69">
        <v>0</v>
      </c>
      <c r="CV896" s="69">
        <v>0</v>
      </c>
      <c r="CW896" s="69">
        <v>0</v>
      </c>
      <c r="CZ896" s="69">
        <v>0</v>
      </c>
      <c r="DA896" s="69">
        <v>0</v>
      </c>
      <c r="DB896" s="69">
        <v>0</v>
      </c>
      <c r="DC896" s="69">
        <v>0</v>
      </c>
      <c r="DD896" s="69">
        <v>0</v>
      </c>
      <c r="DE896" s="69">
        <v>0</v>
      </c>
      <c r="DF896" s="69">
        <v>0</v>
      </c>
      <c r="DG896" s="69">
        <v>1</v>
      </c>
      <c r="DI896" s="69" t="e">
        <f>INDEX(Sheet3!$E$78:$E$1130,MATCH(A896,Sheet3!$D$78:$D$1130,0))</f>
        <v>#N/A</v>
      </c>
      <c r="DJ896" s="69">
        <f t="shared" si="208"/>
        <v>0</v>
      </c>
      <c r="DK896" s="69" t="s">
        <v>2332</v>
      </c>
      <c r="DL896" s="93"/>
      <c r="DM896" s="69" t="s">
        <v>2333</v>
      </c>
      <c r="DN896" s="69" t="e">
        <f>"造成["&amp;INDEX(Sheet5!$L$2:$L$11,MATCH(BL896,Sheet5!$J$2:$J$11,0))&amp;":"&amp;BR896&amp;"*"&amp;BS896/1000&amp;"]"&amp;INDEX(Sheet5!$I$2:$I$4,MATCH(BR896,Sheet5!$H$2:$H$4,0))&amp;"的"&amp;INDEX(Sheet5!$K$2:$K$11,MATCH(BL896,Sheet5!$J$2:$J$11,0))</f>
        <v>#N/A</v>
      </c>
      <c r="DO896" s="69" t="e">
        <f>"造成["&amp;INDEX(Sheet5!$L$2:$L$11,MATCH(BY896,Sheet5!$J$2:$J$11,0))&amp;":"&amp;CE896&amp;"*"&amp;CF896/1000&amp;"]"&amp;INDEX(Sheet5!$I$2:$I$4,MATCH(CE896,Sheet5!$H$2:$H$4,0))&amp;"的"&amp;INDEX(Sheet5!$K$2:$K$11,MATCH(BY896,Sheet5!$J$2:$J$11,0))</f>
        <v>#N/A</v>
      </c>
      <c r="DP896" s="69"/>
      <c r="DQ896" s="69"/>
      <c r="DR896" s="69" t="e">
        <f t="shared" si="220"/>
        <v>#N/A</v>
      </c>
      <c r="DS896" s="90" t="e">
        <f>MATCH(A896,Sheet5!D:D,0)</f>
        <v>#N/A</v>
      </c>
      <c r="DT896" s="94" t="e">
        <f>MATCH(A895,Sheet5!F:F,0)</f>
        <v>#N/A</v>
      </c>
      <c r="DU896" s="69">
        <v>0</v>
      </c>
      <c r="DV896" s="69">
        <v>0</v>
      </c>
      <c r="DW896" s="69">
        <v>0</v>
      </c>
      <c r="DX896" s="69">
        <v>0</v>
      </c>
      <c r="DY896" s="69">
        <v>0</v>
      </c>
    </row>
    <row r="897" spans="1:129" ht="14.25">
      <c r="A897" s="69">
        <v>124919</v>
      </c>
      <c r="B897" s="69">
        <v>0</v>
      </c>
      <c r="C897" s="69">
        <v>1</v>
      </c>
      <c r="D897" s="69" t="s">
        <v>2330</v>
      </c>
      <c r="E897" s="69" t="s">
        <v>2331</v>
      </c>
      <c r="F897" s="69">
        <v>0</v>
      </c>
      <c r="G897" s="69">
        <v>1</v>
      </c>
      <c r="H897" s="69" t="s">
        <v>1528</v>
      </c>
      <c r="I897" s="69">
        <v>0</v>
      </c>
      <c r="J897" s="69">
        <v>0</v>
      </c>
      <c r="K897" s="69">
        <v>300</v>
      </c>
      <c r="M897" s="69">
        <v>0</v>
      </c>
      <c r="O897" s="69">
        <v>0</v>
      </c>
      <c r="P897" s="69">
        <v>1</v>
      </c>
      <c r="Q897" s="69">
        <v>0</v>
      </c>
      <c r="R897" s="69">
        <v>1</v>
      </c>
      <c r="S897" s="69">
        <v>0</v>
      </c>
      <c r="T897" s="69">
        <v>0</v>
      </c>
      <c r="U897" s="69">
        <v>0</v>
      </c>
      <c r="V897" s="69">
        <v>0</v>
      </c>
      <c r="W897" s="69">
        <v>0</v>
      </c>
      <c r="X897" s="69">
        <v>0</v>
      </c>
      <c r="Y897" s="69">
        <v>0</v>
      </c>
      <c r="Z897" s="69">
        <v>4000</v>
      </c>
      <c r="AA897" s="69">
        <v>4</v>
      </c>
      <c r="AB897" s="69">
        <v>31</v>
      </c>
      <c r="AC897" s="69">
        <v>0</v>
      </c>
      <c r="AD897" s="69">
        <v>0</v>
      </c>
      <c r="AE897" s="69">
        <v>0</v>
      </c>
      <c r="AF897" s="69">
        <v>100</v>
      </c>
      <c r="AG897" s="69">
        <v>0</v>
      </c>
      <c r="AH897" s="69">
        <v>30</v>
      </c>
      <c r="AI897" s="69">
        <v>0</v>
      </c>
      <c r="AJ897" s="69">
        <v>0</v>
      </c>
      <c r="AK897" s="69">
        <v>0</v>
      </c>
      <c r="AL897" s="69">
        <v>0</v>
      </c>
      <c r="AM897" s="69">
        <v>0</v>
      </c>
      <c r="AN897" s="69">
        <v>0</v>
      </c>
      <c r="AO897" s="69">
        <v>0</v>
      </c>
      <c r="AP897" s="69">
        <v>0</v>
      </c>
      <c r="AQ897" s="84">
        <v>0</v>
      </c>
      <c r="AR897" s="69">
        <v>0</v>
      </c>
      <c r="AS897" s="69">
        <v>0</v>
      </c>
      <c r="AT897" s="69">
        <v>0</v>
      </c>
      <c r="AU897" s="69">
        <v>0</v>
      </c>
      <c r="AV897" s="69">
        <v>0</v>
      </c>
      <c r="AW897" s="69">
        <v>0</v>
      </c>
      <c r="AX897" s="69">
        <v>0</v>
      </c>
      <c r="AY897" s="69">
        <v>0</v>
      </c>
      <c r="AZ897" s="69">
        <v>0</v>
      </c>
      <c r="BA897" s="69">
        <v>0</v>
      </c>
      <c r="BB897" s="69">
        <v>0</v>
      </c>
      <c r="BC897" s="69">
        <v>0</v>
      </c>
      <c r="BD897" s="69">
        <v>0</v>
      </c>
      <c r="BE897" s="69">
        <v>0</v>
      </c>
      <c r="BF897" s="69">
        <v>0</v>
      </c>
      <c r="BG897" s="69">
        <v>0</v>
      </c>
      <c r="BH897" s="69">
        <v>0</v>
      </c>
      <c r="BK897" s="69">
        <v>3</v>
      </c>
      <c r="BL897" s="69">
        <v>10</v>
      </c>
      <c r="BM897" s="69">
        <v>4</v>
      </c>
      <c r="BN897" s="69">
        <v>31</v>
      </c>
      <c r="BO897" s="89">
        <v>0</v>
      </c>
      <c r="BP897" s="69">
        <v>1</v>
      </c>
      <c r="BQ897" s="69">
        <v>1</v>
      </c>
      <c r="BR897" s="69">
        <v>1</v>
      </c>
      <c r="BS897" s="69">
        <v>124919</v>
      </c>
      <c r="BT897" s="69">
        <v>0</v>
      </c>
      <c r="BU897" s="69">
        <v>0</v>
      </c>
      <c r="BV897" s="69">
        <v>1000</v>
      </c>
      <c r="BW897" s="69">
        <v>0</v>
      </c>
      <c r="BY897" s="69">
        <v>0</v>
      </c>
      <c r="BZ897" s="69">
        <v>0</v>
      </c>
      <c r="CA897" s="69">
        <v>31</v>
      </c>
      <c r="CB897" s="69">
        <v>0</v>
      </c>
      <c r="CC897" s="69">
        <v>0</v>
      </c>
      <c r="CD897" s="69">
        <v>0</v>
      </c>
      <c r="CE897" s="69">
        <v>0</v>
      </c>
      <c r="CF897" s="69">
        <v>0</v>
      </c>
      <c r="CG897" s="69">
        <v>0</v>
      </c>
      <c r="CH897" s="69">
        <v>0</v>
      </c>
      <c r="CI897" s="69">
        <v>0</v>
      </c>
      <c r="CJ897" s="69">
        <v>0</v>
      </c>
      <c r="CL897" s="69">
        <v>0</v>
      </c>
      <c r="CM897" s="69">
        <v>0</v>
      </c>
      <c r="CN897" s="69">
        <v>0</v>
      </c>
      <c r="CO897" s="69">
        <v>0</v>
      </c>
      <c r="CP897" s="69">
        <v>0</v>
      </c>
      <c r="CQ897" s="69">
        <v>0</v>
      </c>
      <c r="CR897" s="69">
        <v>0</v>
      </c>
      <c r="CS897" s="69">
        <v>0</v>
      </c>
      <c r="CT897" s="69">
        <v>0</v>
      </c>
      <c r="CU897" s="69">
        <v>0</v>
      </c>
      <c r="CV897" s="69">
        <v>0</v>
      </c>
      <c r="CW897" s="69">
        <v>0</v>
      </c>
      <c r="CZ897" s="69">
        <v>0</v>
      </c>
      <c r="DA897" s="69">
        <v>0</v>
      </c>
      <c r="DB897" s="69">
        <v>0</v>
      </c>
      <c r="DC897" s="69">
        <v>0</v>
      </c>
      <c r="DD897" s="69">
        <v>0</v>
      </c>
      <c r="DE897" s="69">
        <v>0</v>
      </c>
      <c r="DF897" s="69">
        <v>0</v>
      </c>
      <c r="DG897" s="69">
        <v>1</v>
      </c>
      <c r="DI897" s="69" t="e">
        <f>INDEX(Sheet3!$E$78:$E$1130,MATCH(A897,Sheet3!$D$78:$D$1130,0))</f>
        <v>#N/A</v>
      </c>
      <c r="DJ897" s="69">
        <f t="shared" si="208"/>
        <v>0</v>
      </c>
      <c r="DK897" s="69" t="s">
        <v>2332</v>
      </c>
      <c r="DL897" s="93"/>
      <c r="DM897" s="69" t="s">
        <v>2333</v>
      </c>
      <c r="DN897" s="69" t="e">
        <f>"造成["&amp;INDEX(Sheet5!$L$2:$L$11,MATCH(BL897,Sheet5!$J$2:$J$11,0))&amp;":"&amp;BR897&amp;"*"&amp;BS897/1000&amp;"]"&amp;INDEX(Sheet5!$I$2:$I$4,MATCH(BR897,Sheet5!$H$2:$H$4,0))&amp;"的"&amp;INDEX(Sheet5!$K$2:$K$11,MATCH(BL897,Sheet5!$J$2:$J$11,0))</f>
        <v>#N/A</v>
      </c>
      <c r="DO897" s="69" t="e">
        <f>"造成["&amp;INDEX(Sheet5!$L$2:$L$11,MATCH(BY897,Sheet5!$J$2:$J$11,0))&amp;":"&amp;CE897&amp;"*"&amp;CF897/1000&amp;"]"&amp;INDEX(Sheet5!$I$2:$I$4,MATCH(CE897,Sheet5!$H$2:$H$4,0))&amp;"的"&amp;INDEX(Sheet5!$K$2:$K$11,MATCH(BY897,Sheet5!$J$2:$J$11,0))</f>
        <v>#N/A</v>
      </c>
      <c r="DP897" s="69"/>
      <c r="DQ897" s="69"/>
      <c r="DR897" s="69" t="e">
        <f t="shared" si="220"/>
        <v>#N/A</v>
      </c>
      <c r="DS897" s="90" t="e">
        <f>MATCH(A897,Sheet5!D:D,0)</f>
        <v>#N/A</v>
      </c>
      <c r="DT897" s="94" t="e">
        <f>MATCH(A896,Sheet5!F:F,0)</f>
        <v>#N/A</v>
      </c>
      <c r="DU897" s="69">
        <v>0</v>
      </c>
      <c r="DV897" s="69">
        <v>0</v>
      </c>
      <c r="DW897" s="69">
        <v>0</v>
      </c>
      <c r="DX897" s="69">
        <v>0</v>
      </c>
      <c r="DY897" s="69">
        <v>0</v>
      </c>
    </row>
    <row r="898" spans="1:129" ht="14.25">
      <c r="A898" s="69">
        <v>124920</v>
      </c>
      <c r="B898" s="69">
        <v>0</v>
      </c>
      <c r="C898" s="69">
        <v>1</v>
      </c>
      <c r="D898" s="69" t="s">
        <v>2330</v>
      </c>
      <c r="E898" s="69" t="s">
        <v>2331</v>
      </c>
      <c r="F898" s="69">
        <v>0</v>
      </c>
      <c r="G898" s="69">
        <v>1</v>
      </c>
      <c r="H898" s="69" t="s">
        <v>1528</v>
      </c>
      <c r="I898" s="69">
        <v>0</v>
      </c>
      <c r="J898" s="69">
        <v>0</v>
      </c>
      <c r="K898" s="69">
        <v>300</v>
      </c>
      <c r="M898" s="69">
        <v>0</v>
      </c>
      <c r="O898" s="69">
        <v>0</v>
      </c>
      <c r="P898" s="69">
        <v>1</v>
      </c>
      <c r="Q898" s="69">
        <v>0</v>
      </c>
      <c r="R898" s="69">
        <v>1</v>
      </c>
      <c r="S898" s="69">
        <v>0</v>
      </c>
      <c r="T898" s="69">
        <v>0</v>
      </c>
      <c r="U898" s="69">
        <v>0</v>
      </c>
      <c r="V898" s="69">
        <v>0</v>
      </c>
      <c r="W898" s="69">
        <v>0</v>
      </c>
      <c r="X898" s="69">
        <v>0</v>
      </c>
      <c r="Y898" s="69">
        <v>0</v>
      </c>
      <c r="Z898" s="69">
        <v>4000</v>
      </c>
      <c r="AA898" s="69">
        <v>4</v>
      </c>
      <c r="AB898" s="69">
        <v>31</v>
      </c>
      <c r="AC898" s="69">
        <v>0</v>
      </c>
      <c r="AD898" s="69">
        <v>0</v>
      </c>
      <c r="AE898" s="69">
        <v>0</v>
      </c>
      <c r="AF898" s="69">
        <v>100</v>
      </c>
      <c r="AG898" s="69">
        <v>0</v>
      </c>
      <c r="AH898" s="69">
        <v>30</v>
      </c>
      <c r="AI898" s="69">
        <v>0</v>
      </c>
      <c r="AJ898" s="69">
        <v>0</v>
      </c>
      <c r="AK898" s="69">
        <v>0</v>
      </c>
      <c r="AL898" s="69">
        <v>0</v>
      </c>
      <c r="AM898" s="69">
        <v>0</v>
      </c>
      <c r="AN898" s="69">
        <v>0</v>
      </c>
      <c r="AO898" s="69">
        <v>0</v>
      </c>
      <c r="AP898" s="69">
        <v>0</v>
      </c>
      <c r="AQ898" s="84">
        <v>0</v>
      </c>
      <c r="AR898" s="69">
        <v>0</v>
      </c>
      <c r="AS898" s="69">
        <v>0</v>
      </c>
      <c r="AT898" s="69">
        <v>0</v>
      </c>
      <c r="AU898" s="69">
        <v>0</v>
      </c>
      <c r="AV898" s="69">
        <v>0</v>
      </c>
      <c r="AW898" s="69">
        <v>0</v>
      </c>
      <c r="AX898" s="69">
        <v>0</v>
      </c>
      <c r="AY898" s="69">
        <v>0</v>
      </c>
      <c r="AZ898" s="69">
        <v>0</v>
      </c>
      <c r="BA898" s="69">
        <v>0</v>
      </c>
      <c r="BB898" s="69">
        <v>0</v>
      </c>
      <c r="BC898" s="69">
        <v>0</v>
      </c>
      <c r="BD898" s="69">
        <v>0</v>
      </c>
      <c r="BE898" s="69">
        <v>0</v>
      </c>
      <c r="BF898" s="69">
        <v>0</v>
      </c>
      <c r="BG898" s="69">
        <v>0</v>
      </c>
      <c r="BH898" s="69">
        <v>0</v>
      </c>
      <c r="BK898" s="69">
        <v>3</v>
      </c>
      <c r="BL898" s="69">
        <v>10</v>
      </c>
      <c r="BM898" s="69">
        <v>4</v>
      </c>
      <c r="BN898" s="69">
        <v>31</v>
      </c>
      <c r="BO898" s="89">
        <v>0</v>
      </c>
      <c r="BP898" s="69">
        <v>1</v>
      </c>
      <c r="BQ898" s="69">
        <v>1</v>
      </c>
      <c r="BR898" s="69">
        <v>1</v>
      </c>
      <c r="BS898" s="69">
        <v>124920</v>
      </c>
      <c r="BT898" s="69">
        <v>0</v>
      </c>
      <c r="BU898" s="69">
        <v>0</v>
      </c>
      <c r="BV898" s="69">
        <v>1000</v>
      </c>
      <c r="BW898" s="69">
        <v>0</v>
      </c>
      <c r="BY898" s="69">
        <v>0</v>
      </c>
      <c r="BZ898" s="69">
        <v>0</v>
      </c>
      <c r="CA898" s="69">
        <v>31</v>
      </c>
      <c r="CB898" s="69">
        <v>0</v>
      </c>
      <c r="CC898" s="69">
        <v>0</v>
      </c>
      <c r="CD898" s="69">
        <v>0</v>
      </c>
      <c r="CE898" s="69">
        <v>0</v>
      </c>
      <c r="CF898" s="69">
        <v>0</v>
      </c>
      <c r="CG898" s="69">
        <v>0</v>
      </c>
      <c r="CH898" s="69">
        <v>0</v>
      </c>
      <c r="CI898" s="69">
        <v>0</v>
      </c>
      <c r="CJ898" s="69">
        <v>0</v>
      </c>
      <c r="CL898" s="69">
        <v>0</v>
      </c>
      <c r="CM898" s="69">
        <v>0</v>
      </c>
      <c r="CN898" s="69">
        <v>0</v>
      </c>
      <c r="CO898" s="69">
        <v>0</v>
      </c>
      <c r="CP898" s="69">
        <v>0</v>
      </c>
      <c r="CQ898" s="69">
        <v>0</v>
      </c>
      <c r="CR898" s="69">
        <v>0</v>
      </c>
      <c r="CS898" s="69">
        <v>0</v>
      </c>
      <c r="CT898" s="69">
        <v>0</v>
      </c>
      <c r="CU898" s="69">
        <v>0</v>
      </c>
      <c r="CV898" s="69">
        <v>0</v>
      </c>
      <c r="CW898" s="69">
        <v>0</v>
      </c>
      <c r="CZ898" s="69">
        <v>0</v>
      </c>
      <c r="DA898" s="69">
        <v>0</v>
      </c>
      <c r="DB898" s="69">
        <v>0</v>
      </c>
      <c r="DC898" s="69">
        <v>0</v>
      </c>
      <c r="DD898" s="69">
        <v>0</v>
      </c>
      <c r="DE898" s="69">
        <v>0</v>
      </c>
      <c r="DF898" s="69">
        <v>0</v>
      </c>
      <c r="DG898" s="69">
        <v>1</v>
      </c>
      <c r="DI898" s="69" t="e">
        <f>INDEX(Sheet3!$E$78:$E$1130,MATCH(A898,Sheet3!$D$78:$D$1130,0))</f>
        <v>#N/A</v>
      </c>
      <c r="DJ898" s="69">
        <f t="shared" ref="DJ898:DJ973" si="221">IFERROR(DI898,F898)</f>
        <v>0</v>
      </c>
      <c r="DK898" s="69" t="s">
        <v>2332</v>
      </c>
      <c r="DL898" s="93"/>
      <c r="DM898" s="69" t="s">
        <v>2333</v>
      </c>
      <c r="DN898" s="69" t="e">
        <f>"造成["&amp;INDEX(Sheet5!$L$2:$L$11,MATCH(BL898,Sheet5!$J$2:$J$11,0))&amp;":"&amp;BR898&amp;"*"&amp;BS898/1000&amp;"]"&amp;INDEX(Sheet5!$I$2:$I$4,MATCH(BR898,Sheet5!$H$2:$H$4,0))&amp;"的"&amp;INDEX(Sheet5!$K$2:$K$11,MATCH(BL898,Sheet5!$J$2:$J$11,0))</f>
        <v>#N/A</v>
      </c>
      <c r="DO898" s="69" t="e">
        <f>"造成["&amp;INDEX(Sheet5!$L$2:$L$11,MATCH(BY898,Sheet5!$J$2:$J$11,0))&amp;":"&amp;CE898&amp;"*"&amp;CF898/1000&amp;"]"&amp;INDEX(Sheet5!$I$2:$I$4,MATCH(CE898,Sheet5!$H$2:$H$4,0))&amp;"的"&amp;INDEX(Sheet5!$K$2:$K$11,MATCH(BY898,Sheet5!$J$2:$J$11,0))</f>
        <v>#N/A</v>
      </c>
      <c r="DP898" s="69"/>
      <c r="DQ898" s="69"/>
      <c r="DR898" s="69" t="e">
        <f t="shared" si="220"/>
        <v>#N/A</v>
      </c>
      <c r="DS898" s="90" t="e">
        <f>MATCH(A898,Sheet5!D:D,0)</f>
        <v>#N/A</v>
      </c>
      <c r="DT898" s="94" t="e">
        <f>MATCH(A897,Sheet5!F:F,0)</f>
        <v>#N/A</v>
      </c>
      <c r="DU898" s="69">
        <v>0</v>
      </c>
      <c r="DV898" s="69">
        <v>0</v>
      </c>
      <c r="DW898" s="69">
        <v>0</v>
      </c>
      <c r="DX898" s="69">
        <v>0</v>
      </c>
      <c r="DY898" s="69">
        <v>0</v>
      </c>
    </row>
    <row r="899" spans="1:129" ht="14.25">
      <c r="A899" s="69">
        <v>124921</v>
      </c>
      <c r="B899" s="69">
        <v>0</v>
      </c>
      <c r="C899" s="69">
        <v>1</v>
      </c>
      <c r="D899" s="69" t="s">
        <v>2330</v>
      </c>
      <c r="E899" s="69" t="s">
        <v>2331</v>
      </c>
      <c r="F899" s="69">
        <v>0</v>
      </c>
      <c r="G899" s="69">
        <v>1</v>
      </c>
      <c r="H899" s="69" t="s">
        <v>1528</v>
      </c>
      <c r="I899" s="69">
        <v>0</v>
      </c>
      <c r="J899" s="69">
        <v>0</v>
      </c>
      <c r="K899" s="69">
        <v>300</v>
      </c>
      <c r="M899" s="69">
        <v>0</v>
      </c>
      <c r="O899" s="69">
        <v>0</v>
      </c>
      <c r="P899" s="69">
        <v>1</v>
      </c>
      <c r="Q899" s="69">
        <v>0</v>
      </c>
      <c r="R899" s="69">
        <v>1</v>
      </c>
      <c r="S899" s="69">
        <v>0</v>
      </c>
      <c r="T899" s="69">
        <v>0</v>
      </c>
      <c r="U899" s="69">
        <v>0</v>
      </c>
      <c r="V899" s="69">
        <v>0</v>
      </c>
      <c r="W899" s="69">
        <v>0</v>
      </c>
      <c r="X899" s="69">
        <v>0</v>
      </c>
      <c r="Y899" s="69">
        <v>0</v>
      </c>
      <c r="Z899" s="69">
        <v>4000</v>
      </c>
      <c r="AA899" s="69">
        <v>4</v>
      </c>
      <c r="AB899" s="69">
        <v>31</v>
      </c>
      <c r="AC899" s="69">
        <v>0</v>
      </c>
      <c r="AD899" s="69">
        <v>0</v>
      </c>
      <c r="AE899" s="69">
        <v>0</v>
      </c>
      <c r="AF899" s="69">
        <v>100</v>
      </c>
      <c r="AG899" s="69">
        <v>0</v>
      </c>
      <c r="AH899" s="69">
        <v>30</v>
      </c>
      <c r="AI899" s="69">
        <v>0</v>
      </c>
      <c r="AJ899" s="69">
        <v>0</v>
      </c>
      <c r="AK899" s="69">
        <v>0</v>
      </c>
      <c r="AL899" s="69">
        <v>0</v>
      </c>
      <c r="AM899" s="69">
        <v>0</v>
      </c>
      <c r="AN899" s="69">
        <v>0</v>
      </c>
      <c r="AO899" s="69">
        <v>0</v>
      </c>
      <c r="AP899" s="69">
        <v>0</v>
      </c>
      <c r="AQ899" s="84">
        <v>0</v>
      </c>
      <c r="AR899" s="69">
        <v>0</v>
      </c>
      <c r="AS899" s="69">
        <v>0</v>
      </c>
      <c r="AT899" s="69">
        <v>0</v>
      </c>
      <c r="AU899" s="69">
        <v>0</v>
      </c>
      <c r="AV899" s="69">
        <v>0</v>
      </c>
      <c r="AW899" s="69">
        <v>0</v>
      </c>
      <c r="AX899" s="69">
        <v>0</v>
      </c>
      <c r="AY899" s="69">
        <v>0</v>
      </c>
      <c r="AZ899" s="69">
        <v>0</v>
      </c>
      <c r="BA899" s="69">
        <v>0</v>
      </c>
      <c r="BB899" s="69">
        <v>0</v>
      </c>
      <c r="BC899" s="69">
        <v>0</v>
      </c>
      <c r="BD899" s="69">
        <v>0</v>
      </c>
      <c r="BE899" s="69">
        <v>0</v>
      </c>
      <c r="BF899" s="69">
        <v>0</v>
      </c>
      <c r="BG899" s="69">
        <v>0</v>
      </c>
      <c r="BH899" s="69">
        <v>0</v>
      </c>
      <c r="BK899" s="69">
        <v>3</v>
      </c>
      <c r="BL899" s="69">
        <v>10</v>
      </c>
      <c r="BM899" s="69">
        <v>4</v>
      </c>
      <c r="BN899" s="69">
        <v>31</v>
      </c>
      <c r="BO899" s="89">
        <v>0</v>
      </c>
      <c r="BP899" s="69">
        <v>1</v>
      </c>
      <c r="BQ899" s="69">
        <v>1</v>
      </c>
      <c r="BR899" s="69">
        <v>1</v>
      </c>
      <c r="BS899" s="69">
        <v>124921</v>
      </c>
      <c r="BT899" s="69">
        <v>0</v>
      </c>
      <c r="BU899" s="69">
        <v>0</v>
      </c>
      <c r="BV899" s="69">
        <v>1000</v>
      </c>
      <c r="BW899" s="69">
        <v>0</v>
      </c>
      <c r="BY899" s="69">
        <v>0</v>
      </c>
      <c r="BZ899" s="69">
        <v>0</v>
      </c>
      <c r="CA899" s="69">
        <v>31</v>
      </c>
      <c r="CB899" s="69">
        <v>0</v>
      </c>
      <c r="CC899" s="69">
        <v>0</v>
      </c>
      <c r="CD899" s="69">
        <v>0</v>
      </c>
      <c r="CE899" s="69">
        <v>0</v>
      </c>
      <c r="CF899" s="69">
        <v>0</v>
      </c>
      <c r="CG899" s="69">
        <v>0</v>
      </c>
      <c r="CH899" s="69">
        <v>0</v>
      </c>
      <c r="CI899" s="69">
        <v>0</v>
      </c>
      <c r="CJ899" s="69">
        <v>0</v>
      </c>
      <c r="CL899" s="69">
        <v>0</v>
      </c>
      <c r="CM899" s="69">
        <v>0</v>
      </c>
      <c r="CN899" s="69">
        <v>0</v>
      </c>
      <c r="CO899" s="69">
        <v>0</v>
      </c>
      <c r="CP899" s="69">
        <v>0</v>
      </c>
      <c r="CQ899" s="69">
        <v>0</v>
      </c>
      <c r="CR899" s="69">
        <v>0</v>
      </c>
      <c r="CS899" s="69">
        <v>0</v>
      </c>
      <c r="CT899" s="69">
        <v>0</v>
      </c>
      <c r="CU899" s="69">
        <v>0</v>
      </c>
      <c r="CV899" s="69">
        <v>0</v>
      </c>
      <c r="CW899" s="69">
        <v>0</v>
      </c>
      <c r="CZ899" s="69">
        <v>0</v>
      </c>
      <c r="DA899" s="69">
        <v>0</v>
      </c>
      <c r="DB899" s="69">
        <v>0</v>
      </c>
      <c r="DC899" s="69">
        <v>0</v>
      </c>
      <c r="DD899" s="69">
        <v>0</v>
      </c>
      <c r="DE899" s="69">
        <v>0</v>
      </c>
      <c r="DF899" s="69">
        <v>0</v>
      </c>
      <c r="DG899" s="69">
        <v>1</v>
      </c>
      <c r="DI899" s="69" t="e">
        <f>INDEX(Sheet3!$E$78:$E$1130,MATCH(A899,Sheet3!$D$78:$D$1130,0))</f>
        <v>#N/A</v>
      </c>
      <c r="DJ899" s="69">
        <f t="shared" si="221"/>
        <v>0</v>
      </c>
      <c r="DK899" s="69" t="s">
        <v>2332</v>
      </c>
      <c r="DL899" s="93"/>
      <c r="DM899" s="69" t="s">
        <v>2333</v>
      </c>
      <c r="DN899" s="69" t="e">
        <f>"造成["&amp;INDEX(Sheet5!$L$2:$L$11,MATCH(BL899,Sheet5!$J$2:$J$11,0))&amp;":"&amp;BR899&amp;"*"&amp;BS899/1000&amp;"]"&amp;INDEX(Sheet5!$I$2:$I$4,MATCH(BR899,Sheet5!$H$2:$H$4,0))&amp;"的"&amp;INDEX(Sheet5!$K$2:$K$11,MATCH(BL899,Sheet5!$J$2:$J$11,0))</f>
        <v>#N/A</v>
      </c>
      <c r="DO899" s="69" t="e">
        <f>"造成["&amp;INDEX(Sheet5!$L$2:$L$11,MATCH(BY899,Sheet5!$J$2:$J$11,0))&amp;":"&amp;CE899&amp;"*"&amp;CF899/1000&amp;"]"&amp;INDEX(Sheet5!$I$2:$I$4,MATCH(CE899,Sheet5!$H$2:$H$4,0))&amp;"的"&amp;INDEX(Sheet5!$K$2:$K$11,MATCH(BY899,Sheet5!$J$2:$J$11,0))</f>
        <v>#N/A</v>
      </c>
      <c r="DP899" s="69"/>
      <c r="DQ899" s="69"/>
      <c r="DR899" s="69" t="e">
        <f t="shared" si="220"/>
        <v>#N/A</v>
      </c>
      <c r="DS899" s="90" t="e">
        <f>MATCH(A899,Sheet5!D:D,0)</f>
        <v>#N/A</v>
      </c>
      <c r="DT899" s="94" t="e">
        <f>MATCH(A898,Sheet5!F:F,0)</f>
        <v>#N/A</v>
      </c>
      <c r="DU899" s="69">
        <v>0</v>
      </c>
      <c r="DV899" s="69">
        <v>0</v>
      </c>
      <c r="DW899" s="69">
        <v>0</v>
      </c>
      <c r="DX899" s="69">
        <v>0</v>
      </c>
      <c r="DY899" s="69">
        <v>0</v>
      </c>
    </row>
    <row r="900" spans="1:129" ht="14.25">
      <c r="A900" s="69">
        <v>124922</v>
      </c>
      <c r="B900" s="69">
        <v>0</v>
      </c>
      <c r="C900" s="69">
        <v>1</v>
      </c>
      <c r="D900" s="69" t="s">
        <v>2330</v>
      </c>
      <c r="E900" s="69" t="s">
        <v>2331</v>
      </c>
      <c r="F900" s="69">
        <v>0</v>
      </c>
      <c r="G900" s="69">
        <v>1</v>
      </c>
      <c r="H900" s="69" t="s">
        <v>1528</v>
      </c>
      <c r="I900" s="69">
        <v>0</v>
      </c>
      <c r="J900" s="69">
        <v>0</v>
      </c>
      <c r="K900" s="69">
        <v>300</v>
      </c>
      <c r="M900" s="69">
        <v>0</v>
      </c>
      <c r="O900" s="69">
        <v>0</v>
      </c>
      <c r="P900" s="69">
        <v>1</v>
      </c>
      <c r="Q900" s="69">
        <v>0</v>
      </c>
      <c r="R900" s="69">
        <v>1</v>
      </c>
      <c r="S900" s="69">
        <v>0</v>
      </c>
      <c r="T900" s="69">
        <v>0</v>
      </c>
      <c r="U900" s="69">
        <v>0</v>
      </c>
      <c r="V900" s="69">
        <v>0</v>
      </c>
      <c r="W900" s="69">
        <v>0</v>
      </c>
      <c r="X900" s="69">
        <v>0</v>
      </c>
      <c r="Y900" s="69">
        <v>0</v>
      </c>
      <c r="Z900" s="69">
        <v>4000</v>
      </c>
      <c r="AA900" s="69">
        <v>4</v>
      </c>
      <c r="AB900" s="69">
        <v>31</v>
      </c>
      <c r="AC900" s="69">
        <v>0</v>
      </c>
      <c r="AD900" s="69">
        <v>0</v>
      </c>
      <c r="AE900" s="69">
        <v>0</v>
      </c>
      <c r="AF900" s="69">
        <v>100</v>
      </c>
      <c r="AG900" s="69">
        <v>0</v>
      </c>
      <c r="AH900" s="69">
        <v>30</v>
      </c>
      <c r="AI900" s="69">
        <v>0</v>
      </c>
      <c r="AJ900" s="69">
        <v>0</v>
      </c>
      <c r="AK900" s="69">
        <v>0</v>
      </c>
      <c r="AL900" s="69">
        <v>0</v>
      </c>
      <c r="AM900" s="69">
        <v>0</v>
      </c>
      <c r="AN900" s="69">
        <v>0</v>
      </c>
      <c r="AO900" s="69">
        <v>0</v>
      </c>
      <c r="AP900" s="69">
        <v>0</v>
      </c>
      <c r="AQ900" s="84">
        <v>0</v>
      </c>
      <c r="AR900" s="69">
        <v>0</v>
      </c>
      <c r="AS900" s="69">
        <v>0</v>
      </c>
      <c r="AT900" s="69">
        <v>0</v>
      </c>
      <c r="AU900" s="69">
        <v>0</v>
      </c>
      <c r="AV900" s="69">
        <v>0</v>
      </c>
      <c r="AW900" s="69">
        <v>0</v>
      </c>
      <c r="AX900" s="69">
        <v>0</v>
      </c>
      <c r="AY900" s="69">
        <v>0</v>
      </c>
      <c r="AZ900" s="69">
        <v>0</v>
      </c>
      <c r="BA900" s="69">
        <v>0</v>
      </c>
      <c r="BB900" s="69">
        <v>0</v>
      </c>
      <c r="BC900" s="69">
        <v>0</v>
      </c>
      <c r="BD900" s="69">
        <v>0</v>
      </c>
      <c r="BE900" s="69">
        <v>0</v>
      </c>
      <c r="BF900" s="69">
        <v>0</v>
      </c>
      <c r="BG900" s="69">
        <v>0</v>
      </c>
      <c r="BH900" s="69">
        <v>0</v>
      </c>
      <c r="BK900" s="69">
        <v>3</v>
      </c>
      <c r="BL900" s="69">
        <v>10</v>
      </c>
      <c r="BM900" s="69">
        <v>4</v>
      </c>
      <c r="BN900" s="69">
        <v>31</v>
      </c>
      <c r="BO900" s="89">
        <v>0</v>
      </c>
      <c r="BP900" s="69">
        <v>1</v>
      </c>
      <c r="BQ900" s="69">
        <v>1</v>
      </c>
      <c r="BR900" s="69">
        <v>1</v>
      </c>
      <c r="BS900" s="69">
        <v>124922</v>
      </c>
      <c r="BT900" s="69">
        <v>0</v>
      </c>
      <c r="BU900" s="69">
        <v>0</v>
      </c>
      <c r="BV900" s="69">
        <v>1000</v>
      </c>
      <c r="BW900" s="69">
        <v>0</v>
      </c>
      <c r="BY900" s="69">
        <v>0</v>
      </c>
      <c r="BZ900" s="69">
        <v>0</v>
      </c>
      <c r="CA900" s="69">
        <v>31</v>
      </c>
      <c r="CB900" s="69">
        <v>0</v>
      </c>
      <c r="CC900" s="69">
        <v>0</v>
      </c>
      <c r="CD900" s="69">
        <v>0</v>
      </c>
      <c r="CE900" s="69">
        <v>0</v>
      </c>
      <c r="CF900" s="69">
        <v>0</v>
      </c>
      <c r="CG900" s="69">
        <v>0</v>
      </c>
      <c r="CH900" s="69">
        <v>0</v>
      </c>
      <c r="CI900" s="69">
        <v>0</v>
      </c>
      <c r="CJ900" s="69">
        <v>0</v>
      </c>
      <c r="CL900" s="69">
        <v>0</v>
      </c>
      <c r="CM900" s="69">
        <v>0</v>
      </c>
      <c r="CN900" s="69">
        <v>0</v>
      </c>
      <c r="CO900" s="69">
        <v>0</v>
      </c>
      <c r="CP900" s="69">
        <v>0</v>
      </c>
      <c r="CQ900" s="69">
        <v>0</v>
      </c>
      <c r="CR900" s="69">
        <v>0</v>
      </c>
      <c r="CS900" s="69">
        <v>0</v>
      </c>
      <c r="CT900" s="69">
        <v>0</v>
      </c>
      <c r="CU900" s="69">
        <v>0</v>
      </c>
      <c r="CV900" s="69">
        <v>0</v>
      </c>
      <c r="CW900" s="69">
        <v>0</v>
      </c>
      <c r="CZ900" s="69">
        <v>0</v>
      </c>
      <c r="DA900" s="69">
        <v>0</v>
      </c>
      <c r="DB900" s="69">
        <v>0</v>
      </c>
      <c r="DC900" s="69">
        <v>0</v>
      </c>
      <c r="DD900" s="69">
        <v>0</v>
      </c>
      <c r="DE900" s="69">
        <v>0</v>
      </c>
      <c r="DF900" s="69">
        <v>0</v>
      </c>
      <c r="DG900" s="69">
        <v>1</v>
      </c>
      <c r="DI900" s="69" t="e">
        <f>INDEX(Sheet3!$E$78:$E$1130,MATCH(A900,Sheet3!$D$78:$D$1130,0))</f>
        <v>#N/A</v>
      </c>
      <c r="DJ900" s="69">
        <f t="shared" si="221"/>
        <v>0</v>
      </c>
      <c r="DK900" s="69" t="s">
        <v>2332</v>
      </c>
      <c r="DL900" s="93"/>
      <c r="DM900" s="69" t="s">
        <v>2333</v>
      </c>
      <c r="DN900" s="69" t="e">
        <f>"造成["&amp;INDEX(Sheet5!$L$2:$L$11,MATCH(BL900,Sheet5!$J$2:$J$11,0))&amp;":"&amp;BR900&amp;"*"&amp;BS900/1000&amp;"]"&amp;INDEX(Sheet5!$I$2:$I$4,MATCH(BR900,Sheet5!$H$2:$H$4,0))&amp;"的"&amp;INDEX(Sheet5!$K$2:$K$11,MATCH(BL900,Sheet5!$J$2:$J$11,0))</f>
        <v>#N/A</v>
      </c>
      <c r="DO900" s="69" t="e">
        <f>"造成["&amp;INDEX(Sheet5!$L$2:$L$11,MATCH(BY900,Sheet5!$J$2:$J$11,0))&amp;":"&amp;CE900&amp;"*"&amp;CF900/1000&amp;"]"&amp;INDEX(Sheet5!$I$2:$I$4,MATCH(CE900,Sheet5!$H$2:$H$4,0))&amp;"的"&amp;INDEX(Sheet5!$K$2:$K$11,MATCH(BY900,Sheet5!$J$2:$J$11,0))</f>
        <v>#N/A</v>
      </c>
      <c r="DP900" s="69"/>
      <c r="DQ900" s="69"/>
      <c r="DR900" s="69" t="e">
        <f t="shared" si="220"/>
        <v>#N/A</v>
      </c>
      <c r="DS900" s="90" t="e">
        <f>MATCH(A900,Sheet5!D:D,0)</f>
        <v>#N/A</v>
      </c>
      <c r="DT900" s="94" t="e">
        <f>MATCH(A899,Sheet5!F:F,0)</f>
        <v>#N/A</v>
      </c>
      <c r="DU900" s="69">
        <v>0</v>
      </c>
      <c r="DV900" s="69">
        <v>0</v>
      </c>
      <c r="DW900" s="69">
        <v>0</v>
      </c>
      <c r="DX900" s="69">
        <v>0</v>
      </c>
      <c r="DY900" s="69">
        <v>0</v>
      </c>
    </row>
    <row r="901" spans="1:129" ht="14.25">
      <c r="A901" s="69">
        <v>124923</v>
      </c>
      <c r="B901" s="69">
        <v>0</v>
      </c>
      <c r="C901" s="69">
        <v>1</v>
      </c>
      <c r="D901" s="69" t="s">
        <v>2330</v>
      </c>
      <c r="E901" s="69" t="s">
        <v>2331</v>
      </c>
      <c r="F901" s="69">
        <v>0</v>
      </c>
      <c r="G901" s="69">
        <v>1</v>
      </c>
      <c r="H901" s="69" t="s">
        <v>1528</v>
      </c>
      <c r="I901" s="69">
        <v>0</v>
      </c>
      <c r="J901" s="69">
        <v>0</v>
      </c>
      <c r="K901" s="69">
        <v>300</v>
      </c>
      <c r="M901" s="69">
        <v>0</v>
      </c>
      <c r="O901" s="69">
        <v>0</v>
      </c>
      <c r="P901" s="69">
        <v>1</v>
      </c>
      <c r="Q901" s="69">
        <v>0</v>
      </c>
      <c r="R901" s="69">
        <v>1</v>
      </c>
      <c r="S901" s="69">
        <v>0</v>
      </c>
      <c r="T901" s="69">
        <v>0</v>
      </c>
      <c r="U901" s="69">
        <v>0</v>
      </c>
      <c r="V901" s="69">
        <v>0</v>
      </c>
      <c r="W901" s="69">
        <v>0</v>
      </c>
      <c r="X901" s="69">
        <v>0</v>
      </c>
      <c r="Y901" s="69">
        <v>0</v>
      </c>
      <c r="Z901" s="69">
        <v>4000</v>
      </c>
      <c r="AA901" s="69">
        <v>4</v>
      </c>
      <c r="AB901" s="69">
        <v>31</v>
      </c>
      <c r="AC901" s="69">
        <v>0</v>
      </c>
      <c r="AD901" s="69">
        <v>0</v>
      </c>
      <c r="AE901" s="69">
        <v>0</v>
      </c>
      <c r="AF901" s="69">
        <v>100</v>
      </c>
      <c r="AG901" s="69">
        <v>0</v>
      </c>
      <c r="AH901" s="69">
        <v>30</v>
      </c>
      <c r="AI901" s="69">
        <v>0</v>
      </c>
      <c r="AJ901" s="69">
        <v>0</v>
      </c>
      <c r="AK901" s="69">
        <v>0</v>
      </c>
      <c r="AL901" s="69">
        <v>0</v>
      </c>
      <c r="AM901" s="69">
        <v>0</v>
      </c>
      <c r="AN901" s="69">
        <v>0</v>
      </c>
      <c r="AO901" s="69">
        <v>0</v>
      </c>
      <c r="AP901" s="69">
        <v>0</v>
      </c>
      <c r="AQ901" s="84">
        <v>0</v>
      </c>
      <c r="AR901" s="69">
        <v>0</v>
      </c>
      <c r="AS901" s="69">
        <v>0</v>
      </c>
      <c r="AT901" s="69">
        <v>0</v>
      </c>
      <c r="AU901" s="69">
        <v>0</v>
      </c>
      <c r="AV901" s="69">
        <v>0</v>
      </c>
      <c r="AW901" s="69">
        <v>0</v>
      </c>
      <c r="AX901" s="69">
        <v>0</v>
      </c>
      <c r="AY901" s="69">
        <v>0</v>
      </c>
      <c r="AZ901" s="69">
        <v>0</v>
      </c>
      <c r="BA901" s="69">
        <v>0</v>
      </c>
      <c r="BB901" s="69">
        <v>0</v>
      </c>
      <c r="BC901" s="69">
        <v>0</v>
      </c>
      <c r="BD901" s="69">
        <v>0</v>
      </c>
      <c r="BE901" s="69">
        <v>0</v>
      </c>
      <c r="BF901" s="69">
        <v>0</v>
      </c>
      <c r="BG901" s="69">
        <v>0</v>
      </c>
      <c r="BH901" s="69">
        <v>0</v>
      </c>
      <c r="BK901" s="69">
        <v>3</v>
      </c>
      <c r="BL901" s="69">
        <v>10</v>
      </c>
      <c r="BM901" s="69">
        <v>4</v>
      </c>
      <c r="BN901" s="69">
        <v>31</v>
      </c>
      <c r="BO901" s="89">
        <v>0</v>
      </c>
      <c r="BP901" s="69">
        <v>1</v>
      </c>
      <c r="BQ901" s="69">
        <v>1</v>
      </c>
      <c r="BR901" s="69">
        <v>1</v>
      </c>
      <c r="BS901" s="69">
        <v>124923</v>
      </c>
      <c r="BT901" s="69">
        <v>0</v>
      </c>
      <c r="BU901" s="69">
        <v>0</v>
      </c>
      <c r="BV901" s="69">
        <v>1000</v>
      </c>
      <c r="BW901" s="69">
        <v>0</v>
      </c>
      <c r="BY901" s="69">
        <v>0</v>
      </c>
      <c r="BZ901" s="69">
        <v>0</v>
      </c>
      <c r="CA901" s="69">
        <v>31</v>
      </c>
      <c r="CB901" s="69">
        <v>0</v>
      </c>
      <c r="CC901" s="69">
        <v>0</v>
      </c>
      <c r="CD901" s="69">
        <v>0</v>
      </c>
      <c r="CE901" s="69">
        <v>0</v>
      </c>
      <c r="CF901" s="69">
        <v>0</v>
      </c>
      <c r="CG901" s="69">
        <v>0</v>
      </c>
      <c r="CH901" s="69">
        <v>0</v>
      </c>
      <c r="CI901" s="69">
        <v>0</v>
      </c>
      <c r="CJ901" s="69">
        <v>0</v>
      </c>
      <c r="CL901" s="69">
        <v>0</v>
      </c>
      <c r="CM901" s="69">
        <v>0</v>
      </c>
      <c r="CN901" s="69">
        <v>0</v>
      </c>
      <c r="CO901" s="69">
        <v>0</v>
      </c>
      <c r="CP901" s="69">
        <v>0</v>
      </c>
      <c r="CQ901" s="69">
        <v>0</v>
      </c>
      <c r="CR901" s="69">
        <v>0</v>
      </c>
      <c r="CS901" s="69">
        <v>0</v>
      </c>
      <c r="CT901" s="69">
        <v>0</v>
      </c>
      <c r="CU901" s="69">
        <v>0</v>
      </c>
      <c r="CV901" s="69">
        <v>0</v>
      </c>
      <c r="CW901" s="69">
        <v>0</v>
      </c>
      <c r="CZ901" s="69">
        <v>0</v>
      </c>
      <c r="DA901" s="69">
        <v>0</v>
      </c>
      <c r="DB901" s="69">
        <v>0</v>
      </c>
      <c r="DC901" s="69">
        <v>0</v>
      </c>
      <c r="DD901" s="69">
        <v>0</v>
      </c>
      <c r="DE901" s="69">
        <v>0</v>
      </c>
      <c r="DF901" s="69">
        <v>0</v>
      </c>
      <c r="DG901" s="69">
        <v>1</v>
      </c>
      <c r="DI901" s="69" t="e">
        <f>INDEX(Sheet3!$E$78:$E$1130,MATCH(A901,Sheet3!$D$78:$D$1130,0))</f>
        <v>#N/A</v>
      </c>
      <c r="DJ901" s="69">
        <f t="shared" si="221"/>
        <v>0</v>
      </c>
      <c r="DK901" s="69" t="s">
        <v>2332</v>
      </c>
      <c r="DL901" s="93"/>
      <c r="DM901" s="69" t="s">
        <v>2333</v>
      </c>
      <c r="DN901" s="69" t="e">
        <f>"造成["&amp;INDEX(Sheet5!$L$2:$L$11,MATCH(BL901,Sheet5!$J$2:$J$11,0))&amp;":"&amp;BR901&amp;"*"&amp;BS901/1000&amp;"]"&amp;INDEX(Sheet5!$I$2:$I$4,MATCH(BR901,Sheet5!$H$2:$H$4,0))&amp;"的"&amp;INDEX(Sheet5!$K$2:$K$11,MATCH(BL901,Sheet5!$J$2:$J$11,0))</f>
        <v>#N/A</v>
      </c>
      <c r="DO901" s="69" t="e">
        <f>"造成["&amp;INDEX(Sheet5!$L$2:$L$11,MATCH(BY901,Sheet5!$J$2:$J$11,0))&amp;":"&amp;CE901&amp;"*"&amp;CF901/1000&amp;"]"&amp;INDEX(Sheet5!$I$2:$I$4,MATCH(CE901,Sheet5!$H$2:$H$4,0))&amp;"的"&amp;INDEX(Sheet5!$K$2:$K$11,MATCH(BY901,Sheet5!$J$2:$J$11,0))</f>
        <v>#N/A</v>
      </c>
      <c r="DP901" s="69"/>
      <c r="DQ901" s="69"/>
      <c r="DR901" s="69" t="e">
        <f t="shared" si="220"/>
        <v>#N/A</v>
      </c>
      <c r="DS901" s="90" t="e">
        <f>MATCH(A901,Sheet5!D:D,0)</f>
        <v>#N/A</v>
      </c>
      <c r="DT901" s="94" t="e">
        <f>MATCH(A900,Sheet5!F:F,0)</f>
        <v>#N/A</v>
      </c>
      <c r="DU901" s="69">
        <v>0</v>
      </c>
      <c r="DV901" s="69">
        <v>0</v>
      </c>
      <c r="DW901" s="69">
        <v>0</v>
      </c>
      <c r="DX901" s="69">
        <v>0</v>
      </c>
      <c r="DY901" s="69">
        <v>0</v>
      </c>
    </row>
    <row r="902" spans="1:129" ht="14.25">
      <c r="A902" s="69">
        <v>124924</v>
      </c>
      <c r="B902" s="69">
        <v>0</v>
      </c>
      <c r="C902" s="69">
        <v>1</v>
      </c>
      <c r="D902" s="69" t="s">
        <v>2330</v>
      </c>
      <c r="E902" s="69" t="s">
        <v>2331</v>
      </c>
      <c r="F902" s="69">
        <v>0</v>
      </c>
      <c r="G902" s="69">
        <v>1</v>
      </c>
      <c r="H902" s="69" t="s">
        <v>1528</v>
      </c>
      <c r="I902" s="69">
        <v>0</v>
      </c>
      <c r="J902" s="69">
        <v>0</v>
      </c>
      <c r="K902" s="69">
        <v>300</v>
      </c>
      <c r="M902" s="69">
        <v>0</v>
      </c>
      <c r="O902" s="69">
        <v>0</v>
      </c>
      <c r="P902" s="69">
        <v>1</v>
      </c>
      <c r="Q902" s="69">
        <v>0</v>
      </c>
      <c r="R902" s="69">
        <v>1</v>
      </c>
      <c r="S902" s="69">
        <v>0</v>
      </c>
      <c r="T902" s="69">
        <v>0</v>
      </c>
      <c r="U902" s="69">
        <v>0</v>
      </c>
      <c r="V902" s="69">
        <v>0</v>
      </c>
      <c r="W902" s="69">
        <v>0</v>
      </c>
      <c r="X902" s="69">
        <v>0</v>
      </c>
      <c r="Y902" s="69">
        <v>0</v>
      </c>
      <c r="Z902" s="69">
        <v>4000</v>
      </c>
      <c r="AA902" s="69">
        <v>4</v>
      </c>
      <c r="AB902" s="69">
        <v>31</v>
      </c>
      <c r="AC902" s="69">
        <v>0</v>
      </c>
      <c r="AD902" s="69">
        <v>0</v>
      </c>
      <c r="AE902" s="69">
        <v>0</v>
      </c>
      <c r="AF902" s="69">
        <v>100</v>
      </c>
      <c r="AG902" s="69">
        <v>0</v>
      </c>
      <c r="AH902" s="69">
        <v>30</v>
      </c>
      <c r="AI902" s="69">
        <v>0</v>
      </c>
      <c r="AJ902" s="69">
        <v>0</v>
      </c>
      <c r="AK902" s="69">
        <v>0</v>
      </c>
      <c r="AL902" s="69">
        <v>0</v>
      </c>
      <c r="AM902" s="69">
        <v>0</v>
      </c>
      <c r="AN902" s="69">
        <v>0</v>
      </c>
      <c r="AO902" s="69">
        <v>0</v>
      </c>
      <c r="AP902" s="69">
        <v>0</v>
      </c>
      <c r="AQ902" s="84">
        <v>0</v>
      </c>
      <c r="AR902" s="69">
        <v>0</v>
      </c>
      <c r="AS902" s="69">
        <v>0</v>
      </c>
      <c r="AT902" s="69">
        <v>0</v>
      </c>
      <c r="AU902" s="69">
        <v>0</v>
      </c>
      <c r="AV902" s="69">
        <v>0</v>
      </c>
      <c r="AW902" s="69">
        <v>0</v>
      </c>
      <c r="AX902" s="69">
        <v>0</v>
      </c>
      <c r="AY902" s="69">
        <v>0</v>
      </c>
      <c r="AZ902" s="69">
        <v>0</v>
      </c>
      <c r="BA902" s="69">
        <v>0</v>
      </c>
      <c r="BB902" s="69">
        <v>0</v>
      </c>
      <c r="BC902" s="69">
        <v>0</v>
      </c>
      <c r="BD902" s="69">
        <v>0</v>
      </c>
      <c r="BE902" s="69">
        <v>0</v>
      </c>
      <c r="BF902" s="69">
        <v>0</v>
      </c>
      <c r="BG902" s="69">
        <v>0</v>
      </c>
      <c r="BH902" s="69">
        <v>0</v>
      </c>
      <c r="BK902" s="69">
        <v>3</v>
      </c>
      <c r="BL902" s="69">
        <v>10</v>
      </c>
      <c r="BM902" s="69">
        <v>4</v>
      </c>
      <c r="BN902" s="69">
        <v>31</v>
      </c>
      <c r="BO902" s="89">
        <v>0</v>
      </c>
      <c r="BP902" s="69">
        <v>1</v>
      </c>
      <c r="BQ902" s="69">
        <v>1</v>
      </c>
      <c r="BR902" s="69">
        <v>1</v>
      </c>
      <c r="BS902" s="69">
        <v>124924</v>
      </c>
      <c r="BT902" s="69">
        <v>0</v>
      </c>
      <c r="BU902" s="69">
        <v>0</v>
      </c>
      <c r="BV902" s="69">
        <v>1000</v>
      </c>
      <c r="BW902" s="69">
        <v>0</v>
      </c>
      <c r="BY902" s="69">
        <v>0</v>
      </c>
      <c r="BZ902" s="69">
        <v>0</v>
      </c>
      <c r="CA902" s="69">
        <v>31</v>
      </c>
      <c r="CB902" s="69">
        <v>0</v>
      </c>
      <c r="CC902" s="69">
        <v>0</v>
      </c>
      <c r="CD902" s="69">
        <v>0</v>
      </c>
      <c r="CE902" s="69">
        <v>0</v>
      </c>
      <c r="CF902" s="69">
        <v>0</v>
      </c>
      <c r="CG902" s="69">
        <v>0</v>
      </c>
      <c r="CH902" s="69">
        <v>0</v>
      </c>
      <c r="CI902" s="69">
        <v>0</v>
      </c>
      <c r="CJ902" s="69">
        <v>0</v>
      </c>
      <c r="CL902" s="69">
        <v>0</v>
      </c>
      <c r="CM902" s="69">
        <v>0</v>
      </c>
      <c r="CN902" s="69">
        <v>0</v>
      </c>
      <c r="CO902" s="69">
        <v>0</v>
      </c>
      <c r="CP902" s="69">
        <v>0</v>
      </c>
      <c r="CQ902" s="69">
        <v>0</v>
      </c>
      <c r="CR902" s="69">
        <v>0</v>
      </c>
      <c r="CS902" s="69">
        <v>0</v>
      </c>
      <c r="CT902" s="69">
        <v>0</v>
      </c>
      <c r="CU902" s="69">
        <v>0</v>
      </c>
      <c r="CV902" s="69">
        <v>0</v>
      </c>
      <c r="CW902" s="69">
        <v>0</v>
      </c>
      <c r="CZ902" s="69">
        <v>0</v>
      </c>
      <c r="DA902" s="69">
        <v>0</v>
      </c>
      <c r="DB902" s="69">
        <v>0</v>
      </c>
      <c r="DC902" s="69">
        <v>0</v>
      </c>
      <c r="DD902" s="69">
        <v>0</v>
      </c>
      <c r="DE902" s="69">
        <v>0</v>
      </c>
      <c r="DF902" s="69">
        <v>0</v>
      </c>
      <c r="DG902" s="69">
        <v>1</v>
      </c>
      <c r="DI902" s="69" t="e">
        <f>INDEX(Sheet3!$E$78:$E$1130,MATCH(A902,Sheet3!$D$78:$D$1130,0))</f>
        <v>#N/A</v>
      </c>
      <c r="DJ902" s="69">
        <f t="shared" si="221"/>
        <v>0</v>
      </c>
      <c r="DK902" s="69" t="s">
        <v>2332</v>
      </c>
      <c r="DL902" s="93"/>
      <c r="DM902" s="69" t="s">
        <v>2333</v>
      </c>
      <c r="DN902" s="69" t="e">
        <f>"造成["&amp;INDEX(Sheet5!$L$2:$L$11,MATCH(BL902,Sheet5!$J$2:$J$11,0))&amp;":"&amp;BR902&amp;"*"&amp;BS902/1000&amp;"]"&amp;INDEX(Sheet5!$I$2:$I$4,MATCH(BR902,Sheet5!$H$2:$H$4,0))&amp;"的"&amp;INDEX(Sheet5!$K$2:$K$11,MATCH(BL902,Sheet5!$J$2:$J$11,0))</f>
        <v>#N/A</v>
      </c>
      <c r="DO902" s="69" t="e">
        <f>"造成["&amp;INDEX(Sheet5!$L$2:$L$11,MATCH(BY902,Sheet5!$J$2:$J$11,0))&amp;":"&amp;CE902&amp;"*"&amp;CF902/1000&amp;"]"&amp;INDEX(Sheet5!$I$2:$I$4,MATCH(CE902,Sheet5!$H$2:$H$4,0))&amp;"的"&amp;INDEX(Sheet5!$K$2:$K$11,MATCH(BY902,Sheet5!$J$2:$J$11,0))</f>
        <v>#N/A</v>
      </c>
      <c r="DP902" s="69"/>
      <c r="DQ902" s="69"/>
      <c r="DR902" s="69" t="e">
        <f t="shared" si="220"/>
        <v>#N/A</v>
      </c>
      <c r="DS902" s="90" t="e">
        <f>MATCH(A902,Sheet5!D:D,0)</f>
        <v>#N/A</v>
      </c>
      <c r="DT902" s="94" t="e">
        <f>MATCH(A901,Sheet5!F:F,0)</f>
        <v>#N/A</v>
      </c>
      <c r="DU902" s="69">
        <v>0</v>
      </c>
      <c r="DV902" s="69">
        <v>0</v>
      </c>
      <c r="DW902" s="69">
        <v>0</v>
      </c>
      <c r="DX902" s="69">
        <v>0</v>
      </c>
      <c r="DY902" s="69">
        <v>0</v>
      </c>
    </row>
    <row r="903" spans="1:129" ht="14.25">
      <c r="A903" s="69">
        <v>124925</v>
      </c>
      <c r="B903" s="69">
        <v>0</v>
      </c>
      <c r="C903" s="69">
        <v>1</v>
      </c>
      <c r="D903" s="69" t="s">
        <v>2330</v>
      </c>
      <c r="E903" s="69" t="s">
        <v>2331</v>
      </c>
      <c r="F903" s="69">
        <v>0</v>
      </c>
      <c r="G903" s="69">
        <v>1</v>
      </c>
      <c r="H903" s="69" t="s">
        <v>1528</v>
      </c>
      <c r="I903" s="69">
        <v>0</v>
      </c>
      <c r="J903" s="69">
        <v>0</v>
      </c>
      <c r="K903" s="69">
        <v>300</v>
      </c>
      <c r="M903" s="69">
        <v>0</v>
      </c>
      <c r="O903" s="69">
        <v>0</v>
      </c>
      <c r="P903" s="69">
        <v>1</v>
      </c>
      <c r="Q903" s="69">
        <v>0</v>
      </c>
      <c r="R903" s="69">
        <v>1</v>
      </c>
      <c r="S903" s="69">
        <v>0</v>
      </c>
      <c r="T903" s="69">
        <v>0</v>
      </c>
      <c r="U903" s="69">
        <v>0</v>
      </c>
      <c r="V903" s="69">
        <v>0</v>
      </c>
      <c r="W903" s="69">
        <v>0</v>
      </c>
      <c r="X903" s="69">
        <v>0</v>
      </c>
      <c r="Y903" s="69">
        <v>0</v>
      </c>
      <c r="Z903" s="69">
        <v>4000</v>
      </c>
      <c r="AA903" s="69">
        <v>4</v>
      </c>
      <c r="AB903" s="69">
        <v>31</v>
      </c>
      <c r="AC903" s="69">
        <v>0</v>
      </c>
      <c r="AD903" s="69">
        <v>0</v>
      </c>
      <c r="AE903" s="69">
        <v>0</v>
      </c>
      <c r="AF903" s="69">
        <v>100</v>
      </c>
      <c r="AG903" s="69">
        <v>0</v>
      </c>
      <c r="AH903" s="69">
        <v>30</v>
      </c>
      <c r="AI903" s="69">
        <v>0</v>
      </c>
      <c r="AJ903" s="69">
        <v>0</v>
      </c>
      <c r="AK903" s="69">
        <v>0</v>
      </c>
      <c r="AL903" s="69">
        <v>0</v>
      </c>
      <c r="AM903" s="69">
        <v>0</v>
      </c>
      <c r="AN903" s="69">
        <v>0</v>
      </c>
      <c r="AO903" s="69">
        <v>0</v>
      </c>
      <c r="AP903" s="69">
        <v>0</v>
      </c>
      <c r="AQ903" s="84">
        <v>0</v>
      </c>
      <c r="AR903" s="69">
        <v>0</v>
      </c>
      <c r="AS903" s="69">
        <v>0</v>
      </c>
      <c r="AT903" s="69">
        <v>0</v>
      </c>
      <c r="AU903" s="69">
        <v>0</v>
      </c>
      <c r="AV903" s="69">
        <v>0</v>
      </c>
      <c r="AW903" s="69">
        <v>0</v>
      </c>
      <c r="AX903" s="69">
        <v>0</v>
      </c>
      <c r="AY903" s="69">
        <v>0</v>
      </c>
      <c r="AZ903" s="69">
        <v>0</v>
      </c>
      <c r="BA903" s="69">
        <v>0</v>
      </c>
      <c r="BB903" s="69">
        <v>0</v>
      </c>
      <c r="BC903" s="69">
        <v>0</v>
      </c>
      <c r="BD903" s="69">
        <v>0</v>
      </c>
      <c r="BE903" s="69">
        <v>0</v>
      </c>
      <c r="BF903" s="69">
        <v>0</v>
      </c>
      <c r="BG903" s="69">
        <v>0</v>
      </c>
      <c r="BH903" s="69">
        <v>0</v>
      </c>
      <c r="BK903" s="69">
        <v>3</v>
      </c>
      <c r="BL903" s="69">
        <v>10</v>
      </c>
      <c r="BM903" s="69">
        <v>4</v>
      </c>
      <c r="BN903" s="69">
        <v>31</v>
      </c>
      <c r="BO903" s="89">
        <v>0</v>
      </c>
      <c r="BP903" s="69">
        <v>1</v>
      </c>
      <c r="BQ903" s="69">
        <v>1</v>
      </c>
      <c r="BR903" s="69">
        <v>1</v>
      </c>
      <c r="BS903" s="69">
        <v>124925</v>
      </c>
      <c r="BT903" s="69">
        <v>0</v>
      </c>
      <c r="BU903" s="69">
        <v>0</v>
      </c>
      <c r="BV903" s="69">
        <v>1000</v>
      </c>
      <c r="BW903" s="69">
        <v>0</v>
      </c>
      <c r="BY903" s="69">
        <v>0</v>
      </c>
      <c r="BZ903" s="69">
        <v>0</v>
      </c>
      <c r="CA903" s="69">
        <v>31</v>
      </c>
      <c r="CB903" s="69">
        <v>0</v>
      </c>
      <c r="CC903" s="69">
        <v>0</v>
      </c>
      <c r="CD903" s="69">
        <v>0</v>
      </c>
      <c r="CE903" s="69">
        <v>0</v>
      </c>
      <c r="CF903" s="69">
        <v>0</v>
      </c>
      <c r="CG903" s="69">
        <v>0</v>
      </c>
      <c r="CH903" s="69">
        <v>0</v>
      </c>
      <c r="CI903" s="69">
        <v>0</v>
      </c>
      <c r="CJ903" s="69">
        <v>0</v>
      </c>
      <c r="CL903" s="69">
        <v>0</v>
      </c>
      <c r="CM903" s="69">
        <v>0</v>
      </c>
      <c r="CN903" s="69">
        <v>0</v>
      </c>
      <c r="CO903" s="69">
        <v>0</v>
      </c>
      <c r="CP903" s="69">
        <v>0</v>
      </c>
      <c r="CQ903" s="69">
        <v>0</v>
      </c>
      <c r="CR903" s="69">
        <v>0</v>
      </c>
      <c r="CS903" s="69">
        <v>0</v>
      </c>
      <c r="CT903" s="69">
        <v>0</v>
      </c>
      <c r="CU903" s="69">
        <v>0</v>
      </c>
      <c r="CV903" s="69">
        <v>0</v>
      </c>
      <c r="CW903" s="69">
        <v>0</v>
      </c>
      <c r="CZ903" s="69">
        <v>0</v>
      </c>
      <c r="DA903" s="69">
        <v>0</v>
      </c>
      <c r="DB903" s="69">
        <v>0</v>
      </c>
      <c r="DC903" s="69">
        <v>0</v>
      </c>
      <c r="DD903" s="69">
        <v>0</v>
      </c>
      <c r="DE903" s="69">
        <v>0</v>
      </c>
      <c r="DF903" s="69">
        <v>0</v>
      </c>
      <c r="DG903" s="69">
        <v>1</v>
      </c>
      <c r="DI903" s="69" t="e">
        <f>INDEX(Sheet3!$E$78:$E$1130,MATCH(A903,Sheet3!$D$78:$D$1130,0))</f>
        <v>#N/A</v>
      </c>
      <c r="DJ903" s="69">
        <f t="shared" si="221"/>
        <v>0</v>
      </c>
      <c r="DK903" s="69" t="s">
        <v>2332</v>
      </c>
      <c r="DL903" s="93"/>
      <c r="DM903" s="69" t="s">
        <v>2333</v>
      </c>
      <c r="DN903" s="69" t="e">
        <f>"造成["&amp;INDEX(Sheet5!$L$2:$L$11,MATCH(BL903,Sheet5!$J$2:$J$11,0))&amp;":"&amp;BR903&amp;"*"&amp;BS903/1000&amp;"]"&amp;INDEX(Sheet5!$I$2:$I$4,MATCH(BR903,Sheet5!$H$2:$H$4,0))&amp;"的"&amp;INDEX(Sheet5!$K$2:$K$11,MATCH(BL903,Sheet5!$J$2:$J$11,0))</f>
        <v>#N/A</v>
      </c>
      <c r="DO903" s="69" t="e">
        <f>"造成["&amp;INDEX(Sheet5!$L$2:$L$11,MATCH(BY903,Sheet5!$J$2:$J$11,0))&amp;":"&amp;CE903&amp;"*"&amp;CF903/1000&amp;"]"&amp;INDEX(Sheet5!$I$2:$I$4,MATCH(CE903,Sheet5!$H$2:$H$4,0))&amp;"的"&amp;INDEX(Sheet5!$K$2:$K$11,MATCH(BY903,Sheet5!$J$2:$J$11,0))</f>
        <v>#N/A</v>
      </c>
      <c r="DP903" s="69"/>
      <c r="DQ903" s="69"/>
      <c r="DR903" s="69" t="e">
        <f t="shared" si="220"/>
        <v>#N/A</v>
      </c>
      <c r="DS903" s="90" t="e">
        <f>MATCH(A903,Sheet5!D:D,0)</f>
        <v>#N/A</v>
      </c>
      <c r="DT903" s="94" t="e">
        <f>MATCH(A902,Sheet5!F:F,0)</f>
        <v>#N/A</v>
      </c>
      <c r="DU903" s="69">
        <v>0</v>
      </c>
      <c r="DV903" s="69">
        <v>0</v>
      </c>
      <c r="DW903" s="69">
        <v>0</v>
      </c>
      <c r="DX903" s="69">
        <v>0</v>
      </c>
      <c r="DY903" s="69">
        <v>0</v>
      </c>
    </row>
    <row r="904" spans="1:129" ht="14.25">
      <c r="A904" s="69">
        <v>124926</v>
      </c>
      <c r="B904" s="69">
        <v>0</v>
      </c>
      <c r="C904" s="69">
        <v>1</v>
      </c>
      <c r="D904" s="69" t="s">
        <v>2330</v>
      </c>
      <c r="E904" s="69" t="s">
        <v>2331</v>
      </c>
      <c r="F904" s="69">
        <v>0</v>
      </c>
      <c r="G904" s="69">
        <v>1</v>
      </c>
      <c r="H904" s="69" t="s">
        <v>1528</v>
      </c>
      <c r="I904" s="69">
        <v>0</v>
      </c>
      <c r="J904" s="69">
        <v>0</v>
      </c>
      <c r="K904" s="69">
        <v>300</v>
      </c>
      <c r="M904" s="69">
        <v>0</v>
      </c>
      <c r="O904" s="69">
        <v>0</v>
      </c>
      <c r="P904" s="69">
        <v>1</v>
      </c>
      <c r="Q904" s="69">
        <v>0</v>
      </c>
      <c r="R904" s="69">
        <v>1</v>
      </c>
      <c r="S904" s="69">
        <v>0</v>
      </c>
      <c r="T904" s="69">
        <v>0</v>
      </c>
      <c r="U904" s="69">
        <v>0</v>
      </c>
      <c r="V904" s="69">
        <v>0</v>
      </c>
      <c r="W904" s="69">
        <v>0</v>
      </c>
      <c r="X904" s="69">
        <v>0</v>
      </c>
      <c r="Y904" s="69">
        <v>0</v>
      </c>
      <c r="Z904" s="69">
        <v>4000</v>
      </c>
      <c r="AA904" s="69">
        <v>4</v>
      </c>
      <c r="AB904" s="69">
        <v>31</v>
      </c>
      <c r="AC904" s="69">
        <v>0</v>
      </c>
      <c r="AD904" s="69">
        <v>0</v>
      </c>
      <c r="AE904" s="69">
        <v>0</v>
      </c>
      <c r="AF904" s="69">
        <v>100</v>
      </c>
      <c r="AG904" s="69">
        <v>0</v>
      </c>
      <c r="AH904" s="69">
        <v>30</v>
      </c>
      <c r="AI904" s="69">
        <v>0</v>
      </c>
      <c r="AJ904" s="69">
        <v>0</v>
      </c>
      <c r="AK904" s="69">
        <v>0</v>
      </c>
      <c r="AL904" s="69">
        <v>0</v>
      </c>
      <c r="AM904" s="69">
        <v>0</v>
      </c>
      <c r="AN904" s="69">
        <v>0</v>
      </c>
      <c r="AO904" s="69">
        <v>0</v>
      </c>
      <c r="AP904" s="69">
        <v>0</v>
      </c>
      <c r="AQ904" s="84">
        <v>0</v>
      </c>
      <c r="AR904" s="69">
        <v>0</v>
      </c>
      <c r="AS904" s="69">
        <v>0</v>
      </c>
      <c r="AT904" s="69">
        <v>0</v>
      </c>
      <c r="AU904" s="69">
        <v>0</v>
      </c>
      <c r="AV904" s="69">
        <v>0</v>
      </c>
      <c r="AW904" s="69">
        <v>0</v>
      </c>
      <c r="AX904" s="69">
        <v>0</v>
      </c>
      <c r="AY904" s="69">
        <v>0</v>
      </c>
      <c r="AZ904" s="69">
        <v>0</v>
      </c>
      <c r="BA904" s="69">
        <v>0</v>
      </c>
      <c r="BB904" s="69">
        <v>0</v>
      </c>
      <c r="BC904" s="69">
        <v>0</v>
      </c>
      <c r="BD904" s="69">
        <v>0</v>
      </c>
      <c r="BE904" s="69">
        <v>0</v>
      </c>
      <c r="BF904" s="69">
        <v>0</v>
      </c>
      <c r="BG904" s="69">
        <v>0</v>
      </c>
      <c r="BH904" s="69">
        <v>0</v>
      </c>
      <c r="BK904" s="69">
        <v>3</v>
      </c>
      <c r="BL904" s="69">
        <v>10</v>
      </c>
      <c r="BM904" s="69">
        <v>4</v>
      </c>
      <c r="BN904" s="69">
        <v>31</v>
      </c>
      <c r="BO904" s="89">
        <v>0</v>
      </c>
      <c r="BP904" s="69">
        <v>1</v>
      </c>
      <c r="BQ904" s="69">
        <v>1</v>
      </c>
      <c r="BR904" s="69">
        <v>1</v>
      </c>
      <c r="BS904" s="69">
        <v>124926</v>
      </c>
      <c r="BT904" s="69">
        <v>0</v>
      </c>
      <c r="BU904" s="69">
        <v>0</v>
      </c>
      <c r="BV904" s="69">
        <v>1000</v>
      </c>
      <c r="BW904" s="69">
        <v>0</v>
      </c>
      <c r="BY904" s="69">
        <v>0</v>
      </c>
      <c r="BZ904" s="69">
        <v>0</v>
      </c>
      <c r="CA904" s="69">
        <v>31</v>
      </c>
      <c r="CB904" s="69">
        <v>0</v>
      </c>
      <c r="CC904" s="69">
        <v>0</v>
      </c>
      <c r="CD904" s="69">
        <v>0</v>
      </c>
      <c r="CE904" s="69">
        <v>0</v>
      </c>
      <c r="CF904" s="69">
        <v>0</v>
      </c>
      <c r="CG904" s="69">
        <v>0</v>
      </c>
      <c r="CH904" s="69">
        <v>0</v>
      </c>
      <c r="CI904" s="69">
        <v>0</v>
      </c>
      <c r="CJ904" s="69">
        <v>0</v>
      </c>
      <c r="CL904" s="69">
        <v>0</v>
      </c>
      <c r="CM904" s="69">
        <v>0</v>
      </c>
      <c r="CN904" s="69">
        <v>0</v>
      </c>
      <c r="CO904" s="69">
        <v>0</v>
      </c>
      <c r="CP904" s="69">
        <v>0</v>
      </c>
      <c r="CQ904" s="69">
        <v>0</v>
      </c>
      <c r="CR904" s="69">
        <v>0</v>
      </c>
      <c r="CS904" s="69">
        <v>0</v>
      </c>
      <c r="CT904" s="69">
        <v>0</v>
      </c>
      <c r="CU904" s="69">
        <v>0</v>
      </c>
      <c r="CV904" s="69">
        <v>0</v>
      </c>
      <c r="CW904" s="69">
        <v>0</v>
      </c>
      <c r="CZ904" s="69">
        <v>0</v>
      </c>
      <c r="DA904" s="69">
        <v>0</v>
      </c>
      <c r="DB904" s="69">
        <v>0</v>
      </c>
      <c r="DC904" s="69">
        <v>0</v>
      </c>
      <c r="DD904" s="69">
        <v>0</v>
      </c>
      <c r="DE904" s="69">
        <v>0</v>
      </c>
      <c r="DF904" s="69">
        <v>0</v>
      </c>
      <c r="DG904" s="69">
        <v>1</v>
      </c>
      <c r="DI904" s="69" t="e">
        <f>INDEX(Sheet3!$E$78:$E$1130,MATCH(A904,Sheet3!$D$78:$D$1130,0))</f>
        <v>#N/A</v>
      </c>
      <c r="DJ904" s="69">
        <f t="shared" si="221"/>
        <v>0</v>
      </c>
      <c r="DK904" s="69" t="s">
        <v>2332</v>
      </c>
      <c r="DL904" s="93"/>
      <c r="DM904" s="69" t="s">
        <v>2333</v>
      </c>
      <c r="DN904" s="69" t="e">
        <f>"造成["&amp;INDEX(Sheet5!$L$2:$L$11,MATCH(BL904,Sheet5!$J$2:$J$11,0))&amp;":"&amp;BR904&amp;"*"&amp;BS904/1000&amp;"]"&amp;INDEX(Sheet5!$I$2:$I$4,MATCH(BR904,Sheet5!$H$2:$H$4,0))&amp;"的"&amp;INDEX(Sheet5!$K$2:$K$11,MATCH(BL904,Sheet5!$J$2:$J$11,0))</f>
        <v>#N/A</v>
      </c>
      <c r="DO904" s="69" t="e">
        <f>"造成["&amp;INDEX(Sheet5!$L$2:$L$11,MATCH(BY904,Sheet5!$J$2:$J$11,0))&amp;":"&amp;CE904&amp;"*"&amp;CF904/1000&amp;"]"&amp;INDEX(Sheet5!$I$2:$I$4,MATCH(CE904,Sheet5!$H$2:$H$4,0))&amp;"的"&amp;INDEX(Sheet5!$K$2:$K$11,MATCH(BY904,Sheet5!$J$2:$J$11,0))</f>
        <v>#N/A</v>
      </c>
      <c r="DP904" s="69"/>
      <c r="DQ904" s="69"/>
      <c r="DR904" s="69" t="e">
        <f t="shared" si="220"/>
        <v>#N/A</v>
      </c>
      <c r="DS904" s="90" t="e">
        <f>MATCH(A904,Sheet5!D:D,0)</f>
        <v>#N/A</v>
      </c>
      <c r="DT904" s="94" t="e">
        <f>MATCH(A903,Sheet5!F:F,0)</f>
        <v>#N/A</v>
      </c>
      <c r="DU904" s="69">
        <v>0</v>
      </c>
      <c r="DV904" s="69">
        <v>0</v>
      </c>
      <c r="DW904" s="69">
        <v>0</v>
      </c>
      <c r="DX904" s="69">
        <v>0</v>
      </c>
      <c r="DY904" s="69">
        <v>0</v>
      </c>
    </row>
    <row r="905" spans="1:129" ht="14.25">
      <c r="A905" s="69">
        <v>124927</v>
      </c>
      <c r="B905" s="69">
        <v>0</v>
      </c>
      <c r="C905" s="69">
        <v>1</v>
      </c>
      <c r="D905" s="69" t="s">
        <v>2330</v>
      </c>
      <c r="E905" s="69" t="s">
        <v>2331</v>
      </c>
      <c r="F905" s="69">
        <v>0</v>
      </c>
      <c r="G905" s="69">
        <v>1</v>
      </c>
      <c r="H905" s="69" t="s">
        <v>1528</v>
      </c>
      <c r="I905" s="69">
        <v>0</v>
      </c>
      <c r="J905" s="69">
        <v>0</v>
      </c>
      <c r="K905" s="69">
        <v>300</v>
      </c>
      <c r="M905" s="69">
        <v>0</v>
      </c>
      <c r="O905" s="69">
        <v>0</v>
      </c>
      <c r="P905" s="69">
        <v>1</v>
      </c>
      <c r="Q905" s="69">
        <v>0</v>
      </c>
      <c r="R905" s="69">
        <v>1</v>
      </c>
      <c r="S905" s="69">
        <v>0</v>
      </c>
      <c r="T905" s="69">
        <v>0</v>
      </c>
      <c r="U905" s="69">
        <v>0</v>
      </c>
      <c r="V905" s="69">
        <v>0</v>
      </c>
      <c r="W905" s="69">
        <v>0</v>
      </c>
      <c r="X905" s="69">
        <v>0</v>
      </c>
      <c r="Y905" s="69">
        <v>0</v>
      </c>
      <c r="Z905" s="69">
        <v>4000</v>
      </c>
      <c r="AA905" s="69">
        <v>4</v>
      </c>
      <c r="AB905" s="69">
        <v>31</v>
      </c>
      <c r="AC905" s="69">
        <v>0</v>
      </c>
      <c r="AD905" s="69">
        <v>0</v>
      </c>
      <c r="AE905" s="69">
        <v>0</v>
      </c>
      <c r="AF905" s="69">
        <v>100</v>
      </c>
      <c r="AG905" s="69">
        <v>0</v>
      </c>
      <c r="AH905" s="69">
        <v>30</v>
      </c>
      <c r="AI905" s="69">
        <v>0</v>
      </c>
      <c r="AJ905" s="69">
        <v>0</v>
      </c>
      <c r="AK905" s="69">
        <v>0</v>
      </c>
      <c r="AL905" s="69">
        <v>0</v>
      </c>
      <c r="AM905" s="69">
        <v>0</v>
      </c>
      <c r="AN905" s="69">
        <v>0</v>
      </c>
      <c r="AO905" s="69">
        <v>0</v>
      </c>
      <c r="AP905" s="69">
        <v>0</v>
      </c>
      <c r="AQ905" s="84">
        <v>0</v>
      </c>
      <c r="AR905" s="69">
        <v>0</v>
      </c>
      <c r="AS905" s="69">
        <v>0</v>
      </c>
      <c r="AT905" s="69">
        <v>0</v>
      </c>
      <c r="AU905" s="69">
        <v>0</v>
      </c>
      <c r="AV905" s="69">
        <v>0</v>
      </c>
      <c r="AW905" s="69">
        <v>0</v>
      </c>
      <c r="AX905" s="69">
        <v>0</v>
      </c>
      <c r="AY905" s="69">
        <v>0</v>
      </c>
      <c r="AZ905" s="69">
        <v>0</v>
      </c>
      <c r="BA905" s="69">
        <v>0</v>
      </c>
      <c r="BB905" s="69">
        <v>0</v>
      </c>
      <c r="BC905" s="69">
        <v>0</v>
      </c>
      <c r="BD905" s="69">
        <v>0</v>
      </c>
      <c r="BE905" s="69">
        <v>0</v>
      </c>
      <c r="BF905" s="69">
        <v>0</v>
      </c>
      <c r="BG905" s="69">
        <v>0</v>
      </c>
      <c r="BH905" s="69">
        <v>0</v>
      </c>
      <c r="BK905" s="69">
        <v>3</v>
      </c>
      <c r="BL905" s="69">
        <v>10</v>
      </c>
      <c r="BM905" s="69">
        <v>4</v>
      </c>
      <c r="BN905" s="69">
        <v>31</v>
      </c>
      <c r="BO905" s="89">
        <v>0</v>
      </c>
      <c r="BP905" s="69">
        <v>1</v>
      </c>
      <c r="BQ905" s="69">
        <v>1</v>
      </c>
      <c r="BR905" s="69">
        <v>1</v>
      </c>
      <c r="BS905" s="69">
        <v>124927</v>
      </c>
      <c r="BT905" s="69">
        <v>0</v>
      </c>
      <c r="BU905" s="69">
        <v>0</v>
      </c>
      <c r="BV905" s="69">
        <v>1000</v>
      </c>
      <c r="BW905" s="69">
        <v>0</v>
      </c>
      <c r="BY905" s="69">
        <v>0</v>
      </c>
      <c r="BZ905" s="69">
        <v>0</v>
      </c>
      <c r="CA905" s="69">
        <v>31</v>
      </c>
      <c r="CB905" s="69">
        <v>0</v>
      </c>
      <c r="CC905" s="69">
        <v>0</v>
      </c>
      <c r="CD905" s="69">
        <v>0</v>
      </c>
      <c r="CE905" s="69">
        <v>0</v>
      </c>
      <c r="CF905" s="69">
        <v>0</v>
      </c>
      <c r="CG905" s="69">
        <v>0</v>
      </c>
      <c r="CH905" s="69">
        <v>0</v>
      </c>
      <c r="CI905" s="69">
        <v>0</v>
      </c>
      <c r="CJ905" s="69">
        <v>0</v>
      </c>
      <c r="CL905" s="69">
        <v>0</v>
      </c>
      <c r="CM905" s="69">
        <v>0</v>
      </c>
      <c r="CN905" s="69">
        <v>0</v>
      </c>
      <c r="CO905" s="69">
        <v>0</v>
      </c>
      <c r="CP905" s="69">
        <v>0</v>
      </c>
      <c r="CQ905" s="69">
        <v>0</v>
      </c>
      <c r="CR905" s="69">
        <v>0</v>
      </c>
      <c r="CS905" s="69">
        <v>0</v>
      </c>
      <c r="CT905" s="69">
        <v>0</v>
      </c>
      <c r="CU905" s="69">
        <v>0</v>
      </c>
      <c r="CV905" s="69">
        <v>0</v>
      </c>
      <c r="CW905" s="69">
        <v>0</v>
      </c>
      <c r="CZ905" s="69">
        <v>0</v>
      </c>
      <c r="DA905" s="69">
        <v>0</v>
      </c>
      <c r="DB905" s="69">
        <v>0</v>
      </c>
      <c r="DC905" s="69">
        <v>0</v>
      </c>
      <c r="DD905" s="69">
        <v>0</v>
      </c>
      <c r="DE905" s="69">
        <v>0</v>
      </c>
      <c r="DF905" s="69">
        <v>0</v>
      </c>
      <c r="DG905" s="69">
        <v>1</v>
      </c>
      <c r="DI905" s="69" t="e">
        <f>INDEX(Sheet3!$E$78:$E$1130,MATCH(A905,Sheet3!$D$78:$D$1130,0))</f>
        <v>#N/A</v>
      </c>
      <c r="DJ905" s="69">
        <f t="shared" si="221"/>
        <v>0</v>
      </c>
      <c r="DK905" s="69" t="s">
        <v>2332</v>
      </c>
      <c r="DL905" s="93"/>
      <c r="DM905" s="69" t="s">
        <v>2333</v>
      </c>
      <c r="DN905" s="69" t="e">
        <f>"造成["&amp;INDEX(Sheet5!$L$2:$L$11,MATCH(BL905,Sheet5!$J$2:$J$11,0))&amp;":"&amp;BR905&amp;"*"&amp;BS905/1000&amp;"]"&amp;INDEX(Sheet5!$I$2:$I$4,MATCH(BR905,Sheet5!$H$2:$H$4,0))&amp;"的"&amp;INDEX(Sheet5!$K$2:$K$11,MATCH(BL905,Sheet5!$J$2:$J$11,0))</f>
        <v>#N/A</v>
      </c>
      <c r="DO905" s="69" t="e">
        <f>"造成["&amp;INDEX(Sheet5!$L$2:$L$11,MATCH(BY905,Sheet5!$J$2:$J$11,0))&amp;":"&amp;CE905&amp;"*"&amp;CF905/1000&amp;"]"&amp;INDEX(Sheet5!$I$2:$I$4,MATCH(CE905,Sheet5!$H$2:$H$4,0))&amp;"的"&amp;INDEX(Sheet5!$K$2:$K$11,MATCH(BY905,Sheet5!$J$2:$J$11,0))</f>
        <v>#N/A</v>
      </c>
      <c r="DP905" s="69"/>
      <c r="DQ905" s="69"/>
      <c r="DR905" s="69" t="e">
        <f t="shared" si="220"/>
        <v>#N/A</v>
      </c>
      <c r="DS905" s="90" t="e">
        <f>MATCH(A905,Sheet5!D:D,0)</f>
        <v>#N/A</v>
      </c>
      <c r="DT905" s="94" t="e">
        <f>MATCH(A904,Sheet5!F:F,0)</f>
        <v>#N/A</v>
      </c>
      <c r="DU905" s="69">
        <v>0</v>
      </c>
      <c r="DV905" s="69">
        <v>0</v>
      </c>
      <c r="DW905" s="69">
        <v>0</v>
      </c>
      <c r="DX905" s="69">
        <v>0</v>
      </c>
      <c r="DY905" s="69">
        <v>0</v>
      </c>
    </row>
    <row r="906" spans="1:129" ht="14.25">
      <c r="A906" s="69">
        <v>124928</v>
      </c>
      <c r="B906" s="69">
        <v>0</v>
      </c>
      <c r="C906" s="69">
        <v>1</v>
      </c>
      <c r="D906" s="69" t="s">
        <v>2330</v>
      </c>
      <c r="E906" s="69" t="s">
        <v>2331</v>
      </c>
      <c r="F906" s="69">
        <v>0</v>
      </c>
      <c r="G906" s="69">
        <v>1</v>
      </c>
      <c r="H906" s="69" t="s">
        <v>1528</v>
      </c>
      <c r="I906" s="69">
        <v>0</v>
      </c>
      <c r="J906" s="69">
        <v>0</v>
      </c>
      <c r="K906" s="69">
        <v>300</v>
      </c>
      <c r="M906" s="69">
        <v>0</v>
      </c>
      <c r="O906" s="69">
        <v>0</v>
      </c>
      <c r="P906" s="69">
        <v>1</v>
      </c>
      <c r="Q906" s="69">
        <v>0</v>
      </c>
      <c r="R906" s="69">
        <v>1</v>
      </c>
      <c r="S906" s="69">
        <v>0</v>
      </c>
      <c r="T906" s="69">
        <v>0</v>
      </c>
      <c r="U906" s="69">
        <v>0</v>
      </c>
      <c r="V906" s="69">
        <v>0</v>
      </c>
      <c r="W906" s="69">
        <v>0</v>
      </c>
      <c r="X906" s="69">
        <v>0</v>
      </c>
      <c r="Y906" s="69">
        <v>0</v>
      </c>
      <c r="Z906" s="69">
        <v>4000</v>
      </c>
      <c r="AA906" s="69">
        <v>4</v>
      </c>
      <c r="AB906" s="69">
        <v>31</v>
      </c>
      <c r="AC906" s="69">
        <v>0</v>
      </c>
      <c r="AD906" s="69">
        <v>0</v>
      </c>
      <c r="AE906" s="69">
        <v>0</v>
      </c>
      <c r="AF906" s="69">
        <v>100</v>
      </c>
      <c r="AG906" s="69">
        <v>0</v>
      </c>
      <c r="AH906" s="69">
        <v>30</v>
      </c>
      <c r="AI906" s="69">
        <v>0</v>
      </c>
      <c r="AJ906" s="69">
        <v>0</v>
      </c>
      <c r="AK906" s="69">
        <v>0</v>
      </c>
      <c r="AL906" s="69">
        <v>0</v>
      </c>
      <c r="AM906" s="69">
        <v>0</v>
      </c>
      <c r="AN906" s="69">
        <v>0</v>
      </c>
      <c r="AO906" s="69">
        <v>0</v>
      </c>
      <c r="AP906" s="69">
        <v>0</v>
      </c>
      <c r="AQ906" s="84">
        <v>0</v>
      </c>
      <c r="AR906" s="69">
        <v>0</v>
      </c>
      <c r="AS906" s="69">
        <v>0</v>
      </c>
      <c r="AT906" s="69">
        <v>0</v>
      </c>
      <c r="AU906" s="69">
        <v>0</v>
      </c>
      <c r="AV906" s="69">
        <v>0</v>
      </c>
      <c r="AW906" s="69">
        <v>0</v>
      </c>
      <c r="AX906" s="69">
        <v>0</v>
      </c>
      <c r="AY906" s="69">
        <v>0</v>
      </c>
      <c r="AZ906" s="69">
        <v>0</v>
      </c>
      <c r="BA906" s="69">
        <v>0</v>
      </c>
      <c r="BB906" s="69">
        <v>0</v>
      </c>
      <c r="BC906" s="69">
        <v>0</v>
      </c>
      <c r="BD906" s="69">
        <v>0</v>
      </c>
      <c r="BE906" s="69">
        <v>0</v>
      </c>
      <c r="BF906" s="69">
        <v>0</v>
      </c>
      <c r="BG906" s="69">
        <v>0</v>
      </c>
      <c r="BH906" s="69">
        <v>0</v>
      </c>
      <c r="BK906" s="69">
        <v>3</v>
      </c>
      <c r="BL906" s="69">
        <v>10</v>
      </c>
      <c r="BM906" s="69">
        <v>4</v>
      </c>
      <c r="BN906" s="69">
        <v>31</v>
      </c>
      <c r="BO906" s="89">
        <v>0</v>
      </c>
      <c r="BP906" s="69">
        <v>1</v>
      </c>
      <c r="BQ906" s="69">
        <v>1</v>
      </c>
      <c r="BR906" s="69">
        <v>1</v>
      </c>
      <c r="BS906" s="69">
        <v>124928</v>
      </c>
      <c r="BT906" s="69">
        <v>0</v>
      </c>
      <c r="BU906" s="69">
        <v>0</v>
      </c>
      <c r="BV906" s="69">
        <v>1000</v>
      </c>
      <c r="BW906" s="69">
        <v>0</v>
      </c>
      <c r="BY906" s="69">
        <v>0</v>
      </c>
      <c r="BZ906" s="69">
        <v>0</v>
      </c>
      <c r="CA906" s="69">
        <v>31</v>
      </c>
      <c r="CB906" s="69">
        <v>0</v>
      </c>
      <c r="CC906" s="69">
        <v>0</v>
      </c>
      <c r="CD906" s="69">
        <v>0</v>
      </c>
      <c r="CE906" s="69">
        <v>0</v>
      </c>
      <c r="CF906" s="69">
        <v>0</v>
      </c>
      <c r="CG906" s="69">
        <v>0</v>
      </c>
      <c r="CH906" s="69">
        <v>0</v>
      </c>
      <c r="CI906" s="69">
        <v>0</v>
      </c>
      <c r="CJ906" s="69">
        <v>0</v>
      </c>
      <c r="CL906" s="69">
        <v>0</v>
      </c>
      <c r="CM906" s="69">
        <v>0</v>
      </c>
      <c r="CN906" s="69">
        <v>0</v>
      </c>
      <c r="CO906" s="69">
        <v>0</v>
      </c>
      <c r="CP906" s="69">
        <v>0</v>
      </c>
      <c r="CQ906" s="69">
        <v>0</v>
      </c>
      <c r="CR906" s="69">
        <v>0</v>
      </c>
      <c r="CS906" s="69">
        <v>0</v>
      </c>
      <c r="CT906" s="69">
        <v>0</v>
      </c>
      <c r="CU906" s="69">
        <v>0</v>
      </c>
      <c r="CV906" s="69">
        <v>0</v>
      </c>
      <c r="CW906" s="69">
        <v>0</v>
      </c>
      <c r="CZ906" s="69">
        <v>0</v>
      </c>
      <c r="DA906" s="69">
        <v>0</v>
      </c>
      <c r="DB906" s="69">
        <v>0</v>
      </c>
      <c r="DC906" s="69">
        <v>0</v>
      </c>
      <c r="DD906" s="69">
        <v>0</v>
      </c>
      <c r="DE906" s="69">
        <v>0</v>
      </c>
      <c r="DF906" s="69">
        <v>0</v>
      </c>
      <c r="DG906" s="69">
        <v>1</v>
      </c>
      <c r="DI906" s="69" t="e">
        <f>INDEX(Sheet3!$E$78:$E$1130,MATCH(A906,Sheet3!$D$78:$D$1130,0))</f>
        <v>#N/A</v>
      </c>
      <c r="DJ906" s="69">
        <f t="shared" si="221"/>
        <v>0</v>
      </c>
      <c r="DK906" s="69" t="s">
        <v>2332</v>
      </c>
      <c r="DL906" s="93"/>
      <c r="DM906" s="69" t="s">
        <v>2333</v>
      </c>
      <c r="DN906" s="69" t="e">
        <f>"造成["&amp;INDEX(Sheet5!$L$2:$L$11,MATCH(BL906,Sheet5!$J$2:$J$11,0))&amp;":"&amp;BR906&amp;"*"&amp;BS906/1000&amp;"]"&amp;INDEX(Sheet5!$I$2:$I$4,MATCH(BR906,Sheet5!$H$2:$H$4,0))&amp;"的"&amp;INDEX(Sheet5!$K$2:$K$11,MATCH(BL906,Sheet5!$J$2:$J$11,0))</f>
        <v>#N/A</v>
      </c>
      <c r="DO906" s="69" t="e">
        <f>"造成["&amp;INDEX(Sheet5!$L$2:$L$11,MATCH(BY906,Sheet5!$J$2:$J$11,0))&amp;":"&amp;CE906&amp;"*"&amp;CF906/1000&amp;"]"&amp;INDEX(Sheet5!$I$2:$I$4,MATCH(CE906,Sheet5!$H$2:$H$4,0))&amp;"的"&amp;INDEX(Sheet5!$K$2:$K$11,MATCH(BY906,Sheet5!$J$2:$J$11,0))</f>
        <v>#N/A</v>
      </c>
      <c r="DP906" s="69"/>
      <c r="DQ906" s="69"/>
      <c r="DR906" s="69" t="e">
        <f t="shared" si="220"/>
        <v>#N/A</v>
      </c>
      <c r="DS906" s="90" t="e">
        <f>MATCH(A906,Sheet5!D:D,0)</f>
        <v>#N/A</v>
      </c>
      <c r="DT906" s="94" t="e">
        <f>MATCH(A905,Sheet5!F:F,0)</f>
        <v>#N/A</v>
      </c>
      <c r="DU906" s="69">
        <v>0</v>
      </c>
      <c r="DV906" s="69">
        <v>0</v>
      </c>
      <c r="DW906" s="69">
        <v>0</v>
      </c>
      <c r="DX906" s="69">
        <v>0</v>
      </c>
      <c r="DY906" s="69">
        <v>0</v>
      </c>
    </row>
    <row r="907" spans="1:129" ht="14.25">
      <c r="A907" s="69">
        <v>124929</v>
      </c>
      <c r="B907" s="69">
        <v>0</v>
      </c>
      <c r="C907" s="69">
        <v>1</v>
      </c>
      <c r="D907" s="69" t="s">
        <v>2330</v>
      </c>
      <c r="E907" s="69" t="s">
        <v>2331</v>
      </c>
      <c r="F907" s="69">
        <v>0</v>
      </c>
      <c r="G907" s="69">
        <v>1</v>
      </c>
      <c r="H907" s="69" t="s">
        <v>1528</v>
      </c>
      <c r="I907" s="69">
        <v>0</v>
      </c>
      <c r="J907" s="69">
        <v>0</v>
      </c>
      <c r="K907" s="69">
        <v>300</v>
      </c>
      <c r="M907" s="69">
        <v>0</v>
      </c>
      <c r="O907" s="69">
        <v>0</v>
      </c>
      <c r="P907" s="69">
        <v>1</v>
      </c>
      <c r="Q907" s="69">
        <v>0</v>
      </c>
      <c r="R907" s="69">
        <v>1</v>
      </c>
      <c r="S907" s="69">
        <v>0</v>
      </c>
      <c r="T907" s="69">
        <v>0</v>
      </c>
      <c r="U907" s="69">
        <v>0</v>
      </c>
      <c r="V907" s="69">
        <v>0</v>
      </c>
      <c r="W907" s="69">
        <v>0</v>
      </c>
      <c r="X907" s="69">
        <v>0</v>
      </c>
      <c r="Y907" s="69">
        <v>0</v>
      </c>
      <c r="Z907" s="69">
        <v>4000</v>
      </c>
      <c r="AA907" s="69">
        <v>4</v>
      </c>
      <c r="AB907" s="69">
        <v>31</v>
      </c>
      <c r="AC907" s="69">
        <v>0</v>
      </c>
      <c r="AD907" s="69">
        <v>0</v>
      </c>
      <c r="AE907" s="69">
        <v>0</v>
      </c>
      <c r="AF907" s="69">
        <v>100</v>
      </c>
      <c r="AG907" s="69">
        <v>0</v>
      </c>
      <c r="AH907" s="69">
        <v>30</v>
      </c>
      <c r="AI907" s="69">
        <v>0</v>
      </c>
      <c r="AJ907" s="69">
        <v>0</v>
      </c>
      <c r="AK907" s="69">
        <v>0</v>
      </c>
      <c r="AL907" s="69">
        <v>0</v>
      </c>
      <c r="AM907" s="69">
        <v>0</v>
      </c>
      <c r="AN907" s="69">
        <v>0</v>
      </c>
      <c r="AO907" s="69">
        <v>0</v>
      </c>
      <c r="AP907" s="69">
        <v>0</v>
      </c>
      <c r="AQ907" s="84">
        <v>0</v>
      </c>
      <c r="AR907" s="69">
        <v>0</v>
      </c>
      <c r="AS907" s="69">
        <v>0</v>
      </c>
      <c r="AT907" s="69">
        <v>0</v>
      </c>
      <c r="AU907" s="69">
        <v>0</v>
      </c>
      <c r="AV907" s="69">
        <v>0</v>
      </c>
      <c r="AW907" s="69">
        <v>0</v>
      </c>
      <c r="AX907" s="69">
        <v>0</v>
      </c>
      <c r="AY907" s="69">
        <v>0</v>
      </c>
      <c r="AZ907" s="69">
        <v>0</v>
      </c>
      <c r="BA907" s="69">
        <v>0</v>
      </c>
      <c r="BB907" s="69">
        <v>0</v>
      </c>
      <c r="BC907" s="69">
        <v>0</v>
      </c>
      <c r="BD907" s="69">
        <v>0</v>
      </c>
      <c r="BE907" s="69">
        <v>0</v>
      </c>
      <c r="BF907" s="69">
        <v>0</v>
      </c>
      <c r="BG907" s="69">
        <v>0</v>
      </c>
      <c r="BH907" s="69">
        <v>0</v>
      </c>
      <c r="BK907" s="69">
        <v>3</v>
      </c>
      <c r="BL907" s="69">
        <v>10</v>
      </c>
      <c r="BM907" s="69">
        <v>4</v>
      </c>
      <c r="BN907" s="69">
        <v>31</v>
      </c>
      <c r="BO907" s="89">
        <v>0</v>
      </c>
      <c r="BP907" s="69">
        <v>1</v>
      </c>
      <c r="BQ907" s="69">
        <v>1</v>
      </c>
      <c r="BR907" s="69">
        <v>1</v>
      </c>
      <c r="BS907" s="69">
        <v>124929</v>
      </c>
      <c r="BT907" s="69">
        <v>0</v>
      </c>
      <c r="BU907" s="69">
        <v>0</v>
      </c>
      <c r="BV907" s="69">
        <v>1000</v>
      </c>
      <c r="BW907" s="69">
        <v>0</v>
      </c>
      <c r="BY907" s="69">
        <v>0</v>
      </c>
      <c r="BZ907" s="69">
        <v>0</v>
      </c>
      <c r="CA907" s="69">
        <v>31</v>
      </c>
      <c r="CB907" s="69">
        <v>0</v>
      </c>
      <c r="CC907" s="69">
        <v>0</v>
      </c>
      <c r="CD907" s="69">
        <v>0</v>
      </c>
      <c r="CE907" s="69">
        <v>0</v>
      </c>
      <c r="CF907" s="69">
        <v>0</v>
      </c>
      <c r="CG907" s="69">
        <v>0</v>
      </c>
      <c r="CH907" s="69">
        <v>0</v>
      </c>
      <c r="CI907" s="69">
        <v>0</v>
      </c>
      <c r="CJ907" s="69">
        <v>0</v>
      </c>
      <c r="CL907" s="69">
        <v>0</v>
      </c>
      <c r="CM907" s="69">
        <v>0</v>
      </c>
      <c r="CN907" s="69">
        <v>0</v>
      </c>
      <c r="CO907" s="69">
        <v>0</v>
      </c>
      <c r="CP907" s="69">
        <v>0</v>
      </c>
      <c r="CQ907" s="69">
        <v>0</v>
      </c>
      <c r="CR907" s="69">
        <v>0</v>
      </c>
      <c r="CS907" s="69">
        <v>0</v>
      </c>
      <c r="CT907" s="69">
        <v>0</v>
      </c>
      <c r="CU907" s="69">
        <v>0</v>
      </c>
      <c r="CV907" s="69">
        <v>0</v>
      </c>
      <c r="CW907" s="69">
        <v>0</v>
      </c>
      <c r="CZ907" s="69">
        <v>0</v>
      </c>
      <c r="DA907" s="69">
        <v>0</v>
      </c>
      <c r="DB907" s="69">
        <v>0</v>
      </c>
      <c r="DC907" s="69">
        <v>0</v>
      </c>
      <c r="DD907" s="69">
        <v>0</v>
      </c>
      <c r="DE907" s="69">
        <v>0</v>
      </c>
      <c r="DF907" s="69">
        <v>0</v>
      </c>
      <c r="DG907" s="69">
        <v>1</v>
      </c>
      <c r="DI907" s="69" t="e">
        <f>INDEX(Sheet3!$E$78:$E$1130,MATCH(A907,Sheet3!$D$78:$D$1130,0))</f>
        <v>#N/A</v>
      </c>
      <c r="DJ907" s="69">
        <f t="shared" si="221"/>
        <v>0</v>
      </c>
      <c r="DK907" s="69" t="s">
        <v>2332</v>
      </c>
      <c r="DL907" s="93"/>
      <c r="DM907" s="69" t="s">
        <v>2333</v>
      </c>
      <c r="DN907" s="69" t="e">
        <f>"造成["&amp;INDEX(Sheet5!$L$2:$L$11,MATCH(BL907,Sheet5!$J$2:$J$11,0))&amp;":"&amp;BR907&amp;"*"&amp;BS907/1000&amp;"]"&amp;INDEX(Sheet5!$I$2:$I$4,MATCH(BR907,Sheet5!$H$2:$H$4,0))&amp;"的"&amp;INDEX(Sheet5!$K$2:$K$11,MATCH(BL907,Sheet5!$J$2:$J$11,0))</f>
        <v>#N/A</v>
      </c>
      <c r="DO907" s="69" t="e">
        <f>"造成["&amp;INDEX(Sheet5!$L$2:$L$11,MATCH(BY907,Sheet5!$J$2:$J$11,0))&amp;":"&amp;CE907&amp;"*"&amp;CF907/1000&amp;"]"&amp;INDEX(Sheet5!$I$2:$I$4,MATCH(CE907,Sheet5!$H$2:$H$4,0))&amp;"的"&amp;INDEX(Sheet5!$K$2:$K$11,MATCH(BY907,Sheet5!$J$2:$J$11,0))</f>
        <v>#N/A</v>
      </c>
      <c r="DP907" s="69"/>
      <c r="DQ907" s="69"/>
      <c r="DR907" s="69" t="e">
        <f t="shared" si="220"/>
        <v>#N/A</v>
      </c>
      <c r="DS907" s="90" t="e">
        <f>MATCH(A907,Sheet5!D:D,0)</f>
        <v>#N/A</v>
      </c>
      <c r="DT907" s="94" t="e">
        <f>MATCH(A906,Sheet5!F:F,0)</f>
        <v>#N/A</v>
      </c>
      <c r="DU907" s="69">
        <v>0</v>
      </c>
      <c r="DV907" s="69">
        <v>0</v>
      </c>
      <c r="DW907" s="69">
        <v>0</v>
      </c>
      <c r="DX907" s="69">
        <v>0</v>
      </c>
      <c r="DY907" s="69">
        <v>0</v>
      </c>
    </row>
    <row r="908" spans="1:129" ht="14.25">
      <c r="A908" s="69">
        <v>124930</v>
      </c>
      <c r="B908" s="69">
        <v>0</v>
      </c>
      <c r="C908" s="69">
        <v>1</v>
      </c>
      <c r="D908" s="69" t="s">
        <v>2330</v>
      </c>
      <c r="E908" s="69" t="s">
        <v>2331</v>
      </c>
      <c r="F908" s="69">
        <v>0</v>
      </c>
      <c r="G908" s="69">
        <v>1</v>
      </c>
      <c r="H908" s="69" t="s">
        <v>1528</v>
      </c>
      <c r="I908" s="69">
        <v>0</v>
      </c>
      <c r="J908" s="69">
        <v>0</v>
      </c>
      <c r="K908" s="69">
        <v>300</v>
      </c>
      <c r="M908" s="69">
        <v>0</v>
      </c>
      <c r="O908" s="69">
        <v>0</v>
      </c>
      <c r="P908" s="69">
        <v>1</v>
      </c>
      <c r="Q908" s="69">
        <v>0</v>
      </c>
      <c r="R908" s="69">
        <v>1</v>
      </c>
      <c r="S908" s="69">
        <v>0</v>
      </c>
      <c r="T908" s="69">
        <v>0</v>
      </c>
      <c r="U908" s="69">
        <v>0</v>
      </c>
      <c r="V908" s="69">
        <v>0</v>
      </c>
      <c r="W908" s="69">
        <v>0</v>
      </c>
      <c r="X908" s="69">
        <v>0</v>
      </c>
      <c r="Y908" s="69">
        <v>0</v>
      </c>
      <c r="Z908" s="69">
        <v>4000</v>
      </c>
      <c r="AA908" s="69">
        <v>4</v>
      </c>
      <c r="AB908" s="69">
        <v>31</v>
      </c>
      <c r="AC908" s="69">
        <v>0</v>
      </c>
      <c r="AD908" s="69">
        <v>0</v>
      </c>
      <c r="AE908" s="69">
        <v>0</v>
      </c>
      <c r="AF908" s="69">
        <v>100</v>
      </c>
      <c r="AG908" s="69">
        <v>0</v>
      </c>
      <c r="AH908" s="69">
        <v>30</v>
      </c>
      <c r="AI908" s="69">
        <v>0</v>
      </c>
      <c r="AJ908" s="69">
        <v>0</v>
      </c>
      <c r="AK908" s="69">
        <v>0</v>
      </c>
      <c r="AL908" s="69">
        <v>0</v>
      </c>
      <c r="AM908" s="69">
        <v>0</v>
      </c>
      <c r="AN908" s="69">
        <v>0</v>
      </c>
      <c r="AO908" s="69">
        <v>0</v>
      </c>
      <c r="AP908" s="69">
        <v>0</v>
      </c>
      <c r="AQ908" s="84">
        <v>0</v>
      </c>
      <c r="AR908" s="69">
        <v>0</v>
      </c>
      <c r="AS908" s="69">
        <v>0</v>
      </c>
      <c r="AT908" s="69">
        <v>0</v>
      </c>
      <c r="AU908" s="69">
        <v>0</v>
      </c>
      <c r="AV908" s="69">
        <v>0</v>
      </c>
      <c r="AW908" s="69">
        <v>0</v>
      </c>
      <c r="AX908" s="69">
        <v>0</v>
      </c>
      <c r="AY908" s="69">
        <v>0</v>
      </c>
      <c r="AZ908" s="69">
        <v>0</v>
      </c>
      <c r="BA908" s="69">
        <v>0</v>
      </c>
      <c r="BB908" s="69">
        <v>0</v>
      </c>
      <c r="BC908" s="69">
        <v>0</v>
      </c>
      <c r="BD908" s="69">
        <v>0</v>
      </c>
      <c r="BE908" s="69">
        <v>0</v>
      </c>
      <c r="BF908" s="69">
        <v>0</v>
      </c>
      <c r="BG908" s="69">
        <v>0</v>
      </c>
      <c r="BH908" s="69">
        <v>0</v>
      </c>
      <c r="BK908" s="69">
        <v>3</v>
      </c>
      <c r="BL908" s="69">
        <v>10</v>
      </c>
      <c r="BM908" s="69">
        <v>4</v>
      </c>
      <c r="BN908" s="69">
        <v>31</v>
      </c>
      <c r="BO908" s="89">
        <v>0</v>
      </c>
      <c r="BP908" s="69">
        <v>1</v>
      </c>
      <c r="BQ908" s="69">
        <v>1</v>
      </c>
      <c r="BR908" s="69">
        <v>1</v>
      </c>
      <c r="BS908" s="69">
        <v>124930</v>
      </c>
      <c r="BT908" s="69">
        <v>0</v>
      </c>
      <c r="BU908" s="69">
        <v>0</v>
      </c>
      <c r="BV908" s="69">
        <v>1000</v>
      </c>
      <c r="BW908" s="69">
        <v>0</v>
      </c>
      <c r="BY908" s="69">
        <v>0</v>
      </c>
      <c r="BZ908" s="69">
        <v>0</v>
      </c>
      <c r="CA908" s="69">
        <v>31</v>
      </c>
      <c r="CB908" s="69">
        <v>0</v>
      </c>
      <c r="CC908" s="69">
        <v>0</v>
      </c>
      <c r="CD908" s="69">
        <v>0</v>
      </c>
      <c r="CE908" s="69">
        <v>0</v>
      </c>
      <c r="CF908" s="69">
        <v>0</v>
      </c>
      <c r="CG908" s="69">
        <v>0</v>
      </c>
      <c r="CH908" s="69">
        <v>0</v>
      </c>
      <c r="CI908" s="69">
        <v>0</v>
      </c>
      <c r="CJ908" s="69">
        <v>0</v>
      </c>
      <c r="CL908" s="69">
        <v>0</v>
      </c>
      <c r="CM908" s="69">
        <v>0</v>
      </c>
      <c r="CN908" s="69">
        <v>0</v>
      </c>
      <c r="CO908" s="69">
        <v>0</v>
      </c>
      <c r="CP908" s="69">
        <v>0</v>
      </c>
      <c r="CQ908" s="69">
        <v>0</v>
      </c>
      <c r="CR908" s="69">
        <v>0</v>
      </c>
      <c r="CS908" s="69">
        <v>0</v>
      </c>
      <c r="CT908" s="69">
        <v>0</v>
      </c>
      <c r="CU908" s="69">
        <v>0</v>
      </c>
      <c r="CV908" s="69">
        <v>0</v>
      </c>
      <c r="CW908" s="69">
        <v>0</v>
      </c>
      <c r="CZ908" s="69">
        <v>0</v>
      </c>
      <c r="DA908" s="69">
        <v>0</v>
      </c>
      <c r="DB908" s="69">
        <v>0</v>
      </c>
      <c r="DC908" s="69">
        <v>0</v>
      </c>
      <c r="DD908" s="69">
        <v>0</v>
      </c>
      <c r="DE908" s="69">
        <v>0</v>
      </c>
      <c r="DF908" s="69">
        <v>0</v>
      </c>
      <c r="DG908" s="69">
        <v>1</v>
      </c>
      <c r="DI908" s="69" t="e">
        <f>INDEX(Sheet3!$E$78:$E$1130,MATCH(A908,Sheet3!$D$78:$D$1130,0))</f>
        <v>#N/A</v>
      </c>
      <c r="DJ908" s="69">
        <f t="shared" si="221"/>
        <v>0</v>
      </c>
      <c r="DK908" s="69" t="s">
        <v>2332</v>
      </c>
      <c r="DL908" s="93"/>
      <c r="DM908" s="69" t="s">
        <v>2333</v>
      </c>
      <c r="DN908" s="69" t="e">
        <f>"造成["&amp;INDEX(Sheet5!$L$2:$L$11,MATCH(BL908,Sheet5!$J$2:$J$11,0))&amp;":"&amp;BR908&amp;"*"&amp;BS908/1000&amp;"]"&amp;INDEX(Sheet5!$I$2:$I$4,MATCH(BR908,Sheet5!$H$2:$H$4,0))&amp;"的"&amp;INDEX(Sheet5!$K$2:$K$11,MATCH(BL908,Sheet5!$J$2:$J$11,0))</f>
        <v>#N/A</v>
      </c>
      <c r="DO908" s="69" t="e">
        <f>"造成["&amp;INDEX(Sheet5!$L$2:$L$11,MATCH(BY908,Sheet5!$J$2:$J$11,0))&amp;":"&amp;CE908&amp;"*"&amp;CF908/1000&amp;"]"&amp;INDEX(Sheet5!$I$2:$I$4,MATCH(CE908,Sheet5!$H$2:$H$4,0))&amp;"的"&amp;INDEX(Sheet5!$K$2:$K$11,MATCH(BY908,Sheet5!$J$2:$J$11,0))</f>
        <v>#N/A</v>
      </c>
      <c r="DP908" s="69"/>
      <c r="DQ908" s="69"/>
      <c r="DR908" s="69" t="e">
        <f t="shared" si="220"/>
        <v>#N/A</v>
      </c>
      <c r="DS908" s="90" t="e">
        <f>MATCH(A908,Sheet5!D:D,0)</f>
        <v>#N/A</v>
      </c>
      <c r="DT908" s="94" t="e">
        <f>MATCH(A907,Sheet5!F:F,0)</f>
        <v>#N/A</v>
      </c>
      <c r="DU908" s="69">
        <v>0</v>
      </c>
      <c r="DV908" s="69">
        <v>0</v>
      </c>
      <c r="DW908" s="69">
        <v>0</v>
      </c>
      <c r="DX908" s="69">
        <v>0</v>
      </c>
      <c r="DY908" s="69">
        <v>0</v>
      </c>
    </row>
    <row r="909" spans="1:129" ht="57">
      <c r="A909" s="69">
        <v>120473</v>
      </c>
      <c r="B909" s="69">
        <v>9005</v>
      </c>
      <c r="C909" s="69">
        <v>1</v>
      </c>
      <c r="D909" s="69" t="s">
        <v>2334</v>
      </c>
      <c r="E909" s="69" t="s">
        <v>239</v>
      </c>
      <c r="F909" s="69" t="s">
        <v>326</v>
      </c>
      <c r="G909" s="69">
        <v>1</v>
      </c>
      <c r="H909" s="69" t="s">
        <v>1528</v>
      </c>
      <c r="I909" s="69">
        <v>0</v>
      </c>
      <c r="J909" s="69">
        <v>0</v>
      </c>
      <c r="K909" s="69">
        <v>300</v>
      </c>
      <c r="M909" s="69">
        <v>0</v>
      </c>
      <c r="O909" s="69">
        <v>0</v>
      </c>
      <c r="P909" s="69">
        <v>2</v>
      </c>
      <c r="Q909" s="69">
        <v>0</v>
      </c>
      <c r="R909" s="69">
        <f t="shared" ref="R909" si="222">IF(S909&gt;0,2,1)</f>
        <v>1</v>
      </c>
      <c r="S909" s="69">
        <v>0</v>
      </c>
      <c r="T909" s="69">
        <v>0</v>
      </c>
      <c r="U909" s="69">
        <v>0</v>
      </c>
      <c r="V909" s="69">
        <v>0</v>
      </c>
      <c r="W909" s="69">
        <v>0</v>
      </c>
      <c r="X909" s="69">
        <v>0</v>
      </c>
      <c r="Y909" s="69">
        <v>0</v>
      </c>
      <c r="Z909" s="69">
        <v>1000</v>
      </c>
      <c r="AA909" s="69">
        <v>2</v>
      </c>
      <c r="AB909" s="69">
        <v>31</v>
      </c>
      <c r="AC909" s="69">
        <v>0</v>
      </c>
      <c r="AD909" s="69">
        <v>0</v>
      </c>
      <c r="AE909" s="69">
        <v>0</v>
      </c>
      <c r="AF909" s="69">
        <v>1</v>
      </c>
      <c r="AG909" s="69">
        <v>0</v>
      </c>
      <c r="AH909" s="69">
        <v>10</v>
      </c>
      <c r="AI909" s="69">
        <v>529</v>
      </c>
      <c r="AJ909" s="69">
        <v>0</v>
      </c>
      <c r="AK909" s="69">
        <v>0</v>
      </c>
      <c r="AL909" s="69">
        <v>0</v>
      </c>
      <c r="AM909" s="69">
        <v>1</v>
      </c>
      <c r="AN909" s="69">
        <v>1</v>
      </c>
      <c r="AO909" s="69">
        <v>1</v>
      </c>
      <c r="AP909" s="69">
        <v>0.5</v>
      </c>
      <c r="AQ909" s="84">
        <v>15</v>
      </c>
      <c r="AR909" s="69">
        <v>2</v>
      </c>
      <c r="AS909" s="69">
        <v>0</v>
      </c>
      <c r="AT909" s="69">
        <v>0</v>
      </c>
      <c r="AU909" s="69">
        <v>0</v>
      </c>
      <c r="AV909" s="69">
        <v>0</v>
      </c>
      <c r="AW909" s="69">
        <v>0</v>
      </c>
      <c r="AX909" s="69">
        <v>0</v>
      </c>
      <c r="AY909" s="69">
        <v>0</v>
      </c>
      <c r="AZ909" s="69">
        <v>0</v>
      </c>
      <c r="BA909" s="69">
        <v>0</v>
      </c>
      <c r="BB909" s="69">
        <v>0</v>
      </c>
      <c r="BC909" s="69">
        <v>0</v>
      </c>
      <c r="BD909" s="69">
        <v>0</v>
      </c>
      <c r="BE909" s="69">
        <v>0</v>
      </c>
      <c r="BF909" s="69">
        <v>0</v>
      </c>
      <c r="BG909" s="69">
        <v>0</v>
      </c>
      <c r="BH909" s="69">
        <v>0</v>
      </c>
      <c r="BK909" s="69">
        <v>3</v>
      </c>
      <c r="BL909" s="69">
        <v>9</v>
      </c>
      <c r="BM909" s="69">
        <v>2</v>
      </c>
      <c r="BN909" s="69">
        <v>31</v>
      </c>
      <c r="BO909" s="89">
        <v>0</v>
      </c>
      <c r="BP909" s="69">
        <v>1</v>
      </c>
      <c r="BQ909" s="69">
        <v>1</v>
      </c>
      <c r="BR909" s="69">
        <v>204</v>
      </c>
      <c r="BS909" s="69">
        <v>1050</v>
      </c>
      <c r="BT909" s="69">
        <v>0</v>
      </c>
      <c r="BU909" s="69">
        <v>0</v>
      </c>
      <c r="BV909" s="69">
        <v>1000</v>
      </c>
      <c r="BW909" s="69">
        <v>530</v>
      </c>
      <c r="BY909" s="69">
        <v>10</v>
      </c>
      <c r="BZ909" s="69">
        <v>2</v>
      </c>
      <c r="CA909" s="69">
        <v>31</v>
      </c>
      <c r="CB909" s="89">
        <v>0</v>
      </c>
      <c r="CC909" s="69">
        <v>1</v>
      </c>
      <c r="CD909" s="69">
        <v>1</v>
      </c>
      <c r="CE909" s="69">
        <v>1</v>
      </c>
      <c r="CF909" s="69">
        <v>120481</v>
      </c>
      <c r="CG909" s="69">
        <v>0</v>
      </c>
      <c r="CH909" s="69">
        <v>0</v>
      </c>
      <c r="CI909" s="69">
        <v>1000</v>
      </c>
      <c r="CJ909" s="69">
        <v>0</v>
      </c>
      <c r="CL909" s="69">
        <v>0</v>
      </c>
      <c r="CM909" s="69">
        <v>0</v>
      </c>
      <c r="CN909" s="69">
        <v>0</v>
      </c>
      <c r="CO909" s="89">
        <v>0</v>
      </c>
      <c r="CP909" s="69">
        <v>0</v>
      </c>
      <c r="CQ909" s="69">
        <v>0</v>
      </c>
      <c r="CR909" s="69">
        <v>0</v>
      </c>
      <c r="CS909" s="69">
        <v>0</v>
      </c>
      <c r="CT909" s="69">
        <v>0</v>
      </c>
      <c r="CU909" s="69">
        <v>0</v>
      </c>
      <c r="CV909" s="69">
        <v>0</v>
      </c>
      <c r="CW909" s="69">
        <v>0</v>
      </c>
      <c r="CZ909" s="69">
        <v>0</v>
      </c>
      <c r="DA909" s="69">
        <v>0</v>
      </c>
      <c r="DB909" s="69">
        <v>0</v>
      </c>
      <c r="DC909" s="69">
        <v>0</v>
      </c>
      <c r="DD909" s="69">
        <v>0</v>
      </c>
      <c r="DE909" s="69">
        <v>0</v>
      </c>
      <c r="DF909" s="69">
        <v>0</v>
      </c>
      <c r="DG909" s="69">
        <v>1</v>
      </c>
      <c r="DI909" s="69" t="e">
        <f>INDEX(Sheet3!$E$78:$E$1130,MATCH(A909,Sheet3!$D$78:$D$1130,0))</f>
        <v>#N/A</v>
      </c>
      <c r="DJ909" s="69" t="str">
        <f t="shared" si="221"/>
        <v>item.ps_skill_10061</v>
      </c>
      <c r="DK909" s="69" t="s">
        <v>2335</v>
      </c>
      <c r="DL909" s="93" t="str">
        <f>DM909&amp;DN909&amp;DQ909</f>
        <v>召唤出一只神猴，攻击敌人。
被击中的敌人会获得眩晕状态，试图逃离战场
恐惧状态下死亡的敌人，会在原地召唤我方骷髅兵协助防守造成[ui.cs_blue:204*1.05]的暗系伤害。</v>
      </c>
      <c r="DM909" s="158" t="s">
        <v>2336</v>
      </c>
      <c r="DN909" s="69" t="str">
        <f>"造成["&amp;INDEX(Sheet5!$L$2:$L$11,MATCH(BL909,Sheet5!$J$2:$J$11,0))&amp;":"&amp;BR909&amp;"*"&amp;BS909/1000&amp;"]"&amp;INDEX(Sheet5!$I$2:$I$4,MATCH(BR909,Sheet5!$H$2:$H$4,0))&amp;"的"&amp;INDEX(Sheet5!$K$2:$K$11,MATCH(BL909,Sheet5!$J$2:$J$11,0))</f>
        <v>造成[ui.cs_blue:204*1.05]的暗系伤害。</v>
      </c>
      <c r="DO909" s="69" t="e">
        <f>"造成["&amp;INDEX(Sheet5!$L$2:$L$11,MATCH(BY909,Sheet5!$J$2:$J$11,0))&amp;":"&amp;CE909&amp;"*"&amp;CF909/1000&amp;"]"&amp;INDEX(Sheet5!$I$2:$I$4,MATCH(CE909,Sheet5!$H$2:$H$4,0))&amp;"的"&amp;INDEX(Sheet5!$K$2:$K$11,MATCH(BY909,Sheet5!$J$2:$J$11,0))</f>
        <v>#N/A</v>
      </c>
      <c r="DP909" s="69"/>
      <c r="DQ909" s="69"/>
      <c r="DR909" s="69" t="e">
        <f t="shared" si="220"/>
        <v>#N/A</v>
      </c>
      <c r="DS909" s="90" t="e">
        <f>MATCH(A909,Sheet5!D:D,0)</f>
        <v>#N/A</v>
      </c>
      <c r="DT909" s="94" t="e">
        <f>MATCH(A908,Sheet5!F:F,0)</f>
        <v>#N/A</v>
      </c>
      <c r="DU909" s="69">
        <v>0</v>
      </c>
      <c r="DV909" s="69">
        <v>0</v>
      </c>
      <c r="DW909" s="69">
        <v>0</v>
      </c>
      <c r="DX909" s="69">
        <v>0</v>
      </c>
      <c r="DY909" s="69">
        <v>0</v>
      </c>
    </row>
    <row r="910" spans="1:129" ht="28.5">
      <c r="A910" s="69">
        <v>120474</v>
      </c>
      <c r="B910" s="69">
        <v>12001</v>
      </c>
      <c r="C910" s="69">
        <v>1</v>
      </c>
      <c r="D910" s="69" t="s">
        <v>2337</v>
      </c>
      <c r="F910" s="69" t="s">
        <v>2302</v>
      </c>
      <c r="G910" s="69">
        <v>1</v>
      </c>
      <c r="H910" s="69" t="s">
        <v>2338</v>
      </c>
      <c r="I910" s="69">
        <v>0</v>
      </c>
      <c r="J910" s="69">
        <v>0</v>
      </c>
      <c r="K910" s="69">
        <v>300</v>
      </c>
      <c r="M910" s="69">
        <v>0</v>
      </c>
      <c r="N910" s="69" t="s">
        <v>2339</v>
      </c>
      <c r="O910" s="69">
        <v>0</v>
      </c>
      <c r="P910" s="69">
        <v>1</v>
      </c>
      <c r="Q910" s="69">
        <v>0</v>
      </c>
      <c r="R910" s="69">
        <v>1</v>
      </c>
      <c r="S910" s="69">
        <v>0</v>
      </c>
      <c r="T910" s="69">
        <v>0</v>
      </c>
      <c r="U910" s="69">
        <v>0</v>
      </c>
      <c r="V910" s="69">
        <v>0</v>
      </c>
      <c r="W910" s="69">
        <v>0</v>
      </c>
      <c r="X910" s="69">
        <v>0</v>
      </c>
      <c r="Y910" s="69">
        <v>0</v>
      </c>
      <c r="Z910" s="69">
        <v>1000</v>
      </c>
      <c r="AA910" s="69">
        <v>2</v>
      </c>
      <c r="AB910" s="69">
        <v>31</v>
      </c>
      <c r="AC910" s="69">
        <v>0</v>
      </c>
      <c r="AD910" s="69">
        <v>0</v>
      </c>
      <c r="AE910" s="69">
        <v>0</v>
      </c>
      <c r="AF910" s="69">
        <v>1</v>
      </c>
      <c r="AG910" s="69">
        <v>0</v>
      </c>
      <c r="AH910" s="69">
        <v>2</v>
      </c>
      <c r="AI910" s="69">
        <v>0</v>
      </c>
      <c r="AJ910" s="69">
        <v>3</v>
      </c>
      <c r="AK910" s="69">
        <v>0</v>
      </c>
      <c r="AL910" s="69">
        <v>0</v>
      </c>
      <c r="AM910" s="69">
        <v>1</v>
      </c>
      <c r="AN910" s="69">
        <v>1</v>
      </c>
      <c r="AO910" s="69">
        <v>0</v>
      </c>
      <c r="AP910" s="69">
        <v>0</v>
      </c>
      <c r="AQ910" s="84">
        <v>0</v>
      </c>
      <c r="AR910" s="69">
        <v>0</v>
      </c>
      <c r="AS910" s="69">
        <v>0</v>
      </c>
      <c r="AT910" s="69">
        <v>0</v>
      </c>
      <c r="AU910" s="69">
        <v>0</v>
      </c>
      <c r="AV910" s="69">
        <v>0</v>
      </c>
      <c r="AW910" s="69">
        <v>0</v>
      </c>
      <c r="AX910" s="69">
        <v>0</v>
      </c>
      <c r="AY910" s="69">
        <v>0</v>
      </c>
      <c r="AZ910" s="69">
        <v>0</v>
      </c>
      <c r="BA910" s="69">
        <v>0</v>
      </c>
      <c r="BB910" s="69">
        <v>0</v>
      </c>
      <c r="BC910" s="69">
        <v>0</v>
      </c>
      <c r="BD910" s="69">
        <v>0</v>
      </c>
      <c r="BE910" s="69">
        <v>0</v>
      </c>
      <c r="BF910" s="69">
        <v>0</v>
      </c>
      <c r="BG910" s="69">
        <v>0</v>
      </c>
      <c r="BH910" s="69">
        <v>0</v>
      </c>
      <c r="BK910" s="69">
        <v>3</v>
      </c>
      <c r="BL910" s="69">
        <v>2</v>
      </c>
      <c r="BM910" s="69">
        <v>2</v>
      </c>
      <c r="BN910" s="69">
        <v>31</v>
      </c>
      <c r="BO910" s="89" t="s">
        <v>313</v>
      </c>
      <c r="BP910" s="69">
        <v>1</v>
      </c>
      <c r="BQ910" s="69">
        <v>1</v>
      </c>
      <c r="BR910" s="69">
        <v>203</v>
      </c>
      <c r="BS910" s="69">
        <v>1000</v>
      </c>
      <c r="BT910" s="69">
        <v>0</v>
      </c>
      <c r="BU910" s="69">
        <v>0</v>
      </c>
      <c r="BV910" s="69">
        <v>1000</v>
      </c>
      <c r="BW910" s="69">
        <v>0</v>
      </c>
      <c r="BY910" s="69">
        <v>10</v>
      </c>
      <c r="BZ910" s="69">
        <v>2</v>
      </c>
      <c r="CA910" s="69">
        <v>31</v>
      </c>
      <c r="CB910" s="89" t="s">
        <v>313</v>
      </c>
      <c r="CC910" s="69">
        <v>1</v>
      </c>
      <c r="CD910" s="69">
        <v>1</v>
      </c>
      <c r="CE910" s="69">
        <v>1</v>
      </c>
      <c r="CF910" s="69">
        <v>0</v>
      </c>
      <c r="CG910" s="69">
        <v>0</v>
      </c>
      <c r="CH910" s="69">
        <v>0</v>
      </c>
      <c r="CI910" s="69">
        <v>1000</v>
      </c>
      <c r="CJ910" s="69">
        <v>0</v>
      </c>
      <c r="CL910" s="69">
        <v>0</v>
      </c>
      <c r="CM910" s="69">
        <v>0</v>
      </c>
      <c r="CN910" s="69">
        <v>0</v>
      </c>
      <c r="CO910" s="89" t="s">
        <v>313</v>
      </c>
      <c r="CP910" s="69">
        <v>0</v>
      </c>
      <c r="CQ910" s="69">
        <v>0</v>
      </c>
      <c r="CR910" s="69">
        <v>0</v>
      </c>
      <c r="CS910" s="69">
        <v>0</v>
      </c>
      <c r="CT910" s="69">
        <v>0</v>
      </c>
      <c r="CU910" s="69">
        <v>0</v>
      </c>
      <c r="CV910" s="69">
        <v>0</v>
      </c>
      <c r="CW910" s="69">
        <v>0</v>
      </c>
      <c r="CZ910" s="69">
        <v>0</v>
      </c>
      <c r="DA910" s="69">
        <v>0</v>
      </c>
      <c r="DB910" s="69">
        <v>0</v>
      </c>
      <c r="DC910" s="69">
        <v>0</v>
      </c>
      <c r="DD910" s="69">
        <v>0</v>
      </c>
      <c r="DE910" s="69">
        <v>0</v>
      </c>
      <c r="DF910" s="69">
        <v>0</v>
      </c>
      <c r="DG910" s="69">
        <v>1</v>
      </c>
      <c r="DI910" s="69" t="e">
        <v>#N/A</v>
      </c>
      <c r="DJ910" s="69" t="s">
        <v>2302</v>
      </c>
      <c r="DK910" s="69" t="s">
        <v>2340</v>
      </c>
      <c r="DL910" s="93" t="str">
        <f>DM910&amp;DN910&amp;DQ910</f>
        <v>超远距离射出一个炮弹，会使其他敌人感到恐惧，降低他们的物理攻击力。造成[ui.cs_orange:203*1]的物理伤害。</v>
      </c>
      <c r="DM910" s="90" t="s">
        <v>2341</v>
      </c>
      <c r="DN910" s="69" t="str">
        <f>"造成["&amp;INDEX(Sheet5!$L$2:$L$11,MATCH(BL910,Sheet5!$J$2:$J$11,0))&amp;":"&amp;BR910&amp;"*"&amp;BS910/1000&amp;"]"&amp;INDEX(Sheet5!$I$2:$I$4,MATCH(BR910,Sheet5!$H$2:$H$4,0))&amp;"的"&amp;INDEX(Sheet5!$K$2:$K$11,MATCH(BL910,Sheet5!$J$2:$J$11,0))</f>
        <v>造成[ui.cs_orange:203*1]的物理伤害。</v>
      </c>
      <c r="DO910" s="69" t="e">
        <f>"造成["&amp;INDEX(Sheet5!$L$2:$L$11,MATCH(BY910,Sheet5!$J$2:$J$11,0))&amp;":"&amp;CE910&amp;"*"&amp;CF910/1000&amp;"]"&amp;INDEX(Sheet5!$I$2:$I$4,MATCH(CE910,Sheet5!$H$2:$H$4,0))&amp;"的"&amp;INDEX(Sheet5!$K$2:$K$11,MATCH(BY910,Sheet5!$J$2:$J$11,0))</f>
        <v>#N/A</v>
      </c>
      <c r="DP910" s="69"/>
      <c r="DQ910" s="69"/>
      <c r="DR910" s="69" t="e">
        <f t="shared" si="220"/>
        <v>#N/A</v>
      </c>
      <c r="DS910" s="90" t="e">
        <f>MATCH(A910,Sheet5!D:D,0)</f>
        <v>#N/A</v>
      </c>
      <c r="DT910" s="94" t="e">
        <f>MATCH(A909,Sheet5!F:F,0)</f>
        <v>#N/A</v>
      </c>
      <c r="DU910" s="69">
        <v>0</v>
      </c>
      <c r="DV910" s="69">
        <v>0</v>
      </c>
      <c r="DW910" s="69">
        <v>0</v>
      </c>
      <c r="DX910" s="69">
        <v>0</v>
      </c>
      <c r="DY910" s="69">
        <v>0</v>
      </c>
    </row>
    <row r="911" spans="1:129" ht="28.5">
      <c r="A911" s="69">
        <v>120475</v>
      </c>
      <c r="B911" s="69">
        <v>11004</v>
      </c>
      <c r="C911" s="69">
        <v>1</v>
      </c>
      <c r="D911" s="69" t="s">
        <v>2342</v>
      </c>
      <c r="E911" s="69" t="s">
        <v>239</v>
      </c>
      <c r="F911" s="69" t="s">
        <v>2302</v>
      </c>
      <c r="G911" s="69">
        <v>1</v>
      </c>
      <c r="H911" s="69" t="s">
        <v>321</v>
      </c>
      <c r="I911" s="69">
        <v>0</v>
      </c>
      <c r="J911" s="69">
        <v>0</v>
      </c>
      <c r="K911" s="69">
        <v>300</v>
      </c>
      <c r="M911" s="69">
        <v>0</v>
      </c>
      <c r="N911" s="69" t="s">
        <v>2343</v>
      </c>
      <c r="O911" s="69">
        <v>0</v>
      </c>
      <c r="P911" s="69">
        <v>2</v>
      </c>
      <c r="Q911" s="69">
        <v>1</v>
      </c>
      <c r="R911" s="69">
        <v>1</v>
      </c>
      <c r="S911" s="69">
        <v>0</v>
      </c>
      <c r="T911" s="69">
        <v>0</v>
      </c>
      <c r="U911" s="69">
        <v>0</v>
      </c>
      <c r="V911" s="69">
        <v>0</v>
      </c>
      <c r="W911" s="69">
        <v>0</v>
      </c>
      <c r="X911" s="69">
        <v>0</v>
      </c>
      <c r="Y911" s="69">
        <v>0</v>
      </c>
      <c r="Z911" s="69">
        <v>500</v>
      </c>
      <c r="AA911" s="69">
        <v>2</v>
      </c>
      <c r="AB911" s="69">
        <v>31</v>
      </c>
      <c r="AC911" s="69">
        <v>0</v>
      </c>
      <c r="AD911" s="69">
        <v>0</v>
      </c>
      <c r="AE911" s="69">
        <v>0</v>
      </c>
      <c r="AF911" s="69">
        <v>20</v>
      </c>
      <c r="AG911" s="69">
        <v>0</v>
      </c>
      <c r="AH911" s="69">
        <v>3</v>
      </c>
      <c r="AI911" s="69">
        <v>550</v>
      </c>
      <c r="AJ911" s="69">
        <v>0</v>
      </c>
      <c r="AK911" s="69">
        <v>0</v>
      </c>
      <c r="AL911" s="69">
        <v>-0.3</v>
      </c>
      <c r="AM911" s="69">
        <v>1</v>
      </c>
      <c r="AN911" s="69">
        <v>1</v>
      </c>
      <c r="AO911" s="69">
        <v>0</v>
      </c>
      <c r="AP911" s="69">
        <v>0.5</v>
      </c>
      <c r="AQ911" s="84">
        <v>6</v>
      </c>
      <c r="AR911" s="69">
        <v>0.5</v>
      </c>
      <c r="AS911" s="69">
        <v>0</v>
      </c>
      <c r="AT911" s="69">
        <v>0</v>
      </c>
      <c r="AU911" s="69">
        <v>0</v>
      </c>
      <c r="AV911" s="69">
        <v>0</v>
      </c>
      <c r="AW911" s="69">
        <v>3</v>
      </c>
      <c r="AX911" s="69">
        <v>0.5</v>
      </c>
      <c r="AY911" s="69">
        <v>1</v>
      </c>
      <c r="AZ911" s="69">
        <v>0</v>
      </c>
      <c r="BA911" s="69">
        <v>1</v>
      </c>
      <c r="BB911" s="69">
        <v>-1</v>
      </c>
      <c r="BC911" s="69">
        <v>0</v>
      </c>
      <c r="BD911" s="69">
        <v>0</v>
      </c>
      <c r="BE911" s="69">
        <v>0</v>
      </c>
      <c r="BF911" s="69">
        <v>0</v>
      </c>
      <c r="BG911" s="69">
        <v>0</v>
      </c>
      <c r="BH911" s="69">
        <v>0</v>
      </c>
      <c r="BI911" s="69" t="s">
        <v>2344</v>
      </c>
      <c r="BK911" s="69">
        <v>3</v>
      </c>
      <c r="BL911" s="69">
        <v>4</v>
      </c>
      <c r="BM911" s="69">
        <v>2</v>
      </c>
      <c r="BN911" s="69">
        <v>31</v>
      </c>
      <c r="BO911" s="89">
        <v>0</v>
      </c>
      <c r="BP911" s="69">
        <v>1</v>
      </c>
      <c r="BQ911" s="69">
        <v>1</v>
      </c>
      <c r="BR911" s="69">
        <v>204</v>
      </c>
      <c r="BS911" s="69">
        <v>750</v>
      </c>
      <c r="BT911" s="69">
        <v>0</v>
      </c>
      <c r="BU911" s="69">
        <v>0</v>
      </c>
      <c r="BV911" s="69">
        <v>1000</v>
      </c>
      <c r="BW911" s="69">
        <v>511</v>
      </c>
      <c r="BY911" s="69">
        <v>10</v>
      </c>
      <c r="BZ911" s="69">
        <v>2</v>
      </c>
      <c r="CA911" s="69">
        <v>31</v>
      </c>
      <c r="CB911" s="89">
        <v>0</v>
      </c>
      <c r="CC911" s="69">
        <v>1</v>
      </c>
      <c r="CD911" s="69">
        <v>1</v>
      </c>
      <c r="CE911" s="69">
        <v>1</v>
      </c>
      <c r="CF911" s="69">
        <v>120501</v>
      </c>
      <c r="CG911" s="69">
        <v>0</v>
      </c>
      <c r="CH911" s="69">
        <v>0</v>
      </c>
      <c r="CI911" s="69">
        <v>1000</v>
      </c>
      <c r="CJ911" s="69">
        <v>0</v>
      </c>
      <c r="CL911" s="69">
        <v>0</v>
      </c>
      <c r="CM911" s="69">
        <v>0</v>
      </c>
      <c r="CN911" s="69">
        <v>0</v>
      </c>
      <c r="CO911" s="89">
        <v>0</v>
      </c>
      <c r="CP911" s="69">
        <v>0</v>
      </c>
      <c r="CQ911" s="69">
        <v>0</v>
      </c>
      <c r="CR911" s="69">
        <v>0</v>
      </c>
      <c r="CS911" s="69">
        <v>0</v>
      </c>
      <c r="CT911" s="69">
        <v>0</v>
      </c>
      <c r="CU911" s="69">
        <v>0</v>
      </c>
      <c r="CV911" s="69">
        <v>0</v>
      </c>
      <c r="CW911" s="69">
        <v>0</v>
      </c>
      <c r="CZ911" s="69">
        <v>0</v>
      </c>
      <c r="DA911" s="69">
        <v>0</v>
      </c>
      <c r="DB911" s="69">
        <v>0</v>
      </c>
      <c r="DC911" s="69">
        <v>0</v>
      </c>
      <c r="DD911" s="69">
        <v>0</v>
      </c>
      <c r="DE911" s="69">
        <v>0</v>
      </c>
      <c r="DF911" s="69">
        <v>0</v>
      </c>
      <c r="DG911" s="69">
        <v>1</v>
      </c>
      <c r="DI911" s="69" t="e">
        <f>INDEX(Sheet3!$E$78:$E$1130,MATCH(A911,Sheet3!$D$78:$D$1130,0))</f>
        <v>#N/A</v>
      </c>
      <c r="DJ911" s="69" t="str">
        <f t="shared" si="221"/>
        <v>item.ps_skill_10051</v>
      </c>
      <c r="DK911" s="69" t="s">
        <v>2345</v>
      </c>
      <c r="DL911" s="93" t="str">
        <f>DM911&amp;DN911&amp;DQ911</f>
        <v>喷出一个气蛋，延时后爆炸，对周围目标
造成范围缓速和些微伤害。造成[ui.cs_blue:204*0.75]的寒系伤害。</v>
      </c>
      <c r="DM911" s="92" t="s">
        <v>2346</v>
      </c>
      <c r="DN911" s="69" t="str">
        <f>"造成["&amp;INDEX(Sheet5!$L$2:$L$11,MATCH(BL911,Sheet5!$J$2:$J$11,0))&amp;":"&amp;BR911&amp;"*"&amp;BS911/1000&amp;"]"&amp;INDEX(Sheet5!$I$2:$I$4,MATCH(BR911,Sheet5!$H$2:$H$4,0))&amp;"的"&amp;INDEX(Sheet5!$K$2:$K$11,MATCH(BL911,Sheet5!$J$2:$J$11,0))</f>
        <v>造成[ui.cs_blue:204*0.75]的寒系伤害。</v>
      </c>
      <c r="DO911" s="69" t="e">
        <f>"造成["&amp;INDEX(Sheet5!$L$2:$L$11,MATCH(BY911,Sheet5!$J$2:$J$11,0))&amp;":"&amp;CE911&amp;"*"&amp;CF911/1000&amp;"]"&amp;INDEX(Sheet5!$I$2:$I$4,MATCH(CE911,Sheet5!$H$2:$H$4,0))&amp;"的"&amp;INDEX(Sheet5!$K$2:$K$11,MATCH(BY911,Sheet5!$J$2:$J$11,0))</f>
        <v>#N/A</v>
      </c>
      <c r="DP911" s="69"/>
      <c r="DQ911" s="69"/>
      <c r="DR911" s="69" t="e">
        <f t="shared" si="220"/>
        <v>#N/A</v>
      </c>
      <c r="DS911" s="90" t="e">
        <f>MATCH(A911,Sheet5!D:D,0)</f>
        <v>#N/A</v>
      </c>
      <c r="DT911" s="94" t="e">
        <f>MATCH(A910,Sheet5!F:F,0)</f>
        <v>#N/A</v>
      </c>
      <c r="DU911" s="69">
        <v>0</v>
      </c>
      <c r="DV911" s="69">
        <v>0</v>
      </c>
      <c r="DW911" s="69">
        <v>0</v>
      </c>
      <c r="DX911" s="69">
        <v>0</v>
      </c>
      <c r="DY911" s="69">
        <v>0</v>
      </c>
    </row>
    <row r="912" spans="1:129" ht="14.25">
      <c r="A912" s="69">
        <v>120476</v>
      </c>
      <c r="B912" s="69">
        <v>300018</v>
      </c>
      <c r="C912" s="69">
        <v>1</v>
      </c>
      <c r="D912" s="69" t="s">
        <v>2347</v>
      </c>
      <c r="E912" s="69" t="s">
        <v>239</v>
      </c>
      <c r="F912" s="69" t="s">
        <v>326</v>
      </c>
      <c r="G912" s="69">
        <v>1</v>
      </c>
      <c r="H912" s="69" t="s">
        <v>1528</v>
      </c>
      <c r="I912" s="69">
        <v>0</v>
      </c>
      <c r="J912" s="69">
        <v>0</v>
      </c>
      <c r="K912" s="69">
        <v>300</v>
      </c>
      <c r="M912" s="69">
        <v>0</v>
      </c>
      <c r="N912" s="69" t="s">
        <v>2348</v>
      </c>
      <c r="O912" s="69">
        <v>0</v>
      </c>
      <c r="P912" s="69">
        <v>2</v>
      </c>
      <c r="Q912" s="69">
        <v>0</v>
      </c>
      <c r="R912" s="69">
        <f t="shared" ref="R912:R917" si="223">IF(S912&gt;0,2,1)</f>
        <v>1</v>
      </c>
      <c r="S912" s="69">
        <v>0</v>
      </c>
      <c r="T912" s="69">
        <v>0</v>
      </c>
      <c r="U912" s="69">
        <v>0</v>
      </c>
      <c r="V912" s="69">
        <v>0</v>
      </c>
      <c r="W912" s="69">
        <v>0</v>
      </c>
      <c r="X912" s="69">
        <v>0</v>
      </c>
      <c r="Y912" s="69">
        <v>0</v>
      </c>
      <c r="Z912" s="69">
        <v>1000</v>
      </c>
      <c r="AA912" s="69">
        <v>2</v>
      </c>
      <c r="AB912" s="69">
        <v>31</v>
      </c>
      <c r="AC912" s="69">
        <v>0</v>
      </c>
      <c r="AD912" s="69">
        <v>0</v>
      </c>
      <c r="AE912" s="69">
        <v>0</v>
      </c>
      <c r="AF912" s="69">
        <v>1</v>
      </c>
      <c r="AG912" s="69">
        <v>0</v>
      </c>
      <c r="AH912" s="69">
        <v>10</v>
      </c>
      <c r="AI912" s="69">
        <v>520</v>
      </c>
      <c r="AJ912" s="69">
        <v>0</v>
      </c>
      <c r="AK912" s="69">
        <v>0</v>
      </c>
      <c r="AL912" s="69">
        <v>0</v>
      </c>
      <c r="AM912" s="69">
        <v>1</v>
      </c>
      <c r="AN912" s="69">
        <v>1</v>
      </c>
      <c r="AO912" s="69">
        <v>1</v>
      </c>
      <c r="AP912" s="69">
        <v>0.5</v>
      </c>
      <c r="AQ912" s="84">
        <v>15</v>
      </c>
      <c r="AR912" s="69">
        <v>2</v>
      </c>
      <c r="AS912" s="69">
        <v>0</v>
      </c>
      <c r="AT912" s="69">
        <v>0</v>
      </c>
      <c r="AU912" s="69">
        <v>0</v>
      </c>
      <c r="AV912" s="69">
        <v>0</v>
      </c>
      <c r="AW912" s="69">
        <v>0</v>
      </c>
      <c r="AX912" s="69">
        <v>0</v>
      </c>
      <c r="AY912" s="69">
        <v>0</v>
      </c>
      <c r="AZ912" s="69">
        <v>0</v>
      </c>
      <c r="BA912" s="69">
        <v>0</v>
      </c>
      <c r="BB912" s="69">
        <v>0</v>
      </c>
      <c r="BC912" s="69">
        <v>0</v>
      </c>
      <c r="BD912" s="69">
        <v>0</v>
      </c>
      <c r="BE912" s="69">
        <v>0</v>
      </c>
      <c r="BF912" s="69">
        <v>0</v>
      </c>
      <c r="BG912" s="69">
        <v>0</v>
      </c>
      <c r="BH912" s="69">
        <v>0</v>
      </c>
      <c r="BK912" s="69">
        <v>3</v>
      </c>
      <c r="BL912" s="69">
        <v>3</v>
      </c>
      <c r="BM912" s="69">
        <v>2</v>
      </c>
      <c r="BN912" s="69">
        <v>31</v>
      </c>
      <c r="BO912" s="89">
        <v>0</v>
      </c>
      <c r="BP912" s="69">
        <v>1</v>
      </c>
      <c r="BQ912" s="69">
        <v>1</v>
      </c>
      <c r="BR912" s="69">
        <v>204</v>
      </c>
      <c r="BS912" s="69">
        <v>1050</v>
      </c>
      <c r="BT912" s="69">
        <v>0</v>
      </c>
      <c r="BU912" s="69">
        <v>0</v>
      </c>
      <c r="BV912" s="69">
        <v>1000</v>
      </c>
      <c r="BW912" s="69">
        <v>519</v>
      </c>
      <c r="BY912" s="69">
        <v>10</v>
      </c>
      <c r="BZ912" s="69">
        <v>2</v>
      </c>
      <c r="CA912" s="69">
        <v>31</v>
      </c>
      <c r="CB912" s="89">
        <v>0</v>
      </c>
      <c r="CC912" s="69">
        <v>0</v>
      </c>
      <c r="CD912" s="69">
        <v>0</v>
      </c>
      <c r="CE912" s="69">
        <v>0</v>
      </c>
      <c r="CF912" s="69">
        <v>0</v>
      </c>
      <c r="CG912" s="69">
        <v>0</v>
      </c>
      <c r="CH912" s="69">
        <v>0</v>
      </c>
      <c r="CI912" s="69">
        <v>1000</v>
      </c>
      <c r="CJ912" s="69">
        <v>0</v>
      </c>
      <c r="CL912" s="69">
        <v>0</v>
      </c>
      <c r="CM912" s="69">
        <v>0</v>
      </c>
      <c r="CN912" s="69">
        <v>0</v>
      </c>
      <c r="CO912" s="89">
        <v>0</v>
      </c>
      <c r="CP912" s="69">
        <v>0</v>
      </c>
      <c r="CQ912" s="69">
        <v>0</v>
      </c>
      <c r="CR912" s="69">
        <v>0</v>
      </c>
      <c r="CS912" s="69">
        <v>0</v>
      </c>
      <c r="CT912" s="69">
        <v>0</v>
      </c>
      <c r="CU912" s="69">
        <v>0</v>
      </c>
      <c r="CV912" s="69">
        <v>0</v>
      </c>
      <c r="CW912" s="69">
        <v>0</v>
      </c>
      <c r="CZ912" s="69">
        <v>0</v>
      </c>
      <c r="DA912" s="69">
        <v>0</v>
      </c>
      <c r="DB912" s="69">
        <v>0</v>
      </c>
      <c r="DC912" s="69">
        <v>0</v>
      </c>
      <c r="DD912" s="69">
        <v>0</v>
      </c>
      <c r="DE912" s="69">
        <v>0</v>
      </c>
      <c r="DF912" s="69">
        <v>0</v>
      </c>
      <c r="DG912" s="69">
        <v>1</v>
      </c>
      <c r="DI912" s="69" t="e">
        <f>INDEX(Sheet3!$E$78:$E$1130,MATCH(A912,Sheet3!$D$78:$D$1130,0))</f>
        <v>#N/A</v>
      </c>
      <c r="DJ912" s="69" t="str">
        <f t="shared" ref="DJ912:DJ919" si="224">IFERROR(DI912,F912)</f>
        <v>item.ps_skill_10061</v>
      </c>
      <c r="DK912" s="69" t="s">
        <v>2349</v>
      </c>
      <c r="DL912" s="93"/>
      <c r="DM912" s="94" t="s">
        <v>2350</v>
      </c>
      <c r="DN912" s="69" t="str">
        <f>"造成["&amp;INDEX(Sheet5!$L$2:$L$11,MATCH(BL912,Sheet5!$J$2:$J$11,0))&amp;":"&amp;BR912&amp;"*"&amp;BS912/1000&amp;"]"&amp;INDEX(Sheet5!$I$2:$I$4,MATCH(BR912,Sheet5!$H$2:$H$4,0))&amp;"的"&amp;INDEX(Sheet5!$K$2:$K$11,MATCH(BL912,Sheet5!$J$2:$J$11,0))</f>
        <v>造成[ui.cs_blue:204*1.05]的火系伤害。</v>
      </c>
      <c r="DO912" s="69" t="e">
        <f>"造成["&amp;INDEX(Sheet5!$L$2:$L$11,MATCH(BY912,Sheet5!$J$2:$J$11,0))&amp;":"&amp;CE912&amp;"*"&amp;CF912/1000&amp;"]"&amp;INDEX(Sheet5!$I$2:$I$4,MATCH(CE912,Sheet5!$H$2:$H$4,0))&amp;"的"&amp;INDEX(Sheet5!$K$2:$K$11,MATCH(BY912,Sheet5!$J$2:$J$11,0))</f>
        <v>#N/A</v>
      </c>
      <c r="DP912" s="69"/>
      <c r="DQ912" s="69"/>
      <c r="DR912" s="69" t="e">
        <f t="shared" si="220"/>
        <v>#N/A</v>
      </c>
      <c r="DS912" s="90" t="e">
        <f>MATCH(A912,Sheet5!D:D,0)</f>
        <v>#N/A</v>
      </c>
      <c r="DT912" s="94" t="e">
        <f>MATCH(A911,Sheet5!F:F,0)</f>
        <v>#N/A</v>
      </c>
      <c r="DU912" s="69">
        <v>0</v>
      </c>
      <c r="DV912" s="69">
        <v>0</v>
      </c>
      <c r="DW912" s="69">
        <v>0</v>
      </c>
      <c r="DX912" s="69">
        <v>0</v>
      </c>
      <c r="DY912" s="69">
        <v>0</v>
      </c>
    </row>
    <row r="913" spans="1:129" ht="14.25">
      <c r="A913" s="69">
        <v>120477</v>
      </c>
      <c r="B913" s="69">
        <v>3000192</v>
      </c>
      <c r="C913" s="69">
        <v>1</v>
      </c>
      <c r="D913" s="69" t="s">
        <v>2351</v>
      </c>
      <c r="E913" s="69" t="s">
        <v>239</v>
      </c>
      <c r="F913" s="69" t="s">
        <v>326</v>
      </c>
      <c r="G913" s="69">
        <v>1</v>
      </c>
      <c r="H913" s="69" t="s">
        <v>1528</v>
      </c>
      <c r="I913" s="69">
        <v>0</v>
      </c>
      <c r="J913" s="69">
        <v>0</v>
      </c>
      <c r="K913" s="69">
        <v>300</v>
      </c>
      <c r="M913" s="69">
        <v>0</v>
      </c>
      <c r="N913" s="69" t="s">
        <v>2352</v>
      </c>
      <c r="O913" s="69">
        <v>0</v>
      </c>
      <c r="P913" s="69">
        <v>2</v>
      </c>
      <c r="Q913" s="69">
        <v>0</v>
      </c>
      <c r="R913" s="69">
        <f t="shared" si="223"/>
        <v>1</v>
      </c>
      <c r="S913" s="69">
        <v>0</v>
      </c>
      <c r="T913" s="69">
        <v>0</v>
      </c>
      <c r="U913" s="69">
        <v>0</v>
      </c>
      <c r="V913" s="69">
        <v>0</v>
      </c>
      <c r="W913" s="69">
        <v>0</v>
      </c>
      <c r="X913" s="69">
        <v>0</v>
      </c>
      <c r="Y913" s="69">
        <v>0</v>
      </c>
      <c r="Z913" s="69">
        <v>1000</v>
      </c>
      <c r="AA913" s="69">
        <v>2</v>
      </c>
      <c r="AB913" s="69">
        <v>31</v>
      </c>
      <c r="AC913" s="69">
        <v>0</v>
      </c>
      <c r="AD913" s="69">
        <v>0</v>
      </c>
      <c r="AE913" s="69">
        <v>0</v>
      </c>
      <c r="AF913" s="69">
        <v>1</v>
      </c>
      <c r="AG913" s="69">
        <v>0</v>
      </c>
      <c r="AH913" s="69">
        <v>10</v>
      </c>
      <c r="AI913" s="69">
        <v>33</v>
      </c>
      <c r="AJ913" s="69">
        <v>0</v>
      </c>
      <c r="AK913" s="69">
        <v>0</v>
      </c>
      <c r="AL913" s="69">
        <v>0</v>
      </c>
      <c r="AM913" s="69">
        <v>1</v>
      </c>
      <c r="AN913" s="69">
        <v>1</v>
      </c>
      <c r="AO913" s="69">
        <v>1</v>
      </c>
      <c r="AP913" s="69">
        <v>0.5</v>
      </c>
      <c r="AQ913" s="84">
        <v>15</v>
      </c>
      <c r="AR913" s="69">
        <v>2</v>
      </c>
      <c r="AS913" s="69">
        <v>0</v>
      </c>
      <c r="AT913" s="69">
        <v>0</v>
      </c>
      <c r="AU913" s="69">
        <v>0</v>
      </c>
      <c r="AV913" s="69">
        <v>0</v>
      </c>
      <c r="AW913" s="69">
        <v>0</v>
      </c>
      <c r="AX913" s="69">
        <v>0</v>
      </c>
      <c r="AY913" s="69">
        <v>0</v>
      </c>
      <c r="AZ913" s="69">
        <v>0</v>
      </c>
      <c r="BA913" s="69">
        <v>0</v>
      </c>
      <c r="BB913" s="69">
        <v>0</v>
      </c>
      <c r="BC913" s="69">
        <v>0</v>
      </c>
      <c r="BD913" s="69">
        <v>0</v>
      </c>
      <c r="BE913" s="69">
        <v>0</v>
      </c>
      <c r="BF913" s="69">
        <v>0</v>
      </c>
      <c r="BG913" s="69">
        <v>0</v>
      </c>
      <c r="BH913" s="69">
        <v>0</v>
      </c>
      <c r="BK913" s="69">
        <v>3</v>
      </c>
      <c r="BL913" s="69">
        <v>3</v>
      </c>
      <c r="BM913" s="69">
        <v>2</v>
      </c>
      <c r="BN913" s="69">
        <v>31</v>
      </c>
      <c r="BO913" s="89">
        <v>0</v>
      </c>
      <c r="BP913" s="69">
        <v>1</v>
      </c>
      <c r="BQ913" s="69">
        <v>1</v>
      </c>
      <c r="BR913" s="69">
        <v>204</v>
      </c>
      <c r="BS913" s="69">
        <v>1050</v>
      </c>
      <c r="BT913" s="69">
        <v>0</v>
      </c>
      <c r="BU913" s="69">
        <v>0</v>
      </c>
      <c r="BV913" s="69">
        <v>1000</v>
      </c>
      <c r="BW913" s="69">
        <v>383</v>
      </c>
      <c r="BY913" s="69">
        <v>10</v>
      </c>
      <c r="BZ913" s="69">
        <v>2</v>
      </c>
      <c r="CA913" s="69">
        <v>31</v>
      </c>
      <c r="CB913" s="89">
        <v>0</v>
      </c>
      <c r="CC913" s="69">
        <v>0</v>
      </c>
      <c r="CD913" s="69">
        <v>0</v>
      </c>
      <c r="CE913" s="69">
        <v>0</v>
      </c>
      <c r="CF913" s="69">
        <v>0</v>
      </c>
      <c r="CG913" s="69">
        <v>0</v>
      </c>
      <c r="CH913" s="69">
        <v>0</v>
      </c>
      <c r="CI913" s="69">
        <v>1000</v>
      </c>
      <c r="CJ913" s="69">
        <v>0</v>
      </c>
      <c r="CL913" s="69">
        <v>0</v>
      </c>
      <c r="CM913" s="69">
        <v>0</v>
      </c>
      <c r="CN913" s="69">
        <v>0</v>
      </c>
      <c r="CO913" s="89">
        <v>0</v>
      </c>
      <c r="CP913" s="69">
        <v>0</v>
      </c>
      <c r="CQ913" s="69">
        <v>0</v>
      </c>
      <c r="CR913" s="69">
        <v>0</v>
      </c>
      <c r="CS913" s="69">
        <v>0</v>
      </c>
      <c r="CT913" s="69">
        <v>0</v>
      </c>
      <c r="CU913" s="69">
        <v>0</v>
      </c>
      <c r="CV913" s="69">
        <v>0</v>
      </c>
      <c r="CW913" s="69">
        <v>0</v>
      </c>
      <c r="CZ913" s="69">
        <v>0</v>
      </c>
      <c r="DA913" s="69">
        <v>0</v>
      </c>
      <c r="DB913" s="69">
        <v>0</v>
      </c>
      <c r="DC913" s="69">
        <v>0</v>
      </c>
      <c r="DD913" s="69">
        <v>0</v>
      </c>
      <c r="DE913" s="69">
        <v>0</v>
      </c>
      <c r="DF913" s="69">
        <v>0</v>
      </c>
      <c r="DG913" s="69">
        <v>1</v>
      </c>
      <c r="DI913" s="69" t="e">
        <f>INDEX(Sheet3!$E$78:$E$1130,MATCH(A913,Sheet3!$D$78:$D$1130,0))</f>
        <v>#N/A</v>
      </c>
      <c r="DJ913" s="69" t="str">
        <f t="shared" si="224"/>
        <v>item.ps_skill_10061</v>
      </c>
      <c r="DK913" s="69" t="s">
        <v>2353</v>
      </c>
      <c r="DL913" s="93"/>
      <c r="DM913" s="69" t="s">
        <v>1885</v>
      </c>
      <c r="DN913" s="69" t="str">
        <f>"造成["&amp;INDEX(Sheet5!$L$2:$L$11,MATCH(BL913,Sheet5!$J$2:$J$11,0))&amp;":"&amp;BR913&amp;"*"&amp;BS913/1000&amp;"]"&amp;INDEX(Sheet5!$I$2:$I$4,MATCH(BR913,Sheet5!$H$2:$H$4,0))&amp;"的"&amp;INDEX(Sheet5!$K$2:$K$11,MATCH(BL913,Sheet5!$J$2:$J$11,0))</f>
        <v>造成[ui.cs_blue:204*1.05]的火系伤害。</v>
      </c>
      <c r="DO913" s="69" t="e">
        <f>"造成["&amp;INDEX(Sheet5!$L$2:$L$11,MATCH(BY913,Sheet5!$J$2:$J$11,0))&amp;":"&amp;CE913&amp;"*"&amp;CF913/1000&amp;"]"&amp;INDEX(Sheet5!$I$2:$I$4,MATCH(CE913,Sheet5!$H$2:$H$4,0))&amp;"的"&amp;INDEX(Sheet5!$K$2:$K$11,MATCH(BY913,Sheet5!$J$2:$J$11,0))</f>
        <v>#N/A</v>
      </c>
      <c r="DP913" s="69"/>
      <c r="DQ913" s="69"/>
      <c r="DR913" s="69" t="e">
        <f t="shared" si="220"/>
        <v>#N/A</v>
      </c>
      <c r="DS913" s="90" t="e">
        <f>MATCH(A913,Sheet5!D:D,0)</f>
        <v>#N/A</v>
      </c>
      <c r="DT913" s="94" t="e">
        <f>MATCH(A912,Sheet5!F:F,0)</f>
        <v>#N/A</v>
      </c>
      <c r="DU913" s="69">
        <v>0</v>
      </c>
      <c r="DV913" s="69">
        <v>0</v>
      </c>
      <c r="DW913" s="69">
        <v>0</v>
      </c>
      <c r="DX913" s="69">
        <v>0</v>
      </c>
      <c r="DY913" s="69">
        <v>0</v>
      </c>
    </row>
    <row r="914" spans="1:129" ht="17.25">
      <c r="A914" s="69">
        <v>120478</v>
      </c>
      <c r="B914" s="105">
        <v>11005</v>
      </c>
      <c r="C914" s="69">
        <v>1</v>
      </c>
      <c r="D914" s="69" t="s">
        <v>2354</v>
      </c>
      <c r="E914" s="69" t="s">
        <v>239</v>
      </c>
      <c r="F914" s="69" t="s">
        <v>326</v>
      </c>
      <c r="G914" s="69">
        <v>1</v>
      </c>
      <c r="H914" s="69" t="s">
        <v>1528</v>
      </c>
      <c r="I914" s="69">
        <v>0</v>
      </c>
      <c r="J914" s="69">
        <v>0</v>
      </c>
      <c r="K914" s="69">
        <v>300</v>
      </c>
      <c r="M914" s="69">
        <v>0</v>
      </c>
      <c r="N914" s="69" t="s">
        <v>2355</v>
      </c>
      <c r="O914" s="69">
        <v>0</v>
      </c>
      <c r="P914" s="69">
        <v>2</v>
      </c>
      <c r="Q914" s="69">
        <v>0</v>
      </c>
      <c r="R914" s="69">
        <f t="shared" si="223"/>
        <v>1</v>
      </c>
      <c r="S914" s="69">
        <v>0</v>
      </c>
      <c r="T914" s="69">
        <v>0</v>
      </c>
      <c r="U914" s="69">
        <v>0</v>
      </c>
      <c r="V914" s="69">
        <v>0</v>
      </c>
      <c r="W914" s="69">
        <v>0</v>
      </c>
      <c r="X914" s="69">
        <v>0</v>
      </c>
      <c r="Y914" s="69">
        <v>0</v>
      </c>
      <c r="Z914" s="69">
        <v>1000</v>
      </c>
      <c r="AA914" s="69">
        <v>2</v>
      </c>
      <c r="AB914" s="69">
        <v>31</v>
      </c>
      <c r="AC914" s="69">
        <v>0</v>
      </c>
      <c r="AD914" s="69">
        <v>0</v>
      </c>
      <c r="AE914" s="69">
        <v>0</v>
      </c>
      <c r="AF914" s="69">
        <v>1</v>
      </c>
      <c r="AG914" s="69">
        <v>0</v>
      </c>
      <c r="AH914" s="69">
        <v>10</v>
      </c>
      <c r="AI914" s="69">
        <v>524</v>
      </c>
      <c r="AJ914" s="69">
        <v>0</v>
      </c>
      <c r="AK914" s="69">
        <v>0</v>
      </c>
      <c r="AL914" s="69">
        <v>1.5</v>
      </c>
      <c r="AM914" s="69">
        <v>1</v>
      </c>
      <c r="AN914" s="69">
        <v>1</v>
      </c>
      <c r="AO914" s="69">
        <v>1</v>
      </c>
      <c r="AP914" s="69">
        <v>0.5</v>
      </c>
      <c r="AQ914" s="84">
        <v>15</v>
      </c>
      <c r="AR914" s="69">
        <v>2</v>
      </c>
      <c r="AS914" s="69">
        <v>0</v>
      </c>
      <c r="AT914" s="69">
        <v>0</v>
      </c>
      <c r="AU914" s="69">
        <v>0</v>
      </c>
      <c r="AV914" s="69">
        <v>0</v>
      </c>
      <c r="AW914" s="69">
        <v>0</v>
      </c>
      <c r="AX914" s="69">
        <v>0</v>
      </c>
      <c r="AY914" s="69">
        <v>0</v>
      </c>
      <c r="AZ914" s="69">
        <v>0</v>
      </c>
      <c r="BA914" s="69">
        <v>0</v>
      </c>
      <c r="BB914" s="69">
        <v>0</v>
      </c>
      <c r="BC914" s="69">
        <v>0</v>
      </c>
      <c r="BD914" s="69">
        <v>0</v>
      </c>
      <c r="BE914" s="69">
        <v>0</v>
      </c>
      <c r="BF914" s="69">
        <v>0</v>
      </c>
      <c r="BG914" s="69">
        <v>0</v>
      </c>
      <c r="BH914" s="69">
        <v>0</v>
      </c>
      <c r="BK914" s="69">
        <v>3</v>
      </c>
      <c r="BL914" s="69">
        <v>9</v>
      </c>
      <c r="BM914" s="69">
        <v>2</v>
      </c>
      <c r="BN914" s="69">
        <v>31</v>
      </c>
      <c r="BO914" s="89">
        <v>0</v>
      </c>
      <c r="BP914" s="69">
        <v>1</v>
      </c>
      <c r="BQ914" s="69">
        <v>1</v>
      </c>
      <c r="BR914" s="69">
        <v>204</v>
      </c>
      <c r="BS914" s="69">
        <v>700</v>
      </c>
      <c r="BT914" s="69">
        <v>0</v>
      </c>
      <c r="BU914" s="69">
        <v>0</v>
      </c>
      <c r="BV914" s="69">
        <v>1000</v>
      </c>
      <c r="BW914" s="69">
        <v>525</v>
      </c>
      <c r="BY914" s="69">
        <v>10</v>
      </c>
      <c r="BZ914" s="69">
        <v>2</v>
      </c>
      <c r="CA914" s="69">
        <v>31</v>
      </c>
      <c r="CB914" s="89">
        <v>0</v>
      </c>
      <c r="CC914" s="69">
        <v>1</v>
      </c>
      <c r="CD914" s="69">
        <v>1</v>
      </c>
      <c r="CE914" s="69">
        <v>1</v>
      </c>
      <c r="CF914" s="69">
        <v>120511</v>
      </c>
      <c r="CG914" s="69">
        <v>0</v>
      </c>
      <c r="CH914" s="69">
        <v>0</v>
      </c>
      <c r="CI914" s="69">
        <v>1000</v>
      </c>
      <c r="CJ914" s="69">
        <v>0</v>
      </c>
      <c r="CL914" s="69">
        <v>0</v>
      </c>
      <c r="CM914" s="69">
        <v>0</v>
      </c>
      <c r="CN914" s="69">
        <v>0</v>
      </c>
      <c r="CO914" s="89">
        <v>0</v>
      </c>
      <c r="CP914" s="69">
        <v>0</v>
      </c>
      <c r="CQ914" s="69">
        <v>0</v>
      </c>
      <c r="CR914" s="69">
        <v>0</v>
      </c>
      <c r="CS914" s="69">
        <v>0</v>
      </c>
      <c r="CT914" s="69">
        <v>0</v>
      </c>
      <c r="CU914" s="69">
        <v>0</v>
      </c>
      <c r="CV914" s="69">
        <v>0</v>
      </c>
      <c r="CW914" s="69">
        <v>0</v>
      </c>
      <c r="CZ914" s="69">
        <v>0</v>
      </c>
      <c r="DA914" s="69">
        <v>0</v>
      </c>
      <c r="DB914" s="69">
        <v>0</v>
      </c>
      <c r="DC914" s="69">
        <v>0</v>
      </c>
      <c r="DD914" s="69">
        <v>0</v>
      </c>
      <c r="DE914" s="69">
        <v>0</v>
      </c>
      <c r="DF914" s="69">
        <v>0</v>
      </c>
      <c r="DG914" s="69">
        <v>1</v>
      </c>
      <c r="DI914" s="69" t="e">
        <f>INDEX(Sheet3!$E$78:$E$1130,MATCH(A914,Sheet3!$D$78:$D$1130,0))</f>
        <v>#N/A</v>
      </c>
      <c r="DJ914" s="69" t="str">
        <f t="shared" si="224"/>
        <v>item.ps_skill_10061</v>
      </c>
      <c r="DK914" s="69" t="s">
        <v>2356</v>
      </c>
      <c r="DL914" s="93" t="str">
        <f>DM914&amp;DN914&amp;DQ914</f>
        <v>射出5条龙，龙所过之处，造成[ui.cs_blue:204*0.7]的暗系伤害。</v>
      </c>
      <c r="DM914" s="69" t="s">
        <v>2357</v>
      </c>
      <c r="DN914" s="69" t="str">
        <f>"造成["&amp;INDEX(Sheet5!$L$2:$L$11,MATCH(BL914,Sheet5!$J$2:$J$11,0))&amp;":"&amp;BR914&amp;"*"&amp;BS914/1000&amp;"]"&amp;INDEX(Sheet5!$I$2:$I$4,MATCH(BR914,Sheet5!$H$2:$H$4,0))&amp;"的"&amp;INDEX(Sheet5!$K$2:$K$11,MATCH(BL914,Sheet5!$J$2:$J$11,0))</f>
        <v>造成[ui.cs_blue:204*0.7]的暗系伤害。</v>
      </c>
      <c r="DO914" s="69" t="e">
        <f>"造成["&amp;INDEX(Sheet5!$L$2:$L$11,MATCH(BY914,Sheet5!$J$2:$J$11,0))&amp;":"&amp;CE914&amp;"*"&amp;CF914/1000&amp;"]"&amp;INDEX(Sheet5!$I$2:$I$4,MATCH(CE914,Sheet5!$H$2:$H$4,0))&amp;"的"&amp;INDEX(Sheet5!$K$2:$K$11,MATCH(BY914,Sheet5!$J$2:$J$11,0))</f>
        <v>#N/A</v>
      </c>
      <c r="DP914" s="69"/>
      <c r="DQ914" s="69"/>
      <c r="DR914" s="69" t="e">
        <f t="shared" si="220"/>
        <v>#N/A</v>
      </c>
      <c r="DS914" s="90" t="e">
        <f>MATCH(A914,Sheet5!D:D,0)</f>
        <v>#N/A</v>
      </c>
      <c r="DT914" s="94" t="e">
        <f>MATCH(A913,Sheet5!F:F,0)</f>
        <v>#N/A</v>
      </c>
      <c r="DU914" s="69">
        <v>0</v>
      </c>
      <c r="DV914" s="69">
        <v>0</v>
      </c>
      <c r="DW914" s="69">
        <v>0</v>
      </c>
      <c r="DX914" s="69">
        <v>0</v>
      </c>
      <c r="DY914" s="69">
        <v>0</v>
      </c>
    </row>
    <row r="915" spans="1:129" ht="14.25">
      <c r="A915" s="69">
        <v>120479</v>
      </c>
      <c r="B915" s="69">
        <v>0</v>
      </c>
      <c r="C915" s="69">
        <v>1</v>
      </c>
      <c r="D915" s="69" t="s">
        <v>2358</v>
      </c>
      <c r="E915" s="69" t="s">
        <v>239</v>
      </c>
      <c r="F915" s="69" t="s">
        <v>326</v>
      </c>
      <c r="G915" s="69">
        <v>1</v>
      </c>
      <c r="H915" s="69" t="s">
        <v>2250</v>
      </c>
      <c r="I915" s="69">
        <v>510</v>
      </c>
      <c r="J915" s="69">
        <v>510</v>
      </c>
      <c r="K915" s="69">
        <v>300</v>
      </c>
      <c r="M915" s="69">
        <v>528</v>
      </c>
      <c r="N915" s="69" t="s">
        <v>2359</v>
      </c>
      <c r="O915" s="69">
        <v>0</v>
      </c>
      <c r="P915" s="69">
        <v>2</v>
      </c>
      <c r="Q915" s="69">
        <v>0</v>
      </c>
      <c r="R915" s="69">
        <f t="shared" si="223"/>
        <v>1</v>
      </c>
      <c r="S915" s="69">
        <v>0</v>
      </c>
      <c r="T915" s="69">
        <v>0</v>
      </c>
      <c r="U915" s="69">
        <v>0</v>
      </c>
      <c r="V915" s="69">
        <v>0</v>
      </c>
      <c r="W915" s="69">
        <v>0</v>
      </c>
      <c r="X915" s="69">
        <v>0</v>
      </c>
      <c r="Y915" s="69">
        <v>0</v>
      </c>
      <c r="Z915" s="69">
        <v>1000</v>
      </c>
      <c r="AA915" s="69">
        <v>2</v>
      </c>
      <c r="AB915" s="69">
        <v>31</v>
      </c>
      <c r="AC915" s="69">
        <v>0</v>
      </c>
      <c r="AD915" s="69">
        <v>0</v>
      </c>
      <c r="AE915" s="69">
        <v>0</v>
      </c>
      <c r="AF915" s="69">
        <v>1</v>
      </c>
      <c r="AG915" s="69">
        <v>0</v>
      </c>
      <c r="AH915" s="69">
        <v>10</v>
      </c>
      <c r="AI915" s="69">
        <v>526</v>
      </c>
      <c r="AJ915" s="69">
        <v>0</v>
      </c>
      <c r="AK915" s="69">
        <v>0</v>
      </c>
      <c r="AL915" s="69">
        <v>0</v>
      </c>
      <c r="AM915" s="69">
        <v>1</v>
      </c>
      <c r="AN915" s="69">
        <v>1</v>
      </c>
      <c r="AO915" s="69">
        <v>1</v>
      </c>
      <c r="AP915" s="69">
        <v>0.3</v>
      </c>
      <c r="AQ915" s="84">
        <v>15</v>
      </c>
      <c r="AR915" s="69">
        <v>2</v>
      </c>
      <c r="AS915" s="69">
        <v>0</v>
      </c>
      <c r="AT915" s="69">
        <v>0</v>
      </c>
      <c r="AU915" s="69">
        <v>0</v>
      </c>
      <c r="AV915" s="69">
        <v>0</v>
      </c>
      <c r="AW915" s="69">
        <v>0</v>
      </c>
      <c r="AX915" s="69">
        <v>0</v>
      </c>
      <c r="AY915" s="69">
        <v>0</v>
      </c>
      <c r="AZ915" s="69">
        <v>0</v>
      </c>
      <c r="BA915" s="69">
        <v>0</v>
      </c>
      <c r="BB915" s="69">
        <v>0</v>
      </c>
      <c r="BC915" s="69">
        <v>0</v>
      </c>
      <c r="BD915" s="69">
        <v>0</v>
      </c>
      <c r="BE915" s="69">
        <v>0</v>
      </c>
      <c r="BF915" s="69">
        <v>0</v>
      </c>
      <c r="BG915" s="69">
        <v>0</v>
      </c>
      <c r="BH915" s="69">
        <v>0</v>
      </c>
      <c r="BI915" s="69" t="s">
        <v>2252</v>
      </c>
      <c r="BK915" s="69">
        <v>3</v>
      </c>
      <c r="BL915" s="69">
        <v>2</v>
      </c>
      <c r="BM915" s="69">
        <v>2</v>
      </c>
      <c r="BN915" s="69">
        <v>31</v>
      </c>
      <c r="BO915" s="89">
        <v>0</v>
      </c>
      <c r="BP915" s="69">
        <v>1</v>
      </c>
      <c r="BQ915" s="69">
        <v>1</v>
      </c>
      <c r="BR915" s="69">
        <v>203</v>
      </c>
      <c r="BS915" s="69">
        <v>1050</v>
      </c>
      <c r="BT915" s="69">
        <v>0</v>
      </c>
      <c r="BU915" s="69">
        <v>0</v>
      </c>
      <c r="BV915" s="69">
        <v>1000</v>
      </c>
      <c r="BW915" s="69">
        <v>527</v>
      </c>
      <c r="BY915" s="69">
        <v>10</v>
      </c>
      <c r="BZ915" s="69">
        <v>2</v>
      </c>
      <c r="CA915" s="69">
        <v>31</v>
      </c>
      <c r="CB915" s="89">
        <v>0</v>
      </c>
      <c r="CC915" s="69">
        <v>1</v>
      </c>
      <c r="CD915" s="69">
        <v>1</v>
      </c>
      <c r="CE915" s="69">
        <v>1</v>
      </c>
      <c r="CF915" s="69">
        <v>120521</v>
      </c>
      <c r="CG915" s="69">
        <v>0</v>
      </c>
      <c r="CH915" s="69">
        <v>0</v>
      </c>
      <c r="CI915" s="69">
        <v>1000</v>
      </c>
      <c r="CJ915" s="69">
        <v>0</v>
      </c>
      <c r="CL915" s="69">
        <v>0</v>
      </c>
      <c r="CM915" s="69">
        <v>0</v>
      </c>
      <c r="CN915" s="69">
        <v>0</v>
      </c>
      <c r="CO915" s="89">
        <v>0</v>
      </c>
      <c r="CP915" s="69">
        <v>0</v>
      </c>
      <c r="CQ915" s="69">
        <v>0</v>
      </c>
      <c r="CR915" s="69">
        <v>0</v>
      </c>
      <c r="CS915" s="69">
        <v>0</v>
      </c>
      <c r="CT915" s="69">
        <v>0</v>
      </c>
      <c r="CU915" s="69">
        <v>0</v>
      </c>
      <c r="CV915" s="69">
        <v>0</v>
      </c>
      <c r="CW915" s="69">
        <v>0</v>
      </c>
      <c r="CZ915" s="69">
        <v>0</v>
      </c>
      <c r="DA915" s="69">
        <v>0</v>
      </c>
      <c r="DB915" s="69">
        <v>0</v>
      </c>
      <c r="DC915" s="69">
        <v>0</v>
      </c>
      <c r="DD915" s="69">
        <v>0</v>
      </c>
      <c r="DE915" s="69">
        <v>0</v>
      </c>
      <c r="DF915" s="69">
        <v>0</v>
      </c>
      <c r="DG915" s="69">
        <v>1</v>
      </c>
      <c r="DI915" s="69" t="e">
        <f>INDEX(Sheet3!$E$78:$E$1130,MATCH(A915,Sheet3!$D$78:$D$1130,0))</f>
        <v>#N/A</v>
      </c>
      <c r="DJ915" s="69" t="str">
        <f t="shared" si="224"/>
        <v>item.ps_skill_10061</v>
      </c>
      <c r="DK915" s="69" t="s">
        <v>2360</v>
      </c>
      <c r="DL915" s="93"/>
      <c r="DM915" s="69" t="s">
        <v>2361</v>
      </c>
      <c r="DN915" s="69" t="str">
        <f>"造成["&amp;INDEX(Sheet5!$L$2:$L$11,MATCH(BL915,Sheet5!$J$2:$J$11,0))&amp;":"&amp;BR915&amp;"*"&amp;BS915/1000&amp;"]"&amp;INDEX(Sheet5!$I$2:$I$4,MATCH(BR915,Sheet5!$H$2:$H$4,0))&amp;"的"&amp;INDEX(Sheet5!$K$2:$K$11,MATCH(BL915,Sheet5!$J$2:$J$11,0))</f>
        <v>造成[ui.cs_orange:203*1.05]的物理伤害。</v>
      </c>
      <c r="DO915" s="69" t="e">
        <f>"造成["&amp;INDEX(Sheet5!$L$2:$L$11,MATCH(BY915,Sheet5!$J$2:$J$11,0))&amp;":"&amp;CE915&amp;"*"&amp;CF915/1000&amp;"]"&amp;INDEX(Sheet5!$I$2:$I$4,MATCH(CE915,Sheet5!$H$2:$H$4,0))&amp;"的"&amp;INDEX(Sheet5!$K$2:$K$11,MATCH(BY915,Sheet5!$J$2:$J$11,0))</f>
        <v>#N/A</v>
      </c>
      <c r="DP915" s="69"/>
      <c r="DQ915" s="69"/>
      <c r="DR915" s="69" t="e">
        <f t="shared" si="220"/>
        <v>#N/A</v>
      </c>
      <c r="DS915" s="90" t="e">
        <f>MATCH(A915,Sheet5!D:D,0)</f>
        <v>#N/A</v>
      </c>
      <c r="DT915" s="94" t="e">
        <f>MATCH(A914,Sheet5!F:F,0)</f>
        <v>#N/A</v>
      </c>
      <c r="DU915" s="69">
        <v>0</v>
      </c>
      <c r="DV915" s="69">
        <v>0</v>
      </c>
      <c r="DW915" s="69">
        <v>0</v>
      </c>
      <c r="DX915" s="69">
        <v>0</v>
      </c>
      <c r="DY915" s="69">
        <v>0</v>
      </c>
    </row>
    <row r="916" spans="1:129" ht="14.25">
      <c r="A916" s="69">
        <v>120480</v>
      </c>
      <c r="B916" s="69">
        <v>300028</v>
      </c>
      <c r="C916" s="69">
        <v>1</v>
      </c>
      <c r="D916" s="69" t="s">
        <v>2362</v>
      </c>
      <c r="E916" s="69" t="s">
        <v>239</v>
      </c>
      <c r="F916" s="69" t="s">
        <v>326</v>
      </c>
      <c r="G916" s="69">
        <v>1</v>
      </c>
      <c r="H916" s="69" t="s">
        <v>2250</v>
      </c>
      <c r="I916" s="69">
        <v>720</v>
      </c>
      <c r="J916" s="69">
        <v>720</v>
      </c>
      <c r="K916" s="69">
        <v>300</v>
      </c>
      <c r="M916" s="69">
        <v>0</v>
      </c>
      <c r="N916" s="69" t="s">
        <v>2363</v>
      </c>
      <c r="O916" s="69">
        <v>0</v>
      </c>
      <c r="P916" s="69">
        <v>2</v>
      </c>
      <c r="Q916" s="69">
        <v>0</v>
      </c>
      <c r="R916" s="69">
        <f t="shared" si="223"/>
        <v>1</v>
      </c>
      <c r="S916" s="69">
        <v>0</v>
      </c>
      <c r="T916" s="69">
        <v>0</v>
      </c>
      <c r="U916" s="69">
        <v>0</v>
      </c>
      <c r="V916" s="69">
        <v>0</v>
      </c>
      <c r="W916" s="69">
        <v>0</v>
      </c>
      <c r="X916" s="69">
        <v>0</v>
      </c>
      <c r="Y916" s="69">
        <v>0</v>
      </c>
      <c r="Z916" s="69">
        <v>1000</v>
      </c>
      <c r="AA916" s="69">
        <v>2</v>
      </c>
      <c r="AB916" s="69">
        <v>31</v>
      </c>
      <c r="AC916" s="69">
        <v>0</v>
      </c>
      <c r="AD916" s="69">
        <v>0</v>
      </c>
      <c r="AE916" s="69">
        <v>0</v>
      </c>
      <c r="AF916" s="69">
        <v>1</v>
      </c>
      <c r="AG916" s="69">
        <v>0</v>
      </c>
      <c r="AH916" s="69">
        <v>10</v>
      </c>
      <c r="AI916" s="69">
        <v>518</v>
      </c>
      <c r="AJ916" s="69">
        <v>0</v>
      </c>
      <c r="AK916" s="69">
        <v>0</v>
      </c>
      <c r="AL916" s="69">
        <v>0</v>
      </c>
      <c r="AM916" s="69">
        <v>1</v>
      </c>
      <c r="AN916" s="69">
        <v>1</v>
      </c>
      <c r="AO916" s="69">
        <v>1</v>
      </c>
      <c r="AP916" s="69">
        <v>0.3</v>
      </c>
      <c r="AQ916" s="84">
        <v>15</v>
      </c>
      <c r="AR916" s="69">
        <v>5</v>
      </c>
      <c r="AS916" s="69">
        <v>0</v>
      </c>
      <c r="AT916" s="69">
        <v>0</v>
      </c>
      <c r="AU916" s="69">
        <v>0</v>
      </c>
      <c r="AV916" s="69">
        <v>0</v>
      </c>
      <c r="AW916" s="69">
        <v>1</v>
      </c>
      <c r="AX916" s="69">
        <v>0.5</v>
      </c>
      <c r="AY916" s="69">
        <v>5</v>
      </c>
      <c r="AZ916" s="69">
        <v>0</v>
      </c>
      <c r="BA916" s="69">
        <v>0</v>
      </c>
      <c r="BB916" s="69">
        <v>0</v>
      </c>
      <c r="BC916" s="69">
        <v>0</v>
      </c>
      <c r="BD916" s="69">
        <v>0</v>
      </c>
      <c r="BE916" s="69">
        <v>0</v>
      </c>
      <c r="BF916" s="69">
        <v>0</v>
      </c>
      <c r="BG916" s="69">
        <v>0</v>
      </c>
      <c r="BH916" s="69">
        <v>0</v>
      </c>
      <c r="BI916" s="69" t="s">
        <v>2364</v>
      </c>
      <c r="BK916" s="69">
        <v>3</v>
      </c>
      <c r="BL916" s="69">
        <v>7</v>
      </c>
      <c r="BM916" s="69">
        <v>2</v>
      </c>
      <c r="BN916" s="69">
        <v>31</v>
      </c>
      <c r="BO916" s="89">
        <v>0</v>
      </c>
      <c r="BP916" s="69">
        <v>2</v>
      </c>
      <c r="BQ916" s="69">
        <v>10</v>
      </c>
      <c r="BR916" s="69">
        <v>204</v>
      </c>
      <c r="BS916" s="69">
        <v>800</v>
      </c>
      <c r="BT916" s="69">
        <v>0</v>
      </c>
      <c r="BU916" s="69">
        <v>0</v>
      </c>
      <c r="BV916" s="69">
        <v>1000</v>
      </c>
      <c r="BW916" s="69">
        <v>517</v>
      </c>
      <c r="BY916" s="69">
        <v>10</v>
      </c>
      <c r="BZ916" s="69">
        <v>2</v>
      </c>
      <c r="CA916" s="69">
        <v>31</v>
      </c>
      <c r="CB916" s="89">
        <v>0</v>
      </c>
      <c r="CC916" s="69">
        <v>1</v>
      </c>
      <c r="CD916" s="69">
        <v>50</v>
      </c>
      <c r="CE916" s="69">
        <v>1</v>
      </c>
      <c r="CF916" s="69">
        <v>120531</v>
      </c>
      <c r="CG916" s="69">
        <v>0</v>
      </c>
      <c r="CH916" s="69">
        <v>0</v>
      </c>
      <c r="CI916" s="69">
        <v>1000</v>
      </c>
      <c r="CJ916" s="69">
        <v>517</v>
      </c>
      <c r="CL916" s="69">
        <v>0</v>
      </c>
      <c r="CM916" s="69">
        <v>0</v>
      </c>
      <c r="CN916" s="69">
        <v>0</v>
      </c>
      <c r="CO916" s="89">
        <v>0</v>
      </c>
      <c r="CP916" s="69">
        <v>0</v>
      </c>
      <c r="CQ916" s="69">
        <v>0</v>
      </c>
      <c r="CR916" s="69">
        <v>0</v>
      </c>
      <c r="CS916" s="69">
        <v>0</v>
      </c>
      <c r="CT916" s="69">
        <v>0</v>
      </c>
      <c r="CU916" s="69">
        <v>0</v>
      </c>
      <c r="CV916" s="69">
        <v>0</v>
      </c>
      <c r="CW916" s="69">
        <v>0</v>
      </c>
      <c r="CZ916" s="69">
        <v>0</v>
      </c>
      <c r="DA916" s="69">
        <v>0</v>
      </c>
      <c r="DB916" s="69">
        <v>0</v>
      </c>
      <c r="DC916" s="69">
        <v>0</v>
      </c>
      <c r="DD916" s="69">
        <v>0</v>
      </c>
      <c r="DE916" s="69">
        <v>0</v>
      </c>
      <c r="DF916" s="69">
        <v>0</v>
      </c>
      <c r="DG916" s="69">
        <v>1</v>
      </c>
      <c r="DI916" s="69" t="e">
        <f>INDEX(Sheet3!$E$78:$E$1130,MATCH(A916,Sheet3!$D$78:$D$1130,0))</f>
        <v>#N/A</v>
      </c>
      <c r="DJ916" s="69" t="str">
        <f t="shared" si="224"/>
        <v>item.ps_skill_10061</v>
      </c>
      <c r="DK916" s="69" t="s">
        <v>2365</v>
      </c>
      <c r="DL916" s="93"/>
      <c r="DM916" s="94" t="s">
        <v>2366</v>
      </c>
      <c r="DN916" s="69" t="str">
        <f>"造成["&amp;INDEX(Sheet5!$L$2:$L$11,MATCH(BL916,Sheet5!$J$2:$J$11,0))&amp;":"&amp;BR916&amp;"*"&amp;BS916/1000&amp;"]"&amp;INDEX(Sheet5!$I$2:$I$4,MATCH(BR916,Sheet5!$H$2:$H$4,0))&amp;"的"&amp;INDEX(Sheet5!$K$2:$K$11,MATCH(BL916,Sheet5!$J$2:$J$11,0))</f>
        <v>造成[ui.cs_blue:204*0.8]的毒系伤害。</v>
      </c>
      <c r="DO916" s="69" t="e">
        <f>"造成["&amp;INDEX(Sheet5!$L$2:$L$11,MATCH(BY916,Sheet5!$J$2:$J$11,0))&amp;":"&amp;CE916&amp;"*"&amp;CF916/1000&amp;"]"&amp;INDEX(Sheet5!$I$2:$I$4,MATCH(CE916,Sheet5!$H$2:$H$4,0))&amp;"的"&amp;INDEX(Sheet5!$K$2:$K$11,MATCH(BY916,Sheet5!$J$2:$J$11,0))</f>
        <v>#N/A</v>
      </c>
      <c r="DP916" s="69"/>
      <c r="DQ916" s="69"/>
      <c r="DR916" s="69" t="e">
        <f t="shared" si="220"/>
        <v>#N/A</v>
      </c>
      <c r="DS916" s="90" t="e">
        <f>MATCH(A916,Sheet5!D:D,0)</f>
        <v>#N/A</v>
      </c>
      <c r="DT916" s="94" t="e">
        <f>MATCH(A915,Sheet5!F:F,0)</f>
        <v>#N/A</v>
      </c>
      <c r="DU916" s="69">
        <v>0</v>
      </c>
      <c r="DV916" s="69">
        <v>0</v>
      </c>
      <c r="DW916" s="69">
        <v>0</v>
      </c>
      <c r="DX916" s="69">
        <v>0</v>
      </c>
      <c r="DY916" s="69">
        <v>0</v>
      </c>
    </row>
    <row r="917" spans="1:129" ht="15" customHeight="1">
      <c r="A917" s="69">
        <v>120481</v>
      </c>
      <c r="B917" s="69">
        <v>300017</v>
      </c>
      <c r="C917" s="69">
        <v>1</v>
      </c>
      <c r="D917" s="69" t="s">
        <v>2367</v>
      </c>
      <c r="E917" s="69" t="s">
        <v>239</v>
      </c>
      <c r="F917" s="69" t="s">
        <v>326</v>
      </c>
      <c r="G917" s="69">
        <v>1</v>
      </c>
      <c r="H917" s="69" t="s">
        <v>2250</v>
      </c>
      <c r="I917" s="69">
        <v>510</v>
      </c>
      <c r="J917" s="69">
        <v>510</v>
      </c>
      <c r="K917" s="69">
        <v>0</v>
      </c>
      <c r="M917" s="69">
        <v>533</v>
      </c>
      <c r="N917" s="69" t="s">
        <v>2368</v>
      </c>
      <c r="O917" s="69">
        <v>0</v>
      </c>
      <c r="P917" s="69">
        <v>2</v>
      </c>
      <c r="Q917" s="69">
        <v>0</v>
      </c>
      <c r="R917" s="69">
        <f t="shared" si="223"/>
        <v>1</v>
      </c>
      <c r="S917" s="69">
        <v>0</v>
      </c>
      <c r="T917" s="69">
        <v>0</v>
      </c>
      <c r="U917" s="69">
        <v>0</v>
      </c>
      <c r="V917" s="69">
        <v>0</v>
      </c>
      <c r="W917" s="69">
        <v>0</v>
      </c>
      <c r="X917" s="69">
        <v>0</v>
      </c>
      <c r="Y917" s="69">
        <v>0</v>
      </c>
      <c r="Z917" s="69">
        <v>1000</v>
      </c>
      <c r="AA917" s="69">
        <v>2</v>
      </c>
      <c r="AB917" s="69">
        <v>31</v>
      </c>
      <c r="AC917" s="69">
        <v>0</v>
      </c>
      <c r="AD917" s="69">
        <v>0</v>
      </c>
      <c r="AE917" s="69">
        <v>0</v>
      </c>
      <c r="AF917" s="69">
        <v>5</v>
      </c>
      <c r="AG917" s="69">
        <v>0</v>
      </c>
      <c r="AH917" s="69">
        <v>10</v>
      </c>
      <c r="AI917" s="69">
        <v>535</v>
      </c>
      <c r="AJ917" s="69">
        <v>0</v>
      </c>
      <c r="AK917" s="69">
        <v>0</v>
      </c>
      <c r="AL917" s="69">
        <v>0</v>
      </c>
      <c r="AM917" s="69">
        <v>1</v>
      </c>
      <c r="AN917" s="69">
        <v>1</v>
      </c>
      <c r="AO917" s="69">
        <v>1</v>
      </c>
      <c r="AP917" s="69">
        <v>0.5</v>
      </c>
      <c r="AQ917" s="84">
        <v>50</v>
      </c>
      <c r="AR917" s="69">
        <v>3</v>
      </c>
      <c r="AS917" s="69">
        <v>0</v>
      </c>
      <c r="AT917" s="69">
        <v>0</v>
      </c>
      <c r="AU917" s="69">
        <v>0</v>
      </c>
      <c r="AV917" s="69">
        <v>0</v>
      </c>
      <c r="AW917" s="69">
        <v>0</v>
      </c>
      <c r="AX917" s="69">
        <v>0</v>
      </c>
      <c r="AY917" s="69">
        <v>0</v>
      </c>
      <c r="AZ917" s="69">
        <v>0</v>
      </c>
      <c r="BA917" s="69">
        <v>0</v>
      </c>
      <c r="BB917" s="69">
        <v>0</v>
      </c>
      <c r="BC917" s="69">
        <v>0</v>
      </c>
      <c r="BD917" s="69">
        <v>0</v>
      </c>
      <c r="BE917" s="69">
        <v>0</v>
      </c>
      <c r="BF917" s="69">
        <v>0</v>
      </c>
      <c r="BG917" s="69">
        <v>0</v>
      </c>
      <c r="BH917" s="69">
        <v>0</v>
      </c>
      <c r="BI917" s="69" t="s">
        <v>2369</v>
      </c>
      <c r="BK917" s="69">
        <v>3</v>
      </c>
      <c r="BL917" s="69">
        <v>5</v>
      </c>
      <c r="BM917" s="69">
        <v>2</v>
      </c>
      <c r="BN917" s="69">
        <v>31</v>
      </c>
      <c r="BO917" s="89">
        <v>0</v>
      </c>
      <c r="BP917" s="69">
        <v>1</v>
      </c>
      <c r="BQ917" s="69">
        <v>1</v>
      </c>
      <c r="BR917" s="69">
        <v>204</v>
      </c>
      <c r="BS917" s="69">
        <v>1050</v>
      </c>
      <c r="BT917" s="69">
        <v>0</v>
      </c>
      <c r="BU917" s="69">
        <v>0</v>
      </c>
      <c r="BV917" s="69">
        <v>1000</v>
      </c>
      <c r="BW917" s="69">
        <v>534</v>
      </c>
      <c r="BY917" s="69">
        <v>10</v>
      </c>
      <c r="BZ917" s="69">
        <v>2</v>
      </c>
      <c r="CA917" s="69">
        <v>31</v>
      </c>
      <c r="CB917" s="89">
        <v>0</v>
      </c>
      <c r="CC917" s="69">
        <v>1</v>
      </c>
      <c r="CD917" s="69">
        <v>1</v>
      </c>
      <c r="CE917" s="69">
        <v>1</v>
      </c>
      <c r="CF917" s="69">
        <v>120541</v>
      </c>
      <c r="CG917" s="69">
        <v>0</v>
      </c>
      <c r="CH917" s="69">
        <v>0</v>
      </c>
      <c r="CI917" s="69">
        <v>150</v>
      </c>
      <c r="CJ917" s="69">
        <v>0</v>
      </c>
      <c r="CL917" s="69">
        <v>0</v>
      </c>
      <c r="CM917" s="69">
        <v>0</v>
      </c>
      <c r="CN917" s="69">
        <v>0</v>
      </c>
      <c r="CO917" s="89">
        <v>0</v>
      </c>
      <c r="CP917" s="69">
        <v>0</v>
      </c>
      <c r="CQ917" s="69">
        <v>0</v>
      </c>
      <c r="CR917" s="69">
        <v>0</v>
      </c>
      <c r="CS917" s="69">
        <v>0</v>
      </c>
      <c r="CT917" s="69">
        <v>0</v>
      </c>
      <c r="CU917" s="69">
        <v>0</v>
      </c>
      <c r="CV917" s="69">
        <v>0</v>
      </c>
      <c r="CW917" s="69">
        <v>0</v>
      </c>
      <c r="CZ917" s="69">
        <v>0</v>
      </c>
      <c r="DA917" s="69">
        <v>0</v>
      </c>
      <c r="DB917" s="69">
        <v>0</v>
      </c>
      <c r="DC917" s="69">
        <v>0</v>
      </c>
      <c r="DD917" s="69">
        <v>0</v>
      </c>
      <c r="DE917" s="69">
        <v>0</v>
      </c>
      <c r="DF917" s="69">
        <v>0</v>
      </c>
      <c r="DG917" s="69">
        <v>1</v>
      </c>
      <c r="DI917" s="69" t="e">
        <f>INDEX(Sheet3!$E$78:$E$1130,MATCH(A917,Sheet3!$D$78:$D$1130,0))</f>
        <v>#N/A</v>
      </c>
      <c r="DJ917" s="69" t="str">
        <f t="shared" si="224"/>
        <v>item.ps_skill_10061</v>
      </c>
      <c r="DK917" s="69" t="s">
        <v>2370</v>
      </c>
      <c r="DL917" s="93"/>
      <c r="DM917" s="69" t="s">
        <v>2371</v>
      </c>
      <c r="DN917" s="69" t="str">
        <f>"造成["&amp;INDEX(Sheet5!$L$2:$L$11,MATCH(BL917,Sheet5!$J$2:$J$11,0))&amp;":"&amp;BR917&amp;"*"&amp;BS917/1000&amp;"]"&amp;INDEX(Sheet5!$I$2:$I$4,MATCH(BR917,Sheet5!$H$2:$H$4,0))&amp;"的"&amp;INDEX(Sheet5!$K$2:$K$11,MATCH(BL917,Sheet5!$J$2:$J$11,0))</f>
        <v>造成[ui.cs_blue:204*1.05]的雷系伤害。</v>
      </c>
      <c r="DO917" s="69" t="e">
        <f>"造成["&amp;INDEX(Sheet5!$L$2:$L$11,MATCH(BY917,Sheet5!$J$2:$J$11,0))&amp;":"&amp;CE917&amp;"*"&amp;CF917/1000&amp;"]"&amp;INDEX(Sheet5!$I$2:$I$4,MATCH(CE917,Sheet5!$H$2:$H$4,0))&amp;"的"&amp;INDEX(Sheet5!$K$2:$K$11,MATCH(BY917,Sheet5!$J$2:$J$11,0))</f>
        <v>#N/A</v>
      </c>
      <c r="DP917" s="69"/>
      <c r="DQ917" s="69"/>
      <c r="DR917" s="69" t="e">
        <f t="shared" si="220"/>
        <v>#N/A</v>
      </c>
      <c r="DS917" s="90" t="e">
        <f>MATCH(A917,Sheet5!D:D,0)</f>
        <v>#N/A</v>
      </c>
      <c r="DT917" s="94" t="e">
        <f>MATCH(A916,Sheet5!F:F,0)</f>
        <v>#N/A</v>
      </c>
      <c r="DU917" s="69">
        <v>0</v>
      </c>
      <c r="DV917" s="69">
        <v>0</v>
      </c>
      <c r="DW917" s="69">
        <v>0</v>
      </c>
      <c r="DX917" s="69">
        <v>0</v>
      </c>
      <c r="DY917" s="69">
        <v>0</v>
      </c>
    </row>
    <row r="918" spans="1:129" ht="14.25">
      <c r="A918" s="69">
        <v>120482</v>
      </c>
      <c r="B918" s="69">
        <v>0</v>
      </c>
      <c r="C918" s="69">
        <v>1</v>
      </c>
      <c r="D918" s="69" t="s">
        <v>2372</v>
      </c>
      <c r="F918" s="69">
        <v>0</v>
      </c>
      <c r="G918" s="69">
        <v>1</v>
      </c>
      <c r="H918" s="69" t="s">
        <v>1528</v>
      </c>
      <c r="I918" s="69">
        <v>0</v>
      </c>
      <c r="J918" s="69">
        <v>0</v>
      </c>
      <c r="K918" s="69">
        <v>300</v>
      </c>
      <c r="M918" s="69">
        <v>0</v>
      </c>
      <c r="N918" s="69" t="s">
        <v>518</v>
      </c>
      <c r="O918" s="69">
        <v>0</v>
      </c>
      <c r="P918" s="69">
        <v>1</v>
      </c>
      <c r="Q918" s="69">
        <v>0</v>
      </c>
      <c r="R918" s="69">
        <v>1</v>
      </c>
      <c r="S918" s="69">
        <v>0</v>
      </c>
      <c r="T918" s="69">
        <v>0</v>
      </c>
      <c r="U918" s="69">
        <v>0</v>
      </c>
      <c r="V918" s="69">
        <v>0</v>
      </c>
      <c r="W918" s="69">
        <v>0</v>
      </c>
      <c r="X918" s="69">
        <v>0</v>
      </c>
      <c r="Y918" s="69">
        <v>0</v>
      </c>
      <c r="Z918" s="69">
        <v>0</v>
      </c>
      <c r="AA918" s="69">
        <v>1</v>
      </c>
      <c r="AB918" s="69">
        <v>31</v>
      </c>
      <c r="AC918" s="69">
        <v>0</v>
      </c>
      <c r="AD918" s="69">
        <v>0</v>
      </c>
      <c r="AE918" s="69">
        <v>0</v>
      </c>
      <c r="AF918" s="69">
        <v>5</v>
      </c>
      <c r="AG918" s="69">
        <v>0</v>
      </c>
      <c r="AH918" s="69">
        <v>0</v>
      </c>
      <c r="AI918" s="69">
        <v>0</v>
      </c>
      <c r="AJ918" s="69">
        <v>0</v>
      </c>
      <c r="AK918" s="69">
        <v>0</v>
      </c>
      <c r="AL918" s="69">
        <v>0</v>
      </c>
      <c r="AM918" s="69">
        <v>1</v>
      </c>
      <c r="AN918" s="69">
        <v>1</v>
      </c>
      <c r="AO918" s="69">
        <v>0</v>
      </c>
      <c r="AP918" s="69">
        <v>0</v>
      </c>
      <c r="AQ918" s="84">
        <v>15</v>
      </c>
      <c r="AR918" s="69">
        <v>0</v>
      </c>
      <c r="AS918" s="69">
        <v>0</v>
      </c>
      <c r="AT918" s="69">
        <v>0</v>
      </c>
      <c r="AU918" s="69">
        <v>0</v>
      </c>
      <c r="AV918" s="69">
        <v>0</v>
      </c>
      <c r="AW918" s="69">
        <v>0</v>
      </c>
      <c r="AX918" s="69">
        <v>0</v>
      </c>
      <c r="AY918" s="69">
        <v>0</v>
      </c>
      <c r="AZ918" s="69">
        <v>0</v>
      </c>
      <c r="BA918" s="69">
        <v>1</v>
      </c>
      <c r="BB918" s="69">
        <v>-1</v>
      </c>
      <c r="BC918" s="69">
        <v>0</v>
      </c>
      <c r="BD918" s="69">
        <v>0</v>
      </c>
      <c r="BE918" s="69">
        <v>0</v>
      </c>
      <c r="BF918" s="69">
        <v>0</v>
      </c>
      <c r="BG918" s="69">
        <v>0</v>
      </c>
      <c r="BH918" s="69">
        <v>0</v>
      </c>
      <c r="BK918" s="69">
        <v>3</v>
      </c>
      <c r="BL918" s="69">
        <v>11</v>
      </c>
      <c r="BM918" s="69">
        <v>1</v>
      </c>
      <c r="BN918" s="69">
        <v>31</v>
      </c>
      <c r="BO918" s="89">
        <v>0</v>
      </c>
      <c r="BP918" s="69">
        <v>1</v>
      </c>
      <c r="BQ918" s="69">
        <v>1</v>
      </c>
      <c r="BR918" s="69">
        <v>1</v>
      </c>
      <c r="BS918" s="69">
        <v>31216</v>
      </c>
      <c r="BT918" s="69">
        <v>0</v>
      </c>
      <c r="BU918" s="69">
        <v>0</v>
      </c>
      <c r="BV918" s="69">
        <v>1000</v>
      </c>
      <c r="BW918" s="69">
        <v>151</v>
      </c>
      <c r="BY918" s="69">
        <v>0</v>
      </c>
      <c r="BZ918" s="69">
        <v>0</v>
      </c>
      <c r="CA918" s="69">
        <v>31</v>
      </c>
      <c r="CB918" s="89">
        <v>0</v>
      </c>
      <c r="CC918" s="69">
        <v>0</v>
      </c>
      <c r="CD918" s="69">
        <v>0</v>
      </c>
      <c r="CE918" s="69">
        <v>0</v>
      </c>
      <c r="CF918" s="69">
        <v>0</v>
      </c>
      <c r="CG918" s="69">
        <v>0</v>
      </c>
      <c r="CH918" s="69">
        <v>0</v>
      </c>
      <c r="CI918" s="69">
        <v>1000</v>
      </c>
      <c r="CJ918" s="69">
        <v>0</v>
      </c>
      <c r="CL918" s="69">
        <v>0</v>
      </c>
      <c r="CM918" s="69">
        <v>0</v>
      </c>
      <c r="CN918" s="69">
        <v>0</v>
      </c>
      <c r="CO918" s="89">
        <v>0</v>
      </c>
      <c r="CP918" s="69">
        <v>0</v>
      </c>
      <c r="CQ918" s="69">
        <v>0</v>
      </c>
      <c r="CR918" s="69">
        <v>0</v>
      </c>
      <c r="CS918" s="69">
        <v>0</v>
      </c>
      <c r="CT918" s="69">
        <v>0</v>
      </c>
      <c r="CU918" s="69">
        <v>0</v>
      </c>
      <c r="CV918" s="69">
        <v>0</v>
      </c>
      <c r="CW918" s="69">
        <v>0</v>
      </c>
      <c r="CZ918" s="69">
        <v>0</v>
      </c>
      <c r="DA918" s="69">
        <v>0</v>
      </c>
      <c r="DB918" s="69">
        <v>0</v>
      </c>
      <c r="DC918" s="69">
        <v>0</v>
      </c>
      <c r="DD918" s="69">
        <v>0</v>
      </c>
      <c r="DE918" s="69">
        <v>0</v>
      </c>
      <c r="DF918" s="69">
        <v>0</v>
      </c>
      <c r="DG918" s="69">
        <v>1</v>
      </c>
      <c r="DI918" s="69" t="e">
        <v>#N/A</v>
      </c>
      <c r="DJ918" s="69">
        <f t="shared" si="224"/>
        <v>0</v>
      </c>
      <c r="DK918" s="69" t="s">
        <v>2373</v>
      </c>
      <c r="DL918" s="93"/>
      <c r="DM918" s="69" t="s">
        <v>2374</v>
      </c>
      <c r="DN918" s="69" t="e">
        <f>"造成["&amp;INDEX(Sheet5!$L$2:$L$11,MATCH(BL918,Sheet5!$J$2:$J$11,0))&amp;":"&amp;BR918&amp;"*"&amp;BS918/1000&amp;"]"&amp;INDEX(Sheet5!$I$2:$I$4,MATCH(BR918,Sheet5!$H$2:$H$4,0))&amp;"的"&amp;INDEX(Sheet5!$K$2:$K$11,MATCH(BL918,Sheet5!$J$2:$J$11,0))</f>
        <v>#N/A</v>
      </c>
      <c r="DO918" s="69" t="e">
        <f>"造成["&amp;INDEX(Sheet5!$L$2:$L$11,MATCH(BY918,Sheet5!$J$2:$J$11,0))&amp;":"&amp;CE918&amp;"*"&amp;CF918/1000&amp;"]"&amp;INDEX(Sheet5!$I$2:$I$4,MATCH(CE918,Sheet5!$H$2:$H$4,0))&amp;"的"&amp;INDEX(Sheet5!$K$2:$K$11,MATCH(BY918,Sheet5!$J$2:$J$11,0))</f>
        <v>#N/A</v>
      </c>
      <c r="DP918" s="69"/>
      <c r="DQ918" s="69"/>
      <c r="DR918" s="69" t="e">
        <f t="shared" si="220"/>
        <v>#N/A</v>
      </c>
      <c r="DS918" s="90" t="e">
        <f>MATCH(A918,Sheet5!D:D,0)</f>
        <v>#N/A</v>
      </c>
      <c r="DT918" s="94" t="e">
        <f>MATCH(A917,Sheet5!F:F,0)</f>
        <v>#N/A</v>
      </c>
      <c r="DU918" s="69">
        <v>0</v>
      </c>
      <c r="DV918" s="69">
        <v>0</v>
      </c>
      <c r="DW918" s="69">
        <v>0</v>
      </c>
      <c r="DX918" s="69">
        <v>0</v>
      </c>
      <c r="DY918" s="69">
        <v>0</v>
      </c>
    </row>
    <row r="919" spans="1:129" ht="14.25">
      <c r="A919" s="69">
        <v>120483</v>
      </c>
      <c r="B919" s="69">
        <v>0</v>
      </c>
      <c r="C919" s="69">
        <v>1</v>
      </c>
      <c r="D919" s="69" t="s">
        <v>2375</v>
      </c>
      <c r="F919" s="69">
        <v>0</v>
      </c>
      <c r="G919" s="69">
        <v>1</v>
      </c>
      <c r="H919" s="69" t="s">
        <v>1528</v>
      </c>
      <c r="I919" s="69">
        <v>0</v>
      </c>
      <c r="J919" s="69">
        <v>0</v>
      </c>
      <c r="K919" s="69">
        <v>300</v>
      </c>
      <c r="M919" s="69">
        <v>0</v>
      </c>
      <c r="O919" s="69">
        <v>0</v>
      </c>
      <c r="P919" s="69">
        <v>2</v>
      </c>
      <c r="Q919" s="69">
        <v>0</v>
      </c>
      <c r="R919" s="69">
        <v>1</v>
      </c>
      <c r="S919" s="69">
        <v>0</v>
      </c>
      <c r="T919" s="69">
        <v>0</v>
      </c>
      <c r="U919" s="69">
        <v>0</v>
      </c>
      <c r="V919" s="69">
        <v>0</v>
      </c>
      <c r="W919" s="69">
        <v>0</v>
      </c>
      <c r="X919" s="69">
        <v>0</v>
      </c>
      <c r="Y919" s="69">
        <v>0</v>
      </c>
      <c r="Z919" s="69">
        <v>0</v>
      </c>
      <c r="AA919" s="69">
        <v>4</v>
      </c>
      <c r="AB919" s="69">
        <v>2</v>
      </c>
      <c r="AC919" s="69">
        <v>0</v>
      </c>
      <c r="AD919" s="69">
        <v>0</v>
      </c>
      <c r="AE919" s="69">
        <v>0</v>
      </c>
      <c r="AF919" s="69">
        <v>50</v>
      </c>
      <c r="AG919" s="69">
        <v>0</v>
      </c>
      <c r="AH919" s="69">
        <v>0</v>
      </c>
      <c r="AI919" s="69">
        <v>84</v>
      </c>
      <c r="AJ919" s="69">
        <v>0</v>
      </c>
      <c r="AK919" s="69">
        <v>0</v>
      </c>
      <c r="AL919" s="69">
        <v>0</v>
      </c>
      <c r="AM919" s="69">
        <v>1</v>
      </c>
      <c r="AN919" s="69">
        <v>1</v>
      </c>
      <c r="AO919" s="69">
        <v>0</v>
      </c>
      <c r="AP919" s="69">
        <v>1</v>
      </c>
      <c r="AQ919" s="84">
        <v>0</v>
      </c>
      <c r="AR919" s="69">
        <v>0</v>
      </c>
      <c r="AS919" s="69">
        <v>0</v>
      </c>
      <c r="AT919" s="69">
        <v>0</v>
      </c>
      <c r="AU919" s="69">
        <v>0</v>
      </c>
      <c r="AV919" s="69">
        <v>0</v>
      </c>
      <c r="AW919" s="69">
        <v>0</v>
      </c>
      <c r="AX919" s="69">
        <v>0</v>
      </c>
      <c r="AY919" s="69">
        <v>0</v>
      </c>
      <c r="AZ919" s="69">
        <v>0</v>
      </c>
      <c r="BA919" s="69">
        <v>1</v>
      </c>
      <c r="BB919" s="69">
        <v>-1</v>
      </c>
      <c r="BC919" s="69">
        <v>0</v>
      </c>
      <c r="BD919" s="69">
        <v>0</v>
      </c>
      <c r="BE919" s="69">
        <v>0</v>
      </c>
      <c r="BF919" s="69">
        <v>0</v>
      </c>
      <c r="BG919" s="69">
        <v>0</v>
      </c>
      <c r="BH919" s="69">
        <v>0</v>
      </c>
      <c r="BI919" s="69" t="s">
        <v>2376</v>
      </c>
      <c r="BK919" s="69">
        <v>3</v>
      </c>
      <c r="BL919" s="69">
        <v>10</v>
      </c>
      <c r="BM919" s="69">
        <v>4</v>
      </c>
      <c r="BN919" s="69">
        <v>2</v>
      </c>
      <c r="BO919" s="89">
        <v>0</v>
      </c>
      <c r="BP919" s="69">
        <v>1</v>
      </c>
      <c r="BQ919" s="69">
        <v>50</v>
      </c>
      <c r="BR919" s="69">
        <v>1</v>
      </c>
      <c r="BS919" s="69">
        <v>120531</v>
      </c>
      <c r="BT919" s="69">
        <v>0</v>
      </c>
      <c r="BU919" s="69">
        <v>0</v>
      </c>
      <c r="BV919" s="69">
        <v>1000</v>
      </c>
      <c r="BW919" s="69">
        <v>151</v>
      </c>
      <c r="BY919" s="69">
        <v>0</v>
      </c>
      <c r="BZ919" s="69">
        <v>0</v>
      </c>
      <c r="CA919" s="69">
        <v>0</v>
      </c>
      <c r="CB919" s="69">
        <v>0</v>
      </c>
      <c r="CC919" s="69">
        <v>0</v>
      </c>
      <c r="CD919" s="69">
        <v>0</v>
      </c>
      <c r="CE919" s="69">
        <v>0</v>
      </c>
      <c r="CF919" s="69">
        <v>0</v>
      </c>
      <c r="CG919" s="69">
        <v>0</v>
      </c>
      <c r="CH919" s="69">
        <v>0</v>
      </c>
      <c r="CI919" s="69">
        <v>0</v>
      </c>
      <c r="CJ919" s="69">
        <v>0</v>
      </c>
      <c r="CL919" s="69">
        <v>0</v>
      </c>
      <c r="CM919" s="69">
        <v>0</v>
      </c>
      <c r="CN919" s="69">
        <v>0</v>
      </c>
      <c r="CO919" s="89">
        <v>0</v>
      </c>
      <c r="CP919" s="69">
        <v>0</v>
      </c>
      <c r="CQ919" s="69">
        <v>0</v>
      </c>
      <c r="CR919" s="69">
        <v>0</v>
      </c>
      <c r="CS919" s="69">
        <v>0</v>
      </c>
      <c r="CT919" s="69">
        <v>0</v>
      </c>
      <c r="CU919" s="69">
        <v>0</v>
      </c>
      <c r="CV919" s="69">
        <v>0</v>
      </c>
      <c r="CW919" s="69">
        <v>0</v>
      </c>
      <c r="CZ919" s="69">
        <v>0</v>
      </c>
      <c r="DA919" s="69">
        <v>0</v>
      </c>
      <c r="DB919" s="69">
        <v>0</v>
      </c>
      <c r="DC919" s="69">
        <v>0</v>
      </c>
      <c r="DD919" s="69">
        <v>0</v>
      </c>
      <c r="DE919" s="69">
        <v>0</v>
      </c>
      <c r="DF919" s="69">
        <v>0</v>
      </c>
      <c r="DG919" s="69">
        <v>1</v>
      </c>
      <c r="DI919" s="69" t="e">
        <v>#N/A</v>
      </c>
      <c r="DJ919" s="69">
        <f t="shared" si="224"/>
        <v>0</v>
      </c>
      <c r="DK919" s="69" t="s">
        <v>2377</v>
      </c>
      <c r="DL919" s="93"/>
      <c r="DM919" s="69" t="s">
        <v>2378</v>
      </c>
      <c r="DN919" s="69" t="e">
        <f>"造成["&amp;INDEX(Sheet5!$L$2:$L$11,MATCH(BL919,Sheet5!$J$2:$J$11,0))&amp;":"&amp;BR919&amp;"*"&amp;BS919/1000&amp;"]"&amp;INDEX(Sheet5!$I$2:$I$4,MATCH(BR919,Sheet5!$H$2:$H$4,0))&amp;"的"&amp;INDEX(Sheet5!$K$2:$K$11,MATCH(BL919,Sheet5!$J$2:$J$11,0))</f>
        <v>#N/A</v>
      </c>
      <c r="DO919" s="69" t="e">
        <f>"造成["&amp;INDEX(Sheet5!$L$2:$L$11,MATCH(BY919,Sheet5!$J$2:$J$11,0))&amp;":"&amp;CE919&amp;"*"&amp;CF919/1000&amp;"]"&amp;INDEX(Sheet5!$I$2:$I$4,MATCH(CE919,Sheet5!$H$2:$H$4,0))&amp;"的"&amp;INDEX(Sheet5!$K$2:$K$11,MATCH(BY919,Sheet5!$J$2:$J$11,0))</f>
        <v>#N/A</v>
      </c>
      <c r="DP919" s="69"/>
      <c r="DQ919" s="69"/>
      <c r="DR919" s="69" t="e">
        <f t="shared" si="220"/>
        <v>#N/A</v>
      </c>
      <c r="DS919" s="90" t="e">
        <f>MATCH(A919,Sheet5!D:D,0)</f>
        <v>#N/A</v>
      </c>
      <c r="DT919" s="94" t="e">
        <f>MATCH(A918,Sheet5!F:F,0)</f>
        <v>#N/A</v>
      </c>
      <c r="DU919" s="69">
        <v>0</v>
      </c>
      <c r="DV919" s="69">
        <v>0</v>
      </c>
      <c r="DW919" s="69">
        <v>0</v>
      </c>
      <c r="DX919" s="69">
        <v>0</v>
      </c>
      <c r="DY919" s="69">
        <v>0</v>
      </c>
    </row>
    <row r="920" spans="1:129" ht="14.25">
      <c r="A920" s="69">
        <v>120484</v>
      </c>
      <c r="B920" s="69">
        <v>0</v>
      </c>
      <c r="C920" s="69">
        <v>1</v>
      </c>
      <c r="D920" s="69" t="s">
        <v>2379</v>
      </c>
      <c r="E920" s="69" t="s">
        <v>239</v>
      </c>
      <c r="F920" s="69" t="s">
        <v>2302</v>
      </c>
      <c r="G920" s="69">
        <v>1</v>
      </c>
      <c r="H920" s="69" t="s">
        <v>2380</v>
      </c>
      <c r="I920" s="69">
        <v>600</v>
      </c>
      <c r="J920" s="69">
        <v>0</v>
      </c>
      <c r="K920" s="69">
        <v>300</v>
      </c>
      <c r="M920" s="69">
        <v>0</v>
      </c>
      <c r="O920" s="69">
        <v>0</v>
      </c>
      <c r="P920" s="69">
        <v>1</v>
      </c>
      <c r="Q920" s="69">
        <v>0</v>
      </c>
      <c r="R920" s="69">
        <v>2</v>
      </c>
      <c r="S920" s="69">
        <v>67108864</v>
      </c>
      <c r="T920" s="69">
        <v>100</v>
      </c>
      <c r="U920" s="69">
        <v>0</v>
      </c>
      <c r="V920" s="69">
        <v>0</v>
      </c>
      <c r="W920" s="69">
        <v>0</v>
      </c>
      <c r="X920" s="69">
        <v>0</v>
      </c>
      <c r="Y920" s="69">
        <v>0</v>
      </c>
      <c r="Z920" s="69">
        <v>1000</v>
      </c>
      <c r="AA920" s="69">
        <v>2</v>
      </c>
      <c r="AB920" s="69">
        <v>31</v>
      </c>
      <c r="AC920" s="69">
        <v>0</v>
      </c>
      <c r="AD920" s="69">
        <v>0</v>
      </c>
      <c r="AE920" s="69">
        <v>0</v>
      </c>
      <c r="AF920" s="69">
        <v>50</v>
      </c>
      <c r="AG920" s="69">
        <v>0</v>
      </c>
      <c r="AH920" s="69">
        <v>2</v>
      </c>
      <c r="AI920" s="69">
        <v>0</v>
      </c>
      <c r="AJ920" s="69">
        <v>3</v>
      </c>
      <c r="AK920" s="69">
        <v>0</v>
      </c>
      <c r="AL920" s="69">
        <v>0</v>
      </c>
      <c r="AM920" s="69">
        <v>1</v>
      </c>
      <c r="AN920" s="69">
        <v>1</v>
      </c>
      <c r="AO920" s="69">
        <v>0</v>
      </c>
      <c r="AP920" s="69">
        <v>0</v>
      </c>
      <c r="AQ920" s="84">
        <v>0</v>
      </c>
      <c r="AR920" s="69">
        <v>0</v>
      </c>
      <c r="AS920" s="69">
        <v>0</v>
      </c>
      <c r="AT920" s="69">
        <v>0</v>
      </c>
      <c r="AU920" s="69">
        <v>0</v>
      </c>
      <c r="AV920" s="69">
        <v>0</v>
      </c>
      <c r="AW920" s="69">
        <v>0</v>
      </c>
      <c r="AX920" s="69">
        <v>0</v>
      </c>
      <c r="AY920" s="69">
        <v>0</v>
      </c>
      <c r="AZ920" s="69">
        <v>0</v>
      </c>
      <c r="BA920" s="69">
        <v>0</v>
      </c>
      <c r="BB920" s="69">
        <v>0</v>
      </c>
      <c r="BC920" s="69">
        <v>0</v>
      </c>
      <c r="BD920" s="69">
        <v>0</v>
      </c>
      <c r="BE920" s="69">
        <v>0</v>
      </c>
      <c r="BF920" s="69">
        <v>0</v>
      </c>
      <c r="BG920" s="69">
        <v>0</v>
      </c>
      <c r="BH920" s="69">
        <v>0</v>
      </c>
      <c r="BK920" s="69">
        <v>3</v>
      </c>
      <c r="BL920" s="69">
        <v>10</v>
      </c>
      <c r="BM920" s="69">
        <v>2</v>
      </c>
      <c r="BN920" s="69">
        <v>31</v>
      </c>
      <c r="BO920" s="89">
        <v>0</v>
      </c>
      <c r="BP920" s="69">
        <v>3</v>
      </c>
      <c r="BQ920" s="69">
        <v>50</v>
      </c>
      <c r="BR920" s="69">
        <v>1</v>
      </c>
      <c r="BS920" s="69">
        <v>120551</v>
      </c>
      <c r="BT920" s="69">
        <v>0</v>
      </c>
      <c r="BU920" s="69">
        <v>0</v>
      </c>
      <c r="BV920" s="69">
        <v>1000</v>
      </c>
      <c r="BW920" s="69">
        <v>0</v>
      </c>
      <c r="BY920" s="69">
        <v>0</v>
      </c>
      <c r="BZ920" s="69">
        <v>0</v>
      </c>
      <c r="CA920" s="69">
        <v>0</v>
      </c>
      <c r="CB920" s="69">
        <v>0</v>
      </c>
      <c r="CC920" s="69">
        <v>0</v>
      </c>
      <c r="CD920" s="69">
        <v>0</v>
      </c>
      <c r="CE920" s="69">
        <v>0</v>
      </c>
      <c r="CF920" s="69">
        <v>0</v>
      </c>
      <c r="CG920" s="69">
        <v>0</v>
      </c>
      <c r="CH920" s="69">
        <v>0</v>
      </c>
      <c r="CI920" s="69">
        <v>0</v>
      </c>
      <c r="CJ920" s="69">
        <v>0</v>
      </c>
      <c r="CL920" s="69">
        <v>0</v>
      </c>
      <c r="CM920" s="69">
        <v>0</v>
      </c>
      <c r="CN920" s="69">
        <v>0</v>
      </c>
      <c r="CO920" s="89">
        <v>0</v>
      </c>
      <c r="CP920" s="69">
        <v>0</v>
      </c>
      <c r="CQ920" s="69">
        <v>0</v>
      </c>
      <c r="CR920" s="69">
        <v>0</v>
      </c>
      <c r="CS920" s="69">
        <v>0</v>
      </c>
      <c r="CT920" s="69">
        <v>0</v>
      </c>
      <c r="CU920" s="69">
        <v>0</v>
      </c>
      <c r="CV920" s="69">
        <v>0</v>
      </c>
      <c r="CW920" s="69">
        <v>0</v>
      </c>
      <c r="CZ920" s="69">
        <v>0</v>
      </c>
      <c r="DA920" s="69">
        <v>0</v>
      </c>
      <c r="DB920" s="69">
        <v>0</v>
      </c>
      <c r="DC920" s="69">
        <v>0</v>
      </c>
      <c r="DD920" s="69">
        <v>0</v>
      </c>
      <c r="DE920" s="69">
        <v>0</v>
      </c>
      <c r="DF920" s="69">
        <v>0</v>
      </c>
      <c r="DG920" s="69">
        <v>1</v>
      </c>
      <c r="DI920" s="69" t="e">
        <v>#N/A</v>
      </c>
      <c r="DJ920" s="69" t="s">
        <v>2302</v>
      </c>
      <c r="DM920" s="69" t="s">
        <v>2381</v>
      </c>
      <c r="DN920" s="69" t="e">
        <f>"造成["&amp;INDEX(Sheet5!$L$2:$L$11,MATCH(BL920,Sheet5!$J$2:$J$11,0))&amp;":"&amp;BR920&amp;"*"&amp;BS920/1000&amp;"]"&amp;INDEX(Sheet5!$I$2:$I$4,MATCH(BR920,Sheet5!$H$2:$H$4,0))&amp;"的"&amp;INDEX(Sheet5!$K$2:$K$11,MATCH(BL920,Sheet5!$J$2:$J$11,0))</f>
        <v>#N/A</v>
      </c>
      <c r="DO920" s="69" t="e">
        <f>"造成["&amp;INDEX(Sheet5!$L$2:$L$11,MATCH(BY920,Sheet5!$J$2:$J$11,0))&amp;":"&amp;CE920&amp;"*"&amp;CF920/1000&amp;"]"&amp;INDEX(Sheet5!$I$2:$I$4,MATCH(CE920,Sheet5!$H$2:$H$4,0))&amp;"的"&amp;INDEX(Sheet5!$K$2:$K$11,MATCH(BY920,Sheet5!$J$2:$J$11,0))</f>
        <v>#N/A</v>
      </c>
      <c r="DP920" s="69"/>
      <c r="DQ920" s="69"/>
      <c r="DR920" s="69" t="e">
        <f t="shared" si="220"/>
        <v>#N/A</v>
      </c>
      <c r="DS920" s="90" t="e">
        <f>MATCH(A920,Sheet5!D:D,0)</f>
        <v>#N/A</v>
      </c>
      <c r="DT920" s="94" t="e">
        <f>MATCH(A919,Sheet5!F:F,0)</f>
        <v>#N/A</v>
      </c>
      <c r="DU920" s="69">
        <v>0</v>
      </c>
      <c r="DV920" s="69">
        <v>0</v>
      </c>
      <c r="DW920" s="69">
        <v>0</v>
      </c>
      <c r="DX920" s="69">
        <v>0</v>
      </c>
      <c r="DY920" s="69">
        <v>0</v>
      </c>
    </row>
    <row r="921" spans="1:129" ht="14.25">
      <c r="A921" s="69">
        <v>130201</v>
      </c>
      <c r="B921" s="69">
        <v>0</v>
      </c>
      <c r="C921" s="69">
        <v>1</v>
      </c>
      <c r="D921" s="69" t="s">
        <v>2249</v>
      </c>
      <c r="E921" s="69" t="s">
        <v>239</v>
      </c>
      <c r="F921" s="69" t="s">
        <v>326</v>
      </c>
      <c r="G921" s="69">
        <v>1</v>
      </c>
      <c r="H921" s="69" t="s">
        <v>2250</v>
      </c>
      <c r="I921" s="69">
        <v>210</v>
      </c>
      <c r="J921" s="69">
        <v>210</v>
      </c>
      <c r="K921" s="69">
        <v>300</v>
      </c>
      <c r="M921" s="69">
        <v>0</v>
      </c>
      <c r="O921" s="69">
        <v>0</v>
      </c>
      <c r="P921" s="69">
        <v>2</v>
      </c>
      <c r="Q921" s="69">
        <v>0</v>
      </c>
      <c r="R921" s="69">
        <f t="shared" ref="R921:R923" si="225">IF(S921&gt;0,2,1)</f>
        <v>1</v>
      </c>
      <c r="S921" s="69">
        <v>0</v>
      </c>
      <c r="T921" s="69">
        <v>0</v>
      </c>
      <c r="U921" s="69">
        <v>0</v>
      </c>
      <c r="V921" s="69">
        <v>0</v>
      </c>
      <c r="W921" s="69">
        <v>0</v>
      </c>
      <c r="X921" s="69">
        <v>0</v>
      </c>
      <c r="Y921" s="69">
        <v>0</v>
      </c>
      <c r="Z921" s="69">
        <v>0</v>
      </c>
      <c r="AA921" s="69">
        <v>2</v>
      </c>
      <c r="AB921" s="69">
        <v>31</v>
      </c>
      <c r="AC921" s="69">
        <v>0</v>
      </c>
      <c r="AD921" s="69">
        <v>0</v>
      </c>
      <c r="AE921" s="69">
        <v>0</v>
      </c>
      <c r="AF921" s="69">
        <v>1</v>
      </c>
      <c r="AG921" s="69">
        <v>0</v>
      </c>
      <c r="AH921" s="69">
        <v>60</v>
      </c>
      <c r="AI921" s="69">
        <v>33</v>
      </c>
      <c r="AJ921" s="69">
        <v>0</v>
      </c>
      <c r="AK921" s="69">
        <v>0</v>
      </c>
      <c r="AL921" s="69">
        <v>0</v>
      </c>
      <c r="AM921" s="69">
        <v>1</v>
      </c>
      <c r="AN921" s="69">
        <v>1</v>
      </c>
      <c r="AO921" s="69">
        <v>1</v>
      </c>
      <c r="AP921" s="69">
        <v>0.3</v>
      </c>
      <c r="AQ921" s="84">
        <v>15</v>
      </c>
      <c r="AR921" s="69">
        <v>2</v>
      </c>
      <c r="AS921" s="69">
        <v>0</v>
      </c>
      <c r="AT921" s="69">
        <v>0</v>
      </c>
      <c r="AU921" s="69">
        <v>0</v>
      </c>
      <c r="AV921" s="69">
        <v>0</v>
      </c>
      <c r="AW921" s="69">
        <v>0</v>
      </c>
      <c r="AX921" s="69">
        <v>0</v>
      </c>
      <c r="AY921" s="69">
        <v>0</v>
      </c>
      <c r="AZ921" s="69">
        <v>0</v>
      </c>
      <c r="BA921" s="69">
        <v>0</v>
      </c>
      <c r="BB921" s="69">
        <v>0</v>
      </c>
      <c r="BC921" s="69">
        <v>0</v>
      </c>
      <c r="BD921" s="69">
        <v>0</v>
      </c>
      <c r="BE921" s="69">
        <v>0</v>
      </c>
      <c r="BF921" s="69">
        <v>0</v>
      </c>
      <c r="BG921" s="69">
        <v>0</v>
      </c>
      <c r="BH921" s="69">
        <v>0</v>
      </c>
      <c r="BI921" s="69" t="s">
        <v>2263</v>
      </c>
      <c r="BK921" s="69">
        <v>3</v>
      </c>
      <c r="BL921" s="69">
        <v>2</v>
      </c>
      <c r="BM921" s="69">
        <v>2</v>
      </c>
      <c r="BN921" s="69">
        <v>31</v>
      </c>
      <c r="BO921" s="89">
        <v>0</v>
      </c>
      <c r="BP921" s="69">
        <v>1</v>
      </c>
      <c r="BQ921" s="69">
        <v>1</v>
      </c>
      <c r="BR921" s="69">
        <v>203</v>
      </c>
      <c r="BS921" s="69">
        <v>1050</v>
      </c>
      <c r="BT921" s="69">
        <v>0</v>
      </c>
      <c r="BU921" s="69">
        <v>0</v>
      </c>
      <c r="BV921" s="69">
        <v>1000</v>
      </c>
      <c r="BW921" s="69">
        <v>383</v>
      </c>
      <c r="BY921" s="69">
        <v>0</v>
      </c>
      <c r="BZ921" s="69">
        <v>0</v>
      </c>
      <c r="CA921" s="69">
        <v>31</v>
      </c>
      <c r="CB921" s="89">
        <v>0</v>
      </c>
      <c r="CC921" s="69">
        <v>0</v>
      </c>
      <c r="CD921" s="69">
        <v>0</v>
      </c>
      <c r="CE921" s="69">
        <v>0</v>
      </c>
      <c r="CF921" s="69">
        <v>0</v>
      </c>
      <c r="CG921" s="69">
        <v>0</v>
      </c>
      <c r="CH921" s="69">
        <v>0</v>
      </c>
      <c r="CI921" s="69">
        <v>0</v>
      </c>
      <c r="CJ921" s="69">
        <v>0</v>
      </c>
      <c r="CL921" s="69">
        <v>0</v>
      </c>
      <c r="CM921" s="69">
        <v>0</v>
      </c>
      <c r="CN921" s="69">
        <v>0</v>
      </c>
      <c r="CO921" s="89">
        <v>0</v>
      </c>
      <c r="CP921" s="69">
        <v>0</v>
      </c>
      <c r="CQ921" s="69">
        <v>0</v>
      </c>
      <c r="CR921" s="69">
        <v>0</v>
      </c>
      <c r="CS921" s="69">
        <v>0</v>
      </c>
      <c r="CT921" s="69">
        <v>0</v>
      </c>
      <c r="CU921" s="69">
        <v>0</v>
      </c>
      <c r="CV921" s="69">
        <v>0</v>
      </c>
      <c r="CW921" s="69">
        <v>0</v>
      </c>
      <c r="CZ921" s="69">
        <v>0</v>
      </c>
      <c r="DA921" s="69">
        <v>0</v>
      </c>
      <c r="DB921" s="69">
        <v>0</v>
      </c>
      <c r="DC921" s="69">
        <v>0</v>
      </c>
      <c r="DD921" s="69">
        <v>0</v>
      </c>
      <c r="DE921" s="69">
        <v>0</v>
      </c>
      <c r="DF921" s="69">
        <v>0</v>
      </c>
      <c r="DG921" s="69">
        <v>1</v>
      </c>
      <c r="DI921" s="69" t="e">
        <f>INDEX(Sheet3!$E$78:$E$1130,MATCH(A921,Sheet3!$D$78:$D$1130,0))</f>
        <v>#N/A</v>
      </c>
      <c r="DJ921" s="69" t="str">
        <f t="shared" si="221"/>
        <v>item.ps_skill_10061</v>
      </c>
      <c r="DK921" s="69" t="s">
        <v>2382</v>
      </c>
      <c r="DL921" s="69"/>
      <c r="DM921" s="69" t="s">
        <v>239</v>
      </c>
      <c r="DN921" s="69" t="str">
        <f>"造成["&amp;INDEX(Sheet5!$L$2:$L$11,MATCH(BL921,Sheet5!$J$2:$J$11,0))&amp;":"&amp;BR921&amp;"*"&amp;BS921/1000&amp;"]"&amp;INDEX(Sheet5!$I$2:$I$4,MATCH(BR921,Sheet5!$H$2:$H$4,0))&amp;"的"&amp;INDEX(Sheet5!$K$2:$K$11,MATCH(BL921,Sheet5!$J$2:$J$11,0))</f>
        <v>造成[ui.cs_orange:203*1.05]的物理伤害。</v>
      </c>
      <c r="DO921" s="69"/>
      <c r="DP921" s="69"/>
      <c r="DQ921" s="69"/>
      <c r="DR921" s="69" t="e">
        <f t="shared" si="220"/>
        <v>#N/A</v>
      </c>
      <c r="DS921" s="90" t="e">
        <f>MATCH(A921,Sheet5!D:D,0)</f>
        <v>#N/A</v>
      </c>
      <c r="DT921" s="94" t="e">
        <f>MATCH(A920,Sheet5!F:F,0)</f>
        <v>#N/A</v>
      </c>
      <c r="DU921" s="69">
        <v>0</v>
      </c>
      <c r="DV921" s="69">
        <v>0</v>
      </c>
      <c r="DW921" s="69">
        <v>0</v>
      </c>
      <c r="DX921" s="69">
        <v>0</v>
      </c>
      <c r="DY921" s="69">
        <v>0</v>
      </c>
    </row>
    <row r="922" spans="1:129" ht="14.25">
      <c r="A922" s="69">
        <v>130211</v>
      </c>
      <c r="B922" s="69">
        <v>0</v>
      </c>
      <c r="C922" s="69">
        <v>1</v>
      </c>
      <c r="D922" s="69" t="s">
        <v>2254</v>
      </c>
      <c r="E922" s="69" t="s">
        <v>239</v>
      </c>
      <c r="F922" s="69" t="s">
        <v>326</v>
      </c>
      <c r="G922" s="69">
        <v>1</v>
      </c>
      <c r="H922" s="69" t="s">
        <v>2255</v>
      </c>
      <c r="I922" s="69">
        <v>290</v>
      </c>
      <c r="J922" s="69">
        <v>290</v>
      </c>
      <c r="K922" s="69">
        <v>300</v>
      </c>
      <c r="M922" s="69">
        <v>387</v>
      </c>
      <c r="O922" s="69">
        <v>0</v>
      </c>
      <c r="P922" s="69">
        <v>2</v>
      </c>
      <c r="Q922" s="69">
        <v>0</v>
      </c>
      <c r="R922" s="69">
        <f t="shared" si="225"/>
        <v>1</v>
      </c>
      <c r="S922" s="69">
        <v>0</v>
      </c>
      <c r="T922" s="69">
        <v>0</v>
      </c>
      <c r="U922" s="69">
        <v>0</v>
      </c>
      <c r="V922" s="69">
        <v>0</v>
      </c>
      <c r="W922" s="69">
        <v>0</v>
      </c>
      <c r="X922" s="69">
        <v>0</v>
      </c>
      <c r="Y922" s="69">
        <v>0</v>
      </c>
      <c r="Z922" s="69">
        <v>0</v>
      </c>
      <c r="AA922" s="69">
        <v>2</v>
      </c>
      <c r="AB922" s="69">
        <v>31</v>
      </c>
      <c r="AC922" s="69">
        <v>0</v>
      </c>
      <c r="AD922" s="69">
        <v>0</v>
      </c>
      <c r="AE922" s="69">
        <v>0</v>
      </c>
      <c r="AF922" s="69">
        <v>10</v>
      </c>
      <c r="AG922" s="69">
        <v>0</v>
      </c>
      <c r="AH922" s="69">
        <v>60</v>
      </c>
      <c r="AI922" s="69">
        <v>388</v>
      </c>
      <c r="AJ922" s="69">
        <v>2</v>
      </c>
      <c r="AK922" s="69">
        <v>0</v>
      </c>
      <c r="AL922" s="69">
        <v>0</v>
      </c>
      <c r="AM922" s="69">
        <v>1</v>
      </c>
      <c r="AN922" s="69">
        <v>1</v>
      </c>
      <c r="AO922" s="69">
        <v>1</v>
      </c>
      <c r="AP922" s="69">
        <v>0.3</v>
      </c>
      <c r="AQ922" s="84">
        <v>15</v>
      </c>
      <c r="AR922" s="69">
        <v>2</v>
      </c>
      <c r="AS922" s="69">
        <v>0</v>
      </c>
      <c r="AT922" s="69">
        <v>0</v>
      </c>
      <c r="AU922" s="69">
        <v>0</v>
      </c>
      <c r="AV922" s="69">
        <v>0</v>
      </c>
      <c r="AW922" s="69">
        <v>0</v>
      </c>
      <c r="AX922" s="69">
        <v>0</v>
      </c>
      <c r="AY922" s="69">
        <v>0</v>
      </c>
      <c r="AZ922" s="69">
        <v>0</v>
      </c>
      <c r="BA922" s="69">
        <v>0</v>
      </c>
      <c r="BB922" s="69">
        <v>0</v>
      </c>
      <c r="BC922" s="69">
        <v>0</v>
      </c>
      <c r="BD922" s="69">
        <v>0</v>
      </c>
      <c r="BE922" s="69">
        <v>0</v>
      </c>
      <c r="BF922" s="69">
        <v>0</v>
      </c>
      <c r="BG922" s="69">
        <v>0</v>
      </c>
      <c r="BH922" s="69">
        <v>0</v>
      </c>
      <c r="BI922" s="69" t="s">
        <v>2263</v>
      </c>
      <c r="BK922" s="69">
        <v>3</v>
      </c>
      <c r="BL922" s="69">
        <v>2</v>
      </c>
      <c r="BM922" s="69">
        <v>2</v>
      </c>
      <c r="BN922" s="69">
        <v>31</v>
      </c>
      <c r="BO922" s="89">
        <v>0</v>
      </c>
      <c r="BP922" s="69">
        <v>1</v>
      </c>
      <c r="BQ922" s="69">
        <v>1</v>
      </c>
      <c r="BR922" s="69">
        <v>203</v>
      </c>
      <c r="BS922" s="69">
        <v>1000</v>
      </c>
      <c r="BT922" s="69">
        <v>0</v>
      </c>
      <c r="BU922" s="69">
        <v>0</v>
      </c>
      <c r="BV922" s="69">
        <v>1000</v>
      </c>
      <c r="BW922" s="69">
        <v>389</v>
      </c>
      <c r="BY922" s="69">
        <v>0</v>
      </c>
      <c r="BZ922" s="69">
        <v>0</v>
      </c>
      <c r="CA922" s="69">
        <v>31</v>
      </c>
      <c r="CB922" s="89">
        <v>0</v>
      </c>
      <c r="CC922" s="69">
        <v>0</v>
      </c>
      <c r="CD922" s="69">
        <v>0</v>
      </c>
      <c r="CE922" s="69">
        <v>0</v>
      </c>
      <c r="CF922" s="69">
        <v>0</v>
      </c>
      <c r="CG922" s="69">
        <v>0</v>
      </c>
      <c r="CH922" s="69">
        <v>0</v>
      </c>
      <c r="CI922" s="69">
        <v>0</v>
      </c>
      <c r="CJ922" s="69">
        <v>0</v>
      </c>
      <c r="CL922" s="69">
        <v>0</v>
      </c>
      <c r="CM922" s="69">
        <v>0</v>
      </c>
      <c r="CN922" s="69">
        <v>0</v>
      </c>
      <c r="CO922" s="89">
        <v>0</v>
      </c>
      <c r="CP922" s="69">
        <v>0</v>
      </c>
      <c r="CQ922" s="69">
        <v>0</v>
      </c>
      <c r="CR922" s="69">
        <v>0</v>
      </c>
      <c r="CS922" s="69">
        <v>0</v>
      </c>
      <c r="CT922" s="69">
        <v>0</v>
      </c>
      <c r="CU922" s="69">
        <v>0</v>
      </c>
      <c r="CV922" s="69">
        <v>0</v>
      </c>
      <c r="CW922" s="69">
        <v>0</v>
      </c>
      <c r="CZ922" s="69">
        <v>0</v>
      </c>
      <c r="DA922" s="69">
        <v>0</v>
      </c>
      <c r="DB922" s="69">
        <v>0</v>
      </c>
      <c r="DC922" s="69">
        <v>0</v>
      </c>
      <c r="DD922" s="69">
        <v>0</v>
      </c>
      <c r="DE922" s="69">
        <v>0</v>
      </c>
      <c r="DF922" s="69">
        <v>0</v>
      </c>
      <c r="DG922" s="69">
        <v>1</v>
      </c>
      <c r="DI922" s="69" t="e">
        <f>INDEX(Sheet3!$E$78:$E$1130,MATCH(A922,Sheet3!$D$78:$D$1130,0))</f>
        <v>#N/A</v>
      </c>
      <c r="DJ922" s="69" t="str">
        <f t="shared" si="221"/>
        <v>item.ps_skill_10061</v>
      </c>
      <c r="DK922" s="69" t="s">
        <v>2383</v>
      </c>
      <c r="DL922" s="69"/>
      <c r="DM922" s="69" t="s">
        <v>239</v>
      </c>
      <c r="DN922" s="69" t="str">
        <f>"造成["&amp;INDEX(Sheet5!$L$2:$L$11,MATCH(BL922,Sheet5!$J$2:$J$11,0))&amp;":"&amp;BR922&amp;"*"&amp;BS922/1000&amp;"]"&amp;INDEX(Sheet5!$I$2:$I$4,MATCH(BR922,Sheet5!$H$2:$H$4,0))&amp;"的"&amp;INDEX(Sheet5!$K$2:$K$11,MATCH(BL922,Sheet5!$J$2:$J$11,0))</f>
        <v>造成[ui.cs_orange:203*1]的物理伤害。</v>
      </c>
      <c r="DO922" s="69"/>
      <c r="DP922" s="69"/>
      <c r="DQ922" s="69"/>
      <c r="DR922" s="69" t="e">
        <f t="shared" si="220"/>
        <v>#N/A</v>
      </c>
      <c r="DS922" s="90" t="e">
        <f>MATCH(A922,Sheet5!D:D,0)</f>
        <v>#N/A</v>
      </c>
      <c r="DT922" s="94" t="e">
        <f>MATCH(A921,Sheet5!F:F,0)</f>
        <v>#N/A</v>
      </c>
      <c r="DU922" s="69">
        <v>0</v>
      </c>
      <c r="DV922" s="69">
        <v>0</v>
      </c>
      <c r="DW922" s="69">
        <v>0</v>
      </c>
      <c r="DX922" s="69">
        <v>0</v>
      </c>
      <c r="DY922" s="69">
        <v>0</v>
      </c>
    </row>
    <row r="923" spans="1:129" ht="14.25">
      <c r="A923" s="69">
        <v>130221</v>
      </c>
      <c r="B923" s="69">
        <v>0</v>
      </c>
      <c r="C923" s="69">
        <v>1</v>
      </c>
      <c r="D923" s="69" t="s">
        <v>2257</v>
      </c>
      <c r="E923" s="69" t="s">
        <v>239</v>
      </c>
      <c r="F923" s="69" t="s">
        <v>326</v>
      </c>
      <c r="G923" s="69">
        <v>1</v>
      </c>
      <c r="H923" s="69" t="s">
        <v>2258</v>
      </c>
      <c r="I923" s="69">
        <v>0</v>
      </c>
      <c r="J923" s="69">
        <v>0</v>
      </c>
      <c r="K923" s="69">
        <v>300</v>
      </c>
      <c r="M923" s="69">
        <v>0</v>
      </c>
      <c r="O923" s="69">
        <v>0</v>
      </c>
      <c r="P923" s="69">
        <v>2</v>
      </c>
      <c r="Q923" s="69">
        <v>0</v>
      </c>
      <c r="R923" s="69">
        <f t="shared" si="225"/>
        <v>1</v>
      </c>
      <c r="S923" s="69">
        <v>0</v>
      </c>
      <c r="T923" s="69">
        <v>0</v>
      </c>
      <c r="U923" s="69">
        <v>0</v>
      </c>
      <c r="V923" s="69">
        <v>0</v>
      </c>
      <c r="W923" s="69">
        <v>0</v>
      </c>
      <c r="X923" s="69">
        <v>0</v>
      </c>
      <c r="Y923" s="69">
        <v>0</v>
      </c>
      <c r="Z923" s="69">
        <v>830</v>
      </c>
      <c r="AA923" s="69">
        <v>2</v>
      </c>
      <c r="AB923" s="69">
        <v>31</v>
      </c>
      <c r="AC923" s="69">
        <v>0</v>
      </c>
      <c r="AD923" s="69">
        <v>0</v>
      </c>
      <c r="AE923" s="69">
        <v>0</v>
      </c>
      <c r="AF923" s="69">
        <v>1</v>
      </c>
      <c r="AG923" s="69">
        <v>0</v>
      </c>
      <c r="AH923" s="69">
        <v>60</v>
      </c>
      <c r="AI923" s="69">
        <v>33</v>
      </c>
      <c r="AJ923" s="69">
        <v>0</v>
      </c>
      <c r="AK923" s="69">
        <v>0</v>
      </c>
      <c r="AL923" s="69">
        <v>0</v>
      </c>
      <c r="AM923" s="69">
        <v>1</v>
      </c>
      <c r="AN923" s="69">
        <v>1</v>
      </c>
      <c r="AO923" s="69">
        <v>1</v>
      </c>
      <c r="AP923" s="69">
        <v>0.5</v>
      </c>
      <c r="AQ923" s="84">
        <v>15</v>
      </c>
      <c r="AR923" s="69">
        <v>2</v>
      </c>
      <c r="AS923" s="69">
        <v>0</v>
      </c>
      <c r="AT923" s="69">
        <v>0</v>
      </c>
      <c r="AU923" s="69">
        <v>0</v>
      </c>
      <c r="AV923" s="69">
        <v>0</v>
      </c>
      <c r="AW923" s="69">
        <v>0</v>
      </c>
      <c r="AX923" s="69">
        <v>0</v>
      </c>
      <c r="AY923" s="69">
        <v>0</v>
      </c>
      <c r="AZ923" s="69">
        <v>0</v>
      </c>
      <c r="BA923" s="69">
        <v>0</v>
      </c>
      <c r="BB923" s="69">
        <v>0</v>
      </c>
      <c r="BC923" s="69">
        <v>0</v>
      </c>
      <c r="BD923" s="69">
        <v>0</v>
      </c>
      <c r="BE923" s="69">
        <v>0</v>
      </c>
      <c r="BF923" s="69">
        <v>0</v>
      </c>
      <c r="BG923" s="69">
        <v>0</v>
      </c>
      <c r="BH923" s="69">
        <v>0</v>
      </c>
      <c r="BK923" s="69">
        <v>3</v>
      </c>
      <c r="BL923" s="69">
        <v>10</v>
      </c>
      <c r="BM923" s="69">
        <v>1</v>
      </c>
      <c r="BN923" s="69">
        <v>16</v>
      </c>
      <c r="BO923" s="89">
        <v>0</v>
      </c>
      <c r="BP923" s="69">
        <v>1</v>
      </c>
      <c r="BQ923" s="69">
        <v>1</v>
      </c>
      <c r="BR923" s="69">
        <v>1</v>
      </c>
      <c r="BS923" s="69">
        <v>120571</v>
      </c>
      <c r="BT923" s="69">
        <v>0</v>
      </c>
      <c r="BU923" s="69">
        <v>0</v>
      </c>
      <c r="BV923" s="69">
        <v>1000</v>
      </c>
      <c r="BW923" s="69">
        <v>0</v>
      </c>
      <c r="BY923" s="69">
        <v>2</v>
      </c>
      <c r="BZ923" s="69">
        <v>2</v>
      </c>
      <c r="CA923" s="69">
        <v>31</v>
      </c>
      <c r="CB923" s="89">
        <v>0</v>
      </c>
      <c r="CC923" s="69">
        <v>1</v>
      </c>
      <c r="CD923" s="69">
        <v>1</v>
      </c>
      <c r="CE923" s="69">
        <v>203</v>
      </c>
      <c r="CF923" s="69">
        <v>1000</v>
      </c>
      <c r="CG923" s="69">
        <v>0</v>
      </c>
      <c r="CH923" s="69">
        <v>0</v>
      </c>
      <c r="CI923" s="69">
        <v>1000</v>
      </c>
      <c r="CJ923" s="69">
        <v>492</v>
      </c>
      <c r="CL923" s="69">
        <v>0</v>
      </c>
      <c r="CM923" s="69">
        <v>0</v>
      </c>
      <c r="CN923" s="69">
        <v>0</v>
      </c>
      <c r="CO923" s="89">
        <v>0</v>
      </c>
      <c r="CP923" s="69">
        <v>0</v>
      </c>
      <c r="CQ923" s="69">
        <v>0</v>
      </c>
      <c r="CR923" s="69">
        <v>0</v>
      </c>
      <c r="CS923" s="69">
        <v>0</v>
      </c>
      <c r="CT923" s="69">
        <v>0</v>
      </c>
      <c r="CU923" s="69">
        <v>0</v>
      </c>
      <c r="CV923" s="69">
        <v>0</v>
      </c>
      <c r="CW923" s="69">
        <v>0</v>
      </c>
      <c r="CZ923" s="69">
        <v>0</v>
      </c>
      <c r="DA923" s="69">
        <v>0</v>
      </c>
      <c r="DB923" s="69">
        <v>0</v>
      </c>
      <c r="DC923" s="69">
        <v>0</v>
      </c>
      <c r="DD923" s="69">
        <v>0</v>
      </c>
      <c r="DE923" s="69">
        <v>0</v>
      </c>
      <c r="DF923" s="69">
        <v>0</v>
      </c>
      <c r="DG923" s="69">
        <v>1</v>
      </c>
      <c r="DI923" s="69" t="e">
        <f>INDEX(Sheet3!$E$78:$E$1130,MATCH(A923,Sheet3!$D$78:$D$1130,0))</f>
        <v>#N/A</v>
      </c>
      <c r="DJ923" s="69" t="str">
        <f t="shared" si="221"/>
        <v>item.ps_skill_10061</v>
      </c>
      <c r="DK923" s="69" t="s">
        <v>2384</v>
      </c>
      <c r="DL923" s="69"/>
      <c r="DM923" s="69" t="s">
        <v>239</v>
      </c>
      <c r="DN923" s="69" t="e">
        <f>"造成["&amp;INDEX(Sheet5!$L$2:$L$11,MATCH(BL923,Sheet5!$J$2:$J$11,0))&amp;":"&amp;BR923&amp;"*"&amp;BS923/1000&amp;"]"&amp;INDEX(Sheet5!$I$2:$I$4,MATCH(BR923,Sheet5!$H$2:$H$4,0))&amp;"的"&amp;INDEX(Sheet5!$K$2:$K$11,MATCH(BL923,Sheet5!$J$2:$J$11,0))</f>
        <v>#N/A</v>
      </c>
      <c r="DO923" s="69"/>
      <c r="DP923" s="69"/>
      <c r="DQ923" s="69"/>
      <c r="DR923" s="69" t="e">
        <f t="shared" si="220"/>
        <v>#N/A</v>
      </c>
      <c r="DS923" s="90" t="e">
        <f>MATCH(A923,Sheet5!D:D,0)</f>
        <v>#N/A</v>
      </c>
      <c r="DT923" s="94" t="e">
        <f>MATCH(A922,Sheet5!F:F,0)</f>
        <v>#N/A</v>
      </c>
      <c r="DU923" s="69">
        <v>0</v>
      </c>
      <c r="DV923" s="69">
        <v>0</v>
      </c>
      <c r="DW923" s="69">
        <v>0</v>
      </c>
      <c r="DX923" s="69">
        <v>0</v>
      </c>
      <c r="DY923" s="69">
        <v>0</v>
      </c>
    </row>
    <row r="924" spans="1:129" ht="14.25">
      <c r="A924" s="69">
        <v>130222</v>
      </c>
      <c r="B924" s="69">
        <v>0</v>
      </c>
      <c r="C924" s="69">
        <v>1</v>
      </c>
      <c r="D924" s="69" t="s">
        <v>2259</v>
      </c>
      <c r="E924" s="69" t="s">
        <v>239</v>
      </c>
      <c r="F924" s="69" t="s">
        <v>326</v>
      </c>
      <c r="G924" s="69">
        <v>1</v>
      </c>
      <c r="H924" s="69" t="s">
        <v>2258</v>
      </c>
      <c r="I924" s="69">
        <v>0</v>
      </c>
      <c r="J924" s="69">
        <v>0</v>
      </c>
      <c r="K924" s="69">
        <v>300</v>
      </c>
      <c r="M924" s="69">
        <v>0</v>
      </c>
      <c r="O924" s="69">
        <v>0</v>
      </c>
      <c r="P924" s="69">
        <v>2</v>
      </c>
      <c r="Q924" s="69">
        <v>0</v>
      </c>
      <c r="R924" s="69">
        <v>1</v>
      </c>
      <c r="S924" s="69">
        <v>0</v>
      </c>
      <c r="T924" s="69">
        <v>0</v>
      </c>
      <c r="U924" s="69">
        <v>0</v>
      </c>
      <c r="V924" s="69">
        <v>0</v>
      </c>
      <c r="W924" s="69">
        <v>0</v>
      </c>
      <c r="X924" s="69">
        <v>0</v>
      </c>
      <c r="Y924" s="69">
        <v>0</v>
      </c>
      <c r="Z924" s="69">
        <v>4000</v>
      </c>
      <c r="AA924" s="69">
        <v>2</v>
      </c>
      <c r="AB924" s="69">
        <v>31</v>
      </c>
      <c r="AC924" s="69">
        <v>0</v>
      </c>
      <c r="AD924" s="69">
        <v>0</v>
      </c>
      <c r="AE924" s="69">
        <v>0</v>
      </c>
      <c r="AF924" s="69">
        <v>1</v>
      </c>
      <c r="AG924" s="69">
        <v>0</v>
      </c>
      <c r="AH924" s="69">
        <v>60</v>
      </c>
      <c r="AI924" s="69">
        <v>355</v>
      </c>
      <c r="AJ924" s="69">
        <v>0</v>
      </c>
      <c r="AK924" s="69">
        <v>0</v>
      </c>
      <c r="AL924" s="69">
        <v>0</v>
      </c>
      <c r="AM924" s="69">
        <v>1</v>
      </c>
      <c r="AN924" s="69">
        <v>1</v>
      </c>
      <c r="AO924" s="69">
        <v>1</v>
      </c>
      <c r="AP924" s="69">
        <v>0.5</v>
      </c>
      <c r="AQ924" s="84">
        <v>15</v>
      </c>
      <c r="AR924" s="69">
        <v>2</v>
      </c>
      <c r="AS924" s="69">
        <v>0</v>
      </c>
      <c r="AT924" s="69">
        <v>0</v>
      </c>
      <c r="AU924" s="69">
        <v>0</v>
      </c>
      <c r="AV924" s="69">
        <v>0</v>
      </c>
      <c r="AW924" s="69">
        <v>0</v>
      </c>
      <c r="AX924" s="69">
        <v>0</v>
      </c>
      <c r="AY924" s="69">
        <v>0</v>
      </c>
      <c r="AZ924" s="69">
        <v>0</v>
      </c>
      <c r="BA924" s="69">
        <v>0</v>
      </c>
      <c r="BB924" s="69">
        <v>0</v>
      </c>
      <c r="BC924" s="69">
        <v>0</v>
      </c>
      <c r="BD924" s="69">
        <v>0</v>
      </c>
      <c r="BE924" s="69">
        <v>0</v>
      </c>
      <c r="BF924" s="69">
        <v>0</v>
      </c>
      <c r="BG924" s="69">
        <v>0</v>
      </c>
      <c r="BH924" s="69">
        <v>0</v>
      </c>
      <c r="BK924" s="69">
        <v>3</v>
      </c>
      <c r="BL924" s="69">
        <v>2</v>
      </c>
      <c r="BM924" s="69">
        <v>2</v>
      </c>
      <c r="BN924" s="69">
        <v>31</v>
      </c>
      <c r="BO924" s="89">
        <v>0</v>
      </c>
      <c r="BP924" s="69">
        <v>1</v>
      </c>
      <c r="BQ924" s="69">
        <v>1</v>
      </c>
      <c r="BR924" s="69">
        <v>203</v>
      </c>
      <c r="BS924" s="69">
        <v>900</v>
      </c>
      <c r="BT924" s="69">
        <v>0</v>
      </c>
      <c r="BU924" s="69">
        <v>0</v>
      </c>
      <c r="BV924" s="69">
        <v>1000</v>
      </c>
      <c r="BW924" s="69">
        <v>0</v>
      </c>
      <c r="BY924" s="69">
        <v>10</v>
      </c>
      <c r="BZ924" s="69">
        <v>2</v>
      </c>
      <c r="CA924" s="69">
        <v>31</v>
      </c>
      <c r="CB924" s="89">
        <v>0</v>
      </c>
      <c r="CC924" s="69">
        <v>1</v>
      </c>
      <c r="CD924" s="69">
        <v>1</v>
      </c>
      <c r="CE924" s="69">
        <v>1</v>
      </c>
      <c r="CF924" s="69">
        <v>120222</v>
      </c>
      <c r="CG924" s="69">
        <v>0</v>
      </c>
      <c r="CH924" s="69">
        <v>0</v>
      </c>
      <c r="CI924" s="69">
        <v>1000</v>
      </c>
      <c r="CJ924" s="69">
        <v>0</v>
      </c>
      <c r="CL924" s="69">
        <v>0</v>
      </c>
      <c r="CM924" s="69">
        <v>0</v>
      </c>
      <c r="CN924" s="69">
        <v>0</v>
      </c>
      <c r="CO924" s="89">
        <v>0</v>
      </c>
      <c r="CP924" s="69">
        <v>0</v>
      </c>
      <c r="CQ924" s="69">
        <v>0</v>
      </c>
      <c r="CR924" s="69">
        <v>0</v>
      </c>
      <c r="CS924" s="69">
        <v>0</v>
      </c>
      <c r="CT924" s="69">
        <v>0</v>
      </c>
      <c r="CU924" s="69">
        <v>0</v>
      </c>
      <c r="CV924" s="69">
        <v>0</v>
      </c>
      <c r="CW924" s="69">
        <v>0</v>
      </c>
      <c r="CZ924" s="69">
        <v>0</v>
      </c>
      <c r="DA924" s="69">
        <v>0</v>
      </c>
      <c r="DB924" s="69">
        <v>0</v>
      </c>
      <c r="DC924" s="69">
        <v>0</v>
      </c>
      <c r="DD924" s="69">
        <v>0</v>
      </c>
      <c r="DE924" s="69">
        <v>0</v>
      </c>
      <c r="DF924" s="69">
        <v>0</v>
      </c>
      <c r="DG924" s="69">
        <v>1</v>
      </c>
      <c r="DI924" s="69" t="e">
        <f>INDEX(Sheet3!$E$78:$E$1130,MATCH(A924,Sheet3!$D$78:$D$1130,0))</f>
        <v>#N/A</v>
      </c>
      <c r="DJ924" s="69" t="str">
        <f t="shared" si="221"/>
        <v>item.ps_skill_10061</v>
      </c>
      <c r="DK924" s="69" t="s">
        <v>2385</v>
      </c>
      <c r="DL924" s="69"/>
      <c r="DM924" s="69" t="s">
        <v>239</v>
      </c>
      <c r="DN924" s="69" t="str">
        <f>"造成["&amp;INDEX(Sheet5!$L$2:$L$11,MATCH(BL924,Sheet5!$J$2:$J$11,0))&amp;":"&amp;BR924&amp;"*"&amp;BS924/1000&amp;"]"&amp;INDEX(Sheet5!$I$2:$I$4,MATCH(BR924,Sheet5!$H$2:$H$4,0))&amp;"的"&amp;INDEX(Sheet5!$K$2:$K$11,MATCH(BL924,Sheet5!$J$2:$J$11,0))</f>
        <v>造成[ui.cs_orange:203*0.9]的物理伤害。</v>
      </c>
      <c r="DO924" s="69"/>
      <c r="DP924" s="69"/>
      <c r="DQ924" s="69"/>
      <c r="DR924" s="69" t="e">
        <f t="shared" si="220"/>
        <v>#N/A</v>
      </c>
      <c r="DS924" s="90" t="e">
        <f>MATCH(A924,Sheet5!D:D,0)</f>
        <v>#N/A</v>
      </c>
      <c r="DT924" s="94" t="e">
        <f>MATCH(A923,Sheet5!F:F,0)</f>
        <v>#N/A</v>
      </c>
      <c r="DU924" s="69">
        <v>0</v>
      </c>
      <c r="DV924" s="69">
        <v>0</v>
      </c>
      <c r="DW924" s="69">
        <v>0</v>
      </c>
      <c r="DX924" s="69">
        <v>0</v>
      </c>
      <c r="DY924" s="69">
        <v>0</v>
      </c>
    </row>
    <row r="925" spans="1:129" ht="14.25">
      <c r="A925" s="69">
        <v>130241</v>
      </c>
      <c r="B925" s="69">
        <v>0</v>
      </c>
      <c r="C925" s="69">
        <v>1</v>
      </c>
      <c r="D925" s="69" t="s">
        <v>2261</v>
      </c>
      <c r="E925" s="69" t="s">
        <v>239</v>
      </c>
      <c r="F925" s="69" t="s">
        <v>326</v>
      </c>
      <c r="G925" s="69">
        <v>1</v>
      </c>
      <c r="H925" s="69" t="s">
        <v>2262</v>
      </c>
      <c r="I925" s="69">
        <v>510</v>
      </c>
      <c r="J925" s="69">
        <v>510</v>
      </c>
      <c r="K925" s="69">
        <v>300</v>
      </c>
      <c r="M925" s="69">
        <v>55</v>
      </c>
      <c r="N925" s="69" t="s">
        <v>527</v>
      </c>
      <c r="O925" s="69">
        <v>0</v>
      </c>
      <c r="P925" s="69">
        <v>2</v>
      </c>
      <c r="Q925" s="69">
        <v>0</v>
      </c>
      <c r="R925" s="69">
        <f>IF(S925&gt;0,2,1)</f>
        <v>1</v>
      </c>
      <c r="S925" s="69">
        <v>0</v>
      </c>
      <c r="T925" s="69">
        <v>0</v>
      </c>
      <c r="U925" s="69">
        <v>0</v>
      </c>
      <c r="V925" s="69">
        <v>0</v>
      </c>
      <c r="W925" s="69">
        <v>0</v>
      </c>
      <c r="X925" s="69">
        <v>0</v>
      </c>
      <c r="Y925" s="69">
        <v>0</v>
      </c>
      <c r="Z925" s="69">
        <v>0</v>
      </c>
      <c r="AA925" s="69">
        <v>2</v>
      </c>
      <c r="AB925" s="69">
        <v>31</v>
      </c>
      <c r="AC925" s="69">
        <v>0</v>
      </c>
      <c r="AD925" s="69">
        <v>0</v>
      </c>
      <c r="AE925" s="69">
        <v>0</v>
      </c>
      <c r="AF925" s="69">
        <v>1</v>
      </c>
      <c r="AG925" s="69">
        <v>0</v>
      </c>
      <c r="AH925" s="69">
        <v>60</v>
      </c>
      <c r="AI925" s="69">
        <v>48</v>
      </c>
      <c r="AJ925" s="69">
        <v>1</v>
      </c>
      <c r="AK925" s="69">
        <v>0</v>
      </c>
      <c r="AL925" s="69">
        <v>0</v>
      </c>
      <c r="AM925" s="69">
        <v>1</v>
      </c>
      <c r="AN925" s="69">
        <v>1</v>
      </c>
      <c r="AO925" s="69">
        <v>1</v>
      </c>
      <c r="AP925" s="69">
        <v>0.3</v>
      </c>
      <c r="AQ925" s="84">
        <v>15</v>
      </c>
      <c r="AR925" s="69">
        <v>2</v>
      </c>
      <c r="AS925" s="69">
        <v>0</v>
      </c>
      <c r="AT925" s="69">
        <v>0</v>
      </c>
      <c r="AU925" s="69" t="s">
        <v>528</v>
      </c>
      <c r="AV925" s="69">
        <v>0</v>
      </c>
      <c r="AW925" s="69">
        <v>0</v>
      </c>
      <c r="AX925" s="69">
        <v>0</v>
      </c>
      <c r="AY925" s="69">
        <v>0</v>
      </c>
      <c r="AZ925" s="69">
        <v>0</v>
      </c>
      <c r="BA925" s="69">
        <v>0</v>
      </c>
      <c r="BB925" s="69">
        <v>0</v>
      </c>
      <c r="BC925" s="69">
        <v>0</v>
      </c>
      <c r="BD925" s="69">
        <v>0</v>
      </c>
      <c r="BE925" s="69">
        <v>0</v>
      </c>
      <c r="BF925" s="69">
        <v>0</v>
      </c>
      <c r="BG925" s="69">
        <v>0</v>
      </c>
      <c r="BH925" s="69">
        <v>0</v>
      </c>
      <c r="BI925" s="69" t="s">
        <v>2263</v>
      </c>
      <c r="BK925" s="69">
        <v>3</v>
      </c>
      <c r="BL925" s="69">
        <v>2</v>
      </c>
      <c r="BM925" s="69">
        <v>2</v>
      </c>
      <c r="BN925" s="69">
        <v>31</v>
      </c>
      <c r="BO925" s="89">
        <v>0</v>
      </c>
      <c r="BP925" s="69">
        <v>1</v>
      </c>
      <c r="BQ925" s="69">
        <v>1</v>
      </c>
      <c r="BR925" s="69">
        <v>203</v>
      </c>
      <c r="BS925" s="69">
        <v>1200</v>
      </c>
      <c r="BT925" s="69">
        <v>0</v>
      </c>
      <c r="BU925" s="69">
        <v>0</v>
      </c>
      <c r="BV925" s="69">
        <v>1000</v>
      </c>
      <c r="BW925" s="69">
        <v>384</v>
      </c>
      <c r="BX925" s="69" t="s">
        <v>530</v>
      </c>
      <c r="BY925" s="69">
        <v>10</v>
      </c>
      <c r="BZ925" s="69">
        <v>2</v>
      </c>
      <c r="CA925" s="69">
        <v>31</v>
      </c>
      <c r="CB925" s="89">
        <v>0</v>
      </c>
      <c r="CC925" s="69">
        <v>1</v>
      </c>
      <c r="CD925" s="69">
        <v>1</v>
      </c>
      <c r="CE925" s="69">
        <v>1</v>
      </c>
      <c r="CF925" s="69">
        <v>120241</v>
      </c>
      <c r="CG925" s="69">
        <v>0</v>
      </c>
      <c r="CH925" s="69">
        <v>0</v>
      </c>
      <c r="CI925" s="69">
        <v>1000</v>
      </c>
      <c r="CJ925" s="69">
        <v>0</v>
      </c>
      <c r="CL925" s="69">
        <v>0</v>
      </c>
      <c r="CM925" s="69">
        <v>0</v>
      </c>
      <c r="CN925" s="69">
        <v>0</v>
      </c>
      <c r="CO925" s="89">
        <v>0</v>
      </c>
      <c r="CP925" s="69">
        <v>0</v>
      </c>
      <c r="CQ925" s="69">
        <v>0</v>
      </c>
      <c r="CR925" s="69">
        <v>0</v>
      </c>
      <c r="CS925" s="69">
        <v>0</v>
      </c>
      <c r="CT925" s="69">
        <v>0</v>
      </c>
      <c r="CU925" s="69">
        <v>0</v>
      </c>
      <c r="CV925" s="69">
        <v>0</v>
      </c>
      <c r="CW925" s="69">
        <v>0</v>
      </c>
      <c r="CZ925" s="69">
        <v>0</v>
      </c>
      <c r="DA925" s="69">
        <v>0</v>
      </c>
      <c r="DB925" s="69">
        <v>0</v>
      </c>
      <c r="DC925" s="69">
        <v>0</v>
      </c>
      <c r="DD925" s="69">
        <v>0</v>
      </c>
      <c r="DE925" s="69">
        <v>0</v>
      </c>
      <c r="DF925" s="69">
        <v>0</v>
      </c>
      <c r="DG925" s="69">
        <v>1</v>
      </c>
      <c r="DI925" s="69" t="e">
        <f>INDEX(Sheet3!$E$78:$E$1130,MATCH(A925,Sheet3!$D$78:$D$1130,0))</f>
        <v>#N/A</v>
      </c>
      <c r="DJ925" s="69" t="str">
        <f t="shared" si="221"/>
        <v>item.ps_skill_10061</v>
      </c>
      <c r="DK925" s="69" t="s">
        <v>2264</v>
      </c>
      <c r="DL925" s="69"/>
      <c r="DM925" s="69" t="s">
        <v>239</v>
      </c>
      <c r="DN925" s="69" t="str">
        <f>"造成["&amp;INDEX(Sheet5!$L$2:$L$11,MATCH(BL925,Sheet5!$J$2:$J$11,0))&amp;":"&amp;BR925&amp;"*"&amp;BS925/1000&amp;"]"&amp;INDEX(Sheet5!$I$2:$I$4,MATCH(BR925,Sheet5!$H$2:$H$4,0))&amp;"的"&amp;INDEX(Sheet5!$K$2:$K$11,MATCH(BL925,Sheet5!$J$2:$J$11,0))</f>
        <v>造成[ui.cs_orange:203*1.2]的物理伤害。</v>
      </c>
      <c r="DO925" s="69"/>
      <c r="DP925" s="69"/>
      <c r="DQ925" s="69"/>
      <c r="DR925" s="69" t="e">
        <f t="shared" si="220"/>
        <v>#N/A</v>
      </c>
      <c r="DS925" s="90" t="e">
        <f>MATCH(A925,Sheet5!D:D,0)</f>
        <v>#N/A</v>
      </c>
      <c r="DT925" s="94" t="e">
        <f>MATCH(A924,Sheet5!F:F,0)</f>
        <v>#N/A</v>
      </c>
      <c r="DU925" s="69">
        <v>0</v>
      </c>
      <c r="DV925" s="69">
        <v>0</v>
      </c>
      <c r="DW925" s="69">
        <v>0</v>
      </c>
      <c r="DX925" s="69">
        <v>0</v>
      </c>
      <c r="DY925" s="69">
        <v>0</v>
      </c>
    </row>
    <row r="926" spans="1:129" ht="14.25">
      <c r="A926" s="69">
        <v>130242</v>
      </c>
      <c r="B926" s="69">
        <v>0</v>
      </c>
      <c r="C926" s="69">
        <v>1</v>
      </c>
      <c r="D926" s="69" t="s">
        <v>2265</v>
      </c>
      <c r="E926" s="69" t="s">
        <v>239</v>
      </c>
      <c r="F926" s="69" t="s">
        <v>326</v>
      </c>
      <c r="G926" s="69">
        <v>1</v>
      </c>
      <c r="H926" s="69" t="s">
        <v>2258</v>
      </c>
      <c r="I926" s="69">
        <v>0</v>
      </c>
      <c r="J926" s="69">
        <v>0</v>
      </c>
      <c r="K926" s="69">
        <v>300</v>
      </c>
      <c r="M926" s="69">
        <v>0</v>
      </c>
      <c r="O926" s="69">
        <v>0</v>
      </c>
      <c r="P926" s="69">
        <v>2</v>
      </c>
      <c r="Q926" s="69">
        <v>0</v>
      </c>
      <c r="R926" s="69">
        <v>1</v>
      </c>
      <c r="S926" s="69">
        <v>0</v>
      </c>
      <c r="T926" s="69">
        <v>0</v>
      </c>
      <c r="U926" s="69">
        <v>0</v>
      </c>
      <c r="V926" s="69">
        <v>0</v>
      </c>
      <c r="W926" s="69">
        <v>0</v>
      </c>
      <c r="X926" s="69">
        <v>0</v>
      </c>
      <c r="Y926" s="69">
        <v>0</v>
      </c>
      <c r="Z926" s="69">
        <v>4000</v>
      </c>
      <c r="AA926" s="69">
        <v>2</v>
      </c>
      <c r="AB926" s="69">
        <v>31</v>
      </c>
      <c r="AC926" s="69">
        <v>0</v>
      </c>
      <c r="AD926" s="69">
        <v>0</v>
      </c>
      <c r="AE926" s="69">
        <v>0</v>
      </c>
      <c r="AF926" s="69">
        <v>1</v>
      </c>
      <c r="AG926" s="69">
        <v>0</v>
      </c>
      <c r="AH926" s="69">
        <v>60</v>
      </c>
      <c r="AI926" s="69">
        <v>355</v>
      </c>
      <c r="AJ926" s="69">
        <v>0</v>
      </c>
      <c r="AK926" s="69">
        <v>0</v>
      </c>
      <c r="AL926" s="69">
        <v>0</v>
      </c>
      <c r="AM926" s="69">
        <v>1</v>
      </c>
      <c r="AN926" s="69">
        <v>1</v>
      </c>
      <c r="AO926" s="69">
        <v>1</v>
      </c>
      <c r="AP926" s="69">
        <v>0.5</v>
      </c>
      <c r="AQ926" s="84">
        <v>15</v>
      </c>
      <c r="AR926" s="69">
        <v>2</v>
      </c>
      <c r="AS926" s="69">
        <v>0</v>
      </c>
      <c r="AT926" s="69">
        <v>0</v>
      </c>
      <c r="AU926" s="69">
        <v>0</v>
      </c>
      <c r="AV926" s="69">
        <v>0</v>
      </c>
      <c r="AW926" s="69">
        <v>0</v>
      </c>
      <c r="AX926" s="69">
        <v>0</v>
      </c>
      <c r="AY926" s="69">
        <v>0</v>
      </c>
      <c r="AZ926" s="69">
        <v>0</v>
      </c>
      <c r="BA926" s="69">
        <v>0</v>
      </c>
      <c r="BB926" s="69">
        <v>0</v>
      </c>
      <c r="BC926" s="69">
        <v>0</v>
      </c>
      <c r="BD926" s="69">
        <v>0</v>
      </c>
      <c r="BE926" s="69">
        <v>0</v>
      </c>
      <c r="BF926" s="69">
        <v>0</v>
      </c>
      <c r="BG926" s="69">
        <v>0</v>
      </c>
      <c r="BH926" s="69">
        <v>0</v>
      </c>
      <c r="BK926" s="69">
        <v>3</v>
      </c>
      <c r="BL926" s="69">
        <v>2</v>
      </c>
      <c r="BM926" s="69">
        <v>2</v>
      </c>
      <c r="BN926" s="69">
        <v>31</v>
      </c>
      <c r="BO926" s="89">
        <v>0</v>
      </c>
      <c r="BP926" s="69">
        <v>1</v>
      </c>
      <c r="BQ926" s="69">
        <v>1</v>
      </c>
      <c r="BR926" s="69">
        <v>203</v>
      </c>
      <c r="BS926" s="69">
        <v>900</v>
      </c>
      <c r="BT926" s="69">
        <v>0</v>
      </c>
      <c r="BU926" s="69">
        <v>0</v>
      </c>
      <c r="BV926" s="69">
        <v>1000</v>
      </c>
      <c r="BW926" s="69">
        <v>0</v>
      </c>
      <c r="BY926" s="69">
        <v>10</v>
      </c>
      <c r="BZ926" s="69">
        <v>2</v>
      </c>
      <c r="CA926" s="69">
        <v>31</v>
      </c>
      <c r="CB926" s="89">
        <v>0</v>
      </c>
      <c r="CC926" s="69">
        <v>1</v>
      </c>
      <c r="CD926" s="69">
        <v>1</v>
      </c>
      <c r="CE926" s="69">
        <v>1</v>
      </c>
      <c r="CF926" s="69">
        <v>120242</v>
      </c>
      <c r="CG926" s="69">
        <v>0</v>
      </c>
      <c r="CH926" s="69">
        <v>0</v>
      </c>
      <c r="CI926" s="69">
        <v>1000</v>
      </c>
      <c r="CJ926" s="69">
        <v>0</v>
      </c>
      <c r="CL926" s="69">
        <v>0</v>
      </c>
      <c r="CM926" s="69">
        <v>0</v>
      </c>
      <c r="CN926" s="69">
        <v>0</v>
      </c>
      <c r="CO926" s="89">
        <v>0</v>
      </c>
      <c r="CP926" s="69">
        <v>0</v>
      </c>
      <c r="CQ926" s="69">
        <v>0</v>
      </c>
      <c r="CR926" s="69">
        <v>0</v>
      </c>
      <c r="CS926" s="69">
        <v>0</v>
      </c>
      <c r="CT926" s="69">
        <v>0</v>
      </c>
      <c r="CU926" s="69">
        <v>0</v>
      </c>
      <c r="CV926" s="69">
        <v>0</v>
      </c>
      <c r="CW926" s="69">
        <v>0</v>
      </c>
      <c r="CZ926" s="69">
        <v>0</v>
      </c>
      <c r="DA926" s="69">
        <v>0</v>
      </c>
      <c r="DB926" s="69">
        <v>0</v>
      </c>
      <c r="DC926" s="69">
        <v>0</v>
      </c>
      <c r="DD926" s="69">
        <v>0</v>
      </c>
      <c r="DE926" s="69">
        <v>0</v>
      </c>
      <c r="DF926" s="69">
        <v>0</v>
      </c>
      <c r="DG926" s="69">
        <v>1</v>
      </c>
      <c r="DI926" s="69" t="e">
        <f>INDEX(Sheet3!$E$78:$E$1130,MATCH(A926,Sheet3!$D$78:$D$1130,0))</f>
        <v>#N/A</v>
      </c>
      <c r="DJ926" s="69" t="str">
        <f t="shared" si="221"/>
        <v>item.ps_skill_10061</v>
      </c>
      <c r="DK926" s="69" t="s">
        <v>2267</v>
      </c>
      <c r="DL926" s="69"/>
      <c r="DM926" s="69" t="s">
        <v>239</v>
      </c>
      <c r="DN926" s="69" t="str">
        <f>"造成["&amp;INDEX(Sheet5!$L$2:$L$11,MATCH(BL926,Sheet5!$J$2:$J$11,0))&amp;":"&amp;BR926&amp;"*"&amp;BS926/1000&amp;"]"&amp;INDEX(Sheet5!$I$2:$I$4,MATCH(BR926,Sheet5!$H$2:$H$4,0))&amp;"的"&amp;INDEX(Sheet5!$K$2:$K$11,MATCH(BL926,Sheet5!$J$2:$J$11,0))</f>
        <v>造成[ui.cs_orange:203*0.9]的物理伤害。</v>
      </c>
      <c r="DO926" s="69"/>
      <c r="DP926" s="69"/>
      <c r="DQ926" s="69"/>
      <c r="DR926" s="69" t="e">
        <f t="shared" si="220"/>
        <v>#N/A</v>
      </c>
      <c r="DS926" s="90" t="e">
        <f>MATCH(A926,Sheet5!D:D,0)</f>
        <v>#N/A</v>
      </c>
      <c r="DT926" s="94" t="e">
        <f>MATCH(A925,Sheet5!F:F,0)</f>
        <v>#N/A</v>
      </c>
      <c r="DU926" s="69">
        <v>0</v>
      </c>
      <c r="DV926" s="69">
        <v>0</v>
      </c>
      <c r="DW926" s="69">
        <v>0</v>
      </c>
      <c r="DX926" s="69">
        <v>0</v>
      </c>
      <c r="DY926" s="69">
        <v>0</v>
      </c>
    </row>
    <row r="927" spans="1:129" ht="14.25">
      <c r="A927" s="69">
        <v>130271</v>
      </c>
      <c r="B927" s="69">
        <v>0</v>
      </c>
      <c r="C927" s="69">
        <v>1</v>
      </c>
      <c r="D927" s="69" t="s">
        <v>2268</v>
      </c>
      <c r="E927" s="69" t="s">
        <v>2269</v>
      </c>
      <c r="F927" s="69">
        <v>0</v>
      </c>
      <c r="G927" s="69">
        <v>1</v>
      </c>
      <c r="H927" s="69" t="s">
        <v>1528</v>
      </c>
      <c r="I927" s="69">
        <v>0</v>
      </c>
      <c r="J927" s="69">
        <v>0</v>
      </c>
      <c r="K927" s="69">
        <v>300</v>
      </c>
      <c r="M927" s="69">
        <v>174</v>
      </c>
      <c r="O927" s="69">
        <v>0</v>
      </c>
      <c r="P927" s="69">
        <v>1</v>
      </c>
      <c r="Q927" s="69">
        <v>0</v>
      </c>
      <c r="R927" s="69">
        <f>IF(S927&gt;0,2,1)</f>
        <v>1</v>
      </c>
      <c r="S927" s="69">
        <v>0</v>
      </c>
      <c r="T927" s="69">
        <v>0</v>
      </c>
      <c r="U927" s="69">
        <v>0</v>
      </c>
      <c r="V927" s="69">
        <v>0</v>
      </c>
      <c r="W927" s="69">
        <v>0</v>
      </c>
      <c r="X927" s="69">
        <v>0</v>
      </c>
      <c r="Y927" s="69">
        <v>0</v>
      </c>
      <c r="Z927" s="69">
        <v>0</v>
      </c>
      <c r="AA927" s="69">
        <v>2</v>
      </c>
      <c r="AB927" s="69">
        <v>31</v>
      </c>
      <c r="AC927" s="69">
        <v>0</v>
      </c>
      <c r="AD927" s="69">
        <v>0</v>
      </c>
      <c r="AE927" s="69">
        <v>0</v>
      </c>
      <c r="AF927" s="69">
        <v>100</v>
      </c>
      <c r="AG927" s="69">
        <v>0</v>
      </c>
      <c r="AH927" s="69">
        <v>48</v>
      </c>
      <c r="AI927" s="69">
        <v>0</v>
      </c>
      <c r="AJ927" s="69">
        <v>3</v>
      </c>
      <c r="AK927" s="69">
        <v>0</v>
      </c>
      <c r="AL927" s="69">
        <v>0</v>
      </c>
      <c r="AM927" s="69">
        <v>1</v>
      </c>
      <c r="AN927" s="69">
        <v>1</v>
      </c>
      <c r="AO927" s="69">
        <v>0</v>
      </c>
      <c r="AP927" s="69">
        <v>0</v>
      </c>
      <c r="AQ927" s="84">
        <v>0</v>
      </c>
      <c r="AR927" s="69">
        <v>0</v>
      </c>
      <c r="AS927" s="69">
        <v>0</v>
      </c>
      <c r="AT927" s="69">
        <v>0</v>
      </c>
      <c r="AU927" s="69">
        <v>0</v>
      </c>
      <c r="AV927" s="69">
        <v>0</v>
      </c>
      <c r="AW927" s="69">
        <v>0</v>
      </c>
      <c r="AX927" s="69">
        <v>0</v>
      </c>
      <c r="AY927" s="69">
        <v>0</v>
      </c>
      <c r="AZ927" s="69">
        <v>0</v>
      </c>
      <c r="BA927" s="69">
        <v>1</v>
      </c>
      <c r="BB927" s="69">
        <v>-1</v>
      </c>
      <c r="BC927" s="69">
        <v>0</v>
      </c>
      <c r="BD927" s="69">
        <v>0</v>
      </c>
      <c r="BE927" s="69">
        <v>0</v>
      </c>
      <c r="BF927" s="69">
        <v>0</v>
      </c>
      <c r="BG927" s="69">
        <v>0</v>
      </c>
      <c r="BH927" s="69">
        <v>0</v>
      </c>
      <c r="BI927" s="69" t="s">
        <v>2271</v>
      </c>
      <c r="BK927" s="69">
        <v>3</v>
      </c>
      <c r="BL927" s="69">
        <v>5</v>
      </c>
      <c r="BM927" s="69">
        <v>2</v>
      </c>
      <c r="BN927" s="69">
        <v>31</v>
      </c>
      <c r="BO927" s="89">
        <v>0</v>
      </c>
      <c r="BP927" s="69">
        <v>1</v>
      </c>
      <c r="BQ927" s="69">
        <v>1</v>
      </c>
      <c r="BR927" s="69">
        <v>204</v>
      </c>
      <c r="BS927" s="69">
        <v>850</v>
      </c>
      <c r="BT927" s="69">
        <v>0</v>
      </c>
      <c r="BU927" s="69">
        <v>0</v>
      </c>
      <c r="BV927" s="69">
        <v>1000</v>
      </c>
      <c r="BW927" s="69">
        <v>0</v>
      </c>
      <c r="BY927" s="69">
        <v>0</v>
      </c>
      <c r="BZ927" s="69">
        <v>0</v>
      </c>
      <c r="CA927" s="69">
        <v>31</v>
      </c>
      <c r="CB927" s="89">
        <v>0</v>
      </c>
      <c r="CC927" s="69">
        <v>0</v>
      </c>
      <c r="CD927" s="69">
        <v>0</v>
      </c>
      <c r="CE927" s="69">
        <v>0</v>
      </c>
      <c r="CF927" s="69">
        <v>0</v>
      </c>
      <c r="CG927" s="69">
        <v>0</v>
      </c>
      <c r="CH927" s="69">
        <v>0</v>
      </c>
      <c r="CI927" s="69">
        <v>0</v>
      </c>
      <c r="CJ927" s="69">
        <v>0</v>
      </c>
      <c r="CL927" s="69">
        <v>0</v>
      </c>
      <c r="CM927" s="69">
        <v>0</v>
      </c>
      <c r="CN927" s="69">
        <v>0</v>
      </c>
      <c r="CO927" s="89">
        <v>0</v>
      </c>
      <c r="CP927" s="69">
        <v>0</v>
      </c>
      <c r="CQ927" s="69">
        <v>0</v>
      </c>
      <c r="CR927" s="69">
        <v>0</v>
      </c>
      <c r="CS927" s="69">
        <v>0</v>
      </c>
      <c r="CT927" s="89">
        <v>0</v>
      </c>
      <c r="CU927" s="69">
        <v>0</v>
      </c>
      <c r="CV927" s="69">
        <v>0</v>
      </c>
      <c r="CW927" s="69">
        <v>0</v>
      </c>
      <c r="CZ927" s="69">
        <v>0</v>
      </c>
      <c r="DA927" s="69">
        <v>0</v>
      </c>
      <c r="DB927" s="69">
        <v>0</v>
      </c>
      <c r="DC927" s="69">
        <v>0</v>
      </c>
      <c r="DD927" s="69">
        <v>0</v>
      </c>
      <c r="DE927" s="69">
        <v>0</v>
      </c>
      <c r="DF927" s="69">
        <v>0</v>
      </c>
      <c r="DG927" s="69">
        <v>1</v>
      </c>
      <c r="DI927" s="69" t="e">
        <f>INDEX(Sheet3!$E$78:$E$1130,MATCH(A927,Sheet3!$D$78:$D$1130,0))</f>
        <v>#N/A</v>
      </c>
      <c r="DJ927" s="69">
        <f t="shared" si="221"/>
        <v>0</v>
      </c>
      <c r="DK927" s="69" t="s">
        <v>2272</v>
      </c>
      <c r="DL927" s="69"/>
      <c r="DM927" s="69" t="s">
        <v>335</v>
      </c>
      <c r="DN927" s="69" t="str">
        <f>"造成["&amp;INDEX(Sheet5!$L$2:$L$11,MATCH(BL927,Sheet5!$J$2:$J$11,0))&amp;":"&amp;BR927&amp;"*"&amp;BS927/1000&amp;"]"&amp;INDEX(Sheet5!$I$2:$I$4,MATCH(BR927,Sheet5!$H$2:$H$4,0))&amp;"的"&amp;INDEX(Sheet5!$K$2:$K$11,MATCH(BL927,Sheet5!$J$2:$J$11,0))</f>
        <v>造成[ui.cs_blue:204*0.85]的雷系伤害。</v>
      </c>
      <c r="DO927" s="69"/>
      <c r="DP927" s="69"/>
      <c r="DQ927" s="69"/>
      <c r="DR927" s="69" t="e">
        <f t="shared" si="220"/>
        <v>#N/A</v>
      </c>
      <c r="DS927" s="90" t="e">
        <f>MATCH(A927,Sheet5!D:D,0)</f>
        <v>#N/A</v>
      </c>
      <c r="DT927" s="94" t="e">
        <f>MATCH(A926,Sheet5!F:F,0)</f>
        <v>#N/A</v>
      </c>
      <c r="DU927" s="69">
        <v>0</v>
      </c>
      <c r="DV927" s="69">
        <v>0</v>
      </c>
      <c r="DW927" s="69">
        <v>0</v>
      </c>
      <c r="DX927" s="69">
        <v>0</v>
      </c>
      <c r="DY927" s="69">
        <v>0</v>
      </c>
    </row>
    <row r="928" spans="1:129" ht="14.25">
      <c r="A928" s="69">
        <v>130281</v>
      </c>
      <c r="B928" s="69">
        <v>0</v>
      </c>
      <c r="C928" s="69">
        <v>1</v>
      </c>
      <c r="D928" s="69" t="s">
        <v>2273</v>
      </c>
      <c r="E928" s="69" t="s">
        <v>239</v>
      </c>
      <c r="F928" s="69" t="s">
        <v>326</v>
      </c>
      <c r="G928" s="69">
        <v>1</v>
      </c>
      <c r="H928" s="69" t="s">
        <v>1528</v>
      </c>
      <c r="I928" s="69">
        <v>0</v>
      </c>
      <c r="J928" s="69">
        <v>0</v>
      </c>
      <c r="K928" s="69">
        <v>300</v>
      </c>
      <c r="M928" s="69">
        <v>45</v>
      </c>
      <c r="O928" s="69">
        <v>0</v>
      </c>
      <c r="P928" s="69">
        <v>1</v>
      </c>
      <c r="Q928" s="69">
        <v>0</v>
      </c>
      <c r="R928" s="69">
        <v>1</v>
      </c>
      <c r="S928" s="69">
        <v>0</v>
      </c>
      <c r="T928" s="69">
        <v>0</v>
      </c>
      <c r="U928" s="69">
        <v>0</v>
      </c>
      <c r="V928" s="69">
        <v>0</v>
      </c>
      <c r="W928" s="69">
        <v>0</v>
      </c>
      <c r="X928" s="69">
        <v>0</v>
      </c>
      <c r="Y928" s="69">
        <v>0</v>
      </c>
      <c r="Z928" s="69">
        <v>0</v>
      </c>
      <c r="AA928" s="69">
        <v>2</v>
      </c>
      <c r="AB928" s="69">
        <v>31</v>
      </c>
      <c r="AC928" s="69">
        <v>0</v>
      </c>
      <c r="AD928" s="69">
        <v>0</v>
      </c>
      <c r="AE928" s="69">
        <v>0</v>
      </c>
      <c r="AF928" s="69">
        <v>100</v>
      </c>
      <c r="AG928" s="69">
        <v>0</v>
      </c>
      <c r="AH928" s="69">
        <v>42</v>
      </c>
      <c r="AI928" s="69">
        <v>46</v>
      </c>
      <c r="AJ928" s="69">
        <v>3</v>
      </c>
      <c r="AK928" s="69">
        <v>0</v>
      </c>
      <c r="AL928" s="69">
        <v>0</v>
      </c>
      <c r="AM928" s="69">
        <v>1</v>
      </c>
      <c r="AN928" s="69">
        <v>1</v>
      </c>
      <c r="AO928" s="69">
        <v>0</v>
      </c>
      <c r="AP928" s="69">
        <v>0</v>
      </c>
      <c r="AQ928" s="84">
        <v>0</v>
      </c>
      <c r="AR928" s="69">
        <v>0</v>
      </c>
      <c r="AS928" s="69">
        <v>0</v>
      </c>
      <c r="AT928" s="69">
        <v>0</v>
      </c>
      <c r="AU928" s="69">
        <v>0</v>
      </c>
      <c r="AV928" s="69">
        <v>0</v>
      </c>
      <c r="AW928" s="69">
        <v>0</v>
      </c>
      <c r="AX928" s="69">
        <v>0</v>
      </c>
      <c r="AY928" s="69">
        <v>0</v>
      </c>
      <c r="AZ928" s="69">
        <v>0</v>
      </c>
      <c r="BA928" s="69">
        <v>1</v>
      </c>
      <c r="BB928" s="69">
        <v>-1</v>
      </c>
      <c r="BC928" s="69">
        <v>0</v>
      </c>
      <c r="BD928" s="69">
        <v>0</v>
      </c>
      <c r="BE928" s="69">
        <v>0</v>
      </c>
      <c r="BF928" s="69">
        <v>0</v>
      </c>
      <c r="BG928" s="69">
        <v>0</v>
      </c>
      <c r="BH928" s="69">
        <v>0</v>
      </c>
      <c r="BI928" s="69" t="s">
        <v>2275</v>
      </c>
      <c r="BK928" s="69">
        <v>3</v>
      </c>
      <c r="BL928" s="69">
        <v>8</v>
      </c>
      <c r="BM928" s="69">
        <v>2</v>
      </c>
      <c r="BN928" s="69">
        <v>31</v>
      </c>
      <c r="BO928" s="89">
        <v>0</v>
      </c>
      <c r="BP928" s="69">
        <v>1</v>
      </c>
      <c r="BQ928" s="69">
        <v>1</v>
      </c>
      <c r="BR928" s="69">
        <v>204</v>
      </c>
      <c r="BS928" s="69">
        <v>500</v>
      </c>
      <c r="BT928" s="69">
        <v>0</v>
      </c>
      <c r="BU928" s="69">
        <v>0</v>
      </c>
      <c r="BV928" s="69">
        <v>1000</v>
      </c>
      <c r="BW928" s="69">
        <v>47</v>
      </c>
      <c r="BY928" s="69">
        <v>10</v>
      </c>
      <c r="BZ928" s="69">
        <v>2</v>
      </c>
      <c r="CA928" s="69">
        <v>31</v>
      </c>
      <c r="CB928" s="89">
        <v>0</v>
      </c>
      <c r="CC928" s="69">
        <v>1</v>
      </c>
      <c r="CD928" s="69">
        <v>1</v>
      </c>
      <c r="CE928" s="69">
        <v>1</v>
      </c>
      <c r="CF928" s="69">
        <v>120281</v>
      </c>
      <c r="CG928" s="69">
        <v>0</v>
      </c>
      <c r="CH928" s="69">
        <v>0</v>
      </c>
      <c r="CI928" s="69">
        <v>1000</v>
      </c>
      <c r="CJ928" s="69">
        <v>0</v>
      </c>
      <c r="CL928" s="69">
        <v>0</v>
      </c>
      <c r="CM928" s="69">
        <v>0</v>
      </c>
      <c r="CN928" s="69">
        <v>0</v>
      </c>
      <c r="CO928" s="89">
        <v>0</v>
      </c>
      <c r="CP928" s="69">
        <v>0</v>
      </c>
      <c r="CQ928" s="69">
        <v>0</v>
      </c>
      <c r="CR928" s="69">
        <v>0</v>
      </c>
      <c r="CS928" s="69">
        <v>0</v>
      </c>
      <c r="CT928" s="69">
        <v>0</v>
      </c>
      <c r="CU928" s="69">
        <v>0</v>
      </c>
      <c r="CV928" s="69">
        <v>0</v>
      </c>
      <c r="CW928" s="69">
        <v>0</v>
      </c>
      <c r="CZ928" s="69">
        <v>0</v>
      </c>
      <c r="DA928" s="69">
        <v>0</v>
      </c>
      <c r="DB928" s="69">
        <v>0</v>
      </c>
      <c r="DC928" s="69">
        <v>0</v>
      </c>
      <c r="DD928" s="69">
        <v>0</v>
      </c>
      <c r="DE928" s="69">
        <v>0</v>
      </c>
      <c r="DF928" s="69">
        <v>0</v>
      </c>
      <c r="DG928" s="69">
        <v>1</v>
      </c>
      <c r="DI928" s="69" t="e">
        <f>INDEX(Sheet3!$E$78:$E$1130,MATCH(A928,Sheet3!$D$78:$D$1130,0))</f>
        <v>#N/A</v>
      </c>
      <c r="DJ928" s="69" t="str">
        <f t="shared" si="221"/>
        <v>item.ps_skill_10061</v>
      </c>
      <c r="DK928" s="69" t="s">
        <v>2276</v>
      </c>
      <c r="DL928" s="69"/>
      <c r="DM928" s="69" t="s">
        <v>239</v>
      </c>
      <c r="DN928" s="69" t="str">
        <f>"造成["&amp;INDEX(Sheet5!$L$2:$L$11,MATCH(BL928,Sheet5!$J$2:$J$11,0))&amp;":"&amp;BR928&amp;"*"&amp;BS928/1000&amp;"]"&amp;INDEX(Sheet5!$I$2:$I$4,MATCH(BR928,Sheet5!$H$2:$H$4,0))&amp;"的"&amp;INDEX(Sheet5!$K$2:$K$11,MATCH(BL928,Sheet5!$J$2:$J$11,0))</f>
        <v>造成[ui.cs_blue:204*0.5]的光系伤害。</v>
      </c>
      <c r="DO928" s="69"/>
      <c r="DP928" s="69"/>
      <c r="DQ928" s="69"/>
      <c r="DR928" s="69" t="e">
        <f t="shared" si="220"/>
        <v>#N/A</v>
      </c>
      <c r="DS928" s="90" t="e">
        <f>MATCH(A928,Sheet5!D:D,0)</f>
        <v>#N/A</v>
      </c>
      <c r="DT928" s="94" t="e">
        <f>MATCH(A927,Sheet5!F:F,0)</f>
        <v>#N/A</v>
      </c>
      <c r="DU928" s="69">
        <v>0</v>
      </c>
      <c r="DV928" s="69">
        <v>0</v>
      </c>
      <c r="DW928" s="69">
        <v>0</v>
      </c>
      <c r="DX928" s="69">
        <v>0</v>
      </c>
      <c r="DY928" s="69">
        <v>0</v>
      </c>
    </row>
    <row r="929" spans="1:129" ht="14.25">
      <c r="A929" s="69">
        <v>130291</v>
      </c>
      <c r="B929" s="69">
        <v>0</v>
      </c>
      <c r="C929" s="69">
        <v>1</v>
      </c>
      <c r="D929" s="69" t="s">
        <v>1563</v>
      </c>
      <c r="E929" s="69" t="s">
        <v>239</v>
      </c>
      <c r="F929" s="69" t="s">
        <v>326</v>
      </c>
      <c r="G929" s="69">
        <v>1</v>
      </c>
      <c r="H929" s="69" t="s">
        <v>1564</v>
      </c>
      <c r="I929" s="69">
        <v>0</v>
      </c>
      <c r="J929" s="69">
        <v>0</v>
      </c>
      <c r="K929" s="69">
        <v>300</v>
      </c>
      <c r="M929" s="69">
        <v>311</v>
      </c>
      <c r="N929" s="69" t="s">
        <v>527</v>
      </c>
      <c r="O929" s="69">
        <v>0</v>
      </c>
      <c r="P929" s="69">
        <v>2</v>
      </c>
      <c r="Q929" s="69">
        <v>0</v>
      </c>
      <c r="R929" s="69">
        <v>1</v>
      </c>
      <c r="S929" s="69">
        <v>0</v>
      </c>
      <c r="T929" s="69">
        <v>0</v>
      </c>
      <c r="U929" s="69">
        <v>0</v>
      </c>
      <c r="V929" s="69">
        <v>0</v>
      </c>
      <c r="W929" s="69">
        <v>0</v>
      </c>
      <c r="X929" s="69">
        <v>0</v>
      </c>
      <c r="Y929" s="69">
        <v>0</v>
      </c>
      <c r="Z929" s="69">
        <v>0</v>
      </c>
      <c r="AA929" s="69">
        <v>2</v>
      </c>
      <c r="AB929" s="69">
        <v>31</v>
      </c>
      <c r="AC929" s="69">
        <v>0</v>
      </c>
      <c r="AD929" s="69">
        <v>0</v>
      </c>
      <c r="AE929" s="69">
        <v>0</v>
      </c>
      <c r="AF929" s="69">
        <v>1</v>
      </c>
      <c r="AG929" s="69">
        <v>0</v>
      </c>
      <c r="AH929" s="69">
        <v>54</v>
      </c>
      <c r="AI929" s="69">
        <v>160</v>
      </c>
      <c r="AJ929" s="69">
        <v>0</v>
      </c>
      <c r="AK929" s="69">
        <v>0</v>
      </c>
      <c r="AL929" s="69">
        <v>0</v>
      </c>
      <c r="AM929" s="69">
        <v>1</v>
      </c>
      <c r="AN929" s="69">
        <v>1</v>
      </c>
      <c r="AO929" s="69">
        <v>1</v>
      </c>
      <c r="AP929" s="69">
        <v>3</v>
      </c>
      <c r="AQ929" s="84">
        <v>15</v>
      </c>
      <c r="AR929" s="69">
        <v>2</v>
      </c>
      <c r="AS929" s="69">
        <v>0</v>
      </c>
      <c r="AT929" s="69">
        <v>0</v>
      </c>
      <c r="AU929" s="69" t="s">
        <v>528</v>
      </c>
      <c r="AV929" s="69">
        <v>0</v>
      </c>
      <c r="AW929" s="69">
        <v>0</v>
      </c>
      <c r="AX929" s="69">
        <v>0</v>
      </c>
      <c r="AY929" s="69">
        <v>0</v>
      </c>
      <c r="AZ929" s="69">
        <v>0</v>
      </c>
      <c r="BA929" s="69">
        <v>0</v>
      </c>
      <c r="BB929" s="69">
        <v>0</v>
      </c>
      <c r="BC929" s="69">
        <v>0</v>
      </c>
      <c r="BD929" s="69">
        <v>0</v>
      </c>
      <c r="BE929" s="69">
        <v>0</v>
      </c>
      <c r="BF929" s="69">
        <v>0</v>
      </c>
      <c r="BG929" s="69">
        <v>0</v>
      </c>
      <c r="BH929" s="69">
        <v>0</v>
      </c>
      <c r="BI929" s="69" t="s">
        <v>1565</v>
      </c>
      <c r="BK929" s="69">
        <v>3</v>
      </c>
      <c r="BL929" s="69">
        <v>3</v>
      </c>
      <c r="BM929" s="69">
        <v>2</v>
      </c>
      <c r="BN929" s="69">
        <v>31</v>
      </c>
      <c r="BO929" s="89">
        <v>0</v>
      </c>
      <c r="BP929" s="69">
        <v>2</v>
      </c>
      <c r="BQ929" s="69">
        <v>20</v>
      </c>
      <c r="BR929" s="69">
        <v>204</v>
      </c>
      <c r="BS929" s="69">
        <v>950</v>
      </c>
      <c r="BT929" s="69">
        <v>0</v>
      </c>
      <c r="BU929" s="69">
        <v>0</v>
      </c>
      <c r="BV929" s="69">
        <v>1000</v>
      </c>
      <c r="BW929" s="69">
        <v>23</v>
      </c>
      <c r="BX929" s="69" t="s">
        <v>530</v>
      </c>
      <c r="BY929" s="69">
        <v>10</v>
      </c>
      <c r="BZ929" s="69">
        <v>2</v>
      </c>
      <c r="CA929" s="69">
        <v>31</v>
      </c>
      <c r="CB929" s="89">
        <v>0</v>
      </c>
      <c r="CC929" s="69">
        <v>1</v>
      </c>
      <c r="CD929" s="69">
        <v>1</v>
      </c>
      <c r="CE929" s="69">
        <v>1</v>
      </c>
      <c r="CF929" s="69">
        <v>120291</v>
      </c>
      <c r="CG929" s="69">
        <v>0</v>
      </c>
      <c r="CH929" s="69">
        <v>0</v>
      </c>
      <c r="CI929" s="69">
        <v>1000</v>
      </c>
      <c r="CJ929" s="69">
        <v>0</v>
      </c>
      <c r="CL929" s="69">
        <v>0</v>
      </c>
      <c r="CM929" s="69">
        <v>0</v>
      </c>
      <c r="CN929" s="69">
        <v>0</v>
      </c>
      <c r="CO929" s="89">
        <v>0</v>
      </c>
      <c r="CP929" s="69">
        <v>0</v>
      </c>
      <c r="CQ929" s="69">
        <v>0</v>
      </c>
      <c r="CR929" s="69">
        <v>0</v>
      </c>
      <c r="CS929" s="69">
        <v>0</v>
      </c>
      <c r="CT929" s="69">
        <v>0</v>
      </c>
      <c r="CU929" s="69">
        <v>0</v>
      </c>
      <c r="CV929" s="69">
        <v>0</v>
      </c>
      <c r="CW929" s="69">
        <v>0</v>
      </c>
      <c r="CZ929" s="69">
        <v>0</v>
      </c>
      <c r="DA929" s="69">
        <v>0</v>
      </c>
      <c r="DB929" s="69">
        <v>0</v>
      </c>
      <c r="DC929" s="69">
        <v>0</v>
      </c>
      <c r="DD929" s="69">
        <v>0</v>
      </c>
      <c r="DE929" s="69">
        <v>0</v>
      </c>
      <c r="DF929" s="69">
        <v>0</v>
      </c>
      <c r="DG929" s="69">
        <v>1</v>
      </c>
      <c r="DI929" s="69" t="e">
        <f>INDEX(Sheet3!$E$78:$E$1130,MATCH(A929,Sheet3!$D$78:$D$1130,0))</f>
        <v>#N/A</v>
      </c>
      <c r="DJ929" s="69" t="str">
        <f t="shared" si="221"/>
        <v>item.ps_skill_10061</v>
      </c>
      <c r="DK929" s="69" t="s">
        <v>1566</v>
      </c>
      <c r="DL929" s="69"/>
      <c r="DM929" s="69" t="s">
        <v>239</v>
      </c>
      <c r="DN929" s="69" t="str">
        <f>"造成["&amp;INDEX(Sheet5!$L$2:$L$11,MATCH(BL929,Sheet5!$J$2:$J$11,0))&amp;":"&amp;BR929&amp;"*"&amp;BS929/1000&amp;"]"&amp;INDEX(Sheet5!$I$2:$I$4,MATCH(BR929,Sheet5!$H$2:$H$4,0))&amp;"的"&amp;INDEX(Sheet5!$K$2:$K$11,MATCH(BL929,Sheet5!$J$2:$J$11,0))</f>
        <v>造成[ui.cs_blue:204*0.95]的火系伤害。</v>
      </c>
      <c r="DO929" s="69"/>
      <c r="DP929" s="69"/>
      <c r="DQ929" s="69"/>
      <c r="DR929" s="69" t="e">
        <f t="shared" si="220"/>
        <v>#N/A</v>
      </c>
      <c r="DS929" s="90" t="e">
        <f>MATCH(A929,Sheet5!D:D,0)</f>
        <v>#N/A</v>
      </c>
      <c r="DT929" s="94" t="e">
        <f>MATCH(A928,Sheet5!F:F,0)</f>
        <v>#N/A</v>
      </c>
      <c r="DU929" s="69">
        <v>0</v>
      </c>
      <c r="DV929" s="69">
        <v>0</v>
      </c>
      <c r="DW929" s="69">
        <v>0</v>
      </c>
      <c r="DX929" s="69">
        <v>0</v>
      </c>
      <c r="DY929" s="69">
        <v>0</v>
      </c>
    </row>
    <row r="930" spans="1:129" ht="14.25">
      <c r="A930" s="69">
        <v>130351</v>
      </c>
      <c r="B930" s="69">
        <v>0</v>
      </c>
      <c r="C930" s="69">
        <v>1</v>
      </c>
      <c r="D930" s="69" t="s">
        <v>2278</v>
      </c>
      <c r="E930" s="69" t="s">
        <v>239</v>
      </c>
      <c r="F930" s="69">
        <v>0</v>
      </c>
      <c r="G930" s="69">
        <v>1</v>
      </c>
      <c r="H930" s="69" t="s">
        <v>1528</v>
      </c>
      <c r="I930" s="69">
        <v>0</v>
      </c>
      <c r="J930" s="69">
        <v>0</v>
      </c>
      <c r="K930" s="69">
        <v>300</v>
      </c>
      <c r="M930" s="69">
        <v>0</v>
      </c>
      <c r="O930" s="69">
        <v>0</v>
      </c>
      <c r="P930" s="69">
        <v>1</v>
      </c>
      <c r="Q930" s="69">
        <v>0</v>
      </c>
      <c r="R930" s="69">
        <v>1</v>
      </c>
      <c r="S930" s="69">
        <v>0</v>
      </c>
      <c r="T930" s="69">
        <v>0</v>
      </c>
      <c r="U930" s="69">
        <v>0</v>
      </c>
      <c r="V930" s="69">
        <v>0</v>
      </c>
      <c r="W930" s="69">
        <v>0</v>
      </c>
      <c r="X930" s="69">
        <v>0</v>
      </c>
      <c r="Y930" s="69">
        <v>0</v>
      </c>
      <c r="Z930" s="69">
        <v>0</v>
      </c>
      <c r="AA930" s="69">
        <v>2</v>
      </c>
      <c r="AB930" s="69">
        <v>31</v>
      </c>
      <c r="AC930" s="69">
        <v>0</v>
      </c>
      <c r="AD930" s="69">
        <v>0</v>
      </c>
      <c r="AE930" s="69">
        <v>0</v>
      </c>
      <c r="AF930" s="69">
        <v>50</v>
      </c>
      <c r="AG930" s="69">
        <v>0</v>
      </c>
      <c r="AH930" s="69">
        <v>30</v>
      </c>
      <c r="AI930" s="69">
        <v>0</v>
      </c>
      <c r="AJ930" s="69">
        <v>0</v>
      </c>
      <c r="AK930" s="69">
        <v>0</v>
      </c>
      <c r="AL930" s="69">
        <v>0</v>
      </c>
      <c r="AM930" s="69">
        <v>0</v>
      </c>
      <c r="AN930" s="69">
        <v>0</v>
      </c>
      <c r="AO930" s="69">
        <v>0</v>
      </c>
      <c r="AP930" s="69">
        <v>0</v>
      </c>
      <c r="AQ930" s="84">
        <v>0</v>
      </c>
      <c r="AR930" s="69">
        <v>0</v>
      </c>
      <c r="AS930" s="69">
        <v>0</v>
      </c>
      <c r="AT930" s="69">
        <v>0</v>
      </c>
      <c r="AU930" s="69">
        <v>0</v>
      </c>
      <c r="AV930" s="69">
        <v>0</v>
      </c>
      <c r="AW930" s="69">
        <v>0</v>
      </c>
      <c r="AX930" s="69">
        <v>0</v>
      </c>
      <c r="AY930" s="69">
        <v>0</v>
      </c>
      <c r="AZ930" s="69">
        <v>0</v>
      </c>
      <c r="BA930" s="69">
        <v>0</v>
      </c>
      <c r="BB930" s="69">
        <v>0</v>
      </c>
      <c r="BC930" s="69">
        <v>0</v>
      </c>
      <c r="BD930" s="69">
        <v>0</v>
      </c>
      <c r="BE930" s="69">
        <v>0</v>
      </c>
      <c r="BF930" s="69">
        <v>0</v>
      </c>
      <c r="BG930" s="69">
        <v>0</v>
      </c>
      <c r="BH930" s="69">
        <v>0</v>
      </c>
      <c r="BK930" s="69">
        <v>3</v>
      </c>
      <c r="BL930" s="69">
        <v>10</v>
      </c>
      <c r="BM930" s="69">
        <v>2</v>
      </c>
      <c r="BN930" s="69">
        <v>31</v>
      </c>
      <c r="BO930" s="89">
        <v>0</v>
      </c>
      <c r="BP930" s="69">
        <v>1</v>
      </c>
      <c r="BQ930" s="69">
        <v>1</v>
      </c>
      <c r="BR930" s="69">
        <v>1</v>
      </c>
      <c r="BS930" s="69">
        <v>120351</v>
      </c>
      <c r="BT930" s="69">
        <v>0</v>
      </c>
      <c r="BU930" s="69">
        <v>0</v>
      </c>
      <c r="BV930" s="69">
        <v>1000</v>
      </c>
      <c r="BW930" s="69">
        <v>0</v>
      </c>
      <c r="BY930" s="69">
        <v>0</v>
      </c>
      <c r="BZ930" s="69">
        <v>0</v>
      </c>
      <c r="CA930" s="69">
        <v>31</v>
      </c>
      <c r="CB930" s="89">
        <v>0</v>
      </c>
      <c r="CC930" s="69">
        <v>0</v>
      </c>
      <c r="CD930" s="69">
        <v>0</v>
      </c>
      <c r="CE930" s="69">
        <v>0</v>
      </c>
      <c r="CF930" s="69">
        <v>0</v>
      </c>
      <c r="CG930" s="69">
        <v>0</v>
      </c>
      <c r="CH930" s="69">
        <v>0</v>
      </c>
      <c r="CI930" s="69">
        <v>0</v>
      </c>
      <c r="CJ930" s="69">
        <v>0</v>
      </c>
      <c r="CL930" s="69">
        <v>0</v>
      </c>
      <c r="CM930" s="69">
        <v>0</v>
      </c>
      <c r="CN930" s="69">
        <v>0</v>
      </c>
      <c r="CO930" s="89">
        <v>0</v>
      </c>
      <c r="CP930" s="69">
        <v>0</v>
      </c>
      <c r="CQ930" s="69">
        <v>0</v>
      </c>
      <c r="CR930" s="69">
        <v>0</v>
      </c>
      <c r="CS930" s="69">
        <v>0</v>
      </c>
      <c r="CT930" s="69">
        <v>0</v>
      </c>
      <c r="CU930" s="69">
        <v>0</v>
      </c>
      <c r="CV930" s="69">
        <v>0</v>
      </c>
      <c r="CW930" s="69">
        <v>0</v>
      </c>
      <c r="CZ930" s="69">
        <v>0</v>
      </c>
      <c r="DA930" s="69">
        <v>0</v>
      </c>
      <c r="DB930" s="69">
        <v>0</v>
      </c>
      <c r="DC930" s="69">
        <v>0</v>
      </c>
      <c r="DD930" s="69">
        <v>0</v>
      </c>
      <c r="DE930" s="69">
        <v>0</v>
      </c>
      <c r="DF930" s="69">
        <v>0</v>
      </c>
      <c r="DG930" s="69">
        <v>1</v>
      </c>
      <c r="DI930" s="69" t="e">
        <f>INDEX(Sheet3!$E$78:$E$1130,MATCH(A930,Sheet3!$D$78:$D$1130,0))</f>
        <v>#N/A</v>
      </c>
      <c r="DJ930" s="69">
        <f t="shared" si="221"/>
        <v>0</v>
      </c>
      <c r="DK930" s="69" t="s">
        <v>2282</v>
      </c>
      <c r="DL930" s="69"/>
      <c r="DM930" s="69" t="s">
        <v>239</v>
      </c>
      <c r="DN930" s="69" t="e">
        <f>"造成["&amp;INDEX(Sheet5!$L$2:$L$11,MATCH(BL930,Sheet5!$J$2:$J$11,0))&amp;":"&amp;BR930&amp;"*"&amp;BS930/1000&amp;"]"&amp;INDEX(Sheet5!$I$2:$I$4,MATCH(BR930,Sheet5!$H$2:$H$4,0))&amp;"的"&amp;INDEX(Sheet5!$K$2:$K$11,MATCH(BL930,Sheet5!$J$2:$J$11,0))</f>
        <v>#N/A</v>
      </c>
      <c r="DO930" s="69"/>
      <c r="DP930" s="69"/>
      <c r="DQ930" s="69"/>
      <c r="DR930" s="69" t="e">
        <f t="shared" si="220"/>
        <v>#N/A</v>
      </c>
      <c r="DS930" s="90" t="e">
        <f>MATCH(A930,Sheet5!D:D,0)</f>
        <v>#N/A</v>
      </c>
      <c r="DT930" s="94" t="e">
        <f>MATCH(A929,Sheet5!F:F,0)</f>
        <v>#N/A</v>
      </c>
      <c r="DU930" s="69">
        <v>0</v>
      </c>
      <c r="DV930" s="69">
        <v>0</v>
      </c>
      <c r="DW930" s="69">
        <v>0</v>
      </c>
      <c r="DX930" s="69">
        <v>0</v>
      </c>
      <c r="DY930" s="69">
        <v>0</v>
      </c>
    </row>
    <row r="931" spans="1:129" ht="14.25">
      <c r="A931" s="69">
        <v>130352</v>
      </c>
      <c r="B931" s="69">
        <v>0</v>
      </c>
      <c r="C931" s="69">
        <v>1</v>
      </c>
      <c r="D931" s="69" t="s">
        <v>2283</v>
      </c>
      <c r="E931" s="69" t="s">
        <v>239</v>
      </c>
      <c r="F931" s="69">
        <v>0</v>
      </c>
      <c r="G931" s="69">
        <v>1</v>
      </c>
      <c r="I931" s="69">
        <v>0</v>
      </c>
      <c r="J931" s="69">
        <v>0</v>
      </c>
      <c r="K931" s="69">
        <v>300</v>
      </c>
      <c r="M931" s="69">
        <v>185</v>
      </c>
      <c r="O931" s="69">
        <v>0</v>
      </c>
      <c r="P931" s="69">
        <v>6</v>
      </c>
      <c r="Q931" s="69">
        <v>0</v>
      </c>
      <c r="R931" s="69">
        <v>1</v>
      </c>
      <c r="S931" s="69">
        <v>0</v>
      </c>
      <c r="T931" s="69">
        <v>0</v>
      </c>
      <c r="U931" s="69">
        <v>0</v>
      </c>
      <c r="V931" s="69">
        <v>0</v>
      </c>
      <c r="W931" s="69">
        <v>0</v>
      </c>
      <c r="X931" s="69">
        <v>0</v>
      </c>
      <c r="Y931" s="69">
        <v>0</v>
      </c>
      <c r="Z931" s="69">
        <v>0</v>
      </c>
      <c r="AA931" s="69">
        <v>2</v>
      </c>
      <c r="AB931" s="69">
        <v>31</v>
      </c>
      <c r="AC931" s="69">
        <v>0</v>
      </c>
      <c r="AD931" s="69">
        <v>0</v>
      </c>
      <c r="AE931" s="69">
        <v>0</v>
      </c>
      <c r="AF931" s="69">
        <v>50</v>
      </c>
      <c r="AG931" s="69">
        <v>0</v>
      </c>
      <c r="AH931" s="69">
        <v>24</v>
      </c>
      <c r="AI931" s="69">
        <v>0</v>
      </c>
      <c r="AJ931" s="69">
        <v>0</v>
      </c>
      <c r="AK931" s="69">
        <v>0</v>
      </c>
      <c r="AL931" s="69">
        <v>0</v>
      </c>
      <c r="AM931" s="69">
        <v>1</v>
      </c>
      <c r="AN931" s="69">
        <v>1</v>
      </c>
      <c r="AO931" s="69">
        <v>0</v>
      </c>
      <c r="AP931" s="69">
        <v>2</v>
      </c>
      <c r="AQ931" s="84">
        <v>0</v>
      </c>
      <c r="AR931" s="69">
        <v>0</v>
      </c>
      <c r="AS931" s="69">
        <v>0</v>
      </c>
      <c r="AT931" s="69">
        <v>0</v>
      </c>
      <c r="AU931" s="69">
        <v>0</v>
      </c>
      <c r="AV931" s="69">
        <v>0</v>
      </c>
      <c r="AW931" s="69">
        <v>0</v>
      </c>
      <c r="AX931" s="69">
        <v>0</v>
      </c>
      <c r="AY931" s="69">
        <v>0</v>
      </c>
      <c r="AZ931" s="69">
        <v>0</v>
      </c>
      <c r="BA931" s="69">
        <v>0</v>
      </c>
      <c r="BB931" s="69">
        <v>0</v>
      </c>
      <c r="BC931" s="69">
        <v>0</v>
      </c>
      <c r="BD931" s="69">
        <v>0</v>
      </c>
      <c r="BE931" s="69">
        <v>0</v>
      </c>
      <c r="BF931" s="69">
        <v>0</v>
      </c>
      <c r="BG931" s="69">
        <v>0</v>
      </c>
      <c r="BH931" s="69">
        <v>0</v>
      </c>
      <c r="BK931" s="69">
        <v>3</v>
      </c>
      <c r="BL931" s="69">
        <v>2</v>
      </c>
      <c r="BM931" s="69">
        <v>2</v>
      </c>
      <c r="BN931" s="69">
        <v>31</v>
      </c>
      <c r="BO931" s="89">
        <v>0</v>
      </c>
      <c r="BP931" s="69">
        <v>1</v>
      </c>
      <c r="BQ931" s="69">
        <v>1</v>
      </c>
      <c r="BR931" s="69">
        <v>203</v>
      </c>
      <c r="BS931" s="69">
        <v>4000</v>
      </c>
      <c r="BT931" s="69">
        <v>0</v>
      </c>
      <c r="BU931" s="69">
        <v>0</v>
      </c>
      <c r="BV931" s="69">
        <v>1000</v>
      </c>
      <c r="BW931" s="69">
        <v>0</v>
      </c>
      <c r="BY931" s="69">
        <v>0</v>
      </c>
      <c r="BZ931" s="69">
        <v>0</v>
      </c>
      <c r="CA931" s="69">
        <v>31</v>
      </c>
      <c r="CB931" s="89">
        <v>0</v>
      </c>
      <c r="CC931" s="69">
        <v>0</v>
      </c>
      <c r="CD931" s="69">
        <v>0</v>
      </c>
      <c r="CE931" s="69">
        <v>0</v>
      </c>
      <c r="CF931" s="69">
        <v>0</v>
      </c>
      <c r="CG931" s="69">
        <v>0</v>
      </c>
      <c r="CH931" s="69">
        <v>0</v>
      </c>
      <c r="CI931" s="69">
        <v>0</v>
      </c>
      <c r="CJ931" s="69">
        <v>0</v>
      </c>
      <c r="CL931" s="69">
        <v>0</v>
      </c>
      <c r="CM931" s="69">
        <v>0</v>
      </c>
      <c r="CN931" s="69">
        <v>0</v>
      </c>
      <c r="CO931" s="89">
        <v>0</v>
      </c>
      <c r="CP931" s="69">
        <v>0</v>
      </c>
      <c r="CQ931" s="69">
        <v>0</v>
      </c>
      <c r="CR931" s="69">
        <v>0</v>
      </c>
      <c r="CS931" s="69">
        <v>0</v>
      </c>
      <c r="CT931" s="69">
        <v>0</v>
      </c>
      <c r="CU931" s="69">
        <v>0</v>
      </c>
      <c r="CV931" s="69">
        <v>0</v>
      </c>
      <c r="CW931" s="69">
        <v>0</v>
      </c>
      <c r="CZ931" s="69">
        <v>0</v>
      </c>
      <c r="DA931" s="69">
        <v>0</v>
      </c>
      <c r="DB931" s="69">
        <v>0</v>
      </c>
      <c r="DC931" s="69">
        <v>0</v>
      </c>
      <c r="DD931" s="69">
        <v>0</v>
      </c>
      <c r="DE931" s="69">
        <v>0</v>
      </c>
      <c r="DF931" s="69">
        <v>0</v>
      </c>
      <c r="DG931" s="69">
        <v>1</v>
      </c>
      <c r="DI931" s="69" t="e">
        <f>INDEX(Sheet3!$E$78:$E$1130,MATCH(A931,Sheet3!$D$78:$D$1130,0))</f>
        <v>#N/A</v>
      </c>
      <c r="DJ931" s="69">
        <f t="shared" si="221"/>
        <v>0</v>
      </c>
      <c r="DK931" s="69" t="s">
        <v>2284</v>
      </c>
      <c r="DL931" s="69"/>
      <c r="DM931" s="69" t="s">
        <v>239</v>
      </c>
      <c r="DN931" s="69" t="str">
        <f>"造成["&amp;INDEX(Sheet5!$L$2:$L$11,MATCH(BL931,Sheet5!$J$2:$J$11,0))&amp;":"&amp;BR931&amp;"*"&amp;BS931/1000&amp;"]"&amp;INDEX(Sheet5!$I$2:$I$4,MATCH(BR931,Sheet5!$H$2:$H$4,0))&amp;"的"&amp;INDEX(Sheet5!$K$2:$K$11,MATCH(BL931,Sheet5!$J$2:$J$11,0))</f>
        <v>造成[ui.cs_orange:203*4]的物理伤害。</v>
      </c>
      <c r="DO931" s="69"/>
      <c r="DP931" s="69"/>
      <c r="DQ931" s="69"/>
      <c r="DR931" s="69" t="e">
        <f t="shared" si="220"/>
        <v>#N/A</v>
      </c>
      <c r="DS931" s="90" t="e">
        <f>MATCH(A931,Sheet5!D:D,0)</f>
        <v>#N/A</v>
      </c>
      <c r="DT931" s="94" t="e">
        <f>MATCH(A930,Sheet5!F:F,0)</f>
        <v>#N/A</v>
      </c>
      <c r="DU931" s="69">
        <v>0</v>
      </c>
      <c r="DV931" s="69">
        <v>0</v>
      </c>
      <c r="DW931" s="69">
        <v>0</v>
      </c>
      <c r="DX931" s="69">
        <v>0</v>
      </c>
      <c r="DY931" s="69">
        <v>0</v>
      </c>
    </row>
    <row r="932" spans="1:129" ht="14.25">
      <c r="A932" s="69">
        <v>130341</v>
      </c>
      <c r="B932" s="69">
        <v>0</v>
      </c>
      <c r="C932" s="69">
        <v>1</v>
      </c>
      <c r="D932" s="69" t="s">
        <v>2285</v>
      </c>
      <c r="E932" s="69" t="s">
        <v>239</v>
      </c>
      <c r="F932" s="69" t="s">
        <v>326</v>
      </c>
      <c r="G932" s="69">
        <v>1</v>
      </c>
      <c r="H932" s="69" t="s">
        <v>1528</v>
      </c>
      <c r="I932" s="69">
        <v>0</v>
      </c>
      <c r="J932" s="69">
        <v>0</v>
      </c>
      <c r="K932" s="69">
        <v>300</v>
      </c>
      <c r="M932" s="69">
        <v>0</v>
      </c>
      <c r="O932" s="69">
        <v>0</v>
      </c>
      <c r="P932" s="69">
        <v>1</v>
      </c>
      <c r="Q932" s="69">
        <v>0</v>
      </c>
      <c r="R932" s="69">
        <v>1</v>
      </c>
      <c r="S932" s="69">
        <v>0</v>
      </c>
      <c r="T932" s="69">
        <v>0</v>
      </c>
      <c r="U932" s="69">
        <v>0</v>
      </c>
      <c r="V932" s="69">
        <v>0</v>
      </c>
      <c r="W932" s="69">
        <v>0</v>
      </c>
      <c r="X932" s="69">
        <v>0</v>
      </c>
      <c r="Y932" s="69">
        <v>0</v>
      </c>
      <c r="Z932" s="69">
        <v>0</v>
      </c>
      <c r="AA932" s="69">
        <v>2</v>
      </c>
      <c r="AB932" s="69">
        <v>31</v>
      </c>
      <c r="AC932" s="69">
        <v>0</v>
      </c>
      <c r="AD932" s="69">
        <v>0</v>
      </c>
      <c r="AE932" s="69">
        <v>0</v>
      </c>
      <c r="AF932" s="69">
        <v>50</v>
      </c>
      <c r="AG932" s="69">
        <v>0</v>
      </c>
      <c r="AH932" s="69">
        <v>12</v>
      </c>
      <c r="AI932" s="69">
        <v>0</v>
      </c>
      <c r="AJ932" s="69">
        <v>2</v>
      </c>
      <c r="AK932" s="69">
        <v>0</v>
      </c>
      <c r="AL932" s="69">
        <v>0</v>
      </c>
      <c r="AM932" s="69">
        <v>1</v>
      </c>
      <c r="AN932" s="69">
        <v>1</v>
      </c>
      <c r="AO932" s="69">
        <v>0</v>
      </c>
      <c r="AP932" s="69">
        <v>0</v>
      </c>
      <c r="AQ932" s="84">
        <v>0</v>
      </c>
      <c r="AR932" s="69">
        <v>0</v>
      </c>
      <c r="AS932" s="69">
        <v>0</v>
      </c>
      <c r="AT932" s="69">
        <v>0</v>
      </c>
      <c r="AU932" s="69">
        <v>0</v>
      </c>
      <c r="AV932" s="69">
        <v>0</v>
      </c>
      <c r="AW932" s="69">
        <v>0</v>
      </c>
      <c r="AX932" s="69">
        <v>0</v>
      </c>
      <c r="AY932" s="69">
        <v>0</v>
      </c>
      <c r="AZ932" s="69">
        <v>0</v>
      </c>
      <c r="BA932" s="69">
        <v>1</v>
      </c>
      <c r="BB932" s="69">
        <v>-1</v>
      </c>
      <c r="BC932" s="69">
        <v>0</v>
      </c>
      <c r="BD932" s="69">
        <v>0</v>
      </c>
      <c r="BE932" s="69">
        <v>0</v>
      </c>
      <c r="BF932" s="69">
        <v>0</v>
      </c>
      <c r="BG932" s="69">
        <v>0</v>
      </c>
      <c r="BH932" s="69">
        <v>0</v>
      </c>
      <c r="BK932" s="69">
        <v>3</v>
      </c>
      <c r="BL932" s="69">
        <v>2</v>
      </c>
      <c r="BM932" s="69">
        <v>2</v>
      </c>
      <c r="BN932" s="69">
        <v>31</v>
      </c>
      <c r="BO932" s="89">
        <v>0</v>
      </c>
      <c r="BP932" s="69">
        <v>1</v>
      </c>
      <c r="BQ932" s="69">
        <v>1</v>
      </c>
      <c r="BR932" s="69">
        <v>203</v>
      </c>
      <c r="BS932" s="69">
        <v>1100</v>
      </c>
      <c r="BT932" s="69">
        <v>0</v>
      </c>
      <c r="BU932" s="69">
        <v>0</v>
      </c>
      <c r="BV932" s="69">
        <v>1000</v>
      </c>
      <c r="BW932" s="69">
        <v>27</v>
      </c>
      <c r="BY932" s="69">
        <v>0</v>
      </c>
      <c r="BZ932" s="69">
        <v>0</v>
      </c>
      <c r="CA932" s="69">
        <v>31</v>
      </c>
      <c r="CB932" s="89">
        <v>0</v>
      </c>
      <c r="CC932" s="69">
        <v>0</v>
      </c>
      <c r="CD932" s="69">
        <v>0</v>
      </c>
      <c r="CE932" s="69">
        <v>0</v>
      </c>
      <c r="CF932" s="69">
        <v>0</v>
      </c>
      <c r="CG932" s="69">
        <v>0</v>
      </c>
      <c r="CH932" s="69">
        <v>0</v>
      </c>
      <c r="CI932" s="69">
        <v>0</v>
      </c>
      <c r="CJ932" s="69">
        <v>0</v>
      </c>
      <c r="CL932" s="69">
        <v>0</v>
      </c>
      <c r="CM932" s="69">
        <v>0</v>
      </c>
      <c r="CN932" s="69">
        <v>0</v>
      </c>
      <c r="CO932" s="89">
        <v>0</v>
      </c>
      <c r="CP932" s="69">
        <v>0</v>
      </c>
      <c r="CQ932" s="69">
        <v>0</v>
      </c>
      <c r="CR932" s="69">
        <v>0</v>
      </c>
      <c r="CS932" s="69">
        <v>0</v>
      </c>
      <c r="CT932" s="69">
        <v>0</v>
      </c>
      <c r="CU932" s="69">
        <v>0</v>
      </c>
      <c r="CV932" s="69">
        <v>0</v>
      </c>
      <c r="CW932" s="69">
        <v>0</v>
      </c>
      <c r="CZ932" s="69">
        <v>0</v>
      </c>
      <c r="DA932" s="69">
        <v>0</v>
      </c>
      <c r="DB932" s="69">
        <v>0</v>
      </c>
      <c r="DC932" s="69">
        <v>0</v>
      </c>
      <c r="DD932" s="69">
        <v>0</v>
      </c>
      <c r="DE932" s="69">
        <v>0</v>
      </c>
      <c r="DF932" s="69">
        <v>0</v>
      </c>
      <c r="DG932" s="69">
        <v>1</v>
      </c>
      <c r="DI932" s="69" t="e">
        <f>INDEX(Sheet3!$E$78:$E$1130,MATCH(A932,Sheet3!$D$78:$D$1130,0))</f>
        <v>#N/A</v>
      </c>
      <c r="DJ932" s="69" t="str">
        <f t="shared" si="221"/>
        <v>item.ps_skill_10061</v>
      </c>
      <c r="DK932" s="69" t="s">
        <v>2288</v>
      </c>
      <c r="DL932" s="69"/>
      <c r="DM932" s="69" t="s">
        <v>239</v>
      </c>
      <c r="DN932" s="69" t="str">
        <f>"造成["&amp;INDEX(Sheet5!$L$2:$L$11,MATCH(BL932,Sheet5!$J$2:$J$11,0))&amp;":"&amp;BR932&amp;"*"&amp;BS932/1000&amp;"]"&amp;INDEX(Sheet5!$I$2:$I$4,MATCH(BR932,Sheet5!$H$2:$H$4,0))&amp;"的"&amp;INDEX(Sheet5!$K$2:$K$11,MATCH(BL932,Sheet5!$J$2:$J$11,0))</f>
        <v>造成[ui.cs_orange:203*1.1]的物理伤害。</v>
      </c>
      <c r="DO932" s="69"/>
      <c r="DP932" s="69"/>
      <c r="DQ932" s="69"/>
      <c r="DR932" s="69" t="e">
        <f t="shared" si="220"/>
        <v>#N/A</v>
      </c>
      <c r="DS932" s="90" t="e">
        <f>MATCH(A932,Sheet5!D:D,0)</f>
        <v>#N/A</v>
      </c>
      <c r="DT932" s="94" t="e">
        <f>MATCH(A931,Sheet5!F:F,0)</f>
        <v>#N/A</v>
      </c>
      <c r="DU932" s="69">
        <v>0</v>
      </c>
      <c r="DV932" s="69">
        <v>0</v>
      </c>
      <c r="DW932" s="69">
        <v>0</v>
      </c>
      <c r="DX932" s="69">
        <v>0</v>
      </c>
      <c r="DY932" s="69">
        <v>0</v>
      </c>
    </row>
    <row r="933" spans="1:129" ht="14.25">
      <c r="A933" s="69">
        <v>130361</v>
      </c>
      <c r="B933" s="69">
        <v>0</v>
      </c>
      <c r="C933" s="69">
        <v>1</v>
      </c>
      <c r="D933" s="69" t="s">
        <v>2289</v>
      </c>
      <c r="E933" s="69" t="s">
        <v>239</v>
      </c>
      <c r="F933" s="69" t="s">
        <v>326</v>
      </c>
      <c r="G933" s="69">
        <v>1</v>
      </c>
      <c r="H933" s="69" t="s">
        <v>1528</v>
      </c>
      <c r="I933" s="69">
        <v>0</v>
      </c>
      <c r="J933" s="69">
        <v>0</v>
      </c>
      <c r="K933" s="69">
        <v>300</v>
      </c>
      <c r="M933" s="69">
        <v>0</v>
      </c>
      <c r="O933" s="69">
        <v>0</v>
      </c>
      <c r="P933" s="69">
        <v>1</v>
      </c>
      <c r="Q933" s="69">
        <v>0</v>
      </c>
      <c r="R933" s="69">
        <v>1</v>
      </c>
      <c r="S933" s="69">
        <v>0</v>
      </c>
      <c r="T933" s="69">
        <v>0</v>
      </c>
      <c r="U933" s="69">
        <v>0</v>
      </c>
      <c r="V933" s="69">
        <v>0</v>
      </c>
      <c r="W933" s="69">
        <v>0</v>
      </c>
      <c r="X933" s="69">
        <v>0</v>
      </c>
      <c r="Y933" s="69">
        <v>0</v>
      </c>
      <c r="Z933" s="69">
        <v>0</v>
      </c>
      <c r="AA933" s="69">
        <v>2</v>
      </c>
      <c r="AB933" s="69">
        <v>31</v>
      </c>
      <c r="AC933" s="69">
        <v>0</v>
      </c>
      <c r="AD933" s="69">
        <v>0</v>
      </c>
      <c r="AE933" s="69">
        <v>0</v>
      </c>
      <c r="AF933" s="69">
        <v>50</v>
      </c>
      <c r="AG933" s="69">
        <v>0</v>
      </c>
      <c r="AH933" s="69">
        <v>36</v>
      </c>
      <c r="AI933" s="69">
        <v>0</v>
      </c>
      <c r="AJ933" s="69">
        <v>2</v>
      </c>
      <c r="AK933" s="69">
        <v>0</v>
      </c>
      <c r="AL933" s="69">
        <v>0</v>
      </c>
      <c r="AM933" s="69">
        <v>1</v>
      </c>
      <c r="AN933" s="69">
        <v>1</v>
      </c>
      <c r="AO933" s="69">
        <v>0</v>
      </c>
      <c r="AP933" s="69">
        <v>0</v>
      </c>
      <c r="AQ933" s="84">
        <v>0</v>
      </c>
      <c r="AR933" s="69">
        <v>0</v>
      </c>
      <c r="AS933" s="69">
        <v>0</v>
      </c>
      <c r="AT933" s="69">
        <v>0</v>
      </c>
      <c r="AU933" s="69">
        <v>0</v>
      </c>
      <c r="AV933" s="69">
        <v>0</v>
      </c>
      <c r="AW933" s="69">
        <v>0</v>
      </c>
      <c r="AX933" s="69">
        <v>0</v>
      </c>
      <c r="AY933" s="69">
        <v>0</v>
      </c>
      <c r="AZ933" s="69">
        <v>0</v>
      </c>
      <c r="BA933" s="69">
        <v>1</v>
      </c>
      <c r="BB933" s="69">
        <v>-1</v>
      </c>
      <c r="BC933" s="69">
        <v>0</v>
      </c>
      <c r="BD933" s="69">
        <v>0</v>
      </c>
      <c r="BE933" s="69">
        <v>0</v>
      </c>
      <c r="BF933" s="69">
        <v>0</v>
      </c>
      <c r="BG933" s="69">
        <v>0</v>
      </c>
      <c r="BH933" s="69">
        <v>0</v>
      </c>
      <c r="BI933" s="69" t="s">
        <v>2291</v>
      </c>
      <c r="BK933" s="69">
        <v>3</v>
      </c>
      <c r="BL933" s="69">
        <v>3</v>
      </c>
      <c r="BM933" s="69">
        <v>2</v>
      </c>
      <c r="BN933" s="69">
        <v>31</v>
      </c>
      <c r="BO933" s="89">
        <v>0</v>
      </c>
      <c r="BP933" s="69">
        <v>1</v>
      </c>
      <c r="BQ933" s="69">
        <v>1</v>
      </c>
      <c r="BR933" s="69">
        <v>204</v>
      </c>
      <c r="BS933" s="69">
        <v>1200</v>
      </c>
      <c r="BT933" s="69">
        <v>0</v>
      </c>
      <c r="BU933" s="69">
        <v>0</v>
      </c>
      <c r="BV933" s="69">
        <v>1000</v>
      </c>
      <c r="BW933" s="69">
        <v>0</v>
      </c>
      <c r="BY933" s="69">
        <v>10</v>
      </c>
      <c r="BZ933" s="69">
        <v>2</v>
      </c>
      <c r="CA933" s="69">
        <v>31</v>
      </c>
      <c r="CB933" s="89">
        <v>0</v>
      </c>
      <c r="CC933" s="69">
        <v>1</v>
      </c>
      <c r="CD933" s="69">
        <v>1</v>
      </c>
      <c r="CE933" s="69">
        <v>1</v>
      </c>
      <c r="CF933" s="69">
        <v>70106</v>
      </c>
      <c r="CG933" s="69">
        <v>0</v>
      </c>
      <c r="CH933" s="69">
        <v>0</v>
      </c>
      <c r="CI933" s="69">
        <v>1000</v>
      </c>
      <c r="CJ933" s="69">
        <v>0</v>
      </c>
      <c r="CL933" s="69">
        <v>0</v>
      </c>
      <c r="CM933" s="69">
        <v>0</v>
      </c>
      <c r="CN933" s="69">
        <v>0</v>
      </c>
      <c r="CO933" s="89">
        <v>0</v>
      </c>
      <c r="CP933" s="69">
        <v>0</v>
      </c>
      <c r="CQ933" s="69">
        <v>0</v>
      </c>
      <c r="CR933" s="69">
        <v>0</v>
      </c>
      <c r="CS933" s="69">
        <v>0</v>
      </c>
      <c r="CT933" s="69">
        <v>0</v>
      </c>
      <c r="CU933" s="69">
        <v>0</v>
      </c>
      <c r="CV933" s="69">
        <v>0</v>
      </c>
      <c r="CW933" s="69">
        <v>0</v>
      </c>
      <c r="CZ933" s="69">
        <v>0</v>
      </c>
      <c r="DA933" s="69">
        <v>0</v>
      </c>
      <c r="DB933" s="69">
        <v>0</v>
      </c>
      <c r="DC933" s="69">
        <v>0</v>
      </c>
      <c r="DD933" s="69">
        <v>0</v>
      </c>
      <c r="DE933" s="69">
        <v>0</v>
      </c>
      <c r="DF933" s="69">
        <v>0</v>
      </c>
      <c r="DG933" s="69">
        <v>1</v>
      </c>
      <c r="DI933" s="69" t="e">
        <f>INDEX(Sheet3!$E$78:$E$1130,MATCH(A933,Sheet3!$D$78:$D$1130,0))</f>
        <v>#N/A</v>
      </c>
      <c r="DJ933" s="69" t="str">
        <f t="shared" si="221"/>
        <v>item.ps_skill_10061</v>
      </c>
      <c r="DK933" s="69" t="s">
        <v>2292</v>
      </c>
      <c r="DL933" s="69"/>
      <c r="DM933" s="69" t="s">
        <v>239</v>
      </c>
      <c r="DN933" s="69" t="str">
        <f>"造成["&amp;INDEX(Sheet5!$L$2:$L$11,MATCH(BL933,Sheet5!$J$2:$J$11,0))&amp;":"&amp;BR933&amp;"*"&amp;BS933/1000&amp;"]"&amp;INDEX(Sheet5!$I$2:$I$4,MATCH(BR933,Sheet5!$H$2:$H$4,0))&amp;"的"&amp;INDEX(Sheet5!$K$2:$K$11,MATCH(BL933,Sheet5!$J$2:$J$11,0))</f>
        <v>造成[ui.cs_blue:204*1.2]的火系伤害。</v>
      </c>
      <c r="DO933" s="69"/>
      <c r="DP933" s="69"/>
      <c r="DQ933" s="69"/>
      <c r="DR933" s="69" t="e">
        <f t="shared" si="220"/>
        <v>#N/A</v>
      </c>
      <c r="DS933" s="90" t="e">
        <f>MATCH(A933,Sheet5!D:D,0)</f>
        <v>#N/A</v>
      </c>
      <c r="DT933" s="94" t="e">
        <f>MATCH(A932,Sheet5!F:F,0)</f>
        <v>#N/A</v>
      </c>
      <c r="DU933" s="69">
        <v>0</v>
      </c>
      <c r="DV933" s="69">
        <v>0</v>
      </c>
      <c r="DW933" s="69">
        <v>0</v>
      </c>
      <c r="DX933" s="69">
        <v>0</v>
      </c>
      <c r="DY933" s="69">
        <v>0</v>
      </c>
    </row>
    <row r="934" spans="1:129" ht="14.25">
      <c r="A934" s="69">
        <v>130411</v>
      </c>
      <c r="B934" s="69">
        <v>0</v>
      </c>
      <c r="C934" s="69">
        <v>1</v>
      </c>
      <c r="D934" s="69" t="s">
        <v>2293</v>
      </c>
      <c r="E934" s="69" t="s">
        <v>2294</v>
      </c>
      <c r="F934" s="69">
        <v>0</v>
      </c>
      <c r="G934" s="69">
        <v>1</v>
      </c>
      <c r="H934" s="69" t="s">
        <v>703</v>
      </c>
      <c r="I934" s="69">
        <v>0</v>
      </c>
      <c r="J934" s="69">
        <v>0</v>
      </c>
      <c r="K934" s="69">
        <v>300</v>
      </c>
      <c r="M934" s="69">
        <v>175</v>
      </c>
      <c r="O934" s="69">
        <v>0</v>
      </c>
      <c r="P934" s="69">
        <v>1</v>
      </c>
      <c r="Q934" s="69">
        <v>0</v>
      </c>
      <c r="R934" s="69">
        <f>IF(S934&gt;0,2,1)</f>
        <v>1</v>
      </c>
      <c r="S934" s="69">
        <v>0</v>
      </c>
      <c r="T934" s="69">
        <v>0</v>
      </c>
      <c r="U934" s="69">
        <v>0</v>
      </c>
      <c r="V934" s="69">
        <v>0</v>
      </c>
      <c r="W934" s="69">
        <v>0</v>
      </c>
      <c r="X934" s="69">
        <v>0</v>
      </c>
      <c r="Y934" s="69">
        <v>0</v>
      </c>
      <c r="Z934" s="69">
        <v>0</v>
      </c>
      <c r="AA934" s="69">
        <v>6</v>
      </c>
      <c r="AB934" s="69">
        <v>16</v>
      </c>
      <c r="AC934" s="69">
        <v>0</v>
      </c>
      <c r="AD934" s="69">
        <v>0</v>
      </c>
      <c r="AE934" s="69">
        <v>0</v>
      </c>
      <c r="AF934" s="69">
        <v>1</v>
      </c>
      <c r="AG934" s="69">
        <v>0</v>
      </c>
      <c r="AH934" s="69">
        <v>60</v>
      </c>
      <c r="AI934" s="69">
        <v>176</v>
      </c>
      <c r="AJ934" s="69">
        <v>3</v>
      </c>
      <c r="AK934" s="69">
        <v>0</v>
      </c>
      <c r="AL934" s="69">
        <v>0</v>
      </c>
      <c r="AM934" s="69">
        <v>1</v>
      </c>
      <c r="AN934" s="69">
        <v>1</v>
      </c>
      <c r="AO934" s="69">
        <v>0</v>
      </c>
      <c r="AP934" s="69">
        <v>0</v>
      </c>
      <c r="AQ934" s="84">
        <v>0</v>
      </c>
      <c r="AR934" s="69">
        <v>0</v>
      </c>
      <c r="AS934" s="69">
        <v>0</v>
      </c>
      <c r="AT934" s="69">
        <v>0</v>
      </c>
      <c r="AU934" s="69">
        <v>0</v>
      </c>
      <c r="AV934" s="69">
        <v>0</v>
      </c>
      <c r="AW934" s="69">
        <v>0</v>
      </c>
      <c r="AX934" s="69">
        <v>0</v>
      </c>
      <c r="AY934" s="69">
        <v>0</v>
      </c>
      <c r="AZ934" s="69">
        <v>0</v>
      </c>
      <c r="BA934" s="69">
        <v>0</v>
      </c>
      <c r="BB934" s="69">
        <v>0</v>
      </c>
      <c r="BC934" s="69">
        <v>0</v>
      </c>
      <c r="BD934" s="69">
        <v>0</v>
      </c>
      <c r="BE934" s="69">
        <v>0</v>
      </c>
      <c r="BF934" s="69">
        <v>0</v>
      </c>
      <c r="BG934" s="69">
        <v>0</v>
      </c>
      <c r="BH934" s="69">
        <v>0</v>
      </c>
      <c r="BK934" s="69">
        <v>3</v>
      </c>
      <c r="BL934" s="69">
        <v>12</v>
      </c>
      <c r="BM934" s="69">
        <v>6</v>
      </c>
      <c r="BN934" s="69">
        <v>31</v>
      </c>
      <c r="BO934" s="89">
        <v>0</v>
      </c>
      <c r="BP934" s="69">
        <v>10</v>
      </c>
      <c r="BQ934" s="69">
        <v>1</v>
      </c>
      <c r="BR934" s="69">
        <v>204</v>
      </c>
      <c r="BS934" s="69">
        <v>950</v>
      </c>
      <c r="BT934" s="69">
        <v>0</v>
      </c>
      <c r="BU934" s="69">
        <v>0</v>
      </c>
      <c r="BV934" s="69">
        <v>1000</v>
      </c>
      <c r="BW934" s="69">
        <v>177</v>
      </c>
      <c r="BY934" s="69">
        <v>0</v>
      </c>
      <c r="BZ934" s="69">
        <v>0</v>
      </c>
      <c r="CA934" s="69">
        <v>31</v>
      </c>
      <c r="CB934" s="89">
        <v>0</v>
      </c>
      <c r="CC934" s="69">
        <v>0</v>
      </c>
      <c r="CD934" s="69">
        <v>0</v>
      </c>
      <c r="CE934" s="69">
        <v>0</v>
      </c>
      <c r="CF934" s="69">
        <v>0</v>
      </c>
      <c r="CG934" s="69">
        <v>0</v>
      </c>
      <c r="CH934" s="69">
        <v>0</v>
      </c>
      <c r="CI934" s="69">
        <v>1000</v>
      </c>
      <c r="CJ934" s="69">
        <v>0</v>
      </c>
      <c r="CL934" s="69">
        <v>0</v>
      </c>
      <c r="CM934" s="69">
        <v>0</v>
      </c>
      <c r="CN934" s="69">
        <v>0</v>
      </c>
      <c r="CO934" s="89">
        <v>0</v>
      </c>
      <c r="CP934" s="69">
        <v>0</v>
      </c>
      <c r="CQ934" s="69">
        <v>0</v>
      </c>
      <c r="CR934" s="69">
        <v>0</v>
      </c>
      <c r="CS934" s="69">
        <v>0</v>
      </c>
      <c r="CT934" s="69">
        <v>0</v>
      </c>
      <c r="CU934" s="69">
        <v>0</v>
      </c>
      <c r="CV934" s="69">
        <v>0</v>
      </c>
      <c r="CW934" s="69">
        <v>0</v>
      </c>
      <c r="CZ934" s="69">
        <v>0</v>
      </c>
      <c r="DA934" s="69">
        <v>0</v>
      </c>
      <c r="DB934" s="69">
        <v>0</v>
      </c>
      <c r="DC934" s="69">
        <v>0</v>
      </c>
      <c r="DD934" s="69">
        <v>0</v>
      </c>
      <c r="DE934" s="69">
        <v>0</v>
      </c>
      <c r="DF934" s="69">
        <v>0</v>
      </c>
      <c r="DG934" s="69">
        <v>1</v>
      </c>
      <c r="DI934" s="69" t="e">
        <f>INDEX(Sheet3!$E$78:$E$1130,MATCH(A934,Sheet3!$D$78:$D$1130,0))</f>
        <v>#N/A</v>
      </c>
      <c r="DJ934" s="69">
        <f t="shared" si="221"/>
        <v>0</v>
      </c>
      <c r="DK934" s="69" t="s">
        <v>2295</v>
      </c>
      <c r="DL934" s="69"/>
      <c r="DM934" s="69" t="s">
        <v>2296</v>
      </c>
      <c r="DN934" s="69" t="str">
        <f>"造成["&amp;INDEX(Sheet5!$L$2:$L$11,MATCH(BL934,Sheet5!$J$2:$J$11,0))&amp;":"&amp;BR934&amp;"*"&amp;BS934/1000&amp;"]"&amp;INDEX(Sheet5!$I$2:$I$4,MATCH(BR934,Sheet5!$H$2:$H$4,0))&amp;"的"&amp;INDEX(Sheet5!$K$2:$K$11,MATCH(BL934,Sheet5!$J$2:$J$11,0))</f>
        <v>造成[ui.cs_green:204*0.95]的治疗。</v>
      </c>
      <c r="DO934" s="69"/>
      <c r="DP934" s="69"/>
      <c r="DQ934" s="69"/>
      <c r="DR934" s="69" t="e">
        <f t="shared" si="220"/>
        <v>#N/A</v>
      </c>
      <c r="DS934" s="90" t="e">
        <f>MATCH(A934,Sheet5!D:D,0)</f>
        <v>#N/A</v>
      </c>
      <c r="DT934" s="94" t="e">
        <f>MATCH(A933,Sheet5!F:F,0)</f>
        <v>#N/A</v>
      </c>
      <c r="DU934" s="69">
        <v>0</v>
      </c>
      <c r="DV934" s="69">
        <v>0</v>
      </c>
      <c r="DW934" s="69">
        <v>0</v>
      </c>
      <c r="DX934" s="69">
        <v>0</v>
      </c>
      <c r="DY934" s="69">
        <v>0</v>
      </c>
    </row>
    <row r="935" spans="1:129" ht="14.25">
      <c r="A935" s="69">
        <v>130421</v>
      </c>
      <c r="B935" s="69">
        <v>0</v>
      </c>
      <c r="C935" s="69">
        <v>1</v>
      </c>
      <c r="D935" s="69" t="s">
        <v>2297</v>
      </c>
      <c r="E935" s="69" t="s">
        <v>2298</v>
      </c>
      <c r="F935" s="69">
        <v>0</v>
      </c>
      <c r="G935" s="69">
        <v>1</v>
      </c>
      <c r="H935" s="69" t="s">
        <v>1528</v>
      </c>
      <c r="I935" s="69">
        <v>0</v>
      </c>
      <c r="J935" s="69">
        <v>0</v>
      </c>
      <c r="K935" s="69">
        <v>300</v>
      </c>
      <c r="M935" s="69">
        <v>0</v>
      </c>
      <c r="O935" s="69">
        <v>0</v>
      </c>
      <c r="P935" s="69">
        <v>1</v>
      </c>
      <c r="Q935" s="69">
        <v>0</v>
      </c>
      <c r="R935" s="69">
        <f>IF(S935&gt;0,2,1)</f>
        <v>1</v>
      </c>
      <c r="S935" s="69">
        <v>0</v>
      </c>
      <c r="T935" s="69">
        <v>0</v>
      </c>
      <c r="U935" s="69">
        <v>0</v>
      </c>
      <c r="V935" s="69">
        <v>0</v>
      </c>
      <c r="W935" s="69">
        <v>0</v>
      </c>
      <c r="X935" s="69">
        <v>0</v>
      </c>
      <c r="Y935" s="69">
        <v>0</v>
      </c>
      <c r="Z935" s="69">
        <v>4000</v>
      </c>
      <c r="AA935" s="69">
        <v>6</v>
      </c>
      <c r="AB935" s="69">
        <v>16</v>
      </c>
      <c r="AC935" s="69">
        <v>0</v>
      </c>
      <c r="AD935" s="69">
        <v>0</v>
      </c>
      <c r="AE935" s="69">
        <v>0</v>
      </c>
      <c r="AF935" s="69">
        <v>50</v>
      </c>
      <c r="AG935" s="69">
        <v>0</v>
      </c>
      <c r="AH935" s="69">
        <v>36</v>
      </c>
      <c r="AI935" s="69">
        <v>0</v>
      </c>
      <c r="AJ935" s="69">
        <v>3</v>
      </c>
      <c r="AK935" s="69">
        <v>0</v>
      </c>
      <c r="AL935" s="69">
        <v>0</v>
      </c>
      <c r="AM935" s="69">
        <v>0</v>
      </c>
      <c r="AN935" s="69">
        <v>0</v>
      </c>
      <c r="AO935" s="69">
        <v>0</v>
      </c>
      <c r="AP935" s="69">
        <v>0</v>
      </c>
      <c r="AQ935" s="84">
        <v>0</v>
      </c>
      <c r="AR935" s="69">
        <v>0</v>
      </c>
      <c r="AS935" s="69">
        <v>0</v>
      </c>
      <c r="AT935" s="69">
        <v>0</v>
      </c>
      <c r="AU935" s="69">
        <v>0</v>
      </c>
      <c r="AV935" s="69">
        <v>0</v>
      </c>
      <c r="AW935" s="69">
        <v>0</v>
      </c>
      <c r="AX935" s="69">
        <v>0</v>
      </c>
      <c r="AY935" s="69">
        <v>0</v>
      </c>
      <c r="AZ935" s="69">
        <v>0</v>
      </c>
      <c r="BA935" s="69">
        <v>0</v>
      </c>
      <c r="BB935" s="69">
        <v>0</v>
      </c>
      <c r="BC935" s="69">
        <v>0</v>
      </c>
      <c r="BD935" s="69">
        <v>0</v>
      </c>
      <c r="BE935" s="69">
        <v>0</v>
      </c>
      <c r="BF935" s="69">
        <v>0</v>
      </c>
      <c r="BG935" s="69">
        <v>0</v>
      </c>
      <c r="BH935" s="69">
        <v>0</v>
      </c>
      <c r="BK935" s="69">
        <v>3</v>
      </c>
      <c r="BL935" s="69">
        <v>10</v>
      </c>
      <c r="BM935" s="69">
        <v>6</v>
      </c>
      <c r="BN935" s="69">
        <v>31</v>
      </c>
      <c r="BO935" s="89">
        <v>0</v>
      </c>
      <c r="BP935" s="69">
        <v>1</v>
      </c>
      <c r="BQ935" s="69">
        <v>1</v>
      </c>
      <c r="BR935" s="69">
        <v>1</v>
      </c>
      <c r="BS935" s="69">
        <v>120421</v>
      </c>
      <c r="BT935" s="69">
        <v>0</v>
      </c>
      <c r="BU935" s="69">
        <v>0</v>
      </c>
      <c r="BV935" s="69">
        <v>1000</v>
      </c>
      <c r="BW935" s="69">
        <v>0</v>
      </c>
      <c r="BY935" s="69">
        <v>10</v>
      </c>
      <c r="BZ935" s="69">
        <v>6</v>
      </c>
      <c r="CA935" s="69">
        <v>16</v>
      </c>
      <c r="CB935" s="89">
        <v>0</v>
      </c>
      <c r="CC935" s="69">
        <v>1</v>
      </c>
      <c r="CD935" s="69">
        <v>1</v>
      </c>
      <c r="CE935" s="69">
        <v>1</v>
      </c>
      <c r="CF935" s="69">
        <v>120422</v>
      </c>
      <c r="CG935" s="69">
        <v>0</v>
      </c>
      <c r="CH935" s="69">
        <v>0</v>
      </c>
      <c r="CI935" s="69">
        <v>1000</v>
      </c>
      <c r="CJ935" s="69">
        <v>0</v>
      </c>
      <c r="CL935" s="69">
        <v>10</v>
      </c>
      <c r="CM935" s="69">
        <v>6</v>
      </c>
      <c r="CN935" s="69">
        <v>16</v>
      </c>
      <c r="CO935" s="89">
        <v>0</v>
      </c>
      <c r="CP935" s="69">
        <v>1</v>
      </c>
      <c r="CQ935" s="69">
        <v>1</v>
      </c>
      <c r="CR935" s="69">
        <v>1</v>
      </c>
      <c r="CS935" s="69">
        <v>120423</v>
      </c>
      <c r="CT935" s="69">
        <v>0</v>
      </c>
      <c r="CU935" s="69">
        <v>0</v>
      </c>
      <c r="CV935" s="69">
        <v>1000</v>
      </c>
      <c r="CW935" s="69">
        <v>0</v>
      </c>
      <c r="CZ935" s="69">
        <v>0</v>
      </c>
      <c r="DA935" s="69">
        <v>0</v>
      </c>
      <c r="DB935" s="69">
        <v>0</v>
      </c>
      <c r="DC935" s="69">
        <v>0</v>
      </c>
      <c r="DD935" s="69">
        <v>0</v>
      </c>
      <c r="DE935" s="69">
        <v>0</v>
      </c>
      <c r="DF935" s="69">
        <v>0</v>
      </c>
      <c r="DG935" s="69">
        <v>1</v>
      </c>
      <c r="DI935" s="69" t="e">
        <f>INDEX(Sheet3!$E$78:$E$1130,MATCH(A935,Sheet3!$D$78:$D$1130,0))</f>
        <v>#N/A</v>
      </c>
      <c r="DJ935" s="69">
        <f t="shared" si="221"/>
        <v>0</v>
      </c>
      <c r="DK935" s="69" t="s">
        <v>2299</v>
      </c>
      <c r="DL935" s="69"/>
      <c r="DM935" s="69" t="s">
        <v>2300</v>
      </c>
      <c r="DN935" s="69" t="e">
        <f>"造成["&amp;INDEX(Sheet5!$L$2:$L$11,MATCH(BL935,Sheet5!$J$2:$J$11,0))&amp;":"&amp;BR935&amp;"*"&amp;BS935/1000&amp;"]"&amp;INDEX(Sheet5!$I$2:$I$4,MATCH(BR935,Sheet5!$H$2:$H$4,0))&amp;"的"&amp;INDEX(Sheet5!$K$2:$K$11,MATCH(BL935,Sheet5!$J$2:$J$11,0))</f>
        <v>#N/A</v>
      </c>
      <c r="DO935" s="69"/>
      <c r="DP935" s="69"/>
      <c r="DQ935" s="69"/>
      <c r="DR935" s="69" t="e">
        <f t="shared" si="220"/>
        <v>#N/A</v>
      </c>
      <c r="DS935" s="90" t="e">
        <f>MATCH(A935,Sheet5!D:D,0)</f>
        <v>#N/A</v>
      </c>
      <c r="DT935" s="94" t="e">
        <f>MATCH(A934,Sheet5!F:F,0)</f>
        <v>#N/A</v>
      </c>
      <c r="DU935" s="69">
        <v>0</v>
      </c>
      <c r="DV935" s="69">
        <v>0</v>
      </c>
      <c r="DW935" s="69">
        <v>0</v>
      </c>
      <c r="DX935" s="69">
        <v>0</v>
      </c>
      <c r="DY935" s="69">
        <v>0</v>
      </c>
    </row>
    <row r="936" spans="1:129" ht="14.25">
      <c r="A936" s="69">
        <v>130431</v>
      </c>
      <c r="B936" s="69">
        <v>0</v>
      </c>
      <c r="C936" s="69">
        <v>1</v>
      </c>
      <c r="D936" s="69" t="s">
        <v>2301</v>
      </c>
      <c r="E936" s="69" t="s">
        <v>239</v>
      </c>
      <c r="F936" s="69" t="s">
        <v>2302</v>
      </c>
      <c r="G936" s="69">
        <v>1</v>
      </c>
      <c r="H936" s="69" t="s">
        <v>1528</v>
      </c>
      <c r="I936" s="69">
        <v>0</v>
      </c>
      <c r="J936" s="69">
        <v>0</v>
      </c>
      <c r="K936" s="69">
        <v>300</v>
      </c>
      <c r="M936" s="69">
        <v>44</v>
      </c>
      <c r="O936" s="69">
        <v>0</v>
      </c>
      <c r="P936" s="69">
        <v>1</v>
      </c>
      <c r="Q936" s="69">
        <v>0</v>
      </c>
      <c r="R936" s="69">
        <v>1</v>
      </c>
      <c r="S936" s="69">
        <v>0</v>
      </c>
      <c r="T936" s="69">
        <v>0</v>
      </c>
      <c r="U936" s="69">
        <v>0</v>
      </c>
      <c r="V936" s="69">
        <v>0</v>
      </c>
      <c r="W936" s="69">
        <v>0</v>
      </c>
      <c r="X936" s="69">
        <v>0</v>
      </c>
      <c r="Y936" s="69">
        <v>0</v>
      </c>
      <c r="Z936" s="69">
        <v>0</v>
      </c>
      <c r="AA936" s="69">
        <v>2</v>
      </c>
      <c r="AB936" s="69">
        <v>31</v>
      </c>
      <c r="AC936" s="69">
        <v>0</v>
      </c>
      <c r="AD936" s="69">
        <v>0</v>
      </c>
      <c r="AE936" s="69">
        <v>0</v>
      </c>
      <c r="AF936" s="69">
        <v>50</v>
      </c>
      <c r="AG936" s="69">
        <v>0</v>
      </c>
      <c r="AH936" s="69">
        <v>42</v>
      </c>
      <c r="AI936" s="69">
        <v>0</v>
      </c>
      <c r="AJ936" s="69">
        <v>3</v>
      </c>
      <c r="AK936" s="69">
        <v>0</v>
      </c>
      <c r="AL936" s="69">
        <v>0</v>
      </c>
      <c r="AM936" s="69">
        <v>1</v>
      </c>
      <c r="AN936" s="69">
        <v>1</v>
      </c>
      <c r="AO936" s="69">
        <v>0</v>
      </c>
      <c r="AP936" s="69">
        <v>0</v>
      </c>
      <c r="AQ936" s="84">
        <v>0</v>
      </c>
      <c r="AR936" s="69">
        <v>0</v>
      </c>
      <c r="AS936" s="69">
        <v>0</v>
      </c>
      <c r="AT936" s="69">
        <v>0</v>
      </c>
      <c r="AU936" s="69">
        <v>0</v>
      </c>
      <c r="AV936" s="69">
        <v>0</v>
      </c>
      <c r="AW936" s="69">
        <v>0</v>
      </c>
      <c r="AX936" s="69">
        <v>0</v>
      </c>
      <c r="AY936" s="69">
        <v>0</v>
      </c>
      <c r="AZ936" s="69">
        <v>0</v>
      </c>
      <c r="BA936" s="69">
        <v>0</v>
      </c>
      <c r="BB936" s="69">
        <v>0</v>
      </c>
      <c r="BC936" s="69">
        <v>0</v>
      </c>
      <c r="BD936" s="69">
        <v>0</v>
      </c>
      <c r="BE936" s="69">
        <v>0</v>
      </c>
      <c r="BF936" s="69">
        <v>0</v>
      </c>
      <c r="BG936" s="69">
        <v>0</v>
      </c>
      <c r="BH936" s="69">
        <v>0</v>
      </c>
      <c r="BK936" s="69">
        <v>3</v>
      </c>
      <c r="BL936" s="69">
        <v>2</v>
      </c>
      <c r="BM936" s="69">
        <v>2</v>
      </c>
      <c r="BN936" s="69">
        <v>31</v>
      </c>
      <c r="BO936" s="89">
        <v>0</v>
      </c>
      <c r="BP936" s="69">
        <v>1</v>
      </c>
      <c r="BQ936" s="69">
        <v>1</v>
      </c>
      <c r="BR936" s="69">
        <v>203</v>
      </c>
      <c r="BS936" s="69">
        <v>750</v>
      </c>
      <c r="BT936" s="69">
        <v>0</v>
      </c>
      <c r="BU936" s="69">
        <v>0</v>
      </c>
      <c r="BV936" s="69">
        <v>1000</v>
      </c>
      <c r="BW936" s="69">
        <v>0</v>
      </c>
      <c r="BY936" s="69">
        <v>10</v>
      </c>
      <c r="BZ936" s="69">
        <v>2</v>
      </c>
      <c r="CA936" s="69">
        <v>16</v>
      </c>
      <c r="CB936" s="89">
        <v>0</v>
      </c>
      <c r="CC936" s="69">
        <v>1</v>
      </c>
      <c r="CD936" s="69">
        <v>1</v>
      </c>
      <c r="CE936" s="69">
        <v>1</v>
      </c>
      <c r="CF936" s="69">
        <v>120431</v>
      </c>
      <c r="CG936" s="69">
        <v>0</v>
      </c>
      <c r="CH936" s="69">
        <v>0</v>
      </c>
      <c r="CI936" s="69">
        <v>1000</v>
      </c>
      <c r="CJ936" s="69">
        <v>0</v>
      </c>
      <c r="CL936" s="69">
        <v>0</v>
      </c>
      <c r="CM936" s="69">
        <v>0</v>
      </c>
      <c r="CN936" s="69">
        <v>0</v>
      </c>
      <c r="CO936" s="89">
        <v>0</v>
      </c>
      <c r="CP936" s="69">
        <v>0</v>
      </c>
      <c r="CQ936" s="69">
        <v>0</v>
      </c>
      <c r="CR936" s="69">
        <v>0</v>
      </c>
      <c r="CS936" s="69">
        <v>0</v>
      </c>
      <c r="CT936" s="69">
        <v>0</v>
      </c>
      <c r="CU936" s="69">
        <v>0</v>
      </c>
      <c r="CV936" s="69">
        <v>0</v>
      </c>
      <c r="CW936" s="69">
        <v>0</v>
      </c>
      <c r="CZ936" s="69">
        <v>0</v>
      </c>
      <c r="DA936" s="69">
        <v>0</v>
      </c>
      <c r="DB936" s="69">
        <v>0</v>
      </c>
      <c r="DC936" s="69">
        <v>0</v>
      </c>
      <c r="DD936" s="69">
        <v>0</v>
      </c>
      <c r="DE936" s="69">
        <v>0</v>
      </c>
      <c r="DF936" s="69">
        <v>0</v>
      </c>
      <c r="DG936" s="69">
        <v>1</v>
      </c>
      <c r="DI936" s="69" t="e">
        <f>INDEX(Sheet3!$E$78:$E$1130,MATCH(A936,Sheet3!$D$78:$D$1130,0))</f>
        <v>#N/A</v>
      </c>
      <c r="DJ936" s="69" t="str">
        <f t="shared" si="221"/>
        <v>item.ps_skill_10051</v>
      </c>
      <c r="DK936" s="69" t="s">
        <v>2304</v>
      </c>
      <c r="DL936" s="69"/>
      <c r="DM936" s="69" t="s">
        <v>239</v>
      </c>
      <c r="DN936" s="69" t="str">
        <f>"造成["&amp;INDEX(Sheet5!$L$2:$L$11,MATCH(BL936,Sheet5!$J$2:$J$11,0))&amp;":"&amp;BR936&amp;"*"&amp;BS936/1000&amp;"]"&amp;INDEX(Sheet5!$I$2:$I$4,MATCH(BR936,Sheet5!$H$2:$H$4,0))&amp;"的"&amp;INDEX(Sheet5!$K$2:$K$11,MATCH(BL936,Sheet5!$J$2:$J$11,0))</f>
        <v>造成[ui.cs_orange:203*0.75]的物理伤害。</v>
      </c>
      <c r="DO936" s="69"/>
      <c r="DP936" s="69"/>
      <c r="DQ936" s="69"/>
      <c r="DR936" s="69" t="e">
        <f t="shared" si="220"/>
        <v>#N/A</v>
      </c>
      <c r="DS936" s="90" t="e">
        <f>MATCH(A936,Sheet5!D:D,0)</f>
        <v>#N/A</v>
      </c>
      <c r="DT936" s="94" t="e">
        <f>MATCH(A935,Sheet5!F:F,0)</f>
        <v>#N/A</v>
      </c>
      <c r="DU936" s="69">
        <v>0</v>
      </c>
      <c r="DV936" s="69">
        <v>0</v>
      </c>
      <c r="DW936" s="69">
        <v>0</v>
      </c>
      <c r="DX936" s="69">
        <v>0</v>
      </c>
      <c r="DY936" s="69">
        <v>0</v>
      </c>
    </row>
    <row r="937" spans="1:129" ht="14.25">
      <c r="A937" s="69">
        <v>130301</v>
      </c>
      <c r="B937" s="69">
        <v>0</v>
      </c>
      <c r="C937" s="69">
        <v>1</v>
      </c>
      <c r="D937" s="69" t="s">
        <v>2305</v>
      </c>
      <c r="E937" s="69" t="s">
        <v>239</v>
      </c>
      <c r="F937" s="69">
        <v>0</v>
      </c>
      <c r="G937" s="69">
        <v>1</v>
      </c>
      <c r="H937" s="69" t="s">
        <v>1528</v>
      </c>
      <c r="I937" s="69">
        <v>0</v>
      </c>
      <c r="J937" s="69">
        <v>0</v>
      </c>
      <c r="K937" s="69">
        <v>300</v>
      </c>
      <c r="M937" s="69">
        <v>340</v>
      </c>
      <c r="O937" s="69">
        <v>0</v>
      </c>
      <c r="P937" s="69">
        <v>1</v>
      </c>
      <c r="Q937" s="69">
        <v>0</v>
      </c>
      <c r="R937" s="69">
        <v>1</v>
      </c>
      <c r="S937" s="69">
        <v>0</v>
      </c>
      <c r="T937" s="69">
        <v>0</v>
      </c>
      <c r="U937" s="69">
        <v>0</v>
      </c>
      <c r="V937" s="69">
        <v>0</v>
      </c>
      <c r="W937" s="69">
        <v>0</v>
      </c>
      <c r="X937" s="69">
        <v>0</v>
      </c>
      <c r="Y937" s="69">
        <v>0</v>
      </c>
      <c r="Z937" s="69">
        <v>0</v>
      </c>
      <c r="AA937" s="69">
        <v>2</v>
      </c>
      <c r="AB937" s="69">
        <v>31</v>
      </c>
      <c r="AC937" s="69">
        <v>0</v>
      </c>
      <c r="AD937" s="69">
        <v>0</v>
      </c>
      <c r="AE937" s="69">
        <v>0</v>
      </c>
      <c r="AF937" s="69">
        <v>50</v>
      </c>
      <c r="AG937" s="69">
        <v>0</v>
      </c>
      <c r="AH937" s="69">
        <v>18</v>
      </c>
      <c r="AI937" s="69">
        <v>0</v>
      </c>
      <c r="AJ937" s="69">
        <v>0</v>
      </c>
      <c r="AK937" s="69">
        <v>0</v>
      </c>
      <c r="AL937" s="69">
        <v>0</v>
      </c>
      <c r="AM937" s="69">
        <v>1</v>
      </c>
      <c r="AN937" s="69">
        <v>1</v>
      </c>
      <c r="AO937" s="69">
        <v>0</v>
      </c>
      <c r="AP937" s="69">
        <v>2</v>
      </c>
      <c r="AQ937" s="84">
        <v>0</v>
      </c>
      <c r="AR937" s="69">
        <v>0</v>
      </c>
      <c r="AS937" s="69">
        <v>0</v>
      </c>
      <c r="AT937" s="69">
        <v>0</v>
      </c>
      <c r="AU937" s="69">
        <v>0</v>
      </c>
      <c r="AV937" s="69">
        <v>0</v>
      </c>
      <c r="AW937" s="69">
        <v>0</v>
      </c>
      <c r="AX937" s="69">
        <v>0</v>
      </c>
      <c r="AY937" s="69">
        <v>0</v>
      </c>
      <c r="AZ937" s="69">
        <v>0</v>
      </c>
      <c r="BA937" s="69">
        <v>0</v>
      </c>
      <c r="BB937" s="69">
        <v>0</v>
      </c>
      <c r="BC937" s="69">
        <v>0</v>
      </c>
      <c r="BD937" s="69">
        <v>0</v>
      </c>
      <c r="BE937" s="69">
        <v>0</v>
      </c>
      <c r="BF937" s="69">
        <v>0</v>
      </c>
      <c r="BG937" s="69">
        <v>0</v>
      </c>
      <c r="BH937" s="69">
        <v>0</v>
      </c>
      <c r="BK937" s="69">
        <v>3</v>
      </c>
      <c r="BL937" s="69">
        <v>2</v>
      </c>
      <c r="BM937" s="69">
        <v>2</v>
      </c>
      <c r="BN937" s="69">
        <v>31</v>
      </c>
      <c r="BO937" s="89">
        <v>0</v>
      </c>
      <c r="BP937" s="69">
        <v>3</v>
      </c>
      <c r="BQ937" s="69">
        <v>50</v>
      </c>
      <c r="BR937" s="69">
        <v>203</v>
      </c>
      <c r="BS937" s="69">
        <v>900</v>
      </c>
      <c r="BT937" s="69">
        <v>0</v>
      </c>
      <c r="BU937" s="69">
        <v>0</v>
      </c>
      <c r="BV937" s="69">
        <v>1000</v>
      </c>
      <c r="BW937" s="69">
        <v>0</v>
      </c>
      <c r="BY937" s="69">
        <v>1</v>
      </c>
      <c r="BZ937" s="69">
        <v>1</v>
      </c>
      <c r="CA937" s="69">
        <v>31</v>
      </c>
      <c r="CB937" s="89">
        <v>0</v>
      </c>
      <c r="CC937" s="69">
        <v>1</v>
      </c>
      <c r="CD937" s="69">
        <v>1</v>
      </c>
      <c r="CE937" s="69">
        <v>1</v>
      </c>
      <c r="CF937" s="69">
        <v>1000000</v>
      </c>
      <c r="CG937" s="69">
        <v>0</v>
      </c>
      <c r="CH937" s="69">
        <v>0</v>
      </c>
      <c r="CI937" s="69">
        <v>1000</v>
      </c>
      <c r="CJ937" s="69">
        <v>0</v>
      </c>
      <c r="CL937" s="69">
        <v>0</v>
      </c>
      <c r="CM937" s="69">
        <v>0</v>
      </c>
      <c r="CN937" s="69">
        <v>0</v>
      </c>
      <c r="CO937" s="89">
        <v>0</v>
      </c>
      <c r="CP937" s="69">
        <v>0</v>
      </c>
      <c r="CQ937" s="69">
        <v>0</v>
      </c>
      <c r="CR937" s="69">
        <v>0</v>
      </c>
      <c r="CS937" s="69">
        <v>0</v>
      </c>
      <c r="CT937" s="69">
        <v>0</v>
      </c>
      <c r="CU937" s="69">
        <v>0</v>
      </c>
      <c r="CV937" s="69">
        <v>0</v>
      </c>
      <c r="CW937" s="69">
        <v>0</v>
      </c>
      <c r="CZ937" s="69">
        <v>0</v>
      </c>
      <c r="DA937" s="69">
        <v>0</v>
      </c>
      <c r="DB937" s="69">
        <v>0</v>
      </c>
      <c r="DC937" s="69">
        <v>0</v>
      </c>
      <c r="DD937" s="69">
        <v>0</v>
      </c>
      <c r="DE937" s="69">
        <v>0</v>
      </c>
      <c r="DF937" s="69">
        <v>0</v>
      </c>
      <c r="DG937" s="69">
        <v>1</v>
      </c>
      <c r="DI937" s="69" t="e">
        <f>INDEX(Sheet3!$E$78:$E$1130,MATCH(A937,Sheet3!$D$78:$D$1130,0))</f>
        <v>#N/A</v>
      </c>
      <c r="DJ937" s="69">
        <f t="shared" si="221"/>
        <v>0</v>
      </c>
      <c r="DK937" s="69" t="s">
        <v>2306</v>
      </c>
      <c r="DL937" s="69"/>
      <c r="DM937" s="69" t="s">
        <v>239</v>
      </c>
      <c r="DN937" s="69" t="str">
        <f>"造成["&amp;INDEX(Sheet5!$L$2:$L$11,MATCH(BL937,Sheet5!$J$2:$J$11,0))&amp;":"&amp;BR937&amp;"*"&amp;BS937/1000&amp;"]"&amp;INDEX(Sheet5!$I$2:$I$4,MATCH(BR937,Sheet5!$H$2:$H$4,0))&amp;"的"&amp;INDEX(Sheet5!$K$2:$K$11,MATCH(BL937,Sheet5!$J$2:$J$11,0))</f>
        <v>造成[ui.cs_orange:203*0.9]的物理伤害。</v>
      </c>
      <c r="DO937" s="69"/>
      <c r="DP937" s="69"/>
      <c r="DQ937" s="69"/>
      <c r="DR937" s="69" t="e">
        <f t="shared" si="220"/>
        <v>#N/A</v>
      </c>
      <c r="DS937" s="90" t="e">
        <f>MATCH(A937,Sheet5!D:D,0)</f>
        <v>#N/A</v>
      </c>
      <c r="DT937" s="94" t="e">
        <f>MATCH(A936,Sheet5!F:F,0)</f>
        <v>#N/A</v>
      </c>
      <c r="DU937" s="69">
        <v>0</v>
      </c>
      <c r="DV937" s="69">
        <v>0</v>
      </c>
      <c r="DW937" s="69">
        <v>0</v>
      </c>
      <c r="DX937" s="69">
        <v>0</v>
      </c>
      <c r="DY937" s="69">
        <v>0</v>
      </c>
    </row>
    <row r="938" spans="1:129" ht="14.25">
      <c r="A938" s="69">
        <v>131301</v>
      </c>
      <c r="B938" s="69">
        <v>0</v>
      </c>
      <c r="C938" s="69">
        <v>1</v>
      </c>
      <c r="D938" s="69" t="s">
        <v>2309</v>
      </c>
      <c r="E938" s="69" t="s">
        <v>239</v>
      </c>
      <c r="F938" s="69">
        <v>0</v>
      </c>
      <c r="G938" s="69">
        <v>1</v>
      </c>
      <c r="H938" s="69" t="s">
        <v>321</v>
      </c>
      <c r="I938" s="69">
        <v>0</v>
      </c>
      <c r="J938" s="69">
        <v>0</v>
      </c>
      <c r="K938" s="69">
        <v>300</v>
      </c>
      <c r="M938" s="69">
        <v>0</v>
      </c>
      <c r="O938" s="69">
        <v>0</v>
      </c>
      <c r="P938" s="69">
        <v>6</v>
      </c>
      <c r="Q938" s="69">
        <v>0</v>
      </c>
      <c r="R938" s="69">
        <v>1</v>
      </c>
      <c r="S938" s="69">
        <v>0</v>
      </c>
      <c r="T938" s="69">
        <v>0</v>
      </c>
      <c r="U938" s="69">
        <v>0</v>
      </c>
      <c r="V938" s="69">
        <v>0</v>
      </c>
      <c r="W938" s="69">
        <v>0</v>
      </c>
      <c r="X938" s="69">
        <v>0</v>
      </c>
      <c r="Y938" s="69">
        <v>0</v>
      </c>
      <c r="Z938" s="69">
        <v>0</v>
      </c>
      <c r="AA938" s="69">
        <v>1</v>
      </c>
      <c r="AB938" s="69">
        <v>31</v>
      </c>
      <c r="AC938" s="69">
        <v>0</v>
      </c>
      <c r="AD938" s="69">
        <v>0</v>
      </c>
      <c r="AE938" s="69">
        <v>0</v>
      </c>
      <c r="AF938" s="69">
        <v>5</v>
      </c>
      <c r="AG938" s="69">
        <v>0</v>
      </c>
      <c r="AH938" s="69">
        <v>0</v>
      </c>
      <c r="AI938" s="69">
        <v>0</v>
      </c>
      <c r="AJ938" s="69">
        <v>0</v>
      </c>
      <c r="AK938" s="69">
        <v>0</v>
      </c>
      <c r="AL938" s="69">
        <v>0</v>
      </c>
      <c r="AM938" s="69">
        <v>1</v>
      </c>
      <c r="AN938" s="69">
        <v>1</v>
      </c>
      <c r="AO938" s="69">
        <v>0</v>
      </c>
      <c r="AP938" s="69">
        <v>0</v>
      </c>
      <c r="AQ938" s="84">
        <v>0</v>
      </c>
      <c r="AR938" s="69">
        <v>0</v>
      </c>
      <c r="AS938" s="69">
        <v>0</v>
      </c>
      <c r="AT938" s="69">
        <v>0</v>
      </c>
      <c r="AU938" s="69">
        <v>0</v>
      </c>
      <c r="AV938" s="69">
        <v>0</v>
      </c>
      <c r="AW938" s="69">
        <v>0</v>
      </c>
      <c r="AX938" s="69">
        <v>0</v>
      </c>
      <c r="AY938" s="69">
        <v>0</v>
      </c>
      <c r="AZ938" s="69">
        <v>0</v>
      </c>
      <c r="BA938" s="69">
        <v>1</v>
      </c>
      <c r="BB938" s="69">
        <v>-1</v>
      </c>
      <c r="BC938" s="69">
        <v>0</v>
      </c>
      <c r="BD938" s="69">
        <v>0</v>
      </c>
      <c r="BE938" s="69">
        <v>0</v>
      </c>
      <c r="BF938" s="69">
        <v>0</v>
      </c>
      <c r="BG938" s="69">
        <v>0</v>
      </c>
      <c r="BH938" s="69">
        <v>0</v>
      </c>
      <c r="BK938" s="69">
        <v>3</v>
      </c>
      <c r="BL938" s="69">
        <v>11</v>
      </c>
      <c r="BM938" s="69">
        <v>1</v>
      </c>
      <c r="BN938" s="69">
        <v>31</v>
      </c>
      <c r="BO938" s="89">
        <v>0</v>
      </c>
      <c r="BP938" s="69">
        <v>1</v>
      </c>
      <c r="BQ938" s="69">
        <v>1</v>
      </c>
      <c r="BR938" s="69">
        <v>1</v>
      </c>
      <c r="BS938" s="69">
        <v>31001</v>
      </c>
      <c r="BT938" s="69">
        <v>0</v>
      </c>
      <c r="BU938" s="69">
        <v>0</v>
      </c>
      <c r="BV938" s="69">
        <v>1000</v>
      </c>
      <c r="BW938" s="69">
        <v>332</v>
      </c>
      <c r="BY938" s="69">
        <v>0</v>
      </c>
      <c r="BZ938" s="69">
        <v>0</v>
      </c>
      <c r="CA938" s="69">
        <v>31</v>
      </c>
      <c r="CB938" s="69">
        <v>0</v>
      </c>
      <c r="CC938" s="69">
        <v>0</v>
      </c>
      <c r="CD938" s="69">
        <v>0</v>
      </c>
      <c r="CE938" s="69">
        <v>0</v>
      </c>
      <c r="CF938" s="69">
        <v>0</v>
      </c>
      <c r="CG938" s="69">
        <v>0</v>
      </c>
      <c r="CH938" s="69">
        <v>0</v>
      </c>
      <c r="CI938" s="69">
        <v>0</v>
      </c>
      <c r="CJ938" s="69">
        <v>0</v>
      </c>
      <c r="CL938" s="69">
        <v>0</v>
      </c>
      <c r="CM938" s="69">
        <v>0</v>
      </c>
      <c r="CN938" s="69">
        <v>0</v>
      </c>
      <c r="CO938" s="69">
        <v>0</v>
      </c>
      <c r="CP938" s="69">
        <v>0</v>
      </c>
      <c r="CQ938" s="69">
        <v>0</v>
      </c>
      <c r="CR938" s="69">
        <v>0</v>
      </c>
      <c r="CS938" s="69">
        <v>0</v>
      </c>
      <c r="CT938" s="69">
        <v>0</v>
      </c>
      <c r="CU938" s="69">
        <v>0</v>
      </c>
      <c r="CV938" s="69">
        <v>0</v>
      </c>
      <c r="CW938" s="69">
        <v>0</v>
      </c>
      <c r="CZ938" s="69">
        <v>0</v>
      </c>
      <c r="DA938" s="69">
        <v>0</v>
      </c>
      <c r="DB938" s="69">
        <v>0</v>
      </c>
      <c r="DC938" s="69">
        <v>0</v>
      </c>
      <c r="DD938" s="69">
        <v>0</v>
      </c>
      <c r="DE938" s="69">
        <v>0</v>
      </c>
      <c r="DF938" s="69">
        <v>0</v>
      </c>
      <c r="DG938" s="69">
        <v>1</v>
      </c>
      <c r="DI938" s="69" t="e">
        <f>INDEX(Sheet3!$E$78:$E$1130,MATCH(A938,Sheet3!$D$78:$D$1130,0))</f>
        <v>#N/A</v>
      </c>
      <c r="DJ938" s="69">
        <f t="shared" si="221"/>
        <v>0</v>
      </c>
      <c r="DK938" s="69" t="s">
        <v>2310</v>
      </c>
      <c r="DL938" s="69"/>
      <c r="DM938" s="69" t="s">
        <v>239</v>
      </c>
      <c r="DN938" s="69" t="e">
        <f>"造成["&amp;INDEX(Sheet5!$L$2:$L$11,MATCH(BL938,Sheet5!$J$2:$J$11,0))&amp;":"&amp;BR938&amp;"*"&amp;BS938/1000&amp;"]"&amp;INDEX(Sheet5!$I$2:$I$4,MATCH(BR938,Sheet5!$H$2:$H$4,0))&amp;"的"&amp;INDEX(Sheet5!$K$2:$K$11,MATCH(BL938,Sheet5!$J$2:$J$11,0))</f>
        <v>#N/A</v>
      </c>
      <c r="DO938" s="69"/>
      <c r="DP938" s="69"/>
      <c r="DQ938" s="69"/>
      <c r="DR938" s="69" t="e">
        <f t="shared" si="220"/>
        <v>#N/A</v>
      </c>
      <c r="DS938" s="90" t="e">
        <f>MATCH(A938,Sheet5!D:D,0)</f>
        <v>#N/A</v>
      </c>
      <c r="DT938" s="94" t="e">
        <f>MATCH(A937,Sheet5!F:F,0)</f>
        <v>#N/A</v>
      </c>
      <c r="DU938" s="69">
        <v>0</v>
      </c>
      <c r="DV938" s="69">
        <v>0</v>
      </c>
      <c r="DW938" s="69">
        <v>0</v>
      </c>
      <c r="DX938" s="69">
        <v>0</v>
      </c>
      <c r="DY938" s="69">
        <v>0</v>
      </c>
    </row>
    <row r="939" spans="1:129" ht="14.25">
      <c r="A939" s="69">
        <v>131302</v>
      </c>
      <c r="B939" s="69">
        <v>0</v>
      </c>
      <c r="C939" s="69">
        <v>1</v>
      </c>
      <c r="D939" s="69" t="s">
        <v>2309</v>
      </c>
      <c r="E939" s="69" t="s">
        <v>239</v>
      </c>
      <c r="F939" s="69">
        <v>0</v>
      </c>
      <c r="G939" s="69">
        <v>1</v>
      </c>
      <c r="H939" s="69" t="s">
        <v>321</v>
      </c>
      <c r="I939" s="69">
        <v>0</v>
      </c>
      <c r="J939" s="69">
        <v>0</v>
      </c>
      <c r="K939" s="69">
        <v>300</v>
      </c>
      <c r="M939" s="69">
        <v>0</v>
      </c>
      <c r="O939" s="69">
        <v>0</v>
      </c>
      <c r="P939" s="69">
        <v>6</v>
      </c>
      <c r="Q939" s="69">
        <v>0</v>
      </c>
      <c r="R939" s="69">
        <v>1</v>
      </c>
      <c r="S939" s="69">
        <v>0</v>
      </c>
      <c r="T939" s="69">
        <v>0</v>
      </c>
      <c r="U939" s="69">
        <v>0</v>
      </c>
      <c r="V939" s="69">
        <v>0</v>
      </c>
      <c r="W939" s="69">
        <v>0</v>
      </c>
      <c r="X939" s="69">
        <v>0</v>
      </c>
      <c r="Y939" s="69">
        <v>0</v>
      </c>
      <c r="Z939" s="69">
        <v>0</v>
      </c>
      <c r="AA939" s="69">
        <v>1</v>
      </c>
      <c r="AB939" s="69">
        <v>31</v>
      </c>
      <c r="AC939" s="69">
        <v>0</v>
      </c>
      <c r="AD939" s="69">
        <v>0</v>
      </c>
      <c r="AE939" s="69">
        <v>0</v>
      </c>
      <c r="AF939" s="69">
        <v>5</v>
      </c>
      <c r="AG939" s="69">
        <v>0</v>
      </c>
      <c r="AH939" s="69">
        <v>0</v>
      </c>
      <c r="AI939" s="69">
        <v>0</v>
      </c>
      <c r="AJ939" s="69">
        <v>0</v>
      </c>
      <c r="AK939" s="69">
        <v>0</v>
      </c>
      <c r="AL939" s="69">
        <v>0</v>
      </c>
      <c r="AM939" s="69">
        <v>1</v>
      </c>
      <c r="AN939" s="69">
        <v>1</v>
      </c>
      <c r="AO939" s="69">
        <v>0</v>
      </c>
      <c r="AP939" s="69">
        <v>0</v>
      </c>
      <c r="AQ939" s="84">
        <v>0</v>
      </c>
      <c r="AR939" s="69">
        <v>0</v>
      </c>
      <c r="AS939" s="69">
        <v>0</v>
      </c>
      <c r="AT939" s="69">
        <v>0</v>
      </c>
      <c r="AU939" s="69">
        <v>0</v>
      </c>
      <c r="AV939" s="69">
        <v>0</v>
      </c>
      <c r="AW939" s="69">
        <v>0</v>
      </c>
      <c r="AX939" s="69">
        <v>0</v>
      </c>
      <c r="AY939" s="69">
        <v>0</v>
      </c>
      <c r="AZ939" s="69">
        <v>0</v>
      </c>
      <c r="BA939" s="69">
        <v>1</v>
      </c>
      <c r="BB939" s="69">
        <v>-1</v>
      </c>
      <c r="BC939" s="69">
        <v>0</v>
      </c>
      <c r="BD939" s="69">
        <v>0</v>
      </c>
      <c r="BE939" s="69">
        <v>0</v>
      </c>
      <c r="BF939" s="69">
        <v>0</v>
      </c>
      <c r="BG939" s="69">
        <v>0</v>
      </c>
      <c r="BH939" s="69">
        <v>0</v>
      </c>
      <c r="BK939" s="69">
        <v>3</v>
      </c>
      <c r="BL939" s="69">
        <v>11</v>
      </c>
      <c r="BM939" s="69">
        <v>1</v>
      </c>
      <c r="BN939" s="69">
        <v>31</v>
      </c>
      <c r="BO939" s="89">
        <v>0</v>
      </c>
      <c r="BP939" s="69">
        <v>1</v>
      </c>
      <c r="BQ939" s="69">
        <v>1</v>
      </c>
      <c r="BR939" s="69">
        <v>1</v>
      </c>
      <c r="BS939" s="69">
        <v>31002</v>
      </c>
      <c r="BT939" s="69">
        <v>0</v>
      </c>
      <c r="BU939" s="69">
        <v>0</v>
      </c>
      <c r="BV939" s="69">
        <v>1000</v>
      </c>
      <c r="BW939" s="69">
        <v>332</v>
      </c>
      <c r="BY939" s="69">
        <v>0</v>
      </c>
      <c r="BZ939" s="69">
        <v>0</v>
      </c>
      <c r="CA939" s="69">
        <v>31</v>
      </c>
      <c r="CB939" s="69">
        <v>0</v>
      </c>
      <c r="CC939" s="69">
        <v>0</v>
      </c>
      <c r="CD939" s="69">
        <v>0</v>
      </c>
      <c r="CE939" s="69">
        <v>0</v>
      </c>
      <c r="CF939" s="69">
        <v>0</v>
      </c>
      <c r="CG939" s="69">
        <v>0</v>
      </c>
      <c r="CH939" s="69">
        <v>0</v>
      </c>
      <c r="CI939" s="69">
        <v>0</v>
      </c>
      <c r="CJ939" s="69">
        <v>0</v>
      </c>
      <c r="CL939" s="69">
        <v>0</v>
      </c>
      <c r="CM939" s="69">
        <v>0</v>
      </c>
      <c r="CN939" s="69">
        <v>0</v>
      </c>
      <c r="CO939" s="69">
        <v>0</v>
      </c>
      <c r="CP939" s="69">
        <v>0</v>
      </c>
      <c r="CQ939" s="69">
        <v>0</v>
      </c>
      <c r="CR939" s="69">
        <v>0</v>
      </c>
      <c r="CS939" s="69">
        <v>0</v>
      </c>
      <c r="CT939" s="69">
        <v>0</v>
      </c>
      <c r="CU939" s="69">
        <v>0</v>
      </c>
      <c r="CV939" s="69">
        <v>0</v>
      </c>
      <c r="CW939" s="69">
        <v>0</v>
      </c>
      <c r="CZ939" s="69">
        <v>0</v>
      </c>
      <c r="DA939" s="69">
        <v>0</v>
      </c>
      <c r="DB939" s="69">
        <v>0</v>
      </c>
      <c r="DC939" s="69">
        <v>0</v>
      </c>
      <c r="DD939" s="69">
        <v>0</v>
      </c>
      <c r="DE939" s="69">
        <v>0</v>
      </c>
      <c r="DF939" s="69">
        <v>0</v>
      </c>
      <c r="DG939" s="69">
        <v>1</v>
      </c>
      <c r="DI939" s="69" t="e">
        <f>INDEX(Sheet3!$E$78:$E$1130,MATCH(A939,Sheet3!$D$78:$D$1130,0))</f>
        <v>#N/A</v>
      </c>
      <c r="DJ939" s="69">
        <f t="shared" si="221"/>
        <v>0</v>
      </c>
      <c r="DK939" s="69" t="s">
        <v>2310</v>
      </c>
      <c r="DL939" s="69"/>
      <c r="DM939" s="69" t="s">
        <v>239</v>
      </c>
      <c r="DN939" s="69" t="e">
        <f>"造成["&amp;INDEX(Sheet5!$L$2:$L$11,MATCH(BL939,Sheet5!$J$2:$J$11,0))&amp;":"&amp;BR939&amp;"*"&amp;BS939/1000&amp;"]"&amp;INDEX(Sheet5!$I$2:$I$4,MATCH(BR939,Sheet5!$H$2:$H$4,0))&amp;"的"&amp;INDEX(Sheet5!$K$2:$K$11,MATCH(BL939,Sheet5!$J$2:$J$11,0))</f>
        <v>#N/A</v>
      </c>
      <c r="DO939" s="69"/>
      <c r="DP939" s="69"/>
      <c r="DQ939" s="69"/>
      <c r="DR939" s="69" t="e">
        <f t="shared" si="220"/>
        <v>#N/A</v>
      </c>
      <c r="DS939" s="90" t="e">
        <f>MATCH(A939,Sheet5!D:D,0)</f>
        <v>#N/A</v>
      </c>
      <c r="DT939" s="94" t="e">
        <f>MATCH(A938,Sheet5!F:F,0)</f>
        <v>#N/A</v>
      </c>
      <c r="DU939" s="69">
        <v>0</v>
      </c>
      <c r="DV939" s="69">
        <v>0</v>
      </c>
      <c r="DW939" s="69">
        <v>0</v>
      </c>
      <c r="DX939" s="69">
        <v>0</v>
      </c>
      <c r="DY939" s="69">
        <v>0</v>
      </c>
    </row>
    <row r="940" spans="1:129" ht="14.25">
      <c r="A940" s="69">
        <v>131303</v>
      </c>
      <c r="B940" s="69">
        <v>0</v>
      </c>
      <c r="C940" s="69">
        <v>1</v>
      </c>
      <c r="D940" s="69" t="s">
        <v>2309</v>
      </c>
      <c r="E940" s="69" t="s">
        <v>239</v>
      </c>
      <c r="F940" s="69">
        <v>0</v>
      </c>
      <c r="G940" s="69">
        <v>1</v>
      </c>
      <c r="H940" s="69" t="s">
        <v>321</v>
      </c>
      <c r="I940" s="69">
        <v>0</v>
      </c>
      <c r="J940" s="69">
        <v>0</v>
      </c>
      <c r="K940" s="69">
        <v>300</v>
      </c>
      <c r="M940" s="69">
        <v>0</v>
      </c>
      <c r="O940" s="69">
        <v>0</v>
      </c>
      <c r="P940" s="69">
        <v>6</v>
      </c>
      <c r="Q940" s="69">
        <v>0</v>
      </c>
      <c r="R940" s="69">
        <v>1</v>
      </c>
      <c r="S940" s="69">
        <v>0</v>
      </c>
      <c r="T940" s="69">
        <v>0</v>
      </c>
      <c r="U940" s="69">
        <v>0</v>
      </c>
      <c r="V940" s="69">
        <v>0</v>
      </c>
      <c r="W940" s="69">
        <v>0</v>
      </c>
      <c r="X940" s="69">
        <v>0</v>
      </c>
      <c r="Y940" s="69">
        <v>0</v>
      </c>
      <c r="Z940" s="69">
        <v>0</v>
      </c>
      <c r="AA940" s="69">
        <v>1</v>
      </c>
      <c r="AB940" s="69">
        <v>31</v>
      </c>
      <c r="AC940" s="69">
        <v>0</v>
      </c>
      <c r="AD940" s="69">
        <v>0</v>
      </c>
      <c r="AE940" s="69">
        <v>0</v>
      </c>
      <c r="AF940" s="69">
        <v>5</v>
      </c>
      <c r="AG940" s="69">
        <v>0</v>
      </c>
      <c r="AH940" s="69">
        <v>0</v>
      </c>
      <c r="AI940" s="69">
        <v>0</v>
      </c>
      <c r="AJ940" s="69">
        <v>0</v>
      </c>
      <c r="AK940" s="69">
        <v>0</v>
      </c>
      <c r="AL940" s="69">
        <v>0</v>
      </c>
      <c r="AM940" s="69">
        <v>1</v>
      </c>
      <c r="AN940" s="69">
        <v>1</v>
      </c>
      <c r="AO940" s="69">
        <v>0</v>
      </c>
      <c r="AP940" s="69">
        <v>0</v>
      </c>
      <c r="AQ940" s="84">
        <v>0</v>
      </c>
      <c r="AR940" s="69">
        <v>0</v>
      </c>
      <c r="AS940" s="69">
        <v>0</v>
      </c>
      <c r="AT940" s="69">
        <v>0</v>
      </c>
      <c r="AU940" s="69">
        <v>0</v>
      </c>
      <c r="AV940" s="69">
        <v>0</v>
      </c>
      <c r="AW940" s="69">
        <v>0</v>
      </c>
      <c r="AX940" s="69">
        <v>0</v>
      </c>
      <c r="AY940" s="69">
        <v>0</v>
      </c>
      <c r="AZ940" s="69">
        <v>0</v>
      </c>
      <c r="BA940" s="69">
        <v>1</v>
      </c>
      <c r="BB940" s="69">
        <v>-1</v>
      </c>
      <c r="BC940" s="69">
        <v>0</v>
      </c>
      <c r="BD940" s="69">
        <v>0</v>
      </c>
      <c r="BE940" s="69">
        <v>0</v>
      </c>
      <c r="BF940" s="69">
        <v>0</v>
      </c>
      <c r="BG940" s="69">
        <v>0</v>
      </c>
      <c r="BH940" s="69">
        <v>0</v>
      </c>
      <c r="BK940" s="69">
        <v>3</v>
      </c>
      <c r="BL940" s="69">
        <v>11</v>
      </c>
      <c r="BM940" s="69">
        <v>1</v>
      </c>
      <c r="BN940" s="69">
        <v>31</v>
      </c>
      <c r="BO940" s="89">
        <v>0</v>
      </c>
      <c r="BP940" s="69">
        <v>1</v>
      </c>
      <c r="BQ940" s="69">
        <v>1</v>
      </c>
      <c r="BR940" s="69">
        <v>1</v>
      </c>
      <c r="BS940" s="69">
        <v>31003</v>
      </c>
      <c r="BT940" s="69">
        <v>0</v>
      </c>
      <c r="BU940" s="69">
        <v>0</v>
      </c>
      <c r="BV940" s="69">
        <v>1000</v>
      </c>
      <c r="BW940" s="69">
        <v>332</v>
      </c>
      <c r="BY940" s="69">
        <v>0</v>
      </c>
      <c r="BZ940" s="69">
        <v>0</v>
      </c>
      <c r="CA940" s="69">
        <v>31</v>
      </c>
      <c r="CB940" s="69">
        <v>0</v>
      </c>
      <c r="CC940" s="69">
        <v>0</v>
      </c>
      <c r="CD940" s="69">
        <v>0</v>
      </c>
      <c r="CE940" s="69">
        <v>0</v>
      </c>
      <c r="CF940" s="69">
        <v>0</v>
      </c>
      <c r="CG940" s="69">
        <v>0</v>
      </c>
      <c r="CH940" s="69">
        <v>0</v>
      </c>
      <c r="CI940" s="69">
        <v>0</v>
      </c>
      <c r="CJ940" s="69">
        <v>0</v>
      </c>
      <c r="CL940" s="69">
        <v>0</v>
      </c>
      <c r="CM940" s="69">
        <v>0</v>
      </c>
      <c r="CN940" s="69">
        <v>0</v>
      </c>
      <c r="CO940" s="69">
        <v>0</v>
      </c>
      <c r="CP940" s="69">
        <v>0</v>
      </c>
      <c r="CQ940" s="69">
        <v>0</v>
      </c>
      <c r="CR940" s="69">
        <v>0</v>
      </c>
      <c r="CS940" s="69">
        <v>0</v>
      </c>
      <c r="CT940" s="69">
        <v>0</v>
      </c>
      <c r="CU940" s="69">
        <v>0</v>
      </c>
      <c r="CV940" s="69">
        <v>0</v>
      </c>
      <c r="CW940" s="69">
        <v>0</v>
      </c>
      <c r="CZ940" s="69">
        <v>0</v>
      </c>
      <c r="DA940" s="69">
        <v>0</v>
      </c>
      <c r="DB940" s="69">
        <v>0</v>
      </c>
      <c r="DC940" s="69">
        <v>0</v>
      </c>
      <c r="DD940" s="69">
        <v>0</v>
      </c>
      <c r="DE940" s="69">
        <v>0</v>
      </c>
      <c r="DF940" s="69">
        <v>0</v>
      </c>
      <c r="DG940" s="69">
        <v>1</v>
      </c>
      <c r="DI940" s="69" t="e">
        <f>INDEX(Sheet3!$E$78:$E$1130,MATCH(A940,Sheet3!$D$78:$D$1130,0))</f>
        <v>#N/A</v>
      </c>
      <c r="DJ940" s="69">
        <f t="shared" si="221"/>
        <v>0</v>
      </c>
      <c r="DK940" s="69" t="s">
        <v>2310</v>
      </c>
      <c r="DL940" s="69"/>
      <c r="DM940" s="69" t="s">
        <v>239</v>
      </c>
      <c r="DN940" s="69" t="e">
        <f>"造成["&amp;INDEX(Sheet5!$L$2:$L$11,MATCH(BL940,Sheet5!$J$2:$J$11,0))&amp;":"&amp;BR940&amp;"*"&amp;BS940/1000&amp;"]"&amp;INDEX(Sheet5!$I$2:$I$4,MATCH(BR940,Sheet5!$H$2:$H$4,0))&amp;"的"&amp;INDEX(Sheet5!$K$2:$K$11,MATCH(BL940,Sheet5!$J$2:$J$11,0))</f>
        <v>#N/A</v>
      </c>
      <c r="DO940" s="69"/>
      <c r="DP940" s="69"/>
      <c r="DQ940" s="69"/>
      <c r="DR940" s="69" t="e">
        <f t="shared" si="220"/>
        <v>#N/A</v>
      </c>
      <c r="DS940" s="90" t="e">
        <f>MATCH(A940,Sheet5!D:D,0)</f>
        <v>#N/A</v>
      </c>
      <c r="DT940" s="94" t="e">
        <f>MATCH(A939,Sheet5!F:F,0)</f>
        <v>#N/A</v>
      </c>
      <c r="DU940" s="69">
        <v>0</v>
      </c>
      <c r="DV940" s="69">
        <v>0</v>
      </c>
      <c r="DW940" s="69">
        <v>0</v>
      </c>
      <c r="DX940" s="69">
        <v>0</v>
      </c>
      <c r="DY940" s="69">
        <v>0</v>
      </c>
    </row>
    <row r="941" spans="1:129" ht="14.25">
      <c r="A941" s="69">
        <v>131304</v>
      </c>
      <c r="B941" s="69">
        <v>0</v>
      </c>
      <c r="C941" s="69">
        <v>1</v>
      </c>
      <c r="D941" s="69" t="s">
        <v>2309</v>
      </c>
      <c r="E941" s="69" t="s">
        <v>239</v>
      </c>
      <c r="F941" s="69">
        <v>0</v>
      </c>
      <c r="G941" s="69">
        <v>1</v>
      </c>
      <c r="H941" s="69" t="s">
        <v>321</v>
      </c>
      <c r="I941" s="69">
        <v>0</v>
      </c>
      <c r="J941" s="69">
        <v>0</v>
      </c>
      <c r="K941" s="69">
        <v>300</v>
      </c>
      <c r="M941" s="69">
        <v>0</v>
      </c>
      <c r="O941" s="69">
        <v>0</v>
      </c>
      <c r="P941" s="69">
        <v>6</v>
      </c>
      <c r="Q941" s="69">
        <v>0</v>
      </c>
      <c r="R941" s="69">
        <v>1</v>
      </c>
      <c r="S941" s="69">
        <v>0</v>
      </c>
      <c r="T941" s="69">
        <v>0</v>
      </c>
      <c r="U941" s="69">
        <v>0</v>
      </c>
      <c r="V941" s="69">
        <v>0</v>
      </c>
      <c r="W941" s="69">
        <v>0</v>
      </c>
      <c r="X941" s="69">
        <v>0</v>
      </c>
      <c r="Y941" s="69">
        <v>0</v>
      </c>
      <c r="Z941" s="69">
        <v>0</v>
      </c>
      <c r="AA941" s="69">
        <v>1</v>
      </c>
      <c r="AB941" s="69">
        <v>31</v>
      </c>
      <c r="AC941" s="69">
        <v>0</v>
      </c>
      <c r="AD941" s="69">
        <v>0</v>
      </c>
      <c r="AE941" s="69">
        <v>0</v>
      </c>
      <c r="AF941" s="69">
        <v>5</v>
      </c>
      <c r="AG941" s="69">
        <v>0</v>
      </c>
      <c r="AH941" s="69">
        <v>0</v>
      </c>
      <c r="AI941" s="69">
        <v>0</v>
      </c>
      <c r="AJ941" s="69">
        <v>0</v>
      </c>
      <c r="AK941" s="69">
        <v>0</v>
      </c>
      <c r="AL941" s="69">
        <v>0</v>
      </c>
      <c r="AM941" s="69">
        <v>1</v>
      </c>
      <c r="AN941" s="69">
        <v>1</v>
      </c>
      <c r="AO941" s="69">
        <v>0</v>
      </c>
      <c r="AP941" s="69">
        <v>0</v>
      </c>
      <c r="AQ941" s="84">
        <v>0</v>
      </c>
      <c r="AR941" s="69">
        <v>0</v>
      </c>
      <c r="AS941" s="69">
        <v>0</v>
      </c>
      <c r="AT941" s="69">
        <v>0</v>
      </c>
      <c r="AU941" s="69">
        <v>0</v>
      </c>
      <c r="AV941" s="69">
        <v>0</v>
      </c>
      <c r="AW941" s="69">
        <v>0</v>
      </c>
      <c r="AX941" s="69">
        <v>0</v>
      </c>
      <c r="AY941" s="69">
        <v>0</v>
      </c>
      <c r="AZ941" s="69">
        <v>0</v>
      </c>
      <c r="BA941" s="69">
        <v>1</v>
      </c>
      <c r="BB941" s="69">
        <v>-1</v>
      </c>
      <c r="BC941" s="69">
        <v>0</v>
      </c>
      <c r="BD941" s="69">
        <v>0</v>
      </c>
      <c r="BE941" s="69">
        <v>0</v>
      </c>
      <c r="BF941" s="69">
        <v>0</v>
      </c>
      <c r="BG941" s="69">
        <v>0</v>
      </c>
      <c r="BH941" s="69">
        <v>0</v>
      </c>
      <c r="BK941" s="69">
        <v>3</v>
      </c>
      <c r="BL941" s="69">
        <v>11</v>
      </c>
      <c r="BM941" s="69">
        <v>1</v>
      </c>
      <c r="BN941" s="69">
        <v>31</v>
      </c>
      <c r="BO941" s="89">
        <v>0</v>
      </c>
      <c r="BP941" s="69">
        <v>1</v>
      </c>
      <c r="BQ941" s="69">
        <v>1</v>
      </c>
      <c r="BR941" s="69">
        <v>1</v>
      </c>
      <c r="BS941" s="69">
        <v>31004</v>
      </c>
      <c r="BT941" s="69">
        <v>0</v>
      </c>
      <c r="BU941" s="69">
        <v>0</v>
      </c>
      <c r="BV941" s="69">
        <v>1000</v>
      </c>
      <c r="BW941" s="69">
        <v>332</v>
      </c>
      <c r="BY941" s="69">
        <v>0</v>
      </c>
      <c r="BZ941" s="69">
        <v>0</v>
      </c>
      <c r="CA941" s="69">
        <v>31</v>
      </c>
      <c r="CB941" s="69">
        <v>0</v>
      </c>
      <c r="CC941" s="69">
        <v>0</v>
      </c>
      <c r="CD941" s="69">
        <v>0</v>
      </c>
      <c r="CE941" s="69">
        <v>0</v>
      </c>
      <c r="CF941" s="69">
        <v>0</v>
      </c>
      <c r="CG941" s="69">
        <v>0</v>
      </c>
      <c r="CH941" s="69">
        <v>0</v>
      </c>
      <c r="CI941" s="69">
        <v>0</v>
      </c>
      <c r="CJ941" s="69">
        <v>0</v>
      </c>
      <c r="CL941" s="69">
        <v>0</v>
      </c>
      <c r="CM941" s="69">
        <v>0</v>
      </c>
      <c r="CN941" s="69">
        <v>0</v>
      </c>
      <c r="CO941" s="69">
        <v>0</v>
      </c>
      <c r="CP941" s="69">
        <v>0</v>
      </c>
      <c r="CQ941" s="69">
        <v>0</v>
      </c>
      <c r="CR941" s="69">
        <v>0</v>
      </c>
      <c r="CS941" s="69">
        <v>0</v>
      </c>
      <c r="CT941" s="69">
        <v>0</v>
      </c>
      <c r="CU941" s="69">
        <v>0</v>
      </c>
      <c r="CV941" s="69">
        <v>0</v>
      </c>
      <c r="CW941" s="69">
        <v>0</v>
      </c>
      <c r="CZ941" s="69">
        <v>0</v>
      </c>
      <c r="DA941" s="69">
        <v>0</v>
      </c>
      <c r="DB941" s="69">
        <v>0</v>
      </c>
      <c r="DC941" s="69">
        <v>0</v>
      </c>
      <c r="DD941" s="69">
        <v>0</v>
      </c>
      <c r="DE941" s="69">
        <v>0</v>
      </c>
      <c r="DF941" s="69">
        <v>0</v>
      </c>
      <c r="DG941" s="69">
        <v>1</v>
      </c>
      <c r="DI941" s="69" t="e">
        <f>INDEX(Sheet3!$E$78:$E$1130,MATCH(A941,Sheet3!$D$78:$D$1130,0))</f>
        <v>#N/A</v>
      </c>
      <c r="DJ941" s="69">
        <f t="shared" si="221"/>
        <v>0</v>
      </c>
      <c r="DK941" s="69" t="s">
        <v>2310</v>
      </c>
      <c r="DL941" s="69"/>
      <c r="DM941" s="69" t="s">
        <v>239</v>
      </c>
      <c r="DN941" s="69" t="e">
        <f>"造成["&amp;INDEX(Sheet5!$L$2:$L$11,MATCH(BL941,Sheet5!$J$2:$J$11,0))&amp;":"&amp;BR941&amp;"*"&amp;BS941/1000&amp;"]"&amp;INDEX(Sheet5!$I$2:$I$4,MATCH(BR941,Sheet5!$H$2:$H$4,0))&amp;"的"&amp;INDEX(Sheet5!$K$2:$K$11,MATCH(BL941,Sheet5!$J$2:$J$11,0))</f>
        <v>#N/A</v>
      </c>
      <c r="DO941" s="69"/>
      <c r="DP941" s="69"/>
      <c r="DQ941" s="69"/>
      <c r="DR941" s="69" t="e">
        <f t="shared" si="220"/>
        <v>#N/A</v>
      </c>
      <c r="DS941" s="90" t="e">
        <f>MATCH(A941,Sheet5!D:D,0)</f>
        <v>#N/A</v>
      </c>
      <c r="DT941" s="94" t="e">
        <f>MATCH(A940,Sheet5!F:F,0)</f>
        <v>#N/A</v>
      </c>
      <c r="DU941" s="69">
        <v>0</v>
      </c>
      <c r="DV941" s="69">
        <v>0</v>
      </c>
      <c r="DW941" s="69">
        <v>0</v>
      </c>
      <c r="DX941" s="69">
        <v>0</v>
      </c>
      <c r="DY941" s="69">
        <v>0</v>
      </c>
    </row>
    <row r="942" spans="1:129" ht="14.25">
      <c r="A942" s="69">
        <v>131305</v>
      </c>
      <c r="B942" s="69">
        <v>0</v>
      </c>
      <c r="C942" s="69">
        <v>1</v>
      </c>
      <c r="D942" s="69" t="s">
        <v>2309</v>
      </c>
      <c r="E942" s="69" t="s">
        <v>239</v>
      </c>
      <c r="F942" s="69">
        <v>0</v>
      </c>
      <c r="G942" s="69">
        <v>1</v>
      </c>
      <c r="H942" s="69" t="s">
        <v>321</v>
      </c>
      <c r="I942" s="69">
        <v>0</v>
      </c>
      <c r="J942" s="69">
        <v>0</v>
      </c>
      <c r="K942" s="69">
        <v>300</v>
      </c>
      <c r="M942" s="69">
        <v>0</v>
      </c>
      <c r="O942" s="69">
        <v>0</v>
      </c>
      <c r="P942" s="69">
        <v>6</v>
      </c>
      <c r="Q942" s="69">
        <v>0</v>
      </c>
      <c r="R942" s="69">
        <v>1</v>
      </c>
      <c r="S942" s="69">
        <v>0</v>
      </c>
      <c r="T942" s="69">
        <v>0</v>
      </c>
      <c r="U942" s="69">
        <v>0</v>
      </c>
      <c r="V942" s="69">
        <v>0</v>
      </c>
      <c r="W942" s="69">
        <v>0</v>
      </c>
      <c r="X942" s="69">
        <v>0</v>
      </c>
      <c r="Y942" s="69">
        <v>0</v>
      </c>
      <c r="Z942" s="69">
        <v>0</v>
      </c>
      <c r="AA942" s="69">
        <v>1</v>
      </c>
      <c r="AB942" s="69">
        <v>31</v>
      </c>
      <c r="AC942" s="69">
        <v>0</v>
      </c>
      <c r="AD942" s="69">
        <v>0</v>
      </c>
      <c r="AE942" s="69">
        <v>0</v>
      </c>
      <c r="AF942" s="69">
        <v>5</v>
      </c>
      <c r="AG942" s="69">
        <v>0</v>
      </c>
      <c r="AH942" s="69">
        <v>0</v>
      </c>
      <c r="AI942" s="69">
        <v>0</v>
      </c>
      <c r="AJ942" s="69">
        <v>0</v>
      </c>
      <c r="AK942" s="69">
        <v>0</v>
      </c>
      <c r="AL942" s="69">
        <v>0</v>
      </c>
      <c r="AM942" s="69">
        <v>1</v>
      </c>
      <c r="AN942" s="69">
        <v>1</v>
      </c>
      <c r="AO942" s="69">
        <v>0</v>
      </c>
      <c r="AP942" s="69">
        <v>0</v>
      </c>
      <c r="AQ942" s="84">
        <v>0</v>
      </c>
      <c r="AR942" s="69">
        <v>0</v>
      </c>
      <c r="AS942" s="69">
        <v>0</v>
      </c>
      <c r="AT942" s="69">
        <v>0</v>
      </c>
      <c r="AU942" s="69">
        <v>0</v>
      </c>
      <c r="AV942" s="69">
        <v>0</v>
      </c>
      <c r="AW942" s="69">
        <v>0</v>
      </c>
      <c r="AX942" s="69">
        <v>0</v>
      </c>
      <c r="AY942" s="69">
        <v>0</v>
      </c>
      <c r="AZ942" s="69">
        <v>0</v>
      </c>
      <c r="BA942" s="69">
        <v>1</v>
      </c>
      <c r="BB942" s="69">
        <v>-1</v>
      </c>
      <c r="BC942" s="69">
        <v>0</v>
      </c>
      <c r="BD942" s="69">
        <v>0</v>
      </c>
      <c r="BE942" s="69">
        <v>0</v>
      </c>
      <c r="BF942" s="69">
        <v>0</v>
      </c>
      <c r="BG942" s="69">
        <v>0</v>
      </c>
      <c r="BH942" s="69">
        <v>0</v>
      </c>
      <c r="BK942" s="69">
        <v>3</v>
      </c>
      <c r="BL942" s="69">
        <v>11</v>
      </c>
      <c r="BM942" s="69">
        <v>1</v>
      </c>
      <c r="BN942" s="69">
        <v>31</v>
      </c>
      <c r="BO942" s="89">
        <v>0</v>
      </c>
      <c r="BP942" s="69">
        <v>1</v>
      </c>
      <c r="BQ942" s="69">
        <v>1</v>
      </c>
      <c r="BR942" s="69">
        <v>1</v>
      </c>
      <c r="BS942" s="69">
        <v>31005</v>
      </c>
      <c r="BT942" s="69">
        <v>0</v>
      </c>
      <c r="BU942" s="69">
        <v>0</v>
      </c>
      <c r="BV942" s="69">
        <v>1000</v>
      </c>
      <c r="BW942" s="69">
        <v>332</v>
      </c>
      <c r="BY942" s="69">
        <v>0</v>
      </c>
      <c r="BZ942" s="69">
        <v>0</v>
      </c>
      <c r="CA942" s="69">
        <v>31</v>
      </c>
      <c r="CB942" s="69">
        <v>0</v>
      </c>
      <c r="CC942" s="69">
        <v>0</v>
      </c>
      <c r="CD942" s="69">
        <v>0</v>
      </c>
      <c r="CE942" s="69">
        <v>0</v>
      </c>
      <c r="CF942" s="69">
        <v>0</v>
      </c>
      <c r="CG942" s="69">
        <v>0</v>
      </c>
      <c r="CH942" s="69">
        <v>0</v>
      </c>
      <c r="CI942" s="69">
        <v>0</v>
      </c>
      <c r="CJ942" s="69">
        <v>0</v>
      </c>
      <c r="CL942" s="69">
        <v>0</v>
      </c>
      <c r="CM942" s="69">
        <v>0</v>
      </c>
      <c r="CN942" s="69">
        <v>0</v>
      </c>
      <c r="CO942" s="69">
        <v>0</v>
      </c>
      <c r="CP942" s="69">
        <v>0</v>
      </c>
      <c r="CQ942" s="69">
        <v>0</v>
      </c>
      <c r="CR942" s="69">
        <v>0</v>
      </c>
      <c r="CS942" s="69">
        <v>0</v>
      </c>
      <c r="CT942" s="69">
        <v>0</v>
      </c>
      <c r="CU942" s="69">
        <v>0</v>
      </c>
      <c r="CV942" s="69">
        <v>0</v>
      </c>
      <c r="CW942" s="69">
        <v>0</v>
      </c>
      <c r="CZ942" s="69">
        <v>0</v>
      </c>
      <c r="DA942" s="69">
        <v>0</v>
      </c>
      <c r="DB942" s="69">
        <v>0</v>
      </c>
      <c r="DC942" s="69">
        <v>0</v>
      </c>
      <c r="DD942" s="69">
        <v>0</v>
      </c>
      <c r="DE942" s="69">
        <v>0</v>
      </c>
      <c r="DF942" s="69">
        <v>0</v>
      </c>
      <c r="DG942" s="69">
        <v>1</v>
      </c>
      <c r="DI942" s="69" t="e">
        <f>INDEX(Sheet3!$E$78:$E$1130,MATCH(A942,Sheet3!$D$78:$D$1130,0))</f>
        <v>#N/A</v>
      </c>
      <c r="DJ942" s="69">
        <f t="shared" si="221"/>
        <v>0</v>
      </c>
      <c r="DK942" s="69" t="s">
        <v>2310</v>
      </c>
      <c r="DL942" s="69"/>
      <c r="DM942" s="69" t="s">
        <v>239</v>
      </c>
      <c r="DN942" s="69" t="e">
        <f>"造成["&amp;INDEX(Sheet5!$L$2:$L$11,MATCH(BL942,Sheet5!$J$2:$J$11,0))&amp;":"&amp;BR942&amp;"*"&amp;BS942/1000&amp;"]"&amp;INDEX(Sheet5!$I$2:$I$4,MATCH(BR942,Sheet5!$H$2:$H$4,0))&amp;"的"&amp;INDEX(Sheet5!$K$2:$K$11,MATCH(BL942,Sheet5!$J$2:$J$11,0))</f>
        <v>#N/A</v>
      </c>
      <c r="DO942" s="69"/>
      <c r="DP942" s="69"/>
      <c r="DQ942" s="69"/>
      <c r="DR942" s="69" t="e">
        <f t="shared" si="220"/>
        <v>#N/A</v>
      </c>
      <c r="DS942" s="90" t="e">
        <f>MATCH(A942,Sheet5!D:D,0)</f>
        <v>#N/A</v>
      </c>
      <c r="DT942" s="94" t="e">
        <f>MATCH(A941,Sheet5!F:F,0)</f>
        <v>#N/A</v>
      </c>
      <c r="DU942" s="69">
        <v>0</v>
      </c>
      <c r="DV942" s="69">
        <v>0</v>
      </c>
      <c r="DW942" s="69">
        <v>0</v>
      </c>
      <c r="DX942" s="69">
        <v>0</v>
      </c>
      <c r="DY942" s="69">
        <v>0</v>
      </c>
    </row>
    <row r="943" spans="1:129" ht="14.25">
      <c r="A943" s="69">
        <v>131306</v>
      </c>
      <c r="B943" s="69">
        <v>0</v>
      </c>
      <c r="C943" s="69">
        <v>1</v>
      </c>
      <c r="D943" s="69" t="s">
        <v>2309</v>
      </c>
      <c r="E943" s="69" t="s">
        <v>239</v>
      </c>
      <c r="F943" s="69">
        <v>0</v>
      </c>
      <c r="G943" s="69">
        <v>1</v>
      </c>
      <c r="H943" s="69" t="s">
        <v>321</v>
      </c>
      <c r="I943" s="69">
        <v>0</v>
      </c>
      <c r="J943" s="69">
        <v>0</v>
      </c>
      <c r="K943" s="69">
        <v>300</v>
      </c>
      <c r="M943" s="69">
        <v>0</v>
      </c>
      <c r="O943" s="69">
        <v>0</v>
      </c>
      <c r="P943" s="69">
        <v>6</v>
      </c>
      <c r="Q943" s="69">
        <v>0</v>
      </c>
      <c r="R943" s="69">
        <v>1</v>
      </c>
      <c r="S943" s="69">
        <v>0</v>
      </c>
      <c r="T943" s="69">
        <v>0</v>
      </c>
      <c r="U943" s="69">
        <v>0</v>
      </c>
      <c r="V943" s="69">
        <v>0</v>
      </c>
      <c r="W943" s="69">
        <v>0</v>
      </c>
      <c r="X943" s="69">
        <v>0</v>
      </c>
      <c r="Y943" s="69">
        <v>0</v>
      </c>
      <c r="Z943" s="69">
        <v>0</v>
      </c>
      <c r="AA943" s="69">
        <v>1</v>
      </c>
      <c r="AB943" s="69">
        <v>31</v>
      </c>
      <c r="AC943" s="69">
        <v>0</v>
      </c>
      <c r="AD943" s="69">
        <v>0</v>
      </c>
      <c r="AE943" s="69">
        <v>0</v>
      </c>
      <c r="AF943" s="69">
        <v>5</v>
      </c>
      <c r="AG943" s="69">
        <v>0</v>
      </c>
      <c r="AH943" s="69">
        <v>0</v>
      </c>
      <c r="AI943" s="69">
        <v>0</v>
      </c>
      <c r="AJ943" s="69">
        <v>0</v>
      </c>
      <c r="AK943" s="69">
        <v>0</v>
      </c>
      <c r="AL943" s="69">
        <v>0</v>
      </c>
      <c r="AM943" s="69">
        <v>1</v>
      </c>
      <c r="AN943" s="69">
        <v>1</v>
      </c>
      <c r="AO943" s="69">
        <v>0</v>
      </c>
      <c r="AP943" s="69">
        <v>0</v>
      </c>
      <c r="AQ943" s="84">
        <v>0</v>
      </c>
      <c r="AR943" s="69">
        <v>0</v>
      </c>
      <c r="AS943" s="69">
        <v>0</v>
      </c>
      <c r="AT943" s="69">
        <v>0</v>
      </c>
      <c r="AU943" s="69">
        <v>0</v>
      </c>
      <c r="AV943" s="69">
        <v>0</v>
      </c>
      <c r="AW943" s="69">
        <v>0</v>
      </c>
      <c r="AX943" s="69">
        <v>0</v>
      </c>
      <c r="AY943" s="69">
        <v>0</v>
      </c>
      <c r="AZ943" s="69">
        <v>0</v>
      </c>
      <c r="BA943" s="69">
        <v>1</v>
      </c>
      <c r="BB943" s="69">
        <v>-1</v>
      </c>
      <c r="BC943" s="69">
        <v>0</v>
      </c>
      <c r="BD943" s="69">
        <v>0</v>
      </c>
      <c r="BE943" s="69">
        <v>0</v>
      </c>
      <c r="BF943" s="69">
        <v>0</v>
      </c>
      <c r="BG943" s="69">
        <v>0</v>
      </c>
      <c r="BH943" s="69">
        <v>0</v>
      </c>
      <c r="BK943" s="69">
        <v>3</v>
      </c>
      <c r="BL943" s="69">
        <v>11</v>
      </c>
      <c r="BM943" s="69">
        <v>1</v>
      </c>
      <c r="BN943" s="69">
        <v>31</v>
      </c>
      <c r="BO943" s="89">
        <v>0</v>
      </c>
      <c r="BP943" s="69">
        <v>1</v>
      </c>
      <c r="BQ943" s="69">
        <v>1</v>
      </c>
      <c r="BR943" s="69">
        <v>1</v>
      </c>
      <c r="BS943" s="69">
        <v>31006</v>
      </c>
      <c r="BT943" s="69">
        <v>0</v>
      </c>
      <c r="BU943" s="69">
        <v>0</v>
      </c>
      <c r="BV943" s="69">
        <v>1000</v>
      </c>
      <c r="BW943" s="69">
        <v>332</v>
      </c>
      <c r="BY943" s="69">
        <v>0</v>
      </c>
      <c r="BZ943" s="69">
        <v>0</v>
      </c>
      <c r="CA943" s="69">
        <v>31</v>
      </c>
      <c r="CB943" s="69">
        <v>0</v>
      </c>
      <c r="CC943" s="69">
        <v>0</v>
      </c>
      <c r="CD943" s="69">
        <v>0</v>
      </c>
      <c r="CE943" s="69">
        <v>0</v>
      </c>
      <c r="CF943" s="69">
        <v>0</v>
      </c>
      <c r="CG943" s="69">
        <v>0</v>
      </c>
      <c r="CH943" s="69">
        <v>0</v>
      </c>
      <c r="CI943" s="69">
        <v>0</v>
      </c>
      <c r="CJ943" s="69">
        <v>0</v>
      </c>
      <c r="CL943" s="69">
        <v>0</v>
      </c>
      <c r="CM943" s="69">
        <v>0</v>
      </c>
      <c r="CN943" s="69">
        <v>0</v>
      </c>
      <c r="CO943" s="69">
        <v>0</v>
      </c>
      <c r="CP943" s="69">
        <v>0</v>
      </c>
      <c r="CQ943" s="69">
        <v>0</v>
      </c>
      <c r="CR943" s="69">
        <v>0</v>
      </c>
      <c r="CS943" s="69">
        <v>0</v>
      </c>
      <c r="CT943" s="69">
        <v>0</v>
      </c>
      <c r="CU943" s="69">
        <v>0</v>
      </c>
      <c r="CV943" s="69">
        <v>0</v>
      </c>
      <c r="CW943" s="69">
        <v>0</v>
      </c>
      <c r="CZ943" s="69">
        <v>0</v>
      </c>
      <c r="DA943" s="69">
        <v>0</v>
      </c>
      <c r="DB943" s="69">
        <v>0</v>
      </c>
      <c r="DC943" s="69">
        <v>0</v>
      </c>
      <c r="DD943" s="69">
        <v>0</v>
      </c>
      <c r="DE943" s="69">
        <v>0</v>
      </c>
      <c r="DF943" s="69">
        <v>0</v>
      </c>
      <c r="DG943" s="69">
        <v>1</v>
      </c>
      <c r="DI943" s="69" t="e">
        <f>INDEX(Sheet3!$E$78:$E$1130,MATCH(A943,Sheet3!$D$78:$D$1130,0))</f>
        <v>#N/A</v>
      </c>
      <c r="DJ943" s="69">
        <f t="shared" si="221"/>
        <v>0</v>
      </c>
      <c r="DK943" s="69" t="s">
        <v>2310</v>
      </c>
      <c r="DL943" s="69"/>
      <c r="DM943" s="69" t="s">
        <v>239</v>
      </c>
      <c r="DN943" s="69" t="e">
        <f>"造成["&amp;INDEX(Sheet5!$L$2:$L$11,MATCH(BL943,Sheet5!$J$2:$J$11,0))&amp;":"&amp;BR943&amp;"*"&amp;BS943/1000&amp;"]"&amp;INDEX(Sheet5!$I$2:$I$4,MATCH(BR943,Sheet5!$H$2:$H$4,0))&amp;"的"&amp;INDEX(Sheet5!$K$2:$K$11,MATCH(BL943,Sheet5!$J$2:$J$11,0))</f>
        <v>#N/A</v>
      </c>
      <c r="DO943" s="69"/>
      <c r="DP943" s="69"/>
      <c r="DQ943" s="69"/>
      <c r="DR943" s="69" t="e">
        <f t="shared" si="220"/>
        <v>#N/A</v>
      </c>
      <c r="DS943" s="90" t="e">
        <f>MATCH(A943,Sheet5!D:D,0)</f>
        <v>#N/A</v>
      </c>
      <c r="DT943" s="94" t="e">
        <f>MATCH(A942,Sheet5!F:F,0)</f>
        <v>#N/A</v>
      </c>
      <c r="DU943" s="69">
        <v>0</v>
      </c>
      <c r="DV943" s="69">
        <v>0</v>
      </c>
      <c r="DW943" s="69">
        <v>0</v>
      </c>
      <c r="DX943" s="69">
        <v>0</v>
      </c>
      <c r="DY943" s="69">
        <v>0</v>
      </c>
    </row>
    <row r="944" spans="1:129" ht="14.25">
      <c r="A944" s="69">
        <v>131307</v>
      </c>
      <c r="B944" s="69">
        <v>0</v>
      </c>
      <c r="C944" s="69">
        <v>1</v>
      </c>
      <c r="D944" s="69" t="s">
        <v>2309</v>
      </c>
      <c r="E944" s="69" t="s">
        <v>239</v>
      </c>
      <c r="F944" s="69">
        <v>0</v>
      </c>
      <c r="G944" s="69">
        <v>1</v>
      </c>
      <c r="H944" s="69" t="s">
        <v>321</v>
      </c>
      <c r="I944" s="69">
        <v>0</v>
      </c>
      <c r="J944" s="69">
        <v>0</v>
      </c>
      <c r="K944" s="69">
        <v>300</v>
      </c>
      <c r="M944" s="69">
        <v>0</v>
      </c>
      <c r="O944" s="69">
        <v>0</v>
      </c>
      <c r="P944" s="69">
        <v>6</v>
      </c>
      <c r="Q944" s="69">
        <v>0</v>
      </c>
      <c r="R944" s="69">
        <v>1</v>
      </c>
      <c r="S944" s="69">
        <v>0</v>
      </c>
      <c r="T944" s="69">
        <v>0</v>
      </c>
      <c r="U944" s="69">
        <v>0</v>
      </c>
      <c r="V944" s="69">
        <v>0</v>
      </c>
      <c r="W944" s="69">
        <v>0</v>
      </c>
      <c r="X944" s="69">
        <v>0</v>
      </c>
      <c r="Y944" s="69">
        <v>0</v>
      </c>
      <c r="Z944" s="69">
        <v>0</v>
      </c>
      <c r="AA944" s="69">
        <v>1</v>
      </c>
      <c r="AB944" s="69">
        <v>31</v>
      </c>
      <c r="AC944" s="69">
        <v>0</v>
      </c>
      <c r="AD944" s="69">
        <v>0</v>
      </c>
      <c r="AE944" s="69">
        <v>0</v>
      </c>
      <c r="AF944" s="69">
        <v>5</v>
      </c>
      <c r="AG944" s="69">
        <v>0</v>
      </c>
      <c r="AH944" s="69">
        <v>0</v>
      </c>
      <c r="AI944" s="69">
        <v>0</v>
      </c>
      <c r="AJ944" s="69">
        <v>0</v>
      </c>
      <c r="AK944" s="69">
        <v>0</v>
      </c>
      <c r="AL944" s="69">
        <v>0</v>
      </c>
      <c r="AM944" s="69">
        <v>1</v>
      </c>
      <c r="AN944" s="69">
        <v>1</v>
      </c>
      <c r="AO944" s="69">
        <v>0</v>
      </c>
      <c r="AP944" s="69">
        <v>0</v>
      </c>
      <c r="AQ944" s="84">
        <v>0</v>
      </c>
      <c r="AR944" s="69">
        <v>0</v>
      </c>
      <c r="AS944" s="69">
        <v>0</v>
      </c>
      <c r="AT944" s="69">
        <v>0</v>
      </c>
      <c r="AU944" s="69">
        <v>0</v>
      </c>
      <c r="AV944" s="69">
        <v>0</v>
      </c>
      <c r="AW944" s="69">
        <v>0</v>
      </c>
      <c r="AX944" s="69">
        <v>0</v>
      </c>
      <c r="AY944" s="69">
        <v>0</v>
      </c>
      <c r="AZ944" s="69">
        <v>0</v>
      </c>
      <c r="BA944" s="69">
        <v>1</v>
      </c>
      <c r="BB944" s="69">
        <v>-1</v>
      </c>
      <c r="BC944" s="69">
        <v>0</v>
      </c>
      <c r="BD944" s="69">
        <v>0</v>
      </c>
      <c r="BE944" s="69">
        <v>0</v>
      </c>
      <c r="BF944" s="69">
        <v>0</v>
      </c>
      <c r="BG944" s="69">
        <v>0</v>
      </c>
      <c r="BH944" s="69">
        <v>0</v>
      </c>
      <c r="BK944" s="69">
        <v>3</v>
      </c>
      <c r="BL944" s="69">
        <v>11</v>
      </c>
      <c r="BM944" s="69">
        <v>1</v>
      </c>
      <c r="BN944" s="69">
        <v>31</v>
      </c>
      <c r="BO944" s="89">
        <v>0</v>
      </c>
      <c r="BP944" s="69">
        <v>1</v>
      </c>
      <c r="BQ944" s="69">
        <v>1</v>
      </c>
      <c r="BR944" s="69">
        <v>1</v>
      </c>
      <c r="BS944" s="69">
        <v>31007</v>
      </c>
      <c r="BT944" s="69">
        <v>0</v>
      </c>
      <c r="BU944" s="69">
        <v>0</v>
      </c>
      <c r="BV944" s="69">
        <v>1000</v>
      </c>
      <c r="BW944" s="69">
        <v>332</v>
      </c>
      <c r="BY944" s="69">
        <v>0</v>
      </c>
      <c r="BZ944" s="69">
        <v>0</v>
      </c>
      <c r="CA944" s="69">
        <v>31</v>
      </c>
      <c r="CB944" s="69">
        <v>0</v>
      </c>
      <c r="CC944" s="69">
        <v>0</v>
      </c>
      <c r="CD944" s="69">
        <v>0</v>
      </c>
      <c r="CE944" s="69">
        <v>0</v>
      </c>
      <c r="CF944" s="69">
        <v>0</v>
      </c>
      <c r="CG944" s="69">
        <v>0</v>
      </c>
      <c r="CH944" s="69">
        <v>0</v>
      </c>
      <c r="CI944" s="69">
        <v>0</v>
      </c>
      <c r="CJ944" s="69">
        <v>0</v>
      </c>
      <c r="CL944" s="69">
        <v>0</v>
      </c>
      <c r="CM944" s="69">
        <v>0</v>
      </c>
      <c r="CN944" s="69">
        <v>0</v>
      </c>
      <c r="CO944" s="69">
        <v>0</v>
      </c>
      <c r="CP944" s="69">
        <v>0</v>
      </c>
      <c r="CQ944" s="69">
        <v>0</v>
      </c>
      <c r="CR944" s="69">
        <v>0</v>
      </c>
      <c r="CS944" s="69">
        <v>0</v>
      </c>
      <c r="CT944" s="69">
        <v>0</v>
      </c>
      <c r="CU944" s="69">
        <v>0</v>
      </c>
      <c r="CV944" s="69">
        <v>0</v>
      </c>
      <c r="CW944" s="69">
        <v>0</v>
      </c>
      <c r="CZ944" s="69">
        <v>0</v>
      </c>
      <c r="DA944" s="69">
        <v>0</v>
      </c>
      <c r="DB944" s="69">
        <v>0</v>
      </c>
      <c r="DC944" s="69">
        <v>0</v>
      </c>
      <c r="DD944" s="69">
        <v>0</v>
      </c>
      <c r="DE944" s="69">
        <v>0</v>
      </c>
      <c r="DF944" s="69">
        <v>0</v>
      </c>
      <c r="DG944" s="69">
        <v>1</v>
      </c>
      <c r="DI944" s="69" t="e">
        <f>INDEX(Sheet3!$E$78:$E$1130,MATCH(A944,Sheet3!$D$78:$D$1130,0))</f>
        <v>#N/A</v>
      </c>
      <c r="DJ944" s="69">
        <f t="shared" si="221"/>
        <v>0</v>
      </c>
      <c r="DK944" s="69" t="s">
        <v>2310</v>
      </c>
      <c r="DL944" s="69"/>
      <c r="DM944" s="69" t="s">
        <v>239</v>
      </c>
      <c r="DN944" s="69" t="e">
        <f>"造成["&amp;INDEX(Sheet5!$L$2:$L$11,MATCH(BL944,Sheet5!$J$2:$J$11,0))&amp;":"&amp;BR944&amp;"*"&amp;BS944/1000&amp;"]"&amp;INDEX(Sheet5!$I$2:$I$4,MATCH(BR944,Sheet5!$H$2:$H$4,0))&amp;"的"&amp;INDEX(Sheet5!$K$2:$K$11,MATCH(BL944,Sheet5!$J$2:$J$11,0))</f>
        <v>#N/A</v>
      </c>
      <c r="DO944" s="69"/>
      <c r="DP944" s="69"/>
      <c r="DQ944" s="69"/>
      <c r="DR944" s="69" t="e">
        <f t="shared" si="220"/>
        <v>#N/A</v>
      </c>
      <c r="DS944" s="90" t="e">
        <f>MATCH(A944,Sheet5!D:D,0)</f>
        <v>#N/A</v>
      </c>
      <c r="DT944" s="94" t="e">
        <f>MATCH(A943,Sheet5!F:F,0)</f>
        <v>#N/A</v>
      </c>
      <c r="DU944" s="69">
        <v>0</v>
      </c>
      <c r="DV944" s="69">
        <v>0</v>
      </c>
      <c r="DW944" s="69">
        <v>0</v>
      </c>
      <c r="DX944" s="69">
        <v>0</v>
      </c>
      <c r="DY944" s="69">
        <v>0</v>
      </c>
    </row>
    <row r="945" spans="1:129" ht="14.25">
      <c r="A945" s="69">
        <v>131308</v>
      </c>
      <c r="B945" s="69">
        <v>0</v>
      </c>
      <c r="C945" s="69">
        <v>1</v>
      </c>
      <c r="D945" s="69" t="s">
        <v>2309</v>
      </c>
      <c r="E945" s="69" t="s">
        <v>239</v>
      </c>
      <c r="F945" s="69">
        <v>0</v>
      </c>
      <c r="G945" s="69">
        <v>1</v>
      </c>
      <c r="H945" s="69" t="s">
        <v>321</v>
      </c>
      <c r="I945" s="69">
        <v>0</v>
      </c>
      <c r="J945" s="69">
        <v>0</v>
      </c>
      <c r="K945" s="69">
        <v>300</v>
      </c>
      <c r="M945" s="69">
        <v>0</v>
      </c>
      <c r="O945" s="69">
        <v>0</v>
      </c>
      <c r="P945" s="69">
        <v>6</v>
      </c>
      <c r="Q945" s="69">
        <v>0</v>
      </c>
      <c r="R945" s="69">
        <v>1</v>
      </c>
      <c r="S945" s="69">
        <v>0</v>
      </c>
      <c r="T945" s="69">
        <v>0</v>
      </c>
      <c r="U945" s="69">
        <v>0</v>
      </c>
      <c r="V945" s="69">
        <v>0</v>
      </c>
      <c r="W945" s="69">
        <v>0</v>
      </c>
      <c r="X945" s="69">
        <v>0</v>
      </c>
      <c r="Y945" s="69">
        <v>0</v>
      </c>
      <c r="Z945" s="69">
        <v>0</v>
      </c>
      <c r="AA945" s="69">
        <v>1</v>
      </c>
      <c r="AB945" s="69">
        <v>31</v>
      </c>
      <c r="AC945" s="69">
        <v>0</v>
      </c>
      <c r="AD945" s="69">
        <v>0</v>
      </c>
      <c r="AE945" s="69">
        <v>0</v>
      </c>
      <c r="AF945" s="69">
        <v>5</v>
      </c>
      <c r="AG945" s="69">
        <v>0</v>
      </c>
      <c r="AH945" s="69">
        <v>0</v>
      </c>
      <c r="AI945" s="69">
        <v>0</v>
      </c>
      <c r="AJ945" s="69">
        <v>0</v>
      </c>
      <c r="AK945" s="69">
        <v>0</v>
      </c>
      <c r="AL945" s="69">
        <v>0</v>
      </c>
      <c r="AM945" s="69">
        <v>1</v>
      </c>
      <c r="AN945" s="69">
        <v>1</v>
      </c>
      <c r="AO945" s="69">
        <v>0</v>
      </c>
      <c r="AP945" s="69">
        <v>0</v>
      </c>
      <c r="AQ945" s="84">
        <v>0</v>
      </c>
      <c r="AR945" s="69">
        <v>0</v>
      </c>
      <c r="AS945" s="69">
        <v>0</v>
      </c>
      <c r="AT945" s="69">
        <v>0</v>
      </c>
      <c r="AU945" s="69">
        <v>0</v>
      </c>
      <c r="AV945" s="69">
        <v>0</v>
      </c>
      <c r="AW945" s="69">
        <v>0</v>
      </c>
      <c r="AX945" s="69">
        <v>0</v>
      </c>
      <c r="AY945" s="69">
        <v>0</v>
      </c>
      <c r="AZ945" s="69">
        <v>0</v>
      </c>
      <c r="BA945" s="69">
        <v>1</v>
      </c>
      <c r="BB945" s="69">
        <v>-1</v>
      </c>
      <c r="BC945" s="69">
        <v>0</v>
      </c>
      <c r="BD945" s="69">
        <v>0</v>
      </c>
      <c r="BE945" s="69">
        <v>0</v>
      </c>
      <c r="BF945" s="69">
        <v>0</v>
      </c>
      <c r="BG945" s="69">
        <v>0</v>
      </c>
      <c r="BH945" s="69">
        <v>0</v>
      </c>
      <c r="BK945" s="69">
        <v>3</v>
      </c>
      <c r="BL945" s="69">
        <v>11</v>
      </c>
      <c r="BM945" s="69">
        <v>1</v>
      </c>
      <c r="BN945" s="69">
        <v>31</v>
      </c>
      <c r="BO945" s="89">
        <v>0</v>
      </c>
      <c r="BP945" s="69">
        <v>1</v>
      </c>
      <c r="BQ945" s="69">
        <v>1</v>
      </c>
      <c r="BR945" s="69">
        <v>1</v>
      </c>
      <c r="BS945" s="69">
        <v>31008</v>
      </c>
      <c r="BT945" s="69">
        <v>0</v>
      </c>
      <c r="BU945" s="69">
        <v>0</v>
      </c>
      <c r="BV945" s="69">
        <v>1000</v>
      </c>
      <c r="BW945" s="69">
        <v>332</v>
      </c>
      <c r="BY945" s="69">
        <v>0</v>
      </c>
      <c r="BZ945" s="69">
        <v>0</v>
      </c>
      <c r="CA945" s="69">
        <v>31</v>
      </c>
      <c r="CB945" s="69">
        <v>0</v>
      </c>
      <c r="CC945" s="69">
        <v>0</v>
      </c>
      <c r="CD945" s="69">
        <v>0</v>
      </c>
      <c r="CE945" s="69">
        <v>0</v>
      </c>
      <c r="CF945" s="69">
        <v>0</v>
      </c>
      <c r="CG945" s="69">
        <v>0</v>
      </c>
      <c r="CH945" s="69">
        <v>0</v>
      </c>
      <c r="CI945" s="69">
        <v>0</v>
      </c>
      <c r="CJ945" s="69">
        <v>0</v>
      </c>
      <c r="CL945" s="69">
        <v>0</v>
      </c>
      <c r="CM945" s="69">
        <v>0</v>
      </c>
      <c r="CN945" s="69">
        <v>0</v>
      </c>
      <c r="CO945" s="69">
        <v>0</v>
      </c>
      <c r="CP945" s="69">
        <v>0</v>
      </c>
      <c r="CQ945" s="69">
        <v>0</v>
      </c>
      <c r="CR945" s="69">
        <v>0</v>
      </c>
      <c r="CS945" s="69">
        <v>0</v>
      </c>
      <c r="CT945" s="69">
        <v>0</v>
      </c>
      <c r="CU945" s="69">
        <v>0</v>
      </c>
      <c r="CV945" s="69">
        <v>0</v>
      </c>
      <c r="CW945" s="69">
        <v>0</v>
      </c>
      <c r="CZ945" s="69">
        <v>0</v>
      </c>
      <c r="DA945" s="69">
        <v>0</v>
      </c>
      <c r="DB945" s="69">
        <v>0</v>
      </c>
      <c r="DC945" s="69">
        <v>0</v>
      </c>
      <c r="DD945" s="69">
        <v>0</v>
      </c>
      <c r="DE945" s="69">
        <v>0</v>
      </c>
      <c r="DF945" s="69">
        <v>0</v>
      </c>
      <c r="DG945" s="69">
        <v>1</v>
      </c>
      <c r="DI945" s="69" t="e">
        <f>INDEX(Sheet3!$E$78:$E$1130,MATCH(A945,Sheet3!$D$78:$D$1130,0))</f>
        <v>#N/A</v>
      </c>
      <c r="DJ945" s="69">
        <f t="shared" si="221"/>
        <v>0</v>
      </c>
      <c r="DK945" s="69" t="s">
        <v>2310</v>
      </c>
      <c r="DL945" s="69"/>
      <c r="DM945" s="69" t="s">
        <v>239</v>
      </c>
      <c r="DN945" s="69" t="e">
        <f>"造成["&amp;INDEX(Sheet5!$L$2:$L$11,MATCH(BL945,Sheet5!$J$2:$J$11,0))&amp;":"&amp;BR945&amp;"*"&amp;BS945/1000&amp;"]"&amp;INDEX(Sheet5!$I$2:$I$4,MATCH(BR945,Sheet5!$H$2:$H$4,0))&amp;"的"&amp;INDEX(Sheet5!$K$2:$K$11,MATCH(BL945,Sheet5!$J$2:$J$11,0))</f>
        <v>#N/A</v>
      </c>
      <c r="DO945" s="69"/>
      <c r="DP945" s="69"/>
      <c r="DQ945" s="69"/>
      <c r="DR945" s="69" t="e">
        <f t="shared" si="220"/>
        <v>#N/A</v>
      </c>
      <c r="DS945" s="90" t="e">
        <f>MATCH(A945,Sheet5!D:D,0)</f>
        <v>#N/A</v>
      </c>
      <c r="DT945" s="94" t="e">
        <f>MATCH(A944,Sheet5!F:F,0)</f>
        <v>#N/A</v>
      </c>
      <c r="DU945" s="69">
        <v>0</v>
      </c>
      <c r="DV945" s="69">
        <v>0</v>
      </c>
      <c r="DW945" s="69">
        <v>0</v>
      </c>
      <c r="DX945" s="69">
        <v>0</v>
      </c>
      <c r="DY945" s="69">
        <v>0</v>
      </c>
    </row>
    <row r="946" spans="1:129" ht="14.25">
      <c r="A946" s="69">
        <v>131309</v>
      </c>
      <c r="B946" s="69">
        <v>0</v>
      </c>
      <c r="C946" s="69">
        <v>1</v>
      </c>
      <c r="D946" s="69" t="s">
        <v>2309</v>
      </c>
      <c r="E946" s="69" t="s">
        <v>239</v>
      </c>
      <c r="F946" s="69">
        <v>0</v>
      </c>
      <c r="G946" s="69">
        <v>1</v>
      </c>
      <c r="H946" s="69" t="s">
        <v>321</v>
      </c>
      <c r="I946" s="69">
        <v>0</v>
      </c>
      <c r="J946" s="69">
        <v>0</v>
      </c>
      <c r="K946" s="69">
        <v>300</v>
      </c>
      <c r="M946" s="69">
        <v>0</v>
      </c>
      <c r="O946" s="69">
        <v>0</v>
      </c>
      <c r="P946" s="69">
        <v>6</v>
      </c>
      <c r="Q946" s="69">
        <v>0</v>
      </c>
      <c r="R946" s="69">
        <v>1</v>
      </c>
      <c r="S946" s="69">
        <v>0</v>
      </c>
      <c r="T946" s="69">
        <v>0</v>
      </c>
      <c r="U946" s="69">
        <v>0</v>
      </c>
      <c r="V946" s="69">
        <v>0</v>
      </c>
      <c r="W946" s="69">
        <v>0</v>
      </c>
      <c r="X946" s="69">
        <v>0</v>
      </c>
      <c r="Y946" s="69">
        <v>0</v>
      </c>
      <c r="Z946" s="69">
        <v>0</v>
      </c>
      <c r="AA946" s="69">
        <v>1</v>
      </c>
      <c r="AB946" s="69">
        <v>31</v>
      </c>
      <c r="AC946" s="69">
        <v>0</v>
      </c>
      <c r="AD946" s="69">
        <v>0</v>
      </c>
      <c r="AE946" s="69">
        <v>0</v>
      </c>
      <c r="AF946" s="69">
        <v>5</v>
      </c>
      <c r="AG946" s="69">
        <v>0</v>
      </c>
      <c r="AH946" s="69">
        <v>0</v>
      </c>
      <c r="AI946" s="69">
        <v>0</v>
      </c>
      <c r="AJ946" s="69">
        <v>0</v>
      </c>
      <c r="AK946" s="69">
        <v>0</v>
      </c>
      <c r="AL946" s="69">
        <v>0</v>
      </c>
      <c r="AM946" s="69">
        <v>1</v>
      </c>
      <c r="AN946" s="69">
        <v>1</v>
      </c>
      <c r="AO946" s="69">
        <v>0</v>
      </c>
      <c r="AP946" s="69">
        <v>0</v>
      </c>
      <c r="AQ946" s="84">
        <v>0</v>
      </c>
      <c r="AR946" s="69">
        <v>0</v>
      </c>
      <c r="AS946" s="69">
        <v>0</v>
      </c>
      <c r="AT946" s="69">
        <v>0</v>
      </c>
      <c r="AU946" s="69">
        <v>0</v>
      </c>
      <c r="AV946" s="69">
        <v>0</v>
      </c>
      <c r="AW946" s="69">
        <v>0</v>
      </c>
      <c r="AX946" s="69">
        <v>0</v>
      </c>
      <c r="AY946" s="69">
        <v>0</v>
      </c>
      <c r="AZ946" s="69">
        <v>0</v>
      </c>
      <c r="BA946" s="69">
        <v>1</v>
      </c>
      <c r="BB946" s="69">
        <v>-1</v>
      </c>
      <c r="BC946" s="69">
        <v>0</v>
      </c>
      <c r="BD946" s="69">
        <v>0</v>
      </c>
      <c r="BE946" s="69">
        <v>0</v>
      </c>
      <c r="BF946" s="69">
        <v>0</v>
      </c>
      <c r="BG946" s="69">
        <v>0</v>
      </c>
      <c r="BH946" s="69">
        <v>0</v>
      </c>
      <c r="BK946" s="69">
        <v>3</v>
      </c>
      <c r="BL946" s="69">
        <v>11</v>
      </c>
      <c r="BM946" s="69">
        <v>1</v>
      </c>
      <c r="BN946" s="69">
        <v>31</v>
      </c>
      <c r="BO946" s="89">
        <v>0</v>
      </c>
      <c r="BP946" s="69">
        <v>1</v>
      </c>
      <c r="BQ946" s="69">
        <v>1</v>
      </c>
      <c r="BR946" s="69">
        <v>1</v>
      </c>
      <c r="BS946" s="69">
        <v>31009</v>
      </c>
      <c r="BT946" s="69">
        <v>0</v>
      </c>
      <c r="BU946" s="69">
        <v>0</v>
      </c>
      <c r="BV946" s="69">
        <v>1000</v>
      </c>
      <c r="BW946" s="69">
        <v>332</v>
      </c>
      <c r="BY946" s="69">
        <v>0</v>
      </c>
      <c r="BZ946" s="69">
        <v>0</v>
      </c>
      <c r="CA946" s="69">
        <v>31</v>
      </c>
      <c r="CB946" s="69">
        <v>0</v>
      </c>
      <c r="CC946" s="69">
        <v>0</v>
      </c>
      <c r="CD946" s="69">
        <v>0</v>
      </c>
      <c r="CE946" s="69">
        <v>0</v>
      </c>
      <c r="CF946" s="69">
        <v>0</v>
      </c>
      <c r="CG946" s="69">
        <v>0</v>
      </c>
      <c r="CH946" s="69">
        <v>0</v>
      </c>
      <c r="CI946" s="69">
        <v>0</v>
      </c>
      <c r="CJ946" s="69">
        <v>0</v>
      </c>
      <c r="CL946" s="69">
        <v>0</v>
      </c>
      <c r="CM946" s="69">
        <v>0</v>
      </c>
      <c r="CN946" s="69">
        <v>0</v>
      </c>
      <c r="CO946" s="69">
        <v>0</v>
      </c>
      <c r="CP946" s="69">
        <v>0</v>
      </c>
      <c r="CQ946" s="69">
        <v>0</v>
      </c>
      <c r="CR946" s="69">
        <v>0</v>
      </c>
      <c r="CS946" s="69">
        <v>0</v>
      </c>
      <c r="CT946" s="69">
        <v>0</v>
      </c>
      <c r="CU946" s="69">
        <v>0</v>
      </c>
      <c r="CV946" s="69">
        <v>0</v>
      </c>
      <c r="CW946" s="69">
        <v>0</v>
      </c>
      <c r="CZ946" s="69">
        <v>0</v>
      </c>
      <c r="DA946" s="69">
        <v>0</v>
      </c>
      <c r="DB946" s="69">
        <v>0</v>
      </c>
      <c r="DC946" s="69">
        <v>0</v>
      </c>
      <c r="DD946" s="69">
        <v>0</v>
      </c>
      <c r="DE946" s="69">
        <v>0</v>
      </c>
      <c r="DF946" s="69">
        <v>0</v>
      </c>
      <c r="DG946" s="69">
        <v>1</v>
      </c>
      <c r="DI946" s="69" t="e">
        <f>INDEX(Sheet3!$E$78:$E$1130,MATCH(A946,Sheet3!$D$78:$D$1130,0))</f>
        <v>#N/A</v>
      </c>
      <c r="DJ946" s="69">
        <f t="shared" si="221"/>
        <v>0</v>
      </c>
      <c r="DK946" s="69" t="s">
        <v>2310</v>
      </c>
      <c r="DL946" s="69"/>
      <c r="DM946" s="69" t="s">
        <v>239</v>
      </c>
      <c r="DN946" s="69" t="e">
        <f>"造成["&amp;INDEX(Sheet5!$L$2:$L$11,MATCH(BL946,Sheet5!$J$2:$J$11,0))&amp;":"&amp;BR946&amp;"*"&amp;BS946/1000&amp;"]"&amp;INDEX(Sheet5!$I$2:$I$4,MATCH(BR946,Sheet5!$H$2:$H$4,0))&amp;"的"&amp;INDEX(Sheet5!$K$2:$K$11,MATCH(BL946,Sheet5!$J$2:$J$11,0))</f>
        <v>#N/A</v>
      </c>
      <c r="DO946" s="69"/>
      <c r="DP946" s="69"/>
      <c r="DQ946" s="69"/>
      <c r="DR946" s="69" t="e">
        <f t="shared" si="220"/>
        <v>#N/A</v>
      </c>
      <c r="DS946" s="90" t="e">
        <f>MATCH(A946,Sheet5!D:D,0)</f>
        <v>#N/A</v>
      </c>
      <c r="DT946" s="94" t="e">
        <f>MATCH(A945,Sheet5!F:F,0)</f>
        <v>#N/A</v>
      </c>
      <c r="DU946" s="69">
        <v>0</v>
      </c>
      <c r="DV946" s="69">
        <v>0</v>
      </c>
      <c r="DW946" s="69">
        <v>0</v>
      </c>
      <c r="DX946" s="69">
        <v>0</v>
      </c>
      <c r="DY946" s="69">
        <v>0</v>
      </c>
    </row>
    <row r="947" spans="1:129" ht="14.25">
      <c r="A947" s="69">
        <v>131310</v>
      </c>
      <c r="B947" s="69">
        <v>0</v>
      </c>
      <c r="C947" s="69">
        <v>1</v>
      </c>
      <c r="D947" s="69" t="s">
        <v>2309</v>
      </c>
      <c r="E947" s="69" t="s">
        <v>239</v>
      </c>
      <c r="F947" s="69">
        <v>0</v>
      </c>
      <c r="G947" s="69">
        <v>1</v>
      </c>
      <c r="H947" s="69" t="s">
        <v>321</v>
      </c>
      <c r="I947" s="69">
        <v>0</v>
      </c>
      <c r="J947" s="69">
        <v>0</v>
      </c>
      <c r="K947" s="69">
        <v>300</v>
      </c>
      <c r="M947" s="69">
        <v>0</v>
      </c>
      <c r="O947" s="69">
        <v>0</v>
      </c>
      <c r="P947" s="69">
        <v>6</v>
      </c>
      <c r="Q947" s="69">
        <v>0</v>
      </c>
      <c r="R947" s="69">
        <v>1</v>
      </c>
      <c r="S947" s="69">
        <v>0</v>
      </c>
      <c r="T947" s="69">
        <v>0</v>
      </c>
      <c r="U947" s="69">
        <v>0</v>
      </c>
      <c r="V947" s="69">
        <v>0</v>
      </c>
      <c r="W947" s="69">
        <v>0</v>
      </c>
      <c r="X947" s="69">
        <v>0</v>
      </c>
      <c r="Y947" s="69">
        <v>0</v>
      </c>
      <c r="Z947" s="69">
        <v>0</v>
      </c>
      <c r="AA947" s="69">
        <v>1</v>
      </c>
      <c r="AB947" s="69">
        <v>31</v>
      </c>
      <c r="AC947" s="69">
        <v>0</v>
      </c>
      <c r="AD947" s="69">
        <v>0</v>
      </c>
      <c r="AE947" s="69">
        <v>0</v>
      </c>
      <c r="AF947" s="69">
        <v>5</v>
      </c>
      <c r="AG947" s="69">
        <v>0</v>
      </c>
      <c r="AH947" s="69">
        <v>0</v>
      </c>
      <c r="AI947" s="69">
        <v>0</v>
      </c>
      <c r="AJ947" s="69">
        <v>0</v>
      </c>
      <c r="AK947" s="69">
        <v>0</v>
      </c>
      <c r="AL947" s="69">
        <v>0</v>
      </c>
      <c r="AM947" s="69">
        <v>1</v>
      </c>
      <c r="AN947" s="69">
        <v>1</v>
      </c>
      <c r="AO947" s="69">
        <v>0</v>
      </c>
      <c r="AP947" s="69">
        <v>0</v>
      </c>
      <c r="AQ947" s="84">
        <v>0</v>
      </c>
      <c r="AR947" s="69">
        <v>0</v>
      </c>
      <c r="AS947" s="69">
        <v>0</v>
      </c>
      <c r="AT947" s="69">
        <v>0</v>
      </c>
      <c r="AU947" s="69">
        <v>0</v>
      </c>
      <c r="AV947" s="69">
        <v>0</v>
      </c>
      <c r="AW947" s="69">
        <v>0</v>
      </c>
      <c r="AX947" s="69">
        <v>0</v>
      </c>
      <c r="AY947" s="69">
        <v>0</v>
      </c>
      <c r="AZ947" s="69">
        <v>0</v>
      </c>
      <c r="BA947" s="69">
        <v>1</v>
      </c>
      <c r="BB947" s="69">
        <v>-1</v>
      </c>
      <c r="BC947" s="69">
        <v>0</v>
      </c>
      <c r="BD947" s="69">
        <v>0</v>
      </c>
      <c r="BE947" s="69">
        <v>0</v>
      </c>
      <c r="BF947" s="69">
        <v>0</v>
      </c>
      <c r="BG947" s="69">
        <v>0</v>
      </c>
      <c r="BH947" s="69">
        <v>0</v>
      </c>
      <c r="BK947" s="69">
        <v>3</v>
      </c>
      <c r="BL947" s="69">
        <v>11</v>
      </c>
      <c r="BM947" s="69">
        <v>1</v>
      </c>
      <c r="BN947" s="69">
        <v>31</v>
      </c>
      <c r="BO947" s="89">
        <v>0</v>
      </c>
      <c r="BP947" s="69">
        <v>1</v>
      </c>
      <c r="BQ947" s="69">
        <v>1</v>
      </c>
      <c r="BR947" s="69">
        <v>1</v>
      </c>
      <c r="BS947" s="69">
        <v>31010</v>
      </c>
      <c r="BT947" s="69">
        <v>0</v>
      </c>
      <c r="BU947" s="69">
        <v>0</v>
      </c>
      <c r="BV947" s="69">
        <v>1000</v>
      </c>
      <c r="BW947" s="69">
        <v>332</v>
      </c>
      <c r="BY947" s="69">
        <v>0</v>
      </c>
      <c r="BZ947" s="69">
        <v>0</v>
      </c>
      <c r="CA947" s="69">
        <v>31</v>
      </c>
      <c r="CB947" s="69">
        <v>0</v>
      </c>
      <c r="CC947" s="69">
        <v>0</v>
      </c>
      <c r="CD947" s="69">
        <v>0</v>
      </c>
      <c r="CE947" s="69">
        <v>0</v>
      </c>
      <c r="CF947" s="69">
        <v>0</v>
      </c>
      <c r="CG947" s="69">
        <v>0</v>
      </c>
      <c r="CH947" s="69">
        <v>0</v>
      </c>
      <c r="CI947" s="69">
        <v>0</v>
      </c>
      <c r="CJ947" s="69">
        <v>0</v>
      </c>
      <c r="CL947" s="69">
        <v>0</v>
      </c>
      <c r="CM947" s="69">
        <v>0</v>
      </c>
      <c r="CN947" s="69">
        <v>0</v>
      </c>
      <c r="CO947" s="69">
        <v>0</v>
      </c>
      <c r="CP947" s="69">
        <v>0</v>
      </c>
      <c r="CQ947" s="69">
        <v>0</v>
      </c>
      <c r="CR947" s="69">
        <v>0</v>
      </c>
      <c r="CS947" s="69">
        <v>0</v>
      </c>
      <c r="CT947" s="69">
        <v>0</v>
      </c>
      <c r="CU947" s="69">
        <v>0</v>
      </c>
      <c r="CV947" s="69">
        <v>0</v>
      </c>
      <c r="CW947" s="69">
        <v>0</v>
      </c>
      <c r="CZ947" s="69">
        <v>0</v>
      </c>
      <c r="DA947" s="69">
        <v>0</v>
      </c>
      <c r="DB947" s="69">
        <v>0</v>
      </c>
      <c r="DC947" s="69">
        <v>0</v>
      </c>
      <c r="DD947" s="69">
        <v>0</v>
      </c>
      <c r="DE947" s="69">
        <v>0</v>
      </c>
      <c r="DF947" s="69">
        <v>0</v>
      </c>
      <c r="DG947" s="69">
        <v>1</v>
      </c>
      <c r="DI947" s="69" t="e">
        <f>INDEX(Sheet3!$E$78:$E$1130,MATCH(A947,Sheet3!$D$78:$D$1130,0))</f>
        <v>#N/A</v>
      </c>
      <c r="DJ947" s="69">
        <f t="shared" si="221"/>
        <v>0</v>
      </c>
      <c r="DK947" s="69" t="s">
        <v>2310</v>
      </c>
      <c r="DL947" s="69"/>
      <c r="DM947" s="69" t="s">
        <v>239</v>
      </c>
      <c r="DN947" s="69" t="e">
        <f>"造成["&amp;INDEX(Sheet5!$L$2:$L$11,MATCH(BL947,Sheet5!$J$2:$J$11,0))&amp;":"&amp;BR947&amp;"*"&amp;BS947/1000&amp;"]"&amp;INDEX(Sheet5!$I$2:$I$4,MATCH(BR947,Sheet5!$H$2:$H$4,0))&amp;"的"&amp;INDEX(Sheet5!$K$2:$K$11,MATCH(BL947,Sheet5!$J$2:$J$11,0))</f>
        <v>#N/A</v>
      </c>
      <c r="DO947" s="69"/>
      <c r="DP947" s="69"/>
      <c r="DQ947" s="69"/>
      <c r="DR947" s="69" t="e">
        <f t="shared" si="220"/>
        <v>#N/A</v>
      </c>
      <c r="DS947" s="90" t="e">
        <f>MATCH(A947,Sheet5!D:D,0)</f>
        <v>#N/A</v>
      </c>
      <c r="DT947" s="94" t="e">
        <f>MATCH(A946,Sheet5!F:F,0)</f>
        <v>#N/A</v>
      </c>
      <c r="DU947" s="69">
        <v>0</v>
      </c>
      <c r="DV947" s="69">
        <v>0</v>
      </c>
      <c r="DW947" s="69">
        <v>0</v>
      </c>
      <c r="DX947" s="69">
        <v>0</v>
      </c>
      <c r="DY947" s="69">
        <v>0</v>
      </c>
    </row>
    <row r="948" spans="1:129" ht="14.25">
      <c r="A948" s="69">
        <v>131311</v>
      </c>
      <c r="B948" s="69">
        <v>0</v>
      </c>
      <c r="C948" s="69">
        <v>1</v>
      </c>
      <c r="D948" s="69" t="s">
        <v>2309</v>
      </c>
      <c r="E948" s="69" t="s">
        <v>239</v>
      </c>
      <c r="F948" s="69">
        <v>0</v>
      </c>
      <c r="G948" s="69">
        <v>1</v>
      </c>
      <c r="H948" s="69" t="s">
        <v>321</v>
      </c>
      <c r="I948" s="69">
        <v>0</v>
      </c>
      <c r="J948" s="69">
        <v>0</v>
      </c>
      <c r="K948" s="69">
        <v>300</v>
      </c>
      <c r="M948" s="69">
        <v>0</v>
      </c>
      <c r="O948" s="69">
        <v>0</v>
      </c>
      <c r="P948" s="69">
        <v>6</v>
      </c>
      <c r="Q948" s="69">
        <v>0</v>
      </c>
      <c r="R948" s="69">
        <v>1</v>
      </c>
      <c r="S948" s="69">
        <v>0</v>
      </c>
      <c r="T948" s="69">
        <v>0</v>
      </c>
      <c r="U948" s="69">
        <v>0</v>
      </c>
      <c r="V948" s="69">
        <v>0</v>
      </c>
      <c r="W948" s="69">
        <v>0</v>
      </c>
      <c r="X948" s="69">
        <v>0</v>
      </c>
      <c r="Y948" s="69">
        <v>0</v>
      </c>
      <c r="Z948" s="69">
        <v>0</v>
      </c>
      <c r="AA948" s="69">
        <v>1</v>
      </c>
      <c r="AB948" s="69">
        <v>31</v>
      </c>
      <c r="AC948" s="69">
        <v>0</v>
      </c>
      <c r="AD948" s="69">
        <v>0</v>
      </c>
      <c r="AE948" s="69">
        <v>0</v>
      </c>
      <c r="AF948" s="69">
        <v>5</v>
      </c>
      <c r="AG948" s="69">
        <v>0</v>
      </c>
      <c r="AH948" s="69">
        <v>0</v>
      </c>
      <c r="AI948" s="69">
        <v>0</v>
      </c>
      <c r="AJ948" s="69">
        <v>0</v>
      </c>
      <c r="AK948" s="69">
        <v>0</v>
      </c>
      <c r="AL948" s="69">
        <v>0</v>
      </c>
      <c r="AM948" s="69">
        <v>1</v>
      </c>
      <c r="AN948" s="69">
        <v>1</v>
      </c>
      <c r="AO948" s="69">
        <v>0</v>
      </c>
      <c r="AP948" s="69">
        <v>0</v>
      </c>
      <c r="AQ948" s="84">
        <v>0</v>
      </c>
      <c r="AR948" s="69">
        <v>0</v>
      </c>
      <c r="AS948" s="69">
        <v>0</v>
      </c>
      <c r="AT948" s="69">
        <v>0</v>
      </c>
      <c r="AU948" s="69">
        <v>0</v>
      </c>
      <c r="AV948" s="69">
        <v>0</v>
      </c>
      <c r="AW948" s="69">
        <v>0</v>
      </c>
      <c r="AX948" s="69">
        <v>0</v>
      </c>
      <c r="AY948" s="69">
        <v>0</v>
      </c>
      <c r="AZ948" s="69">
        <v>0</v>
      </c>
      <c r="BA948" s="69">
        <v>1</v>
      </c>
      <c r="BB948" s="69">
        <v>-1</v>
      </c>
      <c r="BC948" s="69">
        <v>0</v>
      </c>
      <c r="BD948" s="69">
        <v>0</v>
      </c>
      <c r="BE948" s="69">
        <v>0</v>
      </c>
      <c r="BF948" s="69">
        <v>0</v>
      </c>
      <c r="BG948" s="69">
        <v>0</v>
      </c>
      <c r="BH948" s="69">
        <v>0</v>
      </c>
      <c r="BK948" s="69">
        <v>3</v>
      </c>
      <c r="BL948" s="69">
        <v>11</v>
      </c>
      <c r="BM948" s="69">
        <v>1</v>
      </c>
      <c r="BN948" s="69">
        <v>31</v>
      </c>
      <c r="BO948" s="89">
        <v>0</v>
      </c>
      <c r="BP948" s="69">
        <v>1</v>
      </c>
      <c r="BQ948" s="69">
        <v>1</v>
      </c>
      <c r="BR948" s="69">
        <v>1</v>
      </c>
      <c r="BS948" s="69">
        <v>31011</v>
      </c>
      <c r="BT948" s="69">
        <v>0</v>
      </c>
      <c r="BU948" s="69">
        <v>0</v>
      </c>
      <c r="BV948" s="69">
        <v>1000</v>
      </c>
      <c r="BW948" s="69">
        <v>332</v>
      </c>
      <c r="BY948" s="69">
        <v>0</v>
      </c>
      <c r="BZ948" s="69">
        <v>0</v>
      </c>
      <c r="CA948" s="69">
        <v>31</v>
      </c>
      <c r="CB948" s="69">
        <v>0</v>
      </c>
      <c r="CC948" s="69">
        <v>0</v>
      </c>
      <c r="CD948" s="69">
        <v>0</v>
      </c>
      <c r="CE948" s="69">
        <v>0</v>
      </c>
      <c r="CF948" s="69">
        <v>0</v>
      </c>
      <c r="CG948" s="69">
        <v>0</v>
      </c>
      <c r="CH948" s="69">
        <v>0</v>
      </c>
      <c r="CI948" s="69">
        <v>0</v>
      </c>
      <c r="CJ948" s="69">
        <v>0</v>
      </c>
      <c r="CL948" s="69">
        <v>0</v>
      </c>
      <c r="CM948" s="69">
        <v>0</v>
      </c>
      <c r="CN948" s="69">
        <v>0</v>
      </c>
      <c r="CO948" s="69">
        <v>0</v>
      </c>
      <c r="CP948" s="69">
        <v>0</v>
      </c>
      <c r="CQ948" s="69">
        <v>0</v>
      </c>
      <c r="CR948" s="69">
        <v>0</v>
      </c>
      <c r="CS948" s="69">
        <v>0</v>
      </c>
      <c r="CT948" s="69">
        <v>0</v>
      </c>
      <c r="CU948" s="69">
        <v>0</v>
      </c>
      <c r="CV948" s="69">
        <v>0</v>
      </c>
      <c r="CW948" s="69">
        <v>0</v>
      </c>
      <c r="CZ948" s="69">
        <v>0</v>
      </c>
      <c r="DA948" s="69">
        <v>0</v>
      </c>
      <c r="DB948" s="69">
        <v>0</v>
      </c>
      <c r="DC948" s="69">
        <v>0</v>
      </c>
      <c r="DD948" s="69">
        <v>0</v>
      </c>
      <c r="DE948" s="69">
        <v>0</v>
      </c>
      <c r="DF948" s="69">
        <v>0</v>
      </c>
      <c r="DG948" s="69">
        <v>1</v>
      </c>
      <c r="DI948" s="69" t="e">
        <f>INDEX(Sheet3!$E$78:$E$1130,MATCH(A948,Sheet3!$D$78:$D$1130,0))</f>
        <v>#N/A</v>
      </c>
      <c r="DJ948" s="69">
        <f t="shared" si="221"/>
        <v>0</v>
      </c>
      <c r="DK948" s="69" t="s">
        <v>2310</v>
      </c>
      <c r="DL948" s="69"/>
      <c r="DM948" s="69" t="s">
        <v>239</v>
      </c>
      <c r="DN948" s="69" t="e">
        <f>"造成["&amp;INDEX(Sheet5!$L$2:$L$11,MATCH(BL948,Sheet5!$J$2:$J$11,0))&amp;":"&amp;BR948&amp;"*"&amp;BS948/1000&amp;"]"&amp;INDEX(Sheet5!$I$2:$I$4,MATCH(BR948,Sheet5!$H$2:$H$4,0))&amp;"的"&amp;INDEX(Sheet5!$K$2:$K$11,MATCH(BL948,Sheet5!$J$2:$J$11,0))</f>
        <v>#N/A</v>
      </c>
      <c r="DO948" s="69"/>
      <c r="DP948" s="69"/>
      <c r="DQ948" s="69"/>
      <c r="DR948" s="69" t="e">
        <f t="shared" si="220"/>
        <v>#N/A</v>
      </c>
      <c r="DS948" s="90" t="e">
        <f>MATCH(A948,Sheet5!D:D,0)</f>
        <v>#N/A</v>
      </c>
      <c r="DT948" s="94" t="e">
        <f>MATCH(A947,Sheet5!F:F,0)</f>
        <v>#N/A</v>
      </c>
      <c r="DU948" s="69">
        <v>0</v>
      </c>
      <c r="DV948" s="69">
        <v>0</v>
      </c>
      <c r="DW948" s="69">
        <v>0</v>
      </c>
      <c r="DX948" s="69">
        <v>0</v>
      </c>
      <c r="DY948" s="69">
        <v>0</v>
      </c>
    </row>
    <row r="949" spans="1:129" ht="14.25">
      <c r="A949" s="69">
        <v>131312</v>
      </c>
      <c r="B949" s="69">
        <v>0</v>
      </c>
      <c r="C949" s="69">
        <v>1</v>
      </c>
      <c r="D949" s="69" t="s">
        <v>2309</v>
      </c>
      <c r="E949" s="69" t="s">
        <v>239</v>
      </c>
      <c r="F949" s="69">
        <v>0</v>
      </c>
      <c r="G949" s="69">
        <v>1</v>
      </c>
      <c r="H949" s="69" t="s">
        <v>321</v>
      </c>
      <c r="I949" s="69">
        <v>0</v>
      </c>
      <c r="J949" s="69">
        <v>0</v>
      </c>
      <c r="K949" s="69">
        <v>300</v>
      </c>
      <c r="M949" s="69">
        <v>0</v>
      </c>
      <c r="O949" s="69">
        <v>0</v>
      </c>
      <c r="P949" s="69">
        <v>6</v>
      </c>
      <c r="Q949" s="69">
        <v>0</v>
      </c>
      <c r="R949" s="69">
        <v>1</v>
      </c>
      <c r="S949" s="69">
        <v>0</v>
      </c>
      <c r="T949" s="69">
        <v>0</v>
      </c>
      <c r="U949" s="69">
        <v>0</v>
      </c>
      <c r="V949" s="69">
        <v>0</v>
      </c>
      <c r="W949" s="69">
        <v>0</v>
      </c>
      <c r="X949" s="69">
        <v>0</v>
      </c>
      <c r="Y949" s="69">
        <v>0</v>
      </c>
      <c r="Z949" s="69">
        <v>0</v>
      </c>
      <c r="AA949" s="69">
        <v>1</v>
      </c>
      <c r="AB949" s="69">
        <v>31</v>
      </c>
      <c r="AC949" s="69">
        <v>0</v>
      </c>
      <c r="AD949" s="69">
        <v>0</v>
      </c>
      <c r="AE949" s="69">
        <v>0</v>
      </c>
      <c r="AF949" s="69">
        <v>5</v>
      </c>
      <c r="AG949" s="69">
        <v>0</v>
      </c>
      <c r="AH949" s="69">
        <v>0</v>
      </c>
      <c r="AI949" s="69">
        <v>0</v>
      </c>
      <c r="AJ949" s="69">
        <v>0</v>
      </c>
      <c r="AK949" s="69">
        <v>0</v>
      </c>
      <c r="AL949" s="69">
        <v>0</v>
      </c>
      <c r="AM949" s="69">
        <v>1</v>
      </c>
      <c r="AN949" s="69">
        <v>1</v>
      </c>
      <c r="AO949" s="69">
        <v>0</v>
      </c>
      <c r="AP949" s="69">
        <v>0</v>
      </c>
      <c r="AQ949" s="84">
        <v>0</v>
      </c>
      <c r="AR949" s="69">
        <v>0</v>
      </c>
      <c r="AS949" s="69">
        <v>0</v>
      </c>
      <c r="AT949" s="69">
        <v>0</v>
      </c>
      <c r="AU949" s="69">
        <v>0</v>
      </c>
      <c r="AV949" s="69">
        <v>0</v>
      </c>
      <c r="AW949" s="69">
        <v>0</v>
      </c>
      <c r="AX949" s="69">
        <v>0</v>
      </c>
      <c r="AY949" s="69">
        <v>0</v>
      </c>
      <c r="AZ949" s="69">
        <v>0</v>
      </c>
      <c r="BA949" s="69">
        <v>1</v>
      </c>
      <c r="BB949" s="69">
        <v>-1</v>
      </c>
      <c r="BC949" s="69">
        <v>0</v>
      </c>
      <c r="BD949" s="69">
        <v>0</v>
      </c>
      <c r="BE949" s="69">
        <v>0</v>
      </c>
      <c r="BF949" s="69">
        <v>0</v>
      </c>
      <c r="BG949" s="69">
        <v>0</v>
      </c>
      <c r="BH949" s="69">
        <v>0</v>
      </c>
      <c r="BK949" s="69">
        <v>3</v>
      </c>
      <c r="BL949" s="69">
        <v>11</v>
      </c>
      <c r="BM949" s="69">
        <v>1</v>
      </c>
      <c r="BN949" s="69">
        <v>31</v>
      </c>
      <c r="BO949" s="89">
        <v>0</v>
      </c>
      <c r="BP949" s="69">
        <v>1</v>
      </c>
      <c r="BQ949" s="69">
        <v>1</v>
      </c>
      <c r="BR949" s="69">
        <v>1</v>
      </c>
      <c r="BS949" s="69">
        <v>31012</v>
      </c>
      <c r="BT949" s="69">
        <v>0</v>
      </c>
      <c r="BU949" s="69">
        <v>0</v>
      </c>
      <c r="BV949" s="69">
        <v>1000</v>
      </c>
      <c r="BW949" s="69">
        <v>332</v>
      </c>
      <c r="BY949" s="69">
        <v>0</v>
      </c>
      <c r="BZ949" s="69">
        <v>0</v>
      </c>
      <c r="CA949" s="69">
        <v>31</v>
      </c>
      <c r="CB949" s="69">
        <v>0</v>
      </c>
      <c r="CC949" s="69">
        <v>0</v>
      </c>
      <c r="CD949" s="69">
        <v>0</v>
      </c>
      <c r="CE949" s="69">
        <v>0</v>
      </c>
      <c r="CF949" s="69">
        <v>0</v>
      </c>
      <c r="CG949" s="69">
        <v>0</v>
      </c>
      <c r="CH949" s="69">
        <v>0</v>
      </c>
      <c r="CI949" s="69">
        <v>0</v>
      </c>
      <c r="CJ949" s="69">
        <v>0</v>
      </c>
      <c r="CL949" s="69">
        <v>0</v>
      </c>
      <c r="CM949" s="69">
        <v>0</v>
      </c>
      <c r="CN949" s="69">
        <v>0</v>
      </c>
      <c r="CO949" s="69">
        <v>0</v>
      </c>
      <c r="CP949" s="69">
        <v>0</v>
      </c>
      <c r="CQ949" s="69">
        <v>0</v>
      </c>
      <c r="CR949" s="69">
        <v>0</v>
      </c>
      <c r="CS949" s="69">
        <v>0</v>
      </c>
      <c r="CT949" s="69">
        <v>0</v>
      </c>
      <c r="CU949" s="69">
        <v>0</v>
      </c>
      <c r="CV949" s="69">
        <v>0</v>
      </c>
      <c r="CW949" s="69">
        <v>0</v>
      </c>
      <c r="CZ949" s="69">
        <v>0</v>
      </c>
      <c r="DA949" s="69">
        <v>0</v>
      </c>
      <c r="DB949" s="69">
        <v>0</v>
      </c>
      <c r="DC949" s="69">
        <v>0</v>
      </c>
      <c r="DD949" s="69">
        <v>0</v>
      </c>
      <c r="DE949" s="69">
        <v>0</v>
      </c>
      <c r="DF949" s="69">
        <v>0</v>
      </c>
      <c r="DG949" s="69">
        <v>1</v>
      </c>
      <c r="DI949" s="69" t="e">
        <f>INDEX(Sheet3!$E$78:$E$1130,MATCH(A949,Sheet3!$D$78:$D$1130,0))</f>
        <v>#N/A</v>
      </c>
      <c r="DJ949" s="69">
        <f t="shared" si="221"/>
        <v>0</v>
      </c>
      <c r="DK949" s="69" t="s">
        <v>2310</v>
      </c>
      <c r="DL949" s="69"/>
      <c r="DM949" s="69" t="s">
        <v>239</v>
      </c>
      <c r="DN949" s="69" t="e">
        <f>"造成["&amp;INDEX(Sheet5!$L$2:$L$11,MATCH(BL949,Sheet5!$J$2:$J$11,0))&amp;":"&amp;BR949&amp;"*"&amp;BS949/1000&amp;"]"&amp;INDEX(Sheet5!$I$2:$I$4,MATCH(BR949,Sheet5!$H$2:$H$4,0))&amp;"的"&amp;INDEX(Sheet5!$K$2:$K$11,MATCH(BL949,Sheet5!$J$2:$J$11,0))</f>
        <v>#N/A</v>
      </c>
      <c r="DO949" s="69"/>
      <c r="DP949" s="69"/>
      <c r="DQ949" s="69"/>
      <c r="DR949" s="69" t="e">
        <f t="shared" si="220"/>
        <v>#N/A</v>
      </c>
      <c r="DS949" s="90" t="e">
        <f>MATCH(A949,Sheet5!D:D,0)</f>
        <v>#N/A</v>
      </c>
      <c r="DT949" s="94" t="e">
        <f>MATCH(A948,Sheet5!F:F,0)</f>
        <v>#N/A</v>
      </c>
      <c r="DU949" s="69">
        <v>0</v>
      </c>
      <c r="DV949" s="69">
        <v>0</v>
      </c>
      <c r="DW949" s="69">
        <v>0</v>
      </c>
      <c r="DX949" s="69">
        <v>0</v>
      </c>
      <c r="DY949" s="69">
        <v>0</v>
      </c>
    </row>
    <row r="950" spans="1:129" ht="14.25">
      <c r="A950" s="69">
        <v>131313</v>
      </c>
      <c r="B950" s="69">
        <v>0</v>
      </c>
      <c r="C950" s="69">
        <v>1</v>
      </c>
      <c r="D950" s="69" t="s">
        <v>2309</v>
      </c>
      <c r="E950" s="69" t="s">
        <v>239</v>
      </c>
      <c r="F950" s="69">
        <v>0</v>
      </c>
      <c r="G950" s="69">
        <v>1</v>
      </c>
      <c r="H950" s="69" t="s">
        <v>321</v>
      </c>
      <c r="I950" s="69">
        <v>0</v>
      </c>
      <c r="J950" s="69">
        <v>0</v>
      </c>
      <c r="K950" s="69">
        <v>300</v>
      </c>
      <c r="M950" s="69">
        <v>0</v>
      </c>
      <c r="O950" s="69">
        <v>0</v>
      </c>
      <c r="P950" s="69">
        <v>6</v>
      </c>
      <c r="Q950" s="69">
        <v>0</v>
      </c>
      <c r="R950" s="69">
        <v>1</v>
      </c>
      <c r="S950" s="69">
        <v>0</v>
      </c>
      <c r="T950" s="69">
        <v>0</v>
      </c>
      <c r="U950" s="69">
        <v>0</v>
      </c>
      <c r="V950" s="69">
        <v>0</v>
      </c>
      <c r="W950" s="69">
        <v>0</v>
      </c>
      <c r="X950" s="69">
        <v>0</v>
      </c>
      <c r="Y950" s="69">
        <v>0</v>
      </c>
      <c r="Z950" s="69">
        <v>0</v>
      </c>
      <c r="AA950" s="69">
        <v>1</v>
      </c>
      <c r="AB950" s="69">
        <v>31</v>
      </c>
      <c r="AC950" s="69">
        <v>0</v>
      </c>
      <c r="AD950" s="69">
        <v>0</v>
      </c>
      <c r="AE950" s="69">
        <v>0</v>
      </c>
      <c r="AF950" s="69">
        <v>5</v>
      </c>
      <c r="AG950" s="69">
        <v>0</v>
      </c>
      <c r="AH950" s="69">
        <v>0</v>
      </c>
      <c r="AI950" s="69">
        <v>0</v>
      </c>
      <c r="AJ950" s="69">
        <v>0</v>
      </c>
      <c r="AK950" s="69">
        <v>0</v>
      </c>
      <c r="AL950" s="69">
        <v>0</v>
      </c>
      <c r="AM950" s="69">
        <v>1</v>
      </c>
      <c r="AN950" s="69">
        <v>1</v>
      </c>
      <c r="AO950" s="69">
        <v>0</v>
      </c>
      <c r="AP950" s="69">
        <v>0</v>
      </c>
      <c r="AQ950" s="84">
        <v>0</v>
      </c>
      <c r="AR950" s="69">
        <v>0</v>
      </c>
      <c r="AS950" s="69">
        <v>0</v>
      </c>
      <c r="AT950" s="69">
        <v>0</v>
      </c>
      <c r="AU950" s="69">
        <v>0</v>
      </c>
      <c r="AV950" s="69">
        <v>0</v>
      </c>
      <c r="AW950" s="69">
        <v>0</v>
      </c>
      <c r="AX950" s="69">
        <v>0</v>
      </c>
      <c r="AY950" s="69">
        <v>0</v>
      </c>
      <c r="AZ950" s="69">
        <v>0</v>
      </c>
      <c r="BA950" s="69">
        <v>1</v>
      </c>
      <c r="BB950" s="69">
        <v>-1</v>
      </c>
      <c r="BC950" s="69">
        <v>0</v>
      </c>
      <c r="BD950" s="69">
        <v>0</v>
      </c>
      <c r="BE950" s="69">
        <v>0</v>
      </c>
      <c r="BF950" s="69">
        <v>0</v>
      </c>
      <c r="BG950" s="69">
        <v>0</v>
      </c>
      <c r="BH950" s="69">
        <v>0</v>
      </c>
      <c r="BK950" s="69">
        <v>3</v>
      </c>
      <c r="BL950" s="69">
        <v>11</v>
      </c>
      <c r="BM950" s="69">
        <v>1</v>
      </c>
      <c r="BN950" s="69">
        <v>31</v>
      </c>
      <c r="BO950" s="89">
        <v>0</v>
      </c>
      <c r="BP950" s="69">
        <v>1</v>
      </c>
      <c r="BQ950" s="69">
        <v>1</v>
      </c>
      <c r="BR950" s="69">
        <v>1</v>
      </c>
      <c r="BS950" s="69">
        <v>31013</v>
      </c>
      <c r="BT950" s="69">
        <v>0</v>
      </c>
      <c r="BU950" s="69">
        <v>0</v>
      </c>
      <c r="BV950" s="69">
        <v>1000</v>
      </c>
      <c r="BW950" s="69">
        <v>332</v>
      </c>
      <c r="BY950" s="69">
        <v>0</v>
      </c>
      <c r="BZ950" s="69">
        <v>0</v>
      </c>
      <c r="CA950" s="69">
        <v>31</v>
      </c>
      <c r="CB950" s="69">
        <v>0</v>
      </c>
      <c r="CC950" s="69">
        <v>0</v>
      </c>
      <c r="CD950" s="69">
        <v>0</v>
      </c>
      <c r="CE950" s="69">
        <v>0</v>
      </c>
      <c r="CF950" s="69">
        <v>0</v>
      </c>
      <c r="CG950" s="69">
        <v>0</v>
      </c>
      <c r="CH950" s="69">
        <v>0</v>
      </c>
      <c r="CI950" s="69">
        <v>0</v>
      </c>
      <c r="CJ950" s="69">
        <v>0</v>
      </c>
      <c r="CL950" s="69">
        <v>0</v>
      </c>
      <c r="CM950" s="69">
        <v>0</v>
      </c>
      <c r="CN950" s="69">
        <v>0</v>
      </c>
      <c r="CO950" s="69">
        <v>0</v>
      </c>
      <c r="CP950" s="69">
        <v>0</v>
      </c>
      <c r="CQ950" s="69">
        <v>0</v>
      </c>
      <c r="CR950" s="69">
        <v>0</v>
      </c>
      <c r="CS950" s="69">
        <v>0</v>
      </c>
      <c r="CT950" s="69">
        <v>0</v>
      </c>
      <c r="CU950" s="69">
        <v>0</v>
      </c>
      <c r="CV950" s="69">
        <v>0</v>
      </c>
      <c r="CW950" s="69">
        <v>0</v>
      </c>
      <c r="CZ950" s="69">
        <v>0</v>
      </c>
      <c r="DA950" s="69">
        <v>0</v>
      </c>
      <c r="DB950" s="69">
        <v>0</v>
      </c>
      <c r="DC950" s="69">
        <v>0</v>
      </c>
      <c r="DD950" s="69">
        <v>0</v>
      </c>
      <c r="DE950" s="69">
        <v>0</v>
      </c>
      <c r="DF950" s="69">
        <v>0</v>
      </c>
      <c r="DG950" s="69">
        <v>1</v>
      </c>
      <c r="DI950" s="69" t="e">
        <f>INDEX(Sheet3!$E$78:$E$1130,MATCH(A950,Sheet3!$D$78:$D$1130,0))</f>
        <v>#N/A</v>
      </c>
      <c r="DJ950" s="69">
        <f t="shared" si="221"/>
        <v>0</v>
      </c>
      <c r="DK950" s="69" t="s">
        <v>2310</v>
      </c>
      <c r="DL950" s="69"/>
      <c r="DM950" s="69" t="s">
        <v>239</v>
      </c>
      <c r="DN950" s="69" t="e">
        <f>"造成["&amp;INDEX(Sheet5!$L$2:$L$11,MATCH(BL950,Sheet5!$J$2:$J$11,0))&amp;":"&amp;BR950&amp;"*"&amp;BS950/1000&amp;"]"&amp;INDEX(Sheet5!$I$2:$I$4,MATCH(BR950,Sheet5!$H$2:$H$4,0))&amp;"的"&amp;INDEX(Sheet5!$K$2:$K$11,MATCH(BL950,Sheet5!$J$2:$J$11,0))</f>
        <v>#N/A</v>
      </c>
      <c r="DO950" s="69"/>
      <c r="DP950" s="69"/>
      <c r="DQ950" s="69"/>
      <c r="DR950" s="69" t="e">
        <f t="shared" si="220"/>
        <v>#N/A</v>
      </c>
      <c r="DS950" s="90" t="e">
        <f>MATCH(A950,Sheet5!D:D,0)</f>
        <v>#N/A</v>
      </c>
      <c r="DT950" s="94" t="e">
        <f>MATCH(A949,Sheet5!F:F,0)</f>
        <v>#N/A</v>
      </c>
      <c r="DU950" s="69">
        <v>0</v>
      </c>
      <c r="DV950" s="69">
        <v>0</v>
      </c>
      <c r="DW950" s="69">
        <v>0</v>
      </c>
      <c r="DX950" s="69">
        <v>0</v>
      </c>
      <c r="DY950" s="69">
        <v>0</v>
      </c>
    </row>
    <row r="951" spans="1:129" ht="14.25">
      <c r="A951" s="69">
        <v>131314</v>
      </c>
      <c r="B951" s="69">
        <v>0</v>
      </c>
      <c r="C951" s="69">
        <v>1</v>
      </c>
      <c r="D951" s="69" t="s">
        <v>2309</v>
      </c>
      <c r="E951" s="69" t="s">
        <v>239</v>
      </c>
      <c r="F951" s="69">
        <v>0</v>
      </c>
      <c r="G951" s="69">
        <v>1</v>
      </c>
      <c r="H951" s="69" t="s">
        <v>321</v>
      </c>
      <c r="I951" s="69">
        <v>0</v>
      </c>
      <c r="J951" s="69">
        <v>0</v>
      </c>
      <c r="K951" s="69">
        <v>300</v>
      </c>
      <c r="M951" s="69">
        <v>0</v>
      </c>
      <c r="O951" s="69">
        <v>0</v>
      </c>
      <c r="P951" s="69">
        <v>6</v>
      </c>
      <c r="Q951" s="69">
        <v>0</v>
      </c>
      <c r="R951" s="69">
        <v>1</v>
      </c>
      <c r="S951" s="69">
        <v>0</v>
      </c>
      <c r="T951" s="69">
        <v>0</v>
      </c>
      <c r="U951" s="69">
        <v>0</v>
      </c>
      <c r="V951" s="69">
        <v>0</v>
      </c>
      <c r="W951" s="69">
        <v>0</v>
      </c>
      <c r="X951" s="69">
        <v>0</v>
      </c>
      <c r="Y951" s="69">
        <v>0</v>
      </c>
      <c r="Z951" s="69">
        <v>0</v>
      </c>
      <c r="AA951" s="69">
        <v>1</v>
      </c>
      <c r="AB951" s="69">
        <v>31</v>
      </c>
      <c r="AC951" s="69">
        <v>0</v>
      </c>
      <c r="AD951" s="69">
        <v>0</v>
      </c>
      <c r="AE951" s="69">
        <v>0</v>
      </c>
      <c r="AF951" s="69">
        <v>5</v>
      </c>
      <c r="AG951" s="69">
        <v>0</v>
      </c>
      <c r="AH951" s="69">
        <v>0</v>
      </c>
      <c r="AI951" s="69">
        <v>0</v>
      </c>
      <c r="AJ951" s="69">
        <v>0</v>
      </c>
      <c r="AK951" s="69">
        <v>0</v>
      </c>
      <c r="AL951" s="69">
        <v>0</v>
      </c>
      <c r="AM951" s="69">
        <v>1</v>
      </c>
      <c r="AN951" s="69">
        <v>1</v>
      </c>
      <c r="AO951" s="69">
        <v>0</v>
      </c>
      <c r="AP951" s="69">
        <v>0</v>
      </c>
      <c r="AQ951" s="84">
        <v>0</v>
      </c>
      <c r="AR951" s="69">
        <v>0</v>
      </c>
      <c r="AS951" s="69">
        <v>0</v>
      </c>
      <c r="AT951" s="69">
        <v>0</v>
      </c>
      <c r="AU951" s="69">
        <v>0</v>
      </c>
      <c r="AV951" s="69">
        <v>0</v>
      </c>
      <c r="AW951" s="69">
        <v>0</v>
      </c>
      <c r="AX951" s="69">
        <v>0</v>
      </c>
      <c r="AY951" s="69">
        <v>0</v>
      </c>
      <c r="AZ951" s="69">
        <v>0</v>
      </c>
      <c r="BA951" s="69">
        <v>1</v>
      </c>
      <c r="BB951" s="69">
        <v>-1</v>
      </c>
      <c r="BC951" s="69">
        <v>0</v>
      </c>
      <c r="BD951" s="69">
        <v>0</v>
      </c>
      <c r="BE951" s="69">
        <v>0</v>
      </c>
      <c r="BF951" s="69">
        <v>0</v>
      </c>
      <c r="BG951" s="69">
        <v>0</v>
      </c>
      <c r="BH951" s="69">
        <v>0</v>
      </c>
      <c r="BK951" s="69">
        <v>3</v>
      </c>
      <c r="BL951" s="69">
        <v>11</v>
      </c>
      <c r="BM951" s="69">
        <v>1</v>
      </c>
      <c r="BN951" s="69">
        <v>31</v>
      </c>
      <c r="BO951" s="89">
        <v>0</v>
      </c>
      <c r="BP951" s="69">
        <v>1</v>
      </c>
      <c r="BQ951" s="69">
        <v>1</v>
      </c>
      <c r="BR951" s="69">
        <v>1</v>
      </c>
      <c r="BS951" s="69">
        <v>31014</v>
      </c>
      <c r="BT951" s="69">
        <v>0</v>
      </c>
      <c r="BU951" s="69">
        <v>0</v>
      </c>
      <c r="BV951" s="69">
        <v>1000</v>
      </c>
      <c r="BW951" s="69">
        <v>332</v>
      </c>
      <c r="BY951" s="69">
        <v>0</v>
      </c>
      <c r="BZ951" s="69">
        <v>0</v>
      </c>
      <c r="CA951" s="69">
        <v>31</v>
      </c>
      <c r="CB951" s="69">
        <v>0</v>
      </c>
      <c r="CC951" s="69">
        <v>0</v>
      </c>
      <c r="CD951" s="69">
        <v>0</v>
      </c>
      <c r="CE951" s="69">
        <v>0</v>
      </c>
      <c r="CF951" s="69">
        <v>0</v>
      </c>
      <c r="CG951" s="69">
        <v>0</v>
      </c>
      <c r="CH951" s="69">
        <v>0</v>
      </c>
      <c r="CI951" s="69">
        <v>0</v>
      </c>
      <c r="CJ951" s="69">
        <v>0</v>
      </c>
      <c r="CL951" s="69">
        <v>0</v>
      </c>
      <c r="CM951" s="69">
        <v>0</v>
      </c>
      <c r="CN951" s="69">
        <v>0</v>
      </c>
      <c r="CO951" s="69">
        <v>0</v>
      </c>
      <c r="CP951" s="69">
        <v>0</v>
      </c>
      <c r="CQ951" s="69">
        <v>0</v>
      </c>
      <c r="CR951" s="69">
        <v>0</v>
      </c>
      <c r="CS951" s="69">
        <v>0</v>
      </c>
      <c r="CT951" s="69">
        <v>0</v>
      </c>
      <c r="CU951" s="69">
        <v>0</v>
      </c>
      <c r="CV951" s="69">
        <v>0</v>
      </c>
      <c r="CW951" s="69">
        <v>0</v>
      </c>
      <c r="CZ951" s="69">
        <v>0</v>
      </c>
      <c r="DA951" s="69">
        <v>0</v>
      </c>
      <c r="DB951" s="69">
        <v>0</v>
      </c>
      <c r="DC951" s="69">
        <v>0</v>
      </c>
      <c r="DD951" s="69">
        <v>0</v>
      </c>
      <c r="DE951" s="69">
        <v>0</v>
      </c>
      <c r="DF951" s="69">
        <v>0</v>
      </c>
      <c r="DG951" s="69">
        <v>1</v>
      </c>
      <c r="DI951" s="69" t="e">
        <f>INDEX(Sheet3!$E$78:$E$1130,MATCH(A951,Sheet3!$D$78:$D$1130,0))</f>
        <v>#N/A</v>
      </c>
      <c r="DJ951" s="69">
        <f t="shared" si="221"/>
        <v>0</v>
      </c>
      <c r="DK951" s="69" t="s">
        <v>2310</v>
      </c>
      <c r="DL951" s="69"/>
      <c r="DM951" s="69" t="s">
        <v>239</v>
      </c>
      <c r="DN951" s="69" t="e">
        <f>"造成["&amp;INDEX(Sheet5!$L$2:$L$11,MATCH(BL951,Sheet5!$J$2:$J$11,0))&amp;":"&amp;BR951&amp;"*"&amp;BS951/1000&amp;"]"&amp;INDEX(Sheet5!$I$2:$I$4,MATCH(BR951,Sheet5!$H$2:$H$4,0))&amp;"的"&amp;INDEX(Sheet5!$K$2:$K$11,MATCH(BL951,Sheet5!$J$2:$J$11,0))</f>
        <v>#N/A</v>
      </c>
      <c r="DO951" s="69"/>
      <c r="DP951" s="69"/>
      <c r="DQ951" s="69"/>
      <c r="DR951" s="69" t="e">
        <f t="shared" si="220"/>
        <v>#N/A</v>
      </c>
      <c r="DS951" s="90" t="e">
        <f>MATCH(A951,Sheet5!D:D,0)</f>
        <v>#N/A</v>
      </c>
      <c r="DT951" s="94" t="e">
        <f>MATCH(A950,Sheet5!F:F,0)</f>
        <v>#N/A</v>
      </c>
      <c r="DU951" s="69">
        <v>0</v>
      </c>
      <c r="DV951" s="69">
        <v>0</v>
      </c>
      <c r="DW951" s="69">
        <v>0</v>
      </c>
      <c r="DX951" s="69">
        <v>0</v>
      </c>
      <c r="DY951" s="69">
        <v>0</v>
      </c>
    </row>
    <row r="952" spans="1:129" ht="14.25">
      <c r="A952" s="69">
        <v>131315</v>
      </c>
      <c r="B952" s="69">
        <v>0</v>
      </c>
      <c r="C952" s="69">
        <v>1</v>
      </c>
      <c r="D952" s="69" t="s">
        <v>2309</v>
      </c>
      <c r="E952" s="69" t="s">
        <v>239</v>
      </c>
      <c r="F952" s="69">
        <v>0</v>
      </c>
      <c r="G952" s="69">
        <v>1</v>
      </c>
      <c r="H952" s="69" t="s">
        <v>321</v>
      </c>
      <c r="I952" s="69">
        <v>0</v>
      </c>
      <c r="J952" s="69">
        <v>0</v>
      </c>
      <c r="K952" s="69">
        <v>300</v>
      </c>
      <c r="M952" s="69">
        <v>0</v>
      </c>
      <c r="O952" s="69">
        <v>0</v>
      </c>
      <c r="P952" s="69">
        <v>6</v>
      </c>
      <c r="Q952" s="69">
        <v>0</v>
      </c>
      <c r="R952" s="69">
        <v>1</v>
      </c>
      <c r="S952" s="69">
        <v>0</v>
      </c>
      <c r="T952" s="69">
        <v>0</v>
      </c>
      <c r="U952" s="69">
        <v>0</v>
      </c>
      <c r="V952" s="69">
        <v>0</v>
      </c>
      <c r="W952" s="69">
        <v>0</v>
      </c>
      <c r="X952" s="69">
        <v>0</v>
      </c>
      <c r="Y952" s="69">
        <v>0</v>
      </c>
      <c r="Z952" s="69">
        <v>0</v>
      </c>
      <c r="AA952" s="69">
        <v>1</v>
      </c>
      <c r="AB952" s="69">
        <v>31</v>
      </c>
      <c r="AC952" s="69">
        <v>0</v>
      </c>
      <c r="AD952" s="69">
        <v>0</v>
      </c>
      <c r="AE952" s="69">
        <v>0</v>
      </c>
      <c r="AF952" s="69">
        <v>5</v>
      </c>
      <c r="AG952" s="69">
        <v>0</v>
      </c>
      <c r="AH952" s="69">
        <v>0</v>
      </c>
      <c r="AI952" s="69">
        <v>0</v>
      </c>
      <c r="AJ952" s="69">
        <v>0</v>
      </c>
      <c r="AK952" s="69">
        <v>0</v>
      </c>
      <c r="AL952" s="69">
        <v>0</v>
      </c>
      <c r="AM952" s="69">
        <v>1</v>
      </c>
      <c r="AN952" s="69">
        <v>1</v>
      </c>
      <c r="AO952" s="69">
        <v>0</v>
      </c>
      <c r="AP952" s="69">
        <v>0</v>
      </c>
      <c r="AQ952" s="84">
        <v>0</v>
      </c>
      <c r="AR952" s="69">
        <v>0</v>
      </c>
      <c r="AS952" s="69">
        <v>0</v>
      </c>
      <c r="AT952" s="69">
        <v>0</v>
      </c>
      <c r="AU952" s="69">
        <v>0</v>
      </c>
      <c r="AV952" s="69">
        <v>0</v>
      </c>
      <c r="AW952" s="69">
        <v>0</v>
      </c>
      <c r="AX952" s="69">
        <v>0</v>
      </c>
      <c r="AY952" s="69">
        <v>0</v>
      </c>
      <c r="AZ952" s="69">
        <v>0</v>
      </c>
      <c r="BA952" s="69">
        <v>1</v>
      </c>
      <c r="BB952" s="69">
        <v>-1</v>
      </c>
      <c r="BC952" s="69">
        <v>0</v>
      </c>
      <c r="BD952" s="69">
        <v>0</v>
      </c>
      <c r="BE952" s="69">
        <v>0</v>
      </c>
      <c r="BF952" s="69">
        <v>0</v>
      </c>
      <c r="BG952" s="69">
        <v>0</v>
      </c>
      <c r="BH952" s="69">
        <v>0</v>
      </c>
      <c r="BK952" s="69">
        <v>3</v>
      </c>
      <c r="BL952" s="69">
        <v>11</v>
      </c>
      <c r="BM952" s="69">
        <v>1</v>
      </c>
      <c r="BN952" s="69">
        <v>31</v>
      </c>
      <c r="BO952" s="89">
        <v>0</v>
      </c>
      <c r="BP952" s="69">
        <v>1</v>
      </c>
      <c r="BQ952" s="69">
        <v>1</v>
      </c>
      <c r="BR952" s="69">
        <v>1</v>
      </c>
      <c r="BS952" s="69">
        <v>31015</v>
      </c>
      <c r="BT952" s="69">
        <v>0</v>
      </c>
      <c r="BU952" s="69">
        <v>0</v>
      </c>
      <c r="BV952" s="69">
        <v>1000</v>
      </c>
      <c r="BW952" s="69">
        <v>332</v>
      </c>
      <c r="BY952" s="69">
        <v>0</v>
      </c>
      <c r="BZ952" s="69">
        <v>0</v>
      </c>
      <c r="CA952" s="69">
        <v>31</v>
      </c>
      <c r="CB952" s="69">
        <v>0</v>
      </c>
      <c r="CC952" s="69">
        <v>0</v>
      </c>
      <c r="CD952" s="69">
        <v>0</v>
      </c>
      <c r="CE952" s="69">
        <v>0</v>
      </c>
      <c r="CF952" s="69">
        <v>0</v>
      </c>
      <c r="CG952" s="69">
        <v>0</v>
      </c>
      <c r="CH952" s="69">
        <v>0</v>
      </c>
      <c r="CI952" s="69">
        <v>0</v>
      </c>
      <c r="CJ952" s="69">
        <v>0</v>
      </c>
      <c r="CL952" s="69">
        <v>0</v>
      </c>
      <c r="CM952" s="69">
        <v>0</v>
      </c>
      <c r="CN952" s="69">
        <v>0</v>
      </c>
      <c r="CO952" s="69">
        <v>0</v>
      </c>
      <c r="CP952" s="69">
        <v>0</v>
      </c>
      <c r="CQ952" s="69">
        <v>0</v>
      </c>
      <c r="CR952" s="69">
        <v>0</v>
      </c>
      <c r="CS952" s="69">
        <v>0</v>
      </c>
      <c r="CT952" s="69">
        <v>0</v>
      </c>
      <c r="CU952" s="69">
        <v>0</v>
      </c>
      <c r="CV952" s="69">
        <v>0</v>
      </c>
      <c r="CW952" s="69">
        <v>0</v>
      </c>
      <c r="CZ952" s="69">
        <v>0</v>
      </c>
      <c r="DA952" s="69">
        <v>0</v>
      </c>
      <c r="DB952" s="69">
        <v>0</v>
      </c>
      <c r="DC952" s="69">
        <v>0</v>
      </c>
      <c r="DD952" s="69">
        <v>0</v>
      </c>
      <c r="DE952" s="69">
        <v>0</v>
      </c>
      <c r="DF952" s="69">
        <v>0</v>
      </c>
      <c r="DG952" s="69">
        <v>1</v>
      </c>
      <c r="DI952" s="69" t="e">
        <f>INDEX(Sheet3!$E$78:$E$1130,MATCH(A952,Sheet3!$D$78:$D$1130,0))</f>
        <v>#N/A</v>
      </c>
      <c r="DJ952" s="69">
        <f t="shared" si="221"/>
        <v>0</v>
      </c>
      <c r="DK952" s="69" t="s">
        <v>2310</v>
      </c>
      <c r="DL952" s="69"/>
      <c r="DM952" s="69" t="s">
        <v>239</v>
      </c>
      <c r="DN952" s="69" t="e">
        <f>"造成["&amp;INDEX(Sheet5!$L$2:$L$11,MATCH(BL952,Sheet5!$J$2:$J$11,0))&amp;":"&amp;BR952&amp;"*"&amp;BS952/1000&amp;"]"&amp;INDEX(Sheet5!$I$2:$I$4,MATCH(BR952,Sheet5!$H$2:$H$4,0))&amp;"的"&amp;INDEX(Sheet5!$K$2:$K$11,MATCH(BL952,Sheet5!$J$2:$J$11,0))</f>
        <v>#N/A</v>
      </c>
      <c r="DO952" s="69"/>
      <c r="DP952" s="69"/>
      <c r="DQ952" s="69"/>
      <c r="DR952" s="69" t="e">
        <f t="shared" si="220"/>
        <v>#N/A</v>
      </c>
      <c r="DS952" s="90" t="e">
        <f>MATCH(A952,Sheet5!D:D,0)</f>
        <v>#N/A</v>
      </c>
      <c r="DT952" s="94" t="e">
        <f>MATCH(A951,Sheet5!F:F,0)</f>
        <v>#N/A</v>
      </c>
      <c r="DU952" s="69">
        <v>0</v>
      </c>
      <c r="DV952" s="69">
        <v>0</v>
      </c>
      <c r="DW952" s="69">
        <v>0</v>
      </c>
      <c r="DX952" s="69">
        <v>0</v>
      </c>
      <c r="DY952" s="69">
        <v>0</v>
      </c>
    </row>
    <row r="953" spans="1:129" ht="14.25">
      <c r="A953" s="69">
        <v>130381</v>
      </c>
      <c r="B953" s="69">
        <v>0</v>
      </c>
      <c r="C953" s="69">
        <v>1</v>
      </c>
      <c r="D953" s="69" t="s">
        <v>2311</v>
      </c>
      <c r="E953" s="69" t="s">
        <v>239</v>
      </c>
      <c r="F953" s="69">
        <v>0</v>
      </c>
      <c r="G953" s="69">
        <v>1</v>
      </c>
      <c r="H953" s="69" t="s">
        <v>1528</v>
      </c>
      <c r="I953" s="69">
        <v>0</v>
      </c>
      <c r="J953" s="69">
        <v>0</v>
      </c>
      <c r="K953" s="69">
        <v>300</v>
      </c>
      <c r="M953" s="69">
        <v>0</v>
      </c>
      <c r="O953" s="69">
        <v>0</v>
      </c>
      <c r="P953" s="69">
        <v>2</v>
      </c>
      <c r="Q953" s="69">
        <v>0</v>
      </c>
      <c r="R953" s="69">
        <v>1</v>
      </c>
      <c r="S953" s="69">
        <v>0</v>
      </c>
      <c r="T953" s="69">
        <v>0</v>
      </c>
      <c r="U953" s="69">
        <v>0</v>
      </c>
      <c r="V953" s="69">
        <v>0</v>
      </c>
      <c r="W953" s="69">
        <v>0</v>
      </c>
      <c r="X953" s="69">
        <v>0</v>
      </c>
      <c r="Y953" s="69">
        <v>0</v>
      </c>
      <c r="Z953" s="69">
        <v>0</v>
      </c>
      <c r="AA953" s="69">
        <v>2</v>
      </c>
      <c r="AB953" s="69">
        <v>16</v>
      </c>
      <c r="AC953" s="69">
        <v>0</v>
      </c>
      <c r="AD953" s="69">
        <v>0</v>
      </c>
      <c r="AE953" s="69">
        <v>0</v>
      </c>
      <c r="AF953" s="69">
        <v>10</v>
      </c>
      <c r="AG953" s="69">
        <v>0</v>
      </c>
      <c r="AH953" s="69">
        <v>42</v>
      </c>
      <c r="AI953" s="69">
        <v>341</v>
      </c>
      <c r="AJ953" s="69">
        <v>2</v>
      </c>
      <c r="AK953" s="69">
        <v>0</v>
      </c>
      <c r="AL953" s="69">
        <v>0</v>
      </c>
      <c r="AM953" s="69">
        <v>3</v>
      </c>
      <c r="AN953" s="69">
        <v>3</v>
      </c>
      <c r="AO953" s="69">
        <v>1</v>
      </c>
      <c r="AP953" s="69">
        <v>0.5</v>
      </c>
      <c r="AQ953" s="84">
        <v>15</v>
      </c>
      <c r="AR953" s="69">
        <v>4</v>
      </c>
      <c r="AS953" s="69">
        <v>0</v>
      </c>
      <c r="AT953" s="69">
        <v>0</v>
      </c>
      <c r="AU953" s="69">
        <v>0</v>
      </c>
      <c r="AV953" s="69">
        <v>0</v>
      </c>
      <c r="AW953" s="69">
        <v>2</v>
      </c>
      <c r="AX953" s="69">
        <v>1</v>
      </c>
      <c r="AY953" s="69">
        <v>2000</v>
      </c>
      <c r="AZ953" s="69">
        <v>500</v>
      </c>
      <c r="BA953" s="69">
        <v>0</v>
      </c>
      <c r="BB953" s="69">
        <v>0</v>
      </c>
      <c r="BC953" s="69">
        <v>0</v>
      </c>
      <c r="BD953" s="69">
        <v>0</v>
      </c>
      <c r="BE953" s="69">
        <v>0</v>
      </c>
      <c r="BF953" s="69">
        <v>0</v>
      </c>
      <c r="BG953" s="69">
        <v>0</v>
      </c>
      <c r="BH953" s="69">
        <v>0</v>
      </c>
      <c r="BI953" s="69" t="s">
        <v>2313</v>
      </c>
      <c r="BK953" s="69">
        <v>3</v>
      </c>
      <c r="BL953" s="69">
        <v>7</v>
      </c>
      <c r="BM953" s="69">
        <v>2</v>
      </c>
      <c r="BN953" s="69">
        <v>31</v>
      </c>
      <c r="BO953" s="89">
        <v>0</v>
      </c>
      <c r="BP953" s="69">
        <v>1</v>
      </c>
      <c r="BQ953" s="69">
        <v>10</v>
      </c>
      <c r="BR953" s="69">
        <v>204</v>
      </c>
      <c r="BS953" s="69">
        <v>1600</v>
      </c>
      <c r="BT953" s="69">
        <v>0</v>
      </c>
      <c r="BU953" s="69">
        <v>0</v>
      </c>
      <c r="BV953" s="69">
        <v>1000</v>
      </c>
      <c r="BW953" s="69">
        <v>342</v>
      </c>
      <c r="BY953" s="69">
        <v>10</v>
      </c>
      <c r="BZ953" s="69">
        <v>2</v>
      </c>
      <c r="CA953" s="69">
        <v>31</v>
      </c>
      <c r="CB953" s="89">
        <v>0</v>
      </c>
      <c r="CC953" s="69">
        <v>1</v>
      </c>
      <c r="CD953" s="69">
        <v>1</v>
      </c>
      <c r="CE953" s="69">
        <v>1</v>
      </c>
      <c r="CF953" s="69">
        <v>70084</v>
      </c>
      <c r="CG953" s="69">
        <v>0</v>
      </c>
      <c r="CH953" s="69">
        <v>0</v>
      </c>
      <c r="CI953" s="69">
        <v>1000</v>
      </c>
      <c r="CJ953" s="69">
        <v>343</v>
      </c>
      <c r="CL953" s="69">
        <v>0</v>
      </c>
      <c r="CM953" s="69">
        <v>0</v>
      </c>
      <c r="CN953" s="69">
        <v>0</v>
      </c>
      <c r="CO953" s="69">
        <v>0</v>
      </c>
      <c r="CP953" s="69">
        <v>0</v>
      </c>
      <c r="CQ953" s="69">
        <v>0</v>
      </c>
      <c r="CR953" s="69">
        <v>0</v>
      </c>
      <c r="CS953" s="69">
        <v>0</v>
      </c>
      <c r="CT953" s="69">
        <v>0</v>
      </c>
      <c r="CU953" s="69">
        <v>0</v>
      </c>
      <c r="CV953" s="69">
        <v>0</v>
      </c>
      <c r="CW953" s="69">
        <v>0</v>
      </c>
      <c r="CZ953" s="69">
        <v>0</v>
      </c>
      <c r="DA953" s="69">
        <v>0</v>
      </c>
      <c r="DB953" s="69">
        <v>0</v>
      </c>
      <c r="DC953" s="69">
        <v>0</v>
      </c>
      <c r="DD953" s="69">
        <v>0</v>
      </c>
      <c r="DE953" s="69">
        <v>0</v>
      </c>
      <c r="DF953" s="69">
        <v>0</v>
      </c>
      <c r="DG953" s="69">
        <v>1</v>
      </c>
      <c r="DI953" s="69" t="e">
        <f>INDEX(Sheet3!$E$78:$E$1130,MATCH(A953,Sheet3!$D$78:$D$1130,0))</f>
        <v>#N/A</v>
      </c>
      <c r="DJ953" s="69">
        <f t="shared" si="221"/>
        <v>0</v>
      </c>
      <c r="DK953" s="69" t="s">
        <v>2314</v>
      </c>
      <c r="DL953" s="69"/>
      <c r="DM953" s="69" t="s">
        <v>239</v>
      </c>
      <c r="DN953" s="69" t="str">
        <f>"造成["&amp;INDEX(Sheet5!$L$2:$L$11,MATCH(BL953,Sheet5!$J$2:$J$11,0))&amp;":"&amp;BR953&amp;"*"&amp;BS953/1000&amp;"]"&amp;INDEX(Sheet5!$I$2:$I$4,MATCH(BR953,Sheet5!$H$2:$H$4,0))&amp;"的"&amp;INDEX(Sheet5!$K$2:$K$11,MATCH(BL953,Sheet5!$J$2:$J$11,0))</f>
        <v>造成[ui.cs_blue:204*1.6]的毒系伤害。</v>
      </c>
      <c r="DO953" s="69"/>
      <c r="DP953" s="69"/>
      <c r="DQ953" s="69"/>
      <c r="DR953" s="69" t="e">
        <f t="shared" si="220"/>
        <v>#N/A</v>
      </c>
      <c r="DS953" s="90" t="e">
        <f>MATCH(A953,Sheet5!D:D,0)</f>
        <v>#N/A</v>
      </c>
      <c r="DT953" s="94" t="e">
        <f>MATCH(A952,Sheet5!F:F,0)</f>
        <v>#N/A</v>
      </c>
      <c r="DU953" s="69">
        <v>0</v>
      </c>
      <c r="DV953" s="69">
        <v>0</v>
      </c>
      <c r="DW953" s="69">
        <v>0</v>
      </c>
      <c r="DX953" s="69">
        <v>0</v>
      </c>
      <c r="DY953" s="69">
        <v>0</v>
      </c>
    </row>
    <row r="954" spans="1:129" ht="14.25">
      <c r="A954" s="69">
        <v>130391</v>
      </c>
      <c r="B954" s="69">
        <v>0</v>
      </c>
      <c r="C954" s="69">
        <v>1</v>
      </c>
      <c r="D954" s="69" t="s">
        <v>2315</v>
      </c>
      <c r="E954" s="69" t="s">
        <v>239</v>
      </c>
      <c r="F954" s="69">
        <v>0</v>
      </c>
      <c r="G954" s="69">
        <v>1</v>
      </c>
      <c r="H954" s="69" t="s">
        <v>703</v>
      </c>
      <c r="I954" s="69">
        <v>0</v>
      </c>
      <c r="J954" s="69">
        <v>0</v>
      </c>
      <c r="K954" s="69">
        <v>300</v>
      </c>
      <c r="M954" s="69">
        <v>344</v>
      </c>
      <c r="O954" s="69">
        <v>0</v>
      </c>
      <c r="P954" s="69">
        <v>1</v>
      </c>
      <c r="Q954" s="69">
        <v>0</v>
      </c>
      <c r="R954" s="69">
        <v>1</v>
      </c>
      <c r="S954" s="69">
        <v>0</v>
      </c>
      <c r="T954" s="69">
        <v>0</v>
      </c>
      <c r="U954" s="69">
        <v>0</v>
      </c>
      <c r="V954" s="69">
        <v>0</v>
      </c>
      <c r="W954" s="69">
        <v>0</v>
      </c>
      <c r="X954" s="69">
        <v>0</v>
      </c>
      <c r="Y954" s="69">
        <v>0</v>
      </c>
      <c r="Z954" s="69">
        <v>0</v>
      </c>
      <c r="AA954" s="69">
        <v>2</v>
      </c>
      <c r="AB954" s="69">
        <v>16</v>
      </c>
      <c r="AC954" s="69">
        <v>0</v>
      </c>
      <c r="AD954" s="69">
        <v>0</v>
      </c>
      <c r="AE954" s="69">
        <v>0</v>
      </c>
      <c r="AF954" s="69">
        <v>50</v>
      </c>
      <c r="AG954" s="69">
        <v>0</v>
      </c>
      <c r="AH954" s="69">
        <v>48</v>
      </c>
      <c r="AI954" s="69">
        <v>0</v>
      </c>
      <c r="AJ954" s="69">
        <v>3</v>
      </c>
      <c r="AK954" s="69">
        <v>0</v>
      </c>
      <c r="AL954" s="69">
        <v>0</v>
      </c>
      <c r="AM954" s="69">
        <v>1</v>
      </c>
      <c r="AN954" s="69">
        <v>1</v>
      </c>
      <c r="AO954" s="69">
        <v>0</v>
      </c>
      <c r="AP954" s="69">
        <v>0.5</v>
      </c>
      <c r="AQ954" s="84">
        <v>0</v>
      </c>
      <c r="AR954" s="69">
        <v>0</v>
      </c>
      <c r="AS954" s="69">
        <v>0</v>
      </c>
      <c r="AT954" s="69">
        <v>0</v>
      </c>
      <c r="AU954" s="69">
        <v>0</v>
      </c>
      <c r="AV954" s="69">
        <v>0</v>
      </c>
      <c r="AW954" s="69">
        <v>0</v>
      </c>
      <c r="AX954" s="69">
        <v>0</v>
      </c>
      <c r="AY954" s="69">
        <v>0</v>
      </c>
      <c r="AZ954" s="69">
        <v>0</v>
      </c>
      <c r="BA954" s="69">
        <v>1</v>
      </c>
      <c r="BB954" s="69">
        <v>-1</v>
      </c>
      <c r="BC954" s="69">
        <v>0</v>
      </c>
      <c r="BD954" s="69">
        <v>0</v>
      </c>
      <c r="BE954" s="69">
        <v>0</v>
      </c>
      <c r="BF954" s="69">
        <v>0</v>
      </c>
      <c r="BG954" s="69">
        <v>0</v>
      </c>
      <c r="BH954" s="69">
        <v>0</v>
      </c>
      <c r="BI954" s="69" t="s">
        <v>2317</v>
      </c>
      <c r="BK954" s="69">
        <v>3</v>
      </c>
      <c r="BL954" s="69">
        <v>2</v>
      </c>
      <c r="BM954" s="69">
        <v>2</v>
      </c>
      <c r="BN954" s="69">
        <v>31</v>
      </c>
      <c r="BO954" s="89">
        <v>0</v>
      </c>
      <c r="BP954" s="69">
        <v>4</v>
      </c>
      <c r="BQ954" s="69">
        <v>50</v>
      </c>
      <c r="BR954" s="69">
        <v>203</v>
      </c>
      <c r="BS954" s="69">
        <v>1200</v>
      </c>
      <c r="BT954" s="69">
        <v>0</v>
      </c>
      <c r="BU954" s="69">
        <v>0</v>
      </c>
      <c r="BV954" s="69">
        <v>1000</v>
      </c>
      <c r="BW954" s="69">
        <v>345</v>
      </c>
      <c r="BY954" s="69">
        <v>0</v>
      </c>
      <c r="BZ954" s="69">
        <v>0</v>
      </c>
      <c r="CA954" s="69">
        <v>31</v>
      </c>
      <c r="CB954" s="89">
        <v>0</v>
      </c>
      <c r="CC954" s="69">
        <v>0</v>
      </c>
      <c r="CD954" s="69">
        <v>0</v>
      </c>
      <c r="CE954" s="69">
        <v>0</v>
      </c>
      <c r="CF954" s="69">
        <v>0</v>
      </c>
      <c r="CG954" s="69">
        <v>0</v>
      </c>
      <c r="CH954" s="69">
        <v>0</v>
      </c>
      <c r="CI954" s="69">
        <v>0</v>
      </c>
      <c r="CJ954" s="69">
        <v>0</v>
      </c>
      <c r="CL954" s="69">
        <v>0</v>
      </c>
      <c r="CM954" s="69">
        <v>0</v>
      </c>
      <c r="CN954" s="69">
        <v>0</v>
      </c>
      <c r="CO954" s="89">
        <v>0</v>
      </c>
      <c r="CP954" s="69">
        <v>0</v>
      </c>
      <c r="CQ954" s="69">
        <v>0</v>
      </c>
      <c r="CR954" s="69">
        <v>0</v>
      </c>
      <c r="CS954" s="69">
        <v>0</v>
      </c>
      <c r="CT954" s="69">
        <v>0</v>
      </c>
      <c r="CU954" s="69">
        <v>0</v>
      </c>
      <c r="CV954" s="69">
        <v>0</v>
      </c>
      <c r="CW954" s="69">
        <v>0</v>
      </c>
      <c r="CZ954" s="69">
        <v>0</v>
      </c>
      <c r="DA954" s="69">
        <v>0</v>
      </c>
      <c r="DB954" s="69">
        <v>0</v>
      </c>
      <c r="DC954" s="69">
        <v>0</v>
      </c>
      <c r="DD954" s="69">
        <v>0</v>
      </c>
      <c r="DE954" s="69">
        <v>0</v>
      </c>
      <c r="DF954" s="69">
        <v>0</v>
      </c>
      <c r="DG954" s="69">
        <v>1</v>
      </c>
      <c r="DI954" s="69" t="e">
        <f>INDEX(Sheet3!$E$78:$E$1130,MATCH(A954,Sheet3!$D$78:$D$1130,0))</f>
        <v>#N/A</v>
      </c>
      <c r="DJ954" s="69">
        <f t="shared" si="221"/>
        <v>0</v>
      </c>
      <c r="DK954" s="69" t="s">
        <v>2318</v>
      </c>
      <c r="DL954" s="69"/>
      <c r="DM954" s="69" t="s">
        <v>239</v>
      </c>
      <c r="DN954" s="69" t="str">
        <f>"造成["&amp;INDEX(Sheet5!$L$2:$L$11,MATCH(BL954,Sheet5!$J$2:$J$11,0))&amp;":"&amp;BR954&amp;"*"&amp;BS954/1000&amp;"]"&amp;INDEX(Sheet5!$I$2:$I$4,MATCH(BR954,Sheet5!$H$2:$H$4,0))&amp;"的"&amp;INDEX(Sheet5!$K$2:$K$11,MATCH(BL954,Sheet5!$J$2:$J$11,0))</f>
        <v>造成[ui.cs_orange:203*1.2]的物理伤害。</v>
      </c>
      <c r="DO954" s="69"/>
      <c r="DP954" s="69"/>
      <c r="DQ954" s="69"/>
      <c r="DR954" s="69" t="e">
        <f t="shared" si="220"/>
        <v>#N/A</v>
      </c>
      <c r="DS954" s="90" t="e">
        <f>MATCH(A954,Sheet5!D:D,0)</f>
        <v>#N/A</v>
      </c>
      <c r="DT954" s="94" t="e">
        <f>MATCH(A953,Sheet5!F:F,0)</f>
        <v>#N/A</v>
      </c>
      <c r="DU954" s="69">
        <v>0</v>
      </c>
      <c r="DV954" s="69">
        <v>0</v>
      </c>
      <c r="DW954" s="69">
        <v>0</v>
      </c>
      <c r="DX954" s="69">
        <v>0</v>
      </c>
      <c r="DY954" s="69">
        <v>0</v>
      </c>
    </row>
    <row r="955" spans="1:129" ht="14.25">
      <c r="A955" s="69">
        <v>130451</v>
      </c>
      <c r="B955" s="69">
        <v>0</v>
      </c>
      <c r="C955" s="69">
        <v>1</v>
      </c>
      <c r="D955" s="69" t="s">
        <v>2319</v>
      </c>
      <c r="E955" s="69" t="s">
        <v>239</v>
      </c>
      <c r="F955" s="69">
        <v>0</v>
      </c>
      <c r="G955" s="69">
        <v>1</v>
      </c>
      <c r="H955" s="69" t="s">
        <v>321</v>
      </c>
      <c r="I955" s="69">
        <v>0</v>
      </c>
      <c r="J955" s="69">
        <v>0</v>
      </c>
      <c r="K955" s="69">
        <v>300</v>
      </c>
      <c r="M955" s="69">
        <v>346</v>
      </c>
      <c r="O955" s="69">
        <v>0</v>
      </c>
      <c r="P955" s="69">
        <v>1</v>
      </c>
      <c r="Q955" s="69">
        <v>0</v>
      </c>
      <c r="R955" s="69">
        <v>2</v>
      </c>
      <c r="S955" s="69">
        <v>8</v>
      </c>
      <c r="T955" s="69">
        <v>100</v>
      </c>
      <c r="U955" s="69">
        <v>0</v>
      </c>
      <c r="V955" s="69">
        <v>0</v>
      </c>
      <c r="W955" s="69">
        <v>0</v>
      </c>
      <c r="X955" s="69">
        <v>0</v>
      </c>
      <c r="Y955" s="69">
        <v>0</v>
      </c>
      <c r="Z955" s="69">
        <v>15000</v>
      </c>
      <c r="AA955" s="69">
        <v>6</v>
      </c>
      <c r="AB955" s="69">
        <v>16</v>
      </c>
      <c r="AC955" s="69">
        <v>0</v>
      </c>
      <c r="AD955" s="69">
        <v>0</v>
      </c>
      <c r="AE955" s="69">
        <v>0</v>
      </c>
      <c r="AF955" s="69">
        <v>50</v>
      </c>
      <c r="AG955" s="69">
        <v>0</v>
      </c>
      <c r="AH955" s="69">
        <v>36</v>
      </c>
      <c r="AI955" s="69">
        <v>0</v>
      </c>
      <c r="AJ955" s="69">
        <v>0</v>
      </c>
      <c r="AK955" s="69">
        <v>0</v>
      </c>
      <c r="AL955" s="69">
        <v>0</v>
      </c>
      <c r="AM955" s="69">
        <v>0</v>
      </c>
      <c r="AN955" s="69">
        <v>0</v>
      </c>
      <c r="AO955" s="69">
        <v>0</v>
      </c>
      <c r="AP955" s="69">
        <v>0</v>
      </c>
      <c r="AQ955" s="84">
        <v>0</v>
      </c>
      <c r="AR955" s="69">
        <v>0</v>
      </c>
      <c r="AS955" s="69">
        <v>0</v>
      </c>
      <c r="AT955" s="69">
        <v>0</v>
      </c>
      <c r="AU955" s="69">
        <v>0</v>
      </c>
      <c r="AV955" s="69">
        <v>0</v>
      </c>
      <c r="AW955" s="69">
        <v>0</v>
      </c>
      <c r="AX955" s="69">
        <v>0</v>
      </c>
      <c r="AY955" s="69">
        <v>0</v>
      </c>
      <c r="AZ955" s="69">
        <v>0</v>
      </c>
      <c r="BA955" s="69">
        <v>0</v>
      </c>
      <c r="BB955" s="69">
        <v>0</v>
      </c>
      <c r="BC955" s="69">
        <v>0</v>
      </c>
      <c r="BD955" s="69">
        <v>0</v>
      </c>
      <c r="BE955" s="69">
        <v>0</v>
      </c>
      <c r="BF955" s="69">
        <v>0</v>
      </c>
      <c r="BG955" s="69">
        <v>0</v>
      </c>
      <c r="BH955" s="69">
        <v>0</v>
      </c>
      <c r="BK955" s="69">
        <v>3</v>
      </c>
      <c r="BL955" s="69">
        <v>10</v>
      </c>
      <c r="BM955" s="69">
        <v>2</v>
      </c>
      <c r="BN955" s="69">
        <v>31</v>
      </c>
      <c r="BO955" s="89" t="s">
        <v>313</v>
      </c>
      <c r="BP955" s="69">
        <v>6</v>
      </c>
      <c r="BQ955" s="69">
        <v>10</v>
      </c>
      <c r="BR955" s="69">
        <v>1</v>
      </c>
      <c r="BS955" s="69">
        <v>120451</v>
      </c>
      <c r="BT955" s="69">
        <v>0</v>
      </c>
      <c r="BU955" s="69">
        <v>0</v>
      </c>
      <c r="BV955" s="69">
        <v>1000</v>
      </c>
      <c r="BW955" s="69">
        <v>0</v>
      </c>
      <c r="BY955" s="69">
        <v>0</v>
      </c>
      <c r="BZ955" s="69">
        <v>0</v>
      </c>
      <c r="CA955" s="69">
        <v>31</v>
      </c>
      <c r="CB955" s="69">
        <v>0</v>
      </c>
      <c r="CC955" s="69">
        <v>0</v>
      </c>
      <c r="CD955" s="69">
        <v>0</v>
      </c>
      <c r="CE955" s="69">
        <v>0</v>
      </c>
      <c r="CF955" s="69">
        <v>0</v>
      </c>
      <c r="CG955" s="69">
        <v>0</v>
      </c>
      <c r="CH955" s="69">
        <v>0</v>
      </c>
      <c r="CI955" s="69">
        <v>0</v>
      </c>
      <c r="CJ955" s="69">
        <v>0</v>
      </c>
      <c r="CL955" s="69">
        <v>0</v>
      </c>
      <c r="CM955" s="69">
        <v>0</v>
      </c>
      <c r="CN955" s="69">
        <v>0</v>
      </c>
      <c r="CO955" s="69">
        <v>0</v>
      </c>
      <c r="CP955" s="69">
        <v>0</v>
      </c>
      <c r="CQ955" s="69">
        <v>0</v>
      </c>
      <c r="CR955" s="69">
        <v>0</v>
      </c>
      <c r="CS955" s="69">
        <v>0</v>
      </c>
      <c r="CT955" s="69">
        <v>0</v>
      </c>
      <c r="CU955" s="69">
        <v>0</v>
      </c>
      <c r="CV955" s="69">
        <v>0</v>
      </c>
      <c r="CW955" s="69">
        <v>0</v>
      </c>
      <c r="CZ955" s="69">
        <v>0</v>
      </c>
      <c r="DA955" s="69">
        <v>0</v>
      </c>
      <c r="DB955" s="69">
        <v>0</v>
      </c>
      <c r="DC955" s="69">
        <v>0</v>
      </c>
      <c r="DD955" s="69">
        <v>0</v>
      </c>
      <c r="DE955" s="69">
        <v>0</v>
      </c>
      <c r="DF955" s="69">
        <v>0</v>
      </c>
      <c r="DG955" s="69">
        <v>1</v>
      </c>
      <c r="DI955" s="69" t="e">
        <f>INDEX(Sheet3!$E$78:$E$1130,MATCH(A955,Sheet3!$D$78:$D$1130,0))</f>
        <v>#N/A</v>
      </c>
      <c r="DJ955" s="69">
        <f t="shared" si="221"/>
        <v>0</v>
      </c>
      <c r="DK955" s="69" t="s">
        <v>2320</v>
      </c>
      <c r="DL955" s="69"/>
      <c r="DM955" s="69" t="s">
        <v>239</v>
      </c>
      <c r="DN955" s="69" t="e">
        <f>"造成["&amp;INDEX(Sheet5!$L$2:$L$11,MATCH(BL955,Sheet5!$J$2:$J$11,0))&amp;":"&amp;BR955&amp;"*"&amp;BS955/1000&amp;"]"&amp;INDEX(Sheet5!$I$2:$I$4,MATCH(BR955,Sheet5!$H$2:$H$4,0))&amp;"的"&amp;INDEX(Sheet5!$K$2:$K$11,MATCH(BL955,Sheet5!$J$2:$J$11,0))</f>
        <v>#N/A</v>
      </c>
      <c r="DO955" s="69"/>
      <c r="DP955" s="69"/>
      <c r="DQ955" s="69"/>
      <c r="DR955" s="69" t="e">
        <f t="shared" si="220"/>
        <v>#N/A</v>
      </c>
      <c r="DS955" s="90" t="e">
        <f>MATCH(A955,Sheet5!D:D,0)</f>
        <v>#N/A</v>
      </c>
      <c r="DT955" s="94" t="e">
        <f>MATCH(A954,Sheet5!F:F,0)</f>
        <v>#N/A</v>
      </c>
      <c r="DU955" s="69">
        <v>0</v>
      </c>
      <c r="DV955" s="69">
        <v>0</v>
      </c>
      <c r="DW955" s="69">
        <v>0</v>
      </c>
      <c r="DX955" s="69">
        <v>0</v>
      </c>
      <c r="DY955" s="69">
        <v>0</v>
      </c>
    </row>
    <row r="956" spans="1:129" ht="14.25">
      <c r="A956" s="69">
        <v>130452</v>
      </c>
      <c r="B956" s="69">
        <v>0</v>
      </c>
      <c r="C956" s="69">
        <v>1</v>
      </c>
      <c r="D956" s="69" t="s">
        <v>2321</v>
      </c>
      <c r="E956" s="69" t="s">
        <v>239</v>
      </c>
      <c r="F956" s="69">
        <v>0</v>
      </c>
      <c r="G956" s="69">
        <v>1</v>
      </c>
      <c r="H956" s="69" t="s">
        <v>507</v>
      </c>
      <c r="I956" s="69">
        <v>0</v>
      </c>
      <c r="J956" s="69">
        <v>0</v>
      </c>
      <c r="K956" s="69">
        <v>300</v>
      </c>
      <c r="M956" s="69">
        <v>0</v>
      </c>
      <c r="O956" s="69">
        <v>0</v>
      </c>
      <c r="P956" s="69">
        <v>1</v>
      </c>
      <c r="Q956" s="69">
        <v>0</v>
      </c>
      <c r="R956" s="69">
        <v>1</v>
      </c>
      <c r="S956" s="69">
        <v>0</v>
      </c>
      <c r="T956" s="69">
        <v>0</v>
      </c>
      <c r="U956" s="69">
        <v>0</v>
      </c>
      <c r="V956" s="69">
        <v>0</v>
      </c>
      <c r="W956" s="69">
        <v>0</v>
      </c>
      <c r="X956" s="69">
        <v>0</v>
      </c>
      <c r="Y956" s="69">
        <v>0</v>
      </c>
      <c r="Z956" s="69">
        <v>4000</v>
      </c>
      <c r="AA956" s="69">
        <v>2</v>
      </c>
      <c r="AB956" s="69">
        <v>16</v>
      </c>
      <c r="AC956" s="69">
        <v>0</v>
      </c>
      <c r="AD956" s="69">
        <v>0</v>
      </c>
      <c r="AE956" s="69">
        <v>0</v>
      </c>
      <c r="AF956" s="69">
        <v>50</v>
      </c>
      <c r="AG956" s="69">
        <v>0</v>
      </c>
      <c r="AH956" s="69">
        <v>12</v>
      </c>
      <c r="AI956" s="69">
        <v>0</v>
      </c>
      <c r="AJ956" s="69">
        <v>2</v>
      </c>
      <c r="AK956" s="69">
        <v>0</v>
      </c>
      <c r="AL956" s="69">
        <v>0</v>
      </c>
      <c r="AM956" s="69">
        <v>1</v>
      </c>
      <c r="AN956" s="69">
        <v>1</v>
      </c>
      <c r="AO956" s="69">
        <v>0</v>
      </c>
      <c r="AP956" s="69">
        <v>0</v>
      </c>
      <c r="AQ956" s="84">
        <v>0</v>
      </c>
      <c r="AR956" s="69">
        <v>0</v>
      </c>
      <c r="AS956" s="69">
        <v>0</v>
      </c>
      <c r="AT956" s="69">
        <v>0</v>
      </c>
      <c r="AU956" s="69">
        <v>0</v>
      </c>
      <c r="AV956" s="69">
        <v>0</v>
      </c>
      <c r="AW956" s="69">
        <v>0</v>
      </c>
      <c r="AX956" s="69">
        <v>0</v>
      </c>
      <c r="AY956" s="69">
        <v>0</v>
      </c>
      <c r="AZ956" s="69">
        <v>0</v>
      </c>
      <c r="BA956" s="69">
        <v>1</v>
      </c>
      <c r="BB956" s="69">
        <v>-1</v>
      </c>
      <c r="BC956" s="69">
        <v>0</v>
      </c>
      <c r="BD956" s="69">
        <v>0</v>
      </c>
      <c r="BE956" s="69">
        <v>0</v>
      </c>
      <c r="BF956" s="69">
        <v>0</v>
      </c>
      <c r="BG956" s="69">
        <v>0</v>
      </c>
      <c r="BH956" s="69">
        <v>0</v>
      </c>
      <c r="BK956" s="69">
        <v>3</v>
      </c>
      <c r="BL956" s="69">
        <v>2</v>
      </c>
      <c r="BM956" s="69">
        <v>2</v>
      </c>
      <c r="BN956" s="69">
        <v>31</v>
      </c>
      <c r="BO956" s="89">
        <v>0</v>
      </c>
      <c r="BP956" s="69">
        <v>2</v>
      </c>
      <c r="BQ956" s="69">
        <v>50</v>
      </c>
      <c r="BR956" s="69">
        <v>203</v>
      </c>
      <c r="BS956" s="69">
        <v>1000</v>
      </c>
      <c r="BT956" s="69">
        <v>0</v>
      </c>
      <c r="BU956" s="69">
        <v>0</v>
      </c>
      <c r="BV956" s="69">
        <v>1000</v>
      </c>
      <c r="BW956" s="69">
        <v>0</v>
      </c>
      <c r="BY956" s="69">
        <v>0</v>
      </c>
      <c r="BZ956" s="69">
        <v>0</v>
      </c>
      <c r="CA956" s="69">
        <v>31</v>
      </c>
      <c r="CB956" s="69">
        <v>0</v>
      </c>
      <c r="CC956" s="69">
        <v>0</v>
      </c>
      <c r="CD956" s="69">
        <v>0</v>
      </c>
      <c r="CE956" s="69">
        <v>0</v>
      </c>
      <c r="CF956" s="69">
        <v>0</v>
      </c>
      <c r="CG956" s="69">
        <v>0</v>
      </c>
      <c r="CH956" s="69">
        <v>0</v>
      </c>
      <c r="CI956" s="69">
        <v>0</v>
      </c>
      <c r="CJ956" s="69">
        <v>0</v>
      </c>
      <c r="CL956" s="69">
        <v>0</v>
      </c>
      <c r="CM956" s="69">
        <v>0</v>
      </c>
      <c r="CN956" s="69">
        <v>0</v>
      </c>
      <c r="CO956" s="69">
        <v>0</v>
      </c>
      <c r="CP956" s="69">
        <v>0</v>
      </c>
      <c r="CQ956" s="69">
        <v>0</v>
      </c>
      <c r="CR956" s="69">
        <v>0</v>
      </c>
      <c r="CS956" s="69">
        <v>0</v>
      </c>
      <c r="CT956" s="69">
        <v>0</v>
      </c>
      <c r="CU956" s="69">
        <v>0</v>
      </c>
      <c r="CV956" s="69">
        <v>0</v>
      </c>
      <c r="CW956" s="69">
        <v>0</v>
      </c>
      <c r="CZ956" s="69">
        <v>0</v>
      </c>
      <c r="DA956" s="69">
        <v>0</v>
      </c>
      <c r="DB956" s="69">
        <v>0</v>
      </c>
      <c r="DC956" s="69">
        <v>0</v>
      </c>
      <c r="DD956" s="69">
        <v>0</v>
      </c>
      <c r="DE956" s="69">
        <v>0</v>
      </c>
      <c r="DF956" s="69">
        <v>0</v>
      </c>
      <c r="DG956" s="69">
        <v>1</v>
      </c>
      <c r="DI956" s="69" t="e">
        <f>INDEX(Sheet3!$E$78:$E$1130,MATCH(A956,Sheet3!$D$78:$D$1130,0))</f>
        <v>#N/A</v>
      </c>
      <c r="DJ956" s="69">
        <f t="shared" si="221"/>
        <v>0</v>
      </c>
      <c r="DK956" s="69" t="s">
        <v>2322</v>
      </c>
      <c r="DL956" s="69"/>
      <c r="DM956" s="69" t="s">
        <v>239</v>
      </c>
      <c r="DN956" s="69" t="str">
        <f>"造成["&amp;INDEX(Sheet5!$L$2:$L$11,MATCH(BL956,Sheet5!$J$2:$J$11,0))&amp;":"&amp;BR956&amp;"*"&amp;BS956/1000&amp;"]"&amp;INDEX(Sheet5!$I$2:$I$4,MATCH(BR956,Sheet5!$H$2:$H$4,0))&amp;"的"&amp;INDEX(Sheet5!$K$2:$K$11,MATCH(BL956,Sheet5!$J$2:$J$11,0))</f>
        <v>造成[ui.cs_orange:203*1]的物理伤害。</v>
      </c>
      <c r="DO956" s="69"/>
      <c r="DP956" s="69"/>
      <c r="DQ956" s="69"/>
      <c r="DR956" s="69" t="e">
        <f t="shared" si="220"/>
        <v>#N/A</v>
      </c>
      <c r="DS956" s="90" t="e">
        <f>MATCH(A956,Sheet5!D:D,0)</f>
        <v>#N/A</v>
      </c>
      <c r="DT956" s="94" t="e">
        <f>MATCH(A955,Sheet5!F:F,0)</f>
        <v>#N/A</v>
      </c>
      <c r="DU956" s="69">
        <v>0</v>
      </c>
      <c r="DV956" s="69">
        <v>0</v>
      </c>
      <c r="DW956" s="69">
        <v>0</v>
      </c>
      <c r="DX956" s="69">
        <v>0</v>
      </c>
      <c r="DY956" s="69">
        <v>0</v>
      </c>
    </row>
    <row r="957" spans="1:129" ht="14.25">
      <c r="A957" s="69">
        <v>130453</v>
      </c>
      <c r="B957" s="69">
        <v>0</v>
      </c>
      <c r="C957" s="69">
        <v>1</v>
      </c>
      <c r="D957" s="69" t="s">
        <v>2323</v>
      </c>
      <c r="E957" s="69" t="s">
        <v>239</v>
      </c>
      <c r="F957" s="69">
        <v>0</v>
      </c>
      <c r="G957" s="69">
        <v>1</v>
      </c>
      <c r="H957" s="69" t="s">
        <v>703</v>
      </c>
      <c r="I957" s="69">
        <v>0</v>
      </c>
      <c r="J957" s="69">
        <v>0</v>
      </c>
      <c r="K957" s="69">
        <v>300</v>
      </c>
      <c r="M957" s="69">
        <v>0</v>
      </c>
      <c r="O957" s="69">
        <v>0</v>
      </c>
      <c r="P957" s="69">
        <v>1</v>
      </c>
      <c r="Q957" s="69">
        <v>0</v>
      </c>
      <c r="R957" s="69">
        <v>1</v>
      </c>
      <c r="S957" s="69">
        <v>0</v>
      </c>
      <c r="T957" s="69">
        <v>0</v>
      </c>
      <c r="U957" s="69">
        <v>0</v>
      </c>
      <c r="V957" s="69">
        <v>0</v>
      </c>
      <c r="W957" s="69">
        <v>0</v>
      </c>
      <c r="X957" s="69">
        <v>0</v>
      </c>
      <c r="Y957" s="69">
        <v>0</v>
      </c>
      <c r="Z957" s="69">
        <v>4000</v>
      </c>
      <c r="AA957" s="69">
        <v>2</v>
      </c>
      <c r="AB957" s="69">
        <v>16</v>
      </c>
      <c r="AC957" s="69">
        <v>0</v>
      </c>
      <c r="AD957" s="69">
        <v>0</v>
      </c>
      <c r="AE957" s="69">
        <v>0</v>
      </c>
      <c r="AF957" s="69">
        <v>50</v>
      </c>
      <c r="AG957" s="69">
        <v>0</v>
      </c>
      <c r="AH957" s="69">
        <v>12</v>
      </c>
      <c r="AI957" s="69">
        <v>0</v>
      </c>
      <c r="AJ957" s="69">
        <v>2</v>
      </c>
      <c r="AK957" s="69">
        <v>0</v>
      </c>
      <c r="AL957" s="69">
        <v>0</v>
      </c>
      <c r="AM957" s="69">
        <v>1</v>
      </c>
      <c r="AN957" s="69">
        <v>1</v>
      </c>
      <c r="AO957" s="69">
        <v>0</v>
      </c>
      <c r="AP957" s="69">
        <v>0</v>
      </c>
      <c r="AQ957" s="84">
        <v>0</v>
      </c>
      <c r="AR957" s="69">
        <v>0</v>
      </c>
      <c r="AS957" s="69">
        <v>0</v>
      </c>
      <c r="AT957" s="69">
        <v>0</v>
      </c>
      <c r="AU957" s="69">
        <v>0</v>
      </c>
      <c r="AV957" s="69">
        <v>0</v>
      </c>
      <c r="AW957" s="69">
        <v>0</v>
      </c>
      <c r="AX957" s="69">
        <v>0</v>
      </c>
      <c r="AY957" s="69">
        <v>0</v>
      </c>
      <c r="AZ957" s="69">
        <v>0</v>
      </c>
      <c r="BA957" s="69">
        <v>1</v>
      </c>
      <c r="BB957" s="69">
        <v>-1</v>
      </c>
      <c r="BC957" s="69">
        <v>0</v>
      </c>
      <c r="BD957" s="69">
        <v>0</v>
      </c>
      <c r="BE957" s="69">
        <v>0</v>
      </c>
      <c r="BF957" s="69">
        <v>0</v>
      </c>
      <c r="BG957" s="69">
        <v>0</v>
      </c>
      <c r="BH957" s="69">
        <v>0</v>
      </c>
      <c r="BK957" s="69">
        <v>3</v>
      </c>
      <c r="BL957" s="69">
        <v>2</v>
      </c>
      <c r="BM957" s="69">
        <v>2</v>
      </c>
      <c r="BN957" s="69">
        <v>31</v>
      </c>
      <c r="BO957" s="89">
        <v>0</v>
      </c>
      <c r="BP957" s="69">
        <v>2</v>
      </c>
      <c r="BQ957" s="69">
        <v>50</v>
      </c>
      <c r="BR957" s="69">
        <v>203</v>
      </c>
      <c r="BS957" s="69">
        <v>1000</v>
      </c>
      <c r="BT957" s="69">
        <v>0</v>
      </c>
      <c r="BU957" s="69">
        <v>0</v>
      </c>
      <c r="BV957" s="69">
        <v>1000</v>
      </c>
      <c r="BW957" s="69">
        <v>0</v>
      </c>
      <c r="BY957" s="69">
        <v>0</v>
      </c>
      <c r="BZ957" s="69">
        <v>0</v>
      </c>
      <c r="CA957" s="69">
        <v>31</v>
      </c>
      <c r="CB957" s="69">
        <v>0</v>
      </c>
      <c r="CC957" s="69">
        <v>0</v>
      </c>
      <c r="CD957" s="69">
        <v>0</v>
      </c>
      <c r="CE957" s="69">
        <v>0</v>
      </c>
      <c r="CF957" s="69">
        <v>0</v>
      </c>
      <c r="CG957" s="69">
        <v>0</v>
      </c>
      <c r="CH957" s="69">
        <v>0</v>
      </c>
      <c r="CI957" s="69">
        <v>0</v>
      </c>
      <c r="CJ957" s="69">
        <v>0</v>
      </c>
      <c r="CL957" s="69">
        <v>0</v>
      </c>
      <c r="CM957" s="69">
        <v>0</v>
      </c>
      <c r="CN957" s="69">
        <v>0</v>
      </c>
      <c r="CO957" s="69">
        <v>0</v>
      </c>
      <c r="CP957" s="69">
        <v>0</v>
      </c>
      <c r="CQ957" s="69">
        <v>0</v>
      </c>
      <c r="CR957" s="69">
        <v>0</v>
      </c>
      <c r="CS957" s="69">
        <v>0</v>
      </c>
      <c r="CT957" s="69">
        <v>0</v>
      </c>
      <c r="CU957" s="69">
        <v>0</v>
      </c>
      <c r="CV957" s="69">
        <v>0</v>
      </c>
      <c r="CW957" s="69">
        <v>0</v>
      </c>
      <c r="CZ957" s="69">
        <v>0</v>
      </c>
      <c r="DA957" s="69">
        <v>0</v>
      </c>
      <c r="DB957" s="69">
        <v>0</v>
      </c>
      <c r="DC957" s="69">
        <v>0</v>
      </c>
      <c r="DD957" s="69">
        <v>0</v>
      </c>
      <c r="DE957" s="69">
        <v>0</v>
      </c>
      <c r="DF957" s="69">
        <v>0</v>
      </c>
      <c r="DG957" s="69">
        <v>1</v>
      </c>
      <c r="DI957" s="69" t="e">
        <f>INDEX(Sheet3!$E$78:$E$1130,MATCH(A957,Sheet3!$D$78:$D$1130,0))</f>
        <v>#N/A</v>
      </c>
      <c r="DJ957" s="69">
        <f t="shared" si="221"/>
        <v>0</v>
      </c>
      <c r="DK957" s="69" t="s">
        <v>2324</v>
      </c>
      <c r="DL957" s="69"/>
      <c r="DM957" s="69" t="s">
        <v>239</v>
      </c>
      <c r="DN957" s="69" t="str">
        <f>"造成["&amp;INDEX(Sheet5!$L$2:$L$11,MATCH(BL957,Sheet5!$J$2:$J$11,0))&amp;":"&amp;BR957&amp;"*"&amp;BS957/1000&amp;"]"&amp;INDEX(Sheet5!$I$2:$I$4,MATCH(BR957,Sheet5!$H$2:$H$4,0))&amp;"的"&amp;INDEX(Sheet5!$K$2:$K$11,MATCH(BL957,Sheet5!$J$2:$J$11,0))</f>
        <v>造成[ui.cs_orange:203*1]的物理伤害。</v>
      </c>
      <c r="DO957" s="69"/>
      <c r="DP957" s="69"/>
      <c r="DQ957" s="69"/>
      <c r="DR957" s="69" t="e">
        <f t="shared" si="220"/>
        <v>#N/A</v>
      </c>
      <c r="DS957" s="90" t="e">
        <f>MATCH(A957,Sheet5!D:D,0)</f>
        <v>#N/A</v>
      </c>
      <c r="DT957" s="94" t="e">
        <f>MATCH(A956,Sheet5!F:F,0)</f>
        <v>#N/A</v>
      </c>
      <c r="DU957" s="69">
        <v>0</v>
      </c>
      <c r="DV957" s="69">
        <v>0</v>
      </c>
      <c r="DW957" s="69">
        <v>0</v>
      </c>
      <c r="DX957" s="69">
        <v>0</v>
      </c>
      <c r="DY957" s="69">
        <v>0</v>
      </c>
    </row>
    <row r="958" spans="1:129" ht="14.25">
      <c r="A958" s="69">
        <v>130471</v>
      </c>
      <c r="B958" s="69">
        <v>0</v>
      </c>
      <c r="C958" s="69">
        <v>1</v>
      </c>
      <c r="D958" s="69" t="s">
        <v>2325</v>
      </c>
      <c r="E958" s="69" t="s">
        <v>239</v>
      </c>
      <c r="F958" s="69">
        <v>0</v>
      </c>
      <c r="G958" s="69">
        <v>1</v>
      </c>
      <c r="H958" s="69" t="s">
        <v>875</v>
      </c>
      <c r="I958" s="69">
        <v>0</v>
      </c>
      <c r="J958" s="69">
        <v>0</v>
      </c>
      <c r="K958" s="69">
        <v>300</v>
      </c>
      <c r="M958" s="69">
        <v>347</v>
      </c>
      <c r="O958" s="69">
        <v>0</v>
      </c>
      <c r="P958" s="69">
        <v>1</v>
      </c>
      <c r="Q958" s="69">
        <v>0</v>
      </c>
      <c r="R958" s="69">
        <f t="shared" ref="R958" si="226">IF(S958&gt;0,2,1)</f>
        <v>1</v>
      </c>
      <c r="S958" s="69">
        <v>0</v>
      </c>
      <c r="T958" s="69">
        <v>0</v>
      </c>
      <c r="U958" s="69">
        <v>0</v>
      </c>
      <c r="V958" s="69">
        <v>0</v>
      </c>
      <c r="W958" s="69">
        <v>0</v>
      </c>
      <c r="X958" s="69">
        <v>0</v>
      </c>
      <c r="Y958" s="69">
        <v>0</v>
      </c>
      <c r="Z958" s="69">
        <v>6000</v>
      </c>
      <c r="AA958" s="69">
        <v>2</v>
      </c>
      <c r="AB958" s="69">
        <v>31</v>
      </c>
      <c r="AC958" s="69">
        <v>0</v>
      </c>
      <c r="AD958" s="69">
        <v>0</v>
      </c>
      <c r="AE958" s="69">
        <v>0</v>
      </c>
      <c r="AF958" s="69">
        <v>50</v>
      </c>
      <c r="AG958" s="69">
        <v>0</v>
      </c>
      <c r="AH958" s="69">
        <v>24</v>
      </c>
      <c r="AI958" s="69">
        <v>0</v>
      </c>
      <c r="AJ958" s="69">
        <v>3</v>
      </c>
      <c r="AK958" s="69">
        <v>0</v>
      </c>
      <c r="AL958" s="69">
        <v>0</v>
      </c>
      <c r="AM958" s="69">
        <v>1</v>
      </c>
      <c r="AN958" s="69">
        <v>1</v>
      </c>
      <c r="AO958" s="69">
        <v>0</v>
      </c>
      <c r="AP958" s="69">
        <v>0</v>
      </c>
      <c r="AQ958" s="84">
        <v>0</v>
      </c>
      <c r="AR958" s="69">
        <v>0</v>
      </c>
      <c r="AS958" s="69">
        <v>0</v>
      </c>
      <c r="AT958" s="69">
        <v>0</v>
      </c>
      <c r="AU958" s="69">
        <v>0</v>
      </c>
      <c r="AV958" s="69">
        <v>0</v>
      </c>
      <c r="AW958" s="69">
        <v>0</v>
      </c>
      <c r="AX958" s="69">
        <v>0</v>
      </c>
      <c r="AY958" s="69">
        <v>0</v>
      </c>
      <c r="AZ958" s="69">
        <v>0</v>
      </c>
      <c r="BA958" s="69">
        <v>1</v>
      </c>
      <c r="BB958" s="69">
        <v>-1</v>
      </c>
      <c r="BC958" s="69">
        <v>0</v>
      </c>
      <c r="BD958" s="69">
        <v>0</v>
      </c>
      <c r="BE958" s="69">
        <v>0</v>
      </c>
      <c r="BF958" s="69">
        <v>0</v>
      </c>
      <c r="BG958" s="69">
        <v>500</v>
      </c>
      <c r="BH958" s="69">
        <v>0</v>
      </c>
      <c r="BK958" s="69">
        <v>3</v>
      </c>
      <c r="BL958" s="69">
        <v>10</v>
      </c>
      <c r="BM958" s="69">
        <v>2</v>
      </c>
      <c r="BN958" s="69">
        <v>31</v>
      </c>
      <c r="BO958" s="89">
        <v>0</v>
      </c>
      <c r="BP958" s="69">
        <v>4</v>
      </c>
      <c r="BQ958" s="69">
        <v>50</v>
      </c>
      <c r="BR958" s="69">
        <v>1</v>
      </c>
      <c r="BS958" s="69">
        <v>120471</v>
      </c>
      <c r="BT958" s="69">
        <v>0</v>
      </c>
      <c r="BU958" s="69">
        <v>0</v>
      </c>
      <c r="BV958" s="69">
        <v>1000</v>
      </c>
      <c r="BW958" s="69">
        <v>0</v>
      </c>
      <c r="BY958" s="69">
        <v>0</v>
      </c>
      <c r="BZ958" s="69">
        <v>0</v>
      </c>
      <c r="CA958" s="69">
        <v>31</v>
      </c>
      <c r="CB958" s="69">
        <v>0</v>
      </c>
      <c r="CC958" s="69">
        <v>0</v>
      </c>
      <c r="CD958" s="69">
        <v>0</v>
      </c>
      <c r="CE958" s="69">
        <v>0</v>
      </c>
      <c r="CF958" s="69">
        <v>0</v>
      </c>
      <c r="CG958" s="69">
        <v>0</v>
      </c>
      <c r="CH958" s="69">
        <v>0</v>
      </c>
      <c r="CI958" s="69">
        <v>0</v>
      </c>
      <c r="CJ958" s="69">
        <v>0</v>
      </c>
      <c r="CL958" s="69">
        <v>0</v>
      </c>
      <c r="CM958" s="69">
        <v>0</v>
      </c>
      <c r="CN958" s="69">
        <v>0</v>
      </c>
      <c r="CO958" s="69">
        <v>0</v>
      </c>
      <c r="CP958" s="69">
        <v>0</v>
      </c>
      <c r="CQ958" s="69">
        <v>0</v>
      </c>
      <c r="CR958" s="69">
        <v>0</v>
      </c>
      <c r="CS958" s="69">
        <v>0</v>
      </c>
      <c r="CT958" s="69">
        <v>0</v>
      </c>
      <c r="CU958" s="69">
        <v>0</v>
      </c>
      <c r="CV958" s="69">
        <v>0</v>
      </c>
      <c r="CW958" s="69">
        <v>0</v>
      </c>
      <c r="CZ958" s="69">
        <v>0</v>
      </c>
      <c r="DA958" s="69">
        <v>0</v>
      </c>
      <c r="DB958" s="69">
        <v>0</v>
      </c>
      <c r="DC958" s="69">
        <v>0</v>
      </c>
      <c r="DD958" s="69">
        <v>0</v>
      </c>
      <c r="DE958" s="69">
        <v>0</v>
      </c>
      <c r="DF958" s="69">
        <v>0</v>
      </c>
      <c r="DG958" s="69">
        <v>1</v>
      </c>
      <c r="DI958" s="69" t="e">
        <f>INDEX(Sheet3!$E$78:$E$1130,MATCH(A958,Sheet3!$D$78:$D$1130,0))</f>
        <v>#N/A</v>
      </c>
      <c r="DJ958" s="69">
        <f t="shared" si="221"/>
        <v>0</v>
      </c>
      <c r="DK958" s="69" t="s">
        <v>2326</v>
      </c>
      <c r="DL958" s="69"/>
      <c r="DM958" s="69" t="s">
        <v>239</v>
      </c>
      <c r="DN958" s="69" t="e">
        <f>"造成["&amp;INDEX(Sheet5!$L$2:$L$11,MATCH(BL958,Sheet5!$J$2:$J$11,0))&amp;":"&amp;BR958&amp;"*"&amp;BS958/1000&amp;"]"&amp;INDEX(Sheet5!$I$2:$I$4,MATCH(BR958,Sheet5!$H$2:$H$4,0))&amp;"的"&amp;INDEX(Sheet5!$K$2:$K$11,MATCH(BL958,Sheet5!$J$2:$J$11,0))</f>
        <v>#N/A</v>
      </c>
      <c r="DO958" s="69"/>
      <c r="DP958" s="69"/>
      <c r="DQ958" s="69"/>
      <c r="DR958" s="69" t="e">
        <f t="shared" si="220"/>
        <v>#N/A</v>
      </c>
      <c r="DS958" s="90" t="e">
        <f>MATCH(A958,Sheet5!D:D,0)</f>
        <v>#N/A</v>
      </c>
      <c r="DT958" s="94" t="e">
        <f>MATCH(A957,Sheet5!F:F,0)</f>
        <v>#N/A</v>
      </c>
      <c r="DU958" s="69">
        <v>0</v>
      </c>
      <c r="DV958" s="69">
        <v>0</v>
      </c>
      <c r="DW958" s="69">
        <v>0</v>
      </c>
      <c r="DX958" s="69">
        <v>0</v>
      </c>
      <c r="DY958" s="69">
        <v>0</v>
      </c>
    </row>
    <row r="959" spans="1:129" ht="14.25">
      <c r="A959" s="69">
        <v>130472</v>
      </c>
      <c r="B959" s="69">
        <v>0</v>
      </c>
      <c r="C959" s="69">
        <v>1</v>
      </c>
      <c r="D959" s="69" t="s">
        <v>2327</v>
      </c>
      <c r="E959" s="69" t="s">
        <v>2328</v>
      </c>
      <c r="F959" s="69">
        <v>0</v>
      </c>
      <c r="G959" s="69">
        <v>0</v>
      </c>
      <c r="H959" s="69" t="s">
        <v>703</v>
      </c>
      <c r="I959" s="69">
        <v>0</v>
      </c>
      <c r="J959" s="69">
        <v>0</v>
      </c>
      <c r="K959" s="69">
        <v>300</v>
      </c>
      <c r="M959" s="69">
        <v>0</v>
      </c>
      <c r="N959" s="69" t="s">
        <v>480</v>
      </c>
      <c r="O959" s="69">
        <v>0</v>
      </c>
      <c r="P959" s="69">
        <v>2</v>
      </c>
      <c r="Q959" s="69">
        <v>0</v>
      </c>
      <c r="R959" s="69">
        <v>1</v>
      </c>
      <c r="S959" s="69">
        <v>0</v>
      </c>
      <c r="T959" s="69">
        <v>0</v>
      </c>
      <c r="U959" s="69">
        <v>0</v>
      </c>
      <c r="V959" s="69">
        <v>0</v>
      </c>
      <c r="W959" s="69">
        <v>0</v>
      </c>
      <c r="X959" s="69">
        <v>0</v>
      </c>
      <c r="Y959" s="69">
        <v>0</v>
      </c>
      <c r="Z959" s="69">
        <v>3000</v>
      </c>
      <c r="AA959" s="69">
        <v>2</v>
      </c>
      <c r="AB959" s="69">
        <v>16</v>
      </c>
      <c r="AC959" s="69">
        <v>0</v>
      </c>
      <c r="AD959" s="69">
        <v>0</v>
      </c>
      <c r="AE959" s="69">
        <v>0</v>
      </c>
      <c r="AF959" s="69">
        <v>10</v>
      </c>
      <c r="AG959" s="69">
        <v>0</v>
      </c>
      <c r="AH959" s="69">
        <v>54</v>
      </c>
      <c r="AI959" s="69">
        <v>348</v>
      </c>
      <c r="AJ959" s="69">
        <v>0</v>
      </c>
      <c r="AK959" s="69">
        <v>0</v>
      </c>
      <c r="AL959" s="69">
        <v>0</v>
      </c>
      <c r="AM959" s="69">
        <v>1</v>
      </c>
      <c r="AN959" s="69">
        <v>1</v>
      </c>
      <c r="AO959" s="69">
        <v>1</v>
      </c>
      <c r="AP959" s="69">
        <v>0.5</v>
      </c>
      <c r="AQ959" s="84">
        <v>15</v>
      </c>
      <c r="AR959" s="69">
        <v>5</v>
      </c>
      <c r="AS959" s="69">
        <v>0</v>
      </c>
      <c r="AT959" s="69">
        <v>0</v>
      </c>
      <c r="AU959" s="69">
        <v>0</v>
      </c>
      <c r="AV959" s="69">
        <v>0</v>
      </c>
      <c r="AW959" s="69">
        <v>0</v>
      </c>
      <c r="AX959" s="69">
        <v>0</v>
      </c>
      <c r="AY959" s="69">
        <v>0</v>
      </c>
      <c r="AZ959" s="69">
        <v>0</v>
      </c>
      <c r="BA959" s="69">
        <v>0</v>
      </c>
      <c r="BB959" s="69">
        <v>0</v>
      </c>
      <c r="BC959" s="69">
        <v>0</v>
      </c>
      <c r="BD959" s="69">
        <v>0</v>
      </c>
      <c r="BE959" s="69">
        <v>0</v>
      </c>
      <c r="BF959" s="69">
        <v>0</v>
      </c>
      <c r="BG959" s="69">
        <v>0</v>
      </c>
      <c r="BH959" s="69">
        <v>0</v>
      </c>
      <c r="BK959" s="69">
        <v>3</v>
      </c>
      <c r="BL959" s="69">
        <v>2</v>
      </c>
      <c r="BM959" s="69">
        <v>2</v>
      </c>
      <c r="BN959" s="69">
        <v>31</v>
      </c>
      <c r="BO959" s="89">
        <v>0</v>
      </c>
      <c r="BP959" s="69">
        <v>1</v>
      </c>
      <c r="BQ959" s="69">
        <v>1</v>
      </c>
      <c r="BR959" s="69">
        <v>203</v>
      </c>
      <c r="BS959" s="69">
        <v>1000</v>
      </c>
      <c r="BT959" s="69">
        <v>0</v>
      </c>
      <c r="BU959" s="69">
        <v>0</v>
      </c>
      <c r="BV959" s="69">
        <v>1000</v>
      </c>
      <c r="BW959" s="69">
        <v>64</v>
      </c>
      <c r="BX959" s="69" t="s">
        <v>537</v>
      </c>
      <c r="BY959" s="69">
        <v>0</v>
      </c>
      <c r="BZ959" s="69">
        <v>0</v>
      </c>
      <c r="CA959" s="69">
        <v>31</v>
      </c>
      <c r="CB959" s="89">
        <v>0</v>
      </c>
      <c r="CC959" s="69">
        <v>0</v>
      </c>
      <c r="CD959" s="69">
        <v>0</v>
      </c>
      <c r="CE959" s="69">
        <v>0</v>
      </c>
      <c r="CF959" s="69">
        <v>0</v>
      </c>
      <c r="CG959" s="69">
        <v>0</v>
      </c>
      <c r="CH959" s="69">
        <v>0</v>
      </c>
      <c r="CI959" s="69">
        <v>0</v>
      </c>
      <c r="CJ959" s="69">
        <v>0</v>
      </c>
      <c r="CL959" s="69">
        <v>0</v>
      </c>
      <c r="CM959" s="69">
        <v>0</v>
      </c>
      <c r="CN959" s="69">
        <v>0</v>
      </c>
      <c r="CO959" s="89">
        <v>0</v>
      </c>
      <c r="CP959" s="69">
        <v>0</v>
      </c>
      <c r="CQ959" s="69">
        <v>0</v>
      </c>
      <c r="CR959" s="69">
        <v>0</v>
      </c>
      <c r="CS959" s="69">
        <v>0</v>
      </c>
      <c r="CT959" s="69">
        <v>0</v>
      </c>
      <c r="CU959" s="69">
        <v>0</v>
      </c>
      <c r="CV959" s="69">
        <v>0</v>
      </c>
      <c r="CW959" s="69">
        <v>0</v>
      </c>
      <c r="CZ959" s="69">
        <v>0</v>
      </c>
      <c r="DA959" s="69">
        <v>0</v>
      </c>
      <c r="DB959" s="69">
        <v>0</v>
      </c>
      <c r="DC959" s="69">
        <v>0</v>
      </c>
      <c r="DD959" s="69">
        <v>0</v>
      </c>
      <c r="DE959" s="69">
        <v>0</v>
      </c>
      <c r="DF959" s="69">
        <v>0</v>
      </c>
      <c r="DG959" s="69">
        <v>1</v>
      </c>
      <c r="DI959" s="69" t="e">
        <f>INDEX(Sheet3!$E$78:$E$1130,MATCH(A959,Sheet3!$D$78:$D$1130,0))</f>
        <v>#N/A</v>
      </c>
      <c r="DJ959" s="69">
        <f t="shared" si="221"/>
        <v>0</v>
      </c>
      <c r="DK959" s="69" t="s">
        <v>705</v>
      </c>
      <c r="DL959" s="69"/>
      <c r="DM959" s="69" t="s">
        <v>2329</v>
      </c>
      <c r="DN959" s="69" t="str">
        <f>"造成["&amp;INDEX(Sheet5!$L$2:$L$11,MATCH(BL959,Sheet5!$J$2:$J$11,0))&amp;":"&amp;BR959&amp;"*"&amp;BS959/1000&amp;"]"&amp;INDEX(Sheet5!$I$2:$I$4,MATCH(BR959,Sheet5!$H$2:$H$4,0))&amp;"的"&amp;INDEX(Sheet5!$K$2:$K$11,MATCH(BL959,Sheet5!$J$2:$J$11,0))</f>
        <v>造成[ui.cs_orange:203*1]的物理伤害。</v>
      </c>
      <c r="DO959" s="69"/>
      <c r="DP959" s="69"/>
      <c r="DQ959" s="69"/>
      <c r="DR959" s="69" t="e">
        <f t="shared" ref="DR959:DR1022" si="227">MATCH(A959,$DX$51:$DX$69,0)</f>
        <v>#N/A</v>
      </c>
      <c r="DS959" s="90" t="e">
        <f>MATCH(A959,Sheet5!D:D,0)</f>
        <v>#N/A</v>
      </c>
      <c r="DT959" s="94" t="e">
        <f>MATCH(A958,Sheet5!F:F,0)</f>
        <v>#N/A</v>
      </c>
      <c r="DU959" s="69">
        <v>0</v>
      </c>
      <c r="DV959" s="69">
        <v>0</v>
      </c>
      <c r="DW959" s="69">
        <v>0</v>
      </c>
      <c r="DX959" s="69">
        <v>0</v>
      </c>
      <c r="DY959" s="69">
        <v>0</v>
      </c>
    </row>
    <row r="960" spans="1:129" ht="14.25">
      <c r="A960" s="69">
        <v>134901</v>
      </c>
      <c r="B960" s="69">
        <v>0</v>
      </c>
      <c r="C960" s="69">
        <v>1</v>
      </c>
      <c r="D960" s="69" t="s">
        <v>2330</v>
      </c>
      <c r="E960" s="69" t="s">
        <v>2331</v>
      </c>
      <c r="F960" s="69">
        <v>0</v>
      </c>
      <c r="G960" s="69">
        <v>1</v>
      </c>
      <c r="H960" s="69" t="s">
        <v>1528</v>
      </c>
      <c r="I960" s="69">
        <v>0</v>
      </c>
      <c r="J960" s="69">
        <v>0</v>
      </c>
      <c r="K960" s="69">
        <v>300</v>
      </c>
      <c r="M960" s="69">
        <v>0</v>
      </c>
      <c r="O960" s="69">
        <v>0</v>
      </c>
      <c r="P960" s="69">
        <v>1</v>
      </c>
      <c r="Q960" s="69">
        <v>0</v>
      </c>
      <c r="R960" s="69">
        <v>1</v>
      </c>
      <c r="S960" s="69">
        <v>0</v>
      </c>
      <c r="T960" s="69">
        <v>0</v>
      </c>
      <c r="U960" s="69">
        <v>0</v>
      </c>
      <c r="V960" s="69">
        <v>0</v>
      </c>
      <c r="W960" s="69">
        <v>0</v>
      </c>
      <c r="X960" s="69">
        <v>0</v>
      </c>
      <c r="Y960" s="69">
        <v>0</v>
      </c>
      <c r="Z960" s="69">
        <v>4000</v>
      </c>
      <c r="AA960" s="69">
        <v>4</v>
      </c>
      <c r="AB960" s="69">
        <v>31</v>
      </c>
      <c r="AC960" s="69">
        <v>0</v>
      </c>
      <c r="AD960" s="69">
        <v>0</v>
      </c>
      <c r="AE960" s="69">
        <v>0</v>
      </c>
      <c r="AF960" s="69">
        <v>100</v>
      </c>
      <c r="AG960" s="69">
        <v>0</v>
      </c>
      <c r="AH960" s="69">
        <v>180</v>
      </c>
      <c r="AI960" s="69">
        <v>0</v>
      </c>
      <c r="AJ960" s="69">
        <v>0</v>
      </c>
      <c r="AK960" s="69">
        <v>0</v>
      </c>
      <c r="AL960" s="69">
        <v>0</v>
      </c>
      <c r="AM960" s="69">
        <v>0</v>
      </c>
      <c r="AN960" s="69">
        <v>0</v>
      </c>
      <c r="AO960" s="69">
        <v>0</v>
      </c>
      <c r="AP960" s="69">
        <v>0</v>
      </c>
      <c r="AQ960" s="84">
        <v>0</v>
      </c>
      <c r="AR960" s="69">
        <v>0</v>
      </c>
      <c r="AS960" s="69">
        <v>0</v>
      </c>
      <c r="AT960" s="69">
        <v>0</v>
      </c>
      <c r="AU960" s="69">
        <v>0</v>
      </c>
      <c r="AV960" s="69">
        <v>0</v>
      </c>
      <c r="AW960" s="69">
        <v>0</v>
      </c>
      <c r="AX960" s="69">
        <v>0</v>
      </c>
      <c r="AY960" s="69">
        <v>0</v>
      </c>
      <c r="AZ960" s="69">
        <v>0</v>
      </c>
      <c r="BA960" s="69">
        <v>0</v>
      </c>
      <c r="BB960" s="69">
        <v>0</v>
      </c>
      <c r="BC960" s="69">
        <v>0</v>
      </c>
      <c r="BD960" s="69">
        <v>0</v>
      </c>
      <c r="BE960" s="69">
        <v>0</v>
      </c>
      <c r="BF960" s="69">
        <v>0</v>
      </c>
      <c r="BG960" s="69">
        <v>0</v>
      </c>
      <c r="BH960" s="69">
        <v>0</v>
      </c>
      <c r="BK960" s="69">
        <v>3</v>
      </c>
      <c r="BL960" s="69">
        <v>10</v>
      </c>
      <c r="BM960" s="69">
        <v>4</v>
      </c>
      <c r="BN960" s="69">
        <v>31</v>
      </c>
      <c r="BO960" s="89">
        <v>0</v>
      </c>
      <c r="BP960" s="69">
        <v>1</v>
      </c>
      <c r="BQ960" s="69">
        <v>1</v>
      </c>
      <c r="BR960" s="69">
        <v>1</v>
      </c>
      <c r="BS960" s="69">
        <v>124901</v>
      </c>
      <c r="BT960" s="69">
        <v>0</v>
      </c>
      <c r="BU960" s="69">
        <v>0</v>
      </c>
      <c r="BV960" s="69">
        <v>1000</v>
      </c>
      <c r="BW960" s="69">
        <v>0</v>
      </c>
      <c r="BY960" s="69">
        <v>0</v>
      </c>
      <c r="BZ960" s="69">
        <v>0</v>
      </c>
      <c r="CA960" s="69">
        <v>31</v>
      </c>
      <c r="CB960" s="69">
        <v>0</v>
      </c>
      <c r="CC960" s="69">
        <v>0</v>
      </c>
      <c r="CD960" s="69">
        <v>0</v>
      </c>
      <c r="CE960" s="69">
        <v>0</v>
      </c>
      <c r="CF960" s="69">
        <v>0</v>
      </c>
      <c r="CG960" s="69">
        <v>0</v>
      </c>
      <c r="CH960" s="69">
        <v>0</v>
      </c>
      <c r="CI960" s="69">
        <v>0</v>
      </c>
      <c r="CJ960" s="69">
        <v>0</v>
      </c>
      <c r="CL960" s="69">
        <v>0</v>
      </c>
      <c r="CM960" s="69">
        <v>0</v>
      </c>
      <c r="CN960" s="69">
        <v>0</v>
      </c>
      <c r="CO960" s="69">
        <v>0</v>
      </c>
      <c r="CP960" s="69">
        <v>0</v>
      </c>
      <c r="CQ960" s="69">
        <v>0</v>
      </c>
      <c r="CR960" s="69">
        <v>0</v>
      </c>
      <c r="CS960" s="69">
        <v>0</v>
      </c>
      <c r="CT960" s="69">
        <v>0</v>
      </c>
      <c r="CU960" s="69">
        <v>0</v>
      </c>
      <c r="CV960" s="69">
        <v>0</v>
      </c>
      <c r="CW960" s="69">
        <v>0</v>
      </c>
      <c r="CZ960" s="69">
        <v>0</v>
      </c>
      <c r="DA960" s="69">
        <v>0</v>
      </c>
      <c r="DB960" s="69">
        <v>0</v>
      </c>
      <c r="DC960" s="69">
        <v>0</v>
      </c>
      <c r="DD960" s="69">
        <v>0</v>
      </c>
      <c r="DE960" s="69">
        <v>0</v>
      </c>
      <c r="DF960" s="69">
        <v>0</v>
      </c>
      <c r="DG960" s="69">
        <v>1</v>
      </c>
      <c r="DI960" s="69" t="e">
        <f>INDEX(Sheet3!$E$78:$E$1130,MATCH(A960,Sheet3!$D$78:$D$1130,0))</f>
        <v>#N/A</v>
      </c>
      <c r="DJ960" s="69">
        <f t="shared" si="221"/>
        <v>0</v>
      </c>
      <c r="DK960" s="69" t="s">
        <v>2332</v>
      </c>
      <c r="DL960" s="69"/>
      <c r="DM960" s="69" t="s">
        <v>2333</v>
      </c>
      <c r="DN960" s="69" t="e">
        <f>"造成["&amp;INDEX(Sheet5!$L$2:$L$11,MATCH(BL960,Sheet5!$J$2:$J$11,0))&amp;":"&amp;BR960&amp;"*"&amp;BS960/1000&amp;"]"&amp;INDEX(Sheet5!$I$2:$I$4,MATCH(BR960,Sheet5!$H$2:$H$4,0))&amp;"的"&amp;INDEX(Sheet5!$K$2:$K$11,MATCH(BL960,Sheet5!$J$2:$J$11,0))</f>
        <v>#N/A</v>
      </c>
      <c r="DO960" s="69"/>
      <c r="DP960" s="69"/>
      <c r="DQ960" s="69"/>
      <c r="DR960" s="69" t="e">
        <f t="shared" si="227"/>
        <v>#N/A</v>
      </c>
      <c r="DS960" s="90" t="e">
        <f>MATCH(A960,Sheet5!D:D,0)</f>
        <v>#N/A</v>
      </c>
      <c r="DT960" s="94" t="e">
        <f>MATCH(A959,Sheet5!F:F,0)</f>
        <v>#N/A</v>
      </c>
      <c r="DU960" s="69">
        <v>0</v>
      </c>
      <c r="DV960" s="69">
        <v>0</v>
      </c>
      <c r="DW960" s="69">
        <v>0</v>
      </c>
      <c r="DX960" s="69">
        <v>0</v>
      </c>
      <c r="DY960" s="69">
        <v>0</v>
      </c>
    </row>
    <row r="961" spans="1:129" ht="14.25">
      <c r="A961" s="69">
        <v>134902</v>
      </c>
      <c r="B961" s="69">
        <v>0</v>
      </c>
      <c r="C961" s="69">
        <v>1</v>
      </c>
      <c r="D961" s="69" t="s">
        <v>2330</v>
      </c>
      <c r="E961" s="69" t="s">
        <v>2331</v>
      </c>
      <c r="F961" s="69">
        <v>0</v>
      </c>
      <c r="G961" s="69">
        <v>1</v>
      </c>
      <c r="H961" s="69" t="s">
        <v>1528</v>
      </c>
      <c r="I961" s="69">
        <v>0</v>
      </c>
      <c r="J961" s="69">
        <v>0</v>
      </c>
      <c r="K961" s="69">
        <v>300</v>
      </c>
      <c r="M961" s="69">
        <v>0</v>
      </c>
      <c r="O961" s="69">
        <v>0</v>
      </c>
      <c r="P961" s="69">
        <v>1</v>
      </c>
      <c r="Q961" s="69">
        <v>0</v>
      </c>
      <c r="R961" s="69">
        <v>1</v>
      </c>
      <c r="S961" s="69">
        <v>0</v>
      </c>
      <c r="T961" s="69">
        <v>0</v>
      </c>
      <c r="U961" s="69">
        <v>0</v>
      </c>
      <c r="V961" s="69">
        <v>0</v>
      </c>
      <c r="W961" s="69">
        <v>0</v>
      </c>
      <c r="X961" s="69">
        <v>0</v>
      </c>
      <c r="Y961" s="69">
        <v>0</v>
      </c>
      <c r="Z961" s="69">
        <v>4000</v>
      </c>
      <c r="AA961" s="69">
        <v>4</v>
      </c>
      <c r="AB961" s="69">
        <v>31</v>
      </c>
      <c r="AC961" s="69">
        <v>0</v>
      </c>
      <c r="AD961" s="69">
        <v>0</v>
      </c>
      <c r="AE961" s="69">
        <v>0</v>
      </c>
      <c r="AF961" s="69">
        <v>100</v>
      </c>
      <c r="AG961" s="69">
        <v>0</v>
      </c>
      <c r="AH961" s="69">
        <v>180</v>
      </c>
      <c r="AI961" s="69">
        <v>0</v>
      </c>
      <c r="AJ961" s="69">
        <v>0</v>
      </c>
      <c r="AK961" s="69">
        <v>0</v>
      </c>
      <c r="AL961" s="69">
        <v>0</v>
      </c>
      <c r="AM961" s="69">
        <v>0</v>
      </c>
      <c r="AN961" s="69">
        <v>0</v>
      </c>
      <c r="AO961" s="69">
        <v>0</v>
      </c>
      <c r="AP961" s="69">
        <v>0</v>
      </c>
      <c r="AQ961" s="84">
        <v>0</v>
      </c>
      <c r="AR961" s="69">
        <v>0</v>
      </c>
      <c r="AS961" s="69">
        <v>0</v>
      </c>
      <c r="AT961" s="69">
        <v>0</v>
      </c>
      <c r="AU961" s="69">
        <v>0</v>
      </c>
      <c r="AV961" s="69">
        <v>0</v>
      </c>
      <c r="AW961" s="69">
        <v>0</v>
      </c>
      <c r="AX961" s="69">
        <v>0</v>
      </c>
      <c r="AY961" s="69">
        <v>0</v>
      </c>
      <c r="AZ961" s="69">
        <v>0</v>
      </c>
      <c r="BA961" s="69">
        <v>0</v>
      </c>
      <c r="BB961" s="69">
        <v>0</v>
      </c>
      <c r="BC961" s="69">
        <v>0</v>
      </c>
      <c r="BD961" s="69">
        <v>0</v>
      </c>
      <c r="BE961" s="69">
        <v>0</v>
      </c>
      <c r="BF961" s="69">
        <v>0</v>
      </c>
      <c r="BG961" s="69">
        <v>0</v>
      </c>
      <c r="BH961" s="69">
        <v>0</v>
      </c>
      <c r="BK961" s="69">
        <v>3</v>
      </c>
      <c r="BL961" s="69">
        <v>10</v>
      </c>
      <c r="BM961" s="69">
        <v>4</v>
      </c>
      <c r="BN961" s="69">
        <v>31</v>
      </c>
      <c r="BO961" s="89">
        <v>0</v>
      </c>
      <c r="BP961" s="69">
        <v>1</v>
      </c>
      <c r="BQ961" s="69">
        <v>1</v>
      </c>
      <c r="BR961" s="69">
        <v>1</v>
      </c>
      <c r="BS961" s="69">
        <v>124902</v>
      </c>
      <c r="BT961" s="69">
        <v>0</v>
      </c>
      <c r="BU961" s="69">
        <v>0</v>
      </c>
      <c r="BV961" s="69">
        <v>1000</v>
      </c>
      <c r="BW961" s="69">
        <v>0</v>
      </c>
      <c r="BY961" s="69">
        <v>0</v>
      </c>
      <c r="BZ961" s="69">
        <v>0</v>
      </c>
      <c r="CA961" s="69">
        <v>31</v>
      </c>
      <c r="CB961" s="69">
        <v>0</v>
      </c>
      <c r="CC961" s="69">
        <v>0</v>
      </c>
      <c r="CD961" s="69">
        <v>0</v>
      </c>
      <c r="CE961" s="69">
        <v>0</v>
      </c>
      <c r="CF961" s="69">
        <v>0</v>
      </c>
      <c r="CG961" s="69">
        <v>0</v>
      </c>
      <c r="CH961" s="69">
        <v>0</v>
      </c>
      <c r="CI961" s="69">
        <v>0</v>
      </c>
      <c r="CJ961" s="69">
        <v>0</v>
      </c>
      <c r="CL961" s="69">
        <v>0</v>
      </c>
      <c r="CM961" s="69">
        <v>0</v>
      </c>
      <c r="CN961" s="69">
        <v>0</v>
      </c>
      <c r="CO961" s="69">
        <v>0</v>
      </c>
      <c r="CP961" s="69">
        <v>0</v>
      </c>
      <c r="CQ961" s="69">
        <v>0</v>
      </c>
      <c r="CR961" s="69">
        <v>0</v>
      </c>
      <c r="CS961" s="69">
        <v>0</v>
      </c>
      <c r="CT961" s="69">
        <v>0</v>
      </c>
      <c r="CU961" s="69">
        <v>0</v>
      </c>
      <c r="CV961" s="69">
        <v>0</v>
      </c>
      <c r="CW961" s="69">
        <v>0</v>
      </c>
      <c r="CZ961" s="69">
        <v>0</v>
      </c>
      <c r="DA961" s="69">
        <v>0</v>
      </c>
      <c r="DB961" s="69">
        <v>0</v>
      </c>
      <c r="DC961" s="69">
        <v>0</v>
      </c>
      <c r="DD961" s="69">
        <v>0</v>
      </c>
      <c r="DE961" s="69">
        <v>0</v>
      </c>
      <c r="DF961" s="69">
        <v>0</v>
      </c>
      <c r="DG961" s="69">
        <v>1</v>
      </c>
      <c r="DI961" s="69" t="e">
        <f>INDEX(Sheet3!$E$78:$E$1130,MATCH(A961,Sheet3!$D$78:$D$1130,0))</f>
        <v>#N/A</v>
      </c>
      <c r="DJ961" s="69">
        <f t="shared" si="221"/>
        <v>0</v>
      </c>
      <c r="DK961" s="69" t="s">
        <v>2332</v>
      </c>
      <c r="DL961" s="69"/>
      <c r="DM961" s="69" t="s">
        <v>2333</v>
      </c>
      <c r="DN961" s="69" t="e">
        <f>"造成["&amp;INDEX(Sheet5!$L$2:$L$11,MATCH(BL961,Sheet5!$J$2:$J$11,0))&amp;":"&amp;BR961&amp;"*"&amp;BS961/1000&amp;"]"&amp;INDEX(Sheet5!$I$2:$I$4,MATCH(BR961,Sheet5!$H$2:$H$4,0))&amp;"的"&amp;INDEX(Sheet5!$K$2:$K$11,MATCH(BL961,Sheet5!$J$2:$J$11,0))</f>
        <v>#N/A</v>
      </c>
      <c r="DO961" s="69"/>
      <c r="DP961" s="69"/>
      <c r="DQ961" s="69"/>
      <c r="DR961" s="69" t="e">
        <f t="shared" si="227"/>
        <v>#N/A</v>
      </c>
      <c r="DS961" s="90" t="e">
        <f>MATCH(A961,Sheet5!D:D,0)</f>
        <v>#N/A</v>
      </c>
      <c r="DT961" s="94" t="e">
        <f>MATCH(A960,Sheet5!F:F,0)</f>
        <v>#N/A</v>
      </c>
      <c r="DU961" s="69">
        <v>0</v>
      </c>
      <c r="DV961" s="69">
        <v>0</v>
      </c>
      <c r="DW961" s="69">
        <v>0</v>
      </c>
      <c r="DX961" s="69">
        <v>0</v>
      </c>
      <c r="DY961" s="69">
        <v>0</v>
      </c>
    </row>
    <row r="962" spans="1:129" ht="14.25">
      <c r="A962" s="69">
        <v>134903</v>
      </c>
      <c r="B962" s="69">
        <v>0</v>
      </c>
      <c r="C962" s="69">
        <v>1</v>
      </c>
      <c r="D962" s="69" t="s">
        <v>2330</v>
      </c>
      <c r="E962" s="69" t="s">
        <v>2331</v>
      </c>
      <c r="F962" s="69">
        <v>0</v>
      </c>
      <c r="G962" s="69">
        <v>1</v>
      </c>
      <c r="H962" s="69" t="s">
        <v>1528</v>
      </c>
      <c r="I962" s="69">
        <v>0</v>
      </c>
      <c r="J962" s="69">
        <v>0</v>
      </c>
      <c r="K962" s="69">
        <v>300</v>
      </c>
      <c r="M962" s="69">
        <v>0</v>
      </c>
      <c r="O962" s="69">
        <v>0</v>
      </c>
      <c r="P962" s="69">
        <v>1</v>
      </c>
      <c r="Q962" s="69">
        <v>0</v>
      </c>
      <c r="R962" s="69">
        <v>1</v>
      </c>
      <c r="S962" s="69">
        <v>0</v>
      </c>
      <c r="T962" s="69">
        <v>0</v>
      </c>
      <c r="U962" s="69">
        <v>0</v>
      </c>
      <c r="V962" s="69">
        <v>0</v>
      </c>
      <c r="W962" s="69">
        <v>0</v>
      </c>
      <c r="X962" s="69">
        <v>0</v>
      </c>
      <c r="Y962" s="69">
        <v>0</v>
      </c>
      <c r="Z962" s="69">
        <v>4000</v>
      </c>
      <c r="AA962" s="69">
        <v>4</v>
      </c>
      <c r="AB962" s="69">
        <v>31</v>
      </c>
      <c r="AC962" s="69">
        <v>0</v>
      </c>
      <c r="AD962" s="69">
        <v>0</v>
      </c>
      <c r="AE962" s="69">
        <v>0</v>
      </c>
      <c r="AF962" s="69">
        <v>100</v>
      </c>
      <c r="AG962" s="69">
        <v>0</v>
      </c>
      <c r="AH962" s="69">
        <v>180</v>
      </c>
      <c r="AI962" s="69">
        <v>0</v>
      </c>
      <c r="AJ962" s="69">
        <v>0</v>
      </c>
      <c r="AK962" s="69">
        <v>0</v>
      </c>
      <c r="AL962" s="69">
        <v>0</v>
      </c>
      <c r="AM962" s="69">
        <v>0</v>
      </c>
      <c r="AN962" s="69">
        <v>0</v>
      </c>
      <c r="AO962" s="69">
        <v>0</v>
      </c>
      <c r="AP962" s="69">
        <v>0</v>
      </c>
      <c r="AQ962" s="84">
        <v>0</v>
      </c>
      <c r="AR962" s="69">
        <v>0</v>
      </c>
      <c r="AS962" s="69">
        <v>0</v>
      </c>
      <c r="AT962" s="69">
        <v>0</v>
      </c>
      <c r="AU962" s="69">
        <v>0</v>
      </c>
      <c r="AV962" s="69">
        <v>0</v>
      </c>
      <c r="AW962" s="69">
        <v>0</v>
      </c>
      <c r="AX962" s="69">
        <v>0</v>
      </c>
      <c r="AY962" s="69">
        <v>0</v>
      </c>
      <c r="AZ962" s="69">
        <v>0</v>
      </c>
      <c r="BA962" s="69">
        <v>0</v>
      </c>
      <c r="BB962" s="69">
        <v>0</v>
      </c>
      <c r="BC962" s="69">
        <v>0</v>
      </c>
      <c r="BD962" s="69">
        <v>0</v>
      </c>
      <c r="BE962" s="69">
        <v>0</v>
      </c>
      <c r="BF962" s="69">
        <v>0</v>
      </c>
      <c r="BG962" s="69">
        <v>0</v>
      </c>
      <c r="BH962" s="69">
        <v>0</v>
      </c>
      <c r="BK962" s="69">
        <v>3</v>
      </c>
      <c r="BL962" s="69">
        <v>10</v>
      </c>
      <c r="BM962" s="69">
        <v>4</v>
      </c>
      <c r="BN962" s="69">
        <v>31</v>
      </c>
      <c r="BO962" s="89">
        <v>0</v>
      </c>
      <c r="BP962" s="69">
        <v>1</v>
      </c>
      <c r="BQ962" s="69">
        <v>1</v>
      </c>
      <c r="BR962" s="69">
        <v>1</v>
      </c>
      <c r="BS962" s="69">
        <v>124903</v>
      </c>
      <c r="BT962" s="69">
        <v>0</v>
      </c>
      <c r="BU962" s="69">
        <v>0</v>
      </c>
      <c r="BV962" s="69">
        <v>1000</v>
      </c>
      <c r="BW962" s="69">
        <v>0</v>
      </c>
      <c r="BY962" s="69">
        <v>0</v>
      </c>
      <c r="BZ962" s="69">
        <v>0</v>
      </c>
      <c r="CA962" s="69">
        <v>31</v>
      </c>
      <c r="CB962" s="69">
        <v>0</v>
      </c>
      <c r="CC962" s="69">
        <v>0</v>
      </c>
      <c r="CD962" s="69">
        <v>0</v>
      </c>
      <c r="CE962" s="69">
        <v>0</v>
      </c>
      <c r="CF962" s="69">
        <v>0</v>
      </c>
      <c r="CG962" s="69">
        <v>0</v>
      </c>
      <c r="CH962" s="69">
        <v>0</v>
      </c>
      <c r="CI962" s="69">
        <v>0</v>
      </c>
      <c r="CJ962" s="69">
        <v>0</v>
      </c>
      <c r="CL962" s="69">
        <v>0</v>
      </c>
      <c r="CM962" s="69">
        <v>0</v>
      </c>
      <c r="CN962" s="69">
        <v>0</v>
      </c>
      <c r="CO962" s="69">
        <v>0</v>
      </c>
      <c r="CP962" s="69">
        <v>0</v>
      </c>
      <c r="CQ962" s="69">
        <v>0</v>
      </c>
      <c r="CR962" s="69">
        <v>0</v>
      </c>
      <c r="CS962" s="69">
        <v>0</v>
      </c>
      <c r="CT962" s="69">
        <v>0</v>
      </c>
      <c r="CU962" s="69">
        <v>0</v>
      </c>
      <c r="CV962" s="69">
        <v>0</v>
      </c>
      <c r="CW962" s="69">
        <v>0</v>
      </c>
      <c r="CZ962" s="69">
        <v>0</v>
      </c>
      <c r="DA962" s="69">
        <v>0</v>
      </c>
      <c r="DB962" s="69">
        <v>0</v>
      </c>
      <c r="DC962" s="69">
        <v>0</v>
      </c>
      <c r="DD962" s="69">
        <v>0</v>
      </c>
      <c r="DE962" s="69">
        <v>0</v>
      </c>
      <c r="DF962" s="69">
        <v>0</v>
      </c>
      <c r="DG962" s="69">
        <v>1</v>
      </c>
      <c r="DI962" s="69" t="e">
        <f>INDEX(Sheet3!$E$78:$E$1130,MATCH(A962,Sheet3!$D$78:$D$1130,0))</f>
        <v>#N/A</v>
      </c>
      <c r="DJ962" s="69">
        <f t="shared" si="221"/>
        <v>0</v>
      </c>
      <c r="DK962" s="69" t="s">
        <v>2332</v>
      </c>
      <c r="DL962" s="69"/>
      <c r="DM962" s="69" t="s">
        <v>2333</v>
      </c>
      <c r="DN962" s="69" t="e">
        <f>"造成["&amp;INDEX(Sheet5!$L$2:$L$11,MATCH(BL962,Sheet5!$J$2:$J$11,0))&amp;":"&amp;BR962&amp;"*"&amp;BS962/1000&amp;"]"&amp;INDEX(Sheet5!$I$2:$I$4,MATCH(BR962,Sheet5!$H$2:$H$4,0))&amp;"的"&amp;INDEX(Sheet5!$K$2:$K$11,MATCH(BL962,Sheet5!$J$2:$J$11,0))</f>
        <v>#N/A</v>
      </c>
      <c r="DO962" s="69"/>
      <c r="DP962" s="69"/>
      <c r="DQ962" s="69"/>
      <c r="DR962" s="69" t="e">
        <f t="shared" si="227"/>
        <v>#N/A</v>
      </c>
      <c r="DS962" s="90" t="e">
        <f>MATCH(A962,Sheet5!D:D,0)</f>
        <v>#N/A</v>
      </c>
      <c r="DT962" s="94" t="e">
        <f>MATCH(A961,Sheet5!F:F,0)</f>
        <v>#N/A</v>
      </c>
      <c r="DU962" s="69">
        <v>0</v>
      </c>
      <c r="DV962" s="69">
        <v>0</v>
      </c>
      <c r="DW962" s="69">
        <v>0</v>
      </c>
      <c r="DX962" s="69">
        <v>0</v>
      </c>
      <c r="DY962" s="69">
        <v>0</v>
      </c>
    </row>
    <row r="963" spans="1:129" ht="14.25">
      <c r="A963" s="69">
        <v>134904</v>
      </c>
      <c r="B963" s="69">
        <v>0</v>
      </c>
      <c r="C963" s="69">
        <v>1</v>
      </c>
      <c r="D963" s="69" t="s">
        <v>2330</v>
      </c>
      <c r="E963" s="69" t="s">
        <v>2331</v>
      </c>
      <c r="F963" s="69">
        <v>0</v>
      </c>
      <c r="G963" s="69">
        <v>1</v>
      </c>
      <c r="H963" s="69" t="s">
        <v>1528</v>
      </c>
      <c r="I963" s="69">
        <v>0</v>
      </c>
      <c r="J963" s="69">
        <v>0</v>
      </c>
      <c r="K963" s="69">
        <v>300</v>
      </c>
      <c r="M963" s="69">
        <v>0</v>
      </c>
      <c r="O963" s="69">
        <v>0</v>
      </c>
      <c r="P963" s="69">
        <v>1</v>
      </c>
      <c r="Q963" s="69">
        <v>0</v>
      </c>
      <c r="R963" s="69">
        <v>1</v>
      </c>
      <c r="S963" s="69">
        <v>0</v>
      </c>
      <c r="T963" s="69">
        <v>0</v>
      </c>
      <c r="U963" s="69">
        <v>0</v>
      </c>
      <c r="V963" s="69">
        <v>0</v>
      </c>
      <c r="W963" s="69">
        <v>0</v>
      </c>
      <c r="X963" s="69">
        <v>0</v>
      </c>
      <c r="Y963" s="69">
        <v>0</v>
      </c>
      <c r="Z963" s="69">
        <v>4000</v>
      </c>
      <c r="AA963" s="69">
        <v>4</v>
      </c>
      <c r="AB963" s="69">
        <v>31</v>
      </c>
      <c r="AC963" s="69">
        <v>0</v>
      </c>
      <c r="AD963" s="69">
        <v>0</v>
      </c>
      <c r="AE963" s="69">
        <v>0</v>
      </c>
      <c r="AF963" s="69">
        <v>100</v>
      </c>
      <c r="AG963" s="69">
        <v>0</v>
      </c>
      <c r="AH963" s="69">
        <v>180</v>
      </c>
      <c r="AI963" s="69">
        <v>0</v>
      </c>
      <c r="AJ963" s="69">
        <v>0</v>
      </c>
      <c r="AK963" s="69">
        <v>0</v>
      </c>
      <c r="AL963" s="69">
        <v>0</v>
      </c>
      <c r="AM963" s="69">
        <v>0</v>
      </c>
      <c r="AN963" s="69">
        <v>0</v>
      </c>
      <c r="AO963" s="69">
        <v>0</v>
      </c>
      <c r="AP963" s="69">
        <v>0</v>
      </c>
      <c r="AQ963" s="84">
        <v>0</v>
      </c>
      <c r="AR963" s="69">
        <v>0</v>
      </c>
      <c r="AS963" s="69">
        <v>0</v>
      </c>
      <c r="AT963" s="69">
        <v>0</v>
      </c>
      <c r="AU963" s="69">
        <v>0</v>
      </c>
      <c r="AV963" s="69">
        <v>0</v>
      </c>
      <c r="AW963" s="69">
        <v>0</v>
      </c>
      <c r="AX963" s="69">
        <v>0</v>
      </c>
      <c r="AY963" s="69">
        <v>0</v>
      </c>
      <c r="AZ963" s="69">
        <v>0</v>
      </c>
      <c r="BA963" s="69">
        <v>0</v>
      </c>
      <c r="BB963" s="69">
        <v>0</v>
      </c>
      <c r="BC963" s="69">
        <v>0</v>
      </c>
      <c r="BD963" s="69">
        <v>0</v>
      </c>
      <c r="BE963" s="69">
        <v>0</v>
      </c>
      <c r="BF963" s="69">
        <v>0</v>
      </c>
      <c r="BG963" s="69">
        <v>0</v>
      </c>
      <c r="BH963" s="69">
        <v>0</v>
      </c>
      <c r="BK963" s="69">
        <v>3</v>
      </c>
      <c r="BL963" s="69">
        <v>10</v>
      </c>
      <c r="BM963" s="69">
        <v>4</v>
      </c>
      <c r="BN963" s="69">
        <v>31</v>
      </c>
      <c r="BO963" s="89">
        <v>0</v>
      </c>
      <c r="BP963" s="69">
        <v>1</v>
      </c>
      <c r="BQ963" s="69">
        <v>1</v>
      </c>
      <c r="BR963" s="69">
        <v>1</v>
      </c>
      <c r="BS963" s="69">
        <v>124904</v>
      </c>
      <c r="BT963" s="69">
        <v>0</v>
      </c>
      <c r="BU963" s="69">
        <v>0</v>
      </c>
      <c r="BV963" s="69">
        <v>1000</v>
      </c>
      <c r="BW963" s="69">
        <v>0</v>
      </c>
      <c r="BY963" s="69">
        <v>0</v>
      </c>
      <c r="BZ963" s="69">
        <v>0</v>
      </c>
      <c r="CA963" s="69">
        <v>31</v>
      </c>
      <c r="CB963" s="69">
        <v>0</v>
      </c>
      <c r="CC963" s="69">
        <v>0</v>
      </c>
      <c r="CD963" s="69">
        <v>0</v>
      </c>
      <c r="CE963" s="69">
        <v>0</v>
      </c>
      <c r="CF963" s="69">
        <v>0</v>
      </c>
      <c r="CG963" s="69">
        <v>0</v>
      </c>
      <c r="CH963" s="69">
        <v>0</v>
      </c>
      <c r="CI963" s="69">
        <v>0</v>
      </c>
      <c r="CJ963" s="69">
        <v>0</v>
      </c>
      <c r="CL963" s="69">
        <v>0</v>
      </c>
      <c r="CM963" s="69">
        <v>0</v>
      </c>
      <c r="CN963" s="69">
        <v>0</v>
      </c>
      <c r="CO963" s="69">
        <v>0</v>
      </c>
      <c r="CP963" s="69">
        <v>0</v>
      </c>
      <c r="CQ963" s="69">
        <v>0</v>
      </c>
      <c r="CR963" s="69">
        <v>0</v>
      </c>
      <c r="CS963" s="69">
        <v>0</v>
      </c>
      <c r="CT963" s="69">
        <v>0</v>
      </c>
      <c r="CU963" s="69">
        <v>0</v>
      </c>
      <c r="CV963" s="69">
        <v>0</v>
      </c>
      <c r="CW963" s="69">
        <v>0</v>
      </c>
      <c r="CZ963" s="69">
        <v>0</v>
      </c>
      <c r="DA963" s="69">
        <v>0</v>
      </c>
      <c r="DB963" s="69">
        <v>0</v>
      </c>
      <c r="DC963" s="69">
        <v>0</v>
      </c>
      <c r="DD963" s="69">
        <v>0</v>
      </c>
      <c r="DE963" s="69">
        <v>0</v>
      </c>
      <c r="DF963" s="69">
        <v>0</v>
      </c>
      <c r="DG963" s="69">
        <v>1</v>
      </c>
      <c r="DI963" s="69" t="e">
        <f>INDEX(Sheet3!$E$78:$E$1130,MATCH(A963,Sheet3!$D$78:$D$1130,0))</f>
        <v>#N/A</v>
      </c>
      <c r="DJ963" s="69">
        <f t="shared" si="221"/>
        <v>0</v>
      </c>
      <c r="DK963" s="69" t="s">
        <v>2332</v>
      </c>
      <c r="DL963" s="69"/>
      <c r="DM963" s="69" t="s">
        <v>2333</v>
      </c>
      <c r="DN963" s="69" t="e">
        <f>"造成["&amp;INDEX(Sheet5!$L$2:$L$11,MATCH(BL963,Sheet5!$J$2:$J$11,0))&amp;":"&amp;BR963&amp;"*"&amp;BS963/1000&amp;"]"&amp;INDEX(Sheet5!$I$2:$I$4,MATCH(BR963,Sheet5!$H$2:$H$4,0))&amp;"的"&amp;INDEX(Sheet5!$K$2:$K$11,MATCH(BL963,Sheet5!$J$2:$J$11,0))</f>
        <v>#N/A</v>
      </c>
      <c r="DO963" s="69"/>
      <c r="DP963" s="69"/>
      <c r="DQ963" s="69"/>
      <c r="DR963" s="69" t="e">
        <f t="shared" si="227"/>
        <v>#N/A</v>
      </c>
      <c r="DS963" s="90" t="e">
        <f>MATCH(A963,Sheet5!D:D,0)</f>
        <v>#N/A</v>
      </c>
      <c r="DT963" s="94" t="e">
        <f>MATCH(A962,Sheet5!F:F,0)</f>
        <v>#N/A</v>
      </c>
      <c r="DU963" s="69">
        <v>0</v>
      </c>
      <c r="DV963" s="69">
        <v>0</v>
      </c>
      <c r="DW963" s="69">
        <v>0</v>
      </c>
      <c r="DX963" s="69">
        <v>0</v>
      </c>
      <c r="DY963" s="69">
        <v>0</v>
      </c>
    </row>
    <row r="964" spans="1:129" ht="14.25">
      <c r="A964" s="69">
        <v>134905</v>
      </c>
      <c r="B964" s="69">
        <v>0</v>
      </c>
      <c r="C964" s="69">
        <v>1</v>
      </c>
      <c r="D964" s="69" t="s">
        <v>2330</v>
      </c>
      <c r="E964" s="69" t="s">
        <v>2331</v>
      </c>
      <c r="F964" s="69">
        <v>0</v>
      </c>
      <c r="G964" s="69">
        <v>1</v>
      </c>
      <c r="H964" s="69" t="s">
        <v>1528</v>
      </c>
      <c r="I964" s="69">
        <v>0</v>
      </c>
      <c r="J964" s="69">
        <v>0</v>
      </c>
      <c r="K964" s="69">
        <v>300</v>
      </c>
      <c r="M964" s="69">
        <v>0</v>
      </c>
      <c r="O964" s="69">
        <v>0</v>
      </c>
      <c r="P964" s="69">
        <v>1</v>
      </c>
      <c r="Q964" s="69">
        <v>0</v>
      </c>
      <c r="R964" s="69">
        <v>1</v>
      </c>
      <c r="S964" s="69">
        <v>0</v>
      </c>
      <c r="T964" s="69">
        <v>0</v>
      </c>
      <c r="U964" s="69">
        <v>0</v>
      </c>
      <c r="V964" s="69">
        <v>0</v>
      </c>
      <c r="W964" s="69">
        <v>0</v>
      </c>
      <c r="X964" s="69">
        <v>0</v>
      </c>
      <c r="Y964" s="69">
        <v>0</v>
      </c>
      <c r="Z964" s="69">
        <v>4000</v>
      </c>
      <c r="AA964" s="69">
        <v>4</v>
      </c>
      <c r="AB964" s="69">
        <v>31</v>
      </c>
      <c r="AC964" s="69">
        <v>0</v>
      </c>
      <c r="AD964" s="69">
        <v>0</v>
      </c>
      <c r="AE964" s="69">
        <v>0</v>
      </c>
      <c r="AF964" s="69">
        <v>100</v>
      </c>
      <c r="AG964" s="69">
        <v>0</v>
      </c>
      <c r="AH964" s="69">
        <v>180</v>
      </c>
      <c r="AI964" s="69">
        <v>0</v>
      </c>
      <c r="AJ964" s="69">
        <v>0</v>
      </c>
      <c r="AK964" s="69">
        <v>0</v>
      </c>
      <c r="AL964" s="69">
        <v>0</v>
      </c>
      <c r="AM964" s="69">
        <v>0</v>
      </c>
      <c r="AN964" s="69">
        <v>0</v>
      </c>
      <c r="AO964" s="69">
        <v>0</v>
      </c>
      <c r="AP964" s="69">
        <v>0</v>
      </c>
      <c r="AQ964" s="84">
        <v>0</v>
      </c>
      <c r="AR964" s="69">
        <v>0</v>
      </c>
      <c r="AS964" s="69">
        <v>0</v>
      </c>
      <c r="AT964" s="69">
        <v>0</v>
      </c>
      <c r="AU964" s="69">
        <v>0</v>
      </c>
      <c r="AV964" s="69">
        <v>0</v>
      </c>
      <c r="AW964" s="69">
        <v>0</v>
      </c>
      <c r="AX964" s="69">
        <v>0</v>
      </c>
      <c r="AY964" s="69">
        <v>0</v>
      </c>
      <c r="AZ964" s="69">
        <v>0</v>
      </c>
      <c r="BA964" s="69">
        <v>0</v>
      </c>
      <c r="BB964" s="69">
        <v>0</v>
      </c>
      <c r="BC964" s="69">
        <v>0</v>
      </c>
      <c r="BD964" s="69">
        <v>0</v>
      </c>
      <c r="BE964" s="69">
        <v>0</v>
      </c>
      <c r="BF964" s="69">
        <v>0</v>
      </c>
      <c r="BG964" s="69">
        <v>0</v>
      </c>
      <c r="BH964" s="69">
        <v>0</v>
      </c>
      <c r="BK964" s="69">
        <v>3</v>
      </c>
      <c r="BL964" s="69">
        <v>10</v>
      </c>
      <c r="BM964" s="69">
        <v>4</v>
      </c>
      <c r="BN964" s="69">
        <v>31</v>
      </c>
      <c r="BO964" s="89">
        <v>0</v>
      </c>
      <c r="BP964" s="69">
        <v>1</v>
      </c>
      <c r="BQ964" s="69">
        <v>1</v>
      </c>
      <c r="BR964" s="69">
        <v>1</v>
      </c>
      <c r="BS964" s="69">
        <v>124905</v>
      </c>
      <c r="BT964" s="69">
        <v>0</v>
      </c>
      <c r="BU964" s="69">
        <v>0</v>
      </c>
      <c r="BV964" s="69">
        <v>1000</v>
      </c>
      <c r="BW964" s="69">
        <v>0</v>
      </c>
      <c r="BY964" s="69">
        <v>0</v>
      </c>
      <c r="BZ964" s="69">
        <v>0</v>
      </c>
      <c r="CA964" s="69">
        <v>31</v>
      </c>
      <c r="CB964" s="69">
        <v>0</v>
      </c>
      <c r="CC964" s="69">
        <v>0</v>
      </c>
      <c r="CD964" s="69">
        <v>0</v>
      </c>
      <c r="CE964" s="69">
        <v>0</v>
      </c>
      <c r="CF964" s="69">
        <v>0</v>
      </c>
      <c r="CG964" s="69">
        <v>0</v>
      </c>
      <c r="CH964" s="69">
        <v>0</v>
      </c>
      <c r="CI964" s="69">
        <v>0</v>
      </c>
      <c r="CJ964" s="69">
        <v>0</v>
      </c>
      <c r="CL964" s="69">
        <v>0</v>
      </c>
      <c r="CM964" s="69">
        <v>0</v>
      </c>
      <c r="CN964" s="69">
        <v>0</v>
      </c>
      <c r="CO964" s="69">
        <v>0</v>
      </c>
      <c r="CP964" s="69">
        <v>0</v>
      </c>
      <c r="CQ964" s="69">
        <v>0</v>
      </c>
      <c r="CR964" s="69">
        <v>0</v>
      </c>
      <c r="CS964" s="69">
        <v>0</v>
      </c>
      <c r="CT964" s="69">
        <v>0</v>
      </c>
      <c r="CU964" s="69">
        <v>0</v>
      </c>
      <c r="CV964" s="69">
        <v>0</v>
      </c>
      <c r="CW964" s="69">
        <v>0</v>
      </c>
      <c r="CZ964" s="69">
        <v>0</v>
      </c>
      <c r="DA964" s="69">
        <v>0</v>
      </c>
      <c r="DB964" s="69">
        <v>0</v>
      </c>
      <c r="DC964" s="69">
        <v>0</v>
      </c>
      <c r="DD964" s="69">
        <v>0</v>
      </c>
      <c r="DE964" s="69">
        <v>0</v>
      </c>
      <c r="DF964" s="69">
        <v>0</v>
      </c>
      <c r="DG964" s="69">
        <v>1</v>
      </c>
      <c r="DI964" s="69" t="e">
        <f>INDEX(Sheet3!$E$78:$E$1130,MATCH(A964,Sheet3!$D$78:$D$1130,0))</f>
        <v>#N/A</v>
      </c>
      <c r="DJ964" s="69">
        <f t="shared" si="221"/>
        <v>0</v>
      </c>
      <c r="DK964" s="69" t="s">
        <v>2332</v>
      </c>
      <c r="DL964" s="69"/>
      <c r="DM964" s="69" t="s">
        <v>2333</v>
      </c>
      <c r="DN964" s="69" t="e">
        <f>"造成["&amp;INDEX(Sheet5!$L$2:$L$11,MATCH(BL964,Sheet5!$J$2:$J$11,0))&amp;":"&amp;BR964&amp;"*"&amp;BS964/1000&amp;"]"&amp;INDEX(Sheet5!$I$2:$I$4,MATCH(BR964,Sheet5!$H$2:$H$4,0))&amp;"的"&amp;INDEX(Sheet5!$K$2:$K$11,MATCH(BL964,Sheet5!$J$2:$J$11,0))</f>
        <v>#N/A</v>
      </c>
      <c r="DO964" s="69"/>
      <c r="DP964" s="69"/>
      <c r="DQ964" s="69"/>
      <c r="DR964" s="69" t="e">
        <f t="shared" si="227"/>
        <v>#N/A</v>
      </c>
      <c r="DS964" s="90" t="e">
        <f>MATCH(A964,Sheet5!D:D,0)</f>
        <v>#N/A</v>
      </c>
      <c r="DT964" s="94" t="e">
        <f>MATCH(A963,Sheet5!F:F,0)</f>
        <v>#N/A</v>
      </c>
      <c r="DU964" s="69">
        <v>0</v>
      </c>
      <c r="DV964" s="69">
        <v>0</v>
      </c>
      <c r="DW964" s="69">
        <v>0</v>
      </c>
      <c r="DX964" s="69">
        <v>0</v>
      </c>
      <c r="DY964" s="69">
        <v>0</v>
      </c>
    </row>
    <row r="965" spans="1:129" ht="14.25">
      <c r="A965" s="69">
        <v>134906</v>
      </c>
      <c r="B965" s="69">
        <v>0</v>
      </c>
      <c r="C965" s="69">
        <v>1</v>
      </c>
      <c r="D965" s="69" t="s">
        <v>2330</v>
      </c>
      <c r="E965" s="69" t="s">
        <v>2331</v>
      </c>
      <c r="F965" s="69">
        <v>0</v>
      </c>
      <c r="G965" s="69">
        <v>1</v>
      </c>
      <c r="H965" s="69" t="s">
        <v>1528</v>
      </c>
      <c r="I965" s="69">
        <v>0</v>
      </c>
      <c r="J965" s="69">
        <v>0</v>
      </c>
      <c r="K965" s="69">
        <v>300</v>
      </c>
      <c r="M965" s="69">
        <v>0</v>
      </c>
      <c r="O965" s="69">
        <v>0</v>
      </c>
      <c r="P965" s="69">
        <v>1</v>
      </c>
      <c r="Q965" s="69">
        <v>0</v>
      </c>
      <c r="R965" s="69">
        <v>1</v>
      </c>
      <c r="S965" s="69">
        <v>0</v>
      </c>
      <c r="T965" s="69">
        <v>0</v>
      </c>
      <c r="U965" s="69">
        <v>0</v>
      </c>
      <c r="V965" s="69">
        <v>0</v>
      </c>
      <c r="W965" s="69">
        <v>0</v>
      </c>
      <c r="X965" s="69">
        <v>0</v>
      </c>
      <c r="Y965" s="69">
        <v>0</v>
      </c>
      <c r="Z965" s="69">
        <v>4000</v>
      </c>
      <c r="AA965" s="69">
        <v>4</v>
      </c>
      <c r="AB965" s="69">
        <v>31</v>
      </c>
      <c r="AC965" s="69">
        <v>0</v>
      </c>
      <c r="AD965" s="69">
        <v>0</v>
      </c>
      <c r="AE965" s="69">
        <v>0</v>
      </c>
      <c r="AF965" s="69">
        <v>100</v>
      </c>
      <c r="AG965" s="69">
        <v>0</v>
      </c>
      <c r="AH965" s="69">
        <v>180</v>
      </c>
      <c r="AI965" s="69">
        <v>0</v>
      </c>
      <c r="AJ965" s="69">
        <v>0</v>
      </c>
      <c r="AK965" s="69">
        <v>0</v>
      </c>
      <c r="AL965" s="69">
        <v>0</v>
      </c>
      <c r="AM965" s="69">
        <v>0</v>
      </c>
      <c r="AN965" s="69">
        <v>0</v>
      </c>
      <c r="AO965" s="69">
        <v>0</v>
      </c>
      <c r="AP965" s="69">
        <v>0</v>
      </c>
      <c r="AQ965" s="84">
        <v>0</v>
      </c>
      <c r="AR965" s="69">
        <v>0</v>
      </c>
      <c r="AS965" s="69">
        <v>0</v>
      </c>
      <c r="AT965" s="69">
        <v>0</v>
      </c>
      <c r="AU965" s="69">
        <v>0</v>
      </c>
      <c r="AV965" s="69">
        <v>0</v>
      </c>
      <c r="AW965" s="69">
        <v>0</v>
      </c>
      <c r="AX965" s="69">
        <v>0</v>
      </c>
      <c r="AY965" s="69">
        <v>0</v>
      </c>
      <c r="AZ965" s="69">
        <v>0</v>
      </c>
      <c r="BA965" s="69">
        <v>0</v>
      </c>
      <c r="BB965" s="69">
        <v>0</v>
      </c>
      <c r="BC965" s="69">
        <v>0</v>
      </c>
      <c r="BD965" s="69">
        <v>0</v>
      </c>
      <c r="BE965" s="69">
        <v>0</v>
      </c>
      <c r="BF965" s="69">
        <v>0</v>
      </c>
      <c r="BG965" s="69">
        <v>0</v>
      </c>
      <c r="BH965" s="69">
        <v>0</v>
      </c>
      <c r="BK965" s="69">
        <v>3</v>
      </c>
      <c r="BL965" s="69">
        <v>10</v>
      </c>
      <c r="BM965" s="69">
        <v>4</v>
      </c>
      <c r="BN965" s="69">
        <v>31</v>
      </c>
      <c r="BO965" s="89">
        <v>0</v>
      </c>
      <c r="BP965" s="69">
        <v>1</v>
      </c>
      <c r="BQ965" s="69">
        <v>1</v>
      </c>
      <c r="BR965" s="69">
        <v>1</v>
      </c>
      <c r="BS965" s="69">
        <v>124906</v>
      </c>
      <c r="BT965" s="69">
        <v>0</v>
      </c>
      <c r="BU965" s="69">
        <v>0</v>
      </c>
      <c r="BV965" s="69">
        <v>1000</v>
      </c>
      <c r="BW965" s="69">
        <v>0</v>
      </c>
      <c r="BY965" s="69">
        <v>0</v>
      </c>
      <c r="BZ965" s="69">
        <v>0</v>
      </c>
      <c r="CA965" s="69">
        <v>31</v>
      </c>
      <c r="CB965" s="69">
        <v>0</v>
      </c>
      <c r="CC965" s="69">
        <v>0</v>
      </c>
      <c r="CD965" s="69">
        <v>0</v>
      </c>
      <c r="CE965" s="69">
        <v>0</v>
      </c>
      <c r="CF965" s="69">
        <v>0</v>
      </c>
      <c r="CG965" s="69">
        <v>0</v>
      </c>
      <c r="CH965" s="69">
        <v>0</v>
      </c>
      <c r="CI965" s="69">
        <v>0</v>
      </c>
      <c r="CJ965" s="69">
        <v>0</v>
      </c>
      <c r="CL965" s="69">
        <v>0</v>
      </c>
      <c r="CM965" s="69">
        <v>0</v>
      </c>
      <c r="CN965" s="69">
        <v>0</v>
      </c>
      <c r="CO965" s="69">
        <v>0</v>
      </c>
      <c r="CP965" s="69">
        <v>0</v>
      </c>
      <c r="CQ965" s="69">
        <v>0</v>
      </c>
      <c r="CR965" s="69">
        <v>0</v>
      </c>
      <c r="CS965" s="69">
        <v>0</v>
      </c>
      <c r="CT965" s="69">
        <v>0</v>
      </c>
      <c r="CU965" s="69">
        <v>0</v>
      </c>
      <c r="CV965" s="69">
        <v>0</v>
      </c>
      <c r="CW965" s="69">
        <v>0</v>
      </c>
      <c r="CZ965" s="69">
        <v>0</v>
      </c>
      <c r="DA965" s="69">
        <v>0</v>
      </c>
      <c r="DB965" s="69">
        <v>0</v>
      </c>
      <c r="DC965" s="69">
        <v>0</v>
      </c>
      <c r="DD965" s="69">
        <v>0</v>
      </c>
      <c r="DE965" s="69">
        <v>0</v>
      </c>
      <c r="DF965" s="69">
        <v>0</v>
      </c>
      <c r="DG965" s="69">
        <v>1</v>
      </c>
      <c r="DI965" s="69" t="e">
        <f>INDEX(Sheet3!$E$78:$E$1130,MATCH(A965,Sheet3!$D$78:$D$1130,0))</f>
        <v>#N/A</v>
      </c>
      <c r="DJ965" s="69">
        <f t="shared" si="221"/>
        <v>0</v>
      </c>
      <c r="DK965" s="69" t="s">
        <v>2332</v>
      </c>
      <c r="DL965" s="69"/>
      <c r="DM965" s="69" t="s">
        <v>2333</v>
      </c>
      <c r="DN965" s="69" t="e">
        <f>"造成["&amp;INDEX(Sheet5!$L$2:$L$11,MATCH(BL965,Sheet5!$J$2:$J$11,0))&amp;":"&amp;BR965&amp;"*"&amp;BS965/1000&amp;"]"&amp;INDEX(Sheet5!$I$2:$I$4,MATCH(BR965,Sheet5!$H$2:$H$4,0))&amp;"的"&amp;INDEX(Sheet5!$K$2:$K$11,MATCH(BL965,Sheet5!$J$2:$J$11,0))</f>
        <v>#N/A</v>
      </c>
      <c r="DO965" s="69"/>
      <c r="DP965" s="69"/>
      <c r="DQ965" s="69"/>
      <c r="DR965" s="69" t="e">
        <f t="shared" si="227"/>
        <v>#N/A</v>
      </c>
      <c r="DS965" s="90" t="e">
        <f>MATCH(A965,Sheet5!D:D,0)</f>
        <v>#N/A</v>
      </c>
      <c r="DT965" s="94" t="e">
        <f>MATCH(A964,Sheet5!F:F,0)</f>
        <v>#N/A</v>
      </c>
      <c r="DU965" s="69">
        <v>0</v>
      </c>
      <c r="DV965" s="69">
        <v>0</v>
      </c>
      <c r="DW965" s="69">
        <v>0</v>
      </c>
      <c r="DX965" s="69">
        <v>0</v>
      </c>
      <c r="DY965" s="69">
        <v>0</v>
      </c>
    </row>
    <row r="966" spans="1:129" ht="14.25">
      <c r="A966" s="69">
        <v>134907</v>
      </c>
      <c r="B966" s="69">
        <v>0</v>
      </c>
      <c r="C966" s="69">
        <v>1</v>
      </c>
      <c r="D966" s="69" t="s">
        <v>2330</v>
      </c>
      <c r="E966" s="69" t="s">
        <v>2331</v>
      </c>
      <c r="F966" s="69">
        <v>0</v>
      </c>
      <c r="G966" s="69">
        <v>1</v>
      </c>
      <c r="H966" s="69" t="s">
        <v>1528</v>
      </c>
      <c r="I966" s="69">
        <v>0</v>
      </c>
      <c r="J966" s="69">
        <v>0</v>
      </c>
      <c r="K966" s="69">
        <v>300</v>
      </c>
      <c r="M966" s="69">
        <v>0</v>
      </c>
      <c r="O966" s="69">
        <v>0</v>
      </c>
      <c r="P966" s="69">
        <v>1</v>
      </c>
      <c r="Q966" s="69">
        <v>0</v>
      </c>
      <c r="R966" s="69">
        <v>1</v>
      </c>
      <c r="S966" s="69">
        <v>0</v>
      </c>
      <c r="T966" s="69">
        <v>0</v>
      </c>
      <c r="U966" s="69">
        <v>0</v>
      </c>
      <c r="V966" s="69">
        <v>0</v>
      </c>
      <c r="W966" s="69">
        <v>0</v>
      </c>
      <c r="X966" s="69">
        <v>0</v>
      </c>
      <c r="Y966" s="69">
        <v>0</v>
      </c>
      <c r="Z966" s="69">
        <v>4000</v>
      </c>
      <c r="AA966" s="69">
        <v>4</v>
      </c>
      <c r="AB966" s="69">
        <v>31</v>
      </c>
      <c r="AC966" s="69">
        <v>0</v>
      </c>
      <c r="AD966" s="69">
        <v>0</v>
      </c>
      <c r="AE966" s="69">
        <v>0</v>
      </c>
      <c r="AF966" s="69">
        <v>100</v>
      </c>
      <c r="AG966" s="69">
        <v>0</v>
      </c>
      <c r="AH966" s="69">
        <v>180</v>
      </c>
      <c r="AI966" s="69">
        <v>0</v>
      </c>
      <c r="AJ966" s="69">
        <v>0</v>
      </c>
      <c r="AK966" s="69">
        <v>0</v>
      </c>
      <c r="AL966" s="69">
        <v>0</v>
      </c>
      <c r="AM966" s="69">
        <v>0</v>
      </c>
      <c r="AN966" s="69">
        <v>0</v>
      </c>
      <c r="AO966" s="69">
        <v>0</v>
      </c>
      <c r="AP966" s="69">
        <v>0</v>
      </c>
      <c r="AQ966" s="84">
        <v>0</v>
      </c>
      <c r="AR966" s="69">
        <v>0</v>
      </c>
      <c r="AS966" s="69">
        <v>0</v>
      </c>
      <c r="AT966" s="69">
        <v>0</v>
      </c>
      <c r="AU966" s="69">
        <v>0</v>
      </c>
      <c r="AV966" s="69">
        <v>0</v>
      </c>
      <c r="AW966" s="69">
        <v>0</v>
      </c>
      <c r="AX966" s="69">
        <v>0</v>
      </c>
      <c r="AY966" s="69">
        <v>0</v>
      </c>
      <c r="AZ966" s="69">
        <v>0</v>
      </c>
      <c r="BA966" s="69">
        <v>0</v>
      </c>
      <c r="BB966" s="69">
        <v>0</v>
      </c>
      <c r="BC966" s="69">
        <v>0</v>
      </c>
      <c r="BD966" s="69">
        <v>0</v>
      </c>
      <c r="BE966" s="69">
        <v>0</v>
      </c>
      <c r="BF966" s="69">
        <v>0</v>
      </c>
      <c r="BG966" s="69">
        <v>0</v>
      </c>
      <c r="BH966" s="69">
        <v>0</v>
      </c>
      <c r="BK966" s="69">
        <v>3</v>
      </c>
      <c r="BL966" s="69">
        <v>10</v>
      </c>
      <c r="BM966" s="69">
        <v>4</v>
      </c>
      <c r="BN966" s="69">
        <v>31</v>
      </c>
      <c r="BO966" s="89">
        <v>0</v>
      </c>
      <c r="BP966" s="69">
        <v>1</v>
      </c>
      <c r="BQ966" s="69">
        <v>1</v>
      </c>
      <c r="BR966" s="69">
        <v>1</v>
      </c>
      <c r="BS966" s="69">
        <v>124907</v>
      </c>
      <c r="BT966" s="69">
        <v>0</v>
      </c>
      <c r="BU966" s="69">
        <v>0</v>
      </c>
      <c r="BV966" s="69">
        <v>1000</v>
      </c>
      <c r="BW966" s="69">
        <v>0</v>
      </c>
      <c r="BY966" s="69">
        <v>0</v>
      </c>
      <c r="BZ966" s="69">
        <v>0</v>
      </c>
      <c r="CA966" s="69">
        <v>31</v>
      </c>
      <c r="CB966" s="69">
        <v>0</v>
      </c>
      <c r="CC966" s="69">
        <v>0</v>
      </c>
      <c r="CD966" s="69">
        <v>0</v>
      </c>
      <c r="CE966" s="69">
        <v>0</v>
      </c>
      <c r="CF966" s="69">
        <v>0</v>
      </c>
      <c r="CG966" s="69">
        <v>0</v>
      </c>
      <c r="CH966" s="69">
        <v>0</v>
      </c>
      <c r="CI966" s="69">
        <v>0</v>
      </c>
      <c r="CJ966" s="69">
        <v>0</v>
      </c>
      <c r="CL966" s="69">
        <v>0</v>
      </c>
      <c r="CM966" s="69">
        <v>0</v>
      </c>
      <c r="CN966" s="69">
        <v>0</v>
      </c>
      <c r="CO966" s="69">
        <v>0</v>
      </c>
      <c r="CP966" s="69">
        <v>0</v>
      </c>
      <c r="CQ966" s="69">
        <v>0</v>
      </c>
      <c r="CR966" s="69">
        <v>0</v>
      </c>
      <c r="CS966" s="69">
        <v>0</v>
      </c>
      <c r="CT966" s="69">
        <v>0</v>
      </c>
      <c r="CU966" s="69">
        <v>0</v>
      </c>
      <c r="CV966" s="69">
        <v>0</v>
      </c>
      <c r="CW966" s="69">
        <v>0</v>
      </c>
      <c r="CZ966" s="69">
        <v>0</v>
      </c>
      <c r="DA966" s="69">
        <v>0</v>
      </c>
      <c r="DB966" s="69">
        <v>0</v>
      </c>
      <c r="DC966" s="69">
        <v>0</v>
      </c>
      <c r="DD966" s="69">
        <v>0</v>
      </c>
      <c r="DE966" s="69">
        <v>0</v>
      </c>
      <c r="DF966" s="69">
        <v>0</v>
      </c>
      <c r="DG966" s="69">
        <v>1</v>
      </c>
      <c r="DI966" s="69" t="e">
        <f>INDEX(Sheet3!$E$78:$E$1130,MATCH(A966,Sheet3!$D$78:$D$1130,0))</f>
        <v>#N/A</v>
      </c>
      <c r="DJ966" s="69">
        <f t="shared" si="221"/>
        <v>0</v>
      </c>
      <c r="DK966" s="69" t="s">
        <v>2332</v>
      </c>
      <c r="DL966" s="69"/>
      <c r="DM966" s="69" t="s">
        <v>2333</v>
      </c>
      <c r="DN966" s="69" t="e">
        <f>"造成["&amp;INDEX(Sheet5!$L$2:$L$11,MATCH(BL966,Sheet5!$J$2:$J$11,0))&amp;":"&amp;BR966&amp;"*"&amp;BS966/1000&amp;"]"&amp;INDEX(Sheet5!$I$2:$I$4,MATCH(BR966,Sheet5!$H$2:$H$4,0))&amp;"的"&amp;INDEX(Sheet5!$K$2:$K$11,MATCH(BL966,Sheet5!$J$2:$J$11,0))</f>
        <v>#N/A</v>
      </c>
      <c r="DO966" s="69"/>
      <c r="DP966" s="69"/>
      <c r="DQ966" s="69"/>
      <c r="DR966" s="69" t="e">
        <f t="shared" si="227"/>
        <v>#N/A</v>
      </c>
      <c r="DS966" s="90" t="e">
        <f>MATCH(A966,Sheet5!D:D,0)</f>
        <v>#N/A</v>
      </c>
      <c r="DT966" s="94" t="e">
        <f>MATCH(A965,Sheet5!F:F,0)</f>
        <v>#N/A</v>
      </c>
      <c r="DU966" s="69">
        <v>0</v>
      </c>
      <c r="DV966" s="69">
        <v>0</v>
      </c>
      <c r="DW966" s="69">
        <v>0</v>
      </c>
      <c r="DX966" s="69">
        <v>0</v>
      </c>
      <c r="DY966" s="69">
        <v>0</v>
      </c>
    </row>
    <row r="967" spans="1:129" ht="14.25">
      <c r="A967" s="69">
        <v>134908</v>
      </c>
      <c r="B967" s="69">
        <v>0</v>
      </c>
      <c r="C967" s="69">
        <v>1</v>
      </c>
      <c r="D967" s="69" t="s">
        <v>2330</v>
      </c>
      <c r="E967" s="69" t="s">
        <v>2331</v>
      </c>
      <c r="F967" s="69">
        <v>0</v>
      </c>
      <c r="G967" s="69">
        <v>1</v>
      </c>
      <c r="H967" s="69" t="s">
        <v>1528</v>
      </c>
      <c r="I967" s="69">
        <v>0</v>
      </c>
      <c r="J967" s="69">
        <v>0</v>
      </c>
      <c r="K967" s="69">
        <v>300</v>
      </c>
      <c r="M967" s="69">
        <v>0</v>
      </c>
      <c r="O967" s="69">
        <v>0</v>
      </c>
      <c r="P967" s="69">
        <v>1</v>
      </c>
      <c r="Q967" s="69">
        <v>0</v>
      </c>
      <c r="R967" s="69">
        <v>1</v>
      </c>
      <c r="S967" s="69">
        <v>0</v>
      </c>
      <c r="T967" s="69">
        <v>0</v>
      </c>
      <c r="U967" s="69">
        <v>0</v>
      </c>
      <c r="V967" s="69">
        <v>0</v>
      </c>
      <c r="W967" s="69">
        <v>0</v>
      </c>
      <c r="X967" s="69">
        <v>0</v>
      </c>
      <c r="Y967" s="69">
        <v>0</v>
      </c>
      <c r="Z967" s="69">
        <v>4000</v>
      </c>
      <c r="AA967" s="69">
        <v>4</v>
      </c>
      <c r="AB967" s="69">
        <v>31</v>
      </c>
      <c r="AC967" s="69">
        <v>0</v>
      </c>
      <c r="AD967" s="69">
        <v>0</v>
      </c>
      <c r="AE967" s="69">
        <v>0</v>
      </c>
      <c r="AF967" s="69">
        <v>100</v>
      </c>
      <c r="AG967" s="69">
        <v>0</v>
      </c>
      <c r="AH967" s="69">
        <v>180</v>
      </c>
      <c r="AI967" s="69">
        <v>0</v>
      </c>
      <c r="AJ967" s="69">
        <v>0</v>
      </c>
      <c r="AK967" s="69">
        <v>0</v>
      </c>
      <c r="AL967" s="69">
        <v>0</v>
      </c>
      <c r="AM967" s="69">
        <v>0</v>
      </c>
      <c r="AN967" s="69">
        <v>0</v>
      </c>
      <c r="AO967" s="69">
        <v>0</v>
      </c>
      <c r="AP967" s="69">
        <v>0</v>
      </c>
      <c r="AQ967" s="84">
        <v>0</v>
      </c>
      <c r="AR967" s="69">
        <v>0</v>
      </c>
      <c r="AS967" s="69">
        <v>0</v>
      </c>
      <c r="AT967" s="69">
        <v>0</v>
      </c>
      <c r="AU967" s="69">
        <v>0</v>
      </c>
      <c r="AV967" s="69">
        <v>0</v>
      </c>
      <c r="AW967" s="69">
        <v>0</v>
      </c>
      <c r="AX967" s="69">
        <v>0</v>
      </c>
      <c r="AY967" s="69">
        <v>0</v>
      </c>
      <c r="AZ967" s="69">
        <v>0</v>
      </c>
      <c r="BA967" s="69">
        <v>0</v>
      </c>
      <c r="BB967" s="69">
        <v>0</v>
      </c>
      <c r="BC967" s="69">
        <v>0</v>
      </c>
      <c r="BD967" s="69">
        <v>0</v>
      </c>
      <c r="BE967" s="69">
        <v>0</v>
      </c>
      <c r="BF967" s="69">
        <v>0</v>
      </c>
      <c r="BG967" s="69">
        <v>0</v>
      </c>
      <c r="BH967" s="69">
        <v>0</v>
      </c>
      <c r="BK967" s="69">
        <v>3</v>
      </c>
      <c r="BL967" s="69">
        <v>10</v>
      </c>
      <c r="BM967" s="69">
        <v>4</v>
      </c>
      <c r="BN967" s="69">
        <v>31</v>
      </c>
      <c r="BO967" s="89">
        <v>0</v>
      </c>
      <c r="BP967" s="69">
        <v>1</v>
      </c>
      <c r="BQ967" s="69">
        <v>1</v>
      </c>
      <c r="BR967" s="69">
        <v>1</v>
      </c>
      <c r="BS967" s="69">
        <v>124908</v>
      </c>
      <c r="BT967" s="69">
        <v>0</v>
      </c>
      <c r="BU967" s="69">
        <v>0</v>
      </c>
      <c r="BV967" s="69">
        <v>1000</v>
      </c>
      <c r="BW967" s="69">
        <v>0</v>
      </c>
      <c r="BY967" s="69">
        <v>0</v>
      </c>
      <c r="BZ967" s="69">
        <v>0</v>
      </c>
      <c r="CA967" s="69">
        <v>31</v>
      </c>
      <c r="CB967" s="69">
        <v>0</v>
      </c>
      <c r="CC967" s="69">
        <v>0</v>
      </c>
      <c r="CD967" s="69">
        <v>0</v>
      </c>
      <c r="CE967" s="69">
        <v>0</v>
      </c>
      <c r="CF967" s="69">
        <v>0</v>
      </c>
      <c r="CG967" s="69">
        <v>0</v>
      </c>
      <c r="CH967" s="69">
        <v>0</v>
      </c>
      <c r="CI967" s="69">
        <v>0</v>
      </c>
      <c r="CJ967" s="69">
        <v>0</v>
      </c>
      <c r="CL967" s="69">
        <v>0</v>
      </c>
      <c r="CM967" s="69">
        <v>0</v>
      </c>
      <c r="CN967" s="69">
        <v>0</v>
      </c>
      <c r="CO967" s="69">
        <v>0</v>
      </c>
      <c r="CP967" s="69">
        <v>0</v>
      </c>
      <c r="CQ967" s="69">
        <v>0</v>
      </c>
      <c r="CR967" s="69">
        <v>0</v>
      </c>
      <c r="CS967" s="69">
        <v>0</v>
      </c>
      <c r="CT967" s="69">
        <v>0</v>
      </c>
      <c r="CU967" s="69">
        <v>0</v>
      </c>
      <c r="CV967" s="69">
        <v>0</v>
      </c>
      <c r="CW967" s="69">
        <v>0</v>
      </c>
      <c r="CZ967" s="69">
        <v>0</v>
      </c>
      <c r="DA967" s="69">
        <v>0</v>
      </c>
      <c r="DB967" s="69">
        <v>0</v>
      </c>
      <c r="DC967" s="69">
        <v>0</v>
      </c>
      <c r="DD967" s="69">
        <v>0</v>
      </c>
      <c r="DE967" s="69">
        <v>0</v>
      </c>
      <c r="DF967" s="69">
        <v>0</v>
      </c>
      <c r="DG967" s="69">
        <v>1</v>
      </c>
      <c r="DI967" s="69" t="e">
        <f>INDEX(Sheet3!$E$78:$E$1130,MATCH(A967,Sheet3!$D$78:$D$1130,0))</f>
        <v>#N/A</v>
      </c>
      <c r="DJ967" s="69">
        <f t="shared" si="221"/>
        <v>0</v>
      </c>
      <c r="DK967" s="69" t="s">
        <v>2332</v>
      </c>
      <c r="DL967" s="69"/>
      <c r="DM967" s="69" t="s">
        <v>2333</v>
      </c>
      <c r="DN967" s="69" t="e">
        <f>"造成["&amp;INDEX(Sheet5!$L$2:$L$11,MATCH(BL967,Sheet5!$J$2:$J$11,0))&amp;":"&amp;BR967&amp;"*"&amp;BS967/1000&amp;"]"&amp;INDEX(Sheet5!$I$2:$I$4,MATCH(BR967,Sheet5!$H$2:$H$4,0))&amp;"的"&amp;INDEX(Sheet5!$K$2:$K$11,MATCH(BL967,Sheet5!$J$2:$J$11,0))</f>
        <v>#N/A</v>
      </c>
      <c r="DO967" s="69"/>
      <c r="DP967" s="69"/>
      <c r="DQ967" s="69"/>
      <c r="DR967" s="69" t="e">
        <f t="shared" si="227"/>
        <v>#N/A</v>
      </c>
      <c r="DS967" s="90" t="e">
        <f>MATCH(A967,Sheet5!D:D,0)</f>
        <v>#N/A</v>
      </c>
      <c r="DT967" s="94" t="e">
        <f>MATCH(A966,Sheet5!F:F,0)</f>
        <v>#N/A</v>
      </c>
      <c r="DU967" s="69">
        <v>0</v>
      </c>
      <c r="DV967" s="69">
        <v>0</v>
      </c>
      <c r="DW967" s="69">
        <v>0</v>
      </c>
      <c r="DX967" s="69">
        <v>0</v>
      </c>
      <c r="DY967" s="69">
        <v>0</v>
      </c>
    </row>
    <row r="968" spans="1:129" ht="14.25">
      <c r="A968" s="69">
        <v>134909</v>
      </c>
      <c r="B968" s="69">
        <v>0</v>
      </c>
      <c r="C968" s="69">
        <v>1</v>
      </c>
      <c r="D968" s="69" t="s">
        <v>2330</v>
      </c>
      <c r="E968" s="69" t="s">
        <v>2331</v>
      </c>
      <c r="F968" s="69">
        <v>0</v>
      </c>
      <c r="G968" s="69">
        <v>1</v>
      </c>
      <c r="H968" s="69" t="s">
        <v>1528</v>
      </c>
      <c r="I968" s="69">
        <v>0</v>
      </c>
      <c r="J968" s="69">
        <v>0</v>
      </c>
      <c r="K968" s="69">
        <v>300</v>
      </c>
      <c r="M968" s="69">
        <v>0</v>
      </c>
      <c r="O968" s="69">
        <v>0</v>
      </c>
      <c r="P968" s="69">
        <v>1</v>
      </c>
      <c r="Q968" s="69">
        <v>0</v>
      </c>
      <c r="R968" s="69">
        <v>1</v>
      </c>
      <c r="S968" s="69">
        <v>0</v>
      </c>
      <c r="T968" s="69">
        <v>0</v>
      </c>
      <c r="U968" s="69">
        <v>0</v>
      </c>
      <c r="V968" s="69">
        <v>0</v>
      </c>
      <c r="W968" s="69">
        <v>0</v>
      </c>
      <c r="X968" s="69">
        <v>0</v>
      </c>
      <c r="Y968" s="69">
        <v>0</v>
      </c>
      <c r="Z968" s="69">
        <v>4000</v>
      </c>
      <c r="AA968" s="69">
        <v>4</v>
      </c>
      <c r="AB968" s="69">
        <v>31</v>
      </c>
      <c r="AC968" s="69">
        <v>0</v>
      </c>
      <c r="AD968" s="69">
        <v>0</v>
      </c>
      <c r="AE968" s="69">
        <v>0</v>
      </c>
      <c r="AF968" s="69">
        <v>100</v>
      </c>
      <c r="AG968" s="69">
        <v>0</v>
      </c>
      <c r="AH968" s="69">
        <v>180</v>
      </c>
      <c r="AI968" s="69">
        <v>0</v>
      </c>
      <c r="AJ968" s="69">
        <v>0</v>
      </c>
      <c r="AK968" s="69">
        <v>0</v>
      </c>
      <c r="AL968" s="69">
        <v>0</v>
      </c>
      <c r="AM968" s="69">
        <v>0</v>
      </c>
      <c r="AN968" s="69">
        <v>0</v>
      </c>
      <c r="AO968" s="69">
        <v>0</v>
      </c>
      <c r="AP968" s="69">
        <v>0</v>
      </c>
      <c r="AQ968" s="84">
        <v>0</v>
      </c>
      <c r="AR968" s="69">
        <v>0</v>
      </c>
      <c r="AS968" s="69">
        <v>0</v>
      </c>
      <c r="AT968" s="69">
        <v>0</v>
      </c>
      <c r="AU968" s="69">
        <v>0</v>
      </c>
      <c r="AV968" s="69">
        <v>0</v>
      </c>
      <c r="AW968" s="69">
        <v>0</v>
      </c>
      <c r="AX968" s="69">
        <v>0</v>
      </c>
      <c r="AY968" s="69">
        <v>0</v>
      </c>
      <c r="AZ968" s="69">
        <v>0</v>
      </c>
      <c r="BA968" s="69">
        <v>0</v>
      </c>
      <c r="BB968" s="69">
        <v>0</v>
      </c>
      <c r="BC968" s="69">
        <v>0</v>
      </c>
      <c r="BD968" s="69">
        <v>0</v>
      </c>
      <c r="BE968" s="69">
        <v>0</v>
      </c>
      <c r="BF968" s="69">
        <v>0</v>
      </c>
      <c r="BG968" s="69">
        <v>0</v>
      </c>
      <c r="BH968" s="69">
        <v>0</v>
      </c>
      <c r="BK968" s="69">
        <v>3</v>
      </c>
      <c r="BL968" s="69">
        <v>10</v>
      </c>
      <c r="BM968" s="69">
        <v>4</v>
      </c>
      <c r="BN968" s="69">
        <v>31</v>
      </c>
      <c r="BO968" s="89">
        <v>0</v>
      </c>
      <c r="BP968" s="69">
        <v>1</v>
      </c>
      <c r="BQ968" s="69">
        <v>1</v>
      </c>
      <c r="BR968" s="69">
        <v>1</v>
      </c>
      <c r="BS968" s="69">
        <v>124909</v>
      </c>
      <c r="BT968" s="69">
        <v>0</v>
      </c>
      <c r="BU968" s="69">
        <v>0</v>
      </c>
      <c r="BV968" s="69">
        <v>1000</v>
      </c>
      <c r="BW968" s="69">
        <v>0</v>
      </c>
      <c r="BY968" s="69">
        <v>0</v>
      </c>
      <c r="BZ968" s="69">
        <v>0</v>
      </c>
      <c r="CA968" s="69">
        <v>31</v>
      </c>
      <c r="CB968" s="69">
        <v>0</v>
      </c>
      <c r="CC968" s="69">
        <v>0</v>
      </c>
      <c r="CD968" s="69">
        <v>0</v>
      </c>
      <c r="CE968" s="69">
        <v>0</v>
      </c>
      <c r="CF968" s="69">
        <v>0</v>
      </c>
      <c r="CG968" s="69">
        <v>0</v>
      </c>
      <c r="CH968" s="69">
        <v>0</v>
      </c>
      <c r="CI968" s="69">
        <v>0</v>
      </c>
      <c r="CJ968" s="69">
        <v>0</v>
      </c>
      <c r="CL968" s="69">
        <v>0</v>
      </c>
      <c r="CM968" s="69">
        <v>0</v>
      </c>
      <c r="CN968" s="69">
        <v>0</v>
      </c>
      <c r="CO968" s="69">
        <v>0</v>
      </c>
      <c r="CP968" s="69">
        <v>0</v>
      </c>
      <c r="CQ968" s="69">
        <v>0</v>
      </c>
      <c r="CR968" s="69">
        <v>0</v>
      </c>
      <c r="CS968" s="69">
        <v>0</v>
      </c>
      <c r="CT968" s="69">
        <v>0</v>
      </c>
      <c r="CU968" s="69">
        <v>0</v>
      </c>
      <c r="CV968" s="69">
        <v>0</v>
      </c>
      <c r="CW968" s="69">
        <v>0</v>
      </c>
      <c r="CZ968" s="69">
        <v>0</v>
      </c>
      <c r="DA968" s="69">
        <v>0</v>
      </c>
      <c r="DB968" s="69">
        <v>0</v>
      </c>
      <c r="DC968" s="69">
        <v>0</v>
      </c>
      <c r="DD968" s="69">
        <v>0</v>
      </c>
      <c r="DE968" s="69">
        <v>0</v>
      </c>
      <c r="DF968" s="69">
        <v>0</v>
      </c>
      <c r="DG968" s="69">
        <v>1</v>
      </c>
      <c r="DI968" s="69" t="e">
        <f>INDEX(Sheet3!$E$78:$E$1130,MATCH(A968,Sheet3!$D$78:$D$1130,0))</f>
        <v>#N/A</v>
      </c>
      <c r="DJ968" s="69">
        <f t="shared" si="221"/>
        <v>0</v>
      </c>
      <c r="DK968" s="69" t="s">
        <v>2332</v>
      </c>
      <c r="DL968" s="69"/>
      <c r="DM968" s="69" t="s">
        <v>2333</v>
      </c>
      <c r="DN968" s="69" t="e">
        <f>"造成["&amp;INDEX(Sheet5!$L$2:$L$11,MATCH(BL968,Sheet5!$J$2:$J$11,0))&amp;":"&amp;BR968&amp;"*"&amp;BS968/1000&amp;"]"&amp;INDEX(Sheet5!$I$2:$I$4,MATCH(BR968,Sheet5!$H$2:$H$4,0))&amp;"的"&amp;INDEX(Sheet5!$K$2:$K$11,MATCH(BL968,Sheet5!$J$2:$J$11,0))</f>
        <v>#N/A</v>
      </c>
      <c r="DO968" s="69"/>
      <c r="DP968" s="69"/>
      <c r="DQ968" s="69"/>
      <c r="DR968" s="69" t="e">
        <f t="shared" si="227"/>
        <v>#N/A</v>
      </c>
      <c r="DS968" s="90" t="e">
        <f>MATCH(A968,Sheet5!D:D,0)</f>
        <v>#N/A</v>
      </c>
      <c r="DT968" s="94" t="e">
        <f>MATCH(A967,Sheet5!F:F,0)</f>
        <v>#N/A</v>
      </c>
      <c r="DU968" s="69">
        <v>0</v>
      </c>
      <c r="DV968" s="69">
        <v>0</v>
      </c>
      <c r="DW968" s="69">
        <v>0</v>
      </c>
      <c r="DX968" s="69">
        <v>0</v>
      </c>
      <c r="DY968" s="69">
        <v>0</v>
      </c>
    </row>
    <row r="969" spans="1:129" ht="14.25">
      <c r="A969" s="69">
        <v>134910</v>
      </c>
      <c r="B969" s="69">
        <v>0</v>
      </c>
      <c r="C969" s="69">
        <v>1</v>
      </c>
      <c r="D969" s="69" t="s">
        <v>2330</v>
      </c>
      <c r="E969" s="69" t="s">
        <v>2331</v>
      </c>
      <c r="F969" s="69">
        <v>0</v>
      </c>
      <c r="G969" s="69">
        <v>1</v>
      </c>
      <c r="H969" s="69" t="s">
        <v>1528</v>
      </c>
      <c r="I969" s="69">
        <v>0</v>
      </c>
      <c r="J969" s="69">
        <v>0</v>
      </c>
      <c r="K969" s="69">
        <v>300</v>
      </c>
      <c r="M969" s="69">
        <v>0</v>
      </c>
      <c r="O969" s="69">
        <v>0</v>
      </c>
      <c r="P969" s="69">
        <v>1</v>
      </c>
      <c r="Q969" s="69">
        <v>0</v>
      </c>
      <c r="R969" s="69">
        <v>1</v>
      </c>
      <c r="S969" s="69">
        <v>0</v>
      </c>
      <c r="T969" s="69">
        <v>0</v>
      </c>
      <c r="U969" s="69">
        <v>0</v>
      </c>
      <c r="V969" s="69">
        <v>0</v>
      </c>
      <c r="W969" s="69">
        <v>0</v>
      </c>
      <c r="X969" s="69">
        <v>0</v>
      </c>
      <c r="Y969" s="69">
        <v>0</v>
      </c>
      <c r="Z969" s="69">
        <v>4000</v>
      </c>
      <c r="AA969" s="69">
        <v>4</v>
      </c>
      <c r="AB969" s="69">
        <v>31</v>
      </c>
      <c r="AC969" s="69">
        <v>0</v>
      </c>
      <c r="AD969" s="69">
        <v>0</v>
      </c>
      <c r="AE969" s="69">
        <v>0</v>
      </c>
      <c r="AF969" s="69">
        <v>100</v>
      </c>
      <c r="AG969" s="69">
        <v>0</v>
      </c>
      <c r="AH969" s="69">
        <v>180</v>
      </c>
      <c r="AI969" s="69">
        <v>0</v>
      </c>
      <c r="AJ969" s="69">
        <v>0</v>
      </c>
      <c r="AK969" s="69">
        <v>0</v>
      </c>
      <c r="AL969" s="69">
        <v>0</v>
      </c>
      <c r="AM969" s="69">
        <v>0</v>
      </c>
      <c r="AN969" s="69">
        <v>0</v>
      </c>
      <c r="AO969" s="69">
        <v>0</v>
      </c>
      <c r="AP969" s="69">
        <v>0</v>
      </c>
      <c r="AQ969" s="84">
        <v>0</v>
      </c>
      <c r="AR969" s="69">
        <v>0</v>
      </c>
      <c r="AS969" s="69">
        <v>0</v>
      </c>
      <c r="AT969" s="69">
        <v>0</v>
      </c>
      <c r="AU969" s="69">
        <v>0</v>
      </c>
      <c r="AV969" s="69">
        <v>0</v>
      </c>
      <c r="AW969" s="69">
        <v>0</v>
      </c>
      <c r="AX969" s="69">
        <v>0</v>
      </c>
      <c r="AY969" s="69">
        <v>0</v>
      </c>
      <c r="AZ969" s="69">
        <v>0</v>
      </c>
      <c r="BA969" s="69">
        <v>0</v>
      </c>
      <c r="BB969" s="69">
        <v>0</v>
      </c>
      <c r="BC969" s="69">
        <v>0</v>
      </c>
      <c r="BD969" s="69">
        <v>0</v>
      </c>
      <c r="BE969" s="69">
        <v>0</v>
      </c>
      <c r="BF969" s="69">
        <v>0</v>
      </c>
      <c r="BG969" s="69">
        <v>0</v>
      </c>
      <c r="BH969" s="69">
        <v>0</v>
      </c>
      <c r="BK969" s="69">
        <v>3</v>
      </c>
      <c r="BL969" s="69">
        <v>10</v>
      </c>
      <c r="BM969" s="69">
        <v>4</v>
      </c>
      <c r="BN969" s="69">
        <v>31</v>
      </c>
      <c r="BO969" s="89">
        <v>0</v>
      </c>
      <c r="BP969" s="69">
        <v>1</v>
      </c>
      <c r="BQ969" s="69">
        <v>1</v>
      </c>
      <c r="BR969" s="69">
        <v>1</v>
      </c>
      <c r="BS969" s="69">
        <v>124910</v>
      </c>
      <c r="BT969" s="69">
        <v>0</v>
      </c>
      <c r="BU969" s="69">
        <v>0</v>
      </c>
      <c r="BV969" s="69">
        <v>1000</v>
      </c>
      <c r="BW969" s="69">
        <v>0</v>
      </c>
      <c r="BY969" s="69">
        <v>0</v>
      </c>
      <c r="BZ969" s="69">
        <v>0</v>
      </c>
      <c r="CA969" s="69">
        <v>31</v>
      </c>
      <c r="CB969" s="69">
        <v>0</v>
      </c>
      <c r="CC969" s="69">
        <v>0</v>
      </c>
      <c r="CD969" s="69">
        <v>0</v>
      </c>
      <c r="CE969" s="69">
        <v>0</v>
      </c>
      <c r="CF969" s="69">
        <v>0</v>
      </c>
      <c r="CG969" s="69">
        <v>0</v>
      </c>
      <c r="CH969" s="69">
        <v>0</v>
      </c>
      <c r="CI969" s="69">
        <v>0</v>
      </c>
      <c r="CJ969" s="69">
        <v>0</v>
      </c>
      <c r="CL969" s="69">
        <v>0</v>
      </c>
      <c r="CM969" s="69">
        <v>0</v>
      </c>
      <c r="CN969" s="69">
        <v>0</v>
      </c>
      <c r="CO969" s="69">
        <v>0</v>
      </c>
      <c r="CP969" s="69">
        <v>0</v>
      </c>
      <c r="CQ969" s="69">
        <v>0</v>
      </c>
      <c r="CR969" s="69">
        <v>0</v>
      </c>
      <c r="CS969" s="69">
        <v>0</v>
      </c>
      <c r="CT969" s="69">
        <v>0</v>
      </c>
      <c r="CU969" s="69">
        <v>0</v>
      </c>
      <c r="CV969" s="69">
        <v>0</v>
      </c>
      <c r="CW969" s="69">
        <v>0</v>
      </c>
      <c r="CZ969" s="69">
        <v>0</v>
      </c>
      <c r="DA969" s="69">
        <v>0</v>
      </c>
      <c r="DB969" s="69">
        <v>0</v>
      </c>
      <c r="DC969" s="69">
        <v>0</v>
      </c>
      <c r="DD969" s="69">
        <v>0</v>
      </c>
      <c r="DE969" s="69">
        <v>0</v>
      </c>
      <c r="DF969" s="69">
        <v>0</v>
      </c>
      <c r="DG969" s="69">
        <v>1</v>
      </c>
      <c r="DI969" s="69" t="e">
        <f>INDEX(Sheet3!$E$78:$E$1130,MATCH(A969,Sheet3!$D$78:$D$1130,0))</f>
        <v>#N/A</v>
      </c>
      <c r="DJ969" s="69">
        <f t="shared" si="221"/>
        <v>0</v>
      </c>
      <c r="DK969" s="69" t="s">
        <v>2332</v>
      </c>
      <c r="DL969" s="69"/>
      <c r="DM969" s="69" t="s">
        <v>2333</v>
      </c>
      <c r="DN969" s="69" t="e">
        <f>"造成["&amp;INDEX(Sheet5!$L$2:$L$11,MATCH(BL969,Sheet5!$J$2:$J$11,0))&amp;":"&amp;BR969&amp;"*"&amp;BS969/1000&amp;"]"&amp;INDEX(Sheet5!$I$2:$I$4,MATCH(BR969,Sheet5!$H$2:$H$4,0))&amp;"的"&amp;INDEX(Sheet5!$K$2:$K$11,MATCH(BL969,Sheet5!$J$2:$J$11,0))</f>
        <v>#N/A</v>
      </c>
      <c r="DO969" s="69"/>
      <c r="DP969" s="69"/>
      <c r="DQ969" s="69"/>
      <c r="DR969" s="69" t="e">
        <f t="shared" si="227"/>
        <v>#N/A</v>
      </c>
      <c r="DS969" s="90" t="e">
        <f>MATCH(A969,Sheet5!D:D,0)</f>
        <v>#N/A</v>
      </c>
      <c r="DT969" s="94" t="e">
        <f>MATCH(A968,Sheet5!F:F,0)</f>
        <v>#N/A</v>
      </c>
      <c r="DU969" s="69">
        <v>0</v>
      </c>
      <c r="DV969" s="69">
        <v>0</v>
      </c>
      <c r="DW969" s="69">
        <v>0</v>
      </c>
      <c r="DX969" s="69">
        <v>0</v>
      </c>
      <c r="DY969" s="69">
        <v>0</v>
      </c>
    </row>
    <row r="970" spans="1:129" ht="14.25">
      <c r="A970" s="69">
        <v>134911</v>
      </c>
      <c r="B970" s="69">
        <v>0</v>
      </c>
      <c r="C970" s="69">
        <v>1</v>
      </c>
      <c r="D970" s="69" t="s">
        <v>2330</v>
      </c>
      <c r="E970" s="69" t="s">
        <v>2331</v>
      </c>
      <c r="F970" s="69">
        <v>0</v>
      </c>
      <c r="G970" s="69">
        <v>1</v>
      </c>
      <c r="H970" s="69" t="s">
        <v>1528</v>
      </c>
      <c r="I970" s="69">
        <v>0</v>
      </c>
      <c r="J970" s="69">
        <v>0</v>
      </c>
      <c r="K970" s="69">
        <v>300</v>
      </c>
      <c r="M970" s="69">
        <v>0</v>
      </c>
      <c r="O970" s="69">
        <v>0</v>
      </c>
      <c r="P970" s="69">
        <v>1</v>
      </c>
      <c r="Q970" s="69">
        <v>0</v>
      </c>
      <c r="R970" s="69">
        <v>1</v>
      </c>
      <c r="S970" s="69">
        <v>0</v>
      </c>
      <c r="T970" s="69">
        <v>0</v>
      </c>
      <c r="U970" s="69">
        <v>0</v>
      </c>
      <c r="V970" s="69">
        <v>0</v>
      </c>
      <c r="W970" s="69">
        <v>0</v>
      </c>
      <c r="X970" s="69">
        <v>0</v>
      </c>
      <c r="Y970" s="69">
        <v>0</v>
      </c>
      <c r="Z970" s="69">
        <v>4000</v>
      </c>
      <c r="AA970" s="69">
        <v>4</v>
      </c>
      <c r="AB970" s="69">
        <v>31</v>
      </c>
      <c r="AC970" s="69">
        <v>0</v>
      </c>
      <c r="AD970" s="69">
        <v>0</v>
      </c>
      <c r="AE970" s="69">
        <v>0</v>
      </c>
      <c r="AF970" s="69">
        <v>100</v>
      </c>
      <c r="AG970" s="69">
        <v>0</v>
      </c>
      <c r="AH970" s="69">
        <v>180</v>
      </c>
      <c r="AI970" s="69">
        <v>0</v>
      </c>
      <c r="AJ970" s="69">
        <v>0</v>
      </c>
      <c r="AK970" s="69">
        <v>0</v>
      </c>
      <c r="AL970" s="69">
        <v>0</v>
      </c>
      <c r="AM970" s="69">
        <v>0</v>
      </c>
      <c r="AN970" s="69">
        <v>0</v>
      </c>
      <c r="AO970" s="69">
        <v>0</v>
      </c>
      <c r="AP970" s="69">
        <v>0</v>
      </c>
      <c r="AQ970" s="84">
        <v>0</v>
      </c>
      <c r="AR970" s="69">
        <v>0</v>
      </c>
      <c r="AS970" s="69">
        <v>0</v>
      </c>
      <c r="AT970" s="69">
        <v>0</v>
      </c>
      <c r="AU970" s="69">
        <v>0</v>
      </c>
      <c r="AV970" s="69">
        <v>0</v>
      </c>
      <c r="AW970" s="69">
        <v>0</v>
      </c>
      <c r="AX970" s="69">
        <v>0</v>
      </c>
      <c r="AY970" s="69">
        <v>0</v>
      </c>
      <c r="AZ970" s="69">
        <v>0</v>
      </c>
      <c r="BA970" s="69">
        <v>0</v>
      </c>
      <c r="BB970" s="69">
        <v>0</v>
      </c>
      <c r="BC970" s="69">
        <v>0</v>
      </c>
      <c r="BD970" s="69">
        <v>0</v>
      </c>
      <c r="BE970" s="69">
        <v>0</v>
      </c>
      <c r="BF970" s="69">
        <v>0</v>
      </c>
      <c r="BG970" s="69">
        <v>0</v>
      </c>
      <c r="BH970" s="69">
        <v>0</v>
      </c>
      <c r="BK970" s="69">
        <v>3</v>
      </c>
      <c r="BL970" s="69">
        <v>10</v>
      </c>
      <c r="BM970" s="69">
        <v>4</v>
      </c>
      <c r="BN970" s="69">
        <v>31</v>
      </c>
      <c r="BO970" s="89">
        <v>0</v>
      </c>
      <c r="BP970" s="69">
        <v>1</v>
      </c>
      <c r="BQ970" s="69">
        <v>1</v>
      </c>
      <c r="BR970" s="69">
        <v>1</v>
      </c>
      <c r="BS970" s="69">
        <v>124911</v>
      </c>
      <c r="BT970" s="69">
        <v>0</v>
      </c>
      <c r="BU970" s="69">
        <v>0</v>
      </c>
      <c r="BV970" s="69">
        <v>1000</v>
      </c>
      <c r="BW970" s="69">
        <v>0</v>
      </c>
      <c r="BY970" s="69">
        <v>0</v>
      </c>
      <c r="BZ970" s="69">
        <v>0</v>
      </c>
      <c r="CA970" s="69">
        <v>31</v>
      </c>
      <c r="CB970" s="69">
        <v>0</v>
      </c>
      <c r="CC970" s="69">
        <v>0</v>
      </c>
      <c r="CD970" s="69">
        <v>0</v>
      </c>
      <c r="CE970" s="69">
        <v>0</v>
      </c>
      <c r="CF970" s="69">
        <v>0</v>
      </c>
      <c r="CG970" s="69">
        <v>0</v>
      </c>
      <c r="CH970" s="69">
        <v>0</v>
      </c>
      <c r="CI970" s="69">
        <v>0</v>
      </c>
      <c r="CJ970" s="69">
        <v>0</v>
      </c>
      <c r="CL970" s="69">
        <v>0</v>
      </c>
      <c r="CM970" s="69">
        <v>0</v>
      </c>
      <c r="CN970" s="69">
        <v>0</v>
      </c>
      <c r="CO970" s="69">
        <v>0</v>
      </c>
      <c r="CP970" s="69">
        <v>0</v>
      </c>
      <c r="CQ970" s="69">
        <v>0</v>
      </c>
      <c r="CR970" s="69">
        <v>0</v>
      </c>
      <c r="CS970" s="69">
        <v>0</v>
      </c>
      <c r="CT970" s="69">
        <v>0</v>
      </c>
      <c r="CU970" s="69">
        <v>0</v>
      </c>
      <c r="CV970" s="69">
        <v>0</v>
      </c>
      <c r="CW970" s="69">
        <v>0</v>
      </c>
      <c r="CZ970" s="69">
        <v>0</v>
      </c>
      <c r="DA970" s="69">
        <v>0</v>
      </c>
      <c r="DB970" s="69">
        <v>0</v>
      </c>
      <c r="DC970" s="69">
        <v>0</v>
      </c>
      <c r="DD970" s="69">
        <v>0</v>
      </c>
      <c r="DE970" s="69">
        <v>0</v>
      </c>
      <c r="DF970" s="69">
        <v>0</v>
      </c>
      <c r="DG970" s="69">
        <v>1</v>
      </c>
      <c r="DI970" s="69" t="e">
        <f>INDEX(Sheet3!$E$78:$E$1130,MATCH(A970,Sheet3!$D$78:$D$1130,0))</f>
        <v>#N/A</v>
      </c>
      <c r="DJ970" s="69">
        <f t="shared" si="221"/>
        <v>0</v>
      </c>
      <c r="DK970" s="69" t="s">
        <v>2332</v>
      </c>
      <c r="DL970" s="69"/>
      <c r="DM970" s="69" t="s">
        <v>2333</v>
      </c>
      <c r="DN970" s="69" t="e">
        <f>"造成["&amp;INDEX(Sheet5!$L$2:$L$11,MATCH(BL970,Sheet5!$J$2:$J$11,0))&amp;":"&amp;BR970&amp;"*"&amp;BS970/1000&amp;"]"&amp;INDEX(Sheet5!$I$2:$I$4,MATCH(BR970,Sheet5!$H$2:$H$4,0))&amp;"的"&amp;INDEX(Sheet5!$K$2:$K$11,MATCH(BL970,Sheet5!$J$2:$J$11,0))</f>
        <v>#N/A</v>
      </c>
      <c r="DO970" s="69"/>
      <c r="DP970" s="69"/>
      <c r="DQ970" s="69"/>
      <c r="DR970" s="69" t="e">
        <f t="shared" si="227"/>
        <v>#N/A</v>
      </c>
      <c r="DS970" s="90" t="e">
        <f>MATCH(A970,Sheet5!D:D,0)</f>
        <v>#N/A</v>
      </c>
      <c r="DT970" s="94" t="e">
        <f>MATCH(A969,Sheet5!F:F,0)</f>
        <v>#N/A</v>
      </c>
      <c r="DU970" s="69">
        <v>0</v>
      </c>
      <c r="DV970" s="69">
        <v>0</v>
      </c>
      <c r="DW970" s="69">
        <v>0</v>
      </c>
      <c r="DX970" s="69">
        <v>0</v>
      </c>
      <c r="DY970" s="69">
        <v>0</v>
      </c>
    </row>
    <row r="971" spans="1:129" ht="14.25">
      <c r="A971" s="69">
        <v>134912</v>
      </c>
      <c r="B971" s="69">
        <v>0</v>
      </c>
      <c r="C971" s="69">
        <v>1</v>
      </c>
      <c r="D971" s="69" t="s">
        <v>2330</v>
      </c>
      <c r="E971" s="69" t="s">
        <v>2331</v>
      </c>
      <c r="F971" s="69">
        <v>0</v>
      </c>
      <c r="G971" s="69">
        <v>1</v>
      </c>
      <c r="H971" s="69" t="s">
        <v>1528</v>
      </c>
      <c r="I971" s="69">
        <v>0</v>
      </c>
      <c r="J971" s="69">
        <v>0</v>
      </c>
      <c r="K971" s="69">
        <v>300</v>
      </c>
      <c r="M971" s="69">
        <v>0</v>
      </c>
      <c r="O971" s="69">
        <v>0</v>
      </c>
      <c r="P971" s="69">
        <v>1</v>
      </c>
      <c r="Q971" s="69">
        <v>0</v>
      </c>
      <c r="R971" s="69">
        <v>1</v>
      </c>
      <c r="S971" s="69">
        <v>0</v>
      </c>
      <c r="T971" s="69">
        <v>0</v>
      </c>
      <c r="U971" s="69">
        <v>0</v>
      </c>
      <c r="V971" s="69">
        <v>0</v>
      </c>
      <c r="W971" s="69">
        <v>0</v>
      </c>
      <c r="X971" s="69">
        <v>0</v>
      </c>
      <c r="Y971" s="69">
        <v>0</v>
      </c>
      <c r="Z971" s="69">
        <v>4000</v>
      </c>
      <c r="AA971" s="69">
        <v>4</v>
      </c>
      <c r="AB971" s="69">
        <v>31</v>
      </c>
      <c r="AC971" s="69">
        <v>0</v>
      </c>
      <c r="AD971" s="69">
        <v>0</v>
      </c>
      <c r="AE971" s="69">
        <v>0</v>
      </c>
      <c r="AF971" s="69">
        <v>100</v>
      </c>
      <c r="AG971" s="69">
        <v>0</v>
      </c>
      <c r="AH971" s="69">
        <v>180</v>
      </c>
      <c r="AI971" s="69">
        <v>0</v>
      </c>
      <c r="AJ971" s="69">
        <v>0</v>
      </c>
      <c r="AK971" s="69">
        <v>0</v>
      </c>
      <c r="AL971" s="69">
        <v>0</v>
      </c>
      <c r="AM971" s="69">
        <v>0</v>
      </c>
      <c r="AN971" s="69">
        <v>0</v>
      </c>
      <c r="AO971" s="69">
        <v>0</v>
      </c>
      <c r="AP971" s="69">
        <v>0</v>
      </c>
      <c r="AQ971" s="84">
        <v>0</v>
      </c>
      <c r="AR971" s="69">
        <v>0</v>
      </c>
      <c r="AS971" s="69">
        <v>0</v>
      </c>
      <c r="AT971" s="69">
        <v>0</v>
      </c>
      <c r="AU971" s="69">
        <v>0</v>
      </c>
      <c r="AV971" s="69">
        <v>0</v>
      </c>
      <c r="AW971" s="69">
        <v>0</v>
      </c>
      <c r="AX971" s="69">
        <v>0</v>
      </c>
      <c r="AY971" s="69">
        <v>0</v>
      </c>
      <c r="AZ971" s="69">
        <v>0</v>
      </c>
      <c r="BA971" s="69">
        <v>0</v>
      </c>
      <c r="BB971" s="69">
        <v>0</v>
      </c>
      <c r="BC971" s="69">
        <v>0</v>
      </c>
      <c r="BD971" s="69">
        <v>0</v>
      </c>
      <c r="BE971" s="69">
        <v>0</v>
      </c>
      <c r="BF971" s="69">
        <v>0</v>
      </c>
      <c r="BG971" s="69">
        <v>0</v>
      </c>
      <c r="BH971" s="69">
        <v>0</v>
      </c>
      <c r="BK971" s="69">
        <v>3</v>
      </c>
      <c r="BL971" s="69">
        <v>10</v>
      </c>
      <c r="BM971" s="69">
        <v>4</v>
      </c>
      <c r="BN971" s="69">
        <v>31</v>
      </c>
      <c r="BO971" s="89">
        <v>0</v>
      </c>
      <c r="BP971" s="69">
        <v>1</v>
      </c>
      <c r="BQ971" s="69">
        <v>1</v>
      </c>
      <c r="BR971" s="69">
        <v>1</v>
      </c>
      <c r="BS971" s="69">
        <v>124912</v>
      </c>
      <c r="BT971" s="69">
        <v>0</v>
      </c>
      <c r="BU971" s="69">
        <v>0</v>
      </c>
      <c r="BV971" s="69">
        <v>1000</v>
      </c>
      <c r="BW971" s="69">
        <v>0</v>
      </c>
      <c r="BY971" s="69">
        <v>0</v>
      </c>
      <c r="BZ971" s="69">
        <v>0</v>
      </c>
      <c r="CA971" s="69">
        <v>31</v>
      </c>
      <c r="CB971" s="69">
        <v>0</v>
      </c>
      <c r="CC971" s="69">
        <v>0</v>
      </c>
      <c r="CD971" s="69">
        <v>0</v>
      </c>
      <c r="CE971" s="69">
        <v>0</v>
      </c>
      <c r="CF971" s="69">
        <v>0</v>
      </c>
      <c r="CG971" s="69">
        <v>0</v>
      </c>
      <c r="CH971" s="69">
        <v>0</v>
      </c>
      <c r="CI971" s="69">
        <v>0</v>
      </c>
      <c r="CJ971" s="69">
        <v>0</v>
      </c>
      <c r="CL971" s="69">
        <v>0</v>
      </c>
      <c r="CM971" s="69">
        <v>0</v>
      </c>
      <c r="CN971" s="69">
        <v>0</v>
      </c>
      <c r="CO971" s="69">
        <v>0</v>
      </c>
      <c r="CP971" s="69">
        <v>0</v>
      </c>
      <c r="CQ971" s="69">
        <v>0</v>
      </c>
      <c r="CR971" s="69">
        <v>0</v>
      </c>
      <c r="CS971" s="69">
        <v>0</v>
      </c>
      <c r="CT971" s="69">
        <v>0</v>
      </c>
      <c r="CU971" s="69">
        <v>0</v>
      </c>
      <c r="CV971" s="69">
        <v>0</v>
      </c>
      <c r="CW971" s="69">
        <v>0</v>
      </c>
      <c r="CZ971" s="69">
        <v>0</v>
      </c>
      <c r="DA971" s="69">
        <v>0</v>
      </c>
      <c r="DB971" s="69">
        <v>0</v>
      </c>
      <c r="DC971" s="69">
        <v>0</v>
      </c>
      <c r="DD971" s="69">
        <v>0</v>
      </c>
      <c r="DE971" s="69">
        <v>0</v>
      </c>
      <c r="DF971" s="69">
        <v>0</v>
      </c>
      <c r="DG971" s="69">
        <v>1</v>
      </c>
      <c r="DI971" s="69" t="e">
        <f>INDEX(Sheet3!$E$78:$E$1130,MATCH(A971,Sheet3!$D$78:$D$1130,0))</f>
        <v>#N/A</v>
      </c>
      <c r="DJ971" s="69">
        <f t="shared" si="221"/>
        <v>0</v>
      </c>
      <c r="DK971" s="69" t="s">
        <v>2332</v>
      </c>
      <c r="DL971" s="69"/>
      <c r="DM971" s="69" t="s">
        <v>2333</v>
      </c>
      <c r="DN971" s="69" t="e">
        <f>"造成["&amp;INDEX(Sheet5!$L$2:$L$11,MATCH(BL971,Sheet5!$J$2:$J$11,0))&amp;":"&amp;BR971&amp;"*"&amp;BS971/1000&amp;"]"&amp;INDEX(Sheet5!$I$2:$I$4,MATCH(BR971,Sheet5!$H$2:$H$4,0))&amp;"的"&amp;INDEX(Sheet5!$K$2:$K$11,MATCH(BL971,Sheet5!$J$2:$J$11,0))</f>
        <v>#N/A</v>
      </c>
      <c r="DO971" s="69"/>
      <c r="DP971" s="69"/>
      <c r="DQ971" s="69"/>
      <c r="DR971" s="69" t="e">
        <f t="shared" si="227"/>
        <v>#N/A</v>
      </c>
      <c r="DS971" s="90" t="e">
        <f>MATCH(A971,Sheet5!D:D,0)</f>
        <v>#N/A</v>
      </c>
      <c r="DT971" s="94" t="e">
        <f>MATCH(A970,Sheet5!F:F,0)</f>
        <v>#N/A</v>
      </c>
      <c r="DU971" s="69">
        <v>0</v>
      </c>
      <c r="DV971" s="69">
        <v>0</v>
      </c>
      <c r="DW971" s="69">
        <v>0</v>
      </c>
      <c r="DX971" s="69">
        <v>0</v>
      </c>
      <c r="DY971" s="69">
        <v>0</v>
      </c>
    </row>
    <row r="972" spans="1:129" ht="14.25">
      <c r="A972" s="69">
        <v>134913</v>
      </c>
      <c r="B972" s="69">
        <v>0</v>
      </c>
      <c r="C972" s="69">
        <v>1</v>
      </c>
      <c r="D972" s="69" t="s">
        <v>2330</v>
      </c>
      <c r="E972" s="69" t="s">
        <v>2331</v>
      </c>
      <c r="F972" s="69">
        <v>0</v>
      </c>
      <c r="G972" s="69">
        <v>1</v>
      </c>
      <c r="H972" s="69" t="s">
        <v>1528</v>
      </c>
      <c r="I972" s="69">
        <v>0</v>
      </c>
      <c r="J972" s="69">
        <v>0</v>
      </c>
      <c r="K972" s="69">
        <v>300</v>
      </c>
      <c r="M972" s="69">
        <v>0</v>
      </c>
      <c r="O972" s="69">
        <v>0</v>
      </c>
      <c r="P972" s="69">
        <v>1</v>
      </c>
      <c r="Q972" s="69">
        <v>0</v>
      </c>
      <c r="R972" s="69">
        <v>1</v>
      </c>
      <c r="S972" s="69">
        <v>0</v>
      </c>
      <c r="T972" s="69">
        <v>0</v>
      </c>
      <c r="U972" s="69">
        <v>0</v>
      </c>
      <c r="V972" s="69">
        <v>0</v>
      </c>
      <c r="W972" s="69">
        <v>0</v>
      </c>
      <c r="X972" s="69">
        <v>0</v>
      </c>
      <c r="Y972" s="69">
        <v>0</v>
      </c>
      <c r="Z972" s="69">
        <v>4000</v>
      </c>
      <c r="AA972" s="69">
        <v>4</v>
      </c>
      <c r="AB972" s="69">
        <v>31</v>
      </c>
      <c r="AC972" s="69">
        <v>0</v>
      </c>
      <c r="AD972" s="69">
        <v>0</v>
      </c>
      <c r="AE972" s="69">
        <v>0</v>
      </c>
      <c r="AF972" s="69">
        <v>100</v>
      </c>
      <c r="AG972" s="69">
        <v>0</v>
      </c>
      <c r="AH972" s="69">
        <v>180</v>
      </c>
      <c r="AI972" s="69">
        <v>0</v>
      </c>
      <c r="AJ972" s="69">
        <v>0</v>
      </c>
      <c r="AK972" s="69">
        <v>0</v>
      </c>
      <c r="AL972" s="69">
        <v>0</v>
      </c>
      <c r="AM972" s="69">
        <v>0</v>
      </c>
      <c r="AN972" s="69">
        <v>0</v>
      </c>
      <c r="AO972" s="69">
        <v>0</v>
      </c>
      <c r="AP972" s="69">
        <v>0</v>
      </c>
      <c r="AQ972" s="84">
        <v>0</v>
      </c>
      <c r="AR972" s="69">
        <v>0</v>
      </c>
      <c r="AS972" s="69">
        <v>0</v>
      </c>
      <c r="AT972" s="69">
        <v>0</v>
      </c>
      <c r="AU972" s="69">
        <v>0</v>
      </c>
      <c r="AV972" s="69">
        <v>0</v>
      </c>
      <c r="AW972" s="69">
        <v>0</v>
      </c>
      <c r="AX972" s="69">
        <v>0</v>
      </c>
      <c r="AY972" s="69">
        <v>0</v>
      </c>
      <c r="AZ972" s="69">
        <v>0</v>
      </c>
      <c r="BA972" s="69">
        <v>0</v>
      </c>
      <c r="BB972" s="69">
        <v>0</v>
      </c>
      <c r="BC972" s="69">
        <v>0</v>
      </c>
      <c r="BD972" s="69">
        <v>0</v>
      </c>
      <c r="BE972" s="69">
        <v>0</v>
      </c>
      <c r="BF972" s="69">
        <v>0</v>
      </c>
      <c r="BG972" s="69">
        <v>0</v>
      </c>
      <c r="BH972" s="69">
        <v>0</v>
      </c>
      <c r="BK972" s="69">
        <v>3</v>
      </c>
      <c r="BL972" s="69">
        <v>10</v>
      </c>
      <c r="BM972" s="69">
        <v>4</v>
      </c>
      <c r="BN972" s="69">
        <v>31</v>
      </c>
      <c r="BO972" s="89">
        <v>0</v>
      </c>
      <c r="BP972" s="69">
        <v>1</v>
      </c>
      <c r="BQ972" s="69">
        <v>1</v>
      </c>
      <c r="BR972" s="69">
        <v>1</v>
      </c>
      <c r="BS972" s="69">
        <v>124913</v>
      </c>
      <c r="BT972" s="69">
        <v>0</v>
      </c>
      <c r="BU972" s="69">
        <v>0</v>
      </c>
      <c r="BV972" s="69">
        <v>1000</v>
      </c>
      <c r="BW972" s="69">
        <v>0</v>
      </c>
      <c r="BY972" s="69">
        <v>0</v>
      </c>
      <c r="BZ972" s="69">
        <v>0</v>
      </c>
      <c r="CA972" s="69">
        <v>31</v>
      </c>
      <c r="CB972" s="69">
        <v>0</v>
      </c>
      <c r="CC972" s="69">
        <v>0</v>
      </c>
      <c r="CD972" s="69">
        <v>0</v>
      </c>
      <c r="CE972" s="69">
        <v>0</v>
      </c>
      <c r="CF972" s="69">
        <v>0</v>
      </c>
      <c r="CG972" s="69">
        <v>0</v>
      </c>
      <c r="CH972" s="69">
        <v>0</v>
      </c>
      <c r="CI972" s="69">
        <v>0</v>
      </c>
      <c r="CJ972" s="69">
        <v>0</v>
      </c>
      <c r="CL972" s="69">
        <v>0</v>
      </c>
      <c r="CM972" s="69">
        <v>0</v>
      </c>
      <c r="CN972" s="69">
        <v>0</v>
      </c>
      <c r="CO972" s="69">
        <v>0</v>
      </c>
      <c r="CP972" s="69">
        <v>0</v>
      </c>
      <c r="CQ972" s="69">
        <v>0</v>
      </c>
      <c r="CR972" s="69">
        <v>0</v>
      </c>
      <c r="CS972" s="69">
        <v>0</v>
      </c>
      <c r="CT972" s="69">
        <v>0</v>
      </c>
      <c r="CU972" s="69">
        <v>0</v>
      </c>
      <c r="CV972" s="69">
        <v>0</v>
      </c>
      <c r="CW972" s="69">
        <v>0</v>
      </c>
      <c r="CZ972" s="69">
        <v>0</v>
      </c>
      <c r="DA972" s="69">
        <v>0</v>
      </c>
      <c r="DB972" s="69">
        <v>0</v>
      </c>
      <c r="DC972" s="69">
        <v>0</v>
      </c>
      <c r="DD972" s="69">
        <v>0</v>
      </c>
      <c r="DE972" s="69">
        <v>0</v>
      </c>
      <c r="DF972" s="69">
        <v>0</v>
      </c>
      <c r="DG972" s="69">
        <v>1</v>
      </c>
      <c r="DI972" s="69" t="e">
        <f>INDEX(Sheet3!$E$78:$E$1130,MATCH(A972,Sheet3!$D$78:$D$1130,0))</f>
        <v>#N/A</v>
      </c>
      <c r="DJ972" s="69">
        <f t="shared" si="221"/>
        <v>0</v>
      </c>
      <c r="DK972" s="69" t="s">
        <v>2332</v>
      </c>
      <c r="DL972" s="69"/>
      <c r="DM972" s="69" t="s">
        <v>2333</v>
      </c>
      <c r="DN972" s="69" t="e">
        <f>"造成["&amp;INDEX(Sheet5!$L$2:$L$11,MATCH(BL972,Sheet5!$J$2:$J$11,0))&amp;":"&amp;BR972&amp;"*"&amp;BS972/1000&amp;"]"&amp;INDEX(Sheet5!$I$2:$I$4,MATCH(BR972,Sheet5!$H$2:$H$4,0))&amp;"的"&amp;INDEX(Sheet5!$K$2:$K$11,MATCH(BL972,Sheet5!$J$2:$J$11,0))</f>
        <v>#N/A</v>
      </c>
      <c r="DO972" s="69"/>
      <c r="DP972" s="69"/>
      <c r="DQ972" s="69"/>
      <c r="DR972" s="69" t="e">
        <f t="shared" si="227"/>
        <v>#N/A</v>
      </c>
      <c r="DS972" s="90" t="e">
        <f>MATCH(A972,Sheet5!D:D,0)</f>
        <v>#N/A</v>
      </c>
      <c r="DT972" s="94" t="e">
        <f>MATCH(A971,Sheet5!F:F,0)</f>
        <v>#N/A</v>
      </c>
      <c r="DU972" s="69">
        <v>0</v>
      </c>
      <c r="DV972" s="69">
        <v>0</v>
      </c>
      <c r="DW972" s="69">
        <v>0</v>
      </c>
      <c r="DX972" s="69">
        <v>0</v>
      </c>
      <c r="DY972" s="69">
        <v>0</v>
      </c>
    </row>
    <row r="973" spans="1:129" ht="14.25">
      <c r="A973" s="69">
        <v>134914</v>
      </c>
      <c r="B973" s="69">
        <v>0</v>
      </c>
      <c r="C973" s="69">
        <v>1</v>
      </c>
      <c r="D973" s="69" t="s">
        <v>2330</v>
      </c>
      <c r="E973" s="69" t="s">
        <v>2331</v>
      </c>
      <c r="F973" s="69">
        <v>0</v>
      </c>
      <c r="G973" s="69">
        <v>1</v>
      </c>
      <c r="H973" s="69" t="s">
        <v>1528</v>
      </c>
      <c r="I973" s="69">
        <v>0</v>
      </c>
      <c r="J973" s="69">
        <v>0</v>
      </c>
      <c r="K973" s="69">
        <v>300</v>
      </c>
      <c r="M973" s="69">
        <v>0</v>
      </c>
      <c r="O973" s="69">
        <v>0</v>
      </c>
      <c r="P973" s="69">
        <v>1</v>
      </c>
      <c r="Q973" s="69">
        <v>0</v>
      </c>
      <c r="R973" s="69">
        <v>1</v>
      </c>
      <c r="S973" s="69">
        <v>0</v>
      </c>
      <c r="T973" s="69">
        <v>0</v>
      </c>
      <c r="U973" s="69">
        <v>0</v>
      </c>
      <c r="V973" s="69">
        <v>0</v>
      </c>
      <c r="W973" s="69">
        <v>0</v>
      </c>
      <c r="X973" s="69">
        <v>0</v>
      </c>
      <c r="Y973" s="69">
        <v>0</v>
      </c>
      <c r="Z973" s="69">
        <v>4000</v>
      </c>
      <c r="AA973" s="69">
        <v>4</v>
      </c>
      <c r="AB973" s="69">
        <v>31</v>
      </c>
      <c r="AC973" s="69">
        <v>0</v>
      </c>
      <c r="AD973" s="69">
        <v>0</v>
      </c>
      <c r="AE973" s="69">
        <v>0</v>
      </c>
      <c r="AF973" s="69">
        <v>100</v>
      </c>
      <c r="AG973" s="69">
        <v>0</v>
      </c>
      <c r="AH973" s="69">
        <v>180</v>
      </c>
      <c r="AI973" s="69">
        <v>0</v>
      </c>
      <c r="AJ973" s="69">
        <v>0</v>
      </c>
      <c r="AK973" s="69">
        <v>0</v>
      </c>
      <c r="AL973" s="69">
        <v>0</v>
      </c>
      <c r="AM973" s="69">
        <v>0</v>
      </c>
      <c r="AN973" s="69">
        <v>0</v>
      </c>
      <c r="AO973" s="69">
        <v>0</v>
      </c>
      <c r="AP973" s="69">
        <v>0</v>
      </c>
      <c r="AQ973" s="84">
        <v>0</v>
      </c>
      <c r="AR973" s="69">
        <v>0</v>
      </c>
      <c r="AS973" s="69">
        <v>0</v>
      </c>
      <c r="AT973" s="69">
        <v>0</v>
      </c>
      <c r="AU973" s="69">
        <v>0</v>
      </c>
      <c r="AV973" s="69">
        <v>0</v>
      </c>
      <c r="AW973" s="69">
        <v>0</v>
      </c>
      <c r="AX973" s="69">
        <v>0</v>
      </c>
      <c r="AY973" s="69">
        <v>0</v>
      </c>
      <c r="AZ973" s="69">
        <v>0</v>
      </c>
      <c r="BA973" s="69">
        <v>0</v>
      </c>
      <c r="BB973" s="69">
        <v>0</v>
      </c>
      <c r="BC973" s="69">
        <v>0</v>
      </c>
      <c r="BD973" s="69">
        <v>0</v>
      </c>
      <c r="BE973" s="69">
        <v>0</v>
      </c>
      <c r="BF973" s="69">
        <v>0</v>
      </c>
      <c r="BG973" s="69">
        <v>0</v>
      </c>
      <c r="BH973" s="69">
        <v>0</v>
      </c>
      <c r="BK973" s="69">
        <v>3</v>
      </c>
      <c r="BL973" s="69">
        <v>10</v>
      </c>
      <c r="BM973" s="69">
        <v>4</v>
      </c>
      <c r="BN973" s="69">
        <v>31</v>
      </c>
      <c r="BO973" s="89">
        <v>0</v>
      </c>
      <c r="BP973" s="69">
        <v>1</v>
      </c>
      <c r="BQ973" s="69">
        <v>1</v>
      </c>
      <c r="BR973" s="69">
        <v>1</v>
      </c>
      <c r="BS973" s="69">
        <v>124914</v>
      </c>
      <c r="BT973" s="69">
        <v>0</v>
      </c>
      <c r="BU973" s="69">
        <v>0</v>
      </c>
      <c r="BV973" s="69">
        <v>1000</v>
      </c>
      <c r="BW973" s="69">
        <v>0</v>
      </c>
      <c r="BY973" s="69">
        <v>0</v>
      </c>
      <c r="BZ973" s="69">
        <v>0</v>
      </c>
      <c r="CA973" s="69">
        <v>31</v>
      </c>
      <c r="CB973" s="69">
        <v>0</v>
      </c>
      <c r="CC973" s="69">
        <v>0</v>
      </c>
      <c r="CD973" s="69">
        <v>0</v>
      </c>
      <c r="CE973" s="69">
        <v>0</v>
      </c>
      <c r="CF973" s="69">
        <v>0</v>
      </c>
      <c r="CG973" s="69">
        <v>0</v>
      </c>
      <c r="CH973" s="69">
        <v>0</v>
      </c>
      <c r="CI973" s="69">
        <v>0</v>
      </c>
      <c r="CJ973" s="69">
        <v>0</v>
      </c>
      <c r="CL973" s="69">
        <v>0</v>
      </c>
      <c r="CM973" s="69">
        <v>0</v>
      </c>
      <c r="CN973" s="69">
        <v>0</v>
      </c>
      <c r="CO973" s="69">
        <v>0</v>
      </c>
      <c r="CP973" s="69">
        <v>0</v>
      </c>
      <c r="CQ973" s="69">
        <v>0</v>
      </c>
      <c r="CR973" s="69">
        <v>0</v>
      </c>
      <c r="CS973" s="69">
        <v>0</v>
      </c>
      <c r="CT973" s="69">
        <v>0</v>
      </c>
      <c r="CU973" s="69">
        <v>0</v>
      </c>
      <c r="CV973" s="69">
        <v>0</v>
      </c>
      <c r="CW973" s="69">
        <v>0</v>
      </c>
      <c r="CZ973" s="69">
        <v>0</v>
      </c>
      <c r="DA973" s="69">
        <v>0</v>
      </c>
      <c r="DB973" s="69">
        <v>0</v>
      </c>
      <c r="DC973" s="69">
        <v>0</v>
      </c>
      <c r="DD973" s="69">
        <v>0</v>
      </c>
      <c r="DE973" s="69">
        <v>0</v>
      </c>
      <c r="DF973" s="69">
        <v>0</v>
      </c>
      <c r="DG973" s="69">
        <v>1</v>
      </c>
      <c r="DI973" s="69" t="e">
        <f>INDEX(Sheet3!$E$78:$E$1130,MATCH(A973,Sheet3!$D$78:$D$1130,0))</f>
        <v>#N/A</v>
      </c>
      <c r="DJ973" s="69">
        <f t="shared" si="221"/>
        <v>0</v>
      </c>
      <c r="DK973" s="69" t="s">
        <v>2332</v>
      </c>
      <c r="DL973" s="69"/>
      <c r="DM973" s="69" t="s">
        <v>2333</v>
      </c>
      <c r="DN973" s="69" t="e">
        <f>"造成["&amp;INDEX(Sheet5!$L$2:$L$11,MATCH(BL973,Sheet5!$J$2:$J$11,0))&amp;":"&amp;BR973&amp;"*"&amp;BS973/1000&amp;"]"&amp;INDEX(Sheet5!$I$2:$I$4,MATCH(BR973,Sheet5!$H$2:$H$4,0))&amp;"的"&amp;INDEX(Sheet5!$K$2:$K$11,MATCH(BL973,Sheet5!$J$2:$J$11,0))</f>
        <v>#N/A</v>
      </c>
      <c r="DO973" s="69"/>
      <c r="DP973" s="69"/>
      <c r="DQ973" s="69"/>
      <c r="DR973" s="69" t="e">
        <f t="shared" si="227"/>
        <v>#N/A</v>
      </c>
      <c r="DS973" s="90" t="e">
        <f>MATCH(A973,Sheet5!D:D,0)</f>
        <v>#N/A</v>
      </c>
      <c r="DT973" s="94" t="e">
        <f>MATCH(A972,Sheet5!F:F,0)</f>
        <v>#N/A</v>
      </c>
      <c r="DU973" s="69">
        <v>0</v>
      </c>
      <c r="DV973" s="69">
        <v>0</v>
      </c>
      <c r="DW973" s="69">
        <v>0</v>
      </c>
      <c r="DX973" s="69">
        <v>0</v>
      </c>
      <c r="DY973" s="69">
        <v>0</v>
      </c>
    </row>
    <row r="974" spans="1:129" ht="14.25">
      <c r="A974" s="69">
        <v>134915</v>
      </c>
      <c r="B974" s="69">
        <v>0</v>
      </c>
      <c r="C974" s="69">
        <v>1</v>
      </c>
      <c r="D974" s="69" t="s">
        <v>2330</v>
      </c>
      <c r="E974" s="69" t="s">
        <v>2331</v>
      </c>
      <c r="F974" s="69">
        <v>0</v>
      </c>
      <c r="G974" s="69">
        <v>1</v>
      </c>
      <c r="H974" s="69" t="s">
        <v>1528</v>
      </c>
      <c r="I974" s="69">
        <v>0</v>
      </c>
      <c r="J974" s="69">
        <v>0</v>
      </c>
      <c r="K974" s="69">
        <v>300</v>
      </c>
      <c r="M974" s="69">
        <v>0</v>
      </c>
      <c r="O974" s="69">
        <v>0</v>
      </c>
      <c r="P974" s="69">
        <v>1</v>
      </c>
      <c r="Q974" s="69">
        <v>0</v>
      </c>
      <c r="R974" s="69">
        <v>1</v>
      </c>
      <c r="S974" s="69">
        <v>0</v>
      </c>
      <c r="T974" s="69">
        <v>0</v>
      </c>
      <c r="U974" s="69">
        <v>0</v>
      </c>
      <c r="V974" s="69">
        <v>0</v>
      </c>
      <c r="W974" s="69">
        <v>0</v>
      </c>
      <c r="X974" s="69">
        <v>0</v>
      </c>
      <c r="Y974" s="69">
        <v>0</v>
      </c>
      <c r="Z974" s="69">
        <v>4000</v>
      </c>
      <c r="AA974" s="69">
        <v>4</v>
      </c>
      <c r="AB974" s="69">
        <v>31</v>
      </c>
      <c r="AC974" s="69">
        <v>0</v>
      </c>
      <c r="AD974" s="69">
        <v>0</v>
      </c>
      <c r="AE974" s="69">
        <v>0</v>
      </c>
      <c r="AF974" s="69">
        <v>100</v>
      </c>
      <c r="AG974" s="69">
        <v>0</v>
      </c>
      <c r="AH974" s="69">
        <v>180</v>
      </c>
      <c r="AI974" s="69">
        <v>0</v>
      </c>
      <c r="AJ974" s="69">
        <v>0</v>
      </c>
      <c r="AK974" s="69">
        <v>0</v>
      </c>
      <c r="AL974" s="69">
        <v>0</v>
      </c>
      <c r="AM974" s="69">
        <v>0</v>
      </c>
      <c r="AN974" s="69">
        <v>0</v>
      </c>
      <c r="AO974" s="69">
        <v>0</v>
      </c>
      <c r="AP974" s="69">
        <v>0</v>
      </c>
      <c r="AQ974" s="84">
        <v>0</v>
      </c>
      <c r="AR974" s="69">
        <v>0</v>
      </c>
      <c r="AS974" s="69">
        <v>0</v>
      </c>
      <c r="AT974" s="69">
        <v>0</v>
      </c>
      <c r="AU974" s="69">
        <v>0</v>
      </c>
      <c r="AV974" s="69">
        <v>0</v>
      </c>
      <c r="AW974" s="69">
        <v>0</v>
      </c>
      <c r="AX974" s="69">
        <v>0</v>
      </c>
      <c r="AY974" s="69">
        <v>0</v>
      </c>
      <c r="AZ974" s="69">
        <v>0</v>
      </c>
      <c r="BA974" s="69">
        <v>0</v>
      </c>
      <c r="BB974" s="69">
        <v>0</v>
      </c>
      <c r="BC974" s="69">
        <v>0</v>
      </c>
      <c r="BD974" s="69">
        <v>0</v>
      </c>
      <c r="BE974" s="69">
        <v>0</v>
      </c>
      <c r="BF974" s="69">
        <v>0</v>
      </c>
      <c r="BG974" s="69">
        <v>0</v>
      </c>
      <c r="BH974" s="69">
        <v>0</v>
      </c>
      <c r="BK974" s="69">
        <v>3</v>
      </c>
      <c r="BL974" s="69">
        <v>10</v>
      </c>
      <c r="BM974" s="69">
        <v>4</v>
      </c>
      <c r="BN974" s="69">
        <v>31</v>
      </c>
      <c r="BO974" s="89">
        <v>0</v>
      </c>
      <c r="BP974" s="69">
        <v>1</v>
      </c>
      <c r="BQ974" s="69">
        <v>1</v>
      </c>
      <c r="BR974" s="69">
        <v>1</v>
      </c>
      <c r="BS974" s="69">
        <v>124915</v>
      </c>
      <c r="BT974" s="69">
        <v>0</v>
      </c>
      <c r="BU974" s="69">
        <v>0</v>
      </c>
      <c r="BV974" s="69">
        <v>1000</v>
      </c>
      <c r="BW974" s="69">
        <v>0</v>
      </c>
      <c r="BY974" s="69">
        <v>0</v>
      </c>
      <c r="BZ974" s="69">
        <v>0</v>
      </c>
      <c r="CA974" s="69">
        <v>31</v>
      </c>
      <c r="CB974" s="69">
        <v>0</v>
      </c>
      <c r="CC974" s="69">
        <v>0</v>
      </c>
      <c r="CD974" s="69">
        <v>0</v>
      </c>
      <c r="CE974" s="69">
        <v>0</v>
      </c>
      <c r="CF974" s="69">
        <v>0</v>
      </c>
      <c r="CG974" s="69">
        <v>0</v>
      </c>
      <c r="CH974" s="69">
        <v>0</v>
      </c>
      <c r="CI974" s="69">
        <v>0</v>
      </c>
      <c r="CJ974" s="69">
        <v>0</v>
      </c>
      <c r="CL974" s="69">
        <v>0</v>
      </c>
      <c r="CM974" s="69">
        <v>0</v>
      </c>
      <c r="CN974" s="69">
        <v>0</v>
      </c>
      <c r="CO974" s="69">
        <v>0</v>
      </c>
      <c r="CP974" s="69">
        <v>0</v>
      </c>
      <c r="CQ974" s="69">
        <v>0</v>
      </c>
      <c r="CR974" s="69">
        <v>0</v>
      </c>
      <c r="CS974" s="69">
        <v>0</v>
      </c>
      <c r="CT974" s="69">
        <v>0</v>
      </c>
      <c r="CU974" s="69">
        <v>0</v>
      </c>
      <c r="CV974" s="69">
        <v>0</v>
      </c>
      <c r="CW974" s="69">
        <v>0</v>
      </c>
      <c r="CZ974" s="69">
        <v>0</v>
      </c>
      <c r="DA974" s="69">
        <v>0</v>
      </c>
      <c r="DB974" s="69">
        <v>0</v>
      </c>
      <c r="DC974" s="69">
        <v>0</v>
      </c>
      <c r="DD974" s="69">
        <v>0</v>
      </c>
      <c r="DE974" s="69">
        <v>0</v>
      </c>
      <c r="DF974" s="69">
        <v>0</v>
      </c>
      <c r="DG974" s="69">
        <v>1</v>
      </c>
      <c r="DI974" s="69" t="e">
        <f>INDEX(Sheet3!$E$78:$E$1130,MATCH(A974,Sheet3!$D$78:$D$1130,0))</f>
        <v>#N/A</v>
      </c>
      <c r="DJ974" s="69">
        <f t="shared" ref="DJ974:DJ1037" si="228">IFERROR(DI974,F974)</f>
        <v>0</v>
      </c>
      <c r="DK974" s="69" t="s">
        <v>2332</v>
      </c>
      <c r="DL974" s="69"/>
      <c r="DM974" s="69" t="s">
        <v>2333</v>
      </c>
      <c r="DN974" s="69" t="e">
        <f>"造成["&amp;INDEX(Sheet5!$L$2:$L$11,MATCH(BL974,Sheet5!$J$2:$J$11,0))&amp;":"&amp;BR974&amp;"*"&amp;BS974/1000&amp;"]"&amp;INDEX(Sheet5!$I$2:$I$4,MATCH(BR974,Sheet5!$H$2:$H$4,0))&amp;"的"&amp;INDEX(Sheet5!$K$2:$K$11,MATCH(BL974,Sheet5!$J$2:$J$11,0))</f>
        <v>#N/A</v>
      </c>
      <c r="DO974" s="69"/>
      <c r="DP974" s="69"/>
      <c r="DQ974" s="69"/>
      <c r="DR974" s="69" t="e">
        <f t="shared" si="227"/>
        <v>#N/A</v>
      </c>
      <c r="DS974" s="90" t="e">
        <f>MATCH(A974,Sheet5!D:D,0)</f>
        <v>#N/A</v>
      </c>
      <c r="DT974" s="94" t="e">
        <f>MATCH(A973,Sheet5!F:F,0)</f>
        <v>#N/A</v>
      </c>
      <c r="DU974" s="69">
        <v>0</v>
      </c>
      <c r="DV974" s="69">
        <v>0</v>
      </c>
      <c r="DW974" s="69">
        <v>0</v>
      </c>
      <c r="DX974" s="69">
        <v>0</v>
      </c>
      <c r="DY974" s="69">
        <v>0</v>
      </c>
    </row>
    <row r="975" spans="1:129" ht="14.25">
      <c r="A975" s="69">
        <v>134916</v>
      </c>
      <c r="B975" s="69">
        <v>0</v>
      </c>
      <c r="C975" s="69">
        <v>1</v>
      </c>
      <c r="D975" s="69" t="s">
        <v>2330</v>
      </c>
      <c r="E975" s="69" t="s">
        <v>2331</v>
      </c>
      <c r="F975" s="69">
        <v>0</v>
      </c>
      <c r="G975" s="69">
        <v>1</v>
      </c>
      <c r="H975" s="69" t="s">
        <v>1528</v>
      </c>
      <c r="I975" s="69">
        <v>0</v>
      </c>
      <c r="J975" s="69">
        <v>0</v>
      </c>
      <c r="K975" s="69">
        <v>300</v>
      </c>
      <c r="M975" s="69">
        <v>0</v>
      </c>
      <c r="O975" s="69">
        <v>0</v>
      </c>
      <c r="P975" s="69">
        <v>1</v>
      </c>
      <c r="Q975" s="69">
        <v>0</v>
      </c>
      <c r="R975" s="69">
        <v>1</v>
      </c>
      <c r="S975" s="69">
        <v>0</v>
      </c>
      <c r="T975" s="69">
        <v>0</v>
      </c>
      <c r="U975" s="69">
        <v>0</v>
      </c>
      <c r="V975" s="69">
        <v>0</v>
      </c>
      <c r="W975" s="69">
        <v>0</v>
      </c>
      <c r="X975" s="69">
        <v>0</v>
      </c>
      <c r="Y975" s="69">
        <v>0</v>
      </c>
      <c r="Z975" s="69">
        <v>4000</v>
      </c>
      <c r="AA975" s="69">
        <v>4</v>
      </c>
      <c r="AB975" s="69">
        <v>31</v>
      </c>
      <c r="AC975" s="69">
        <v>0</v>
      </c>
      <c r="AD975" s="69">
        <v>0</v>
      </c>
      <c r="AE975" s="69">
        <v>0</v>
      </c>
      <c r="AF975" s="69">
        <v>100</v>
      </c>
      <c r="AG975" s="69">
        <v>0</v>
      </c>
      <c r="AH975" s="69">
        <v>180</v>
      </c>
      <c r="AI975" s="69">
        <v>0</v>
      </c>
      <c r="AJ975" s="69">
        <v>0</v>
      </c>
      <c r="AK975" s="69">
        <v>0</v>
      </c>
      <c r="AL975" s="69">
        <v>0</v>
      </c>
      <c r="AM975" s="69">
        <v>0</v>
      </c>
      <c r="AN975" s="69">
        <v>0</v>
      </c>
      <c r="AO975" s="69">
        <v>0</v>
      </c>
      <c r="AP975" s="69">
        <v>0</v>
      </c>
      <c r="AQ975" s="84">
        <v>0</v>
      </c>
      <c r="AR975" s="69">
        <v>0</v>
      </c>
      <c r="AS975" s="69">
        <v>0</v>
      </c>
      <c r="AT975" s="69">
        <v>0</v>
      </c>
      <c r="AU975" s="69">
        <v>0</v>
      </c>
      <c r="AV975" s="69">
        <v>0</v>
      </c>
      <c r="AW975" s="69">
        <v>0</v>
      </c>
      <c r="AX975" s="69">
        <v>0</v>
      </c>
      <c r="AY975" s="69">
        <v>0</v>
      </c>
      <c r="AZ975" s="69">
        <v>0</v>
      </c>
      <c r="BA975" s="69">
        <v>0</v>
      </c>
      <c r="BB975" s="69">
        <v>0</v>
      </c>
      <c r="BC975" s="69">
        <v>0</v>
      </c>
      <c r="BD975" s="69">
        <v>0</v>
      </c>
      <c r="BE975" s="69">
        <v>0</v>
      </c>
      <c r="BF975" s="69">
        <v>0</v>
      </c>
      <c r="BG975" s="69">
        <v>0</v>
      </c>
      <c r="BH975" s="69">
        <v>0</v>
      </c>
      <c r="BK975" s="69">
        <v>3</v>
      </c>
      <c r="BL975" s="69">
        <v>10</v>
      </c>
      <c r="BM975" s="69">
        <v>4</v>
      </c>
      <c r="BN975" s="69">
        <v>31</v>
      </c>
      <c r="BO975" s="89">
        <v>0</v>
      </c>
      <c r="BP975" s="69">
        <v>1</v>
      </c>
      <c r="BQ975" s="69">
        <v>1</v>
      </c>
      <c r="BR975" s="69">
        <v>1</v>
      </c>
      <c r="BS975" s="69">
        <v>124916</v>
      </c>
      <c r="BT975" s="69">
        <v>0</v>
      </c>
      <c r="BU975" s="69">
        <v>0</v>
      </c>
      <c r="BV975" s="69">
        <v>1000</v>
      </c>
      <c r="BW975" s="69">
        <v>0</v>
      </c>
      <c r="BY975" s="69">
        <v>0</v>
      </c>
      <c r="BZ975" s="69">
        <v>0</v>
      </c>
      <c r="CA975" s="69">
        <v>31</v>
      </c>
      <c r="CB975" s="69">
        <v>0</v>
      </c>
      <c r="CC975" s="69">
        <v>0</v>
      </c>
      <c r="CD975" s="69">
        <v>0</v>
      </c>
      <c r="CE975" s="69">
        <v>0</v>
      </c>
      <c r="CF975" s="69">
        <v>0</v>
      </c>
      <c r="CG975" s="69">
        <v>0</v>
      </c>
      <c r="CH975" s="69">
        <v>0</v>
      </c>
      <c r="CI975" s="69">
        <v>0</v>
      </c>
      <c r="CJ975" s="69">
        <v>0</v>
      </c>
      <c r="CL975" s="69">
        <v>0</v>
      </c>
      <c r="CM975" s="69">
        <v>0</v>
      </c>
      <c r="CN975" s="69">
        <v>0</v>
      </c>
      <c r="CO975" s="69">
        <v>0</v>
      </c>
      <c r="CP975" s="69">
        <v>0</v>
      </c>
      <c r="CQ975" s="69">
        <v>0</v>
      </c>
      <c r="CR975" s="69">
        <v>0</v>
      </c>
      <c r="CS975" s="69">
        <v>0</v>
      </c>
      <c r="CT975" s="69">
        <v>0</v>
      </c>
      <c r="CU975" s="69">
        <v>0</v>
      </c>
      <c r="CV975" s="69">
        <v>0</v>
      </c>
      <c r="CW975" s="69">
        <v>0</v>
      </c>
      <c r="CZ975" s="69">
        <v>0</v>
      </c>
      <c r="DA975" s="69">
        <v>0</v>
      </c>
      <c r="DB975" s="69">
        <v>0</v>
      </c>
      <c r="DC975" s="69">
        <v>0</v>
      </c>
      <c r="DD975" s="69">
        <v>0</v>
      </c>
      <c r="DE975" s="69">
        <v>0</v>
      </c>
      <c r="DF975" s="69">
        <v>0</v>
      </c>
      <c r="DG975" s="69">
        <v>1</v>
      </c>
      <c r="DI975" s="69" t="e">
        <f>INDEX(Sheet3!$E$78:$E$1130,MATCH(A975,Sheet3!$D$78:$D$1130,0))</f>
        <v>#N/A</v>
      </c>
      <c r="DJ975" s="69">
        <f t="shared" si="228"/>
        <v>0</v>
      </c>
      <c r="DK975" s="69" t="s">
        <v>2332</v>
      </c>
      <c r="DL975" s="69"/>
      <c r="DM975" s="69" t="s">
        <v>2333</v>
      </c>
      <c r="DN975" s="69" t="e">
        <f>"造成["&amp;INDEX(Sheet5!$L$2:$L$11,MATCH(BL975,Sheet5!$J$2:$J$11,0))&amp;":"&amp;BR975&amp;"*"&amp;BS975/1000&amp;"]"&amp;INDEX(Sheet5!$I$2:$I$4,MATCH(BR975,Sheet5!$H$2:$H$4,0))&amp;"的"&amp;INDEX(Sheet5!$K$2:$K$11,MATCH(BL975,Sheet5!$J$2:$J$11,0))</f>
        <v>#N/A</v>
      </c>
      <c r="DO975" s="69"/>
      <c r="DP975" s="69"/>
      <c r="DQ975" s="69"/>
      <c r="DR975" s="69" t="e">
        <f t="shared" si="227"/>
        <v>#N/A</v>
      </c>
      <c r="DS975" s="90" t="e">
        <f>MATCH(A975,Sheet5!D:D,0)</f>
        <v>#N/A</v>
      </c>
      <c r="DT975" s="94" t="e">
        <f>MATCH(A974,Sheet5!F:F,0)</f>
        <v>#N/A</v>
      </c>
      <c r="DU975" s="69">
        <v>0</v>
      </c>
      <c r="DV975" s="69">
        <v>0</v>
      </c>
      <c r="DW975" s="69">
        <v>0</v>
      </c>
      <c r="DX975" s="69">
        <v>0</v>
      </c>
      <c r="DY975" s="69">
        <v>0</v>
      </c>
    </row>
    <row r="976" spans="1:129" ht="14.25">
      <c r="A976" s="69">
        <v>134917</v>
      </c>
      <c r="B976" s="69">
        <v>0</v>
      </c>
      <c r="C976" s="69">
        <v>1</v>
      </c>
      <c r="D976" s="69" t="s">
        <v>2330</v>
      </c>
      <c r="E976" s="69" t="s">
        <v>2331</v>
      </c>
      <c r="F976" s="69">
        <v>0</v>
      </c>
      <c r="G976" s="69">
        <v>1</v>
      </c>
      <c r="H976" s="69" t="s">
        <v>1528</v>
      </c>
      <c r="I976" s="69">
        <v>0</v>
      </c>
      <c r="J976" s="69">
        <v>0</v>
      </c>
      <c r="K976" s="69">
        <v>300</v>
      </c>
      <c r="M976" s="69">
        <v>0</v>
      </c>
      <c r="O976" s="69">
        <v>0</v>
      </c>
      <c r="P976" s="69">
        <v>1</v>
      </c>
      <c r="Q976" s="69">
        <v>0</v>
      </c>
      <c r="R976" s="69">
        <v>1</v>
      </c>
      <c r="S976" s="69">
        <v>0</v>
      </c>
      <c r="T976" s="69">
        <v>0</v>
      </c>
      <c r="U976" s="69">
        <v>0</v>
      </c>
      <c r="V976" s="69">
        <v>0</v>
      </c>
      <c r="W976" s="69">
        <v>0</v>
      </c>
      <c r="X976" s="69">
        <v>0</v>
      </c>
      <c r="Y976" s="69">
        <v>0</v>
      </c>
      <c r="Z976" s="69">
        <v>4000</v>
      </c>
      <c r="AA976" s="69">
        <v>4</v>
      </c>
      <c r="AB976" s="69">
        <v>31</v>
      </c>
      <c r="AC976" s="69">
        <v>0</v>
      </c>
      <c r="AD976" s="69">
        <v>0</v>
      </c>
      <c r="AE976" s="69">
        <v>0</v>
      </c>
      <c r="AF976" s="69">
        <v>100</v>
      </c>
      <c r="AG976" s="69">
        <v>0</v>
      </c>
      <c r="AH976" s="69">
        <v>180</v>
      </c>
      <c r="AI976" s="69">
        <v>0</v>
      </c>
      <c r="AJ976" s="69">
        <v>0</v>
      </c>
      <c r="AK976" s="69">
        <v>0</v>
      </c>
      <c r="AL976" s="69">
        <v>0</v>
      </c>
      <c r="AM976" s="69">
        <v>0</v>
      </c>
      <c r="AN976" s="69">
        <v>0</v>
      </c>
      <c r="AO976" s="69">
        <v>0</v>
      </c>
      <c r="AP976" s="69">
        <v>0</v>
      </c>
      <c r="AQ976" s="84">
        <v>0</v>
      </c>
      <c r="AR976" s="69">
        <v>0</v>
      </c>
      <c r="AS976" s="69">
        <v>0</v>
      </c>
      <c r="AT976" s="69">
        <v>0</v>
      </c>
      <c r="AU976" s="69">
        <v>0</v>
      </c>
      <c r="AV976" s="69">
        <v>0</v>
      </c>
      <c r="AW976" s="69">
        <v>0</v>
      </c>
      <c r="AX976" s="69">
        <v>0</v>
      </c>
      <c r="AY976" s="69">
        <v>0</v>
      </c>
      <c r="AZ976" s="69">
        <v>0</v>
      </c>
      <c r="BA976" s="69">
        <v>0</v>
      </c>
      <c r="BB976" s="69">
        <v>0</v>
      </c>
      <c r="BC976" s="69">
        <v>0</v>
      </c>
      <c r="BD976" s="69">
        <v>0</v>
      </c>
      <c r="BE976" s="69">
        <v>0</v>
      </c>
      <c r="BF976" s="69">
        <v>0</v>
      </c>
      <c r="BG976" s="69">
        <v>0</v>
      </c>
      <c r="BH976" s="69">
        <v>0</v>
      </c>
      <c r="BK976" s="69">
        <v>3</v>
      </c>
      <c r="BL976" s="69">
        <v>10</v>
      </c>
      <c r="BM976" s="69">
        <v>4</v>
      </c>
      <c r="BN976" s="69">
        <v>31</v>
      </c>
      <c r="BO976" s="89">
        <v>0</v>
      </c>
      <c r="BP976" s="69">
        <v>1</v>
      </c>
      <c r="BQ976" s="69">
        <v>1</v>
      </c>
      <c r="BR976" s="69">
        <v>1</v>
      </c>
      <c r="BS976" s="69">
        <v>124917</v>
      </c>
      <c r="BT976" s="69">
        <v>0</v>
      </c>
      <c r="BU976" s="69">
        <v>0</v>
      </c>
      <c r="BV976" s="69">
        <v>1000</v>
      </c>
      <c r="BW976" s="69">
        <v>0</v>
      </c>
      <c r="BY976" s="69">
        <v>0</v>
      </c>
      <c r="BZ976" s="69">
        <v>0</v>
      </c>
      <c r="CA976" s="69">
        <v>31</v>
      </c>
      <c r="CB976" s="69">
        <v>0</v>
      </c>
      <c r="CC976" s="69">
        <v>0</v>
      </c>
      <c r="CD976" s="69">
        <v>0</v>
      </c>
      <c r="CE976" s="69">
        <v>0</v>
      </c>
      <c r="CF976" s="69">
        <v>0</v>
      </c>
      <c r="CG976" s="69">
        <v>0</v>
      </c>
      <c r="CH976" s="69">
        <v>0</v>
      </c>
      <c r="CI976" s="69">
        <v>0</v>
      </c>
      <c r="CJ976" s="69">
        <v>0</v>
      </c>
      <c r="CL976" s="69">
        <v>0</v>
      </c>
      <c r="CM976" s="69">
        <v>0</v>
      </c>
      <c r="CN976" s="69">
        <v>0</v>
      </c>
      <c r="CO976" s="69">
        <v>0</v>
      </c>
      <c r="CP976" s="69">
        <v>0</v>
      </c>
      <c r="CQ976" s="69">
        <v>0</v>
      </c>
      <c r="CR976" s="69">
        <v>0</v>
      </c>
      <c r="CS976" s="69">
        <v>0</v>
      </c>
      <c r="CT976" s="69">
        <v>0</v>
      </c>
      <c r="CU976" s="69">
        <v>0</v>
      </c>
      <c r="CV976" s="69">
        <v>0</v>
      </c>
      <c r="CW976" s="69">
        <v>0</v>
      </c>
      <c r="CZ976" s="69">
        <v>0</v>
      </c>
      <c r="DA976" s="69">
        <v>0</v>
      </c>
      <c r="DB976" s="69">
        <v>0</v>
      </c>
      <c r="DC976" s="69">
        <v>0</v>
      </c>
      <c r="DD976" s="69">
        <v>0</v>
      </c>
      <c r="DE976" s="69">
        <v>0</v>
      </c>
      <c r="DF976" s="69">
        <v>0</v>
      </c>
      <c r="DG976" s="69">
        <v>1</v>
      </c>
      <c r="DI976" s="69" t="e">
        <f>INDEX(Sheet3!$E$78:$E$1130,MATCH(A976,Sheet3!$D$78:$D$1130,0))</f>
        <v>#N/A</v>
      </c>
      <c r="DJ976" s="69">
        <f t="shared" si="228"/>
        <v>0</v>
      </c>
      <c r="DK976" s="69" t="s">
        <v>2332</v>
      </c>
      <c r="DL976" s="69"/>
      <c r="DM976" s="69" t="s">
        <v>2333</v>
      </c>
      <c r="DN976" s="69" t="e">
        <f>"造成["&amp;INDEX(Sheet5!$L$2:$L$11,MATCH(BL976,Sheet5!$J$2:$J$11,0))&amp;":"&amp;BR976&amp;"*"&amp;BS976/1000&amp;"]"&amp;INDEX(Sheet5!$I$2:$I$4,MATCH(BR976,Sheet5!$H$2:$H$4,0))&amp;"的"&amp;INDEX(Sheet5!$K$2:$K$11,MATCH(BL976,Sheet5!$J$2:$J$11,0))</f>
        <v>#N/A</v>
      </c>
      <c r="DO976" s="69"/>
      <c r="DP976" s="69"/>
      <c r="DQ976" s="69"/>
      <c r="DR976" s="69" t="e">
        <f t="shared" si="227"/>
        <v>#N/A</v>
      </c>
      <c r="DS976" s="90" t="e">
        <f>MATCH(A976,Sheet5!D:D,0)</f>
        <v>#N/A</v>
      </c>
      <c r="DT976" s="94" t="e">
        <f>MATCH(A975,Sheet5!F:F,0)</f>
        <v>#N/A</v>
      </c>
      <c r="DU976" s="69">
        <v>0</v>
      </c>
      <c r="DV976" s="69">
        <v>0</v>
      </c>
      <c r="DW976" s="69">
        <v>0</v>
      </c>
      <c r="DX976" s="69">
        <v>0</v>
      </c>
      <c r="DY976" s="69">
        <v>0</v>
      </c>
    </row>
    <row r="977" spans="1:129" ht="14.25">
      <c r="A977" s="69">
        <v>134918</v>
      </c>
      <c r="B977" s="69">
        <v>0</v>
      </c>
      <c r="C977" s="69">
        <v>1</v>
      </c>
      <c r="D977" s="69" t="s">
        <v>2330</v>
      </c>
      <c r="E977" s="69" t="s">
        <v>2331</v>
      </c>
      <c r="F977" s="69">
        <v>0</v>
      </c>
      <c r="G977" s="69">
        <v>1</v>
      </c>
      <c r="H977" s="69" t="s">
        <v>1528</v>
      </c>
      <c r="I977" s="69">
        <v>0</v>
      </c>
      <c r="J977" s="69">
        <v>0</v>
      </c>
      <c r="K977" s="69">
        <v>300</v>
      </c>
      <c r="M977" s="69">
        <v>0</v>
      </c>
      <c r="O977" s="69">
        <v>0</v>
      </c>
      <c r="P977" s="69">
        <v>1</v>
      </c>
      <c r="Q977" s="69">
        <v>0</v>
      </c>
      <c r="R977" s="69">
        <v>1</v>
      </c>
      <c r="S977" s="69">
        <v>0</v>
      </c>
      <c r="T977" s="69">
        <v>0</v>
      </c>
      <c r="U977" s="69">
        <v>0</v>
      </c>
      <c r="V977" s="69">
        <v>0</v>
      </c>
      <c r="W977" s="69">
        <v>0</v>
      </c>
      <c r="X977" s="69">
        <v>0</v>
      </c>
      <c r="Y977" s="69">
        <v>0</v>
      </c>
      <c r="Z977" s="69">
        <v>4000</v>
      </c>
      <c r="AA977" s="69">
        <v>4</v>
      </c>
      <c r="AB977" s="69">
        <v>31</v>
      </c>
      <c r="AC977" s="69">
        <v>0</v>
      </c>
      <c r="AD977" s="69">
        <v>0</v>
      </c>
      <c r="AE977" s="69">
        <v>0</v>
      </c>
      <c r="AF977" s="69">
        <v>100</v>
      </c>
      <c r="AG977" s="69">
        <v>0</v>
      </c>
      <c r="AH977" s="69">
        <v>180</v>
      </c>
      <c r="AI977" s="69">
        <v>0</v>
      </c>
      <c r="AJ977" s="69">
        <v>0</v>
      </c>
      <c r="AK977" s="69">
        <v>0</v>
      </c>
      <c r="AL977" s="69">
        <v>0</v>
      </c>
      <c r="AM977" s="69">
        <v>0</v>
      </c>
      <c r="AN977" s="69">
        <v>0</v>
      </c>
      <c r="AO977" s="69">
        <v>0</v>
      </c>
      <c r="AP977" s="69">
        <v>0</v>
      </c>
      <c r="AQ977" s="84">
        <v>0</v>
      </c>
      <c r="AR977" s="69">
        <v>0</v>
      </c>
      <c r="AS977" s="69">
        <v>0</v>
      </c>
      <c r="AT977" s="69">
        <v>0</v>
      </c>
      <c r="AU977" s="69">
        <v>0</v>
      </c>
      <c r="AV977" s="69">
        <v>0</v>
      </c>
      <c r="AW977" s="69">
        <v>0</v>
      </c>
      <c r="AX977" s="69">
        <v>0</v>
      </c>
      <c r="AY977" s="69">
        <v>0</v>
      </c>
      <c r="AZ977" s="69">
        <v>0</v>
      </c>
      <c r="BA977" s="69">
        <v>0</v>
      </c>
      <c r="BB977" s="69">
        <v>0</v>
      </c>
      <c r="BC977" s="69">
        <v>0</v>
      </c>
      <c r="BD977" s="69">
        <v>0</v>
      </c>
      <c r="BE977" s="69">
        <v>0</v>
      </c>
      <c r="BF977" s="69">
        <v>0</v>
      </c>
      <c r="BG977" s="69">
        <v>0</v>
      </c>
      <c r="BH977" s="69">
        <v>0</v>
      </c>
      <c r="BK977" s="69">
        <v>3</v>
      </c>
      <c r="BL977" s="69">
        <v>10</v>
      </c>
      <c r="BM977" s="69">
        <v>4</v>
      </c>
      <c r="BN977" s="69">
        <v>31</v>
      </c>
      <c r="BO977" s="89">
        <v>0</v>
      </c>
      <c r="BP977" s="69">
        <v>1</v>
      </c>
      <c r="BQ977" s="69">
        <v>1</v>
      </c>
      <c r="BR977" s="69">
        <v>1</v>
      </c>
      <c r="BS977" s="69">
        <v>124918</v>
      </c>
      <c r="BT977" s="69">
        <v>0</v>
      </c>
      <c r="BU977" s="69">
        <v>0</v>
      </c>
      <c r="BV977" s="69">
        <v>1000</v>
      </c>
      <c r="BW977" s="69">
        <v>0</v>
      </c>
      <c r="BY977" s="69">
        <v>0</v>
      </c>
      <c r="BZ977" s="69">
        <v>0</v>
      </c>
      <c r="CA977" s="69">
        <v>31</v>
      </c>
      <c r="CB977" s="69">
        <v>0</v>
      </c>
      <c r="CC977" s="69">
        <v>0</v>
      </c>
      <c r="CD977" s="69">
        <v>0</v>
      </c>
      <c r="CE977" s="69">
        <v>0</v>
      </c>
      <c r="CF977" s="69">
        <v>0</v>
      </c>
      <c r="CG977" s="69">
        <v>0</v>
      </c>
      <c r="CH977" s="69">
        <v>0</v>
      </c>
      <c r="CI977" s="69">
        <v>0</v>
      </c>
      <c r="CJ977" s="69">
        <v>0</v>
      </c>
      <c r="CL977" s="69">
        <v>0</v>
      </c>
      <c r="CM977" s="69">
        <v>0</v>
      </c>
      <c r="CN977" s="69">
        <v>0</v>
      </c>
      <c r="CO977" s="69">
        <v>0</v>
      </c>
      <c r="CP977" s="69">
        <v>0</v>
      </c>
      <c r="CQ977" s="69">
        <v>0</v>
      </c>
      <c r="CR977" s="69">
        <v>0</v>
      </c>
      <c r="CS977" s="69">
        <v>0</v>
      </c>
      <c r="CT977" s="69">
        <v>0</v>
      </c>
      <c r="CU977" s="69">
        <v>0</v>
      </c>
      <c r="CV977" s="69">
        <v>0</v>
      </c>
      <c r="CW977" s="69">
        <v>0</v>
      </c>
      <c r="CZ977" s="69">
        <v>0</v>
      </c>
      <c r="DA977" s="69">
        <v>0</v>
      </c>
      <c r="DB977" s="69">
        <v>0</v>
      </c>
      <c r="DC977" s="69">
        <v>0</v>
      </c>
      <c r="DD977" s="69">
        <v>0</v>
      </c>
      <c r="DE977" s="69">
        <v>0</v>
      </c>
      <c r="DF977" s="69">
        <v>0</v>
      </c>
      <c r="DG977" s="69">
        <v>1</v>
      </c>
      <c r="DI977" s="69" t="e">
        <f>INDEX(Sheet3!$E$78:$E$1130,MATCH(A977,Sheet3!$D$78:$D$1130,0))</f>
        <v>#N/A</v>
      </c>
      <c r="DJ977" s="69">
        <f t="shared" si="228"/>
        <v>0</v>
      </c>
      <c r="DK977" s="69" t="s">
        <v>2332</v>
      </c>
      <c r="DL977" s="69"/>
      <c r="DM977" s="69" t="s">
        <v>2333</v>
      </c>
      <c r="DN977" s="69" t="e">
        <f>"造成["&amp;INDEX(Sheet5!$L$2:$L$11,MATCH(BL977,Sheet5!$J$2:$J$11,0))&amp;":"&amp;BR977&amp;"*"&amp;BS977/1000&amp;"]"&amp;INDEX(Sheet5!$I$2:$I$4,MATCH(BR977,Sheet5!$H$2:$H$4,0))&amp;"的"&amp;INDEX(Sheet5!$K$2:$K$11,MATCH(BL977,Sheet5!$J$2:$J$11,0))</f>
        <v>#N/A</v>
      </c>
      <c r="DO977" s="69"/>
      <c r="DP977" s="69"/>
      <c r="DQ977" s="69"/>
      <c r="DR977" s="69" t="e">
        <f t="shared" si="227"/>
        <v>#N/A</v>
      </c>
      <c r="DS977" s="90" t="e">
        <f>MATCH(A977,Sheet5!D:D,0)</f>
        <v>#N/A</v>
      </c>
      <c r="DT977" s="94" t="e">
        <f>MATCH(A976,Sheet5!F:F,0)</f>
        <v>#N/A</v>
      </c>
      <c r="DU977" s="69">
        <v>0</v>
      </c>
      <c r="DV977" s="69">
        <v>0</v>
      </c>
      <c r="DW977" s="69">
        <v>0</v>
      </c>
      <c r="DX977" s="69">
        <v>0</v>
      </c>
      <c r="DY977" s="69">
        <v>0</v>
      </c>
    </row>
    <row r="978" spans="1:129" ht="14.25">
      <c r="A978" s="69">
        <v>134919</v>
      </c>
      <c r="B978" s="69">
        <v>0</v>
      </c>
      <c r="C978" s="69">
        <v>1</v>
      </c>
      <c r="D978" s="69" t="s">
        <v>2330</v>
      </c>
      <c r="E978" s="69" t="s">
        <v>2331</v>
      </c>
      <c r="F978" s="69">
        <v>0</v>
      </c>
      <c r="G978" s="69">
        <v>1</v>
      </c>
      <c r="H978" s="69" t="s">
        <v>1528</v>
      </c>
      <c r="I978" s="69">
        <v>0</v>
      </c>
      <c r="J978" s="69">
        <v>0</v>
      </c>
      <c r="K978" s="69">
        <v>300</v>
      </c>
      <c r="M978" s="69">
        <v>0</v>
      </c>
      <c r="O978" s="69">
        <v>0</v>
      </c>
      <c r="P978" s="69">
        <v>1</v>
      </c>
      <c r="Q978" s="69">
        <v>0</v>
      </c>
      <c r="R978" s="69">
        <v>1</v>
      </c>
      <c r="S978" s="69">
        <v>0</v>
      </c>
      <c r="T978" s="69">
        <v>0</v>
      </c>
      <c r="U978" s="69">
        <v>0</v>
      </c>
      <c r="V978" s="69">
        <v>0</v>
      </c>
      <c r="W978" s="69">
        <v>0</v>
      </c>
      <c r="X978" s="69">
        <v>0</v>
      </c>
      <c r="Y978" s="69">
        <v>0</v>
      </c>
      <c r="Z978" s="69">
        <v>4000</v>
      </c>
      <c r="AA978" s="69">
        <v>4</v>
      </c>
      <c r="AB978" s="69">
        <v>31</v>
      </c>
      <c r="AC978" s="69">
        <v>0</v>
      </c>
      <c r="AD978" s="69">
        <v>0</v>
      </c>
      <c r="AE978" s="69">
        <v>0</v>
      </c>
      <c r="AF978" s="69">
        <v>100</v>
      </c>
      <c r="AG978" s="69">
        <v>0</v>
      </c>
      <c r="AH978" s="69">
        <v>180</v>
      </c>
      <c r="AI978" s="69">
        <v>0</v>
      </c>
      <c r="AJ978" s="69">
        <v>0</v>
      </c>
      <c r="AK978" s="69">
        <v>0</v>
      </c>
      <c r="AL978" s="69">
        <v>0</v>
      </c>
      <c r="AM978" s="69">
        <v>0</v>
      </c>
      <c r="AN978" s="69">
        <v>0</v>
      </c>
      <c r="AO978" s="69">
        <v>0</v>
      </c>
      <c r="AP978" s="69">
        <v>0</v>
      </c>
      <c r="AQ978" s="84">
        <v>0</v>
      </c>
      <c r="AR978" s="69">
        <v>0</v>
      </c>
      <c r="AS978" s="69">
        <v>0</v>
      </c>
      <c r="AT978" s="69">
        <v>0</v>
      </c>
      <c r="AU978" s="69">
        <v>0</v>
      </c>
      <c r="AV978" s="69">
        <v>0</v>
      </c>
      <c r="AW978" s="69">
        <v>0</v>
      </c>
      <c r="AX978" s="69">
        <v>0</v>
      </c>
      <c r="AY978" s="69">
        <v>0</v>
      </c>
      <c r="AZ978" s="69">
        <v>0</v>
      </c>
      <c r="BA978" s="69">
        <v>0</v>
      </c>
      <c r="BB978" s="69">
        <v>0</v>
      </c>
      <c r="BC978" s="69">
        <v>0</v>
      </c>
      <c r="BD978" s="69">
        <v>0</v>
      </c>
      <c r="BE978" s="69">
        <v>0</v>
      </c>
      <c r="BF978" s="69">
        <v>0</v>
      </c>
      <c r="BG978" s="69">
        <v>0</v>
      </c>
      <c r="BH978" s="69">
        <v>0</v>
      </c>
      <c r="BK978" s="69">
        <v>3</v>
      </c>
      <c r="BL978" s="69">
        <v>10</v>
      </c>
      <c r="BM978" s="69">
        <v>4</v>
      </c>
      <c r="BN978" s="69">
        <v>31</v>
      </c>
      <c r="BO978" s="89">
        <v>0</v>
      </c>
      <c r="BP978" s="69">
        <v>1</v>
      </c>
      <c r="BQ978" s="69">
        <v>1</v>
      </c>
      <c r="BR978" s="69">
        <v>1</v>
      </c>
      <c r="BS978" s="69">
        <v>124919</v>
      </c>
      <c r="BT978" s="69">
        <v>0</v>
      </c>
      <c r="BU978" s="69">
        <v>0</v>
      </c>
      <c r="BV978" s="69">
        <v>1000</v>
      </c>
      <c r="BW978" s="69">
        <v>0</v>
      </c>
      <c r="BY978" s="69">
        <v>0</v>
      </c>
      <c r="BZ978" s="69">
        <v>0</v>
      </c>
      <c r="CA978" s="69">
        <v>31</v>
      </c>
      <c r="CB978" s="69">
        <v>0</v>
      </c>
      <c r="CC978" s="69">
        <v>0</v>
      </c>
      <c r="CD978" s="69">
        <v>0</v>
      </c>
      <c r="CE978" s="69">
        <v>0</v>
      </c>
      <c r="CF978" s="69">
        <v>0</v>
      </c>
      <c r="CG978" s="69">
        <v>0</v>
      </c>
      <c r="CH978" s="69">
        <v>0</v>
      </c>
      <c r="CI978" s="69">
        <v>0</v>
      </c>
      <c r="CJ978" s="69">
        <v>0</v>
      </c>
      <c r="CL978" s="69">
        <v>0</v>
      </c>
      <c r="CM978" s="69">
        <v>0</v>
      </c>
      <c r="CN978" s="69">
        <v>0</v>
      </c>
      <c r="CO978" s="69">
        <v>0</v>
      </c>
      <c r="CP978" s="69">
        <v>0</v>
      </c>
      <c r="CQ978" s="69">
        <v>0</v>
      </c>
      <c r="CR978" s="69">
        <v>0</v>
      </c>
      <c r="CS978" s="69">
        <v>0</v>
      </c>
      <c r="CT978" s="69">
        <v>0</v>
      </c>
      <c r="CU978" s="69">
        <v>0</v>
      </c>
      <c r="CV978" s="69">
        <v>0</v>
      </c>
      <c r="CW978" s="69">
        <v>0</v>
      </c>
      <c r="CZ978" s="69">
        <v>0</v>
      </c>
      <c r="DA978" s="69">
        <v>0</v>
      </c>
      <c r="DB978" s="69">
        <v>0</v>
      </c>
      <c r="DC978" s="69">
        <v>0</v>
      </c>
      <c r="DD978" s="69">
        <v>0</v>
      </c>
      <c r="DE978" s="69">
        <v>0</v>
      </c>
      <c r="DF978" s="69">
        <v>0</v>
      </c>
      <c r="DG978" s="69">
        <v>1</v>
      </c>
      <c r="DI978" s="69" t="e">
        <f>INDEX(Sheet3!$E$78:$E$1130,MATCH(A978,Sheet3!$D$78:$D$1130,0))</f>
        <v>#N/A</v>
      </c>
      <c r="DJ978" s="69">
        <f t="shared" si="228"/>
        <v>0</v>
      </c>
      <c r="DK978" s="69" t="s">
        <v>2332</v>
      </c>
      <c r="DL978" s="69"/>
      <c r="DM978" s="69" t="s">
        <v>2333</v>
      </c>
      <c r="DN978" s="69" t="e">
        <f>"造成["&amp;INDEX(Sheet5!$L$2:$L$11,MATCH(BL978,Sheet5!$J$2:$J$11,0))&amp;":"&amp;BR978&amp;"*"&amp;BS978/1000&amp;"]"&amp;INDEX(Sheet5!$I$2:$I$4,MATCH(BR978,Sheet5!$H$2:$H$4,0))&amp;"的"&amp;INDEX(Sheet5!$K$2:$K$11,MATCH(BL978,Sheet5!$J$2:$J$11,0))</f>
        <v>#N/A</v>
      </c>
      <c r="DO978" s="69"/>
      <c r="DP978" s="69"/>
      <c r="DQ978" s="69"/>
      <c r="DR978" s="69" t="e">
        <f t="shared" si="227"/>
        <v>#N/A</v>
      </c>
      <c r="DS978" s="90" t="e">
        <f>MATCH(A978,Sheet5!D:D,0)</f>
        <v>#N/A</v>
      </c>
      <c r="DT978" s="94" t="e">
        <f>MATCH(A977,Sheet5!F:F,0)</f>
        <v>#N/A</v>
      </c>
      <c r="DU978" s="69">
        <v>0</v>
      </c>
      <c r="DV978" s="69">
        <v>0</v>
      </c>
      <c r="DW978" s="69">
        <v>0</v>
      </c>
      <c r="DX978" s="69">
        <v>0</v>
      </c>
      <c r="DY978" s="69">
        <v>0</v>
      </c>
    </row>
    <row r="979" spans="1:129" ht="14.25">
      <c r="A979" s="69">
        <v>134920</v>
      </c>
      <c r="B979" s="69">
        <v>0</v>
      </c>
      <c r="C979" s="69">
        <v>1</v>
      </c>
      <c r="D979" s="69" t="s">
        <v>2330</v>
      </c>
      <c r="E979" s="69" t="s">
        <v>2331</v>
      </c>
      <c r="F979" s="69">
        <v>0</v>
      </c>
      <c r="G979" s="69">
        <v>1</v>
      </c>
      <c r="H979" s="69" t="s">
        <v>1528</v>
      </c>
      <c r="I979" s="69">
        <v>0</v>
      </c>
      <c r="J979" s="69">
        <v>0</v>
      </c>
      <c r="K979" s="69">
        <v>300</v>
      </c>
      <c r="M979" s="69">
        <v>0</v>
      </c>
      <c r="O979" s="69">
        <v>0</v>
      </c>
      <c r="P979" s="69">
        <v>1</v>
      </c>
      <c r="Q979" s="69">
        <v>0</v>
      </c>
      <c r="R979" s="69">
        <v>1</v>
      </c>
      <c r="S979" s="69">
        <v>0</v>
      </c>
      <c r="T979" s="69">
        <v>0</v>
      </c>
      <c r="U979" s="69">
        <v>0</v>
      </c>
      <c r="V979" s="69">
        <v>0</v>
      </c>
      <c r="W979" s="69">
        <v>0</v>
      </c>
      <c r="X979" s="69">
        <v>0</v>
      </c>
      <c r="Y979" s="69">
        <v>0</v>
      </c>
      <c r="Z979" s="69">
        <v>4000</v>
      </c>
      <c r="AA979" s="69">
        <v>4</v>
      </c>
      <c r="AB979" s="69">
        <v>31</v>
      </c>
      <c r="AC979" s="69">
        <v>0</v>
      </c>
      <c r="AD979" s="69">
        <v>0</v>
      </c>
      <c r="AE979" s="69">
        <v>0</v>
      </c>
      <c r="AF979" s="69">
        <v>100</v>
      </c>
      <c r="AG979" s="69">
        <v>0</v>
      </c>
      <c r="AH979" s="69">
        <v>180</v>
      </c>
      <c r="AI979" s="69">
        <v>0</v>
      </c>
      <c r="AJ979" s="69">
        <v>0</v>
      </c>
      <c r="AK979" s="69">
        <v>0</v>
      </c>
      <c r="AL979" s="69">
        <v>0</v>
      </c>
      <c r="AM979" s="69">
        <v>0</v>
      </c>
      <c r="AN979" s="69">
        <v>0</v>
      </c>
      <c r="AO979" s="69">
        <v>0</v>
      </c>
      <c r="AP979" s="69">
        <v>0</v>
      </c>
      <c r="AQ979" s="84">
        <v>0</v>
      </c>
      <c r="AR979" s="69">
        <v>0</v>
      </c>
      <c r="AS979" s="69">
        <v>0</v>
      </c>
      <c r="AT979" s="69">
        <v>0</v>
      </c>
      <c r="AU979" s="69">
        <v>0</v>
      </c>
      <c r="AV979" s="69">
        <v>0</v>
      </c>
      <c r="AW979" s="69">
        <v>0</v>
      </c>
      <c r="AX979" s="69">
        <v>0</v>
      </c>
      <c r="AY979" s="69">
        <v>0</v>
      </c>
      <c r="AZ979" s="69">
        <v>0</v>
      </c>
      <c r="BA979" s="69">
        <v>0</v>
      </c>
      <c r="BB979" s="69">
        <v>0</v>
      </c>
      <c r="BC979" s="69">
        <v>0</v>
      </c>
      <c r="BD979" s="69">
        <v>0</v>
      </c>
      <c r="BE979" s="69">
        <v>0</v>
      </c>
      <c r="BF979" s="69">
        <v>0</v>
      </c>
      <c r="BG979" s="69">
        <v>0</v>
      </c>
      <c r="BH979" s="69">
        <v>0</v>
      </c>
      <c r="BK979" s="69">
        <v>3</v>
      </c>
      <c r="BL979" s="69">
        <v>10</v>
      </c>
      <c r="BM979" s="69">
        <v>4</v>
      </c>
      <c r="BN979" s="69">
        <v>31</v>
      </c>
      <c r="BO979" s="89">
        <v>0</v>
      </c>
      <c r="BP979" s="69">
        <v>1</v>
      </c>
      <c r="BQ979" s="69">
        <v>1</v>
      </c>
      <c r="BR979" s="69">
        <v>1</v>
      </c>
      <c r="BS979" s="69">
        <v>124920</v>
      </c>
      <c r="BT979" s="69">
        <v>0</v>
      </c>
      <c r="BU979" s="69">
        <v>0</v>
      </c>
      <c r="BV979" s="69">
        <v>1000</v>
      </c>
      <c r="BW979" s="69">
        <v>0</v>
      </c>
      <c r="BY979" s="69">
        <v>0</v>
      </c>
      <c r="BZ979" s="69">
        <v>0</v>
      </c>
      <c r="CA979" s="69">
        <v>31</v>
      </c>
      <c r="CB979" s="69">
        <v>0</v>
      </c>
      <c r="CC979" s="69">
        <v>0</v>
      </c>
      <c r="CD979" s="69">
        <v>0</v>
      </c>
      <c r="CE979" s="69">
        <v>0</v>
      </c>
      <c r="CF979" s="69">
        <v>0</v>
      </c>
      <c r="CG979" s="69">
        <v>0</v>
      </c>
      <c r="CH979" s="69">
        <v>0</v>
      </c>
      <c r="CI979" s="69">
        <v>0</v>
      </c>
      <c r="CJ979" s="69">
        <v>0</v>
      </c>
      <c r="CL979" s="69">
        <v>0</v>
      </c>
      <c r="CM979" s="69">
        <v>0</v>
      </c>
      <c r="CN979" s="69">
        <v>0</v>
      </c>
      <c r="CO979" s="69">
        <v>0</v>
      </c>
      <c r="CP979" s="69">
        <v>0</v>
      </c>
      <c r="CQ979" s="69">
        <v>0</v>
      </c>
      <c r="CR979" s="69">
        <v>0</v>
      </c>
      <c r="CS979" s="69">
        <v>0</v>
      </c>
      <c r="CT979" s="69">
        <v>0</v>
      </c>
      <c r="CU979" s="69">
        <v>0</v>
      </c>
      <c r="CV979" s="69">
        <v>0</v>
      </c>
      <c r="CW979" s="69">
        <v>0</v>
      </c>
      <c r="CZ979" s="69">
        <v>0</v>
      </c>
      <c r="DA979" s="69">
        <v>0</v>
      </c>
      <c r="DB979" s="69">
        <v>0</v>
      </c>
      <c r="DC979" s="69">
        <v>0</v>
      </c>
      <c r="DD979" s="69">
        <v>0</v>
      </c>
      <c r="DE979" s="69">
        <v>0</v>
      </c>
      <c r="DF979" s="69">
        <v>0</v>
      </c>
      <c r="DG979" s="69">
        <v>1</v>
      </c>
      <c r="DI979" s="69" t="e">
        <f>INDEX(Sheet3!$E$78:$E$1130,MATCH(A979,Sheet3!$D$78:$D$1130,0))</f>
        <v>#N/A</v>
      </c>
      <c r="DJ979" s="69">
        <f t="shared" si="228"/>
        <v>0</v>
      </c>
      <c r="DK979" s="69" t="s">
        <v>2332</v>
      </c>
      <c r="DL979" s="69"/>
      <c r="DM979" s="69" t="s">
        <v>2333</v>
      </c>
      <c r="DN979" s="69" t="e">
        <f>"造成["&amp;INDEX(Sheet5!$L$2:$L$11,MATCH(BL979,Sheet5!$J$2:$J$11,0))&amp;":"&amp;BR979&amp;"*"&amp;BS979/1000&amp;"]"&amp;INDEX(Sheet5!$I$2:$I$4,MATCH(BR979,Sheet5!$H$2:$H$4,0))&amp;"的"&amp;INDEX(Sheet5!$K$2:$K$11,MATCH(BL979,Sheet5!$J$2:$J$11,0))</f>
        <v>#N/A</v>
      </c>
      <c r="DO979" s="69"/>
      <c r="DP979" s="69"/>
      <c r="DQ979" s="69"/>
      <c r="DR979" s="69" t="e">
        <f t="shared" si="227"/>
        <v>#N/A</v>
      </c>
      <c r="DS979" s="90" t="e">
        <f>MATCH(A979,Sheet5!D:D,0)</f>
        <v>#N/A</v>
      </c>
      <c r="DT979" s="94" t="e">
        <f>MATCH(A978,Sheet5!F:F,0)</f>
        <v>#N/A</v>
      </c>
      <c r="DU979" s="69">
        <v>0</v>
      </c>
      <c r="DV979" s="69">
        <v>0</v>
      </c>
      <c r="DW979" s="69">
        <v>0</v>
      </c>
      <c r="DX979" s="69">
        <v>0</v>
      </c>
      <c r="DY979" s="69">
        <v>0</v>
      </c>
    </row>
    <row r="980" spans="1:129" ht="14.25">
      <c r="A980" s="69">
        <v>134921</v>
      </c>
      <c r="B980" s="69">
        <v>0</v>
      </c>
      <c r="C980" s="69">
        <v>1</v>
      </c>
      <c r="D980" s="69" t="s">
        <v>2330</v>
      </c>
      <c r="E980" s="69" t="s">
        <v>2331</v>
      </c>
      <c r="F980" s="69">
        <v>0</v>
      </c>
      <c r="G980" s="69">
        <v>1</v>
      </c>
      <c r="H980" s="69" t="s">
        <v>1528</v>
      </c>
      <c r="I980" s="69">
        <v>0</v>
      </c>
      <c r="J980" s="69">
        <v>0</v>
      </c>
      <c r="K980" s="69">
        <v>300</v>
      </c>
      <c r="M980" s="69">
        <v>0</v>
      </c>
      <c r="O980" s="69">
        <v>0</v>
      </c>
      <c r="P980" s="69">
        <v>1</v>
      </c>
      <c r="Q980" s="69">
        <v>0</v>
      </c>
      <c r="R980" s="69">
        <v>1</v>
      </c>
      <c r="S980" s="69">
        <v>0</v>
      </c>
      <c r="T980" s="69">
        <v>0</v>
      </c>
      <c r="U980" s="69">
        <v>0</v>
      </c>
      <c r="V980" s="69">
        <v>0</v>
      </c>
      <c r="W980" s="69">
        <v>0</v>
      </c>
      <c r="X980" s="69">
        <v>0</v>
      </c>
      <c r="Y980" s="69">
        <v>0</v>
      </c>
      <c r="Z980" s="69">
        <v>4000</v>
      </c>
      <c r="AA980" s="69">
        <v>4</v>
      </c>
      <c r="AB980" s="69">
        <v>31</v>
      </c>
      <c r="AC980" s="69">
        <v>0</v>
      </c>
      <c r="AD980" s="69">
        <v>0</v>
      </c>
      <c r="AE980" s="69">
        <v>0</v>
      </c>
      <c r="AF980" s="69">
        <v>100</v>
      </c>
      <c r="AG980" s="69">
        <v>0</v>
      </c>
      <c r="AH980" s="69">
        <v>180</v>
      </c>
      <c r="AI980" s="69">
        <v>0</v>
      </c>
      <c r="AJ980" s="69">
        <v>0</v>
      </c>
      <c r="AK980" s="69">
        <v>0</v>
      </c>
      <c r="AL980" s="69">
        <v>0</v>
      </c>
      <c r="AM980" s="69">
        <v>0</v>
      </c>
      <c r="AN980" s="69">
        <v>0</v>
      </c>
      <c r="AO980" s="69">
        <v>0</v>
      </c>
      <c r="AP980" s="69">
        <v>0</v>
      </c>
      <c r="AQ980" s="84">
        <v>0</v>
      </c>
      <c r="AR980" s="69">
        <v>0</v>
      </c>
      <c r="AS980" s="69">
        <v>0</v>
      </c>
      <c r="AT980" s="69">
        <v>0</v>
      </c>
      <c r="AU980" s="69">
        <v>0</v>
      </c>
      <c r="AV980" s="69">
        <v>0</v>
      </c>
      <c r="AW980" s="69">
        <v>0</v>
      </c>
      <c r="AX980" s="69">
        <v>0</v>
      </c>
      <c r="AY980" s="69">
        <v>0</v>
      </c>
      <c r="AZ980" s="69">
        <v>0</v>
      </c>
      <c r="BA980" s="69">
        <v>0</v>
      </c>
      <c r="BB980" s="69">
        <v>0</v>
      </c>
      <c r="BC980" s="69">
        <v>0</v>
      </c>
      <c r="BD980" s="69">
        <v>0</v>
      </c>
      <c r="BE980" s="69">
        <v>0</v>
      </c>
      <c r="BF980" s="69">
        <v>0</v>
      </c>
      <c r="BG980" s="69">
        <v>0</v>
      </c>
      <c r="BH980" s="69">
        <v>0</v>
      </c>
      <c r="BK980" s="69">
        <v>3</v>
      </c>
      <c r="BL980" s="69">
        <v>10</v>
      </c>
      <c r="BM980" s="69">
        <v>4</v>
      </c>
      <c r="BN980" s="69">
        <v>31</v>
      </c>
      <c r="BO980" s="89">
        <v>0</v>
      </c>
      <c r="BP980" s="69">
        <v>1</v>
      </c>
      <c r="BQ980" s="69">
        <v>1</v>
      </c>
      <c r="BR980" s="69">
        <v>1</v>
      </c>
      <c r="BS980" s="69">
        <v>124921</v>
      </c>
      <c r="BT980" s="69">
        <v>0</v>
      </c>
      <c r="BU980" s="69">
        <v>0</v>
      </c>
      <c r="BV980" s="69">
        <v>1000</v>
      </c>
      <c r="BW980" s="69">
        <v>0</v>
      </c>
      <c r="BY980" s="69">
        <v>0</v>
      </c>
      <c r="BZ980" s="69">
        <v>0</v>
      </c>
      <c r="CA980" s="69">
        <v>31</v>
      </c>
      <c r="CB980" s="69">
        <v>0</v>
      </c>
      <c r="CC980" s="69">
        <v>0</v>
      </c>
      <c r="CD980" s="69">
        <v>0</v>
      </c>
      <c r="CE980" s="69">
        <v>0</v>
      </c>
      <c r="CF980" s="69">
        <v>0</v>
      </c>
      <c r="CG980" s="69">
        <v>0</v>
      </c>
      <c r="CH980" s="69">
        <v>0</v>
      </c>
      <c r="CI980" s="69">
        <v>0</v>
      </c>
      <c r="CJ980" s="69">
        <v>0</v>
      </c>
      <c r="CL980" s="69">
        <v>0</v>
      </c>
      <c r="CM980" s="69">
        <v>0</v>
      </c>
      <c r="CN980" s="69">
        <v>0</v>
      </c>
      <c r="CO980" s="69">
        <v>0</v>
      </c>
      <c r="CP980" s="69">
        <v>0</v>
      </c>
      <c r="CQ980" s="69">
        <v>0</v>
      </c>
      <c r="CR980" s="69">
        <v>0</v>
      </c>
      <c r="CS980" s="69">
        <v>0</v>
      </c>
      <c r="CT980" s="69">
        <v>0</v>
      </c>
      <c r="CU980" s="69">
        <v>0</v>
      </c>
      <c r="CV980" s="69">
        <v>0</v>
      </c>
      <c r="CW980" s="69">
        <v>0</v>
      </c>
      <c r="CZ980" s="69">
        <v>0</v>
      </c>
      <c r="DA980" s="69">
        <v>0</v>
      </c>
      <c r="DB980" s="69">
        <v>0</v>
      </c>
      <c r="DC980" s="69">
        <v>0</v>
      </c>
      <c r="DD980" s="69">
        <v>0</v>
      </c>
      <c r="DE980" s="69">
        <v>0</v>
      </c>
      <c r="DF980" s="69">
        <v>0</v>
      </c>
      <c r="DG980" s="69">
        <v>1</v>
      </c>
      <c r="DI980" s="69" t="e">
        <f>INDEX(Sheet3!$E$78:$E$1130,MATCH(A980,Sheet3!$D$78:$D$1130,0))</f>
        <v>#N/A</v>
      </c>
      <c r="DJ980" s="69">
        <f t="shared" si="228"/>
        <v>0</v>
      </c>
      <c r="DK980" s="69" t="s">
        <v>2332</v>
      </c>
      <c r="DL980" s="69"/>
      <c r="DM980" s="69" t="s">
        <v>2333</v>
      </c>
      <c r="DN980" s="69" t="e">
        <f>"造成["&amp;INDEX(Sheet5!$L$2:$L$11,MATCH(BL980,Sheet5!$J$2:$J$11,0))&amp;":"&amp;BR980&amp;"*"&amp;BS980/1000&amp;"]"&amp;INDEX(Sheet5!$I$2:$I$4,MATCH(BR980,Sheet5!$H$2:$H$4,0))&amp;"的"&amp;INDEX(Sheet5!$K$2:$K$11,MATCH(BL980,Sheet5!$J$2:$J$11,0))</f>
        <v>#N/A</v>
      </c>
      <c r="DO980" s="69"/>
      <c r="DP980" s="69"/>
      <c r="DQ980" s="69"/>
      <c r="DR980" s="69" t="e">
        <f t="shared" si="227"/>
        <v>#N/A</v>
      </c>
      <c r="DS980" s="90" t="e">
        <f>MATCH(A980,Sheet5!D:D,0)</f>
        <v>#N/A</v>
      </c>
      <c r="DT980" s="94" t="e">
        <f>MATCH(A979,Sheet5!F:F,0)</f>
        <v>#N/A</v>
      </c>
      <c r="DU980" s="69">
        <v>0</v>
      </c>
      <c r="DV980" s="69">
        <v>0</v>
      </c>
      <c r="DW980" s="69">
        <v>0</v>
      </c>
      <c r="DX980" s="69">
        <v>0</v>
      </c>
      <c r="DY980" s="69">
        <v>0</v>
      </c>
    </row>
    <row r="981" spans="1:129" ht="14.25">
      <c r="A981" s="69">
        <v>134922</v>
      </c>
      <c r="B981" s="69">
        <v>0</v>
      </c>
      <c r="C981" s="69">
        <v>1</v>
      </c>
      <c r="D981" s="69" t="s">
        <v>2330</v>
      </c>
      <c r="E981" s="69" t="s">
        <v>2331</v>
      </c>
      <c r="F981" s="69">
        <v>0</v>
      </c>
      <c r="G981" s="69">
        <v>1</v>
      </c>
      <c r="H981" s="69" t="s">
        <v>1528</v>
      </c>
      <c r="I981" s="69">
        <v>0</v>
      </c>
      <c r="J981" s="69">
        <v>0</v>
      </c>
      <c r="K981" s="69">
        <v>300</v>
      </c>
      <c r="M981" s="69">
        <v>0</v>
      </c>
      <c r="O981" s="69">
        <v>0</v>
      </c>
      <c r="P981" s="69">
        <v>1</v>
      </c>
      <c r="Q981" s="69">
        <v>0</v>
      </c>
      <c r="R981" s="69">
        <v>1</v>
      </c>
      <c r="S981" s="69">
        <v>0</v>
      </c>
      <c r="T981" s="69">
        <v>0</v>
      </c>
      <c r="U981" s="69">
        <v>0</v>
      </c>
      <c r="V981" s="69">
        <v>0</v>
      </c>
      <c r="W981" s="69">
        <v>0</v>
      </c>
      <c r="X981" s="69">
        <v>0</v>
      </c>
      <c r="Y981" s="69">
        <v>0</v>
      </c>
      <c r="Z981" s="69">
        <v>4000</v>
      </c>
      <c r="AA981" s="69">
        <v>4</v>
      </c>
      <c r="AB981" s="69">
        <v>31</v>
      </c>
      <c r="AC981" s="69">
        <v>0</v>
      </c>
      <c r="AD981" s="69">
        <v>0</v>
      </c>
      <c r="AE981" s="69">
        <v>0</v>
      </c>
      <c r="AF981" s="69">
        <v>100</v>
      </c>
      <c r="AG981" s="69">
        <v>0</v>
      </c>
      <c r="AH981" s="69">
        <v>180</v>
      </c>
      <c r="AI981" s="69">
        <v>0</v>
      </c>
      <c r="AJ981" s="69">
        <v>0</v>
      </c>
      <c r="AK981" s="69">
        <v>0</v>
      </c>
      <c r="AL981" s="69">
        <v>0</v>
      </c>
      <c r="AM981" s="69">
        <v>0</v>
      </c>
      <c r="AN981" s="69">
        <v>0</v>
      </c>
      <c r="AO981" s="69">
        <v>0</v>
      </c>
      <c r="AP981" s="69">
        <v>0</v>
      </c>
      <c r="AQ981" s="84">
        <v>0</v>
      </c>
      <c r="AR981" s="69">
        <v>0</v>
      </c>
      <c r="AS981" s="69">
        <v>0</v>
      </c>
      <c r="AT981" s="69">
        <v>0</v>
      </c>
      <c r="AU981" s="69">
        <v>0</v>
      </c>
      <c r="AV981" s="69">
        <v>0</v>
      </c>
      <c r="AW981" s="69">
        <v>0</v>
      </c>
      <c r="AX981" s="69">
        <v>0</v>
      </c>
      <c r="AY981" s="69">
        <v>0</v>
      </c>
      <c r="AZ981" s="69">
        <v>0</v>
      </c>
      <c r="BA981" s="69">
        <v>0</v>
      </c>
      <c r="BB981" s="69">
        <v>0</v>
      </c>
      <c r="BC981" s="69">
        <v>0</v>
      </c>
      <c r="BD981" s="69">
        <v>0</v>
      </c>
      <c r="BE981" s="69">
        <v>0</v>
      </c>
      <c r="BF981" s="69">
        <v>0</v>
      </c>
      <c r="BG981" s="69">
        <v>0</v>
      </c>
      <c r="BH981" s="69">
        <v>0</v>
      </c>
      <c r="BK981" s="69">
        <v>3</v>
      </c>
      <c r="BL981" s="69">
        <v>10</v>
      </c>
      <c r="BM981" s="69">
        <v>4</v>
      </c>
      <c r="BN981" s="69">
        <v>31</v>
      </c>
      <c r="BO981" s="89">
        <v>0</v>
      </c>
      <c r="BP981" s="69">
        <v>1</v>
      </c>
      <c r="BQ981" s="69">
        <v>1</v>
      </c>
      <c r="BR981" s="69">
        <v>1</v>
      </c>
      <c r="BS981" s="69">
        <v>124922</v>
      </c>
      <c r="BT981" s="69">
        <v>0</v>
      </c>
      <c r="BU981" s="69">
        <v>0</v>
      </c>
      <c r="BV981" s="69">
        <v>1000</v>
      </c>
      <c r="BW981" s="69">
        <v>0</v>
      </c>
      <c r="BY981" s="69">
        <v>0</v>
      </c>
      <c r="BZ981" s="69">
        <v>0</v>
      </c>
      <c r="CA981" s="69">
        <v>31</v>
      </c>
      <c r="CB981" s="69">
        <v>0</v>
      </c>
      <c r="CC981" s="69">
        <v>0</v>
      </c>
      <c r="CD981" s="69">
        <v>0</v>
      </c>
      <c r="CE981" s="69">
        <v>0</v>
      </c>
      <c r="CF981" s="69">
        <v>0</v>
      </c>
      <c r="CG981" s="69">
        <v>0</v>
      </c>
      <c r="CH981" s="69">
        <v>0</v>
      </c>
      <c r="CI981" s="69">
        <v>0</v>
      </c>
      <c r="CJ981" s="69">
        <v>0</v>
      </c>
      <c r="CL981" s="69">
        <v>0</v>
      </c>
      <c r="CM981" s="69">
        <v>0</v>
      </c>
      <c r="CN981" s="69">
        <v>0</v>
      </c>
      <c r="CO981" s="69">
        <v>0</v>
      </c>
      <c r="CP981" s="69">
        <v>0</v>
      </c>
      <c r="CQ981" s="69">
        <v>0</v>
      </c>
      <c r="CR981" s="69">
        <v>0</v>
      </c>
      <c r="CS981" s="69">
        <v>0</v>
      </c>
      <c r="CT981" s="69">
        <v>0</v>
      </c>
      <c r="CU981" s="69">
        <v>0</v>
      </c>
      <c r="CV981" s="69">
        <v>0</v>
      </c>
      <c r="CW981" s="69">
        <v>0</v>
      </c>
      <c r="CZ981" s="69">
        <v>0</v>
      </c>
      <c r="DA981" s="69">
        <v>0</v>
      </c>
      <c r="DB981" s="69">
        <v>0</v>
      </c>
      <c r="DC981" s="69">
        <v>0</v>
      </c>
      <c r="DD981" s="69">
        <v>0</v>
      </c>
      <c r="DE981" s="69">
        <v>0</v>
      </c>
      <c r="DF981" s="69">
        <v>0</v>
      </c>
      <c r="DG981" s="69">
        <v>1</v>
      </c>
      <c r="DI981" s="69" t="e">
        <f>INDEX(Sheet3!$E$78:$E$1130,MATCH(A981,Sheet3!$D$78:$D$1130,0))</f>
        <v>#N/A</v>
      </c>
      <c r="DJ981" s="69">
        <f t="shared" si="228"/>
        <v>0</v>
      </c>
      <c r="DK981" s="69" t="s">
        <v>2332</v>
      </c>
      <c r="DL981" s="69"/>
      <c r="DM981" s="69" t="s">
        <v>2333</v>
      </c>
      <c r="DN981" s="69" t="e">
        <f>"造成["&amp;INDEX(Sheet5!$L$2:$L$11,MATCH(BL981,Sheet5!$J$2:$J$11,0))&amp;":"&amp;BR981&amp;"*"&amp;BS981/1000&amp;"]"&amp;INDEX(Sheet5!$I$2:$I$4,MATCH(BR981,Sheet5!$H$2:$H$4,0))&amp;"的"&amp;INDEX(Sheet5!$K$2:$K$11,MATCH(BL981,Sheet5!$J$2:$J$11,0))</f>
        <v>#N/A</v>
      </c>
      <c r="DO981" s="69"/>
      <c r="DP981" s="69"/>
      <c r="DQ981" s="69"/>
      <c r="DR981" s="69" t="e">
        <f t="shared" si="227"/>
        <v>#N/A</v>
      </c>
      <c r="DS981" s="90" t="e">
        <f>MATCH(A981,Sheet5!D:D,0)</f>
        <v>#N/A</v>
      </c>
      <c r="DT981" s="94" t="e">
        <f>MATCH(A980,Sheet5!F:F,0)</f>
        <v>#N/A</v>
      </c>
      <c r="DU981" s="69">
        <v>0</v>
      </c>
      <c r="DV981" s="69">
        <v>0</v>
      </c>
      <c r="DW981" s="69">
        <v>0</v>
      </c>
      <c r="DX981" s="69">
        <v>0</v>
      </c>
      <c r="DY981" s="69">
        <v>0</v>
      </c>
    </row>
    <row r="982" spans="1:129" ht="14.25">
      <c r="A982" s="69">
        <v>134923</v>
      </c>
      <c r="B982" s="69">
        <v>0</v>
      </c>
      <c r="C982" s="69">
        <v>1</v>
      </c>
      <c r="D982" s="69" t="s">
        <v>2330</v>
      </c>
      <c r="E982" s="69" t="s">
        <v>2331</v>
      </c>
      <c r="F982" s="69">
        <v>0</v>
      </c>
      <c r="G982" s="69">
        <v>1</v>
      </c>
      <c r="H982" s="69" t="s">
        <v>1528</v>
      </c>
      <c r="I982" s="69">
        <v>0</v>
      </c>
      <c r="J982" s="69">
        <v>0</v>
      </c>
      <c r="K982" s="69">
        <v>300</v>
      </c>
      <c r="M982" s="69">
        <v>0</v>
      </c>
      <c r="O982" s="69">
        <v>0</v>
      </c>
      <c r="P982" s="69">
        <v>1</v>
      </c>
      <c r="Q982" s="69">
        <v>0</v>
      </c>
      <c r="R982" s="69">
        <v>1</v>
      </c>
      <c r="S982" s="69">
        <v>0</v>
      </c>
      <c r="T982" s="69">
        <v>0</v>
      </c>
      <c r="U982" s="69">
        <v>0</v>
      </c>
      <c r="V982" s="69">
        <v>0</v>
      </c>
      <c r="W982" s="69">
        <v>0</v>
      </c>
      <c r="X982" s="69">
        <v>0</v>
      </c>
      <c r="Y982" s="69">
        <v>0</v>
      </c>
      <c r="Z982" s="69">
        <v>4000</v>
      </c>
      <c r="AA982" s="69">
        <v>4</v>
      </c>
      <c r="AB982" s="69">
        <v>31</v>
      </c>
      <c r="AC982" s="69">
        <v>0</v>
      </c>
      <c r="AD982" s="69">
        <v>0</v>
      </c>
      <c r="AE982" s="69">
        <v>0</v>
      </c>
      <c r="AF982" s="69">
        <v>100</v>
      </c>
      <c r="AG982" s="69">
        <v>0</v>
      </c>
      <c r="AH982" s="69">
        <v>180</v>
      </c>
      <c r="AI982" s="69">
        <v>0</v>
      </c>
      <c r="AJ982" s="69">
        <v>0</v>
      </c>
      <c r="AK982" s="69">
        <v>0</v>
      </c>
      <c r="AL982" s="69">
        <v>0</v>
      </c>
      <c r="AM982" s="69">
        <v>0</v>
      </c>
      <c r="AN982" s="69">
        <v>0</v>
      </c>
      <c r="AO982" s="69">
        <v>0</v>
      </c>
      <c r="AP982" s="69">
        <v>0</v>
      </c>
      <c r="AQ982" s="84">
        <v>0</v>
      </c>
      <c r="AR982" s="69">
        <v>0</v>
      </c>
      <c r="AS982" s="69">
        <v>0</v>
      </c>
      <c r="AT982" s="69">
        <v>0</v>
      </c>
      <c r="AU982" s="69">
        <v>0</v>
      </c>
      <c r="AV982" s="69">
        <v>0</v>
      </c>
      <c r="AW982" s="69">
        <v>0</v>
      </c>
      <c r="AX982" s="69">
        <v>0</v>
      </c>
      <c r="AY982" s="69">
        <v>0</v>
      </c>
      <c r="AZ982" s="69">
        <v>0</v>
      </c>
      <c r="BA982" s="69">
        <v>0</v>
      </c>
      <c r="BB982" s="69">
        <v>0</v>
      </c>
      <c r="BC982" s="69">
        <v>0</v>
      </c>
      <c r="BD982" s="69">
        <v>0</v>
      </c>
      <c r="BE982" s="69">
        <v>0</v>
      </c>
      <c r="BF982" s="69">
        <v>0</v>
      </c>
      <c r="BG982" s="69">
        <v>0</v>
      </c>
      <c r="BH982" s="69">
        <v>0</v>
      </c>
      <c r="BK982" s="69">
        <v>3</v>
      </c>
      <c r="BL982" s="69">
        <v>10</v>
      </c>
      <c r="BM982" s="69">
        <v>4</v>
      </c>
      <c r="BN982" s="69">
        <v>31</v>
      </c>
      <c r="BO982" s="89">
        <v>0</v>
      </c>
      <c r="BP982" s="69">
        <v>1</v>
      </c>
      <c r="BQ982" s="69">
        <v>1</v>
      </c>
      <c r="BR982" s="69">
        <v>1</v>
      </c>
      <c r="BS982" s="69">
        <v>124923</v>
      </c>
      <c r="BT982" s="69">
        <v>0</v>
      </c>
      <c r="BU982" s="69">
        <v>0</v>
      </c>
      <c r="BV982" s="69">
        <v>1000</v>
      </c>
      <c r="BW982" s="69">
        <v>0</v>
      </c>
      <c r="BY982" s="69">
        <v>0</v>
      </c>
      <c r="BZ982" s="69">
        <v>0</v>
      </c>
      <c r="CA982" s="69">
        <v>31</v>
      </c>
      <c r="CB982" s="69">
        <v>0</v>
      </c>
      <c r="CC982" s="69">
        <v>0</v>
      </c>
      <c r="CD982" s="69">
        <v>0</v>
      </c>
      <c r="CE982" s="69">
        <v>0</v>
      </c>
      <c r="CF982" s="69">
        <v>0</v>
      </c>
      <c r="CG982" s="69">
        <v>0</v>
      </c>
      <c r="CH982" s="69">
        <v>0</v>
      </c>
      <c r="CI982" s="69">
        <v>0</v>
      </c>
      <c r="CJ982" s="69">
        <v>0</v>
      </c>
      <c r="CL982" s="69">
        <v>0</v>
      </c>
      <c r="CM982" s="69">
        <v>0</v>
      </c>
      <c r="CN982" s="69">
        <v>0</v>
      </c>
      <c r="CO982" s="69">
        <v>0</v>
      </c>
      <c r="CP982" s="69">
        <v>0</v>
      </c>
      <c r="CQ982" s="69">
        <v>0</v>
      </c>
      <c r="CR982" s="69">
        <v>0</v>
      </c>
      <c r="CS982" s="69">
        <v>0</v>
      </c>
      <c r="CT982" s="69">
        <v>0</v>
      </c>
      <c r="CU982" s="69">
        <v>0</v>
      </c>
      <c r="CV982" s="69">
        <v>0</v>
      </c>
      <c r="CW982" s="69">
        <v>0</v>
      </c>
      <c r="CZ982" s="69">
        <v>0</v>
      </c>
      <c r="DA982" s="69">
        <v>0</v>
      </c>
      <c r="DB982" s="69">
        <v>0</v>
      </c>
      <c r="DC982" s="69">
        <v>0</v>
      </c>
      <c r="DD982" s="69">
        <v>0</v>
      </c>
      <c r="DE982" s="69">
        <v>0</v>
      </c>
      <c r="DF982" s="69">
        <v>0</v>
      </c>
      <c r="DG982" s="69">
        <v>1</v>
      </c>
      <c r="DI982" s="69" t="e">
        <f>INDEX(Sheet3!$E$78:$E$1130,MATCH(A982,Sheet3!$D$78:$D$1130,0))</f>
        <v>#N/A</v>
      </c>
      <c r="DJ982" s="69">
        <f t="shared" si="228"/>
        <v>0</v>
      </c>
      <c r="DK982" s="69" t="s">
        <v>2332</v>
      </c>
      <c r="DL982" s="69"/>
      <c r="DM982" s="69" t="s">
        <v>2333</v>
      </c>
      <c r="DN982" s="69" t="e">
        <f>"造成["&amp;INDEX(Sheet5!$L$2:$L$11,MATCH(BL982,Sheet5!$J$2:$J$11,0))&amp;":"&amp;BR982&amp;"*"&amp;BS982/1000&amp;"]"&amp;INDEX(Sheet5!$I$2:$I$4,MATCH(BR982,Sheet5!$H$2:$H$4,0))&amp;"的"&amp;INDEX(Sheet5!$K$2:$K$11,MATCH(BL982,Sheet5!$J$2:$J$11,0))</f>
        <v>#N/A</v>
      </c>
      <c r="DO982" s="69"/>
      <c r="DP982" s="69"/>
      <c r="DQ982" s="69"/>
      <c r="DR982" s="69" t="e">
        <f t="shared" si="227"/>
        <v>#N/A</v>
      </c>
      <c r="DS982" s="90" t="e">
        <f>MATCH(A982,Sheet5!D:D,0)</f>
        <v>#N/A</v>
      </c>
      <c r="DT982" s="94" t="e">
        <f>MATCH(A981,Sheet5!F:F,0)</f>
        <v>#N/A</v>
      </c>
      <c r="DU982" s="69">
        <v>0</v>
      </c>
      <c r="DV982" s="69">
        <v>0</v>
      </c>
      <c r="DW982" s="69">
        <v>0</v>
      </c>
      <c r="DX982" s="69">
        <v>0</v>
      </c>
      <c r="DY982" s="69">
        <v>0</v>
      </c>
    </row>
    <row r="983" spans="1:129" ht="14.25">
      <c r="A983" s="69">
        <v>134924</v>
      </c>
      <c r="B983" s="69">
        <v>0</v>
      </c>
      <c r="C983" s="69">
        <v>1</v>
      </c>
      <c r="D983" s="69" t="s">
        <v>2330</v>
      </c>
      <c r="E983" s="69" t="s">
        <v>2331</v>
      </c>
      <c r="F983" s="69">
        <v>0</v>
      </c>
      <c r="G983" s="69">
        <v>1</v>
      </c>
      <c r="H983" s="69" t="s">
        <v>1528</v>
      </c>
      <c r="I983" s="69">
        <v>0</v>
      </c>
      <c r="J983" s="69">
        <v>0</v>
      </c>
      <c r="K983" s="69">
        <v>300</v>
      </c>
      <c r="M983" s="69">
        <v>0</v>
      </c>
      <c r="O983" s="69">
        <v>0</v>
      </c>
      <c r="P983" s="69">
        <v>1</v>
      </c>
      <c r="Q983" s="69">
        <v>0</v>
      </c>
      <c r="R983" s="69">
        <v>1</v>
      </c>
      <c r="S983" s="69">
        <v>0</v>
      </c>
      <c r="T983" s="69">
        <v>0</v>
      </c>
      <c r="U983" s="69">
        <v>0</v>
      </c>
      <c r="V983" s="69">
        <v>0</v>
      </c>
      <c r="W983" s="69">
        <v>0</v>
      </c>
      <c r="X983" s="69">
        <v>0</v>
      </c>
      <c r="Y983" s="69">
        <v>0</v>
      </c>
      <c r="Z983" s="69">
        <v>4000</v>
      </c>
      <c r="AA983" s="69">
        <v>4</v>
      </c>
      <c r="AB983" s="69">
        <v>31</v>
      </c>
      <c r="AC983" s="69">
        <v>0</v>
      </c>
      <c r="AD983" s="69">
        <v>0</v>
      </c>
      <c r="AE983" s="69">
        <v>0</v>
      </c>
      <c r="AF983" s="69">
        <v>100</v>
      </c>
      <c r="AG983" s="69">
        <v>0</v>
      </c>
      <c r="AH983" s="69">
        <v>180</v>
      </c>
      <c r="AI983" s="69">
        <v>0</v>
      </c>
      <c r="AJ983" s="69">
        <v>0</v>
      </c>
      <c r="AK983" s="69">
        <v>0</v>
      </c>
      <c r="AL983" s="69">
        <v>0</v>
      </c>
      <c r="AM983" s="69">
        <v>0</v>
      </c>
      <c r="AN983" s="69">
        <v>0</v>
      </c>
      <c r="AO983" s="69">
        <v>0</v>
      </c>
      <c r="AP983" s="69">
        <v>0</v>
      </c>
      <c r="AQ983" s="84">
        <v>0</v>
      </c>
      <c r="AR983" s="69">
        <v>0</v>
      </c>
      <c r="AS983" s="69">
        <v>0</v>
      </c>
      <c r="AT983" s="69">
        <v>0</v>
      </c>
      <c r="AU983" s="69">
        <v>0</v>
      </c>
      <c r="AV983" s="69">
        <v>0</v>
      </c>
      <c r="AW983" s="69">
        <v>0</v>
      </c>
      <c r="AX983" s="69">
        <v>0</v>
      </c>
      <c r="AY983" s="69">
        <v>0</v>
      </c>
      <c r="AZ983" s="69">
        <v>0</v>
      </c>
      <c r="BA983" s="69">
        <v>0</v>
      </c>
      <c r="BB983" s="69">
        <v>0</v>
      </c>
      <c r="BC983" s="69">
        <v>0</v>
      </c>
      <c r="BD983" s="69">
        <v>0</v>
      </c>
      <c r="BE983" s="69">
        <v>0</v>
      </c>
      <c r="BF983" s="69">
        <v>0</v>
      </c>
      <c r="BG983" s="69">
        <v>0</v>
      </c>
      <c r="BH983" s="69">
        <v>0</v>
      </c>
      <c r="BK983" s="69">
        <v>3</v>
      </c>
      <c r="BL983" s="69">
        <v>10</v>
      </c>
      <c r="BM983" s="69">
        <v>4</v>
      </c>
      <c r="BN983" s="69">
        <v>31</v>
      </c>
      <c r="BO983" s="89">
        <v>0</v>
      </c>
      <c r="BP983" s="69">
        <v>1</v>
      </c>
      <c r="BQ983" s="69">
        <v>1</v>
      </c>
      <c r="BR983" s="69">
        <v>1</v>
      </c>
      <c r="BS983" s="69">
        <v>124924</v>
      </c>
      <c r="BT983" s="69">
        <v>0</v>
      </c>
      <c r="BU983" s="69">
        <v>0</v>
      </c>
      <c r="BV983" s="69">
        <v>1000</v>
      </c>
      <c r="BW983" s="69">
        <v>0</v>
      </c>
      <c r="BY983" s="69">
        <v>0</v>
      </c>
      <c r="BZ983" s="69">
        <v>0</v>
      </c>
      <c r="CA983" s="69">
        <v>31</v>
      </c>
      <c r="CB983" s="69">
        <v>0</v>
      </c>
      <c r="CC983" s="69">
        <v>0</v>
      </c>
      <c r="CD983" s="69">
        <v>0</v>
      </c>
      <c r="CE983" s="69">
        <v>0</v>
      </c>
      <c r="CF983" s="69">
        <v>0</v>
      </c>
      <c r="CG983" s="69">
        <v>0</v>
      </c>
      <c r="CH983" s="69">
        <v>0</v>
      </c>
      <c r="CI983" s="69">
        <v>0</v>
      </c>
      <c r="CJ983" s="69">
        <v>0</v>
      </c>
      <c r="CL983" s="69">
        <v>0</v>
      </c>
      <c r="CM983" s="69">
        <v>0</v>
      </c>
      <c r="CN983" s="69">
        <v>0</v>
      </c>
      <c r="CO983" s="69">
        <v>0</v>
      </c>
      <c r="CP983" s="69">
        <v>0</v>
      </c>
      <c r="CQ983" s="69">
        <v>0</v>
      </c>
      <c r="CR983" s="69">
        <v>0</v>
      </c>
      <c r="CS983" s="69">
        <v>0</v>
      </c>
      <c r="CT983" s="69">
        <v>0</v>
      </c>
      <c r="CU983" s="69">
        <v>0</v>
      </c>
      <c r="CV983" s="69">
        <v>0</v>
      </c>
      <c r="CW983" s="69">
        <v>0</v>
      </c>
      <c r="CZ983" s="69">
        <v>0</v>
      </c>
      <c r="DA983" s="69">
        <v>0</v>
      </c>
      <c r="DB983" s="69">
        <v>0</v>
      </c>
      <c r="DC983" s="69">
        <v>0</v>
      </c>
      <c r="DD983" s="69">
        <v>0</v>
      </c>
      <c r="DE983" s="69">
        <v>0</v>
      </c>
      <c r="DF983" s="69">
        <v>0</v>
      </c>
      <c r="DG983" s="69">
        <v>1</v>
      </c>
      <c r="DI983" s="69" t="e">
        <f>INDEX(Sheet3!$E$78:$E$1130,MATCH(A983,Sheet3!$D$78:$D$1130,0))</f>
        <v>#N/A</v>
      </c>
      <c r="DJ983" s="69">
        <f t="shared" si="228"/>
        <v>0</v>
      </c>
      <c r="DK983" s="69" t="s">
        <v>2332</v>
      </c>
      <c r="DL983" s="69"/>
      <c r="DM983" s="69" t="s">
        <v>2333</v>
      </c>
      <c r="DN983" s="69" t="e">
        <f>"造成["&amp;INDEX(Sheet5!$L$2:$L$11,MATCH(BL983,Sheet5!$J$2:$J$11,0))&amp;":"&amp;BR983&amp;"*"&amp;BS983/1000&amp;"]"&amp;INDEX(Sheet5!$I$2:$I$4,MATCH(BR983,Sheet5!$H$2:$H$4,0))&amp;"的"&amp;INDEX(Sheet5!$K$2:$K$11,MATCH(BL983,Sheet5!$J$2:$J$11,0))</f>
        <v>#N/A</v>
      </c>
      <c r="DO983" s="69"/>
      <c r="DP983" s="69"/>
      <c r="DQ983" s="69"/>
      <c r="DR983" s="69" t="e">
        <f t="shared" si="227"/>
        <v>#N/A</v>
      </c>
      <c r="DS983" s="90" t="e">
        <f>MATCH(A983,Sheet5!D:D,0)</f>
        <v>#N/A</v>
      </c>
      <c r="DT983" s="94" t="e">
        <f>MATCH(A982,Sheet5!F:F,0)</f>
        <v>#N/A</v>
      </c>
      <c r="DU983" s="69">
        <v>0</v>
      </c>
      <c r="DV983" s="69">
        <v>0</v>
      </c>
      <c r="DW983" s="69">
        <v>0</v>
      </c>
      <c r="DX983" s="69">
        <v>0</v>
      </c>
      <c r="DY983" s="69">
        <v>0</v>
      </c>
    </row>
    <row r="984" spans="1:129" ht="14.25">
      <c r="A984" s="69">
        <v>134925</v>
      </c>
      <c r="B984" s="69">
        <v>0</v>
      </c>
      <c r="C984" s="69">
        <v>1</v>
      </c>
      <c r="D984" s="69" t="s">
        <v>2330</v>
      </c>
      <c r="E984" s="69" t="s">
        <v>2331</v>
      </c>
      <c r="F984" s="69">
        <v>0</v>
      </c>
      <c r="G984" s="69">
        <v>1</v>
      </c>
      <c r="H984" s="69" t="s">
        <v>1528</v>
      </c>
      <c r="I984" s="69">
        <v>0</v>
      </c>
      <c r="J984" s="69">
        <v>0</v>
      </c>
      <c r="K984" s="69">
        <v>300</v>
      </c>
      <c r="M984" s="69">
        <v>0</v>
      </c>
      <c r="O984" s="69">
        <v>0</v>
      </c>
      <c r="P984" s="69">
        <v>1</v>
      </c>
      <c r="Q984" s="69">
        <v>0</v>
      </c>
      <c r="R984" s="69">
        <v>1</v>
      </c>
      <c r="S984" s="69">
        <v>0</v>
      </c>
      <c r="T984" s="69">
        <v>0</v>
      </c>
      <c r="U984" s="69">
        <v>0</v>
      </c>
      <c r="V984" s="69">
        <v>0</v>
      </c>
      <c r="W984" s="69">
        <v>0</v>
      </c>
      <c r="X984" s="69">
        <v>0</v>
      </c>
      <c r="Y984" s="69">
        <v>0</v>
      </c>
      <c r="Z984" s="69">
        <v>4000</v>
      </c>
      <c r="AA984" s="69">
        <v>4</v>
      </c>
      <c r="AB984" s="69">
        <v>31</v>
      </c>
      <c r="AC984" s="69">
        <v>0</v>
      </c>
      <c r="AD984" s="69">
        <v>0</v>
      </c>
      <c r="AE984" s="69">
        <v>0</v>
      </c>
      <c r="AF984" s="69">
        <v>100</v>
      </c>
      <c r="AG984" s="69">
        <v>0</v>
      </c>
      <c r="AH984" s="69">
        <v>180</v>
      </c>
      <c r="AI984" s="69">
        <v>0</v>
      </c>
      <c r="AJ984" s="69">
        <v>0</v>
      </c>
      <c r="AK984" s="69">
        <v>0</v>
      </c>
      <c r="AL984" s="69">
        <v>0</v>
      </c>
      <c r="AM984" s="69">
        <v>0</v>
      </c>
      <c r="AN984" s="69">
        <v>0</v>
      </c>
      <c r="AO984" s="69">
        <v>0</v>
      </c>
      <c r="AP984" s="69">
        <v>0</v>
      </c>
      <c r="AQ984" s="84">
        <v>0</v>
      </c>
      <c r="AR984" s="69">
        <v>0</v>
      </c>
      <c r="AS984" s="69">
        <v>0</v>
      </c>
      <c r="AT984" s="69">
        <v>0</v>
      </c>
      <c r="AU984" s="69">
        <v>0</v>
      </c>
      <c r="AV984" s="69">
        <v>0</v>
      </c>
      <c r="AW984" s="69">
        <v>0</v>
      </c>
      <c r="AX984" s="69">
        <v>0</v>
      </c>
      <c r="AY984" s="69">
        <v>0</v>
      </c>
      <c r="AZ984" s="69">
        <v>0</v>
      </c>
      <c r="BA984" s="69">
        <v>0</v>
      </c>
      <c r="BB984" s="69">
        <v>0</v>
      </c>
      <c r="BC984" s="69">
        <v>0</v>
      </c>
      <c r="BD984" s="69">
        <v>0</v>
      </c>
      <c r="BE984" s="69">
        <v>0</v>
      </c>
      <c r="BF984" s="69">
        <v>0</v>
      </c>
      <c r="BG984" s="69">
        <v>0</v>
      </c>
      <c r="BH984" s="69">
        <v>0</v>
      </c>
      <c r="BK984" s="69">
        <v>3</v>
      </c>
      <c r="BL984" s="69">
        <v>10</v>
      </c>
      <c r="BM984" s="69">
        <v>4</v>
      </c>
      <c r="BN984" s="69">
        <v>31</v>
      </c>
      <c r="BO984" s="89">
        <v>0</v>
      </c>
      <c r="BP984" s="69">
        <v>1</v>
      </c>
      <c r="BQ984" s="69">
        <v>1</v>
      </c>
      <c r="BR984" s="69">
        <v>1</v>
      </c>
      <c r="BS984" s="69">
        <v>124925</v>
      </c>
      <c r="BT984" s="69">
        <v>0</v>
      </c>
      <c r="BU984" s="69">
        <v>0</v>
      </c>
      <c r="BV984" s="69">
        <v>1000</v>
      </c>
      <c r="BW984" s="69">
        <v>0</v>
      </c>
      <c r="BY984" s="69">
        <v>0</v>
      </c>
      <c r="BZ984" s="69">
        <v>0</v>
      </c>
      <c r="CA984" s="69">
        <v>31</v>
      </c>
      <c r="CB984" s="69">
        <v>0</v>
      </c>
      <c r="CC984" s="69">
        <v>0</v>
      </c>
      <c r="CD984" s="69">
        <v>0</v>
      </c>
      <c r="CE984" s="69">
        <v>0</v>
      </c>
      <c r="CF984" s="69">
        <v>0</v>
      </c>
      <c r="CG984" s="69">
        <v>0</v>
      </c>
      <c r="CH984" s="69">
        <v>0</v>
      </c>
      <c r="CI984" s="69">
        <v>0</v>
      </c>
      <c r="CJ984" s="69">
        <v>0</v>
      </c>
      <c r="CL984" s="69">
        <v>0</v>
      </c>
      <c r="CM984" s="69">
        <v>0</v>
      </c>
      <c r="CN984" s="69">
        <v>0</v>
      </c>
      <c r="CO984" s="69">
        <v>0</v>
      </c>
      <c r="CP984" s="69">
        <v>0</v>
      </c>
      <c r="CQ984" s="69">
        <v>0</v>
      </c>
      <c r="CR984" s="69">
        <v>0</v>
      </c>
      <c r="CS984" s="69">
        <v>0</v>
      </c>
      <c r="CT984" s="69">
        <v>0</v>
      </c>
      <c r="CU984" s="69">
        <v>0</v>
      </c>
      <c r="CV984" s="69">
        <v>0</v>
      </c>
      <c r="CW984" s="69">
        <v>0</v>
      </c>
      <c r="CZ984" s="69">
        <v>0</v>
      </c>
      <c r="DA984" s="69">
        <v>0</v>
      </c>
      <c r="DB984" s="69">
        <v>0</v>
      </c>
      <c r="DC984" s="69">
        <v>0</v>
      </c>
      <c r="DD984" s="69">
        <v>0</v>
      </c>
      <c r="DE984" s="69">
        <v>0</v>
      </c>
      <c r="DF984" s="69">
        <v>0</v>
      </c>
      <c r="DG984" s="69">
        <v>1</v>
      </c>
      <c r="DI984" s="69" t="e">
        <f>INDEX(Sheet3!$E$78:$E$1130,MATCH(A984,Sheet3!$D$78:$D$1130,0))</f>
        <v>#N/A</v>
      </c>
      <c r="DJ984" s="69">
        <f t="shared" si="228"/>
        <v>0</v>
      </c>
      <c r="DK984" s="69" t="s">
        <v>2332</v>
      </c>
      <c r="DL984" s="69"/>
      <c r="DM984" s="69" t="s">
        <v>2333</v>
      </c>
      <c r="DN984" s="69" t="e">
        <f>"造成["&amp;INDEX(Sheet5!$L$2:$L$11,MATCH(BL984,Sheet5!$J$2:$J$11,0))&amp;":"&amp;BR984&amp;"*"&amp;BS984/1000&amp;"]"&amp;INDEX(Sheet5!$I$2:$I$4,MATCH(BR984,Sheet5!$H$2:$H$4,0))&amp;"的"&amp;INDEX(Sheet5!$K$2:$K$11,MATCH(BL984,Sheet5!$J$2:$J$11,0))</f>
        <v>#N/A</v>
      </c>
      <c r="DO984" s="69"/>
      <c r="DP984" s="69"/>
      <c r="DQ984" s="69"/>
      <c r="DR984" s="69" t="e">
        <f t="shared" si="227"/>
        <v>#N/A</v>
      </c>
      <c r="DS984" s="90" t="e">
        <f>MATCH(A984,Sheet5!D:D,0)</f>
        <v>#N/A</v>
      </c>
      <c r="DT984" s="94" t="e">
        <f>MATCH(A983,Sheet5!F:F,0)</f>
        <v>#N/A</v>
      </c>
      <c r="DU984" s="69">
        <v>0</v>
      </c>
      <c r="DV984" s="69">
        <v>0</v>
      </c>
      <c r="DW984" s="69">
        <v>0</v>
      </c>
      <c r="DX984" s="69">
        <v>0</v>
      </c>
      <c r="DY984" s="69">
        <v>0</v>
      </c>
    </row>
    <row r="985" spans="1:129" ht="14.25">
      <c r="A985" s="69">
        <v>134926</v>
      </c>
      <c r="B985" s="69">
        <v>0</v>
      </c>
      <c r="C985" s="69">
        <v>1</v>
      </c>
      <c r="D985" s="69" t="s">
        <v>2330</v>
      </c>
      <c r="E985" s="69" t="s">
        <v>2331</v>
      </c>
      <c r="F985" s="69">
        <v>0</v>
      </c>
      <c r="G985" s="69">
        <v>1</v>
      </c>
      <c r="H985" s="69" t="s">
        <v>1528</v>
      </c>
      <c r="I985" s="69">
        <v>0</v>
      </c>
      <c r="J985" s="69">
        <v>0</v>
      </c>
      <c r="K985" s="69">
        <v>300</v>
      </c>
      <c r="M985" s="69">
        <v>0</v>
      </c>
      <c r="O985" s="69">
        <v>0</v>
      </c>
      <c r="P985" s="69">
        <v>1</v>
      </c>
      <c r="Q985" s="69">
        <v>0</v>
      </c>
      <c r="R985" s="69">
        <v>1</v>
      </c>
      <c r="S985" s="69">
        <v>0</v>
      </c>
      <c r="T985" s="69">
        <v>0</v>
      </c>
      <c r="U985" s="69">
        <v>0</v>
      </c>
      <c r="V985" s="69">
        <v>0</v>
      </c>
      <c r="W985" s="69">
        <v>0</v>
      </c>
      <c r="X985" s="69">
        <v>0</v>
      </c>
      <c r="Y985" s="69">
        <v>0</v>
      </c>
      <c r="Z985" s="69">
        <v>4000</v>
      </c>
      <c r="AA985" s="69">
        <v>4</v>
      </c>
      <c r="AB985" s="69">
        <v>31</v>
      </c>
      <c r="AC985" s="69">
        <v>0</v>
      </c>
      <c r="AD985" s="69">
        <v>0</v>
      </c>
      <c r="AE985" s="69">
        <v>0</v>
      </c>
      <c r="AF985" s="69">
        <v>100</v>
      </c>
      <c r="AG985" s="69">
        <v>0</v>
      </c>
      <c r="AH985" s="69">
        <v>180</v>
      </c>
      <c r="AI985" s="69">
        <v>0</v>
      </c>
      <c r="AJ985" s="69">
        <v>0</v>
      </c>
      <c r="AK985" s="69">
        <v>0</v>
      </c>
      <c r="AL985" s="69">
        <v>0</v>
      </c>
      <c r="AM985" s="69">
        <v>0</v>
      </c>
      <c r="AN985" s="69">
        <v>0</v>
      </c>
      <c r="AO985" s="69">
        <v>0</v>
      </c>
      <c r="AP985" s="69">
        <v>0</v>
      </c>
      <c r="AQ985" s="84">
        <v>0</v>
      </c>
      <c r="AR985" s="69">
        <v>0</v>
      </c>
      <c r="AS985" s="69">
        <v>0</v>
      </c>
      <c r="AT985" s="69">
        <v>0</v>
      </c>
      <c r="AU985" s="69">
        <v>0</v>
      </c>
      <c r="AV985" s="69">
        <v>0</v>
      </c>
      <c r="AW985" s="69">
        <v>0</v>
      </c>
      <c r="AX985" s="69">
        <v>0</v>
      </c>
      <c r="AY985" s="69">
        <v>0</v>
      </c>
      <c r="AZ985" s="69">
        <v>0</v>
      </c>
      <c r="BA985" s="69">
        <v>0</v>
      </c>
      <c r="BB985" s="69">
        <v>0</v>
      </c>
      <c r="BC985" s="69">
        <v>0</v>
      </c>
      <c r="BD985" s="69">
        <v>0</v>
      </c>
      <c r="BE985" s="69">
        <v>0</v>
      </c>
      <c r="BF985" s="69">
        <v>0</v>
      </c>
      <c r="BG985" s="69">
        <v>0</v>
      </c>
      <c r="BH985" s="69">
        <v>0</v>
      </c>
      <c r="BK985" s="69">
        <v>3</v>
      </c>
      <c r="BL985" s="69">
        <v>10</v>
      </c>
      <c r="BM985" s="69">
        <v>4</v>
      </c>
      <c r="BN985" s="69">
        <v>31</v>
      </c>
      <c r="BO985" s="89">
        <v>0</v>
      </c>
      <c r="BP985" s="69">
        <v>1</v>
      </c>
      <c r="BQ985" s="69">
        <v>1</v>
      </c>
      <c r="BR985" s="69">
        <v>1</v>
      </c>
      <c r="BS985" s="69">
        <v>124926</v>
      </c>
      <c r="BT985" s="69">
        <v>0</v>
      </c>
      <c r="BU985" s="69">
        <v>0</v>
      </c>
      <c r="BV985" s="69">
        <v>1000</v>
      </c>
      <c r="BW985" s="69">
        <v>0</v>
      </c>
      <c r="BY985" s="69">
        <v>0</v>
      </c>
      <c r="BZ985" s="69">
        <v>0</v>
      </c>
      <c r="CA985" s="69">
        <v>31</v>
      </c>
      <c r="CB985" s="69">
        <v>0</v>
      </c>
      <c r="CC985" s="69">
        <v>0</v>
      </c>
      <c r="CD985" s="69">
        <v>0</v>
      </c>
      <c r="CE985" s="69">
        <v>0</v>
      </c>
      <c r="CF985" s="69">
        <v>0</v>
      </c>
      <c r="CG985" s="69">
        <v>0</v>
      </c>
      <c r="CH985" s="69">
        <v>0</v>
      </c>
      <c r="CI985" s="69">
        <v>0</v>
      </c>
      <c r="CJ985" s="69">
        <v>0</v>
      </c>
      <c r="CL985" s="69">
        <v>0</v>
      </c>
      <c r="CM985" s="69">
        <v>0</v>
      </c>
      <c r="CN985" s="69">
        <v>0</v>
      </c>
      <c r="CO985" s="69">
        <v>0</v>
      </c>
      <c r="CP985" s="69">
        <v>0</v>
      </c>
      <c r="CQ985" s="69">
        <v>0</v>
      </c>
      <c r="CR985" s="69">
        <v>0</v>
      </c>
      <c r="CS985" s="69">
        <v>0</v>
      </c>
      <c r="CT985" s="69">
        <v>0</v>
      </c>
      <c r="CU985" s="69">
        <v>0</v>
      </c>
      <c r="CV985" s="69">
        <v>0</v>
      </c>
      <c r="CW985" s="69">
        <v>0</v>
      </c>
      <c r="CZ985" s="69">
        <v>0</v>
      </c>
      <c r="DA985" s="69">
        <v>0</v>
      </c>
      <c r="DB985" s="69">
        <v>0</v>
      </c>
      <c r="DC985" s="69">
        <v>0</v>
      </c>
      <c r="DD985" s="69">
        <v>0</v>
      </c>
      <c r="DE985" s="69">
        <v>0</v>
      </c>
      <c r="DF985" s="69">
        <v>0</v>
      </c>
      <c r="DG985" s="69">
        <v>1</v>
      </c>
      <c r="DI985" s="69" t="e">
        <f>INDEX(Sheet3!$E$78:$E$1130,MATCH(A985,Sheet3!$D$78:$D$1130,0))</f>
        <v>#N/A</v>
      </c>
      <c r="DJ985" s="69">
        <f t="shared" si="228"/>
        <v>0</v>
      </c>
      <c r="DK985" s="69" t="s">
        <v>2332</v>
      </c>
      <c r="DL985" s="69"/>
      <c r="DM985" s="69" t="s">
        <v>2333</v>
      </c>
      <c r="DN985" s="69" t="e">
        <f>"造成["&amp;INDEX(Sheet5!$L$2:$L$11,MATCH(BL985,Sheet5!$J$2:$J$11,0))&amp;":"&amp;BR985&amp;"*"&amp;BS985/1000&amp;"]"&amp;INDEX(Sheet5!$I$2:$I$4,MATCH(BR985,Sheet5!$H$2:$H$4,0))&amp;"的"&amp;INDEX(Sheet5!$K$2:$K$11,MATCH(BL985,Sheet5!$J$2:$J$11,0))</f>
        <v>#N/A</v>
      </c>
      <c r="DO985" s="69"/>
      <c r="DP985" s="69"/>
      <c r="DQ985" s="69"/>
      <c r="DR985" s="69" t="e">
        <f t="shared" si="227"/>
        <v>#N/A</v>
      </c>
      <c r="DS985" s="90" t="e">
        <f>MATCH(A985,Sheet5!D:D,0)</f>
        <v>#N/A</v>
      </c>
      <c r="DT985" s="94" t="e">
        <f>MATCH(A984,Sheet5!F:F,0)</f>
        <v>#N/A</v>
      </c>
      <c r="DU985" s="69">
        <v>0</v>
      </c>
      <c r="DV985" s="69">
        <v>0</v>
      </c>
      <c r="DW985" s="69">
        <v>0</v>
      </c>
      <c r="DX985" s="69">
        <v>0</v>
      </c>
      <c r="DY985" s="69">
        <v>0</v>
      </c>
    </row>
    <row r="986" spans="1:129" ht="14.25">
      <c r="A986" s="69">
        <v>134927</v>
      </c>
      <c r="B986" s="69">
        <v>0</v>
      </c>
      <c r="C986" s="69">
        <v>1</v>
      </c>
      <c r="D986" s="69" t="s">
        <v>2330</v>
      </c>
      <c r="E986" s="69" t="s">
        <v>2331</v>
      </c>
      <c r="F986" s="69">
        <v>0</v>
      </c>
      <c r="G986" s="69">
        <v>1</v>
      </c>
      <c r="H986" s="69" t="s">
        <v>1528</v>
      </c>
      <c r="I986" s="69">
        <v>0</v>
      </c>
      <c r="J986" s="69">
        <v>0</v>
      </c>
      <c r="K986" s="69">
        <v>300</v>
      </c>
      <c r="M986" s="69">
        <v>0</v>
      </c>
      <c r="O986" s="69">
        <v>0</v>
      </c>
      <c r="P986" s="69">
        <v>1</v>
      </c>
      <c r="Q986" s="69">
        <v>0</v>
      </c>
      <c r="R986" s="69">
        <v>1</v>
      </c>
      <c r="S986" s="69">
        <v>0</v>
      </c>
      <c r="T986" s="69">
        <v>0</v>
      </c>
      <c r="U986" s="69">
        <v>0</v>
      </c>
      <c r="V986" s="69">
        <v>0</v>
      </c>
      <c r="W986" s="69">
        <v>0</v>
      </c>
      <c r="X986" s="69">
        <v>0</v>
      </c>
      <c r="Y986" s="69">
        <v>0</v>
      </c>
      <c r="Z986" s="69">
        <v>4000</v>
      </c>
      <c r="AA986" s="69">
        <v>4</v>
      </c>
      <c r="AB986" s="69">
        <v>31</v>
      </c>
      <c r="AC986" s="69">
        <v>0</v>
      </c>
      <c r="AD986" s="69">
        <v>0</v>
      </c>
      <c r="AE986" s="69">
        <v>0</v>
      </c>
      <c r="AF986" s="69">
        <v>100</v>
      </c>
      <c r="AG986" s="69">
        <v>0</v>
      </c>
      <c r="AH986" s="69">
        <v>180</v>
      </c>
      <c r="AI986" s="69">
        <v>0</v>
      </c>
      <c r="AJ986" s="69">
        <v>0</v>
      </c>
      <c r="AK986" s="69">
        <v>0</v>
      </c>
      <c r="AL986" s="69">
        <v>0</v>
      </c>
      <c r="AM986" s="69">
        <v>0</v>
      </c>
      <c r="AN986" s="69">
        <v>0</v>
      </c>
      <c r="AO986" s="69">
        <v>0</v>
      </c>
      <c r="AP986" s="69">
        <v>0</v>
      </c>
      <c r="AQ986" s="84">
        <v>0</v>
      </c>
      <c r="AR986" s="69">
        <v>0</v>
      </c>
      <c r="AS986" s="69">
        <v>0</v>
      </c>
      <c r="AT986" s="69">
        <v>0</v>
      </c>
      <c r="AU986" s="69">
        <v>0</v>
      </c>
      <c r="AV986" s="69">
        <v>0</v>
      </c>
      <c r="AW986" s="69">
        <v>0</v>
      </c>
      <c r="AX986" s="69">
        <v>0</v>
      </c>
      <c r="AY986" s="69">
        <v>0</v>
      </c>
      <c r="AZ986" s="69">
        <v>0</v>
      </c>
      <c r="BA986" s="69">
        <v>0</v>
      </c>
      <c r="BB986" s="69">
        <v>0</v>
      </c>
      <c r="BC986" s="69">
        <v>0</v>
      </c>
      <c r="BD986" s="69">
        <v>0</v>
      </c>
      <c r="BE986" s="69">
        <v>0</v>
      </c>
      <c r="BF986" s="69">
        <v>0</v>
      </c>
      <c r="BG986" s="69">
        <v>0</v>
      </c>
      <c r="BH986" s="69">
        <v>0</v>
      </c>
      <c r="BK986" s="69">
        <v>3</v>
      </c>
      <c r="BL986" s="69">
        <v>10</v>
      </c>
      <c r="BM986" s="69">
        <v>4</v>
      </c>
      <c r="BN986" s="69">
        <v>31</v>
      </c>
      <c r="BO986" s="89">
        <v>0</v>
      </c>
      <c r="BP986" s="69">
        <v>1</v>
      </c>
      <c r="BQ986" s="69">
        <v>1</v>
      </c>
      <c r="BR986" s="69">
        <v>1</v>
      </c>
      <c r="BS986" s="69">
        <v>124927</v>
      </c>
      <c r="BT986" s="69">
        <v>0</v>
      </c>
      <c r="BU986" s="69">
        <v>0</v>
      </c>
      <c r="BV986" s="69">
        <v>1000</v>
      </c>
      <c r="BW986" s="69">
        <v>0</v>
      </c>
      <c r="BY986" s="69">
        <v>0</v>
      </c>
      <c r="BZ986" s="69">
        <v>0</v>
      </c>
      <c r="CA986" s="69">
        <v>31</v>
      </c>
      <c r="CB986" s="69">
        <v>0</v>
      </c>
      <c r="CC986" s="69">
        <v>0</v>
      </c>
      <c r="CD986" s="69">
        <v>0</v>
      </c>
      <c r="CE986" s="69">
        <v>0</v>
      </c>
      <c r="CF986" s="69">
        <v>0</v>
      </c>
      <c r="CG986" s="69">
        <v>0</v>
      </c>
      <c r="CH986" s="69">
        <v>0</v>
      </c>
      <c r="CI986" s="69">
        <v>0</v>
      </c>
      <c r="CJ986" s="69">
        <v>0</v>
      </c>
      <c r="CL986" s="69">
        <v>0</v>
      </c>
      <c r="CM986" s="69">
        <v>0</v>
      </c>
      <c r="CN986" s="69">
        <v>0</v>
      </c>
      <c r="CO986" s="69">
        <v>0</v>
      </c>
      <c r="CP986" s="69">
        <v>0</v>
      </c>
      <c r="CQ986" s="69">
        <v>0</v>
      </c>
      <c r="CR986" s="69">
        <v>0</v>
      </c>
      <c r="CS986" s="69">
        <v>0</v>
      </c>
      <c r="CT986" s="69">
        <v>0</v>
      </c>
      <c r="CU986" s="69">
        <v>0</v>
      </c>
      <c r="CV986" s="69">
        <v>0</v>
      </c>
      <c r="CW986" s="69">
        <v>0</v>
      </c>
      <c r="CZ986" s="69">
        <v>0</v>
      </c>
      <c r="DA986" s="69">
        <v>0</v>
      </c>
      <c r="DB986" s="69">
        <v>0</v>
      </c>
      <c r="DC986" s="69">
        <v>0</v>
      </c>
      <c r="DD986" s="69">
        <v>0</v>
      </c>
      <c r="DE986" s="69">
        <v>0</v>
      </c>
      <c r="DF986" s="69">
        <v>0</v>
      </c>
      <c r="DG986" s="69">
        <v>1</v>
      </c>
      <c r="DI986" s="69" t="e">
        <f>INDEX(Sheet3!$E$78:$E$1130,MATCH(A986,Sheet3!$D$78:$D$1130,0))</f>
        <v>#N/A</v>
      </c>
      <c r="DJ986" s="69">
        <f t="shared" si="228"/>
        <v>0</v>
      </c>
      <c r="DK986" s="69" t="s">
        <v>2332</v>
      </c>
      <c r="DL986" s="69"/>
      <c r="DM986" s="69" t="s">
        <v>2333</v>
      </c>
      <c r="DN986" s="69" t="e">
        <f>"造成["&amp;INDEX(Sheet5!$L$2:$L$11,MATCH(BL986,Sheet5!$J$2:$J$11,0))&amp;":"&amp;BR986&amp;"*"&amp;BS986/1000&amp;"]"&amp;INDEX(Sheet5!$I$2:$I$4,MATCH(BR986,Sheet5!$H$2:$H$4,0))&amp;"的"&amp;INDEX(Sheet5!$K$2:$K$11,MATCH(BL986,Sheet5!$J$2:$J$11,0))</f>
        <v>#N/A</v>
      </c>
      <c r="DO986" s="69"/>
      <c r="DP986" s="69"/>
      <c r="DQ986" s="69"/>
      <c r="DR986" s="69" t="e">
        <f t="shared" si="227"/>
        <v>#N/A</v>
      </c>
      <c r="DS986" s="90" t="e">
        <f>MATCH(A986,Sheet5!D:D,0)</f>
        <v>#N/A</v>
      </c>
      <c r="DT986" s="94" t="e">
        <f>MATCH(A985,Sheet5!F:F,0)</f>
        <v>#N/A</v>
      </c>
      <c r="DU986" s="69">
        <v>0</v>
      </c>
      <c r="DV986" s="69">
        <v>0</v>
      </c>
      <c r="DW986" s="69">
        <v>0</v>
      </c>
      <c r="DX986" s="69">
        <v>0</v>
      </c>
      <c r="DY986" s="69">
        <v>0</v>
      </c>
    </row>
    <row r="987" spans="1:129" ht="14.25">
      <c r="A987" s="69">
        <v>134928</v>
      </c>
      <c r="B987" s="69">
        <v>0</v>
      </c>
      <c r="C987" s="69">
        <v>1</v>
      </c>
      <c r="D987" s="69" t="s">
        <v>2330</v>
      </c>
      <c r="E987" s="69" t="s">
        <v>2331</v>
      </c>
      <c r="F987" s="69">
        <v>0</v>
      </c>
      <c r="G987" s="69">
        <v>1</v>
      </c>
      <c r="H987" s="69" t="s">
        <v>1528</v>
      </c>
      <c r="I987" s="69">
        <v>0</v>
      </c>
      <c r="J987" s="69">
        <v>0</v>
      </c>
      <c r="K987" s="69">
        <v>300</v>
      </c>
      <c r="M987" s="69">
        <v>0</v>
      </c>
      <c r="O987" s="69">
        <v>0</v>
      </c>
      <c r="P987" s="69">
        <v>1</v>
      </c>
      <c r="Q987" s="69">
        <v>0</v>
      </c>
      <c r="R987" s="69">
        <v>1</v>
      </c>
      <c r="S987" s="69">
        <v>0</v>
      </c>
      <c r="T987" s="69">
        <v>0</v>
      </c>
      <c r="U987" s="69">
        <v>0</v>
      </c>
      <c r="V987" s="69">
        <v>0</v>
      </c>
      <c r="W987" s="69">
        <v>0</v>
      </c>
      <c r="X987" s="69">
        <v>0</v>
      </c>
      <c r="Y987" s="69">
        <v>0</v>
      </c>
      <c r="Z987" s="69">
        <v>4000</v>
      </c>
      <c r="AA987" s="69">
        <v>4</v>
      </c>
      <c r="AB987" s="69">
        <v>31</v>
      </c>
      <c r="AC987" s="69">
        <v>0</v>
      </c>
      <c r="AD987" s="69">
        <v>0</v>
      </c>
      <c r="AE987" s="69">
        <v>0</v>
      </c>
      <c r="AF987" s="69">
        <v>100</v>
      </c>
      <c r="AG987" s="69">
        <v>0</v>
      </c>
      <c r="AH987" s="69">
        <v>180</v>
      </c>
      <c r="AI987" s="69">
        <v>0</v>
      </c>
      <c r="AJ987" s="69">
        <v>0</v>
      </c>
      <c r="AK987" s="69">
        <v>0</v>
      </c>
      <c r="AL987" s="69">
        <v>0</v>
      </c>
      <c r="AM987" s="69">
        <v>0</v>
      </c>
      <c r="AN987" s="69">
        <v>0</v>
      </c>
      <c r="AO987" s="69">
        <v>0</v>
      </c>
      <c r="AP987" s="69">
        <v>0</v>
      </c>
      <c r="AQ987" s="84">
        <v>0</v>
      </c>
      <c r="AR987" s="69">
        <v>0</v>
      </c>
      <c r="AS987" s="69">
        <v>0</v>
      </c>
      <c r="AT987" s="69">
        <v>0</v>
      </c>
      <c r="AU987" s="69">
        <v>0</v>
      </c>
      <c r="AV987" s="69">
        <v>0</v>
      </c>
      <c r="AW987" s="69">
        <v>0</v>
      </c>
      <c r="AX987" s="69">
        <v>0</v>
      </c>
      <c r="AY987" s="69">
        <v>0</v>
      </c>
      <c r="AZ987" s="69">
        <v>0</v>
      </c>
      <c r="BA987" s="69">
        <v>0</v>
      </c>
      <c r="BB987" s="69">
        <v>0</v>
      </c>
      <c r="BC987" s="69">
        <v>0</v>
      </c>
      <c r="BD987" s="69">
        <v>0</v>
      </c>
      <c r="BE987" s="69">
        <v>0</v>
      </c>
      <c r="BF987" s="69">
        <v>0</v>
      </c>
      <c r="BG987" s="69">
        <v>0</v>
      </c>
      <c r="BH987" s="69">
        <v>0</v>
      </c>
      <c r="BK987" s="69">
        <v>3</v>
      </c>
      <c r="BL987" s="69">
        <v>10</v>
      </c>
      <c r="BM987" s="69">
        <v>4</v>
      </c>
      <c r="BN987" s="69">
        <v>31</v>
      </c>
      <c r="BO987" s="89">
        <v>0</v>
      </c>
      <c r="BP987" s="69">
        <v>1</v>
      </c>
      <c r="BQ987" s="69">
        <v>1</v>
      </c>
      <c r="BR987" s="69">
        <v>1</v>
      </c>
      <c r="BS987" s="69">
        <v>124928</v>
      </c>
      <c r="BT987" s="69">
        <v>0</v>
      </c>
      <c r="BU987" s="69">
        <v>0</v>
      </c>
      <c r="BV987" s="69">
        <v>1000</v>
      </c>
      <c r="BW987" s="69">
        <v>0</v>
      </c>
      <c r="BY987" s="69">
        <v>0</v>
      </c>
      <c r="BZ987" s="69">
        <v>0</v>
      </c>
      <c r="CA987" s="69">
        <v>31</v>
      </c>
      <c r="CB987" s="69">
        <v>0</v>
      </c>
      <c r="CC987" s="69">
        <v>0</v>
      </c>
      <c r="CD987" s="69">
        <v>0</v>
      </c>
      <c r="CE987" s="69">
        <v>0</v>
      </c>
      <c r="CF987" s="69">
        <v>0</v>
      </c>
      <c r="CG987" s="69">
        <v>0</v>
      </c>
      <c r="CH987" s="69">
        <v>0</v>
      </c>
      <c r="CI987" s="69">
        <v>0</v>
      </c>
      <c r="CJ987" s="69">
        <v>0</v>
      </c>
      <c r="CL987" s="69">
        <v>0</v>
      </c>
      <c r="CM987" s="69">
        <v>0</v>
      </c>
      <c r="CN987" s="69">
        <v>0</v>
      </c>
      <c r="CO987" s="69">
        <v>0</v>
      </c>
      <c r="CP987" s="69">
        <v>0</v>
      </c>
      <c r="CQ987" s="69">
        <v>0</v>
      </c>
      <c r="CR987" s="69">
        <v>0</v>
      </c>
      <c r="CS987" s="69">
        <v>0</v>
      </c>
      <c r="CT987" s="69">
        <v>0</v>
      </c>
      <c r="CU987" s="69">
        <v>0</v>
      </c>
      <c r="CV987" s="69">
        <v>0</v>
      </c>
      <c r="CW987" s="69">
        <v>0</v>
      </c>
      <c r="CZ987" s="69">
        <v>0</v>
      </c>
      <c r="DA987" s="69">
        <v>0</v>
      </c>
      <c r="DB987" s="69">
        <v>0</v>
      </c>
      <c r="DC987" s="69">
        <v>0</v>
      </c>
      <c r="DD987" s="69">
        <v>0</v>
      </c>
      <c r="DE987" s="69">
        <v>0</v>
      </c>
      <c r="DF987" s="69">
        <v>0</v>
      </c>
      <c r="DG987" s="69">
        <v>1</v>
      </c>
      <c r="DI987" s="69" t="e">
        <f>INDEX(Sheet3!$E$78:$E$1130,MATCH(A987,Sheet3!$D$78:$D$1130,0))</f>
        <v>#N/A</v>
      </c>
      <c r="DJ987" s="69">
        <f t="shared" si="228"/>
        <v>0</v>
      </c>
      <c r="DK987" s="69" t="s">
        <v>2332</v>
      </c>
      <c r="DL987" s="69"/>
      <c r="DM987" s="69" t="s">
        <v>2333</v>
      </c>
      <c r="DN987" s="69" t="e">
        <f>"造成["&amp;INDEX(Sheet5!$L$2:$L$11,MATCH(BL987,Sheet5!$J$2:$J$11,0))&amp;":"&amp;BR987&amp;"*"&amp;BS987/1000&amp;"]"&amp;INDEX(Sheet5!$I$2:$I$4,MATCH(BR987,Sheet5!$H$2:$H$4,0))&amp;"的"&amp;INDEX(Sheet5!$K$2:$K$11,MATCH(BL987,Sheet5!$J$2:$J$11,0))</f>
        <v>#N/A</v>
      </c>
      <c r="DO987" s="69"/>
      <c r="DP987" s="69"/>
      <c r="DQ987" s="69"/>
      <c r="DR987" s="69" t="e">
        <f t="shared" si="227"/>
        <v>#N/A</v>
      </c>
      <c r="DS987" s="90" t="e">
        <f>MATCH(A987,Sheet5!D:D,0)</f>
        <v>#N/A</v>
      </c>
      <c r="DT987" s="94" t="e">
        <f>MATCH(A986,Sheet5!F:F,0)</f>
        <v>#N/A</v>
      </c>
      <c r="DU987" s="69">
        <v>0</v>
      </c>
      <c r="DV987" s="69">
        <v>0</v>
      </c>
      <c r="DW987" s="69">
        <v>0</v>
      </c>
      <c r="DX987" s="69">
        <v>0</v>
      </c>
      <c r="DY987" s="69">
        <v>0</v>
      </c>
    </row>
    <row r="988" spans="1:129" ht="14.25">
      <c r="A988" s="69">
        <v>134929</v>
      </c>
      <c r="B988" s="69">
        <v>0</v>
      </c>
      <c r="C988" s="69">
        <v>1</v>
      </c>
      <c r="D988" s="69" t="s">
        <v>2330</v>
      </c>
      <c r="E988" s="69" t="s">
        <v>2331</v>
      </c>
      <c r="F988" s="69">
        <v>0</v>
      </c>
      <c r="G988" s="69">
        <v>1</v>
      </c>
      <c r="H988" s="69" t="s">
        <v>1528</v>
      </c>
      <c r="I988" s="69">
        <v>0</v>
      </c>
      <c r="J988" s="69">
        <v>0</v>
      </c>
      <c r="K988" s="69">
        <v>300</v>
      </c>
      <c r="M988" s="69">
        <v>0</v>
      </c>
      <c r="O988" s="69">
        <v>0</v>
      </c>
      <c r="P988" s="69">
        <v>1</v>
      </c>
      <c r="Q988" s="69">
        <v>0</v>
      </c>
      <c r="R988" s="69">
        <v>1</v>
      </c>
      <c r="S988" s="69">
        <v>0</v>
      </c>
      <c r="T988" s="69">
        <v>0</v>
      </c>
      <c r="U988" s="69">
        <v>0</v>
      </c>
      <c r="V988" s="69">
        <v>0</v>
      </c>
      <c r="W988" s="69">
        <v>0</v>
      </c>
      <c r="X988" s="69">
        <v>0</v>
      </c>
      <c r="Y988" s="69">
        <v>0</v>
      </c>
      <c r="Z988" s="69">
        <v>4000</v>
      </c>
      <c r="AA988" s="69">
        <v>4</v>
      </c>
      <c r="AB988" s="69">
        <v>31</v>
      </c>
      <c r="AC988" s="69">
        <v>0</v>
      </c>
      <c r="AD988" s="69">
        <v>0</v>
      </c>
      <c r="AE988" s="69">
        <v>0</v>
      </c>
      <c r="AF988" s="69">
        <v>100</v>
      </c>
      <c r="AG988" s="69">
        <v>0</v>
      </c>
      <c r="AH988" s="69">
        <v>180</v>
      </c>
      <c r="AI988" s="69">
        <v>0</v>
      </c>
      <c r="AJ988" s="69">
        <v>0</v>
      </c>
      <c r="AK988" s="69">
        <v>0</v>
      </c>
      <c r="AL988" s="69">
        <v>0</v>
      </c>
      <c r="AM988" s="69">
        <v>0</v>
      </c>
      <c r="AN988" s="69">
        <v>0</v>
      </c>
      <c r="AO988" s="69">
        <v>0</v>
      </c>
      <c r="AP988" s="69">
        <v>0</v>
      </c>
      <c r="AQ988" s="84">
        <v>0</v>
      </c>
      <c r="AR988" s="69">
        <v>0</v>
      </c>
      <c r="AS988" s="69">
        <v>0</v>
      </c>
      <c r="AT988" s="69">
        <v>0</v>
      </c>
      <c r="AU988" s="69">
        <v>0</v>
      </c>
      <c r="AV988" s="69">
        <v>0</v>
      </c>
      <c r="AW988" s="69">
        <v>0</v>
      </c>
      <c r="AX988" s="69">
        <v>0</v>
      </c>
      <c r="AY988" s="69">
        <v>0</v>
      </c>
      <c r="AZ988" s="69">
        <v>0</v>
      </c>
      <c r="BA988" s="69">
        <v>0</v>
      </c>
      <c r="BB988" s="69">
        <v>0</v>
      </c>
      <c r="BC988" s="69">
        <v>0</v>
      </c>
      <c r="BD988" s="69">
        <v>0</v>
      </c>
      <c r="BE988" s="69">
        <v>0</v>
      </c>
      <c r="BF988" s="69">
        <v>0</v>
      </c>
      <c r="BG988" s="69">
        <v>0</v>
      </c>
      <c r="BH988" s="69">
        <v>0</v>
      </c>
      <c r="BK988" s="69">
        <v>3</v>
      </c>
      <c r="BL988" s="69">
        <v>10</v>
      </c>
      <c r="BM988" s="69">
        <v>4</v>
      </c>
      <c r="BN988" s="69">
        <v>31</v>
      </c>
      <c r="BO988" s="89">
        <v>0</v>
      </c>
      <c r="BP988" s="69">
        <v>1</v>
      </c>
      <c r="BQ988" s="69">
        <v>1</v>
      </c>
      <c r="BR988" s="69">
        <v>1</v>
      </c>
      <c r="BS988" s="69">
        <v>124929</v>
      </c>
      <c r="BT988" s="69">
        <v>0</v>
      </c>
      <c r="BU988" s="69">
        <v>0</v>
      </c>
      <c r="BV988" s="69">
        <v>1000</v>
      </c>
      <c r="BW988" s="69">
        <v>0</v>
      </c>
      <c r="BY988" s="69">
        <v>0</v>
      </c>
      <c r="BZ988" s="69">
        <v>0</v>
      </c>
      <c r="CA988" s="69">
        <v>31</v>
      </c>
      <c r="CB988" s="69">
        <v>0</v>
      </c>
      <c r="CC988" s="69">
        <v>0</v>
      </c>
      <c r="CD988" s="69">
        <v>0</v>
      </c>
      <c r="CE988" s="69">
        <v>0</v>
      </c>
      <c r="CF988" s="69">
        <v>0</v>
      </c>
      <c r="CG988" s="69">
        <v>0</v>
      </c>
      <c r="CH988" s="69">
        <v>0</v>
      </c>
      <c r="CI988" s="69">
        <v>0</v>
      </c>
      <c r="CJ988" s="69">
        <v>0</v>
      </c>
      <c r="CL988" s="69">
        <v>0</v>
      </c>
      <c r="CM988" s="69">
        <v>0</v>
      </c>
      <c r="CN988" s="69">
        <v>0</v>
      </c>
      <c r="CO988" s="69">
        <v>0</v>
      </c>
      <c r="CP988" s="69">
        <v>0</v>
      </c>
      <c r="CQ988" s="69">
        <v>0</v>
      </c>
      <c r="CR988" s="69">
        <v>0</v>
      </c>
      <c r="CS988" s="69">
        <v>0</v>
      </c>
      <c r="CT988" s="69">
        <v>0</v>
      </c>
      <c r="CU988" s="69">
        <v>0</v>
      </c>
      <c r="CV988" s="69">
        <v>0</v>
      </c>
      <c r="CW988" s="69">
        <v>0</v>
      </c>
      <c r="CZ988" s="69">
        <v>0</v>
      </c>
      <c r="DA988" s="69">
        <v>0</v>
      </c>
      <c r="DB988" s="69">
        <v>0</v>
      </c>
      <c r="DC988" s="69">
        <v>0</v>
      </c>
      <c r="DD988" s="69">
        <v>0</v>
      </c>
      <c r="DE988" s="69">
        <v>0</v>
      </c>
      <c r="DF988" s="69">
        <v>0</v>
      </c>
      <c r="DG988" s="69">
        <v>1</v>
      </c>
      <c r="DI988" s="69" t="e">
        <f>INDEX(Sheet3!$E$78:$E$1130,MATCH(A988,Sheet3!$D$78:$D$1130,0))</f>
        <v>#N/A</v>
      </c>
      <c r="DJ988" s="69">
        <f t="shared" si="228"/>
        <v>0</v>
      </c>
      <c r="DK988" s="69" t="s">
        <v>2332</v>
      </c>
      <c r="DL988" s="69"/>
      <c r="DM988" s="69" t="s">
        <v>2333</v>
      </c>
      <c r="DN988" s="69" t="e">
        <f>"造成["&amp;INDEX(Sheet5!$L$2:$L$11,MATCH(BL988,Sheet5!$J$2:$J$11,0))&amp;":"&amp;BR988&amp;"*"&amp;BS988/1000&amp;"]"&amp;INDEX(Sheet5!$I$2:$I$4,MATCH(BR988,Sheet5!$H$2:$H$4,0))&amp;"的"&amp;INDEX(Sheet5!$K$2:$K$11,MATCH(BL988,Sheet5!$J$2:$J$11,0))</f>
        <v>#N/A</v>
      </c>
      <c r="DO988" s="69"/>
      <c r="DP988" s="69"/>
      <c r="DQ988" s="69"/>
      <c r="DR988" s="69" t="e">
        <f t="shared" si="227"/>
        <v>#N/A</v>
      </c>
      <c r="DS988" s="90" t="e">
        <f>MATCH(A988,Sheet5!D:D,0)</f>
        <v>#N/A</v>
      </c>
      <c r="DT988" s="94" t="e">
        <f>MATCH(A987,Sheet5!F:F,0)</f>
        <v>#N/A</v>
      </c>
      <c r="DU988" s="69">
        <v>0</v>
      </c>
      <c r="DV988" s="69">
        <v>0</v>
      </c>
      <c r="DW988" s="69">
        <v>0</v>
      </c>
      <c r="DX988" s="69">
        <v>0</v>
      </c>
      <c r="DY988" s="69">
        <v>0</v>
      </c>
    </row>
    <row r="989" spans="1:129" ht="14.25">
      <c r="A989" s="69">
        <v>134930</v>
      </c>
      <c r="B989" s="69">
        <v>0</v>
      </c>
      <c r="C989" s="69">
        <v>1</v>
      </c>
      <c r="D989" s="69" t="s">
        <v>2330</v>
      </c>
      <c r="E989" s="69" t="s">
        <v>2331</v>
      </c>
      <c r="F989" s="69">
        <v>0</v>
      </c>
      <c r="G989" s="69">
        <v>1</v>
      </c>
      <c r="H989" s="69" t="s">
        <v>1528</v>
      </c>
      <c r="I989" s="69">
        <v>0</v>
      </c>
      <c r="J989" s="69">
        <v>0</v>
      </c>
      <c r="K989" s="69">
        <v>300</v>
      </c>
      <c r="M989" s="69">
        <v>0</v>
      </c>
      <c r="O989" s="69">
        <v>0</v>
      </c>
      <c r="P989" s="69">
        <v>1</v>
      </c>
      <c r="Q989" s="69">
        <v>0</v>
      </c>
      <c r="R989" s="69">
        <v>1</v>
      </c>
      <c r="S989" s="69">
        <v>0</v>
      </c>
      <c r="T989" s="69">
        <v>0</v>
      </c>
      <c r="U989" s="69">
        <v>0</v>
      </c>
      <c r="V989" s="69">
        <v>0</v>
      </c>
      <c r="W989" s="69">
        <v>0</v>
      </c>
      <c r="X989" s="69">
        <v>0</v>
      </c>
      <c r="Y989" s="69">
        <v>0</v>
      </c>
      <c r="Z989" s="69">
        <v>4000</v>
      </c>
      <c r="AA989" s="69">
        <v>4</v>
      </c>
      <c r="AB989" s="69">
        <v>31</v>
      </c>
      <c r="AC989" s="69">
        <v>0</v>
      </c>
      <c r="AD989" s="69">
        <v>0</v>
      </c>
      <c r="AE989" s="69">
        <v>0</v>
      </c>
      <c r="AF989" s="69">
        <v>100</v>
      </c>
      <c r="AG989" s="69">
        <v>0</v>
      </c>
      <c r="AH989" s="69">
        <v>180</v>
      </c>
      <c r="AI989" s="69">
        <v>0</v>
      </c>
      <c r="AJ989" s="69">
        <v>0</v>
      </c>
      <c r="AK989" s="69">
        <v>0</v>
      </c>
      <c r="AL989" s="69">
        <v>0</v>
      </c>
      <c r="AM989" s="69">
        <v>0</v>
      </c>
      <c r="AN989" s="69">
        <v>0</v>
      </c>
      <c r="AO989" s="69">
        <v>0</v>
      </c>
      <c r="AP989" s="69">
        <v>0</v>
      </c>
      <c r="AQ989" s="84">
        <v>0</v>
      </c>
      <c r="AR989" s="69">
        <v>0</v>
      </c>
      <c r="AS989" s="69">
        <v>0</v>
      </c>
      <c r="AT989" s="69">
        <v>0</v>
      </c>
      <c r="AU989" s="69">
        <v>0</v>
      </c>
      <c r="AV989" s="69">
        <v>0</v>
      </c>
      <c r="AW989" s="69">
        <v>0</v>
      </c>
      <c r="AX989" s="69">
        <v>0</v>
      </c>
      <c r="AY989" s="69">
        <v>0</v>
      </c>
      <c r="AZ989" s="69">
        <v>0</v>
      </c>
      <c r="BA989" s="69">
        <v>0</v>
      </c>
      <c r="BB989" s="69">
        <v>0</v>
      </c>
      <c r="BC989" s="69">
        <v>0</v>
      </c>
      <c r="BD989" s="69">
        <v>0</v>
      </c>
      <c r="BE989" s="69">
        <v>0</v>
      </c>
      <c r="BF989" s="69">
        <v>0</v>
      </c>
      <c r="BG989" s="69">
        <v>0</v>
      </c>
      <c r="BH989" s="69">
        <v>0</v>
      </c>
      <c r="BK989" s="69">
        <v>3</v>
      </c>
      <c r="BL989" s="69">
        <v>10</v>
      </c>
      <c r="BM989" s="69">
        <v>4</v>
      </c>
      <c r="BN989" s="69">
        <v>31</v>
      </c>
      <c r="BO989" s="89">
        <v>0</v>
      </c>
      <c r="BP989" s="69">
        <v>1</v>
      </c>
      <c r="BQ989" s="69">
        <v>1</v>
      </c>
      <c r="BR989" s="69">
        <v>1</v>
      </c>
      <c r="BS989" s="69">
        <v>124930</v>
      </c>
      <c r="BT989" s="69">
        <v>0</v>
      </c>
      <c r="BU989" s="69">
        <v>0</v>
      </c>
      <c r="BV989" s="69">
        <v>1000</v>
      </c>
      <c r="BW989" s="69">
        <v>0</v>
      </c>
      <c r="BY989" s="69">
        <v>0</v>
      </c>
      <c r="BZ989" s="69">
        <v>0</v>
      </c>
      <c r="CA989" s="69">
        <v>31</v>
      </c>
      <c r="CB989" s="69">
        <v>0</v>
      </c>
      <c r="CC989" s="69">
        <v>0</v>
      </c>
      <c r="CD989" s="69">
        <v>0</v>
      </c>
      <c r="CE989" s="69">
        <v>0</v>
      </c>
      <c r="CF989" s="69">
        <v>0</v>
      </c>
      <c r="CG989" s="69">
        <v>0</v>
      </c>
      <c r="CH989" s="69">
        <v>0</v>
      </c>
      <c r="CI989" s="69">
        <v>0</v>
      </c>
      <c r="CJ989" s="69">
        <v>0</v>
      </c>
      <c r="CL989" s="69">
        <v>0</v>
      </c>
      <c r="CM989" s="69">
        <v>0</v>
      </c>
      <c r="CN989" s="69">
        <v>0</v>
      </c>
      <c r="CO989" s="69">
        <v>0</v>
      </c>
      <c r="CP989" s="69">
        <v>0</v>
      </c>
      <c r="CQ989" s="69">
        <v>0</v>
      </c>
      <c r="CR989" s="69">
        <v>0</v>
      </c>
      <c r="CS989" s="69">
        <v>0</v>
      </c>
      <c r="CT989" s="69">
        <v>0</v>
      </c>
      <c r="CU989" s="69">
        <v>0</v>
      </c>
      <c r="CV989" s="69">
        <v>0</v>
      </c>
      <c r="CW989" s="69">
        <v>0</v>
      </c>
      <c r="CZ989" s="69">
        <v>0</v>
      </c>
      <c r="DA989" s="69">
        <v>0</v>
      </c>
      <c r="DB989" s="69">
        <v>0</v>
      </c>
      <c r="DC989" s="69">
        <v>0</v>
      </c>
      <c r="DD989" s="69">
        <v>0</v>
      </c>
      <c r="DE989" s="69">
        <v>0</v>
      </c>
      <c r="DF989" s="69">
        <v>0</v>
      </c>
      <c r="DG989" s="69">
        <v>1</v>
      </c>
      <c r="DI989" s="69" t="e">
        <f>INDEX(Sheet3!$E$78:$E$1130,MATCH(A989,Sheet3!$D$78:$D$1130,0))</f>
        <v>#N/A</v>
      </c>
      <c r="DJ989" s="69">
        <f t="shared" si="228"/>
        <v>0</v>
      </c>
      <c r="DK989" s="69" t="s">
        <v>2332</v>
      </c>
      <c r="DL989" s="69"/>
      <c r="DM989" s="69" t="s">
        <v>2333</v>
      </c>
      <c r="DN989" s="69" t="e">
        <f>"造成["&amp;INDEX(Sheet5!$L$2:$L$11,MATCH(BL989,Sheet5!$J$2:$J$11,0))&amp;":"&amp;BR989&amp;"*"&amp;BS989/1000&amp;"]"&amp;INDEX(Sheet5!$I$2:$I$4,MATCH(BR989,Sheet5!$H$2:$H$4,0))&amp;"的"&amp;INDEX(Sheet5!$K$2:$K$11,MATCH(BL989,Sheet5!$J$2:$J$11,0))</f>
        <v>#N/A</v>
      </c>
      <c r="DO989" s="69"/>
      <c r="DP989" s="69"/>
      <c r="DQ989" s="69"/>
      <c r="DR989" s="69" t="e">
        <f t="shared" si="227"/>
        <v>#N/A</v>
      </c>
      <c r="DS989" s="90" t="e">
        <f>MATCH(A989,Sheet5!D:D,0)</f>
        <v>#N/A</v>
      </c>
      <c r="DT989" s="94" t="e">
        <f>MATCH(A988,Sheet5!F:F,0)</f>
        <v>#N/A</v>
      </c>
      <c r="DU989" s="69">
        <v>0</v>
      </c>
      <c r="DV989" s="69">
        <v>0</v>
      </c>
      <c r="DW989" s="69">
        <v>0</v>
      </c>
      <c r="DX989" s="69">
        <v>0</v>
      </c>
      <c r="DY989" s="69">
        <v>0</v>
      </c>
    </row>
    <row r="990" spans="1:129" ht="14.25">
      <c r="A990" s="69">
        <v>130001</v>
      </c>
      <c r="B990" s="69">
        <v>0</v>
      </c>
      <c r="C990" s="69">
        <v>1</v>
      </c>
      <c r="D990" s="69" t="s">
        <v>2386</v>
      </c>
      <c r="E990" s="69" t="s">
        <v>239</v>
      </c>
      <c r="F990" s="69" t="s">
        <v>326</v>
      </c>
      <c r="G990" s="69">
        <v>0</v>
      </c>
      <c r="H990" s="69" t="s">
        <v>388</v>
      </c>
      <c r="I990" s="69">
        <v>462</v>
      </c>
      <c r="J990" s="69">
        <v>462</v>
      </c>
      <c r="K990" s="69">
        <v>1500</v>
      </c>
      <c r="L990" s="69" t="s">
        <v>389</v>
      </c>
      <c r="M990" s="69">
        <v>0</v>
      </c>
      <c r="N990" s="69" t="s">
        <v>390</v>
      </c>
      <c r="O990" s="69">
        <v>0</v>
      </c>
      <c r="P990" s="69">
        <v>3</v>
      </c>
      <c r="Q990" s="69">
        <v>1</v>
      </c>
      <c r="R990" s="69">
        <f t="shared" ref="R990" si="229">IF(S990&gt;0,2,1)</f>
        <v>1</v>
      </c>
      <c r="S990" s="69">
        <v>0</v>
      </c>
      <c r="T990" s="69">
        <v>0</v>
      </c>
      <c r="U990" s="69">
        <v>0</v>
      </c>
      <c r="V990" s="69">
        <v>0</v>
      </c>
      <c r="W990" s="69">
        <v>0</v>
      </c>
      <c r="X990" s="69">
        <v>0</v>
      </c>
      <c r="Y990" s="69">
        <v>0</v>
      </c>
      <c r="Z990" s="69">
        <v>2500</v>
      </c>
      <c r="AA990" s="69">
        <v>2</v>
      </c>
      <c r="AB990" s="69">
        <v>31</v>
      </c>
      <c r="AC990" s="69">
        <v>0</v>
      </c>
      <c r="AD990" s="69">
        <v>0</v>
      </c>
      <c r="AE990" s="69">
        <v>0</v>
      </c>
      <c r="AF990" s="69">
        <v>1</v>
      </c>
      <c r="AG990" s="69">
        <v>0</v>
      </c>
      <c r="AH990" s="69">
        <v>27</v>
      </c>
      <c r="AI990" s="69">
        <v>621</v>
      </c>
      <c r="AJ990" s="69">
        <v>3</v>
      </c>
      <c r="AK990" s="69">
        <v>0</v>
      </c>
      <c r="AL990" s="69">
        <v>0</v>
      </c>
      <c r="AM990" s="69">
        <v>1</v>
      </c>
      <c r="AN990" s="69">
        <v>1</v>
      </c>
      <c r="AO990" s="69">
        <v>1</v>
      </c>
      <c r="AP990" s="69">
        <v>0.5</v>
      </c>
      <c r="AQ990" s="84">
        <v>15</v>
      </c>
      <c r="AR990" s="69">
        <v>0.85</v>
      </c>
      <c r="AS990" s="69">
        <v>0</v>
      </c>
      <c r="AT990" s="69">
        <v>0</v>
      </c>
      <c r="AU990" s="69">
        <v>0</v>
      </c>
      <c r="AV990" s="69">
        <v>0</v>
      </c>
      <c r="AW990" s="69">
        <v>0</v>
      </c>
      <c r="AX990" s="69">
        <v>0</v>
      </c>
      <c r="AY990" s="69">
        <v>0</v>
      </c>
      <c r="AZ990" s="69">
        <v>0</v>
      </c>
      <c r="BA990" s="69">
        <v>0</v>
      </c>
      <c r="BB990" s="69">
        <v>0</v>
      </c>
      <c r="BC990" s="69">
        <v>0</v>
      </c>
      <c r="BD990" s="69">
        <v>0</v>
      </c>
      <c r="BE990" s="69">
        <v>0</v>
      </c>
      <c r="BF990" s="69">
        <v>0</v>
      </c>
      <c r="BG990" s="69">
        <v>0</v>
      </c>
      <c r="BH990" s="69">
        <v>0</v>
      </c>
      <c r="BK990" s="69">
        <v>3</v>
      </c>
      <c r="BL990" s="69">
        <v>2</v>
      </c>
      <c r="BM990" s="69">
        <v>2</v>
      </c>
      <c r="BN990" s="69">
        <v>31</v>
      </c>
      <c r="BO990" s="89">
        <v>0</v>
      </c>
      <c r="BP990" s="69">
        <v>1</v>
      </c>
      <c r="BQ990" s="69">
        <v>1</v>
      </c>
      <c r="BR990" s="69">
        <v>203</v>
      </c>
      <c r="BS990" s="69">
        <v>600</v>
      </c>
      <c r="BT990" s="69">
        <v>0</v>
      </c>
      <c r="BU990" s="69">
        <v>0</v>
      </c>
      <c r="BV990" s="69">
        <v>1000</v>
      </c>
      <c r="BW990" s="69">
        <v>620</v>
      </c>
      <c r="BX990" s="69" t="s">
        <v>391</v>
      </c>
      <c r="BY990" s="69">
        <v>0</v>
      </c>
      <c r="BZ990" s="69">
        <v>0</v>
      </c>
      <c r="CA990" s="69">
        <v>31</v>
      </c>
      <c r="CB990" s="89">
        <v>0</v>
      </c>
      <c r="CC990" s="69">
        <v>0</v>
      </c>
      <c r="CD990" s="69">
        <v>0</v>
      </c>
      <c r="CE990" s="69">
        <v>0</v>
      </c>
      <c r="CF990" s="69">
        <v>0</v>
      </c>
      <c r="CG990" s="69">
        <v>0</v>
      </c>
      <c r="CH990" s="69">
        <v>0</v>
      </c>
      <c r="CI990" s="69">
        <v>0</v>
      </c>
      <c r="CJ990" s="69">
        <v>0</v>
      </c>
      <c r="CL990" s="69">
        <v>0</v>
      </c>
      <c r="CM990" s="69">
        <v>0</v>
      </c>
      <c r="CN990" s="69">
        <v>0</v>
      </c>
      <c r="CO990" s="89">
        <v>0</v>
      </c>
      <c r="CP990" s="69">
        <v>0</v>
      </c>
      <c r="CQ990" s="69">
        <v>0</v>
      </c>
      <c r="CR990" s="69">
        <v>0</v>
      </c>
      <c r="CS990" s="69">
        <v>0</v>
      </c>
      <c r="CT990" s="69">
        <v>0</v>
      </c>
      <c r="CU990" s="69">
        <v>0</v>
      </c>
      <c r="CV990" s="69">
        <v>0</v>
      </c>
      <c r="CW990" s="69">
        <v>0</v>
      </c>
      <c r="CZ990" s="69">
        <v>0</v>
      </c>
      <c r="DA990" s="69">
        <v>0</v>
      </c>
      <c r="DB990" s="69">
        <v>0</v>
      </c>
      <c r="DC990" s="69">
        <v>0</v>
      </c>
      <c r="DD990" s="69">
        <v>0</v>
      </c>
      <c r="DE990" s="69">
        <v>0</v>
      </c>
      <c r="DF990" s="69">
        <v>0</v>
      </c>
      <c r="DG990" s="69">
        <v>1</v>
      </c>
      <c r="DI990" s="69" t="e">
        <f>INDEX(Sheet3!$E$78:$E$1130,MATCH(A990,Sheet3!$D$78:$D$1130,0))</f>
        <v>#N/A</v>
      </c>
      <c r="DJ990" s="69" t="str">
        <f t="shared" si="228"/>
        <v>item.ps_skill_10061</v>
      </c>
      <c r="DK990" s="69" t="s">
        <v>2387</v>
      </c>
      <c r="DL990" s="69"/>
      <c r="DM990" s="69" t="s">
        <v>239</v>
      </c>
      <c r="DN990" s="69" t="str">
        <f>"造成["&amp;INDEX(Sheet5!$L$2:$L$11,MATCH(BL990,Sheet5!$J$2:$J$11,0))&amp;":"&amp;BR990&amp;"*"&amp;BS990/1000&amp;"]"&amp;INDEX(Sheet5!$I$2:$I$4,MATCH(BR990,Sheet5!$H$2:$H$4,0))&amp;"的"&amp;INDEX(Sheet5!$K$2:$K$11,MATCH(BL990,Sheet5!$J$2:$J$11,0))</f>
        <v>造成[ui.cs_orange:203*0.6]的物理伤害。</v>
      </c>
      <c r="DO990" s="69"/>
      <c r="DP990" s="69"/>
      <c r="DQ990" s="69"/>
      <c r="DR990" s="69" t="e">
        <f t="shared" si="227"/>
        <v>#N/A</v>
      </c>
      <c r="DS990" s="90" t="e">
        <f>MATCH(A990,Sheet5!D:D,0)</f>
        <v>#N/A</v>
      </c>
      <c r="DT990" s="94" t="e">
        <f>MATCH(A989,Sheet5!F:F,0)</f>
        <v>#N/A</v>
      </c>
      <c r="DU990" s="69">
        <v>0</v>
      </c>
      <c r="DV990" s="69">
        <v>0</v>
      </c>
      <c r="DW990" s="69">
        <v>0</v>
      </c>
      <c r="DX990" s="69">
        <v>0</v>
      </c>
      <c r="DY990" s="69">
        <v>0</v>
      </c>
    </row>
    <row r="991" spans="1:129" ht="14.25">
      <c r="A991" s="69">
        <v>130002</v>
      </c>
      <c r="B991" s="69">
        <v>0</v>
      </c>
      <c r="C991" s="69">
        <v>1</v>
      </c>
      <c r="D991" s="69" t="s">
        <v>2386</v>
      </c>
      <c r="E991" s="69" t="s">
        <v>239</v>
      </c>
      <c r="F991" s="69" t="s">
        <v>326</v>
      </c>
      <c r="G991" s="69">
        <v>0</v>
      </c>
      <c r="H991" s="69" t="s">
        <v>388</v>
      </c>
      <c r="I991" s="69">
        <v>462</v>
      </c>
      <c r="J991" s="69">
        <v>462</v>
      </c>
      <c r="K991" s="69">
        <v>1500</v>
      </c>
      <c r="L991" s="69" t="s">
        <v>389</v>
      </c>
      <c r="M991" s="69">
        <v>0</v>
      </c>
      <c r="N991" s="69" t="s">
        <v>390</v>
      </c>
      <c r="O991" s="69">
        <v>0</v>
      </c>
      <c r="P991" s="69">
        <v>3</v>
      </c>
      <c r="Q991" s="69">
        <v>1</v>
      </c>
      <c r="R991" s="69">
        <f t="shared" ref="R991:R997" si="230">IF(S991&gt;0,2,1)</f>
        <v>1</v>
      </c>
      <c r="S991" s="69">
        <v>0</v>
      </c>
      <c r="T991" s="69">
        <v>0</v>
      </c>
      <c r="U991" s="69">
        <v>0</v>
      </c>
      <c r="V991" s="69">
        <v>0</v>
      </c>
      <c r="W991" s="69">
        <v>0</v>
      </c>
      <c r="X991" s="69">
        <v>0</v>
      </c>
      <c r="Y991" s="69">
        <v>0</v>
      </c>
      <c r="Z991" s="69">
        <v>2500</v>
      </c>
      <c r="AA991" s="69">
        <v>2</v>
      </c>
      <c r="AB991" s="69">
        <v>31</v>
      </c>
      <c r="AC991" s="69">
        <v>0</v>
      </c>
      <c r="AD991" s="69">
        <v>0</v>
      </c>
      <c r="AE991" s="69">
        <v>0</v>
      </c>
      <c r="AF991" s="69">
        <v>1</v>
      </c>
      <c r="AG991" s="69">
        <v>0</v>
      </c>
      <c r="AH991" s="69">
        <v>27</v>
      </c>
      <c r="AI991" s="69">
        <v>621</v>
      </c>
      <c r="AJ991" s="69">
        <v>3</v>
      </c>
      <c r="AK991" s="69">
        <v>0</v>
      </c>
      <c r="AL991" s="69">
        <v>0</v>
      </c>
      <c r="AM991" s="69">
        <v>1</v>
      </c>
      <c r="AN991" s="69">
        <v>1</v>
      </c>
      <c r="AO991" s="69">
        <v>1</v>
      </c>
      <c r="AP991" s="69">
        <v>0.5</v>
      </c>
      <c r="AQ991" s="84">
        <v>15</v>
      </c>
      <c r="AR991" s="69">
        <v>0.85</v>
      </c>
      <c r="AS991" s="69">
        <v>0</v>
      </c>
      <c r="AT991" s="69">
        <v>0</v>
      </c>
      <c r="AU991" s="69">
        <v>0</v>
      </c>
      <c r="AV991" s="69">
        <v>0</v>
      </c>
      <c r="AW991" s="69">
        <v>0</v>
      </c>
      <c r="AX991" s="69">
        <v>0</v>
      </c>
      <c r="AY991" s="69">
        <v>0</v>
      </c>
      <c r="AZ991" s="69">
        <v>0</v>
      </c>
      <c r="BA991" s="69">
        <v>0</v>
      </c>
      <c r="BB991" s="69">
        <v>0</v>
      </c>
      <c r="BC991" s="69">
        <v>0</v>
      </c>
      <c r="BD991" s="69">
        <v>0</v>
      </c>
      <c r="BE991" s="69">
        <v>0</v>
      </c>
      <c r="BF991" s="69">
        <v>0</v>
      </c>
      <c r="BG991" s="69">
        <v>0</v>
      </c>
      <c r="BH991" s="69">
        <v>0</v>
      </c>
      <c r="BK991" s="69">
        <v>3</v>
      </c>
      <c r="BL991" s="69">
        <v>2</v>
      </c>
      <c r="BM991" s="69">
        <v>2</v>
      </c>
      <c r="BN991" s="69">
        <v>31</v>
      </c>
      <c r="BO991" s="89">
        <v>0</v>
      </c>
      <c r="BP991" s="69">
        <v>1</v>
      </c>
      <c r="BQ991" s="69">
        <v>1</v>
      </c>
      <c r="BR991" s="69">
        <v>203</v>
      </c>
      <c r="BS991" s="69">
        <v>800</v>
      </c>
      <c r="BT991" s="69">
        <v>0</v>
      </c>
      <c r="BU991" s="69">
        <v>0</v>
      </c>
      <c r="BV991" s="69">
        <v>1000</v>
      </c>
      <c r="BW991" s="69">
        <v>620</v>
      </c>
      <c r="BX991" s="69" t="s">
        <v>391</v>
      </c>
      <c r="BY991" s="69">
        <v>0</v>
      </c>
      <c r="BZ991" s="69">
        <v>0</v>
      </c>
      <c r="CA991" s="69">
        <v>31</v>
      </c>
      <c r="CB991" s="89">
        <v>0</v>
      </c>
      <c r="CC991" s="69">
        <v>0</v>
      </c>
      <c r="CD991" s="69">
        <v>0</v>
      </c>
      <c r="CE991" s="69">
        <v>0</v>
      </c>
      <c r="CF991" s="69">
        <v>0</v>
      </c>
      <c r="CG991" s="69">
        <v>0</v>
      </c>
      <c r="CH991" s="69">
        <v>0</v>
      </c>
      <c r="CI991" s="69">
        <v>0</v>
      </c>
      <c r="CJ991" s="69">
        <v>0</v>
      </c>
      <c r="CL991" s="69">
        <v>0</v>
      </c>
      <c r="CM991" s="69">
        <v>0</v>
      </c>
      <c r="CN991" s="69">
        <v>0</v>
      </c>
      <c r="CO991" s="89">
        <v>0</v>
      </c>
      <c r="CP991" s="69">
        <v>0</v>
      </c>
      <c r="CQ991" s="69">
        <v>0</v>
      </c>
      <c r="CR991" s="69">
        <v>0</v>
      </c>
      <c r="CS991" s="69">
        <v>0</v>
      </c>
      <c r="CT991" s="69">
        <v>0</v>
      </c>
      <c r="CU991" s="69">
        <v>0</v>
      </c>
      <c r="CV991" s="69">
        <v>0</v>
      </c>
      <c r="CW991" s="69">
        <v>0</v>
      </c>
      <c r="CZ991" s="69">
        <v>0</v>
      </c>
      <c r="DA991" s="69">
        <v>0</v>
      </c>
      <c r="DB991" s="69">
        <v>0</v>
      </c>
      <c r="DC991" s="69">
        <v>0</v>
      </c>
      <c r="DD991" s="69">
        <v>0</v>
      </c>
      <c r="DE991" s="69">
        <v>0</v>
      </c>
      <c r="DF991" s="69">
        <v>0</v>
      </c>
      <c r="DG991" s="69">
        <v>1</v>
      </c>
      <c r="DI991" s="69" t="e">
        <f>INDEX(Sheet3!$E$78:$E$1130,MATCH(A991,Sheet3!$D$78:$D$1130,0))</f>
        <v>#N/A</v>
      </c>
      <c r="DJ991" s="69" t="str">
        <f t="shared" si="228"/>
        <v>item.ps_skill_10061</v>
      </c>
      <c r="DK991" s="69" t="s">
        <v>2387</v>
      </c>
      <c r="DL991" s="69"/>
      <c r="DM991" s="69" t="s">
        <v>239</v>
      </c>
      <c r="DN991" s="69" t="str">
        <f>"造成["&amp;INDEX(Sheet5!$L$2:$L$11,MATCH(BL991,Sheet5!$J$2:$J$11,0))&amp;":"&amp;BR991&amp;"*"&amp;BS991/1000&amp;"]"&amp;INDEX(Sheet5!$I$2:$I$4,MATCH(BR991,Sheet5!$H$2:$H$4,0))&amp;"的"&amp;INDEX(Sheet5!$K$2:$K$11,MATCH(BL991,Sheet5!$J$2:$J$11,0))</f>
        <v>造成[ui.cs_orange:203*0.8]的物理伤害。</v>
      </c>
      <c r="DO991" s="69"/>
      <c r="DP991" s="69"/>
      <c r="DQ991" s="69"/>
      <c r="DR991" s="69" t="e">
        <f t="shared" si="227"/>
        <v>#N/A</v>
      </c>
      <c r="DS991" s="90" t="e">
        <f>MATCH(A991,Sheet5!D:D,0)</f>
        <v>#N/A</v>
      </c>
      <c r="DT991" s="94" t="e">
        <f>MATCH(A990,Sheet5!F:F,0)</f>
        <v>#N/A</v>
      </c>
      <c r="DU991" s="69">
        <v>0</v>
      </c>
      <c r="DV991" s="69">
        <v>0</v>
      </c>
      <c r="DW991" s="69">
        <v>0</v>
      </c>
      <c r="DX991" s="69">
        <v>0</v>
      </c>
      <c r="DY991" s="69">
        <v>0</v>
      </c>
    </row>
    <row r="992" spans="1:129" ht="14.25">
      <c r="A992" s="69">
        <v>130003</v>
      </c>
      <c r="B992" s="69">
        <v>0</v>
      </c>
      <c r="C992" s="69">
        <v>1</v>
      </c>
      <c r="D992" s="69" t="s">
        <v>2386</v>
      </c>
      <c r="E992" s="69" t="s">
        <v>239</v>
      </c>
      <c r="F992" s="69" t="s">
        <v>326</v>
      </c>
      <c r="G992" s="69">
        <v>0</v>
      </c>
      <c r="H992" s="69" t="s">
        <v>388</v>
      </c>
      <c r="I992" s="69">
        <v>462</v>
      </c>
      <c r="J992" s="69">
        <v>462</v>
      </c>
      <c r="K992" s="69">
        <v>1500</v>
      </c>
      <c r="L992" s="69" t="s">
        <v>389</v>
      </c>
      <c r="M992" s="69">
        <v>0</v>
      </c>
      <c r="N992" s="69" t="s">
        <v>390</v>
      </c>
      <c r="O992" s="69">
        <v>0</v>
      </c>
      <c r="P992" s="69">
        <v>3</v>
      </c>
      <c r="Q992" s="69">
        <v>1</v>
      </c>
      <c r="R992" s="69">
        <f t="shared" si="230"/>
        <v>1</v>
      </c>
      <c r="S992" s="69">
        <v>0</v>
      </c>
      <c r="T992" s="69">
        <v>0</v>
      </c>
      <c r="U992" s="69">
        <v>0</v>
      </c>
      <c r="V992" s="69">
        <v>0</v>
      </c>
      <c r="W992" s="69">
        <v>0</v>
      </c>
      <c r="X992" s="69">
        <v>0</v>
      </c>
      <c r="Y992" s="69">
        <v>0</v>
      </c>
      <c r="Z992" s="69">
        <v>2500</v>
      </c>
      <c r="AA992" s="69">
        <v>2</v>
      </c>
      <c r="AB992" s="69">
        <v>31</v>
      </c>
      <c r="AC992" s="69">
        <v>0</v>
      </c>
      <c r="AD992" s="69">
        <v>0</v>
      </c>
      <c r="AE992" s="69">
        <v>0</v>
      </c>
      <c r="AF992" s="69">
        <v>1</v>
      </c>
      <c r="AG992" s="69">
        <v>0</v>
      </c>
      <c r="AH992" s="69">
        <v>9</v>
      </c>
      <c r="AI992" s="69">
        <v>621</v>
      </c>
      <c r="AJ992" s="69">
        <v>3</v>
      </c>
      <c r="AK992" s="69">
        <v>0</v>
      </c>
      <c r="AL992" s="69">
        <v>0</v>
      </c>
      <c r="AM992" s="69">
        <v>1</v>
      </c>
      <c r="AN992" s="69">
        <v>1</v>
      </c>
      <c r="AO992" s="69">
        <v>1</v>
      </c>
      <c r="AP992" s="69">
        <v>0.5</v>
      </c>
      <c r="AQ992" s="84">
        <v>15</v>
      </c>
      <c r="AR992" s="69">
        <v>0.85</v>
      </c>
      <c r="AS992" s="69">
        <v>0</v>
      </c>
      <c r="AT992" s="69">
        <v>0</v>
      </c>
      <c r="AU992" s="69">
        <v>0</v>
      </c>
      <c r="AV992" s="69">
        <v>0</v>
      </c>
      <c r="AW992" s="69">
        <v>0</v>
      </c>
      <c r="AX992" s="69">
        <v>0</v>
      </c>
      <c r="AY992" s="69">
        <v>0</v>
      </c>
      <c r="AZ992" s="69">
        <v>0</v>
      </c>
      <c r="BA992" s="69">
        <v>0</v>
      </c>
      <c r="BB992" s="69">
        <v>0</v>
      </c>
      <c r="BC992" s="69">
        <v>0</v>
      </c>
      <c r="BD992" s="69">
        <v>0</v>
      </c>
      <c r="BE992" s="69">
        <v>0</v>
      </c>
      <c r="BF992" s="69">
        <v>0</v>
      </c>
      <c r="BG992" s="69">
        <v>0</v>
      </c>
      <c r="BH992" s="69">
        <v>0</v>
      </c>
      <c r="BK992" s="69">
        <v>3</v>
      </c>
      <c r="BL992" s="69">
        <v>2</v>
      </c>
      <c r="BM992" s="69">
        <v>2</v>
      </c>
      <c r="BN992" s="69">
        <v>31</v>
      </c>
      <c r="BO992" s="89">
        <v>0</v>
      </c>
      <c r="BP992" s="69">
        <v>1</v>
      </c>
      <c r="BQ992" s="69">
        <v>1</v>
      </c>
      <c r="BR992" s="69">
        <v>203</v>
      </c>
      <c r="BS992" s="69">
        <v>600</v>
      </c>
      <c r="BT992" s="69">
        <v>0</v>
      </c>
      <c r="BU992" s="69">
        <v>0</v>
      </c>
      <c r="BV992" s="69">
        <v>1000</v>
      </c>
      <c r="BW992" s="69">
        <v>620</v>
      </c>
      <c r="BX992" s="69" t="s">
        <v>391</v>
      </c>
      <c r="BY992" s="69">
        <v>0</v>
      </c>
      <c r="BZ992" s="69">
        <v>0</v>
      </c>
      <c r="CA992" s="69">
        <v>31</v>
      </c>
      <c r="CB992" s="89">
        <v>0</v>
      </c>
      <c r="CC992" s="69">
        <v>0</v>
      </c>
      <c r="CD992" s="69">
        <v>0</v>
      </c>
      <c r="CE992" s="69">
        <v>0</v>
      </c>
      <c r="CF992" s="69">
        <v>0</v>
      </c>
      <c r="CG992" s="69">
        <v>0</v>
      </c>
      <c r="CH992" s="69">
        <v>0</v>
      </c>
      <c r="CI992" s="69">
        <v>0</v>
      </c>
      <c r="CJ992" s="69">
        <v>0</v>
      </c>
      <c r="CL992" s="69">
        <v>0</v>
      </c>
      <c r="CM992" s="69">
        <v>0</v>
      </c>
      <c r="CN992" s="69">
        <v>0</v>
      </c>
      <c r="CO992" s="89">
        <v>0</v>
      </c>
      <c r="CP992" s="69">
        <v>0</v>
      </c>
      <c r="CQ992" s="69">
        <v>0</v>
      </c>
      <c r="CR992" s="69">
        <v>0</v>
      </c>
      <c r="CS992" s="69">
        <v>0</v>
      </c>
      <c r="CT992" s="69">
        <v>0</v>
      </c>
      <c r="CU992" s="69">
        <v>0</v>
      </c>
      <c r="CV992" s="69">
        <v>0</v>
      </c>
      <c r="CW992" s="69">
        <v>0</v>
      </c>
      <c r="CZ992" s="69">
        <v>0</v>
      </c>
      <c r="DA992" s="69">
        <v>0</v>
      </c>
      <c r="DB992" s="69">
        <v>0</v>
      </c>
      <c r="DC992" s="69">
        <v>0</v>
      </c>
      <c r="DD992" s="69">
        <v>0</v>
      </c>
      <c r="DE992" s="69">
        <v>0</v>
      </c>
      <c r="DF992" s="69">
        <v>0</v>
      </c>
      <c r="DG992" s="69">
        <v>1</v>
      </c>
      <c r="DI992" s="69" t="e">
        <f>INDEX(Sheet3!$E$78:$E$1130,MATCH(A992,Sheet3!$D$78:$D$1130,0))</f>
        <v>#N/A</v>
      </c>
      <c r="DJ992" s="69" t="str">
        <f t="shared" si="228"/>
        <v>item.ps_skill_10061</v>
      </c>
      <c r="DK992" s="69" t="s">
        <v>2387</v>
      </c>
      <c r="DL992" s="69"/>
      <c r="DM992" s="69" t="s">
        <v>239</v>
      </c>
      <c r="DN992" s="69" t="str">
        <f>"造成["&amp;INDEX(Sheet5!$L$2:$L$11,MATCH(BL992,Sheet5!$J$2:$J$11,0))&amp;":"&amp;BR992&amp;"*"&amp;BS992/1000&amp;"]"&amp;INDEX(Sheet5!$I$2:$I$4,MATCH(BR992,Sheet5!$H$2:$H$4,0))&amp;"的"&amp;INDEX(Sheet5!$K$2:$K$11,MATCH(BL992,Sheet5!$J$2:$J$11,0))</f>
        <v>造成[ui.cs_orange:203*0.6]的物理伤害。</v>
      </c>
      <c r="DO992" s="69"/>
      <c r="DP992" s="69"/>
      <c r="DQ992" s="69"/>
      <c r="DR992" s="69" t="e">
        <f t="shared" si="227"/>
        <v>#N/A</v>
      </c>
      <c r="DS992" s="90">
        <f>MATCH(A992,Sheet5!D:D,0)</f>
        <v>793</v>
      </c>
      <c r="DT992" s="94" t="e">
        <f>MATCH(A991,Sheet5!F:F,0)</f>
        <v>#N/A</v>
      </c>
      <c r="DU992" s="69">
        <v>0</v>
      </c>
      <c r="DV992" s="69">
        <v>0</v>
      </c>
      <c r="DW992" s="69">
        <v>0</v>
      </c>
      <c r="DX992" s="69">
        <v>0</v>
      </c>
      <c r="DY992" s="69">
        <v>0</v>
      </c>
    </row>
    <row r="993" spans="1:129" ht="14.25">
      <c r="A993" s="69">
        <v>10003</v>
      </c>
      <c r="B993" s="69">
        <v>0</v>
      </c>
      <c r="C993" s="69">
        <v>1</v>
      </c>
      <c r="D993" s="69" t="s">
        <v>2388</v>
      </c>
      <c r="E993" s="69" t="s">
        <v>239</v>
      </c>
      <c r="F993" s="69">
        <v>0</v>
      </c>
      <c r="G993" s="69">
        <v>1</v>
      </c>
      <c r="I993" s="69">
        <v>0</v>
      </c>
      <c r="J993" s="69">
        <v>0</v>
      </c>
      <c r="K993" s="69">
        <v>300</v>
      </c>
      <c r="M993" s="69">
        <v>0</v>
      </c>
      <c r="N993" s="69" t="s">
        <v>2389</v>
      </c>
      <c r="O993" s="69">
        <v>0</v>
      </c>
      <c r="P993" s="69">
        <v>1</v>
      </c>
      <c r="Q993" s="69">
        <v>0</v>
      </c>
      <c r="R993" s="69">
        <f t="shared" si="230"/>
        <v>1</v>
      </c>
      <c r="S993" s="69">
        <v>0</v>
      </c>
      <c r="T993" s="69">
        <v>0</v>
      </c>
      <c r="U993" s="69">
        <v>0</v>
      </c>
      <c r="V993" s="69">
        <v>0</v>
      </c>
      <c r="W993" s="69">
        <v>0</v>
      </c>
      <c r="X993" s="69">
        <v>0</v>
      </c>
      <c r="Y993" s="69">
        <v>0</v>
      </c>
      <c r="Z993" s="69">
        <v>0</v>
      </c>
      <c r="AA993" s="69">
        <v>7</v>
      </c>
      <c r="AB993" s="69">
        <v>31</v>
      </c>
      <c r="AC993" s="69">
        <v>0</v>
      </c>
      <c r="AD993" s="69">
        <v>0</v>
      </c>
      <c r="AE993" s="69">
        <v>0</v>
      </c>
      <c r="AF993" s="69">
        <v>1</v>
      </c>
      <c r="AG993" s="69">
        <v>0</v>
      </c>
      <c r="AH993" s="69">
        <v>1</v>
      </c>
      <c r="AI993" s="69">
        <v>0</v>
      </c>
      <c r="AJ993" s="69">
        <v>0</v>
      </c>
      <c r="AK993" s="69">
        <v>0</v>
      </c>
      <c r="AL993" s="69">
        <v>0</v>
      </c>
      <c r="AM993" s="69">
        <v>0</v>
      </c>
      <c r="AN993" s="69">
        <v>0</v>
      </c>
      <c r="AO993" s="69">
        <v>0</v>
      </c>
      <c r="AP993" s="69">
        <v>0</v>
      </c>
      <c r="AQ993" s="84">
        <v>0</v>
      </c>
      <c r="AR993" s="69">
        <v>0</v>
      </c>
      <c r="AS993" s="69">
        <v>0</v>
      </c>
      <c r="AT993" s="69">
        <v>0</v>
      </c>
      <c r="AU993" s="69">
        <v>0</v>
      </c>
      <c r="AV993" s="69">
        <v>0</v>
      </c>
      <c r="AW993" s="69">
        <v>0</v>
      </c>
      <c r="AX993" s="69">
        <v>0</v>
      </c>
      <c r="AY993" s="69">
        <v>0</v>
      </c>
      <c r="AZ993" s="69">
        <v>0</v>
      </c>
      <c r="BA993" s="69">
        <v>1</v>
      </c>
      <c r="BB993" s="69">
        <v>-1</v>
      </c>
      <c r="BC993" s="69">
        <v>0</v>
      </c>
      <c r="BD993" s="69">
        <v>0</v>
      </c>
      <c r="BE993" s="69">
        <v>0</v>
      </c>
      <c r="BF993" s="69">
        <v>0</v>
      </c>
      <c r="BG993" s="69">
        <v>0</v>
      </c>
      <c r="BH993" s="69">
        <v>0</v>
      </c>
      <c r="BK993" s="69">
        <v>3</v>
      </c>
      <c r="BL993" s="69">
        <v>10</v>
      </c>
      <c r="BM993" s="69">
        <v>6</v>
      </c>
      <c r="BN993" s="69">
        <v>16</v>
      </c>
      <c r="BO993" s="89">
        <v>0</v>
      </c>
      <c r="BP993" s="69">
        <v>1</v>
      </c>
      <c r="BQ993" s="69">
        <v>1</v>
      </c>
      <c r="BR993" s="69">
        <v>1</v>
      </c>
      <c r="BS993" s="69">
        <v>1450021</v>
      </c>
      <c r="BT993" s="69">
        <v>0</v>
      </c>
      <c r="BU993" s="69">
        <v>0</v>
      </c>
      <c r="BV993" s="69">
        <v>1000</v>
      </c>
      <c r="BW993" s="69">
        <v>0</v>
      </c>
      <c r="BY993" s="69">
        <v>0</v>
      </c>
      <c r="BZ993" s="69">
        <v>0</v>
      </c>
      <c r="CA993" s="69">
        <v>31</v>
      </c>
      <c r="CB993" s="89">
        <v>0</v>
      </c>
      <c r="CC993" s="69">
        <v>0</v>
      </c>
      <c r="CD993" s="69">
        <v>0</v>
      </c>
      <c r="CE993" s="69">
        <v>0</v>
      </c>
      <c r="CF993" s="69">
        <v>0</v>
      </c>
      <c r="CG993" s="69">
        <v>0</v>
      </c>
      <c r="CH993" s="69">
        <v>0</v>
      </c>
      <c r="CI993" s="69">
        <v>0</v>
      </c>
      <c r="CJ993" s="69">
        <v>0</v>
      </c>
      <c r="CL993" s="69">
        <v>0</v>
      </c>
      <c r="CM993" s="69">
        <v>0</v>
      </c>
      <c r="CN993" s="69">
        <v>0</v>
      </c>
      <c r="CO993" s="89">
        <v>0</v>
      </c>
      <c r="CP993" s="69">
        <v>0</v>
      </c>
      <c r="CQ993" s="69">
        <v>0</v>
      </c>
      <c r="CR993" s="69">
        <v>0</v>
      </c>
      <c r="CS993" s="89">
        <v>0</v>
      </c>
      <c r="CT993" s="69">
        <v>0</v>
      </c>
      <c r="CU993" s="69">
        <v>0</v>
      </c>
      <c r="CV993" s="69">
        <v>0</v>
      </c>
      <c r="CW993" s="69">
        <v>0</v>
      </c>
      <c r="CZ993" s="69">
        <v>0</v>
      </c>
      <c r="DA993" s="69">
        <v>0</v>
      </c>
      <c r="DB993" s="69">
        <v>0</v>
      </c>
      <c r="DC993" s="69">
        <v>0</v>
      </c>
      <c r="DD993" s="69">
        <v>0</v>
      </c>
      <c r="DE993" s="69">
        <v>0</v>
      </c>
      <c r="DF993" s="69">
        <v>0</v>
      </c>
      <c r="DG993" s="69">
        <v>1</v>
      </c>
      <c r="DI993" s="69" t="e">
        <f>INDEX(Sheet3!$E$78:$E$1130,MATCH(A993,Sheet3!$D$78:$D$1130,0))</f>
        <v>#N/A</v>
      </c>
      <c r="DJ993" s="69">
        <f t="shared" si="228"/>
        <v>0</v>
      </c>
      <c r="DK993" s="69" t="s">
        <v>2390</v>
      </c>
      <c r="DL993" s="69"/>
      <c r="DM993" s="69" t="s">
        <v>239</v>
      </c>
      <c r="DN993" s="69" t="e">
        <f>"造成["&amp;INDEX(Sheet5!$L$2:$L$11,MATCH(BL993,Sheet5!$J$2:$J$11,0))&amp;":"&amp;BR993&amp;"*"&amp;BS993/1000&amp;"]"&amp;INDEX(Sheet5!$I$2:$I$4,MATCH(BR993,Sheet5!$H$2:$H$4,0))&amp;"的"&amp;INDEX(Sheet5!$K$2:$K$11,MATCH(BL993,Sheet5!$J$2:$J$11,0))</f>
        <v>#N/A</v>
      </c>
      <c r="DO993" s="69"/>
      <c r="DP993" s="69"/>
      <c r="DQ993" s="69"/>
      <c r="DR993" s="69" t="e">
        <f t="shared" si="227"/>
        <v>#N/A</v>
      </c>
      <c r="DS993" s="90" t="e">
        <f>MATCH(A993,Sheet5!D:D,0)</f>
        <v>#N/A</v>
      </c>
      <c r="DT993" s="94" t="e">
        <f>MATCH(A992,Sheet5!F:F,0)</f>
        <v>#N/A</v>
      </c>
      <c r="DU993" s="69">
        <v>0</v>
      </c>
      <c r="DV993" s="69">
        <v>0</v>
      </c>
      <c r="DW993" s="69">
        <v>0</v>
      </c>
      <c r="DX993" s="69">
        <v>0</v>
      </c>
      <c r="DY993" s="69">
        <v>0</v>
      </c>
    </row>
    <row r="994" spans="1:129" ht="14.25">
      <c r="A994" s="69">
        <v>50001</v>
      </c>
      <c r="B994" s="69">
        <v>0</v>
      </c>
      <c r="C994" s="69">
        <v>1</v>
      </c>
      <c r="D994" s="69" t="s">
        <v>2391</v>
      </c>
      <c r="E994" s="69" t="s">
        <v>2391</v>
      </c>
      <c r="F994" s="69" t="s">
        <v>326</v>
      </c>
      <c r="G994" s="69">
        <v>0</v>
      </c>
      <c r="H994" s="69" t="s">
        <v>327</v>
      </c>
      <c r="I994" s="69">
        <v>0</v>
      </c>
      <c r="J994" s="69">
        <v>420</v>
      </c>
      <c r="K994" s="69">
        <v>300</v>
      </c>
      <c r="L994" s="69" t="s">
        <v>328</v>
      </c>
      <c r="M994" s="69">
        <v>0</v>
      </c>
      <c r="O994" s="69">
        <v>0</v>
      </c>
      <c r="P994" s="69">
        <v>9</v>
      </c>
      <c r="Q994" s="69">
        <v>1</v>
      </c>
      <c r="R994" s="69">
        <f t="shared" si="230"/>
        <v>1</v>
      </c>
      <c r="S994" s="69">
        <v>0</v>
      </c>
      <c r="T994" s="69">
        <v>0</v>
      </c>
      <c r="U994" s="69">
        <v>0</v>
      </c>
      <c r="V994" s="69">
        <v>0</v>
      </c>
      <c r="W994" s="69">
        <v>0</v>
      </c>
      <c r="X994" s="69">
        <v>0</v>
      </c>
      <c r="Y994" s="69">
        <v>0</v>
      </c>
      <c r="Z994" s="69">
        <v>2000</v>
      </c>
      <c r="AA994" s="69">
        <v>2</v>
      </c>
      <c r="AB994" s="69">
        <v>31</v>
      </c>
      <c r="AC994" s="69">
        <v>0</v>
      </c>
      <c r="AD994" s="69">
        <v>0</v>
      </c>
      <c r="AE994" s="69">
        <v>0</v>
      </c>
      <c r="AF994" s="69">
        <v>257</v>
      </c>
      <c r="AG994" s="69">
        <v>0</v>
      </c>
      <c r="AH994" s="69">
        <v>8</v>
      </c>
      <c r="AI994" s="69">
        <v>132</v>
      </c>
      <c r="AJ994" s="69">
        <v>0</v>
      </c>
      <c r="AK994" s="69">
        <v>0</v>
      </c>
      <c r="AL994" s="69">
        <v>0</v>
      </c>
      <c r="AM994" s="69">
        <v>1</v>
      </c>
      <c r="AN994" s="69">
        <v>1</v>
      </c>
      <c r="AO994" s="69">
        <v>1</v>
      </c>
      <c r="AP994" s="69">
        <v>0.3</v>
      </c>
      <c r="AQ994" s="84">
        <v>15</v>
      </c>
      <c r="AR994" s="69">
        <v>4</v>
      </c>
      <c r="AS994" s="69">
        <v>0</v>
      </c>
      <c r="AT994" s="69">
        <v>0</v>
      </c>
      <c r="AU994" s="69">
        <v>0</v>
      </c>
      <c r="AV994" s="69">
        <v>0</v>
      </c>
      <c r="AW994" s="69">
        <v>0</v>
      </c>
      <c r="AX994" s="69">
        <v>0</v>
      </c>
      <c r="AY994" s="69">
        <v>0</v>
      </c>
      <c r="AZ994" s="69">
        <v>0</v>
      </c>
      <c r="BA994" s="69">
        <v>0</v>
      </c>
      <c r="BB994" s="69">
        <v>0</v>
      </c>
      <c r="BC994" s="69">
        <v>0</v>
      </c>
      <c r="BD994" s="69">
        <v>0</v>
      </c>
      <c r="BE994" s="69">
        <v>0</v>
      </c>
      <c r="BF994" s="69">
        <v>0</v>
      </c>
      <c r="BG994" s="69">
        <v>0</v>
      </c>
      <c r="BH994" s="69">
        <v>0</v>
      </c>
      <c r="BI994" s="69" t="s">
        <v>2392</v>
      </c>
      <c r="BK994" s="69">
        <v>3</v>
      </c>
      <c r="BL994" s="69">
        <v>2</v>
      </c>
      <c r="BM994" s="69">
        <v>2</v>
      </c>
      <c r="BN994" s="69">
        <v>31</v>
      </c>
      <c r="BO994" s="89">
        <v>0</v>
      </c>
      <c r="BP994" s="69">
        <v>1</v>
      </c>
      <c r="BQ994" s="69">
        <v>1</v>
      </c>
      <c r="BR994" s="69">
        <v>203</v>
      </c>
      <c r="BS994" s="69">
        <v>1200</v>
      </c>
      <c r="BT994" s="69">
        <v>0</v>
      </c>
      <c r="BU994" s="69">
        <v>0</v>
      </c>
      <c r="BV994" s="69">
        <v>1000</v>
      </c>
      <c r="BW994" s="69">
        <v>165</v>
      </c>
      <c r="BY994" s="69">
        <v>0</v>
      </c>
      <c r="BZ994" s="69">
        <v>0</v>
      </c>
      <c r="CA994" s="69">
        <v>31</v>
      </c>
      <c r="CB994" s="89">
        <v>0</v>
      </c>
      <c r="CC994" s="69">
        <v>0</v>
      </c>
      <c r="CD994" s="69">
        <v>0</v>
      </c>
      <c r="CE994" s="69">
        <v>0</v>
      </c>
      <c r="CF994" s="69">
        <v>0</v>
      </c>
      <c r="CG994" s="69">
        <v>0</v>
      </c>
      <c r="CH994" s="69">
        <v>0</v>
      </c>
      <c r="CI994" s="69">
        <v>0</v>
      </c>
      <c r="CJ994" s="69">
        <v>0</v>
      </c>
      <c r="CL994" s="69">
        <v>0</v>
      </c>
      <c r="CM994" s="69">
        <v>0</v>
      </c>
      <c r="CN994" s="69">
        <v>0</v>
      </c>
      <c r="CO994" s="89">
        <v>0</v>
      </c>
      <c r="CP994" s="69">
        <v>0</v>
      </c>
      <c r="CQ994" s="69">
        <v>0</v>
      </c>
      <c r="CR994" s="69">
        <v>0</v>
      </c>
      <c r="CS994" s="69">
        <v>0</v>
      </c>
      <c r="CT994" s="69">
        <v>0</v>
      </c>
      <c r="CU994" s="69">
        <v>0</v>
      </c>
      <c r="CV994" s="69">
        <v>0</v>
      </c>
      <c r="CW994" s="69">
        <v>0</v>
      </c>
      <c r="CZ994" s="69">
        <v>0</v>
      </c>
      <c r="DA994" s="69">
        <v>0</v>
      </c>
      <c r="DB994" s="69">
        <v>0</v>
      </c>
      <c r="DC994" s="69">
        <v>0</v>
      </c>
      <c r="DD994" s="69">
        <v>0</v>
      </c>
      <c r="DE994" s="69">
        <v>0</v>
      </c>
      <c r="DF994" s="69">
        <v>0</v>
      </c>
      <c r="DG994" s="69">
        <v>1</v>
      </c>
      <c r="DI994" s="69" t="e">
        <f>INDEX(Sheet3!$E$78:$E$1130,MATCH(A994,Sheet3!$D$78:$D$1130,0))</f>
        <v>#N/A</v>
      </c>
      <c r="DJ994" s="69" t="str">
        <f t="shared" si="228"/>
        <v>item.ps_skill_10061</v>
      </c>
      <c r="DK994" s="69" t="s">
        <v>2393</v>
      </c>
      <c r="DL994" s="69"/>
      <c r="DM994" s="69" t="s">
        <v>2394</v>
      </c>
      <c r="DN994" s="69" t="str">
        <f>"造成["&amp;INDEX(Sheet5!$L$2:$L$11,MATCH(BL994,Sheet5!$J$2:$J$11,0))&amp;":"&amp;BR994&amp;"*"&amp;BS994/1000&amp;"]"&amp;INDEX(Sheet5!$I$2:$I$4,MATCH(BR994,Sheet5!$H$2:$H$4,0))&amp;"的"&amp;INDEX(Sheet5!$K$2:$K$11,MATCH(BL994,Sheet5!$J$2:$J$11,0))</f>
        <v>造成[ui.cs_orange:203*1.2]的物理伤害。</v>
      </c>
      <c r="DO994" s="69"/>
      <c r="DP994" s="69"/>
      <c r="DQ994" s="69"/>
      <c r="DR994" s="69" t="e">
        <f t="shared" si="227"/>
        <v>#N/A</v>
      </c>
      <c r="DS994" s="90">
        <f>MATCH(A994,Sheet5!D:D,0)</f>
        <v>813</v>
      </c>
      <c r="DT994" s="94" t="e">
        <f>MATCH(A993,Sheet5!F:F,0)</f>
        <v>#N/A</v>
      </c>
      <c r="DU994" s="69">
        <v>0</v>
      </c>
      <c r="DV994" s="69">
        <v>0</v>
      </c>
      <c r="DW994" s="69">
        <v>0</v>
      </c>
      <c r="DX994" s="69">
        <v>0</v>
      </c>
      <c r="DY994" s="69">
        <v>0</v>
      </c>
    </row>
    <row r="995" spans="1:129" ht="12.75" customHeight="1">
      <c r="A995" s="69">
        <v>50002</v>
      </c>
      <c r="B995" s="69">
        <v>0</v>
      </c>
      <c r="C995" s="69">
        <v>1</v>
      </c>
      <c r="D995" s="69" t="s">
        <v>621</v>
      </c>
      <c r="E995" s="69" t="s">
        <v>239</v>
      </c>
      <c r="F995" s="69" t="s">
        <v>326</v>
      </c>
      <c r="G995" s="69">
        <v>1</v>
      </c>
      <c r="H995" s="69" t="s">
        <v>525</v>
      </c>
      <c r="I995" s="69">
        <v>0</v>
      </c>
      <c r="J995" s="69">
        <v>333</v>
      </c>
      <c r="K995" s="69">
        <v>1000</v>
      </c>
      <c r="L995" s="69" t="s">
        <v>526</v>
      </c>
      <c r="M995" s="69">
        <v>0</v>
      </c>
      <c r="N995" s="69" t="s">
        <v>437</v>
      </c>
      <c r="O995" s="69">
        <v>0</v>
      </c>
      <c r="P995" s="69">
        <v>1</v>
      </c>
      <c r="Q995" s="69">
        <v>0</v>
      </c>
      <c r="R995" s="69">
        <f t="shared" si="230"/>
        <v>1</v>
      </c>
      <c r="S995" s="69">
        <v>0</v>
      </c>
      <c r="T995" s="69">
        <v>0</v>
      </c>
      <c r="U995" s="69">
        <v>0</v>
      </c>
      <c r="V995" s="69">
        <v>0</v>
      </c>
      <c r="W995" s="69">
        <v>0</v>
      </c>
      <c r="X995" s="69">
        <v>10</v>
      </c>
      <c r="Y995" s="69">
        <v>10</v>
      </c>
      <c r="Z995" s="69">
        <v>8000</v>
      </c>
      <c r="AA995" s="69">
        <v>2</v>
      </c>
      <c r="AB995" s="69">
        <v>31</v>
      </c>
      <c r="AC995" s="69">
        <v>0</v>
      </c>
      <c r="AD995" s="69">
        <v>0</v>
      </c>
      <c r="AE995" s="69">
        <v>0</v>
      </c>
      <c r="AF995" s="69">
        <v>1</v>
      </c>
      <c r="AG995" s="69">
        <v>0</v>
      </c>
      <c r="AH995" s="69">
        <v>9</v>
      </c>
      <c r="AI995" s="69">
        <v>166</v>
      </c>
      <c r="AJ995" s="69">
        <v>0</v>
      </c>
      <c r="AK995" s="69">
        <v>0</v>
      </c>
      <c r="AL995" s="69">
        <v>0</v>
      </c>
      <c r="AM995" s="69">
        <v>1</v>
      </c>
      <c r="AN995" s="69">
        <v>1</v>
      </c>
      <c r="AO995" s="69">
        <v>1</v>
      </c>
      <c r="AP995" s="69">
        <v>2</v>
      </c>
      <c r="AQ995" s="84">
        <v>15</v>
      </c>
      <c r="AR995" s="69">
        <v>3</v>
      </c>
      <c r="AS995" s="69">
        <v>0</v>
      </c>
      <c r="AT995" s="69">
        <v>0</v>
      </c>
      <c r="AU995" s="69" t="s">
        <v>528</v>
      </c>
      <c r="AV995" s="69">
        <v>0</v>
      </c>
      <c r="AW995" s="69">
        <v>0</v>
      </c>
      <c r="AX995" s="69">
        <v>0</v>
      </c>
      <c r="AY995" s="69">
        <v>0</v>
      </c>
      <c r="AZ995" s="69">
        <v>0</v>
      </c>
      <c r="BA995" s="69">
        <v>0</v>
      </c>
      <c r="BB995" s="69">
        <v>0</v>
      </c>
      <c r="BC995" s="69">
        <v>0</v>
      </c>
      <c r="BD995" s="69">
        <v>0</v>
      </c>
      <c r="BE995" s="69">
        <v>0</v>
      </c>
      <c r="BF995" s="69">
        <v>0</v>
      </c>
      <c r="BG995" s="69">
        <v>0</v>
      </c>
      <c r="BH995" s="69">
        <v>0</v>
      </c>
      <c r="BK995" s="69">
        <v>3</v>
      </c>
      <c r="BL995" s="69">
        <v>2</v>
      </c>
      <c r="BM995" s="69">
        <v>2</v>
      </c>
      <c r="BN995" s="69">
        <v>31</v>
      </c>
      <c r="BO995" s="89">
        <v>0</v>
      </c>
      <c r="BP995" s="69">
        <v>1</v>
      </c>
      <c r="BQ995" s="69">
        <v>1</v>
      </c>
      <c r="BR995" s="69">
        <v>203</v>
      </c>
      <c r="BS995" s="69">
        <v>1200</v>
      </c>
      <c r="BT995" s="69">
        <v>0</v>
      </c>
      <c r="BU995" s="69">
        <v>0</v>
      </c>
      <c r="BV995" s="69">
        <v>1000</v>
      </c>
      <c r="BW995" s="69">
        <v>167</v>
      </c>
      <c r="BX995" s="69" t="s">
        <v>438</v>
      </c>
      <c r="BY995" s="69">
        <v>0</v>
      </c>
      <c r="BZ995" s="69">
        <v>0</v>
      </c>
      <c r="CA995" s="69">
        <v>31</v>
      </c>
      <c r="CB995" s="89">
        <v>0</v>
      </c>
      <c r="CC995" s="69">
        <v>0</v>
      </c>
      <c r="CD995" s="69">
        <v>0</v>
      </c>
      <c r="CE995" s="69">
        <v>0</v>
      </c>
      <c r="CF995" s="69">
        <v>0</v>
      </c>
      <c r="CG995" s="69">
        <v>0</v>
      </c>
      <c r="CH995" s="69">
        <v>0</v>
      </c>
      <c r="CI995" s="69">
        <v>0</v>
      </c>
      <c r="CJ995" s="69">
        <v>0</v>
      </c>
      <c r="CL995" s="69">
        <v>0</v>
      </c>
      <c r="CM995" s="69">
        <v>0</v>
      </c>
      <c r="CN995" s="69">
        <v>0</v>
      </c>
      <c r="CO995" s="89">
        <v>0</v>
      </c>
      <c r="CP995" s="69">
        <v>0</v>
      </c>
      <c r="CQ995" s="69">
        <v>0</v>
      </c>
      <c r="CR995" s="69">
        <v>0</v>
      </c>
      <c r="CS995" s="69">
        <v>0</v>
      </c>
      <c r="CT995" s="69">
        <v>0</v>
      </c>
      <c r="CU995" s="69">
        <v>0</v>
      </c>
      <c r="CV995" s="69">
        <v>0</v>
      </c>
      <c r="CW995" s="69">
        <v>0</v>
      </c>
      <c r="CZ995" s="69">
        <v>0</v>
      </c>
      <c r="DA995" s="69">
        <v>0</v>
      </c>
      <c r="DB995" s="69">
        <v>0</v>
      </c>
      <c r="DC995" s="69">
        <v>0</v>
      </c>
      <c r="DD995" s="69">
        <v>0</v>
      </c>
      <c r="DE995" s="69">
        <v>0</v>
      </c>
      <c r="DF995" s="69">
        <v>0</v>
      </c>
      <c r="DG995" s="69">
        <v>1</v>
      </c>
      <c r="DI995" s="69" t="e">
        <f>INDEX(Sheet3!$E$78:$E$1130,MATCH(A995,Sheet3!$D$78:$D$1130,0))</f>
        <v>#N/A</v>
      </c>
      <c r="DJ995" s="69" t="str">
        <f t="shared" si="228"/>
        <v>item.ps_skill_10061</v>
      </c>
      <c r="DK995" s="69" t="s">
        <v>622</v>
      </c>
      <c r="DL995" s="93" t="str">
        <f t="shared" ref="DL995:DL998" si="231">DM995&amp;DN995&amp;DQ995</f>
        <v>造成[ui.cs_orange:203*1.2]的物理伤害。</v>
      </c>
      <c r="DM995" s="69" t="s">
        <v>239</v>
      </c>
      <c r="DN995" s="69" t="str">
        <f>"造成["&amp;INDEX(Sheet5!$L$2:$L$11,MATCH(BL995,Sheet5!$J$2:$J$11,0))&amp;":"&amp;BR995&amp;"*"&amp;BS995/1000&amp;"]"&amp;INDEX(Sheet5!$I$2:$I$4,MATCH(BR995,Sheet5!$H$2:$H$4,0))&amp;"的"&amp;INDEX(Sheet5!$K$2:$K$11,MATCH(BL995,Sheet5!$J$2:$J$11,0))</f>
        <v>造成[ui.cs_orange:203*1.2]的物理伤害。</v>
      </c>
      <c r="DO995" s="69" t="e">
        <f>"造成["&amp;INDEX(Sheet5!$L$2:$L$11,MATCH(BY995,Sheet5!$J$2:$J$11,0))&amp;":"&amp;CE995&amp;"*"&amp;CF995/1000&amp;"]"&amp;INDEX(Sheet5!$I$2:$I$4,MATCH(CE995,Sheet5!$H$2:$H$4,0))&amp;"的"&amp;INDEX(Sheet5!$K$2:$K$11,MATCH(BY995,Sheet5!$J$2:$J$11,0))</f>
        <v>#N/A</v>
      </c>
      <c r="DP995" s="69"/>
      <c r="DQ995" s="69"/>
      <c r="DR995" s="69" t="e">
        <f t="shared" si="227"/>
        <v>#N/A</v>
      </c>
      <c r="DS995" s="90">
        <f>MATCH(A995,Sheet5!D:D,0)</f>
        <v>814</v>
      </c>
      <c r="DT995" s="94">
        <f>MATCH(A994,Sheet5!F:F,0)</f>
        <v>33</v>
      </c>
      <c r="DU995" s="69" t="e">
        <f>"["&amp;INDEX(Sheet5!$L$2:$L$11,MATCH(CD995,Sheet5!$J$2:$J$11,0))&amp;":"&amp;CJ995&amp;"*"&amp;CK995/1000&amp;"]"&amp;INDEX(Sheet5!$I$2:$I$4,MATCH(CJ995,Sheet5!$H$2:$H$4,0))</f>
        <v>#N/A</v>
      </c>
      <c r="DV995" s="69">
        <v>0</v>
      </c>
      <c r="DW995" s="69">
        <v>0</v>
      </c>
      <c r="DX995" s="69">
        <v>0</v>
      </c>
      <c r="DY995" s="69">
        <v>0</v>
      </c>
    </row>
    <row r="996" spans="1:129" ht="14.25">
      <c r="A996" s="69">
        <v>50003</v>
      </c>
      <c r="B996" s="69">
        <v>20003</v>
      </c>
      <c r="C996" s="69">
        <v>1</v>
      </c>
      <c r="D996" s="69" t="s">
        <v>2395</v>
      </c>
      <c r="E996" s="69" t="s">
        <v>239</v>
      </c>
      <c r="F996" s="69" t="s">
        <v>326</v>
      </c>
      <c r="G996" s="69">
        <v>1</v>
      </c>
      <c r="H996" s="69" t="s">
        <v>400</v>
      </c>
      <c r="I996" s="69">
        <v>0</v>
      </c>
      <c r="J996" s="69">
        <v>450</v>
      </c>
      <c r="K996" s="69">
        <v>300</v>
      </c>
      <c r="L996" s="69" t="s">
        <v>378</v>
      </c>
      <c r="M996" s="69">
        <v>0</v>
      </c>
      <c r="O996" s="69">
        <v>0</v>
      </c>
      <c r="P996" s="69">
        <v>1</v>
      </c>
      <c r="Q996" s="69">
        <v>0</v>
      </c>
      <c r="R996" s="69">
        <f t="shared" si="230"/>
        <v>1</v>
      </c>
      <c r="S996" s="69">
        <v>0</v>
      </c>
      <c r="T996" s="69">
        <v>0</v>
      </c>
      <c r="U996" s="69">
        <v>0</v>
      </c>
      <c r="V996" s="69">
        <v>0</v>
      </c>
      <c r="W996" s="69">
        <v>0</v>
      </c>
      <c r="X996" s="69">
        <v>10</v>
      </c>
      <c r="Y996" s="69">
        <v>10</v>
      </c>
      <c r="Z996" s="69">
        <v>8000</v>
      </c>
      <c r="AA996" s="69">
        <v>2</v>
      </c>
      <c r="AB996" s="69">
        <v>31</v>
      </c>
      <c r="AC996" s="69">
        <v>0</v>
      </c>
      <c r="AD996" s="69">
        <v>0</v>
      </c>
      <c r="AE996" s="69">
        <v>0</v>
      </c>
      <c r="AF996" s="69">
        <v>1</v>
      </c>
      <c r="AG996" s="69">
        <v>0</v>
      </c>
      <c r="AH996" s="69">
        <v>9</v>
      </c>
      <c r="AI996" s="69">
        <v>0</v>
      </c>
      <c r="AJ996" s="69">
        <v>0</v>
      </c>
      <c r="AK996" s="69">
        <v>0</v>
      </c>
      <c r="AL996" s="69">
        <v>0</v>
      </c>
      <c r="AM996" s="69">
        <v>0</v>
      </c>
      <c r="AN996" s="69">
        <v>0</v>
      </c>
      <c r="AO996" s="69">
        <v>0</v>
      </c>
      <c r="AP996" s="69">
        <v>0</v>
      </c>
      <c r="AQ996" s="84">
        <v>0</v>
      </c>
      <c r="AR996" s="69">
        <v>0</v>
      </c>
      <c r="AS996" s="69">
        <v>0</v>
      </c>
      <c r="AT996" s="69">
        <v>0</v>
      </c>
      <c r="AU996" s="69">
        <v>0</v>
      </c>
      <c r="AV996" s="69">
        <v>0</v>
      </c>
      <c r="AW996" s="69">
        <v>0</v>
      </c>
      <c r="AX996" s="69">
        <v>0</v>
      </c>
      <c r="AY996" s="69">
        <v>0</v>
      </c>
      <c r="AZ996" s="69">
        <v>0</v>
      </c>
      <c r="BA996" s="69">
        <v>0</v>
      </c>
      <c r="BB996" s="69">
        <v>0</v>
      </c>
      <c r="BC996" s="69">
        <v>0</v>
      </c>
      <c r="BD996" s="69">
        <v>0</v>
      </c>
      <c r="BE996" s="69">
        <v>0</v>
      </c>
      <c r="BF996" s="69">
        <v>0</v>
      </c>
      <c r="BG996" s="69">
        <v>0</v>
      </c>
      <c r="BH996" s="69">
        <v>0</v>
      </c>
      <c r="BI996" s="69" t="s">
        <v>2396</v>
      </c>
      <c r="BK996" s="69">
        <v>3</v>
      </c>
      <c r="BL996" s="69">
        <v>4</v>
      </c>
      <c r="BM996" s="69">
        <v>2</v>
      </c>
      <c r="BN996" s="69">
        <v>31</v>
      </c>
      <c r="BO996" s="89">
        <v>0</v>
      </c>
      <c r="BP996" s="69">
        <v>1</v>
      </c>
      <c r="BQ996" s="69">
        <v>1</v>
      </c>
      <c r="BR996" s="69">
        <v>204</v>
      </c>
      <c r="BS996" s="69">
        <v>1300</v>
      </c>
      <c r="BT996" s="69">
        <v>0</v>
      </c>
      <c r="BU996" s="69">
        <v>0</v>
      </c>
      <c r="BV996" s="69">
        <v>1000</v>
      </c>
      <c r="BW996" s="69">
        <v>178</v>
      </c>
      <c r="BY996" s="69">
        <v>0</v>
      </c>
      <c r="BZ996" s="69">
        <v>0</v>
      </c>
      <c r="CA996" s="69">
        <v>31</v>
      </c>
      <c r="CB996" s="89">
        <v>0</v>
      </c>
      <c r="CC996" s="69">
        <v>0</v>
      </c>
      <c r="CD996" s="69">
        <v>0</v>
      </c>
      <c r="CE996" s="69">
        <v>0</v>
      </c>
      <c r="CF996" s="69">
        <v>0</v>
      </c>
      <c r="CG996" s="69">
        <v>0</v>
      </c>
      <c r="CH996" s="69">
        <v>0</v>
      </c>
      <c r="CI996" s="69">
        <v>1000</v>
      </c>
      <c r="CJ996" s="69">
        <v>179</v>
      </c>
      <c r="CL996" s="69">
        <v>0</v>
      </c>
      <c r="CM996" s="69">
        <v>0</v>
      </c>
      <c r="CN996" s="69">
        <v>0</v>
      </c>
      <c r="CO996" s="89">
        <v>0</v>
      </c>
      <c r="CP996" s="69">
        <v>0</v>
      </c>
      <c r="CQ996" s="69">
        <v>0</v>
      </c>
      <c r="CR996" s="69">
        <v>0</v>
      </c>
      <c r="CS996" s="69">
        <v>0</v>
      </c>
      <c r="CT996" s="69">
        <v>0</v>
      </c>
      <c r="CU996" s="69">
        <v>0</v>
      </c>
      <c r="CV996" s="69">
        <v>0</v>
      </c>
      <c r="CW996" s="69">
        <v>0</v>
      </c>
      <c r="CZ996" s="69">
        <v>0</v>
      </c>
      <c r="DA996" s="69">
        <v>0</v>
      </c>
      <c r="DB996" s="69">
        <v>130</v>
      </c>
      <c r="DC996" s="69">
        <v>0</v>
      </c>
      <c r="DD996" s="69">
        <v>0</v>
      </c>
      <c r="DE996" s="69">
        <v>0</v>
      </c>
      <c r="DF996" s="69">
        <v>0</v>
      </c>
      <c r="DG996" s="69">
        <v>1</v>
      </c>
      <c r="DI996" s="69" t="e">
        <f>INDEX(Sheet3!$E$78:$E$1130,MATCH(A996,Sheet3!$D$78:$D$1130,0))</f>
        <v>#N/A</v>
      </c>
      <c r="DJ996" s="69" t="str">
        <f t="shared" si="228"/>
        <v>item.ps_skill_10061</v>
      </c>
      <c r="DK996" s="69" t="s">
        <v>633</v>
      </c>
      <c r="DL996" s="93" t="str">
        <f t="shared" si="231"/>
        <v>射出一个冰箭跟随目标造成[ui.cs_blue:204*1.3]的寒系伤害。</v>
      </c>
      <c r="DM996" s="90" t="s">
        <v>2397</v>
      </c>
      <c r="DN996" s="69" t="str">
        <f>"造成["&amp;INDEX(Sheet5!$L$2:$L$11,MATCH(BL996,Sheet5!$J$2:$J$11,0))&amp;":"&amp;BR996&amp;"*"&amp;BS996/1000&amp;"]"&amp;INDEX(Sheet5!$I$2:$I$4,MATCH(BR996,Sheet5!$H$2:$H$4,0))&amp;"的"&amp;INDEX(Sheet5!$K$2:$K$11,MATCH(BL996,Sheet5!$J$2:$J$11,0))</f>
        <v>造成[ui.cs_blue:204*1.3]的寒系伤害。</v>
      </c>
      <c r="DO996" s="69" t="e">
        <f>"造成["&amp;INDEX(Sheet5!$L$2:$L$11,MATCH(BY996,Sheet5!$J$2:$J$11,0))&amp;":"&amp;CE996&amp;"*"&amp;CF996/1000&amp;"]"&amp;INDEX(Sheet5!$I$2:$I$4,MATCH(CE996,Sheet5!$H$2:$H$4,0))&amp;"的"&amp;INDEX(Sheet5!$K$2:$K$11,MATCH(BY996,Sheet5!$J$2:$J$11,0))</f>
        <v>#N/A</v>
      </c>
      <c r="DP996" s="69"/>
      <c r="DQ996" s="69"/>
      <c r="DR996" s="69" t="e">
        <f t="shared" si="227"/>
        <v>#N/A</v>
      </c>
      <c r="DS996" s="90">
        <f>MATCH(A996,Sheet5!D:D,0)</f>
        <v>816</v>
      </c>
      <c r="DT996" s="94" t="e">
        <f>MATCH(A995,Sheet5!F:F,0)</f>
        <v>#N/A</v>
      </c>
      <c r="DU996" s="69" t="e">
        <f>"["&amp;INDEX(Sheet5!$L$2:$L$11,MATCH(CD996,Sheet5!$J$2:$J$11,0))&amp;":"&amp;CJ996&amp;"*"&amp;CK996/1000&amp;"]"&amp;INDEX(Sheet5!$I$2:$I$4,MATCH(CJ996,Sheet5!$H$2:$H$4,0))</f>
        <v>#N/A</v>
      </c>
      <c r="DV996" s="69">
        <v>0</v>
      </c>
      <c r="DW996" s="69">
        <v>0</v>
      </c>
      <c r="DX996" s="69">
        <v>0</v>
      </c>
      <c r="DY996" s="69">
        <v>0</v>
      </c>
    </row>
    <row r="997" spans="1:129" ht="14.25">
      <c r="A997" s="69">
        <v>50004</v>
      </c>
      <c r="B997" s="69">
        <v>0</v>
      </c>
      <c r="C997" s="69">
        <v>1</v>
      </c>
      <c r="D997" s="69" t="s">
        <v>2398</v>
      </c>
      <c r="E997" s="69" t="s">
        <v>239</v>
      </c>
      <c r="F997" s="69" t="s">
        <v>326</v>
      </c>
      <c r="G997" s="69">
        <v>1</v>
      </c>
      <c r="H997" s="69" t="s">
        <v>543</v>
      </c>
      <c r="I997" s="69">
        <v>0</v>
      </c>
      <c r="J997" s="69">
        <v>0</v>
      </c>
      <c r="K997" s="69">
        <v>300</v>
      </c>
      <c r="L997" s="69" t="s">
        <v>544</v>
      </c>
      <c r="M997" s="69">
        <v>168</v>
      </c>
      <c r="N997" s="69" t="s">
        <v>437</v>
      </c>
      <c r="O997" s="69">
        <v>0</v>
      </c>
      <c r="P997" s="69">
        <v>1</v>
      </c>
      <c r="Q997" s="69">
        <v>0</v>
      </c>
      <c r="R997" s="69">
        <f t="shared" si="230"/>
        <v>1</v>
      </c>
      <c r="S997" s="69">
        <v>0</v>
      </c>
      <c r="T997" s="69">
        <v>0</v>
      </c>
      <c r="U997" s="69">
        <v>0</v>
      </c>
      <c r="V997" s="69">
        <v>0</v>
      </c>
      <c r="W997" s="69">
        <v>0</v>
      </c>
      <c r="X997" s="69">
        <v>10</v>
      </c>
      <c r="Y997" s="69">
        <v>10</v>
      </c>
      <c r="Z997" s="69">
        <v>2000</v>
      </c>
      <c r="AA997" s="69">
        <v>2</v>
      </c>
      <c r="AB997" s="69">
        <v>31</v>
      </c>
      <c r="AC997" s="69">
        <v>0</v>
      </c>
      <c r="AD997" s="69">
        <v>0</v>
      </c>
      <c r="AE997" s="69">
        <v>0</v>
      </c>
      <c r="AF997" s="69">
        <v>1</v>
      </c>
      <c r="AG997" s="69">
        <v>0</v>
      </c>
      <c r="AH997" s="69">
        <v>9</v>
      </c>
      <c r="AI997" s="69">
        <v>169</v>
      </c>
      <c r="AJ997" s="69">
        <v>0</v>
      </c>
      <c r="AK997" s="69">
        <v>0</v>
      </c>
      <c r="AL997" s="69">
        <v>0</v>
      </c>
      <c r="AM997" s="69">
        <v>1</v>
      </c>
      <c r="AN997" s="69">
        <v>1</v>
      </c>
      <c r="AO997" s="69">
        <v>1</v>
      </c>
      <c r="AP997" s="69">
        <v>2</v>
      </c>
      <c r="AQ997" s="84">
        <v>15</v>
      </c>
      <c r="AR997" s="69">
        <v>3</v>
      </c>
      <c r="AS997" s="69">
        <v>0</v>
      </c>
      <c r="AT997" s="69">
        <v>0</v>
      </c>
      <c r="AU997" s="69">
        <v>0</v>
      </c>
      <c r="AV997" s="69">
        <v>0</v>
      </c>
      <c r="AW997" s="69">
        <v>0</v>
      </c>
      <c r="AX997" s="69">
        <v>0</v>
      </c>
      <c r="AY997" s="69">
        <v>0</v>
      </c>
      <c r="AZ997" s="69">
        <v>0</v>
      </c>
      <c r="BA997" s="69">
        <v>0</v>
      </c>
      <c r="BB997" s="69">
        <v>0</v>
      </c>
      <c r="BC997" s="69">
        <v>0</v>
      </c>
      <c r="BD997" s="69">
        <v>0</v>
      </c>
      <c r="BE997" s="69">
        <v>0</v>
      </c>
      <c r="BF997" s="69">
        <v>0</v>
      </c>
      <c r="BG997" s="69">
        <v>0</v>
      </c>
      <c r="BH997" s="69">
        <v>0</v>
      </c>
      <c r="BK997" s="69">
        <v>3</v>
      </c>
      <c r="BL997" s="69">
        <v>2</v>
      </c>
      <c r="BM997" s="69">
        <v>2</v>
      </c>
      <c r="BN997" s="69">
        <v>31</v>
      </c>
      <c r="BO997" s="89">
        <v>0</v>
      </c>
      <c r="BP997" s="69">
        <v>1</v>
      </c>
      <c r="BQ997" s="69">
        <v>1</v>
      </c>
      <c r="BR997" s="69">
        <v>203</v>
      </c>
      <c r="BS997" s="69">
        <v>1100</v>
      </c>
      <c r="BT997" s="69">
        <v>0</v>
      </c>
      <c r="BU997" s="69">
        <v>0</v>
      </c>
      <c r="BV997" s="69">
        <v>1000</v>
      </c>
      <c r="BW997" s="69">
        <v>170</v>
      </c>
      <c r="BX997" s="69" t="s">
        <v>438</v>
      </c>
      <c r="BY997" s="69">
        <v>0</v>
      </c>
      <c r="BZ997" s="69">
        <v>0</v>
      </c>
      <c r="CA997" s="69">
        <v>31</v>
      </c>
      <c r="CB997" s="89">
        <v>0</v>
      </c>
      <c r="CC997" s="69">
        <v>0</v>
      </c>
      <c r="CD997" s="69">
        <v>0</v>
      </c>
      <c r="CE997" s="69">
        <v>0</v>
      </c>
      <c r="CF997" s="69">
        <v>0</v>
      </c>
      <c r="CG997" s="69">
        <v>0</v>
      </c>
      <c r="CH997" s="69">
        <v>0</v>
      </c>
      <c r="CI997" s="69">
        <v>0</v>
      </c>
      <c r="CJ997" s="69">
        <v>0</v>
      </c>
      <c r="CL997" s="69">
        <v>0</v>
      </c>
      <c r="CM997" s="69">
        <v>0</v>
      </c>
      <c r="CN997" s="69">
        <v>0</v>
      </c>
      <c r="CO997" s="89">
        <v>0</v>
      </c>
      <c r="CP997" s="69">
        <v>0</v>
      </c>
      <c r="CQ997" s="69">
        <v>0</v>
      </c>
      <c r="CR997" s="69">
        <v>0</v>
      </c>
      <c r="CS997" s="69">
        <v>0</v>
      </c>
      <c r="CT997" s="69">
        <v>0</v>
      </c>
      <c r="CU997" s="69">
        <v>0</v>
      </c>
      <c r="CV997" s="69">
        <v>0</v>
      </c>
      <c r="CW997" s="69">
        <v>0</v>
      </c>
      <c r="CZ997" s="69">
        <v>0</v>
      </c>
      <c r="DA997" s="69">
        <v>0</v>
      </c>
      <c r="DB997" s="69">
        <v>0</v>
      </c>
      <c r="DC997" s="69">
        <v>0</v>
      </c>
      <c r="DD997" s="69">
        <v>0</v>
      </c>
      <c r="DE997" s="69">
        <v>0</v>
      </c>
      <c r="DF997" s="69">
        <v>0</v>
      </c>
      <c r="DG997" s="69">
        <v>1</v>
      </c>
      <c r="DI997" s="69" t="e">
        <f>INDEX(Sheet3!$E$78:$E$1130,MATCH(A997,Sheet3!$D$78:$D$1130,0))</f>
        <v>#N/A</v>
      </c>
      <c r="DJ997" s="69" t="str">
        <f t="shared" si="228"/>
        <v>item.ps_skill_10061</v>
      </c>
      <c r="DK997" s="69" t="s">
        <v>643</v>
      </c>
      <c r="DL997" s="93" t="str">
        <f t="shared" si="231"/>
        <v>造成[ui.cs_orange:203*1.1]的物理伤害。</v>
      </c>
      <c r="DM997" s="69" t="s">
        <v>239</v>
      </c>
      <c r="DN997" s="69" t="str">
        <f>"造成["&amp;INDEX(Sheet5!$L$2:$L$11,MATCH(BL997,Sheet5!$J$2:$J$11,0))&amp;":"&amp;BR997&amp;"*"&amp;BS997/1000&amp;"]"&amp;INDEX(Sheet5!$I$2:$I$4,MATCH(BR997,Sheet5!$H$2:$H$4,0))&amp;"的"&amp;INDEX(Sheet5!$K$2:$K$11,MATCH(BL997,Sheet5!$J$2:$J$11,0))</f>
        <v>造成[ui.cs_orange:203*1.1]的物理伤害。</v>
      </c>
      <c r="DO997" s="69" t="e">
        <f>"造成["&amp;INDEX(Sheet5!$L$2:$L$11,MATCH(BY997,Sheet5!$J$2:$J$11,0))&amp;":"&amp;CE997&amp;"*"&amp;CF997/1000&amp;"]"&amp;INDEX(Sheet5!$I$2:$I$4,MATCH(CE997,Sheet5!$H$2:$H$4,0))&amp;"的"&amp;INDEX(Sheet5!$K$2:$K$11,MATCH(BY997,Sheet5!$J$2:$J$11,0))</f>
        <v>#N/A</v>
      </c>
      <c r="DP997" s="69"/>
      <c r="DQ997" s="69"/>
      <c r="DR997" s="69" t="e">
        <f t="shared" si="227"/>
        <v>#N/A</v>
      </c>
      <c r="DS997" s="90">
        <f>MATCH(A997,Sheet5!D:D,0)</f>
        <v>818</v>
      </c>
      <c r="DT997" s="94" t="e">
        <f>MATCH(A996,Sheet5!F:F,0)</f>
        <v>#N/A</v>
      </c>
      <c r="DU997" s="69" t="e">
        <f>"["&amp;INDEX(Sheet5!$L$2:$L$11,MATCH(CD997,Sheet5!$J$2:$J$11,0))&amp;":"&amp;CJ997&amp;"*"&amp;CK997/1000&amp;"]"&amp;INDEX(Sheet5!$I$2:$I$4,MATCH(CJ997,Sheet5!$H$2:$H$4,0))</f>
        <v>#N/A</v>
      </c>
      <c r="DV997" s="69">
        <v>0</v>
      </c>
      <c r="DW997" s="69">
        <v>0</v>
      </c>
      <c r="DX997" s="69">
        <v>0</v>
      </c>
      <c r="DY997" s="69">
        <v>0</v>
      </c>
    </row>
    <row r="998" spans="1:129" ht="14.25">
      <c r="A998" s="69">
        <v>50005</v>
      </c>
      <c r="B998" s="69">
        <v>300030</v>
      </c>
      <c r="C998" s="69">
        <v>1</v>
      </c>
      <c r="D998" s="69" t="s">
        <v>644</v>
      </c>
      <c r="E998" s="69" t="s">
        <v>239</v>
      </c>
      <c r="F998" s="69" t="s">
        <v>326</v>
      </c>
      <c r="G998" s="69">
        <v>1</v>
      </c>
      <c r="H998" s="69" t="s">
        <v>388</v>
      </c>
      <c r="I998" s="69">
        <v>462</v>
      </c>
      <c r="J998" s="69">
        <v>462</v>
      </c>
      <c r="K998" s="69">
        <v>300</v>
      </c>
      <c r="L998" s="69" t="s">
        <v>389</v>
      </c>
      <c r="M998" s="69">
        <v>0</v>
      </c>
      <c r="O998" s="69">
        <v>0</v>
      </c>
      <c r="P998" s="69">
        <v>3</v>
      </c>
      <c r="Q998" s="69">
        <v>1</v>
      </c>
      <c r="R998" s="69">
        <f t="shared" ref="R998" si="232">IF(S998&gt;0,2,1)</f>
        <v>1</v>
      </c>
      <c r="S998" s="69">
        <v>0</v>
      </c>
      <c r="T998" s="69">
        <v>0</v>
      </c>
      <c r="U998" s="69">
        <v>0</v>
      </c>
      <c r="V998" s="69">
        <v>0</v>
      </c>
      <c r="W998" s="69">
        <v>0</v>
      </c>
      <c r="X998" s="69">
        <v>10</v>
      </c>
      <c r="Y998" s="69">
        <v>10</v>
      </c>
      <c r="Z998" s="69">
        <v>3000</v>
      </c>
      <c r="AA998" s="69">
        <v>2</v>
      </c>
      <c r="AB998" s="69">
        <v>31</v>
      </c>
      <c r="AC998" s="69">
        <v>0</v>
      </c>
      <c r="AD998" s="69">
        <v>0</v>
      </c>
      <c r="AE998" s="69">
        <v>0</v>
      </c>
      <c r="AF998" s="69">
        <v>1</v>
      </c>
      <c r="AG998" s="69">
        <v>0</v>
      </c>
      <c r="AH998" s="69">
        <v>9</v>
      </c>
      <c r="AI998" s="69">
        <v>133</v>
      </c>
      <c r="AJ998" s="69">
        <v>3</v>
      </c>
      <c r="AK998" s="69">
        <v>0</v>
      </c>
      <c r="AL998" s="69">
        <v>0</v>
      </c>
      <c r="AM998" s="69">
        <v>1</v>
      </c>
      <c r="AN998" s="69">
        <v>1</v>
      </c>
      <c r="AO998" s="69">
        <v>1</v>
      </c>
      <c r="AP998" s="69">
        <v>2</v>
      </c>
      <c r="AQ998" s="84">
        <v>15</v>
      </c>
      <c r="AR998" s="69">
        <v>1.05</v>
      </c>
      <c r="AS998" s="69">
        <v>0</v>
      </c>
      <c r="AT998" s="69">
        <v>0</v>
      </c>
      <c r="AU998" s="69">
        <v>0</v>
      </c>
      <c r="AV998" s="69">
        <v>0</v>
      </c>
      <c r="AW998" s="69">
        <v>0</v>
      </c>
      <c r="AX998" s="69">
        <v>0</v>
      </c>
      <c r="AY998" s="69">
        <v>0</v>
      </c>
      <c r="AZ998" s="69">
        <v>0</v>
      </c>
      <c r="BA998" s="69">
        <v>0</v>
      </c>
      <c r="BB998" s="69">
        <v>0</v>
      </c>
      <c r="BC998" s="69">
        <v>0</v>
      </c>
      <c r="BD998" s="69">
        <v>0</v>
      </c>
      <c r="BE998" s="69">
        <v>0</v>
      </c>
      <c r="BF998" s="69">
        <v>0</v>
      </c>
      <c r="BG998" s="69">
        <v>0</v>
      </c>
      <c r="BH998" s="69">
        <v>0</v>
      </c>
      <c r="BK998" s="69">
        <v>3</v>
      </c>
      <c r="BL998" s="69">
        <v>2</v>
      </c>
      <c r="BM998" s="69">
        <v>2</v>
      </c>
      <c r="BN998" s="69">
        <v>31</v>
      </c>
      <c r="BO998" s="89">
        <v>0</v>
      </c>
      <c r="BP998" s="69">
        <v>1</v>
      </c>
      <c r="BQ998" s="69">
        <v>1</v>
      </c>
      <c r="BR998" s="69">
        <v>203</v>
      </c>
      <c r="BS998" s="69">
        <v>1200</v>
      </c>
      <c r="BT998" s="69">
        <v>0</v>
      </c>
      <c r="BU998" s="69">
        <v>0</v>
      </c>
      <c r="BV998" s="69">
        <v>1000</v>
      </c>
      <c r="BW998" s="69">
        <v>28</v>
      </c>
      <c r="BY998" s="69">
        <v>0</v>
      </c>
      <c r="BZ998" s="69">
        <v>0</v>
      </c>
      <c r="CA998" s="69">
        <v>31</v>
      </c>
      <c r="CB998" s="89">
        <v>0</v>
      </c>
      <c r="CC998" s="69">
        <v>0</v>
      </c>
      <c r="CD998" s="69">
        <v>0</v>
      </c>
      <c r="CE998" s="69">
        <v>0</v>
      </c>
      <c r="CF998" s="69">
        <v>0</v>
      </c>
      <c r="CG998" s="69">
        <v>0</v>
      </c>
      <c r="CH998" s="69">
        <v>0</v>
      </c>
      <c r="CI998" s="69">
        <v>0</v>
      </c>
      <c r="CJ998" s="69">
        <v>0</v>
      </c>
      <c r="CL998" s="69">
        <v>0</v>
      </c>
      <c r="CM998" s="69">
        <v>0</v>
      </c>
      <c r="CN998" s="69">
        <v>0</v>
      </c>
      <c r="CO998" s="89">
        <v>0</v>
      </c>
      <c r="CP998" s="69">
        <v>0</v>
      </c>
      <c r="CQ998" s="69">
        <v>0</v>
      </c>
      <c r="CR998" s="69">
        <v>0</v>
      </c>
      <c r="CS998" s="69">
        <v>0</v>
      </c>
      <c r="CT998" s="69">
        <v>0</v>
      </c>
      <c r="CU998" s="69">
        <v>0</v>
      </c>
      <c r="CV998" s="69">
        <v>0</v>
      </c>
      <c r="CW998" s="69">
        <v>0</v>
      </c>
      <c r="CZ998" s="69">
        <v>0</v>
      </c>
      <c r="DA998" s="69">
        <v>0</v>
      </c>
      <c r="DB998" s="69">
        <v>0</v>
      </c>
      <c r="DC998" s="69">
        <v>0</v>
      </c>
      <c r="DD998" s="69">
        <v>0</v>
      </c>
      <c r="DE998" s="69">
        <v>0</v>
      </c>
      <c r="DF998" s="69">
        <v>0</v>
      </c>
      <c r="DG998" s="69">
        <v>1</v>
      </c>
      <c r="DI998" s="69" t="e">
        <f>INDEX(Sheet3!$E$78:$E$1130,MATCH(A998,Sheet3!$D$78:$D$1130,0))</f>
        <v>#N/A</v>
      </c>
      <c r="DJ998" s="69" t="str">
        <f t="shared" si="228"/>
        <v>item.ps_skill_10061</v>
      </c>
      <c r="DK998" s="69" t="s">
        <v>645</v>
      </c>
      <c r="DL998" s="93" t="str">
        <f t="shared" si="231"/>
        <v>造成[ui.cs_orange:203*1.2]的物理伤害。</v>
      </c>
      <c r="DM998" s="69" t="s">
        <v>239</v>
      </c>
      <c r="DN998" s="69" t="str">
        <f>"造成["&amp;INDEX(Sheet5!$L$2:$L$11,MATCH(BL998,Sheet5!$J$2:$J$11,0))&amp;":"&amp;BR998&amp;"*"&amp;BS998/1000&amp;"]"&amp;INDEX(Sheet5!$I$2:$I$4,MATCH(BR998,Sheet5!$H$2:$H$4,0))&amp;"的"&amp;INDEX(Sheet5!$K$2:$K$11,MATCH(BL998,Sheet5!$J$2:$J$11,0))</f>
        <v>造成[ui.cs_orange:203*1.2]的物理伤害。</v>
      </c>
      <c r="DO998" s="69" t="e">
        <f>"造成["&amp;INDEX(Sheet5!$L$2:$L$11,MATCH(BY998,Sheet5!$J$2:$J$11,0))&amp;":"&amp;CE998&amp;"*"&amp;CF998/1000&amp;"]"&amp;INDEX(Sheet5!$I$2:$I$4,MATCH(CE998,Sheet5!$H$2:$H$4,0))&amp;"的"&amp;INDEX(Sheet5!$K$2:$K$11,MATCH(BY998,Sheet5!$J$2:$J$11,0))</f>
        <v>#N/A</v>
      </c>
      <c r="DP998" s="69"/>
      <c r="DQ998" s="69"/>
      <c r="DR998" s="69" t="e">
        <f t="shared" si="227"/>
        <v>#N/A</v>
      </c>
      <c r="DS998" s="90">
        <f>MATCH(A998,Sheet5!D:D,0)</f>
        <v>819</v>
      </c>
      <c r="DT998" s="94" t="e">
        <f>MATCH(A997,Sheet5!F:F,0)</f>
        <v>#N/A</v>
      </c>
      <c r="DU998" s="69" t="e">
        <f>"["&amp;INDEX(Sheet5!$L$2:$L$11,MATCH(CD998,Sheet5!$J$2:$J$11,0))&amp;":"&amp;CJ998&amp;"*"&amp;CK998/1000&amp;"]"&amp;INDEX(Sheet5!$I$2:$I$4,MATCH(CJ998,Sheet5!$H$2:$H$4,0))</f>
        <v>#N/A</v>
      </c>
      <c r="DV998" s="69">
        <v>0</v>
      </c>
      <c r="DW998" s="69">
        <v>0</v>
      </c>
      <c r="DX998" s="69">
        <v>0</v>
      </c>
      <c r="DY998" s="69">
        <v>0</v>
      </c>
    </row>
    <row r="999" spans="1:129" ht="14.25">
      <c r="A999" s="69">
        <v>50006</v>
      </c>
      <c r="B999" s="69">
        <v>0</v>
      </c>
      <c r="C999" s="69">
        <v>1</v>
      </c>
      <c r="D999" s="69" t="s">
        <v>2399</v>
      </c>
      <c r="E999" s="69" t="s">
        <v>239</v>
      </c>
      <c r="F999" s="69" t="s">
        <v>326</v>
      </c>
      <c r="G999" s="69">
        <v>1</v>
      </c>
      <c r="H999" s="69" t="s">
        <v>543</v>
      </c>
      <c r="I999" s="69">
        <v>0</v>
      </c>
      <c r="J999" s="69">
        <v>0</v>
      </c>
      <c r="K999" s="69">
        <v>300</v>
      </c>
      <c r="L999" s="69" t="s">
        <v>544</v>
      </c>
      <c r="M999" s="69">
        <v>186</v>
      </c>
      <c r="O999" s="69">
        <v>0</v>
      </c>
      <c r="P999" s="69">
        <v>1</v>
      </c>
      <c r="Q999" s="69">
        <v>0</v>
      </c>
      <c r="R999" s="69">
        <f t="shared" ref="R999" si="233">IF(S999&gt;0,2,1)</f>
        <v>1</v>
      </c>
      <c r="S999" s="69">
        <v>0</v>
      </c>
      <c r="T999" s="69">
        <v>0</v>
      </c>
      <c r="U999" s="69">
        <v>0</v>
      </c>
      <c r="V999" s="69">
        <v>0</v>
      </c>
      <c r="W999" s="69">
        <v>0</v>
      </c>
      <c r="X999" s="69">
        <v>10</v>
      </c>
      <c r="Y999" s="69">
        <v>10</v>
      </c>
      <c r="Z999" s="69">
        <v>2000</v>
      </c>
      <c r="AA999" s="69">
        <v>2</v>
      </c>
      <c r="AB999" s="69">
        <v>31</v>
      </c>
      <c r="AC999" s="69">
        <v>0</v>
      </c>
      <c r="AD999" s="69">
        <v>0</v>
      </c>
      <c r="AE999" s="69">
        <v>0</v>
      </c>
      <c r="AF999" s="69">
        <v>1</v>
      </c>
      <c r="AG999" s="69">
        <v>0</v>
      </c>
      <c r="AH999" s="69">
        <v>9</v>
      </c>
      <c r="AI999" s="69">
        <v>0</v>
      </c>
      <c r="AJ999" s="69">
        <v>0</v>
      </c>
      <c r="AK999" s="69">
        <v>0</v>
      </c>
      <c r="AL999" s="69">
        <v>0</v>
      </c>
      <c r="AM999" s="69">
        <v>1</v>
      </c>
      <c r="AN999" s="69">
        <v>1</v>
      </c>
      <c r="AO999" s="69">
        <v>1</v>
      </c>
      <c r="AP999" s="69">
        <v>3</v>
      </c>
      <c r="AQ999" s="84">
        <v>15</v>
      </c>
      <c r="AR999" s="69">
        <v>2</v>
      </c>
      <c r="AS999" s="69">
        <v>0</v>
      </c>
      <c r="AT999" s="69">
        <v>0</v>
      </c>
      <c r="AU999" s="69">
        <v>0</v>
      </c>
      <c r="AV999" s="69">
        <v>0</v>
      </c>
      <c r="AW999" s="69">
        <v>0</v>
      </c>
      <c r="AX999" s="69">
        <v>0</v>
      </c>
      <c r="AY999" s="69">
        <v>0</v>
      </c>
      <c r="AZ999" s="69">
        <v>0</v>
      </c>
      <c r="BA999" s="69">
        <v>0</v>
      </c>
      <c r="BB999" s="69">
        <v>0</v>
      </c>
      <c r="BC999" s="69">
        <v>0</v>
      </c>
      <c r="BD999" s="69">
        <v>0</v>
      </c>
      <c r="BE999" s="69">
        <v>0</v>
      </c>
      <c r="BF999" s="69">
        <v>0</v>
      </c>
      <c r="BG999" s="69">
        <v>0</v>
      </c>
      <c r="BH999" s="69">
        <v>0</v>
      </c>
      <c r="BK999" s="69">
        <v>3</v>
      </c>
      <c r="BL999" s="69">
        <v>3</v>
      </c>
      <c r="BM999" s="69">
        <v>2</v>
      </c>
      <c r="BN999" s="69">
        <v>31</v>
      </c>
      <c r="BO999" s="89">
        <v>0</v>
      </c>
      <c r="BP999" s="69">
        <v>1</v>
      </c>
      <c r="BQ999" s="69">
        <v>1</v>
      </c>
      <c r="BR999" s="69">
        <v>204</v>
      </c>
      <c r="BS999" s="69">
        <v>1250</v>
      </c>
      <c r="BT999" s="69">
        <v>0</v>
      </c>
      <c r="BU999" s="69">
        <v>0</v>
      </c>
      <c r="BV999" s="69">
        <v>1000</v>
      </c>
      <c r="BW999" s="69">
        <v>23</v>
      </c>
      <c r="BY999" s="69">
        <v>0</v>
      </c>
      <c r="BZ999" s="69">
        <v>0</v>
      </c>
      <c r="CA999" s="69">
        <v>31</v>
      </c>
      <c r="CB999" s="89">
        <v>0</v>
      </c>
      <c r="CC999" s="69">
        <v>0</v>
      </c>
      <c r="CD999" s="69">
        <v>0</v>
      </c>
      <c r="CE999" s="69">
        <v>0</v>
      </c>
      <c r="CF999" s="69">
        <v>0</v>
      </c>
      <c r="CG999" s="69">
        <v>0</v>
      </c>
      <c r="CH999" s="69">
        <v>0</v>
      </c>
      <c r="CI999" s="69">
        <v>0</v>
      </c>
      <c r="CJ999" s="69">
        <v>0</v>
      </c>
      <c r="CL999" s="69">
        <v>0</v>
      </c>
      <c r="CM999" s="69">
        <v>0</v>
      </c>
      <c r="CN999" s="69">
        <v>0</v>
      </c>
      <c r="CO999" s="89">
        <v>0</v>
      </c>
      <c r="CP999" s="69">
        <v>0</v>
      </c>
      <c r="CQ999" s="69">
        <v>0</v>
      </c>
      <c r="CR999" s="69">
        <v>0</v>
      </c>
      <c r="CS999" s="69">
        <v>0</v>
      </c>
      <c r="CT999" s="69">
        <v>0</v>
      </c>
      <c r="CU999" s="69">
        <v>0</v>
      </c>
      <c r="CV999" s="69">
        <v>0</v>
      </c>
      <c r="CW999" s="69">
        <v>0</v>
      </c>
      <c r="CZ999" s="69">
        <v>0</v>
      </c>
      <c r="DA999" s="69">
        <v>0</v>
      </c>
      <c r="DB999" s="69">
        <v>0</v>
      </c>
      <c r="DC999" s="69">
        <v>0</v>
      </c>
      <c r="DD999" s="69">
        <v>0</v>
      </c>
      <c r="DE999" s="69">
        <v>0</v>
      </c>
      <c r="DF999" s="69">
        <v>0</v>
      </c>
      <c r="DG999" s="69">
        <v>1</v>
      </c>
      <c r="DI999" s="69" t="e">
        <f>INDEX(Sheet3!$E$78:$E$1130,MATCH(A999,Sheet3!$D$78:$D$1130,0))</f>
        <v>#N/A</v>
      </c>
      <c r="DJ999" s="69" t="str">
        <f t="shared" si="228"/>
        <v>item.ps_skill_10061</v>
      </c>
      <c r="DK999" s="69" t="s">
        <v>2400</v>
      </c>
      <c r="DL999" s="69"/>
      <c r="DM999" s="69" t="s">
        <v>239</v>
      </c>
      <c r="DN999" s="69" t="str">
        <f>"造成["&amp;INDEX(Sheet5!$L$2:$L$11,MATCH(BL999,Sheet5!$J$2:$J$11,0))&amp;":"&amp;BR999&amp;"*"&amp;BS999/1000&amp;"]"&amp;INDEX(Sheet5!$I$2:$I$4,MATCH(BR999,Sheet5!$H$2:$H$4,0))&amp;"的"&amp;INDEX(Sheet5!$K$2:$K$11,MATCH(BL999,Sheet5!$J$2:$J$11,0))</f>
        <v>造成[ui.cs_blue:204*1.25]的火系伤害。</v>
      </c>
      <c r="DO999" s="69"/>
      <c r="DP999" s="69"/>
      <c r="DQ999" s="69"/>
      <c r="DR999" s="69" t="e">
        <f t="shared" si="227"/>
        <v>#N/A</v>
      </c>
      <c r="DS999" s="90" t="e">
        <f>MATCH(A999,Sheet5!D:D,0)</f>
        <v>#N/A</v>
      </c>
      <c r="DT999" s="94" t="e">
        <f>MATCH(A998,Sheet5!F:F,0)</f>
        <v>#N/A</v>
      </c>
      <c r="DU999" s="69">
        <v>0</v>
      </c>
      <c r="DV999" s="69">
        <v>0</v>
      </c>
      <c r="DW999" s="69">
        <v>0</v>
      </c>
      <c r="DX999" s="69">
        <v>0</v>
      </c>
      <c r="DY999" s="69">
        <v>0</v>
      </c>
    </row>
    <row r="1000" spans="1:129" ht="14.25">
      <c r="A1000" s="69">
        <v>50007</v>
      </c>
      <c r="B1000" s="69">
        <v>0</v>
      </c>
      <c r="C1000" s="69">
        <v>1</v>
      </c>
      <c r="D1000" s="69" t="s">
        <v>2401</v>
      </c>
      <c r="E1000" s="69" t="s">
        <v>2401</v>
      </c>
      <c r="F1000" s="69" t="s">
        <v>326</v>
      </c>
      <c r="G1000" s="69">
        <v>1</v>
      </c>
      <c r="H1000" s="69" t="s">
        <v>1677</v>
      </c>
      <c r="I1000" s="69">
        <v>0</v>
      </c>
      <c r="J1000" s="69">
        <v>0</v>
      </c>
      <c r="K1000" s="69">
        <v>300</v>
      </c>
      <c r="M1000" s="69">
        <v>0</v>
      </c>
      <c r="O1000" s="69">
        <v>0</v>
      </c>
      <c r="P1000" s="69">
        <v>6</v>
      </c>
      <c r="Q1000" s="69">
        <v>0</v>
      </c>
      <c r="R1000" s="69">
        <f t="shared" ref="R1000:R1012" si="234">IF(S1000&gt;0,2,1)</f>
        <v>1</v>
      </c>
      <c r="S1000" s="69">
        <v>0</v>
      </c>
      <c r="T1000" s="69">
        <v>0</v>
      </c>
      <c r="U1000" s="69">
        <v>0</v>
      </c>
      <c r="V1000" s="69">
        <v>0</v>
      </c>
      <c r="W1000" s="69">
        <v>0</v>
      </c>
      <c r="X1000" s="69">
        <v>10</v>
      </c>
      <c r="Y1000" s="69">
        <v>10</v>
      </c>
      <c r="Z1000" s="69">
        <v>4000</v>
      </c>
      <c r="AA1000" s="69">
        <v>1</v>
      </c>
      <c r="AB1000" s="69">
        <v>31</v>
      </c>
      <c r="AC1000" s="69">
        <v>0</v>
      </c>
      <c r="AD1000" s="69">
        <v>0</v>
      </c>
      <c r="AE1000" s="69">
        <v>0</v>
      </c>
      <c r="AF1000" s="69">
        <v>100</v>
      </c>
      <c r="AG1000" s="69">
        <v>0</v>
      </c>
      <c r="AH1000" s="69">
        <v>3</v>
      </c>
      <c r="AI1000" s="69">
        <v>0</v>
      </c>
      <c r="AJ1000" s="69">
        <v>0</v>
      </c>
      <c r="AK1000" s="69">
        <v>0</v>
      </c>
      <c r="AL1000" s="69">
        <v>0</v>
      </c>
      <c r="AM1000" s="69">
        <v>1</v>
      </c>
      <c r="AN1000" s="69">
        <v>1</v>
      </c>
      <c r="AO1000" s="69">
        <v>0</v>
      </c>
      <c r="AP1000" s="69">
        <v>0</v>
      </c>
      <c r="AQ1000" s="84">
        <v>0</v>
      </c>
      <c r="AR1000" s="69">
        <v>0</v>
      </c>
      <c r="AS1000" s="69">
        <v>0</v>
      </c>
      <c r="AT1000" s="69">
        <v>0</v>
      </c>
      <c r="AU1000" s="69">
        <v>0</v>
      </c>
      <c r="AV1000" s="69">
        <v>0</v>
      </c>
      <c r="AW1000" s="69">
        <v>0</v>
      </c>
      <c r="AX1000" s="69">
        <v>0</v>
      </c>
      <c r="AY1000" s="69">
        <v>0</v>
      </c>
      <c r="AZ1000" s="69">
        <v>0</v>
      </c>
      <c r="BA1000" s="69">
        <v>1</v>
      </c>
      <c r="BB1000" s="69">
        <v>-1</v>
      </c>
      <c r="BC1000" s="69">
        <v>0</v>
      </c>
      <c r="BD1000" s="69">
        <v>0</v>
      </c>
      <c r="BE1000" s="69">
        <v>0</v>
      </c>
      <c r="BF1000" s="69">
        <v>0</v>
      </c>
      <c r="BG1000" s="69">
        <v>0</v>
      </c>
      <c r="BH1000" s="69">
        <v>0</v>
      </c>
      <c r="BK1000" s="69">
        <v>3</v>
      </c>
      <c r="BL1000" s="69">
        <v>11</v>
      </c>
      <c r="BM1000" s="69">
        <v>1</v>
      </c>
      <c r="BN1000" s="69">
        <v>31</v>
      </c>
      <c r="BO1000" s="89">
        <v>0</v>
      </c>
      <c r="BP1000" s="69">
        <v>1</v>
      </c>
      <c r="BQ1000" s="69">
        <v>1</v>
      </c>
      <c r="BR1000" s="69">
        <v>1</v>
      </c>
      <c r="BS1000" s="69">
        <v>14101</v>
      </c>
      <c r="BT1000" s="69">
        <v>1</v>
      </c>
      <c r="BU1000" s="69">
        <v>20</v>
      </c>
      <c r="BV1000" s="69">
        <v>1000</v>
      </c>
      <c r="BW1000" s="69">
        <v>73</v>
      </c>
      <c r="BY1000" s="69">
        <v>0</v>
      </c>
      <c r="BZ1000" s="69">
        <v>0</v>
      </c>
      <c r="CA1000" s="69">
        <v>31</v>
      </c>
      <c r="CB1000" s="89">
        <v>0</v>
      </c>
      <c r="CC1000" s="69">
        <v>0</v>
      </c>
      <c r="CD1000" s="69">
        <v>0</v>
      </c>
      <c r="CE1000" s="69">
        <v>0</v>
      </c>
      <c r="CF1000" s="69">
        <v>0</v>
      </c>
      <c r="CG1000" s="69">
        <v>0</v>
      </c>
      <c r="CH1000" s="69">
        <v>0</v>
      </c>
      <c r="CI1000" s="69">
        <v>0</v>
      </c>
      <c r="CJ1000" s="69">
        <v>0</v>
      </c>
      <c r="CL1000" s="69">
        <v>0</v>
      </c>
      <c r="CM1000" s="69">
        <v>0</v>
      </c>
      <c r="CN1000" s="69">
        <v>0</v>
      </c>
      <c r="CO1000" s="89">
        <v>0</v>
      </c>
      <c r="CP1000" s="69">
        <v>0</v>
      </c>
      <c r="CQ1000" s="69">
        <v>0</v>
      </c>
      <c r="CR1000" s="69">
        <v>0</v>
      </c>
      <c r="CS1000" s="69">
        <v>0</v>
      </c>
      <c r="CT1000" s="89">
        <v>0</v>
      </c>
      <c r="CU1000" s="69">
        <v>0</v>
      </c>
      <c r="CV1000" s="69">
        <v>0</v>
      </c>
      <c r="CW1000" s="69">
        <v>0</v>
      </c>
      <c r="CZ1000" s="69">
        <v>0</v>
      </c>
      <c r="DA1000" s="69">
        <v>0</v>
      </c>
      <c r="DB1000" s="69">
        <v>0</v>
      </c>
      <c r="DC1000" s="69">
        <v>0</v>
      </c>
      <c r="DD1000" s="69">
        <v>0</v>
      </c>
      <c r="DE1000" s="69">
        <v>0</v>
      </c>
      <c r="DF1000" s="69">
        <v>0</v>
      </c>
      <c r="DG1000" s="69">
        <v>1</v>
      </c>
      <c r="DI1000" s="69" t="e">
        <f>INDEX(Sheet3!$E$78:$E$1130,MATCH(A1000,Sheet3!$D$78:$D$1130,0))</f>
        <v>#N/A</v>
      </c>
      <c r="DJ1000" s="69" t="str">
        <f t="shared" si="228"/>
        <v>item.ps_skill_10061</v>
      </c>
      <c r="DK1000" s="69" t="s">
        <v>2402</v>
      </c>
      <c r="DL1000" s="93"/>
      <c r="DM1000" s="69" t="s">
        <v>2403</v>
      </c>
      <c r="DN1000" s="69" t="e">
        <f>"造成["&amp;INDEX(Sheet5!$L$2:$L$11,MATCH(BL1000,Sheet5!$J$2:$J$11,0))&amp;":"&amp;BR1000&amp;"*"&amp;BS1000/1000&amp;"]"&amp;INDEX(Sheet5!$I$2:$I$4,MATCH(BR1000,Sheet5!$H$2:$H$4,0))&amp;"的"&amp;INDEX(Sheet5!$K$2:$K$11,MATCH(BL1000,Sheet5!$J$2:$J$11,0))</f>
        <v>#N/A</v>
      </c>
      <c r="DO1000" s="69" t="e">
        <f>"造成["&amp;INDEX(Sheet5!$L$2:$L$11,MATCH(BY1000,Sheet5!$J$2:$J$11,0))&amp;":"&amp;CE1000&amp;"*"&amp;CF1000/1000&amp;"]"&amp;INDEX(Sheet5!$I$2:$I$4,MATCH(CE1000,Sheet5!$H$2:$H$4,0))&amp;"的"&amp;INDEX(Sheet5!$K$2:$K$11,MATCH(BY1000,Sheet5!$J$2:$J$11,0))</f>
        <v>#N/A</v>
      </c>
      <c r="DP1000" s="69"/>
      <c r="DQ1000" s="69"/>
      <c r="DR1000" s="69" t="e">
        <f t="shared" si="227"/>
        <v>#N/A</v>
      </c>
      <c r="DS1000" s="90">
        <f>MATCH(A1000,Sheet5!D:D,0)</f>
        <v>821</v>
      </c>
      <c r="DT1000" s="94" t="e">
        <f>MATCH(A999,Sheet5!F:F,0)</f>
        <v>#N/A</v>
      </c>
      <c r="DU1000" s="69">
        <v>0</v>
      </c>
      <c r="DV1000" s="69">
        <v>0</v>
      </c>
      <c r="DW1000" s="69">
        <v>0</v>
      </c>
      <c r="DX1000" s="69">
        <v>0</v>
      </c>
      <c r="DY1000" s="69">
        <v>0</v>
      </c>
    </row>
    <row r="1001" spans="1:129" ht="14.25">
      <c r="A1001" s="69">
        <v>50008</v>
      </c>
      <c r="B1001" s="69">
        <v>300029</v>
      </c>
      <c r="C1001" s="69">
        <v>1</v>
      </c>
      <c r="D1001" s="69" t="s">
        <v>2404</v>
      </c>
      <c r="E1001" s="69" t="s">
        <v>239</v>
      </c>
      <c r="F1001" s="69" t="s">
        <v>326</v>
      </c>
      <c r="G1001" s="69">
        <v>1</v>
      </c>
      <c r="H1001" s="69" t="s">
        <v>525</v>
      </c>
      <c r="I1001" s="69">
        <v>0</v>
      </c>
      <c r="J1001" s="69">
        <v>333</v>
      </c>
      <c r="K1001" s="69">
        <v>1000</v>
      </c>
      <c r="L1001" s="69" t="s">
        <v>526</v>
      </c>
      <c r="M1001" s="69">
        <v>171</v>
      </c>
      <c r="N1001" s="69" t="s">
        <v>527</v>
      </c>
      <c r="O1001" s="69">
        <v>0</v>
      </c>
      <c r="P1001" s="69">
        <v>1</v>
      </c>
      <c r="Q1001" s="69">
        <v>0</v>
      </c>
      <c r="R1001" s="69">
        <f t="shared" si="234"/>
        <v>1</v>
      </c>
      <c r="S1001" s="69">
        <v>0</v>
      </c>
      <c r="T1001" s="69">
        <v>0</v>
      </c>
      <c r="U1001" s="69">
        <v>0</v>
      </c>
      <c r="V1001" s="69">
        <v>0</v>
      </c>
      <c r="W1001" s="69">
        <v>0</v>
      </c>
      <c r="X1001" s="69">
        <v>10</v>
      </c>
      <c r="Y1001" s="69">
        <v>10</v>
      </c>
      <c r="Z1001" s="69">
        <v>8000</v>
      </c>
      <c r="AA1001" s="69">
        <v>2</v>
      </c>
      <c r="AB1001" s="69">
        <v>31</v>
      </c>
      <c r="AC1001" s="69">
        <v>0</v>
      </c>
      <c r="AD1001" s="69">
        <v>0</v>
      </c>
      <c r="AE1001" s="69">
        <v>0</v>
      </c>
      <c r="AF1001" s="69">
        <v>1</v>
      </c>
      <c r="AG1001" s="69">
        <v>0</v>
      </c>
      <c r="AH1001" s="69">
        <v>9</v>
      </c>
      <c r="AI1001" s="69">
        <v>172</v>
      </c>
      <c r="AJ1001" s="69">
        <v>0</v>
      </c>
      <c r="AK1001" s="69">
        <v>0</v>
      </c>
      <c r="AL1001" s="69">
        <v>0</v>
      </c>
      <c r="AM1001" s="69">
        <v>1</v>
      </c>
      <c r="AN1001" s="69">
        <v>1</v>
      </c>
      <c r="AO1001" s="69">
        <v>1</v>
      </c>
      <c r="AP1001" s="69">
        <v>2</v>
      </c>
      <c r="AQ1001" s="84">
        <v>15</v>
      </c>
      <c r="AR1001" s="69">
        <v>3</v>
      </c>
      <c r="AS1001" s="69">
        <v>0</v>
      </c>
      <c r="AT1001" s="69">
        <v>0</v>
      </c>
      <c r="AU1001" s="69" t="s">
        <v>528</v>
      </c>
      <c r="AV1001" s="69">
        <v>0</v>
      </c>
      <c r="AW1001" s="69">
        <v>0</v>
      </c>
      <c r="AX1001" s="69">
        <v>0</v>
      </c>
      <c r="AY1001" s="69">
        <v>0</v>
      </c>
      <c r="AZ1001" s="69">
        <v>0</v>
      </c>
      <c r="BA1001" s="69">
        <v>0</v>
      </c>
      <c r="BB1001" s="69">
        <v>0</v>
      </c>
      <c r="BC1001" s="69">
        <v>0</v>
      </c>
      <c r="BD1001" s="69">
        <v>0</v>
      </c>
      <c r="BE1001" s="69">
        <v>0</v>
      </c>
      <c r="BF1001" s="69">
        <v>0</v>
      </c>
      <c r="BG1001" s="69">
        <v>0</v>
      </c>
      <c r="BH1001" s="69">
        <v>0</v>
      </c>
      <c r="BK1001" s="69">
        <v>3</v>
      </c>
      <c r="BL1001" s="69">
        <v>2</v>
      </c>
      <c r="BM1001" s="69">
        <v>2</v>
      </c>
      <c r="BN1001" s="69">
        <v>31</v>
      </c>
      <c r="BO1001" s="89">
        <v>0</v>
      </c>
      <c r="BP1001" s="69">
        <v>1</v>
      </c>
      <c r="BQ1001" s="69">
        <v>1</v>
      </c>
      <c r="BR1001" s="69">
        <v>203</v>
      </c>
      <c r="BS1001" s="69">
        <v>1150</v>
      </c>
      <c r="BT1001" s="69">
        <v>0</v>
      </c>
      <c r="BU1001" s="69">
        <v>0</v>
      </c>
      <c r="BV1001" s="69">
        <v>1000</v>
      </c>
      <c r="BW1001" s="69">
        <v>173</v>
      </c>
      <c r="BX1001" s="69" t="s">
        <v>647</v>
      </c>
      <c r="BY1001" s="69">
        <v>0</v>
      </c>
      <c r="BZ1001" s="69">
        <v>0</v>
      </c>
      <c r="CA1001" s="69">
        <v>31</v>
      </c>
      <c r="CB1001" s="89">
        <v>0</v>
      </c>
      <c r="CC1001" s="69">
        <v>0</v>
      </c>
      <c r="CD1001" s="69">
        <v>0</v>
      </c>
      <c r="CE1001" s="69">
        <v>0</v>
      </c>
      <c r="CF1001" s="69">
        <v>0</v>
      </c>
      <c r="CG1001" s="69">
        <v>0</v>
      </c>
      <c r="CH1001" s="69">
        <v>0</v>
      </c>
      <c r="CI1001" s="69">
        <v>0</v>
      </c>
      <c r="CJ1001" s="69">
        <v>0</v>
      </c>
      <c r="CL1001" s="69">
        <v>0</v>
      </c>
      <c r="CM1001" s="69">
        <v>0</v>
      </c>
      <c r="CN1001" s="69">
        <v>0</v>
      </c>
      <c r="CO1001" s="89">
        <v>0</v>
      </c>
      <c r="CP1001" s="69">
        <v>0</v>
      </c>
      <c r="CQ1001" s="69">
        <v>0</v>
      </c>
      <c r="CR1001" s="69">
        <v>0</v>
      </c>
      <c r="CS1001" s="69">
        <v>0</v>
      </c>
      <c r="CT1001" s="69">
        <v>0</v>
      </c>
      <c r="CU1001" s="69">
        <v>0</v>
      </c>
      <c r="CV1001" s="69">
        <v>0</v>
      </c>
      <c r="CW1001" s="69">
        <v>0</v>
      </c>
      <c r="CZ1001" s="69">
        <v>0</v>
      </c>
      <c r="DA1001" s="69">
        <v>0</v>
      </c>
      <c r="DB1001" s="69">
        <v>0</v>
      </c>
      <c r="DC1001" s="69">
        <v>0</v>
      </c>
      <c r="DD1001" s="69">
        <v>0</v>
      </c>
      <c r="DE1001" s="69">
        <v>0</v>
      </c>
      <c r="DF1001" s="69">
        <v>0</v>
      </c>
      <c r="DG1001" s="69">
        <v>1</v>
      </c>
      <c r="DI1001" s="69" t="e">
        <f>INDEX(Sheet3!$E$78:$E$1130,MATCH(A1001,Sheet3!$D$78:$D$1130,0))</f>
        <v>#N/A</v>
      </c>
      <c r="DJ1001" s="69" t="str">
        <f t="shared" si="228"/>
        <v>item.ps_skill_10061</v>
      </c>
      <c r="DK1001" s="69" t="s">
        <v>648</v>
      </c>
      <c r="DL1001" s="93" t="str">
        <f t="shared" ref="DL1001:DL1007" si="235">DM1001&amp;DN1001&amp;DQ1001</f>
        <v>造成[ui.cs_orange:203*1.15]的物理伤害。</v>
      </c>
      <c r="DM1001" s="69" t="s">
        <v>239</v>
      </c>
      <c r="DN1001" s="69" t="str">
        <f>"造成["&amp;INDEX(Sheet5!$L$2:$L$11,MATCH(BL1001,Sheet5!$J$2:$J$11,0))&amp;":"&amp;BR1001&amp;"*"&amp;BS1001/1000&amp;"]"&amp;INDEX(Sheet5!$I$2:$I$4,MATCH(BR1001,Sheet5!$H$2:$H$4,0))&amp;"的"&amp;INDEX(Sheet5!$K$2:$K$11,MATCH(BL1001,Sheet5!$J$2:$J$11,0))</f>
        <v>造成[ui.cs_orange:203*1.15]的物理伤害。</v>
      </c>
      <c r="DO1001" s="69" t="e">
        <f>"造成["&amp;INDEX(Sheet5!$L$2:$L$11,MATCH(BY1001,Sheet5!$J$2:$J$11,0))&amp;":"&amp;CE1001&amp;"*"&amp;CF1001/1000&amp;"]"&amp;INDEX(Sheet5!$I$2:$I$4,MATCH(CE1001,Sheet5!$H$2:$H$4,0))&amp;"的"&amp;INDEX(Sheet5!$K$2:$K$11,MATCH(BY1001,Sheet5!$J$2:$J$11,0))</f>
        <v>#N/A</v>
      </c>
      <c r="DP1001" s="69"/>
      <c r="DQ1001" s="69"/>
      <c r="DR1001" s="69" t="e">
        <f t="shared" si="227"/>
        <v>#N/A</v>
      </c>
      <c r="DS1001" s="90">
        <f>MATCH(A1001,Sheet5!D:D,0)</f>
        <v>822</v>
      </c>
      <c r="DT1001" s="94">
        <f>MATCH(A1000,Sheet5!F:F,0)</f>
        <v>35</v>
      </c>
      <c r="DU1001" s="69" t="e">
        <f>"["&amp;INDEX(Sheet5!$L$2:$L$11,MATCH(CD1001,Sheet5!$J$2:$J$11,0))&amp;":"&amp;CJ1001&amp;"*"&amp;CK1001/1000&amp;"]"&amp;INDEX(Sheet5!$I$2:$I$4,MATCH(CJ1001,Sheet5!$H$2:$H$4,0))</f>
        <v>#N/A</v>
      </c>
      <c r="DV1001" s="69">
        <v>0</v>
      </c>
      <c r="DW1001" s="69">
        <v>0</v>
      </c>
      <c r="DX1001" s="69">
        <v>0</v>
      </c>
      <c r="DY1001" s="69">
        <v>0</v>
      </c>
    </row>
    <row r="1002" spans="1:129" ht="14.25">
      <c r="A1002" s="69">
        <v>50009</v>
      </c>
      <c r="B1002" s="69">
        <v>0</v>
      </c>
      <c r="C1002" s="69">
        <v>1</v>
      </c>
      <c r="D1002" s="69" t="s">
        <v>2405</v>
      </c>
      <c r="E1002" s="69" t="s">
        <v>239</v>
      </c>
      <c r="F1002" s="69" t="s">
        <v>326</v>
      </c>
      <c r="G1002" s="69">
        <v>1</v>
      </c>
      <c r="H1002" s="69" t="s">
        <v>327</v>
      </c>
      <c r="I1002" s="69">
        <v>0</v>
      </c>
      <c r="J1002" s="69">
        <v>420</v>
      </c>
      <c r="K1002" s="69">
        <v>300</v>
      </c>
      <c r="L1002" s="69" t="s">
        <v>328</v>
      </c>
      <c r="M1002" s="69">
        <v>0</v>
      </c>
      <c r="O1002" s="69">
        <v>0</v>
      </c>
      <c r="P1002" s="69">
        <v>1</v>
      </c>
      <c r="Q1002" s="69">
        <v>0</v>
      </c>
      <c r="R1002" s="69">
        <f t="shared" si="234"/>
        <v>1</v>
      </c>
      <c r="S1002" s="69">
        <v>0</v>
      </c>
      <c r="T1002" s="69">
        <v>0</v>
      </c>
      <c r="U1002" s="69">
        <v>0</v>
      </c>
      <c r="V1002" s="69">
        <v>0</v>
      </c>
      <c r="W1002" s="69">
        <v>0</v>
      </c>
      <c r="X1002" s="69">
        <v>10</v>
      </c>
      <c r="Y1002" s="69">
        <v>10</v>
      </c>
      <c r="Z1002" s="69">
        <v>8000</v>
      </c>
      <c r="AA1002" s="69">
        <v>2</v>
      </c>
      <c r="AB1002" s="69">
        <v>31</v>
      </c>
      <c r="AC1002" s="69">
        <v>0</v>
      </c>
      <c r="AD1002" s="69">
        <v>0</v>
      </c>
      <c r="AE1002" s="69">
        <v>0</v>
      </c>
      <c r="AF1002" s="69">
        <v>1</v>
      </c>
      <c r="AG1002" s="69">
        <v>0</v>
      </c>
      <c r="AH1002" s="69">
        <v>8</v>
      </c>
      <c r="AI1002" s="69">
        <v>134</v>
      </c>
      <c r="AJ1002" s="69">
        <v>0</v>
      </c>
      <c r="AK1002" s="69">
        <v>0</v>
      </c>
      <c r="AL1002" s="69">
        <v>0</v>
      </c>
      <c r="AM1002" s="69">
        <v>1</v>
      </c>
      <c r="AN1002" s="69">
        <v>1</v>
      </c>
      <c r="AO1002" s="69">
        <v>1</v>
      </c>
      <c r="AP1002" s="69">
        <v>2</v>
      </c>
      <c r="AQ1002" s="84">
        <v>15</v>
      </c>
      <c r="AR1002" s="69">
        <v>4</v>
      </c>
      <c r="AS1002" s="69">
        <v>0</v>
      </c>
      <c r="AT1002" s="69">
        <v>0</v>
      </c>
      <c r="AU1002" s="69">
        <v>0</v>
      </c>
      <c r="AV1002" s="69">
        <v>0</v>
      </c>
      <c r="AW1002" s="69">
        <v>0</v>
      </c>
      <c r="AX1002" s="69">
        <v>0</v>
      </c>
      <c r="AY1002" s="69">
        <v>0</v>
      </c>
      <c r="AZ1002" s="69">
        <v>0</v>
      </c>
      <c r="BA1002" s="69">
        <v>0</v>
      </c>
      <c r="BB1002" s="69">
        <v>0</v>
      </c>
      <c r="BC1002" s="69">
        <v>0</v>
      </c>
      <c r="BD1002" s="69">
        <v>0</v>
      </c>
      <c r="BE1002" s="69">
        <v>0</v>
      </c>
      <c r="BF1002" s="69">
        <v>0</v>
      </c>
      <c r="BG1002" s="69">
        <v>0</v>
      </c>
      <c r="BH1002" s="69">
        <v>0</v>
      </c>
      <c r="BI1002" s="69" t="s">
        <v>2406</v>
      </c>
      <c r="BK1002" s="69">
        <v>3</v>
      </c>
      <c r="BL1002" s="69">
        <v>2</v>
      </c>
      <c r="BM1002" s="69">
        <v>2</v>
      </c>
      <c r="BN1002" s="69">
        <v>31</v>
      </c>
      <c r="BO1002" s="89">
        <v>0</v>
      </c>
      <c r="BP1002" s="69">
        <v>1</v>
      </c>
      <c r="BQ1002" s="69">
        <v>1</v>
      </c>
      <c r="BR1002" s="69">
        <v>203</v>
      </c>
      <c r="BS1002" s="69">
        <v>1150</v>
      </c>
      <c r="BT1002" s="69">
        <v>0</v>
      </c>
      <c r="BU1002" s="69">
        <v>0</v>
      </c>
      <c r="BV1002" s="69">
        <v>1000</v>
      </c>
      <c r="BW1002" s="69">
        <v>28</v>
      </c>
      <c r="BY1002" s="69">
        <v>0</v>
      </c>
      <c r="BZ1002" s="69">
        <v>0</v>
      </c>
      <c r="CA1002" s="69">
        <v>31</v>
      </c>
      <c r="CB1002" s="89">
        <v>0</v>
      </c>
      <c r="CC1002" s="69">
        <v>0</v>
      </c>
      <c r="CD1002" s="69">
        <v>0</v>
      </c>
      <c r="CE1002" s="69">
        <v>0</v>
      </c>
      <c r="CF1002" s="69">
        <v>0</v>
      </c>
      <c r="CG1002" s="69">
        <v>0</v>
      </c>
      <c r="CH1002" s="69">
        <v>0</v>
      </c>
      <c r="CI1002" s="69">
        <v>0</v>
      </c>
      <c r="CJ1002" s="69">
        <v>0</v>
      </c>
      <c r="CL1002" s="69">
        <v>0</v>
      </c>
      <c r="CM1002" s="69">
        <v>0</v>
      </c>
      <c r="CN1002" s="69">
        <v>0</v>
      </c>
      <c r="CO1002" s="89">
        <v>0</v>
      </c>
      <c r="CP1002" s="69">
        <v>0</v>
      </c>
      <c r="CQ1002" s="69">
        <v>0</v>
      </c>
      <c r="CR1002" s="69">
        <v>0</v>
      </c>
      <c r="CS1002" s="69">
        <v>0</v>
      </c>
      <c r="CT1002" s="69">
        <v>0</v>
      </c>
      <c r="CU1002" s="69">
        <v>0</v>
      </c>
      <c r="CV1002" s="69">
        <v>0</v>
      </c>
      <c r="CW1002" s="69">
        <v>0</v>
      </c>
      <c r="CZ1002" s="69">
        <v>0</v>
      </c>
      <c r="DA1002" s="69">
        <v>0</v>
      </c>
      <c r="DB1002" s="69">
        <v>0</v>
      </c>
      <c r="DC1002" s="69">
        <v>0</v>
      </c>
      <c r="DD1002" s="69">
        <v>0</v>
      </c>
      <c r="DE1002" s="69">
        <v>0</v>
      </c>
      <c r="DF1002" s="69">
        <v>0</v>
      </c>
      <c r="DG1002" s="69">
        <v>1</v>
      </c>
      <c r="DI1002" s="69" t="e">
        <f>INDEX(Sheet3!$E$78:$E$1130,MATCH(A1002,Sheet3!$D$78:$D$1130,0))</f>
        <v>#N/A</v>
      </c>
      <c r="DJ1002" s="69" t="str">
        <f t="shared" si="228"/>
        <v>item.ps_skill_10061</v>
      </c>
      <c r="DK1002" s="69" t="s">
        <v>2407</v>
      </c>
      <c r="DL1002" s="93" t="str">
        <f t="shared" si="235"/>
        <v>造成[ui.cs_orange:203*1.15]的物理伤害。</v>
      </c>
      <c r="DM1002" s="69" t="s">
        <v>239</v>
      </c>
      <c r="DN1002" s="69" t="str">
        <f>"造成["&amp;INDEX(Sheet5!$L$2:$L$11,MATCH(BL1002,Sheet5!$J$2:$J$11,0))&amp;":"&amp;BR1002&amp;"*"&amp;BS1002/1000&amp;"]"&amp;INDEX(Sheet5!$I$2:$I$4,MATCH(BR1002,Sheet5!$H$2:$H$4,0))&amp;"的"&amp;INDEX(Sheet5!$K$2:$K$11,MATCH(BL1002,Sheet5!$J$2:$J$11,0))</f>
        <v>造成[ui.cs_orange:203*1.15]的物理伤害。</v>
      </c>
      <c r="DO1002" s="69" t="e">
        <f>"造成["&amp;INDEX(Sheet5!$L$2:$L$11,MATCH(BY1002,Sheet5!$J$2:$J$11,0))&amp;":"&amp;CE1002&amp;"*"&amp;CF1002/1000&amp;"]"&amp;INDEX(Sheet5!$I$2:$I$4,MATCH(CE1002,Sheet5!$H$2:$H$4,0))&amp;"的"&amp;INDEX(Sheet5!$K$2:$K$11,MATCH(BY1002,Sheet5!$J$2:$J$11,0))</f>
        <v>#N/A</v>
      </c>
      <c r="DP1002" s="69"/>
      <c r="DQ1002" s="69"/>
      <c r="DR1002" s="69" t="e">
        <f t="shared" si="227"/>
        <v>#N/A</v>
      </c>
      <c r="DS1002" s="90">
        <f>MATCH(A1002,Sheet5!D:D,0)</f>
        <v>824</v>
      </c>
      <c r="DT1002" s="94" t="e">
        <f>MATCH(A1001,Sheet5!F:F,0)</f>
        <v>#N/A</v>
      </c>
      <c r="DU1002" s="69" t="e">
        <f>"["&amp;INDEX(Sheet5!$L$2:$L$11,MATCH(CD1002,Sheet5!$J$2:$J$11,0))&amp;":"&amp;CJ1002&amp;"*"&amp;CK1002/1000&amp;"]"&amp;INDEX(Sheet5!$I$2:$I$4,MATCH(CJ1002,Sheet5!$H$2:$H$4,0))</f>
        <v>#N/A</v>
      </c>
      <c r="DV1002" s="69">
        <v>0</v>
      </c>
      <c r="DW1002" s="69">
        <v>0</v>
      </c>
      <c r="DX1002" s="69">
        <v>0</v>
      </c>
      <c r="DY1002" s="69">
        <v>0</v>
      </c>
    </row>
    <row r="1003" spans="1:129" ht="14.25">
      <c r="A1003" s="69">
        <v>50010</v>
      </c>
      <c r="B1003" s="69">
        <v>0</v>
      </c>
      <c r="C1003" s="69">
        <v>1</v>
      </c>
      <c r="D1003" s="69" t="s">
        <v>2408</v>
      </c>
      <c r="E1003" s="69" t="s">
        <v>239</v>
      </c>
      <c r="F1003" s="69" t="s">
        <v>326</v>
      </c>
      <c r="G1003" s="69">
        <v>1</v>
      </c>
      <c r="H1003" s="69" t="s">
        <v>388</v>
      </c>
      <c r="I1003" s="69">
        <v>462</v>
      </c>
      <c r="J1003" s="69">
        <v>462</v>
      </c>
      <c r="K1003" s="69">
        <v>1500</v>
      </c>
      <c r="L1003" s="69" t="s">
        <v>389</v>
      </c>
      <c r="M1003" s="69">
        <v>0</v>
      </c>
      <c r="O1003" s="69">
        <v>0</v>
      </c>
      <c r="P1003" s="69">
        <v>3</v>
      </c>
      <c r="Q1003" s="69">
        <v>1</v>
      </c>
      <c r="R1003" s="69">
        <f t="shared" si="234"/>
        <v>1</v>
      </c>
      <c r="S1003" s="69">
        <v>0</v>
      </c>
      <c r="T1003" s="69">
        <v>0</v>
      </c>
      <c r="U1003" s="69">
        <v>0</v>
      </c>
      <c r="V1003" s="69">
        <v>0</v>
      </c>
      <c r="W1003" s="69">
        <v>0</v>
      </c>
      <c r="X1003" s="69">
        <v>10</v>
      </c>
      <c r="Y1003" s="69">
        <v>10</v>
      </c>
      <c r="Z1003" s="69">
        <v>3000</v>
      </c>
      <c r="AA1003" s="69">
        <v>2</v>
      </c>
      <c r="AB1003" s="69">
        <v>31</v>
      </c>
      <c r="AC1003" s="69">
        <v>0</v>
      </c>
      <c r="AD1003" s="69">
        <v>0</v>
      </c>
      <c r="AE1003" s="69">
        <v>0</v>
      </c>
      <c r="AF1003" s="69">
        <v>1</v>
      </c>
      <c r="AG1003" s="69">
        <v>0</v>
      </c>
      <c r="AH1003" s="69">
        <v>9</v>
      </c>
      <c r="AI1003" s="69">
        <v>135</v>
      </c>
      <c r="AJ1003" s="69">
        <v>3</v>
      </c>
      <c r="AK1003" s="69">
        <v>0</v>
      </c>
      <c r="AL1003" s="69">
        <v>0</v>
      </c>
      <c r="AM1003" s="69">
        <v>1</v>
      </c>
      <c r="AN1003" s="69">
        <v>1</v>
      </c>
      <c r="AO1003" s="69">
        <v>1</v>
      </c>
      <c r="AP1003" s="69">
        <v>0.5</v>
      </c>
      <c r="AQ1003" s="84">
        <v>15</v>
      </c>
      <c r="AR1003" s="69">
        <v>0.85</v>
      </c>
      <c r="AS1003" s="69">
        <v>0</v>
      </c>
      <c r="AT1003" s="69">
        <v>0</v>
      </c>
      <c r="AU1003" s="69">
        <v>0</v>
      </c>
      <c r="AV1003" s="69">
        <v>0</v>
      </c>
      <c r="AW1003" s="69">
        <v>0</v>
      </c>
      <c r="AX1003" s="69">
        <v>0</v>
      </c>
      <c r="AY1003" s="69">
        <v>0</v>
      </c>
      <c r="AZ1003" s="69">
        <v>0</v>
      </c>
      <c r="BA1003" s="69">
        <v>0</v>
      </c>
      <c r="BB1003" s="69">
        <v>0</v>
      </c>
      <c r="BC1003" s="69">
        <v>0</v>
      </c>
      <c r="BD1003" s="69">
        <v>0</v>
      </c>
      <c r="BE1003" s="69">
        <v>0</v>
      </c>
      <c r="BF1003" s="69">
        <v>0</v>
      </c>
      <c r="BG1003" s="69">
        <v>0</v>
      </c>
      <c r="BH1003" s="69">
        <v>0</v>
      </c>
      <c r="BK1003" s="69">
        <v>3</v>
      </c>
      <c r="BL1003" s="69">
        <v>2</v>
      </c>
      <c r="BM1003" s="69">
        <v>2</v>
      </c>
      <c r="BN1003" s="69">
        <v>31</v>
      </c>
      <c r="BO1003" s="89">
        <v>0</v>
      </c>
      <c r="BP1003" s="69">
        <v>1</v>
      </c>
      <c r="BQ1003" s="69">
        <v>1</v>
      </c>
      <c r="BR1003" s="69">
        <v>203</v>
      </c>
      <c r="BS1003" s="69">
        <v>1150</v>
      </c>
      <c r="BT1003" s="69">
        <v>0</v>
      </c>
      <c r="BU1003" s="69">
        <v>0</v>
      </c>
      <c r="BV1003" s="69">
        <v>1000</v>
      </c>
      <c r="BW1003" s="69">
        <v>28</v>
      </c>
      <c r="BY1003" s="69">
        <v>0</v>
      </c>
      <c r="BZ1003" s="69">
        <v>0</v>
      </c>
      <c r="CA1003" s="69">
        <v>31</v>
      </c>
      <c r="CB1003" s="89">
        <v>0</v>
      </c>
      <c r="CC1003" s="69">
        <v>0</v>
      </c>
      <c r="CD1003" s="69">
        <v>0</v>
      </c>
      <c r="CE1003" s="69">
        <v>0</v>
      </c>
      <c r="CF1003" s="69">
        <v>0</v>
      </c>
      <c r="CG1003" s="69">
        <v>0</v>
      </c>
      <c r="CH1003" s="69">
        <v>0</v>
      </c>
      <c r="CI1003" s="69">
        <v>0</v>
      </c>
      <c r="CJ1003" s="69">
        <v>0</v>
      </c>
      <c r="CL1003" s="69">
        <v>0</v>
      </c>
      <c r="CM1003" s="69">
        <v>0</v>
      </c>
      <c r="CN1003" s="69">
        <v>0</v>
      </c>
      <c r="CO1003" s="89">
        <v>0</v>
      </c>
      <c r="CP1003" s="69">
        <v>0</v>
      </c>
      <c r="CQ1003" s="69">
        <v>0</v>
      </c>
      <c r="CR1003" s="69">
        <v>0</v>
      </c>
      <c r="CS1003" s="69">
        <v>0</v>
      </c>
      <c r="CT1003" s="69">
        <v>0</v>
      </c>
      <c r="CU1003" s="69">
        <v>0</v>
      </c>
      <c r="CV1003" s="69">
        <v>0</v>
      </c>
      <c r="CW1003" s="69">
        <v>0</v>
      </c>
      <c r="CZ1003" s="69">
        <v>0</v>
      </c>
      <c r="DA1003" s="69">
        <v>0</v>
      </c>
      <c r="DB1003" s="69">
        <v>0</v>
      </c>
      <c r="DC1003" s="69">
        <v>0</v>
      </c>
      <c r="DD1003" s="69">
        <v>0</v>
      </c>
      <c r="DE1003" s="69">
        <v>0</v>
      </c>
      <c r="DF1003" s="69">
        <v>0</v>
      </c>
      <c r="DG1003" s="69">
        <v>1</v>
      </c>
      <c r="DI1003" s="69" t="e">
        <f>INDEX(Sheet3!$E$78:$E$1130,MATCH(A1003,Sheet3!$D$78:$D$1130,0))</f>
        <v>#N/A</v>
      </c>
      <c r="DJ1003" s="69" t="str">
        <f t="shared" si="228"/>
        <v>item.ps_skill_10061</v>
      </c>
      <c r="DK1003" s="69" t="s">
        <v>2409</v>
      </c>
      <c r="DL1003" s="93" t="str">
        <f t="shared" si="235"/>
        <v>造成[ui.cs_orange:203*1.15]的物理伤害。</v>
      </c>
      <c r="DM1003" s="69" t="s">
        <v>239</v>
      </c>
      <c r="DN1003" s="69" t="str">
        <f>"造成["&amp;INDEX(Sheet5!$L$2:$L$11,MATCH(BL1003,Sheet5!$J$2:$J$11,0))&amp;":"&amp;BR1003&amp;"*"&amp;BS1003/1000&amp;"]"&amp;INDEX(Sheet5!$I$2:$I$4,MATCH(BR1003,Sheet5!$H$2:$H$4,0))&amp;"的"&amp;INDEX(Sheet5!$K$2:$K$11,MATCH(BL1003,Sheet5!$J$2:$J$11,0))</f>
        <v>造成[ui.cs_orange:203*1.15]的物理伤害。</v>
      </c>
      <c r="DO1003" s="69" t="e">
        <f>"造成["&amp;INDEX(Sheet5!$L$2:$L$11,MATCH(BY1003,Sheet5!$J$2:$J$11,0))&amp;":"&amp;CE1003&amp;"*"&amp;CF1003/1000&amp;"]"&amp;INDEX(Sheet5!$I$2:$I$4,MATCH(CE1003,Sheet5!$H$2:$H$4,0))&amp;"的"&amp;INDEX(Sheet5!$K$2:$K$11,MATCH(BY1003,Sheet5!$J$2:$J$11,0))</f>
        <v>#N/A</v>
      </c>
      <c r="DP1003" s="69"/>
      <c r="DQ1003" s="69"/>
      <c r="DR1003" s="69" t="e">
        <f t="shared" si="227"/>
        <v>#N/A</v>
      </c>
      <c r="DS1003" s="90">
        <f>MATCH(A1003,Sheet5!D:D,0)</f>
        <v>829</v>
      </c>
      <c r="DT1003" s="94">
        <f>MATCH(A1002,Sheet5!F:F,0)</f>
        <v>37</v>
      </c>
      <c r="DU1003" s="69" t="e">
        <f>"["&amp;INDEX(Sheet5!$L$2:$L$11,MATCH(CD1003,Sheet5!$J$2:$J$11,0))&amp;":"&amp;CJ1003&amp;"*"&amp;CK1003/1000&amp;"]"&amp;INDEX(Sheet5!$I$2:$I$4,MATCH(CJ1003,Sheet5!$H$2:$H$4,0))</f>
        <v>#N/A</v>
      </c>
      <c r="DV1003" s="69">
        <v>0</v>
      </c>
      <c r="DW1003" s="69">
        <v>0</v>
      </c>
      <c r="DX1003" s="69">
        <v>0</v>
      </c>
      <c r="DY1003" s="69">
        <v>0</v>
      </c>
    </row>
    <row r="1004" spans="1:129" ht="14.25">
      <c r="A1004" s="69">
        <v>50011</v>
      </c>
      <c r="B1004" s="69">
        <v>0</v>
      </c>
      <c r="C1004" s="69">
        <v>1</v>
      </c>
      <c r="D1004" s="69" t="s">
        <v>619</v>
      </c>
      <c r="E1004" s="69" t="s">
        <v>2410</v>
      </c>
      <c r="F1004" s="69" t="s">
        <v>326</v>
      </c>
      <c r="G1004" s="69">
        <v>1</v>
      </c>
      <c r="H1004" s="69" t="s">
        <v>327</v>
      </c>
      <c r="I1004" s="69">
        <v>0</v>
      </c>
      <c r="J1004" s="69">
        <v>0</v>
      </c>
      <c r="K1004" s="69">
        <v>300</v>
      </c>
      <c r="L1004" s="69" t="s">
        <v>328</v>
      </c>
      <c r="M1004" s="69">
        <v>0</v>
      </c>
      <c r="N1004" s="69" t="s">
        <v>499</v>
      </c>
      <c r="O1004" s="69">
        <v>0</v>
      </c>
      <c r="P1004" s="69">
        <v>9</v>
      </c>
      <c r="Q1004" s="69">
        <v>1</v>
      </c>
      <c r="R1004" s="69">
        <f t="shared" si="234"/>
        <v>1</v>
      </c>
      <c r="S1004" s="69">
        <v>0</v>
      </c>
      <c r="T1004" s="69">
        <v>0</v>
      </c>
      <c r="U1004" s="69">
        <v>0</v>
      </c>
      <c r="V1004" s="69">
        <v>0</v>
      </c>
      <c r="W1004" s="69">
        <v>0</v>
      </c>
      <c r="X1004" s="69">
        <v>10</v>
      </c>
      <c r="Y1004" s="69">
        <v>10</v>
      </c>
      <c r="Z1004" s="69">
        <v>2000</v>
      </c>
      <c r="AA1004" s="69">
        <v>2</v>
      </c>
      <c r="AB1004" s="69">
        <v>31</v>
      </c>
      <c r="AC1004" s="69">
        <v>0</v>
      </c>
      <c r="AD1004" s="69">
        <v>0</v>
      </c>
      <c r="AE1004" s="69">
        <v>0</v>
      </c>
      <c r="AF1004" s="69">
        <v>257</v>
      </c>
      <c r="AG1004" s="69">
        <v>0</v>
      </c>
      <c r="AH1004" s="69">
        <v>8</v>
      </c>
      <c r="AI1004" s="69">
        <v>136</v>
      </c>
      <c r="AJ1004" s="69">
        <v>0</v>
      </c>
      <c r="AK1004" s="69">
        <v>0</v>
      </c>
      <c r="AL1004" s="69">
        <v>0</v>
      </c>
      <c r="AM1004" s="69">
        <v>1</v>
      </c>
      <c r="AN1004" s="69">
        <v>1</v>
      </c>
      <c r="AO1004" s="69">
        <v>1</v>
      </c>
      <c r="AP1004" s="69">
        <v>2</v>
      </c>
      <c r="AQ1004" s="84">
        <v>15</v>
      </c>
      <c r="AR1004" s="69">
        <v>4</v>
      </c>
      <c r="AS1004" s="69">
        <v>0</v>
      </c>
      <c r="AT1004" s="69">
        <v>0</v>
      </c>
      <c r="AU1004" s="69">
        <v>0</v>
      </c>
      <c r="AV1004" s="69">
        <v>0</v>
      </c>
      <c r="AW1004" s="69">
        <v>0</v>
      </c>
      <c r="AX1004" s="69">
        <v>0</v>
      </c>
      <c r="AY1004" s="69">
        <v>0</v>
      </c>
      <c r="AZ1004" s="69">
        <v>0</v>
      </c>
      <c r="BA1004" s="69">
        <v>0</v>
      </c>
      <c r="BB1004" s="69">
        <v>0</v>
      </c>
      <c r="BC1004" s="69">
        <v>0</v>
      </c>
      <c r="BD1004" s="69">
        <v>0</v>
      </c>
      <c r="BE1004" s="69">
        <v>0</v>
      </c>
      <c r="BF1004" s="69">
        <v>0</v>
      </c>
      <c r="BG1004" s="69">
        <v>0</v>
      </c>
      <c r="BH1004" s="69">
        <v>0</v>
      </c>
      <c r="BK1004" s="69">
        <v>3</v>
      </c>
      <c r="BL1004" s="69">
        <v>3</v>
      </c>
      <c r="BM1004" s="69">
        <v>2</v>
      </c>
      <c r="BN1004" s="69">
        <v>31</v>
      </c>
      <c r="BO1004" s="89">
        <v>0</v>
      </c>
      <c r="BP1004" s="69">
        <v>3</v>
      </c>
      <c r="BQ1004" s="69">
        <v>10</v>
      </c>
      <c r="BR1004" s="69">
        <v>204</v>
      </c>
      <c r="BS1004" s="69">
        <v>1250</v>
      </c>
      <c r="BT1004" s="69">
        <v>0</v>
      </c>
      <c r="BU1004" s="69">
        <v>0</v>
      </c>
      <c r="BV1004" s="69">
        <v>1000</v>
      </c>
      <c r="BW1004" s="69">
        <v>92</v>
      </c>
      <c r="BX1004" s="69" t="s">
        <v>500</v>
      </c>
      <c r="BY1004" s="69">
        <v>0</v>
      </c>
      <c r="BZ1004" s="69">
        <v>0</v>
      </c>
      <c r="CA1004" s="69">
        <v>31</v>
      </c>
      <c r="CB1004" s="89">
        <v>0</v>
      </c>
      <c r="CC1004" s="69">
        <v>0</v>
      </c>
      <c r="CD1004" s="69">
        <v>0</v>
      </c>
      <c r="CE1004" s="69">
        <v>0</v>
      </c>
      <c r="CF1004" s="69">
        <v>0</v>
      </c>
      <c r="CG1004" s="69">
        <v>0</v>
      </c>
      <c r="CH1004" s="69">
        <v>0</v>
      </c>
      <c r="CI1004" s="69">
        <v>0</v>
      </c>
      <c r="CJ1004" s="69">
        <v>0</v>
      </c>
      <c r="CL1004" s="69">
        <v>0</v>
      </c>
      <c r="CM1004" s="69">
        <v>0</v>
      </c>
      <c r="CN1004" s="69">
        <v>0</v>
      </c>
      <c r="CO1004" s="89">
        <v>0</v>
      </c>
      <c r="CP1004" s="69">
        <v>0</v>
      </c>
      <c r="CQ1004" s="69">
        <v>0</v>
      </c>
      <c r="CR1004" s="69">
        <v>0</v>
      </c>
      <c r="CS1004" s="69">
        <v>0</v>
      </c>
      <c r="CT1004" s="89">
        <v>0</v>
      </c>
      <c r="CU1004" s="69">
        <v>0</v>
      </c>
      <c r="CV1004" s="69">
        <v>0</v>
      </c>
      <c r="CW1004" s="69">
        <v>0</v>
      </c>
      <c r="CZ1004" s="69">
        <v>0</v>
      </c>
      <c r="DA1004" s="69">
        <v>0</v>
      </c>
      <c r="DB1004" s="69">
        <v>0</v>
      </c>
      <c r="DC1004" s="69">
        <v>0</v>
      </c>
      <c r="DD1004" s="69">
        <v>0</v>
      </c>
      <c r="DE1004" s="69">
        <v>0</v>
      </c>
      <c r="DF1004" s="69">
        <v>0</v>
      </c>
      <c r="DG1004" s="69">
        <v>1</v>
      </c>
      <c r="DI1004" s="69" t="e">
        <f>INDEX(Sheet3!$E$78:$E$1130,MATCH(A1004,Sheet3!$D$78:$D$1130,0))</f>
        <v>#N/A</v>
      </c>
      <c r="DJ1004" s="69" t="str">
        <f t="shared" si="228"/>
        <v>item.ps_skill_10061</v>
      </c>
      <c r="DK1004" s="69" t="s">
        <v>620</v>
      </c>
      <c r="DL1004" s="93" t="str">
        <f t="shared" si="235"/>
        <v>投掷鸡尾酒造成[ui.cs_blue:204*1.25]的火系伤害。</v>
      </c>
      <c r="DM1004" s="69" t="s">
        <v>617</v>
      </c>
      <c r="DN1004" s="69" t="str">
        <f>"造成["&amp;INDEX(Sheet5!$L$2:$L$11,MATCH(BL1004,Sheet5!$J$2:$J$11,0))&amp;":"&amp;BR1004&amp;"*"&amp;BS1004/1000&amp;"]"&amp;INDEX(Sheet5!$I$2:$I$4,MATCH(BR1004,Sheet5!$H$2:$H$4,0))&amp;"的"&amp;INDEX(Sheet5!$K$2:$K$11,MATCH(BL1004,Sheet5!$J$2:$J$11,0))</f>
        <v>造成[ui.cs_blue:204*1.25]的火系伤害。</v>
      </c>
      <c r="DO1004" s="69" t="e">
        <f>"造成["&amp;INDEX(Sheet5!$L$2:$L$11,MATCH(BY1004,Sheet5!$J$2:$J$11,0))&amp;":"&amp;CE1004&amp;"*"&amp;CF1004/1000&amp;"]"&amp;INDEX(Sheet5!$I$2:$I$4,MATCH(CE1004,Sheet5!$H$2:$H$4,0))&amp;"的"&amp;INDEX(Sheet5!$K$2:$K$11,MATCH(BY1004,Sheet5!$J$2:$J$11,0))</f>
        <v>#N/A</v>
      </c>
      <c r="DP1004" s="69"/>
      <c r="DQ1004" s="69"/>
      <c r="DR1004" s="69" t="e">
        <f t="shared" si="227"/>
        <v>#N/A</v>
      </c>
      <c r="DS1004" s="90">
        <f>MATCH(A1004,Sheet5!D:D,0)</f>
        <v>830</v>
      </c>
      <c r="DT1004" s="94" t="e">
        <f>MATCH(A1003,Sheet5!F:F,0)</f>
        <v>#N/A</v>
      </c>
      <c r="DU1004" s="69" t="e">
        <f>"["&amp;INDEX(Sheet5!$L$2:$L$11,MATCH(CD1004,Sheet5!$J$2:$J$11,0))&amp;":"&amp;CJ1004&amp;"*"&amp;CK1004/1000&amp;"]"&amp;INDEX(Sheet5!$I$2:$I$4,MATCH(CJ1004,Sheet5!$H$2:$H$4,0))</f>
        <v>#N/A</v>
      </c>
      <c r="DV1004" s="69">
        <v>0</v>
      </c>
      <c r="DW1004" s="69">
        <v>0</v>
      </c>
      <c r="DX1004" s="69">
        <v>0</v>
      </c>
      <c r="DY1004" s="69">
        <v>0</v>
      </c>
    </row>
    <row r="1005" spans="1:129" ht="14.25">
      <c r="A1005" s="69">
        <v>50012</v>
      </c>
      <c r="B1005" s="69">
        <v>0</v>
      </c>
      <c r="C1005" s="69">
        <v>1</v>
      </c>
      <c r="D1005" s="69" t="s">
        <v>2411</v>
      </c>
      <c r="E1005" s="69" t="s">
        <v>2410</v>
      </c>
      <c r="F1005" s="69" t="s">
        <v>326</v>
      </c>
      <c r="G1005" s="69">
        <v>1</v>
      </c>
      <c r="H1005" s="69" t="s">
        <v>327</v>
      </c>
      <c r="I1005" s="69">
        <v>0</v>
      </c>
      <c r="J1005" s="69">
        <v>429</v>
      </c>
      <c r="K1005" s="69">
        <v>1500</v>
      </c>
      <c r="L1005" s="69" t="s">
        <v>328</v>
      </c>
      <c r="M1005" s="69">
        <v>0</v>
      </c>
      <c r="O1005" s="69">
        <v>0</v>
      </c>
      <c r="P1005" s="69">
        <v>9</v>
      </c>
      <c r="Q1005" s="69">
        <v>1</v>
      </c>
      <c r="R1005" s="69">
        <f t="shared" si="234"/>
        <v>1</v>
      </c>
      <c r="S1005" s="69">
        <v>0</v>
      </c>
      <c r="T1005" s="69">
        <v>0</v>
      </c>
      <c r="U1005" s="69">
        <v>0</v>
      </c>
      <c r="V1005" s="69">
        <v>0</v>
      </c>
      <c r="W1005" s="69">
        <v>0</v>
      </c>
      <c r="X1005" s="69">
        <v>10</v>
      </c>
      <c r="Y1005" s="69">
        <v>10</v>
      </c>
      <c r="Z1005" s="69">
        <v>2000</v>
      </c>
      <c r="AA1005" s="69">
        <v>2</v>
      </c>
      <c r="AB1005" s="69">
        <v>31</v>
      </c>
      <c r="AC1005" s="69">
        <v>0</v>
      </c>
      <c r="AD1005" s="69">
        <v>0</v>
      </c>
      <c r="AE1005" s="69">
        <v>0</v>
      </c>
      <c r="AF1005" s="69">
        <v>257</v>
      </c>
      <c r="AG1005" s="69">
        <v>0</v>
      </c>
      <c r="AH1005" s="69">
        <v>8</v>
      </c>
      <c r="AI1005" s="69">
        <v>137</v>
      </c>
      <c r="AJ1005" s="69">
        <v>0</v>
      </c>
      <c r="AK1005" s="69">
        <v>0</v>
      </c>
      <c r="AL1005" s="69">
        <v>0</v>
      </c>
      <c r="AM1005" s="69">
        <v>1</v>
      </c>
      <c r="AN1005" s="69">
        <v>1</v>
      </c>
      <c r="AO1005" s="69">
        <v>1</v>
      </c>
      <c r="AP1005" s="69">
        <v>2</v>
      </c>
      <c r="AQ1005" s="84">
        <v>15</v>
      </c>
      <c r="AR1005" s="69">
        <v>4</v>
      </c>
      <c r="AS1005" s="69">
        <v>0</v>
      </c>
      <c r="AT1005" s="69">
        <v>0</v>
      </c>
      <c r="AU1005" s="69">
        <v>0</v>
      </c>
      <c r="AV1005" s="69">
        <v>0</v>
      </c>
      <c r="AW1005" s="69">
        <v>0</v>
      </c>
      <c r="AX1005" s="69">
        <v>0</v>
      </c>
      <c r="AY1005" s="69">
        <v>0</v>
      </c>
      <c r="AZ1005" s="69">
        <v>0</v>
      </c>
      <c r="BA1005" s="69">
        <v>0</v>
      </c>
      <c r="BB1005" s="69">
        <v>0</v>
      </c>
      <c r="BC1005" s="69">
        <v>0</v>
      </c>
      <c r="BD1005" s="69">
        <v>0</v>
      </c>
      <c r="BE1005" s="69">
        <v>0</v>
      </c>
      <c r="BF1005" s="69">
        <v>0</v>
      </c>
      <c r="BG1005" s="69">
        <v>0</v>
      </c>
      <c r="BH1005" s="69">
        <v>0</v>
      </c>
      <c r="BK1005" s="69">
        <v>3</v>
      </c>
      <c r="BL1005" s="69">
        <v>2</v>
      </c>
      <c r="BM1005" s="69">
        <v>2</v>
      </c>
      <c r="BN1005" s="69">
        <v>31</v>
      </c>
      <c r="BO1005" s="89">
        <v>0</v>
      </c>
      <c r="BP1005" s="69">
        <v>3</v>
      </c>
      <c r="BQ1005" s="69">
        <v>10</v>
      </c>
      <c r="BR1005" s="69">
        <v>203</v>
      </c>
      <c r="BS1005" s="69">
        <v>1200</v>
      </c>
      <c r="BT1005" s="69">
        <v>0</v>
      </c>
      <c r="BU1005" s="69">
        <v>0</v>
      </c>
      <c r="BV1005" s="69">
        <v>1000</v>
      </c>
      <c r="BW1005" s="69">
        <v>101</v>
      </c>
      <c r="BY1005" s="69">
        <v>0</v>
      </c>
      <c r="BZ1005" s="69">
        <v>0</v>
      </c>
      <c r="CA1005" s="69">
        <v>31</v>
      </c>
      <c r="CB1005" s="89">
        <v>0</v>
      </c>
      <c r="CC1005" s="69">
        <v>0</v>
      </c>
      <c r="CD1005" s="69">
        <v>0</v>
      </c>
      <c r="CE1005" s="69">
        <v>0</v>
      </c>
      <c r="CF1005" s="69">
        <v>0</v>
      </c>
      <c r="CG1005" s="69">
        <v>0</v>
      </c>
      <c r="CH1005" s="69">
        <v>0</v>
      </c>
      <c r="CI1005" s="69">
        <v>0</v>
      </c>
      <c r="CJ1005" s="69">
        <v>0</v>
      </c>
      <c r="CL1005" s="69">
        <v>0</v>
      </c>
      <c r="CM1005" s="69">
        <v>0</v>
      </c>
      <c r="CN1005" s="69">
        <v>0</v>
      </c>
      <c r="CO1005" s="89">
        <v>0</v>
      </c>
      <c r="CP1005" s="69">
        <v>0</v>
      </c>
      <c r="CQ1005" s="69">
        <v>0</v>
      </c>
      <c r="CR1005" s="69">
        <v>0</v>
      </c>
      <c r="CS1005" s="69">
        <v>0</v>
      </c>
      <c r="CT1005" s="89">
        <v>0</v>
      </c>
      <c r="CU1005" s="69">
        <v>0</v>
      </c>
      <c r="CV1005" s="69">
        <v>0</v>
      </c>
      <c r="CW1005" s="69">
        <v>0</v>
      </c>
      <c r="CZ1005" s="69">
        <v>0</v>
      </c>
      <c r="DA1005" s="69">
        <v>0</v>
      </c>
      <c r="DB1005" s="69">
        <v>0</v>
      </c>
      <c r="DC1005" s="69">
        <v>0</v>
      </c>
      <c r="DD1005" s="69">
        <v>0</v>
      </c>
      <c r="DE1005" s="69">
        <v>0</v>
      </c>
      <c r="DF1005" s="69">
        <v>0</v>
      </c>
      <c r="DG1005" s="69">
        <v>1</v>
      </c>
      <c r="DI1005" s="69" t="e">
        <f>INDEX(Sheet3!$E$78:$E$1130,MATCH(A1005,Sheet3!$D$78:$D$1130,0))</f>
        <v>#N/A</v>
      </c>
      <c r="DJ1005" s="69" t="str">
        <f t="shared" si="228"/>
        <v>item.ps_skill_10061</v>
      </c>
      <c r="DK1005" s="69" t="s">
        <v>2412</v>
      </c>
      <c r="DL1005" s="93" t="str">
        <f t="shared" si="235"/>
        <v>投掷鸡尾酒造成[ui.cs_orange:203*1.2]的物理伤害。</v>
      </c>
      <c r="DM1005" s="69" t="s">
        <v>617</v>
      </c>
      <c r="DN1005" s="69" t="str">
        <f>"造成["&amp;INDEX(Sheet5!$L$2:$L$11,MATCH(BL1005,Sheet5!$J$2:$J$11,0))&amp;":"&amp;BR1005&amp;"*"&amp;BS1005/1000&amp;"]"&amp;INDEX(Sheet5!$I$2:$I$4,MATCH(BR1005,Sheet5!$H$2:$H$4,0))&amp;"的"&amp;INDEX(Sheet5!$K$2:$K$11,MATCH(BL1005,Sheet5!$J$2:$J$11,0))</f>
        <v>造成[ui.cs_orange:203*1.2]的物理伤害。</v>
      </c>
      <c r="DO1005" s="69" t="e">
        <f>"造成["&amp;INDEX(Sheet5!$L$2:$L$11,MATCH(BY1005,Sheet5!$J$2:$J$11,0))&amp;":"&amp;CE1005&amp;"*"&amp;CF1005/1000&amp;"]"&amp;INDEX(Sheet5!$I$2:$I$4,MATCH(CE1005,Sheet5!$H$2:$H$4,0))&amp;"的"&amp;INDEX(Sheet5!$K$2:$K$11,MATCH(BY1005,Sheet5!$J$2:$J$11,0))</f>
        <v>#N/A</v>
      </c>
      <c r="DP1005" s="69"/>
      <c r="DQ1005" s="69"/>
      <c r="DR1005" s="69" t="e">
        <f t="shared" si="227"/>
        <v>#N/A</v>
      </c>
      <c r="DS1005" s="90">
        <f>MATCH(A1005,Sheet5!D:D,0)</f>
        <v>832</v>
      </c>
      <c r="DT1005" s="94">
        <f>MATCH(A1004,Sheet5!F:F,0)</f>
        <v>39</v>
      </c>
      <c r="DU1005" s="69" t="e">
        <f>"["&amp;INDEX(Sheet5!$L$2:$L$11,MATCH(CD1005,Sheet5!$J$2:$J$11,0))&amp;":"&amp;CJ1005&amp;"*"&amp;CK1005/1000&amp;"]"&amp;INDEX(Sheet5!$I$2:$I$4,MATCH(CJ1005,Sheet5!$H$2:$H$4,0))</f>
        <v>#N/A</v>
      </c>
      <c r="DV1005" s="69">
        <v>0</v>
      </c>
      <c r="DW1005" s="69">
        <v>0</v>
      </c>
      <c r="DX1005" s="69">
        <v>0</v>
      </c>
      <c r="DY1005" s="69">
        <v>0</v>
      </c>
    </row>
    <row r="1006" spans="1:129" ht="14.25">
      <c r="A1006" s="69">
        <v>50013</v>
      </c>
      <c r="B1006" s="69">
        <v>0</v>
      </c>
      <c r="C1006" s="69">
        <v>1</v>
      </c>
      <c r="D1006" s="69" t="s">
        <v>2413</v>
      </c>
      <c r="E1006" s="69" t="s">
        <v>2414</v>
      </c>
      <c r="F1006" s="69" t="s">
        <v>326</v>
      </c>
      <c r="G1006" s="69">
        <v>1</v>
      </c>
      <c r="H1006" s="69" t="s">
        <v>395</v>
      </c>
      <c r="I1006" s="69">
        <v>0</v>
      </c>
      <c r="J1006" s="69">
        <v>0</v>
      </c>
      <c r="K1006" s="69">
        <v>300</v>
      </c>
      <c r="M1006" s="69">
        <v>187</v>
      </c>
      <c r="N1006" s="69" t="s">
        <v>396</v>
      </c>
      <c r="O1006" s="69">
        <v>0</v>
      </c>
      <c r="P1006" s="69">
        <v>1</v>
      </c>
      <c r="Q1006" s="69">
        <v>0</v>
      </c>
      <c r="R1006" s="69">
        <f t="shared" si="234"/>
        <v>1</v>
      </c>
      <c r="S1006" s="69">
        <v>0</v>
      </c>
      <c r="T1006" s="69">
        <v>0</v>
      </c>
      <c r="U1006" s="69">
        <v>0</v>
      </c>
      <c r="V1006" s="69">
        <v>0</v>
      </c>
      <c r="W1006" s="69">
        <v>0</v>
      </c>
      <c r="X1006" s="69">
        <v>10</v>
      </c>
      <c r="Y1006" s="69">
        <v>10</v>
      </c>
      <c r="Z1006" s="69">
        <v>8000</v>
      </c>
      <c r="AA1006" s="69">
        <v>2</v>
      </c>
      <c r="AB1006" s="69">
        <v>31</v>
      </c>
      <c r="AC1006" s="69">
        <v>0</v>
      </c>
      <c r="AD1006" s="69">
        <v>0</v>
      </c>
      <c r="AE1006" s="69">
        <v>0</v>
      </c>
      <c r="AF1006" s="69">
        <v>10</v>
      </c>
      <c r="AG1006" s="69">
        <v>0</v>
      </c>
      <c r="AH1006" s="69">
        <v>9</v>
      </c>
      <c r="AI1006" s="69">
        <v>0</v>
      </c>
      <c r="AJ1006" s="69">
        <v>1</v>
      </c>
      <c r="AK1006" s="69">
        <v>0</v>
      </c>
      <c r="AL1006" s="69">
        <v>0</v>
      </c>
      <c r="AM1006" s="69">
        <v>1</v>
      </c>
      <c r="AN1006" s="69">
        <v>1</v>
      </c>
      <c r="AO1006" s="69">
        <v>0</v>
      </c>
      <c r="AP1006" s="69">
        <v>3</v>
      </c>
      <c r="AQ1006" s="84">
        <v>15</v>
      </c>
      <c r="AR1006" s="69">
        <v>2</v>
      </c>
      <c r="AS1006" s="69">
        <v>0</v>
      </c>
      <c r="AT1006" s="69">
        <v>0</v>
      </c>
      <c r="AU1006" s="69">
        <v>0</v>
      </c>
      <c r="AV1006" s="69">
        <v>0</v>
      </c>
      <c r="AW1006" s="69">
        <v>0</v>
      </c>
      <c r="AX1006" s="69">
        <v>0</v>
      </c>
      <c r="AY1006" s="69">
        <v>0</v>
      </c>
      <c r="AZ1006" s="69">
        <v>0</v>
      </c>
      <c r="BA1006" s="69">
        <v>0</v>
      </c>
      <c r="BB1006" s="69">
        <v>0</v>
      </c>
      <c r="BC1006" s="69">
        <v>0</v>
      </c>
      <c r="BD1006" s="69">
        <v>0</v>
      </c>
      <c r="BE1006" s="69">
        <v>0</v>
      </c>
      <c r="BF1006" s="69">
        <v>0</v>
      </c>
      <c r="BG1006" s="69">
        <v>0</v>
      </c>
      <c r="BH1006" s="69">
        <v>0</v>
      </c>
      <c r="BK1006" s="69">
        <v>3</v>
      </c>
      <c r="BL1006" s="69">
        <v>5</v>
      </c>
      <c r="BM1006" s="69">
        <v>2</v>
      </c>
      <c r="BN1006" s="69">
        <v>31</v>
      </c>
      <c r="BO1006" s="89">
        <v>0</v>
      </c>
      <c r="BP1006" s="69">
        <v>1</v>
      </c>
      <c r="BQ1006" s="69">
        <v>1</v>
      </c>
      <c r="BR1006" s="69">
        <v>204</v>
      </c>
      <c r="BS1006" s="69">
        <v>1150</v>
      </c>
      <c r="BT1006" s="69">
        <v>0</v>
      </c>
      <c r="BU1006" s="69">
        <v>0</v>
      </c>
      <c r="BV1006" s="69">
        <v>1000</v>
      </c>
      <c r="BW1006" s="69">
        <v>0</v>
      </c>
      <c r="BY1006" s="69">
        <v>0</v>
      </c>
      <c r="BZ1006" s="69">
        <v>0</v>
      </c>
      <c r="CA1006" s="69">
        <v>31</v>
      </c>
      <c r="CB1006" s="89">
        <v>0</v>
      </c>
      <c r="CC1006" s="69">
        <v>0</v>
      </c>
      <c r="CD1006" s="69">
        <v>0</v>
      </c>
      <c r="CE1006" s="69">
        <v>0</v>
      </c>
      <c r="CF1006" s="69">
        <v>0</v>
      </c>
      <c r="CG1006" s="69">
        <v>0</v>
      </c>
      <c r="CH1006" s="69">
        <v>0</v>
      </c>
      <c r="CI1006" s="69">
        <v>0</v>
      </c>
      <c r="CJ1006" s="69">
        <v>0</v>
      </c>
      <c r="CL1006" s="69">
        <v>0</v>
      </c>
      <c r="CM1006" s="69">
        <v>0</v>
      </c>
      <c r="CN1006" s="69">
        <v>0</v>
      </c>
      <c r="CO1006" s="89">
        <v>0</v>
      </c>
      <c r="CP1006" s="69">
        <v>0</v>
      </c>
      <c r="CQ1006" s="69">
        <v>0</v>
      </c>
      <c r="CR1006" s="69">
        <v>0</v>
      </c>
      <c r="CS1006" s="69">
        <v>0</v>
      </c>
      <c r="CT1006" s="69">
        <v>0</v>
      </c>
      <c r="CU1006" s="69">
        <v>0</v>
      </c>
      <c r="CV1006" s="69">
        <v>0</v>
      </c>
      <c r="CW1006" s="69">
        <v>0</v>
      </c>
      <c r="CZ1006" s="69">
        <v>0</v>
      </c>
      <c r="DA1006" s="69">
        <v>0</v>
      </c>
      <c r="DB1006" s="69">
        <v>115</v>
      </c>
      <c r="DC1006" s="69">
        <v>0</v>
      </c>
      <c r="DD1006" s="69">
        <v>0</v>
      </c>
      <c r="DE1006" s="69">
        <v>0</v>
      </c>
      <c r="DF1006" s="69">
        <v>0</v>
      </c>
      <c r="DG1006" s="69">
        <v>1</v>
      </c>
      <c r="DI1006" s="69" t="e">
        <f>INDEX(Sheet3!$E$78:$E$1130,MATCH(A1006,Sheet3!$D$78:$D$1130,0))</f>
        <v>#N/A</v>
      </c>
      <c r="DJ1006" s="69" t="str">
        <f t="shared" si="228"/>
        <v>item.ps_skill_10061</v>
      </c>
      <c r="DK1006" s="69" t="s">
        <v>2415</v>
      </c>
      <c r="DL1006" s="93" t="str">
        <f t="shared" si="235"/>
        <v>占卜法杖技能造成[ui.cs_blue:204*1.15]的雷系伤害。</v>
      </c>
      <c r="DM1006" s="69" t="s">
        <v>2416</v>
      </c>
      <c r="DN1006" s="69" t="str">
        <f>"造成["&amp;INDEX(Sheet5!$L$2:$L$11,MATCH(BL1006,Sheet5!$J$2:$J$11,0))&amp;":"&amp;BR1006&amp;"*"&amp;BS1006/1000&amp;"]"&amp;INDEX(Sheet5!$I$2:$I$4,MATCH(BR1006,Sheet5!$H$2:$H$4,0))&amp;"的"&amp;INDEX(Sheet5!$K$2:$K$11,MATCH(BL1006,Sheet5!$J$2:$J$11,0))</f>
        <v>造成[ui.cs_blue:204*1.15]的雷系伤害。</v>
      </c>
      <c r="DO1006" s="69" t="e">
        <f>"造成["&amp;INDEX(Sheet5!$L$2:$L$11,MATCH(BY1006,Sheet5!$J$2:$J$11,0))&amp;":"&amp;CE1006&amp;"*"&amp;CF1006/1000&amp;"]"&amp;INDEX(Sheet5!$I$2:$I$4,MATCH(CE1006,Sheet5!$H$2:$H$4,0))&amp;"的"&amp;INDEX(Sheet5!$K$2:$K$11,MATCH(BY1006,Sheet5!$J$2:$J$11,0))</f>
        <v>#N/A</v>
      </c>
      <c r="DP1006" s="69"/>
      <c r="DQ1006" s="69"/>
      <c r="DR1006" s="69" t="e">
        <f t="shared" si="227"/>
        <v>#N/A</v>
      </c>
      <c r="DS1006" s="90">
        <f>MATCH(A1006,Sheet5!D:D,0)</f>
        <v>834</v>
      </c>
      <c r="DT1006" s="94">
        <f>MATCH(A1005,Sheet5!F:F,0)</f>
        <v>40</v>
      </c>
      <c r="DU1006" s="69" t="e">
        <f>"["&amp;INDEX(Sheet5!$L$2:$L$11,MATCH(CD1006,Sheet5!$J$2:$J$11,0))&amp;":"&amp;CJ1006&amp;"*"&amp;CK1006/1000&amp;"]"&amp;INDEX(Sheet5!$I$2:$I$4,MATCH(CJ1006,Sheet5!$H$2:$H$4,0))</f>
        <v>#N/A</v>
      </c>
      <c r="DV1006" s="69">
        <v>0</v>
      </c>
      <c r="DW1006" s="69">
        <v>0</v>
      </c>
      <c r="DX1006" s="69">
        <v>0</v>
      </c>
      <c r="DY1006" s="69">
        <v>0</v>
      </c>
    </row>
    <row r="1007" spans="1:129" ht="12.75" customHeight="1">
      <c r="A1007" s="69">
        <v>50014</v>
      </c>
      <c r="B1007" s="69">
        <v>300016</v>
      </c>
      <c r="C1007" s="69">
        <v>1</v>
      </c>
      <c r="D1007" s="69" t="s">
        <v>634</v>
      </c>
      <c r="E1007" s="69" t="s">
        <v>2417</v>
      </c>
      <c r="F1007" s="69" t="s">
        <v>636</v>
      </c>
      <c r="G1007" s="69">
        <v>1</v>
      </c>
      <c r="H1007" s="69" t="s">
        <v>377</v>
      </c>
      <c r="I1007" s="69">
        <v>0</v>
      </c>
      <c r="J1007" s="69">
        <v>0</v>
      </c>
      <c r="K1007" s="69">
        <v>1000</v>
      </c>
      <c r="L1007" s="69" t="s">
        <v>416</v>
      </c>
      <c r="M1007" s="69">
        <v>0</v>
      </c>
      <c r="N1007" s="69" t="s">
        <v>637</v>
      </c>
      <c r="O1007" s="69">
        <v>0</v>
      </c>
      <c r="P1007" s="69">
        <v>2</v>
      </c>
      <c r="Q1007" s="69">
        <v>1</v>
      </c>
      <c r="R1007" s="69">
        <f t="shared" si="234"/>
        <v>1</v>
      </c>
      <c r="S1007" s="69">
        <v>0</v>
      </c>
      <c r="T1007" s="69">
        <v>0</v>
      </c>
      <c r="U1007" s="69">
        <v>0</v>
      </c>
      <c r="V1007" s="69">
        <v>0</v>
      </c>
      <c r="W1007" s="69">
        <v>0</v>
      </c>
      <c r="X1007" s="69">
        <v>60</v>
      </c>
      <c r="Y1007" s="69">
        <v>60</v>
      </c>
      <c r="Z1007" s="69">
        <v>2000</v>
      </c>
      <c r="AA1007" s="69">
        <v>2</v>
      </c>
      <c r="AB1007" s="69">
        <v>31</v>
      </c>
      <c r="AC1007" s="69">
        <v>0</v>
      </c>
      <c r="AD1007" s="69">
        <v>0</v>
      </c>
      <c r="AE1007" s="69">
        <v>0</v>
      </c>
      <c r="AF1007" s="69">
        <v>10</v>
      </c>
      <c r="AG1007" s="69">
        <v>0</v>
      </c>
      <c r="AH1007" s="69">
        <v>10</v>
      </c>
      <c r="AI1007" s="69">
        <v>161</v>
      </c>
      <c r="AJ1007" s="69">
        <v>0</v>
      </c>
      <c r="AK1007" s="69">
        <v>0</v>
      </c>
      <c r="AL1007" s="69">
        <v>0</v>
      </c>
      <c r="AM1007" s="69">
        <v>1</v>
      </c>
      <c r="AN1007" s="69">
        <v>1</v>
      </c>
      <c r="AO1007" s="69">
        <v>1</v>
      </c>
      <c r="AP1007" s="69">
        <v>0.6</v>
      </c>
      <c r="AQ1007" s="84">
        <v>10</v>
      </c>
      <c r="AR1007" s="69">
        <v>10</v>
      </c>
      <c r="AS1007" s="69">
        <v>0</v>
      </c>
      <c r="AT1007" s="69">
        <v>0</v>
      </c>
      <c r="AU1007" s="69">
        <v>0</v>
      </c>
      <c r="AV1007" s="69">
        <v>0</v>
      </c>
      <c r="AW1007" s="69">
        <v>0</v>
      </c>
      <c r="AX1007" s="69">
        <v>0</v>
      </c>
      <c r="AY1007" s="69">
        <v>0</v>
      </c>
      <c r="AZ1007" s="69">
        <v>0</v>
      </c>
      <c r="BA1007" s="69">
        <v>0</v>
      </c>
      <c r="BB1007" s="69">
        <v>0</v>
      </c>
      <c r="BC1007" s="69">
        <v>1000</v>
      </c>
      <c r="BD1007" s="69">
        <v>0</v>
      </c>
      <c r="BE1007" s="69">
        <v>0</v>
      </c>
      <c r="BF1007" s="69">
        <v>0</v>
      </c>
      <c r="BG1007" s="69">
        <v>0</v>
      </c>
      <c r="BH1007" s="69">
        <v>0</v>
      </c>
      <c r="BK1007" s="69">
        <v>3</v>
      </c>
      <c r="BL1007" s="69">
        <v>4</v>
      </c>
      <c r="BM1007" s="69">
        <v>2</v>
      </c>
      <c r="BN1007" s="69">
        <v>31</v>
      </c>
      <c r="BO1007" s="89">
        <v>0</v>
      </c>
      <c r="BP1007" s="69">
        <v>2</v>
      </c>
      <c r="BQ1007" s="69">
        <v>1</v>
      </c>
      <c r="BR1007" s="69">
        <v>204</v>
      </c>
      <c r="BS1007" s="69">
        <v>1200</v>
      </c>
      <c r="BT1007" s="69">
        <v>0</v>
      </c>
      <c r="BU1007" s="69">
        <v>0</v>
      </c>
      <c r="BV1007" s="69">
        <v>1000</v>
      </c>
      <c r="BW1007" s="69">
        <v>162</v>
      </c>
      <c r="BX1007" s="69" t="s">
        <v>639</v>
      </c>
      <c r="BY1007" s="69">
        <v>10</v>
      </c>
      <c r="BZ1007" s="69">
        <v>2</v>
      </c>
      <c r="CA1007" s="69">
        <v>31</v>
      </c>
      <c r="CB1007" s="89">
        <v>0</v>
      </c>
      <c r="CC1007" s="69">
        <v>2</v>
      </c>
      <c r="CD1007" s="69">
        <v>1</v>
      </c>
      <c r="CE1007" s="69">
        <v>1</v>
      </c>
      <c r="CF1007" s="69">
        <v>11022</v>
      </c>
      <c r="CG1007" s="69">
        <v>0</v>
      </c>
      <c r="CH1007" s="69">
        <v>0</v>
      </c>
      <c r="CI1007" s="69">
        <v>1000</v>
      </c>
      <c r="CJ1007" s="69">
        <v>0</v>
      </c>
      <c r="CL1007" s="69">
        <v>0</v>
      </c>
      <c r="CM1007" s="69">
        <v>0</v>
      </c>
      <c r="CN1007" s="69">
        <v>0</v>
      </c>
      <c r="CO1007" s="89">
        <v>0</v>
      </c>
      <c r="CP1007" s="69">
        <v>0</v>
      </c>
      <c r="CQ1007" s="69">
        <v>0</v>
      </c>
      <c r="CR1007" s="69">
        <v>0</v>
      </c>
      <c r="CS1007" s="69">
        <v>0</v>
      </c>
      <c r="CT1007" s="69">
        <v>0</v>
      </c>
      <c r="CU1007" s="69">
        <v>0</v>
      </c>
      <c r="CV1007" s="69">
        <v>0</v>
      </c>
      <c r="CW1007" s="69">
        <v>0</v>
      </c>
      <c r="CZ1007" s="69">
        <v>0</v>
      </c>
      <c r="DA1007" s="69">
        <v>0</v>
      </c>
      <c r="DB1007" s="69">
        <v>120</v>
      </c>
      <c r="DC1007" s="69">
        <v>0</v>
      </c>
      <c r="DD1007" s="69">
        <v>0</v>
      </c>
      <c r="DE1007" s="69">
        <v>0</v>
      </c>
      <c r="DF1007" s="69">
        <v>0</v>
      </c>
      <c r="DG1007" s="69">
        <v>1</v>
      </c>
      <c r="DI1007" s="69" t="e">
        <f>INDEX(Sheet3!$E$78:$E$1130,MATCH(A1007,Sheet3!$D$78:$D$1130,0))</f>
        <v>#N/A</v>
      </c>
      <c r="DJ1007" s="69" t="str">
        <f t="shared" si="228"/>
        <v>skill_icons.ps_pet_skill_042</v>
      </c>
      <c r="DK1007" s="69" t="s">
        <v>640</v>
      </c>
      <c r="DL1007" s="93" t="str">
        <f t="shared" si="235"/>
        <v>占卜水晶技能造成[ui.cs_blue:204*1.2]的寒系伤害。</v>
      </c>
      <c r="DM1007" s="69" t="s">
        <v>2418</v>
      </c>
      <c r="DN1007" s="69" t="str">
        <f>"造成["&amp;INDEX(Sheet5!$L$2:$L$11,MATCH(BL1007,Sheet5!$J$2:$J$11,0))&amp;":"&amp;BR1007&amp;"*"&amp;BS1007/1000&amp;"]"&amp;INDEX(Sheet5!$I$2:$I$4,MATCH(BR1007,Sheet5!$H$2:$H$4,0))&amp;"的"&amp;INDEX(Sheet5!$K$2:$K$11,MATCH(BL1007,Sheet5!$J$2:$J$11,0))</f>
        <v>造成[ui.cs_blue:204*1.2]的寒系伤害。</v>
      </c>
      <c r="DO1007" s="69" t="e">
        <f>"造成["&amp;INDEX(Sheet5!$L$2:$L$11,MATCH(BY1007,Sheet5!$J$2:$J$11,0))&amp;":"&amp;CE1007&amp;"*"&amp;CF1007/1000&amp;"]"&amp;INDEX(Sheet5!$I$2:$I$4,MATCH(CE1007,Sheet5!$H$2:$H$4,0))&amp;"的"&amp;INDEX(Sheet5!$K$2:$K$11,MATCH(BY1007,Sheet5!$J$2:$J$11,0))</f>
        <v>#N/A</v>
      </c>
      <c r="DP1007" s="69"/>
      <c r="DQ1007" s="69"/>
      <c r="DR1007" s="69" t="e">
        <f t="shared" si="227"/>
        <v>#N/A</v>
      </c>
      <c r="DS1007" s="90">
        <f>MATCH(A1007,Sheet5!D:D,0)</f>
        <v>835</v>
      </c>
      <c r="DT1007" s="94" t="e">
        <f>MATCH(A1006,Sheet5!F:F,0)</f>
        <v>#N/A</v>
      </c>
      <c r="DU1007" s="69" t="e">
        <f>"["&amp;INDEX(Sheet5!$L$2:$L$11,MATCH(CD1007,Sheet5!$J$2:$J$11,0))&amp;":"&amp;CJ1007&amp;"*"&amp;CK1007/1000&amp;"]"&amp;INDEX(Sheet5!$I$2:$I$4,MATCH(CJ1007,Sheet5!$H$2:$H$4,0))</f>
        <v>#N/A</v>
      </c>
      <c r="DV1007" s="69">
        <v>0</v>
      </c>
      <c r="DW1007" s="69">
        <v>0</v>
      </c>
      <c r="DX1007" s="69">
        <v>0</v>
      </c>
      <c r="DY1007" s="69">
        <v>0</v>
      </c>
    </row>
    <row r="1008" spans="1:129" ht="14.25">
      <c r="A1008" s="69">
        <v>50015</v>
      </c>
      <c r="B1008" s="69">
        <v>0</v>
      </c>
      <c r="C1008" s="69">
        <v>1</v>
      </c>
      <c r="D1008" s="69" t="s">
        <v>2401</v>
      </c>
      <c r="E1008" s="69" t="s">
        <v>2401</v>
      </c>
      <c r="F1008" s="69" t="s">
        <v>326</v>
      </c>
      <c r="G1008" s="69">
        <v>1</v>
      </c>
      <c r="H1008" s="69" t="s">
        <v>1677</v>
      </c>
      <c r="I1008" s="69">
        <v>0</v>
      </c>
      <c r="J1008" s="69">
        <v>0</v>
      </c>
      <c r="K1008" s="69">
        <v>300</v>
      </c>
      <c r="M1008" s="69">
        <v>0</v>
      </c>
      <c r="O1008" s="69">
        <v>0</v>
      </c>
      <c r="P1008" s="69">
        <v>6</v>
      </c>
      <c r="Q1008" s="69">
        <v>0</v>
      </c>
      <c r="R1008" s="69">
        <f t="shared" si="234"/>
        <v>1</v>
      </c>
      <c r="S1008" s="69">
        <v>0</v>
      </c>
      <c r="T1008" s="69">
        <v>0</v>
      </c>
      <c r="U1008" s="69">
        <v>0</v>
      </c>
      <c r="V1008" s="69">
        <v>0</v>
      </c>
      <c r="W1008" s="69">
        <v>0</v>
      </c>
      <c r="X1008" s="69">
        <v>10</v>
      </c>
      <c r="Y1008" s="69">
        <v>10</v>
      </c>
      <c r="Z1008" s="69">
        <f>Z1000</f>
        <v>4000</v>
      </c>
      <c r="AA1008" s="69">
        <v>1</v>
      </c>
      <c r="AB1008" s="69">
        <v>31</v>
      </c>
      <c r="AC1008" s="69">
        <v>0</v>
      </c>
      <c r="AD1008" s="69">
        <v>0</v>
      </c>
      <c r="AE1008" s="69">
        <v>0</v>
      </c>
      <c r="AF1008" s="69">
        <v>100</v>
      </c>
      <c r="AG1008" s="69">
        <v>0</v>
      </c>
      <c r="AH1008" s="69">
        <v>3</v>
      </c>
      <c r="AI1008" s="69">
        <v>0</v>
      </c>
      <c r="AJ1008" s="69">
        <v>0</v>
      </c>
      <c r="AK1008" s="69">
        <v>0</v>
      </c>
      <c r="AL1008" s="69">
        <v>0</v>
      </c>
      <c r="AM1008" s="69">
        <v>1</v>
      </c>
      <c r="AN1008" s="69">
        <v>1</v>
      </c>
      <c r="AO1008" s="69">
        <v>0</v>
      </c>
      <c r="AP1008" s="69">
        <v>0</v>
      </c>
      <c r="AQ1008" s="84">
        <v>0</v>
      </c>
      <c r="AR1008" s="69">
        <v>0</v>
      </c>
      <c r="AS1008" s="69">
        <v>0</v>
      </c>
      <c r="AT1008" s="69">
        <v>0</v>
      </c>
      <c r="AU1008" s="69">
        <v>0</v>
      </c>
      <c r="AV1008" s="69">
        <v>0</v>
      </c>
      <c r="AW1008" s="69">
        <v>0</v>
      </c>
      <c r="AX1008" s="69">
        <v>0</v>
      </c>
      <c r="AY1008" s="69">
        <v>0</v>
      </c>
      <c r="AZ1008" s="69">
        <v>0</v>
      </c>
      <c r="BA1008" s="69">
        <v>1</v>
      </c>
      <c r="BB1008" s="69">
        <v>-1</v>
      </c>
      <c r="BC1008" s="69">
        <v>0</v>
      </c>
      <c r="BD1008" s="69">
        <v>0</v>
      </c>
      <c r="BE1008" s="69">
        <v>0</v>
      </c>
      <c r="BF1008" s="69">
        <v>0</v>
      </c>
      <c r="BG1008" s="69">
        <v>0</v>
      </c>
      <c r="BH1008" s="69">
        <v>0</v>
      </c>
      <c r="BK1008" s="69">
        <v>3</v>
      </c>
      <c r="BL1008" s="69">
        <v>11</v>
      </c>
      <c r="BM1008" s="69">
        <v>1</v>
      </c>
      <c r="BN1008" s="69">
        <v>31</v>
      </c>
      <c r="BO1008" s="89">
        <v>0</v>
      </c>
      <c r="BP1008" s="69">
        <v>1</v>
      </c>
      <c r="BQ1008" s="69">
        <v>1</v>
      </c>
      <c r="BR1008" s="69">
        <v>1</v>
      </c>
      <c r="BS1008" s="69">
        <v>14102</v>
      </c>
      <c r="BT1008" s="69">
        <v>1</v>
      </c>
      <c r="BU1008" s="69">
        <v>20</v>
      </c>
      <c r="BV1008" s="69">
        <v>1000</v>
      </c>
      <c r="BW1008" s="69">
        <v>73</v>
      </c>
      <c r="BY1008" s="69">
        <v>0</v>
      </c>
      <c r="BZ1008" s="69">
        <v>0</v>
      </c>
      <c r="CA1008" s="69">
        <v>31</v>
      </c>
      <c r="CB1008" s="89">
        <v>0</v>
      </c>
      <c r="CC1008" s="69">
        <v>0</v>
      </c>
      <c r="CD1008" s="69">
        <v>0</v>
      </c>
      <c r="CE1008" s="69">
        <v>0</v>
      </c>
      <c r="CF1008" s="69">
        <v>0</v>
      </c>
      <c r="CG1008" s="69">
        <v>0</v>
      </c>
      <c r="CH1008" s="69">
        <v>0</v>
      </c>
      <c r="CI1008" s="69">
        <v>0</v>
      </c>
      <c r="CJ1008" s="69">
        <v>0</v>
      </c>
      <c r="CL1008" s="69">
        <v>0</v>
      </c>
      <c r="CM1008" s="69">
        <v>0</v>
      </c>
      <c r="CN1008" s="69">
        <v>0</v>
      </c>
      <c r="CO1008" s="89">
        <v>0</v>
      </c>
      <c r="CP1008" s="69">
        <v>0</v>
      </c>
      <c r="CQ1008" s="69">
        <v>0</v>
      </c>
      <c r="CR1008" s="69">
        <v>0</v>
      </c>
      <c r="CS1008" s="69">
        <v>0</v>
      </c>
      <c r="CT1008" s="89">
        <v>0</v>
      </c>
      <c r="CU1008" s="69">
        <v>0</v>
      </c>
      <c r="CV1008" s="69">
        <v>0</v>
      </c>
      <c r="CW1008" s="69">
        <v>0</v>
      </c>
      <c r="CZ1008" s="69">
        <v>0</v>
      </c>
      <c r="DA1008" s="69">
        <v>0</v>
      </c>
      <c r="DB1008" s="69">
        <v>0</v>
      </c>
      <c r="DC1008" s="69">
        <v>0</v>
      </c>
      <c r="DD1008" s="69">
        <v>0</v>
      </c>
      <c r="DE1008" s="69">
        <v>0</v>
      </c>
      <c r="DF1008" s="69">
        <v>0</v>
      </c>
      <c r="DG1008" s="69">
        <v>1</v>
      </c>
      <c r="DI1008" s="69" t="e">
        <f>INDEX(Sheet3!$E$78:$E$1130,MATCH(A1008,Sheet3!$D$78:$D$1130,0))</f>
        <v>#N/A</v>
      </c>
      <c r="DJ1008" s="69" t="str">
        <f t="shared" si="228"/>
        <v>item.ps_skill_10061</v>
      </c>
      <c r="DK1008" s="69" t="s">
        <v>2402</v>
      </c>
      <c r="DL1008" s="69"/>
      <c r="DM1008" s="69" t="s">
        <v>2403</v>
      </c>
      <c r="DN1008" s="69" t="e">
        <f>"造成["&amp;INDEX(Sheet5!$L$2:$L$11,MATCH(BL1008,Sheet5!$J$2:$J$11,0))&amp;":"&amp;BR1008&amp;"*"&amp;BS1008/1000&amp;"]"&amp;INDEX(Sheet5!$I$2:$I$4,MATCH(BR1008,Sheet5!$H$2:$H$4,0))&amp;"的"&amp;INDEX(Sheet5!$K$2:$K$11,MATCH(BL1008,Sheet5!$J$2:$J$11,0))</f>
        <v>#N/A</v>
      </c>
      <c r="DO1008" s="69"/>
      <c r="DP1008" s="69"/>
      <c r="DQ1008" s="69"/>
      <c r="DR1008" s="69" t="e">
        <f t="shared" si="227"/>
        <v>#N/A</v>
      </c>
      <c r="DS1008" s="90" t="e">
        <f>MATCH(A1008,Sheet5!D:D,0)</f>
        <v>#N/A</v>
      </c>
      <c r="DT1008" s="94" t="e">
        <f>MATCH(A1007,Sheet5!F:F,0)</f>
        <v>#N/A</v>
      </c>
      <c r="DU1008" s="69">
        <v>0</v>
      </c>
      <c r="DV1008" s="69">
        <v>0</v>
      </c>
      <c r="DW1008" s="69">
        <v>0</v>
      </c>
      <c r="DX1008" s="69">
        <v>0</v>
      </c>
      <c r="DY1008" s="69">
        <v>0</v>
      </c>
    </row>
    <row r="1009" spans="1:129" ht="14.25">
      <c r="A1009" s="69">
        <v>50016</v>
      </c>
      <c r="B1009" s="69">
        <v>0</v>
      </c>
      <c r="C1009" s="69">
        <v>1</v>
      </c>
      <c r="D1009" s="69" t="s">
        <v>2401</v>
      </c>
      <c r="E1009" s="69" t="s">
        <v>2401</v>
      </c>
      <c r="F1009" s="69" t="s">
        <v>326</v>
      </c>
      <c r="G1009" s="69">
        <v>1</v>
      </c>
      <c r="H1009" s="69" t="s">
        <v>1677</v>
      </c>
      <c r="I1009" s="69">
        <v>0</v>
      </c>
      <c r="J1009" s="69">
        <v>0</v>
      </c>
      <c r="K1009" s="69">
        <v>300</v>
      </c>
      <c r="M1009" s="69">
        <v>0</v>
      </c>
      <c r="O1009" s="69">
        <v>0</v>
      </c>
      <c r="P1009" s="69">
        <v>6</v>
      </c>
      <c r="Q1009" s="69">
        <v>0</v>
      </c>
      <c r="R1009" s="69">
        <f t="shared" si="234"/>
        <v>1</v>
      </c>
      <c r="S1009" s="69">
        <v>0</v>
      </c>
      <c r="T1009" s="69">
        <v>0</v>
      </c>
      <c r="U1009" s="69">
        <v>0</v>
      </c>
      <c r="V1009" s="69">
        <v>0</v>
      </c>
      <c r="W1009" s="69">
        <v>0</v>
      </c>
      <c r="X1009" s="69">
        <v>10</v>
      </c>
      <c r="Y1009" s="69">
        <v>10</v>
      </c>
      <c r="Z1009" s="69">
        <f>Z1008</f>
        <v>4000</v>
      </c>
      <c r="AA1009" s="69">
        <v>1</v>
      </c>
      <c r="AB1009" s="69">
        <v>31</v>
      </c>
      <c r="AC1009" s="69">
        <v>0</v>
      </c>
      <c r="AD1009" s="69">
        <v>0</v>
      </c>
      <c r="AE1009" s="69">
        <v>0</v>
      </c>
      <c r="AF1009" s="69">
        <v>100</v>
      </c>
      <c r="AG1009" s="69">
        <v>0</v>
      </c>
      <c r="AH1009" s="69">
        <v>3</v>
      </c>
      <c r="AI1009" s="69">
        <v>0</v>
      </c>
      <c r="AJ1009" s="69">
        <v>0</v>
      </c>
      <c r="AK1009" s="69">
        <v>0</v>
      </c>
      <c r="AL1009" s="69">
        <v>0</v>
      </c>
      <c r="AM1009" s="69">
        <v>1</v>
      </c>
      <c r="AN1009" s="69">
        <v>1</v>
      </c>
      <c r="AO1009" s="69">
        <v>0</v>
      </c>
      <c r="AP1009" s="69">
        <v>0</v>
      </c>
      <c r="AQ1009" s="84">
        <v>0</v>
      </c>
      <c r="AR1009" s="69">
        <v>0</v>
      </c>
      <c r="AS1009" s="69">
        <v>0</v>
      </c>
      <c r="AT1009" s="69">
        <v>0</v>
      </c>
      <c r="AU1009" s="69">
        <v>0</v>
      </c>
      <c r="AV1009" s="69">
        <v>0</v>
      </c>
      <c r="AW1009" s="69">
        <v>0</v>
      </c>
      <c r="AX1009" s="69">
        <v>0</v>
      </c>
      <c r="AY1009" s="69">
        <v>0</v>
      </c>
      <c r="AZ1009" s="69">
        <v>0</v>
      </c>
      <c r="BA1009" s="69">
        <v>1</v>
      </c>
      <c r="BB1009" s="69">
        <v>-1</v>
      </c>
      <c r="BC1009" s="69">
        <v>0</v>
      </c>
      <c r="BD1009" s="69">
        <v>0</v>
      </c>
      <c r="BE1009" s="69">
        <v>0</v>
      </c>
      <c r="BF1009" s="69">
        <v>0</v>
      </c>
      <c r="BG1009" s="69">
        <v>0</v>
      </c>
      <c r="BH1009" s="69">
        <v>0</v>
      </c>
      <c r="BK1009" s="69">
        <v>3</v>
      </c>
      <c r="BL1009" s="69">
        <v>11</v>
      </c>
      <c r="BM1009" s="69">
        <v>1</v>
      </c>
      <c r="BN1009" s="69">
        <v>31</v>
      </c>
      <c r="BO1009" s="89">
        <v>0</v>
      </c>
      <c r="BP1009" s="69">
        <v>1</v>
      </c>
      <c r="BQ1009" s="69">
        <v>1</v>
      </c>
      <c r="BR1009" s="69">
        <v>1</v>
      </c>
      <c r="BS1009" s="69">
        <v>14103</v>
      </c>
      <c r="BT1009" s="69">
        <v>1</v>
      </c>
      <c r="BU1009" s="69">
        <v>20</v>
      </c>
      <c r="BV1009" s="69">
        <v>1000</v>
      </c>
      <c r="BW1009" s="69">
        <v>73</v>
      </c>
      <c r="BY1009" s="69">
        <v>0</v>
      </c>
      <c r="BZ1009" s="69">
        <v>0</v>
      </c>
      <c r="CA1009" s="69">
        <v>31</v>
      </c>
      <c r="CB1009" s="89">
        <v>0</v>
      </c>
      <c r="CC1009" s="69">
        <v>0</v>
      </c>
      <c r="CD1009" s="69">
        <v>0</v>
      </c>
      <c r="CE1009" s="69">
        <v>0</v>
      </c>
      <c r="CF1009" s="69">
        <v>0</v>
      </c>
      <c r="CG1009" s="69">
        <v>0</v>
      </c>
      <c r="CH1009" s="69">
        <v>0</v>
      </c>
      <c r="CI1009" s="69">
        <v>0</v>
      </c>
      <c r="CJ1009" s="69">
        <v>0</v>
      </c>
      <c r="CL1009" s="69">
        <v>0</v>
      </c>
      <c r="CM1009" s="69">
        <v>0</v>
      </c>
      <c r="CN1009" s="69">
        <v>0</v>
      </c>
      <c r="CO1009" s="89">
        <v>0</v>
      </c>
      <c r="CP1009" s="69">
        <v>0</v>
      </c>
      <c r="CQ1009" s="69">
        <v>0</v>
      </c>
      <c r="CR1009" s="69">
        <v>0</v>
      </c>
      <c r="CS1009" s="69">
        <v>0</v>
      </c>
      <c r="CT1009" s="89">
        <v>0</v>
      </c>
      <c r="CU1009" s="69">
        <v>0</v>
      </c>
      <c r="CV1009" s="69">
        <v>0</v>
      </c>
      <c r="CW1009" s="69">
        <v>0</v>
      </c>
      <c r="CZ1009" s="69">
        <v>0</v>
      </c>
      <c r="DA1009" s="69">
        <v>0</v>
      </c>
      <c r="DB1009" s="69">
        <v>0</v>
      </c>
      <c r="DC1009" s="69">
        <v>0</v>
      </c>
      <c r="DD1009" s="69">
        <v>0</v>
      </c>
      <c r="DE1009" s="69">
        <v>0</v>
      </c>
      <c r="DF1009" s="69">
        <v>0</v>
      </c>
      <c r="DG1009" s="69">
        <v>1</v>
      </c>
      <c r="DI1009" s="69" t="e">
        <f>INDEX(Sheet3!$E$78:$E$1130,MATCH(A1009,Sheet3!$D$78:$D$1130,0))</f>
        <v>#N/A</v>
      </c>
      <c r="DJ1009" s="69" t="str">
        <f t="shared" si="228"/>
        <v>item.ps_skill_10061</v>
      </c>
      <c r="DK1009" s="69" t="s">
        <v>2402</v>
      </c>
      <c r="DL1009" s="69"/>
      <c r="DM1009" s="69" t="s">
        <v>2403</v>
      </c>
      <c r="DN1009" s="69" t="e">
        <f>"造成["&amp;INDEX(Sheet5!$L$2:$L$11,MATCH(BL1009,Sheet5!$J$2:$J$11,0))&amp;":"&amp;BR1009&amp;"*"&amp;BS1009/1000&amp;"]"&amp;INDEX(Sheet5!$I$2:$I$4,MATCH(BR1009,Sheet5!$H$2:$H$4,0))&amp;"的"&amp;INDEX(Sheet5!$K$2:$K$11,MATCH(BL1009,Sheet5!$J$2:$J$11,0))</f>
        <v>#N/A</v>
      </c>
      <c r="DO1009" s="69"/>
      <c r="DP1009" s="69"/>
      <c r="DQ1009" s="69"/>
      <c r="DR1009" s="69" t="e">
        <f t="shared" si="227"/>
        <v>#N/A</v>
      </c>
      <c r="DS1009" s="90" t="e">
        <f>MATCH(A1009,Sheet5!D:D,0)</f>
        <v>#N/A</v>
      </c>
      <c r="DT1009" s="94" t="e">
        <f>MATCH(A1008,Sheet5!F:F,0)</f>
        <v>#N/A</v>
      </c>
      <c r="DU1009" s="69">
        <v>0</v>
      </c>
      <c r="DV1009" s="69">
        <v>0</v>
      </c>
      <c r="DW1009" s="69">
        <v>0</v>
      </c>
      <c r="DX1009" s="69">
        <v>0</v>
      </c>
      <c r="DY1009" s="69">
        <v>0</v>
      </c>
    </row>
    <row r="1010" spans="1:129" ht="14.25">
      <c r="A1010" s="69">
        <v>50017</v>
      </c>
      <c r="B1010" s="69">
        <v>0</v>
      </c>
      <c r="C1010" s="69">
        <v>1</v>
      </c>
      <c r="D1010" s="69" t="s">
        <v>2401</v>
      </c>
      <c r="E1010" s="69" t="s">
        <v>2401</v>
      </c>
      <c r="F1010" s="69" t="s">
        <v>326</v>
      </c>
      <c r="G1010" s="69">
        <v>1</v>
      </c>
      <c r="H1010" s="69" t="s">
        <v>1677</v>
      </c>
      <c r="I1010" s="69">
        <v>0</v>
      </c>
      <c r="J1010" s="69">
        <v>0</v>
      </c>
      <c r="K1010" s="69">
        <v>300</v>
      </c>
      <c r="M1010" s="69">
        <v>0</v>
      </c>
      <c r="O1010" s="69">
        <v>0</v>
      </c>
      <c r="P1010" s="69">
        <v>6</v>
      </c>
      <c r="Q1010" s="69">
        <v>0</v>
      </c>
      <c r="R1010" s="69">
        <f t="shared" si="234"/>
        <v>1</v>
      </c>
      <c r="S1010" s="69">
        <v>0</v>
      </c>
      <c r="T1010" s="69">
        <v>0</v>
      </c>
      <c r="U1010" s="69">
        <v>0</v>
      </c>
      <c r="V1010" s="69">
        <v>0</v>
      </c>
      <c r="W1010" s="69">
        <v>0</v>
      </c>
      <c r="X1010" s="69">
        <v>10</v>
      </c>
      <c r="Y1010" s="69">
        <v>10</v>
      </c>
      <c r="Z1010" s="69">
        <f t="shared" ref="Z1010:Z1012" si="236">Z1009</f>
        <v>4000</v>
      </c>
      <c r="AA1010" s="69">
        <v>1</v>
      </c>
      <c r="AB1010" s="69">
        <v>31</v>
      </c>
      <c r="AC1010" s="69">
        <v>0</v>
      </c>
      <c r="AD1010" s="69">
        <v>0</v>
      </c>
      <c r="AE1010" s="69">
        <v>0</v>
      </c>
      <c r="AF1010" s="69">
        <v>100</v>
      </c>
      <c r="AG1010" s="69">
        <v>0</v>
      </c>
      <c r="AH1010" s="69">
        <v>3</v>
      </c>
      <c r="AI1010" s="69">
        <v>0</v>
      </c>
      <c r="AJ1010" s="69">
        <v>0</v>
      </c>
      <c r="AK1010" s="69">
        <v>0</v>
      </c>
      <c r="AL1010" s="69">
        <v>0</v>
      </c>
      <c r="AM1010" s="69">
        <v>1</v>
      </c>
      <c r="AN1010" s="69">
        <v>1</v>
      </c>
      <c r="AO1010" s="69">
        <v>0</v>
      </c>
      <c r="AP1010" s="69">
        <v>0</v>
      </c>
      <c r="AQ1010" s="84">
        <v>0</v>
      </c>
      <c r="AR1010" s="69">
        <v>0</v>
      </c>
      <c r="AS1010" s="69">
        <v>0</v>
      </c>
      <c r="AT1010" s="69">
        <v>0</v>
      </c>
      <c r="AU1010" s="69">
        <v>0</v>
      </c>
      <c r="AV1010" s="69">
        <v>0</v>
      </c>
      <c r="AW1010" s="69">
        <v>0</v>
      </c>
      <c r="AX1010" s="69">
        <v>0</v>
      </c>
      <c r="AY1010" s="69">
        <v>0</v>
      </c>
      <c r="AZ1010" s="69">
        <v>0</v>
      </c>
      <c r="BA1010" s="69">
        <v>1</v>
      </c>
      <c r="BB1010" s="69">
        <v>-1</v>
      </c>
      <c r="BC1010" s="69">
        <v>0</v>
      </c>
      <c r="BD1010" s="69">
        <v>0</v>
      </c>
      <c r="BE1010" s="69">
        <v>0</v>
      </c>
      <c r="BF1010" s="69">
        <v>0</v>
      </c>
      <c r="BG1010" s="69">
        <v>0</v>
      </c>
      <c r="BH1010" s="69">
        <v>0</v>
      </c>
      <c r="BK1010" s="69">
        <v>3</v>
      </c>
      <c r="BL1010" s="69">
        <v>11</v>
      </c>
      <c r="BM1010" s="69">
        <v>1</v>
      </c>
      <c r="BN1010" s="69">
        <v>31</v>
      </c>
      <c r="BO1010" s="89">
        <v>0</v>
      </c>
      <c r="BP1010" s="69">
        <v>1</v>
      </c>
      <c r="BQ1010" s="69">
        <v>1</v>
      </c>
      <c r="BR1010" s="69">
        <v>1</v>
      </c>
      <c r="BS1010" s="69">
        <v>14104</v>
      </c>
      <c r="BT1010" s="69">
        <v>1</v>
      </c>
      <c r="BU1010" s="69">
        <v>20</v>
      </c>
      <c r="BV1010" s="69">
        <v>1000</v>
      </c>
      <c r="BW1010" s="69">
        <v>73</v>
      </c>
      <c r="BY1010" s="69">
        <v>0</v>
      </c>
      <c r="BZ1010" s="69">
        <v>0</v>
      </c>
      <c r="CA1010" s="69">
        <v>31</v>
      </c>
      <c r="CB1010" s="89">
        <v>0</v>
      </c>
      <c r="CC1010" s="69">
        <v>0</v>
      </c>
      <c r="CD1010" s="69">
        <v>0</v>
      </c>
      <c r="CE1010" s="69">
        <v>0</v>
      </c>
      <c r="CF1010" s="69">
        <v>0</v>
      </c>
      <c r="CG1010" s="69">
        <v>0</v>
      </c>
      <c r="CH1010" s="69">
        <v>0</v>
      </c>
      <c r="CI1010" s="69">
        <v>0</v>
      </c>
      <c r="CJ1010" s="69">
        <v>0</v>
      </c>
      <c r="CL1010" s="69">
        <v>0</v>
      </c>
      <c r="CM1010" s="69">
        <v>0</v>
      </c>
      <c r="CN1010" s="69">
        <v>0</v>
      </c>
      <c r="CO1010" s="89">
        <v>0</v>
      </c>
      <c r="CP1010" s="69">
        <v>0</v>
      </c>
      <c r="CQ1010" s="69">
        <v>0</v>
      </c>
      <c r="CR1010" s="69">
        <v>0</v>
      </c>
      <c r="CS1010" s="69">
        <v>0</v>
      </c>
      <c r="CT1010" s="89">
        <v>0</v>
      </c>
      <c r="CU1010" s="69">
        <v>0</v>
      </c>
      <c r="CV1010" s="69">
        <v>0</v>
      </c>
      <c r="CW1010" s="69">
        <v>0</v>
      </c>
      <c r="CZ1010" s="69">
        <v>0</v>
      </c>
      <c r="DA1010" s="69">
        <v>0</v>
      </c>
      <c r="DB1010" s="69">
        <v>0</v>
      </c>
      <c r="DC1010" s="69">
        <v>0</v>
      </c>
      <c r="DD1010" s="69">
        <v>0</v>
      </c>
      <c r="DE1010" s="69">
        <v>0</v>
      </c>
      <c r="DF1010" s="69">
        <v>0</v>
      </c>
      <c r="DG1010" s="69">
        <v>1</v>
      </c>
      <c r="DI1010" s="69" t="e">
        <f>INDEX(Sheet3!$E$78:$E$1130,MATCH(A1010,Sheet3!$D$78:$D$1130,0))</f>
        <v>#N/A</v>
      </c>
      <c r="DJ1010" s="69" t="str">
        <f t="shared" si="228"/>
        <v>item.ps_skill_10061</v>
      </c>
      <c r="DK1010" s="69" t="s">
        <v>2402</v>
      </c>
      <c r="DL1010" s="69"/>
      <c r="DM1010" s="69" t="s">
        <v>2403</v>
      </c>
      <c r="DN1010" s="69" t="e">
        <f>"造成["&amp;INDEX(Sheet5!$L$2:$L$11,MATCH(BL1010,Sheet5!$J$2:$J$11,0))&amp;":"&amp;BR1010&amp;"*"&amp;BS1010/1000&amp;"]"&amp;INDEX(Sheet5!$I$2:$I$4,MATCH(BR1010,Sheet5!$H$2:$H$4,0))&amp;"的"&amp;INDEX(Sheet5!$K$2:$K$11,MATCH(BL1010,Sheet5!$J$2:$J$11,0))</f>
        <v>#N/A</v>
      </c>
      <c r="DO1010" s="69"/>
      <c r="DP1010" s="69"/>
      <c r="DQ1010" s="69"/>
      <c r="DR1010" s="69" t="e">
        <f t="shared" si="227"/>
        <v>#N/A</v>
      </c>
      <c r="DS1010" s="90" t="e">
        <f>MATCH(A1010,Sheet5!D:D,0)</f>
        <v>#N/A</v>
      </c>
      <c r="DT1010" s="94" t="e">
        <f>MATCH(A1009,Sheet5!F:F,0)</f>
        <v>#N/A</v>
      </c>
      <c r="DU1010" s="69">
        <v>0</v>
      </c>
      <c r="DV1010" s="69">
        <v>0</v>
      </c>
      <c r="DW1010" s="69">
        <v>0</v>
      </c>
      <c r="DX1010" s="69">
        <v>0</v>
      </c>
      <c r="DY1010" s="69">
        <v>0</v>
      </c>
    </row>
    <row r="1011" spans="1:129" ht="14.25">
      <c r="A1011" s="69">
        <v>50018</v>
      </c>
      <c r="B1011" s="69">
        <v>0</v>
      </c>
      <c r="C1011" s="69">
        <v>1</v>
      </c>
      <c r="D1011" s="69" t="s">
        <v>2401</v>
      </c>
      <c r="E1011" s="69" t="s">
        <v>2401</v>
      </c>
      <c r="F1011" s="69" t="s">
        <v>326</v>
      </c>
      <c r="G1011" s="69">
        <v>1</v>
      </c>
      <c r="H1011" s="69" t="s">
        <v>1677</v>
      </c>
      <c r="I1011" s="69">
        <v>0</v>
      </c>
      <c r="J1011" s="69">
        <v>0</v>
      </c>
      <c r="K1011" s="69">
        <v>300</v>
      </c>
      <c r="M1011" s="69">
        <v>0</v>
      </c>
      <c r="O1011" s="69">
        <v>0</v>
      </c>
      <c r="P1011" s="69">
        <v>6</v>
      </c>
      <c r="Q1011" s="69">
        <v>0</v>
      </c>
      <c r="R1011" s="69">
        <f t="shared" si="234"/>
        <v>1</v>
      </c>
      <c r="S1011" s="69">
        <v>0</v>
      </c>
      <c r="T1011" s="69">
        <v>0</v>
      </c>
      <c r="U1011" s="69">
        <v>0</v>
      </c>
      <c r="V1011" s="69">
        <v>0</v>
      </c>
      <c r="W1011" s="69">
        <v>0</v>
      </c>
      <c r="X1011" s="69">
        <v>10</v>
      </c>
      <c r="Y1011" s="69">
        <v>10</v>
      </c>
      <c r="Z1011" s="69">
        <f t="shared" si="236"/>
        <v>4000</v>
      </c>
      <c r="AA1011" s="69">
        <v>1</v>
      </c>
      <c r="AB1011" s="69">
        <v>31</v>
      </c>
      <c r="AC1011" s="69">
        <v>0</v>
      </c>
      <c r="AD1011" s="69">
        <v>0</v>
      </c>
      <c r="AE1011" s="69">
        <v>0</v>
      </c>
      <c r="AF1011" s="69">
        <v>100</v>
      </c>
      <c r="AG1011" s="69">
        <v>0</v>
      </c>
      <c r="AH1011" s="69">
        <v>3</v>
      </c>
      <c r="AI1011" s="69">
        <v>0</v>
      </c>
      <c r="AJ1011" s="69">
        <v>0</v>
      </c>
      <c r="AK1011" s="69">
        <v>0</v>
      </c>
      <c r="AL1011" s="69">
        <v>0</v>
      </c>
      <c r="AM1011" s="69">
        <v>1</v>
      </c>
      <c r="AN1011" s="69">
        <v>1</v>
      </c>
      <c r="AO1011" s="69">
        <v>0</v>
      </c>
      <c r="AP1011" s="69">
        <v>0</v>
      </c>
      <c r="AQ1011" s="84">
        <v>0</v>
      </c>
      <c r="AR1011" s="69">
        <v>0</v>
      </c>
      <c r="AS1011" s="69">
        <v>0</v>
      </c>
      <c r="AT1011" s="69">
        <v>0</v>
      </c>
      <c r="AU1011" s="69">
        <v>0</v>
      </c>
      <c r="AV1011" s="69">
        <v>0</v>
      </c>
      <c r="AW1011" s="69">
        <v>0</v>
      </c>
      <c r="AX1011" s="69">
        <v>0</v>
      </c>
      <c r="AY1011" s="69">
        <v>0</v>
      </c>
      <c r="AZ1011" s="69">
        <v>0</v>
      </c>
      <c r="BA1011" s="69">
        <v>1</v>
      </c>
      <c r="BB1011" s="69">
        <v>-1</v>
      </c>
      <c r="BC1011" s="69">
        <v>0</v>
      </c>
      <c r="BD1011" s="69">
        <v>0</v>
      </c>
      <c r="BE1011" s="69">
        <v>0</v>
      </c>
      <c r="BF1011" s="69">
        <v>0</v>
      </c>
      <c r="BG1011" s="69">
        <v>0</v>
      </c>
      <c r="BH1011" s="69">
        <v>0</v>
      </c>
      <c r="BK1011" s="69">
        <v>3</v>
      </c>
      <c r="BL1011" s="69">
        <v>11</v>
      </c>
      <c r="BM1011" s="69">
        <v>1</v>
      </c>
      <c r="BN1011" s="69">
        <v>31</v>
      </c>
      <c r="BO1011" s="89">
        <v>0</v>
      </c>
      <c r="BP1011" s="69">
        <v>1</v>
      </c>
      <c r="BQ1011" s="69">
        <v>1</v>
      </c>
      <c r="BR1011" s="69">
        <v>1</v>
      </c>
      <c r="BS1011" s="69">
        <v>14105</v>
      </c>
      <c r="BT1011" s="69">
        <v>1</v>
      </c>
      <c r="BU1011" s="69">
        <v>20</v>
      </c>
      <c r="BV1011" s="69">
        <v>1000</v>
      </c>
      <c r="BW1011" s="69">
        <v>73</v>
      </c>
      <c r="BY1011" s="69">
        <v>0</v>
      </c>
      <c r="BZ1011" s="69">
        <v>0</v>
      </c>
      <c r="CA1011" s="69">
        <v>31</v>
      </c>
      <c r="CB1011" s="89">
        <v>0</v>
      </c>
      <c r="CC1011" s="69">
        <v>0</v>
      </c>
      <c r="CD1011" s="69">
        <v>0</v>
      </c>
      <c r="CE1011" s="69">
        <v>0</v>
      </c>
      <c r="CF1011" s="69">
        <v>0</v>
      </c>
      <c r="CG1011" s="69">
        <v>0</v>
      </c>
      <c r="CH1011" s="69">
        <v>0</v>
      </c>
      <c r="CI1011" s="69">
        <v>0</v>
      </c>
      <c r="CJ1011" s="69">
        <v>0</v>
      </c>
      <c r="CL1011" s="69">
        <v>0</v>
      </c>
      <c r="CM1011" s="69">
        <v>0</v>
      </c>
      <c r="CN1011" s="69">
        <v>0</v>
      </c>
      <c r="CO1011" s="89">
        <v>0</v>
      </c>
      <c r="CP1011" s="69">
        <v>0</v>
      </c>
      <c r="CQ1011" s="69">
        <v>0</v>
      </c>
      <c r="CR1011" s="69">
        <v>0</v>
      </c>
      <c r="CS1011" s="69">
        <v>0</v>
      </c>
      <c r="CT1011" s="89">
        <v>0</v>
      </c>
      <c r="CU1011" s="69">
        <v>0</v>
      </c>
      <c r="CV1011" s="69">
        <v>0</v>
      </c>
      <c r="CW1011" s="69">
        <v>0</v>
      </c>
      <c r="CZ1011" s="69">
        <v>0</v>
      </c>
      <c r="DA1011" s="69">
        <v>0</v>
      </c>
      <c r="DB1011" s="69">
        <v>0</v>
      </c>
      <c r="DC1011" s="69">
        <v>0</v>
      </c>
      <c r="DD1011" s="69">
        <v>0</v>
      </c>
      <c r="DE1011" s="69">
        <v>0</v>
      </c>
      <c r="DF1011" s="69">
        <v>0</v>
      </c>
      <c r="DG1011" s="69">
        <v>1</v>
      </c>
      <c r="DI1011" s="69" t="e">
        <f>INDEX(Sheet3!$E$78:$E$1130,MATCH(A1011,Sheet3!$D$78:$D$1130,0))</f>
        <v>#N/A</v>
      </c>
      <c r="DJ1011" s="69" t="str">
        <f t="shared" si="228"/>
        <v>item.ps_skill_10061</v>
      </c>
      <c r="DK1011" s="69" t="s">
        <v>2402</v>
      </c>
      <c r="DL1011" s="69"/>
      <c r="DM1011" s="69" t="s">
        <v>2403</v>
      </c>
      <c r="DN1011" s="69" t="e">
        <f>"造成["&amp;INDEX(Sheet5!$L$2:$L$11,MATCH(BL1011,Sheet5!$J$2:$J$11,0))&amp;":"&amp;BR1011&amp;"*"&amp;BS1011/1000&amp;"]"&amp;INDEX(Sheet5!$I$2:$I$4,MATCH(BR1011,Sheet5!$H$2:$H$4,0))&amp;"的"&amp;INDEX(Sheet5!$K$2:$K$11,MATCH(BL1011,Sheet5!$J$2:$J$11,0))</f>
        <v>#N/A</v>
      </c>
      <c r="DO1011" s="69"/>
      <c r="DP1011" s="69"/>
      <c r="DQ1011" s="69"/>
      <c r="DR1011" s="69" t="e">
        <f t="shared" si="227"/>
        <v>#N/A</v>
      </c>
      <c r="DS1011" s="90" t="e">
        <f>MATCH(A1011,Sheet5!D:D,0)</f>
        <v>#N/A</v>
      </c>
      <c r="DT1011" s="94" t="e">
        <f>MATCH(A1010,Sheet5!F:F,0)</f>
        <v>#N/A</v>
      </c>
      <c r="DU1011" s="69">
        <v>0</v>
      </c>
      <c r="DV1011" s="69">
        <v>0</v>
      </c>
      <c r="DW1011" s="69">
        <v>0</v>
      </c>
      <c r="DX1011" s="69">
        <v>0</v>
      </c>
      <c r="DY1011" s="69">
        <v>0</v>
      </c>
    </row>
    <row r="1012" spans="1:129" ht="14.25">
      <c r="A1012" s="69">
        <v>50019</v>
      </c>
      <c r="B1012" s="69">
        <v>0</v>
      </c>
      <c r="C1012" s="69">
        <v>1</v>
      </c>
      <c r="D1012" s="69" t="s">
        <v>2401</v>
      </c>
      <c r="E1012" s="69" t="s">
        <v>2401</v>
      </c>
      <c r="F1012" s="69" t="s">
        <v>326</v>
      </c>
      <c r="G1012" s="69">
        <v>1</v>
      </c>
      <c r="H1012" s="69" t="s">
        <v>1677</v>
      </c>
      <c r="I1012" s="69">
        <v>0</v>
      </c>
      <c r="J1012" s="69">
        <v>0</v>
      </c>
      <c r="K1012" s="69">
        <v>300</v>
      </c>
      <c r="M1012" s="69">
        <v>0</v>
      </c>
      <c r="O1012" s="69">
        <v>0</v>
      </c>
      <c r="P1012" s="69">
        <v>6</v>
      </c>
      <c r="Q1012" s="69">
        <v>0</v>
      </c>
      <c r="R1012" s="69">
        <f t="shared" si="234"/>
        <v>1</v>
      </c>
      <c r="S1012" s="69">
        <v>0</v>
      </c>
      <c r="T1012" s="69">
        <v>0</v>
      </c>
      <c r="U1012" s="69">
        <v>0</v>
      </c>
      <c r="V1012" s="69">
        <v>0</v>
      </c>
      <c r="W1012" s="69">
        <v>0</v>
      </c>
      <c r="X1012" s="69">
        <v>10</v>
      </c>
      <c r="Y1012" s="69">
        <v>10</v>
      </c>
      <c r="Z1012" s="69">
        <f t="shared" si="236"/>
        <v>4000</v>
      </c>
      <c r="AA1012" s="69">
        <v>1</v>
      </c>
      <c r="AB1012" s="69">
        <v>31</v>
      </c>
      <c r="AC1012" s="69">
        <v>0</v>
      </c>
      <c r="AD1012" s="69">
        <v>0</v>
      </c>
      <c r="AE1012" s="69">
        <v>0</v>
      </c>
      <c r="AF1012" s="69">
        <v>100</v>
      </c>
      <c r="AG1012" s="69">
        <v>0</v>
      </c>
      <c r="AH1012" s="69">
        <v>3</v>
      </c>
      <c r="AI1012" s="69">
        <v>0</v>
      </c>
      <c r="AJ1012" s="69">
        <v>0</v>
      </c>
      <c r="AK1012" s="69">
        <v>0</v>
      </c>
      <c r="AL1012" s="69">
        <v>0</v>
      </c>
      <c r="AM1012" s="69">
        <v>1</v>
      </c>
      <c r="AN1012" s="69">
        <v>1</v>
      </c>
      <c r="AO1012" s="69">
        <v>0</v>
      </c>
      <c r="AP1012" s="69">
        <v>0</v>
      </c>
      <c r="AQ1012" s="84">
        <v>0</v>
      </c>
      <c r="AR1012" s="69">
        <v>0</v>
      </c>
      <c r="AS1012" s="69">
        <v>0</v>
      </c>
      <c r="AT1012" s="69">
        <v>0</v>
      </c>
      <c r="AU1012" s="69">
        <v>0</v>
      </c>
      <c r="AV1012" s="69">
        <v>0</v>
      </c>
      <c r="AW1012" s="69">
        <v>0</v>
      </c>
      <c r="AX1012" s="69">
        <v>0</v>
      </c>
      <c r="AY1012" s="69">
        <v>0</v>
      </c>
      <c r="AZ1012" s="69">
        <v>0</v>
      </c>
      <c r="BA1012" s="69">
        <v>1</v>
      </c>
      <c r="BB1012" s="69">
        <v>-1</v>
      </c>
      <c r="BC1012" s="69">
        <v>0</v>
      </c>
      <c r="BD1012" s="69">
        <v>0</v>
      </c>
      <c r="BE1012" s="69">
        <v>0</v>
      </c>
      <c r="BF1012" s="69">
        <v>0</v>
      </c>
      <c r="BG1012" s="69">
        <v>0</v>
      </c>
      <c r="BH1012" s="69">
        <v>0</v>
      </c>
      <c r="BK1012" s="69">
        <v>3</v>
      </c>
      <c r="BL1012" s="69">
        <v>11</v>
      </c>
      <c r="BM1012" s="69">
        <v>1</v>
      </c>
      <c r="BN1012" s="69">
        <v>31</v>
      </c>
      <c r="BO1012" s="89">
        <v>0</v>
      </c>
      <c r="BP1012" s="69">
        <v>1</v>
      </c>
      <c r="BQ1012" s="69">
        <v>1</v>
      </c>
      <c r="BR1012" s="69">
        <v>1</v>
      </c>
      <c r="BS1012" s="69">
        <v>14106</v>
      </c>
      <c r="BT1012" s="69">
        <v>1</v>
      </c>
      <c r="BU1012" s="69">
        <v>20</v>
      </c>
      <c r="BV1012" s="69">
        <v>1000</v>
      </c>
      <c r="BW1012" s="69">
        <v>73</v>
      </c>
      <c r="BY1012" s="69">
        <v>0</v>
      </c>
      <c r="BZ1012" s="69">
        <v>0</v>
      </c>
      <c r="CA1012" s="69">
        <v>31</v>
      </c>
      <c r="CB1012" s="89">
        <v>0</v>
      </c>
      <c r="CC1012" s="69">
        <v>0</v>
      </c>
      <c r="CD1012" s="69">
        <v>0</v>
      </c>
      <c r="CE1012" s="69">
        <v>0</v>
      </c>
      <c r="CF1012" s="69">
        <v>0</v>
      </c>
      <c r="CG1012" s="69">
        <v>0</v>
      </c>
      <c r="CH1012" s="69">
        <v>0</v>
      </c>
      <c r="CI1012" s="69">
        <v>0</v>
      </c>
      <c r="CJ1012" s="69">
        <v>0</v>
      </c>
      <c r="CL1012" s="69">
        <v>0</v>
      </c>
      <c r="CM1012" s="69">
        <v>0</v>
      </c>
      <c r="CN1012" s="69">
        <v>0</v>
      </c>
      <c r="CO1012" s="89">
        <v>0</v>
      </c>
      <c r="CP1012" s="69">
        <v>0</v>
      </c>
      <c r="CQ1012" s="69">
        <v>0</v>
      </c>
      <c r="CR1012" s="69">
        <v>0</v>
      </c>
      <c r="CS1012" s="69">
        <v>0</v>
      </c>
      <c r="CT1012" s="89">
        <v>0</v>
      </c>
      <c r="CU1012" s="69">
        <v>0</v>
      </c>
      <c r="CV1012" s="69">
        <v>0</v>
      </c>
      <c r="CW1012" s="69">
        <v>0</v>
      </c>
      <c r="CZ1012" s="69">
        <v>0</v>
      </c>
      <c r="DA1012" s="69">
        <v>0</v>
      </c>
      <c r="DB1012" s="69">
        <v>0</v>
      </c>
      <c r="DC1012" s="69">
        <v>0</v>
      </c>
      <c r="DD1012" s="69">
        <v>0</v>
      </c>
      <c r="DE1012" s="69">
        <v>0</v>
      </c>
      <c r="DF1012" s="69">
        <v>0</v>
      </c>
      <c r="DG1012" s="69">
        <v>1</v>
      </c>
      <c r="DI1012" s="69" t="e">
        <f>INDEX(Sheet3!$E$78:$E$1130,MATCH(A1012,Sheet3!$D$78:$D$1130,0))</f>
        <v>#N/A</v>
      </c>
      <c r="DJ1012" s="69" t="str">
        <f t="shared" si="228"/>
        <v>item.ps_skill_10061</v>
      </c>
      <c r="DK1012" s="69" t="s">
        <v>2402</v>
      </c>
      <c r="DL1012" s="69"/>
      <c r="DM1012" s="69" t="s">
        <v>2403</v>
      </c>
      <c r="DN1012" s="69" t="e">
        <f>"造成["&amp;INDEX(Sheet5!$L$2:$L$11,MATCH(BL1012,Sheet5!$J$2:$J$11,0))&amp;":"&amp;BR1012&amp;"*"&amp;BS1012/1000&amp;"]"&amp;INDEX(Sheet5!$I$2:$I$4,MATCH(BR1012,Sheet5!$H$2:$H$4,0))&amp;"的"&amp;INDEX(Sheet5!$K$2:$K$11,MATCH(BL1012,Sheet5!$J$2:$J$11,0))</f>
        <v>#N/A</v>
      </c>
      <c r="DO1012" s="69"/>
      <c r="DP1012" s="69"/>
      <c r="DQ1012" s="69"/>
      <c r="DR1012" s="69" t="e">
        <f t="shared" si="227"/>
        <v>#N/A</v>
      </c>
      <c r="DS1012" s="90" t="e">
        <f>MATCH(A1012,Sheet5!D:D,0)</f>
        <v>#N/A</v>
      </c>
      <c r="DT1012" s="94" t="e">
        <f>MATCH(A1011,Sheet5!F:F,0)</f>
        <v>#N/A</v>
      </c>
      <c r="DU1012" s="69">
        <v>0</v>
      </c>
      <c r="DV1012" s="69">
        <v>0</v>
      </c>
      <c r="DW1012" s="69">
        <v>0</v>
      </c>
      <c r="DX1012" s="69">
        <v>0</v>
      </c>
      <c r="DY1012" s="69">
        <v>0</v>
      </c>
    </row>
    <row r="1013" spans="1:129" ht="42.75">
      <c r="A1013" s="69">
        <v>50020</v>
      </c>
      <c r="B1013" s="69">
        <v>0</v>
      </c>
      <c r="C1013" s="69">
        <v>1</v>
      </c>
      <c r="D1013" s="69" t="s">
        <v>2419</v>
      </c>
      <c r="E1013" s="69" t="s">
        <v>2420</v>
      </c>
      <c r="F1013" s="69" t="s">
        <v>625</v>
      </c>
      <c r="G1013" s="69">
        <v>1</v>
      </c>
      <c r="H1013" s="69" t="s">
        <v>543</v>
      </c>
      <c r="I1013" s="69">
        <v>0</v>
      </c>
      <c r="J1013" s="69">
        <v>360</v>
      </c>
      <c r="K1013" s="69">
        <v>1500</v>
      </c>
      <c r="M1013" s="69">
        <v>0</v>
      </c>
      <c r="N1013" s="69" t="s">
        <v>556</v>
      </c>
      <c r="O1013" s="69">
        <v>0</v>
      </c>
      <c r="P1013" s="69">
        <v>9</v>
      </c>
      <c r="Q1013" s="69">
        <v>1</v>
      </c>
      <c r="R1013" s="69">
        <v>1</v>
      </c>
      <c r="S1013" s="69">
        <v>0</v>
      </c>
      <c r="T1013" s="69">
        <v>0</v>
      </c>
      <c r="U1013" s="69">
        <v>0</v>
      </c>
      <c r="V1013" s="69">
        <v>0</v>
      </c>
      <c r="W1013" s="69">
        <v>0</v>
      </c>
      <c r="X1013" s="69">
        <v>10</v>
      </c>
      <c r="Y1013" s="69">
        <v>10</v>
      </c>
      <c r="Z1013" s="69">
        <v>1200</v>
      </c>
      <c r="AA1013" s="69">
        <v>2</v>
      </c>
      <c r="AB1013" s="69">
        <v>31</v>
      </c>
      <c r="AC1013" s="69">
        <v>0</v>
      </c>
      <c r="AD1013" s="69">
        <v>0</v>
      </c>
      <c r="AE1013" s="69">
        <v>0</v>
      </c>
      <c r="AF1013" s="69">
        <v>1</v>
      </c>
      <c r="AG1013" s="69">
        <v>0</v>
      </c>
      <c r="AH1013" s="69">
        <v>7</v>
      </c>
      <c r="AI1013" s="69">
        <v>203</v>
      </c>
      <c r="AJ1013" s="69">
        <v>2</v>
      </c>
      <c r="AK1013" s="69">
        <v>0</v>
      </c>
      <c r="AL1013" s="69">
        <v>0</v>
      </c>
      <c r="AM1013" s="69">
        <v>1</v>
      </c>
      <c r="AN1013" s="69">
        <v>1</v>
      </c>
      <c r="AO1013" s="69">
        <v>1</v>
      </c>
      <c r="AP1013" s="69">
        <v>1</v>
      </c>
      <c r="AQ1013" s="84">
        <v>15</v>
      </c>
      <c r="AR1013" s="69">
        <v>0</v>
      </c>
      <c r="AS1013" s="69">
        <v>0</v>
      </c>
      <c r="AT1013" s="69">
        <v>0</v>
      </c>
      <c r="AU1013" s="69">
        <v>0</v>
      </c>
      <c r="AV1013" s="69">
        <v>0</v>
      </c>
      <c r="AW1013" s="69">
        <v>0</v>
      </c>
      <c r="AX1013" s="69">
        <v>0</v>
      </c>
      <c r="AY1013" s="69">
        <v>0</v>
      </c>
      <c r="AZ1013" s="69">
        <v>0</v>
      </c>
      <c r="BA1013" s="69">
        <v>0</v>
      </c>
      <c r="BB1013" s="69">
        <v>0</v>
      </c>
      <c r="BC1013" s="69">
        <v>0</v>
      </c>
      <c r="BD1013" s="69">
        <v>0</v>
      </c>
      <c r="BE1013" s="69">
        <v>0</v>
      </c>
      <c r="BF1013" s="69">
        <v>0</v>
      </c>
      <c r="BG1013" s="69">
        <v>0</v>
      </c>
      <c r="BH1013" s="69">
        <v>0</v>
      </c>
      <c r="BI1013" s="69" t="s">
        <v>626</v>
      </c>
      <c r="BK1013" s="69">
        <v>3</v>
      </c>
      <c r="BL1013" s="69">
        <v>7</v>
      </c>
      <c r="BM1013" s="69">
        <v>2</v>
      </c>
      <c r="BN1013" s="69">
        <v>31</v>
      </c>
      <c r="BO1013" s="89">
        <v>0</v>
      </c>
      <c r="BP1013" s="69">
        <v>1</v>
      </c>
      <c r="BQ1013" s="69">
        <v>10</v>
      </c>
      <c r="BR1013" s="69">
        <v>204</v>
      </c>
      <c r="BS1013" s="69">
        <v>1000</v>
      </c>
      <c r="BT1013" s="69">
        <v>0</v>
      </c>
      <c r="BU1013" s="69">
        <v>0</v>
      </c>
      <c r="BV1013" s="69">
        <v>1000</v>
      </c>
      <c r="BW1013" s="69">
        <v>78</v>
      </c>
      <c r="BX1013" s="69" t="s">
        <v>557</v>
      </c>
      <c r="BY1013" s="69">
        <v>10</v>
      </c>
      <c r="BZ1013" s="69">
        <v>2</v>
      </c>
      <c r="CA1013" s="69">
        <v>31</v>
      </c>
      <c r="CB1013" s="89">
        <v>0</v>
      </c>
      <c r="CC1013" s="69">
        <v>1</v>
      </c>
      <c r="CD1013" s="69">
        <v>1</v>
      </c>
      <c r="CE1013" s="69">
        <v>1</v>
      </c>
      <c r="CF1013" s="69">
        <v>11029</v>
      </c>
      <c r="CG1013" s="69">
        <v>0</v>
      </c>
      <c r="CH1013" s="69">
        <v>0</v>
      </c>
      <c r="CI1013" s="69">
        <v>1000</v>
      </c>
      <c r="CJ1013" s="69">
        <v>0</v>
      </c>
      <c r="CL1013" s="69">
        <v>0</v>
      </c>
      <c r="CM1013" s="69">
        <v>0</v>
      </c>
      <c r="CN1013" s="69">
        <v>0</v>
      </c>
      <c r="CO1013" s="89">
        <v>0</v>
      </c>
      <c r="CP1013" s="69">
        <v>0</v>
      </c>
      <c r="CQ1013" s="69">
        <v>0</v>
      </c>
      <c r="CR1013" s="69">
        <v>0</v>
      </c>
      <c r="CS1013" s="69">
        <v>0</v>
      </c>
      <c r="CT1013" s="69">
        <v>0</v>
      </c>
      <c r="CU1013" s="69">
        <v>0</v>
      </c>
      <c r="CV1013" s="69">
        <v>0</v>
      </c>
      <c r="CW1013" s="69">
        <v>0</v>
      </c>
      <c r="CZ1013" s="69">
        <v>0</v>
      </c>
      <c r="DA1013" s="69">
        <v>0</v>
      </c>
      <c r="DB1013" s="69">
        <v>0</v>
      </c>
      <c r="DC1013" s="69">
        <v>0</v>
      </c>
      <c r="DD1013" s="69">
        <v>0</v>
      </c>
      <c r="DE1013" s="69">
        <v>0</v>
      </c>
      <c r="DF1013" s="69">
        <v>0</v>
      </c>
      <c r="DG1013" s="69">
        <v>1</v>
      </c>
      <c r="DI1013" s="69" t="e">
        <f>INDEX(Sheet3!$E$78:$E$1130,MATCH(A1013,Sheet3!$D$78:$D$1130,0))</f>
        <v>#N/A</v>
      </c>
      <c r="DJ1013" s="69" t="str">
        <f t="shared" si="228"/>
        <v>skill_icons.ps_scorpions_skill_01</v>
      </c>
      <c r="DK1013" s="69" t="s">
        <v>627</v>
      </c>
      <c r="DL1013" s="93" t="str">
        <f>DM1013&amp;DN1013&amp;DQ1013</f>
        <v>射出一张呈抛物线轨迹移动的蛛网，落地后扔会存在数秒。对期间触碰到蛛网的敌方单位造成[ui.cs_blue:204*1]的毒系伤害。并且在4秒内使目标中毒，共计造成[ui.cs_blue:204*0.32]的毒系伤害。</v>
      </c>
      <c r="DM1013" s="90" t="s">
        <v>628</v>
      </c>
      <c r="DN1013" s="69" t="str">
        <f>"造成["&amp;INDEX(Sheet5!$L$2:$L$11,MATCH(BL1013,Sheet5!$J$2:$J$11,0))&amp;":"&amp;BR1013&amp;"*"&amp;BS1013/1000&amp;"]"&amp;INDEX(Sheet5!$I$2:$I$4,MATCH(BR1013,Sheet5!$H$2:$H$4,0))&amp;"的"&amp;INDEX(Sheet5!$K$2:$K$11,MATCH(BL1013,Sheet5!$J$2:$J$11,0))</f>
        <v>造成[ui.cs_blue:204*1]的毒系伤害。</v>
      </c>
      <c r="DO1013" s="69" t="e">
        <f>"造成["&amp;INDEX(Sheet5!$L$2:$L$11,MATCH(BY1013,Sheet5!$J$2:$J$11,0))&amp;":"&amp;CE1013&amp;"*"&amp;CF1013/1000&amp;"]"&amp;INDEX(Sheet5!$I$2:$I$4,MATCH(CE1013,Sheet5!$H$2:$H$4,0))&amp;"的"&amp;INDEX(Sheet5!$K$2:$K$11,MATCH(BY1013,Sheet5!$J$2:$J$11,0))</f>
        <v>#N/A</v>
      </c>
      <c r="DP1013" s="69"/>
      <c r="DQ1013" s="90" t="s">
        <v>629</v>
      </c>
      <c r="DR1013" s="69" t="e">
        <f t="shared" si="227"/>
        <v>#N/A</v>
      </c>
      <c r="DS1013" s="90">
        <f>MATCH(A1013,Sheet5!D:D,0)</f>
        <v>820</v>
      </c>
      <c r="DT1013" s="94" t="e">
        <f>MATCH(A1012,Sheet5!F:F,0)</f>
        <v>#N/A</v>
      </c>
      <c r="DU1013" s="69" t="e">
        <f>"["&amp;INDEX(Sheet5!$L$2:$L$11,MATCH(CD1013,Sheet5!$J$2:$J$11,0))&amp;":"&amp;CJ1013&amp;"*"&amp;CK1013/1000&amp;"]"&amp;INDEX(Sheet5!$I$2:$I$4,MATCH(CJ1013,Sheet5!$H$2:$H$4,0))</f>
        <v>#N/A</v>
      </c>
      <c r="DV1013" s="69" t="s">
        <v>630</v>
      </c>
      <c r="DW1013" s="69">
        <v>0</v>
      </c>
      <c r="DX1013" s="69">
        <v>0</v>
      </c>
      <c r="DY1013" s="69">
        <v>0</v>
      </c>
    </row>
    <row r="1014" spans="1:129" ht="14.25">
      <c r="A1014" s="69">
        <v>50021</v>
      </c>
      <c r="B1014" s="69">
        <v>300014</v>
      </c>
      <c r="C1014" s="69">
        <v>1</v>
      </c>
      <c r="D1014" s="69" t="s">
        <v>2419</v>
      </c>
      <c r="E1014" s="69" t="s">
        <v>2421</v>
      </c>
      <c r="F1014" s="69">
        <v>0</v>
      </c>
      <c r="G1014" s="69">
        <v>1</v>
      </c>
      <c r="H1014" s="69" t="s">
        <v>543</v>
      </c>
      <c r="I1014" s="69">
        <v>0</v>
      </c>
      <c r="J1014" s="69">
        <v>0</v>
      </c>
      <c r="K1014" s="69">
        <v>300</v>
      </c>
      <c r="M1014" s="69">
        <v>78</v>
      </c>
      <c r="N1014" s="69" t="s">
        <v>767</v>
      </c>
      <c r="O1014" s="69">
        <v>0</v>
      </c>
      <c r="P1014" s="69">
        <v>2</v>
      </c>
      <c r="Q1014" s="69">
        <v>0</v>
      </c>
      <c r="R1014" s="69">
        <f t="shared" ref="R1014:R1030" si="237">IF(S1014&gt;0,2,1)</f>
        <v>1</v>
      </c>
      <c r="S1014" s="69">
        <v>0</v>
      </c>
      <c r="T1014" s="69">
        <v>0</v>
      </c>
      <c r="U1014" s="69">
        <v>0</v>
      </c>
      <c r="V1014" s="69">
        <v>0</v>
      </c>
      <c r="W1014" s="69">
        <v>0</v>
      </c>
      <c r="X1014" s="69">
        <v>0</v>
      </c>
      <c r="Y1014" s="69">
        <v>0</v>
      </c>
      <c r="Z1014" s="69">
        <v>0</v>
      </c>
      <c r="AA1014" s="69">
        <v>2</v>
      </c>
      <c r="AB1014" s="69">
        <v>31</v>
      </c>
      <c r="AC1014" s="69">
        <v>0</v>
      </c>
      <c r="AD1014" s="69">
        <v>0</v>
      </c>
      <c r="AE1014" s="69">
        <v>0</v>
      </c>
      <c r="AF1014" s="69">
        <v>10</v>
      </c>
      <c r="AG1014" s="69">
        <v>0</v>
      </c>
      <c r="AH1014" s="69">
        <v>1</v>
      </c>
      <c r="AI1014" s="69">
        <v>0</v>
      </c>
      <c r="AJ1014" s="69">
        <v>3</v>
      </c>
      <c r="AK1014" s="69">
        <v>0</v>
      </c>
      <c r="AL1014" s="69">
        <v>0</v>
      </c>
      <c r="AM1014" s="69">
        <v>1</v>
      </c>
      <c r="AN1014" s="69">
        <v>1</v>
      </c>
      <c r="AO1014" s="69">
        <v>1</v>
      </c>
      <c r="AP1014" s="69">
        <v>1</v>
      </c>
      <c r="AQ1014" s="84">
        <v>0</v>
      </c>
      <c r="AR1014" s="69">
        <v>7</v>
      </c>
      <c r="AS1014" s="69">
        <v>0</v>
      </c>
      <c r="AT1014" s="69">
        <v>0</v>
      </c>
      <c r="AU1014" s="69">
        <v>0</v>
      </c>
      <c r="AV1014" s="69">
        <v>0</v>
      </c>
      <c r="AW1014" s="69">
        <v>0</v>
      </c>
      <c r="AX1014" s="69">
        <v>0</v>
      </c>
      <c r="AY1014" s="69">
        <v>0</v>
      </c>
      <c r="AZ1014" s="69">
        <v>0</v>
      </c>
      <c r="BA1014" s="69">
        <v>0</v>
      </c>
      <c r="BB1014" s="69">
        <v>0</v>
      </c>
      <c r="BC1014" s="69">
        <v>0</v>
      </c>
      <c r="BD1014" s="69">
        <v>0</v>
      </c>
      <c r="BE1014" s="69">
        <v>0</v>
      </c>
      <c r="BF1014" s="69">
        <v>0</v>
      </c>
      <c r="BG1014" s="69">
        <v>0</v>
      </c>
      <c r="BH1014" s="69">
        <v>0</v>
      </c>
      <c r="BK1014" s="69">
        <v>3</v>
      </c>
      <c r="BL1014" s="69">
        <v>7</v>
      </c>
      <c r="BM1014" s="69">
        <v>2</v>
      </c>
      <c r="BN1014" s="69">
        <v>31</v>
      </c>
      <c r="BO1014" s="89">
        <v>0</v>
      </c>
      <c r="BP1014" s="69">
        <v>1</v>
      </c>
      <c r="BQ1014" s="69">
        <v>1</v>
      </c>
      <c r="BR1014" s="69">
        <v>204</v>
      </c>
      <c r="BS1014" s="69">
        <v>1150</v>
      </c>
      <c r="BT1014" s="69">
        <v>0</v>
      </c>
      <c r="BU1014" s="69">
        <v>0</v>
      </c>
      <c r="BV1014" s="69">
        <v>1000</v>
      </c>
      <c r="BW1014" s="69">
        <v>79</v>
      </c>
      <c r="BX1014" s="69" t="s">
        <v>768</v>
      </c>
      <c r="BY1014" s="69">
        <v>10</v>
      </c>
      <c r="BZ1014" s="69">
        <v>2</v>
      </c>
      <c r="CA1014" s="69">
        <v>31</v>
      </c>
      <c r="CB1014" s="89">
        <v>0</v>
      </c>
      <c r="CC1014" s="69">
        <v>1</v>
      </c>
      <c r="CD1014" s="69">
        <v>1</v>
      </c>
      <c r="CE1014" s="69">
        <v>1</v>
      </c>
      <c r="CF1014" s="69">
        <v>11029</v>
      </c>
      <c r="CG1014" s="69">
        <v>0</v>
      </c>
      <c r="CH1014" s="69">
        <v>0</v>
      </c>
      <c r="CI1014" s="69">
        <v>1000</v>
      </c>
      <c r="CJ1014" s="69">
        <v>0</v>
      </c>
      <c r="CL1014" s="69">
        <v>0</v>
      </c>
      <c r="CM1014" s="69">
        <v>0</v>
      </c>
      <c r="CN1014" s="69">
        <v>0</v>
      </c>
      <c r="CO1014" s="89">
        <v>0</v>
      </c>
      <c r="CP1014" s="69">
        <v>0</v>
      </c>
      <c r="CQ1014" s="69">
        <v>0</v>
      </c>
      <c r="CR1014" s="69">
        <v>0</v>
      </c>
      <c r="CS1014" s="69">
        <v>0</v>
      </c>
      <c r="CT1014" s="69">
        <v>0</v>
      </c>
      <c r="CU1014" s="69">
        <v>0</v>
      </c>
      <c r="CV1014" s="69">
        <v>0</v>
      </c>
      <c r="CW1014" s="69">
        <v>0</v>
      </c>
      <c r="CZ1014" s="69">
        <v>0</v>
      </c>
      <c r="DA1014" s="69">
        <v>0</v>
      </c>
      <c r="DB1014" s="69">
        <v>0</v>
      </c>
      <c r="DC1014" s="69">
        <v>0</v>
      </c>
      <c r="DD1014" s="69">
        <v>0</v>
      </c>
      <c r="DE1014" s="69">
        <v>0</v>
      </c>
      <c r="DF1014" s="69">
        <v>0</v>
      </c>
      <c r="DG1014" s="69">
        <v>1</v>
      </c>
      <c r="DI1014" s="69" t="e">
        <f>INDEX(Sheet3!$E$78:$E$1130,MATCH(A1014,Sheet3!$D$78:$D$1130,0))</f>
        <v>#N/A</v>
      </c>
      <c r="DJ1014" s="69">
        <f t="shared" si="228"/>
        <v>0</v>
      </c>
      <c r="DK1014" s="69" t="s">
        <v>627</v>
      </c>
      <c r="DL1014" s="69"/>
      <c r="DM1014" s="69" t="s">
        <v>769</v>
      </c>
      <c r="DN1014" s="69" t="str">
        <f>"造成["&amp;INDEX(Sheet5!$L$2:$L$11,MATCH(BL1014,Sheet5!$J$2:$J$11,0))&amp;":"&amp;BR1014&amp;"*"&amp;BS1014/1000&amp;"]"&amp;INDEX(Sheet5!$I$2:$I$4,MATCH(BR1014,Sheet5!$H$2:$H$4,0))&amp;"的"&amp;INDEX(Sheet5!$K$2:$K$11,MATCH(BL1014,Sheet5!$J$2:$J$11,0))</f>
        <v>造成[ui.cs_blue:204*1.15]的毒系伤害。</v>
      </c>
      <c r="DO1014" s="69"/>
      <c r="DP1014" s="69"/>
      <c r="DQ1014" s="69"/>
      <c r="DR1014" s="69" t="e">
        <f t="shared" si="227"/>
        <v>#N/A</v>
      </c>
      <c r="DS1014" s="90" t="e">
        <f>MATCH(A1014,Sheet5!D:D,0)</f>
        <v>#N/A</v>
      </c>
      <c r="DT1014" s="94" t="e">
        <f>MATCH(A1013,Sheet5!F:F,0)</f>
        <v>#N/A</v>
      </c>
      <c r="DU1014" s="69">
        <v>0</v>
      </c>
      <c r="DV1014" s="69">
        <v>0</v>
      </c>
      <c r="DW1014" s="69">
        <v>0</v>
      </c>
      <c r="DX1014" s="69">
        <v>0</v>
      </c>
      <c r="DY1014" s="69">
        <v>0</v>
      </c>
    </row>
    <row r="1015" spans="1:129" ht="14.25">
      <c r="A1015" s="69">
        <v>50022</v>
      </c>
      <c r="B1015" s="69">
        <v>0</v>
      </c>
      <c r="C1015" s="69">
        <v>1</v>
      </c>
      <c r="D1015" s="69" t="s">
        <v>2422</v>
      </c>
      <c r="E1015" s="69" t="s">
        <v>239</v>
      </c>
      <c r="F1015" s="69" t="s">
        <v>326</v>
      </c>
      <c r="G1015" s="69">
        <v>0</v>
      </c>
      <c r="H1015" s="69" t="s">
        <v>327</v>
      </c>
      <c r="I1015" s="69">
        <v>0</v>
      </c>
      <c r="J1015" s="69">
        <v>0</v>
      </c>
      <c r="K1015" s="69">
        <v>300</v>
      </c>
      <c r="L1015" s="69" t="s">
        <v>328</v>
      </c>
      <c r="M1015" s="69">
        <v>0</v>
      </c>
      <c r="O1015" s="69">
        <v>0</v>
      </c>
      <c r="P1015" s="69">
        <v>9</v>
      </c>
      <c r="Q1015" s="69">
        <v>1</v>
      </c>
      <c r="R1015" s="69">
        <f t="shared" si="237"/>
        <v>1</v>
      </c>
      <c r="S1015" s="69">
        <v>0</v>
      </c>
      <c r="T1015" s="69">
        <v>0</v>
      </c>
      <c r="U1015" s="69">
        <v>0</v>
      </c>
      <c r="V1015" s="69">
        <v>0</v>
      </c>
      <c r="W1015" s="69">
        <v>0</v>
      </c>
      <c r="X1015" s="69">
        <v>10</v>
      </c>
      <c r="Y1015" s="69">
        <v>10</v>
      </c>
      <c r="Z1015" s="69">
        <v>2000</v>
      </c>
      <c r="AA1015" s="69">
        <v>2</v>
      </c>
      <c r="AB1015" s="69">
        <v>31</v>
      </c>
      <c r="AC1015" s="69">
        <v>0</v>
      </c>
      <c r="AD1015" s="69">
        <v>0</v>
      </c>
      <c r="AE1015" s="69">
        <v>0</v>
      </c>
      <c r="AF1015" s="69">
        <v>257</v>
      </c>
      <c r="AG1015" s="69">
        <v>0</v>
      </c>
      <c r="AH1015" s="69">
        <v>8</v>
      </c>
      <c r="AI1015" s="69">
        <v>215</v>
      </c>
      <c r="AJ1015" s="69">
        <v>0</v>
      </c>
      <c r="AK1015" s="69">
        <v>0</v>
      </c>
      <c r="AL1015" s="69">
        <v>0</v>
      </c>
      <c r="AM1015" s="69">
        <v>1</v>
      </c>
      <c r="AN1015" s="69">
        <v>1</v>
      </c>
      <c r="AO1015" s="69">
        <v>1</v>
      </c>
      <c r="AP1015" s="69">
        <v>2</v>
      </c>
      <c r="AQ1015" s="84">
        <v>15</v>
      </c>
      <c r="AR1015" s="69">
        <v>4</v>
      </c>
      <c r="AS1015" s="69">
        <v>0</v>
      </c>
      <c r="AT1015" s="69">
        <v>0</v>
      </c>
      <c r="AU1015" s="69">
        <v>0</v>
      </c>
      <c r="AV1015" s="69">
        <v>0</v>
      </c>
      <c r="AW1015" s="69">
        <v>0</v>
      </c>
      <c r="AX1015" s="69">
        <v>0</v>
      </c>
      <c r="AY1015" s="69">
        <v>0</v>
      </c>
      <c r="AZ1015" s="69">
        <v>0</v>
      </c>
      <c r="BA1015" s="69">
        <v>0</v>
      </c>
      <c r="BB1015" s="69">
        <v>0</v>
      </c>
      <c r="BC1015" s="69">
        <v>0</v>
      </c>
      <c r="BD1015" s="69">
        <v>0</v>
      </c>
      <c r="BE1015" s="69">
        <v>0</v>
      </c>
      <c r="BF1015" s="69">
        <v>0</v>
      </c>
      <c r="BG1015" s="69">
        <v>0</v>
      </c>
      <c r="BH1015" s="69">
        <v>0</v>
      </c>
      <c r="BK1015" s="69">
        <v>3</v>
      </c>
      <c r="BL1015" s="69">
        <v>2</v>
      </c>
      <c r="BM1015" s="69">
        <v>2</v>
      </c>
      <c r="BN1015" s="69">
        <v>31</v>
      </c>
      <c r="BO1015" s="89">
        <v>0</v>
      </c>
      <c r="BP1015" s="69">
        <v>1</v>
      </c>
      <c r="BQ1015" s="69">
        <v>1</v>
      </c>
      <c r="BR1015" s="69">
        <v>203</v>
      </c>
      <c r="BS1015" s="69">
        <v>1200</v>
      </c>
      <c r="BT1015" s="69">
        <v>0</v>
      </c>
      <c r="BU1015" s="69">
        <v>0</v>
      </c>
      <c r="BV1015" s="69">
        <v>1000</v>
      </c>
      <c r="BW1015" s="69">
        <v>165</v>
      </c>
      <c r="BY1015" s="69">
        <v>0</v>
      </c>
      <c r="BZ1015" s="69">
        <v>0</v>
      </c>
      <c r="CA1015" s="69">
        <v>31</v>
      </c>
      <c r="CB1015" s="89">
        <v>0</v>
      </c>
      <c r="CC1015" s="69">
        <v>0</v>
      </c>
      <c r="CD1015" s="69">
        <v>0</v>
      </c>
      <c r="CE1015" s="69">
        <v>0</v>
      </c>
      <c r="CF1015" s="69">
        <v>0</v>
      </c>
      <c r="CG1015" s="69">
        <v>0</v>
      </c>
      <c r="CH1015" s="69">
        <v>0</v>
      </c>
      <c r="CI1015" s="69">
        <v>0</v>
      </c>
      <c r="CJ1015" s="69">
        <v>0</v>
      </c>
      <c r="CL1015" s="69">
        <v>0</v>
      </c>
      <c r="CM1015" s="69">
        <v>0</v>
      </c>
      <c r="CN1015" s="69">
        <v>0</v>
      </c>
      <c r="CO1015" s="89">
        <v>0</v>
      </c>
      <c r="CP1015" s="69">
        <v>0</v>
      </c>
      <c r="CQ1015" s="69">
        <v>0</v>
      </c>
      <c r="CR1015" s="69">
        <v>0</v>
      </c>
      <c r="CS1015" s="69">
        <v>0</v>
      </c>
      <c r="CT1015" s="69">
        <v>0</v>
      </c>
      <c r="CU1015" s="69">
        <v>0</v>
      </c>
      <c r="CV1015" s="69">
        <v>0</v>
      </c>
      <c r="CW1015" s="69">
        <v>0</v>
      </c>
      <c r="CZ1015" s="69">
        <v>0</v>
      </c>
      <c r="DA1015" s="69">
        <v>0</v>
      </c>
      <c r="DB1015" s="69">
        <v>0</v>
      </c>
      <c r="DC1015" s="69">
        <v>0</v>
      </c>
      <c r="DD1015" s="69">
        <v>0</v>
      </c>
      <c r="DE1015" s="69">
        <v>0</v>
      </c>
      <c r="DF1015" s="69">
        <v>0</v>
      </c>
      <c r="DG1015" s="69">
        <v>1</v>
      </c>
      <c r="DI1015" s="69" t="e">
        <f>INDEX(Sheet3!$E$78:$E$1130,MATCH(A1015,Sheet3!$D$78:$D$1130,0))</f>
        <v>#N/A</v>
      </c>
      <c r="DJ1015" s="69" t="str">
        <f t="shared" si="228"/>
        <v>item.ps_skill_10061</v>
      </c>
      <c r="DK1015" s="69" t="s">
        <v>2423</v>
      </c>
      <c r="DL1015" s="69"/>
      <c r="DM1015" s="69" t="s">
        <v>239</v>
      </c>
      <c r="DN1015" s="69" t="str">
        <f>"造成["&amp;INDEX(Sheet5!$L$2:$L$11,MATCH(BL1015,Sheet5!$J$2:$J$11,0))&amp;":"&amp;BR1015&amp;"*"&amp;BS1015/1000&amp;"]"&amp;INDEX(Sheet5!$I$2:$I$4,MATCH(BR1015,Sheet5!$H$2:$H$4,0))&amp;"的"&amp;INDEX(Sheet5!$K$2:$K$11,MATCH(BL1015,Sheet5!$J$2:$J$11,0))</f>
        <v>造成[ui.cs_orange:203*1.2]的物理伤害。</v>
      </c>
      <c r="DO1015" s="69"/>
      <c r="DP1015" s="69"/>
      <c r="DQ1015" s="69"/>
      <c r="DR1015" s="69" t="e">
        <f t="shared" si="227"/>
        <v>#N/A</v>
      </c>
      <c r="DS1015" s="90">
        <f>MATCH(A1015,Sheet5!D:D,0)</f>
        <v>823</v>
      </c>
      <c r="DT1015" s="94" t="e">
        <f>MATCH(A1014,Sheet5!F:F,0)</f>
        <v>#N/A</v>
      </c>
      <c r="DU1015" s="69">
        <v>0</v>
      </c>
      <c r="DV1015" s="69">
        <v>0</v>
      </c>
      <c r="DW1015" s="69">
        <v>0</v>
      </c>
      <c r="DX1015" s="69">
        <v>0</v>
      </c>
      <c r="DY1015" s="69">
        <v>0</v>
      </c>
    </row>
    <row r="1016" spans="1:129" ht="14.25">
      <c r="A1016" s="69">
        <v>1005</v>
      </c>
      <c r="B1016" s="69">
        <v>0</v>
      </c>
      <c r="C1016" s="69">
        <v>1</v>
      </c>
      <c r="D1016" s="69" t="s">
        <v>2424</v>
      </c>
      <c r="E1016" s="69" t="s">
        <v>2269</v>
      </c>
      <c r="F1016" s="69">
        <v>0</v>
      </c>
      <c r="G1016" s="69">
        <v>1</v>
      </c>
      <c r="I1016" s="69">
        <v>0</v>
      </c>
      <c r="J1016" s="69">
        <v>0</v>
      </c>
      <c r="K1016" s="69">
        <v>0</v>
      </c>
      <c r="M1016" s="69">
        <v>141</v>
      </c>
      <c r="O1016" s="69">
        <v>0</v>
      </c>
      <c r="P1016" s="69">
        <v>6</v>
      </c>
      <c r="Q1016" s="69">
        <v>0</v>
      </c>
      <c r="R1016" s="69">
        <f t="shared" si="237"/>
        <v>1</v>
      </c>
      <c r="S1016" s="69">
        <v>0</v>
      </c>
      <c r="T1016" s="69">
        <v>0</v>
      </c>
      <c r="U1016" s="69">
        <v>0</v>
      </c>
      <c r="V1016" s="69">
        <v>0</v>
      </c>
      <c r="W1016" s="69">
        <v>0</v>
      </c>
      <c r="X1016" s="69">
        <v>0</v>
      </c>
      <c r="Y1016" s="69">
        <v>0</v>
      </c>
      <c r="Z1016" s="69">
        <v>4000</v>
      </c>
      <c r="AA1016" s="69">
        <v>2</v>
      </c>
      <c r="AB1016" s="69">
        <v>31</v>
      </c>
      <c r="AC1016" s="69">
        <v>0</v>
      </c>
      <c r="AD1016" s="69">
        <v>0</v>
      </c>
      <c r="AE1016" s="69">
        <v>0</v>
      </c>
      <c r="AF1016" s="69">
        <v>257</v>
      </c>
      <c r="AG1016" s="69">
        <v>0</v>
      </c>
      <c r="AH1016" s="69">
        <v>4</v>
      </c>
      <c r="AI1016" s="69">
        <v>0</v>
      </c>
      <c r="AJ1016" s="69">
        <v>0</v>
      </c>
      <c r="AK1016" s="69">
        <v>0</v>
      </c>
      <c r="AL1016" s="69">
        <v>0</v>
      </c>
      <c r="AM1016" s="69">
        <v>1</v>
      </c>
      <c r="AN1016" s="69">
        <v>1</v>
      </c>
      <c r="AO1016" s="69">
        <v>0</v>
      </c>
      <c r="AP1016" s="69">
        <v>3</v>
      </c>
      <c r="AQ1016" s="84">
        <v>0</v>
      </c>
      <c r="AR1016" s="69">
        <v>0</v>
      </c>
      <c r="AS1016" s="69">
        <v>0</v>
      </c>
      <c r="AT1016" s="69">
        <v>0</v>
      </c>
      <c r="AU1016" s="69">
        <v>0</v>
      </c>
      <c r="AV1016" s="69">
        <v>0</v>
      </c>
      <c r="AW1016" s="69">
        <v>0</v>
      </c>
      <c r="AX1016" s="69">
        <v>0</v>
      </c>
      <c r="AY1016" s="69">
        <v>0</v>
      </c>
      <c r="AZ1016" s="69">
        <v>0</v>
      </c>
      <c r="BA1016" s="69">
        <v>0</v>
      </c>
      <c r="BB1016" s="69">
        <v>0</v>
      </c>
      <c r="BC1016" s="69">
        <v>0</v>
      </c>
      <c r="BD1016" s="69">
        <v>0</v>
      </c>
      <c r="BE1016" s="69">
        <v>0</v>
      </c>
      <c r="BF1016" s="69">
        <v>0</v>
      </c>
      <c r="BG1016" s="69">
        <v>0</v>
      </c>
      <c r="BH1016" s="69">
        <v>0</v>
      </c>
      <c r="BK1016" s="69">
        <v>3</v>
      </c>
      <c r="BL1016" s="69">
        <v>3</v>
      </c>
      <c r="BM1016" s="69">
        <v>2</v>
      </c>
      <c r="BN1016" s="69">
        <v>31</v>
      </c>
      <c r="BO1016" s="89">
        <v>0</v>
      </c>
      <c r="BP1016" s="69">
        <v>3</v>
      </c>
      <c r="BQ1016" s="69">
        <v>10</v>
      </c>
      <c r="BR1016" s="69">
        <v>204</v>
      </c>
      <c r="BS1016" s="69">
        <v>110</v>
      </c>
      <c r="BT1016" s="69">
        <v>0</v>
      </c>
      <c r="BU1016" s="69">
        <v>0</v>
      </c>
      <c r="BV1016" s="69">
        <v>1000</v>
      </c>
      <c r="BW1016" s="69">
        <v>22</v>
      </c>
      <c r="BY1016" s="69">
        <v>0</v>
      </c>
      <c r="BZ1016" s="69">
        <v>0</v>
      </c>
      <c r="CA1016" s="69">
        <v>31</v>
      </c>
      <c r="CB1016" s="89">
        <v>0</v>
      </c>
      <c r="CC1016" s="69">
        <v>0</v>
      </c>
      <c r="CD1016" s="69">
        <v>0</v>
      </c>
      <c r="CE1016" s="69">
        <v>0</v>
      </c>
      <c r="CF1016" s="69">
        <v>0</v>
      </c>
      <c r="CG1016" s="69">
        <v>0</v>
      </c>
      <c r="CH1016" s="69">
        <v>0</v>
      </c>
      <c r="CI1016" s="69">
        <v>0</v>
      </c>
      <c r="CJ1016" s="69">
        <v>0</v>
      </c>
      <c r="CL1016" s="69">
        <v>0</v>
      </c>
      <c r="CM1016" s="69">
        <v>0</v>
      </c>
      <c r="CN1016" s="69">
        <v>0</v>
      </c>
      <c r="CO1016" s="89">
        <v>0</v>
      </c>
      <c r="CP1016" s="69">
        <v>0</v>
      </c>
      <c r="CQ1016" s="69">
        <v>0</v>
      </c>
      <c r="CR1016" s="69">
        <v>0</v>
      </c>
      <c r="CS1016" s="69">
        <v>0</v>
      </c>
      <c r="CT1016" s="89">
        <v>0</v>
      </c>
      <c r="CU1016" s="69">
        <v>0</v>
      </c>
      <c r="CV1016" s="69">
        <v>0</v>
      </c>
      <c r="CW1016" s="69">
        <v>0</v>
      </c>
      <c r="CZ1016" s="69">
        <v>0</v>
      </c>
      <c r="DA1016" s="69">
        <v>0</v>
      </c>
      <c r="DB1016" s="69">
        <v>0</v>
      </c>
      <c r="DC1016" s="69">
        <v>0</v>
      </c>
      <c r="DD1016" s="69">
        <v>0</v>
      </c>
      <c r="DE1016" s="69">
        <v>0</v>
      </c>
      <c r="DF1016" s="69">
        <v>0</v>
      </c>
      <c r="DG1016" s="69">
        <v>1</v>
      </c>
      <c r="DI1016" s="69" t="e">
        <f>INDEX(Sheet3!$E$78:$E$1130,MATCH(A1016,Sheet3!$D$78:$D$1130,0))</f>
        <v>#N/A</v>
      </c>
      <c r="DJ1016" s="69">
        <f t="shared" si="228"/>
        <v>0</v>
      </c>
      <c r="DK1016" s="69" t="s">
        <v>334</v>
      </c>
      <c r="DL1016" s="69"/>
      <c r="DM1016" s="69" t="s">
        <v>335</v>
      </c>
      <c r="DN1016" s="69" t="str">
        <f>"造成["&amp;INDEX(Sheet5!$L$2:$L$11,MATCH(BL1016,Sheet5!$J$2:$J$11,0))&amp;":"&amp;BR1016&amp;"*"&amp;BS1016/1000&amp;"]"&amp;INDEX(Sheet5!$I$2:$I$4,MATCH(BR1016,Sheet5!$H$2:$H$4,0))&amp;"的"&amp;INDEX(Sheet5!$K$2:$K$11,MATCH(BL1016,Sheet5!$J$2:$J$11,0))</f>
        <v>造成[ui.cs_blue:204*0.11]的火系伤害。</v>
      </c>
      <c r="DO1016" s="69"/>
      <c r="DP1016" s="69"/>
      <c r="DQ1016" s="69"/>
      <c r="DR1016" s="69" t="e">
        <f t="shared" si="227"/>
        <v>#N/A</v>
      </c>
      <c r="DS1016" s="90" t="e">
        <f>MATCH(A1016,Sheet5!D:D,0)</f>
        <v>#N/A</v>
      </c>
      <c r="DT1016" s="94">
        <f>MATCH(A1015,Sheet5!F:F,0)</f>
        <v>36</v>
      </c>
      <c r="DU1016" s="69">
        <v>0</v>
      </c>
      <c r="DV1016" s="69">
        <v>0</v>
      </c>
      <c r="DW1016" s="69">
        <v>0</v>
      </c>
      <c r="DX1016" s="69">
        <v>0</v>
      </c>
      <c r="DY1016" s="69">
        <v>0</v>
      </c>
    </row>
    <row r="1017" spans="1:129" ht="14.25">
      <c r="A1017" s="69">
        <v>1006</v>
      </c>
      <c r="B1017" s="69">
        <v>0</v>
      </c>
      <c r="C1017" s="69">
        <v>1</v>
      </c>
      <c r="D1017" s="69" t="s">
        <v>2424</v>
      </c>
      <c r="E1017" s="69" t="s">
        <v>2269</v>
      </c>
      <c r="F1017" s="69">
        <v>0</v>
      </c>
      <c r="G1017" s="69">
        <v>1</v>
      </c>
      <c r="I1017" s="69">
        <v>0</v>
      </c>
      <c r="J1017" s="69">
        <v>0</v>
      </c>
      <c r="K1017" s="69">
        <v>0</v>
      </c>
      <c r="M1017" s="69">
        <v>141</v>
      </c>
      <c r="O1017" s="69">
        <v>0</v>
      </c>
      <c r="P1017" s="69">
        <v>6</v>
      </c>
      <c r="Q1017" s="69">
        <v>0</v>
      </c>
      <c r="R1017" s="69">
        <f t="shared" si="237"/>
        <v>1</v>
      </c>
      <c r="S1017" s="69">
        <v>0</v>
      </c>
      <c r="T1017" s="69">
        <v>0</v>
      </c>
      <c r="U1017" s="69">
        <v>0</v>
      </c>
      <c r="V1017" s="69">
        <v>0</v>
      </c>
      <c r="W1017" s="69">
        <v>0</v>
      </c>
      <c r="X1017" s="69">
        <v>0</v>
      </c>
      <c r="Y1017" s="69">
        <v>0</v>
      </c>
      <c r="Z1017" s="69">
        <v>4000</v>
      </c>
      <c r="AA1017" s="69">
        <v>2</v>
      </c>
      <c r="AB1017" s="69">
        <v>31</v>
      </c>
      <c r="AC1017" s="69">
        <v>0</v>
      </c>
      <c r="AD1017" s="69">
        <v>0</v>
      </c>
      <c r="AE1017" s="69">
        <v>0</v>
      </c>
      <c r="AF1017" s="69">
        <v>257</v>
      </c>
      <c r="AG1017" s="69">
        <v>0</v>
      </c>
      <c r="AH1017" s="69">
        <v>4</v>
      </c>
      <c r="AI1017" s="69">
        <v>0</v>
      </c>
      <c r="AJ1017" s="69">
        <v>0</v>
      </c>
      <c r="AK1017" s="69">
        <v>0</v>
      </c>
      <c r="AL1017" s="69">
        <v>0</v>
      </c>
      <c r="AM1017" s="69">
        <v>1</v>
      </c>
      <c r="AN1017" s="69">
        <v>1</v>
      </c>
      <c r="AO1017" s="69">
        <v>0</v>
      </c>
      <c r="AP1017" s="69">
        <v>3</v>
      </c>
      <c r="AQ1017" s="84">
        <v>0</v>
      </c>
      <c r="AR1017" s="69">
        <v>0</v>
      </c>
      <c r="AS1017" s="69">
        <v>0</v>
      </c>
      <c r="AT1017" s="69">
        <v>0</v>
      </c>
      <c r="AU1017" s="69">
        <v>0</v>
      </c>
      <c r="AV1017" s="69">
        <v>0</v>
      </c>
      <c r="AW1017" s="69">
        <v>0</v>
      </c>
      <c r="AX1017" s="69">
        <v>0</v>
      </c>
      <c r="AY1017" s="69">
        <v>0</v>
      </c>
      <c r="AZ1017" s="69">
        <v>0</v>
      </c>
      <c r="BA1017" s="69">
        <v>0</v>
      </c>
      <c r="BB1017" s="69">
        <v>0</v>
      </c>
      <c r="BC1017" s="69">
        <v>0</v>
      </c>
      <c r="BD1017" s="69">
        <v>0</v>
      </c>
      <c r="BE1017" s="69">
        <v>0</v>
      </c>
      <c r="BF1017" s="69">
        <v>0</v>
      </c>
      <c r="BG1017" s="69">
        <v>0</v>
      </c>
      <c r="BH1017" s="69">
        <v>0</v>
      </c>
      <c r="BK1017" s="69">
        <v>3</v>
      </c>
      <c r="BL1017" s="69">
        <v>3</v>
      </c>
      <c r="BM1017" s="69">
        <v>2</v>
      </c>
      <c r="BN1017" s="69">
        <v>31</v>
      </c>
      <c r="BO1017" s="89">
        <v>0</v>
      </c>
      <c r="BP1017" s="69">
        <v>3</v>
      </c>
      <c r="BQ1017" s="69">
        <v>10</v>
      </c>
      <c r="BR1017" s="69">
        <v>204</v>
      </c>
      <c r="BS1017" s="69">
        <v>190</v>
      </c>
      <c r="BT1017" s="69">
        <v>0</v>
      </c>
      <c r="BU1017" s="69">
        <v>0</v>
      </c>
      <c r="BV1017" s="69">
        <v>1000</v>
      </c>
      <c r="BW1017" s="69">
        <v>22</v>
      </c>
      <c r="BY1017" s="69">
        <v>0</v>
      </c>
      <c r="BZ1017" s="69">
        <v>0</v>
      </c>
      <c r="CA1017" s="69">
        <v>31</v>
      </c>
      <c r="CB1017" s="89">
        <v>0</v>
      </c>
      <c r="CC1017" s="69">
        <v>0</v>
      </c>
      <c r="CD1017" s="69">
        <v>0</v>
      </c>
      <c r="CE1017" s="69">
        <v>0</v>
      </c>
      <c r="CF1017" s="69">
        <v>0</v>
      </c>
      <c r="CG1017" s="69">
        <v>0</v>
      </c>
      <c r="CH1017" s="69">
        <v>0</v>
      </c>
      <c r="CI1017" s="69">
        <v>0</v>
      </c>
      <c r="CJ1017" s="69">
        <v>0</v>
      </c>
      <c r="CL1017" s="69">
        <v>0</v>
      </c>
      <c r="CM1017" s="69">
        <v>0</v>
      </c>
      <c r="CN1017" s="69">
        <v>0</v>
      </c>
      <c r="CO1017" s="89">
        <v>0</v>
      </c>
      <c r="CP1017" s="69">
        <v>0</v>
      </c>
      <c r="CQ1017" s="69">
        <v>0</v>
      </c>
      <c r="CR1017" s="69">
        <v>0</v>
      </c>
      <c r="CS1017" s="69">
        <v>0</v>
      </c>
      <c r="CT1017" s="89">
        <v>0</v>
      </c>
      <c r="CU1017" s="69">
        <v>0</v>
      </c>
      <c r="CV1017" s="69">
        <v>0</v>
      </c>
      <c r="CW1017" s="69">
        <v>0</v>
      </c>
      <c r="CZ1017" s="69">
        <v>0</v>
      </c>
      <c r="DA1017" s="69">
        <v>0</v>
      </c>
      <c r="DB1017" s="69">
        <v>0</v>
      </c>
      <c r="DC1017" s="69">
        <v>0</v>
      </c>
      <c r="DD1017" s="69">
        <v>0</v>
      </c>
      <c r="DE1017" s="69">
        <v>0</v>
      </c>
      <c r="DF1017" s="69">
        <v>0</v>
      </c>
      <c r="DG1017" s="69">
        <v>1</v>
      </c>
      <c r="DI1017" s="69" t="e">
        <f>INDEX(Sheet3!$E$78:$E$1130,MATCH(A1017,Sheet3!$D$78:$D$1130,0))</f>
        <v>#N/A</v>
      </c>
      <c r="DJ1017" s="69">
        <f t="shared" si="228"/>
        <v>0</v>
      </c>
      <c r="DK1017" s="69" t="s">
        <v>334</v>
      </c>
      <c r="DL1017" s="69"/>
      <c r="DM1017" s="69" t="s">
        <v>335</v>
      </c>
      <c r="DN1017" s="69" t="str">
        <f>"造成["&amp;INDEX(Sheet5!$L$2:$L$11,MATCH(BL1017,Sheet5!$J$2:$J$11,0))&amp;":"&amp;BR1017&amp;"*"&amp;BS1017/1000&amp;"]"&amp;INDEX(Sheet5!$I$2:$I$4,MATCH(BR1017,Sheet5!$H$2:$H$4,0))&amp;"的"&amp;INDEX(Sheet5!$K$2:$K$11,MATCH(BL1017,Sheet5!$J$2:$J$11,0))</f>
        <v>造成[ui.cs_blue:204*0.19]的火系伤害。</v>
      </c>
      <c r="DO1017" s="69"/>
      <c r="DP1017" s="69"/>
      <c r="DQ1017" s="69"/>
      <c r="DR1017" s="69" t="e">
        <f t="shared" si="227"/>
        <v>#N/A</v>
      </c>
      <c r="DS1017" s="90" t="e">
        <f>MATCH(A1017,Sheet5!D:D,0)</f>
        <v>#N/A</v>
      </c>
      <c r="DT1017" s="94" t="e">
        <f>MATCH(A1016,Sheet5!F:F,0)</f>
        <v>#N/A</v>
      </c>
      <c r="DU1017" s="69">
        <v>0</v>
      </c>
      <c r="DV1017" s="69">
        <v>0</v>
      </c>
      <c r="DW1017" s="69">
        <v>0</v>
      </c>
      <c r="DX1017" s="69">
        <v>0</v>
      </c>
      <c r="DY1017" s="69">
        <v>0</v>
      </c>
    </row>
    <row r="1018" spans="1:129" ht="14.25">
      <c r="A1018" s="69">
        <v>1007</v>
      </c>
      <c r="B1018" s="69">
        <v>0</v>
      </c>
      <c r="C1018" s="69">
        <v>1</v>
      </c>
      <c r="D1018" s="69" t="s">
        <v>2424</v>
      </c>
      <c r="E1018" s="69" t="s">
        <v>2269</v>
      </c>
      <c r="F1018" s="69">
        <v>0</v>
      </c>
      <c r="G1018" s="69">
        <v>1</v>
      </c>
      <c r="I1018" s="69">
        <v>0</v>
      </c>
      <c r="J1018" s="69">
        <v>0</v>
      </c>
      <c r="K1018" s="69">
        <v>0</v>
      </c>
      <c r="M1018" s="69">
        <v>141</v>
      </c>
      <c r="O1018" s="69">
        <v>0</v>
      </c>
      <c r="P1018" s="69">
        <v>6</v>
      </c>
      <c r="Q1018" s="69">
        <v>0</v>
      </c>
      <c r="R1018" s="69">
        <f t="shared" si="237"/>
        <v>1</v>
      </c>
      <c r="S1018" s="69">
        <v>0</v>
      </c>
      <c r="T1018" s="69">
        <v>0</v>
      </c>
      <c r="U1018" s="69">
        <v>0</v>
      </c>
      <c r="V1018" s="69">
        <v>0</v>
      </c>
      <c r="W1018" s="69">
        <v>0</v>
      </c>
      <c r="X1018" s="69">
        <v>0</v>
      </c>
      <c r="Y1018" s="69">
        <v>0</v>
      </c>
      <c r="Z1018" s="69">
        <v>4000</v>
      </c>
      <c r="AA1018" s="69">
        <v>2</v>
      </c>
      <c r="AB1018" s="69">
        <v>31</v>
      </c>
      <c r="AC1018" s="69">
        <v>0</v>
      </c>
      <c r="AD1018" s="69">
        <v>0</v>
      </c>
      <c r="AE1018" s="69">
        <v>0</v>
      </c>
      <c r="AF1018" s="69">
        <v>257</v>
      </c>
      <c r="AG1018" s="69">
        <v>0</v>
      </c>
      <c r="AH1018" s="69">
        <v>4</v>
      </c>
      <c r="AI1018" s="69">
        <v>0</v>
      </c>
      <c r="AJ1018" s="69">
        <v>0</v>
      </c>
      <c r="AK1018" s="69">
        <v>0</v>
      </c>
      <c r="AL1018" s="69">
        <v>0</v>
      </c>
      <c r="AM1018" s="69">
        <v>1</v>
      </c>
      <c r="AN1018" s="69">
        <v>1</v>
      </c>
      <c r="AO1018" s="69">
        <v>0</v>
      </c>
      <c r="AP1018" s="69">
        <v>3</v>
      </c>
      <c r="AQ1018" s="84">
        <v>0</v>
      </c>
      <c r="AR1018" s="69">
        <v>0</v>
      </c>
      <c r="AS1018" s="69">
        <v>0</v>
      </c>
      <c r="AT1018" s="69">
        <v>0</v>
      </c>
      <c r="AU1018" s="69">
        <v>0</v>
      </c>
      <c r="AV1018" s="69">
        <v>0</v>
      </c>
      <c r="AW1018" s="69">
        <v>0</v>
      </c>
      <c r="AX1018" s="69">
        <v>0</v>
      </c>
      <c r="AY1018" s="69">
        <v>0</v>
      </c>
      <c r="AZ1018" s="69">
        <v>0</v>
      </c>
      <c r="BA1018" s="69">
        <v>0</v>
      </c>
      <c r="BB1018" s="69">
        <v>0</v>
      </c>
      <c r="BC1018" s="69">
        <v>0</v>
      </c>
      <c r="BD1018" s="69">
        <v>0</v>
      </c>
      <c r="BE1018" s="69">
        <v>0</v>
      </c>
      <c r="BF1018" s="69">
        <v>0</v>
      </c>
      <c r="BG1018" s="69">
        <v>0</v>
      </c>
      <c r="BH1018" s="69">
        <v>0</v>
      </c>
      <c r="BK1018" s="69">
        <v>3</v>
      </c>
      <c r="BL1018" s="69">
        <v>3</v>
      </c>
      <c r="BM1018" s="69">
        <v>2</v>
      </c>
      <c r="BN1018" s="69">
        <v>31</v>
      </c>
      <c r="BO1018" s="89">
        <v>0</v>
      </c>
      <c r="BP1018" s="69">
        <v>3</v>
      </c>
      <c r="BQ1018" s="69">
        <v>10</v>
      </c>
      <c r="BR1018" s="69">
        <v>204</v>
      </c>
      <c r="BS1018" s="69">
        <v>270</v>
      </c>
      <c r="BT1018" s="69">
        <v>0</v>
      </c>
      <c r="BU1018" s="69">
        <v>0</v>
      </c>
      <c r="BV1018" s="69">
        <v>1000</v>
      </c>
      <c r="BW1018" s="69">
        <v>22</v>
      </c>
      <c r="BY1018" s="69">
        <v>0</v>
      </c>
      <c r="BZ1018" s="69">
        <v>0</v>
      </c>
      <c r="CA1018" s="69">
        <v>31</v>
      </c>
      <c r="CB1018" s="89">
        <v>0</v>
      </c>
      <c r="CC1018" s="69">
        <v>0</v>
      </c>
      <c r="CD1018" s="69">
        <v>0</v>
      </c>
      <c r="CE1018" s="69">
        <v>0</v>
      </c>
      <c r="CF1018" s="69">
        <v>0</v>
      </c>
      <c r="CG1018" s="69">
        <v>0</v>
      </c>
      <c r="CH1018" s="69">
        <v>0</v>
      </c>
      <c r="CI1018" s="69">
        <v>0</v>
      </c>
      <c r="CJ1018" s="69">
        <v>0</v>
      </c>
      <c r="CL1018" s="69">
        <v>0</v>
      </c>
      <c r="CM1018" s="69">
        <v>0</v>
      </c>
      <c r="CN1018" s="69">
        <v>0</v>
      </c>
      <c r="CO1018" s="89">
        <v>0</v>
      </c>
      <c r="CP1018" s="69">
        <v>0</v>
      </c>
      <c r="CQ1018" s="69">
        <v>0</v>
      </c>
      <c r="CR1018" s="69">
        <v>0</v>
      </c>
      <c r="CS1018" s="69">
        <v>0</v>
      </c>
      <c r="CT1018" s="89">
        <v>0</v>
      </c>
      <c r="CU1018" s="69">
        <v>0</v>
      </c>
      <c r="CV1018" s="69">
        <v>0</v>
      </c>
      <c r="CW1018" s="69">
        <v>0</v>
      </c>
      <c r="CZ1018" s="69">
        <v>0</v>
      </c>
      <c r="DA1018" s="69">
        <v>0</v>
      </c>
      <c r="DB1018" s="69">
        <v>0</v>
      </c>
      <c r="DC1018" s="69">
        <v>0</v>
      </c>
      <c r="DD1018" s="69">
        <v>0</v>
      </c>
      <c r="DE1018" s="69">
        <v>0</v>
      </c>
      <c r="DF1018" s="69">
        <v>0</v>
      </c>
      <c r="DG1018" s="69">
        <v>1</v>
      </c>
      <c r="DI1018" s="69" t="e">
        <f>INDEX(Sheet3!$E$78:$E$1130,MATCH(A1018,Sheet3!$D$78:$D$1130,0))</f>
        <v>#N/A</v>
      </c>
      <c r="DJ1018" s="69">
        <f t="shared" si="228"/>
        <v>0</v>
      </c>
      <c r="DK1018" s="69" t="s">
        <v>334</v>
      </c>
      <c r="DL1018" s="69"/>
      <c r="DM1018" s="69" t="s">
        <v>335</v>
      </c>
      <c r="DN1018" s="69" t="str">
        <f>"造成["&amp;INDEX(Sheet5!$L$2:$L$11,MATCH(BL1018,Sheet5!$J$2:$J$11,0))&amp;":"&amp;BR1018&amp;"*"&amp;BS1018/1000&amp;"]"&amp;INDEX(Sheet5!$I$2:$I$4,MATCH(BR1018,Sheet5!$H$2:$H$4,0))&amp;"的"&amp;INDEX(Sheet5!$K$2:$K$11,MATCH(BL1018,Sheet5!$J$2:$J$11,0))</f>
        <v>造成[ui.cs_blue:204*0.27]的火系伤害。</v>
      </c>
      <c r="DO1018" s="69"/>
      <c r="DP1018" s="69"/>
      <c r="DQ1018" s="69"/>
      <c r="DR1018" s="69" t="e">
        <f t="shared" si="227"/>
        <v>#N/A</v>
      </c>
      <c r="DS1018" s="90" t="e">
        <f>MATCH(A1018,Sheet5!D:D,0)</f>
        <v>#N/A</v>
      </c>
      <c r="DT1018" s="94" t="e">
        <f>MATCH(A1017,Sheet5!F:F,0)</f>
        <v>#N/A</v>
      </c>
      <c r="DU1018" s="69">
        <v>0</v>
      </c>
      <c r="DV1018" s="69">
        <v>0</v>
      </c>
      <c r="DW1018" s="69">
        <v>0</v>
      </c>
      <c r="DX1018" s="69">
        <v>0</v>
      </c>
      <c r="DY1018" s="69">
        <v>0</v>
      </c>
    </row>
    <row r="1019" spans="1:129" ht="14.25">
      <c r="A1019" s="69">
        <v>1008</v>
      </c>
      <c r="B1019" s="69">
        <v>0</v>
      </c>
      <c r="C1019" s="69">
        <v>1</v>
      </c>
      <c r="D1019" s="69" t="s">
        <v>2424</v>
      </c>
      <c r="E1019" s="69" t="s">
        <v>2269</v>
      </c>
      <c r="F1019" s="69">
        <v>0</v>
      </c>
      <c r="G1019" s="69">
        <v>1</v>
      </c>
      <c r="I1019" s="69">
        <v>0</v>
      </c>
      <c r="J1019" s="69">
        <v>0</v>
      </c>
      <c r="K1019" s="69">
        <v>0</v>
      </c>
      <c r="M1019" s="69">
        <v>141</v>
      </c>
      <c r="O1019" s="69">
        <v>0</v>
      </c>
      <c r="P1019" s="69">
        <v>6</v>
      </c>
      <c r="Q1019" s="69">
        <v>0</v>
      </c>
      <c r="R1019" s="69">
        <f t="shared" si="237"/>
        <v>1</v>
      </c>
      <c r="S1019" s="69">
        <v>0</v>
      </c>
      <c r="T1019" s="69">
        <v>0</v>
      </c>
      <c r="U1019" s="69">
        <v>0</v>
      </c>
      <c r="V1019" s="69">
        <v>0</v>
      </c>
      <c r="W1019" s="69">
        <v>0</v>
      </c>
      <c r="X1019" s="69">
        <v>0</v>
      </c>
      <c r="Y1019" s="69">
        <v>0</v>
      </c>
      <c r="Z1019" s="69">
        <v>4000</v>
      </c>
      <c r="AA1019" s="69">
        <v>2</v>
      </c>
      <c r="AB1019" s="69">
        <v>31</v>
      </c>
      <c r="AC1019" s="69">
        <v>0</v>
      </c>
      <c r="AD1019" s="69">
        <v>0</v>
      </c>
      <c r="AE1019" s="69">
        <v>0</v>
      </c>
      <c r="AF1019" s="69">
        <v>257</v>
      </c>
      <c r="AG1019" s="69">
        <v>0</v>
      </c>
      <c r="AH1019" s="69">
        <v>4</v>
      </c>
      <c r="AI1019" s="69">
        <v>0</v>
      </c>
      <c r="AJ1019" s="69">
        <v>0</v>
      </c>
      <c r="AK1019" s="69">
        <v>0</v>
      </c>
      <c r="AL1019" s="69">
        <v>0</v>
      </c>
      <c r="AM1019" s="69">
        <v>1</v>
      </c>
      <c r="AN1019" s="69">
        <v>1</v>
      </c>
      <c r="AO1019" s="69">
        <v>0</v>
      </c>
      <c r="AP1019" s="69">
        <v>3</v>
      </c>
      <c r="AQ1019" s="84">
        <v>0</v>
      </c>
      <c r="AR1019" s="69">
        <v>0</v>
      </c>
      <c r="AS1019" s="69">
        <v>0</v>
      </c>
      <c r="AT1019" s="69">
        <v>0</v>
      </c>
      <c r="AU1019" s="69">
        <v>0</v>
      </c>
      <c r="AV1019" s="69">
        <v>0</v>
      </c>
      <c r="AW1019" s="69">
        <v>0</v>
      </c>
      <c r="AX1019" s="69">
        <v>0</v>
      </c>
      <c r="AY1019" s="69">
        <v>0</v>
      </c>
      <c r="AZ1019" s="69">
        <v>0</v>
      </c>
      <c r="BA1019" s="69">
        <v>0</v>
      </c>
      <c r="BB1019" s="69">
        <v>0</v>
      </c>
      <c r="BC1019" s="69">
        <v>0</v>
      </c>
      <c r="BD1019" s="69">
        <v>0</v>
      </c>
      <c r="BE1019" s="69">
        <v>0</v>
      </c>
      <c r="BF1019" s="69">
        <v>0</v>
      </c>
      <c r="BG1019" s="69">
        <v>0</v>
      </c>
      <c r="BH1019" s="69">
        <v>0</v>
      </c>
      <c r="BK1019" s="69">
        <v>3</v>
      </c>
      <c r="BL1019" s="69">
        <v>3</v>
      </c>
      <c r="BM1019" s="69">
        <v>2</v>
      </c>
      <c r="BN1019" s="69">
        <v>31</v>
      </c>
      <c r="BO1019" s="89">
        <v>0</v>
      </c>
      <c r="BP1019" s="69">
        <v>3</v>
      </c>
      <c r="BQ1019" s="69">
        <v>10</v>
      </c>
      <c r="BR1019" s="69">
        <v>204</v>
      </c>
      <c r="BS1019" s="69">
        <v>350</v>
      </c>
      <c r="BT1019" s="69">
        <v>0</v>
      </c>
      <c r="BU1019" s="69">
        <v>0</v>
      </c>
      <c r="BV1019" s="69">
        <v>1000</v>
      </c>
      <c r="BW1019" s="69">
        <v>22</v>
      </c>
      <c r="BY1019" s="69">
        <v>0</v>
      </c>
      <c r="BZ1019" s="69">
        <v>0</v>
      </c>
      <c r="CA1019" s="69">
        <v>31</v>
      </c>
      <c r="CB1019" s="89">
        <v>0</v>
      </c>
      <c r="CC1019" s="69">
        <v>0</v>
      </c>
      <c r="CD1019" s="69">
        <v>0</v>
      </c>
      <c r="CE1019" s="69">
        <v>0</v>
      </c>
      <c r="CF1019" s="69">
        <v>0</v>
      </c>
      <c r="CG1019" s="69">
        <v>0</v>
      </c>
      <c r="CH1019" s="69">
        <v>0</v>
      </c>
      <c r="CI1019" s="69">
        <v>0</v>
      </c>
      <c r="CJ1019" s="69">
        <v>0</v>
      </c>
      <c r="CL1019" s="69">
        <v>0</v>
      </c>
      <c r="CM1019" s="69">
        <v>0</v>
      </c>
      <c r="CN1019" s="69">
        <v>0</v>
      </c>
      <c r="CO1019" s="89">
        <v>0</v>
      </c>
      <c r="CP1019" s="69">
        <v>0</v>
      </c>
      <c r="CQ1019" s="69">
        <v>0</v>
      </c>
      <c r="CR1019" s="69">
        <v>0</v>
      </c>
      <c r="CS1019" s="69">
        <v>0</v>
      </c>
      <c r="CT1019" s="89">
        <v>0</v>
      </c>
      <c r="CU1019" s="69">
        <v>0</v>
      </c>
      <c r="CV1019" s="69">
        <v>0</v>
      </c>
      <c r="CW1019" s="69">
        <v>0</v>
      </c>
      <c r="CZ1019" s="69">
        <v>0</v>
      </c>
      <c r="DA1019" s="69">
        <v>0</v>
      </c>
      <c r="DB1019" s="69">
        <v>0</v>
      </c>
      <c r="DC1019" s="69">
        <v>0</v>
      </c>
      <c r="DD1019" s="69">
        <v>0</v>
      </c>
      <c r="DE1019" s="69">
        <v>0</v>
      </c>
      <c r="DF1019" s="69">
        <v>0</v>
      </c>
      <c r="DG1019" s="69">
        <v>1</v>
      </c>
      <c r="DI1019" s="69" t="e">
        <f>INDEX(Sheet3!$E$78:$E$1130,MATCH(A1019,Sheet3!$D$78:$D$1130,0))</f>
        <v>#N/A</v>
      </c>
      <c r="DJ1019" s="69">
        <f t="shared" si="228"/>
        <v>0</v>
      </c>
      <c r="DK1019" s="69" t="s">
        <v>334</v>
      </c>
      <c r="DL1019" s="69"/>
      <c r="DM1019" s="69" t="s">
        <v>335</v>
      </c>
      <c r="DN1019" s="69" t="str">
        <f>"造成["&amp;INDEX(Sheet5!$L$2:$L$11,MATCH(BL1019,Sheet5!$J$2:$J$11,0))&amp;":"&amp;BR1019&amp;"*"&amp;BS1019/1000&amp;"]"&amp;INDEX(Sheet5!$I$2:$I$4,MATCH(BR1019,Sheet5!$H$2:$H$4,0))&amp;"的"&amp;INDEX(Sheet5!$K$2:$K$11,MATCH(BL1019,Sheet5!$J$2:$J$11,0))</f>
        <v>造成[ui.cs_blue:204*0.35]的火系伤害。</v>
      </c>
      <c r="DO1019" s="69"/>
      <c r="DP1019" s="69"/>
      <c r="DQ1019" s="69"/>
      <c r="DR1019" s="69" t="e">
        <f t="shared" si="227"/>
        <v>#N/A</v>
      </c>
      <c r="DS1019" s="90" t="e">
        <f>MATCH(A1019,Sheet5!D:D,0)</f>
        <v>#N/A</v>
      </c>
      <c r="DT1019" s="94" t="e">
        <f>MATCH(A1018,Sheet5!F:F,0)</f>
        <v>#N/A</v>
      </c>
      <c r="DU1019" s="69">
        <v>0</v>
      </c>
      <c r="DV1019" s="69">
        <v>0</v>
      </c>
      <c r="DW1019" s="69">
        <v>0</v>
      </c>
      <c r="DX1019" s="69">
        <v>0</v>
      </c>
      <c r="DY1019" s="69">
        <v>0</v>
      </c>
    </row>
    <row r="1020" spans="1:129" ht="14.25">
      <c r="A1020" s="69">
        <v>1009</v>
      </c>
      <c r="B1020" s="69">
        <v>0</v>
      </c>
      <c r="C1020" s="69">
        <v>1</v>
      </c>
      <c r="D1020" s="69" t="s">
        <v>2424</v>
      </c>
      <c r="E1020" s="69" t="s">
        <v>2269</v>
      </c>
      <c r="F1020" s="69">
        <v>0</v>
      </c>
      <c r="G1020" s="69">
        <v>1</v>
      </c>
      <c r="I1020" s="69">
        <v>0</v>
      </c>
      <c r="J1020" s="69">
        <v>0</v>
      </c>
      <c r="K1020" s="69">
        <v>0</v>
      </c>
      <c r="M1020" s="69">
        <v>141</v>
      </c>
      <c r="O1020" s="69">
        <v>0</v>
      </c>
      <c r="P1020" s="69">
        <v>6</v>
      </c>
      <c r="Q1020" s="69">
        <v>0</v>
      </c>
      <c r="R1020" s="69">
        <f t="shared" si="237"/>
        <v>1</v>
      </c>
      <c r="S1020" s="69">
        <v>0</v>
      </c>
      <c r="T1020" s="69">
        <v>0</v>
      </c>
      <c r="U1020" s="69">
        <v>0</v>
      </c>
      <c r="V1020" s="69">
        <v>0</v>
      </c>
      <c r="W1020" s="69">
        <v>0</v>
      </c>
      <c r="X1020" s="69">
        <v>0</v>
      </c>
      <c r="Y1020" s="69">
        <v>0</v>
      </c>
      <c r="Z1020" s="69">
        <v>4000</v>
      </c>
      <c r="AA1020" s="69">
        <v>2</v>
      </c>
      <c r="AB1020" s="69">
        <v>31</v>
      </c>
      <c r="AC1020" s="69">
        <v>0</v>
      </c>
      <c r="AD1020" s="69">
        <v>0</v>
      </c>
      <c r="AE1020" s="69">
        <v>0</v>
      </c>
      <c r="AF1020" s="69">
        <v>257</v>
      </c>
      <c r="AG1020" s="69">
        <v>0</v>
      </c>
      <c r="AH1020" s="69">
        <v>4</v>
      </c>
      <c r="AI1020" s="69">
        <v>0</v>
      </c>
      <c r="AJ1020" s="69">
        <v>0</v>
      </c>
      <c r="AK1020" s="69">
        <v>0</v>
      </c>
      <c r="AL1020" s="69">
        <v>0</v>
      </c>
      <c r="AM1020" s="69">
        <v>1</v>
      </c>
      <c r="AN1020" s="69">
        <v>1</v>
      </c>
      <c r="AO1020" s="69">
        <v>0</v>
      </c>
      <c r="AP1020" s="69">
        <v>3</v>
      </c>
      <c r="AQ1020" s="84">
        <v>0</v>
      </c>
      <c r="AR1020" s="69">
        <v>0</v>
      </c>
      <c r="AS1020" s="69">
        <v>0</v>
      </c>
      <c r="AT1020" s="69">
        <v>0</v>
      </c>
      <c r="AU1020" s="69">
        <v>0</v>
      </c>
      <c r="AV1020" s="69">
        <v>0</v>
      </c>
      <c r="AW1020" s="69">
        <v>0</v>
      </c>
      <c r="AX1020" s="69">
        <v>0</v>
      </c>
      <c r="AY1020" s="69">
        <v>0</v>
      </c>
      <c r="AZ1020" s="69">
        <v>0</v>
      </c>
      <c r="BA1020" s="69">
        <v>0</v>
      </c>
      <c r="BB1020" s="69">
        <v>0</v>
      </c>
      <c r="BC1020" s="69">
        <v>0</v>
      </c>
      <c r="BD1020" s="69">
        <v>0</v>
      </c>
      <c r="BE1020" s="69">
        <v>0</v>
      </c>
      <c r="BF1020" s="69">
        <v>0</v>
      </c>
      <c r="BG1020" s="69">
        <v>0</v>
      </c>
      <c r="BH1020" s="69">
        <v>0</v>
      </c>
      <c r="BK1020" s="69">
        <v>3</v>
      </c>
      <c r="BL1020" s="69">
        <v>3</v>
      </c>
      <c r="BM1020" s="69">
        <v>2</v>
      </c>
      <c r="BN1020" s="69">
        <v>31</v>
      </c>
      <c r="BO1020" s="89">
        <v>0</v>
      </c>
      <c r="BP1020" s="69">
        <v>3</v>
      </c>
      <c r="BQ1020" s="69">
        <v>10</v>
      </c>
      <c r="BR1020" s="69">
        <v>204</v>
      </c>
      <c r="BS1020" s="69">
        <v>420</v>
      </c>
      <c r="BT1020" s="69">
        <v>0</v>
      </c>
      <c r="BU1020" s="69">
        <v>0</v>
      </c>
      <c r="BV1020" s="69">
        <v>1000</v>
      </c>
      <c r="BW1020" s="69">
        <v>22</v>
      </c>
      <c r="BY1020" s="69">
        <v>0</v>
      </c>
      <c r="BZ1020" s="69">
        <v>0</v>
      </c>
      <c r="CA1020" s="69">
        <v>31</v>
      </c>
      <c r="CB1020" s="89">
        <v>0</v>
      </c>
      <c r="CC1020" s="69">
        <v>0</v>
      </c>
      <c r="CD1020" s="69">
        <v>0</v>
      </c>
      <c r="CE1020" s="69">
        <v>0</v>
      </c>
      <c r="CF1020" s="69">
        <v>0</v>
      </c>
      <c r="CG1020" s="69">
        <v>0</v>
      </c>
      <c r="CH1020" s="69">
        <v>0</v>
      </c>
      <c r="CI1020" s="69">
        <v>0</v>
      </c>
      <c r="CJ1020" s="69">
        <v>0</v>
      </c>
      <c r="CL1020" s="69">
        <v>0</v>
      </c>
      <c r="CM1020" s="69">
        <v>0</v>
      </c>
      <c r="CN1020" s="69">
        <v>0</v>
      </c>
      <c r="CO1020" s="89">
        <v>0</v>
      </c>
      <c r="CP1020" s="69">
        <v>0</v>
      </c>
      <c r="CQ1020" s="69">
        <v>0</v>
      </c>
      <c r="CR1020" s="69">
        <v>0</v>
      </c>
      <c r="CS1020" s="69">
        <v>0</v>
      </c>
      <c r="CT1020" s="89">
        <v>0</v>
      </c>
      <c r="CU1020" s="69">
        <v>0</v>
      </c>
      <c r="CV1020" s="69">
        <v>0</v>
      </c>
      <c r="CW1020" s="69">
        <v>0</v>
      </c>
      <c r="CZ1020" s="69">
        <v>0</v>
      </c>
      <c r="DA1020" s="69">
        <v>0</v>
      </c>
      <c r="DB1020" s="69">
        <v>0</v>
      </c>
      <c r="DC1020" s="69">
        <v>0</v>
      </c>
      <c r="DD1020" s="69">
        <v>0</v>
      </c>
      <c r="DE1020" s="69">
        <v>0</v>
      </c>
      <c r="DF1020" s="69">
        <v>0</v>
      </c>
      <c r="DG1020" s="69">
        <v>1</v>
      </c>
      <c r="DI1020" s="69" t="e">
        <f>INDEX(Sheet3!$E$78:$E$1130,MATCH(A1020,Sheet3!$D$78:$D$1130,0))</f>
        <v>#N/A</v>
      </c>
      <c r="DJ1020" s="69">
        <f t="shared" si="228"/>
        <v>0</v>
      </c>
      <c r="DK1020" s="69" t="s">
        <v>334</v>
      </c>
      <c r="DL1020" s="69"/>
      <c r="DM1020" s="69" t="s">
        <v>335</v>
      </c>
      <c r="DN1020" s="69" t="str">
        <f>"造成["&amp;INDEX(Sheet5!$L$2:$L$11,MATCH(BL1020,Sheet5!$J$2:$J$11,0))&amp;":"&amp;BR1020&amp;"*"&amp;BS1020/1000&amp;"]"&amp;INDEX(Sheet5!$I$2:$I$4,MATCH(BR1020,Sheet5!$H$2:$H$4,0))&amp;"的"&amp;INDEX(Sheet5!$K$2:$K$11,MATCH(BL1020,Sheet5!$J$2:$J$11,0))</f>
        <v>造成[ui.cs_blue:204*0.42]的火系伤害。</v>
      </c>
      <c r="DO1020" s="69"/>
      <c r="DP1020" s="69"/>
      <c r="DQ1020" s="69"/>
      <c r="DR1020" s="69" t="e">
        <f t="shared" si="227"/>
        <v>#N/A</v>
      </c>
      <c r="DS1020" s="90" t="e">
        <f>MATCH(A1020,Sheet5!D:D,0)</f>
        <v>#N/A</v>
      </c>
      <c r="DT1020" s="94" t="e">
        <f>MATCH(A1019,Sheet5!F:F,0)</f>
        <v>#N/A</v>
      </c>
      <c r="DU1020" s="69">
        <v>0</v>
      </c>
      <c r="DV1020" s="69">
        <v>0</v>
      </c>
      <c r="DW1020" s="69">
        <v>0</v>
      </c>
      <c r="DX1020" s="69">
        <v>0</v>
      </c>
      <c r="DY1020" s="69">
        <v>0</v>
      </c>
    </row>
    <row r="1021" spans="1:129" ht="14.25">
      <c r="A1021" s="69">
        <v>1010</v>
      </c>
      <c r="B1021" s="69">
        <v>0</v>
      </c>
      <c r="C1021" s="69">
        <v>1</v>
      </c>
      <c r="D1021" s="69" t="s">
        <v>2424</v>
      </c>
      <c r="E1021" s="69" t="s">
        <v>2269</v>
      </c>
      <c r="F1021" s="69">
        <v>0</v>
      </c>
      <c r="G1021" s="69">
        <v>1</v>
      </c>
      <c r="I1021" s="69">
        <v>0</v>
      </c>
      <c r="J1021" s="69">
        <v>0</v>
      </c>
      <c r="K1021" s="69">
        <v>0</v>
      </c>
      <c r="M1021" s="69">
        <v>141</v>
      </c>
      <c r="O1021" s="69">
        <v>0</v>
      </c>
      <c r="P1021" s="69">
        <v>6</v>
      </c>
      <c r="Q1021" s="69">
        <v>0</v>
      </c>
      <c r="R1021" s="69">
        <f t="shared" si="237"/>
        <v>1</v>
      </c>
      <c r="S1021" s="69">
        <v>0</v>
      </c>
      <c r="T1021" s="69">
        <v>0</v>
      </c>
      <c r="U1021" s="69">
        <v>0</v>
      </c>
      <c r="V1021" s="69">
        <v>0</v>
      </c>
      <c r="W1021" s="69">
        <v>0</v>
      </c>
      <c r="X1021" s="69">
        <v>0</v>
      </c>
      <c r="Y1021" s="69">
        <v>0</v>
      </c>
      <c r="Z1021" s="69">
        <v>4000</v>
      </c>
      <c r="AA1021" s="69">
        <v>2</v>
      </c>
      <c r="AB1021" s="69">
        <v>31</v>
      </c>
      <c r="AC1021" s="69">
        <v>0</v>
      </c>
      <c r="AD1021" s="69">
        <v>0</v>
      </c>
      <c r="AE1021" s="69">
        <v>0</v>
      </c>
      <c r="AF1021" s="69">
        <v>257</v>
      </c>
      <c r="AG1021" s="69">
        <v>0</v>
      </c>
      <c r="AH1021" s="69">
        <v>4</v>
      </c>
      <c r="AI1021" s="69">
        <v>0</v>
      </c>
      <c r="AJ1021" s="69">
        <v>0</v>
      </c>
      <c r="AK1021" s="69">
        <v>0</v>
      </c>
      <c r="AL1021" s="69">
        <v>0</v>
      </c>
      <c r="AM1021" s="69">
        <v>1</v>
      </c>
      <c r="AN1021" s="69">
        <v>1</v>
      </c>
      <c r="AO1021" s="69">
        <v>0</v>
      </c>
      <c r="AP1021" s="69">
        <v>3</v>
      </c>
      <c r="AQ1021" s="84">
        <v>0</v>
      </c>
      <c r="AR1021" s="69">
        <v>0</v>
      </c>
      <c r="AS1021" s="69">
        <v>0</v>
      </c>
      <c r="AT1021" s="69">
        <v>0</v>
      </c>
      <c r="AU1021" s="69">
        <v>0</v>
      </c>
      <c r="AV1021" s="69">
        <v>0</v>
      </c>
      <c r="AW1021" s="69">
        <v>0</v>
      </c>
      <c r="AX1021" s="69">
        <v>0</v>
      </c>
      <c r="AY1021" s="69">
        <v>0</v>
      </c>
      <c r="AZ1021" s="69">
        <v>0</v>
      </c>
      <c r="BA1021" s="69">
        <v>0</v>
      </c>
      <c r="BB1021" s="69">
        <v>0</v>
      </c>
      <c r="BC1021" s="69">
        <v>0</v>
      </c>
      <c r="BD1021" s="69">
        <v>0</v>
      </c>
      <c r="BE1021" s="69">
        <v>0</v>
      </c>
      <c r="BF1021" s="69">
        <v>0</v>
      </c>
      <c r="BG1021" s="69">
        <v>0</v>
      </c>
      <c r="BH1021" s="69">
        <v>0</v>
      </c>
      <c r="BK1021" s="69">
        <v>3</v>
      </c>
      <c r="BL1021" s="69">
        <v>3</v>
      </c>
      <c r="BM1021" s="69">
        <v>2</v>
      </c>
      <c r="BN1021" s="69">
        <v>31</v>
      </c>
      <c r="BO1021" s="89">
        <v>0</v>
      </c>
      <c r="BP1021" s="69">
        <v>3</v>
      </c>
      <c r="BQ1021" s="69">
        <v>10</v>
      </c>
      <c r="BR1021" s="69">
        <v>204</v>
      </c>
      <c r="BS1021" s="69">
        <v>500</v>
      </c>
      <c r="BT1021" s="69">
        <v>0</v>
      </c>
      <c r="BU1021" s="69">
        <v>0</v>
      </c>
      <c r="BV1021" s="69">
        <v>1000</v>
      </c>
      <c r="BW1021" s="69">
        <v>22</v>
      </c>
      <c r="BY1021" s="69">
        <v>0</v>
      </c>
      <c r="BZ1021" s="69">
        <v>0</v>
      </c>
      <c r="CA1021" s="69">
        <v>31</v>
      </c>
      <c r="CB1021" s="89">
        <v>0</v>
      </c>
      <c r="CC1021" s="69">
        <v>0</v>
      </c>
      <c r="CD1021" s="69">
        <v>0</v>
      </c>
      <c r="CE1021" s="69">
        <v>0</v>
      </c>
      <c r="CF1021" s="69">
        <v>0</v>
      </c>
      <c r="CG1021" s="69">
        <v>0</v>
      </c>
      <c r="CH1021" s="69">
        <v>0</v>
      </c>
      <c r="CI1021" s="69">
        <v>0</v>
      </c>
      <c r="CJ1021" s="69">
        <v>0</v>
      </c>
      <c r="CL1021" s="69">
        <v>0</v>
      </c>
      <c r="CM1021" s="69">
        <v>0</v>
      </c>
      <c r="CN1021" s="69">
        <v>0</v>
      </c>
      <c r="CO1021" s="89">
        <v>0</v>
      </c>
      <c r="CP1021" s="69">
        <v>0</v>
      </c>
      <c r="CQ1021" s="69">
        <v>0</v>
      </c>
      <c r="CR1021" s="69">
        <v>0</v>
      </c>
      <c r="CS1021" s="69">
        <v>0</v>
      </c>
      <c r="CT1021" s="89">
        <v>0</v>
      </c>
      <c r="CU1021" s="69">
        <v>0</v>
      </c>
      <c r="CV1021" s="69">
        <v>0</v>
      </c>
      <c r="CW1021" s="69">
        <v>0</v>
      </c>
      <c r="CZ1021" s="69">
        <v>0</v>
      </c>
      <c r="DA1021" s="69">
        <v>0</v>
      </c>
      <c r="DB1021" s="69">
        <v>0</v>
      </c>
      <c r="DC1021" s="69">
        <v>0</v>
      </c>
      <c r="DD1021" s="69">
        <v>0</v>
      </c>
      <c r="DE1021" s="69">
        <v>0</v>
      </c>
      <c r="DF1021" s="69">
        <v>0</v>
      </c>
      <c r="DG1021" s="69">
        <v>1</v>
      </c>
      <c r="DI1021" s="69" t="e">
        <f>INDEX(Sheet3!$E$78:$E$1130,MATCH(A1021,Sheet3!$D$78:$D$1130,0))</f>
        <v>#N/A</v>
      </c>
      <c r="DJ1021" s="69">
        <f t="shared" si="228"/>
        <v>0</v>
      </c>
      <c r="DK1021" s="69" t="s">
        <v>334</v>
      </c>
      <c r="DL1021" s="69"/>
      <c r="DM1021" s="69" t="s">
        <v>335</v>
      </c>
      <c r="DN1021" s="69" t="str">
        <f>"造成["&amp;INDEX(Sheet5!$L$2:$L$11,MATCH(BL1021,Sheet5!$J$2:$J$11,0))&amp;":"&amp;BR1021&amp;"*"&amp;BS1021/1000&amp;"]"&amp;INDEX(Sheet5!$I$2:$I$4,MATCH(BR1021,Sheet5!$H$2:$H$4,0))&amp;"的"&amp;INDEX(Sheet5!$K$2:$K$11,MATCH(BL1021,Sheet5!$J$2:$J$11,0))</f>
        <v>造成[ui.cs_blue:204*0.5]的火系伤害。</v>
      </c>
      <c r="DO1021" s="69"/>
      <c r="DP1021" s="69"/>
      <c r="DQ1021" s="69"/>
      <c r="DR1021" s="69" t="e">
        <f t="shared" si="227"/>
        <v>#N/A</v>
      </c>
      <c r="DS1021" s="90" t="e">
        <f>MATCH(A1021,Sheet5!D:D,0)</f>
        <v>#N/A</v>
      </c>
      <c r="DT1021" s="94" t="e">
        <f>MATCH(A1020,Sheet5!F:F,0)</f>
        <v>#N/A</v>
      </c>
      <c r="DU1021" s="69">
        <v>0</v>
      </c>
      <c r="DV1021" s="69">
        <v>0</v>
      </c>
      <c r="DW1021" s="69">
        <v>0</v>
      </c>
      <c r="DX1021" s="69">
        <v>0</v>
      </c>
      <c r="DY1021" s="69">
        <v>0</v>
      </c>
    </row>
    <row r="1022" spans="1:129" ht="14.25">
      <c r="A1022" s="69">
        <v>1011</v>
      </c>
      <c r="B1022" s="69">
        <v>0</v>
      </c>
      <c r="C1022" s="69">
        <v>1</v>
      </c>
      <c r="D1022" s="69" t="s">
        <v>2424</v>
      </c>
      <c r="E1022" s="69" t="s">
        <v>2269</v>
      </c>
      <c r="F1022" s="69">
        <v>0</v>
      </c>
      <c r="G1022" s="69">
        <v>1</v>
      </c>
      <c r="I1022" s="69">
        <v>0</v>
      </c>
      <c r="J1022" s="69">
        <v>0</v>
      </c>
      <c r="K1022" s="69">
        <v>0</v>
      </c>
      <c r="M1022" s="69">
        <v>141</v>
      </c>
      <c r="O1022" s="69">
        <v>0</v>
      </c>
      <c r="P1022" s="69">
        <v>6</v>
      </c>
      <c r="Q1022" s="69">
        <v>0</v>
      </c>
      <c r="R1022" s="69">
        <f t="shared" si="237"/>
        <v>1</v>
      </c>
      <c r="S1022" s="69">
        <v>0</v>
      </c>
      <c r="T1022" s="69">
        <v>0</v>
      </c>
      <c r="U1022" s="69">
        <v>0</v>
      </c>
      <c r="V1022" s="69">
        <v>0</v>
      </c>
      <c r="W1022" s="69">
        <v>0</v>
      </c>
      <c r="X1022" s="69">
        <v>0</v>
      </c>
      <c r="Y1022" s="69">
        <v>0</v>
      </c>
      <c r="Z1022" s="69">
        <v>4000</v>
      </c>
      <c r="AA1022" s="69">
        <v>2</v>
      </c>
      <c r="AB1022" s="69">
        <v>31</v>
      </c>
      <c r="AC1022" s="69">
        <v>0</v>
      </c>
      <c r="AD1022" s="69">
        <v>0</v>
      </c>
      <c r="AE1022" s="69">
        <v>0</v>
      </c>
      <c r="AF1022" s="69">
        <v>257</v>
      </c>
      <c r="AG1022" s="69">
        <v>0</v>
      </c>
      <c r="AH1022" s="69">
        <v>4</v>
      </c>
      <c r="AI1022" s="69">
        <v>0</v>
      </c>
      <c r="AJ1022" s="69">
        <v>0</v>
      </c>
      <c r="AK1022" s="69">
        <v>0</v>
      </c>
      <c r="AL1022" s="69">
        <v>0</v>
      </c>
      <c r="AM1022" s="69">
        <v>1</v>
      </c>
      <c r="AN1022" s="69">
        <v>1</v>
      </c>
      <c r="AO1022" s="69">
        <v>0</v>
      </c>
      <c r="AP1022" s="69">
        <v>3</v>
      </c>
      <c r="AQ1022" s="84">
        <v>0</v>
      </c>
      <c r="AR1022" s="69">
        <v>0</v>
      </c>
      <c r="AS1022" s="69">
        <v>0</v>
      </c>
      <c r="AT1022" s="69">
        <v>0</v>
      </c>
      <c r="AU1022" s="69">
        <v>0</v>
      </c>
      <c r="AV1022" s="69">
        <v>0</v>
      </c>
      <c r="AW1022" s="69">
        <v>0</v>
      </c>
      <c r="AX1022" s="69">
        <v>0</v>
      </c>
      <c r="AY1022" s="69">
        <v>0</v>
      </c>
      <c r="AZ1022" s="69">
        <v>0</v>
      </c>
      <c r="BA1022" s="69">
        <v>0</v>
      </c>
      <c r="BB1022" s="69">
        <v>0</v>
      </c>
      <c r="BC1022" s="69">
        <v>0</v>
      </c>
      <c r="BD1022" s="69">
        <v>0</v>
      </c>
      <c r="BE1022" s="69">
        <v>0</v>
      </c>
      <c r="BF1022" s="69">
        <v>0</v>
      </c>
      <c r="BG1022" s="69">
        <v>0</v>
      </c>
      <c r="BH1022" s="69">
        <v>0</v>
      </c>
      <c r="BK1022" s="69">
        <v>3</v>
      </c>
      <c r="BL1022" s="69">
        <v>3</v>
      </c>
      <c r="BM1022" s="69">
        <v>2</v>
      </c>
      <c r="BN1022" s="69">
        <v>31</v>
      </c>
      <c r="BO1022" s="89">
        <v>0</v>
      </c>
      <c r="BP1022" s="69">
        <v>3</v>
      </c>
      <c r="BQ1022" s="69">
        <v>10</v>
      </c>
      <c r="BR1022" s="69">
        <v>204</v>
      </c>
      <c r="BS1022" s="69">
        <v>580</v>
      </c>
      <c r="BT1022" s="69">
        <v>0</v>
      </c>
      <c r="BU1022" s="69">
        <v>0</v>
      </c>
      <c r="BV1022" s="69">
        <v>1000</v>
      </c>
      <c r="BW1022" s="69">
        <v>22</v>
      </c>
      <c r="BY1022" s="69">
        <v>0</v>
      </c>
      <c r="BZ1022" s="69">
        <v>0</v>
      </c>
      <c r="CA1022" s="69">
        <v>31</v>
      </c>
      <c r="CB1022" s="89">
        <v>0</v>
      </c>
      <c r="CC1022" s="69">
        <v>0</v>
      </c>
      <c r="CD1022" s="69">
        <v>0</v>
      </c>
      <c r="CE1022" s="69">
        <v>0</v>
      </c>
      <c r="CF1022" s="69">
        <v>0</v>
      </c>
      <c r="CG1022" s="69">
        <v>0</v>
      </c>
      <c r="CH1022" s="69">
        <v>0</v>
      </c>
      <c r="CI1022" s="69">
        <v>0</v>
      </c>
      <c r="CJ1022" s="69">
        <v>0</v>
      </c>
      <c r="CL1022" s="69">
        <v>0</v>
      </c>
      <c r="CM1022" s="69">
        <v>0</v>
      </c>
      <c r="CN1022" s="69">
        <v>0</v>
      </c>
      <c r="CO1022" s="89">
        <v>0</v>
      </c>
      <c r="CP1022" s="69">
        <v>0</v>
      </c>
      <c r="CQ1022" s="69">
        <v>0</v>
      </c>
      <c r="CR1022" s="69">
        <v>0</v>
      </c>
      <c r="CS1022" s="69">
        <v>0</v>
      </c>
      <c r="CT1022" s="89">
        <v>0</v>
      </c>
      <c r="CU1022" s="69">
        <v>0</v>
      </c>
      <c r="CV1022" s="69">
        <v>0</v>
      </c>
      <c r="CW1022" s="69">
        <v>0</v>
      </c>
      <c r="CZ1022" s="69">
        <v>0</v>
      </c>
      <c r="DA1022" s="69">
        <v>0</v>
      </c>
      <c r="DB1022" s="69">
        <v>0</v>
      </c>
      <c r="DC1022" s="69">
        <v>0</v>
      </c>
      <c r="DD1022" s="69">
        <v>0</v>
      </c>
      <c r="DE1022" s="69">
        <v>0</v>
      </c>
      <c r="DF1022" s="69">
        <v>0</v>
      </c>
      <c r="DG1022" s="69">
        <v>1</v>
      </c>
      <c r="DI1022" s="69" t="e">
        <f>INDEX(Sheet3!$E$78:$E$1130,MATCH(A1022,Sheet3!$D$78:$D$1130,0))</f>
        <v>#N/A</v>
      </c>
      <c r="DJ1022" s="69">
        <f t="shared" si="228"/>
        <v>0</v>
      </c>
      <c r="DK1022" s="69" t="s">
        <v>334</v>
      </c>
      <c r="DL1022" s="69"/>
      <c r="DM1022" s="69" t="s">
        <v>335</v>
      </c>
      <c r="DN1022" s="69" t="str">
        <f>"造成["&amp;INDEX(Sheet5!$L$2:$L$11,MATCH(BL1022,Sheet5!$J$2:$J$11,0))&amp;":"&amp;BR1022&amp;"*"&amp;BS1022/1000&amp;"]"&amp;INDEX(Sheet5!$I$2:$I$4,MATCH(BR1022,Sheet5!$H$2:$H$4,0))&amp;"的"&amp;INDEX(Sheet5!$K$2:$K$11,MATCH(BL1022,Sheet5!$J$2:$J$11,0))</f>
        <v>造成[ui.cs_blue:204*0.58]的火系伤害。</v>
      </c>
      <c r="DO1022" s="69"/>
      <c r="DP1022" s="69"/>
      <c r="DQ1022" s="69"/>
      <c r="DR1022" s="69" t="e">
        <f t="shared" si="227"/>
        <v>#N/A</v>
      </c>
      <c r="DS1022" s="90" t="e">
        <f>MATCH(A1022,Sheet5!D:D,0)</f>
        <v>#N/A</v>
      </c>
      <c r="DT1022" s="94" t="e">
        <f>MATCH(A1021,Sheet5!F:F,0)</f>
        <v>#N/A</v>
      </c>
      <c r="DU1022" s="69">
        <v>0</v>
      </c>
      <c r="DV1022" s="69">
        <v>0</v>
      </c>
      <c r="DW1022" s="69">
        <v>0</v>
      </c>
      <c r="DX1022" s="69">
        <v>0</v>
      </c>
      <c r="DY1022" s="69">
        <v>0</v>
      </c>
    </row>
    <row r="1023" spans="1:129" ht="14.25">
      <c r="A1023" s="69">
        <v>1012</v>
      </c>
      <c r="B1023" s="69">
        <v>0</v>
      </c>
      <c r="C1023" s="69">
        <v>1</v>
      </c>
      <c r="D1023" s="69" t="s">
        <v>2424</v>
      </c>
      <c r="E1023" s="69" t="s">
        <v>2269</v>
      </c>
      <c r="F1023" s="69">
        <v>0</v>
      </c>
      <c r="G1023" s="69">
        <v>1</v>
      </c>
      <c r="I1023" s="69">
        <v>0</v>
      </c>
      <c r="J1023" s="69">
        <v>0</v>
      </c>
      <c r="K1023" s="69">
        <v>0</v>
      </c>
      <c r="M1023" s="69">
        <v>141</v>
      </c>
      <c r="O1023" s="69">
        <v>0</v>
      </c>
      <c r="P1023" s="69">
        <v>6</v>
      </c>
      <c r="Q1023" s="69">
        <v>0</v>
      </c>
      <c r="R1023" s="69">
        <f t="shared" si="237"/>
        <v>1</v>
      </c>
      <c r="S1023" s="69">
        <v>0</v>
      </c>
      <c r="T1023" s="69">
        <v>0</v>
      </c>
      <c r="U1023" s="69">
        <v>0</v>
      </c>
      <c r="V1023" s="69">
        <v>0</v>
      </c>
      <c r="W1023" s="69">
        <v>0</v>
      </c>
      <c r="X1023" s="69">
        <v>0</v>
      </c>
      <c r="Y1023" s="69">
        <v>0</v>
      </c>
      <c r="Z1023" s="69">
        <v>4000</v>
      </c>
      <c r="AA1023" s="69">
        <v>2</v>
      </c>
      <c r="AB1023" s="69">
        <v>31</v>
      </c>
      <c r="AC1023" s="69">
        <v>0</v>
      </c>
      <c r="AD1023" s="69">
        <v>0</v>
      </c>
      <c r="AE1023" s="69">
        <v>0</v>
      </c>
      <c r="AF1023" s="69">
        <v>257</v>
      </c>
      <c r="AG1023" s="69">
        <v>0</v>
      </c>
      <c r="AH1023" s="69">
        <v>4</v>
      </c>
      <c r="AI1023" s="69">
        <v>0</v>
      </c>
      <c r="AJ1023" s="69">
        <v>0</v>
      </c>
      <c r="AK1023" s="69">
        <v>0</v>
      </c>
      <c r="AL1023" s="69">
        <v>0</v>
      </c>
      <c r="AM1023" s="69">
        <v>1</v>
      </c>
      <c r="AN1023" s="69">
        <v>1</v>
      </c>
      <c r="AO1023" s="69">
        <v>0</v>
      </c>
      <c r="AP1023" s="69">
        <v>3</v>
      </c>
      <c r="AQ1023" s="84">
        <v>0</v>
      </c>
      <c r="AR1023" s="69">
        <v>0</v>
      </c>
      <c r="AS1023" s="69">
        <v>0</v>
      </c>
      <c r="AT1023" s="69">
        <v>0</v>
      </c>
      <c r="AU1023" s="69">
        <v>0</v>
      </c>
      <c r="AV1023" s="69">
        <v>0</v>
      </c>
      <c r="AW1023" s="69">
        <v>0</v>
      </c>
      <c r="AX1023" s="69">
        <v>0</v>
      </c>
      <c r="AY1023" s="69">
        <v>0</v>
      </c>
      <c r="AZ1023" s="69">
        <v>0</v>
      </c>
      <c r="BA1023" s="69">
        <v>0</v>
      </c>
      <c r="BB1023" s="69">
        <v>0</v>
      </c>
      <c r="BC1023" s="69">
        <v>0</v>
      </c>
      <c r="BD1023" s="69">
        <v>0</v>
      </c>
      <c r="BE1023" s="69">
        <v>0</v>
      </c>
      <c r="BF1023" s="69">
        <v>0</v>
      </c>
      <c r="BG1023" s="69">
        <v>0</v>
      </c>
      <c r="BH1023" s="69">
        <v>0</v>
      </c>
      <c r="BK1023" s="69">
        <v>3</v>
      </c>
      <c r="BL1023" s="69">
        <v>3</v>
      </c>
      <c r="BM1023" s="69">
        <v>2</v>
      </c>
      <c r="BN1023" s="69">
        <v>31</v>
      </c>
      <c r="BO1023" s="89">
        <v>0</v>
      </c>
      <c r="BP1023" s="69">
        <v>3</v>
      </c>
      <c r="BQ1023" s="69">
        <v>10</v>
      </c>
      <c r="BR1023" s="69">
        <v>204</v>
      </c>
      <c r="BS1023" s="69">
        <v>660</v>
      </c>
      <c r="BT1023" s="69">
        <v>0</v>
      </c>
      <c r="BU1023" s="69">
        <v>0</v>
      </c>
      <c r="BV1023" s="69">
        <v>1000</v>
      </c>
      <c r="BW1023" s="69">
        <v>22</v>
      </c>
      <c r="BY1023" s="69">
        <v>0</v>
      </c>
      <c r="BZ1023" s="69">
        <v>0</v>
      </c>
      <c r="CA1023" s="69">
        <v>31</v>
      </c>
      <c r="CB1023" s="89">
        <v>0</v>
      </c>
      <c r="CC1023" s="69">
        <v>0</v>
      </c>
      <c r="CD1023" s="69">
        <v>0</v>
      </c>
      <c r="CE1023" s="69">
        <v>0</v>
      </c>
      <c r="CF1023" s="69">
        <v>0</v>
      </c>
      <c r="CG1023" s="69">
        <v>0</v>
      </c>
      <c r="CH1023" s="69">
        <v>0</v>
      </c>
      <c r="CI1023" s="69">
        <v>0</v>
      </c>
      <c r="CJ1023" s="69">
        <v>0</v>
      </c>
      <c r="CL1023" s="69">
        <v>0</v>
      </c>
      <c r="CM1023" s="69">
        <v>0</v>
      </c>
      <c r="CN1023" s="69">
        <v>0</v>
      </c>
      <c r="CO1023" s="89">
        <v>0</v>
      </c>
      <c r="CP1023" s="69">
        <v>0</v>
      </c>
      <c r="CQ1023" s="69">
        <v>0</v>
      </c>
      <c r="CR1023" s="69">
        <v>0</v>
      </c>
      <c r="CS1023" s="69">
        <v>0</v>
      </c>
      <c r="CT1023" s="89">
        <v>0</v>
      </c>
      <c r="CU1023" s="69">
        <v>0</v>
      </c>
      <c r="CV1023" s="69">
        <v>0</v>
      </c>
      <c r="CW1023" s="69">
        <v>0</v>
      </c>
      <c r="CZ1023" s="69">
        <v>0</v>
      </c>
      <c r="DA1023" s="69">
        <v>0</v>
      </c>
      <c r="DB1023" s="69">
        <v>0</v>
      </c>
      <c r="DC1023" s="69">
        <v>0</v>
      </c>
      <c r="DD1023" s="69">
        <v>0</v>
      </c>
      <c r="DE1023" s="69">
        <v>0</v>
      </c>
      <c r="DF1023" s="69">
        <v>0</v>
      </c>
      <c r="DG1023" s="69">
        <v>1</v>
      </c>
      <c r="DI1023" s="69" t="e">
        <f>INDEX(Sheet3!$E$78:$E$1130,MATCH(A1023,Sheet3!$D$78:$D$1130,0))</f>
        <v>#N/A</v>
      </c>
      <c r="DJ1023" s="69">
        <f t="shared" si="228"/>
        <v>0</v>
      </c>
      <c r="DK1023" s="69" t="s">
        <v>334</v>
      </c>
      <c r="DL1023" s="69"/>
      <c r="DM1023" s="69" t="s">
        <v>335</v>
      </c>
      <c r="DN1023" s="69" t="str">
        <f>"造成["&amp;INDEX(Sheet5!$L$2:$L$11,MATCH(BL1023,Sheet5!$J$2:$J$11,0))&amp;":"&amp;BR1023&amp;"*"&amp;BS1023/1000&amp;"]"&amp;INDEX(Sheet5!$I$2:$I$4,MATCH(BR1023,Sheet5!$H$2:$H$4,0))&amp;"的"&amp;INDEX(Sheet5!$K$2:$K$11,MATCH(BL1023,Sheet5!$J$2:$J$11,0))</f>
        <v>造成[ui.cs_blue:204*0.66]的火系伤害。</v>
      </c>
      <c r="DO1023" s="69"/>
      <c r="DP1023" s="69"/>
      <c r="DQ1023" s="69"/>
      <c r="DR1023" s="69" t="e">
        <f t="shared" ref="DR1023:DR1086" si="238">MATCH(A1023,$DX$51:$DX$69,0)</f>
        <v>#N/A</v>
      </c>
      <c r="DS1023" s="90" t="e">
        <f>MATCH(A1023,Sheet5!D:D,0)</f>
        <v>#N/A</v>
      </c>
      <c r="DT1023" s="94" t="e">
        <f>MATCH(A1022,Sheet5!F:F,0)</f>
        <v>#N/A</v>
      </c>
      <c r="DU1023" s="69">
        <v>0</v>
      </c>
      <c r="DV1023" s="69">
        <v>0</v>
      </c>
      <c r="DW1023" s="69">
        <v>0</v>
      </c>
      <c r="DX1023" s="69">
        <v>0</v>
      </c>
      <c r="DY1023" s="69">
        <v>0</v>
      </c>
    </row>
    <row r="1024" spans="1:129" ht="14.25">
      <c r="A1024" s="69">
        <v>1013</v>
      </c>
      <c r="B1024" s="69">
        <v>0</v>
      </c>
      <c r="C1024" s="69">
        <v>1</v>
      </c>
      <c r="D1024" s="69" t="s">
        <v>2424</v>
      </c>
      <c r="E1024" s="69" t="s">
        <v>2269</v>
      </c>
      <c r="F1024" s="69">
        <v>0</v>
      </c>
      <c r="G1024" s="69">
        <v>1</v>
      </c>
      <c r="I1024" s="69">
        <v>0</v>
      </c>
      <c r="J1024" s="69">
        <v>0</v>
      </c>
      <c r="K1024" s="69">
        <v>0</v>
      </c>
      <c r="M1024" s="69">
        <v>141</v>
      </c>
      <c r="O1024" s="69">
        <v>0</v>
      </c>
      <c r="P1024" s="69">
        <v>6</v>
      </c>
      <c r="Q1024" s="69">
        <v>0</v>
      </c>
      <c r="R1024" s="69">
        <f t="shared" si="237"/>
        <v>1</v>
      </c>
      <c r="S1024" s="69">
        <v>0</v>
      </c>
      <c r="T1024" s="69">
        <v>0</v>
      </c>
      <c r="U1024" s="69">
        <v>0</v>
      </c>
      <c r="V1024" s="69">
        <v>0</v>
      </c>
      <c r="W1024" s="69">
        <v>0</v>
      </c>
      <c r="X1024" s="69">
        <v>0</v>
      </c>
      <c r="Y1024" s="69">
        <v>0</v>
      </c>
      <c r="Z1024" s="69">
        <v>4000</v>
      </c>
      <c r="AA1024" s="69">
        <v>2</v>
      </c>
      <c r="AB1024" s="69">
        <v>31</v>
      </c>
      <c r="AC1024" s="69">
        <v>0</v>
      </c>
      <c r="AD1024" s="69">
        <v>0</v>
      </c>
      <c r="AE1024" s="69">
        <v>0</v>
      </c>
      <c r="AF1024" s="69">
        <v>257</v>
      </c>
      <c r="AG1024" s="69">
        <v>0</v>
      </c>
      <c r="AH1024" s="69">
        <v>4</v>
      </c>
      <c r="AI1024" s="69">
        <v>0</v>
      </c>
      <c r="AJ1024" s="69">
        <v>0</v>
      </c>
      <c r="AK1024" s="69">
        <v>0</v>
      </c>
      <c r="AL1024" s="69">
        <v>0</v>
      </c>
      <c r="AM1024" s="69">
        <v>1</v>
      </c>
      <c r="AN1024" s="69">
        <v>1</v>
      </c>
      <c r="AO1024" s="69">
        <v>0</v>
      </c>
      <c r="AP1024" s="69">
        <v>3</v>
      </c>
      <c r="AQ1024" s="84">
        <v>0</v>
      </c>
      <c r="AR1024" s="69">
        <v>0</v>
      </c>
      <c r="AS1024" s="69">
        <v>0</v>
      </c>
      <c r="AT1024" s="69">
        <v>0</v>
      </c>
      <c r="AU1024" s="69">
        <v>0</v>
      </c>
      <c r="AV1024" s="69">
        <v>0</v>
      </c>
      <c r="AW1024" s="69">
        <v>0</v>
      </c>
      <c r="AX1024" s="69">
        <v>0</v>
      </c>
      <c r="AY1024" s="69">
        <v>0</v>
      </c>
      <c r="AZ1024" s="69">
        <v>0</v>
      </c>
      <c r="BA1024" s="69">
        <v>0</v>
      </c>
      <c r="BB1024" s="69">
        <v>0</v>
      </c>
      <c r="BC1024" s="69">
        <v>0</v>
      </c>
      <c r="BD1024" s="69">
        <v>0</v>
      </c>
      <c r="BE1024" s="69">
        <v>0</v>
      </c>
      <c r="BF1024" s="69">
        <v>0</v>
      </c>
      <c r="BG1024" s="69">
        <v>0</v>
      </c>
      <c r="BH1024" s="69">
        <v>0</v>
      </c>
      <c r="BK1024" s="69">
        <v>3</v>
      </c>
      <c r="BL1024" s="69">
        <v>3</v>
      </c>
      <c r="BM1024" s="69">
        <v>2</v>
      </c>
      <c r="BN1024" s="69">
        <v>31</v>
      </c>
      <c r="BO1024" s="89">
        <v>0</v>
      </c>
      <c r="BP1024" s="69">
        <v>3</v>
      </c>
      <c r="BQ1024" s="69">
        <v>10</v>
      </c>
      <c r="BR1024" s="69">
        <v>204</v>
      </c>
      <c r="BS1024" s="69">
        <v>740</v>
      </c>
      <c r="BT1024" s="69">
        <v>0</v>
      </c>
      <c r="BU1024" s="69">
        <v>0</v>
      </c>
      <c r="BV1024" s="69">
        <v>1000</v>
      </c>
      <c r="BW1024" s="69">
        <v>22</v>
      </c>
      <c r="BY1024" s="69">
        <v>0</v>
      </c>
      <c r="BZ1024" s="69">
        <v>0</v>
      </c>
      <c r="CA1024" s="69">
        <v>31</v>
      </c>
      <c r="CB1024" s="89">
        <v>0</v>
      </c>
      <c r="CC1024" s="69">
        <v>0</v>
      </c>
      <c r="CD1024" s="69">
        <v>0</v>
      </c>
      <c r="CE1024" s="69">
        <v>0</v>
      </c>
      <c r="CF1024" s="69">
        <v>0</v>
      </c>
      <c r="CG1024" s="69">
        <v>0</v>
      </c>
      <c r="CH1024" s="69">
        <v>0</v>
      </c>
      <c r="CI1024" s="69">
        <v>0</v>
      </c>
      <c r="CJ1024" s="69">
        <v>0</v>
      </c>
      <c r="CL1024" s="69">
        <v>0</v>
      </c>
      <c r="CM1024" s="69">
        <v>0</v>
      </c>
      <c r="CN1024" s="69">
        <v>0</v>
      </c>
      <c r="CO1024" s="89">
        <v>0</v>
      </c>
      <c r="CP1024" s="69">
        <v>0</v>
      </c>
      <c r="CQ1024" s="69">
        <v>0</v>
      </c>
      <c r="CR1024" s="69">
        <v>0</v>
      </c>
      <c r="CS1024" s="69">
        <v>0</v>
      </c>
      <c r="CT1024" s="89">
        <v>0</v>
      </c>
      <c r="CU1024" s="69">
        <v>0</v>
      </c>
      <c r="CV1024" s="69">
        <v>0</v>
      </c>
      <c r="CW1024" s="69">
        <v>0</v>
      </c>
      <c r="CZ1024" s="69">
        <v>0</v>
      </c>
      <c r="DA1024" s="69">
        <v>0</v>
      </c>
      <c r="DB1024" s="69">
        <v>0</v>
      </c>
      <c r="DC1024" s="69">
        <v>0</v>
      </c>
      <c r="DD1024" s="69">
        <v>0</v>
      </c>
      <c r="DE1024" s="69">
        <v>0</v>
      </c>
      <c r="DF1024" s="69">
        <v>0</v>
      </c>
      <c r="DG1024" s="69">
        <v>1</v>
      </c>
      <c r="DI1024" s="69" t="e">
        <f>INDEX(Sheet3!$E$78:$E$1130,MATCH(A1024,Sheet3!$D$78:$D$1130,0))</f>
        <v>#N/A</v>
      </c>
      <c r="DJ1024" s="69">
        <f t="shared" si="228"/>
        <v>0</v>
      </c>
      <c r="DK1024" s="69" t="s">
        <v>334</v>
      </c>
      <c r="DL1024" s="69"/>
      <c r="DM1024" s="69" t="s">
        <v>335</v>
      </c>
      <c r="DN1024" s="69" t="str">
        <f>"造成["&amp;INDEX(Sheet5!$L$2:$L$11,MATCH(BL1024,Sheet5!$J$2:$J$11,0))&amp;":"&amp;BR1024&amp;"*"&amp;BS1024/1000&amp;"]"&amp;INDEX(Sheet5!$I$2:$I$4,MATCH(BR1024,Sheet5!$H$2:$H$4,0))&amp;"的"&amp;INDEX(Sheet5!$K$2:$K$11,MATCH(BL1024,Sheet5!$J$2:$J$11,0))</f>
        <v>造成[ui.cs_blue:204*0.74]的火系伤害。</v>
      </c>
      <c r="DO1024" s="69"/>
      <c r="DP1024" s="69"/>
      <c r="DQ1024" s="69"/>
      <c r="DR1024" s="69" t="e">
        <f t="shared" si="238"/>
        <v>#N/A</v>
      </c>
      <c r="DS1024" s="90" t="e">
        <f>MATCH(A1024,Sheet5!D:D,0)</f>
        <v>#N/A</v>
      </c>
      <c r="DT1024" s="94" t="e">
        <f>MATCH(A1023,Sheet5!F:F,0)</f>
        <v>#N/A</v>
      </c>
      <c r="DU1024" s="69">
        <v>0</v>
      </c>
      <c r="DV1024" s="69">
        <v>0</v>
      </c>
      <c r="DW1024" s="69">
        <v>0</v>
      </c>
      <c r="DX1024" s="69">
        <v>0</v>
      </c>
      <c r="DY1024" s="69">
        <v>0</v>
      </c>
    </row>
    <row r="1025" spans="1:129" ht="14.25">
      <c r="A1025" s="69">
        <v>1014</v>
      </c>
      <c r="B1025" s="69">
        <v>0</v>
      </c>
      <c r="C1025" s="69">
        <v>1</v>
      </c>
      <c r="D1025" s="69" t="s">
        <v>2424</v>
      </c>
      <c r="E1025" s="69" t="s">
        <v>2269</v>
      </c>
      <c r="F1025" s="69">
        <v>0</v>
      </c>
      <c r="G1025" s="69">
        <v>1</v>
      </c>
      <c r="I1025" s="69">
        <v>0</v>
      </c>
      <c r="J1025" s="69">
        <v>0</v>
      </c>
      <c r="K1025" s="69">
        <v>0</v>
      </c>
      <c r="M1025" s="69">
        <v>141</v>
      </c>
      <c r="O1025" s="69">
        <v>0</v>
      </c>
      <c r="P1025" s="69">
        <v>6</v>
      </c>
      <c r="Q1025" s="69">
        <v>0</v>
      </c>
      <c r="R1025" s="69">
        <f t="shared" si="237"/>
        <v>1</v>
      </c>
      <c r="S1025" s="69">
        <v>0</v>
      </c>
      <c r="T1025" s="69">
        <v>0</v>
      </c>
      <c r="U1025" s="69">
        <v>0</v>
      </c>
      <c r="V1025" s="69">
        <v>0</v>
      </c>
      <c r="W1025" s="69">
        <v>0</v>
      </c>
      <c r="X1025" s="69">
        <v>0</v>
      </c>
      <c r="Y1025" s="69">
        <v>0</v>
      </c>
      <c r="Z1025" s="69">
        <v>4000</v>
      </c>
      <c r="AA1025" s="69">
        <v>2</v>
      </c>
      <c r="AB1025" s="69">
        <v>31</v>
      </c>
      <c r="AC1025" s="69">
        <v>0</v>
      </c>
      <c r="AD1025" s="69">
        <v>0</v>
      </c>
      <c r="AE1025" s="69">
        <v>0</v>
      </c>
      <c r="AF1025" s="69">
        <v>257</v>
      </c>
      <c r="AG1025" s="69">
        <v>0</v>
      </c>
      <c r="AH1025" s="69">
        <v>4</v>
      </c>
      <c r="AI1025" s="69">
        <v>0</v>
      </c>
      <c r="AJ1025" s="69">
        <v>0</v>
      </c>
      <c r="AK1025" s="69">
        <v>0</v>
      </c>
      <c r="AL1025" s="69">
        <v>0</v>
      </c>
      <c r="AM1025" s="69">
        <v>1</v>
      </c>
      <c r="AN1025" s="69">
        <v>1</v>
      </c>
      <c r="AO1025" s="69">
        <v>0</v>
      </c>
      <c r="AP1025" s="69">
        <v>3</v>
      </c>
      <c r="AQ1025" s="84">
        <v>0</v>
      </c>
      <c r="AR1025" s="69">
        <v>0</v>
      </c>
      <c r="AS1025" s="69">
        <v>0</v>
      </c>
      <c r="AT1025" s="69">
        <v>0</v>
      </c>
      <c r="AU1025" s="69">
        <v>0</v>
      </c>
      <c r="AV1025" s="69">
        <v>0</v>
      </c>
      <c r="AW1025" s="69">
        <v>0</v>
      </c>
      <c r="AX1025" s="69">
        <v>0</v>
      </c>
      <c r="AY1025" s="69">
        <v>0</v>
      </c>
      <c r="AZ1025" s="69">
        <v>0</v>
      </c>
      <c r="BA1025" s="69">
        <v>0</v>
      </c>
      <c r="BB1025" s="69">
        <v>0</v>
      </c>
      <c r="BC1025" s="69">
        <v>0</v>
      </c>
      <c r="BD1025" s="69">
        <v>0</v>
      </c>
      <c r="BE1025" s="69">
        <v>0</v>
      </c>
      <c r="BF1025" s="69">
        <v>0</v>
      </c>
      <c r="BG1025" s="69">
        <v>0</v>
      </c>
      <c r="BH1025" s="69">
        <v>0</v>
      </c>
      <c r="BK1025" s="69">
        <v>3</v>
      </c>
      <c r="BL1025" s="69">
        <v>3</v>
      </c>
      <c r="BM1025" s="69">
        <v>2</v>
      </c>
      <c r="BN1025" s="69">
        <v>31</v>
      </c>
      <c r="BO1025" s="89">
        <v>0</v>
      </c>
      <c r="BP1025" s="69">
        <v>3</v>
      </c>
      <c r="BQ1025" s="69">
        <v>10</v>
      </c>
      <c r="BR1025" s="69">
        <v>204</v>
      </c>
      <c r="BS1025" s="69">
        <v>820</v>
      </c>
      <c r="BT1025" s="69">
        <v>0</v>
      </c>
      <c r="BU1025" s="69">
        <v>0</v>
      </c>
      <c r="BV1025" s="69">
        <v>1000</v>
      </c>
      <c r="BW1025" s="69">
        <v>22</v>
      </c>
      <c r="BY1025" s="69">
        <v>0</v>
      </c>
      <c r="BZ1025" s="69">
        <v>0</v>
      </c>
      <c r="CA1025" s="69">
        <v>31</v>
      </c>
      <c r="CB1025" s="89">
        <v>0</v>
      </c>
      <c r="CC1025" s="69">
        <v>0</v>
      </c>
      <c r="CD1025" s="69">
        <v>0</v>
      </c>
      <c r="CE1025" s="69">
        <v>0</v>
      </c>
      <c r="CF1025" s="69">
        <v>0</v>
      </c>
      <c r="CG1025" s="69">
        <v>0</v>
      </c>
      <c r="CH1025" s="69">
        <v>0</v>
      </c>
      <c r="CI1025" s="69">
        <v>0</v>
      </c>
      <c r="CJ1025" s="69">
        <v>0</v>
      </c>
      <c r="CL1025" s="69">
        <v>0</v>
      </c>
      <c r="CM1025" s="69">
        <v>0</v>
      </c>
      <c r="CN1025" s="69">
        <v>0</v>
      </c>
      <c r="CO1025" s="89">
        <v>0</v>
      </c>
      <c r="CP1025" s="69">
        <v>0</v>
      </c>
      <c r="CQ1025" s="69">
        <v>0</v>
      </c>
      <c r="CR1025" s="69">
        <v>0</v>
      </c>
      <c r="CS1025" s="69">
        <v>0</v>
      </c>
      <c r="CT1025" s="89">
        <v>0</v>
      </c>
      <c r="CU1025" s="69">
        <v>0</v>
      </c>
      <c r="CV1025" s="69">
        <v>0</v>
      </c>
      <c r="CW1025" s="69">
        <v>0</v>
      </c>
      <c r="CZ1025" s="69">
        <v>0</v>
      </c>
      <c r="DA1025" s="69">
        <v>0</v>
      </c>
      <c r="DB1025" s="69">
        <v>0</v>
      </c>
      <c r="DC1025" s="69">
        <v>0</v>
      </c>
      <c r="DD1025" s="69">
        <v>0</v>
      </c>
      <c r="DE1025" s="69">
        <v>0</v>
      </c>
      <c r="DF1025" s="69">
        <v>0</v>
      </c>
      <c r="DG1025" s="69">
        <v>1</v>
      </c>
      <c r="DI1025" s="69" t="e">
        <f>INDEX(Sheet3!$E$78:$E$1130,MATCH(A1025,Sheet3!$D$78:$D$1130,0))</f>
        <v>#N/A</v>
      </c>
      <c r="DJ1025" s="69">
        <f t="shared" si="228"/>
        <v>0</v>
      </c>
      <c r="DK1025" s="69" t="s">
        <v>334</v>
      </c>
      <c r="DL1025" s="69"/>
      <c r="DM1025" s="69" t="s">
        <v>335</v>
      </c>
      <c r="DN1025" s="69" t="str">
        <f>"造成["&amp;INDEX(Sheet5!$L$2:$L$11,MATCH(BL1025,Sheet5!$J$2:$J$11,0))&amp;":"&amp;BR1025&amp;"*"&amp;BS1025/1000&amp;"]"&amp;INDEX(Sheet5!$I$2:$I$4,MATCH(BR1025,Sheet5!$H$2:$H$4,0))&amp;"的"&amp;INDEX(Sheet5!$K$2:$K$11,MATCH(BL1025,Sheet5!$J$2:$J$11,0))</f>
        <v>造成[ui.cs_blue:204*0.82]的火系伤害。</v>
      </c>
      <c r="DO1025" s="69"/>
      <c r="DP1025" s="69"/>
      <c r="DQ1025" s="69"/>
      <c r="DR1025" s="69" t="e">
        <f t="shared" si="238"/>
        <v>#N/A</v>
      </c>
      <c r="DS1025" s="90" t="e">
        <f>MATCH(A1025,Sheet5!D:D,0)</f>
        <v>#N/A</v>
      </c>
      <c r="DT1025" s="94" t="e">
        <f>MATCH(A1024,Sheet5!F:F,0)</f>
        <v>#N/A</v>
      </c>
      <c r="DU1025" s="69">
        <v>0</v>
      </c>
      <c r="DV1025" s="69">
        <v>0</v>
      </c>
      <c r="DW1025" s="69">
        <v>0</v>
      </c>
      <c r="DX1025" s="69">
        <v>0</v>
      </c>
      <c r="DY1025" s="69">
        <v>0</v>
      </c>
    </row>
    <row r="1026" spans="1:129" ht="14.25">
      <c r="A1026" s="69">
        <v>1015</v>
      </c>
      <c r="B1026" s="69">
        <v>0</v>
      </c>
      <c r="C1026" s="69">
        <v>1</v>
      </c>
      <c r="D1026" s="69" t="s">
        <v>2424</v>
      </c>
      <c r="E1026" s="69" t="s">
        <v>2269</v>
      </c>
      <c r="F1026" s="69">
        <v>0</v>
      </c>
      <c r="G1026" s="69">
        <v>1</v>
      </c>
      <c r="I1026" s="69">
        <v>0</v>
      </c>
      <c r="J1026" s="69">
        <v>0</v>
      </c>
      <c r="K1026" s="69">
        <v>0</v>
      </c>
      <c r="M1026" s="69">
        <v>141</v>
      </c>
      <c r="O1026" s="69">
        <v>0</v>
      </c>
      <c r="P1026" s="69">
        <v>6</v>
      </c>
      <c r="Q1026" s="69">
        <v>0</v>
      </c>
      <c r="R1026" s="69">
        <f t="shared" si="237"/>
        <v>1</v>
      </c>
      <c r="S1026" s="69">
        <v>0</v>
      </c>
      <c r="T1026" s="69">
        <v>0</v>
      </c>
      <c r="U1026" s="69">
        <v>0</v>
      </c>
      <c r="V1026" s="69">
        <v>0</v>
      </c>
      <c r="W1026" s="69">
        <v>0</v>
      </c>
      <c r="X1026" s="69">
        <v>0</v>
      </c>
      <c r="Y1026" s="69">
        <v>0</v>
      </c>
      <c r="Z1026" s="69">
        <v>4000</v>
      </c>
      <c r="AA1026" s="69">
        <v>2</v>
      </c>
      <c r="AB1026" s="69">
        <v>31</v>
      </c>
      <c r="AC1026" s="69">
        <v>0</v>
      </c>
      <c r="AD1026" s="69">
        <v>0</v>
      </c>
      <c r="AE1026" s="69">
        <v>0</v>
      </c>
      <c r="AF1026" s="69">
        <v>257</v>
      </c>
      <c r="AG1026" s="69">
        <v>0</v>
      </c>
      <c r="AH1026" s="69">
        <v>4</v>
      </c>
      <c r="AI1026" s="69">
        <v>0</v>
      </c>
      <c r="AJ1026" s="69">
        <v>0</v>
      </c>
      <c r="AK1026" s="69">
        <v>0</v>
      </c>
      <c r="AL1026" s="69">
        <v>0</v>
      </c>
      <c r="AM1026" s="69">
        <v>1</v>
      </c>
      <c r="AN1026" s="69">
        <v>1</v>
      </c>
      <c r="AO1026" s="69">
        <v>0</v>
      </c>
      <c r="AP1026" s="69">
        <v>3</v>
      </c>
      <c r="AQ1026" s="84">
        <v>0</v>
      </c>
      <c r="AR1026" s="69">
        <v>0</v>
      </c>
      <c r="AS1026" s="69">
        <v>0</v>
      </c>
      <c r="AT1026" s="69">
        <v>0</v>
      </c>
      <c r="AU1026" s="69">
        <v>0</v>
      </c>
      <c r="AV1026" s="69">
        <v>0</v>
      </c>
      <c r="AW1026" s="69">
        <v>0</v>
      </c>
      <c r="AX1026" s="69">
        <v>0</v>
      </c>
      <c r="AY1026" s="69">
        <v>0</v>
      </c>
      <c r="AZ1026" s="69">
        <v>0</v>
      </c>
      <c r="BA1026" s="69">
        <v>0</v>
      </c>
      <c r="BB1026" s="69">
        <v>0</v>
      </c>
      <c r="BC1026" s="69">
        <v>0</v>
      </c>
      <c r="BD1026" s="69">
        <v>0</v>
      </c>
      <c r="BE1026" s="69">
        <v>0</v>
      </c>
      <c r="BF1026" s="69">
        <v>0</v>
      </c>
      <c r="BG1026" s="69">
        <v>0</v>
      </c>
      <c r="BH1026" s="69">
        <v>0</v>
      </c>
      <c r="BK1026" s="69">
        <v>3</v>
      </c>
      <c r="BL1026" s="69">
        <v>3</v>
      </c>
      <c r="BM1026" s="69">
        <v>2</v>
      </c>
      <c r="BN1026" s="69">
        <v>31</v>
      </c>
      <c r="BO1026" s="89">
        <v>0</v>
      </c>
      <c r="BP1026" s="69">
        <v>3</v>
      </c>
      <c r="BQ1026" s="69">
        <v>10</v>
      </c>
      <c r="BR1026" s="69">
        <v>204</v>
      </c>
      <c r="BS1026" s="69">
        <v>900</v>
      </c>
      <c r="BT1026" s="69">
        <v>0</v>
      </c>
      <c r="BU1026" s="69">
        <v>0</v>
      </c>
      <c r="BV1026" s="69">
        <v>1000</v>
      </c>
      <c r="BW1026" s="69">
        <v>22</v>
      </c>
      <c r="BY1026" s="69">
        <v>0</v>
      </c>
      <c r="BZ1026" s="69">
        <v>0</v>
      </c>
      <c r="CA1026" s="69">
        <v>31</v>
      </c>
      <c r="CB1026" s="89">
        <v>0</v>
      </c>
      <c r="CC1026" s="69">
        <v>0</v>
      </c>
      <c r="CD1026" s="69">
        <v>0</v>
      </c>
      <c r="CE1026" s="69">
        <v>0</v>
      </c>
      <c r="CF1026" s="69">
        <v>0</v>
      </c>
      <c r="CG1026" s="69">
        <v>0</v>
      </c>
      <c r="CH1026" s="69">
        <v>0</v>
      </c>
      <c r="CI1026" s="69">
        <v>0</v>
      </c>
      <c r="CJ1026" s="69">
        <v>0</v>
      </c>
      <c r="CL1026" s="69">
        <v>0</v>
      </c>
      <c r="CM1026" s="69">
        <v>0</v>
      </c>
      <c r="CN1026" s="69">
        <v>0</v>
      </c>
      <c r="CO1026" s="89">
        <v>0</v>
      </c>
      <c r="CP1026" s="69">
        <v>0</v>
      </c>
      <c r="CQ1026" s="69">
        <v>0</v>
      </c>
      <c r="CR1026" s="69">
        <v>0</v>
      </c>
      <c r="CS1026" s="69">
        <v>0</v>
      </c>
      <c r="CT1026" s="89">
        <v>0</v>
      </c>
      <c r="CU1026" s="69">
        <v>0</v>
      </c>
      <c r="CV1026" s="69">
        <v>0</v>
      </c>
      <c r="CW1026" s="69">
        <v>0</v>
      </c>
      <c r="CZ1026" s="69">
        <v>0</v>
      </c>
      <c r="DA1026" s="69">
        <v>0</v>
      </c>
      <c r="DB1026" s="69">
        <v>0</v>
      </c>
      <c r="DC1026" s="69">
        <v>0</v>
      </c>
      <c r="DD1026" s="69">
        <v>0</v>
      </c>
      <c r="DE1026" s="69">
        <v>0</v>
      </c>
      <c r="DF1026" s="69">
        <v>0</v>
      </c>
      <c r="DG1026" s="69">
        <v>1</v>
      </c>
      <c r="DI1026" s="69" t="e">
        <f>INDEX(Sheet3!$E$78:$E$1130,MATCH(A1026,Sheet3!$D$78:$D$1130,0))</f>
        <v>#N/A</v>
      </c>
      <c r="DJ1026" s="69">
        <f t="shared" si="228"/>
        <v>0</v>
      </c>
      <c r="DK1026" s="69" t="s">
        <v>334</v>
      </c>
      <c r="DL1026" s="69"/>
      <c r="DM1026" s="69" t="s">
        <v>335</v>
      </c>
      <c r="DN1026" s="69" t="str">
        <f>"造成["&amp;INDEX(Sheet5!$L$2:$L$11,MATCH(BL1026,Sheet5!$J$2:$J$11,0))&amp;":"&amp;BR1026&amp;"*"&amp;BS1026/1000&amp;"]"&amp;INDEX(Sheet5!$I$2:$I$4,MATCH(BR1026,Sheet5!$H$2:$H$4,0))&amp;"的"&amp;INDEX(Sheet5!$K$2:$K$11,MATCH(BL1026,Sheet5!$J$2:$J$11,0))</f>
        <v>造成[ui.cs_blue:204*0.9]的火系伤害。</v>
      </c>
      <c r="DO1026" s="69"/>
      <c r="DP1026" s="69"/>
      <c r="DQ1026" s="69"/>
      <c r="DR1026" s="69" t="e">
        <f t="shared" si="238"/>
        <v>#N/A</v>
      </c>
      <c r="DS1026" s="90" t="e">
        <f>MATCH(A1026,Sheet5!D:D,0)</f>
        <v>#N/A</v>
      </c>
      <c r="DT1026" s="94" t="e">
        <f>MATCH(A1025,Sheet5!F:F,0)</f>
        <v>#N/A</v>
      </c>
      <c r="DU1026" s="69">
        <v>0</v>
      </c>
      <c r="DV1026" s="69">
        <v>0</v>
      </c>
      <c r="DW1026" s="69">
        <v>0</v>
      </c>
      <c r="DX1026" s="69">
        <v>0</v>
      </c>
      <c r="DY1026" s="69">
        <v>0</v>
      </c>
    </row>
    <row r="1027" spans="1:129" ht="14.25">
      <c r="A1027" s="69">
        <v>1016</v>
      </c>
      <c r="B1027" s="69">
        <v>0</v>
      </c>
      <c r="C1027" s="69">
        <v>1</v>
      </c>
      <c r="D1027" s="69" t="s">
        <v>2424</v>
      </c>
      <c r="E1027" s="69" t="s">
        <v>2269</v>
      </c>
      <c r="F1027" s="69">
        <v>0</v>
      </c>
      <c r="G1027" s="69">
        <v>1</v>
      </c>
      <c r="I1027" s="69">
        <v>0</v>
      </c>
      <c r="J1027" s="69">
        <v>0</v>
      </c>
      <c r="K1027" s="69">
        <v>0</v>
      </c>
      <c r="M1027" s="69">
        <v>141</v>
      </c>
      <c r="O1027" s="69">
        <v>0</v>
      </c>
      <c r="P1027" s="69">
        <v>6</v>
      </c>
      <c r="Q1027" s="69">
        <v>0</v>
      </c>
      <c r="R1027" s="69">
        <f t="shared" si="237"/>
        <v>1</v>
      </c>
      <c r="S1027" s="69">
        <v>0</v>
      </c>
      <c r="T1027" s="69">
        <v>0</v>
      </c>
      <c r="U1027" s="69">
        <v>0</v>
      </c>
      <c r="V1027" s="69">
        <v>0</v>
      </c>
      <c r="W1027" s="69">
        <v>0</v>
      </c>
      <c r="X1027" s="69">
        <v>0</v>
      </c>
      <c r="Y1027" s="69">
        <v>0</v>
      </c>
      <c r="Z1027" s="69">
        <v>4000</v>
      </c>
      <c r="AA1027" s="69">
        <v>2</v>
      </c>
      <c r="AB1027" s="69">
        <v>31</v>
      </c>
      <c r="AC1027" s="69">
        <v>0</v>
      </c>
      <c r="AD1027" s="69">
        <v>0</v>
      </c>
      <c r="AE1027" s="69">
        <v>0</v>
      </c>
      <c r="AF1027" s="69">
        <v>257</v>
      </c>
      <c r="AG1027" s="69">
        <v>0</v>
      </c>
      <c r="AH1027" s="69">
        <v>4</v>
      </c>
      <c r="AI1027" s="69">
        <v>0</v>
      </c>
      <c r="AJ1027" s="69">
        <v>0</v>
      </c>
      <c r="AK1027" s="69">
        <v>0</v>
      </c>
      <c r="AL1027" s="69">
        <v>0</v>
      </c>
      <c r="AM1027" s="69">
        <v>1</v>
      </c>
      <c r="AN1027" s="69">
        <v>1</v>
      </c>
      <c r="AO1027" s="69">
        <v>0</v>
      </c>
      <c r="AP1027" s="69">
        <v>3</v>
      </c>
      <c r="AQ1027" s="84">
        <v>0</v>
      </c>
      <c r="AR1027" s="69">
        <v>0</v>
      </c>
      <c r="AS1027" s="69">
        <v>0</v>
      </c>
      <c r="AT1027" s="69">
        <v>0</v>
      </c>
      <c r="AU1027" s="69">
        <v>0</v>
      </c>
      <c r="AV1027" s="69">
        <v>0</v>
      </c>
      <c r="AW1027" s="69">
        <v>0</v>
      </c>
      <c r="AX1027" s="69">
        <v>0</v>
      </c>
      <c r="AY1027" s="69">
        <v>0</v>
      </c>
      <c r="AZ1027" s="69">
        <v>0</v>
      </c>
      <c r="BA1027" s="69">
        <v>0</v>
      </c>
      <c r="BB1027" s="69">
        <v>0</v>
      </c>
      <c r="BC1027" s="69">
        <v>0</v>
      </c>
      <c r="BD1027" s="69">
        <v>0</v>
      </c>
      <c r="BE1027" s="69">
        <v>0</v>
      </c>
      <c r="BF1027" s="69">
        <v>0</v>
      </c>
      <c r="BG1027" s="69">
        <v>0</v>
      </c>
      <c r="BH1027" s="69">
        <v>0</v>
      </c>
      <c r="BK1027" s="69">
        <v>3</v>
      </c>
      <c r="BL1027" s="69">
        <v>3</v>
      </c>
      <c r="BM1027" s="69">
        <v>2</v>
      </c>
      <c r="BN1027" s="69">
        <v>31</v>
      </c>
      <c r="BO1027" s="89">
        <v>0</v>
      </c>
      <c r="BP1027" s="69">
        <v>3</v>
      </c>
      <c r="BQ1027" s="69">
        <v>10</v>
      </c>
      <c r="BR1027" s="69">
        <v>204</v>
      </c>
      <c r="BS1027" s="69">
        <v>980</v>
      </c>
      <c r="BT1027" s="69">
        <v>0</v>
      </c>
      <c r="BU1027" s="69">
        <v>0</v>
      </c>
      <c r="BV1027" s="69">
        <v>1000</v>
      </c>
      <c r="BW1027" s="69">
        <v>22</v>
      </c>
      <c r="BY1027" s="69">
        <v>0</v>
      </c>
      <c r="BZ1027" s="69">
        <v>0</v>
      </c>
      <c r="CA1027" s="69">
        <v>31</v>
      </c>
      <c r="CB1027" s="89">
        <v>0</v>
      </c>
      <c r="CC1027" s="69">
        <v>0</v>
      </c>
      <c r="CD1027" s="69">
        <v>0</v>
      </c>
      <c r="CE1027" s="69">
        <v>0</v>
      </c>
      <c r="CF1027" s="69">
        <v>0</v>
      </c>
      <c r="CG1027" s="69">
        <v>0</v>
      </c>
      <c r="CH1027" s="69">
        <v>0</v>
      </c>
      <c r="CI1027" s="69">
        <v>0</v>
      </c>
      <c r="CJ1027" s="69">
        <v>0</v>
      </c>
      <c r="CL1027" s="69">
        <v>0</v>
      </c>
      <c r="CM1027" s="69">
        <v>0</v>
      </c>
      <c r="CN1027" s="69">
        <v>0</v>
      </c>
      <c r="CO1027" s="89">
        <v>0</v>
      </c>
      <c r="CP1027" s="69">
        <v>0</v>
      </c>
      <c r="CQ1027" s="69">
        <v>0</v>
      </c>
      <c r="CR1027" s="69">
        <v>0</v>
      </c>
      <c r="CS1027" s="69">
        <v>0</v>
      </c>
      <c r="CT1027" s="89">
        <v>0</v>
      </c>
      <c r="CU1027" s="69">
        <v>0</v>
      </c>
      <c r="CV1027" s="69">
        <v>0</v>
      </c>
      <c r="CW1027" s="69">
        <v>0</v>
      </c>
      <c r="CZ1027" s="69">
        <v>0</v>
      </c>
      <c r="DA1027" s="69">
        <v>0</v>
      </c>
      <c r="DB1027" s="69">
        <v>0</v>
      </c>
      <c r="DC1027" s="69">
        <v>0</v>
      </c>
      <c r="DD1027" s="69">
        <v>0</v>
      </c>
      <c r="DE1027" s="69">
        <v>0</v>
      </c>
      <c r="DF1027" s="69">
        <v>0</v>
      </c>
      <c r="DG1027" s="69">
        <v>1</v>
      </c>
      <c r="DI1027" s="69" t="e">
        <f>INDEX(Sheet3!$E$78:$E$1130,MATCH(A1027,Sheet3!$D$78:$D$1130,0))</f>
        <v>#N/A</v>
      </c>
      <c r="DJ1027" s="69">
        <f t="shared" si="228"/>
        <v>0</v>
      </c>
      <c r="DK1027" s="69" t="s">
        <v>334</v>
      </c>
      <c r="DL1027" s="69"/>
      <c r="DM1027" s="69" t="s">
        <v>335</v>
      </c>
      <c r="DN1027" s="69" t="str">
        <f>"造成["&amp;INDEX(Sheet5!$L$2:$L$11,MATCH(BL1027,Sheet5!$J$2:$J$11,0))&amp;":"&amp;BR1027&amp;"*"&amp;BS1027/1000&amp;"]"&amp;INDEX(Sheet5!$I$2:$I$4,MATCH(BR1027,Sheet5!$H$2:$H$4,0))&amp;"的"&amp;INDEX(Sheet5!$K$2:$K$11,MATCH(BL1027,Sheet5!$J$2:$J$11,0))</f>
        <v>造成[ui.cs_blue:204*0.98]的火系伤害。</v>
      </c>
      <c r="DO1027" s="69"/>
      <c r="DP1027" s="69"/>
      <c r="DQ1027" s="69"/>
      <c r="DR1027" s="69" t="e">
        <f t="shared" si="238"/>
        <v>#N/A</v>
      </c>
      <c r="DS1027" s="90" t="e">
        <f>MATCH(A1027,Sheet5!D:D,0)</f>
        <v>#N/A</v>
      </c>
      <c r="DT1027" s="94" t="e">
        <f>MATCH(A1026,Sheet5!F:F,0)</f>
        <v>#N/A</v>
      </c>
      <c r="DU1027" s="69">
        <v>0</v>
      </c>
      <c r="DV1027" s="69">
        <v>0</v>
      </c>
      <c r="DW1027" s="69">
        <v>0</v>
      </c>
      <c r="DX1027" s="69">
        <v>0</v>
      </c>
      <c r="DY1027" s="69">
        <v>0</v>
      </c>
    </row>
    <row r="1028" spans="1:129" ht="14.25">
      <c r="A1028" s="69">
        <v>1017</v>
      </c>
      <c r="B1028" s="69">
        <v>0</v>
      </c>
      <c r="C1028" s="69">
        <v>1</v>
      </c>
      <c r="D1028" s="69" t="s">
        <v>2424</v>
      </c>
      <c r="E1028" s="69" t="s">
        <v>2269</v>
      </c>
      <c r="F1028" s="69">
        <v>0</v>
      </c>
      <c r="G1028" s="69">
        <v>1</v>
      </c>
      <c r="I1028" s="69">
        <v>0</v>
      </c>
      <c r="J1028" s="69">
        <v>0</v>
      </c>
      <c r="K1028" s="69">
        <v>0</v>
      </c>
      <c r="M1028" s="69">
        <v>141</v>
      </c>
      <c r="O1028" s="69">
        <v>0</v>
      </c>
      <c r="P1028" s="69">
        <v>6</v>
      </c>
      <c r="Q1028" s="69">
        <v>0</v>
      </c>
      <c r="R1028" s="69">
        <f t="shared" si="237"/>
        <v>1</v>
      </c>
      <c r="S1028" s="69">
        <v>0</v>
      </c>
      <c r="T1028" s="69">
        <v>0</v>
      </c>
      <c r="U1028" s="69">
        <v>0</v>
      </c>
      <c r="V1028" s="69">
        <v>0</v>
      </c>
      <c r="W1028" s="69">
        <v>0</v>
      </c>
      <c r="X1028" s="69">
        <v>0</v>
      </c>
      <c r="Y1028" s="69">
        <v>0</v>
      </c>
      <c r="Z1028" s="69">
        <v>4000</v>
      </c>
      <c r="AA1028" s="69">
        <v>2</v>
      </c>
      <c r="AB1028" s="69">
        <v>31</v>
      </c>
      <c r="AC1028" s="69">
        <v>0</v>
      </c>
      <c r="AD1028" s="69">
        <v>0</v>
      </c>
      <c r="AE1028" s="69">
        <v>0</v>
      </c>
      <c r="AF1028" s="69">
        <v>257</v>
      </c>
      <c r="AG1028" s="69">
        <v>0</v>
      </c>
      <c r="AH1028" s="69">
        <v>4</v>
      </c>
      <c r="AI1028" s="69">
        <v>0</v>
      </c>
      <c r="AJ1028" s="69">
        <v>0</v>
      </c>
      <c r="AK1028" s="69">
        <v>0</v>
      </c>
      <c r="AL1028" s="69">
        <v>0</v>
      </c>
      <c r="AM1028" s="69">
        <v>1</v>
      </c>
      <c r="AN1028" s="69">
        <v>1</v>
      </c>
      <c r="AO1028" s="69">
        <v>0</v>
      </c>
      <c r="AP1028" s="69">
        <v>3</v>
      </c>
      <c r="AQ1028" s="84">
        <v>0</v>
      </c>
      <c r="AR1028" s="69">
        <v>0</v>
      </c>
      <c r="AS1028" s="69">
        <v>0</v>
      </c>
      <c r="AT1028" s="69">
        <v>0</v>
      </c>
      <c r="AU1028" s="69">
        <v>0</v>
      </c>
      <c r="AV1028" s="69">
        <v>0</v>
      </c>
      <c r="AW1028" s="69">
        <v>0</v>
      </c>
      <c r="AX1028" s="69">
        <v>0</v>
      </c>
      <c r="AY1028" s="69">
        <v>0</v>
      </c>
      <c r="AZ1028" s="69">
        <v>0</v>
      </c>
      <c r="BA1028" s="69">
        <v>0</v>
      </c>
      <c r="BB1028" s="69">
        <v>0</v>
      </c>
      <c r="BC1028" s="69">
        <v>0</v>
      </c>
      <c r="BD1028" s="69">
        <v>0</v>
      </c>
      <c r="BE1028" s="69">
        <v>0</v>
      </c>
      <c r="BF1028" s="69">
        <v>0</v>
      </c>
      <c r="BG1028" s="69">
        <v>0</v>
      </c>
      <c r="BH1028" s="69">
        <v>0</v>
      </c>
      <c r="BK1028" s="69">
        <v>3</v>
      </c>
      <c r="BL1028" s="69">
        <v>3</v>
      </c>
      <c r="BM1028" s="69">
        <v>2</v>
      </c>
      <c r="BN1028" s="69">
        <v>31</v>
      </c>
      <c r="BO1028" s="89">
        <v>0</v>
      </c>
      <c r="BP1028" s="69">
        <v>3</v>
      </c>
      <c r="BQ1028" s="69">
        <v>10</v>
      </c>
      <c r="BR1028" s="69">
        <v>204</v>
      </c>
      <c r="BS1028" s="69">
        <v>1050</v>
      </c>
      <c r="BT1028" s="69">
        <v>0</v>
      </c>
      <c r="BU1028" s="69">
        <v>0</v>
      </c>
      <c r="BV1028" s="69">
        <v>1000</v>
      </c>
      <c r="BW1028" s="69">
        <v>22</v>
      </c>
      <c r="BY1028" s="69">
        <v>0</v>
      </c>
      <c r="BZ1028" s="69">
        <v>0</v>
      </c>
      <c r="CA1028" s="69">
        <v>31</v>
      </c>
      <c r="CB1028" s="89">
        <v>0</v>
      </c>
      <c r="CC1028" s="69">
        <v>0</v>
      </c>
      <c r="CD1028" s="69">
        <v>0</v>
      </c>
      <c r="CE1028" s="69">
        <v>0</v>
      </c>
      <c r="CF1028" s="69">
        <v>0</v>
      </c>
      <c r="CG1028" s="69">
        <v>0</v>
      </c>
      <c r="CH1028" s="69">
        <v>0</v>
      </c>
      <c r="CI1028" s="69">
        <v>0</v>
      </c>
      <c r="CJ1028" s="69">
        <v>0</v>
      </c>
      <c r="CL1028" s="69">
        <v>0</v>
      </c>
      <c r="CM1028" s="69">
        <v>0</v>
      </c>
      <c r="CN1028" s="69">
        <v>0</v>
      </c>
      <c r="CO1028" s="89">
        <v>0</v>
      </c>
      <c r="CP1028" s="69">
        <v>0</v>
      </c>
      <c r="CQ1028" s="69">
        <v>0</v>
      </c>
      <c r="CR1028" s="69">
        <v>0</v>
      </c>
      <c r="CS1028" s="69">
        <v>0</v>
      </c>
      <c r="CT1028" s="89">
        <v>0</v>
      </c>
      <c r="CU1028" s="69">
        <v>0</v>
      </c>
      <c r="CV1028" s="69">
        <v>0</v>
      </c>
      <c r="CW1028" s="69">
        <v>0</v>
      </c>
      <c r="CZ1028" s="69">
        <v>0</v>
      </c>
      <c r="DA1028" s="69">
        <v>0</v>
      </c>
      <c r="DB1028" s="69">
        <v>0</v>
      </c>
      <c r="DC1028" s="69">
        <v>0</v>
      </c>
      <c r="DD1028" s="69">
        <v>0</v>
      </c>
      <c r="DE1028" s="69">
        <v>0</v>
      </c>
      <c r="DF1028" s="69">
        <v>0</v>
      </c>
      <c r="DG1028" s="69">
        <v>1</v>
      </c>
      <c r="DI1028" s="69" t="e">
        <f>INDEX(Sheet3!$E$78:$E$1130,MATCH(A1028,Sheet3!$D$78:$D$1130,0))</f>
        <v>#N/A</v>
      </c>
      <c r="DJ1028" s="69">
        <f t="shared" si="228"/>
        <v>0</v>
      </c>
      <c r="DK1028" s="69" t="s">
        <v>334</v>
      </c>
      <c r="DL1028" s="69"/>
      <c r="DM1028" s="69" t="s">
        <v>335</v>
      </c>
      <c r="DN1028" s="69" t="str">
        <f>"造成["&amp;INDEX(Sheet5!$L$2:$L$11,MATCH(BL1028,Sheet5!$J$2:$J$11,0))&amp;":"&amp;BR1028&amp;"*"&amp;BS1028/1000&amp;"]"&amp;INDEX(Sheet5!$I$2:$I$4,MATCH(BR1028,Sheet5!$H$2:$H$4,0))&amp;"的"&amp;INDEX(Sheet5!$K$2:$K$11,MATCH(BL1028,Sheet5!$J$2:$J$11,0))</f>
        <v>造成[ui.cs_blue:204*1.05]的火系伤害。</v>
      </c>
      <c r="DO1028" s="69"/>
      <c r="DP1028" s="69"/>
      <c r="DQ1028" s="69"/>
      <c r="DR1028" s="69" t="e">
        <f t="shared" si="238"/>
        <v>#N/A</v>
      </c>
      <c r="DS1028" s="90" t="e">
        <f>MATCH(A1028,Sheet5!D:D,0)</f>
        <v>#N/A</v>
      </c>
      <c r="DT1028" s="94" t="e">
        <f>MATCH(A1027,Sheet5!F:F,0)</f>
        <v>#N/A</v>
      </c>
      <c r="DU1028" s="69">
        <v>0</v>
      </c>
      <c r="DV1028" s="69">
        <v>0</v>
      </c>
      <c r="DW1028" s="69">
        <v>0</v>
      </c>
      <c r="DX1028" s="69">
        <v>0</v>
      </c>
      <c r="DY1028" s="69">
        <v>0</v>
      </c>
    </row>
    <row r="1029" spans="1:129" ht="14.25">
      <c r="A1029" s="69">
        <v>1018</v>
      </c>
      <c r="B1029" s="69">
        <v>0</v>
      </c>
      <c r="C1029" s="69">
        <v>1</v>
      </c>
      <c r="D1029" s="69" t="s">
        <v>2424</v>
      </c>
      <c r="E1029" s="69" t="s">
        <v>2269</v>
      </c>
      <c r="F1029" s="69">
        <v>0</v>
      </c>
      <c r="G1029" s="69">
        <v>1</v>
      </c>
      <c r="I1029" s="69">
        <v>0</v>
      </c>
      <c r="J1029" s="69">
        <v>0</v>
      </c>
      <c r="K1029" s="69">
        <v>0</v>
      </c>
      <c r="M1029" s="69">
        <v>141</v>
      </c>
      <c r="O1029" s="69">
        <v>0</v>
      </c>
      <c r="P1029" s="69">
        <v>6</v>
      </c>
      <c r="Q1029" s="69">
        <v>0</v>
      </c>
      <c r="R1029" s="69">
        <f t="shared" si="237"/>
        <v>1</v>
      </c>
      <c r="S1029" s="69">
        <v>0</v>
      </c>
      <c r="T1029" s="69">
        <v>0</v>
      </c>
      <c r="U1029" s="69">
        <v>0</v>
      </c>
      <c r="V1029" s="69">
        <v>0</v>
      </c>
      <c r="W1029" s="69">
        <v>0</v>
      </c>
      <c r="X1029" s="69">
        <v>0</v>
      </c>
      <c r="Y1029" s="69">
        <v>0</v>
      </c>
      <c r="Z1029" s="69">
        <v>4000</v>
      </c>
      <c r="AA1029" s="69">
        <v>2</v>
      </c>
      <c r="AB1029" s="69">
        <v>31</v>
      </c>
      <c r="AC1029" s="69">
        <v>0</v>
      </c>
      <c r="AD1029" s="69">
        <v>0</v>
      </c>
      <c r="AE1029" s="69">
        <v>0</v>
      </c>
      <c r="AF1029" s="69">
        <v>257</v>
      </c>
      <c r="AG1029" s="69">
        <v>0</v>
      </c>
      <c r="AH1029" s="69">
        <v>4</v>
      </c>
      <c r="AI1029" s="69">
        <v>0</v>
      </c>
      <c r="AJ1029" s="69">
        <v>0</v>
      </c>
      <c r="AK1029" s="69">
        <v>0</v>
      </c>
      <c r="AL1029" s="69">
        <v>0</v>
      </c>
      <c r="AM1029" s="69">
        <v>1</v>
      </c>
      <c r="AN1029" s="69">
        <v>1</v>
      </c>
      <c r="AO1029" s="69">
        <v>0</v>
      </c>
      <c r="AP1029" s="69">
        <v>3</v>
      </c>
      <c r="AQ1029" s="84">
        <v>0</v>
      </c>
      <c r="AR1029" s="69">
        <v>0</v>
      </c>
      <c r="AS1029" s="69">
        <v>0</v>
      </c>
      <c r="AT1029" s="69">
        <v>0</v>
      </c>
      <c r="AU1029" s="69">
        <v>0</v>
      </c>
      <c r="AV1029" s="69">
        <v>0</v>
      </c>
      <c r="AW1029" s="69">
        <v>0</v>
      </c>
      <c r="AX1029" s="69">
        <v>0</v>
      </c>
      <c r="AY1029" s="69">
        <v>0</v>
      </c>
      <c r="AZ1029" s="69">
        <v>0</v>
      </c>
      <c r="BA1029" s="69">
        <v>0</v>
      </c>
      <c r="BB1029" s="69">
        <v>0</v>
      </c>
      <c r="BC1029" s="69">
        <v>0</v>
      </c>
      <c r="BD1029" s="69">
        <v>0</v>
      </c>
      <c r="BE1029" s="69">
        <v>0</v>
      </c>
      <c r="BF1029" s="69">
        <v>0</v>
      </c>
      <c r="BG1029" s="69">
        <v>0</v>
      </c>
      <c r="BH1029" s="69">
        <v>0</v>
      </c>
      <c r="BK1029" s="69">
        <v>3</v>
      </c>
      <c r="BL1029" s="69">
        <v>3</v>
      </c>
      <c r="BM1029" s="69">
        <v>2</v>
      </c>
      <c r="BN1029" s="69">
        <v>31</v>
      </c>
      <c r="BO1029" s="89">
        <v>0</v>
      </c>
      <c r="BP1029" s="69">
        <v>3</v>
      </c>
      <c r="BQ1029" s="69">
        <v>10</v>
      </c>
      <c r="BR1029" s="69">
        <v>204</v>
      </c>
      <c r="BS1029" s="69">
        <v>1130</v>
      </c>
      <c r="BT1029" s="69">
        <v>0</v>
      </c>
      <c r="BU1029" s="69">
        <v>0</v>
      </c>
      <c r="BV1029" s="69">
        <v>1000</v>
      </c>
      <c r="BW1029" s="69">
        <v>22</v>
      </c>
      <c r="BY1029" s="69">
        <v>0</v>
      </c>
      <c r="BZ1029" s="69">
        <v>0</v>
      </c>
      <c r="CA1029" s="69">
        <v>31</v>
      </c>
      <c r="CB1029" s="89">
        <v>0</v>
      </c>
      <c r="CC1029" s="69">
        <v>0</v>
      </c>
      <c r="CD1029" s="69">
        <v>0</v>
      </c>
      <c r="CE1029" s="69">
        <v>0</v>
      </c>
      <c r="CF1029" s="69">
        <v>0</v>
      </c>
      <c r="CG1029" s="69">
        <v>0</v>
      </c>
      <c r="CH1029" s="69">
        <v>0</v>
      </c>
      <c r="CI1029" s="69">
        <v>0</v>
      </c>
      <c r="CJ1029" s="69">
        <v>0</v>
      </c>
      <c r="CL1029" s="69">
        <v>0</v>
      </c>
      <c r="CM1029" s="69">
        <v>0</v>
      </c>
      <c r="CN1029" s="69">
        <v>0</v>
      </c>
      <c r="CO1029" s="89">
        <v>0</v>
      </c>
      <c r="CP1029" s="69">
        <v>0</v>
      </c>
      <c r="CQ1029" s="69">
        <v>0</v>
      </c>
      <c r="CR1029" s="69">
        <v>0</v>
      </c>
      <c r="CS1029" s="69">
        <v>0</v>
      </c>
      <c r="CT1029" s="89">
        <v>0</v>
      </c>
      <c r="CU1029" s="69">
        <v>0</v>
      </c>
      <c r="CV1029" s="69">
        <v>0</v>
      </c>
      <c r="CW1029" s="69">
        <v>0</v>
      </c>
      <c r="CZ1029" s="69">
        <v>0</v>
      </c>
      <c r="DA1029" s="69">
        <v>0</v>
      </c>
      <c r="DB1029" s="69">
        <v>0</v>
      </c>
      <c r="DC1029" s="69">
        <v>0</v>
      </c>
      <c r="DD1029" s="69">
        <v>0</v>
      </c>
      <c r="DE1029" s="69">
        <v>0</v>
      </c>
      <c r="DF1029" s="69">
        <v>0</v>
      </c>
      <c r="DG1029" s="69">
        <v>1</v>
      </c>
      <c r="DI1029" s="69" t="e">
        <f>INDEX(Sheet3!$E$78:$E$1130,MATCH(A1029,Sheet3!$D$78:$D$1130,0))</f>
        <v>#N/A</v>
      </c>
      <c r="DJ1029" s="69">
        <f t="shared" si="228"/>
        <v>0</v>
      </c>
      <c r="DK1029" s="69" t="s">
        <v>334</v>
      </c>
      <c r="DL1029" s="69"/>
      <c r="DM1029" s="69" t="s">
        <v>335</v>
      </c>
      <c r="DN1029" s="69" t="str">
        <f>"造成["&amp;INDEX(Sheet5!$L$2:$L$11,MATCH(BL1029,Sheet5!$J$2:$J$11,0))&amp;":"&amp;BR1029&amp;"*"&amp;BS1029/1000&amp;"]"&amp;INDEX(Sheet5!$I$2:$I$4,MATCH(BR1029,Sheet5!$H$2:$H$4,0))&amp;"的"&amp;INDEX(Sheet5!$K$2:$K$11,MATCH(BL1029,Sheet5!$J$2:$J$11,0))</f>
        <v>造成[ui.cs_blue:204*1.13]的火系伤害。</v>
      </c>
      <c r="DO1029" s="69"/>
      <c r="DP1029" s="69"/>
      <c r="DQ1029" s="69"/>
      <c r="DR1029" s="69" t="e">
        <f t="shared" si="238"/>
        <v>#N/A</v>
      </c>
      <c r="DS1029" s="90" t="e">
        <f>MATCH(A1029,Sheet5!D:D,0)</f>
        <v>#N/A</v>
      </c>
      <c r="DT1029" s="94" t="e">
        <f>MATCH(A1028,Sheet5!F:F,0)</f>
        <v>#N/A</v>
      </c>
      <c r="DU1029" s="69">
        <v>0</v>
      </c>
      <c r="DV1029" s="69">
        <v>0</v>
      </c>
      <c r="DW1029" s="69">
        <v>0</v>
      </c>
      <c r="DX1029" s="69">
        <v>0</v>
      </c>
      <c r="DY1029" s="69">
        <v>0</v>
      </c>
    </row>
    <row r="1030" spans="1:129" ht="14.25">
      <c r="A1030" s="69">
        <v>1019</v>
      </c>
      <c r="B1030" s="69">
        <v>0</v>
      </c>
      <c r="C1030" s="69">
        <v>1</v>
      </c>
      <c r="D1030" s="69" t="s">
        <v>2424</v>
      </c>
      <c r="E1030" s="69" t="s">
        <v>2269</v>
      </c>
      <c r="F1030" s="69">
        <v>0</v>
      </c>
      <c r="G1030" s="69">
        <v>1</v>
      </c>
      <c r="I1030" s="69">
        <v>0</v>
      </c>
      <c r="J1030" s="69">
        <v>0</v>
      </c>
      <c r="K1030" s="69">
        <v>0</v>
      </c>
      <c r="M1030" s="69">
        <v>141</v>
      </c>
      <c r="O1030" s="69">
        <v>0</v>
      </c>
      <c r="P1030" s="69">
        <v>6</v>
      </c>
      <c r="Q1030" s="69">
        <v>0</v>
      </c>
      <c r="R1030" s="69">
        <f t="shared" si="237"/>
        <v>1</v>
      </c>
      <c r="S1030" s="69">
        <v>0</v>
      </c>
      <c r="T1030" s="69">
        <v>0</v>
      </c>
      <c r="U1030" s="69">
        <v>0</v>
      </c>
      <c r="V1030" s="69">
        <v>0</v>
      </c>
      <c r="W1030" s="69">
        <v>0</v>
      </c>
      <c r="X1030" s="69">
        <v>0</v>
      </c>
      <c r="Y1030" s="69">
        <v>0</v>
      </c>
      <c r="Z1030" s="69">
        <v>4000</v>
      </c>
      <c r="AA1030" s="69">
        <v>2</v>
      </c>
      <c r="AB1030" s="69">
        <v>31</v>
      </c>
      <c r="AC1030" s="69">
        <v>0</v>
      </c>
      <c r="AD1030" s="69">
        <v>0</v>
      </c>
      <c r="AE1030" s="69">
        <v>0</v>
      </c>
      <c r="AF1030" s="69">
        <v>257</v>
      </c>
      <c r="AG1030" s="69">
        <v>0</v>
      </c>
      <c r="AH1030" s="69">
        <v>4</v>
      </c>
      <c r="AI1030" s="69">
        <v>0</v>
      </c>
      <c r="AJ1030" s="69">
        <v>0</v>
      </c>
      <c r="AK1030" s="69">
        <v>0</v>
      </c>
      <c r="AL1030" s="69">
        <v>0</v>
      </c>
      <c r="AM1030" s="69">
        <v>1</v>
      </c>
      <c r="AN1030" s="69">
        <v>1</v>
      </c>
      <c r="AO1030" s="69">
        <v>0</v>
      </c>
      <c r="AP1030" s="69">
        <v>3</v>
      </c>
      <c r="AQ1030" s="84">
        <v>0</v>
      </c>
      <c r="AR1030" s="69">
        <v>0</v>
      </c>
      <c r="AS1030" s="69">
        <v>0</v>
      </c>
      <c r="AT1030" s="69">
        <v>0</v>
      </c>
      <c r="AU1030" s="69">
        <v>0</v>
      </c>
      <c r="AV1030" s="69">
        <v>0</v>
      </c>
      <c r="AW1030" s="69">
        <v>0</v>
      </c>
      <c r="AX1030" s="69">
        <v>0</v>
      </c>
      <c r="AY1030" s="69">
        <v>0</v>
      </c>
      <c r="AZ1030" s="69">
        <v>0</v>
      </c>
      <c r="BA1030" s="69">
        <v>0</v>
      </c>
      <c r="BB1030" s="69">
        <v>0</v>
      </c>
      <c r="BC1030" s="69">
        <v>0</v>
      </c>
      <c r="BD1030" s="69">
        <v>0</v>
      </c>
      <c r="BE1030" s="69">
        <v>0</v>
      </c>
      <c r="BF1030" s="69">
        <v>0</v>
      </c>
      <c r="BG1030" s="69">
        <v>0</v>
      </c>
      <c r="BH1030" s="69">
        <v>0</v>
      </c>
      <c r="BK1030" s="69">
        <v>3</v>
      </c>
      <c r="BL1030" s="69">
        <v>3</v>
      </c>
      <c r="BM1030" s="69">
        <v>2</v>
      </c>
      <c r="BN1030" s="69">
        <v>31</v>
      </c>
      <c r="BO1030" s="89">
        <v>0</v>
      </c>
      <c r="BP1030" s="69">
        <v>3</v>
      </c>
      <c r="BQ1030" s="69">
        <v>10</v>
      </c>
      <c r="BR1030" s="69">
        <v>204</v>
      </c>
      <c r="BS1030" s="69">
        <v>1210</v>
      </c>
      <c r="BT1030" s="69">
        <v>0</v>
      </c>
      <c r="BU1030" s="69">
        <v>0</v>
      </c>
      <c r="BV1030" s="69">
        <v>1000</v>
      </c>
      <c r="BW1030" s="69">
        <v>22</v>
      </c>
      <c r="BY1030" s="69">
        <v>0</v>
      </c>
      <c r="BZ1030" s="69">
        <v>0</v>
      </c>
      <c r="CA1030" s="69">
        <v>31</v>
      </c>
      <c r="CB1030" s="89">
        <v>0</v>
      </c>
      <c r="CC1030" s="69">
        <v>0</v>
      </c>
      <c r="CD1030" s="69">
        <v>0</v>
      </c>
      <c r="CE1030" s="69">
        <v>0</v>
      </c>
      <c r="CF1030" s="69">
        <v>0</v>
      </c>
      <c r="CG1030" s="69">
        <v>0</v>
      </c>
      <c r="CH1030" s="69">
        <v>0</v>
      </c>
      <c r="CI1030" s="69">
        <v>0</v>
      </c>
      <c r="CJ1030" s="69">
        <v>0</v>
      </c>
      <c r="CL1030" s="69">
        <v>0</v>
      </c>
      <c r="CM1030" s="69">
        <v>0</v>
      </c>
      <c r="CN1030" s="69">
        <v>0</v>
      </c>
      <c r="CO1030" s="89">
        <v>0</v>
      </c>
      <c r="CP1030" s="69">
        <v>0</v>
      </c>
      <c r="CQ1030" s="69">
        <v>0</v>
      </c>
      <c r="CR1030" s="69">
        <v>0</v>
      </c>
      <c r="CS1030" s="69">
        <v>0</v>
      </c>
      <c r="CT1030" s="89">
        <v>0</v>
      </c>
      <c r="CU1030" s="69">
        <v>0</v>
      </c>
      <c r="CV1030" s="69">
        <v>0</v>
      </c>
      <c r="CW1030" s="69">
        <v>0</v>
      </c>
      <c r="CZ1030" s="69">
        <v>0</v>
      </c>
      <c r="DA1030" s="69">
        <v>0</v>
      </c>
      <c r="DB1030" s="69">
        <v>0</v>
      </c>
      <c r="DC1030" s="69">
        <v>0</v>
      </c>
      <c r="DD1030" s="69">
        <v>0</v>
      </c>
      <c r="DE1030" s="69">
        <v>0</v>
      </c>
      <c r="DF1030" s="69">
        <v>0</v>
      </c>
      <c r="DG1030" s="69">
        <v>1</v>
      </c>
      <c r="DI1030" s="69" t="e">
        <f>INDEX(Sheet3!$E$78:$E$1130,MATCH(A1030,Sheet3!$D$78:$D$1130,0))</f>
        <v>#N/A</v>
      </c>
      <c r="DJ1030" s="69">
        <f t="shared" si="228"/>
        <v>0</v>
      </c>
      <c r="DK1030" s="69" t="s">
        <v>334</v>
      </c>
      <c r="DL1030" s="69"/>
      <c r="DM1030" s="69" t="s">
        <v>335</v>
      </c>
      <c r="DN1030" s="69" t="str">
        <f>"造成["&amp;INDEX(Sheet5!$L$2:$L$11,MATCH(BL1030,Sheet5!$J$2:$J$11,0))&amp;":"&amp;BR1030&amp;"*"&amp;BS1030/1000&amp;"]"&amp;INDEX(Sheet5!$I$2:$I$4,MATCH(BR1030,Sheet5!$H$2:$H$4,0))&amp;"的"&amp;INDEX(Sheet5!$K$2:$K$11,MATCH(BL1030,Sheet5!$J$2:$J$11,0))</f>
        <v>造成[ui.cs_blue:204*1.21]的火系伤害。</v>
      </c>
      <c r="DO1030" s="69"/>
      <c r="DP1030" s="69"/>
      <c r="DQ1030" s="69"/>
      <c r="DR1030" s="69" t="e">
        <f t="shared" si="238"/>
        <v>#N/A</v>
      </c>
      <c r="DS1030" s="90" t="e">
        <f>MATCH(A1030,Sheet5!D:D,0)</f>
        <v>#N/A</v>
      </c>
      <c r="DT1030" s="94" t="e">
        <f>MATCH(A1029,Sheet5!F:F,0)</f>
        <v>#N/A</v>
      </c>
      <c r="DU1030" s="69">
        <v>0</v>
      </c>
      <c r="DV1030" s="69">
        <v>0</v>
      </c>
      <c r="DW1030" s="69">
        <v>0</v>
      </c>
      <c r="DX1030" s="69">
        <v>0</v>
      </c>
      <c r="DY1030" s="69">
        <v>0</v>
      </c>
    </row>
    <row r="1031" spans="1:129" ht="14.25">
      <c r="A1031" s="69">
        <v>2012303</v>
      </c>
      <c r="B1031" s="69">
        <v>0</v>
      </c>
      <c r="C1031" s="69">
        <v>1</v>
      </c>
      <c r="D1031" s="69" t="s">
        <v>2425</v>
      </c>
      <c r="E1031" s="69" t="s">
        <v>2426</v>
      </c>
      <c r="F1031" s="69">
        <v>0</v>
      </c>
      <c r="G1031" s="69">
        <v>1</v>
      </c>
      <c r="I1031" s="69">
        <v>0</v>
      </c>
      <c r="J1031" s="69">
        <v>0</v>
      </c>
      <c r="K1031" s="69">
        <v>0</v>
      </c>
      <c r="M1031" s="69">
        <v>154</v>
      </c>
      <c r="O1031" s="69">
        <v>0</v>
      </c>
      <c r="P1031" s="69">
        <v>1</v>
      </c>
      <c r="Q1031" s="69">
        <v>0</v>
      </c>
      <c r="R1031" s="69">
        <f t="shared" ref="R1031:R1032" si="239">IF(S1031&gt;0,2,1)</f>
        <v>1</v>
      </c>
      <c r="S1031" s="69">
        <v>0</v>
      </c>
      <c r="T1031" s="69">
        <v>0</v>
      </c>
      <c r="U1031" s="69">
        <v>0</v>
      </c>
      <c r="V1031" s="69">
        <v>0</v>
      </c>
      <c r="W1031" s="69">
        <v>0</v>
      </c>
      <c r="X1031" s="69">
        <v>0</v>
      </c>
      <c r="Y1031" s="69">
        <v>0</v>
      </c>
      <c r="Z1031" s="69">
        <v>0</v>
      </c>
      <c r="AA1031" s="69">
        <v>1</v>
      </c>
      <c r="AB1031" s="69">
        <v>31</v>
      </c>
      <c r="AC1031" s="69">
        <v>0</v>
      </c>
      <c r="AD1031" s="69">
        <v>0</v>
      </c>
      <c r="AE1031" s="69">
        <v>0</v>
      </c>
      <c r="AF1031" s="69">
        <v>1</v>
      </c>
      <c r="AG1031" s="69">
        <v>0</v>
      </c>
      <c r="AH1031" s="69">
        <v>1</v>
      </c>
      <c r="AI1031" s="69">
        <v>0</v>
      </c>
      <c r="AJ1031" s="69">
        <v>0</v>
      </c>
      <c r="AK1031" s="69">
        <v>0</v>
      </c>
      <c r="AL1031" s="69">
        <v>0</v>
      </c>
      <c r="AM1031" s="69">
        <v>0</v>
      </c>
      <c r="AN1031" s="69">
        <v>0</v>
      </c>
      <c r="AO1031" s="69">
        <v>0</v>
      </c>
      <c r="AP1031" s="69">
        <v>0</v>
      </c>
      <c r="AQ1031" s="84">
        <v>0</v>
      </c>
      <c r="AR1031" s="69">
        <v>0</v>
      </c>
      <c r="AS1031" s="69">
        <v>0</v>
      </c>
      <c r="AT1031" s="69">
        <v>0</v>
      </c>
      <c r="AU1031" s="69">
        <v>0</v>
      </c>
      <c r="AV1031" s="69">
        <v>0</v>
      </c>
      <c r="AW1031" s="69">
        <v>0</v>
      </c>
      <c r="AX1031" s="69">
        <v>0</v>
      </c>
      <c r="AY1031" s="69">
        <v>0</v>
      </c>
      <c r="AZ1031" s="69">
        <v>0</v>
      </c>
      <c r="BA1031" s="69">
        <v>0</v>
      </c>
      <c r="BB1031" s="69">
        <v>0</v>
      </c>
      <c r="BC1031" s="69">
        <v>0</v>
      </c>
      <c r="BD1031" s="69">
        <v>0</v>
      </c>
      <c r="BE1031" s="69">
        <v>0</v>
      </c>
      <c r="BF1031" s="69">
        <v>0</v>
      </c>
      <c r="BG1031" s="69">
        <v>0</v>
      </c>
      <c r="BH1031" s="69">
        <v>0</v>
      </c>
      <c r="BK1031" s="69">
        <v>3</v>
      </c>
      <c r="BL1031" s="69">
        <v>10</v>
      </c>
      <c r="BM1031" s="69">
        <v>1</v>
      </c>
      <c r="BN1031" s="69">
        <v>31</v>
      </c>
      <c r="BO1031" s="89">
        <v>0</v>
      </c>
      <c r="BP1031" s="69">
        <v>1</v>
      </c>
      <c r="BQ1031" s="69">
        <v>1</v>
      </c>
      <c r="BR1031" s="69">
        <v>1</v>
      </c>
      <c r="BS1031" s="69">
        <v>2012305</v>
      </c>
      <c r="BT1031" s="69">
        <v>0</v>
      </c>
      <c r="BU1031" s="69">
        <v>0</v>
      </c>
      <c r="BV1031" s="69">
        <v>1000</v>
      </c>
      <c r="BW1031" s="69">
        <v>0</v>
      </c>
      <c r="BY1031" s="69">
        <v>0</v>
      </c>
      <c r="BZ1031" s="69">
        <v>0</v>
      </c>
      <c r="CA1031" s="69">
        <v>31</v>
      </c>
      <c r="CB1031" s="89">
        <v>0</v>
      </c>
      <c r="CC1031" s="69">
        <v>0</v>
      </c>
      <c r="CD1031" s="69">
        <v>0</v>
      </c>
      <c r="CE1031" s="69">
        <v>0</v>
      </c>
      <c r="CF1031" s="69">
        <v>0</v>
      </c>
      <c r="CG1031" s="69">
        <v>0</v>
      </c>
      <c r="CH1031" s="69">
        <v>0</v>
      </c>
      <c r="CI1031" s="69">
        <v>0</v>
      </c>
      <c r="CJ1031" s="69">
        <v>0</v>
      </c>
      <c r="CL1031" s="69">
        <v>0</v>
      </c>
      <c r="CM1031" s="69">
        <v>0</v>
      </c>
      <c r="CN1031" s="69">
        <v>0</v>
      </c>
      <c r="CO1031" s="89">
        <v>0</v>
      </c>
      <c r="CP1031" s="69">
        <v>0</v>
      </c>
      <c r="CQ1031" s="69">
        <v>0</v>
      </c>
      <c r="CR1031" s="69">
        <v>0</v>
      </c>
      <c r="CS1031" s="69">
        <v>0</v>
      </c>
      <c r="CT1031" s="69">
        <v>0</v>
      </c>
      <c r="CU1031" s="69">
        <v>0</v>
      </c>
      <c r="CV1031" s="69">
        <v>0</v>
      </c>
      <c r="CW1031" s="69">
        <v>0</v>
      </c>
      <c r="CZ1031" s="69">
        <v>0</v>
      </c>
      <c r="DA1031" s="69">
        <v>0</v>
      </c>
      <c r="DB1031" s="69">
        <v>0</v>
      </c>
      <c r="DC1031" s="69">
        <v>0</v>
      </c>
      <c r="DD1031" s="69">
        <v>0</v>
      </c>
      <c r="DE1031" s="69">
        <v>0</v>
      </c>
      <c r="DF1031" s="69">
        <v>0</v>
      </c>
      <c r="DG1031" s="69">
        <v>1</v>
      </c>
      <c r="DI1031" s="69" t="e">
        <f>INDEX(Sheet3!$E$78:$E$1130,MATCH(A1031,Sheet3!$D$78:$D$1130,0))</f>
        <v>#N/A</v>
      </c>
      <c r="DJ1031" s="69">
        <f t="shared" si="228"/>
        <v>0</v>
      </c>
      <c r="DK1031" s="69" t="s">
        <v>2427</v>
      </c>
      <c r="DL1031" s="69"/>
      <c r="DM1031" s="69" t="s">
        <v>2428</v>
      </c>
      <c r="DN1031" s="69" t="e">
        <f>"造成["&amp;INDEX(Sheet5!$L$2:$L$11,MATCH(BL1031,Sheet5!$J$2:$J$11,0))&amp;":"&amp;BR1031&amp;"*"&amp;BS1031/1000&amp;"]"&amp;INDEX(Sheet5!$I$2:$I$4,MATCH(BR1031,Sheet5!$H$2:$H$4,0))&amp;"的"&amp;INDEX(Sheet5!$K$2:$K$11,MATCH(BL1031,Sheet5!$J$2:$J$11,0))</f>
        <v>#N/A</v>
      </c>
      <c r="DO1031" s="69"/>
      <c r="DP1031" s="69"/>
      <c r="DQ1031" s="69"/>
      <c r="DR1031" s="69" t="e">
        <f t="shared" si="238"/>
        <v>#N/A</v>
      </c>
      <c r="DS1031" s="90" t="e">
        <f>MATCH(A1031,Sheet5!D:D,0)</f>
        <v>#N/A</v>
      </c>
      <c r="DT1031" s="94" t="e">
        <f>MATCH(A1030,Sheet5!F:F,0)</f>
        <v>#N/A</v>
      </c>
      <c r="DU1031" s="69">
        <v>0</v>
      </c>
      <c r="DV1031" s="69">
        <v>0</v>
      </c>
      <c r="DW1031" s="69">
        <v>0</v>
      </c>
      <c r="DX1031" s="69">
        <v>0</v>
      </c>
      <c r="DY1031" s="69">
        <v>0</v>
      </c>
    </row>
    <row r="1032" spans="1:129" ht="14.25">
      <c r="A1032" s="69">
        <v>2012304</v>
      </c>
      <c r="B1032" s="69">
        <v>0</v>
      </c>
      <c r="C1032" s="69">
        <v>1</v>
      </c>
      <c r="D1032" s="69" t="s">
        <v>2429</v>
      </c>
      <c r="E1032" s="69" t="s">
        <v>2430</v>
      </c>
      <c r="F1032" s="69">
        <v>0</v>
      </c>
      <c r="G1032" s="69">
        <v>1</v>
      </c>
      <c r="I1032" s="69">
        <v>0</v>
      </c>
      <c r="J1032" s="69">
        <v>0</v>
      </c>
      <c r="K1032" s="69">
        <v>0</v>
      </c>
      <c r="M1032" s="69">
        <v>155</v>
      </c>
      <c r="O1032" s="69">
        <v>0</v>
      </c>
      <c r="P1032" s="69">
        <v>1</v>
      </c>
      <c r="Q1032" s="69">
        <v>0</v>
      </c>
      <c r="R1032" s="69">
        <f t="shared" si="239"/>
        <v>1</v>
      </c>
      <c r="S1032" s="69">
        <v>0</v>
      </c>
      <c r="T1032" s="69">
        <v>0</v>
      </c>
      <c r="U1032" s="69">
        <v>0</v>
      </c>
      <c r="V1032" s="69">
        <v>0</v>
      </c>
      <c r="W1032" s="69">
        <v>0</v>
      </c>
      <c r="X1032" s="69">
        <v>0</v>
      </c>
      <c r="Y1032" s="69">
        <v>0</v>
      </c>
      <c r="Z1032" s="69">
        <v>0</v>
      </c>
      <c r="AA1032" s="69">
        <v>1</v>
      </c>
      <c r="AB1032" s="69">
        <v>31</v>
      </c>
      <c r="AC1032" s="69">
        <v>0</v>
      </c>
      <c r="AD1032" s="69">
        <v>0</v>
      </c>
      <c r="AE1032" s="69">
        <v>0</v>
      </c>
      <c r="AF1032" s="69">
        <v>1</v>
      </c>
      <c r="AG1032" s="69">
        <v>0</v>
      </c>
      <c r="AH1032" s="69">
        <v>1</v>
      </c>
      <c r="AI1032" s="69">
        <v>0</v>
      </c>
      <c r="AJ1032" s="69">
        <v>0</v>
      </c>
      <c r="AK1032" s="69">
        <v>0</v>
      </c>
      <c r="AL1032" s="69">
        <v>0</v>
      </c>
      <c r="AM1032" s="69">
        <v>0</v>
      </c>
      <c r="AN1032" s="69">
        <v>0</v>
      </c>
      <c r="AO1032" s="69">
        <v>0</v>
      </c>
      <c r="AP1032" s="69">
        <v>0</v>
      </c>
      <c r="AQ1032" s="84">
        <v>0</v>
      </c>
      <c r="AR1032" s="69">
        <v>0</v>
      </c>
      <c r="AS1032" s="69">
        <v>0</v>
      </c>
      <c r="AT1032" s="69">
        <v>0</v>
      </c>
      <c r="AU1032" s="69">
        <v>0</v>
      </c>
      <c r="AV1032" s="69">
        <v>0</v>
      </c>
      <c r="AW1032" s="69">
        <v>0</v>
      </c>
      <c r="AX1032" s="69">
        <v>0</v>
      </c>
      <c r="AY1032" s="69">
        <v>0</v>
      </c>
      <c r="AZ1032" s="69">
        <v>0</v>
      </c>
      <c r="BA1032" s="69">
        <v>0</v>
      </c>
      <c r="BB1032" s="69">
        <v>0</v>
      </c>
      <c r="BC1032" s="69">
        <v>0</v>
      </c>
      <c r="BD1032" s="69">
        <v>0</v>
      </c>
      <c r="BE1032" s="69">
        <v>0</v>
      </c>
      <c r="BF1032" s="69">
        <v>0</v>
      </c>
      <c r="BG1032" s="69">
        <v>0</v>
      </c>
      <c r="BH1032" s="69">
        <v>0</v>
      </c>
      <c r="BK1032" s="69">
        <v>3</v>
      </c>
      <c r="BL1032" s="69">
        <v>10</v>
      </c>
      <c r="BM1032" s="69">
        <v>1</v>
      </c>
      <c r="BN1032" s="69">
        <v>31</v>
      </c>
      <c r="BO1032" s="89">
        <v>0</v>
      </c>
      <c r="BP1032" s="69">
        <v>1</v>
      </c>
      <c r="BQ1032" s="69">
        <v>1</v>
      </c>
      <c r="BR1032" s="69">
        <v>1</v>
      </c>
      <c r="BS1032" s="69">
        <v>2012306</v>
      </c>
      <c r="BT1032" s="69">
        <v>0</v>
      </c>
      <c r="BU1032" s="69">
        <v>0</v>
      </c>
      <c r="BV1032" s="69">
        <v>1000</v>
      </c>
      <c r="BW1032" s="69">
        <v>0</v>
      </c>
      <c r="BY1032" s="69">
        <v>0</v>
      </c>
      <c r="BZ1032" s="69">
        <v>0</v>
      </c>
      <c r="CA1032" s="69">
        <v>31</v>
      </c>
      <c r="CB1032" s="89">
        <v>0</v>
      </c>
      <c r="CC1032" s="69">
        <v>0</v>
      </c>
      <c r="CD1032" s="69">
        <v>0</v>
      </c>
      <c r="CE1032" s="69">
        <v>0</v>
      </c>
      <c r="CF1032" s="69">
        <v>0</v>
      </c>
      <c r="CG1032" s="69">
        <v>0</v>
      </c>
      <c r="CH1032" s="69">
        <v>0</v>
      </c>
      <c r="CI1032" s="69">
        <v>0</v>
      </c>
      <c r="CJ1032" s="69">
        <v>0</v>
      </c>
      <c r="CL1032" s="69">
        <v>0</v>
      </c>
      <c r="CM1032" s="69">
        <v>0</v>
      </c>
      <c r="CN1032" s="69">
        <v>0</v>
      </c>
      <c r="CO1032" s="89">
        <v>0</v>
      </c>
      <c r="CP1032" s="69">
        <v>0</v>
      </c>
      <c r="CQ1032" s="69">
        <v>0</v>
      </c>
      <c r="CR1032" s="69">
        <v>0</v>
      </c>
      <c r="CS1032" s="69">
        <v>0</v>
      </c>
      <c r="CT1032" s="69">
        <v>0</v>
      </c>
      <c r="CU1032" s="69">
        <v>0</v>
      </c>
      <c r="CV1032" s="69">
        <v>0</v>
      </c>
      <c r="CW1032" s="69">
        <v>0</v>
      </c>
      <c r="CZ1032" s="69">
        <v>0</v>
      </c>
      <c r="DA1032" s="69">
        <v>0</v>
      </c>
      <c r="DB1032" s="69">
        <v>0</v>
      </c>
      <c r="DC1032" s="69">
        <v>0</v>
      </c>
      <c r="DD1032" s="69">
        <v>0</v>
      </c>
      <c r="DE1032" s="69">
        <v>0</v>
      </c>
      <c r="DF1032" s="69">
        <v>0</v>
      </c>
      <c r="DG1032" s="69">
        <v>1</v>
      </c>
      <c r="DI1032" s="69" t="e">
        <f>INDEX(Sheet3!$E$78:$E$1130,MATCH(A1032,Sheet3!$D$78:$D$1130,0))</f>
        <v>#N/A</v>
      </c>
      <c r="DJ1032" s="69">
        <f t="shared" si="228"/>
        <v>0</v>
      </c>
      <c r="DK1032" s="69" t="s">
        <v>2431</v>
      </c>
      <c r="DL1032" s="69"/>
      <c r="DM1032" s="69" t="s">
        <v>2432</v>
      </c>
      <c r="DN1032" s="69" t="e">
        <f>"造成["&amp;INDEX(Sheet5!$L$2:$L$11,MATCH(BL1032,Sheet5!$J$2:$J$11,0))&amp;":"&amp;BR1032&amp;"*"&amp;BS1032/1000&amp;"]"&amp;INDEX(Sheet5!$I$2:$I$4,MATCH(BR1032,Sheet5!$H$2:$H$4,0))&amp;"的"&amp;INDEX(Sheet5!$K$2:$K$11,MATCH(BL1032,Sheet5!$J$2:$J$11,0))</f>
        <v>#N/A</v>
      </c>
      <c r="DO1032" s="69"/>
      <c r="DP1032" s="69"/>
      <c r="DQ1032" s="69"/>
      <c r="DR1032" s="69" t="e">
        <f t="shared" si="238"/>
        <v>#N/A</v>
      </c>
      <c r="DS1032" s="90" t="e">
        <f>MATCH(A1032,Sheet5!D:D,0)</f>
        <v>#N/A</v>
      </c>
      <c r="DT1032" s="94" t="e">
        <f>MATCH(A1031,Sheet5!F:F,0)</f>
        <v>#N/A</v>
      </c>
      <c r="DU1032" s="69">
        <v>0</v>
      </c>
      <c r="DV1032" s="69">
        <v>0</v>
      </c>
      <c r="DW1032" s="69">
        <v>0</v>
      </c>
      <c r="DX1032" s="69">
        <v>0</v>
      </c>
      <c r="DY1032" s="69">
        <v>0</v>
      </c>
    </row>
    <row r="1033" spans="1:129" ht="14.25">
      <c r="A1033" s="69">
        <v>60001</v>
      </c>
      <c r="B1033" s="69">
        <v>0</v>
      </c>
      <c r="C1033" s="69">
        <v>1</v>
      </c>
      <c r="D1033" s="69" t="s">
        <v>2433</v>
      </c>
      <c r="E1033" s="69" t="s">
        <v>2434</v>
      </c>
      <c r="F1033" s="69" t="s">
        <v>2435</v>
      </c>
      <c r="G1033" s="69">
        <v>1</v>
      </c>
      <c r="I1033" s="69">
        <v>0</v>
      </c>
      <c r="J1033" s="69">
        <v>0</v>
      </c>
      <c r="K1033" s="69">
        <v>0</v>
      </c>
      <c r="M1033" s="69">
        <v>0</v>
      </c>
      <c r="O1033" s="69">
        <v>0</v>
      </c>
      <c r="P1033" s="69">
        <v>1</v>
      </c>
      <c r="Q1033" s="69">
        <v>0</v>
      </c>
      <c r="R1033" s="69">
        <v>2</v>
      </c>
      <c r="S1033" s="69">
        <v>0</v>
      </c>
      <c r="T1033" s="69">
        <v>0</v>
      </c>
      <c r="U1033" s="69">
        <v>0</v>
      </c>
      <c r="V1033" s="69">
        <v>0</v>
      </c>
      <c r="W1033" s="69">
        <v>0</v>
      </c>
      <c r="X1033" s="69">
        <v>0</v>
      </c>
      <c r="Y1033" s="69">
        <v>0</v>
      </c>
      <c r="Z1033" s="69">
        <v>0</v>
      </c>
      <c r="AA1033" s="69">
        <v>1</v>
      </c>
      <c r="AB1033" s="69">
        <v>31</v>
      </c>
      <c r="AC1033" s="69">
        <v>0</v>
      </c>
      <c r="AD1033" s="69">
        <v>0</v>
      </c>
      <c r="AE1033" s="69">
        <v>0</v>
      </c>
      <c r="AF1033" s="69">
        <v>1</v>
      </c>
      <c r="AG1033" s="69">
        <v>0</v>
      </c>
      <c r="AH1033" s="69">
        <v>1</v>
      </c>
      <c r="AI1033" s="69">
        <v>0</v>
      </c>
      <c r="AJ1033" s="69">
        <v>0</v>
      </c>
      <c r="AK1033" s="69">
        <v>0</v>
      </c>
      <c r="AL1033" s="69">
        <v>0</v>
      </c>
      <c r="AM1033" s="69">
        <v>0</v>
      </c>
      <c r="AN1033" s="69">
        <v>0</v>
      </c>
      <c r="AO1033" s="69">
        <v>0</v>
      </c>
      <c r="AP1033" s="69">
        <v>0</v>
      </c>
      <c r="AQ1033" s="84">
        <v>0</v>
      </c>
      <c r="AR1033" s="69">
        <v>0</v>
      </c>
      <c r="AS1033" s="69">
        <v>0</v>
      </c>
      <c r="AT1033" s="69">
        <v>0</v>
      </c>
      <c r="AU1033" s="69">
        <v>0</v>
      </c>
      <c r="AV1033" s="69">
        <v>0</v>
      </c>
      <c r="AW1033" s="69">
        <v>0</v>
      </c>
      <c r="AX1033" s="69">
        <v>0</v>
      </c>
      <c r="AY1033" s="69">
        <v>0</v>
      </c>
      <c r="AZ1033" s="69">
        <v>0</v>
      </c>
      <c r="BA1033" s="69">
        <v>0</v>
      </c>
      <c r="BB1033" s="69">
        <v>0</v>
      </c>
      <c r="BC1033" s="69">
        <v>0</v>
      </c>
      <c r="BD1033" s="69">
        <v>0</v>
      </c>
      <c r="BE1033" s="69">
        <v>0</v>
      </c>
      <c r="BF1033" s="69">
        <v>0</v>
      </c>
      <c r="BG1033" s="69">
        <v>0</v>
      </c>
      <c r="BH1033" s="69">
        <v>0</v>
      </c>
      <c r="BK1033" s="69">
        <v>3</v>
      </c>
      <c r="BL1033" s="69">
        <v>10</v>
      </c>
      <c r="BM1033" s="69">
        <v>1</v>
      </c>
      <c r="BN1033" s="69">
        <v>31</v>
      </c>
      <c r="BO1033" s="89">
        <v>0</v>
      </c>
      <c r="BP1033" s="69">
        <v>1</v>
      </c>
      <c r="BQ1033" s="69">
        <v>1</v>
      </c>
      <c r="BR1033" s="69">
        <v>1</v>
      </c>
      <c r="BS1033" s="69">
        <v>60001</v>
      </c>
      <c r="BT1033" s="69">
        <v>0</v>
      </c>
      <c r="BU1033" s="69">
        <v>0</v>
      </c>
      <c r="BV1033" s="69">
        <v>1000</v>
      </c>
      <c r="BW1033" s="69">
        <v>0</v>
      </c>
      <c r="BY1033" s="69">
        <v>0</v>
      </c>
      <c r="BZ1033" s="69">
        <v>0</v>
      </c>
      <c r="CA1033" s="69">
        <v>31</v>
      </c>
      <c r="CB1033" s="89">
        <v>0</v>
      </c>
      <c r="CC1033" s="69">
        <v>0</v>
      </c>
      <c r="CD1033" s="69">
        <v>0</v>
      </c>
      <c r="CE1033" s="69">
        <v>0</v>
      </c>
      <c r="CF1033" s="69">
        <v>0</v>
      </c>
      <c r="CG1033" s="69">
        <v>0</v>
      </c>
      <c r="CH1033" s="69">
        <v>0</v>
      </c>
      <c r="CI1033" s="69">
        <v>0</v>
      </c>
      <c r="CJ1033" s="69">
        <v>0</v>
      </c>
      <c r="CL1033" s="69">
        <v>0</v>
      </c>
      <c r="CM1033" s="69">
        <v>0</v>
      </c>
      <c r="CN1033" s="69">
        <v>0</v>
      </c>
      <c r="CO1033" s="89">
        <v>0</v>
      </c>
      <c r="CP1033" s="69">
        <v>0</v>
      </c>
      <c r="CQ1033" s="69">
        <v>0</v>
      </c>
      <c r="CR1033" s="69">
        <v>0</v>
      </c>
      <c r="CS1033" s="69">
        <v>0</v>
      </c>
      <c r="CT1033" s="69">
        <v>0</v>
      </c>
      <c r="CU1033" s="69">
        <v>0</v>
      </c>
      <c r="CV1033" s="69">
        <v>0</v>
      </c>
      <c r="CW1033" s="69">
        <v>0</v>
      </c>
      <c r="CZ1033" s="69">
        <v>0</v>
      </c>
      <c r="DA1033" s="69">
        <v>0</v>
      </c>
      <c r="DB1033" s="69">
        <v>80</v>
      </c>
      <c r="DC1033" s="69">
        <v>0</v>
      </c>
      <c r="DD1033" s="69">
        <v>0</v>
      </c>
      <c r="DE1033" s="69">
        <v>0</v>
      </c>
      <c r="DF1033" s="69">
        <v>0</v>
      </c>
      <c r="DG1033" s="69">
        <v>1</v>
      </c>
      <c r="DI1033" s="69" t="e">
        <f>INDEX(Sheet3!$E$78:$E$1130,MATCH(A1033,Sheet3!$D$78:$D$1130,0))</f>
        <v>#N/A</v>
      </c>
      <c r="DJ1033" s="69" t="str">
        <f t="shared" si="228"/>
        <v>skill_icons.ps_skill_maxhp</v>
      </c>
      <c r="DK1033" s="69" t="s">
        <v>2436</v>
      </c>
      <c r="DL1033" s="93"/>
      <c r="DM1033" s="94" t="s">
        <v>2437</v>
      </c>
      <c r="DN1033" s="69" t="e">
        <f>"造成["&amp;INDEX(Sheet5!$L$2:$L$11,MATCH(BL1033,Sheet5!$J$2:$J$11,0))&amp;":"&amp;BR1033&amp;"*"&amp;BS1033/1000&amp;"]"&amp;INDEX(Sheet5!$I$2:$I$4,MATCH(BR1033,Sheet5!$H$2:$H$4,0))&amp;"的"&amp;INDEX(Sheet5!$K$2:$K$11,MATCH(BL1033,Sheet5!$J$2:$J$11,0))</f>
        <v>#N/A</v>
      </c>
      <c r="DO1033" s="69" t="e">
        <f>"造成["&amp;INDEX(Sheet5!$L$2:$L$11,MATCH(BY1033,Sheet5!$J$2:$J$11,0))&amp;":"&amp;CE1033&amp;"*"&amp;CF1033/1000&amp;"]"&amp;INDEX(Sheet5!$I$2:$I$4,MATCH(CE1033,Sheet5!$H$2:$H$4,0))&amp;"的"&amp;INDEX(Sheet5!$K$2:$K$11,MATCH(BY1033,Sheet5!$J$2:$J$11,0))</f>
        <v>#N/A</v>
      </c>
      <c r="DP1033" s="69"/>
      <c r="DQ1033" s="69"/>
      <c r="DR1033" s="69" t="e">
        <f t="shared" si="238"/>
        <v>#N/A</v>
      </c>
      <c r="DS1033" s="90">
        <f>MATCH(A1033,Sheet5!D:D,0)</f>
        <v>286</v>
      </c>
      <c r="DT1033" s="94" t="e">
        <f>MATCH(A1032,Sheet5!F:F,0)</f>
        <v>#N/A</v>
      </c>
      <c r="DU1033" s="69">
        <v>80</v>
      </c>
      <c r="DV1033" s="69">
        <v>0</v>
      </c>
      <c r="DW1033" s="69">
        <v>0</v>
      </c>
      <c r="DX1033" s="69">
        <v>0</v>
      </c>
      <c r="DY1033" s="69">
        <v>0</v>
      </c>
    </row>
    <row r="1034" spans="1:129" ht="14.25">
      <c r="A1034" s="69">
        <v>60002</v>
      </c>
      <c r="B1034" s="69">
        <v>0</v>
      </c>
      <c r="C1034" s="69">
        <v>1</v>
      </c>
      <c r="D1034" s="69" t="s">
        <v>2438</v>
      </c>
      <c r="E1034" s="69" t="s">
        <v>2439</v>
      </c>
      <c r="F1034" s="69" t="s">
        <v>2440</v>
      </c>
      <c r="G1034" s="69">
        <v>1</v>
      </c>
      <c r="I1034" s="69">
        <v>0</v>
      </c>
      <c r="J1034" s="69">
        <v>0</v>
      </c>
      <c r="K1034" s="69">
        <v>0</v>
      </c>
      <c r="M1034" s="69">
        <v>0</v>
      </c>
      <c r="O1034" s="69">
        <v>0</v>
      </c>
      <c r="P1034" s="69">
        <v>1</v>
      </c>
      <c r="Q1034" s="69">
        <v>0</v>
      </c>
      <c r="R1034" s="69">
        <v>2</v>
      </c>
      <c r="S1034" s="69">
        <v>0</v>
      </c>
      <c r="T1034" s="69">
        <v>0</v>
      </c>
      <c r="U1034" s="69">
        <v>0</v>
      </c>
      <c r="V1034" s="69">
        <v>0</v>
      </c>
      <c r="W1034" s="69">
        <v>0</v>
      </c>
      <c r="X1034" s="69">
        <v>0</v>
      </c>
      <c r="Y1034" s="69">
        <v>0</v>
      </c>
      <c r="Z1034" s="69">
        <v>0</v>
      </c>
      <c r="AA1034" s="69">
        <v>1</v>
      </c>
      <c r="AB1034" s="69">
        <v>31</v>
      </c>
      <c r="AC1034" s="69">
        <v>0</v>
      </c>
      <c r="AD1034" s="69">
        <v>0</v>
      </c>
      <c r="AE1034" s="69">
        <v>0</v>
      </c>
      <c r="AF1034" s="69">
        <v>1</v>
      </c>
      <c r="AG1034" s="69">
        <v>0</v>
      </c>
      <c r="AH1034" s="69">
        <v>1</v>
      </c>
      <c r="AI1034" s="69">
        <v>0</v>
      </c>
      <c r="AJ1034" s="69">
        <v>0</v>
      </c>
      <c r="AK1034" s="69">
        <v>0</v>
      </c>
      <c r="AL1034" s="69">
        <v>0</v>
      </c>
      <c r="AM1034" s="69">
        <v>0</v>
      </c>
      <c r="AN1034" s="69">
        <v>0</v>
      </c>
      <c r="AO1034" s="69">
        <v>0</v>
      </c>
      <c r="AP1034" s="69">
        <v>0</v>
      </c>
      <c r="AQ1034" s="84">
        <v>0</v>
      </c>
      <c r="AR1034" s="69">
        <v>0</v>
      </c>
      <c r="AS1034" s="69">
        <v>0</v>
      </c>
      <c r="AT1034" s="69">
        <v>0</v>
      </c>
      <c r="AU1034" s="69">
        <v>0</v>
      </c>
      <c r="AV1034" s="69">
        <v>0</v>
      </c>
      <c r="AW1034" s="69">
        <v>0</v>
      </c>
      <c r="AX1034" s="69">
        <v>0</v>
      </c>
      <c r="AY1034" s="69">
        <v>0</v>
      </c>
      <c r="AZ1034" s="69">
        <v>0</v>
      </c>
      <c r="BA1034" s="69">
        <v>0</v>
      </c>
      <c r="BB1034" s="69">
        <v>0</v>
      </c>
      <c r="BC1034" s="69">
        <v>0</v>
      </c>
      <c r="BD1034" s="69">
        <v>0</v>
      </c>
      <c r="BE1034" s="69">
        <v>0</v>
      </c>
      <c r="BF1034" s="69">
        <v>0</v>
      </c>
      <c r="BG1034" s="69">
        <v>0</v>
      </c>
      <c r="BH1034" s="69">
        <v>0</v>
      </c>
      <c r="BK1034" s="69">
        <v>3</v>
      </c>
      <c r="BL1034" s="69">
        <v>10</v>
      </c>
      <c r="BM1034" s="69">
        <v>1</v>
      </c>
      <c r="BN1034" s="69">
        <v>31</v>
      </c>
      <c r="BO1034" s="89">
        <v>0</v>
      </c>
      <c r="BP1034" s="69">
        <v>1</v>
      </c>
      <c r="BQ1034" s="69">
        <v>1</v>
      </c>
      <c r="BR1034" s="69">
        <v>1</v>
      </c>
      <c r="BS1034" s="69">
        <v>60002</v>
      </c>
      <c r="BT1034" s="69">
        <v>0</v>
      </c>
      <c r="BU1034" s="69">
        <v>0</v>
      </c>
      <c r="BV1034" s="69">
        <v>1000</v>
      </c>
      <c r="BW1034" s="69">
        <v>0</v>
      </c>
      <c r="BY1034" s="69">
        <v>0</v>
      </c>
      <c r="BZ1034" s="69">
        <v>0</v>
      </c>
      <c r="CA1034" s="69">
        <v>31</v>
      </c>
      <c r="CB1034" s="89">
        <v>0</v>
      </c>
      <c r="CC1034" s="69">
        <v>0</v>
      </c>
      <c r="CD1034" s="69">
        <v>0</v>
      </c>
      <c r="CE1034" s="69">
        <v>0</v>
      </c>
      <c r="CF1034" s="69">
        <v>0</v>
      </c>
      <c r="CG1034" s="69">
        <v>0</v>
      </c>
      <c r="CH1034" s="69">
        <v>0</v>
      </c>
      <c r="CI1034" s="69">
        <v>0</v>
      </c>
      <c r="CJ1034" s="69">
        <v>0</v>
      </c>
      <c r="CL1034" s="69">
        <v>0</v>
      </c>
      <c r="CM1034" s="69">
        <v>0</v>
      </c>
      <c r="CN1034" s="69">
        <v>0</v>
      </c>
      <c r="CO1034" s="89">
        <v>0</v>
      </c>
      <c r="CP1034" s="69">
        <v>0</v>
      </c>
      <c r="CQ1034" s="69">
        <v>0</v>
      </c>
      <c r="CR1034" s="69">
        <v>0</v>
      </c>
      <c r="CS1034" s="69">
        <v>0</v>
      </c>
      <c r="CT1034" s="69">
        <v>0</v>
      </c>
      <c r="CU1034" s="69">
        <v>0</v>
      </c>
      <c r="CV1034" s="69">
        <v>0</v>
      </c>
      <c r="CW1034" s="69">
        <v>0</v>
      </c>
      <c r="CZ1034" s="69">
        <v>0</v>
      </c>
      <c r="DA1034" s="69">
        <v>0</v>
      </c>
      <c r="DB1034" s="69">
        <v>80</v>
      </c>
      <c r="DC1034" s="69">
        <v>0</v>
      </c>
      <c r="DD1034" s="69">
        <v>0</v>
      </c>
      <c r="DE1034" s="69">
        <v>0</v>
      </c>
      <c r="DF1034" s="69">
        <v>0</v>
      </c>
      <c r="DG1034" s="69">
        <v>1</v>
      </c>
      <c r="DI1034" s="69" t="e">
        <f>INDEX(Sheet3!$E$78:$E$1130,MATCH(A1034,Sheet3!$D$78:$D$1130,0))</f>
        <v>#N/A</v>
      </c>
      <c r="DJ1034" s="69" t="str">
        <f t="shared" si="228"/>
        <v>skill_icons.ps_skill_maxmp</v>
      </c>
      <c r="DK1034" s="69" t="s">
        <v>2441</v>
      </c>
      <c r="DL1034" s="93"/>
      <c r="DM1034" s="94" t="s">
        <v>2442</v>
      </c>
      <c r="DN1034" s="69" t="e">
        <f>"造成["&amp;INDEX(Sheet5!$L$2:$L$11,MATCH(BL1034,Sheet5!$J$2:$J$11,0))&amp;":"&amp;BR1034&amp;"*"&amp;BS1034/1000&amp;"]"&amp;INDEX(Sheet5!$I$2:$I$4,MATCH(BR1034,Sheet5!$H$2:$H$4,0))&amp;"的"&amp;INDEX(Sheet5!$K$2:$K$11,MATCH(BL1034,Sheet5!$J$2:$J$11,0))</f>
        <v>#N/A</v>
      </c>
      <c r="DO1034" s="69" t="e">
        <f>"造成["&amp;INDEX(Sheet5!$L$2:$L$11,MATCH(BY1034,Sheet5!$J$2:$J$11,0))&amp;":"&amp;CE1034&amp;"*"&amp;CF1034/1000&amp;"]"&amp;INDEX(Sheet5!$I$2:$I$4,MATCH(CE1034,Sheet5!$H$2:$H$4,0))&amp;"的"&amp;INDEX(Sheet5!$K$2:$K$11,MATCH(BY1034,Sheet5!$J$2:$J$11,0))</f>
        <v>#N/A</v>
      </c>
      <c r="DP1034" s="69"/>
      <c r="DQ1034" s="69"/>
      <c r="DR1034" s="69" t="e">
        <f t="shared" si="238"/>
        <v>#N/A</v>
      </c>
      <c r="DS1034" s="90">
        <f>MATCH(A1034,Sheet5!D:D,0)</f>
        <v>287</v>
      </c>
      <c r="DT1034" s="94" t="e">
        <f>MATCH(A1033,Sheet5!F:F,0)</f>
        <v>#N/A</v>
      </c>
      <c r="DU1034" s="69">
        <v>80</v>
      </c>
      <c r="DV1034" s="69">
        <v>0</v>
      </c>
      <c r="DW1034" s="69">
        <v>0</v>
      </c>
      <c r="DX1034" s="69">
        <v>0</v>
      </c>
      <c r="DY1034" s="69">
        <v>0</v>
      </c>
    </row>
    <row r="1035" spans="1:129" ht="14.25">
      <c r="A1035" s="69">
        <v>60003</v>
      </c>
      <c r="B1035" s="69">
        <v>0</v>
      </c>
      <c r="C1035" s="69">
        <v>1</v>
      </c>
      <c r="D1035" s="69" t="s">
        <v>2443</v>
      </c>
      <c r="E1035" s="69" t="s">
        <v>2444</v>
      </c>
      <c r="F1035" s="69" t="s">
        <v>2445</v>
      </c>
      <c r="G1035" s="69">
        <v>1</v>
      </c>
      <c r="I1035" s="69">
        <v>0</v>
      </c>
      <c r="J1035" s="69">
        <v>0</v>
      </c>
      <c r="K1035" s="69">
        <v>0</v>
      </c>
      <c r="M1035" s="69">
        <v>0</v>
      </c>
      <c r="O1035" s="69">
        <v>0</v>
      </c>
      <c r="P1035" s="69">
        <v>1</v>
      </c>
      <c r="Q1035" s="69">
        <v>0</v>
      </c>
      <c r="R1035" s="69">
        <v>2</v>
      </c>
      <c r="S1035" s="69">
        <v>0</v>
      </c>
      <c r="T1035" s="69">
        <v>0</v>
      </c>
      <c r="U1035" s="69">
        <v>0</v>
      </c>
      <c r="V1035" s="69">
        <v>0</v>
      </c>
      <c r="W1035" s="69">
        <v>0</v>
      </c>
      <c r="X1035" s="69">
        <v>0</v>
      </c>
      <c r="Y1035" s="69">
        <v>0</v>
      </c>
      <c r="Z1035" s="69">
        <v>0</v>
      </c>
      <c r="AA1035" s="69">
        <v>1</v>
      </c>
      <c r="AB1035" s="69">
        <v>31</v>
      </c>
      <c r="AC1035" s="69">
        <v>0</v>
      </c>
      <c r="AD1035" s="69">
        <v>0</v>
      </c>
      <c r="AE1035" s="69">
        <v>0</v>
      </c>
      <c r="AF1035" s="69">
        <v>1</v>
      </c>
      <c r="AG1035" s="69">
        <v>0</v>
      </c>
      <c r="AH1035" s="69">
        <v>1</v>
      </c>
      <c r="AI1035" s="69">
        <v>0</v>
      </c>
      <c r="AJ1035" s="69">
        <v>0</v>
      </c>
      <c r="AK1035" s="69">
        <v>0</v>
      </c>
      <c r="AL1035" s="69">
        <v>0</v>
      </c>
      <c r="AM1035" s="69">
        <v>0</v>
      </c>
      <c r="AN1035" s="69">
        <v>0</v>
      </c>
      <c r="AO1035" s="69">
        <v>0</v>
      </c>
      <c r="AP1035" s="69">
        <v>0</v>
      </c>
      <c r="AQ1035" s="84">
        <v>0</v>
      </c>
      <c r="AR1035" s="69">
        <v>0</v>
      </c>
      <c r="AS1035" s="69">
        <v>0</v>
      </c>
      <c r="AT1035" s="69">
        <v>0</v>
      </c>
      <c r="AU1035" s="69">
        <v>0</v>
      </c>
      <c r="AV1035" s="69">
        <v>0</v>
      </c>
      <c r="AW1035" s="69">
        <v>0</v>
      </c>
      <c r="AX1035" s="69">
        <v>0</v>
      </c>
      <c r="AY1035" s="69">
        <v>0</v>
      </c>
      <c r="AZ1035" s="69">
        <v>0</v>
      </c>
      <c r="BA1035" s="69">
        <v>0</v>
      </c>
      <c r="BB1035" s="69">
        <v>0</v>
      </c>
      <c r="BC1035" s="69">
        <v>0</v>
      </c>
      <c r="BD1035" s="69">
        <v>0</v>
      </c>
      <c r="BE1035" s="69">
        <v>0</v>
      </c>
      <c r="BF1035" s="69">
        <v>0</v>
      </c>
      <c r="BG1035" s="69">
        <v>0</v>
      </c>
      <c r="BH1035" s="69">
        <v>0</v>
      </c>
      <c r="BK1035" s="69">
        <v>3</v>
      </c>
      <c r="BL1035" s="69">
        <v>10</v>
      </c>
      <c r="BM1035" s="69">
        <v>1</v>
      </c>
      <c r="BN1035" s="69">
        <v>31</v>
      </c>
      <c r="BO1035" s="89">
        <v>0</v>
      </c>
      <c r="BP1035" s="69">
        <v>1</v>
      </c>
      <c r="BQ1035" s="69">
        <v>1</v>
      </c>
      <c r="BR1035" s="69">
        <v>1</v>
      </c>
      <c r="BS1035" s="69">
        <v>60003</v>
      </c>
      <c r="BT1035" s="69">
        <v>0</v>
      </c>
      <c r="BU1035" s="69">
        <v>0</v>
      </c>
      <c r="BV1035" s="69">
        <v>1000</v>
      </c>
      <c r="BW1035" s="69">
        <v>0</v>
      </c>
      <c r="BY1035" s="69">
        <v>0</v>
      </c>
      <c r="BZ1035" s="69">
        <v>0</v>
      </c>
      <c r="CA1035" s="69">
        <v>31</v>
      </c>
      <c r="CB1035" s="89">
        <v>0</v>
      </c>
      <c r="CC1035" s="69">
        <v>0</v>
      </c>
      <c r="CD1035" s="69">
        <v>0</v>
      </c>
      <c r="CE1035" s="69">
        <v>0</v>
      </c>
      <c r="CF1035" s="69">
        <v>0</v>
      </c>
      <c r="CG1035" s="69">
        <v>0</v>
      </c>
      <c r="CH1035" s="69">
        <v>0</v>
      </c>
      <c r="CI1035" s="69">
        <v>0</v>
      </c>
      <c r="CJ1035" s="69">
        <v>0</v>
      </c>
      <c r="CL1035" s="69">
        <v>0</v>
      </c>
      <c r="CM1035" s="69">
        <v>0</v>
      </c>
      <c r="CN1035" s="69">
        <v>0</v>
      </c>
      <c r="CO1035" s="89">
        <v>0</v>
      </c>
      <c r="CP1035" s="69">
        <v>0</v>
      </c>
      <c r="CQ1035" s="69">
        <v>0</v>
      </c>
      <c r="CR1035" s="69">
        <v>0</v>
      </c>
      <c r="CS1035" s="69">
        <v>0</v>
      </c>
      <c r="CT1035" s="69">
        <v>0</v>
      </c>
      <c r="CU1035" s="69">
        <v>0</v>
      </c>
      <c r="CV1035" s="69">
        <v>0</v>
      </c>
      <c r="CW1035" s="69">
        <v>0</v>
      </c>
      <c r="CZ1035" s="69">
        <v>0</v>
      </c>
      <c r="DA1035" s="69">
        <v>0</v>
      </c>
      <c r="DB1035" s="69">
        <v>8</v>
      </c>
      <c r="DC1035" s="69">
        <v>0</v>
      </c>
      <c r="DD1035" s="69">
        <v>0</v>
      </c>
      <c r="DE1035" s="69">
        <v>0</v>
      </c>
      <c r="DF1035" s="69">
        <v>0</v>
      </c>
      <c r="DG1035" s="69">
        <v>1</v>
      </c>
      <c r="DI1035" s="69" t="e">
        <f>INDEX(Sheet3!$E$78:$E$1130,MATCH(A1035,Sheet3!$D$78:$D$1130,0))</f>
        <v>#N/A</v>
      </c>
      <c r="DJ1035" s="69" t="str">
        <f t="shared" si="228"/>
        <v>skill_icons.ps_skill_patk</v>
      </c>
      <c r="DK1035" s="69" t="s">
        <v>2446</v>
      </c>
      <c r="DL1035" s="93"/>
      <c r="DM1035" s="94" t="s">
        <v>2447</v>
      </c>
      <c r="DN1035" s="69" t="e">
        <f>"造成["&amp;INDEX(Sheet5!$L$2:$L$11,MATCH(BL1035,Sheet5!$J$2:$J$11,0))&amp;":"&amp;BR1035&amp;"*"&amp;BS1035/1000&amp;"]"&amp;INDEX(Sheet5!$I$2:$I$4,MATCH(BR1035,Sheet5!$H$2:$H$4,0))&amp;"的"&amp;INDEX(Sheet5!$K$2:$K$11,MATCH(BL1035,Sheet5!$J$2:$J$11,0))</f>
        <v>#N/A</v>
      </c>
      <c r="DO1035" s="69" t="e">
        <f>"造成["&amp;INDEX(Sheet5!$L$2:$L$11,MATCH(BY1035,Sheet5!$J$2:$J$11,0))&amp;":"&amp;CE1035&amp;"*"&amp;CF1035/1000&amp;"]"&amp;INDEX(Sheet5!$I$2:$I$4,MATCH(CE1035,Sheet5!$H$2:$H$4,0))&amp;"的"&amp;INDEX(Sheet5!$K$2:$K$11,MATCH(BY1035,Sheet5!$J$2:$J$11,0))</f>
        <v>#N/A</v>
      </c>
      <c r="DP1035" s="69"/>
      <c r="DQ1035" s="69"/>
      <c r="DR1035" s="69" t="e">
        <f t="shared" si="238"/>
        <v>#N/A</v>
      </c>
      <c r="DS1035" s="90">
        <f>MATCH(A1035,Sheet5!D:D,0)</f>
        <v>288</v>
      </c>
      <c r="DT1035" s="94" t="e">
        <f>MATCH(A1034,Sheet5!F:F,0)</f>
        <v>#N/A</v>
      </c>
      <c r="DU1035" s="69">
        <v>8</v>
      </c>
      <c r="DV1035" s="69">
        <v>0</v>
      </c>
      <c r="DW1035" s="69">
        <v>0</v>
      </c>
      <c r="DX1035" s="69">
        <v>0</v>
      </c>
      <c r="DY1035" s="69">
        <v>0</v>
      </c>
    </row>
    <row r="1036" spans="1:129" ht="14.25">
      <c r="A1036" s="69">
        <v>60004</v>
      </c>
      <c r="B1036" s="69">
        <v>0</v>
      </c>
      <c r="C1036" s="69">
        <v>1</v>
      </c>
      <c r="D1036" s="69" t="s">
        <v>2448</v>
      </c>
      <c r="E1036" s="69" t="s">
        <v>2449</v>
      </c>
      <c r="F1036" s="69" t="s">
        <v>2450</v>
      </c>
      <c r="G1036" s="69">
        <v>1</v>
      </c>
      <c r="I1036" s="69">
        <v>0</v>
      </c>
      <c r="J1036" s="69">
        <v>0</v>
      </c>
      <c r="K1036" s="69">
        <v>0</v>
      </c>
      <c r="M1036" s="69">
        <v>0</v>
      </c>
      <c r="O1036" s="69">
        <v>0</v>
      </c>
      <c r="P1036" s="69">
        <v>1</v>
      </c>
      <c r="Q1036" s="69">
        <v>0</v>
      </c>
      <c r="R1036" s="69">
        <v>2</v>
      </c>
      <c r="S1036" s="69">
        <v>0</v>
      </c>
      <c r="T1036" s="69">
        <v>0</v>
      </c>
      <c r="U1036" s="69">
        <v>0</v>
      </c>
      <c r="V1036" s="69">
        <v>0</v>
      </c>
      <c r="W1036" s="69">
        <v>0</v>
      </c>
      <c r="X1036" s="69">
        <v>0</v>
      </c>
      <c r="Y1036" s="69">
        <v>0</v>
      </c>
      <c r="Z1036" s="69">
        <v>0</v>
      </c>
      <c r="AA1036" s="69">
        <v>1</v>
      </c>
      <c r="AB1036" s="69">
        <v>31</v>
      </c>
      <c r="AC1036" s="69">
        <v>0</v>
      </c>
      <c r="AD1036" s="69">
        <v>0</v>
      </c>
      <c r="AE1036" s="69">
        <v>0</v>
      </c>
      <c r="AF1036" s="69">
        <v>1</v>
      </c>
      <c r="AG1036" s="69">
        <v>0</v>
      </c>
      <c r="AH1036" s="69">
        <v>1</v>
      </c>
      <c r="AI1036" s="69">
        <v>0</v>
      </c>
      <c r="AJ1036" s="69">
        <v>0</v>
      </c>
      <c r="AK1036" s="69">
        <v>0</v>
      </c>
      <c r="AL1036" s="69">
        <v>0</v>
      </c>
      <c r="AM1036" s="69">
        <v>0</v>
      </c>
      <c r="AN1036" s="69">
        <v>0</v>
      </c>
      <c r="AO1036" s="69">
        <v>0</v>
      </c>
      <c r="AP1036" s="69">
        <v>0</v>
      </c>
      <c r="AQ1036" s="84">
        <v>0</v>
      </c>
      <c r="AR1036" s="69">
        <v>0</v>
      </c>
      <c r="AS1036" s="69">
        <v>0</v>
      </c>
      <c r="AT1036" s="69">
        <v>0</v>
      </c>
      <c r="AU1036" s="69">
        <v>0</v>
      </c>
      <c r="AV1036" s="69">
        <v>0</v>
      </c>
      <c r="AW1036" s="69">
        <v>0</v>
      </c>
      <c r="AX1036" s="69">
        <v>0</v>
      </c>
      <c r="AY1036" s="69">
        <v>0</v>
      </c>
      <c r="AZ1036" s="69">
        <v>0</v>
      </c>
      <c r="BA1036" s="69">
        <v>0</v>
      </c>
      <c r="BB1036" s="69">
        <v>0</v>
      </c>
      <c r="BC1036" s="69">
        <v>0</v>
      </c>
      <c r="BD1036" s="69">
        <v>0</v>
      </c>
      <c r="BE1036" s="69">
        <v>0</v>
      </c>
      <c r="BF1036" s="69">
        <v>0</v>
      </c>
      <c r="BG1036" s="69">
        <v>0</v>
      </c>
      <c r="BH1036" s="69">
        <v>0</v>
      </c>
      <c r="BK1036" s="69">
        <v>3</v>
      </c>
      <c r="BL1036" s="69">
        <v>10</v>
      </c>
      <c r="BM1036" s="69">
        <v>1</v>
      </c>
      <c r="BN1036" s="69">
        <v>31</v>
      </c>
      <c r="BO1036" s="89">
        <v>0</v>
      </c>
      <c r="BP1036" s="69">
        <v>1</v>
      </c>
      <c r="BQ1036" s="69">
        <v>1</v>
      </c>
      <c r="BR1036" s="69">
        <v>1</v>
      </c>
      <c r="BS1036" s="69">
        <v>60004</v>
      </c>
      <c r="BT1036" s="69">
        <v>0</v>
      </c>
      <c r="BU1036" s="69">
        <v>0</v>
      </c>
      <c r="BV1036" s="69">
        <v>1000</v>
      </c>
      <c r="BW1036" s="69">
        <v>0</v>
      </c>
      <c r="BY1036" s="69">
        <v>0</v>
      </c>
      <c r="BZ1036" s="69">
        <v>0</v>
      </c>
      <c r="CA1036" s="69">
        <v>31</v>
      </c>
      <c r="CB1036" s="89">
        <v>0</v>
      </c>
      <c r="CC1036" s="69">
        <v>0</v>
      </c>
      <c r="CD1036" s="69">
        <v>0</v>
      </c>
      <c r="CE1036" s="69">
        <v>0</v>
      </c>
      <c r="CF1036" s="69">
        <v>0</v>
      </c>
      <c r="CG1036" s="69">
        <v>0</v>
      </c>
      <c r="CH1036" s="69">
        <v>0</v>
      </c>
      <c r="CI1036" s="69">
        <v>0</v>
      </c>
      <c r="CJ1036" s="69">
        <v>0</v>
      </c>
      <c r="CL1036" s="69">
        <v>0</v>
      </c>
      <c r="CM1036" s="69">
        <v>0</v>
      </c>
      <c r="CN1036" s="69">
        <v>0</v>
      </c>
      <c r="CO1036" s="89">
        <v>0</v>
      </c>
      <c r="CP1036" s="69">
        <v>0</v>
      </c>
      <c r="CQ1036" s="69">
        <v>0</v>
      </c>
      <c r="CR1036" s="69">
        <v>0</v>
      </c>
      <c r="CS1036" s="69">
        <v>0</v>
      </c>
      <c r="CT1036" s="69">
        <v>0</v>
      </c>
      <c r="CU1036" s="69">
        <v>0</v>
      </c>
      <c r="CV1036" s="69">
        <v>0</v>
      </c>
      <c r="CW1036" s="69">
        <v>0</v>
      </c>
      <c r="CZ1036" s="69">
        <v>0</v>
      </c>
      <c r="DA1036" s="69">
        <v>0</v>
      </c>
      <c r="DB1036" s="69">
        <v>8</v>
      </c>
      <c r="DC1036" s="69">
        <v>0</v>
      </c>
      <c r="DD1036" s="69">
        <v>0</v>
      </c>
      <c r="DE1036" s="69">
        <v>0</v>
      </c>
      <c r="DF1036" s="69">
        <v>0</v>
      </c>
      <c r="DG1036" s="69">
        <v>1</v>
      </c>
      <c r="DI1036" s="69" t="e">
        <f>INDEX(Sheet3!$E$78:$E$1130,MATCH(A1036,Sheet3!$D$78:$D$1130,0))</f>
        <v>#N/A</v>
      </c>
      <c r="DJ1036" s="69" t="str">
        <f t="shared" si="228"/>
        <v>skill_icons.ps_skill_matk</v>
      </c>
      <c r="DK1036" s="69" t="s">
        <v>2451</v>
      </c>
      <c r="DL1036" s="93"/>
      <c r="DM1036" s="94" t="s">
        <v>2452</v>
      </c>
      <c r="DN1036" s="69" t="e">
        <f>"造成["&amp;INDEX(Sheet5!$L$2:$L$11,MATCH(BL1036,Sheet5!$J$2:$J$11,0))&amp;":"&amp;BR1036&amp;"*"&amp;BS1036/1000&amp;"]"&amp;INDEX(Sheet5!$I$2:$I$4,MATCH(BR1036,Sheet5!$H$2:$H$4,0))&amp;"的"&amp;INDEX(Sheet5!$K$2:$K$11,MATCH(BL1036,Sheet5!$J$2:$J$11,0))</f>
        <v>#N/A</v>
      </c>
      <c r="DO1036" s="69" t="e">
        <f>"造成["&amp;INDEX(Sheet5!$L$2:$L$11,MATCH(BY1036,Sheet5!$J$2:$J$11,0))&amp;":"&amp;CE1036&amp;"*"&amp;CF1036/1000&amp;"]"&amp;INDEX(Sheet5!$I$2:$I$4,MATCH(CE1036,Sheet5!$H$2:$H$4,0))&amp;"的"&amp;INDEX(Sheet5!$K$2:$K$11,MATCH(BY1036,Sheet5!$J$2:$J$11,0))</f>
        <v>#N/A</v>
      </c>
      <c r="DP1036" s="69"/>
      <c r="DQ1036" s="69"/>
      <c r="DR1036" s="69" t="e">
        <f t="shared" si="238"/>
        <v>#N/A</v>
      </c>
      <c r="DS1036" s="90">
        <f>MATCH(A1036,Sheet5!D:D,0)</f>
        <v>289</v>
      </c>
      <c r="DT1036" s="94" t="e">
        <f>MATCH(A1035,Sheet5!F:F,0)</f>
        <v>#N/A</v>
      </c>
      <c r="DU1036" s="69">
        <v>8</v>
      </c>
      <c r="DV1036" s="69">
        <v>0</v>
      </c>
      <c r="DW1036" s="69">
        <v>0</v>
      </c>
      <c r="DX1036" s="69">
        <v>0</v>
      </c>
      <c r="DY1036" s="69">
        <v>0</v>
      </c>
    </row>
    <row r="1037" spans="1:129" ht="14.25">
      <c r="A1037" s="69">
        <v>60005</v>
      </c>
      <c r="B1037" s="69">
        <v>0</v>
      </c>
      <c r="C1037" s="69">
        <v>1</v>
      </c>
      <c r="D1037" s="69" t="s">
        <v>2453</v>
      </c>
      <c r="E1037" s="69" t="s">
        <v>2454</v>
      </c>
      <c r="F1037" s="69" t="s">
        <v>2455</v>
      </c>
      <c r="G1037" s="69">
        <v>1</v>
      </c>
      <c r="I1037" s="69">
        <v>0</v>
      </c>
      <c r="J1037" s="69">
        <v>0</v>
      </c>
      <c r="K1037" s="69">
        <v>0</v>
      </c>
      <c r="M1037" s="69">
        <v>0</v>
      </c>
      <c r="O1037" s="69">
        <v>0</v>
      </c>
      <c r="P1037" s="69">
        <v>1</v>
      </c>
      <c r="Q1037" s="69">
        <v>0</v>
      </c>
      <c r="R1037" s="69">
        <v>2</v>
      </c>
      <c r="S1037" s="69">
        <v>0</v>
      </c>
      <c r="T1037" s="69">
        <v>0</v>
      </c>
      <c r="U1037" s="69">
        <v>0</v>
      </c>
      <c r="V1037" s="69">
        <v>0</v>
      </c>
      <c r="W1037" s="69">
        <v>0</v>
      </c>
      <c r="X1037" s="69">
        <v>0</v>
      </c>
      <c r="Y1037" s="69">
        <v>0</v>
      </c>
      <c r="Z1037" s="69">
        <v>0</v>
      </c>
      <c r="AA1037" s="69">
        <v>1</v>
      </c>
      <c r="AB1037" s="69">
        <v>31</v>
      </c>
      <c r="AC1037" s="69">
        <v>0</v>
      </c>
      <c r="AD1037" s="69">
        <v>0</v>
      </c>
      <c r="AE1037" s="69">
        <v>0</v>
      </c>
      <c r="AF1037" s="69">
        <v>1</v>
      </c>
      <c r="AG1037" s="69">
        <v>0</v>
      </c>
      <c r="AH1037" s="69">
        <v>1</v>
      </c>
      <c r="AI1037" s="69">
        <v>0</v>
      </c>
      <c r="AJ1037" s="69">
        <v>0</v>
      </c>
      <c r="AK1037" s="69">
        <v>0</v>
      </c>
      <c r="AL1037" s="69">
        <v>0</v>
      </c>
      <c r="AM1037" s="69">
        <v>0</v>
      </c>
      <c r="AN1037" s="69">
        <v>0</v>
      </c>
      <c r="AO1037" s="69">
        <v>0</v>
      </c>
      <c r="AP1037" s="69">
        <v>0</v>
      </c>
      <c r="AQ1037" s="84">
        <v>0</v>
      </c>
      <c r="AR1037" s="69">
        <v>0</v>
      </c>
      <c r="AS1037" s="69">
        <v>0</v>
      </c>
      <c r="AT1037" s="69">
        <v>0</v>
      </c>
      <c r="AU1037" s="69">
        <v>0</v>
      </c>
      <c r="AV1037" s="69">
        <v>0</v>
      </c>
      <c r="AW1037" s="69">
        <v>0</v>
      </c>
      <c r="AX1037" s="69">
        <v>0</v>
      </c>
      <c r="AY1037" s="69">
        <v>0</v>
      </c>
      <c r="AZ1037" s="69">
        <v>0</v>
      </c>
      <c r="BA1037" s="69">
        <v>0</v>
      </c>
      <c r="BB1037" s="69">
        <v>0</v>
      </c>
      <c r="BC1037" s="69">
        <v>0</v>
      </c>
      <c r="BD1037" s="69">
        <v>0</v>
      </c>
      <c r="BE1037" s="69">
        <v>0</v>
      </c>
      <c r="BF1037" s="69">
        <v>0</v>
      </c>
      <c r="BG1037" s="69">
        <v>0</v>
      </c>
      <c r="BH1037" s="69">
        <v>0</v>
      </c>
      <c r="BK1037" s="69">
        <v>3</v>
      </c>
      <c r="BL1037" s="69">
        <v>10</v>
      </c>
      <c r="BM1037" s="69">
        <v>1</v>
      </c>
      <c r="BN1037" s="69">
        <v>31</v>
      </c>
      <c r="BO1037" s="89">
        <v>0</v>
      </c>
      <c r="BP1037" s="69">
        <v>1</v>
      </c>
      <c r="BQ1037" s="69">
        <v>1</v>
      </c>
      <c r="BR1037" s="69">
        <v>1</v>
      </c>
      <c r="BS1037" s="69">
        <v>60005</v>
      </c>
      <c r="BT1037" s="69">
        <v>0</v>
      </c>
      <c r="BU1037" s="69">
        <v>0</v>
      </c>
      <c r="BV1037" s="69">
        <v>1000</v>
      </c>
      <c r="BW1037" s="69">
        <v>0</v>
      </c>
      <c r="BY1037" s="69">
        <v>0</v>
      </c>
      <c r="BZ1037" s="69">
        <v>0</v>
      </c>
      <c r="CA1037" s="69">
        <v>31</v>
      </c>
      <c r="CB1037" s="89">
        <v>0</v>
      </c>
      <c r="CC1037" s="69">
        <v>0</v>
      </c>
      <c r="CD1037" s="69">
        <v>0</v>
      </c>
      <c r="CE1037" s="69">
        <v>0</v>
      </c>
      <c r="CF1037" s="69">
        <v>0</v>
      </c>
      <c r="CG1037" s="69">
        <v>0</v>
      </c>
      <c r="CH1037" s="69">
        <v>0</v>
      </c>
      <c r="CI1037" s="69">
        <v>0</v>
      </c>
      <c r="CJ1037" s="69">
        <v>0</v>
      </c>
      <c r="CL1037" s="69">
        <v>0</v>
      </c>
      <c r="CM1037" s="69">
        <v>0</v>
      </c>
      <c r="CN1037" s="69">
        <v>0</v>
      </c>
      <c r="CO1037" s="89">
        <v>0</v>
      </c>
      <c r="CP1037" s="69">
        <v>0</v>
      </c>
      <c r="CQ1037" s="69">
        <v>0</v>
      </c>
      <c r="CR1037" s="69">
        <v>0</v>
      </c>
      <c r="CS1037" s="69">
        <v>0</v>
      </c>
      <c r="CT1037" s="69">
        <v>0</v>
      </c>
      <c r="CU1037" s="69">
        <v>0</v>
      </c>
      <c r="CV1037" s="69">
        <v>0</v>
      </c>
      <c r="CW1037" s="69">
        <v>0</v>
      </c>
      <c r="CZ1037" s="69">
        <v>0</v>
      </c>
      <c r="DA1037" s="69">
        <v>0</v>
      </c>
      <c r="DB1037" s="69">
        <v>4</v>
      </c>
      <c r="DC1037" s="69">
        <v>0</v>
      </c>
      <c r="DD1037" s="69">
        <v>0</v>
      </c>
      <c r="DE1037" s="69">
        <v>0</v>
      </c>
      <c r="DF1037" s="69">
        <v>0</v>
      </c>
      <c r="DG1037" s="69">
        <v>1</v>
      </c>
      <c r="DI1037" s="69" t="e">
        <f>INDEX(Sheet3!$E$78:$E$1130,MATCH(A1037,Sheet3!$D$78:$D$1130,0))</f>
        <v>#N/A</v>
      </c>
      <c r="DJ1037" s="69" t="str">
        <f t="shared" si="228"/>
        <v>skill_icons.ps_skill_pdef</v>
      </c>
      <c r="DK1037" s="69" t="s">
        <v>2456</v>
      </c>
      <c r="DL1037" s="93"/>
      <c r="DM1037" s="94" t="s">
        <v>2457</v>
      </c>
      <c r="DN1037" s="69" t="e">
        <f>"造成["&amp;INDEX(Sheet5!$L$2:$L$11,MATCH(BL1037,Sheet5!$J$2:$J$11,0))&amp;":"&amp;BR1037&amp;"*"&amp;BS1037/1000&amp;"]"&amp;INDEX(Sheet5!$I$2:$I$4,MATCH(BR1037,Sheet5!$H$2:$H$4,0))&amp;"的"&amp;INDEX(Sheet5!$K$2:$K$11,MATCH(BL1037,Sheet5!$J$2:$J$11,0))</f>
        <v>#N/A</v>
      </c>
      <c r="DO1037" s="69" t="e">
        <f>"造成["&amp;INDEX(Sheet5!$L$2:$L$11,MATCH(BY1037,Sheet5!$J$2:$J$11,0))&amp;":"&amp;CE1037&amp;"*"&amp;CF1037/1000&amp;"]"&amp;INDEX(Sheet5!$I$2:$I$4,MATCH(CE1037,Sheet5!$H$2:$H$4,0))&amp;"的"&amp;INDEX(Sheet5!$K$2:$K$11,MATCH(BY1037,Sheet5!$J$2:$J$11,0))</f>
        <v>#N/A</v>
      </c>
      <c r="DP1037" s="69"/>
      <c r="DQ1037" s="69"/>
      <c r="DR1037" s="69" t="e">
        <f t="shared" si="238"/>
        <v>#N/A</v>
      </c>
      <c r="DS1037" s="90">
        <f>MATCH(A1037,Sheet5!D:D,0)</f>
        <v>290</v>
      </c>
      <c r="DT1037" s="94" t="e">
        <f>MATCH(A1036,Sheet5!F:F,0)</f>
        <v>#N/A</v>
      </c>
      <c r="DU1037" s="69">
        <v>4</v>
      </c>
      <c r="DV1037" s="69">
        <v>0</v>
      </c>
      <c r="DW1037" s="69">
        <v>0</v>
      </c>
      <c r="DX1037" s="69">
        <v>0</v>
      </c>
      <c r="DY1037" s="69">
        <v>0</v>
      </c>
    </row>
    <row r="1038" spans="1:129" ht="14.25">
      <c r="A1038" s="69">
        <v>60006</v>
      </c>
      <c r="B1038" s="69">
        <v>0</v>
      </c>
      <c r="C1038" s="69">
        <v>1</v>
      </c>
      <c r="D1038" s="69" t="s">
        <v>2458</v>
      </c>
      <c r="E1038" s="69" t="s">
        <v>2459</v>
      </c>
      <c r="F1038" s="69" t="s">
        <v>2460</v>
      </c>
      <c r="G1038" s="69">
        <v>1</v>
      </c>
      <c r="I1038" s="69">
        <v>0</v>
      </c>
      <c r="J1038" s="69">
        <v>0</v>
      </c>
      <c r="K1038" s="69">
        <v>0</v>
      </c>
      <c r="M1038" s="69">
        <v>0</v>
      </c>
      <c r="O1038" s="69">
        <v>0</v>
      </c>
      <c r="P1038" s="69">
        <v>1</v>
      </c>
      <c r="Q1038" s="69">
        <v>0</v>
      </c>
      <c r="R1038" s="69">
        <v>2</v>
      </c>
      <c r="S1038" s="69">
        <v>0</v>
      </c>
      <c r="T1038" s="69">
        <v>0</v>
      </c>
      <c r="U1038" s="69">
        <v>0</v>
      </c>
      <c r="V1038" s="69">
        <v>0</v>
      </c>
      <c r="W1038" s="69">
        <v>0</v>
      </c>
      <c r="X1038" s="69">
        <v>0</v>
      </c>
      <c r="Y1038" s="69">
        <v>0</v>
      </c>
      <c r="Z1038" s="69">
        <v>0</v>
      </c>
      <c r="AA1038" s="69">
        <v>1</v>
      </c>
      <c r="AB1038" s="69">
        <v>31</v>
      </c>
      <c r="AC1038" s="69">
        <v>0</v>
      </c>
      <c r="AD1038" s="69">
        <v>0</v>
      </c>
      <c r="AE1038" s="69">
        <v>0</v>
      </c>
      <c r="AF1038" s="69">
        <v>1</v>
      </c>
      <c r="AG1038" s="69">
        <v>0</v>
      </c>
      <c r="AH1038" s="69">
        <v>1</v>
      </c>
      <c r="AI1038" s="69">
        <v>0</v>
      </c>
      <c r="AJ1038" s="69">
        <v>0</v>
      </c>
      <c r="AK1038" s="69">
        <v>0</v>
      </c>
      <c r="AL1038" s="69">
        <v>0</v>
      </c>
      <c r="AM1038" s="69">
        <v>0</v>
      </c>
      <c r="AN1038" s="69">
        <v>0</v>
      </c>
      <c r="AO1038" s="69">
        <v>0</v>
      </c>
      <c r="AP1038" s="69">
        <v>0</v>
      </c>
      <c r="AQ1038" s="84">
        <v>0</v>
      </c>
      <c r="AR1038" s="69">
        <v>0</v>
      </c>
      <c r="AS1038" s="69">
        <v>0</v>
      </c>
      <c r="AT1038" s="69">
        <v>0</v>
      </c>
      <c r="AU1038" s="69">
        <v>0</v>
      </c>
      <c r="AV1038" s="69">
        <v>0</v>
      </c>
      <c r="AW1038" s="69">
        <v>0</v>
      </c>
      <c r="AX1038" s="69">
        <v>0</v>
      </c>
      <c r="AY1038" s="69">
        <v>0</v>
      </c>
      <c r="AZ1038" s="69">
        <v>0</v>
      </c>
      <c r="BA1038" s="69">
        <v>0</v>
      </c>
      <c r="BB1038" s="69">
        <v>0</v>
      </c>
      <c r="BC1038" s="69">
        <v>0</v>
      </c>
      <c r="BD1038" s="69">
        <v>0</v>
      </c>
      <c r="BE1038" s="69">
        <v>0</v>
      </c>
      <c r="BF1038" s="69">
        <v>0</v>
      </c>
      <c r="BG1038" s="69">
        <v>0</v>
      </c>
      <c r="BH1038" s="69">
        <v>0</v>
      </c>
      <c r="BK1038" s="69">
        <v>3</v>
      </c>
      <c r="BL1038" s="69">
        <v>10</v>
      </c>
      <c r="BM1038" s="69">
        <v>1</v>
      </c>
      <c r="BN1038" s="69">
        <v>31</v>
      </c>
      <c r="BO1038" s="89">
        <v>0</v>
      </c>
      <c r="BP1038" s="69">
        <v>1</v>
      </c>
      <c r="BQ1038" s="69">
        <v>1</v>
      </c>
      <c r="BR1038" s="69">
        <v>1</v>
      </c>
      <c r="BS1038" s="69">
        <v>60006</v>
      </c>
      <c r="BT1038" s="69">
        <v>0</v>
      </c>
      <c r="BU1038" s="69">
        <v>0</v>
      </c>
      <c r="BV1038" s="69">
        <v>1000</v>
      </c>
      <c r="BW1038" s="69">
        <v>0</v>
      </c>
      <c r="BY1038" s="69">
        <v>0</v>
      </c>
      <c r="BZ1038" s="69">
        <v>0</v>
      </c>
      <c r="CA1038" s="69">
        <v>31</v>
      </c>
      <c r="CB1038" s="89">
        <v>0</v>
      </c>
      <c r="CC1038" s="69">
        <v>0</v>
      </c>
      <c r="CD1038" s="69">
        <v>0</v>
      </c>
      <c r="CE1038" s="69">
        <v>0</v>
      </c>
      <c r="CF1038" s="69">
        <v>0</v>
      </c>
      <c r="CG1038" s="69">
        <v>0</v>
      </c>
      <c r="CH1038" s="69">
        <v>0</v>
      </c>
      <c r="CI1038" s="69">
        <v>0</v>
      </c>
      <c r="CJ1038" s="69">
        <v>0</v>
      </c>
      <c r="CL1038" s="69">
        <v>0</v>
      </c>
      <c r="CM1038" s="69">
        <v>0</v>
      </c>
      <c r="CN1038" s="69">
        <v>0</v>
      </c>
      <c r="CO1038" s="89">
        <v>0</v>
      </c>
      <c r="CP1038" s="69">
        <v>0</v>
      </c>
      <c r="CQ1038" s="69">
        <v>0</v>
      </c>
      <c r="CR1038" s="69">
        <v>0</v>
      </c>
      <c r="CS1038" s="69">
        <v>0</v>
      </c>
      <c r="CT1038" s="69">
        <v>0</v>
      </c>
      <c r="CU1038" s="69">
        <v>0</v>
      </c>
      <c r="CV1038" s="69">
        <v>0</v>
      </c>
      <c r="CW1038" s="69">
        <v>0</v>
      </c>
      <c r="CZ1038" s="69">
        <v>0</v>
      </c>
      <c r="DA1038" s="69">
        <v>0</v>
      </c>
      <c r="DB1038" s="69">
        <v>4</v>
      </c>
      <c r="DC1038" s="69">
        <v>0</v>
      </c>
      <c r="DD1038" s="69">
        <v>0</v>
      </c>
      <c r="DE1038" s="69">
        <v>0</v>
      </c>
      <c r="DF1038" s="69">
        <v>0</v>
      </c>
      <c r="DG1038" s="69">
        <v>1</v>
      </c>
      <c r="DI1038" s="69" t="e">
        <f>INDEX(Sheet3!$E$78:$E$1130,MATCH(A1038,Sheet3!$D$78:$D$1130,0))</f>
        <v>#N/A</v>
      </c>
      <c r="DJ1038" s="69" t="str">
        <f t="shared" ref="DJ1038:DJ1101" si="240">IFERROR(DI1038,F1038)</f>
        <v>skill_icons.ps_skill_mdef</v>
      </c>
      <c r="DK1038" s="69" t="s">
        <v>2461</v>
      </c>
      <c r="DL1038" s="93"/>
      <c r="DM1038" s="94" t="s">
        <v>2462</v>
      </c>
      <c r="DN1038" s="69" t="e">
        <f>"造成["&amp;INDEX(Sheet5!$L$2:$L$11,MATCH(BL1038,Sheet5!$J$2:$J$11,0))&amp;":"&amp;BR1038&amp;"*"&amp;BS1038/1000&amp;"]"&amp;INDEX(Sheet5!$I$2:$I$4,MATCH(BR1038,Sheet5!$H$2:$H$4,0))&amp;"的"&amp;INDEX(Sheet5!$K$2:$K$11,MATCH(BL1038,Sheet5!$J$2:$J$11,0))</f>
        <v>#N/A</v>
      </c>
      <c r="DO1038" s="69" t="e">
        <f>"造成["&amp;INDEX(Sheet5!$L$2:$L$11,MATCH(BY1038,Sheet5!$J$2:$J$11,0))&amp;":"&amp;CE1038&amp;"*"&amp;CF1038/1000&amp;"]"&amp;INDEX(Sheet5!$I$2:$I$4,MATCH(CE1038,Sheet5!$H$2:$H$4,0))&amp;"的"&amp;INDEX(Sheet5!$K$2:$K$11,MATCH(BY1038,Sheet5!$J$2:$J$11,0))</f>
        <v>#N/A</v>
      </c>
      <c r="DP1038" s="69"/>
      <c r="DQ1038" s="69"/>
      <c r="DR1038" s="69" t="e">
        <f t="shared" si="238"/>
        <v>#N/A</v>
      </c>
      <c r="DS1038" s="90">
        <f>MATCH(A1038,Sheet5!D:D,0)</f>
        <v>291</v>
      </c>
      <c r="DT1038" s="94" t="e">
        <f>MATCH(A1037,Sheet5!F:F,0)</f>
        <v>#N/A</v>
      </c>
      <c r="DU1038" s="69">
        <v>4</v>
      </c>
      <c r="DV1038" s="69">
        <v>0</v>
      </c>
      <c r="DW1038" s="69">
        <v>0</v>
      </c>
      <c r="DX1038" s="69">
        <v>0</v>
      </c>
      <c r="DY1038" s="69">
        <v>0</v>
      </c>
    </row>
    <row r="1039" spans="1:129" ht="14.25">
      <c r="A1039" s="69">
        <v>60007</v>
      </c>
      <c r="B1039" s="69">
        <v>0</v>
      </c>
      <c r="C1039" s="69">
        <v>1</v>
      </c>
      <c r="D1039" s="69" t="s">
        <v>2463</v>
      </c>
      <c r="E1039" s="69" t="s">
        <v>2464</v>
      </c>
      <c r="F1039" s="69" t="s">
        <v>1825</v>
      </c>
      <c r="G1039" s="69">
        <v>1</v>
      </c>
      <c r="I1039" s="69">
        <v>0</v>
      </c>
      <c r="J1039" s="69">
        <v>0</v>
      </c>
      <c r="K1039" s="69">
        <v>0</v>
      </c>
      <c r="M1039" s="69">
        <v>0</v>
      </c>
      <c r="O1039" s="69">
        <v>0</v>
      </c>
      <c r="P1039" s="69">
        <v>1</v>
      </c>
      <c r="Q1039" s="69">
        <v>0</v>
      </c>
      <c r="R1039" s="69">
        <v>2</v>
      </c>
      <c r="S1039" s="69">
        <v>0</v>
      </c>
      <c r="T1039" s="69">
        <v>0</v>
      </c>
      <c r="U1039" s="69">
        <v>0</v>
      </c>
      <c r="V1039" s="69">
        <v>0</v>
      </c>
      <c r="W1039" s="69">
        <v>0</v>
      </c>
      <c r="X1039" s="69">
        <v>0</v>
      </c>
      <c r="Y1039" s="69">
        <v>0</v>
      </c>
      <c r="Z1039" s="69">
        <v>0</v>
      </c>
      <c r="AA1039" s="69">
        <v>1</v>
      </c>
      <c r="AB1039" s="69">
        <v>31</v>
      </c>
      <c r="AC1039" s="69">
        <v>0</v>
      </c>
      <c r="AD1039" s="69">
        <v>0</v>
      </c>
      <c r="AE1039" s="69">
        <v>0</v>
      </c>
      <c r="AF1039" s="69">
        <v>1</v>
      </c>
      <c r="AG1039" s="69">
        <v>0</v>
      </c>
      <c r="AH1039" s="69">
        <v>1</v>
      </c>
      <c r="AI1039" s="69">
        <v>0</v>
      </c>
      <c r="AJ1039" s="69">
        <v>0</v>
      </c>
      <c r="AK1039" s="69">
        <v>0</v>
      </c>
      <c r="AL1039" s="69">
        <v>0</v>
      </c>
      <c r="AM1039" s="69">
        <v>0</v>
      </c>
      <c r="AN1039" s="69">
        <v>0</v>
      </c>
      <c r="AO1039" s="69">
        <v>0</v>
      </c>
      <c r="AP1039" s="69">
        <v>0</v>
      </c>
      <c r="AQ1039" s="84">
        <v>0</v>
      </c>
      <c r="AR1039" s="69">
        <v>0</v>
      </c>
      <c r="AS1039" s="69">
        <v>0</v>
      </c>
      <c r="AT1039" s="69">
        <v>0</v>
      </c>
      <c r="AU1039" s="69">
        <v>0</v>
      </c>
      <c r="AV1039" s="69">
        <v>0</v>
      </c>
      <c r="AW1039" s="69">
        <v>0</v>
      </c>
      <c r="AX1039" s="69">
        <v>0</v>
      </c>
      <c r="AY1039" s="69">
        <v>0</v>
      </c>
      <c r="AZ1039" s="69">
        <v>0</v>
      </c>
      <c r="BA1039" s="69">
        <v>0</v>
      </c>
      <c r="BB1039" s="69">
        <v>0</v>
      </c>
      <c r="BC1039" s="69">
        <v>0</v>
      </c>
      <c r="BD1039" s="69">
        <v>0</v>
      </c>
      <c r="BE1039" s="69">
        <v>0</v>
      </c>
      <c r="BF1039" s="69">
        <v>0</v>
      </c>
      <c r="BG1039" s="69">
        <v>0</v>
      </c>
      <c r="BH1039" s="69">
        <v>0</v>
      </c>
      <c r="BK1039" s="69">
        <v>3</v>
      </c>
      <c r="BL1039" s="69">
        <v>10</v>
      </c>
      <c r="BM1039" s="69">
        <v>1</v>
      </c>
      <c r="BN1039" s="69">
        <v>31</v>
      </c>
      <c r="BO1039" s="89">
        <v>0</v>
      </c>
      <c r="BP1039" s="69">
        <v>1</v>
      </c>
      <c r="BQ1039" s="69">
        <v>1</v>
      </c>
      <c r="BR1039" s="69">
        <v>1</v>
      </c>
      <c r="BS1039" s="69">
        <v>60007</v>
      </c>
      <c r="BT1039" s="69">
        <v>0</v>
      </c>
      <c r="BU1039" s="69">
        <v>0</v>
      </c>
      <c r="BV1039" s="69">
        <v>1000</v>
      </c>
      <c r="BW1039" s="69">
        <v>0</v>
      </c>
      <c r="BY1039" s="69">
        <v>0</v>
      </c>
      <c r="BZ1039" s="69">
        <v>0</v>
      </c>
      <c r="CA1039" s="69">
        <v>31</v>
      </c>
      <c r="CB1039" s="89">
        <v>0</v>
      </c>
      <c r="CC1039" s="69">
        <v>0</v>
      </c>
      <c r="CD1039" s="69">
        <v>0</v>
      </c>
      <c r="CE1039" s="69">
        <v>0</v>
      </c>
      <c r="CF1039" s="69">
        <v>0</v>
      </c>
      <c r="CG1039" s="69">
        <v>0</v>
      </c>
      <c r="CH1039" s="69">
        <v>0</v>
      </c>
      <c r="CI1039" s="69">
        <v>0</v>
      </c>
      <c r="CJ1039" s="69">
        <v>0</v>
      </c>
      <c r="CL1039" s="69">
        <v>0</v>
      </c>
      <c r="CM1039" s="69">
        <v>0</v>
      </c>
      <c r="CN1039" s="69">
        <v>0</v>
      </c>
      <c r="CO1039" s="89">
        <v>0</v>
      </c>
      <c r="CP1039" s="69">
        <v>0</v>
      </c>
      <c r="CQ1039" s="69">
        <v>0</v>
      </c>
      <c r="CR1039" s="69">
        <v>0</v>
      </c>
      <c r="CS1039" s="69">
        <v>0</v>
      </c>
      <c r="CT1039" s="69">
        <v>0</v>
      </c>
      <c r="CU1039" s="69">
        <v>0</v>
      </c>
      <c r="CV1039" s="69">
        <v>0</v>
      </c>
      <c r="CW1039" s="69">
        <v>0</v>
      </c>
      <c r="CZ1039" s="69">
        <v>0</v>
      </c>
      <c r="DA1039" s="69">
        <v>0</v>
      </c>
      <c r="DB1039" s="69">
        <v>17</v>
      </c>
      <c r="DC1039" s="69">
        <v>0</v>
      </c>
      <c r="DD1039" s="69">
        <v>0</v>
      </c>
      <c r="DE1039" s="69">
        <v>0</v>
      </c>
      <c r="DF1039" s="69">
        <v>0</v>
      </c>
      <c r="DG1039" s="69">
        <v>1</v>
      </c>
      <c r="DI1039" s="69" t="e">
        <f>INDEX(Sheet3!$E$78:$E$1130,MATCH(A1039,Sheet3!$D$78:$D$1130,0))</f>
        <v>#N/A</v>
      </c>
      <c r="DJ1039" s="69" t="str">
        <f t="shared" si="240"/>
        <v>skill_icons.ps_skill_pysicalcri</v>
      </c>
      <c r="DK1039" s="69" t="s">
        <v>2465</v>
      </c>
      <c r="DL1039" s="93"/>
      <c r="DM1039" s="94" t="s">
        <v>2466</v>
      </c>
      <c r="DN1039" s="69" t="e">
        <f>"造成["&amp;INDEX(Sheet5!$L$2:$L$11,MATCH(BL1039,Sheet5!$J$2:$J$11,0))&amp;":"&amp;BR1039&amp;"*"&amp;BS1039/1000&amp;"]"&amp;INDEX(Sheet5!$I$2:$I$4,MATCH(BR1039,Sheet5!$H$2:$H$4,0))&amp;"的"&amp;INDEX(Sheet5!$K$2:$K$11,MATCH(BL1039,Sheet5!$J$2:$J$11,0))</f>
        <v>#N/A</v>
      </c>
      <c r="DO1039" s="69" t="e">
        <f>"造成["&amp;INDEX(Sheet5!$L$2:$L$11,MATCH(BY1039,Sheet5!$J$2:$J$11,0))&amp;":"&amp;CE1039&amp;"*"&amp;CF1039/1000&amp;"]"&amp;INDEX(Sheet5!$I$2:$I$4,MATCH(CE1039,Sheet5!$H$2:$H$4,0))&amp;"的"&amp;INDEX(Sheet5!$K$2:$K$11,MATCH(BY1039,Sheet5!$J$2:$J$11,0))</f>
        <v>#N/A</v>
      </c>
      <c r="DP1039" s="69"/>
      <c r="DQ1039" s="69"/>
      <c r="DR1039" s="69" t="e">
        <f t="shared" si="238"/>
        <v>#N/A</v>
      </c>
      <c r="DS1039" s="90">
        <f>MATCH(A1039,Sheet5!D:D,0)</f>
        <v>292</v>
      </c>
      <c r="DT1039" s="94" t="e">
        <f>MATCH(A1038,Sheet5!F:F,0)</f>
        <v>#N/A</v>
      </c>
      <c r="DU1039" s="69">
        <v>17</v>
      </c>
      <c r="DV1039" s="69">
        <v>0</v>
      </c>
      <c r="DW1039" s="69">
        <v>0</v>
      </c>
      <c r="DX1039" s="69">
        <v>0</v>
      </c>
      <c r="DY1039" s="69">
        <v>0</v>
      </c>
    </row>
    <row r="1040" spans="1:129" ht="14.25">
      <c r="A1040" s="69">
        <v>60008</v>
      </c>
      <c r="B1040" s="69">
        <v>0</v>
      </c>
      <c r="C1040" s="69">
        <v>1</v>
      </c>
      <c r="D1040" s="69" t="s">
        <v>2467</v>
      </c>
      <c r="E1040" s="69" t="s">
        <v>2468</v>
      </c>
      <c r="F1040" s="69" t="s">
        <v>2469</v>
      </c>
      <c r="G1040" s="69">
        <v>1</v>
      </c>
      <c r="I1040" s="69">
        <v>0</v>
      </c>
      <c r="J1040" s="69">
        <v>0</v>
      </c>
      <c r="K1040" s="69">
        <v>0</v>
      </c>
      <c r="M1040" s="69">
        <v>0</v>
      </c>
      <c r="O1040" s="69">
        <v>0</v>
      </c>
      <c r="P1040" s="69">
        <v>1</v>
      </c>
      <c r="Q1040" s="69">
        <v>0</v>
      </c>
      <c r="R1040" s="69">
        <v>2</v>
      </c>
      <c r="S1040" s="69">
        <v>0</v>
      </c>
      <c r="T1040" s="69">
        <v>0</v>
      </c>
      <c r="U1040" s="69">
        <v>0</v>
      </c>
      <c r="V1040" s="69">
        <v>0</v>
      </c>
      <c r="W1040" s="69">
        <v>0</v>
      </c>
      <c r="X1040" s="69">
        <v>0</v>
      </c>
      <c r="Y1040" s="69">
        <v>0</v>
      </c>
      <c r="Z1040" s="69">
        <v>0</v>
      </c>
      <c r="AA1040" s="69">
        <v>1</v>
      </c>
      <c r="AB1040" s="69">
        <v>31</v>
      </c>
      <c r="AC1040" s="69">
        <v>0</v>
      </c>
      <c r="AD1040" s="69">
        <v>0</v>
      </c>
      <c r="AE1040" s="69">
        <v>0</v>
      </c>
      <c r="AF1040" s="69">
        <v>1</v>
      </c>
      <c r="AG1040" s="69">
        <v>0</v>
      </c>
      <c r="AH1040" s="69">
        <v>1</v>
      </c>
      <c r="AI1040" s="69">
        <v>0</v>
      </c>
      <c r="AJ1040" s="69">
        <v>0</v>
      </c>
      <c r="AK1040" s="69">
        <v>0</v>
      </c>
      <c r="AL1040" s="69">
        <v>0</v>
      </c>
      <c r="AM1040" s="69">
        <v>0</v>
      </c>
      <c r="AN1040" s="69">
        <v>0</v>
      </c>
      <c r="AO1040" s="69">
        <v>0</v>
      </c>
      <c r="AP1040" s="69">
        <v>0</v>
      </c>
      <c r="AQ1040" s="84">
        <v>0</v>
      </c>
      <c r="AR1040" s="69">
        <v>0</v>
      </c>
      <c r="AS1040" s="69">
        <v>0</v>
      </c>
      <c r="AT1040" s="69">
        <v>0</v>
      </c>
      <c r="AU1040" s="69">
        <v>0</v>
      </c>
      <c r="AV1040" s="69">
        <v>0</v>
      </c>
      <c r="AW1040" s="69">
        <v>0</v>
      </c>
      <c r="AX1040" s="69">
        <v>0</v>
      </c>
      <c r="AY1040" s="69">
        <v>0</v>
      </c>
      <c r="AZ1040" s="69">
        <v>0</v>
      </c>
      <c r="BA1040" s="69">
        <v>0</v>
      </c>
      <c r="BB1040" s="69">
        <v>0</v>
      </c>
      <c r="BC1040" s="69">
        <v>0</v>
      </c>
      <c r="BD1040" s="69">
        <v>0</v>
      </c>
      <c r="BE1040" s="69">
        <v>0</v>
      </c>
      <c r="BF1040" s="69">
        <v>0</v>
      </c>
      <c r="BG1040" s="69">
        <v>0</v>
      </c>
      <c r="BH1040" s="69">
        <v>0</v>
      </c>
      <c r="BK1040" s="69">
        <v>3</v>
      </c>
      <c r="BL1040" s="69">
        <v>10</v>
      </c>
      <c r="BM1040" s="69">
        <v>1</v>
      </c>
      <c r="BN1040" s="69">
        <v>31</v>
      </c>
      <c r="BO1040" s="89">
        <v>0</v>
      </c>
      <c r="BP1040" s="69">
        <v>1</v>
      </c>
      <c r="BQ1040" s="69">
        <v>1</v>
      </c>
      <c r="BR1040" s="69">
        <v>1</v>
      </c>
      <c r="BS1040" s="69">
        <v>60008</v>
      </c>
      <c r="BT1040" s="69">
        <v>0</v>
      </c>
      <c r="BU1040" s="69">
        <v>0</v>
      </c>
      <c r="BV1040" s="69">
        <v>1000</v>
      </c>
      <c r="BW1040" s="69">
        <v>0</v>
      </c>
      <c r="BY1040" s="69">
        <v>0</v>
      </c>
      <c r="BZ1040" s="69">
        <v>0</v>
      </c>
      <c r="CA1040" s="69">
        <v>31</v>
      </c>
      <c r="CB1040" s="89">
        <v>0</v>
      </c>
      <c r="CC1040" s="69">
        <v>0</v>
      </c>
      <c r="CD1040" s="69">
        <v>0</v>
      </c>
      <c r="CE1040" s="69">
        <v>0</v>
      </c>
      <c r="CF1040" s="69">
        <v>0</v>
      </c>
      <c r="CG1040" s="69">
        <v>0</v>
      </c>
      <c r="CH1040" s="69">
        <v>0</v>
      </c>
      <c r="CI1040" s="69">
        <v>0</v>
      </c>
      <c r="CJ1040" s="69">
        <v>0</v>
      </c>
      <c r="CL1040" s="69">
        <v>0</v>
      </c>
      <c r="CM1040" s="69">
        <v>0</v>
      </c>
      <c r="CN1040" s="69">
        <v>0</v>
      </c>
      <c r="CO1040" s="89">
        <v>0</v>
      </c>
      <c r="CP1040" s="69">
        <v>0</v>
      </c>
      <c r="CQ1040" s="69">
        <v>0</v>
      </c>
      <c r="CR1040" s="69">
        <v>0</v>
      </c>
      <c r="CS1040" s="69">
        <v>0</v>
      </c>
      <c r="CT1040" s="69">
        <v>0</v>
      </c>
      <c r="CU1040" s="69">
        <v>0</v>
      </c>
      <c r="CV1040" s="69">
        <v>0</v>
      </c>
      <c r="CW1040" s="69">
        <v>0</v>
      </c>
      <c r="CZ1040" s="69">
        <v>0</v>
      </c>
      <c r="DA1040" s="69">
        <v>0</v>
      </c>
      <c r="DB1040" s="69">
        <v>17</v>
      </c>
      <c r="DC1040" s="69">
        <v>0</v>
      </c>
      <c r="DD1040" s="69">
        <v>0</v>
      </c>
      <c r="DE1040" s="69">
        <v>0</v>
      </c>
      <c r="DF1040" s="69">
        <v>0</v>
      </c>
      <c r="DG1040" s="69">
        <v>1</v>
      </c>
      <c r="DI1040" s="69" t="e">
        <f>INDEX(Sheet3!$E$78:$E$1130,MATCH(A1040,Sheet3!$D$78:$D$1130,0))</f>
        <v>#N/A</v>
      </c>
      <c r="DJ1040" s="69" t="str">
        <f t="shared" si="240"/>
        <v>skill_icons.ps_skill_magiccri</v>
      </c>
      <c r="DK1040" s="69" t="s">
        <v>2470</v>
      </c>
      <c r="DL1040" s="93"/>
      <c r="DM1040" s="94" t="s">
        <v>2471</v>
      </c>
      <c r="DN1040" s="69" t="e">
        <f>"造成["&amp;INDEX(Sheet5!$L$2:$L$11,MATCH(BL1040,Sheet5!$J$2:$J$11,0))&amp;":"&amp;BR1040&amp;"*"&amp;BS1040/1000&amp;"]"&amp;INDEX(Sheet5!$I$2:$I$4,MATCH(BR1040,Sheet5!$H$2:$H$4,0))&amp;"的"&amp;INDEX(Sheet5!$K$2:$K$11,MATCH(BL1040,Sheet5!$J$2:$J$11,0))</f>
        <v>#N/A</v>
      </c>
      <c r="DO1040" s="69" t="e">
        <f>"造成["&amp;INDEX(Sheet5!$L$2:$L$11,MATCH(BY1040,Sheet5!$J$2:$J$11,0))&amp;":"&amp;CE1040&amp;"*"&amp;CF1040/1000&amp;"]"&amp;INDEX(Sheet5!$I$2:$I$4,MATCH(CE1040,Sheet5!$H$2:$H$4,0))&amp;"的"&amp;INDEX(Sheet5!$K$2:$K$11,MATCH(BY1040,Sheet5!$J$2:$J$11,0))</f>
        <v>#N/A</v>
      </c>
      <c r="DP1040" s="69"/>
      <c r="DQ1040" s="69"/>
      <c r="DR1040" s="69" t="e">
        <f t="shared" si="238"/>
        <v>#N/A</v>
      </c>
      <c r="DS1040" s="90">
        <f>MATCH(A1040,Sheet5!D:D,0)</f>
        <v>293</v>
      </c>
      <c r="DT1040" s="94" t="e">
        <f>MATCH(A1039,Sheet5!F:F,0)</f>
        <v>#N/A</v>
      </c>
      <c r="DU1040" s="69">
        <v>17</v>
      </c>
      <c r="DV1040" s="69">
        <v>0</v>
      </c>
      <c r="DW1040" s="69">
        <v>0</v>
      </c>
      <c r="DX1040" s="69">
        <v>0</v>
      </c>
      <c r="DY1040" s="69">
        <v>0</v>
      </c>
    </row>
    <row r="1041" spans="1:129" ht="14.25">
      <c r="A1041" s="69">
        <v>60009</v>
      </c>
      <c r="B1041" s="69">
        <v>0</v>
      </c>
      <c r="C1041" s="69">
        <v>1</v>
      </c>
      <c r="D1041" s="69" t="s">
        <v>2472</v>
      </c>
      <c r="E1041" s="69" t="s">
        <v>2473</v>
      </c>
      <c r="F1041" s="69" t="s">
        <v>2474</v>
      </c>
      <c r="G1041" s="69">
        <v>1</v>
      </c>
      <c r="I1041" s="69">
        <v>0</v>
      </c>
      <c r="J1041" s="69">
        <v>0</v>
      </c>
      <c r="K1041" s="69">
        <v>0</v>
      </c>
      <c r="M1041" s="69">
        <v>0</v>
      </c>
      <c r="O1041" s="69">
        <v>0</v>
      </c>
      <c r="P1041" s="69">
        <v>1</v>
      </c>
      <c r="Q1041" s="69">
        <v>0</v>
      </c>
      <c r="R1041" s="69">
        <v>2</v>
      </c>
      <c r="S1041" s="69">
        <v>0</v>
      </c>
      <c r="T1041" s="69">
        <v>0</v>
      </c>
      <c r="U1041" s="69">
        <v>0</v>
      </c>
      <c r="V1041" s="69">
        <v>0</v>
      </c>
      <c r="W1041" s="69">
        <v>0</v>
      </c>
      <c r="X1041" s="69">
        <v>0</v>
      </c>
      <c r="Y1041" s="69">
        <v>0</v>
      </c>
      <c r="Z1041" s="69">
        <v>0</v>
      </c>
      <c r="AA1041" s="69">
        <v>1</v>
      </c>
      <c r="AB1041" s="69">
        <v>31</v>
      </c>
      <c r="AC1041" s="69">
        <v>0</v>
      </c>
      <c r="AD1041" s="69">
        <v>0</v>
      </c>
      <c r="AE1041" s="69">
        <v>0</v>
      </c>
      <c r="AF1041" s="69">
        <v>1</v>
      </c>
      <c r="AG1041" s="69">
        <v>0</v>
      </c>
      <c r="AH1041" s="69">
        <v>1</v>
      </c>
      <c r="AI1041" s="69">
        <v>0</v>
      </c>
      <c r="AJ1041" s="69">
        <v>0</v>
      </c>
      <c r="AK1041" s="69">
        <v>0</v>
      </c>
      <c r="AL1041" s="69">
        <v>0</v>
      </c>
      <c r="AM1041" s="69">
        <v>0</v>
      </c>
      <c r="AN1041" s="69">
        <v>0</v>
      </c>
      <c r="AO1041" s="69">
        <v>0</v>
      </c>
      <c r="AP1041" s="69">
        <v>0</v>
      </c>
      <c r="AQ1041" s="84">
        <v>0</v>
      </c>
      <c r="AR1041" s="69">
        <v>0</v>
      </c>
      <c r="AS1041" s="69">
        <v>0</v>
      </c>
      <c r="AT1041" s="69">
        <v>0</v>
      </c>
      <c r="AU1041" s="69">
        <v>0</v>
      </c>
      <c r="AV1041" s="69">
        <v>0</v>
      </c>
      <c r="AW1041" s="69">
        <v>0</v>
      </c>
      <c r="AX1041" s="69">
        <v>0</v>
      </c>
      <c r="AY1041" s="69">
        <v>0</v>
      </c>
      <c r="AZ1041" s="69">
        <v>0</v>
      </c>
      <c r="BA1041" s="69">
        <v>0</v>
      </c>
      <c r="BB1041" s="69">
        <v>0</v>
      </c>
      <c r="BC1041" s="69">
        <v>0</v>
      </c>
      <c r="BD1041" s="69">
        <v>0</v>
      </c>
      <c r="BE1041" s="69">
        <v>0</v>
      </c>
      <c r="BF1041" s="69">
        <v>0</v>
      </c>
      <c r="BG1041" s="69">
        <v>0</v>
      </c>
      <c r="BH1041" s="69">
        <v>0</v>
      </c>
      <c r="BK1041" s="69">
        <v>3</v>
      </c>
      <c r="BL1041" s="69">
        <v>10</v>
      </c>
      <c r="BM1041" s="69">
        <v>1</v>
      </c>
      <c r="BN1041" s="69">
        <v>31</v>
      </c>
      <c r="BO1041" s="89">
        <v>0</v>
      </c>
      <c r="BP1041" s="69">
        <v>1</v>
      </c>
      <c r="BQ1041" s="69">
        <v>1</v>
      </c>
      <c r="BR1041" s="69">
        <v>1</v>
      </c>
      <c r="BS1041" s="69">
        <v>60009</v>
      </c>
      <c r="BT1041" s="69">
        <v>0</v>
      </c>
      <c r="BU1041" s="69">
        <v>0</v>
      </c>
      <c r="BV1041" s="69">
        <v>1000</v>
      </c>
      <c r="BW1041" s="69">
        <v>0</v>
      </c>
      <c r="BY1041" s="69">
        <v>0</v>
      </c>
      <c r="BZ1041" s="69">
        <v>0</v>
      </c>
      <c r="CA1041" s="69">
        <v>31</v>
      </c>
      <c r="CB1041" s="89">
        <v>0</v>
      </c>
      <c r="CC1041" s="69">
        <v>0</v>
      </c>
      <c r="CD1041" s="69">
        <v>0</v>
      </c>
      <c r="CE1041" s="69">
        <v>0</v>
      </c>
      <c r="CF1041" s="69">
        <v>0</v>
      </c>
      <c r="CG1041" s="69">
        <v>0</v>
      </c>
      <c r="CH1041" s="69">
        <v>0</v>
      </c>
      <c r="CI1041" s="69">
        <v>0</v>
      </c>
      <c r="CJ1041" s="69">
        <v>0</v>
      </c>
      <c r="CL1041" s="69">
        <v>0</v>
      </c>
      <c r="CM1041" s="69">
        <v>0</v>
      </c>
      <c r="CN1041" s="69">
        <v>0</v>
      </c>
      <c r="CO1041" s="89">
        <v>0</v>
      </c>
      <c r="CP1041" s="69">
        <v>0</v>
      </c>
      <c r="CQ1041" s="69">
        <v>0</v>
      </c>
      <c r="CR1041" s="69">
        <v>0</v>
      </c>
      <c r="CS1041" s="69">
        <v>0</v>
      </c>
      <c r="CT1041" s="69">
        <v>0</v>
      </c>
      <c r="CU1041" s="69">
        <v>0</v>
      </c>
      <c r="CV1041" s="69">
        <v>0</v>
      </c>
      <c r="CW1041" s="69">
        <v>0</v>
      </c>
      <c r="CZ1041" s="69">
        <v>0</v>
      </c>
      <c r="DA1041" s="69">
        <v>0</v>
      </c>
      <c r="DB1041" s="69">
        <v>18</v>
      </c>
      <c r="DC1041" s="69">
        <v>0</v>
      </c>
      <c r="DD1041" s="69">
        <v>0</v>
      </c>
      <c r="DE1041" s="69">
        <v>0</v>
      </c>
      <c r="DF1041" s="69">
        <v>0</v>
      </c>
      <c r="DG1041" s="69">
        <v>1</v>
      </c>
      <c r="DI1041" s="69" t="e">
        <f>INDEX(Sheet3!$E$78:$E$1130,MATCH(A1041,Sheet3!$D$78:$D$1130,0))</f>
        <v>#N/A</v>
      </c>
      <c r="DJ1041" s="69" t="str">
        <f t="shared" si="240"/>
        <v>skill_icons.ps_skill_pysicalcridam</v>
      </c>
      <c r="DK1041" s="69" t="s">
        <v>2475</v>
      </c>
      <c r="DL1041" s="93"/>
      <c r="DM1041" s="94" t="s">
        <v>2476</v>
      </c>
      <c r="DN1041" s="69" t="e">
        <f>"造成["&amp;INDEX(Sheet5!$L$2:$L$11,MATCH(BL1041,Sheet5!$J$2:$J$11,0))&amp;":"&amp;BR1041&amp;"*"&amp;BS1041/1000&amp;"]"&amp;INDEX(Sheet5!$I$2:$I$4,MATCH(BR1041,Sheet5!$H$2:$H$4,0))&amp;"的"&amp;INDEX(Sheet5!$K$2:$K$11,MATCH(BL1041,Sheet5!$J$2:$J$11,0))</f>
        <v>#N/A</v>
      </c>
      <c r="DO1041" s="69" t="e">
        <f>"造成["&amp;INDEX(Sheet5!$L$2:$L$11,MATCH(BY1041,Sheet5!$J$2:$J$11,0))&amp;":"&amp;CE1041&amp;"*"&amp;CF1041/1000&amp;"]"&amp;INDEX(Sheet5!$I$2:$I$4,MATCH(CE1041,Sheet5!$H$2:$H$4,0))&amp;"的"&amp;INDEX(Sheet5!$K$2:$K$11,MATCH(BY1041,Sheet5!$J$2:$J$11,0))</f>
        <v>#N/A</v>
      </c>
      <c r="DP1041" s="69"/>
      <c r="DQ1041" s="69"/>
      <c r="DR1041" s="69" t="e">
        <f t="shared" si="238"/>
        <v>#N/A</v>
      </c>
      <c r="DS1041" s="90">
        <f>MATCH(A1041,Sheet5!D:D,0)</f>
        <v>294</v>
      </c>
      <c r="DT1041" s="94" t="e">
        <f>MATCH(A1040,Sheet5!F:F,0)</f>
        <v>#N/A</v>
      </c>
      <c r="DU1041" s="69">
        <v>18</v>
      </c>
      <c r="DV1041" s="69">
        <v>0</v>
      </c>
      <c r="DW1041" s="69">
        <v>0</v>
      </c>
      <c r="DX1041" s="69">
        <v>0</v>
      </c>
      <c r="DY1041" s="69">
        <v>0</v>
      </c>
    </row>
    <row r="1042" spans="1:129" ht="14.25">
      <c r="A1042" s="69">
        <v>60010</v>
      </c>
      <c r="B1042" s="69">
        <v>0</v>
      </c>
      <c r="C1042" s="69">
        <v>1</v>
      </c>
      <c r="D1042" s="69" t="s">
        <v>2477</v>
      </c>
      <c r="E1042" s="69" t="s">
        <v>2478</v>
      </c>
      <c r="F1042" s="69" t="s">
        <v>2479</v>
      </c>
      <c r="G1042" s="69">
        <v>1</v>
      </c>
      <c r="I1042" s="69">
        <v>0</v>
      </c>
      <c r="J1042" s="69">
        <v>0</v>
      </c>
      <c r="K1042" s="69">
        <v>0</v>
      </c>
      <c r="M1042" s="69">
        <v>0</v>
      </c>
      <c r="O1042" s="69">
        <v>0</v>
      </c>
      <c r="P1042" s="69">
        <v>1</v>
      </c>
      <c r="Q1042" s="69">
        <v>0</v>
      </c>
      <c r="R1042" s="69">
        <v>2</v>
      </c>
      <c r="S1042" s="69">
        <v>0</v>
      </c>
      <c r="T1042" s="69">
        <v>0</v>
      </c>
      <c r="U1042" s="69">
        <v>0</v>
      </c>
      <c r="V1042" s="69">
        <v>0</v>
      </c>
      <c r="W1042" s="69">
        <v>0</v>
      </c>
      <c r="X1042" s="69">
        <v>0</v>
      </c>
      <c r="Y1042" s="69">
        <v>0</v>
      </c>
      <c r="Z1042" s="69">
        <v>0</v>
      </c>
      <c r="AA1042" s="69">
        <v>1</v>
      </c>
      <c r="AB1042" s="69">
        <v>31</v>
      </c>
      <c r="AC1042" s="69">
        <v>0</v>
      </c>
      <c r="AD1042" s="69">
        <v>0</v>
      </c>
      <c r="AE1042" s="69">
        <v>0</v>
      </c>
      <c r="AF1042" s="69">
        <v>1</v>
      </c>
      <c r="AG1042" s="69">
        <v>0</v>
      </c>
      <c r="AH1042" s="69">
        <v>1</v>
      </c>
      <c r="AI1042" s="69">
        <v>0</v>
      </c>
      <c r="AJ1042" s="69">
        <v>0</v>
      </c>
      <c r="AK1042" s="69">
        <v>0</v>
      </c>
      <c r="AL1042" s="69">
        <v>0</v>
      </c>
      <c r="AM1042" s="69">
        <v>0</v>
      </c>
      <c r="AN1042" s="69">
        <v>0</v>
      </c>
      <c r="AO1042" s="69">
        <v>0</v>
      </c>
      <c r="AP1042" s="69">
        <v>0</v>
      </c>
      <c r="AQ1042" s="84">
        <v>0</v>
      </c>
      <c r="AR1042" s="69">
        <v>0</v>
      </c>
      <c r="AS1042" s="69">
        <v>0</v>
      </c>
      <c r="AT1042" s="69">
        <v>0</v>
      </c>
      <c r="AU1042" s="69">
        <v>0</v>
      </c>
      <c r="AV1042" s="69">
        <v>0</v>
      </c>
      <c r="AW1042" s="69">
        <v>0</v>
      </c>
      <c r="AX1042" s="69">
        <v>0</v>
      </c>
      <c r="AY1042" s="69">
        <v>0</v>
      </c>
      <c r="AZ1042" s="69">
        <v>0</v>
      </c>
      <c r="BA1042" s="69">
        <v>0</v>
      </c>
      <c r="BB1042" s="69">
        <v>0</v>
      </c>
      <c r="BC1042" s="69">
        <v>0</v>
      </c>
      <c r="BD1042" s="69">
        <v>0</v>
      </c>
      <c r="BE1042" s="69">
        <v>0</v>
      </c>
      <c r="BF1042" s="69">
        <v>0</v>
      </c>
      <c r="BG1042" s="69">
        <v>0</v>
      </c>
      <c r="BH1042" s="69">
        <v>0</v>
      </c>
      <c r="BK1042" s="69">
        <v>3</v>
      </c>
      <c r="BL1042" s="69">
        <v>10</v>
      </c>
      <c r="BM1042" s="69">
        <v>1</v>
      </c>
      <c r="BN1042" s="69">
        <v>31</v>
      </c>
      <c r="BO1042" s="89">
        <v>0</v>
      </c>
      <c r="BP1042" s="69">
        <v>1</v>
      </c>
      <c r="BQ1042" s="69">
        <v>1</v>
      </c>
      <c r="BR1042" s="69">
        <v>1</v>
      </c>
      <c r="BS1042" s="69">
        <v>60010</v>
      </c>
      <c r="BT1042" s="69">
        <v>0</v>
      </c>
      <c r="BU1042" s="69">
        <v>0</v>
      </c>
      <c r="BV1042" s="69">
        <v>1000</v>
      </c>
      <c r="BW1042" s="69">
        <v>0</v>
      </c>
      <c r="BY1042" s="69">
        <v>0</v>
      </c>
      <c r="BZ1042" s="69">
        <v>0</v>
      </c>
      <c r="CA1042" s="69">
        <v>31</v>
      </c>
      <c r="CB1042" s="89">
        <v>0</v>
      </c>
      <c r="CC1042" s="69">
        <v>0</v>
      </c>
      <c r="CD1042" s="69">
        <v>0</v>
      </c>
      <c r="CE1042" s="69">
        <v>0</v>
      </c>
      <c r="CF1042" s="69">
        <v>0</v>
      </c>
      <c r="CG1042" s="69">
        <v>0</v>
      </c>
      <c r="CH1042" s="69">
        <v>0</v>
      </c>
      <c r="CI1042" s="69">
        <v>0</v>
      </c>
      <c r="CJ1042" s="69">
        <v>0</v>
      </c>
      <c r="CL1042" s="69">
        <v>0</v>
      </c>
      <c r="CM1042" s="69">
        <v>0</v>
      </c>
      <c r="CN1042" s="69">
        <v>0</v>
      </c>
      <c r="CO1042" s="89">
        <v>0</v>
      </c>
      <c r="CP1042" s="69">
        <v>0</v>
      </c>
      <c r="CQ1042" s="69">
        <v>0</v>
      </c>
      <c r="CR1042" s="69">
        <v>0</v>
      </c>
      <c r="CS1042" s="69">
        <v>0</v>
      </c>
      <c r="CT1042" s="69">
        <v>0</v>
      </c>
      <c r="CU1042" s="69">
        <v>0</v>
      </c>
      <c r="CV1042" s="69">
        <v>0</v>
      </c>
      <c r="CW1042" s="69">
        <v>0</v>
      </c>
      <c r="CZ1042" s="69">
        <v>0</v>
      </c>
      <c r="DA1042" s="69">
        <v>0</v>
      </c>
      <c r="DB1042" s="69">
        <v>18</v>
      </c>
      <c r="DC1042" s="69">
        <v>0</v>
      </c>
      <c r="DD1042" s="69">
        <v>0</v>
      </c>
      <c r="DE1042" s="69">
        <v>0</v>
      </c>
      <c r="DF1042" s="69">
        <v>0</v>
      </c>
      <c r="DG1042" s="69">
        <v>1</v>
      </c>
      <c r="DI1042" s="69" t="e">
        <f>INDEX(Sheet3!$E$78:$E$1130,MATCH(A1042,Sheet3!$D$78:$D$1130,0))</f>
        <v>#N/A</v>
      </c>
      <c r="DJ1042" s="69" t="str">
        <f t="shared" si="240"/>
        <v>skill_icons.ps_skill_magiccridam</v>
      </c>
      <c r="DK1042" s="69" t="s">
        <v>2480</v>
      </c>
      <c r="DL1042" s="93"/>
      <c r="DM1042" s="94" t="s">
        <v>2481</v>
      </c>
      <c r="DN1042" s="69" t="e">
        <f>"造成["&amp;INDEX(Sheet5!$L$2:$L$11,MATCH(BL1042,Sheet5!$J$2:$J$11,0))&amp;":"&amp;BR1042&amp;"*"&amp;BS1042/1000&amp;"]"&amp;INDEX(Sheet5!$I$2:$I$4,MATCH(BR1042,Sheet5!$H$2:$H$4,0))&amp;"的"&amp;INDEX(Sheet5!$K$2:$K$11,MATCH(BL1042,Sheet5!$J$2:$J$11,0))</f>
        <v>#N/A</v>
      </c>
      <c r="DO1042" s="69" t="e">
        <f>"造成["&amp;INDEX(Sheet5!$L$2:$L$11,MATCH(BY1042,Sheet5!$J$2:$J$11,0))&amp;":"&amp;CE1042&amp;"*"&amp;CF1042/1000&amp;"]"&amp;INDEX(Sheet5!$I$2:$I$4,MATCH(CE1042,Sheet5!$H$2:$H$4,0))&amp;"的"&amp;INDEX(Sheet5!$K$2:$K$11,MATCH(BY1042,Sheet5!$J$2:$J$11,0))</f>
        <v>#N/A</v>
      </c>
      <c r="DP1042" s="69"/>
      <c r="DQ1042" s="69"/>
      <c r="DR1042" s="69" t="e">
        <f t="shared" si="238"/>
        <v>#N/A</v>
      </c>
      <c r="DS1042" s="90">
        <f>MATCH(A1042,Sheet5!D:D,0)</f>
        <v>295</v>
      </c>
      <c r="DT1042" s="94" t="e">
        <f>MATCH(A1041,Sheet5!F:F,0)</f>
        <v>#N/A</v>
      </c>
      <c r="DU1042" s="69">
        <v>18</v>
      </c>
      <c r="DV1042" s="69">
        <v>0</v>
      </c>
      <c r="DW1042" s="69">
        <v>0</v>
      </c>
      <c r="DX1042" s="69">
        <v>0</v>
      </c>
      <c r="DY1042" s="69">
        <v>0</v>
      </c>
    </row>
    <row r="1043" spans="1:129" ht="14.25">
      <c r="A1043" s="69">
        <v>60011</v>
      </c>
      <c r="B1043" s="69">
        <v>0</v>
      </c>
      <c r="C1043" s="69">
        <v>1</v>
      </c>
      <c r="D1043" s="69" t="s">
        <v>2482</v>
      </c>
      <c r="E1043" s="69" t="s">
        <v>2483</v>
      </c>
      <c r="F1043" s="69" t="s">
        <v>2484</v>
      </c>
      <c r="G1043" s="69">
        <v>1</v>
      </c>
      <c r="I1043" s="69">
        <v>0</v>
      </c>
      <c r="J1043" s="69">
        <v>0</v>
      </c>
      <c r="K1043" s="69">
        <v>0</v>
      </c>
      <c r="M1043" s="69">
        <v>0</v>
      </c>
      <c r="O1043" s="69">
        <v>0</v>
      </c>
      <c r="P1043" s="69">
        <v>1</v>
      </c>
      <c r="Q1043" s="69">
        <v>0</v>
      </c>
      <c r="R1043" s="69">
        <v>2</v>
      </c>
      <c r="S1043" s="69">
        <v>0</v>
      </c>
      <c r="T1043" s="69">
        <v>0</v>
      </c>
      <c r="U1043" s="69">
        <v>0</v>
      </c>
      <c r="V1043" s="69">
        <v>0</v>
      </c>
      <c r="W1043" s="69">
        <v>0</v>
      </c>
      <c r="X1043" s="69">
        <v>0</v>
      </c>
      <c r="Y1043" s="69">
        <v>0</v>
      </c>
      <c r="Z1043" s="69">
        <v>0</v>
      </c>
      <c r="AA1043" s="69">
        <v>1</v>
      </c>
      <c r="AB1043" s="69">
        <v>31</v>
      </c>
      <c r="AC1043" s="69">
        <v>0</v>
      </c>
      <c r="AD1043" s="69">
        <v>0</v>
      </c>
      <c r="AE1043" s="69">
        <v>0</v>
      </c>
      <c r="AF1043" s="69">
        <v>1</v>
      </c>
      <c r="AG1043" s="69">
        <v>0</v>
      </c>
      <c r="AH1043" s="69">
        <v>1</v>
      </c>
      <c r="AI1043" s="69">
        <v>0</v>
      </c>
      <c r="AJ1043" s="69">
        <v>0</v>
      </c>
      <c r="AK1043" s="69">
        <v>0</v>
      </c>
      <c r="AL1043" s="69">
        <v>0</v>
      </c>
      <c r="AM1043" s="69">
        <v>0</v>
      </c>
      <c r="AN1043" s="69">
        <v>0</v>
      </c>
      <c r="AO1043" s="69">
        <v>0</v>
      </c>
      <c r="AP1043" s="69">
        <v>0</v>
      </c>
      <c r="AQ1043" s="84">
        <v>0</v>
      </c>
      <c r="AR1043" s="69">
        <v>0</v>
      </c>
      <c r="AS1043" s="69">
        <v>0</v>
      </c>
      <c r="AT1043" s="69">
        <v>0</v>
      </c>
      <c r="AU1043" s="69">
        <v>0</v>
      </c>
      <c r="AV1043" s="69">
        <v>0</v>
      </c>
      <c r="AW1043" s="69">
        <v>0</v>
      </c>
      <c r="AX1043" s="69">
        <v>0</v>
      </c>
      <c r="AY1043" s="69">
        <v>0</v>
      </c>
      <c r="AZ1043" s="69">
        <v>0</v>
      </c>
      <c r="BA1043" s="69">
        <v>0</v>
      </c>
      <c r="BB1043" s="69">
        <v>0</v>
      </c>
      <c r="BC1043" s="69">
        <v>0</v>
      </c>
      <c r="BD1043" s="69">
        <v>0</v>
      </c>
      <c r="BE1043" s="69">
        <v>0</v>
      </c>
      <c r="BF1043" s="69">
        <v>0</v>
      </c>
      <c r="BG1043" s="69">
        <v>0</v>
      </c>
      <c r="BH1043" s="69">
        <v>0</v>
      </c>
      <c r="BK1043" s="69">
        <v>3</v>
      </c>
      <c r="BL1043" s="69">
        <v>10</v>
      </c>
      <c r="BM1043" s="69">
        <v>1</v>
      </c>
      <c r="BN1043" s="69">
        <v>31</v>
      </c>
      <c r="BO1043" s="89">
        <v>0</v>
      </c>
      <c r="BP1043" s="69">
        <v>1</v>
      </c>
      <c r="BQ1043" s="69">
        <v>1</v>
      </c>
      <c r="BR1043" s="69">
        <v>1</v>
      </c>
      <c r="BS1043" s="69">
        <v>60011</v>
      </c>
      <c r="BT1043" s="69">
        <v>0</v>
      </c>
      <c r="BU1043" s="69">
        <v>0</v>
      </c>
      <c r="BV1043" s="69">
        <v>1000</v>
      </c>
      <c r="BW1043" s="69">
        <v>0</v>
      </c>
      <c r="BY1043" s="69">
        <v>0</v>
      </c>
      <c r="BZ1043" s="69">
        <v>0</v>
      </c>
      <c r="CA1043" s="69">
        <v>31</v>
      </c>
      <c r="CB1043" s="89">
        <v>0</v>
      </c>
      <c r="CC1043" s="69">
        <v>0</v>
      </c>
      <c r="CD1043" s="69">
        <v>0</v>
      </c>
      <c r="CE1043" s="69">
        <v>0</v>
      </c>
      <c r="CF1043" s="69">
        <v>0</v>
      </c>
      <c r="CG1043" s="69">
        <v>0</v>
      </c>
      <c r="CH1043" s="69">
        <v>0</v>
      </c>
      <c r="CI1043" s="69">
        <v>0</v>
      </c>
      <c r="CJ1043" s="69">
        <v>0</v>
      </c>
      <c r="CL1043" s="69">
        <v>0</v>
      </c>
      <c r="CM1043" s="69">
        <v>0</v>
      </c>
      <c r="CN1043" s="69">
        <v>0</v>
      </c>
      <c r="CO1043" s="89">
        <v>0</v>
      </c>
      <c r="CP1043" s="69">
        <v>0</v>
      </c>
      <c r="CQ1043" s="69">
        <v>0</v>
      </c>
      <c r="CR1043" s="69">
        <v>0</v>
      </c>
      <c r="CS1043" s="69">
        <v>0</v>
      </c>
      <c r="CT1043" s="69">
        <v>0</v>
      </c>
      <c r="CU1043" s="69">
        <v>0</v>
      </c>
      <c r="CV1043" s="69">
        <v>0</v>
      </c>
      <c r="CW1043" s="69">
        <v>0</v>
      </c>
      <c r="CZ1043" s="69">
        <v>0</v>
      </c>
      <c r="DA1043" s="69">
        <v>0</v>
      </c>
      <c r="DB1043" s="69">
        <v>4</v>
      </c>
      <c r="DC1043" s="69">
        <v>0</v>
      </c>
      <c r="DD1043" s="69">
        <v>0</v>
      </c>
      <c r="DE1043" s="69">
        <v>0</v>
      </c>
      <c r="DF1043" s="69">
        <v>0</v>
      </c>
      <c r="DG1043" s="69">
        <v>1</v>
      </c>
      <c r="DI1043" s="69" t="e">
        <f>INDEX(Sheet3!$E$78:$E$1130,MATCH(A1043,Sheet3!$D$78:$D$1130,0))</f>
        <v>#N/A</v>
      </c>
      <c r="DJ1043" s="69" t="str">
        <f t="shared" si="240"/>
        <v>skill_icons.ps_skill_movespd</v>
      </c>
      <c r="DK1043" s="69" t="s">
        <v>2485</v>
      </c>
      <c r="DL1043" s="93"/>
      <c r="DM1043" s="94" t="s">
        <v>2486</v>
      </c>
      <c r="DN1043" s="69" t="e">
        <f>"造成["&amp;INDEX(Sheet5!$L$2:$L$11,MATCH(BL1043,Sheet5!$J$2:$J$11,0))&amp;":"&amp;BR1043&amp;"*"&amp;BS1043/1000&amp;"]"&amp;INDEX(Sheet5!$I$2:$I$4,MATCH(BR1043,Sheet5!$H$2:$H$4,0))&amp;"的"&amp;INDEX(Sheet5!$K$2:$K$11,MATCH(BL1043,Sheet5!$J$2:$J$11,0))</f>
        <v>#N/A</v>
      </c>
      <c r="DO1043" s="69" t="e">
        <f>"造成["&amp;INDEX(Sheet5!$L$2:$L$11,MATCH(BY1043,Sheet5!$J$2:$J$11,0))&amp;":"&amp;CE1043&amp;"*"&amp;CF1043/1000&amp;"]"&amp;INDEX(Sheet5!$I$2:$I$4,MATCH(CE1043,Sheet5!$H$2:$H$4,0))&amp;"的"&amp;INDEX(Sheet5!$K$2:$K$11,MATCH(BY1043,Sheet5!$J$2:$J$11,0))</f>
        <v>#N/A</v>
      </c>
      <c r="DP1043" s="69"/>
      <c r="DQ1043" s="69"/>
      <c r="DR1043" s="69" t="e">
        <f t="shared" si="238"/>
        <v>#N/A</v>
      </c>
      <c r="DS1043" s="90">
        <f>MATCH(A1043,Sheet5!D:D,0)</f>
        <v>296</v>
      </c>
      <c r="DT1043" s="94" t="e">
        <f>MATCH(A1042,Sheet5!F:F,0)</f>
        <v>#N/A</v>
      </c>
      <c r="DU1043" s="69">
        <v>4</v>
      </c>
      <c r="DV1043" s="69">
        <v>0</v>
      </c>
      <c r="DW1043" s="69">
        <v>0</v>
      </c>
      <c r="DX1043" s="69">
        <v>0</v>
      </c>
      <c r="DY1043" s="69">
        <v>0</v>
      </c>
    </row>
    <row r="1044" spans="1:129" ht="14.25">
      <c r="A1044" s="69">
        <v>60012</v>
      </c>
      <c r="B1044" s="69">
        <v>0</v>
      </c>
      <c r="C1044" s="69">
        <v>1</v>
      </c>
      <c r="D1044" s="69" t="s">
        <v>2487</v>
      </c>
      <c r="E1044" s="69" t="s">
        <v>2488</v>
      </c>
      <c r="F1044" s="69" t="s">
        <v>2489</v>
      </c>
      <c r="G1044" s="69">
        <v>1</v>
      </c>
      <c r="I1044" s="69">
        <v>0</v>
      </c>
      <c r="J1044" s="69">
        <v>0</v>
      </c>
      <c r="K1044" s="69">
        <v>0</v>
      </c>
      <c r="M1044" s="69">
        <v>0</v>
      </c>
      <c r="O1044" s="69">
        <v>0</v>
      </c>
      <c r="P1044" s="69">
        <v>1</v>
      </c>
      <c r="Q1044" s="69">
        <v>0</v>
      </c>
      <c r="R1044" s="69">
        <v>2</v>
      </c>
      <c r="S1044" s="69">
        <v>0</v>
      </c>
      <c r="T1044" s="69">
        <v>0</v>
      </c>
      <c r="U1044" s="69">
        <v>0</v>
      </c>
      <c r="V1044" s="69">
        <v>0</v>
      </c>
      <c r="W1044" s="69">
        <v>0</v>
      </c>
      <c r="X1044" s="69">
        <v>0</v>
      </c>
      <c r="Y1044" s="69">
        <v>0</v>
      </c>
      <c r="Z1044" s="69">
        <v>0</v>
      </c>
      <c r="AA1044" s="69">
        <v>1</v>
      </c>
      <c r="AB1044" s="69">
        <v>31</v>
      </c>
      <c r="AC1044" s="69">
        <v>0</v>
      </c>
      <c r="AD1044" s="69">
        <v>0</v>
      </c>
      <c r="AE1044" s="69">
        <v>0</v>
      </c>
      <c r="AF1044" s="69">
        <v>1</v>
      </c>
      <c r="AG1044" s="69">
        <v>0</v>
      </c>
      <c r="AH1044" s="69">
        <v>1</v>
      </c>
      <c r="AI1044" s="69">
        <v>0</v>
      </c>
      <c r="AJ1044" s="69">
        <v>0</v>
      </c>
      <c r="AK1044" s="69">
        <v>0</v>
      </c>
      <c r="AL1044" s="69">
        <v>0</v>
      </c>
      <c r="AM1044" s="69">
        <v>0</v>
      </c>
      <c r="AN1044" s="69">
        <v>0</v>
      </c>
      <c r="AO1044" s="69">
        <v>0</v>
      </c>
      <c r="AP1044" s="69">
        <v>0</v>
      </c>
      <c r="AQ1044" s="84">
        <v>0</v>
      </c>
      <c r="AR1044" s="69">
        <v>0</v>
      </c>
      <c r="AS1044" s="69">
        <v>0</v>
      </c>
      <c r="AT1044" s="69">
        <v>0</v>
      </c>
      <c r="AU1044" s="69">
        <v>0</v>
      </c>
      <c r="AV1044" s="69">
        <v>0</v>
      </c>
      <c r="AW1044" s="69">
        <v>0</v>
      </c>
      <c r="AX1044" s="69">
        <v>0</v>
      </c>
      <c r="AY1044" s="69">
        <v>0</v>
      </c>
      <c r="AZ1044" s="69">
        <v>0</v>
      </c>
      <c r="BA1044" s="69">
        <v>0</v>
      </c>
      <c r="BB1044" s="69">
        <v>0</v>
      </c>
      <c r="BC1044" s="69">
        <v>0</v>
      </c>
      <c r="BD1044" s="69">
        <v>0</v>
      </c>
      <c r="BE1044" s="69">
        <v>0</v>
      </c>
      <c r="BF1044" s="69">
        <v>0</v>
      </c>
      <c r="BG1044" s="69">
        <v>0</v>
      </c>
      <c r="BH1044" s="69">
        <v>0</v>
      </c>
      <c r="BK1044" s="69">
        <v>3</v>
      </c>
      <c r="BL1044" s="69">
        <v>10</v>
      </c>
      <c r="BM1044" s="69">
        <v>1</v>
      </c>
      <c r="BN1044" s="69">
        <v>31</v>
      </c>
      <c r="BO1044" s="89">
        <v>0</v>
      </c>
      <c r="BP1044" s="69">
        <v>1</v>
      </c>
      <c r="BQ1044" s="69">
        <v>1</v>
      </c>
      <c r="BR1044" s="69">
        <v>1</v>
      </c>
      <c r="BS1044" s="69">
        <v>60012</v>
      </c>
      <c r="BT1044" s="69">
        <v>0</v>
      </c>
      <c r="BU1044" s="69">
        <v>0</v>
      </c>
      <c r="BV1044" s="69">
        <v>1000</v>
      </c>
      <c r="BW1044" s="69">
        <v>0</v>
      </c>
      <c r="BY1044" s="69">
        <v>0</v>
      </c>
      <c r="BZ1044" s="69">
        <v>0</v>
      </c>
      <c r="CA1044" s="69">
        <v>31</v>
      </c>
      <c r="CB1044" s="89">
        <v>0</v>
      </c>
      <c r="CC1044" s="69">
        <v>0</v>
      </c>
      <c r="CD1044" s="69">
        <v>0</v>
      </c>
      <c r="CE1044" s="69">
        <v>0</v>
      </c>
      <c r="CF1044" s="69">
        <v>0</v>
      </c>
      <c r="CG1044" s="69">
        <v>0</v>
      </c>
      <c r="CH1044" s="69">
        <v>0</v>
      </c>
      <c r="CI1044" s="69">
        <v>0</v>
      </c>
      <c r="CJ1044" s="69">
        <v>0</v>
      </c>
      <c r="CL1044" s="69">
        <v>0</v>
      </c>
      <c r="CM1044" s="69">
        <v>0</v>
      </c>
      <c r="CN1044" s="69">
        <v>0</v>
      </c>
      <c r="CO1044" s="89">
        <v>0</v>
      </c>
      <c r="CP1044" s="69">
        <v>0</v>
      </c>
      <c r="CQ1044" s="69">
        <v>0</v>
      </c>
      <c r="CR1044" s="69">
        <v>0</v>
      </c>
      <c r="CS1044" s="69">
        <v>0</v>
      </c>
      <c r="CT1044" s="69">
        <v>0</v>
      </c>
      <c r="CU1044" s="69">
        <v>0</v>
      </c>
      <c r="CV1044" s="69">
        <v>0</v>
      </c>
      <c r="CW1044" s="69">
        <v>0</v>
      </c>
      <c r="CZ1044" s="69">
        <v>0</v>
      </c>
      <c r="DA1044" s="69">
        <v>0</v>
      </c>
      <c r="DB1044" s="69">
        <v>2</v>
      </c>
      <c r="DC1044" s="69">
        <v>0</v>
      </c>
      <c r="DD1044" s="69">
        <v>0</v>
      </c>
      <c r="DE1044" s="69">
        <v>0</v>
      </c>
      <c r="DF1044" s="69">
        <v>0</v>
      </c>
      <c r="DG1044" s="69">
        <v>1</v>
      </c>
      <c r="DI1044" s="69" t="e">
        <f>INDEX(Sheet3!$E$78:$E$1130,MATCH(A1044,Sheet3!$D$78:$D$1130,0))</f>
        <v>#N/A</v>
      </c>
      <c r="DJ1044" s="69" t="str">
        <f t="shared" si="240"/>
        <v>skill_icons.ps_skill_hprevive</v>
      </c>
      <c r="DK1044" s="69" t="s">
        <v>2490</v>
      </c>
      <c r="DL1044" s="93"/>
      <c r="DM1044" s="94" t="s">
        <v>2491</v>
      </c>
      <c r="DN1044" s="69" t="e">
        <f>"造成["&amp;INDEX(Sheet5!$L$2:$L$11,MATCH(BL1044,Sheet5!$J$2:$J$11,0))&amp;":"&amp;BR1044&amp;"*"&amp;BS1044/1000&amp;"]"&amp;INDEX(Sheet5!$I$2:$I$4,MATCH(BR1044,Sheet5!$H$2:$H$4,0))&amp;"的"&amp;INDEX(Sheet5!$K$2:$K$11,MATCH(BL1044,Sheet5!$J$2:$J$11,0))</f>
        <v>#N/A</v>
      </c>
      <c r="DO1044" s="69" t="e">
        <f>"造成["&amp;INDEX(Sheet5!$L$2:$L$11,MATCH(BY1044,Sheet5!$J$2:$J$11,0))&amp;":"&amp;CE1044&amp;"*"&amp;CF1044/1000&amp;"]"&amp;INDEX(Sheet5!$I$2:$I$4,MATCH(CE1044,Sheet5!$H$2:$H$4,0))&amp;"的"&amp;INDEX(Sheet5!$K$2:$K$11,MATCH(BY1044,Sheet5!$J$2:$J$11,0))</f>
        <v>#N/A</v>
      </c>
      <c r="DP1044" s="69"/>
      <c r="DQ1044" s="69"/>
      <c r="DR1044" s="69" t="e">
        <f t="shared" si="238"/>
        <v>#N/A</v>
      </c>
      <c r="DS1044" s="90">
        <f>MATCH(A1044,Sheet5!D:D,0)</f>
        <v>297</v>
      </c>
      <c r="DT1044" s="94" t="e">
        <f>MATCH(A1043,Sheet5!F:F,0)</f>
        <v>#N/A</v>
      </c>
      <c r="DU1044" s="69">
        <v>2</v>
      </c>
      <c r="DV1044" s="69">
        <v>0</v>
      </c>
      <c r="DW1044" s="69">
        <v>0</v>
      </c>
      <c r="DX1044" s="69">
        <v>0</v>
      </c>
      <c r="DY1044" s="69">
        <v>0</v>
      </c>
    </row>
    <row r="1045" spans="1:129" ht="14.25">
      <c r="A1045" s="69">
        <v>60013</v>
      </c>
      <c r="B1045" s="69">
        <v>0</v>
      </c>
      <c r="C1045" s="69">
        <v>1</v>
      </c>
      <c r="D1045" s="69" t="s">
        <v>2492</v>
      </c>
      <c r="E1045" s="69" t="s">
        <v>2493</v>
      </c>
      <c r="F1045" s="69" t="s">
        <v>2494</v>
      </c>
      <c r="G1045" s="69">
        <v>1</v>
      </c>
      <c r="I1045" s="69">
        <v>0</v>
      </c>
      <c r="J1045" s="69">
        <v>0</v>
      </c>
      <c r="K1045" s="69">
        <v>0</v>
      </c>
      <c r="M1045" s="69">
        <v>0</v>
      </c>
      <c r="O1045" s="69">
        <v>0</v>
      </c>
      <c r="P1045" s="69">
        <v>1</v>
      </c>
      <c r="Q1045" s="69">
        <v>0</v>
      </c>
      <c r="R1045" s="69">
        <v>2</v>
      </c>
      <c r="S1045" s="69">
        <v>0</v>
      </c>
      <c r="T1045" s="69">
        <v>0</v>
      </c>
      <c r="U1045" s="69">
        <v>0</v>
      </c>
      <c r="V1045" s="69">
        <v>0</v>
      </c>
      <c r="W1045" s="69">
        <v>0</v>
      </c>
      <c r="X1045" s="69">
        <v>0</v>
      </c>
      <c r="Y1045" s="69">
        <v>0</v>
      </c>
      <c r="Z1045" s="69">
        <v>0</v>
      </c>
      <c r="AA1045" s="69">
        <v>1</v>
      </c>
      <c r="AB1045" s="69">
        <v>31</v>
      </c>
      <c r="AC1045" s="69">
        <v>0</v>
      </c>
      <c r="AD1045" s="69">
        <v>0</v>
      </c>
      <c r="AE1045" s="69">
        <v>0</v>
      </c>
      <c r="AF1045" s="69">
        <v>1</v>
      </c>
      <c r="AG1045" s="69">
        <v>0</v>
      </c>
      <c r="AH1045" s="69">
        <v>1</v>
      </c>
      <c r="AI1045" s="69">
        <v>0</v>
      </c>
      <c r="AJ1045" s="69">
        <v>0</v>
      </c>
      <c r="AK1045" s="69">
        <v>0</v>
      </c>
      <c r="AL1045" s="69">
        <v>0</v>
      </c>
      <c r="AM1045" s="69">
        <v>0</v>
      </c>
      <c r="AN1045" s="69">
        <v>0</v>
      </c>
      <c r="AO1045" s="69">
        <v>0</v>
      </c>
      <c r="AP1045" s="69">
        <v>0</v>
      </c>
      <c r="AQ1045" s="84">
        <v>0</v>
      </c>
      <c r="AR1045" s="69">
        <v>0</v>
      </c>
      <c r="AS1045" s="69">
        <v>0</v>
      </c>
      <c r="AT1045" s="69">
        <v>0</v>
      </c>
      <c r="AU1045" s="69">
        <v>0</v>
      </c>
      <c r="AV1045" s="69">
        <v>0</v>
      </c>
      <c r="AW1045" s="69">
        <v>0</v>
      </c>
      <c r="AX1045" s="69">
        <v>0</v>
      </c>
      <c r="AY1045" s="69">
        <v>0</v>
      </c>
      <c r="AZ1045" s="69">
        <v>0</v>
      </c>
      <c r="BA1045" s="69">
        <v>0</v>
      </c>
      <c r="BB1045" s="69">
        <v>0</v>
      </c>
      <c r="BC1045" s="69">
        <v>0</v>
      </c>
      <c r="BD1045" s="69">
        <v>0</v>
      </c>
      <c r="BE1045" s="69">
        <v>0</v>
      </c>
      <c r="BF1045" s="69">
        <v>0</v>
      </c>
      <c r="BG1045" s="69">
        <v>0</v>
      </c>
      <c r="BH1045" s="69">
        <v>0</v>
      </c>
      <c r="BK1045" s="69">
        <v>3</v>
      </c>
      <c r="BL1045" s="69">
        <v>10</v>
      </c>
      <c r="BM1045" s="69">
        <v>1</v>
      </c>
      <c r="BN1045" s="69">
        <v>31</v>
      </c>
      <c r="BO1045" s="89">
        <v>0</v>
      </c>
      <c r="BP1045" s="69">
        <v>1</v>
      </c>
      <c r="BQ1045" s="69">
        <v>1</v>
      </c>
      <c r="BR1045" s="69">
        <v>1</v>
      </c>
      <c r="BS1045" s="69">
        <v>60013</v>
      </c>
      <c r="BT1045" s="69">
        <v>0</v>
      </c>
      <c r="BU1045" s="69">
        <v>0</v>
      </c>
      <c r="BV1045" s="69">
        <v>1000</v>
      </c>
      <c r="BW1045" s="69">
        <v>0</v>
      </c>
      <c r="BY1045" s="69">
        <v>0</v>
      </c>
      <c r="BZ1045" s="69">
        <v>0</v>
      </c>
      <c r="CA1045" s="69">
        <v>31</v>
      </c>
      <c r="CB1045" s="89">
        <v>0</v>
      </c>
      <c r="CC1045" s="69">
        <v>0</v>
      </c>
      <c r="CD1045" s="69">
        <v>0</v>
      </c>
      <c r="CE1045" s="69">
        <v>0</v>
      </c>
      <c r="CF1045" s="69">
        <v>0</v>
      </c>
      <c r="CG1045" s="69">
        <v>0</v>
      </c>
      <c r="CH1045" s="69">
        <v>0</v>
      </c>
      <c r="CI1045" s="69">
        <v>0</v>
      </c>
      <c r="CJ1045" s="69">
        <v>0</v>
      </c>
      <c r="CL1045" s="69">
        <v>0</v>
      </c>
      <c r="CM1045" s="69">
        <v>0</v>
      </c>
      <c r="CN1045" s="69">
        <v>0</v>
      </c>
      <c r="CO1045" s="89">
        <v>0</v>
      </c>
      <c r="CP1045" s="69">
        <v>0</v>
      </c>
      <c r="CQ1045" s="69">
        <v>0</v>
      </c>
      <c r="CR1045" s="69">
        <v>0</v>
      </c>
      <c r="CS1045" s="69">
        <v>0</v>
      </c>
      <c r="CT1045" s="69">
        <v>0</v>
      </c>
      <c r="CU1045" s="69">
        <v>0</v>
      </c>
      <c r="CV1045" s="69">
        <v>0</v>
      </c>
      <c r="CW1045" s="69">
        <v>0</v>
      </c>
      <c r="CZ1045" s="69">
        <v>0</v>
      </c>
      <c r="DA1045" s="69">
        <v>0</v>
      </c>
      <c r="DB1045" s="69">
        <v>2</v>
      </c>
      <c r="DC1045" s="69">
        <v>0</v>
      </c>
      <c r="DD1045" s="69">
        <v>0</v>
      </c>
      <c r="DE1045" s="69">
        <v>0</v>
      </c>
      <c r="DF1045" s="69">
        <v>0</v>
      </c>
      <c r="DG1045" s="69">
        <v>1</v>
      </c>
      <c r="DI1045" s="69" t="e">
        <f>INDEX(Sheet3!$E$78:$E$1130,MATCH(A1045,Sheet3!$D$78:$D$1130,0))</f>
        <v>#N/A</v>
      </c>
      <c r="DJ1045" s="69" t="str">
        <f t="shared" si="240"/>
        <v>skill_icons.ps_skill_mprevive</v>
      </c>
      <c r="DK1045" s="69" t="s">
        <v>2495</v>
      </c>
      <c r="DL1045" s="93"/>
      <c r="DM1045" s="94" t="s">
        <v>2496</v>
      </c>
      <c r="DN1045" s="69" t="e">
        <f>"造成["&amp;INDEX(Sheet5!$L$2:$L$11,MATCH(BL1045,Sheet5!$J$2:$J$11,0))&amp;":"&amp;BR1045&amp;"*"&amp;BS1045/1000&amp;"]"&amp;INDEX(Sheet5!$I$2:$I$4,MATCH(BR1045,Sheet5!$H$2:$H$4,0))&amp;"的"&amp;INDEX(Sheet5!$K$2:$K$11,MATCH(BL1045,Sheet5!$J$2:$J$11,0))</f>
        <v>#N/A</v>
      </c>
      <c r="DO1045" s="69" t="e">
        <f>"造成["&amp;INDEX(Sheet5!$L$2:$L$11,MATCH(BY1045,Sheet5!$J$2:$J$11,0))&amp;":"&amp;CE1045&amp;"*"&amp;CF1045/1000&amp;"]"&amp;INDEX(Sheet5!$I$2:$I$4,MATCH(CE1045,Sheet5!$H$2:$H$4,0))&amp;"的"&amp;INDEX(Sheet5!$K$2:$K$11,MATCH(BY1045,Sheet5!$J$2:$J$11,0))</f>
        <v>#N/A</v>
      </c>
      <c r="DP1045" s="69"/>
      <c r="DQ1045" s="69"/>
      <c r="DR1045" s="69" t="e">
        <f t="shared" si="238"/>
        <v>#N/A</v>
      </c>
      <c r="DS1045" s="90">
        <f>MATCH(A1045,Sheet5!D:D,0)</f>
        <v>298</v>
      </c>
      <c r="DT1045" s="94" t="e">
        <f>MATCH(A1044,Sheet5!F:F,0)</f>
        <v>#N/A</v>
      </c>
      <c r="DU1045" s="69">
        <v>2</v>
      </c>
      <c r="DV1045" s="69">
        <v>0</v>
      </c>
      <c r="DW1045" s="69">
        <v>0</v>
      </c>
      <c r="DX1045" s="69">
        <v>0</v>
      </c>
      <c r="DY1045" s="69">
        <v>0</v>
      </c>
    </row>
    <row r="1046" spans="1:129" ht="14.25">
      <c r="A1046" s="69">
        <v>60501</v>
      </c>
      <c r="B1046" s="69">
        <v>0</v>
      </c>
      <c r="C1046" s="69">
        <v>1</v>
      </c>
      <c r="D1046" s="69" t="s">
        <v>2433</v>
      </c>
      <c r="E1046" s="69" t="s">
        <v>2434</v>
      </c>
      <c r="F1046" s="69" t="s">
        <v>2435</v>
      </c>
      <c r="G1046" s="69">
        <v>1</v>
      </c>
      <c r="I1046" s="69">
        <v>0</v>
      </c>
      <c r="J1046" s="69">
        <v>0</v>
      </c>
      <c r="K1046" s="69">
        <v>0</v>
      </c>
      <c r="M1046" s="69">
        <v>0</v>
      </c>
      <c r="O1046" s="69">
        <v>0</v>
      </c>
      <c r="P1046" s="69">
        <v>1</v>
      </c>
      <c r="Q1046" s="69">
        <v>0</v>
      </c>
      <c r="R1046" s="69">
        <v>2</v>
      </c>
      <c r="S1046" s="69">
        <v>0</v>
      </c>
      <c r="T1046" s="69">
        <v>0</v>
      </c>
      <c r="U1046" s="69">
        <v>0</v>
      </c>
      <c r="V1046" s="69">
        <v>0</v>
      </c>
      <c r="W1046" s="69">
        <v>0</v>
      </c>
      <c r="X1046" s="69">
        <v>0</v>
      </c>
      <c r="Y1046" s="69">
        <v>0</v>
      </c>
      <c r="Z1046" s="69">
        <v>0</v>
      </c>
      <c r="AA1046" s="69">
        <v>1</v>
      </c>
      <c r="AB1046" s="69">
        <v>31</v>
      </c>
      <c r="AC1046" s="69">
        <v>0</v>
      </c>
      <c r="AD1046" s="69">
        <v>0</v>
      </c>
      <c r="AE1046" s="69">
        <v>0</v>
      </c>
      <c r="AF1046" s="69">
        <v>1</v>
      </c>
      <c r="AG1046" s="69">
        <v>0</v>
      </c>
      <c r="AH1046" s="69">
        <v>1</v>
      </c>
      <c r="AI1046" s="69">
        <v>0</v>
      </c>
      <c r="AJ1046" s="69">
        <v>0</v>
      </c>
      <c r="AK1046" s="69">
        <v>0</v>
      </c>
      <c r="AL1046" s="69">
        <v>0</v>
      </c>
      <c r="AM1046" s="69">
        <v>0</v>
      </c>
      <c r="AN1046" s="69">
        <v>0</v>
      </c>
      <c r="AO1046" s="69">
        <v>0</v>
      </c>
      <c r="AP1046" s="69">
        <v>0</v>
      </c>
      <c r="AQ1046" s="84">
        <v>0</v>
      </c>
      <c r="AR1046" s="69">
        <v>0</v>
      </c>
      <c r="AS1046" s="69">
        <v>0</v>
      </c>
      <c r="AT1046" s="69">
        <v>0</v>
      </c>
      <c r="AU1046" s="69">
        <v>0</v>
      </c>
      <c r="AV1046" s="69">
        <v>0</v>
      </c>
      <c r="AW1046" s="69">
        <v>0</v>
      </c>
      <c r="AX1046" s="69">
        <v>0</v>
      </c>
      <c r="AY1046" s="69">
        <v>0</v>
      </c>
      <c r="AZ1046" s="69">
        <v>0</v>
      </c>
      <c r="BA1046" s="69">
        <v>0</v>
      </c>
      <c r="BB1046" s="69">
        <v>0</v>
      </c>
      <c r="BC1046" s="69">
        <v>0</v>
      </c>
      <c r="BD1046" s="69">
        <v>0</v>
      </c>
      <c r="BE1046" s="69">
        <v>0</v>
      </c>
      <c r="BF1046" s="69">
        <v>0</v>
      </c>
      <c r="BG1046" s="69">
        <v>0</v>
      </c>
      <c r="BH1046" s="69">
        <v>0</v>
      </c>
      <c r="BK1046" s="69">
        <v>3</v>
      </c>
      <c r="BL1046" s="69">
        <v>10</v>
      </c>
      <c r="BM1046" s="69">
        <v>1</v>
      </c>
      <c r="BN1046" s="69">
        <v>31</v>
      </c>
      <c r="BO1046" s="89">
        <v>0</v>
      </c>
      <c r="BP1046" s="69">
        <v>1</v>
      </c>
      <c r="BQ1046" s="69">
        <v>1</v>
      </c>
      <c r="BR1046" s="69">
        <v>1</v>
      </c>
      <c r="BS1046" s="69">
        <v>60501</v>
      </c>
      <c r="BT1046" s="69">
        <v>0</v>
      </c>
      <c r="BU1046" s="69">
        <v>0</v>
      </c>
      <c r="BV1046" s="69">
        <v>1000</v>
      </c>
      <c r="BW1046" s="69">
        <v>0</v>
      </c>
      <c r="BY1046" s="69">
        <v>0</v>
      </c>
      <c r="BZ1046" s="69">
        <v>0</v>
      </c>
      <c r="CA1046" s="69">
        <v>31</v>
      </c>
      <c r="CB1046" s="89">
        <v>0</v>
      </c>
      <c r="CC1046" s="69">
        <v>0</v>
      </c>
      <c r="CD1046" s="69">
        <v>0</v>
      </c>
      <c r="CE1046" s="69">
        <v>0</v>
      </c>
      <c r="CF1046" s="69">
        <v>0</v>
      </c>
      <c r="CG1046" s="69">
        <v>0</v>
      </c>
      <c r="CH1046" s="69">
        <v>0</v>
      </c>
      <c r="CI1046" s="69">
        <v>0</v>
      </c>
      <c r="CJ1046" s="69">
        <v>0</v>
      </c>
      <c r="CL1046" s="69">
        <v>0</v>
      </c>
      <c r="CM1046" s="69">
        <v>0</v>
      </c>
      <c r="CN1046" s="69">
        <v>0</v>
      </c>
      <c r="CO1046" s="89">
        <v>0</v>
      </c>
      <c r="CP1046" s="69">
        <v>0</v>
      </c>
      <c r="CQ1046" s="69">
        <v>0</v>
      </c>
      <c r="CR1046" s="69">
        <v>0</v>
      </c>
      <c r="CS1046" s="69">
        <v>0</v>
      </c>
      <c r="CT1046" s="69">
        <v>0</v>
      </c>
      <c r="CU1046" s="69">
        <v>0</v>
      </c>
      <c r="CV1046" s="69">
        <v>0</v>
      </c>
      <c r="CW1046" s="69">
        <v>0</v>
      </c>
      <c r="CZ1046" s="69">
        <v>0</v>
      </c>
      <c r="DA1046" s="69">
        <v>0</v>
      </c>
      <c r="DB1046" s="69">
        <v>110</v>
      </c>
      <c r="DC1046" s="69">
        <v>0</v>
      </c>
      <c r="DD1046" s="69">
        <v>0</v>
      </c>
      <c r="DE1046" s="69">
        <v>0</v>
      </c>
      <c r="DF1046" s="69">
        <v>0</v>
      </c>
      <c r="DG1046" s="69">
        <v>1</v>
      </c>
      <c r="DI1046" s="69" t="e">
        <f>INDEX(Sheet3!$E$78:$E$1130,MATCH(A1046,Sheet3!$D$78:$D$1130,0))</f>
        <v>#N/A</v>
      </c>
      <c r="DJ1046" s="69" t="str">
        <f t="shared" si="240"/>
        <v>skill_icons.ps_skill_maxhp</v>
      </c>
      <c r="DK1046" s="69" t="s">
        <v>2436</v>
      </c>
      <c r="DL1046" s="93"/>
      <c r="DM1046" s="94" t="s">
        <v>2497</v>
      </c>
      <c r="DN1046" s="69" t="e">
        <f>"造成["&amp;INDEX(Sheet5!$L$2:$L$11,MATCH(BL1046,Sheet5!$J$2:$J$11,0))&amp;":"&amp;BR1046&amp;"*"&amp;BS1046/1000&amp;"]"&amp;INDEX(Sheet5!$I$2:$I$4,MATCH(BR1046,Sheet5!$H$2:$H$4,0))&amp;"的"&amp;INDEX(Sheet5!$K$2:$K$11,MATCH(BL1046,Sheet5!$J$2:$J$11,0))</f>
        <v>#N/A</v>
      </c>
      <c r="DO1046" s="69" t="e">
        <f>"造成["&amp;INDEX(Sheet5!$L$2:$L$11,MATCH(BY1046,Sheet5!$J$2:$J$11,0))&amp;":"&amp;CE1046&amp;"*"&amp;CF1046/1000&amp;"]"&amp;INDEX(Sheet5!$I$2:$I$4,MATCH(CE1046,Sheet5!$H$2:$H$4,0))&amp;"的"&amp;INDEX(Sheet5!$K$2:$K$11,MATCH(BY1046,Sheet5!$J$2:$J$11,0))</f>
        <v>#N/A</v>
      </c>
      <c r="DP1046" s="69"/>
      <c r="DQ1046" s="69"/>
      <c r="DR1046" s="69" t="e">
        <f t="shared" si="238"/>
        <v>#N/A</v>
      </c>
      <c r="DS1046" s="90">
        <f>MATCH(A1046,Sheet5!D:D,0)</f>
        <v>299</v>
      </c>
      <c r="DT1046" s="94" t="e">
        <f>MATCH(A1045,Sheet5!F:F,0)</f>
        <v>#N/A</v>
      </c>
      <c r="DU1046" s="69">
        <v>110</v>
      </c>
      <c r="DV1046" s="69">
        <v>0</v>
      </c>
      <c r="DW1046" s="69">
        <v>0</v>
      </c>
      <c r="DX1046" s="69">
        <v>0</v>
      </c>
      <c r="DY1046" s="69">
        <v>0</v>
      </c>
    </row>
    <row r="1047" spans="1:129" ht="14.25">
      <c r="A1047" s="69">
        <v>60502</v>
      </c>
      <c r="B1047" s="69">
        <v>0</v>
      </c>
      <c r="C1047" s="69">
        <v>1</v>
      </c>
      <c r="D1047" s="69" t="s">
        <v>2438</v>
      </c>
      <c r="E1047" s="69" t="s">
        <v>2439</v>
      </c>
      <c r="F1047" s="69" t="s">
        <v>2440</v>
      </c>
      <c r="G1047" s="69">
        <v>1</v>
      </c>
      <c r="I1047" s="69">
        <v>0</v>
      </c>
      <c r="J1047" s="69">
        <v>0</v>
      </c>
      <c r="K1047" s="69">
        <v>0</v>
      </c>
      <c r="M1047" s="69">
        <v>0</v>
      </c>
      <c r="O1047" s="69">
        <v>0</v>
      </c>
      <c r="P1047" s="69">
        <v>1</v>
      </c>
      <c r="Q1047" s="69">
        <v>0</v>
      </c>
      <c r="R1047" s="69">
        <v>2</v>
      </c>
      <c r="S1047" s="69">
        <v>0</v>
      </c>
      <c r="T1047" s="69">
        <v>0</v>
      </c>
      <c r="U1047" s="69">
        <v>0</v>
      </c>
      <c r="V1047" s="69">
        <v>0</v>
      </c>
      <c r="W1047" s="69">
        <v>0</v>
      </c>
      <c r="X1047" s="69">
        <v>0</v>
      </c>
      <c r="Y1047" s="69">
        <v>0</v>
      </c>
      <c r="Z1047" s="69">
        <v>0</v>
      </c>
      <c r="AA1047" s="69">
        <v>1</v>
      </c>
      <c r="AB1047" s="69">
        <v>31</v>
      </c>
      <c r="AC1047" s="69">
        <v>0</v>
      </c>
      <c r="AD1047" s="69">
        <v>0</v>
      </c>
      <c r="AE1047" s="69">
        <v>0</v>
      </c>
      <c r="AF1047" s="69">
        <v>1</v>
      </c>
      <c r="AG1047" s="69">
        <v>0</v>
      </c>
      <c r="AH1047" s="69">
        <v>1</v>
      </c>
      <c r="AI1047" s="69">
        <v>0</v>
      </c>
      <c r="AJ1047" s="69">
        <v>0</v>
      </c>
      <c r="AK1047" s="69">
        <v>0</v>
      </c>
      <c r="AL1047" s="69">
        <v>0</v>
      </c>
      <c r="AM1047" s="69">
        <v>0</v>
      </c>
      <c r="AN1047" s="69">
        <v>0</v>
      </c>
      <c r="AO1047" s="69">
        <v>0</v>
      </c>
      <c r="AP1047" s="69">
        <v>0</v>
      </c>
      <c r="AQ1047" s="84">
        <v>0</v>
      </c>
      <c r="AR1047" s="69">
        <v>0</v>
      </c>
      <c r="AS1047" s="69">
        <v>0</v>
      </c>
      <c r="AT1047" s="69">
        <v>0</v>
      </c>
      <c r="AU1047" s="69">
        <v>0</v>
      </c>
      <c r="AV1047" s="69">
        <v>0</v>
      </c>
      <c r="AW1047" s="69">
        <v>0</v>
      </c>
      <c r="AX1047" s="69">
        <v>0</v>
      </c>
      <c r="AY1047" s="69">
        <v>0</v>
      </c>
      <c r="AZ1047" s="69">
        <v>0</v>
      </c>
      <c r="BA1047" s="69">
        <v>0</v>
      </c>
      <c r="BB1047" s="69">
        <v>0</v>
      </c>
      <c r="BC1047" s="69">
        <v>0</v>
      </c>
      <c r="BD1047" s="69">
        <v>0</v>
      </c>
      <c r="BE1047" s="69">
        <v>0</v>
      </c>
      <c r="BF1047" s="69">
        <v>0</v>
      </c>
      <c r="BG1047" s="69">
        <v>0</v>
      </c>
      <c r="BH1047" s="69">
        <v>0</v>
      </c>
      <c r="BK1047" s="69">
        <v>3</v>
      </c>
      <c r="BL1047" s="69">
        <v>10</v>
      </c>
      <c r="BM1047" s="69">
        <v>1</v>
      </c>
      <c r="BN1047" s="69">
        <v>31</v>
      </c>
      <c r="BO1047" s="89">
        <v>0</v>
      </c>
      <c r="BP1047" s="69">
        <v>1</v>
      </c>
      <c r="BQ1047" s="69">
        <v>1</v>
      </c>
      <c r="BR1047" s="69">
        <v>1</v>
      </c>
      <c r="BS1047" s="69">
        <v>60502</v>
      </c>
      <c r="BT1047" s="69">
        <v>0</v>
      </c>
      <c r="BU1047" s="69">
        <v>0</v>
      </c>
      <c r="BV1047" s="69">
        <v>1000</v>
      </c>
      <c r="BW1047" s="69">
        <v>0</v>
      </c>
      <c r="BY1047" s="69">
        <v>0</v>
      </c>
      <c r="BZ1047" s="69">
        <v>0</v>
      </c>
      <c r="CA1047" s="69">
        <v>31</v>
      </c>
      <c r="CB1047" s="89">
        <v>0</v>
      </c>
      <c r="CC1047" s="69">
        <v>0</v>
      </c>
      <c r="CD1047" s="69">
        <v>0</v>
      </c>
      <c r="CE1047" s="69">
        <v>0</v>
      </c>
      <c r="CF1047" s="69">
        <v>0</v>
      </c>
      <c r="CG1047" s="69">
        <v>0</v>
      </c>
      <c r="CH1047" s="69">
        <v>0</v>
      </c>
      <c r="CI1047" s="69">
        <v>0</v>
      </c>
      <c r="CJ1047" s="69">
        <v>0</v>
      </c>
      <c r="CL1047" s="69">
        <v>0</v>
      </c>
      <c r="CM1047" s="69">
        <v>0</v>
      </c>
      <c r="CN1047" s="69">
        <v>0</v>
      </c>
      <c r="CO1047" s="89">
        <v>0</v>
      </c>
      <c r="CP1047" s="69">
        <v>0</v>
      </c>
      <c r="CQ1047" s="69">
        <v>0</v>
      </c>
      <c r="CR1047" s="69">
        <v>0</v>
      </c>
      <c r="CS1047" s="69">
        <v>0</v>
      </c>
      <c r="CT1047" s="69">
        <v>0</v>
      </c>
      <c r="CU1047" s="69">
        <v>0</v>
      </c>
      <c r="CV1047" s="69">
        <v>0</v>
      </c>
      <c r="CW1047" s="69">
        <v>0</v>
      </c>
      <c r="CZ1047" s="69">
        <v>0</v>
      </c>
      <c r="DA1047" s="69">
        <v>0</v>
      </c>
      <c r="DB1047" s="69">
        <v>110</v>
      </c>
      <c r="DC1047" s="69">
        <v>0</v>
      </c>
      <c r="DD1047" s="69">
        <v>0</v>
      </c>
      <c r="DE1047" s="69">
        <v>0</v>
      </c>
      <c r="DF1047" s="69">
        <v>0</v>
      </c>
      <c r="DG1047" s="69">
        <v>1</v>
      </c>
      <c r="DI1047" s="69" t="e">
        <f>INDEX(Sheet3!$E$78:$E$1130,MATCH(A1047,Sheet3!$D$78:$D$1130,0))</f>
        <v>#N/A</v>
      </c>
      <c r="DJ1047" s="69" t="str">
        <f t="shared" si="240"/>
        <v>skill_icons.ps_skill_maxmp</v>
      </c>
      <c r="DK1047" s="69" t="s">
        <v>2441</v>
      </c>
      <c r="DL1047" s="93"/>
      <c r="DM1047" s="94" t="s">
        <v>2498</v>
      </c>
      <c r="DN1047" s="69" t="e">
        <f>"造成["&amp;INDEX(Sheet5!$L$2:$L$11,MATCH(BL1047,Sheet5!$J$2:$J$11,0))&amp;":"&amp;BR1047&amp;"*"&amp;BS1047/1000&amp;"]"&amp;INDEX(Sheet5!$I$2:$I$4,MATCH(BR1047,Sheet5!$H$2:$H$4,0))&amp;"的"&amp;INDEX(Sheet5!$K$2:$K$11,MATCH(BL1047,Sheet5!$J$2:$J$11,0))</f>
        <v>#N/A</v>
      </c>
      <c r="DO1047" s="69" t="e">
        <f>"造成["&amp;INDEX(Sheet5!$L$2:$L$11,MATCH(BY1047,Sheet5!$J$2:$J$11,0))&amp;":"&amp;CE1047&amp;"*"&amp;CF1047/1000&amp;"]"&amp;INDEX(Sheet5!$I$2:$I$4,MATCH(CE1047,Sheet5!$H$2:$H$4,0))&amp;"的"&amp;INDEX(Sheet5!$K$2:$K$11,MATCH(BY1047,Sheet5!$J$2:$J$11,0))</f>
        <v>#N/A</v>
      </c>
      <c r="DP1047" s="69"/>
      <c r="DQ1047" s="69"/>
      <c r="DR1047" s="69" t="e">
        <f t="shared" si="238"/>
        <v>#N/A</v>
      </c>
      <c r="DS1047" s="90">
        <f>MATCH(A1047,Sheet5!D:D,0)</f>
        <v>300</v>
      </c>
      <c r="DT1047" s="94" t="e">
        <f>MATCH(A1046,Sheet5!F:F,0)</f>
        <v>#N/A</v>
      </c>
      <c r="DU1047" s="69">
        <v>110</v>
      </c>
      <c r="DV1047" s="69">
        <v>0</v>
      </c>
      <c r="DW1047" s="69">
        <v>0</v>
      </c>
      <c r="DX1047" s="69">
        <v>0</v>
      </c>
      <c r="DY1047" s="69">
        <v>0</v>
      </c>
    </row>
    <row r="1048" spans="1:129" ht="14.25">
      <c r="A1048" s="69">
        <v>60503</v>
      </c>
      <c r="B1048" s="69">
        <v>0</v>
      </c>
      <c r="C1048" s="69">
        <v>1</v>
      </c>
      <c r="D1048" s="69" t="s">
        <v>2443</v>
      </c>
      <c r="E1048" s="69" t="s">
        <v>2444</v>
      </c>
      <c r="F1048" s="69" t="s">
        <v>2445</v>
      </c>
      <c r="G1048" s="69">
        <v>1</v>
      </c>
      <c r="I1048" s="69">
        <v>0</v>
      </c>
      <c r="J1048" s="69">
        <v>0</v>
      </c>
      <c r="K1048" s="69">
        <v>0</v>
      </c>
      <c r="M1048" s="69">
        <v>0</v>
      </c>
      <c r="O1048" s="69">
        <v>0</v>
      </c>
      <c r="P1048" s="69">
        <v>1</v>
      </c>
      <c r="Q1048" s="69">
        <v>0</v>
      </c>
      <c r="R1048" s="69">
        <v>2</v>
      </c>
      <c r="S1048" s="69">
        <v>0</v>
      </c>
      <c r="T1048" s="69">
        <v>0</v>
      </c>
      <c r="U1048" s="69">
        <v>0</v>
      </c>
      <c r="V1048" s="69">
        <v>0</v>
      </c>
      <c r="W1048" s="69">
        <v>0</v>
      </c>
      <c r="X1048" s="69">
        <v>0</v>
      </c>
      <c r="Y1048" s="69">
        <v>0</v>
      </c>
      <c r="Z1048" s="69">
        <v>0</v>
      </c>
      <c r="AA1048" s="69">
        <v>1</v>
      </c>
      <c r="AB1048" s="69">
        <v>31</v>
      </c>
      <c r="AC1048" s="69">
        <v>0</v>
      </c>
      <c r="AD1048" s="69">
        <v>0</v>
      </c>
      <c r="AE1048" s="69">
        <v>0</v>
      </c>
      <c r="AF1048" s="69">
        <v>1</v>
      </c>
      <c r="AG1048" s="69">
        <v>0</v>
      </c>
      <c r="AH1048" s="69">
        <v>1</v>
      </c>
      <c r="AI1048" s="69">
        <v>0</v>
      </c>
      <c r="AJ1048" s="69">
        <v>0</v>
      </c>
      <c r="AK1048" s="69">
        <v>0</v>
      </c>
      <c r="AL1048" s="69">
        <v>0</v>
      </c>
      <c r="AM1048" s="69">
        <v>0</v>
      </c>
      <c r="AN1048" s="69">
        <v>0</v>
      </c>
      <c r="AO1048" s="69">
        <v>0</v>
      </c>
      <c r="AP1048" s="69">
        <v>0</v>
      </c>
      <c r="AQ1048" s="84">
        <v>0</v>
      </c>
      <c r="AR1048" s="69">
        <v>0</v>
      </c>
      <c r="AS1048" s="69">
        <v>0</v>
      </c>
      <c r="AT1048" s="69">
        <v>0</v>
      </c>
      <c r="AU1048" s="69">
        <v>0</v>
      </c>
      <c r="AV1048" s="69">
        <v>0</v>
      </c>
      <c r="AW1048" s="69">
        <v>0</v>
      </c>
      <c r="AX1048" s="69">
        <v>0</v>
      </c>
      <c r="AY1048" s="69">
        <v>0</v>
      </c>
      <c r="AZ1048" s="69">
        <v>0</v>
      </c>
      <c r="BA1048" s="69">
        <v>0</v>
      </c>
      <c r="BB1048" s="69">
        <v>0</v>
      </c>
      <c r="BC1048" s="69">
        <v>0</v>
      </c>
      <c r="BD1048" s="69">
        <v>0</v>
      </c>
      <c r="BE1048" s="69">
        <v>0</v>
      </c>
      <c r="BF1048" s="69">
        <v>0</v>
      </c>
      <c r="BG1048" s="69">
        <v>0</v>
      </c>
      <c r="BH1048" s="69">
        <v>0</v>
      </c>
      <c r="BK1048" s="69">
        <v>3</v>
      </c>
      <c r="BL1048" s="69">
        <v>10</v>
      </c>
      <c r="BM1048" s="69">
        <v>1</v>
      </c>
      <c r="BN1048" s="69">
        <v>31</v>
      </c>
      <c r="BO1048" s="89">
        <v>0</v>
      </c>
      <c r="BP1048" s="69">
        <v>1</v>
      </c>
      <c r="BQ1048" s="69">
        <v>1</v>
      </c>
      <c r="BR1048" s="69">
        <v>1</v>
      </c>
      <c r="BS1048" s="69">
        <v>60503</v>
      </c>
      <c r="BT1048" s="69">
        <v>0</v>
      </c>
      <c r="BU1048" s="69">
        <v>0</v>
      </c>
      <c r="BV1048" s="69">
        <v>1000</v>
      </c>
      <c r="BW1048" s="69">
        <v>0</v>
      </c>
      <c r="BY1048" s="69">
        <v>0</v>
      </c>
      <c r="BZ1048" s="69">
        <v>0</v>
      </c>
      <c r="CA1048" s="69">
        <v>31</v>
      </c>
      <c r="CB1048" s="89">
        <v>0</v>
      </c>
      <c r="CC1048" s="69">
        <v>0</v>
      </c>
      <c r="CD1048" s="69">
        <v>0</v>
      </c>
      <c r="CE1048" s="69">
        <v>0</v>
      </c>
      <c r="CF1048" s="69">
        <v>0</v>
      </c>
      <c r="CG1048" s="69">
        <v>0</v>
      </c>
      <c r="CH1048" s="69">
        <v>0</v>
      </c>
      <c r="CI1048" s="69">
        <v>0</v>
      </c>
      <c r="CJ1048" s="69">
        <v>0</v>
      </c>
      <c r="CL1048" s="69">
        <v>0</v>
      </c>
      <c r="CM1048" s="69">
        <v>0</v>
      </c>
      <c r="CN1048" s="69">
        <v>0</v>
      </c>
      <c r="CO1048" s="89">
        <v>0</v>
      </c>
      <c r="CP1048" s="69">
        <v>0</v>
      </c>
      <c r="CQ1048" s="69">
        <v>0</v>
      </c>
      <c r="CR1048" s="69">
        <v>0</v>
      </c>
      <c r="CS1048" s="69">
        <v>0</v>
      </c>
      <c r="CT1048" s="69">
        <v>0</v>
      </c>
      <c r="CU1048" s="69">
        <v>0</v>
      </c>
      <c r="CV1048" s="69">
        <v>0</v>
      </c>
      <c r="CW1048" s="69">
        <v>0</v>
      </c>
      <c r="CZ1048" s="69">
        <v>0</v>
      </c>
      <c r="DA1048" s="69">
        <v>0</v>
      </c>
      <c r="DB1048" s="69">
        <v>11</v>
      </c>
      <c r="DC1048" s="69">
        <v>0</v>
      </c>
      <c r="DD1048" s="69">
        <v>0</v>
      </c>
      <c r="DE1048" s="69">
        <v>0</v>
      </c>
      <c r="DF1048" s="69">
        <v>0</v>
      </c>
      <c r="DG1048" s="69">
        <v>1</v>
      </c>
      <c r="DI1048" s="69" t="e">
        <f>INDEX(Sheet3!$E$78:$E$1130,MATCH(A1048,Sheet3!$D$78:$D$1130,0))</f>
        <v>#N/A</v>
      </c>
      <c r="DJ1048" s="69" t="str">
        <f t="shared" si="240"/>
        <v>skill_icons.ps_skill_patk</v>
      </c>
      <c r="DK1048" s="69" t="s">
        <v>2446</v>
      </c>
      <c r="DL1048" s="93"/>
      <c r="DM1048" s="94" t="s">
        <v>2499</v>
      </c>
      <c r="DN1048" s="69" t="e">
        <f>"造成["&amp;INDEX(Sheet5!$L$2:$L$11,MATCH(BL1048,Sheet5!$J$2:$J$11,0))&amp;":"&amp;BR1048&amp;"*"&amp;BS1048/1000&amp;"]"&amp;INDEX(Sheet5!$I$2:$I$4,MATCH(BR1048,Sheet5!$H$2:$H$4,0))&amp;"的"&amp;INDEX(Sheet5!$K$2:$K$11,MATCH(BL1048,Sheet5!$J$2:$J$11,0))</f>
        <v>#N/A</v>
      </c>
      <c r="DO1048" s="69" t="e">
        <f>"造成["&amp;INDEX(Sheet5!$L$2:$L$11,MATCH(BY1048,Sheet5!$J$2:$J$11,0))&amp;":"&amp;CE1048&amp;"*"&amp;CF1048/1000&amp;"]"&amp;INDEX(Sheet5!$I$2:$I$4,MATCH(CE1048,Sheet5!$H$2:$H$4,0))&amp;"的"&amp;INDEX(Sheet5!$K$2:$K$11,MATCH(BY1048,Sheet5!$J$2:$J$11,0))</f>
        <v>#N/A</v>
      </c>
      <c r="DP1048" s="69"/>
      <c r="DQ1048" s="69"/>
      <c r="DR1048" s="69" t="e">
        <f t="shared" si="238"/>
        <v>#N/A</v>
      </c>
      <c r="DS1048" s="90">
        <f>MATCH(A1048,Sheet5!D:D,0)</f>
        <v>301</v>
      </c>
      <c r="DT1048" s="94" t="e">
        <f>MATCH(A1047,Sheet5!F:F,0)</f>
        <v>#N/A</v>
      </c>
      <c r="DU1048" s="69">
        <v>11</v>
      </c>
      <c r="DV1048" s="69">
        <v>0</v>
      </c>
      <c r="DW1048" s="69">
        <v>0</v>
      </c>
      <c r="DX1048" s="69">
        <v>0</v>
      </c>
      <c r="DY1048" s="69">
        <v>0</v>
      </c>
    </row>
    <row r="1049" spans="1:129" ht="14.25">
      <c r="A1049" s="69">
        <v>60504</v>
      </c>
      <c r="B1049" s="69">
        <v>0</v>
      </c>
      <c r="C1049" s="69">
        <v>1</v>
      </c>
      <c r="D1049" s="69" t="s">
        <v>2448</v>
      </c>
      <c r="E1049" s="69" t="s">
        <v>2449</v>
      </c>
      <c r="F1049" s="69" t="s">
        <v>2450</v>
      </c>
      <c r="G1049" s="69">
        <v>1</v>
      </c>
      <c r="I1049" s="69">
        <v>0</v>
      </c>
      <c r="J1049" s="69">
        <v>0</v>
      </c>
      <c r="K1049" s="69">
        <v>0</v>
      </c>
      <c r="M1049" s="69">
        <v>0</v>
      </c>
      <c r="O1049" s="69">
        <v>0</v>
      </c>
      <c r="P1049" s="69">
        <v>1</v>
      </c>
      <c r="Q1049" s="69">
        <v>0</v>
      </c>
      <c r="R1049" s="69">
        <v>2</v>
      </c>
      <c r="S1049" s="69">
        <v>0</v>
      </c>
      <c r="T1049" s="69">
        <v>0</v>
      </c>
      <c r="U1049" s="69">
        <v>0</v>
      </c>
      <c r="V1049" s="69">
        <v>0</v>
      </c>
      <c r="W1049" s="69">
        <v>0</v>
      </c>
      <c r="X1049" s="69">
        <v>0</v>
      </c>
      <c r="Y1049" s="69">
        <v>0</v>
      </c>
      <c r="Z1049" s="69">
        <v>0</v>
      </c>
      <c r="AA1049" s="69">
        <v>1</v>
      </c>
      <c r="AB1049" s="69">
        <v>31</v>
      </c>
      <c r="AC1049" s="69">
        <v>0</v>
      </c>
      <c r="AD1049" s="69">
        <v>0</v>
      </c>
      <c r="AE1049" s="69">
        <v>0</v>
      </c>
      <c r="AF1049" s="69">
        <v>1</v>
      </c>
      <c r="AG1049" s="69">
        <v>0</v>
      </c>
      <c r="AH1049" s="69">
        <v>1</v>
      </c>
      <c r="AI1049" s="69">
        <v>0</v>
      </c>
      <c r="AJ1049" s="69">
        <v>0</v>
      </c>
      <c r="AK1049" s="69">
        <v>0</v>
      </c>
      <c r="AL1049" s="69">
        <v>0</v>
      </c>
      <c r="AM1049" s="69">
        <v>0</v>
      </c>
      <c r="AN1049" s="69">
        <v>0</v>
      </c>
      <c r="AO1049" s="69">
        <v>0</v>
      </c>
      <c r="AP1049" s="69">
        <v>0</v>
      </c>
      <c r="AQ1049" s="84">
        <v>0</v>
      </c>
      <c r="AR1049" s="69">
        <v>0</v>
      </c>
      <c r="AS1049" s="69">
        <v>0</v>
      </c>
      <c r="AT1049" s="69">
        <v>0</v>
      </c>
      <c r="AU1049" s="69">
        <v>0</v>
      </c>
      <c r="AV1049" s="69">
        <v>0</v>
      </c>
      <c r="AW1049" s="69">
        <v>0</v>
      </c>
      <c r="AX1049" s="69">
        <v>0</v>
      </c>
      <c r="AY1049" s="69">
        <v>0</v>
      </c>
      <c r="AZ1049" s="69">
        <v>0</v>
      </c>
      <c r="BA1049" s="69">
        <v>0</v>
      </c>
      <c r="BB1049" s="69">
        <v>0</v>
      </c>
      <c r="BC1049" s="69">
        <v>0</v>
      </c>
      <c r="BD1049" s="69">
        <v>0</v>
      </c>
      <c r="BE1049" s="69">
        <v>0</v>
      </c>
      <c r="BF1049" s="69">
        <v>0</v>
      </c>
      <c r="BG1049" s="69">
        <v>0</v>
      </c>
      <c r="BH1049" s="69">
        <v>0</v>
      </c>
      <c r="BK1049" s="69">
        <v>3</v>
      </c>
      <c r="BL1049" s="69">
        <v>10</v>
      </c>
      <c r="BM1049" s="69">
        <v>1</v>
      </c>
      <c r="BN1049" s="69">
        <v>31</v>
      </c>
      <c r="BO1049" s="89">
        <v>0</v>
      </c>
      <c r="BP1049" s="69">
        <v>1</v>
      </c>
      <c r="BQ1049" s="69">
        <v>1</v>
      </c>
      <c r="BR1049" s="69">
        <v>1</v>
      </c>
      <c r="BS1049" s="69">
        <v>60504</v>
      </c>
      <c r="BT1049" s="69">
        <v>0</v>
      </c>
      <c r="BU1049" s="69">
        <v>0</v>
      </c>
      <c r="BV1049" s="69">
        <v>1000</v>
      </c>
      <c r="BW1049" s="69">
        <v>0</v>
      </c>
      <c r="BY1049" s="69">
        <v>0</v>
      </c>
      <c r="BZ1049" s="69">
        <v>0</v>
      </c>
      <c r="CA1049" s="69">
        <v>31</v>
      </c>
      <c r="CB1049" s="89">
        <v>0</v>
      </c>
      <c r="CC1049" s="69">
        <v>0</v>
      </c>
      <c r="CD1049" s="69">
        <v>0</v>
      </c>
      <c r="CE1049" s="69">
        <v>0</v>
      </c>
      <c r="CF1049" s="69">
        <v>0</v>
      </c>
      <c r="CG1049" s="69">
        <v>0</v>
      </c>
      <c r="CH1049" s="69">
        <v>0</v>
      </c>
      <c r="CI1049" s="69">
        <v>0</v>
      </c>
      <c r="CJ1049" s="69">
        <v>0</v>
      </c>
      <c r="CL1049" s="69">
        <v>0</v>
      </c>
      <c r="CM1049" s="69">
        <v>0</v>
      </c>
      <c r="CN1049" s="69">
        <v>0</v>
      </c>
      <c r="CO1049" s="89">
        <v>0</v>
      </c>
      <c r="CP1049" s="69">
        <v>0</v>
      </c>
      <c r="CQ1049" s="69">
        <v>0</v>
      </c>
      <c r="CR1049" s="69">
        <v>0</v>
      </c>
      <c r="CS1049" s="69">
        <v>0</v>
      </c>
      <c r="CT1049" s="69">
        <v>0</v>
      </c>
      <c r="CU1049" s="69">
        <v>0</v>
      </c>
      <c r="CV1049" s="69">
        <v>0</v>
      </c>
      <c r="CW1049" s="69">
        <v>0</v>
      </c>
      <c r="CZ1049" s="69">
        <v>0</v>
      </c>
      <c r="DA1049" s="69">
        <v>0</v>
      </c>
      <c r="DB1049" s="69">
        <v>11</v>
      </c>
      <c r="DC1049" s="69">
        <v>0</v>
      </c>
      <c r="DD1049" s="69">
        <v>0</v>
      </c>
      <c r="DE1049" s="69">
        <v>0</v>
      </c>
      <c r="DF1049" s="69">
        <v>0</v>
      </c>
      <c r="DG1049" s="69">
        <v>1</v>
      </c>
      <c r="DI1049" s="69" t="e">
        <f>INDEX(Sheet3!$E$78:$E$1130,MATCH(A1049,Sheet3!$D$78:$D$1130,0))</f>
        <v>#N/A</v>
      </c>
      <c r="DJ1049" s="69" t="str">
        <f t="shared" si="240"/>
        <v>skill_icons.ps_skill_matk</v>
      </c>
      <c r="DK1049" s="69" t="s">
        <v>2451</v>
      </c>
      <c r="DL1049" s="93"/>
      <c r="DM1049" s="94" t="s">
        <v>2500</v>
      </c>
      <c r="DN1049" s="69" t="e">
        <f>"造成["&amp;INDEX(Sheet5!$L$2:$L$11,MATCH(BL1049,Sheet5!$J$2:$J$11,0))&amp;":"&amp;BR1049&amp;"*"&amp;BS1049/1000&amp;"]"&amp;INDEX(Sheet5!$I$2:$I$4,MATCH(BR1049,Sheet5!$H$2:$H$4,0))&amp;"的"&amp;INDEX(Sheet5!$K$2:$K$11,MATCH(BL1049,Sheet5!$J$2:$J$11,0))</f>
        <v>#N/A</v>
      </c>
      <c r="DO1049" s="69" t="e">
        <f>"造成["&amp;INDEX(Sheet5!$L$2:$L$11,MATCH(BY1049,Sheet5!$J$2:$J$11,0))&amp;":"&amp;CE1049&amp;"*"&amp;CF1049/1000&amp;"]"&amp;INDEX(Sheet5!$I$2:$I$4,MATCH(CE1049,Sheet5!$H$2:$H$4,0))&amp;"的"&amp;INDEX(Sheet5!$K$2:$K$11,MATCH(BY1049,Sheet5!$J$2:$J$11,0))</f>
        <v>#N/A</v>
      </c>
      <c r="DP1049" s="69"/>
      <c r="DQ1049" s="69"/>
      <c r="DR1049" s="69" t="e">
        <f t="shared" si="238"/>
        <v>#N/A</v>
      </c>
      <c r="DS1049" s="90">
        <f>MATCH(A1049,Sheet5!D:D,0)</f>
        <v>302</v>
      </c>
      <c r="DT1049" s="94" t="e">
        <f>MATCH(A1048,Sheet5!F:F,0)</f>
        <v>#N/A</v>
      </c>
      <c r="DU1049" s="69">
        <v>11</v>
      </c>
      <c r="DV1049" s="69">
        <v>0</v>
      </c>
      <c r="DW1049" s="69">
        <v>0</v>
      </c>
      <c r="DX1049" s="69">
        <v>0</v>
      </c>
      <c r="DY1049" s="69">
        <v>0</v>
      </c>
    </row>
    <row r="1050" spans="1:129" ht="14.25">
      <c r="A1050" s="69">
        <v>60505</v>
      </c>
      <c r="B1050" s="69">
        <v>0</v>
      </c>
      <c r="C1050" s="69">
        <v>1</v>
      </c>
      <c r="D1050" s="69" t="s">
        <v>2453</v>
      </c>
      <c r="E1050" s="69" t="s">
        <v>2454</v>
      </c>
      <c r="F1050" s="69" t="s">
        <v>2455</v>
      </c>
      <c r="G1050" s="69">
        <v>1</v>
      </c>
      <c r="I1050" s="69">
        <v>0</v>
      </c>
      <c r="J1050" s="69">
        <v>0</v>
      </c>
      <c r="K1050" s="69">
        <v>0</v>
      </c>
      <c r="M1050" s="69">
        <v>0</v>
      </c>
      <c r="O1050" s="69">
        <v>0</v>
      </c>
      <c r="P1050" s="69">
        <v>1</v>
      </c>
      <c r="Q1050" s="69">
        <v>0</v>
      </c>
      <c r="R1050" s="69">
        <v>2</v>
      </c>
      <c r="S1050" s="69">
        <v>0</v>
      </c>
      <c r="T1050" s="69">
        <v>0</v>
      </c>
      <c r="U1050" s="69">
        <v>0</v>
      </c>
      <c r="V1050" s="69">
        <v>0</v>
      </c>
      <c r="W1050" s="69">
        <v>0</v>
      </c>
      <c r="X1050" s="69">
        <v>0</v>
      </c>
      <c r="Y1050" s="69">
        <v>0</v>
      </c>
      <c r="Z1050" s="69">
        <v>0</v>
      </c>
      <c r="AA1050" s="69">
        <v>1</v>
      </c>
      <c r="AB1050" s="69">
        <v>31</v>
      </c>
      <c r="AC1050" s="69">
        <v>0</v>
      </c>
      <c r="AD1050" s="69">
        <v>0</v>
      </c>
      <c r="AE1050" s="69">
        <v>0</v>
      </c>
      <c r="AF1050" s="69">
        <v>1</v>
      </c>
      <c r="AG1050" s="69">
        <v>0</v>
      </c>
      <c r="AH1050" s="69">
        <v>1</v>
      </c>
      <c r="AI1050" s="69">
        <v>0</v>
      </c>
      <c r="AJ1050" s="69">
        <v>0</v>
      </c>
      <c r="AK1050" s="69">
        <v>0</v>
      </c>
      <c r="AL1050" s="69">
        <v>0</v>
      </c>
      <c r="AM1050" s="69">
        <v>0</v>
      </c>
      <c r="AN1050" s="69">
        <v>0</v>
      </c>
      <c r="AO1050" s="69">
        <v>0</v>
      </c>
      <c r="AP1050" s="69">
        <v>0</v>
      </c>
      <c r="AQ1050" s="84">
        <v>0</v>
      </c>
      <c r="AR1050" s="69">
        <v>0</v>
      </c>
      <c r="AS1050" s="69">
        <v>0</v>
      </c>
      <c r="AT1050" s="69">
        <v>0</v>
      </c>
      <c r="AU1050" s="69">
        <v>0</v>
      </c>
      <c r="AV1050" s="69">
        <v>0</v>
      </c>
      <c r="AW1050" s="69">
        <v>0</v>
      </c>
      <c r="AX1050" s="69">
        <v>0</v>
      </c>
      <c r="AY1050" s="69">
        <v>0</v>
      </c>
      <c r="AZ1050" s="69">
        <v>0</v>
      </c>
      <c r="BA1050" s="69">
        <v>0</v>
      </c>
      <c r="BB1050" s="69">
        <v>0</v>
      </c>
      <c r="BC1050" s="69">
        <v>0</v>
      </c>
      <c r="BD1050" s="69">
        <v>0</v>
      </c>
      <c r="BE1050" s="69">
        <v>0</v>
      </c>
      <c r="BF1050" s="69">
        <v>0</v>
      </c>
      <c r="BG1050" s="69">
        <v>0</v>
      </c>
      <c r="BH1050" s="69">
        <v>0</v>
      </c>
      <c r="BK1050" s="69">
        <v>3</v>
      </c>
      <c r="BL1050" s="69">
        <v>10</v>
      </c>
      <c r="BM1050" s="69">
        <v>1</v>
      </c>
      <c r="BN1050" s="69">
        <v>31</v>
      </c>
      <c r="BO1050" s="89">
        <v>0</v>
      </c>
      <c r="BP1050" s="69">
        <v>1</v>
      </c>
      <c r="BQ1050" s="69">
        <v>1</v>
      </c>
      <c r="BR1050" s="69">
        <v>1</v>
      </c>
      <c r="BS1050" s="69">
        <v>60505</v>
      </c>
      <c r="BT1050" s="69">
        <v>0</v>
      </c>
      <c r="BU1050" s="69">
        <v>0</v>
      </c>
      <c r="BV1050" s="69">
        <v>1000</v>
      </c>
      <c r="BW1050" s="69">
        <v>0</v>
      </c>
      <c r="BY1050" s="69">
        <v>0</v>
      </c>
      <c r="BZ1050" s="69">
        <v>0</v>
      </c>
      <c r="CA1050" s="69">
        <v>31</v>
      </c>
      <c r="CB1050" s="89">
        <v>0</v>
      </c>
      <c r="CC1050" s="69">
        <v>0</v>
      </c>
      <c r="CD1050" s="69">
        <v>0</v>
      </c>
      <c r="CE1050" s="69">
        <v>0</v>
      </c>
      <c r="CF1050" s="69">
        <v>0</v>
      </c>
      <c r="CG1050" s="69">
        <v>0</v>
      </c>
      <c r="CH1050" s="69">
        <v>0</v>
      </c>
      <c r="CI1050" s="69">
        <v>0</v>
      </c>
      <c r="CJ1050" s="69">
        <v>0</v>
      </c>
      <c r="CL1050" s="69">
        <v>0</v>
      </c>
      <c r="CM1050" s="69">
        <v>0</v>
      </c>
      <c r="CN1050" s="69">
        <v>0</v>
      </c>
      <c r="CO1050" s="89">
        <v>0</v>
      </c>
      <c r="CP1050" s="69">
        <v>0</v>
      </c>
      <c r="CQ1050" s="69">
        <v>0</v>
      </c>
      <c r="CR1050" s="69">
        <v>0</v>
      </c>
      <c r="CS1050" s="69">
        <v>0</v>
      </c>
      <c r="CT1050" s="69">
        <v>0</v>
      </c>
      <c r="CU1050" s="69">
        <v>0</v>
      </c>
      <c r="CV1050" s="69">
        <v>0</v>
      </c>
      <c r="CW1050" s="69">
        <v>0</v>
      </c>
      <c r="CZ1050" s="69">
        <v>0</v>
      </c>
      <c r="DA1050" s="69">
        <v>0</v>
      </c>
      <c r="DB1050" s="69">
        <v>5</v>
      </c>
      <c r="DC1050" s="69">
        <v>0</v>
      </c>
      <c r="DD1050" s="69">
        <v>0</v>
      </c>
      <c r="DE1050" s="69">
        <v>0</v>
      </c>
      <c r="DF1050" s="69">
        <v>0</v>
      </c>
      <c r="DG1050" s="69">
        <v>1</v>
      </c>
      <c r="DI1050" s="69" t="e">
        <f>INDEX(Sheet3!$E$78:$E$1130,MATCH(A1050,Sheet3!$D$78:$D$1130,0))</f>
        <v>#N/A</v>
      </c>
      <c r="DJ1050" s="69" t="str">
        <f t="shared" si="240"/>
        <v>skill_icons.ps_skill_pdef</v>
      </c>
      <c r="DK1050" s="69" t="s">
        <v>2456</v>
      </c>
      <c r="DL1050" s="93"/>
      <c r="DM1050" s="94" t="s">
        <v>2501</v>
      </c>
      <c r="DN1050" s="69" t="e">
        <f>"造成["&amp;INDEX(Sheet5!$L$2:$L$11,MATCH(BL1050,Sheet5!$J$2:$J$11,0))&amp;":"&amp;BR1050&amp;"*"&amp;BS1050/1000&amp;"]"&amp;INDEX(Sheet5!$I$2:$I$4,MATCH(BR1050,Sheet5!$H$2:$H$4,0))&amp;"的"&amp;INDEX(Sheet5!$K$2:$K$11,MATCH(BL1050,Sheet5!$J$2:$J$11,0))</f>
        <v>#N/A</v>
      </c>
      <c r="DO1050" s="69" t="e">
        <f>"造成["&amp;INDEX(Sheet5!$L$2:$L$11,MATCH(BY1050,Sheet5!$J$2:$J$11,0))&amp;":"&amp;CE1050&amp;"*"&amp;CF1050/1000&amp;"]"&amp;INDEX(Sheet5!$I$2:$I$4,MATCH(CE1050,Sheet5!$H$2:$H$4,0))&amp;"的"&amp;INDEX(Sheet5!$K$2:$K$11,MATCH(BY1050,Sheet5!$J$2:$J$11,0))</f>
        <v>#N/A</v>
      </c>
      <c r="DP1050" s="69"/>
      <c r="DQ1050" s="69"/>
      <c r="DR1050" s="69" t="e">
        <f t="shared" si="238"/>
        <v>#N/A</v>
      </c>
      <c r="DS1050" s="90">
        <f>MATCH(A1050,Sheet5!D:D,0)</f>
        <v>303</v>
      </c>
      <c r="DT1050" s="94" t="e">
        <f>MATCH(A1049,Sheet5!F:F,0)</f>
        <v>#N/A</v>
      </c>
      <c r="DU1050" s="69">
        <v>5</v>
      </c>
      <c r="DV1050" s="69">
        <v>0</v>
      </c>
      <c r="DW1050" s="69">
        <v>0</v>
      </c>
      <c r="DX1050" s="69">
        <v>0</v>
      </c>
      <c r="DY1050" s="69">
        <v>0</v>
      </c>
    </row>
    <row r="1051" spans="1:129" ht="14.25">
      <c r="A1051" s="69">
        <v>60506</v>
      </c>
      <c r="B1051" s="69">
        <v>0</v>
      </c>
      <c r="C1051" s="69">
        <v>1</v>
      </c>
      <c r="D1051" s="69" t="s">
        <v>2458</v>
      </c>
      <c r="E1051" s="69" t="s">
        <v>2459</v>
      </c>
      <c r="F1051" s="69" t="s">
        <v>2460</v>
      </c>
      <c r="G1051" s="69">
        <v>1</v>
      </c>
      <c r="I1051" s="69">
        <v>0</v>
      </c>
      <c r="J1051" s="69">
        <v>0</v>
      </c>
      <c r="K1051" s="69">
        <v>0</v>
      </c>
      <c r="M1051" s="69">
        <v>0</v>
      </c>
      <c r="O1051" s="69">
        <v>0</v>
      </c>
      <c r="P1051" s="69">
        <v>1</v>
      </c>
      <c r="Q1051" s="69">
        <v>0</v>
      </c>
      <c r="R1051" s="69">
        <v>2</v>
      </c>
      <c r="S1051" s="69">
        <v>0</v>
      </c>
      <c r="T1051" s="69">
        <v>0</v>
      </c>
      <c r="U1051" s="69">
        <v>0</v>
      </c>
      <c r="V1051" s="69">
        <v>0</v>
      </c>
      <c r="W1051" s="69">
        <v>0</v>
      </c>
      <c r="X1051" s="69">
        <v>0</v>
      </c>
      <c r="Y1051" s="69">
        <v>0</v>
      </c>
      <c r="Z1051" s="69">
        <v>0</v>
      </c>
      <c r="AA1051" s="69">
        <v>1</v>
      </c>
      <c r="AB1051" s="69">
        <v>31</v>
      </c>
      <c r="AC1051" s="69">
        <v>0</v>
      </c>
      <c r="AD1051" s="69">
        <v>0</v>
      </c>
      <c r="AE1051" s="69">
        <v>0</v>
      </c>
      <c r="AF1051" s="69">
        <v>1</v>
      </c>
      <c r="AG1051" s="69">
        <v>0</v>
      </c>
      <c r="AH1051" s="69">
        <v>1</v>
      </c>
      <c r="AI1051" s="69">
        <v>0</v>
      </c>
      <c r="AJ1051" s="69">
        <v>0</v>
      </c>
      <c r="AK1051" s="69">
        <v>0</v>
      </c>
      <c r="AL1051" s="69">
        <v>0</v>
      </c>
      <c r="AM1051" s="69">
        <v>0</v>
      </c>
      <c r="AN1051" s="69">
        <v>0</v>
      </c>
      <c r="AO1051" s="69">
        <v>0</v>
      </c>
      <c r="AP1051" s="69">
        <v>0</v>
      </c>
      <c r="AQ1051" s="84">
        <v>0</v>
      </c>
      <c r="AR1051" s="69">
        <v>0</v>
      </c>
      <c r="AS1051" s="69">
        <v>0</v>
      </c>
      <c r="AT1051" s="69">
        <v>0</v>
      </c>
      <c r="AU1051" s="69">
        <v>0</v>
      </c>
      <c r="AV1051" s="69">
        <v>0</v>
      </c>
      <c r="AW1051" s="69">
        <v>0</v>
      </c>
      <c r="AX1051" s="69">
        <v>0</v>
      </c>
      <c r="AY1051" s="69">
        <v>0</v>
      </c>
      <c r="AZ1051" s="69">
        <v>0</v>
      </c>
      <c r="BA1051" s="69">
        <v>0</v>
      </c>
      <c r="BB1051" s="69">
        <v>0</v>
      </c>
      <c r="BC1051" s="69">
        <v>0</v>
      </c>
      <c r="BD1051" s="69">
        <v>0</v>
      </c>
      <c r="BE1051" s="69">
        <v>0</v>
      </c>
      <c r="BF1051" s="69">
        <v>0</v>
      </c>
      <c r="BG1051" s="69">
        <v>0</v>
      </c>
      <c r="BH1051" s="69">
        <v>0</v>
      </c>
      <c r="BK1051" s="69">
        <v>3</v>
      </c>
      <c r="BL1051" s="69">
        <v>10</v>
      </c>
      <c r="BM1051" s="69">
        <v>1</v>
      </c>
      <c r="BN1051" s="69">
        <v>31</v>
      </c>
      <c r="BO1051" s="89">
        <v>0</v>
      </c>
      <c r="BP1051" s="69">
        <v>1</v>
      </c>
      <c r="BQ1051" s="69">
        <v>1</v>
      </c>
      <c r="BR1051" s="69">
        <v>1</v>
      </c>
      <c r="BS1051" s="69">
        <v>60506</v>
      </c>
      <c r="BT1051" s="69">
        <v>0</v>
      </c>
      <c r="BU1051" s="69">
        <v>0</v>
      </c>
      <c r="BV1051" s="69">
        <v>1000</v>
      </c>
      <c r="BW1051" s="69">
        <v>0</v>
      </c>
      <c r="BY1051" s="69">
        <v>0</v>
      </c>
      <c r="BZ1051" s="69">
        <v>0</v>
      </c>
      <c r="CA1051" s="69">
        <v>31</v>
      </c>
      <c r="CB1051" s="89">
        <v>0</v>
      </c>
      <c r="CC1051" s="69">
        <v>0</v>
      </c>
      <c r="CD1051" s="69">
        <v>0</v>
      </c>
      <c r="CE1051" s="69">
        <v>0</v>
      </c>
      <c r="CF1051" s="69">
        <v>0</v>
      </c>
      <c r="CG1051" s="69">
        <v>0</v>
      </c>
      <c r="CH1051" s="69">
        <v>0</v>
      </c>
      <c r="CI1051" s="69">
        <v>0</v>
      </c>
      <c r="CJ1051" s="69">
        <v>0</v>
      </c>
      <c r="CL1051" s="69">
        <v>0</v>
      </c>
      <c r="CM1051" s="69">
        <v>0</v>
      </c>
      <c r="CN1051" s="69">
        <v>0</v>
      </c>
      <c r="CO1051" s="89">
        <v>0</v>
      </c>
      <c r="CP1051" s="69">
        <v>0</v>
      </c>
      <c r="CQ1051" s="69">
        <v>0</v>
      </c>
      <c r="CR1051" s="69">
        <v>0</v>
      </c>
      <c r="CS1051" s="69">
        <v>0</v>
      </c>
      <c r="CT1051" s="69">
        <v>0</v>
      </c>
      <c r="CU1051" s="69">
        <v>0</v>
      </c>
      <c r="CV1051" s="69">
        <v>0</v>
      </c>
      <c r="CW1051" s="69">
        <v>0</v>
      </c>
      <c r="CZ1051" s="69">
        <v>0</v>
      </c>
      <c r="DA1051" s="69">
        <v>0</v>
      </c>
      <c r="DB1051" s="69">
        <v>5</v>
      </c>
      <c r="DC1051" s="69">
        <v>0</v>
      </c>
      <c r="DD1051" s="69">
        <v>0</v>
      </c>
      <c r="DE1051" s="69">
        <v>0</v>
      </c>
      <c r="DF1051" s="69">
        <v>0</v>
      </c>
      <c r="DG1051" s="69">
        <v>1</v>
      </c>
      <c r="DI1051" s="69" t="e">
        <f>INDEX(Sheet3!$E$78:$E$1130,MATCH(A1051,Sheet3!$D$78:$D$1130,0))</f>
        <v>#N/A</v>
      </c>
      <c r="DJ1051" s="69" t="str">
        <f t="shared" si="240"/>
        <v>skill_icons.ps_skill_mdef</v>
      </c>
      <c r="DK1051" s="69" t="s">
        <v>2461</v>
      </c>
      <c r="DL1051" s="93"/>
      <c r="DM1051" s="94" t="s">
        <v>2502</v>
      </c>
      <c r="DN1051" s="69" t="e">
        <f>"造成["&amp;INDEX(Sheet5!$L$2:$L$11,MATCH(BL1051,Sheet5!$J$2:$J$11,0))&amp;":"&amp;BR1051&amp;"*"&amp;BS1051/1000&amp;"]"&amp;INDEX(Sheet5!$I$2:$I$4,MATCH(BR1051,Sheet5!$H$2:$H$4,0))&amp;"的"&amp;INDEX(Sheet5!$K$2:$K$11,MATCH(BL1051,Sheet5!$J$2:$J$11,0))</f>
        <v>#N/A</v>
      </c>
      <c r="DO1051" s="69" t="e">
        <f>"造成["&amp;INDEX(Sheet5!$L$2:$L$11,MATCH(BY1051,Sheet5!$J$2:$J$11,0))&amp;":"&amp;CE1051&amp;"*"&amp;CF1051/1000&amp;"]"&amp;INDEX(Sheet5!$I$2:$I$4,MATCH(CE1051,Sheet5!$H$2:$H$4,0))&amp;"的"&amp;INDEX(Sheet5!$K$2:$K$11,MATCH(BY1051,Sheet5!$J$2:$J$11,0))</f>
        <v>#N/A</v>
      </c>
      <c r="DP1051" s="69"/>
      <c r="DQ1051" s="69"/>
      <c r="DR1051" s="69" t="e">
        <f t="shared" si="238"/>
        <v>#N/A</v>
      </c>
      <c r="DS1051" s="90">
        <f>MATCH(A1051,Sheet5!D:D,0)</f>
        <v>304</v>
      </c>
      <c r="DT1051" s="94" t="e">
        <f>MATCH(A1050,Sheet5!F:F,0)</f>
        <v>#N/A</v>
      </c>
      <c r="DU1051" s="69">
        <v>5</v>
      </c>
      <c r="DV1051" s="69">
        <v>0</v>
      </c>
      <c r="DW1051" s="69">
        <v>0</v>
      </c>
      <c r="DX1051" s="69">
        <v>0</v>
      </c>
      <c r="DY1051" s="69">
        <v>0</v>
      </c>
    </row>
    <row r="1052" spans="1:129" ht="14.25">
      <c r="A1052" s="69">
        <v>60507</v>
      </c>
      <c r="B1052" s="69">
        <v>0</v>
      </c>
      <c r="C1052" s="69">
        <v>1</v>
      </c>
      <c r="D1052" s="69" t="s">
        <v>2463</v>
      </c>
      <c r="E1052" s="69" t="s">
        <v>2464</v>
      </c>
      <c r="F1052" s="69" t="s">
        <v>1825</v>
      </c>
      <c r="G1052" s="69">
        <v>1</v>
      </c>
      <c r="I1052" s="69">
        <v>0</v>
      </c>
      <c r="J1052" s="69">
        <v>0</v>
      </c>
      <c r="K1052" s="69">
        <v>0</v>
      </c>
      <c r="M1052" s="69">
        <v>0</v>
      </c>
      <c r="O1052" s="69">
        <v>0</v>
      </c>
      <c r="P1052" s="69">
        <v>1</v>
      </c>
      <c r="Q1052" s="69">
        <v>0</v>
      </c>
      <c r="R1052" s="69">
        <v>2</v>
      </c>
      <c r="S1052" s="69">
        <v>0</v>
      </c>
      <c r="T1052" s="69">
        <v>0</v>
      </c>
      <c r="U1052" s="69">
        <v>0</v>
      </c>
      <c r="V1052" s="69">
        <v>0</v>
      </c>
      <c r="W1052" s="69">
        <v>0</v>
      </c>
      <c r="X1052" s="69">
        <v>0</v>
      </c>
      <c r="Y1052" s="69">
        <v>0</v>
      </c>
      <c r="Z1052" s="69">
        <v>0</v>
      </c>
      <c r="AA1052" s="69">
        <v>1</v>
      </c>
      <c r="AB1052" s="69">
        <v>31</v>
      </c>
      <c r="AC1052" s="69">
        <v>0</v>
      </c>
      <c r="AD1052" s="69">
        <v>0</v>
      </c>
      <c r="AE1052" s="69">
        <v>0</v>
      </c>
      <c r="AF1052" s="69">
        <v>1</v>
      </c>
      <c r="AG1052" s="69">
        <v>0</v>
      </c>
      <c r="AH1052" s="69">
        <v>1</v>
      </c>
      <c r="AI1052" s="69">
        <v>0</v>
      </c>
      <c r="AJ1052" s="69">
        <v>0</v>
      </c>
      <c r="AK1052" s="69">
        <v>0</v>
      </c>
      <c r="AL1052" s="69">
        <v>0</v>
      </c>
      <c r="AM1052" s="69">
        <v>0</v>
      </c>
      <c r="AN1052" s="69">
        <v>0</v>
      </c>
      <c r="AO1052" s="69">
        <v>0</v>
      </c>
      <c r="AP1052" s="69">
        <v>0</v>
      </c>
      <c r="AQ1052" s="84">
        <v>0</v>
      </c>
      <c r="AR1052" s="69">
        <v>0</v>
      </c>
      <c r="AS1052" s="69">
        <v>0</v>
      </c>
      <c r="AT1052" s="69">
        <v>0</v>
      </c>
      <c r="AU1052" s="69">
        <v>0</v>
      </c>
      <c r="AV1052" s="69">
        <v>0</v>
      </c>
      <c r="AW1052" s="69">
        <v>0</v>
      </c>
      <c r="AX1052" s="69">
        <v>0</v>
      </c>
      <c r="AY1052" s="69">
        <v>0</v>
      </c>
      <c r="AZ1052" s="69">
        <v>0</v>
      </c>
      <c r="BA1052" s="69">
        <v>0</v>
      </c>
      <c r="BB1052" s="69">
        <v>0</v>
      </c>
      <c r="BC1052" s="69">
        <v>0</v>
      </c>
      <c r="BD1052" s="69">
        <v>0</v>
      </c>
      <c r="BE1052" s="69">
        <v>0</v>
      </c>
      <c r="BF1052" s="69">
        <v>0</v>
      </c>
      <c r="BG1052" s="69">
        <v>0</v>
      </c>
      <c r="BH1052" s="69">
        <v>0</v>
      </c>
      <c r="BK1052" s="69">
        <v>3</v>
      </c>
      <c r="BL1052" s="69">
        <v>10</v>
      </c>
      <c r="BM1052" s="69">
        <v>1</v>
      </c>
      <c r="BN1052" s="69">
        <v>31</v>
      </c>
      <c r="BO1052" s="89">
        <v>0</v>
      </c>
      <c r="BP1052" s="69">
        <v>1</v>
      </c>
      <c r="BQ1052" s="69">
        <v>1</v>
      </c>
      <c r="BR1052" s="69">
        <v>1</v>
      </c>
      <c r="BS1052" s="69">
        <v>60507</v>
      </c>
      <c r="BT1052" s="69">
        <v>0</v>
      </c>
      <c r="BU1052" s="69">
        <v>0</v>
      </c>
      <c r="BV1052" s="69">
        <v>1000</v>
      </c>
      <c r="BW1052" s="69">
        <v>0</v>
      </c>
      <c r="BY1052" s="69">
        <v>0</v>
      </c>
      <c r="BZ1052" s="69">
        <v>0</v>
      </c>
      <c r="CA1052" s="69">
        <v>31</v>
      </c>
      <c r="CB1052" s="89">
        <v>0</v>
      </c>
      <c r="CC1052" s="69">
        <v>0</v>
      </c>
      <c r="CD1052" s="69">
        <v>0</v>
      </c>
      <c r="CE1052" s="69">
        <v>0</v>
      </c>
      <c r="CF1052" s="69">
        <v>0</v>
      </c>
      <c r="CG1052" s="69">
        <v>0</v>
      </c>
      <c r="CH1052" s="69">
        <v>0</v>
      </c>
      <c r="CI1052" s="69">
        <v>0</v>
      </c>
      <c r="CJ1052" s="69">
        <v>0</v>
      </c>
      <c r="CL1052" s="69">
        <v>0</v>
      </c>
      <c r="CM1052" s="69">
        <v>0</v>
      </c>
      <c r="CN1052" s="69">
        <v>0</v>
      </c>
      <c r="CO1052" s="89">
        <v>0</v>
      </c>
      <c r="CP1052" s="69">
        <v>0</v>
      </c>
      <c r="CQ1052" s="69">
        <v>0</v>
      </c>
      <c r="CR1052" s="69">
        <v>0</v>
      </c>
      <c r="CS1052" s="69">
        <v>0</v>
      </c>
      <c r="CT1052" s="69">
        <v>0</v>
      </c>
      <c r="CU1052" s="69">
        <v>0</v>
      </c>
      <c r="CV1052" s="69">
        <v>0</v>
      </c>
      <c r="CW1052" s="69">
        <v>0</v>
      </c>
      <c r="CZ1052" s="69">
        <v>0</v>
      </c>
      <c r="DA1052" s="69">
        <v>0</v>
      </c>
      <c r="DB1052" s="69">
        <v>18</v>
      </c>
      <c r="DC1052" s="69">
        <v>0</v>
      </c>
      <c r="DD1052" s="69">
        <v>0</v>
      </c>
      <c r="DE1052" s="69">
        <v>0</v>
      </c>
      <c r="DF1052" s="69">
        <v>0</v>
      </c>
      <c r="DG1052" s="69">
        <v>1</v>
      </c>
      <c r="DI1052" s="69" t="e">
        <f>INDEX(Sheet3!$E$78:$E$1130,MATCH(A1052,Sheet3!$D$78:$D$1130,0))</f>
        <v>#N/A</v>
      </c>
      <c r="DJ1052" s="69" t="str">
        <f t="shared" si="240"/>
        <v>skill_icons.ps_skill_pysicalcri</v>
      </c>
      <c r="DK1052" s="69" t="s">
        <v>2465</v>
      </c>
      <c r="DL1052" s="93"/>
      <c r="DM1052" s="94" t="s">
        <v>2503</v>
      </c>
      <c r="DN1052" s="69" t="e">
        <f>"造成["&amp;INDEX(Sheet5!$L$2:$L$11,MATCH(BL1052,Sheet5!$J$2:$J$11,0))&amp;":"&amp;BR1052&amp;"*"&amp;BS1052/1000&amp;"]"&amp;INDEX(Sheet5!$I$2:$I$4,MATCH(BR1052,Sheet5!$H$2:$H$4,0))&amp;"的"&amp;INDEX(Sheet5!$K$2:$K$11,MATCH(BL1052,Sheet5!$J$2:$J$11,0))</f>
        <v>#N/A</v>
      </c>
      <c r="DO1052" s="69" t="e">
        <f>"造成["&amp;INDEX(Sheet5!$L$2:$L$11,MATCH(BY1052,Sheet5!$J$2:$J$11,0))&amp;":"&amp;CE1052&amp;"*"&amp;CF1052/1000&amp;"]"&amp;INDEX(Sheet5!$I$2:$I$4,MATCH(CE1052,Sheet5!$H$2:$H$4,0))&amp;"的"&amp;INDEX(Sheet5!$K$2:$K$11,MATCH(BY1052,Sheet5!$J$2:$J$11,0))</f>
        <v>#N/A</v>
      </c>
      <c r="DP1052" s="69"/>
      <c r="DQ1052" s="69"/>
      <c r="DR1052" s="69" t="e">
        <f t="shared" si="238"/>
        <v>#N/A</v>
      </c>
      <c r="DS1052" s="90">
        <f>MATCH(A1052,Sheet5!D:D,0)</f>
        <v>305</v>
      </c>
      <c r="DT1052" s="94" t="e">
        <f>MATCH(A1051,Sheet5!F:F,0)</f>
        <v>#N/A</v>
      </c>
      <c r="DU1052" s="69">
        <v>18</v>
      </c>
      <c r="DV1052" s="69">
        <v>0</v>
      </c>
      <c r="DW1052" s="69">
        <v>0</v>
      </c>
      <c r="DX1052" s="69">
        <v>0</v>
      </c>
      <c r="DY1052" s="69">
        <v>0</v>
      </c>
    </row>
    <row r="1053" spans="1:129" ht="14.25">
      <c r="A1053" s="69">
        <v>60508</v>
      </c>
      <c r="B1053" s="69">
        <v>0</v>
      </c>
      <c r="C1053" s="69">
        <v>1</v>
      </c>
      <c r="D1053" s="69" t="s">
        <v>2467</v>
      </c>
      <c r="E1053" s="69" t="s">
        <v>2468</v>
      </c>
      <c r="F1053" s="69" t="s">
        <v>2469</v>
      </c>
      <c r="G1053" s="69">
        <v>1</v>
      </c>
      <c r="I1053" s="69">
        <v>0</v>
      </c>
      <c r="J1053" s="69">
        <v>0</v>
      </c>
      <c r="K1053" s="69">
        <v>0</v>
      </c>
      <c r="M1053" s="69">
        <v>0</v>
      </c>
      <c r="O1053" s="69">
        <v>0</v>
      </c>
      <c r="P1053" s="69">
        <v>1</v>
      </c>
      <c r="Q1053" s="69">
        <v>0</v>
      </c>
      <c r="R1053" s="69">
        <v>2</v>
      </c>
      <c r="S1053" s="69">
        <v>0</v>
      </c>
      <c r="T1053" s="69">
        <v>0</v>
      </c>
      <c r="U1053" s="69">
        <v>0</v>
      </c>
      <c r="V1053" s="69">
        <v>0</v>
      </c>
      <c r="W1053" s="69">
        <v>0</v>
      </c>
      <c r="X1053" s="69">
        <v>0</v>
      </c>
      <c r="Y1053" s="69">
        <v>0</v>
      </c>
      <c r="Z1053" s="69">
        <v>0</v>
      </c>
      <c r="AA1053" s="69">
        <v>1</v>
      </c>
      <c r="AB1053" s="69">
        <v>31</v>
      </c>
      <c r="AC1053" s="69">
        <v>0</v>
      </c>
      <c r="AD1053" s="69">
        <v>0</v>
      </c>
      <c r="AE1053" s="69">
        <v>0</v>
      </c>
      <c r="AF1053" s="69">
        <v>1</v>
      </c>
      <c r="AG1053" s="69">
        <v>0</v>
      </c>
      <c r="AH1053" s="69">
        <v>1</v>
      </c>
      <c r="AI1053" s="69">
        <v>0</v>
      </c>
      <c r="AJ1053" s="69">
        <v>0</v>
      </c>
      <c r="AK1053" s="69">
        <v>0</v>
      </c>
      <c r="AL1053" s="69">
        <v>0</v>
      </c>
      <c r="AM1053" s="69">
        <v>0</v>
      </c>
      <c r="AN1053" s="69">
        <v>0</v>
      </c>
      <c r="AO1053" s="69">
        <v>0</v>
      </c>
      <c r="AP1053" s="69">
        <v>0</v>
      </c>
      <c r="AQ1053" s="84">
        <v>0</v>
      </c>
      <c r="AR1053" s="69">
        <v>0</v>
      </c>
      <c r="AS1053" s="69">
        <v>0</v>
      </c>
      <c r="AT1053" s="69">
        <v>0</v>
      </c>
      <c r="AU1053" s="69">
        <v>0</v>
      </c>
      <c r="AV1053" s="69">
        <v>0</v>
      </c>
      <c r="AW1053" s="69">
        <v>0</v>
      </c>
      <c r="AX1053" s="69">
        <v>0</v>
      </c>
      <c r="AY1053" s="69">
        <v>0</v>
      </c>
      <c r="AZ1053" s="69">
        <v>0</v>
      </c>
      <c r="BA1053" s="69">
        <v>0</v>
      </c>
      <c r="BB1053" s="69">
        <v>0</v>
      </c>
      <c r="BC1053" s="69">
        <v>0</v>
      </c>
      <c r="BD1053" s="69">
        <v>0</v>
      </c>
      <c r="BE1053" s="69">
        <v>0</v>
      </c>
      <c r="BF1053" s="69">
        <v>0</v>
      </c>
      <c r="BG1053" s="69">
        <v>0</v>
      </c>
      <c r="BH1053" s="69">
        <v>0</v>
      </c>
      <c r="BK1053" s="69">
        <v>3</v>
      </c>
      <c r="BL1053" s="69">
        <v>10</v>
      </c>
      <c r="BM1053" s="69">
        <v>1</v>
      </c>
      <c r="BN1053" s="69">
        <v>31</v>
      </c>
      <c r="BO1053" s="89">
        <v>0</v>
      </c>
      <c r="BP1053" s="69">
        <v>1</v>
      </c>
      <c r="BQ1053" s="69">
        <v>1</v>
      </c>
      <c r="BR1053" s="69">
        <v>1</v>
      </c>
      <c r="BS1053" s="69">
        <v>60508</v>
      </c>
      <c r="BT1053" s="69">
        <v>0</v>
      </c>
      <c r="BU1053" s="69">
        <v>0</v>
      </c>
      <c r="BV1053" s="69">
        <v>1000</v>
      </c>
      <c r="BW1053" s="69">
        <v>0</v>
      </c>
      <c r="BY1053" s="69">
        <v>0</v>
      </c>
      <c r="BZ1053" s="69">
        <v>0</v>
      </c>
      <c r="CA1053" s="69">
        <v>31</v>
      </c>
      <c r="CB1053" s="89">
        <v>0</v>
      </c>
      <c r="CC1053" s="69">
        <v>0</v>
      </c>
      <c r="CD1053" s="69">
        <v>0</v>
      </c>
      <c r="CE1053" s="69">
        <v>0</v>
      </c>
      <c r="CF1053" s="69">
        <v>0</v>
      </c>
      <c r="CG1053" s="69">
        <v>0</v>
      </c>
      <c r="CH1053" s="69">
        <v>0</v>
      </c>
      <c r="CI1053" s="69">
        <v>0</v>
      </c>
      <c r="CJ1053" s="69">
        <v>0</v>
      </c>
      <c r="CL1053" s="69">
        <v>0</v>
      </c>
      <c r="CM1053" s="69">
        <v>0</v>
      </c>
      <c r="CN1053" s="69">
        <v>0</v>
      </c>
      <c r="CO1053" s="89">
        <v>0</v>
      </c>
      <c r="CP1053" s="69">
        <v>0</v>
      </c>
      <c r="CQ1053" s="69">
        <v>0</v>
      </c>
      <c r="CR1053" s="69">
        <v>0</v>
      </c>
      <c r="CS1053" s="69">
        <v>0</v>
      </c>
      <c r="CT1053" s="69">
        <v>0</v>
      </c>
      <c r="CU1053" s="69">
        <v>0</v>
      </c>
      <c r="CV1053" s="69">
        <v>0</v>
      </c>
      <c r="CW1053" s="69">
        <v>0</v>
      </c>
      <c r="CZ1053" s="69">
        <v>0</v>
      </c>
      <c r="DA1053" s="69">
        <v>0</v>
      </c>
      <c r="DB1053" s="69">
        <v>18</v>
      </c>
      <c r="DC1053" s="69">
        <v>0</v>
      </c>
      <c r="DD1053" s="69">
        <v>0</v>
      </c>
      <c r="DE1053" s="69">
        <v>0</v>
      </c>
      <c r="DF1053" s="69">
        <v>0</v>
      </c>
      <c r="DG1053" s="69">
        <v>1</v>
      </c>
      <c r="DI1053" s="69" t="e">
        <f>INDEX(Sheet3!$E$78:$E$1130,MATCH(A1053,Sheet3!$D$78:$D$1130,0))</f>
        <v>#N/A</v>
      </c>
      <c r="DJ1053" s="69" t="str">
        <f t="shared" si="240"/>
        <v>skill_icons.ps_skill_magiccri</v>
      </c>
      <c r="DK1053" s="69" t="s">
        <v>2470</v>
      </c>
      <c r="DL1053" s="93"/>
      <c r="DM1053" s="94" t="s">
        <v>2504</v>
      </c>
      <c r="DN1053" s="69" t="e">
        <f>"造成["&amp;INDEX(Sheet5!$L$2:$L$11,MATCH(BL1053,Sheet5!$J$2:$J$11,0))&amp;":"&amp;BR1053&amp;"*"&amp;BS1053/1000&amp;"]"&amp;INDEX(Sheet5!$I$2:$I$4,MATCH(BR1053,Sheet5!$H$2:$H$4,0))&amp;"的"&amp;INDEX(Sheet5!$K$2:$K$11,MATCH(BL1053,Sheet5!$J$2:$J$11,0))</f>
        <v>#N/A</v>
      </c>
      <c r="DO1053" s="69" t="e">
        <f>"造成["&amp;INDEX(Sheet5!$L$2:$L$11,MATCH(BY1053,Sheet5!$J$2:$J$11,0))&amp;":"&amp;CE1053&amp;"*"&amp;CF1053/1000&amp;"]"&amp;INDEX(Sheet5!$I$2:$I$4,MATCH(CE1053,Sheet5!$H$2:$H$4,0))&amp;"的"&amp;INDEX(Sheet5!$K$2:$K$11,MATCH(BY1053,Sheet5!$J$2:$J$11,0))</f>
        <v>#N/A</v>
      </c>
      <c r="DP1053" s="69"/>
      <c r="DQ1053" s="69"/>
      <c r="DR1053" s="69" t="e">
        <f t="shared" si="238"/>
        <v>#N/A</v>
      </c>
      <c r="DS1053" s="90">
        <f>MATCH(A1053,Sheet5!D:D,0)</f>
        <v>306</v>
      </c>
      <c r="DT1053" s="94" t="e">
        <f>MATCH(A1052,Sheet5!F:F,0)</f>
        <v>#N/A</v>
      </c>
      <c r="DU1053" s="69">
        <v>18</v>
      </c>
      <c r="DV1053" s="69">
        <v>0</v>
      </c>
      <c r="DW1053" s="69">
        <v>0</v>
      </c>
      <c r="DX1053" s="69">
        <v>0</v>
      </c>
      <c r="DY1053" s="69">
        <v>0</v>
      </c>
    </row>
    <row r="1054" spans="1:129" ht="14.25">
      <c r="A1054" s="69">
        <v>60509</v>
      </c>
      <c r="B1054" s="69">
        <v>0</v>
      </c>
      <c r="C1054" s="69">
        <v>1</v>
      </c>
      <c r="D1054" s="69" t="s">
        <v>2472</v>
      </c>
      <c r="E1054" s="69" t="s">
        <v>2473</v>
      </c>
      <c r="F1054" s="69" t="s">
        <v>2474</v>
      </c>
      <c r="G1054" s="69">
        <v>1</v>
      </c>
      <c r="I1054" s="69">
        <v>0</v>
      </c>
      <c r="J1054" s="69">
        <v>0</v>
      </c>
      <c r="K1054" s="69">
        <v>0</v>
      </c>
      <c r="M1054" s="69">
        <v>0</v>
      </c>
      <c r="O1054" s="69">
        <v>0</v>
      </c>
      <c r="P1054" s="69">
        <v>1</v>
      </c>
      <c r="Q1054" s="69">
        <v>0</v>
      </c>
      <c r="R1054" s="69">
        <v>2</v>
      </c>
      <c r="S1054" s="69">
        <v>0</v>
      </c>
      <c r="T1054" s="69">
        <v>0</v>
      </c>
      <c r="U1054" s="69">
        <v>0</v>
      </c>
      <c r="V1054" s="69">
        <v>0</v>
      </c>
      <c r="W1054" s="69">
        <v>0</v>
      </c>
      <c r="X1054" s="69">
        <v>0</v>
      </c>
      <c r="Y1054" s="69">
        <v>0</v>
      </c>
      <c r="Z1054" s="69">
        <v>0</v>
      </c>
      <c r="AA1054" s="69">
        <v>1</v>
      </c>
      <c r="AB1054" s="69">
        <v>31</v>
      </c>
      <c r="AC1054" s="69">
        <v>0</v>
      </c>
      <c r="AD1054" s="69">
        <v>0</v>
      </c>
      <c r="AE1054" s="69">
        <v>0</v>
      </c>
      <c r="AF1054" s="69">
        <v>1</v>
      </c>
      <c r="AG1054" s="69">
        <v>0</v>
      </c>
      <c r="AH1054" s="69">
        <v>1</v>
      </c>
      <c r="AI1054" s="69">
        <v>0</v>
      </c>
      <c r="AJ1054" s="69">
        <v>0</v>
      </c>
      <c r="AK1054" s="69">
        <v>0</v>
      </c>
      <c r="AL1054" s="69">
        <v>0</v>
      </c>
      <c r="AM1054" s="69">
        <v>0</v>
      </c>
      <c r="AN1054" s="69">
        <v>0</v>
      </c>
      <c r="AO1054" s="69">
        <v>0</v>
      </c>
      <c r="AP1054" s="69">
        <v>0</v>
      </c>
      <c r="AQ1054" s="84">
        <v>0</v>
      </c>
      <c r="AR1054" s="69">
        <v>0</v>
      </c>
      <c r="AS1054" s="69">
        <v>0</v>
      </c>
      <c r="AT1054" s="69">
        <v>0</v>
      </c>
      <c r="AU1054" s="69">
        <v>0</v>
      </c>
      <c r="AV1054" s="69">
        <v>0</v>
      </c>
      <c r="AW1054" s="69">
        <v>0</v>
      </c>
      <c r="AX1054" s="69">
        <v>0</v>
      </c>
      <c r="AY1054" s="69">
        <v>0</v>
      </c>
      <c r="AZ1054" s="69">
        <v>0</v>
      </c>
      <c r="BA1054" s="69">
        <v>0</v>
      </c>
      <c r="BB1054" s="69">
        <v>0</v>
      </c>
      <c r="BC1054" s="69">
        <v>0</v>
      </c>
      <c r="BD1054" s="69">
        <v>0</v>
      </c>
      <c r="BE1054" s="69">
        <v>0</v>
      </c>
      <c r="BF1054" s="69">
        <v>0</v>
      </c>
      <c r="BG1054" s="69">
        <v>0</v>
      </c>
      <c r="BH1054" s="69">
        <v>0</v>
      </c>
      <c r="BK1054" s="69">
        <v>3</v>
      </c>
      <c r="BL1054" s="69">
        <v>10</v>
      </c>
      <c r="BM1054" s="69">
        <v>1</v>
      </c>
      <c r="BN1054" s="69">
        <v>31</v>
      </c>
      <c r="BO1054" s="89">
        <v>0</v>
      </c>
      <c r="BP1054" s="69">
        <v>1</v>
      </c>
      <c r="BQ1054" s="69">
        <v>1</v>
      </c>
      <c r="BR1054" s="69">
        <v>1</v>
      </c>
      <c r="BS1054" s="69">
        <v>60509</v>
      </c>
      <c r="BT1054" s="69">
        <v>0</v>
      </c>
      <c r="BU1054" s="69">
        <v>0</v>
      </c>
      <c r="BV1054" s="69">
        <v>1000</v>
      </c>
      <c r="BW1054" s="69">
        <v>0</v>
      </c>
      <c r="BY1054" s="69">
        <v>0</v>
      </c>
      <c r="BZ1054" s="69">
        <v>0</v>
      </c>
      <c r="CA1054" s="69">
        <v>31</v>
      </c>
      <c r="CB1054" s="89">
        <v>0</v>
      </c>
      <c r="CC1054" s="69">
        <v>0</v>
      </c>
      <c r="CD1054" s="69">
        <v>0</v>
      </c>
      <c r="CE1054" s="69">
        <v>0</v>
      </c>
      <c r="CF1054" s="69">
        <v>0</v>
      </c>
      <c r="CG1054" s="69">
        <v>0</v>
      </c>
      <c r="CH1054" s="69">
        <v>0</v>
      </c>
      <c r="CI1054" s="69">
        <v>0</v>
      </c>
      <c r="CJ1054" s="69">
        <v>0</v>
      </c>
      <c r="CL1054" s="69">
        <v>0</v>
      </c>
      <c r="CM1054" s="69">
        <v>0</v>
      </c>
      <c r="CN1054" s="69">
        <v>0</v>
      </c>
      <c r="CO1054" s="89">
        <v>0</v>
      </c>
      <c r="CP1054" s="69">
        <v>0</v>
      </c>
      <c r="CQ1054" s="69">
        <v>0</v>
      </c>
      <c r="CR1054" s="69">
        <v>0</v>
      </c>
      <c r="CS1054" s="69">
        <v>0</v>
      </c>
      <c r="CT1054" s="69">
        <v>0</v>
      </c>
      <c r="CU1054" s="69">
        <v>0</v>
      </c>
      <c r="CV1054" s="69">
        <v>0</v>
      </c>
      <c r="CW1054" s="69">
        <v>0</v>
      </c>
      <c r="CZ1054" s="69">
        <v>0</v>
      </c>
      <c r="DA1054" s="69">
        <v>0</v>
      </c>
      <c r="DB1054" s="69">
        <v>18</v>
      </c>
      <c r="DC1054" s="69">
        <v>0</v>
      </c>
      <c r="DD1054" s="69">
        <v>0</v>
      </c>
      <c r="DE1054" s="69">
        <v>0</v>
      </c>
      <c r="DF1054" s="69">
        <v>0</v>
      </c>
      <c r="DG1054" s="69">
        <v>1</v>
      </c>
      <c r="DI1054" s="69" t="e">
        <f>INDEX(Sheet3!$E$78:$E$1130,MATCH(A1054,Sheet3!$D$78:$D$1130,0))</f>
        <v>#N/A</v>
      </c>
      <c r="DJ1054" s="69" t="str">
        <f t="shared" si="240"/>
        <v>skill_icons.ps_skill_pysicalcridam</v>
      </c>
      <c r="DK1054" s="69" t="s">
        <v>2475</v>
      </c>
      <c r="DL1054" s="93"/>
      <c r="DM1054" s="94" t="s">
        <v>2505</v>
      </c>
      <c r="DN1054" s="69" t="e">
        <f>"造成["&amp;INDEX(Sheet5!$L$2:$L$11,MATCH(BL1054,Sheet5!$J$2:$J$11,0))&amp;":"&amp;BR1054&amp;"*"&amp;BS1054/1000&amp;"]"&amp;INDEX(Sheet5!$I$2:$I$4,MATCH(BR1054,Sheet5!$H$2:$H$4,0))&amp;"的"&amp;INDEX(Sheet5!$K$2:$K$11,MATCH(BL1054,Sheet5!$J$2:$J$11,0))</f>
        <v>#N/A</v>
      </c>
      <c r="DO1054" s="69" t="e">
        <f>"造成["&amp;INDEX(Sheet5!$L$2:$L$11,MATCH(BY1054,Sheet5!$J$2:$J$11,0))&amp;":"&amp;CE1054&amp;"*"&amp;CF1054/1000&amp;"]"&amp;INDEX(Sheet5!$I$2:$I$4,MATCH(CE1054,Sheet5!$H$2:$H$4,0))&amp;"的"&amp;INDEX(Sheet5!$K$2:$K$11,MATCH(BY1054,Sheet5!$J$2:$J$11,0))</f>
        <v>#N/A</v>
      </c>
      <c r="DP1054" s="69"/>
      <c r="DQ1054" s="69"/>
      <c r="DR1054" s="69" t="e">
        <f t="shared" si="238"/>
        <v>#N/A</v>
      </c>
      <c r="DS1054" s="90">
        <f>MATCH(A1054,Sheet5!D:D,0)</f>
        <v>307</v>
      </c>
      <c r="DT1054" s="94" t="e">
        <f>MATCH(A1053,Sheet5!F:F,0)</f>
        <v>#N/A</v>
      </c>
      <c r="DU1054" s="69">
        <v>18</v>
      </c>
      <c r="DV1054" s="69">
        <v>0</v>
      </c>
      <c r="DW1054" s="69">
        <v>0</v>
      </c>
      <c r="DX1054" s="69">
        <v>0</v>
      </c>
      <c r="DY1054" s="69">
        <v>0</v>
      </c>
    </row>
    <row r="1055" spans="1:129" ht="14.25">
      <c r="A1055" s="69">
        <v>60510</v>
      </c>
      <c r="B1055" s="69">
        <v>0</v>
      </c>
      <c r="C1055" s="69">
        <v>1</v>
      </c>
      <c r="D1055" s="69" t="s">
        <v>2477</v>
      </c>
      <c r="E1055" s="69" t="s">
        <v>2478</v>
      </c>
      <c r="F1055" s="69" t="s">
        <v>2479</v>
      </c>
      <c r="G1055" s="69">
        <v>1</v>
      </c>
      <c r="I1055" s="69">
        <v>0</v>
      </c>
      <c r="J1055" s="69">
        <v>0</v>
      </c>
      <c r="K1055" s="69">
        <v>0</v>
      </c>
      <c r="M1055" s="69">
        <v>0</v>
      </c>
      <c r="O1055" s="69">
        <v>0</v>
      </c>
      <c r="P1055" s="69">
        <v>1</v>
      </c>
      <c r="Q1055" s="69">
        <v>0</v>
      </c>
      <c r="R1055" s="69">
        <v>2</v>
      </c>
      <c r="S1055" s="69">
        <v>0</v>
      </c>
      <c r="T1055" s="69">
        <v>0</v>
      </c>
      <c r="U1055" s="69">
        <v>0</v>
      </c>
      <c r="V1055" s="69">
        <v>0</v>
      </c>
      <c r="W1055" s="69">
        <v>0</v>
      </c>
      <c r="X1055" s="69">
        <v>0</v>
      </c>
      <c r="Y1055" s="69">
        <v>0</v>
      </c>
      <c r="Z1055" s="69">
        <v>0</v>
      </c>
      <c r="AA1055" s="69">
        <v>1</v>
      </c>
      <c r="AB1055" s="69">
        <v>31</v>
      </c>
      <c r="AC1055" s="69">
        <v>0</v>
      </c>
      <c r="AD1055" s="69">
        <v>0</v>
      </c>
      <c r="AE1055" s="69">
        <v>0</v>
      </c>
      <c r="AF1055" s="69">
        <v>1</v>
      </c>
      <c r="AG1055" s="69">
        <v>0</v>
      </c>
      <c r="AH1055" s="69">
        <v>1</v>
      </c>
      <c r="AI1055" s="69">
        <v>0</v>
      </c>
      <c r="AJ1055" s="69">
        <v>0</v>
      </c>
      <c r="AK1055" s="69">
        <v>0</v>
      </c>
      <c r="AL1055" s="69">
        <v>0</v>
      </c>
      <c r="AM1055" s="69">
        <v>0</v>
      </c>
      <c r="AN1055" s="69">
        <v>0</v>
      </c>
      <c r="AO1055" s="69">
        <v>0</v>
      </c>
      <c r="AP1055" s="69">
        <v>0</v>
      </c>
      <c r="AQ1055" s="84">
        <v>0</v>
      </c>
      <c r="AR1055" s="69">
        <v>0</v>
      </c>
      <c r="AS1055" s="69">
        <v>0</v>
      </c>
      <c r="AT1055" s="69">
        <v>0</v>
      </c>
      <c r="AU1055" s="69">
        <v>0</v>
      </c>
      <c r="AV1055" s="69">
        <v>0</v>
      </c>
      <c r="AW1055" s="69">
        <v>0</v>
      </c>
      <c r="AX1055" s="69">
        <v>0</v>
      </c>
      <c r="AY1055" s="69">
        <v>0</v>
      </c>
      <c r="AZ1055" s="69">
        <v>0</v>
      </c>
      <c r="BA1055" s="69">
        <v>0</v>
      </c>
      <c r="BB1055" s="69">
        <v>0</v>
      </c>
      <c r="BC1055" s="69">
        <v>0</v>
      </c>
      <c r="BD1055" s="69">
        <v>0</v>
      </c>
      <c r="BE1055" s="69">
        <v>0</v>
      </c>
      <c r="BF1055" s="69">
        <v>0</v>
      </c>
      <c r="BG1055" s="69">
        <v>0</v>
      </c>
      <c r="BH1055" s="69">
        <v>0</v>
      </c>
      <c r="BK1055" s="69">
        <v>3</v>
      </c>
      <c r="BL1055" s="69">
        <v>10</v>
      </c>
      <c r="BM1055" s="69">
        <v>1</v>
      </c>
      <c r="BN1055" s="69">
        <v>31</v>
      </c>
      <c r="BO1055" s="89">
        <v>0</v>
      </c>
      <c r="BP1055" s="69">
        <v>1</v>
      </c>
      <c r="BQ1055" s="69">
        <v>1</v>
      </c>
      <c r="BR1055" s="69">
        <v>1</v>
      </c>
      <c r="BS1055" s="69">
        <v>60510</v>
      </c>
      <c r="BT1055" s="69">
        <v>0</v>
      </c>
      <c r="BU1055" s="69">
        <v>0</v>
      </c>
      <c r="BV1055" s="69">
        <v>1000</v>
      </c>
      <c r="BW1055" s="69">
        <v>0</v>
      </c>
      <c r="BY1055" s="69">
        <v>0</v>
      </c>
      <c r="BZ1055" s="69">
        <v>0</v>
      </c>
      <c r="CA1055" s="69">
        <v>31</v>
      </c>
      <c r="CB1055" s="89">
        <v>0</v>
      </c>
      <c r="CC1055" s="69">
        <v>0</v>
      </c>
      <c r="CD1055" s="69">
        <v>0</v>
      </c>
      <c r="CE1055" s="69">
        <v>0</v>
      </c>
      <c r="CF1055" s="69">
        <v>0</v>
      </c>
      <c r="CG1055" s="69">
        <v>0</v>
      </c>
      <c r="CH1055" s="69">
        <v>0</v>
      </c>
      <c r="CI1055" s="69">
        <v>0</v>
      </c>
      <c r="CJ1055" s="69">
        <v>0</v>
      </c>
      <c r="CL1055" s="69">
        <v>0</v>
      </c>
      <c r="CM1055" s="69">
        <v>0</v>
      </c>
      <c r="CN1055" s="69">
        <v>0</v>
      </c>
      <c r="CO1055" s="89">
        <v>0</v>
      </c>
      <c r="CP1055" s="69">
        <v>0</v>
      </c>
      <c r="CQ1055" s="69">
        <v>0</v>
      </c>
      <c r="CR1055" s="69">
        <v>0</v>
      </c>
      <c r="CS1055" s="69">
        <v>0</v>
      </c>
      <c r="CT1055" s="69">
        <v>0</v>
      </c>
      <c r="CU1055" s="69">
        <v>0</v>
      </c>
      <c r="CV1055" s="69">
        <v>0</v>
      </c>
      <c r="CW1055" s="69">
        <v>0</v>
      </c>
      <c r="CZ1055" s="69">
        <v>0</v>
      </c>
      <c r="DA1055" s="69">
        <v>0</v>
      </c>
      <c r="DB1055" s="69">
        <v>18</v>
      </c>
      <c r="DC1055" s="69">
        <v>0</v>
      </c>
      <c r="DD1055" s="69">
        <v>0</v>
      </c>
      <c r="DE1055" s="69">
        <v>0</v>
      </c>
      <c r="DF1055" s="69">
        <v>0</v>
      </c>
      <c r="DG1055" s="69">
        <v>1</v>
      </c>
      <c r="DI1055" s="69" t="e">
        <f>INDEX(Sheet3!$E$78:$E$1130,MATCH(A1055,Sheet3!$D$78:$D$1130,0))</f>
        <v>#N/A</v>
      </c>
      <c r="DJ1055" s="69" t="str">
        <f t="shared" si="240"/>
        <v>skill_icons.ps_skill_magiccridam</v>
      </c>
      <c r="DK1055" s="69" t="s">
        <v>2480</v>
      </c>
      <c r="DL1055" s="93"/>
      <c r="DM1055" s="94" t="s">
        <v>2506</v>
      </c>
      <c r="DN1055" s="69" t="e">
        <f>"造成["&amp;INDEX(Sheet5!$L$2:$L$11,MATCH(BL1055,Sheet5!$J$2:$J$11,0))&amp;":"&amp;BR1055&amp;"*"&amp;BS1055/1000&amp;"]"&amp;INDEX(Sheet5!$I$2:$I$4,MATCH(BR1055,Sheet5!$H$2:$H$4,0))&amp;"的"&amp;INDEX(Sheet5!$K$2:$K$11,MATCH(BL1055,Sheet5!$J$2:$J$11,0))</f>
        <v>#N/A</v>
      </c>
      <c r="DO1055" s="69" t="e">
        <f>"造成["&amp;INDEX(Sheet5!$L$2:$L$11,MATCH(BY1055,Sheet5!$J$2:$J$11,0))&amp;":"&amp;CE1055&amp;"*"&amp;CF1055/1000&amp;"]"&amp;INDEX(Sheet5!$I$2:$I$4,MATCH(CE1055,Sheet5!$H$2:$H$4,0))&amp;"的"&amp;INDEX(Sheet5!$K$2:$K$11,MATCH(BY1055,Sheet5!$J$2:$J$11,0))</f>
        <v>#N/A</v>
      </c>
      <c r="DP1055" s="69"/>
      <c r="DQ1055" s="69"/>
      <c r="DR1055" s="69" t="e">
        <f t="shared" si="238"/>
        <v>#N/A</v>
      </c>
      <c r="DS1055" s="90">
        <f>MATCH(A1055,Sheet5!D:D,0)</f>
        <v>308</v>
      </c>
      <c r="DT1055" s="94" t="e">
        <f>MATCH(A1054,Sheet5!F:F,0)</f>
        <v>#N/A</v>
      </c>
      <c r="DU1055" s="69">
        <v>18</v>
      </c>
      <c r="DV1055" s="69">
        <v>0</v>
      </c>
      <c r="DW1055" s="69">
        <v>0</v>
      </c>
      <c r="DX1055" s="69">
        <v>0</v>
      </c>
      <c r="DY1055" s="69">
        <v>0</v>
      </c>
    </row>
    <row r="1056" spans="1:129" ht="14.25">
      <c r="A1056" s="69">
        <v>60511</v>
      </c>
      <c r="B1056" s="69">
        <v>0</v>
      </c>
      <c r="C1056" s="69">
        <v>1</v>
      </c>
      <c r="D1056" s="69" t="s">
        <v>2482</v>
      </c>
      <c r="E1056" s="69" t="s">
        <v>2483</v>
      </c>
      <c r="F1056" s="69" t="s">
        <v>2484</v>
      </c>
      <c r="G1056" s="69">
        <v>1</v>
      </c>
      <c r="I1056" s="69">
        <v>0</v>
      </c>
      <c r="J1056" s="69">
        <v>0</v>
      </c>
      <c r="K1056" s="69">
        <v>0</v>
      </c>
      <c r="M1056" s="69">
        <v>0</v>
      </c>
      <c r="O1056" s="69">
        <v>0</v>
      </c>
      <c r="P1056" s="69">
        <v>1</v>
      </c>
      <c r="Q1056" s="69">
        <v>0</v>
      </c>
      <c r="R1056" s="69">
        <v>2</v>
      </c>
      <c r="S1056" s="69">
        <v>0</v>
      </c>
      <c r="T1056" s="69">
        <v>0</v>
      </c>
      <c r="U1056" s="69">
        <v>0</v>
      </c>
      <c r="V1056" s="69">
        <v>0</v>
      </c>
      <c r="W1056" s="69">
        <v>0</v>
      </c>
      <c r="X1056" s="69">
        <v>0</v>
      </c>
      <c r="Y1056" s="69">
        <v>0</v>
      </c>
      <c r="Z1056" s="69">
        <v>0</v>
      </c>
      <c r="AA1056" s="69">
        <v>1</v>
      </c>
      <c r="AB1056" s="69">
        <v>31</v>
      </c>
      <c r="AC1056" s="69">
        <v>0</v>
      </c>
      <c r="AD1056" s="69">
        <v>0</v>
      </c>
      <c r="AE1056" s="69">
        <v>0</v>
      </c>
      <c r="AF1056" s="69">
        <v>1</v>
      </c>
      <c r="AG1056" s="69">
        <v>0</v>
      </c>
      <c r="AH1056" s="69">
        <v>1</v>
      </c>
      <c r="AI1056" s="69">
        <v>0</v>
      </c>
      <c r="AJ1056" s="69">
        <v>0</v>
      </c>
      <c r="AK1056" s="69">
        <v>0</v>
      </c>
      <c r="AL1056" s="69">
        <v>0</v>
      </c>
      <c r="AM1056" s="69">
        <v>0</v>
      </c>
      <c r="AN1056" s="69">
        <v>0</v>
      </c>
      <c r="AO1056" s="69">
        <v>0</v>
      </c>
      <c r="AP1056" s="69">
        <v>0</v>
      </c>
      <c r="AQ1056" s="84">
        <v>0</v>
      </c>
      <c r="AR1056" s="69">
        <v>0</v>
      </c>
      <c r="AS1056" s="69">
        <v>0</v>
      </c>
      <c r="AT1056" s="69">
        <v>0</v>
      </c>
      <c r="AU1056" s="69">
        <v>0</v>
      </c>
      <c r="AV1056" s="69">
        <v>0</v>
      </c>
      <c r="AW1056" s="69">
        <v>0</v>
      </c>
      <c r="AX1056" s="69">
        <v>0</v>
      </c>
      <c r="AY1056" s="69">
        <v>0</v>
      </c>
      <c r="AZ1056" s="69">
        <v>0</v>
      </c>
      <c r="BA1056" s="69">
        <v>0</v>
      </c>
      <c r="BB1056" s="69">
        <v>0</v>
      </c>
      <c r="BC1056" s="69">
        <v>0</v>
      </c>
      <c r="BD1056" s="69">
        <v>0</v>
      </c>
      <c r="BE1056" s="69">
        <v>0</v>
      </c>
      <c r="BF1056" s="69">
        <v>0</v>
      </c>
      <c r="BG1056" s="69">
        <v>0</v>
      </c>
      <c r="BH1056" s="69">
        <v>0</v>
      </c>
      <c r="BK1056" s="69">
        <v>3</v>
      </c>
      <c r="BL1056" s="69">
        <v>10</v>
      </c>
      <c r="BM1056" s="69">
        <v>1</v>
      </c>
      <c r="BN1056" s="69">
        <v>31</v>
      </c>
      <c r="BO1056" s="89">
        <v>0</v>
      </c>
      <c r="BP1056" s="69">
        <v>1</v>
      </c>
      <c r="BQ1056" s="69">
        <v>1</v>
      </c>
      <c r="BR1056" s="69">
        <v>1</v>
      </c>
      <c r="BS1056" s="69">
        <v>60511</v>
      </c>
      <c r="BT1056" s="69">
        <v>0</v>
      </c>
      <c r="BU1056" s="69">
        <v>0</v>
      </c>
      <c r="BV1056" s="69">
        <v>1000</v>
      </c>
      <c r="BW1056" s="69">
        <v>0</v>
      </c>
      <c r="BY1056" s="69">
        <v>0</v>
      </c>
      <c r="BZ1056" s="69">
        <v>0</v>
      </c>
      <c r="CA1056" s="69">
        <v>31</v>
      </c>
      <c r="CB1056" s="89">
        <v>0</v>
      </c>
      <c r="CC1056" s="69">
        <v>0</v>
      </c>
      <c r="CD1056" s="69">
        <v>0</v>
      </c>
      <c r="CE1056" s="69">
        <v>0</v>
      </c>
      <c r="CF1056" s="69">
        <v>0</v>
      </c>
      <c r="CG1056" s="69">
        <v>0</v>
      </c>
      <c r="CH1056" s="69">
        <v>0</v>
      </c>
      <c r="CI1056" s="69">
        <v>0</v>
      </c>
      <c r="CJ1056" s="69">
        <v>0</v>
      </c>
      <c r="CL1056" s="69">
        <v>0</v>
      </c>
      <c r="CM1056" s="69">
        <v>0</v>
      </c>
      <c r="CN1056" s="69">
        <v>0</v>
      </c>
      <c r="CO1056" s="89">
        <v>0</v>
      </c>
      <c r="CP1056" s="69">
        <v>0</v>
      </c>
      <c r="CQ1056" s="69">
        <v>0</v>
      </c>
      <c r="CR1056" s="69">
        <v>0</v>
      </c>
      <c r="CS1056" s="69">
        <v>0</v>
      </c>
      <c r="CT1056" s="69">
        <v>0</v>
      </c>
      <c r="CU1056" s="69">
        <v>0</v>
      </c>
      <c r="CV1056" s="69">
        <v>0</v>
      </c>
      <c r="CW1056" s="69">
        <v>0</v>
      </c>
      <c r="CZ1056" s="69">
        <v>0</v>
      </c>
      <c r="DA1056" s="69">
        <v>0</v>
      </c>
      <c r="DB1056" s="69">
        <v>4</v>
      </c>
      <c r="DC1056" s="69">
        <v>0</v>
      </c>
      <c r="DD1056" s="69">
        <v>0</v>
      </c>
      <c r="DE1056" s="69">
        <v>0</v>
      </c>
      <c r="DF1056" s="69">
        <v>0</v>
      </c>
      <c r="DG1056" s="69">
        <v>1</v>
      </c>
      <c r="DI1056" s="69" t="e">
        <f>INDEX(Sheet3!$E$78:$E$1130,MATCH(A1056,Sheet3!$D$78:$D$1130,0))</f>
        <v>#N/A</v>
      </c>
      <c r="DJ1056" s="69" t="str">
        <f t="shared" si="240"/>
        <v>skill_icons.ps_skill_movespd</v>
      </c>
      <c r="DK1056" s="69" t="s">
        <v>2485</v>
      </c>
      <c r="DL1056" s="93"/>
      <c r="DM1056" s="94" t="s">
        <v>2507</v>
      </c>
      <c r="DN1056" s="69" t="e">
        <f>"造成["&amp;INDEX(Sheet5!$L$2:$L$11,MATCH(BL1056,Sheet5!$J$2:$J$11,0))&amp;":"&amp;BR1056&amp;"*"&amp;BS1056/1000&amp;"]"&amp;INDEX(Sheet5!$I$2:$I$4,MATCH(BR1056,Sheet5!$H$2:$H$4,0))&amp;"的"&amp;INDEX(Sheet5!$K$2:$K$11,MATCH(BL1056,Sheet5!$J$2:$J$11,0))</f>
        <v>#N/A</v>
      </c>
      <c r="DO1056" s="69" t="e">
        <f>"造成["&amp;INDEX(Sheet5!$L$2:$L$11,MATCH(BY1056,Sheet5!$J$2:$J$11,0))&amp;":"&amp;CE1056&amp;"*"&amp;CF1056/1000&amp;"]"&amp;INDEX(Sheet5!$I$2:$I$4,MATCH(CE1056,Sheet5!$H$2:$H$4,0))&amp;"的"&amp;INDEX(Sheet5!$K$2:$K$11,MATCH(BY1056,Sheet5!$J$2:$J$11,0))</f>
        <v>#N/A</v>
      </c>
      <c r="DP1056" s="69"/>
      <c r="DQ1056" s="69"/>
      <c r="DR1056" s="69" t="e">
        <f t="shared" si="238"/>
        <v>#N/A</v>
      </c>
      <c r="DS1056" s="90">
        <f>MATCH(A1056,Sheet5!D:D,0)</f>
        <v>309</v>
      </c>
      <c r="DT1056" s="94" t="e">
        <f>MATCH(A1055,Sheet5!F:F,0)</f>
        <v>#N/A</v>
      </c>
      <c r="DU1056" s="69">
        <v>4</v>
      </c>
      <c r="DV1056" s="69">
        <v>0</v>
      </c>
      <c r="DW1056" s="69">
        <v>0</v>
      </c>
      <c r="DX1056" s="69">
        <v>0</v>
      </c>
      <c r="DY1056" s="69">
        <v>0</v>
      </c>
    </row>
    <row r="1057" spans="1:129" ht="14.25">
      <c r="A1057" s="69">
        <v>60512</v>
      </c>
      <c r="B1057" s="69">
        <v>0</v>
      </c>
      <c r="C1057" s="69">
        <v>1</v>
      </c>
      <c r="D1057" s="69" t="s">
        <v>2487</v>
      </c>
      <c r="E1057" s="69" t="s">
        <v>2488</v>
      </c>
      <c r="F1057" s="69" t="s">
        <v>2489</v>
      </c>
      <c r="G1057" s="69">
        <v>1</v>
      </c>
      <c r="I1057" s="69">
        <v>0</v>
      </c>
      <c r="J1057" s="69">
        <v>0</v>
      </c>
      <c r="K1057" s="69">
        <v>0</v>
      </c>
      <c r="M1057" s="69">
        <v>0</v>
      </c>
      <c r="O1057" s="69">
        <v>0</v>
      </c>
      <c r="P1057" s="69">
        <v>1</v>
      </c>
      <c r="Q1057" s="69">
        <v>0</v>
      </c>
      <c r="R1057" s="69">
        <v>2</v>
      </c>
      <c r="S1057" s="69">
        <v>0</v>
      </c>
      <c r="T1057" s="69">
        <v>0</v>
      </c>
      <c r="U1057" s="69">
        <v>0</v>
      </c>
      <c r="V1057" s="69">
        <v>0</v>
      </c>
      <c r="W1057" s="69">
        <v>0</v>
      </c>
      <c r="X1057" s="69">
        <v>0</v>
      </c>
      <c r="Y1057" s="69">
        <v>0</v>
      </c>
      <c r="Z1057" s="69">
        <v>0</v>
      </c>
      <c r="AA1057" s="69">
        <v>1</v>
      </c>
      <c r="AB1057" s="69">
        <v>31</v>
      </c>
      <c r="AC1057" s="69">
        <v>0</v>
      </c>
      <c r="AD1057" s="69">
        <v>0</v>
      </c>
      <c r="AE1057" s="69">
        <v>0</v>
      </c>
      <c r="AF1057" s="69">
        <v>1</v>
      </c>
      <c r="AG1057" s="69">
        <v>0</v>
      </c>
      <c r="AH1057" s="69">
        <v>1</v>
      </c>
      <c r="AI1057" s="69">
        <v>0</v>
      </c>
      <c r="AJ1057" s="69">
        <v>0</v>
      </c>
      <c r="AK1057" s="69">
        <v>0</v>
      </c>
      <c r="AL1057" s="69">
        <v>0</v>
      </c>
      <c r="AM1057" s="69">
        <v>0</v>
      </c>
      <c r="AN1057" s="69">
        <v>0</v>
      </c>
      <c r="AO1057" s="69">
        <v>0</v>
      </c>
      <c r="AP1057" s="69">
        <v>0</v>
      </c>
      <c r="AQ1057" s="84">
        <v>0</v>
      </c>
      <c r="AR1057" s="69">
        <v>0</v>
      </c>
      <c r="AS1057" s="69">
        <v>0</v>
      </c>
      <c r="AT1057" s="69">
        <v>0</v>
      </c>
      <c r="AU1057" s="69">
        <v>0</v>
      </c>
      <c r="AV1057" s="69">
        <v>0</v>
      </c>
      <c r="AW1057" s="69">
        <v>0</v>
      </c>
      <c r="AX1057" s="69">
        <v>0</v>
      </c>
      <c r="AY1057" s="69">
        <v>0</v>
      </c>
      <c r="AZ1057" s="69">
        <v>0</v>
      </c>
      <c r="BA1057" s="69">
        <v>0</v>
      </c>
      <c r="BB1057" s="69">
        <v>0</v>
      </c>
      <c r="BC1057" s="69">
        <v>0</v>
      </c>
      <c r="BD1057" s="69">
        <v>0</v>
      </c>
      <c r="BE1057" s="69">
        <v>0</v>
      </c>
      <c r="BF1057" s="69">
        <v>0</v>
      </c>
      <c r="BG1057" s="69">
        <v>0</v>
      </c>
      <c r="BH1057" s="69">
        <v>0</v>
      </c>
      <c r="BK1057" s="69">
        <v>3</v>
      </c>
      <c r="BL1057" s="69">
        <v>10</v>
      </c>
      <c r="BM1057" s="69">
        <v>1</v>
      </c>
      <c r="BN1057" s="69">
        <v>31</v>
      </c>
      <c r="BO1057" s="89">
        <v>0</v>
      </c>
      <c r="BP1057" s="69">
        <v>1</v>
      </c>
      <c r="BQ1057" s="69">
        <v>1</v>
      </c>
      <c r="BR1057" s="69">
        <v>1</v>
      </c>
      <c r="BS1057" s="69">
        <v>60512</v>
      </c>
      <c r="BT1057" s="69">
        <v>0</v>
      </c>
      <c r="BU1057" s="69">
        <v>0</v>
      </c>
      <c r="BV1057" s="69">
        <v>1000</v>
      </c>
      <c r="BW1057" s="69">
        <v>0</v>
      </c>
      <c r="BY1057" s="69">
        <v>0</v>
      </c>
      <c r="BZ1057" s="69">
        <v>0</v>
      </c>
      <c r="CA1057" s="69">
        <v>31</v>
      </c>
      <c r="CB1057" s="89">
        <v>0</v>
      </c>
      <c r="CC1057" s="69">
        <v>0</v>
      </c>
      <c r="CD1057" s="69">
        <v>0</v>
      </c>
      <c r="CE1057" s="69">
        <v>0</v>
      </c>
      <c r="CF1057" s="69">
        <v>0</v>
      </c>
      <c r="CG1057" s="69">
        <v>0</v>
      </c>
      <c r="CH1057" s="69">
        <v>0</v>
      </c>
      <c r="CI1057" s="69">
        <v>0</v>
      </c>
      <c r="CJ1057" s="69">
        <v>0</v>
      </c>
      <c r="CL1057" s="69">
        <v>0</v>
      </c>
      <c r="CM1057" s="69">
        <v>0</v>
      </c>
      <c r="CN1057" s="69">
        <v>0</v>
      </c>
      <c r="CO1057" s="89">
        <v>0</v>
      </c>
      <c r="CP1057" s="69">
        <v>0</v>
      </c>
      <c r="CQ1057" s="69">
        <v>0</v>
      </c>
      <c r="CR1057" s="69">
        <v>0</v>
      </c>
      <c r="CS1057" s="69">
        <v>0</v>
      </c>
      <c r="CT1057" s="69">
        <v>0</v>
      </c>
      <c r="CU1057" s="69">
        <v>0</v>
      </c>
      <c r="CV1057" s="69">
        <v>0</v>
      </c>
      <c r="CW1057" s="69">
        <v>0</v>
      </c>
      <c r="CZ1057" s="69">
        <v>0</v>
      </c>
      <c r="DA1057" s="69">
        <v>0</v>
      </c>
      <c r="DB1057" s="69">
        <v>2</v>
      </c>
      <c r="DC1057" s="69">
        <v>0</v>
      </c>
      <c r="DD1057" s="69">
        <v>0</v>
      </c>
      <c r="DE1057" s="69">
        <v>0</v>
      </c>
      <c r="DF1057" s="69">
        <v>0</v>
      </c>
      <c r="DG1057" s="69">
        <v>1</v>
      </c>
      <c r="DI1057" s="69" t="e">
        <f>INDEX(Sheet3!$E$78:$E$1130,MATCH(A1057,Sheet3!$D$78:$D$1130,0))</f>
        <v>#N/A</v>
      </c>
      <c r="DJ1057" s="69" t="str">
        <f t="shared" si="240"/>
        <v>skill_icons.ps_skill_hprevive</v>
      </c>
      <c r="DK1057" s="69" t="s">
        <v>2490</v>
      </c>
      <c r="DL1057" s="93"/>
      <c r="DM1057" s="94" t="s">
        <v>2508</v>
      </c>
      <c r="DN1057" s="69" t="e">
        <f>"造成["&amp;INDEX(Sheet5!$L$2:$L$11,MATCH(BL1057,Sheet5!$J$2:$J$11,0))&amp;":"&amp;BR1057&amp;"*"&amp;BS1057/1000&amp;"]"&amp;INDEX(Sheet5!$I$2:$I$4,MATCH(BR1057,Sheet5!$H$2:$H$4,0))&amp;"的"&amp;INDEX(Sheet5!$K$2:$K$11,MATCH(BL1057,Sheet5!$J$2:$J$11,0))</f>
        <v>#N/A</v>
      </c>
      <c r="DO1057" s="69" t="e">
        <f>"造成["&amp;INDEX(Sheet5!$L$2:$L$11,MATCH(BY1057,Sheet5!$J$2:$J$11,0))&amp;":"&amp;CE1057&amp;"*"&amp;CF1057/1000&amp;"]"&amp;INDEX(Sheet5!$I$2:$I$4,MATCH(CE1057,Sheet5!$H$2:$H$4,0))&amp;"的"&amp;INDEX(Sheet5!$K$2:$K$11,MATCH(BY1057,Sheet5!$J$2:$J$11,0))</f>
        <v>#N/A</v>
      </c>
      <c r="DP1057" s="69"/>
      <c r="DQ1057" s="69"/>
      <c r="DR1057" s="69" t="e">
        <f t="shared" si="238"/>
        <v>#N/A</v>
      </c>
      <c r="DS1057" s="90">
        <f>MATCH(A1057,Sheet5!D:D,0)</f>
        <v>310</v>
      </c>
      <c r="DT1057" s="94" t="e">
        <f>MATCH(A1056,Sheet5!F:F,0)</f>
        <v>#N/A</v>
      </c>
      <c r="DU1057" s="69">
        <v>2</v>
      </c>
      <c r="DV1057" s="69">
        <v>0</v>
      </c>
      <c r="DW1057" s="69">
        <v>0</v>
      </c>
      <c r="DX1057" s="69">
        <v>0</v>
      </c>
      <c r="DY1057" s="69">
        <v>0</v>
      </c>
    </row>
    <row r="1058" spans="1:129" ht="14.25">
      <c r="A1058" s="69">
        <v>60513</v>
      </c>
      <c r="B1058" s="69">
        <v>0</v>
      </c>
      <c r="C1058" s="69">
        <v>1</v>
      </c>
      <c r="D1058" s="69" t="s">
        <v>2492</v>
      </c>
      <c r="E1058" s="69" t="s">
        <v>2493</v>
      </c>
      <c r="F1058" s="69" t="s">
        <v>2494</v>
      </c>
      <c r="G1058" s="69">
        <v>1</v>
      </c>
      <c r="I1058" s="69">
        <v>0</v>
      </c>
      <c r="J1058" s="69">
        <v>0</v>
      </c>
      <c r="K1058" s="69">
        <v>0</v>
      </c>
      <c r="M1058" s="69">
        <v>0</v>
      </c>
      <c r="O1058" s="69">
        <v>0</v>
      </c>
      <c r="P1058" s="69">
        <v>1</v>
      </c>
      <c r="Q1058" s="69">
        <v>0</v>
      </c>
      <c r="R1058" s="69">
        <v>2</v>
      </c>
      <c r="S1058" s="69">
        <v>0</v>
      </c>
      <c r="T1058" s="69">
        <v>0</v>
      </c>
      <c r="U1058" s="69">
        <v>0</v>
      </c>
      <c r="V1058" s="69">
        <v>0</v>
      </c>
      <c r="W1058" s="69">
        <v>0</v>
      </c>
      <c r="X1058" s="69">
        <v>0</v>
      </c>
      <c r="Y1058" s="69">
        <v>0</v>
      </c>
      <c r="Z1058" s="69">
        <v>0</v>
      </c>
      <c r="AA1058" s="69">
        <v>1</v>
      </c>
      <c r="AB1058" s="69">
        <v>31</v>
      </c>
      <c r="AC1058" s="69">
        <v>0</v>
      </c>
      <c r="AD1058" s="69">
        <v>0</v>
      </c>
      <c r="AE1058" s="69">
        <v>0</v>
      </c>
      <c r="AF1058" s="69">
        <v>1</v>
      </c>
      <c r="AG1058" s="69">
        <v>0</v>
      </c>
      <c r="AH1058" s="69">
        <v>1</v>
      </c>
      <c r="AI1058" s="69">
        <v>0</v>
      </c>
      <c r="AJ1058" s="69">
        <v>0</v>
      </c>
      <c r="AK1058" s="69">
        <v>0</v>
      </c>
      <c r="AL1058" s="69">
        <v>0</v>
      </c>
      <c r="AM1058" s="69">
        <v>0</v>
      </c>
      <c r="AN1058" s="69">
        <v>0</v>
      </c>
      <c r="AO1058" s="69">
        <v>0</v>
      </c>
      <c r="AP1058" s="69">
        <v>0</v>
      </c>
      <c r="AQ1058" s="84">
        <v>0</v>
      </c>
      <c r="AR1058" s="69">
        <v>0</v>
      </c>
      <c r="AS1058" s="69">
        <v>0</v>
      </c>
      <c r="AT1058" s="69">
        <v>0</v>
      </c>
      <c r="AU1058" s="69">
        <v>0</v>
      </c>
      <c r="AV1058" s="69">
        <v>0</v>
      </c>
      <c r="AW1058" s="69">
        <v>0</v>
      </c>
      <c r="AX1058" s="69">
        <v>0</v>
      </c>
      <c r="AY1058" s="69">
        <v>0</v>
      </c>
      <c r="AZ1058" s="69">
        <v>0</v>
      </c>
      <c r="BA1058" s="69">
        <v>0</v>
      </c>
      <c r="BB1058" s="69">
        <v>0</v>
      </c>
      <c r="BC1058" s="69">
        <v>0</v>
      </c>
      <c r="BD1058" s="69">
        <v>0</v>
      </c>
      <c r="BE1058" s="69">
        <v>0</v>
      </c>
      <c r="BF1058" s="69">
        <v>0</v>
      </c>
      <c r="BG1058" s="69">
        <v>0</v>
      </c>
      <c r="BH1058" s="69">
        <v>0</v>
      </c>
      <c r="BK1058" s="69">
        <v>3</v>
      </c>
      <c r="BL1058" s="69">
        <v>10</v>
      </c>
      <c r="BM1058" s="69">
        <v>1</v>
      </c>
      <c r="BN1058" s="69">
        <v>31</v>
      </c>
      <c r="BO1058" s="89">
        <v>0</v>
      </c>
      <c r="BP1058" s="69">
        <v>1</v>
      </c>
      <c r="BQ1058" s="69">
        <v>1</v>
      </c>
      <c r="BR1058" s="69">
        <v>1</v>
      </c>
      <c r="BS1058" s="69">
        <v>60513</v>
      </c>
      <c r="BT1058" s="69">
        <v>0</v>
      </c>
      <c r="BU1058" s="69">
        <v>0</v>
      </c>
      <c r="BV1058" s="69">
        <v>1000</v>
      </c>
      <c r="BW1058" s="69">
        <v>0</v>
      </c>
      <c r="BY1058" s="69">
        <v>0</v>
      </c>
      <c r="BZ1058" s="69">
        <v>0</v>
      </c>
      <c r="CA1058" s="69">
        <v>31</v>
      </c>
      <c r="CB1058" s="89">
        <v>0</v>
      </c>
      <c r="CC1058" s="69">
        <v>0</v>
      </c>
      <c r="CD1058" s="69">
        <v>0</v>
      </c>
      <c r="CE1058" s="69">
        <v>0</v>
      </c>
      <c r="CF1058" s="69">
        <v>0</v>
      </c>
      <c r="CG1058" s="69">
        <v>0</v>
      </c>
      <c r="CH1058" s="69">
        <v>0</v>
      </c>
      <c r="CI1058" s="69">
        <v>0</v>
      </c>
      <c r="CJ1058" s="69">
        <v>0</v>
      </c>
      <c r="CL1058" s="69">
        <v>0</v>
      </c>
      <c r="CM1058" s="69">
        <v>0</v>
      </c>
      <c r="CN1058" s="69">
        <v>0</v>
      </c>
      <c r="CO1058" s="89">
        <v>0</v>
      </c>
      <c r="CP1058" s="69">
        <v>0</v>
      </c>
      <c r="CQ1058" s="69">
        <v>0</v>
      </c>
      <c r="CR1058" s="69">
        <v>0</v>
      </c>
      <c r="CS1058" s="69">
        <v>0</v>
      </c>
      <c r="CT1058" s="69">
        <v>0</v>
      </c>
      <c r="CU1058" s="69">
        <v>0</v>
      </c>
      <c r="CV1058" s="69">
        <v>0</v>
      </c>
      <c r="CW1058" s="69">
        <v>0</v>
      </c>
      <c r="CZ1058" s="69">
        <v>0</v>
      </c>
      <c r="DA1058" s="69">
        <v>0</v>
      </c>
      <c r="DB1058" s="69">
        <v>2</v>
      </c>
      <c r="DC1058" s="69">
        <v>0</v>
      </c>
      <c r="DD1058" s="69">
        <v>0</v>
      </c>
      <c r="DE1058" s="69">
        <v>0</v>
      </c>
      <c r="DF1058" s="69">
        <v>0</v>
      </c>
      <c r="DG1058" s="69">
        <v>1</v>
      </c>
      <c r="DI1058" s="69" t="e">
        <f>INDEX(Sheet3!$E$78:$E$1130,MATCH(A1058,Sheet3!$D$78:$D$1130,0))</f>
        <v>#N/A</v>
      </c>
      <c r="DJ1058" s="69" t="str">
        <f t="shared" si="240"/>
        <v>skill_icons.ps_skill_mprevive</v>
      </c>
      <c r="DK1058" s="69" t="s">
        <v>2495</v>
      </c>
      <c r="DL1058" s="93"/>
      <c r="DM1058" s="94" t="s">
        <v>2509</v>
      </c>
      <c r="DN1058" s="69" t="e">
        <f>"造成["&amp;INDEX(Sheet5!$L$2:$L$11,MATCH(BL1058,Sheet5!$J$2:$J$11,0))&amp;":"&amp;BR1058&amp;"*"&amp;BS1058/1000&amp;"]"&amp;INDEX(Sheet5!$I$2:$I$4,MATCH(BR1058,Sheet5!$H$2:$H$4,0))&amp;"的"&amp;INDEX(Sheet5!$K$2:$K$11,MATCH(BL1058,Sheet5!$J$2:$J$11,0))</f>
        <v>#N/A</v>
      </c>
      <c r="DO1058" s="69" t="e">
        <f>"造成["&amp;INDEX(Sheet5!$L$2:$L$11,MATCH(BY1058,Sheet5!$J$2:$J$11,0))&amp;":"&amp;CE1058&amp;"*"&amp;CF1058/1000&amp;"]"&amp;INDEX(Sheet5!$I$2:$I$4,MATCH(CE1058,Sheet5!$H$2:$H$4,0))&amp;"的"&amp;INDEX(Sheet5!$K$2:$K$11,MATCH(BY1058,Sheet5!$J$2:$J$11,0))</f>
        <v>#N/A</v>
      </c>
      <c r="DP1058" s="69"/>
      <c r="DQ1058" s="69"/>
      <c r="DR1058" s="69" t="e">
        <f t="shared" si="238"/>
        <v>#N/A</v>
      </c>
      <c r="DS1058" s="90">
        <f>MATCH(A1058,Sheet5!D:D,0)</f>
        <v>311</v>
      </c>
      <c r="DT1058" s="94" t="e">
        <f>MATCH(A1057,Sheet5!F:F,0)</f>
        <v>#N/A</v>
      </c>
      <c r="DU1058" s="69">
        <v>2</v>
      </c>
      <c r="DV1058" s="69">
        <v>0</v>
      </c>
      <c r="DW1058" s="69">
        <v>0</v>
      </c>
      <c r="DX1058" s="69">
        <v>0</v>
      </c>
      <c r="DY1058" s="69">
        <v>0</v>
      </c>
    </row>
    <row r="1059" spans="1:129" ht="14.25">
      <c r="A1059" s="69">
        <v>61001</v>
      </c>
      <c r="B1059" s="69">
        <v>0</v>
      </c>
      <c r="C1059" s="69">
        <v>1</v>
      </c>
      <c r="D1059" s="69" t="s">
        <v>2433</v>
      </c>
      <c r="E1059" s="69" t="s">
        <v>2434</v>
      </c>
      <c r="F1059" s="69" t="s">
        <v>2435</v>
      </c>
      <c r="G1059" s="69">
        <v>1</v>
      </c>
      <c r="I1059" s="69">
        <v>0</v>
      </c>
      <c r="J1059" s="69">
        <v>0</v>
      </c>
      <c r="K1059" s="69">
        <v>0</v>
      </c>
      <c r="M1059" s="69">
        <v>0</v>
      </c>
      <c r="O1059" s="69">
        <v>0</v>
      </c>
      <c r="P1059" s="69">
        <v>1</v>
      </c>
      <c r="Q1059" s="69">
        <v>0</v>
      </c>
      <c r="R1059" s="69">
        <v>2</v>
      </c>
      <c r="S1059" s="69">
        <v>0</v>
      </c>
      <c r="T1059" s="69">
        <v>0</v>
      </c>
      <c r="U1059" s="69">
        <v>0</v>
      </c>
      <c r="V1059" s="69">
        <v>0</v>
      </c>
      <c r="W1059" s="69">
        <v>0</v>
      </c>
      <c r="X1059" s="69">
        <v>0</v>
      </c>
      <c r="Y1059" s="69">
        <v>0</v>
      </c>
      <c r="Z1059" s="69">
        <v>0</v>
      </c>
      <c r="AA1059" s="69">
        <v>1</v>
      </c>
      <c r="AB1059" s="69">
        <v>31</v>
      </c>
      <c r="AC1059" s="69">
        <v>0</v>
      </c>
      <c r="AD1059" s="69">
        <v>0</v>
      </c>
      <c r="AE1059" s="69">
        <v>0</v>
      </c>
      <c r="AF1059" s="69">
        <v>1</v>
      </c>
      <c r="AG1059" s="69">
        <v>0</v>
      </c>
      <c r="AH1059" s="69">
        <v>1</v>
      </c>
      <c r="AI1059" s="69">
        <v>0</v>
      </c>
      <c r="AJ1059" s="69">
        <v>0</v>
      </c>
      <c r="AK1059" s="69">
        <v>0</v>
      </c>
      <c r="AL1059" s="69">
        <v>0</v>
      </c>
      <c r="AM1059" s="69">
        <v>0</v>
      </c>
      <c r="AN1059" s="69">
        <v>0</v>
      </c>
      <c r="AO1059" s="69">
        <v>0</v>
      </c>
      <c r="AP1059" s="69">
        <v>0</v>
      </c>
      <c r="AQ1059" s="84">
        <v>0</v>
      </c>
      <c r="AR1059" s="69">
        <v>0</v>
      </c>
      <c r="AS1059" s="69">
        <v>0</v>
      </c>
      <c r="AT1059" s="69">
        <v>0</v>
      </c>
      <c r="AU1059" s="69">
        <v>0</v>
      </c>
      <c r="AV1059" s="69">
        <v>0</v>
      </c>
      <c r="AW1059" s="69">
        <v>0</v>
      </c>
      <c r="AX1059" s="69">
        <v>0</v>
      </c>
      <c r="AY1059" s="69">
        <v>0</v>
      </c>
      <c r="AZ1059" s="69">
        <v>0</v>
      </c>
      <c r="BA1059" s="69">
        <v>0</v>
      </c>
      <c r="BB1059" s="69">
        <v>0</v>
      </c>
      <c r="BC1059" s="69">
        <v>0</v>
      </c>
      <c r="BD1059" s="69">
        <v>0</v>
      </c>
      <c r="BE1059" s="69">
        <v>0</v>
      </c>
      <c r="BF1059" s="69">
        <v>0</v>
      </c>
      <c r="BG1059" s="69">
        <v>0</v>
      </c>
      <c r="BH1059" s="69">
        <v>0</v>
      </c>
      <c r="BK1059" s="69">
        <v>3</v>
      </c>
      <c r="BL1059" s="69">
        <v>10</v>
      </c>
      <c r="BM1059" s="69">
        <v>1</v>
      </c>
      <c r="BN1059" s="69">
        <v>31</v>
      </c>
      <c r="BO1059" s="89">
        <v>0</v>
      </c>
      <c r="BP1059" s="69">
        <v>1</v>
      </c>
      <c r="BQ1059" s="69">
        <v>1</v>
      </c>
      <c r="BR1059" s="69">
        <v>1</v>
      </c>
      <c r="BS1059" s="69">
        <v>61001</v>
      </c>
      <c r="BT1059" s="69">
        <v>0</v>
      </c>
      <c r="BU1059" s="69">
        <v>0</v>
      </c>
      <c r="BV1059" s="69">
        <v>1000</v>
      </c>
      <c r="BW1059" s="69">
        <v>0</v>
      </c>
      <c r="BY1059" s="69">
        <v>0</v>
      </c>
      <c r="BZ1059" s="69">
        <v>0</v>
      </c>
      <c r="CA1059" s="69">
        <v>31</v>
      </c>
      <c r="CB1059" s="89">
        <v>0</v>
      </c>
      <c r="CC1059" s="69">
        <v>0</v>
      </c>
      <c r="CD1059" s="69">
        <v>0</v>
      </c>
      <c r="CE1059" s="69">
        <v>0</v>
      </c>
      <c r="CF1059" s="69">
        <v>0</v>
      </c>
      <c r="CG1059" s="69">
        <v>0</v>
      </c>
      <c r="CH1059" s="69">
        <v>0</v>
      </c>
      <c r="CI1059" s="69">
        <v>0</v>
      </c>
      <c r="CJ1059" s="69">
        <v>0</v>
      </c>
      <c r="CL1059" s="69">
        <v>0</v>
      </c>
      <c r="CM1059" s="69">
        <v>0</v>
      </c>
      <c r="CN1059" s="69">
        <v>0</v>
      </c>
      <c r="CO1059" s="89">
        <v>0</v>
      </c>
      <c r="CP1059" s="69">
        <v>0</v>
      </c>
      <c r="CQ1059" s="69">
        <v>0</v>
      </c>
      <c r="CR1059" s="69">
        <v>0</v>
      </c>
      <c r="CS1059" s="69">
        <v>0</v>
      </c>
      <c r="CT1059" s="69">
        <v>0</v>
      </c>
      <c r="CU1059" s="69">
        <v>0</v>
      </c>
      <c r="CV1059" s="69">
        <v>0</v>
      </c>
      <c r="CW1059" s="69">
        <v>0</v>
      </c>
      <c r="CZ1059" s="69">
        <v>0</v>
      </c>
      <c r="DA1059" s="69">
        <v>0</v>
      </c>
      <c r="DB1059" s="69">
        <v>150</v>
      </c>
      <c r="DC1059" s="69">
        <v>0</v>
      </c>
      <c r="DD1059" s="69">
        <v>0</v>
      </c>
      <c r="DE1059" s="69">
        <v>0</v>
      </c>
      <c r="DF1059" s="69">
        <v>0</v>
      </c>
      <c r="DG1059" s="69">
        <v>1</v>
      </c>
      <c r="DI1059" s="69" t="e">
        <f>INDEX(Sheet3!$E$78:$E$1130,MATCH(A1059,Sheet3!$D$78:$D$1130,0))</f>
        <v>#N/A</v>
      </c>
      <c r="DJ1059" s="69" t="str">
        <f t="shared" si="240"/>
        <v>skill_icons.ps_skill_maxhp</v>
      </c>
      <c r="DK1059" s="69" t="s">
        <v>2436</v>
      </c>
      <c r="DL1059" s="93"/>
      <c r="DM1059" s="94" t="s">
        <v>2510</v>
      </c>
      <c r="DN1059" s="69" t="e">
        <f>"造成["&amp;INDEX(Sheet5!$L$2:$L$11,MATCH(BL1059,Sheet5!$J$2:$J$11,0))&amp;":"&amp;BR1059&amp;"*"&amp;BS1059/1000&amp;"]"&amp;INDEX(Sheet5!$I$2:$I$4,MATCH(BR1059,Sheet5!$H$2:$H$4,0))&amp;"的"&amp;INDEX(Sheet5!$K$2:$K$11,MATCH(BL1059,Sheet5!$J$2:$J$11,0))</f>
        <v>#N/A</v>
      </c>
      <c r="DO1059" s="69" t="e">
        <f>"造成["&amp;INDEX(Sheet5!$L$2:$L$11,MATCH(BY1059,Sheet5!$J$2:$J$11,0))&amp;":"&amp;CE1059&amp;"*"&amp;CF1059/1000&amp;"]"&amp;INDEX(Sheet5!$I$2:$I$4,MATCH(CE1059,Sheet5!$H$2:$H$4,0))&amp;"的"&amp;INDEX(Sheet5!$K$2:$K$11,MATCH(BY1059,Sheet5!$J$2:$J$11,0))</f>
        <v>#N/A</v>
      </c>
      <c r="DP1059" s="69"/>
      <c r="DQ1059" s="69"/>
      <c r="DR1059" s="69" t="e">
        <f t="shared" si="238"/>
        <v>#N/A</v>
      </c>
      <c r="DS1059" s="90">
        <f>MATCH(A1059,Sheet5!D:D,0)</f>
        <v>312</v>
      </c>
      <c r="DT1059" s="94" t="e">
        <f>MATCH(A1058,Sheet5!F:F,0)</f>
        <v>#N/A</v>
      </c>
      <c r="DU1059" s="69">
        <v>150</v>
      </c>
      <c r="DV1059" s="69">
        <v>0</v>
      </c>
      <c r="DW1059" s="69">
        <v>0</v>
      </c>
      <c r="DX1059" s="69">
        <v>0</v>
      </c>
      <c r="DY1059" s="69">
        <v>0</v>
      </c>
    </row>
    <row r="1060" spans="1:129" ht="14.25">
      <c r="A1060" s="69">
        <v>61002</v>
      </c>
      <c r="B1060" s="69">
        <v>0</v>
      </c>
      <c r="C1060" s="69">
        <v>1</v>
      </c>
      <c r="D1060" s="69" t="s">
        <v>2438</v>
      </c>
      <c r="E1060" s="69" t="s">
        <v>2439</v>
      </c>
      <c r="F1060" s="69" t="s">
        <v>2440</v>
      </c>
      <c r="G1060" s="69">
        <v>1</v>
      </c>
      <c r="I1060" s="69">
        <v>0</v>
      </c>
      <c r="J1060" s="69">
        <v>0</v>
      </c>
      <c r="K1060" s="69">
        <v>0</v>
      </c>
      <c r="M1060" s="69">
        <v>0</v>
      </c>
      <c r="O1060" s="69">
        <v>0</v>
      </c>
      <c r="P1060" s="69">
        <v>1</v>
      </c>
      <c r="Q1060" s="69">
        <v>0</v>
      </c>
      <c r="R1060" s="69">
        <v>2</v>
      </c>
      <c r="S1060" s="69">
        <v>0</v>
      </c>
      <c r="T1060" s="69">
        <v>0</v>
      </c>
      <c r="U1060" s="69">
        <v>0</v>
      </c>
      <c r="V1060" s="69">
        <v>0</v>
      </c>
      <c r="W1060" s="69">
        <v>0</v>
      </c>
      <c r="X1060" s="69">
        <v>0</v>
      </c>
      <c r="Y1060" s="69">
        <v>0</v>
      </c>
      <c r="Z1060" s="69">
        <v>0</v>
      </c>
      <c r="AA1060" s="69">
        <v>1</v>
      </c>
      <c r="AB1060" s="69">
        <v>31</v>
      </c>
      <c r="AC1060" s="69">
        <v>0</v>
      </c>
      <c r="AD1060" s="69">
        <v>0</v>
      </c>
      <c r="AE1060" s="69">
        <v>0</v>
      </c>
      <c r="AF1060" s="69">
        <v>1</v>
      </c>
      <c r="AG1060" s="69">
        <v>0</v>
      </c>
      <c r="AH1060" s="69">
        <v>1</v>
      </c>
      <c r="AI1060" s="69">
        <v>0</v>
      </c>
      <c r="AJ1060" s="69">
        <v>0</v>
      </c>
      <c r="AK1060" s="69">
        <v>0</v>
      </c>
      <c r="AL1060" s="69">
        <v>0</v>
      </c>
      <c r="AM1060" s="69">
        <v>0</v>
      </c>
      <c r="AN1060" s="69">
        <v>0</v>
      </c>
      <c r="AO1060" s="69">
        <v>0</v>
      </c>
      <c r="AP1060" s="69">
        <v>0</v>
      </c>
      <c r="AQ1060" s="84">
        <v>0</v>
      </c>
      <c r="AR1060" s="69">
        <v>0</v>
      </c>
      <c r="AS1060" s="69">
        <v>0</v>
      </c>
      <c r="AT1060" s="69">
        <v>0</v>
      </c>
      <c r="AU1060" s="69">
        <v>0</v>
      </c>
      <c r="AV1060" s="69">
        <v>0</v>
      </c>
      <c r="AW1060" s="69">
        <v>0</v>
      </c>
      <c r="AX1060" s="69">
        <v>0</v>
      </c>
      <c r="AY1060" s="69">
        <v>0</v>
      </c>
      <c r="AZ1060" s="69">
        <v>0</v>
      </c>
      <c r="BA1060" s="69">
        <v>0</v>
      </c>
      <c r="BB1060" s="69">
        <v>0</v>
      </c>
      <c r="BC1060" s="69">
        <v>0</v>
      </c>
      <c r="BD1060" s="69">
        <v>0</v>
      </c>
      <c r="BE1060" s="69">
        <v>0</v>
      </c>
      <c r="BF1060" s="69">
        <v>0</v>
      </c>
      <c r="BG1060" s="69">
        <v>0</v>
      </c>
      <c r="BH1060" s="69">
        <v>0</v>
      </c>
      <c r="BK1060" s="69">
        <v>3</v>
      </c>
      <c r="BL1060" s="69">
        <v>10</v>
      </c>
      <c r="BM1060" s="69">
        <v>1</v>
      </c>
      <c r="BN1060" s="69">
        <v>31</v>
      </c>
      <c r="BO1060" s="89">
        <v>0</v>
      </c>
      <c r="BP1060" s="69">
        <v>1</v>
      </c>
      <c r="BQ1060" s="69">
        <v>1</v>
      </c>
      <c r="BR1060" s="69">
        <v>1</v>
      </c>
      <c r="BS1060" s="69">
        <v>61002</v>
      </c>
      <c r="BT1060" s="69">
        <v>0</v>
      </c>
      <c r="BU1060" s="69">
        <v>0</v>
      </c>
      <c r="BV1060" s="69">
        <v>1000</v>
      </c>
      <c r="BW1060" s="69">
        <v>0</v>
      </c>
      <c r="BY1060" s="69">
        <v>0</v>
      </c>
      <c r="BZ1060" s="69">
        <v>0</v>
      </c>
      <c r="CA1060" s="69">
        <v>31</v>
      </c>
      <c r="CB1060" s="89">
        <v>0</v>
      </c>
      <c r="CC1060" s="69">
        <v>0</v>
      </c>
      <c r="CD1060" s="69">
        <v>0</v>
      </c>
      <c r="CE1060" s="69">
        <v>0</v>
      </c>
      <c r="CF1060" s="69">
        <v>0</v>
      </c>
      <c r="CG1060" s="69">
        <v>0</v>
      </c>
      <c r="CH1060" s="69">
        <v>0</v>
      </c>
      <c r="CI1060" s="69">
        <v>0</v>
      </c>
      <c r="CJ1060" s="69">
        <v>0</v>
      </c>
      <c r="CL1060" s="69">
        <v>0</v>
      </c>
      <c r="CM1060" s="69">
        <v>0</v>
      </c>
      <c r="CN1060" s="69">
        <v>0</v>
      </c>
      <c r="CO1060" s="89">
        <v>0</v>
      </c>
      <c r="CP1060" s="69">
        <v>0</v>
      </c>
      <c r="CQ1060" s="69">
        <v>0</v>
      </c>
      <c r="CR1060" s="69">
        <v>0</v>
      </c>
      <c r="CS1060" s="69">
        <v>0</v>
      </c>
      <c r="CT1060" s="69">
        <v>0</v>
      </c>
      <c r="CU1060" s="69">
        <v>0</v>
      </c>
      <c r="CV1060" s="69">
        <v>0</v>
      </c>
      <c r="CW1060" s="69">
        <v>0</v>
      </c>
      <c r="CZ1060" s="69">
        <v>0</v>
      </c>
      <c r="DA1060" s="69">
        <v>0</v>
      </c>
      <c r="DB1060" s="69">
        <v>150</v>
      </c>
      <c r="DC1060" s="69">
        <v>0</v>
      </c>
      <c r="DD1060" s="69">
        <v>0</v>
      </c>
      <c r="DE1060" s="69">
        <v>0</v>
      </c>
      <c r="DF1060" s="69">
        <v>0</v>
      </c>
      <c r="DG1060" s="69">
        <v>1</v>
      </c>
      <c r="DI1060" s="69" t="e">
        <f>INDEX(Sheet3!$E$78:$E$1130,MATCH(A1060,Sheet3!$D$78:$D$1130,0))</f>
        <v>#N/A</v>
      </c>
      <c r="DJ1060" s="69" t="str">
        <f t="shared" si="240"/>
        <v>skill_icons.ps_skill_maxmp</v>
      </c>
      <c r="DK1060" s="69" t="s">
        <v>2441</v>
      </c>
      <c r="DL1060" s="93"/>
      <c r="DM1060" s="94" t="s">
        <v>2511</v>
      </c>
      <c r="DN1060" s="69" t="e">
        <f>"造成["&amp;INDEX(Sheet5!$L$2:$L$11,MATCH(BL1060,Sheet5!$J$2:$J$11,0))&amp;":"&amp;BR1060&amp;"*"&amp;BS1060/1000&amp;"]"&amp;INDEX(Sheet5!$I$2:$I$4,MATCH(BR1060,Sheet5!$H$2:$H$4,0))&amp;"的"&amp;INDEX(Sheet5!$K$2:$K$11,MATCH(BL1060,Sheet5!$J$2:$J$11,0))</f>
        <v>#N/A</v>
      </c>
      <c r="DO1060" s="69" t="e">
        <f>"造成["&amp;INDEX(Sheet5!$L$2:$L$11,MATCH(BY1060,Sheet5!$J$2:$J$11,0))&amp;":"&amp;CE1060&amp;"*"&amp;CF1060/1000&amp;"]"&amp;INDEX(Sheet5!$I$2:$I$4,MATCH(CE1060,Sheet5!$H$2:$H$4,0))&amp;"的"&amp;INDEX(Sheet5!$K$2:$K$11,MATCH(BY1060,Sheet5!$J$2:$J$11,0))</f>
        <v>#N/A</v>
      </c>
      <c r="DP1060" s="69"/>
      <c r="DQ1060" s="69"/>
      <c r="DR1060" s="69" t="e">
        <f t="shared" si="238"/>
        <v>#N/A</v>
      </c>
      <c r="DS1060" s="90">
        <f>MATCH(A1060,Sheet5!D:D,0)</f>
        <v>313</v>
      </c>
      <c r="DT1060" s="94" t="e">
        <f>MATCH(A1059,Sheet5!F:F,0)</f>
        <v>#N/A</v>
      </c>
      <c r="DU1060" s="69">
        <v>150</v>
      </c>
      <c r="DV1060" s="69">
        <v>0</v>
      </c>
      <c r="DW1060" s="69">
        <v>0</v>
      </c>
      <c r="DX1060" s="69">
        <v>0</v>
      </c>
      <c r="DY1060" s="69">
        <v>0</v>
      </c>
    </row>
    <row r="1061" spans="1:129" ht="14.25">
      <c r="A1061" s="69">
        <v>61003</v>
      </c>
      <c r="B1061" s="69">
        <v>0</v>
      </c>
      <c r="C1061" s="69">
        <v>1</v>
      </c>
      <c r="D1061" s="69" t="s">
        <v>2443</v>
      </c>
      <c r="E1061" s="69" t="s">
        <v>2444</v>
      </c>
      <c r="F1061" s="69" t="s">
        <v>2445</v>
      </c>
      <c r="G1061" s="69">
        <v>1</v>
      </c>
      <c r="I1061" s="69">
        <v>0</v>
      </c>
      <c r="J1061" s="69">
        <v>0</v>
      </c>
      <c r="K1061" s="69">
        <v>0</v>
      </c>
      <c r="M1061" s="69">
        <v>0</v>
      </c>
      <c r="O1061" s="69">
        <v>0</v>
      </c>
      <c r="P1061" s="69">
        <v>1</v>
      </c>
      <c r="Q1061" s="69">
        <v>0</v>
      </c>
      <c r="R1061" s="69">
        <v>2</v>
      </c>
      <c r="S1061" s="69">
        <v>0</v>
      </c>
      <c r="T1061" s="69">
        <v>0</v>
      </c>
      <c r="U1061" s="69">
        <v>0</v>
      </c>
      <c r="V1061" s="69">
        <v>0</v>
      </c>
      <c r="W1061" s="69">
        <v>0</v>
      </c>
      <c r="X1061" s="69">
        <v>0</v>
      </c>
      <c r="Y1061" s="69">
        <v>0</v>
      </c>
      <c r="Z1061" s="69">
        <v>0</v>
      </c>
      <c r="AA1061" s="69">
        <v>1</v>
      </c>
      <c r="AB1061" s="69">
        <v>31</v>
      </c>
      <c r="AC1061" s="69">
        <v>0</v>
      </c>
      <c r="AD1061" s="69">
        <v>0</v>
      </c>
      <c r="AE1061" s="69">
        <v>0</v>
      </c>
      <c r="AF1061" s="69">
        <v>1</v>
      </c>
      <c r="AG1061" s="69">
        <v>0</v>
      </c>
      <c r="AH1061" s="69">
        <v>1</v>
      </c>
      <c r="AI1061" s="69">
        <v>0</v>
      </c>
      <c r="AJ1061" s="69">
        <v>0</v>
      </c>
      <c r="AK1061" s="69">
        <v>0</v>
      </c>
      <c r="AL1061" s="69">
        <v>0</v>
      </c>
      <c r="AM1061" s="69">
        <v>0</v>
      </c>
      <c r="AN1061" s="69">
        <v>0</v>
      </c>
      <c r="AO1061" s="69">
        <v>0</v>
      </c>
      <c r="AP1061" s="69">
        <v>0</v>
      </c>
      <c r="AQ1061" s="84">
        <v>0</v>
      </c>
      <c r="AR1061" s="69">
        <v>0</v>
      </c>
      <c r="AS1061" s="69">
        <v>0</v>
      </c>
      <c r="AT1061" s="69">
        <v>0</v>
      </c>
      <c r="AU1061" s="69">
        <v>0</v>
      </c>
      <c r="AV1061" s="69">
        <v>0</v>
      </c>
      <c r="AW1061" s="69">
        <v>0</v>
      </c>
      <c r="AX1061" s="69">
        <v>0</v>
      </c>
      <c r="AY1061" s="69">
        <v>0</v>
      </c>
      <c r="AZ1061" s="69">
        <v>0</v>
      </c>
      <c r="BA1061" s="69">
        <v>0</v>
      </c>
      <c r="BB1061" s="69">
        <v>0</v>
      </c>
      <c r="BC1061" s="69">
        <v>0</v>
      </c>
      <c r="BD1061" s="69">
        <v>0</v>
      </c>
      <c r="BE1061" s="69">
        <v>0</v>
      </c>
      <c r="BF1061" s="69">
        <v>0</v>
      </c>
      <c r="BG1061" s="69">
        <v>0</v>
      </c>
      <c r="BH1061" s="69">
        <v>0</v>
      </c>
      <c r="BK1061" s="69">
        <v>3</v>
      </c>
      <c r="BL1061" s="69">
        <v>10</v>
      </c>
      <c r="BM1061" s="69">
        <v>1</v>
      </c>
      <c r="BN1061" s="69">
        <v>31</v>
      </c>
      <c r="BO1061" s="89">
        <v>0</v>
      </c>
      <c r="BP1061" s="69">
        <v>1</v>
      </c>
      <c r="BQ1061" s="69">
        <v>1</v>
      </c>
      <c r="BR1061" s="69">
        <v>1</v>
      </c>
      <c r="BS1061" s="69">
        <v>61003</v>
      </c>
      <c r="BT1061" s="69">
        <v>0</v>
      </c>
      <c r="BU1061" s="69">
        <v>0</v>
      </c>
      <c r="BV1061" s="69">
        <v>1000</v>
      </c>
      <c r="BW1061" s="69">
        <v>0</v>
      </c>
      <c r="BY1061" s="69">
        <v>0</v>
      </c>
      <c r="BZ1061" s="69">
        <v>0</v>
      </c>
      <c r="CA1061" s="69">
        <v>31</v>
      </c>
      <c r="CB1061" s="89">
        <v>0</v>
      </c>
      <c r="CC1061" s="69">
        <v>0</v>
      </c>
      <c r="CD1061" s="69">
        <v>0</v>
      </c>
      <c r="CE1061" s="69">
        <v>0</v>
      </c>
      <c r="CF1061" s="69">
        <v>0</v>
      </c>
      <c r="CG1061" s="69">
        <v>0</v>
      </c>
      <c r="CH1061" s="69">
        <v>0</v>
      </c>
      <c r="CI1061" s="69">
        <v>0</v>
      </c>
      <c r="CJ1061" s="69">
        <v>0</v>
      </c>
      <c r="CL1061" s="69">
        <v>0</v>
      </c>
      <c r="CM1061" s="69">
        <v>0</v>
      </c>
      <c r="CN1061" s="69">
        <v>0</v>
      </c>
      <c r="CO1061" s="89">
        <v>0</v>
      </c>
      <c r="CP1061" s="69">
        <v>0</v>
      </c>
      <c r="CQ1061" s="69">
        <v>0</v>
      </c>
      <c r="CR1061" s="69">
        <v>0</v>
      </c>
      <c r="CS1061" s="69">
        <v>0</v>
      </c>
      <c r="CT1061" s="69">
        <v>0</v>
      </c>
      <c r="CU1061" s="69">
        <v>0</v>
      </c>
      <c r="CV1061" s="69">
        <v>0</v>
      </c>
      <c r="CW1061" s="69">
        <v>0</v>
      </c>
      <c r="CZ1061" s="69">
        <v>0</v>
      </c>
      <c r="DA1061" s="69">
        <v>0</v>
      </c>
      <c r="DB1061" s="69">
        <v>15</v>
      </c>
      <c r="DC1061" s="69">
        <v>0</v>
      </c>
      <c r="DD1061" s="69">
        <v>0</v>
      </c>
      <c r="DE1061" s="69">
        <v>0</v>
      </c>
      <c r="DF1061" s="69">
        <v>0</v>
      </c>
      <c r="DG1061" s="69">
        <v>1</v>
      </c>
      <c r="DI1061" s="69" t="e">
        <f>INDEX(Sheet3!$E$78:$E$1130,MATCH(A1061,Sheet3!$D$78:$D$1130,0))</f>
        <v>#N/A</v>
      </c>
      <c r="DJ1061" s="69" t="str">
        <f t="shared" si="240"/>
        <v>skill_icons.ps_skill_patk</v>
      </c>
      <c r="DK1061" s="69" t="s">
        <v>2446</v>
      </c>
      <c r="DL1061" s="93"/>
      <c r="DM1061" s="94" t="s">
        <v>2512</v>
      </c>
      <c r="DN1061" s="69" t="e">
        <f>"造成["&amp;INDEX(Sheet5!$L$2:$L$11,MATCH(BL1061,Sheet5!$J$2:$J$11,0))&amp;":"&amp;BR1061&amp;"*"&amp;BS1061/1000&amp;"]"&amp;INDEX(Sheet5!$I$2:$I$4,MATCH(BR1061,Sheet5!$H$2:$H$4,0))&amp;"的"&amp;INDEX(Sheet5!$K$2:$K$11,MATCH(BL1061,Sheet5!$J$2:$J$11,0))</f>
        <v>#N/A</v>
      </c>
      <c r="DO1061" s="69" t="e">
        <f>"造成["&amp;INDEX(Sheet5!$L$2:$L$11,MATCH(BY1061,Sheet5!$J$2:$J$11,0))&amp;":"&amp;CE1061&amp;"*"&amp;CF1061/1000&amp;"]"&amp;INDEX(Sheet5!$I$2:$I$4,MATCH(CE1061,Sheet5!$H$2:$H$4,0))&amp;"的"&amp;INDEX(Sheet5!$K$2:$K$11,MATCH(BY1061,Sheet5!$J$2:$J$11,0))</f>
        <v>#N/A</v>
      </c>
      <c r="DP1061" s="69"/>
      <c r="DQ1061" s="69"/>
      <c r="DR1061" s="69" t="e">
        <f t="shared" si="238"/>
        <v>#N/A</v>
      </c>
      <c r="DS1061" s="90">
        <f>MATCH(A1061,Sheet5!D:D,0)</f>
        <v>314</v>
      </c>
      <c r="DT1061" s="94" t="e">
        <f>MATCH(A1060,Sheet5!F:F,0)</f>
        <v>#N/A</v>
      </c>
      <c r="DU1061" s="69">
        <v>15</v>
      </c>
      <c r="DV1061" s="69">
        <v>0</v>
      </c>
      <c r="DW1061" s="69">
        <v>0</v>
      </c>
      <c r="DX1061" s="69">
        <v>0</v>
      </c>
      <c r="DY1061" s="69">
        <v>0</v>
      </c>
    </row>
    <row r="1062" spans="1:129" ht="14.25">
      <c r="A1062" s="69">
        <v>61004</v>
      </c>
      <c r="B1062" s="69">
        <v>0</v>
      </c>
      <c r="C1062" s="69">
        <v>1</v>
      </c>
      <c r="D1062" s="69" t="s">
        <v>2448</v>
      </c>
      <c r="E1062" s="69" t="s">
        <v>2449</v>
      </c>
      <c r="F1062" s="69" t="s">
        <v>2450</v>
      </c>
      <c r="G1062" s="69">
        <v>1</v>
      </c>
      <c r="I1062" s="69">
        <v>0</v>
      </c>
      <c r="J1062" s="69">
        <v>0</v>
      </c>
      <c r="K1062" s="69">
        <v>0</v>
      </c>
      <c r="M1062" s="69">
        <v>0</v>
      </c>
      <c r="O1062" s="69">
        <v>0</v>
      </c>
      <c r="P1062" s="69">
        <v>1</v>
      </c>
      <c r="Q1062" s="69">
        <v>0</v>
      </c>
      <c r="R1062" s="69">
        <v>2</v>
      </c>
      <c r="S1062" s="69">
        <v>0</v>
      </c>
      <c r="T1062" s="69">
        <v>0</v>
      </c>
      <c r="U1062" s="69">
        <v>0</v>
      </c>
      <c r="V1062" s="69">
        <v>0</v>
      </c>
      <c r="W1062" s="69">
        <v>0</v>
      </c>
      <c r="X1062" s="69">
        <v>0</v>
      </c>
      <c r="Y1062" s="69">
        <v>0</v>
      </c>
      <c r="Z1062" s="69">
        <v>0</v>
      </c>
      <c r="AA1062" s="69">
        <v>1</v>
      </c>
      <c r="AB1062" s="69">
        <v>31</v>
      </c>
      <c r="AC1062" s="69">
        <v>0</v>
      </c>
      <c r="AD1062" s="69">
        <v>0</v>
      </c>
      <c r="AE1062" s="69">
        <v>0</v>
      </c>
      <c r="AF1062" s="69">
        <v>1</v>
      </c>
      <c r="AG1062" s="69">
        <v>0</v>
      </c>
      <c r="AH1062" s="69">
        <v>1</v>
      </c>
      <c r="AI1062" s="69">
        <v>0</v>
      </c>
      <c r="AJ1062" s="69">
        <v>0</v>
      </c>
      <c r="AK1062" s="69">
        <v>0</v>
      </c>
      <c r="AL1062" s="69">
        <v>0</v>
      </c>
      <c r="AM1062" s="69">
        <v>0</v>
      </c>
      <c r="AN1062" s="69">
        <v>0</v>
      </c>
      <c r="AO1062" s="69">
        <v>0</v>
      </c>
      <c r="AP1062" s="69">
        <v>0</v>
      </c>
      <c r="AQ1062" s="84">
        <v>0</v>
      </c>
      <c r="AR1062" s="69">
        <v>0</v>
      </c>
      <c r="AS1062" s="69">
        <v>0</v>
      </c>
      <c r="AT1062" s="69">
        <v>0</v>
      </c>
      <c r="AU1062" s="69">
        <v>0</v>
      </c>
      <c r="AV1062" s="69">
        <v>0</v>
      </c>
      <c r="AW1062" s="69">
        <v>0</v>
      </c>
      <c r="AX1062" s="69">
        <v>0</v>
      </c>
      <c r="AY1062" s="69">
        <v>0</v>
      </c>
      <c r="AZ1062" s="69">
        <v>0</v>
      </c>
      <c r="BA1062" s="69">
        <v>0</v>
      </c>
      <c r="BB1062" s="69">
        <v>0</v>
      </c>
      <c r="BC1062" s="69">
        <v>0</v>
      </c>
      <c r="BD1062" s="69">
        <v>0</v>
      </c>
      <c r="BE1062" s="69">
        <v>0</v>
      </c>
      <c r="BF1062" s="69">
        <v>0</v>
      </c>
      <c r="BG1062" s="69">
        <v>0</v>
      </c>
      <c r="BH1062" s="69">
        <v>0</v>
      </c>
      <c r="BK1062" s="69">
        <v>3</v>
      </c>
      <c r="BL1062" s="69">
        <v>10</v>
      </c>
      <c r="BM1062" s="69">
        <v>1</v>
      </c>
      <c r="BN1062" s="69">
        <v>31</v>
      </c>
      <c r="BO1062" s="89">
        <v>0</v>
      </c>
      <c r="BP1062" s="69">
        <v>1</v>
      </c>
      <c r="BQ1062" s="69">
        <v>1</v>
      </c>
      <c r="BR1062" s="69">
        <v>1</v>
      </c>
      <c r="BS1062" s="69">
        <v>61004</v>
      </c>
      <c r="BT1062" s="69">
        <v>0</v>
      </c>
      <c r="BU1062" s="69">
        <v>0</v>
      </c>
      <c r="BV1062" s="69">
        <v>1000</v>
      </c>
      <c r="BW1062" s="69">
        <v>0</v>
      </c>
      <c r="BY1062" s="69">
        <v>0</v>
      </c>
      <c r="BZ1062" s="69">
        <v>0</v>
      </c>
      <c r="CA1062" s="69">
        <v>31</v>
      </c>
      <c r="CB1062" s="89">
        <v>0</v>
      </c>
      <c r="CC1062" s="69">
        <v>0</v>
      </c>
      <c r="CD1062" s="69">
        <v>0</v>
      </c>
      <c r="CE1062" s="69">
        <v>0</v>
      </c>
      <c r="CF1062" s="69">
        <v>0</v>
      </c>
      <c r="CG1062" s="69">
        <v>0</v>
      </c>
      <c r="CH1062" s="69">
        <v>0</v>
      </c>
      <c r="CI1062" s="69">
        <v>0</v>
      </c>
      <c r="CJ1062" s="69">
        <v>0</v>
      </c>
      <c r="CL1062" s="69">
        <v>0</v>
      </c>
      <c r="CM1062" s="69">
        <v>0</v>
      </c>
      <c r="CN1062" s="69">
        <v>0</v>
      </c>
      <c r="CO1062" s="89">
        <v>0</v>
      </c>
      <c r="CP1062" s="69">
        <v>0</v>
      </c>
      <c r="CQ1062" s="69">
        <v>0</v>
      </c>
      <c r="CR1062" s="69">
        <v>0</v>
      </c>
      <c r="CS1062" s="69">
        <v>0</v>
      </c>
      <c r="CT1062" s="69">
        <v>0</v>
      </c>
      <c r="CU1062" s="69">
        <v>0</v>
      </c>
      <c r="CV1062" s="69">
        <v>0</v>
      </c>
      <c r="CW1062" s="69">
        <v>0</v>
      </c>
      <c r="CZ1062" s="69">
        <v>0</v>
      </c>
      <c r="DA1062" s="69">
        <v>0</v>
      </c>
      <c r="DB1062" s="69">
        <v>15</v>
      </c>
      <c r="DC1062" s="69">
        <v>0</v>
      </c>
      <c r="DD1062" s="69">
        <v>0</v>
      </c>
      <c r="DE1062" s="69">
        <v>0</v>
      </c>
      <c r="DF1062" s="69">
        <v>0</v>
      </c>
      <c r="DG1062" s="69">
        <v>1</v>
      </c>
      <c r="DI1062" s="69" t="e">
        <f>INDEX(Sheet3!$E$78:$E$1130,MATCH(A1062,Sheet3!$D$78:$D$1130,0))</f>
        <v>#N/A</v>
      </c>
      <c r="DJ1062" s="69" t="str">
        <f t="shared" si="240"/>
        <v>skill_icons.ps_skill_matk</v>
      </c>
      <c r="DK1062" s="69" t="s">
        <v>2451</v>
      </c>
      <c r="DL1062" s="93"/>
      <c r="DM1062" s="94" t="s">
        <v>2513</v>
      </c>
      <c r="DN1062" s="69" t="e">
        <f>"造成["&amp;INDEX(Sheet5!$L$2:$L$11,MATCH(BL1062,Sheet5!$J$2:$J$11,0))&amp;":"&amp;BR1062&amp;"*"&amp;BS1062/1000&amp;"]"&amp;INDEX(Sheet5!$I$2:$I$4,MATCH(BR1062,Sheet5!$H$2:$H$4,0))&amp;"的"&amp;INDEX(Sheet5!$K$2:$K$11,MATCH(BL1062,Sheet5!$J$2:$J$11,0))</f>
        <v>#N/A</v>
      </c>
      <c r="DO1062" s="69" t="e">
        <f>"造成["&amp;INDEX(Sheet5!$L$2:$L$11,MATCH(BY1062,Sheet5!$J$2:$J$11,0))&amp;":"&amp;CE1062&amp;"*"&amp;CF1062/1000&amp;"]"&amp;INDEX(Sheet5!$I$2:$I$4,MATCH(CE1062,Sheet5!$H$2:$H$4,0))&amp;"的"&amp;INDEX(Sheet5!$K$2:$K$11,MATCH(BY1062,Sheet5!$J$2:$J$11,0))</f>
        <v>#N/A</v>
      </c>
      <c r="DP1062" s="69"/>
      <c r="DQ1062" s="69"/>
      <c r="DR1062" s="69" t="e">
        <f t="shared" si="238"/>
        <v>#N/A</v>
      </c>
      <c r="DS1062" s="90">
        <f>MATCH(A1062,Sheet5!D:D,0)</f>
        <v>315</v>
      </c>
      <c r="DT1062" s="94" t="e">
        <f>MATCH(A1061,Sheet5!F:F,0)</f>
        <v>#N/A</v>
      </c>
      <c r="DU1062" s="69">
        <v>15</v>
      </c>
      <c r="DV1062" s="69">
        <v>0</v>
      </c>
      <c r="DW1062" s="69">
        <v>0</v>
      </c>
      <c r="DX1062" s="69">
        <v>0</v>
      </c>
      <c r="DY1062" s="69">
        <v>0</v>
      </c>
    </row>
    <row r="1063" spans="1:129" ht="14.25">
      <c r="A1063" s="69">
        <v>61005</v>
      </c>
      <c r="B1063" s="69">
        <v>0</v>
      </c>
      <c r="C1063" s="69">
        <v>1</v>
      </c>
      <c r="D1063" s="69" t="s">
        <v>2453</v>
      </c>
      <c r="E1063" s="69" t="s">
        <v>2454</v>
      </c>
      <c r="F1063" s="69" t="s">
        <v>2455</v>
      </c>
      <c r="G1063" s="69">
        <v>1</v>
      </c>
      <c r="I1063" s="69">
        <v>0</v>
      </c>
      <c r="J1063" s="69">
        <v>0</v>
      </c>
      <c r="K1063" s="69">
        <v>0</v>
      </c>
      <c r="M1063" s="69">
        <v>0</v>
      </c>
      <c r="O1063" s="69">
        <v>0</v>
      </c>
      <c r="P1063" s="69">
        <v>1</v>
      </c>
      <c r="Q1063" s="69">
        <v>0</v>
      </c>
      <c r="R1063" s="69">
        <v>2</v>
      </c>
      <c r="S1063" s="69">
        <v>0</v>
      </c>
      <c r="T1063" s="69">
        <v>0</v>
      </c>
      <c r="U1063" s="69">
        <v>0</v>
      </c>
      <c r="V1063" s="69">
        <v>0</v>
      </c>
      <c r="W1063" s="69">
        <v>0</v>
      </c>
      <c r="X1063" s="69">
        <v>0</v>
      </c>
      <c r="Y1063" s="69">
        <v>0</v>
      </c>
      <c r="Z1063" s="69">
        <v>0</v>
      </c>
      <c r="AA1063" s="69">
        <v>1</v>
      </c>
      <c r="AB1063" s="69">
        <v>31</v>
      </c>
      <c r="AC1063" s="69">
        <v>0</v>
      </c>
      <c r="AD1063" s="69">
        <v>0</v>
      </c>
      <c r="AE1063" s="69">
        <v>0</v>
      </c>
      <c r="AF1063" s="69">
        <v>1</v>
      </c>
      <c r="AG1063" s="69">
        <v>0</v>
      </c>
      <c r="AH1063" s="69">
        <v>1</v>
      </c>
      <c r="AI1063" s="69">
        <v>0</v>
      </c>
      <c r="AJ1063" s="69">
        <v>0</v>
      </c>
      <c r="AK1063" s="69">
        <v>0</v>
      </c>
      <c r="AL1063" s="69">
        <v>0</v>
      </c>
      <c r="AM1063" s="69">
        <v>0</v>
      </c>
      <c r="AN1063" s="69">
        <v>0</v>
      </c>
      <c r="AO1063" s="69">
        <v>0</v>
      </c>
      <c r="AP1063" s="69">
        <v>0</v>
      </c>
      <c r="AQ1063" s="84">
        <v>0</v>
      </c>
      <c r="AR1063" s="69">
        <v>0</v>
      </c>
      <c r="AS1063" s="69">
        <v>0</v>
      </c>
      <c r="AT1063" s="69">
        <v>0</v>
      </c>
      <c r="AU1063" s="69">
        <v>0</v>
      </c>
      <c r="AV1063" s="69">
        <v>0</v>
      </c>
      <c r="AW1063" s="69">
        <v>0</v>
      </c>
      <c r="AX1063" s="69">
        <v>0</v>
      </c>
      <c r="AY1063" s="69">
        <v>0</v>
      </c>
      <c r="AZ1063" s="69">
        <v>0</v>
      </c>
      <c r="BA1063" s="69">
        <v>0</v>
      </c>
      <c r="BB1063" s="69">
        <v>0</v>
      </c>
      <c r="BC1063" s="69">
        <v>0</v>
      </c>
      <c r="BD1063" s="69">
        <v>0</v>
      </c>
      <c r="BE1063" s="69">
        <v>0</v>
      </c>
      <c r="BF1063" s="69">
        <v>0</v>
      </c>
      <c r="BG1063" s="69">
        <v>0</v>
      </c>
      <c r="BH1063" s="69">
        <v>0</v>
      </c>
      <c r="BK1063" s="69">
        <v>3</v>
      </c>
      <c r="BL1063" s="69">
        <v>10</v>
      </c>
      <c r="BM1063" s="69">
        <v>1</v>
      </c>
      <c r="BN1063" s="69">
        <v>31</v>
      </c>
      <c r="BO1063" s="89">
        <v>0</v>
      </c>
      <c r="BP1063" s="69">
        <v>1</v>
      </c>
      <c r="BQ1063" s="69">
        <v>1</v>
      </c>
      <c r="BR1063" s="69">
        <v>1</v>
      </c>
      <c r="BS1063" s="69">
        <v>61005</v>
      </c>
      <c r="BT1063" s="69">
        <v>0</v>
      </c>
      <c r="BU1063" s="69">
        <v>0</v>
      </c>
      <c r="BV1063" s="69">
        <v>1000</v>
      </c>
      <c r="BW1063" s="69">
        <v>0</v>
      </c>
      <c r="BY1063" s="69">
        <v>0</v>
      </c>
      <c r="BZ1063" s="69">
        <v>0</v>
      </c>
      <c r="CA1063" s="69">
        <v>31</v>
      </c>
      <c r="CB1063" s="89">
        <v>0</v>
      </c>
      <c r="CC1063" s="69">
        <v>0</v>
      </c>
      <c r="CD1063" s="69">
        <v>0</v>
      </c>
      <c r="CE1063" s="69">
        <v>0</v>
      </c>
      <c r="CF1063" s="69">
        <v>0</v>
      </c>
      <c r="CG1063" s="69">
        <v>0</v>
      </c>
      <c r="CH1063" s="69">
        <v>0</v>
      </c>
      <c r="CI1063" s="69">
        <v>0</v>
      </c>
      <c r="CJ1063" s="69">
        <v>0</v>
      </c>
      <c r="CL1063" s="69">
        <v>0</v>
      </c>
      <c r="CM1063" s="69">
        <v>0</v>
      </c>
      <c r="CN1063" s="69">
        <v>0</v>
      </c>
      <c r="CO1063" s="89">
        <v>0</v>
      </c>
      <c r="CP1063" s="69">
        <v>0</v>
      </c>
      <c r="CQ1063" s="69">
        <v>0</v>
      </c>
      <c r="CR1063" s="69">
        <v>0</v>
      </c>
      <c r="CS1063" s="69">
        <v>0</v>
      </c>
      <c r="CT1063" s="69">
        <v>0</v>
      </c>
      <c r="CU1063" s="69">
        <v>0</v>
      </c>
      <c r="CV1063" s="69">
        <v>0</v>
      </c>
      <c r="CW1063" s="69">
        <v>0</v>
      </c>
      <c r="CZ1063" s="69">
        <v>0</v>
      </c>
      <c r="DA1063" s="69">
        <v>0</v>
      </c>
      <c r="DB1063" s="69">
        <v>7</v>
      </c>
      <c r="DC1063" s="69">
        <v>0</v>
      </c>
      <c r="DD1063" s="69">
        <v>0</v>
      </c>
      <c r="DE1063" s="69">
        <v>0</v>
      </c>
      <c r="DF1063" s="69">
        <v>0</v>
      </c>
      <c r="DG1063" s="69">
        <v>1</v>
      </c>
      <c r="DI1063" s="69" t="e">
        <f>INDEX(Sheet3!$E$78:$E$1130,MATCH(A1063,Sheet3!$D$78:$D$1130,0))</f>
        <v>#N/A</v>
      </c>
      <c r="DJ1063" s="69" t="str">
        <f t="shared" si="240"/>
        <v>skill_icons.ps_skill_pdef</v>
      </c>
      <c r="DK1063" s="69" t="s">
        <v>2456</v>
      </c>
      <c r="DL1063" s="93"/>
      <c r="DM1063" s="94" t="s">
        <v>2514</v>
      </c>
      <c r="DN1063" s="69" t="e">
        <f>"造成["&amp;INDEX(Sheet5!$L$2:$L$11,MATCH(BL1063,Sheet5!$J$2:$J$11,0))&amp;":"&amp;BR1063&amp;"*"&amp;BS1063/1000&amp;"]"&amp;INDEX(Sheet5!$I$2:$I$4,MATCH(BR1063,Sheet5!$H$2:$H$4,0))&amp;"的"&amp;INDEX(Sheet5!$K$2:$K$11,MATCH(BL1063,Sheet5!$J$2:$J$11,0))</f>
        <v>#N/A</v>
      </c>
      <c r="DO1063" s="69" t="e">
        <f>"造成["&amp;INDEX(Sheet5!$L$2:$L$11,MATCH(BY1063,Sheet5!$J$2:$J$11,0))&amp;":"&amp;CE1063&amp;"*"&amp;CF1063/1000&amp;"]"&amp;INDEX(Sheet5!$I$2:$I$4,MATCH(CE1063,Sheet5!$H$2:$H$4,0))&amp;"的"&amp;INDEX(Sheet5!$K$2:$K$11,MATCH(BY1063,Sheet5!$J$2:$J$11,0))</f>
        <v>#N/A</v>
      </c>
      <c r="DP1063" s="69"/>
      <c r="DQ1063" s="69"/>
      <c r="DR1063" s="69" t="e">
        <f t="shared" si="238"/>
        <v>#N/A</v>
      </c>
      <c r="DS1063" s="90">
        <f>MATCH(A1063,Sheet5!D:D,0)</f>
        <v>316</v>
      </c>
      <c r="DT1063" s="94" t="e">
        <f>MATCH(A1062,Sheet5!F:F,0)</f>
        <v>#N/A</v>
      </c>
      <c r="DU1063" s="69">
        <v>7</v>
      </c>
      <c r="DV1063" s="69">
        <v>0</v>
      </c>
      <c r="DW1063" s="69">
        <v>0</v>
      </c>
      <c r="DX1063" s="69">
        <v>0</v>
      </c>
      <c r="DY1063" s="69">
        <v>0</v>
      </c>
    </row>
    <row r="1064" spans="1:129" ht="14.25">
      <c r="A1064" s="69">
        <v>61006</v>
      </c>
      <c r="B1064" s="69">
        <v>0</v>
      </c>
      <c r="C1064" s="69">
        <v>1</v>
      </c>
      <c r="D1064" s="69" t="s">
        <v>2458</v>
      </c>
      <c r="E1064" s="69" t="s">
        <v>2459</v>
      </c>
      <c r="F1064" s="69" t="s">
        <v>2460</v>
      </c>
      <c r="G1064" s="69">
        <v>1</v>
      </c>
      <c r="I1064" s="69">
        <v>0</v>
      </c>
      <c r="J1064" s="69">
        <v>0</v>
      </c>
      <c r="K1064" s="69">
        <v>0</v>
      </c>
      <c r="M1064" s="69">
        <v>0</v>
      </c>
      <c r="O1064" s="69">
        <v>0</v>
      </c>
      <c r="P1064" s="69">
        <v>1</v>
      </c>
      <c r="Q1064" s="69">
        <v>0</v>
      </c>
      <c r="R1064" s="69">
        <v>2</v>
      </c>
      <c r="S1064" s="69">
        <v>0</v>
      </c>
      <c r="T1064" s="69">
        <v>0</v>
      </c>
      <c r="U1064" s="69">
        <v>0</v>
      </c>
      <c r="V1064" s="69">
        <v>0</v>
      </c>
      <c r="W1064" s="69">
        <v>0</v>
      </c>
      <c r="X1064" s="69">
        <v>0</v>
      </c>
      <c r="Y1064" s="69">
        <v>0</v>
      </c>
      <c r="Z1064" s="69">
        <v>0</v>
      </c>
      <c r="AA1064" s="69">
        <v>1</v>
      </c>
      <c r="AB1064" s="69">
        <v>31</v>
      </c>
      <c r="AC1064" s="69">
        <v>0</v>
      </c>
      <c r="AD1064" s="69">
        <v>0</v>
      </c>
      <c r="AE1064" s="69">
        <v>0</v>
      </c>
      <c r="AF1064" s="69">
        <v>1</v>
      </c>
      <c r="AG1064" s="69">
        <v>0</v>
      </c>
      <c r="AH1064" s="69">
        <v>1</v>
      </c>
      <c r="AI1064" s="69">
        <v>0</v>
      </c>
      <c r="AJ1064" s="69">
        <v>0</v>
      </c>
      <c r="AK1064" s="69">
        <v>0</v>
      </c>
      <c r="AL1064" s="69">
        <v>0</v>
      </c>
      <c r="AM1064" s="69">
        <v>0</v>
      </c>
      <c r="AN1064" s="69">
        <v>0</v>
      </c>
      <c r="AO1064" s="69">
        <v>0</v>
      </c>
      <c r="AP1064" s="69">
        <v>0</v>
      </c>
      <c r="AQ1064" s="84">
        <v>0</v>
      </c>
      <c r="AR1064" s="69">
        <v>0</v>
      </c>
      <c r="AS1064" s="69">
        <v>0</v>
      </c>
      <c r="AT1064" s="69">
        <v>0</v>
      </c>
      <c r="AU1064" s="69">
        <v>0</v>
      </c>
      <c r="AV1064" s="69">
        <v>0</v>
      </c>
      <c r="AW1064" s="69">
        <v>0</v>
      </c>
      <c r="AX1064" s="69">
        <v>0</v>
      </c>
      <c r="AY1064" s="69">
        <v>0</v>
      </c>
      <c r="AZ1064" s="69">
        <v>0</v>
      </c>
      <c r="BA1064" s="69">
        <v>0</v>
      </c>
      <c r="BB1064" s="69">
        <v>0</v>
      </c>
      <c r="BC1064" s="69">
        <v>0</v>
      </c>
      <c r="BD1064" s="69">
        <v>0</v>
      </c>
      <c r="BE1064" s="69">
        <v>0</v>
      </c>
      <c r="BF1064" s="69">
        <v>0</v>
      </c>
      <c r="BG1064" s="69">
        <v>0</v>
      </c>
      <c r="BH1064" s="69">
        <v>0</v>
      </c>
      <c r="BK1064" s="69">
        <v>3</v>
      </c>
      <c r="BL1064" s="69">
        <v>10</v>
      </c>
      <c r="BM1064" s="69">
        <v>1</v>
      </c>
      <c r="BN1064" s="69">
        <v>31</v>
      </c>
      <c r="BO1064" s="89">
        <v>0</v>
      </c>
      <c r="BP1064" s="69">
        <v>1</v>
      </c>
      <c r="BQ1064" s="69">
        <v>1</v>
      </c>
      <c r="BR1064" s="69">
        <v>1</v>
      </c>
      <c r="BS1064" s="69">
        <v>61006</v>
      </c>
      <c r="BT1064" s="69">
        <v>0</v>
      </c>
      <c r="BU1064" s="69">
        <v>0</v>
      </c>
      <c r="BV1064" s="69">
        <v>1000</v>
      </c>
      <c r="BW1064" s="69">
        <v>0</v>
      </c>
      <c r="BY1064" s="69">
        <v>0</v>
      </c>
      <c r="BZ1064" s="69">
        <v>0</v>
      </c>
      <c r="CA1064" s="69">
        <v>31</v>
      </c>
      <c r="CB1064" s="89">
        <v>0</v>
      </c>
      <c r="CC1064" s="69">
        <v>0</v>
      </c>
      <c r="CD1064" s="69">
        <v>0</v>
      </c>
      <c r="CE1064" s="69">
        <v>0</v>
      </c>
      <c r="CF1064" s="69">
        <v>0</v>
      </c>
      <c r="CG1064" s="69">
        <v>0</v>
      </c>
      <c r="CH1064" s="69">
        <v>0</v>
      </c>
      <c r="CI1064" s="69">
        <v>0</v>
      </c>
      <c r="CJ1064" s="69">
        <v>0</v>
      </c>
      <c r="CL1064" s="69">
        <v>0</v>
      </c>
      <c r="CM1064" s="69">
        <v>0</v>
      </c>
      <c r="CN1064" s="69">
        <v>0</v>
      </c>
      <c r="CO1064" s="89">
        <v>0</v>
      </c>
      <c r="CP1064" s="69">
        <v>0</v>
      </c>
      <c r="CQ1064" s="69">
        <v>0</v>
      </c>
      <c r="CR1064" s="69">
        <v>0</v>
      </c>
      <c r="CS1064" s="69">
        <v>0</v>
      </c>
      <c r="CT1064" s="69">
        <v>0</v>
      </c>
      <c r="CU1064" s="69">
        <v>0</v>
      </c>
      <c r="CV1064" s="69">
        <v>0</v>
      </c>
      <c r="CW1064" s="69">
        <v>0</v>
      </c>
      <c r="CZ1064" s="69">
        <v>0</v>
      </c>
      <c r="DA1064" s="69">
        <v>0</v>
      </c>
      <c r="DB1064" s="69">
        <v>7</v>
      </c>
      <c r="DC1064" s="69">
        <v>0</v>
      </c>
      <c r="DD1064" s="69">
        <v>0</v>
      </c>
      <c r="DE1064" s="69">
        <v>0</v>
      </c>
      <c r="DF1064" s="69">
        <v>0</v>
      </c>
      <c r="DG1064" s="69">
        <v>1</v>
      </c>
      <c r="DI1064" s="69" t="e">
        <f>INDEX(Sheet3!$E$78:$E$1130,MATCH(A1064,Sheet3!$D$78:$D$1130,0))</f>
        <v>#N/A</v>
      </c>
      <c r="DJ1064" s="69" t="str">
        <f t="shared" si="240"/>
        <v>skill_icons.ps_skill_mdef</v>
      </c>
      <c r="DK1064" s="69" t="s">
        <v>2461</v>
      </c>
      <c r="DL1064" s="93"/>
      <c r="DM1064" s="94" t="s">
        <v>2515</v>
      </c>
      <c r="DN1064" s="69" t="e">
        <f>"造成["&amp;INDEX(Sheet5!$L$2:$L$11,MATCH(BL1064,Sheet5!$J$2:$J$11,0))&amp;":"&amp;BR1064&amp;"*"&amp;BS1064/1000&amp;"]"&amp;INDEX(Sheet5!$I$2:$I$4,MATCH(BR1064,Sheet5!$H$2:$H$4,0))&amp;"的"&amp;INDEX(Sheet5!$K$2:$K$11,MATCH(BL1064,Sheet5!$J$2:$J$11,0))</f>
        <v>#N/A</v>
      </c>
      <c r="DO1064" s="69" t="e">
        <f>"造成["&amp;INDEX(Sheet5!$L$2:$L$11,MATCH(BY1064,Sheet5!$J$2:$J$11,0))&amp;":"&amp;CE1064&amp;"*"&amp;CF1064/1000&amp;"]"&amp;INDEX(Sheet5!$I$2:$I$4,MATCH(CE1064,Sheet5!$H$2:$H$4,0))&amp;"的"&amp;INDEX(Sheet5!$K$2:$K$11,MATCH(BY1064,Sheet5!$J$2:$J$11,0))</f>
        <v>#N/A</v>
      </c>
      <c r="DP1064" s="69"/>
      <c r="DQ1064" s="69"/>
      <c r="DR1064" s="69" t="e">
        <f t="shared" si="238"/>
        <v>#N/A</v>
      </c>
      <c r="DS1064" s="90">
        <f>MATCH(A1064,Sheet5!D:D,0)</f>
        <v>317</v>
      </c>
      <c r="DT1064" s="94" t="e">
        <f>MATCH(A1063,Sheet5!F:F,0)</f>
        <v>#N/A</v>
      </c>
      <c r="DU1064" s="69">
        <v>7</v>
      </c>
      <c r="DV1064" s="69">
        <v>0</v>
      </c>
      <c r="DW1064" s="69">
        <v>0</v>
      </c>
      <c r="DX1064" s="69">
        <v>0</v>
      </c>
      <c r="DY1064" s="69">
        <v>0</v>
      </c>
    </row>
    <row r="1065" spans="1:129" ht="14.25">
      <c r="A1065" s="69">
        <v>61007</v>
      </c>
      <c r="B1065" s="69">
        <v>0</v>
      </c>
      <c r="C1065" s="69">
        <v>1</v>
      </c>
      <c r="D1065" s="69" t="s">
        <v>2463</v>
      </c>
      <c r="E1065" s="69" t="s">
        <v>2464</v>
      </c>
      <c r="F1065" s="69" t="s">
        <v>1825</v>
      </c>
      <c r="G1065" s="69">
        <v>1</v>
      </c>
      <c r="I1065" s="69">
        <v>0</v>
      </c>
      <c r="J1065" s="69">
        <v>0</v>
      </c>
      <c r="K1065" s="69">
        <v>0</v>
      </c>
      <c r="M1065" s="69">
        <v>0</v>
      </c>
      <c r="O1065" s="69">
        <v>0</v>
      </c>
      <c r="P1065" s="69">
        <v>1</v>
      </c>
      <c r="Q1065" s="69">
        <v>0</v>
      </c>
      <c r="R1065" s="69">
        <v>2</v>
      </c>
      <c r="S1065" s="69">
        <v>0</v>
      </c>
      <c r="T1065" s="69">
        <v>0</v>
      </c>
      <c r="U1065" s="69">
        <v>0</v>
      </c>
      <c r="V1065" s="69">
        <v>0</v>
      </c>
      <c r="W1065" s="69">
        <v>0</v>
      </c>
      <c r="X1065" s="69">
        <v>0</v>
      </c>
      <c r="Y1065" s="69">
        <v>0</v>
      </c>
      <c r="Z1065" s="69">
        <v>0</v>
      </c>
      <c r="AA1065" s="69">
        <v>1</v>
      </c>
      <c r="AB1065" s="69">
        <v>31</v>
      </c>
      <c r="AC1065" s="69">
        <v>0</v>
      </c>
      <c r="AD1065" s="69">
        <v>0</v>
      </c>
      <c r="AE1065" s="69">
        <v>0</v>
      </c>
      <c r="AF1065" s="69">
        <v>1</v>
      </c>
      <c r="AG1065" s="69">
        <v>0</v>
      </c>
      <c r="AH1065" s="69">
        <v>1</v>
      </c>
      <c r="AI1065" s="69">
        <v>0</v>
      </c>
      <c r="AJ1065" s="69">
        <v>0</v>
      </c>
      <c r="AK1065" s="69">
        <v>0</v>
      </c>
      <c r="AL1065" s="69">
        <v>0</v>
      </c>
      <c r="AM1065" s="69">
        <v>0</v>
      </c>
      <c r="AN1065" s="69">
        <v>0</v>
      </c>
      <c r="AO1065" s="69">
        <v>0</v>
      </c>
      <c r="AP1065" s="69">
        <v>0</v>
      </c>
      <c r="AQ1065" s="84">
        <v>0</v>
      </c>
      <c r="AR1065" s="69">
        <v>0</v>
      </c>
      <c r="AS1065" s="69">
        <v>0</v>
      </c>
      <c r="AT1065" s="69">
        <v>0</v>
      </c>
      <c r="AU1065" s="69">
        <v>0</v>
      </c>
      <c r="AV1065" s="69">
        <v>0</v>
      </c>
      <c r="AW1065" s="69">
        <v>0</v>
      </c>
      <c r="AX1065" s="69">
        <v>0</v>
      </c>
      <c r="AY1065" s="69">
        <v>0</v>
      </c>
      <c r="AZ1065" s="69">
        <v>0</v>
      </c>
      <c r="BA1065" s="69">
        <v>0</v>
      </c>
      <c r="BB1065" s="69">
        <v>0</v>
      </c>
      <c r="BC1065" s="69">
        <v>0</v>
      </c>
      <c r="BD1065" s="69">
        <v>0</v>
      </c>
      <c r="BE1065" s="69">
        <v>0</v>
      </c>
      <c r="BF1065" s="69">
        <v>0</v>
      </c>
      <c r="BG1065" s="69">
        <v>0</v>
      </c>
      <c r="BH1065" s="69">
        <v>0</v>
      </c>
      <c r="BK1065" s="69">
        <v>3</v>
      </c>
      <c r="BL1065" s="69">
        <v>10</v>
      </c>
      <c r="BM1065" s="69">
        <v>1</v>
      </c>
      <c r="BN1065" s="69">
        <v>31</v>
      </c>
      <c r="BO1065" s="89">
        <v>0</v>
      </c>
      <c r="BP1065" s="69">
        <v>1</v>
      </c>
      <c r="BQ1065" s="69">
        <v>1</v>
      </c>
      <c r="BR1065" s="69">
        <v>1</v>
      </c>
      <c r="BS1065" s="69">
        <v>61007</v>
      </c>
      <c r="BT1065" s="69">
        <v>0</v>
      </c>
      <c r="BU1065" s="69">
        <v>0</v>
      </c>
      <c r="BV1065" s="69">
        <v>1000</v>
      </c>
      <c r="BW1065" s="69">
        <v>0</v>
      </c>
      <c r="BY1065" s="69">
        <v>0</v>
      </c>
      <c r="BZ1065" s="69">
        <v>0</v>
      </c>
      <c r="CA1065" s="69">
        <v>31</v>
      </c>
      <c r="CB1065" s="89">
        <v>0</v>
      </c>
      <c r="CC1065" s="69">
        <v>0</v>
      </c>
      <c r="CD1065" s="69">
        <v>0</v>
      </c>
      <c r="CE1065" s="69">
        <v>0</v>
      </c>
      <c r="CF1065" s="69">
        <v>0</v>
      </c>
      <c r="CG1065" s="69">
        <v>0</v>
      </c>
      <c r="CH1065" s="69">
        <v>0</v>
      </c>
      <c r="CI1065" s="69">
        <v>0</v>
      </c>
      <c r="CJ1065" s="69">
        <v>0</v>
      </c>
      <c r="CL1065" s="69">
        <v>0</v>
      </c>
      <c r="CM1065" s="69">
        <v>0</v>
      </c>
      <c r="CN1065" s="69">
        <v>0</v>
      </c>
      <c r="CO1065" s="89">
        <v>0</v>
      </c>
      <c r="CP1065" s="69">
        <v>0</v>
      </c>
      <c r="CQ1065" s="69">
        <v>0</v>
      </c>
      <c r="CR1065" s="69">
        <v>0</v>
      </c>
      <c r="CS1065" s="69">
        <v>0</v>
      </c>
      <c r="CT1065" s="69">
        <v>0</v>
      </c>
      <c r="CU1065" s="69">
        <v>0</v>
      </c>
      <c r="CV1065" s="69">
        <v>0</v>
      </c>
      <c r="CW1065" s="69">
        <v>0</v>
      </c>
      <c r="CZ1065" s="69">
        <v>0</v>
      </c>
      <c r="DA1065" s="69">
        <v>0</v>
      </c>
      <c r="DB1065" s="69">
        <v>18</v>
      </c>
      <c r="DC1065" s="69">
        <v>0</v>
      </c>
      <c r="DD1065" s="69">
        <v>0</v>
      </c>
      <c r="DE1065" s="69">
        <v>0</v>
      </c>
      <c r="DF1065" s="69">
        <v>0</v>
      </c>
      <c r="DG1065" s="69">
        <v>1</v>
      </c>
      <c r="DI1065" s="69" t="e">
        <f>INDEX(Sheet3!$E$78:$E$1130,MATCH(A1065,Sheet3!$D$78:$D$1130,0))</f>
        <v>#N/A</v>
      </c>
      <c r="DJ1065" s="69" t="str">
        <f t="shared" si="240"/>
        <v>skill_icons.ps_skill_pysicalcri</v>
      </c>
      <c r="DK1065" s="69" t="s">
        <v>2465</v>
      </c>
      <c r="DL1065" s="93"/>
      <c r="DM1065" s="94" t="s">
        <v>2516</v>
      </c>
      <c r="DN1065" s="69" t="e">
        <f>"造成["&amp;INDEX(Sheet5!$L$2:$L$11,MATCH(BL1065,Sheet5!$J$2:$J$11,0))&amp;":"&amp;BR1065&amp;"*"&amp;BS1065/1000&amp;"]"&amp;INDEX(Sheet5!$I$2:$I$4,MATCH(BR1065,Sheet5!$H$2:$H$4,0))&amp;"的"&amp;INDEX(Sheet5!$K$2:$K$11,MATCH(BL1065,Sheet5!$J$2:$J$11,0))</f>
        <v>#N/A</v>
      </c>
      <c r="DO1065" s="69" t="e">
        <f>"造成["&amp;INDEX(Sheet5!$L$2:$L$11,MATCH(BY1065,Sheet5!$J$2:$J$11,0))&amp;":"&amp;CE1065&amp;"*"&amp;CF1065/1000&amp;"]"&amp;INDEX(Sheet5!$I$2:$I$4,MATCH(CE1065,Sheet5!$H$2:$H$4,0))&amp;"的"&amp;INDEX(Sheet5!$K$2:$K$11,MATCH(BY1065,Sheet5!$J$2:$J$11,0))</f>
        <v>#N/A</v>
      </c>
      <c r="DP1065" s="69"/>
      <c r="DQ1065" s="69"/>
      <c r="DR1065" s="69" t="e">
        <f t="shared" si="238"/>
        <v>#N/A</v>
      </c>
      <c r="DS1065" s="90">
        <f>MATCH(A1065,Sheet5!D:D,0)</f>
        <v>318</v>
      </c>
      <c r="DT1065" s="94" t="e">
        <f>MATCH(A1064,Sheet5!F:F,0)</f>
        <v>#N/A</v>
      </c>
      <c r="DU1065" s="69">
        <v>18</v>
      </c>
      <c r="DV1065" s="69">
        <v>0</v>
      </c>
      <c r="DW1065" s="69">
        <v>0</v>
      </c>
      <c r="DX1065" s="69">
        <v>0</v>
      </c>
      <c r="DY1065" s="69">
        <v>0</v>
      </c>
    </row>
    <row r="1066" spans="1:129" ht="14.25">
      <c r="A1066" s="69">
        <v>61008</v>
      </c>
      <c r="B1066" s="69">
        <v>0</v>
      </c>
      <c r="C1066" s="69">
        <v>1</v>
      </c>
      <c r="D1066" s="69" t="s">
        <v>2467</v>
      </c>
      <c r="E1066" s="69" t="s">
        <v>2468</v>
      </c>
      <c r="F1066" s="69" t="s">
        <v>2469</v>
      </c>
      <c r="G1066" s="69">
        <v>1</v>
      </c>
      <c r="I1066" s="69">
        <v>0</v>
      </c>
      <c r="J1066" s="69">
        <v>0</v>
      </c>
      <c r="K1066" s="69">
        <v>0</v>
      </c>
      <c r="M1066" s="69">
        <v>0</v>
      </c>
      <c r="O1066" s="69">
        <v>0</v>
      </c>
      <c r="P1066" s="69">
        <v>1</v>
      </c>
      <c r="Q1066" s="69">
        <v>0</v>
      </c>
      <c r="R1066" s="69">
        <v>2</v>
      </c>
      <c r="S1066" s="69">
        <v>0</v>
      </c>
      <c r="T1066" s="69">
        <v>0</v>
      </c>
      <c r="U1066" s="69">
        <v>0</v>
      </c>
      <c r="V1066" s="69">
        <v>0</v>
      </c>
      <c r="W1066" s="69">
        <v>0</v>
      </c>
      <c r="X1066" s="69">
        <v>0</v>
      </c>
      <c r="Y1066" s="69">
        <v>0</v>
      </c>
      <c r="Z1066" s="69">
        <v>0</v>
      </c>
      <c r="AA1066" s="69">
        <v>1</v>
      </c>
      <c r="AB1066" s="69">
        <v>31</v>
      </c>
      <c r="AC1066" s="69">
        <v>0</v>
      </c>
      <c r="AD1066" s="69">
        <v>0</v>
      </c>
      <c r="AE1066" s="69">
        <v>0</v>
      </c>
      <c r="AF1066" s="69">
        <v>1</v>
      </c>
      <c r="AG1066" s="69">
        <v>0</v>
      </c>
      <c r="AH1066" s="69">
        <v>1</v>
      </c>
      <c r="AI1066" s="69">
        <v>0</v>
      </c>
      <c r="AJ1066" s="69">
        <v>0</v>
      </c>
      <c r="AK1066" s="69">
        <v>0</v>
      </c>
      <c r="AL1066" s="69">
        <v>0</v>
      </c>
      <c r="AM1066" s="69">
        <v>0</v>
      </c>
      <c r="AN1066" s="69">
        <v>0</v>
      </c>
      <c r="AO1066" s="69">
        <v>0</v>
      </c>
      <c r="AP1066" s="69">
        <v>0</v>
      </c>
      <c r="AQ1066" s="84">
        <v>0</v>
      </c>
      <c r="AR1066" s="69">
        <v>0</v>
      </c>
      <c r="AS1066" s="69">
        <v>0</v>
      </c>
      <c r="AT1066" s="69">
        <v>0</v>
      </c>
      <c r="AU1066" s="69">
        <v>0</v>
      </c>
      <c r="AV1066" s="69">
        <v>0</v>
      </c>
      <c r="AW1066" s="69">
        <v>0</v>
      </c>
      <c r="AX1066" s="69">
        <v>0</v>
      </c>
      <c r="AY1066" s="69">
        <v>0</v>
      </c>
      <c r="AZ1066" s="69">
        <v>0</v>
      </c>
      <c r="BA1066" s="69">
        <v>0</v>
      </c>
      <c r="BB1066" s="69">
        <v>0</v>
      </c>
      <c r="BC1066" s="69">
        <v>0</v>
      </c>
      <c r="BD1066" s="69">
        <v>0</v>
      </c>
      <c r="BE1066" s="69">
        <v>0</v>
      </c>
      <c r="BF1066" s="69">
        <v>0</v>
      </c>
      <c r="BG1066" s="69">
        <v>0</v>
      </c>
      <c r="BH1066" s="69">
        <v>0</v>
      </c>
      <c r="BK1066" s="69">
        <v>3</v>
      </c>
      <c r="BL1066" s="69">
        <v>10</v>
      </c>
      <c r="BM1066" s="69">
        <v>1</v>
      </c>
      <c r="BN1066" s="69">
        <v>31</v>
      </c>
      <c r="BO1066" s="89">
        <v>0</v>
      </c>
      <c r="BP1066" s="69">
        <v>1</v>
      </c>
      <c r="BQ1066" s="69">
        <v>1</v>
      </c>
      <c r="BR1066" s="69">
        <v>1</v>
      </c>
      <c r="BS1066" s="69">
        <v>61008</v>
      </c>
      <c r="BT1066" s="69">
        <v>0</v>
      </c>
      <c r="BU1066" s="69">
        <v>0</v>
      </c>
      <c r="BV1066" s="69">
        <v>1000</v>
      </c>
      <c r="BW1066" s="69">
        <v>0</v>
      </c>
      <c r="BY1066" s="69">
        <v>0</v>
      </c>
      <c r="BZ1066" s="69">
        <v>0</v>
      </c>
      <c r="CA1066" s="69">
        <v>31</v>
      </c>
      <c r="CB1066" s="89">
        <v>0</v>
      </c>
      <c r="CC1066" s="69">
        <v>0</v>
      </c>
      <c r="CD1066" s="69">
        <v>0</v>
      </c>
      <c r="CE1066" s="69">
        <v>0</v>
      </c>
      <c r="CF1066" s="69">
        <v>0</v>
      </c>
      <c r="CG1066" s="69">
        <v>0</v>
      </c>
      <c r="CH1066" s="69">
        <v>0</v>
      </c>
      <c r="CI1066" s="69">
        <v>0</v>
      </c>
      <c r="CJ1066" s="69">
        <v>0</v>
      </c>
      <c r="CL1066" s="69">
        <v>0</v>
      </c>
      <c r="CM1066" s="69">
        <v>0</v>
      </c>
      <c r="CN1066" s="69">
        <v>0</v>
      </c>
      <c r="CO1066" s="89">
        <v>0</v>
      </c>
      <c r="CP1066" s="69">
        <v>0</v>
      </c>
      <c r="CQ1066" s="69">
        <v>0</v>
      </c>
      <c r="CR1066" s="69">
        <v>0</v>
      </c>
      <c r="CS1066" s="69">
        <v>0</v>
      </c>
      <c r="CT1066" s="69">
        <v>0</v>
      </c>
      <c r="CU1066" s="69">
        <v>0</v>
      </c>
      <c r="CV1066" s="69">
        <v>0</v>
      </c>
      <c r="CW1066" s="69">
        <v>0</v>
      </c>
      <c r="CZ1066" s="69">
        <v>0</v>
      </c>
      <c r="DA1066" s="69">
        <v>0</v>
      </c>
      <c r="DB1066" s="69">
        <v>18</v>
      </c>
      <c r="DC1066" s="69">
        <v>0</v>
      </c>
      <c r="DD1066" s="69">
        <v>0</v>
      </c>
      <c r="DE1066" s="69">
        <v>0</v>
      </c>
      <c r="DF1066" s="69">
        <v>0</v>
      </c>
      <c r="DG1066" s="69">
        <v>1</v>
      </c>
      <c r="DI1066" s="69" t="e">
        <f>INDEX(Sheet3!$E$78:$E$1130,MATCH(A1066,Sheet3!$D$78:$D$1130,0))</f>
        <v>#N/A</v>
      </c>
      <c r="DJ1066" s="69" t="str">
        <f t="shared" si="240"/>
        <v>skill_icons.ps_skill_magiccri</v>
      </c>
      <c r="DK1066" s="69" t="s">
        <v>2470</v>
      </c>
      <c r="DL1066" s="93"/>
      <c r="DM1066" s="94" t="s">
        <v>2517</v>
      </c>
      <c r="DN1066" s="69" t="e">
        <f>"造成["&amp;INDEX(Sheet5!$L$2:$L$11,MATCH(BL1066,Sheet5!$J$2:$J$11,0))&amp;":"&amp;BR1066&amp;"*"&amp;BS1066/1000&amp;"]"&amp;INDEX(Sheet5!$I$2:$I$4,MATCH(BR1066,Sheet5!$H$2:$H$4,0))&amp;"的"&amp;INDEX(Sheet5!$K$2:$K$11,MATCH(BL1066,Sheet5!$J$2:$J$11,0))</f>
        <v>#N/A</v>
      </c>
      <c r="DO1066" s="69" t="e">
        <f>"造成["&amp;INDEX(Sheet5!$L$2:$L$11,MATCH(BY1066,Sheet5!$J$2:$J$11,0))&amp;":"&amp;CE1066&amp;"*"&amp;CF1066/1000&amp;"]"&amp;INDEX(Sheet5!$I$2:$I$4,MATCH(CE1066,Sheet5!$H$2:$H$4,0))&amp;"的"&amp;INDEX(Sheet5!$K$2:$K$11,MATCH(BY1066,Sheet5!$J$2:$J$11,0))</f>
        <v>#N/A</v>
      </c>
      <c r="DP1066" s="69"/>
      <c r="DQ1066" s="69"/>
      <c r="DR1066" s="69" t="e">
        <f t="shared" si="238"/>
        <v>#N/A</v>
      </c>
      <c r="DS1066" s="90">
        <f>MATCH(A1066,Sheet5!D:D,0)</f>
        <v>319</v>
      </c>
      <c r="DT1066" s="94" t="e">
        <f>MATCH(A1065,Sheet5!F:F,0)</f>
        <v>#N/A</v>
      </c>
      <c r="DU1066" s="69">
        <v>18</v>
      </c>
      <c r="DV1066" s="69">
        <v>0</v>
      </c>
      <c r="DW1066" s="69">
        <v>0</v>
      </c>
      <c r="DX1066" s="69">
        <v>0</v>
      </c>
      <c r="DY1066" s="69">
        <v>0</v>
      </c>
    </row>
    <row r="1067" spans="1:129" ht="14.25">
      <c r="A1067" s="69">
        <v>61009</v>
      </c>
      <c r="B1067" s="69">
        <v>0</v>
      </c>
      <c r="C1067" s="69">
        <v>1</v>
      </c>
      <c r="D1067" s="69" t="s">
        <v>2472</v>
      </c>
      <c r="E1067" s="69" t="s">
        <v>2473</v>
      </c>
      <c r="F1067" s="69" t="s">
        <v>2474</v>
      </c>
      <c r="G1067" s="69">
        <v>1</v>
      </c>
      <c r="I1067" s="69">
        <v>0</v>
      </c>
      <c r="J1067" s="69">
        <v>0</v>
      </c>
      <c r="K1067" s="69">
        <v>0</v>
      </c>
      <c r="M1067" s="69">
        <v>0</v>
      </c>
      <c r="O1067" s="69">
        <v>0</v>
      </c>
      <c r="P1067" s="69">
        <v>1</v>
      </c>
      <c r="Q1067" s="69">
        <v>0</v>
      </c>
      <c r="R1067" s="69">
        <v>2</v>
      </c>
      <c r="S1067" s="69">
        <v>0</v>
      </c>
      <c r="T1067" s="69">
        <v>0</v>
      </c>
      <c r="U1067" s="69">
        <v>0</v>
      </c>
      <c r="V1067" s="69">
        <v>0</v>
      </c>
      <c r="W1067" s="69">
        <v>0</v>
      </c>
      <c r="X1067" s="69">
        <v>0</v>
      </c>
      <c r="Y1067" s="69">
        <v>0</v>
      </c>
      <c r="Z1067" s="69">
        <v>0</v>
      </c>
      <c r="AA1067" s="69">
        <v>1</v>
      </c>
      <c r="AB1067" s="69">
        <v>31</v>
      </c>
      <c r="AC1067" s="69">
        <v>0</v>
      </c>
      <c r="AD1067" s="69">
        <v>0</v>
      </c>
      <c r="AE1067" s="69">
        <v>0</v>
      </c>
      <c r="AF1067" s="69">
        <v>1</v>
      </c>
      <c r="AG1067" s="69">
        <v>0</v>
      </c>
      <c r="AH1067" s="69">
        <v>1</v>
      </c>
      <c r="AI1067" s="69">
        <v>0</v>
      </c>
      <c r="AJ1067" s="69">
        <v>0</v>
      </c>
      <c r="AK1067" s="69">
        <v>0</v>
      </c>
      <c r="AL1067" s="69">
        <v>0</v>
      </c>
      <c r="AM1067" s="69">
        <v>0</v>
      </c>
      <c r="AN1067" s="69">
        <v>0</v>
      </c>
      <c r="AO1067" s="69">
        <v>0</v>
      </c>
      <c r="AP1067" s="69">
        <v>0</v>
      </c>
      <c r="AQ1067" s="84">
        <v>0</v>
      </c>
      <c r="AR1067" s="69">
        <v>0</v>
      </c>
      <c r="AS1067" s="69">
        <v>0</v>
      </c>
      <c r="AT1067" s="69">
        <v>0</v>
      </c>
      <c r="AU1067" s="69">
        <v>0</v>
      </c>
      <c r="AV1067" s="69">
        <v>0</v>
      </c>
      <c r="AW1067" s="69">
        <v>0</v>
      </c>
      <c r="AX1067" s="69">
        <v>0</v>
      </c>
      <c r="AY1067" s="69">
        <v>0</v>
      </c>
      <c r="AZ1067" s="69">
        <v>0</v>
      </c>
      <c r="BA1067" s="69">
        <v>0</v>
      </c>
      <c r="BB1067" s="69">
        <v>0</v>
      </c>
      <c r="BC1067" s="69">
        <v>0</v>
      </c>
      <c r="BD1067" s="69">
        <v>0</v>
      </c>
      <c r="BE1067" s="69">
        <v>0</v>
      </c>
      <c r="BF1067" s="69">
        <v>0</v>
      </c>
      <c r="BG1067" s="69">
        <v>0</v>
      </c>
      <c r="BH1067" s="69">
        <v>0</v>
      </c>
      <c r="BK1067" s="69">
        <v>3</v>
      </c>
      <c r="BL1067" s="69">
        <v>10</v>
      </c>
      <c r="BM1067" s="69">
        <v>1</v>
      </c>
      <c r="BN1067" s="69">
        <v>31</v>
      </c>
      <c r="BO1067" s="89">
        <v>0</v>
      </c>
      <c r="BP1067" s="69">
        <v>1</v>
      </c>
      <c r="BQ1067" s="69">
        <v>1</v>
      </c>
      <c r="BR1067" s="69">
        <v>1</v>
      </c>
      <c r="BS1067" s="69">
        <v>61009</v>
      </c>
      <c r="BT1067" s="69">
        <v>0</v>
      </c>
      <c r="BU1067" s="69">
        <v>0</v>
      </c>
      <c r="BV1067" s="69">
        <v>1000</v>
      </c>
      <c r="BW1067" s="69">
        <v>0</v>
      </c>
      <c r="BY1067" s="69">
        <v>0</v>
      </c>
      <c r="BZ1067" s="69">
        <v>0</v>
      </c>
      <c r="CA1067" s="69">
        <v>31</v>
      </c>
      <c r="CB1067" s="89">
        <v>0</v>
      </c>
      <c r="CC1067" s="69">
        <v>0</v>
      </c>
      <c r="CD1067" s="69">
        <v>0</v>
      </c>
      <c r="CE1067" s="69">
        <v>0</v>
      </c>
      <c r="CF1067" s="69">
        <v>0</v>
      </c>
      <c r="CG1067" s="69">
        <v>0</v>
      </c>
      <c r="CH1067" s="69">
        <v>0</v>
      </c>
      <c r="CI1067" s="69">
        <v>0</v>
      </c>
      <c r="CJ1067" s="69">
        <v>0</v>
      </c>
      <c r="CL1067" s="69">
        <v>0</v>
      </c>
      <c r="CM1067" s="69">
        <v>0</v>
      </c>
      <c r="CN1067" s="69">
        <v>0</v>
      </c>
      <c r="CO1067" s="89">
        <v>0</v>
      </c>
      <c r="CP1067" s="69">
        <v>0</v>
      </c>
      <c r="CQ1067" s="69">
        <v>0</v>
      </c>
      <c r="CR1067" s="69">
        <v>0</v>
      </c>
      <c r="CS1067" s="69">
        <v>0</v>
      </c>
      <c r="CT1067" s="69">
        <v>0</v>
      </c>
      <c r="CU1067" s="69">
        <v>0</v>
      </c>
      <c r="CV1067" s="69">
        <v>0</v>
      </c>
      <c r="CW1067" s="69">
        <v>0</v>
      </c>
      <c r="CZ1067" s="69">
        <v>0</v>
      </c>
      <c r="DA1067" s="69">
        <v>0</v>
      </c>
      <c r="DB1067" s="69">
        <v>19</v>
      </c>
      <c r="DC1067" s="69">
        <v>0</v>
      </c>
      <c r="DD1067" s="69">
        <v>0</v>
      </c>
      <c r="DE1067" s="69">
        <v>0</v>
      </c>
      <c r="DF1067" s="69">
        <v>0</v>
      </c>
      <c r="DG1067" s="69">
        <v>1</v>
      </c>
      <c r="DI1067" s="69" t="e">
        <f>INDEX(Sheet3!$E$78:$E$1130,MATCH(A1067,Sheet3!$D$78:$D$1130,0))</f>
        <v>#N/A</v>
      </c>
      <c r="DJ1067" s="69" t="str">
        <f t="shared" si="240"/>
        <v>skill_icons.ps_skill_pysicalcridam</v>
      </c>
      <c r="DK1067" s="69" t="s">
        <v>2475</v>
      </c>
      <c r="DL1067" s="93"/>
      <c r="DM1067" s="94" t="s">
        <v>2518</v>
      </c>
      <c r="DN1067" s="69" t="e">
        <f>"造成["&amp;INDEX(Sheet5!$L$2:$L$11,MATCH(BL1067,Sheet5!$J$2:$J$11,0))&amp;":"&amp;BR1067&amp;"*"&amp;BS1067/1000&amp;"]"&amp;INDEX(Sheet5!$I$2:$I$4,MATCH(BR1067,Sheet5!$H$2:$H$4,0))&amp;"的"&amp;INDEX(Sheet5!$K$2:$K$11,MATCH(BL1067,Sheet5!$J$2:$J$11,0))</f>
        <v>#N/A</v>
      </c>
      <c r="DO1067" s="69" t="e">
        <f>"造成["&amp;INDEX(Sheet5!$L$2:$L$11,MATCH(BY1067,Sheet5!$J$2:$J$11,0))&amp;":"&amp;CE1067&amp;"*"&amp;CF1067/1000&amp;"]"&amp;INDEX(Sheet5!$I$2:$I$4,MATCH(CE1067,Sheet5!$H$2:$H$4,0))&amp;"的"&amp;INDEX(Sheet5!$K$2:$K$11,MATCH(BY1067,Sheet5!$J$2:$J$11,0))</f>
        <v>#N/A</v>
      </c>
      <c r="DP1067" s="69"/>
      <c r="DQ1067" s="69"/>
      <c r="DR1067" s="69" t="e">
        <f t="shared" si="238"/>
        <v>#N/A</v>
      </c>
      <c r="DS1067" s="90">
        <f>MATCH(A1067,Sheet5!D:D,0)</f>
        <v>320</v>
      </c>
      <c r="DT1067" s="94" t="e">
        <f>MATCH(A1066,Sheet5!F:F,0)</f>
        <v>#N/A</v>
      </c>
      <c r="DU1067" s="69">
        <v>19</v>
      </c>
      <c r="DV1067" s="69">
        <v>0</v>
      </c>
      <c r="DW1067" s="69">
        <v>0</v>
      </c>
      <c r="DX1067" s="69">
        <v>0</v>
      </c>
      <c r="DY1067" s="69">
        <v>0</v>
      </c>
    </row>
    <row r="1068" spans="1:129" ht="14.25">
      <c r="A1068" s="69">
        <v>61010</v>
      </c>
      <c r="B1068" s="69">
        <v>0</v>
      </c>
      <c r="C1068" s="69">
        <v>1</v>
      </c>
      <c r="D1068" s="69" t="s">
        <v>2477</v>
      </c>
      <c r="E1068" s="69" t="s">
        <v>2478</v>
      </c>
      <c r="F1068" s="69" t="s">
        <v>2479</v>
      </c>
      <c r="G1068" s="69">
        <v>1</v>
      </c>
      <c r="I1068" s="69">
        <v>0</v>
      </c>
      <c r="J1068" s="69">
        <v>0</v>
      </c>
      <c r="K1068" s="69">
        <v>0</v>
      </c>
      <c r="M1068" s="69">
        <v>0</v>
      </c>
      <c r="O1068" s="69">
        <v>0</v>
      </c>
      <c r="P1068" s="69">
        <v>1</v>
      </c>
      <c r="Q1068" s="69">
        <v>0</v>
      </c>
      <c r="R1068" s="69">
        <v>2</v>
      </c>
      <c r="S1068" s="69">
        <v>0</v>
      </c>
      <c r="T1068" s="69">
        <v>0</v>
      </c>
      <c r="U1068" s="69">
        <v>0</v>
      </c>
      <c r="V1068" s="69">
        <v>0</v>
      </c>
      <c r="W1068" s="69">
        <v>0</v>
      </c>
      <c r="X1068" s="69">
        <v>0</v>
      </c>
      <c r="Y1068" s="69">
        <v>0</v>
      </c>
      <c r="Z1068" s="69">
        <v>0</v>
      </c>
      <c r="AA1068" s="69">
        <v>1</v>
      </c>
      <c r="AB1068" s="69">
        <v>31</v>
      </c>
      <c r="AC1068" s="69">
        <v>0</v>
      </c>
      <c r="AD1068" s="69">
        <v>0</v>
      </c>
      <c r="AE1068" s="69">
        <v>0</v>
      </c>
      <c r="AF1068" s="69">
        <v>1</v>
      </c>
      <c r="AG1068" s="69">
        <v>0</v>
      </c>
      <c r="AH1068" s="69">
        <v>1</v>
      </c>
      <c r="AI1068" s="69">
        <v>0</v>
      </c>
      <c r="AJ1068" s="69">
        <v>0</v>
      </c>
      <c r="AK1068" s="69">
        <v>0</v>
      </c>
      <c r="AL1068" s="69">
        <v>0</v>
      </c>
      <c r="AM1068" s="69">
        <v>0</v>
      </c>
      <c r="AN1068" s="69">
        <v>0</v>
      </c>
      <c r="AO1068" s="69">
        <v>0</v>
      </c>
      <c r="AP1068" s="69">
        <v>0</v>
      </c>
      <c r="AQ1068" s="84">
        <v>0</v>
      </c>
      <c r="AR1068" s="69">
        <v>0</v>
      </c>
      <c r="AS1068" s="69">
        <v>0</v>
      </c>
      <c r="AT1068" s="69">
        <v>0</v>
      </c>
      <c r="AU1068" s="69">
        <v>0</v>
      </c>
      <c r="AV1068" s="69">
        <v>0</v>
      </c>
      <c r="AW1068" s="69">
        <v>0</v>
      </c>
      <c r="AX1068" s="69">
        <v>0</v>
      </c>
      <c r="AY1068" s="69">
        <v>0</v>
      </c>
      <c r="AZ1068" s="69">
        <v>0</v>
      </c>
      <c r="BA1068" s="69">
        <v>0</v>
      </c>
      <c r="BB1068" s="69">
        <v>0</v>
      </c>
      <c r="BC1068" s="69">
        <v>0</v>
      </c>
      <c r="BD1068" s="69">
        <v>0</v>
      </c>
      <c r="BE1068" s="69">
        <v>0</v>
      </c>
      <c r="BF1068" s="69">
        <v>0</v>
      </c>
      <c r="BG1068" s="69">
        <v>0</v>
      </c>
      <c r="BH1068" s="69">
        <v>0</v>
      </c>
      <c r="BK1068" s="69">
        <v>3</v>
      </c>
      <c r="BL1068" s="69">
        <v>10</v>
      </c>
      <c r="BM1068" s="69">
        <v>1</v>
      </c>
      <c r="BN1068" s="69">
        <v>31</v>
      </c>
      <c r="BO1068" s="89">
        <v>0</v>
      </c>
      <c r="BP1068" s="69">
        <v>1</v>
      </c>
      <c r="BQ1068" s="69">
        <v>1</v>
      </c>
      <c r="BR1068" s="69">
        <v>1</v>
      </c>
      <c r="BS1068" s="69">
        <v>61010</v>
      </c>
      <c r="BT1068" s="69">
        <v>0</v>
      </c>
      <c r="BU1068" s="69">
        <v>0</v>
      </c>
      <c r="BV1068" s="69">
        <v>1000</v>
      </c>
      <c r="BW1068" s="69">
        <v>0</v>
      </c>
      <c r="BY1068" s="69">
        <v>0</v>
      </c>
      <c r="BZ1068" s="69">
        <v>0</v>
      </c>
      <c r="CA1068" s="69">
        <v>31</v>
      </c>
      <c r="CB1068" s="89">
        <v>0</v>
      </c>
      <c r="CC1068" s="69">
        <v>0</v>
      </c>
      <c r="CD1068" s="69">
        <v>0</v>
      </c>
      <c r="CE1068" s="69">
        <v>0</v>
      </c>
      <c r="CF1068" s="69">
        <v>0</v>
      </c>
      <c r="CG1068" s="69">
        <v>0</v>
      </c>
      <c r="CH1068" s="69">
        <v>0</v>
      </c>
      <c r="CI1068" s="69">
        <v>0</v>
      </c>
      <c r="CJ1068" s="69">
        <v>0</v>
      </c>
      <c r="CL1068" s="69">
        <v>0</v>
      </c>
      <c r="CM1068" s="69">
        <v>0</v>
      </c>
      <c r="CN1068" s="69">
        <v>0</v>
      </c>
      <c r="CO1068" s="89">
        <v>0</v>
      </c>
      <c r="CP1068" s="69">
        <v>0</v>
      </c>
      <c r="CQ1068" s="69">
        <v>0</v>
      </c>
      <c r="CR1068" s="69">
        <v>0</v>
      </c>
      <c r="CS1068" s="69">
        <v>0</v>
      </c>
      <c r="CT1068" s="69">
        <v>0</v>
      </c>
      <c r="CU1068" s="69">
        <v>0</v>
      </c>
      <c r="CV1068" s="69">
        <v>0</v>
      </c>
      <c r="CW1068" s="69">
        <v>0</v>
      </c>
      <c r="CZ1068" s="69">
        <v>0</v>
      </c>
      <c r="DA1068" s="69">
        <v>0</v>
      </c>
      <c r="DB1068" s="69">
        <v>19</v>
      </c>
      <c r="DC1068" s="69">
        <v>0</v>
      </c>
      <c r="DD1068" s="69">
        <v>0</v>
      </c>
      <c r="DE1068" s="69">
        <v>0</v>
      </c>
      <c r="DF1068" s="69">
        <v>0</v>
      </c>
      <c r="DG1068" s="69">
        <v>1</v>
      </c>
      <c r="DI1068" s="69" t="e">
        <f>INDEX(Sheet3!$E$78:$E$1130,MATCH(A1068,Sheet3!$D$78:$D$1130,0))</f>
        <v>#N/A</v>
      </c>
      <c r="DJ1068" s="69" t="str">
        <f t="shared" si="240"/>
        <v>skill_icons.ps_skill_magiccridam</v>
      </c>
      <c r="DK1068" s="69" t="s">
        <v>2480</v>
      </c>
      <c r="DL1068" s="93"/>
      <c r="DM1068" s="94" t="s">
        <v>2519</v>
      </c>
      <c r="DN1068" s="69" t="e">
        <f>"造成["&amp;INDEX(Sheet5!$L$2:$L$11,MATCH(BL1068,Sheet5!$J$2:$J$11,0))&amp;":"&amp;BR1068&amp;"*"&amp;BS1068/1000&amp;"]"&amp;INDEX(Sheet5!$I$2:$I$4,MATCH(BR1068,Sheet5!$H$2:$H$4,0))&amp;"的"&amp;INDEX(Sheet5!$K$2:$K$11,MATCH(BL1068,Sheet5!$J$2:$J$11,0))</f>
        <v>#N/A</v>
      </c>
      <c r="DO1068" s="69" t="e">
        <f>"造成["&amp;INDEX(Sheet5!$L$2:$L$11,MATCH(BY1068,Sheet5!$J$2:$J$11,0))&amp;":"&amp;CE1068&amp;"*"&amp;CF1068/1000&amp;"]"&amp;INDEX(Sheet5!$I$2:$I$4,MATCH(CE1068,Sheet5!$H$2:$H$4,0))&amp;"的"&amp;INDEX(Sheet5!$K$2:$K$11,MATCH(BY1068,Sheet5!$J$2:$J$11,0))</f>
        <v>#N/A</v>
      </c>
      <c r="DP1068" s="69"/>
      <c r="DQ1068" s="69"/>
      <c r="DR1068" s="69" t="e">
        <f t="shared" si="238"/>
        <v>#N/A</v>
      </c>
      <c r="DS1068" s="90">
        <f>MATCH(A1068,Sheet5!D:D,0)</f>
        <v>321</v>
      </c>
      <c r="DT1068" s="94" t="e">
        <f>MATCH(A1067,Sheet5!F:F,0)</f>
        <v>#N/A</v>
      </c>
      <c r="DU1068" s="69">
        <v>19</v>
      </c>
      <c r="DV1068" s="69">
        <v>0</v>
      </c>
      <c r="DW1068" s="69">
        <v>0</v>
      </c>
      <c r="DX1068" s="69">
        <v>0</v>
      </c>
      <c r="DY1068" s="69">
        <v>0</v>
      </c>
    </row>
    <row r="1069" spans="1:129" ht="14.25">
      <c r="A1069" s="69">
        <v>61011</v>
      </c>
      <c r="B1069" s="69">
        <v>0</v>
      </c>
      <c r="C1069" s="69">
        <v>1</v>
      </c>
      <c r="D1069" s="69" t="s">
        <v>2482</v>
      </c>
      <c r="E1069" s="69" t="s">
        <v>2483</v>
      </c>
      <c r="F1069" s="69" t="s">
        <v>2484</v>
      </c>
      <c r="G1069" s="69">
        <v>1</v>
      </c>
      <c r="I1069" s="69">
        <v>0</v>
      </c>
      <c r="J1069" s="69">
        <v>0</v>
      </c>
      <c r="K1069" s="69">
        <v>0</v>
      </c>
      <c r="M1069" s="69">
        <v>0</v>
      </c>
      <c r="O1069" s="69">
        <v>0</v>
      </c>
      <c r="P1069" s="69">
        <v>1</v>
      </c>
      <c r="Q1069" s="69">
        <v>0</v>
      </c>
      <c r="R1069" s="69">
        <v>2</v>
      </c>
      <c r="S1069" s="69">
        <v>0</v>
      </c>
      <c r="T1069" s="69">
        <v>0</v>
      </c>
      <c r="U1069" s="69">
        <v>0</v>
      </c>
      <c r="V1069" s="69">
        <v>0</v>
      </c>
      <c r="W1069" s="69">
        <v>0</v>
      </c>
      <c r="X1069" s="69">
        <v>0</v>
      </c>
      <c r="Y1069" s="69">
        <v>0</v>
      </c>
      <c r="Z1069" s="69">
        <v>0</v>
      </c>
      <c r="AA1069" s="69">
        <v>1</v>
      </c>
      <c r="AB1069" s="69">
        <v>31</v>
      </c>
      <c r="AC1069" s="69">
        <v>0</v>
      </c>
      <c r="AD1069" s="69">
        <v>0</v>
      </c>
      <c r="AE1069" s="69">
        <v>0</v>
      </c>
      <c r="AF1069" s="69">
        <v>1</v>
      </c>
      <c r="AG1069" s="69">
        <v>0</v>
      </c>
      <c r="AH1069" s="69">
        <v>1</v>
      </c>
      <c r="AI1069" s="69">
        <v>0</v>
      </c>
      <c r="AJ1069" s="69">
        <v>0</v>
      </c>
      <c r="AK1069" s="69">
        <v>0</v>
      </c>
      <c r="AL1069" s="69">
        <v>0</v>
      </c>
      <c r="AM1069" s="69">
        <v>0</v>
      </c>
      <c r="AN1069" s="69">
        <v>0</v>
      </c>
      <c r="AO1069" s="69">
        <v>0</v>
      </c>
      <c r="AP1069" s="69">
        <v>0</v>
      </c>
      <c r="AQ1069" s="84">
        <v>0</v>
      </c>
      <c r="AR1069" s="69">
        <v>0</v>
      </c>
      <c r="AS1069" s="69">
        <v>0</v>
      </c>
      <c r="AT1069" s="69">
        <v>0</v>
      </c>
      <c r="AU1069" s="69">
        <v>0</v>
      </c>
      <c r="AV1069" s="69">
        <v>0</v>
      </c>
      <c r="AW1069" s="69">
        <v>0</v>
      </c>
      <c r="AX1069" s="69">
        <v>0</v>
      </c>
      <c r="AY1069" s="69">
        <v>0</v>
      </c>
      <c r="AZ1069" s="69">
        <v>0</v>
      </c>
      <c r="BA1069" s="69">
        <v>0</v>
      </c>
      <c r="BB1069" s="69">
        <v>0</v>
      </c>
      <c r="BC1069" s="69">
        <v>0</v>
      </c>
      <c r="BD1069" s="69">
        <v>0</v>
      </c>
      <c r="BE1069" s="69">
        <v>0</v>
      </c>
      <c r="BF1069" s="69">
        <v>0</v>
      </c>
      <c r="BG1069" s="69">
        <v>0</v>
      </c>
      <c r="BH1069" s="69">
        <v>0</v>
      </c>
      <c r="BK1069" s="69">
        <v>3</v>
      </c>
      <c r="BL1069" s="69">
        <v>10</v>
      </c>
      <c r="BM1069" s="69">
        <v>1</v>
      </c>
      <c r="BN1069" s="69">
        <v>31</v>
      </c>
      <c r="BO1069" s="89">
        <v>0</v>
      </c>
      <c r="BP1069" s="69">
        <v>1</v>
      </c>
      <c r="BQ1069" s="69">
        <v>1</v>
      </c>
      <c r="BR1069" s="69">
        <v>1</v>
      </c>
      <c r="BS1069" s="69">
        <v>61011</v>
      </c>
      <c r="BT1069" s="69">
        <v>0</v>
      </c>
      <c r="BU1069" s="69">
        <v>0</v>
      </c>
      <c r="BV1069" s="69">
        <v>1000</v>
      </c>
      <c r="BW1069" s="69">
        <v>0</v>
      </c>
      <c r="BY1069" s="69">
        <v>0</v>
      </c>
      <c r="BZ1069" s="69">
        <v>0</v>
      </c>
      <c r="CA1069" s="69">
        <v>31</v>
      </c>
      <c r="CB1069" s="89">
        <v>0</v>
      </c>
      <c r="CC1069" s="69">
        <v>0</v>
      </c>
      <c r="CD1069" s="69">
        <v>0</v>
      </c>
      <c r="CE1069" s="69">
        <v>0</v>
      </c>
      <c r="CF1069" s="69">
        <v>0</v>
      </c>
      <c r="CG1069" s="69">
        <v>0</v>
      </c>
      <c r="CH1069" s="69">
        <v>0</v>
      </c>
      <c r="CI1069" s="69">
        <v>0</v>
      </c>
      <c r="CJ1069" s="69">
        <v>0</v>
      </c>
      <c r="CL1069" s="69">
        <v>0</v>
      </c>
      <c r="CM1069" s="69">
        <v>0</v>
      </c>
      <c r="CN1069" s="69">
        <v>0</v>
      </c>
      <c r="CO1069" s="89">
        <v>0</v>
      </c>
      <c r="CP1069" s="69">
        <v>0</v>
      </c>
      <c r="CQ1069" s="69">
        <v>0</v>
      </c>
      <c r="CR1069" s="69">
        <v>0</v>
      </c>
      <c r="CS1069" s="69">
        <v>0</v>
      </c>
      <c r="CT1069" s="69">
        <v>0</v>
      </c>
      <c r="CU1069" s="69">
        <v>0</v>
      </c>
      <c r="CV1069" s="69">
        <v>0</v>
      </c>
      <c r="CW1069" s="69">
        <v>0</v>
      </c>
      <c r="CZ1069" s="69">
        <v>0</v>
      </c>
      <c r="DA1069" s="69">
        <v>0</v>
      </c>
      <c r="DB1069" s="69">
        <v>5</v>
      </c>
      <c r="DC1069" s="69">
        <v>0</v>
      </c>
      <c r="DD1069" s="69">
        <v>0</v>
      </c>
      <c r="DE1069" s="69">
        <v>0</v>
      </c>
      <c r="DF1069" s="69">
        <v>0</v>
      </c>
      <c r="DG1069" s="69">
        <v>1</v>
      </c>
      <c r="DI1069" s="69" t="e">
        <f>INDEX(Sheet3!$E$78:$E$1130,MATCH(A1069,Sheet3!$D$78:$D$1130,0))</f>
        <v>#N/A</v>
      </c>
      <c r="DJ1069" s="69" t="str">
        <f t="shared" si="240"/>
        <v>skill_icons.ps_skill_movespd</v>
      </c>
      <c r="DK1069" s="69" t="s">
        <v>2485</v>
      </c>
      <c r="DL1069" s="93"/>
      <c r="DM1069" s="94" t="s">
        <v>2520</v>
      </c>
      <c r="DN1069" s="69" t="e">
        <f>"造成["&amp;INDEX(Sheet5!$L$2:$L$11,MATCH(BL1069,Sheet5!$J$2:$J$11,0))&amp;":"&amp;BR1069&amp;"*"&amp;BS1069/1000&amp;"]"&amp;INDEX(Sheet5!$I$2:$I$4,MATCH(BR1069,Sheet5!$H$2:$H$4,0))&amp;"的"&amp;INDEX(Sheet5!$K$2:$K$11,MATCH(BL1069,Sheet5!$J$2:$J$11,0))</f>
        <v>#N/A</v>
      </c>
      <c r="DO1069" s="69" t="e">
        <f>"造成["&amp;INDEX(Sheet5!$L$2:$L$11,MATCH(BY1069,Sheet5!$J$2:$J$11,0))&amp;":"&amp;CE1069&amp;"*"&amp;CF1069/1000&amp;"]"&amp;INDEX(Sheet5!$I$2:$I$4,MATCH(CE1069,Sheet5!$H$2:$H$4,0))&amp;"的"&amp;INDEX(Sheet5!$K$2:$K$11,MATCH(BY1069,Sheet5!$J$2:$J$11,0))</f>
        <v>#N/A</v>
      </c>
      <c r="DP1069" s="69"/>
      <c r="DQ1069" s="69"/>
      <c r="DR1069" s="69" t="e">
        <f t="shared" si="238"/>
        <v>#N/A</v>
      </c>
      <c r="DS1069" s="90">
        <f>MATCH(A1069,Sheet5!D:D,0)</f>
        <v>322</v>
      </c>
      <c r="DT1069" s="94" t="e">
        <f>MATCH(A1068,Sheet5!F:F,0)</f>
        <v>#N/A</v>
      </c>
      <c r="DU1069" s="69">
        <v>5</v>
      </c>
      <c r="DV1069" s="69">
        <v>0</v>
      </c>
      <c r="DW1069" s="69">
        <v>0</v>
      </c>
      <c r="DX1069" s="69">
        <v>0</v>
      </c>
      <c r="DY1069" s="69">
        <v>0</v>
      </c>
    </row>
    <row r="1070" spans="1:129" ht="14.25">
      <c r="A1070" s="69">
        <v>61012</v>
      </c>
      <c r="B1070" s="69">
        <v>0</v>
      </c>
      <c r="C1070" s="69">
        <v>1</v>
      </c>
      <c r="D1070" s="69" t="s">
        <v>2487</v>
      </c>
      <c r="E1070" s="69" t="s">
        <v>2488</v>
      </c>
      <c r="F1070" s="69" t="s">
        <v>2489</v>
      </c>
      <c r="G1070" s="69">
        <v>1</v>
      </c>
      <c r="I1070" s="69">
        <v>0</v>
      </c>
      <c r="J1070" s="69">
        <v>0</v>
      </c>
      <c r="K1070" s="69">
        <v>0</v>
      </c>
      <c r="M1070" s="69">
        <v>0</v>
      </c>
      <c r="O1070" s="69">
        <v>0</v>
      </c>
      <c r="P1070" s="69">
        <v>1</v>
      </c>
      <c r="Q1070" s="69">
        <v>0</v>
      </c>
      <c r="R1070" s="69">
        <v>2</v>
      </c>
      <c r="S1070" s="69">
        <v>0</v>
      </c>
      <c r="T1070" s="69">
        <v>0</v>
      </c>
      <c r="U1070" s="69">
        <v>0</v>
      </c>
      <c r="V1070" s="69">
        <v>0</v>
      </c>
      <c r="W1070" s="69">
        <v>0</v>
      </c>
      <c r="X1070" s="69">
        <v>0</v>
      </c>
      <c r="Y1070" s="69">
        <v>0</v>
      </c>
      <c r="Z1070" s="69">
        <v>0</v>
      </c>
      <c r="AA1070" s="69">
        <v>1</v>
      </c>
      <c r="AB1070" s="69">
        <v>31</v>
      </c>
      <c r="AC1070" s="69">
        <v>0</v>
      </c>
      <c r="AD1070" s="69">
        <v>0</v>
      </c>
      <c r="AE1070" s="69">
        <v>0</v>
      </c>
      <c r="AF1070" s="69">
        <v>1</v>
      </c>
      <c r="AG1070" s="69">
        <v>0</v>
      </c>
      <c r="AH1070" s="69">
        <v>1</v>
      </c>
      <c r="AI1070" s="69">
        <v>0</v>
      </c>
      <c r="AJ1070" s="69">
        <v>0</v>
      </c>
      <c r="AK1070" s="69">
        <v>0</v>
      </c>
      <c r="AL1070" s="69">
        <v>0</v>
      </c>
      <c r="AM1070" s="69">
        <v>0</v>
      </c>
      <c r="AN1070" s="69">
        <v>0</v>
      </c>
      <c r="AO1070" s="69">
        <v>0</v>
      </c>
      <c r="AP1070" s="69">
        <v>0</v>
      </c>
      <c r="AQ1070" s="84">
        <v>0</v>
      </c>
      <c r="AR1070" s="69">
        <v>0</v>
      </c>
      <c r="AS1070" s="69">
        <v>0</v>
      </c>
      <c r="AT1070" s="69">
        <v>0</v>
      </c>
      <c r="AU1070" s="69">
        <v>0</v>
      </c>
      <c r="AV1070" s="69">
        <v>0</v>
      </c>
      <c r="AW1070" s="69">
        <v>0</v>
      </c>
      <c r="AX1070" s="69">
        <v>0</v>
      </c>
      <c r="AY1070" s="69">
        <v>0</v>
      </c>
      <c r="AZ1070" s="69">
        <v>0</v>
      </c>
      <c r="BA1070" s="69">
        <v>0</v>
      </c>
      <c r="BB1070" s="69">
        <v>0</v>
      </c>
      <c r="BC1070" s="69">
        <v>0</v>
      </c>
      <c r="BD1070" s="69">
        <v>0</v>
      </c>
      <c r="BE1070" s="69">
        <v>0</v>
      </c>
      <c r="BF1070" s="69">
        <v>0</v>
      </c>
      <c r="BG1070" s="69">
        <v>0</v>
      </c>
      <c r="BH1070" s="69">
        <v>0</v>
      </c>
      <c r="BK1070" s="69">
        <v>3</v>
      </c>
      <c r="BL1070" s="69">
        <v>10</v>
      </c>
      <c r="BM1070" s="69">
        <v>1</v>
      </c>
      <c r="BN1070" s="69">
        <v>31</v>
      </c>
      <c r="BO1070" s="89">
        <v>0</v>
      </c>
      <c r="BP1070" s="69">
        <v>1</v>
      </c>
      <c r="BQ1070" s="69">
        <v>1</v>
      </c>
      <c r="BR1070" s="69">
        <v>1</v>
      </c>
      <c r="BS1070" s="69">
        <v>61012</v>
      </c>
      <c r="BT1070" s="69">
        <v>0</v>
      </c>
      <c r="BU1070" s="69">
        <v>0</v>
      </c>
      <c r="BV1070" s="69">
        <v>1000</v>
      </c>
      <c r="BW1070" s="69">
        <v>0</v>
      </c>
      <c r="BY1070" s="69">
        <v>0</v>
      </c>
      <c r="BZ1070" s="69">
        <v>0</v>
      </c>
      <c r="CA1070" s="69">
        <v>31</v>
      </c>
      <c r="CB1070" s="89">
        <v>0</v>
      </c>
      <c r="CC1070" s="69">
        <v>0</v>
      </c>
      <c r="CD1070" s="69">
        <v>0</v>
      </c>
      <c r="CE1070" s="69">
        <v>0</v>
      </c>
      <c r="CF1070" s="69">
        <v>0</v>
      </c>
      <c r="CG1070" s="69">
        <v>0</v>
      </c>
      <c r="CH1070" s="69">
        <v>0</v>
      </c>
      <c r="CI1070" s="69">
        <v>0</v>
      </c>
      <c r="CJ1070" s="69">
        <v>0</v>
      </c>
      <c r="CL1070" s="69">
        <v>0</v>
      </c>
      <c r="CM1070" s="69">
        <v>0</v>
      </c>
      <c r="CN1070" s="69">
        <v>0</v>
      </c>
      <c r="CO1070" s="89">
        <v>0</v>
      </c>
      <c r="CP1070" s="69">
        <v>0</v>
      </c>
      <c r="CQ1070" s="69">
        <v>0</v>
      </c>
      <c r="CR1070" s="69">
        <v>0</v>
      </c>
      <c r="CS1070" s="69">
        <v>0</v>
      </c>
      <c r="CT1070" s="69">
        <v>0</v>
      </c>
      <c r="CU1070" s="69">
        <v>0</v>
      </c>
      <c r="CV1070" s="69">
        <v>0</v>
      </c>
      <c r="CW1070" s="69">
        <v>0</v>
      </c>
      <c r="CZ1070" s="69">
        <v>0</v>
      </c>
      <c r="DA1070" s="69">
        <v>0</v>
      </c>
      <c r="DB1070" s="69">
        <v>3</v>
      </c>
      <c r="DC1070" s="69">
        <v>0</v>
      </c>
      <c r="DD1070" s="69">
        <v>0</v>
      </c>
      <c r="DE1070" s="69">
        <v>0</v>
      </c>
      <c r="DF1070" s="69">
        <v>0</v>
      </c>
      <c r="DG1070" s="69">
        <v>1</v>
      </c>
      <c r="DI1070" s="69" t="e">
        <f>INDEX(Sheet3!$E$78:$E$1130,MATCH(A1070,Sheet3!$D$78:$D$1130,0))</f>
        <v>#N/A</v>
      </c>
      <c r="DJ1070" s="69" t="str">
        <f t="shared" si="240"/>
        <v>skill_icons.ps_skill_hprevive</v>
      </c>
      <c r="DK1070" s="69" t="s">
        <v>2490</v>
      </c>
      <c r="DL1070" s="93"/>
      <c r="DM1070" s="94" t="s">
        <v>2521</v>
      </c>
      <c r="DN1070" s="69" t="e">
        <f>"造成["&amp;INDEX(Sheet5!$L$2:$L$11,MATCH(BL1070,Sheet5!$J$2:$J$11,0))&amp;":"&amp;BR1070&amp;"*"&amp;BS1070/1000&amp;"]"&amp;INDEX(Sheet5!$I$2:$I$4,MATCH(BR1070,Sheet5!$H$2:$H$4,0))&amp;"的"&amp;INDEX(Sheet5!$K$2:$K$11,MATCH(BL1070,Sheet5!$J$2:$J$11,0))</f>
        <v>#N/A</v>
      </c>
      <c r="DO1070" s="69" t="e">
        <f>"造成["&amp;INDEX(Sheet5!$L$2:$L$11,MATCH(BY1070,Sheet5!$J$2:$J$11,0))&amp;":"&amp;CE1070&amp;"*"&amp;CF1070/1000&amp;"]"&amp;INDEX(Sheet5!$I$2:$I$4,MATCH(CE1070,Sheet5!$H$2:$H$4,0))&amp;"的"&amp;INDEX(Sheet5!$K$2:$K$11,MATCH(BY1070,Sheet5!$J$2:$J$11,0))</f>
        <v>#N/A</v>
      </c>
      <c r="DP1070" s="69"/>
      <c r="DQ1070" s="69"/>
      <c r="DR1070" s="69" t="e">
        <f t="shared" si="238"/>
        <v>#N/A</v>
      </c>
      <c r="DS1070" s="90">
        <f>MATCH(A1070,Sheet5!D:D,0)</f>
        <v>323</v>
      </c>
      <c r="DT1070" s="94" t="e">
        <f>MATCH(A1069,Sheet5!F:F,0)</f>
        <v>#N/A</v>
      </c>
      <c r="DU1070" s="69">
        <v>3</v>
      </c>
      <c r="DV1070" s="69">
        <v>0</v>
      </c>
      <c r="DW1070" s="69">
        <v>0</v>
      </c>
      <c r="DX1070" s="69">
        <v>0</v>
      </c>
      <c r="DY1070" s="69">
        <v>0</v>
      </c>
    </row>
    <row r="1071" spans="1:129" ht="14.25">
      <c r="A1071" s="69">
        <v>61013</v>
      </c>
      <c r="B1071" s="69">
        <v>0</v>
      </c>
      <c r="C1071" s="69">
        <v>1</v>
      </c>
      <c r="D1071" s="69" t="s">
        <v>2492</v>
      </c>
      <c r="E1071" s="69" t="s">
        <v>2493</v>
      </c>
      <c r="F1071" s="69" t="s">
        <v>2494</v>
      </c>
      <c r="G1071" s="69">
        <v>1</v>
      </c>
      <c r="I1071" s="69">
        <v>0</v>
      </c>
      <c r="J1071" s="69">
        <v>0</v>
      </c>
      <c r="K1071" s="69">
        <v>0</v>
      </c>
      <c r="M1071" s="69">
        <v>0</v>
      </c>
      <c r="O1071" s="69">
        <v>0</v>
      </c>
      <c r="P1071" s="69">
        <v>1</v>
      </c>
      <c r="Q1071" s="69">
        <v>0</v>
      </c>
      <c r="R1071" s="69">
        <v>2</v>
      </c>
      <c r="S1071" s="69">
        <v>0</v>
      </c>
      <c r="T1071" s="69">
        <v>0</v>
      </c>
      <c r="U1071" s="69">
        <v>0</v>
      </c>
      <c r="V1071" s="69">
        <v>0</v>
      </c>
      <c r="W1071" s="69">
        <v>0</v>
      </c>
      <c r="X1071" s="69">
        <v>0</v>
      </c>
      <c r="Y1071" s="69">
        <v>0</v>
      </c>
      <c r="Z1071" s="69">
        <v>0</v>
      </c>
      <c r="AA1071" s="69">
        <v>1</v>
      </c>
      <c r="AB1071" s="69">
        <v>31</v>
      </c>
      <c r="AC1071" s="69">
        <v>0</v>
      </c>
      <c r="AD1071" s="69">
        <v>0</v>
      </c>
      <c r="AE1071" s="69">
        <v>0</v>
      </c>
      <c r="AF1071" s="69">
        <v>1</v>
      </c>
      <c r="AG1071" s="69">
        <v>0</v>
      </c>
      <c r="AH1071" s="69">
        <v>1</v>
      </c>
      <c r="AI1071" s="69">
        <v>0</v>
      </c>
      <c r="AJ1071" s="69">
        <v>0</v>
      </c>
      <c r="AK1071" s="69">
        <v>0</v>
      </c>
      <c r="AL1071" s="69">
        <v>0</v>
      </c>
      <c r="AM1071" s="69">
        <v>0</v>
      </c>
      <c r="AN1071" s="69">
        <v>0</v>
      </c>
      <c r="AO1071" s="69">
        <v>0</v>
      </c>
      <c r="AP1071" s="69">
        <v>0</v>
      </c>
      <c r="AQ1071" s="84">
        <v>0</v>
      </c>
      <c r="AR1071" s="69">
        <v>0</v>
      </c>
      <c r="AS1071" s="69">
        <v>0</v>
      </c>
      <c r="AT1071" s="69">
        <v>0</v>
      </c>
      <c r="AU1071" s="69">
        <v>0</v>
      </c>
      <c r="AV1071" s="69">
        <v>0</v>
      </c>
      <c r="AW1071" s="69">
        <v>0</v>
      </c>
      <c r="AX1071" s="69">
        <v>0</v>
      </c>
      <c r="AY1071" s="69">
        <v>0</v>
      </c>
      <c r="AZ1071" s="69">
        <v>0</v>
      </c>
      <c r="BA1071" s="69">
        <v>0</v>
      </c>
      <c r="BB1071" s="69">
        <v>0</v>
      </c>
      <c r="BC1071" s="69">
        <v>0</v>
      </c>
      <c r="BD1071" s="69">
        <v>0</v>
      </c>
      <c r="BE1071" s="69">
        <v>0</v>
      </c>
      <c r="BF1071" s="69">
        <v>0</v>
      </c>
      <c r="BG1071" s="69">
        <v>0</v>
      </c>
      <c r="BH1071" s="69">
        <v>0</v>
      </c>
      <c r="BK1071" s="69">
        <v>3</v>
      </c>
      <c r="BL1071" s="69">
        <v>10</v>
      </c>
      <c r="BM1071" s="69">
        <v>1</v>
      </c>
      <c r="BN1071" s="69">
        <v>31</v>
      </c>
      <c r="BO1071" s="89">
        <v>0</v>
      </c>
      <c r="BP1071" s="69">
        <v>1</v>
      </c>
      <c r="BQ1071" s="69">
        <v>1</v>
      </c>
      <c r="BR1071" s="69">
        <v>1</v>
      </c>
      <c r="BS1071" s="69">
        <v>61013</v>
      </c>
      <c r="BT1071" s="69">
        <v>0</v>
      </c>
      <c r="BU1071" s="69">
        <v>0</v>
      </c>
      <c r="BV1071" s="69">
        <v>1000</v>
      </c>
      <c r="BW1071" s="69">
        <v>0</v>
      </c>
      <c r="BY1071" s="69">
        <v>0</v>
      </c>
      <c r="BZ1071" s="69">
        <v>0</v>
      </c>
      <c r="CA1071" s="69">
        <v>31</v>
      </c>
      <c r="CB1071" s="89">
        <v>0</v>
      </c>
      <c r="CC1071" s="69">
        <v>0</v>
      </c>
      <c r="CD1071" s="69">
        <v>0</v>
      </c>
      <c r="CE1071" s="69">
        <v>0</v>
      </c>
      <c r="CF1071" s="69">
        <v>0</v>
      </c>
      <c r="CG1071" s="69">
        <v>0</v>
      </c>
      <c r="CH1071" s="69">
        <v>0</v>
      </c>
      <c r="CI1071" s="69">
        <v>0</v>
      </c>
      <c r="CJ1071" s="69">
        <v>0</v>
      </c>
      <c r="CL1071" s="69">
        <v>0</v>
      </c>
      <c r="CM1071" s="69">
        <v>0</v>
      </c>
      <c r="CN1071" s="69">
        <v>0</v>
      </c>
      <c r="CO1071" s="89">
        <v>0</v>
      </c>
      <c r="CP1071" s="69">
        <v>0</v>
      </c>
      <c r="CQ1071" s="69">
        <v>0</v>
      </c>
      <c r="CR1071" s="69">
        <v>0</v>
      </c>
      <c r="CS1071" s="69">
        <v>0</v>
      </c>
      <c r="CT1071" s="69">
        <v>0</v>
      </c>
      <c r="CU1071" s="69">
        <v>0</v>
      </c>
      <c r="CV1071" s="69">
        <v>0</v>
      </c>
      <c r="CW1071" s="69">
        <v>0</v>
      </c>
      <c r="CZ1071" s="69">
        <v>0</v>
      </c>
      <c r="DA1071" s="69">
        <v>0</v>
      </c>
      <c r="DB1071" s="69">
        <v>3</v>
      </c>
      <c r="DC1071" s="69">
        <v>0</v>
      </c>
      <c r="DD1071" s="69">
        <v>0</v>
      </c>
      <c r="DE1071" s="69">
        <v>0</v>
      </c>
      <c r="DF1071" s="69">
        <v>0</v>
      </c>
      <c r="DG1071" s="69">
        <v>1</v>
      </c>
      <c r="DI1071" s="69" t="e">
        <f>INDEX(Sheet3!$E$78:$E$1130,MATCH(A1071,Sheet3!$D$78:$D$1130,0))</f>
        <v>#N/A</v>
      </c>
      <c r="DJ1071" s="69" t="str">
        <f t="shared" si="240"/>
        <v>skill_icons.ps_skill_mprevive</v>
      </c>
      <c r="DK1071" s="69" t="s">
        <v>2495</v>
      </c>
      <c r="DL1071" s="93"/>
      <c r="DM1071" s="94" t="s">
        <v>2522</v>
      </c>
      <c r="DN1071" s="69" t="e">
        <f>"造成["&amp;INDEX(Sheet5!$L$2:$L$11,MATCH(BL1071,Sheet5!$J$2:$J$11,0))&amp;":"&amp;BR1071&amp;"*"&amp;BS1071/1000&amp;"]"&amp;INDEX(Sheet5!$I$2:$I$4,MATCH(BR1071,Sheet5!$H$2:$H$4,0))&amp;"的"&amp;INDEX(Sheet5!$K$2:$K$11,MATCH(BL1071,Sheet5!$J$2:$J$11,0))</f>
        <v>#N/A</v>
      </c>
      <c r="DO1071" s="69" t="e">
        <f>"造成["&amp;INDEX(Sheet5!$L$2:$L$11,MATCH(BY1071,Sheet5!$J$2:$J$11,0))&amp;":"&amp;CE1071&amp;"*"&amp;CF1071/1000&amp;"]"&amp;INDEX(Sheet5!$I$2:$I$4,MATCH(CE1071,Sheet5!$H$2:$H$4,0))&amp;"的"&amp;INDEX(Sheet5!$K$2:$K$11,MATCH(BY1071,Sheet5!$J$2:$J$11,0))</f>
        <v>#N/A</v>
      </c>
      <c r="DP1071" s="69"/>
      <c r="DQ1071" s="69"/>
      <c r="DR1071" s="69" t="e">
        <f t="shared" si="238"/>
        <v>#N/A</v>
      </c>
      <c r="DS1071" s="90">
        <f>MATCH(A1071,Sheet5!D:D,0)</f>
        <v>324</v>
      </c>
      <c r="DT1071" s="94" t="e">
        <f>MATCH(A1070,Sheet5!F:F,0)</f>
        <v>#N/A</v>
      </c>
      <c r="DU1071" s="69">
        <v>3</v>
      </c>
      <c r="DV1071" s="69">
        <v>0</v>
      </c>
      <c r="DW1071" s="69">
        <v>0</v>
      </c>
      <c r="DX1071" s="69">
        <v>0</v>
      </c>
      <c r="DY1071" s="69">
        <v>0</v>
      </c>
    </row>
    <row r="1072" spans="1:129" ht="14.25">
      <c r="A1072" s="69">
        <v>61501</v>
      </c>
      <c r="B1072" s="69">
        <v>0</v>
      </c>
      <c r="C1072" s="69">
        <v>1</v>
      </c>
      <c r="D1072" s="69" t="s">
        <v>2433</v>
      </c>
      <c r="E1072" s="69" t="s">
        <v>2434</v>
      </c>
      <c r="F1072" s="69" t="s">
        <v>2435</v>
      </c>
      <c r="G1072" s="69">
        <v>1</v>
      </c>
      <c r="I1072" s="69">
        <v>0</v>
      </c>
      <c r="J1072" s="69">
        <v>0</v>
      </c>
      <c r="K1072" s="69">
        <v>0</v>
      </c>
      <c r="M1072" s="69">
        <v>0</v>
      </c>
      <c r="O1072" s="69">
        <v>0</v>
      </c>
      <c r="P1072" s="69">
        <v>1</v>
      </c>
      <c r="Q1072" s="69">
        <v>0</v>
      </c>
      <c r="R1072" s="69">
        <v>2</v>
      </c>
      <c r="S1072" s="69">
        <v>0</v>
      </c>
      <c r="T1072" s="69">
        <v>0</v>
      </c>
      <c r="U1072" s="69">
        <v>0</v>
      </c>
      <c r="V1072" s="69">
        <v>0</v>
      </c>
      <c r="W1072" s="69">
        <v>0</v>
      </c>
      <c r="X1072" s="69">
        <v>0</v>
      </c>
      <c r="Y1072" s="69">
        <v>0</v>
      </c>
      <c r="Z1072" s="69">
        <v>0</v>
      </c>
      <c r="AA1072" s="69">
        <v>1</v>
      </c>
      <c r="AB1072" s="69">
        <v>31</v>
      </c>
      <c r="AC1072" s="69">
        <v>0</v>
      </c>
      <c r="AD1072" s="69">
        <v>0</v>
      </c>
      <c r="AE1072" s="69">
        <v>0</v>
      </c>
      <c r="AF1072" s="69">
        <v>1</v>
      </c>
      <c r="AG1072" s="69">
        <v>0</v>
      </c>
      <c r="AH1072" s="69">
        <v>1</v>
      </c>
      <c r="AI1072" s="69">
        <v>0</v>
      </c>
      <c r="AJ1072" s="69">
        <v>0</v>
      </c>
      <c r="AK1072" s="69">
        <v>0</v>
      </c>
      <c r="AL1072" s="69">
        <v>0</v>
      </c>
      <c r="AM1072" s="69">
        <v>0</v>
      </c>
      <c r="AN1072" s="69">
        <v>0</v>
      </c>
      <c r="AO1072" s="69">
        <v>0</v>
      </c>
      <c r="AP1072" s="69">
        <v>0</v>
      </c>
      <c r="AQ1072" s="84">
        <v>0</v>
      </c>
      <c r="AR1072" s="69">
        <v>0</v>
      </c>
      <c r="AS1072" s="69">
        <v>0</v>
      </c>
      <c r="AT1072" s="69">
        <v>0</v>
      </c>
      <c r="AU1072" s="69">
        <v>0</v>
      </c>
      <c r="AV1072" s="69">
        <v>0</v>
      </c>
      <c r="AW1072" s="69">
        <v>0</v>
      </c>
      <c r="AX1072" s="69">
        <v>0</v>
      </c>
      <c r="AY1072" s="69">
        <v>0</v>
      </c>
      <c r="AZ1072" s="69">
        <v>0</v>
      </c>
      <c r="BA1072" s="69">
        <v>0</v>
      </c>
      <c r="BB1072" s="69">
        <v>0</v>
      </c>
      <c r="BC1072" s="69">
        <v>0</v>
      </c>
      <c r="BD1072" s="69">
        <v>0</v>
      </c>
      <c r="BE1072" s="69">
        <v>0</v>
      </c>
      <c r="BF1072" s="69">
        <v>0</v>
      </c>
      <c r="BG1072" s="69">
        <v>0</v>
      </c>
      <c r="BH1072" s="69">
        <v>0</v>
      </c>
      <c r="BK1072" s="69">
        <v>3</v>
      </c>
      <c r="BL1072" s="69">
        <v>10</v>
      </c>
      <c r="BM1072" s="69">
        <v>1</v>
      </c>
      <c r="BN1072" s="69">
        <v>31</v>
      </c>
      <c r="BO1072" s="89">
        <v>0</v>
      </c>
      <c r="BP1072" s="69">
        <v>1</v>
      </c>
      <c r="BQ1072" s="69">
        <v>1</v>
      </c>
      <c r="BR1072" s="69">
        <v>1</v>
      </c>
      <c r="BS1072" s="69">
        <v>61501</v>
      </c>
      <c r="BT1072" s="69">
        <v>0</v>
      </c>
      <c r="BU1072" s="69">
        <v>0</v>
      </c>
      <c r="BV1072" s="69">
        <v>1000</v>
      </c>
      <c r="BW1072" s="69">
        <v>0</v>
      </c>
      <c r="BY1072" s="69">
        <v>0</v>
      </c>
      <c r="BZ1072" s="69">
        <v>0</v>
      </c>
      <c r="CA1072" s="69">
        <v>31</v>
      </c>
      <c r="CB1072" s="89">
        <v>0</v>
      </c>
      <c r="CC1072" s="69">
        <v>0</v>
      </c>
      <c r="CD1072" s="69">
        <v>0</v>
      </c>
      <c r="CE1072" s="69">
        <v>0</v>
      </c>
      <c r="CF1072" s="69">
        <v>0</v>
      </c>
      <c r="CG1072" s="69">
        <v>0</v>
      </c>
      <c r="CH1072" s="69">
        <v>0</v>
      </c>
      <c r="CI1072" s="69">
        <v>0</v>
      </c>
      <c r="CJ1072" s="69">
        <v>0</v>
      </c>
      <c r="CL1072" s="69">
        <v>0</v>
      </c>
      <c r="CM1072" s="69">
        <v>0</v>
      </c>
      <c r="CN1072" s="69">
        <v>0</v>
      </c>
      <c r="CO1072" s="89">
        <v>0</v>
      </c>
      <c r="CP1072" s="69">
        <v>0</v>
      </c>
      <c r="CQ1072" s="69">
        <v>0</v>
      </c>
      <c r="CR1072" s="69">
        <v>0</v>
      </c>
      <c r="CS1072" s="69">
        <v>0</v>
      </c>
      <c r="CT1072" s="69">
        <v>0</v>
      </c>
      <c r="CU1072" s="69">
        <v>0</v>
      </c>
      <c r="CV1072" s="69">
        <v>0</v>
      </c>
      <c r="CW1072" s="69">
        <v>0</v>
      </c>
      <c r="CZ1072" s="69">
        <v>0</v>
      </c>
      <c r="DA1072" s="69">
        <v>0</v>
      </c>
      <c r="DB1072" s="69">
        <v>200</v>
      </c>
      <c r="DC1072" s="69">
        <v>0</v>
      </c>
      <c r="DD1072" s="69">
        <v>0</v>
      </c>
      <c r="DE1072" s="69">
        <v>0</v>
      </c>
      <c r="DF1072" s="69">
        <v>0</v>
      </c>
      <c r="DG1072" s="69">
        <v>1</v>
      </c>
      <c r="DI1072" s="69" t="e">
        <f>INDEX(Sheet3!$E$78:$E$1130,MATCH(A1072,Sheet3!$D$78:$D$1130,0))</f>
        <v>#N/A</v>
      </c>
      <c r="DJ1072" s="69" t="str">
        <f t="shared" si="240"/>
        <v>skill_icons.ps_skill_maxhp</v>
      </c>
      <c r="DK1072" s="69" t="s">
        <v>2436</v>
      </c>
      <c r="DL1072" s="93"/>
      <c r="DM1072" s="94" t="s">
        <v>2523</v>
      </c>
      <c r="DN1072" s="69" t="e">
        <f>"造成["&amp;INDEX(Sheet5!$L$2:$L$11,MATCH(BL1072,Sheet5!$J$2:$J$11,0))&amp;":"&amp;BR1072&amp;"*"&amp;BS1072/1000&amp;"]"&amp;INDEX(Sheet5!$I$2:$I$4,MATCH(BR1072,Sheet5!$H$2:$H$4,0))&amp;"的"&amp;INDEX(Sheet5!$K$2:$K$11,MATCH(BL1072,Sheet5!$J$2:$J$11,0))</f>
        <v>#N/A</v>
      </c>
      <c r="DO1072" s="69" t="e">
        <f>"造成["&amp;INDEX(Sheet5!$L$2:$L$11,MATCH(BY1072,Sheet5!$J$2:$J$11,0))&amp;":"&amp;CE1072&amp;"*"&amp;CF1072/1000&amp;"]"&amp;INDEX(Sheet5!$I$2:$I$4,MATCH(CE1072,Sheet5!$H$2:$H$4,0))&amp;"的"&amp;INDEX(Sheet5!$K$2:$K$11,MATCH(BY1072,Sheet5!$J$2:$J$11,0))</f>
        <v>#N/A</v>
      </c>
      <c r="DP1072" s="69"/>
      <c r="DQ1072" s="69"/>
      <c r="DR1072" s="69" t="e">
        <f t="shared" si="238"/>
        <v>#N/A</v>
      </c>
      <c r="DS1072" s="90">
        <f>MATCH(A1072,Sheet5!D:D,0)</f>
        <v>325</v>
      </c>
      <c r="DT1072" s="94" t="e">
        <f>MATCH(A1071,Sheet5!F:F,0)</f>
        <v>#N/A</v>
      </c>
      <c r="DU1072" s="69">
        <v>200</v>
      </c>
      <c r="DV1072" s="69">
        <v>0</v>
      </c>
      <c r="DW1072" s="69">
        <v>0</v>
      </c>
      <c r="DX1072" s="69">
        <v>0</v>
      </c>
      <c r="DY1072" s="69">
        <v>0</v>
      </c>
    </row>
    <row r="1073" spans="1:129" ht="14.25">
      <c r="A1073" s="69">
        <v>61502</v>
      </c>
      <c r="B1073" s="69">
        <v>0</v>
      </c>
      <c r="C1073" s="69">
        <v>1</v>
      </c>
      <c r="D1073" s="69" t="s">
        <v>2438</v>
      </c>
      <c r="E1073" s="69" t="s">
        <v>2439</v>
      </c>
      <c r="F1073" s="69" t="s">
        <v>2440</v>
      </c>
      <c r="G1073" s="69">
        <v>1</v>
      </c>
      <c r="I1073" s="69">
        <v>0</v>
      </c>
      <c r="J1073" s="69">
        <v>0</v>
      </c>
      <c r="K1073" s="69">
        <v>0</v>
      </c>
      <c r="M1073" s="69">
        <v>0</v>
      </c>
      <c r="O1073" s="69">
        <v>0</v>
      </c>
      <c r="P1073" s="69">
        <v>1</v>
      </c>
      <c r="Q1073" s="69">
        <v>0</v>
      </c>
      <c r="R1073" s="69">
        <v>2</v>
      </c>
      <c r="S1073" s="69">
        <v>0</v>
      </c>
      <c r="T1073" s="69">
        <v>0</v>
      </c>
      <c r="U1073" s="69">
        <v>0</v>
      </c>
      <c r="V1073" s="69">
        <v>0</v>
      </c>
      <c r="W1073" s="69">
        <v>0</v>
      </c>
      <c r="X1073" s="69">
        <v>0</v>
      </c>
      <c r="Y1073" s="69">
        <v>0</v>
      </c>
      <c r="Z1073" s="69">
        <v>0</v>
      </c>
      <c r="AA1073" s="69">
        <v>1</v>
      </c>
      <c r="AB1073" s="69">
        <v>31</v>
      </c>
      <c r="AC1073" s="69">
        <v>0</v>
      </c>
      <c r="AD1073" s="69">
        <v>0</v>
      </c>
      <c r="AE1073" s="69">
        <v>0</v>
      </c>
      <c r="AF1073" s="69">
        <v>1</v>
      </c>
      <c r="AG1073" s="69">
        <v>0</v>
      </c>
      <c r="AH1073" s="69">
        <v>1</v>
      </c>
      <c r="AI1073" s="69">
        <v>0</v>
      </c>
      <c r="AJ1073" s="69">
        <v>0</v>
      </c>
      <c r="AK1073" s="69">
        <v>0</v>
      </c>
      <c r="AL1073" s="69">
        <v>0</v>
      </c>
      <c r="AM1073" s="69">
        <v>0</v>
      </c>
      <c r="AN1073" s="69">
        <v>0</v>
      </c>
      <c r="AO1073" s="69">
        <v>0</v>
      </c>
      <c r="AP1073" s="69">
        <v>0</v>
      </c>
      <c r="AQ1073" s="84">
        <v>0</v>
      </c>
      <c r="AR1073" s="69">
        <v>0</v>
      </c>
      <c r="AS1073" s="69">
        <v>0</v>
      </c>
      <c r="AT1073" s="69">
        <v>0</v>
      </c>
      <c r="AU1073" s="69">
        <v>0</v>
      </c>
      <c r="AV1073" s="69">
        <v>0</v>
      </c>
      <c r="AW1073" s="69">
        <v>0</v>
      </c>
      <c r="AX1073" s="69">
        <v>0</v>
      </c>
      <c r="AY1073" s="69">
        <v>0</v>
      </c>
      <c r="AZ1073" s="69">
        <v>0</v>
      </c>
      <c r="BA1073" s="69">
        <v>0</v>
      </c>
      <c r="BB1073" s="69">
        <v>0</v>
      </c>
      <c r="BC1073" s="69">
        <v>0</v>
      </c>
      <c r="BD1073" s="69">
        <v>0</v>
      </c>
      <c r="BE1073" s="69">
        <v>0</v>
      </c>
      <c r="BF1073" s="69">
        <v>0</v>
      </c>
      <c r="BG1073" s="69">
        <v>0</v>
      </c>
      <c r="BH1073" s="69">
        <v>0</v>
      </c>
      <c r="BK1073" s="69">
        <v>3</v>
      </c>
      <c r="BL1073" s="69">
        <v>10</v>
      </c>
      <c r="BM1073" s="69">
        <v>1</v>
      </c>
      <c r="BN1073" s="69">
        <v>31</v>
      </c>
      <c r="BO1073" s="89">
        <v>0</v>
      </c>
      <c r="BP1073" s="69">
        <v>1</v>
      </c>
      <c r="BQ1073" s="69">
        <v>1</v>
      </c>
      <c r="BR1073" s="69">
        <v>1</v>
      </c>
      <c r="BS1073" s="69">
        <v>61502</v>
      </c>
      <c r="BT1073" s="69">
        <v>0</v>
      </c>
      <c r="BU1073" s="69">
        <v>0</v>
      </c>
      <c r="BV1073" s="69">
        <v>1000</v>
      </c>
      <c r="BW1073" s="69">
        <v>0</v>
      </c>
      <c r="BY1073" s="69">
        <v>0</v>
      </c>
      <c r="BZ1073" s="69">
        <v>0</v>
      </c>
      <c r="CA1073" s="69">
        <v>31</v>
      </c>
      <c r="CB1073" s="89">
        <v>0</v>
      </c>
      <c r="CC1073" s="69">
        <v>0</v>
      </c>
      <c r="CD1073" s="69">
        <v>0</v>
      </c>
      <c r="CE1073" s="69">
        <v>0</v>
      </c>
      <c r="CF1073" s="69">
        <v>0</v>
      </c>
      <c r="CG1073" s="69">
        <v>0</v>
      </c>
      <c r="CH1073" s="69">
        <v>0</v>
      </c>
      <c r="CI1073" s="69">
        <v>0</v>
      </c>
      <c r="CJ1073" s="69">
        <v>0</v>
      </c>
      <c r="CL1073" s="69">
        <v>0</v>
      </c>
      <c r="CM1073" s="69">
        <v>0</v>
      </c>
      <c r="CN1073" s="69">
        <v>0</v>
      </c>
      <c r="CO1073" s="89">
        <v>0</v>
      </c>
      <c r="CP1073" s="69">
        <v>0</v>
      </c>
      <c r="CQ1073" s="69">
        <v>0</v>
      </c>
      <c r="CR1073" s="69">
        <v>0</v>
      </c>
      <c r="CS1073" s="69">
        <v>0</v>
      </c>
      <c r="CT1073" s="69">
        <v>0</v>
      </c>
      <c r="CU1073" s="69">
        <v>0</v>
      </c>
      <c r="CV1073" s="69">
        <v>0</v>
      </c>
      <c r="CW1073" s="69">
        <v>0</v>
      </c>
      <c r="CZ1073" s="69">
        <v>0</v>
      </c>
      <c r="DA1073" s="69">
        <v>0</v>
      </c>
      <c r="DB1073" s="69">
        <v>200</v>
      </c>
      <c r="DC1073" s="69">
        <v>0</v>
      </c>
      <c r="DD1073" s="69">
        <v>0</v>
      </c>
      <c r="DE1073" s="69">
        <v>0</v>
      </c>
      <c r="DF1073" s="69">
        <v>0</v>
      </c>
      <c r="DG1073" s="69">
        <v>1</v>
      </c>
      <c r="DI1073" s="69" t="e">
        <f>INDEX(Sheet3!$E$78:$E$1130,MATCH(A1073,Sheet3!$D$78:$D$1130,0))</f>
        <v>#N/A</v>
      </c>
      <c r="DJ1073" s="69" t="str">
        <f t="shared" si="240"/>
        <v>skill_icons.ps_skill_maxmp</v>
      </c>
      <c r="DK1073" s="69" t="s">
        <v>2441</v>
      </c>
      <c r="DL1073" s="93"/>
      <c r="DM1073" s="94" t="s">
        <v>2524</v>
      </c>
      <c r="DN1073" s="69" t="e">
        <f>"造成["&amp;INDEX(Sheet5!$L$2:$L$11,MATCH(BL1073,Sheet5!$J$2:$J$11,0))&amp;":"&amp;BR1073&amp;"*"&amp;BS1073/1000&amp;"]"&amp;INDEX(Sheet5!$I$2:$I$4,MATCH(BR1073,Sheet5!$H$2:$H$4,0))&amp;"的"&amp;INDEX(Sheet5!$K$2:$K$11,MATCH(BL1073,Sheet5!$J$2:$J$11,0))</f>
        <v>#N/A</v>
      </c>
      <c r="DO1073" s="69" t="e">
        <f>"造成["&amp;INDEX(Sheet5!$L$2:$L$11,MATCH(BY1073,Sheet5!$J$2:$J$11,0))&amp;":"&amp;CE1073&amp;"*"&amp;CF1073/1000&amp;"]"&amp;INDEX(Sheet5!$I$2:$I$4,MATCH(CE1073,Sheet5!$H$2:$H$4,0))&amp;"的"&amp;INDEX(Sheet5!$K$2:$K$11,MATCH(BY1073,Sheet5!$J$2:$J$11,0))</f>
        <v>#N/A</v>
      </c>
      <c r="DP1073" s="69"/>
      <c r="DQ1073" s="69"/>
      <c r="DR1073" s="69" t="e">
        <f t="shared" si="238"/>
        <v>#N/A</v>
      </c>
      <c r="DS1073" s="90">
        <f>MATCH(A1073,Sheet5!D:D,0)</f>
        <v>326</v>
      </c>
      <c r="DT1073" s="94" t="e">
        <f>MATCH(A1072,Sheet5!F:F,0)</f>
        <v>#N/A</v>
      </c>
      <c r="DU1073" s="69">
        <v>200</v>
      </c>
      <c r="DV1073" s="69">
        <v>0</v>
      </c>
      <c r="DW1073" s="69">
        <v>0</v>
      </c>
      <c r="DX1073" s="69">
        <v>0</v>
      </c>
      <c r="DY1073" s="69">
        <v>0</v>
      </c>
    </row>
    <row r="1074" spans="1:129" ht="14.25">
      <c r="A1074" s="69">
        <v>61503</v>
      </c>
      <c r="B1074" s="69">
        <v>0</v>
      </c>
      <c r="C1074" s="69">
        <v>1</v>
      </c>
      <c r="D1074" s="69" t="s">
        <v>2443</v>
      </c>
      <c r="E1074" s="69" t="s">
        <v>2444</v>
      </c>
      <c r="F1074" s="69" t="s">
        <v>2445</v>
      </c>
      <c r="G1074" s="69">
        <v>1</v>
      </c>
      <c r="I1074" s="69">
        <v>0</v>
      </c>
      <c r="J1074" s="69">
        <v>0</v>
      </c>
      <c r="K1074" s="69">
        <v>0</v>
      </c>
      <c r="M1074" s="69">
        <v>0</v>
      </c>
      <c r="O1074" s="69">
        <v>0</v>
      </c>
      <c r="P1074" s="69">
        <v>1</v>
      </c>
      <c r="Q1074" s="69">
        <v>0</v>
      </c>
      <c r="R1074" s="69">
        <v>2</v>
      </c>
      <c r="S1074" s="69">
        <v>0</v>
      </c>
      <c r="T1074" s="69">
        <v>0</v>
      </c>
      <c r="U1074" s="69">
        <v>0</v>
      </c>
      <c r="V1074" s="69">
        <v>0</v>
      </c>
      <c r="W1074" s="69">
        <v>0</v>
      </c>
      <c r="X1074" s="69">
        <v>0</v>
      </c>
      <c r="Y1074" s="69">
        <v>0</v>
      </c>
      <c r="Z1074" s="69">
        <v>0</v>
      </c>
      <c r="AA1074" s="69">
        <v>1</v>
      </c>
      <c r="AB1074" s="69">
        <v>31</v>
      </c>
      <c r="AC1074" s="69">
        <v>0</v>
      </c>
      <c r="AD1074" s="69">
        <v>0</v>
      </c>
      <c r="AE1074" s="69">
        <v>0</v>
      </c>
      <c r="AF1074" s="69">
        <v>1</v>
      </c>
      <c r="AG1074" s="69">
        <v>0</v>
      </c>
      <c r="AH1074" s="69">
        <v>1</v>
      </c>
      <c r="AI1074" s="69">
        <v>0</v>
      </c>
      <c r="AJ1074" s="69">
        <v>0</v>
      </c>
      <c r="AK1074" s="69">
        <v>0</v>
      </c>
      <c r="AL1074" s="69">
        <v>0</v>
      </c>
      <c r="AM1074" s="69">
        <v>0</v>
      </c>
      <c r="AN1074" s="69">
        <v>0</v>
      </c>
      <c r="AO1074" s="69">
        <v>0</v>
      </c>
      <c r="AP1074" s="69">
        <v>0</v>
      </c>
      <c r="AQ1074" s="84">
        <v>0</v>
      </c>
      <c r="AR1074" s="69">
        <v>0</v>
      </c>
      <c r="AS1074" s="69">
        <v>0</v>
      </c>
      <c r="AT1074" s="69">
        <v>0</v>
      </c>
      <c r="AU1074" s="69">
        <v>0</v>
      </c>
      <c r="AV1074" s="69">
        <v>0</v>
      </c>
      <c r="AW1074" s="69">
        <v>0</v>
      </c>
      <c r="AX1074" s="69">
        <v>0</v>
      </c>
      <c r="AY1074" s="69">
        <v>0</v>
      </c>
      <c r="AZ1074" s="69">
        <v>0</v>
      </c>
      <c r="BA1074" s="69">
        <v>0</v>
      </c>
      <c r="BB1074" s="69">
        <v>0</v>
      </c>
      <c r="BC1074" s="69">
        <v>0</v>
      </c>
      <c r="BD1074" s="69">
        <v>0</v>
      </c>
      <c r="BE1074" s="69">
        <v>0</v>
      </c>
      <c r="BF1074" s="69">
        <v>0</v>
      </c>
      <c r="BG1074" s="69">
        <v>0</v>
      </c>
      <c r="BH1074" s="69">
        <v>0</v>
      </c>
      <c r="BK1074" s="69">
        <v>3</v>
      </c>
      <c r="BL1074" s="69">
        <v>10</v>
      </c>
      <c r="BM1074" s="69">
        <v>1</v>
      </c>
      <c r="BN1074" s="69">
        <v>31</v>
      </c>
      <c r="BO1074" s="89">
        <v>0</v>
      </c>
      <c r="BP1074" s="69">
        <v>1</v>
      </c>
      <c r="BQ1074" s="69">
        <v>1</v>
      </c>
      <c r="BR1074" s="69">
        <v>1</v>
      </c>
      <c r="BS1074" s="69">
        <v>61503</v>
      </c>
      <c r="BT1074" s="69">
        <v>0</v>
      </c>
      <c r="BU1074" s="69">
        <v>0</v>
      </c>
      <c r="BV1074" s="69">
        <v>1000</v>
      </c>
      <c r="BW1074" s="69">
        <v>0</v>
      </c>
      <c r="BY1074" s="69">
        <v>0</v>
      </c>
      <c r="BZ1074" s="69">
        <v>0</v>
      </c>
      <c r="CA1074" s="69">
        <v>31</v>
      </c>
      <c r="CB1074" s="89">
        <v>0</v>
      </c>
      <c r="CC1074" s="69">
        <v>0</v>
      </c>
      <c r="CD1074" s="69">
        <v>0</v>
      </c>
      <c r="CE1074" s="69">
        <v>0</v>
      </c>
      <c r="CF1074" s="69">
        <v>0</v>
      </c>
      <c r="CG1074" s="69">
        <v>0</v>
      </c>
      <c r="CH1074" s="69">
        <v>0</v>
      </c>
      <c r="CI1074" s="69">
        <v>0</v>
      </c>
      <c r="CJ1074" s="69">
        <v>0</v>
      </c>
      <c r="CL1074" s="69">
        <v>0</v>
      </c>
      <c r="CM1074" s="69">
        <v>0</v>
      </c>
      <c r="CN1074" s="69">
        <v>0</v>
      </c>
      <c r="CO1074" s="89">
        <v>0</v>
      </c>
      <c r="CP1074" s="69">
        <v>0</v>
      </c>
      <c r="CQ1074" s="69">
        <v>0</v>
      </c>
      <c r="CR1074" s="69">
        <v>0</v>
      </c>
      <c r="CS1074" s="69">
        <v>0</v>
      </c>
      <c r="CT1074" s="69">
        <v>0</v>
      </c>
      <c r="CU1074" s="69">
        <v>0</v>
      </c>
      <c r="CV1074" s="69">
        <v>0</v>
      </c>
      <c r="CW1074" s="69">
        <v>0</v>
      </c>
      <c r="CZ1074" s="69">
        <v>0</v>
      </c>
      <c r="DA1074" s="69">
        <v>0</v>
      </c>
      <c r="DB1074" s="69">
        <v>20</v>
      </c>
      <c r="DC1074" s="69">
        <v>0</v>
      </c>
      <c r="DD1074" s="69">
        <v>0</v>
      </c>
      <c r="DE1074" s="69">
        <v>0</v>
      </c>
      <c r="DF1074" s="69">
        <v>0</v>
      </c>
      <c r="DG1074" s="69">
        <v>1</v>
      </c>
      <c r="DI1074" s="69" t="e">
        <f>INDEX(Sheet3!$E$78:$E$1130,MATCH(A1074,Sheet3!$D$78:$D$1130,0))</f>
        <v>#N/A</v>
      </c>
      <c r="DJ1074" s="69" t="str">
        <f t="shared" si="240"/>
        <v>skill_icons.ps_skill_patk</v>
      </c>
      <c r="DK1074" s="69" t="s">
        <v>2446</v>
      </c>
      <c r="DL1074" s="93"/>
      <c r="DM1074" s="94" t="s">
        <v>2525</v>
      </c>
      <c r="DN1074" s="69" t="e">
        <f>"造成["&amp;INDEX(Sheet5!$L$2:$L$11,MATCH(BL1074,Sheet5!$J$2:$J$11,0))&amp;":"&amp;BR1074&amp;"*"&amp;BS1074/1000&amp;"]"&amp;INDEX(Sheet5!$I$2:$I$4,MATCH(BR1074,Sheet5!$H$2:$H$4,0))&amp;"的"&amp;INDEX(Sheet5!$K$2:$K$11,MATCH(BL1074,Sheet5!$J$2:$J$11,0))</f>
        <v>#N/A</v>
      </c>
      <c r="DO1074" s="69" t="e">
        <f>"造成["&amp;INDEX(Sheet5!$L$2:$L$11,MATCH(BY1074,Sheet5!$J$2:$J$11,0))&amp;":"&amp;CE1074&amp;"*"&amp;CF1074/1000&amp;"]"&amp;INDEX(Sheet5!$I$2:$I$4,MATCH(CE1074,Sheet5!$H$2:$H$4,0))&amp;"的"&amp;INDEX(Sheet5!$K$2:$K$11,MATCH(BY1074,Sheet5!$J$2:$J$11,0))</f>
        <v>#N/A</v>
      </c>
      <c r="DP1074" s="69"/>
      <c r="DQ1074" s="69"/>
      <c r="DR1074" s="69" t="e">
        <f t="shared" si="238"/>
        <v>#N/A</v>
      </c>
      <c r="DS1074" s="90">
        <f>MATCH(A1074,Sheet5!D:D,0)</f>
        <v>327</v>
      </c>
      <c r="DT1074" s="94" t="e">
        <f>MATCH(A1073,Sheet5!F:F,0)</f>
        <v>#N/A</v>
      </c>
      <c r="DU1074" s="69">
        <v>20</v>
      </c>
      <c r="DV1074" s="69">
        <v>0</v>
      </c>
      <c r="DW1074" s="69">
        <v>0</v>
      </c>
      <c r="DX1074" s="69">
        <v>0</v>
      </c>
      <c r="DY1074" s="69">
        <v>0</v>
      </c>
    </row>
    <row r="1075" spans="1:129" ht="14.25">
      <c r="A1075" s="69">
        <v>61504</v>
      </c>
      <c r="B1075" s="69">
        <v>0</v>
      </c>
      <c r="C1075" s="69">
        <v>1</v>
      </c>
      <c r="D1075" s="69" t="s">
        <v>2448</v>
      </c>
      <c r="E1075" s="69" t="s">
        <v>2449</v>
      </c>
      <c r="F1075" s="69" t="s">
        <v>2450</v>
      </c>
      <c r="G1075" s="69">
        <v>1</v>
      </c>
      <c r="I1075" s="69">
        <v>0</v>
      </c>
      <c r="J1075" s="69">
        <v>0</v>
      </c>
      <c r="K1075" s="69">
        <v>0</v>
      </c>
      <c r="M1075" s="69">
        <v>0</v>
      </c>
      <c r="O1075" s="69">
        <v>0</v>
      </c>
      <c r="P1075" s="69">
        <v>1</v>
      </c>
      <c r="Q1075" s="69">
        <v>0</v>
      </c>
      <c r="R1075" s="69">
        <v>2</v>
      </c>
      <c r="S1075" s="69">
        <v>0</v>
      </c>
      <c r="T1075" s="69">
        <v>0</v>
      </c>
      <c r="U1075" s="69">
        <v>0</v>
      </c>
      <c r="V1075" s="69">
        <v>0</v>
      </c>
      <c r="W1075" s="69">
        <v>0</v>
      </c>
      <c r="X1075" s="69">
        <v>0</v>
      </c>
      <c r="Y1075" s="69">
        <v>0</v>
      </c>
      <c r="Z1075" s="69">
        <v>0</v>
      </c>
      <c r="AA1075" s="69">
        <v>1</v>
      </c>
      <c r="AB1075" s="69">
        <v>31</v>
      </c>
      <c r="AC1075" s="69">
        <v>0</v>
      </c>
      <c r="AD1075" s="69">
        <v>0</v>
      </c>
      <c r="AE1075" s="69">
        <v>0</v>
      </c>
      <c r="AF1075" s="69">
        <v>1</v>
      </c>
      <c r="AG1075" s="69">
        <v>0</v>
      </c>
      <c r="AH1075" s="69">
        <v>1</v>
      </c>
      <c r="AI1075" s="69">
        <v>0</v>
      </c>
      <c r="AJ1075" s="69">
        <v>0</v>
      </c>
      <c r="AK1075" s="69">
        <v>0</v>
      </c>
      <c r="AL1075" s="69">
        <v>0</v>
      </c>
      <c r="AM1075" s="69">
        <v>0</v>
      </c>
      <c r="AN1075" s="69">
        <v>0</v>
      </c>
      <c r="AO1075" s="69">
        <v>0</v>
      </c>
      <c r="AP1075" s="69">
        <v>0</v>
      </c>
      <c r="AQ1075" s="84">
        <v>0</v>
      </c>
      <c r="AR1075" s="69">
        <v>0</v>
      </c>
      <c r="AS1075" s="69">
        <v>0</v>
      </c>
      <c r="AT1075" s="69">
        <v>0</v>
      </c>
      <c r="AU1075" s="69">
        <v>0</v>
      </c>
      <c r="AV1075" s="69">
        <v>0</v>
      </c>
      <c r="AW1075" s="69">
        <v>0</v>
      </c>
      <c r="AX1075" s="69">
        <v>0</v>
      </c>
      <c r="AY1075" s="69">
        <v>0</v>
      </c>
      <c r="AZ1075" s="69">
        <v>0</v>
      </c>
      <c r="BA1075" s="69">
        <v>0</v>
      </c>
      <c r="BB1075" s="69">
        <v>0</v>
      </c>
      <c r="BC1075" s="69">
        <v>0</v>
      </c>
      <c r="BD1075" s="69">
        <v>0</v>
      </c>
      <c r="BE1075" s="69">
        <v>0</v>
      </c>
      <c r="BF1075" s="69">
        <v>0</v>
      </c>
      <c r="BG1075" s="69">
        <v>0</v>
      </c>
      <c r="BH1075" s="69">
        <v>0</v>
      </c>
      <c r="BK1075" s="69">
        <v>3</v>
      </c>
      <c r="BL1075" s="69">
        <v>10</v>
      </c>
      <c r="BM1075" s="69">
        <v>1</v>
      </c>
      <c r="BN1075" s="69">
        <v>31</v>
      </c>
      <c r="BO1075" s="89">
        <v>0</v>
      </c>
      <c r="BP1075" s="69">
        <v>1</v>
      </c>
      <c r="BQ1075" s="69">
        <v>1</v>
      </c>
      <c r="BR1075" s="69">
        <v>1</v>
      </c>
      <c r="BS1075" s="69">
        <v>61504</v>
      </c>
      <c r="BT1075" s="69">
        <v>0</v>
      </c>
      <c r="BU1075" s="69">
        <v>0</v>
      </c>
      <c r="BV1075" s="69">
        <v>1000</v>
      </c>
      <c r="BW1075" s="69">
        <v>0</v>
      </c>
      <c r="BY1075" s="69">
        <v>0</v>
      </c>
      <c r="BZ1075" s="69">
        <v>0</v>
      </c>
      <c r="CA1075" s="69">
        <v>31</v>
      </c>
      <c r="CB1075" s="89">
        <v>0</v>
      </c>
      <c r="CC1075" s="69">
        <v>0</v>
      </c>
      <c r="CD1075" s="69">
        <v>0</v>
      </c>
      <c r="CE1075" s="69">
        <v>0</v>
      </c>
      <c r="CF1075" s="69">
        <v>0</v>
      </c>
      <c r="CG1075" s="69">
        <v>0</v>
      </c>
      <c r="CH1075" s="69">
        <v>0</v>
      </c>
      <c r="CI1075" s="69">
        <v>0</v>
      </c>
      <c r="CJ1075" s="69">
        <v>0</v>
      </c>
      <c r="CL1075" s="69">
        <v>0</v>
      </c>
      <c r="CM1075" s="69">
        <v>0</v>
      </c>
      <c r="CN1075" s="69">
        <v>0</v>
      </c>
      <c r="CO1075" s="89">
        <v>0</v>
      </c>
      <c r="CP1075" s="69">
        <v>0</v>
      </c>
      <c r="CQ1075" s="69">
        <v>0</v>
      </c>
      <c r="CR1075" s="69">
        <v>0</v>
      </c>
      <c r="CS1075" s="69">
        <v>0</v>
      </c>
      <c r="CT1075" s="69">
        <v>0</v>
      </c>
      <c r="CU1075" s="69">
        <v>0</v>
      </c>
      <c r="CV1075" s="69">
        <v>0</v>
      </c>
      <c r="CW1075" s="69">
        <v>0</v>
      </c>
      <c r="CZ1075" s="69">
        <v>0</v>
      </c>
      <c r="DA1075" s="69">
        <v>0</v>
      </c>
      <c r="DB1075" s="69">
        <v>20</v>
      </c>
      <c r="DC1075" s="69">
        <v>0</v>
      </c>
      <c r="DD1075" s="69">
        <v>0</v>
      </c>
      <c r="DE1075" s="69">
        <v>0</v>
      </c>
      <c r="DF1075" s="69">
        <v>0</v>
      </c>
      <c r="DG1075" s="69">
        <v>1</v>
      </c>
      <c r="DI1075" s="69" t="e">
        <f>INDEX(Sheet3!$E$78:$E$1130,MATCH(A1075,Sheet3!$D$78:$D$1130,0))</f>
        <v>#N/A</v>
      </c>
      <c r="DJ1075" s="69" t="str">
        <f t="shared" si="240"/>
        <v>skill_icons.ps_skill_matk</v>
      </c>
      <c r="DK1075" s="69" t="s">
        <v>2451</v>
      </c>
      <c r="DL1075" s="93"/>
      <c r="DM1075" s="94" t="s">
        <v>2526</v>
      </c>
      <c r="DN1075" s="69" t="e">
        <f>"造成["&amp;INDEX(Sheet5!$L$2:$L$11,MATCH(BL1075,Sheet5!$J$2:$J$11,0))&amp;":"&amp;BR1075&amp;"*"&amp;BS1075/1000&amp;"]"&amp;INDEX(Sheet5!$I$2:$I$4,MATCH(BR1075,Sheet5!$H$2:$H$4,0))&amp;"的"&amp;INDEX(Sheet5!$K$2:$K$11,MATCH(BL1075,Sheet5!$J$2:$J$11,0))</f>
        <v>#N/A</v>
      </c>
      <c r="DO1075" s="69" t="e">
        <f>"造成["&amp;INDEX(Sheet5!$L$2:$L$11,MATCH(BY1075,Sheet5!$J$2:$J$11,0))&amp;":"&amp;CE1075&amp;"*"&amp;CF1075/1000&amp;"]"&amp;INDEX(Sheet5!$I$2:$I$4,MATCH(CE1075,Sheet5!$H$2:$H$4,0))&amp;"的"&amp;INDEX(Sheet5!$K$2:$K$11,MATCH(BY1075,Sheet5!$J$2:$J$11,0))</f>
        <v>#N/A</v>
      </c>
      <c r="DP1075" s="69"/>
      <c r="DQ1075" s="69"/>
      <c r="DR1075" s="69" t="e">
        <f t="shared" si="238"/>
        <v>#N/A</v>
      </c>
      <c r="DS1075" s="90">
        <f>MATCH(A1075,Sheet5!D:D,0)</f>
        <v>328</v>
      </c>
      <c r="DT1075" s="94" t="e">
        <f>MATCH(A1074,Sheet5!F:F,0)</f>
        <v>#N/A</v>
      </c>
      <c r="DU1075" s="69">
        <v>20</v>
      </c>
      <c r="DV1075" s="69">
        <v>0</v>
      </c>
      <c r="DW1075" s="69">
        <v>0</v>
      </c>
      <c r="DX1075" s="69">
        <v>0</v>
      </c>
      <c r="DY1075" s="69">
        <v>0</v>
      </c>
    </row>
    <row r="1076" spans="1:129" ht="14.25">
      <c r="A1076" s="69">
        <v>61505</v>
      </c>
      <c r="B1076" s="69">
        <v>0</v>
      </c>
      <c r="C1076" s="69">
        <v>1</v>
      </c>
      <c r="D1076" s="69" t="s">
        <v>2453</v>
      </c>
      <c r="E1076" s="69" t="s">
        <v>2454</v>
      </c>
      <c r="F1076" s="69" t="s">
        <v>2455</v>
      </c>
      <c r="G1076" s="69">
        <v>1</v>
      </c>
      <c r="I1076" s="69">
        <v>0</v>
      </c>
      <c r="J1076" s="69">
        <v>0</v>
      </c>
      <c r="K1076" s="69">
        <v>0</v>
      </c>
      <c r="M1076" s="69">
        <v>0</v>
      </c>
      <c r="O1076" s="69">
        <v>0</v>
      </c>
      <c r="P1076" s="69">
        <v>1</v>
      </c>
      <c r="Q1076" s="69">
        <v>0</v>
      </c>
      <c r="R1076" s="69">
        <v>2</v>
      </c>
      <c r="S1076" s="69">
        <v>0</v>
      </c>
      <c r="T1076" s="69">
        <v>0</v>
      </c>
      <c r="U1076" s="69">
        <v>0</v>
      </c>
      <c r="V1076" s="69">
        <v>0</v>
      </c>
      <c r="W1076" s="69">
        <v>0</v>
      </c>
      <c r="X1076" s="69">
        <v>0</v>
      </c>
      <c r="Y1076" s="69">
        <v>0</v>
      </c>
      <c r="Z1076" s="69">
        <v>0</v>
      </c>
      <c r="AA1076" s="69">
        <v>1</v>
      </c>
      <c r="AB1076" s="69">
        <v>31</v>
      </c>
      <c r="AC1076" s="69">
        <v>0</v>
      </c>
      <c r="AD1076" s="69">
        <v>0</v>
      </c>
      <c r="AE1076" s="69">
        <v>0</v>
      </c>
      <c r="AF1076" s="69">
        <v>1</v>
      </c>
      <c r="AG1076" s="69">
        <v>0</v>
      </c>
      <c r="AH1076" s="69">
        <v>1</v>
      </c>
      <c r="AI1076" s="69">
        <v>0</v>
      </c>
      <c r="AJ1076" s="69">
        <v>0</v>
      </c>
      <c r="AK1076" s="69">
        <v>0</v>
      </c>
      <c r="AL1076" s="69">
        <v>0</v>
      </c>
      <c r="AM1076" s="69">
        <v>0</v>
      </c>
      <c r="AN1076" s="69">
        <v>0</v>
      </c>
      <c r="AO1076" s="69">
        <v>0</v>
      </c>
      <c r="AP1076" s="69">
        <v>0</v>
      </c>
      <c r="AQ1076" s="84">
        <v>0</v>
      </c>
      <c r="AR1076" s="69">
        <v>0</v>
      </c>
      <c r="AS1076" s="69">
        <v>0</v>
      </c>
      <c r="AT1076" s="69">
        <v>0</v>
      </c>
      <c r="AU1076" s="69">
        <v>0</v>
      </c>
      <c r="AV1076" s="69">
        <v>0</v>
      </c>
      <c r="AW1076" s="69">
        <v>0</v>
      </c>
      <c r="AX1076" s="69">
        <v>0</v>
      </c>
      <c r="AY1076" s="69">
        <v>0</v>
      </c>
      <c r="AZ1076" s="69">
        <v>0</v>
      </c>
      <c r="BA1076" s="69">
        <v>0</v>
      </c>
      <c r="BB1076" s="69">
        <v>0</v>
      </c>
      <c r="BC1076" s="69">
        <v>0</v>
      </c>
      <c r="BD1076" s="69">
        <v>0</v>
      </c>
      <c r="BE1076" s="69">
        <v>0</v>
      </c>
      <c r="BF1076" s="69">
        <v>0</v>
      </c>
      <c r="BG1076" s="69">
        <v>0</v>
      </c>
      <c r="BH1076" s="69">
        <v>0</v>
      </c>
      <c r="BK1076" s="69">
        <v>3</v>
      </c>
      <c r="BL1076" s="69">
        <v>10</v>
      </c>
      <c r="BM1076" s="69">
        <v>1</v>
      </c>
      <c r="BN1076" s="69">
        <v>31</v>
      </c>
      <c r="BO1076" s="89">
        <v>0</v>
      </c>
      <c r="BP1076" s="69">
        <v>1</v>
      </c>
      <c r="BQ1076" s="69">
        <v>1</v>
      </c>
      <c r="BR1076" s="69">
        <v>1</v>
      </c>
      <c r="BS1076" s="69">
        <v>61505</v>
      </c>
      <c r="BT1076" s="69">
        <v>0</v>
      </c>
      <c r="BU1076" s="69">
        <v>0</v>
      </c>
      <c r="BV1076" s="69">
        <v>1000</v>
      </c>
      <c r="BW1076" s="69">
        <v>0</v>
      </c>
      <c r="BY1076" s="69">
        <v>0</v>
      </c>
      <c r="BZ1076" s="69">
        <v>0</v>
      </c>
      <c r="CA1076" s="69">
        <v>31</v>
      </c>
      <c r="CB1076" s="89">
        <v>0</v>
      </c>
      <c r="CC1076" s="69">
        <v>0</v>
      </c>
      <c r="CD1076" s="69">
        <v>0</v>
      </c>
      <c r="CE1076" s="69">
        <v>0</v>
      </c>
      <c r="CF1076" s="69">
        <v>0</v>
      </c>
      <c r="CG1076" s="69">
        <v>0</v>
      </c>
      <c r="CH1076" s="69">
        <v>0</v>
      </c>
      <c r="CI1076" s="69">
        <v>0</v>
      </c>
      <c r="CJ1076" s="69">
        <v>0</v>
      </c>
      <c r="CL1076" s="69">
        <v>0</v>
      </c>
      <c r="CM1076" s="69">
        <v>0</v>
      </c>
      <c r="CN1076" s="69">
        <v>0</v>
      </c>
      <c r="CO1076" s="89">
        <v>0</v>
      </c>
      <c r="CP1076" s="69">
        <v>0</v>
      </c>
      <c r="CQ1076" s="69">
        <v>0</v>
      </c>
      <c r="CR1076" s="69">
        <v>0</v>
      </c>
      <c r="CS1076" s="69">
        <v>0</v>
      </c>
      <c r="CT1076" s="69">
        <v>0</v>
      </c>
      <c r="CU1076" s="69">
        <v>0</v>
      </c>
      <c r="CV1076" s="69">
        <v>0</v>
      </c>
      <c r="CW1076" s="69">
        <v>0</v>
      </c>
      <c r="CZ1076" s="69">
        <v>0</v>
      </c>
      <c r="DA1076" s="69">
        <v>0</v>
      </c>
      <c r="DB1076" s="69">
        <v>10</v>
      </c>
      <c r="DC1076" s="69">
        <v>0</v>
      </c>
      <c r="DD1076" s="69">
        <v>0</v>
      </c>
      <c r="DE1076" s="69">
        <v>0</v>
      </c>
      <c r="DF1076" s="69">
        <v>0</v>
      </c>
      <c r="DG1076" s="69">
        <v>1</v>
      </c>
      <c r="DI1076" s="69" t="e">
        <f>INDEX(Sheet3!$E$78:$E$1130,MATCH(A1076,Sheet3!$D$78:$D$1130,0))</f>
        <v>#N/A</v>
      </c>
      <c r="DJ1076" s="69" t="str">
        <f t="shared" si="240"/>
        <v>skill_icons.ps_skill_pdef</v>
      </c>
      <c r="DK1076" s="69" t="s">
        <v>2456</v>
      </c>
      <c r="DL1076" s="93"/>
      <c r="DM1076" s="94" t="s">
        <v>2527</v>
      </c>
      <c r="DN1076" s="69" t="e">
        <f>"造成["&amp;INDEX(Sheet5!$L$2:$L$11,MATCH(BL1076,Sheet5!$J$2:$J$11,0))&amp;":"&amp;BR1076&amp;"*"&amp;BS1076/1000&amp;"]"&amp;INDEX(Sheet5!$I$2:$I$4,MATCH(BR1076,Sheet5!$H$2:$H$4,0))&amp;"的"&amp;INDEX(Sheet5!$K$2:$K$11,MATCH(BL1076,Sheet5!$J$2:$J$11,0))</f>
        <v>#N/A</v>
      </c>
      <c r="DO1076" s="69" t="e">
        <f>"造成["&amp;INDEX(Sheet5!$L$2:$L$11,MATCH(BY1076,Sheet5!$J$2:$J$11,0))&amp;":"&amp;CE1076&amp;"*"&amp;CF1076/1000&amp;"]"&amp;INDEX(Sheet5!$I$2:$I$4,MATCH(CE1076,Sheet5!$H$2:$H$4,0))&amp;"的"&amp;INDEX(Sheet5!$K$2:$K$11,MATCH(BY1076,Sheet5!$J$2:$J$11,0))</f>
        <v>#N/A</v>
      </c>
      <c r="DP1076" s="69"/>
      <c r="DQ1076" s="69"/>
      <c r="DR1076" s="69" t="e">
        <f t="shared" si="238"/>
        <v>#N/A</v>
      </c>
      <c r="DS1076" s="90">
        <f>MATCH(A1076,Sheet5!D:D,0)</f>
        <v>329</v>
      </c>
      <c r="DT1076" s="94" t="e">
        <f>MATCH(A1075,Sheet5!F:F,0)</f>
        <v>#N/A</v>
      </c>
      <c r="DU1076" s="69">
        <v>10</v>
      </c>
      <c r="DV1076" s="69">
        <v>0</v>
      </c>
      <c r="DW1076" s="69">
        <v>0</v>
      </c>
      <c r="DX1076" s="69">
        <v>0</v>
      </c>
      <c r="DY1076" s="69">
        <v>0</v>
      </c>
    </row>
    <row r="1077" spans="1:129" ht="14.25">
      <c r="A1077" s="69">
        <v>61506</v>
      </c>
      <c r="B1077" s="69">
        <v>0</v>
      </c>
      <c r="C1077" s="69">
        <v>1</v>
      </c>
      <c r="D1077" s="69" t="s">
        <v>2458</v>
      </c>
      <c r="E1077" s="69" t="s">
        <v>2459</v>
      </c>
      <c r="F1077" s="69" t="s">
        <v>2460</v>
      </c>
      <c r="G1077" s="69">
        <v>1</v>
      </c>
      <c r="I1077" s="69">
        <v>0</v>
      </c>
      <c r="J1077" s="69">
        <v>0</v>
      </c>
      <c r="K1077" s="69">
        <v>0</v>
      </c>
      <c r="M1077" s="69">
        <v>0</v>
      </c>
      <c r="O1077" s="69">
        <v>0</v>
      </c>
      <c r="P1077" s="69">
        <v>1</v>
      </c>
      <c r="Q1077" s="69">
        <v>0</v>
      </c>
      <c r="R1077" s="69">
        <v>2</v>
      </c>
      <c r="S1077" s="69">
        <v>0</v>
      </c>
      <c r="T1077" s="69">
        <v>0</v>
      </c>
      <c r="U1077" s="69">
        <v>0</v>
      </c>
      <c r="V1077" s="69">
        <v>0</v>
      </c>
      <c r="W1077" s="69">
        <v>0</v>
      </c>
      <c r="X1077" s="69">
        <v>0</v>
      </c>
      <c r="Y1077" s="69">
        <v>0</v>
      </c>
      <c r="Z1077" s="69">
        <v>0</v>
      </c>
      <c r="AA1077" s="69">
        <v>1</v>
      </c>
      <c r="AB1077" s="69">
        <v>31</v>
      </c>
      <c r="AC1077" s="69">
        <v>0</v>
      </c>
      <c r="AD1077" s="69">
        <v>0</v>
      </c>
      <c r="AE1077" s="69">
        <v>0</v>
      </c>
      <c r="AF1077" s="69">
        <v>1</v>
      </c>
      <c r="AG1077" s="69">
        <v>0</v>
      </c>
      <c r="AH1077" s="69">
        <v>1</v>
      </c>
      <c r="AI1077" s="69">
        <v>0</v>
      </c>
      <c r="AJ1077" s="69">
        <v>0</v>
      </c>
      <c r="AK1077" s="69">
        <v>0</v>
      </c>
      <c r="AL1077" s="69">
        <v>0</v>
      </c>
      <c r="AM1077" s="69">
        <v>0</v>
      </c>
      <c r="AN1077" s="69">
        <v>0</v>
      </c>
      <c r="AO1077" s="69">
        <v>0</v>
      </c>
      <c r="AP1077" s="69">
        <v>0</v>
      </c>
      <c r="AQ1077" s="84">
        <v>0</v>
      </c>
      <c r="AR1077" s="69">
        <v>0</v>
      </c>
      <c r="AS1077" s="69">
        <v>0</v>
      </c>
      <c r="AT1077" s="69">
        <v>0</v>
      </c>
      <c r="AU1077" s="69">
        <v>0</v>
      </c>
      <c r="AV1077" s="69">
        <v>0</v>
      </c>
      <c r="AW1077" s="69">
        <v>0</v>
      </c>
      <c r="AX1077" s="69">
        <v>0</v>
      </c>
      <c r="AY1077" s="69">
        <v>0</v>
      </c>
      <c r="AZ1077" s="69">
        <v>0</v>
      </c>
      <c r="BA1077" s="69">
        <v>0</v>
      </c>
      <c r="BB1077" s="69">
        <v>0</v>
      </c>
      <c r="BC1077" s="69">
        <v>0</v>
      </c>
      <c r="BD1077" s="69">
        <v>0</v>
      </c>
      <c r="BE1077" s="69">
        <v>0</v>
      </c>
      <c r="BF1077" s="69">
        <v>0</v>
      </c>
      <c r="BG1077" s="69">
        <v>0</v>
      </c>
      <c r="BH1077" s="69">
        <v>0</v>
      </c>
      <c r="BK1077" s="69">
        <v>3</v>
      </c>
      <c r="BL1077" s="69">
        <v>10</v>
      </c>
      <c r="BM1077" s="69">
        <v>1</v>
      </c>
      <c r="BN1077" s="69">
        <v>31</v>
      </c>
      <c r="BO1077" s="89">
        <v>0</v>
      </c>
      <c r="BP1077" s="69">
        <v>1</v>
      </c>
      <c r="BQ1077" s="69">
        <v>1</v>
      </c>
      <c r="BR1077" s="69">
        <v>1</v>
      </c>
      <c r="BS1077" s="69">
        <v>61506</v>
      </c>
      <c r="BT1077" s="69">
        <v>0</v>
      </c>
      <c r="BU1077" s="69">
        <v>0</v>
      </c>
      <c r="BV1077" s="69">
        <v>1000</v>
      </c>
      <c r="BW1077" s="69">
        <v>0</v>
      </c>
      <c r="BY1077" s="69">
        <v>0</v>
      </c>
      <c r="BZ1077" s="69">
        <v>0</v>
      </c>
      <c r="CA1077" s="69">
        <v>31</v>
      </c>
      <c r="CB1077" s="89">
        <v>0</v>
      </c>
      <c r="CC1077" s="69">
        <v>0</v>
      </c>
      <c r="CD1077" s="69">
        <v>0</v>
      </c>
      <c r="CE1077" s="69">
        <v>0</v>
      </c>
      <c r="CF1077" s="69">
        <v>0</v>
      </c>
      <c r="CG1077" s="69">
        <v>0</v>
      </c>
      <c r="CH1077" s="69">
        <v>0</v>
      </c>
      <c r="CI1077" s="69">
        <v>0</v>
      </c>
      <c r="CJ1077" s="69">
        <v>0</v>
      </c>
      <c r="CL1077" s="69">
        <v>0</v>
      </c>
      <c r="CM1077" s="69">
        <v>0</v>
      </c>
      <c r="CN1077" s="69">
        <v>0</v>
      </c>
      <c r="CO1077" s="89">
        <v>0</v>
      </c>
      <c r="CP1077" s="69">
        <v>0</v>
      </c>
      <c r="CQ1077" s="69">
        <v>0</v>
      </c>
      <c r="CR1077" s="69">
        <v>0</v>
      </c>
      <c r="CS1077" s="69">
        <v>0</v>
      </c>
      <c r="CT1077" s="69">
        <v>0</v>
      </c>
      <c r="CU1077" s="69">
        <v>0</v>
      </c>
      <c r="CV1077" s="69">
        <v>0</v>
      </c>
      <c r="CW1077" s="69">
        <v>0</v>
      </c>
      <c r="CZ1077" s="69">
        <v>0</v>
      </c>
      <c r="DA1077" s="69">
        <v>0</v>
      </c>
      <c r="DB1077" s="69">
        <v>10</v>
      </c>
      <c r="DC1077" s="69">
        <v>0</v>
      </c>
      <c r="DD1077" s="69">
        <v>0</v>
      </c>
      <c r="DE1077" s="69">
        <v>0</v>
      </c>
      <c r="DF1077" s="69">
        <v>0</v>
      </c>
      <c r="DG1077" s="69">
        <v>1</v>
      </c>
      <c r="DI1077" s="69" t="e">
        <f>INDEX(Sheet3!$E$78:$E$1130,MATCH(A1077,Sheet3!$D$78:$D$1130,0))</f>
        <v>#N/A</v>
      </c>
      <c r="DJ1077" s="69" t="str">
        <f t="shared" si="240"/>
        <v>skill_icons.ps_skill_mdef</v>
      </c>
      <c r="DK1077" s="69" t="s">
        <v>2461</v>
      </c>
      <c r="DL1077" s="93"/>
      <c r="DM1077" s="94" t="s">
        <v>2528</v>
      </c>
      <c r="DN1077" s="69" t="e">
        <f>"造成["&amp;INDEX(Sheet5!$L$2:$L$11,MATCH(BL1077,Sheet5!$J$2:$J$11,0))&amp;":"&amp;BR1077&amp;"*"&amp;BS1077/1000&amp;"]"&amp;INDEX(Sheet5!$I$2:$I$4,MATCH(BR1077,Sheet5!$H$2:$H$4,0))&amp;"的"&amp;INDEX(Sheet5!$K$2:$K$11,MATCH(BL1077,Sheet5!$J$2:$J$11,0))</f>
        <v>#N/A</v>
      </c>
      <c r="DO1077" s="69" t="e">
        <f>"造成["&amp;INDEX(Sheet5!$L$2:$L$11,MATCH(BY1077,Sheet5!$J$2:$J$11,0))&amp;":"&amp;CE1077&amp;"*"&amp;CF1077/1000&amp;"]"&amp;INDEX(Sheet5!$I$2:$I$4,MATCH(CE1077,Sheet5!$H$2:$H$4,0))&amp;"的"&amp;INDEX(Sheet5!$K$2:$K$11,MATCH(BY1077,Sheet5!$J$2:$J$11,0))</f>
        <v>#N/A</v>
      </c>
      <c r="DP1077" s="69"/>
      <c r="DQ1077" s="69"/>
      <c r="DR1077" s="69" t="e">
        <f t="shared" si="238"/>
        <v>#N/A</v>
      </c>
      <c r="DS1077" s="90">
        <f>MATCH(A1077,Sheet5!D:D,0)</f>
        <v>330</v>
      </c>
      <c r="DT1077" s="94" t="e">
        <f>MATCH(A1076,Sheet5!F:F,0)</f>
        <v>#N/A</v>
      </c>
      <c r="DU1077" s="69">
        <v>10</v>
      </c>
      <c r="DV1077" s="69">
        <v>0</v>
      </c>
      <c r="DW1077" s="69">
        <v>0</v>
      </c>
      <c r="DX1077" s="69">
        <v>0</v>
      </c>
      <c r="DY1077" s="69">
        <v>0</v>
      </c>
    </row>
    <row r="1078" spans="1:129" ht="14.25">
      <c r="A1078" s="69">
        <v>61507</v>
      </c>
      <c r="B1078" s="69">
        <v>0</v>
      </c>
      <c r="C1078" s="69">
        <v>1</v>
      </c>
      <c r="D1078" s="69" t="s">
        <v>2463</v>
      </c>
      <c r="E1078" s="69" t="s">
        <v>2464</v>
      </c>
      <c r="F1078" s="69" t="s">
        <v>1825</v>
      </c>
      <c r="G1078" s="69">
        <v>1</v>
      </c>
      <c r="I1078" s="69">
        <v>0</v>
      </c>
      <c r="J1078" s="69">
        <v>0</v>
      </c>
      <c r="K1078" s="69">
        <v>0</v>
      </c>
      <c r="M1078" s="69">
        <v>0</v>
      </c>
      <c r="O1078" s="69">
        <v>0</v>
      </c>
      <c r="P1078" s="69">
        <v>1</v>
      </c>
      <c r="Q1078" s="69">
        <v>0</v>
      </c>
      <c r="R1078" s="69">
        <v>2</v>
      </c>
      <c r="S1078" s="69">
        <v>0</v>
      </c>
      <c r="T1078" s="69">
        <v>0</v>
      </c>
      <c r="U1078" s="69">
        <v>0</v>
      </c>
      <c r="V1078" s="69">
        <v>0</v>
      </c>
      <c r="W1078" s="69">
        <v>0</v>
      </c>
      <c r="X1078" s="69">
        <v>0</v>
      </c>
      <c r="Y1078" s="69">
        <v>0</v>
      </c>
      <c r="Z1078" s="69">
        <v>0</v>
      </c>
      <c r="AA1078" s="69">
        <v>1</v>
      </c>
      <c r="AB1078" s="69">
        <v>31</v>
      </c>
      <c r="AC1078" s="69">
        <v>0</v>
      </c>
      <c r="AD1078" s="69">
        <v>0</v>
      </c>
      <c r="AE1078" s="69">
        <v>0</v>
      </c>
      <c r="AF1078" s="69">
        <v>1</v>
      </c>
      <c r="AG1078" s="69">
        <v>0</v>
      </c>
      <c r="AH1078" s="69">
        <v>1</v>
      </c>
      <c r="AI1078" s="69">
        <v>0</v>
      </c>
      <c r="AJ1078" s="69">
        <v>0</v>
      </c>
      <c r="AK1078" s="69">
        <v>0</v>
      </c>
      <c r="AL1078" s="69">
        <v>0</v>
      </c>
      <c r="AM1078" s="69">
        <v>0</v>
      </c>
      <c r="AN1078" s="69">
        <v>0</v>
      </c>
      <c r="AO1078" s="69">
        <v>0</v>
      </c>
      <c r="AP1078" s="69">
        <v>0</v>
      </c>
      <c r="AQ1078" s="84">
        <v>0</v>
      </c>
      <c r="AR1078" s="69">
        <v>0</v>
      </c>
      <c r="AS1078" s="69">
        <v>0</v>
      </c>
      <c r="AT1078" s="69">
        <v>0</v>
      </c>
      <c r="AU1078" s="69">
        <v>0</v>
      </c>
      <c r="AV1078" s="69">
        <v>0</v>
      </c>
      <c r="AW1078" s="69">
        <v>0</v>
      </c>
      <c r="AX1078" s="69">
        <v>0</v>
      </c>
      <c r="AY1078" s="69">
        <v>0</v>
      </c>
      <c r="AZ1078" s="69">
        <v>0</v>
      </c>
      <c r="BA1078" s="69">
        <v>0</v>
      </c>
      <c r="BB1078" s="69">
        <v>0</v>
      </c>
      <c r="BC1078" s="69">
        <v>0</v>
      </c>
      <c r="BD1078" s="69">
        <v>0</v>
      </c>
      <c r="BE1078" s="69">
        <v>0</v>
      </c>
      <c r="BF1078" s="69">
        <v>0</v>
      </c>
      <c r="BG1078" s="69">
        <v>0</v>
      </c>
      <c r="BH1078" s="69">
        <v>0</v>
      </c>
      <c r="BK1078" s="69">
        <v>3</v>
      </c>
      <c r="BL1078" s="69">
        <v>10</v>
      </c>
      <c r="BM1078" s="69">
        <v>1</v>
      </c>
      <c r="BN1078" s="69">
        <v>31</v>
      </c>
      <c r="BO1078" s="89">
        <v>0</v>
      </c>
      <c r="BP1078" s="69">
        <v>1</v>
      </c>
      <c r="BQ1078" s="69">
        <v>1</v>
      </c>
      <c r="BR1078" s="69">
        <v>1</v>
      </c>
      <c r="BS1078" s="69">
        <v>61507</v>
      </c>
      <c r="BT1078" s="69">
        <v>0</v>
      </c>
      <c r="BU1078" s="69">
        <v>0</v>
      </c>
      <c r="BV1078" s="69">
        <v>1000</v>
      </c>
      <c r="BW1078" s="69">
        <v>0</v>
      </c>
      <c r="BY1078" s="69">
        <v>0</v>
      </c>
      <c r="BZ1078" s="69">
        <v>0</v>
      </c>
      <c r="CA1078" s="69">
        <v>31</v>
      </c>
      <c r="CB1078" s="89">
        <v>0</v>
      </c>
      <c r="CC1078" s="69">
        <v>0</v>
      </c>
      <c r="CD1078" s="69">
        <v>0</v>
      </c>
      <c r="CE1078" s="69">
        <v>0</v>
      </c>
      <c r="CF1078" s="69">
        <v>0</v>
      </c>
      <c r="CG1078" s="69">
        <v>0</v>
      </c>
      <c r="CH1078" s="69">
        <v>0</v>
      </c>
      <c r="CI1078" s="69">
        <v>0</v>
      </c>
      <c r="CJ1078" s="69">
        <v>0</v>
      </c>
      <c r="CL1078" s="69">
        <v>0</v>
      </c>
      <c r="CM1078" s="69">
        <v>0</v>
      </c>
      <c r="CN1078" s="69">
        <v>0</v>
      </c>
      <c r="CO1078" s="89">
        <v>0</v>
      </c>
      <c r="CP1078" s="69">
        <v>0</v>
      </c>
      <c r="CQ1078" s="69">
        <v>0</v>
      </c>
      <c r="CR1078" s="69">
        <v>0</v>
      </c>
      <c r="CS1078" s="69">
        <v>0</v>
      </c>
      <c r="CT1078" s="69">
        <v>0</v>
      </c>
      <c r="CU1078" s="69">
        <v>0</v>
      </c>
      <c r="CV1078" s="69">
        <v>0</v>
      </c>
      <c r="CW1078" s="69">
        <v>0</v>
      </c>
      <c r="CZ1078" s="69">
        <v>0</v>
      </c>
      <c r="DA1078" s="69">
        <v>0</v>
      </c>
      <c r="DB1078" s="69">
        <v>19</v>
      </c>
      <c r="DC1078" s="69">
        <v>0</v>
      </c>
      <c r="DD1078" s="69">
        <v>0</v>
      </c>
      <c r="DE1078" s="69">
        <v>0</v>
      </c>
      <c r="DF1078" s="69">
        <v>0</v>
      </c>
      <c r="DG1078" s="69">
        <v>1</v>
      </c>
      <c r="DI1078" s="69" t="e">
        <f>INDEX(Sheet3!$E$78:$E$1130,MATCH(A1078,Sheet3!$D$78:$D$1130,0))</f>
        <v>#N/A</v>
      </c>
      <c r="DJ1078" s="69" t="str">
        <f t="shared" si="240"/>
        <v>skill_icons.ps_skill_pysicalcri</v>
      </c>
      <c r="DK1078" s="69" t="s">
        <v>2465</v>
      </c>
      <c r="DL1078" s="93"/>
      <c r="DM1078" s="94" t="s">
        <v>2529</v>
      </c>
      <c r="DN1078" s="69" t="e">
        <f>"造成["&amp;INDEX(Sheet5!$L$2:$L$11,MATCH(BL1078,Sheet5!$J$2:$J$11,0))&amp;":"&amp;BR1078&amp;"*"&amp;BS1078/1000&amp;"]"&amp;INDEX(Sheet5!$I$2:$I$4,MATCH(BR1078,Sheet5!$H$2:$H$4,0))&amp;"的"&amp;INDEX(Sheet5!$K$2:$K$11,MATCH(BL1078,Sheet5!$J$2:$J$11,0))</f>
        <v>#N/A</v>
      </c>
      <c r="DO1078" s="69" t="e">
        <f>"造成["&amp;INDEX(Sheet5!$L$2:$L$11,MATCH(BY1078,Sheet5!$J$2:$J$11,0))&amp;":"&amp;CE1078&amp;"*"&amp;CF1078/1000&amp;"]"&amp;INDEX(Sheet5!$I$2:$I$4,MATCH(CE1078,Sheet5!$H$2:$H$4,0))&amp;"的"&amp;INDEX(Sheet5!$K$2:$K$11,MATCH(BY1078,Sheet5!$J$2:$J$11,0))</f>
        <v>#N/A</v>
      </c>
      <c r="DP1078" s="69"/>
      <c r="DQ1078" s="69"/>
      <c r="DR1078" s="69" t="e">
        <f t="shared" si="238"/>
        <v>#N/A</v>
      </c>
      <c r="DS1078" s="90">
        <f>MATCH(A1078,Sheet5!D:D,0)</f>
        <v>331</v>
      </c>
      <c r="DT1078" s="94" t="e">
        <f>MATCH(A1077,Sheet5!F:F,0)</f>
        <v>#N/A</v>
      </c>
      <c r="DU1078" s="69">
        <v>19</v>
      </c>
      <c r="DV1078" s="69">
        <v>0</v>
      </c>
      <c r="DW1078" s="69">
        <v>0</v>
      </c>
      <c r="DX1078" s="69">
        <v>0</v>
      </c>
      <c r="DY1078" s="69">
        <v>0</v>
      </c>
    </row>
    <row r="1079" spans="1:129" ht="14.25">
      <c r="A1079" s="69">
        <v>61508</v>
      </c>
      <c r="B1079" s="69">
        <v>0</v>
      </c>
      <c r="C1079" s="69">
        <v>1</v>
      </c>
      <c r="D1079" s="69" t="s">
        <v>2467</v>
      </c>
      <c r="E1079" s="69" t="s">
        <v>2468</v>
      </c>
      <c r="F1079" s="69" t="s">
        <v>2469</v>
      </c>
      <c r="G1079" s="69">
        <v>1</v>
      </c>
      <c r="I1079" s="69">
        <v>0</v>
      </c>
      <c r="J1079" s="69">
        <v>0</v>
      </c>
      <c r="K1079" s="69">
        <v>0</v>
      </c>
      <c r="M1079" s="69">
        <v>0</v>
      </c>
      <c r="O1079" s="69">
        <v>0</v>
      </c>
      <c r="P1079" s="69">
        <v>1</v>
      </c>
      <c r="Q1079" s="69">
        <v>0</v>
      </c>
      <c r="R1079" s="69">
        <v>2</v>
      </c>
      <c r="S1079" s="69">
        <v>0</v>
      </c>
      <c r="T1079" s="69">
        <v>0</v>
      </c>
      <c r="U1079" s="69">
        <v>0</v>
      </c>
      <c r="V1079" s="69">
        <v>0</v>
      </c>
      <c r="W1079" s="69">
        <v>0</v>
      </c>
      <c r="X1079" s="69">
        <v>0</v>
      </c>
      <c r="Y1079" s="69">
        <v>0</v>
      </c>
      <c r="Z1079" s="69">
        <v>0</v>
      </c>
      <c r="AA1079" s="69">
        <v>1</v>
      </c>
      <c r="AB1079" s="69">
        <v>31</v>
      </c>
      <c r="AC1079" s="69">
        <v>0</v>
      </c>
      <c r="AD1079" s="69">
        <v>0</v>
      </c>
      <c r="AE1079" s="69">
        <v>0</v>
      </c>
      <c r="AF1079" s="69">
        <v>1</v>
      </c>
      <c r="AG1079" s="69">
        <v>0</v>
      </c>
      <c r="AH1079" s="69">
        <v>1</v>
      </c>
      <c r="AI1079" s="69">
        <v>0</v>
      </c>
      <c r="AJ1079" s="69">
        <v>0</v>
      </c>
      <c r="AK1079" s="69">
        <v>0</v>
      </c>
      <c r="AL1079" s="69">
        <v>0</v>
      </c>
      <c r="AM1079" s="69">
        <v>0</v>
      </c>
      <c r="AN1079" s="69">
        <v>0</v>
      </c>
      <c r="AO1079" s="69">
        <v>0</v>
      </c>
      <c r="AP1079" s="69">
        <v>0</v>
      </c>
      <c r="AQ1079" s="84">
        <v>0</v>
      </c>
      <c r="AR1079" s="69">
        <v>0</v>
      </c>
      <c r="AS1079" s="69">
        <v>0</v>
      </c>
      <c r="AT1079" s="69">
        <v>0</v>
      </c>
      <c r="AU1079" s="69">
        <v>0</v>
      </c>
      <c r="AV1079" s="69">
        <v>0</v>
      </c>
      <c r="AW1079" s="69">
        <v>0</v>
      </c>
      <c r="AX1079" s="69">
        <v>0</v>
      </c>
      <c r="AY1079" s="69">
        <v>0</v>
      </c>
      <c r="AZ1079" s="69">
        <v>0</v>
      </c>
      <c r="BA1079" s="69">
        <v>0</v>
      </c>
      <c r="BB1079" s="69">
        <v>0</v>
      </c>
      <c r="BC1079" s="69">
        <v>0</v>
      </c>
      <c r="BD1079" s="69">
        <v>0</v>
      </c>
      <c r="BE1079" s="69">
        <v>0</v>
      </c>
      <c r="BF1079" s="69">
        <v>0</v>
      </c>
      <c r="BG1079" s="69">
        <v>0</v>
      </c>
      <c r="BH1079" s="69">
        <v>0</v>
      </c>
      <c r="BK1079" s="69">
        <v>3</v>
      </c>
      <c r="BL1079" s="69">
        <v>10</v>
      </c>
      <c r="BM1079" s="69">
        <v>1</v>
      </c>
      <c r="BN1079" s="69">
        <v>31</v>
      </c>
      <c r="BO1079" s="89">
        <v>0</v>
      </c>
      <c r="BP1079" s="69">
        <v>1</v>
      </c>
      <c r="BQ1079" s="69">
        <v>1</v>
      </c>
      <c r="BR1079" s="69">
        <v>1</v>
      </c>
      <c r="BS1079" s="69">
        <v>61508</v>
      </c>
      <c r="BT1079" s="69">
        <v>0</v>
      </c>
      <c r="BU1079" s="69">
        <v>0</v>
      </c>
      <c r="BV1079" s="69">
        <v>1000</v>
      </c>
      <c r="BW1079" s="69">
        <v>0</v>
      </c>
      <c r="BY1079" s="69">
        <v>0</v>
      </c>
      <c r="BZ1079" s="69">
        <v>0</v>
      </c>
      <c r="CA1079" s="69">
        <v>31</v>
      </c>
      <c r="CB1079" s="89">
        <v>0</v>
      </c>
      <c r="CC1079" s="69">
        <v>0</v>
      </c>
      <c r="CD1079" s="69">
        <v>0</v>
      </c>
      <c r="CE1079" s="69">
        <v>0</v>
      </c>
      <c r="CF1079" s="69">
        <v>0</v>
      </c>
      <c r="CG1079" s="69">
        <v>0</v>
      </c>
      <c r="CH1079" s="69">
        <v>0</v>
      </c>
      <c r="CI1079" s="69">
        <v>0</v>
      </c>
      <c r="CJ1079" s="69">
        <v>0</v>
      </c>
      <c r="CL1079" s="69">
        <v>0</v>
      </c>
      <c r="CM1079" s="69">
        <v>0</v>
      </c>
      <c r="CN1079" s="69">
        <v>0</v>
      </c>
      <c r="CO1079" s="89">
        <v>0</v>
      </c>
      <c r="CP1079" s="69">
        <v>0</v>
      </c>
      <c r="CQ1079" s="69">
        <v>0</v>
      </c>
      <c r="CR1079" s="69">
        <v>0</v>
      </c>
      <c r="CS1079" s="69">
        <v>0</v>
      </c>
      <c r="CT1079" s="69">
        <v>0</v>
      </c>
      <c r="CU1079" s="69">
        <v>0</v>
      </c>
      <c r="CV1079" s="69">
        <v>0</v>
      </c>
      <c r="CW1079" s="69">
        <v>0</v>
      </c>
      <c r="CZ1079" s="69">
        <v>0</v>
      </c>
      <c r="DA1079" s="69">
        <v>0</v>
      </c>
      <c r="DB1079" s="69">
        <v>19</v>
      </c>
      <c r="DC1079" s="69">
        <v>0</v>
      </c>
      <c r="DD1079" s="69">
        <v>0</v>
      </c>
      <c r="DE1079" s="69">
        <v>0</v>
      </c>
      <c r="DF1079" s="69">
        <v>0</v>
      </c>
      <c r="DG1079" s="69">
        <v>1</v>
      </c>
      <c r="DI1079" s="69" t="e">
        <f>INDEX(Sheet3!$E$78:$E$1130,MATCH(A1079,Sheet3!$D$78:$D$1130,0))</f>
        <v>#N/A</v>
      </c>
      <c r="DJ1079" s="69" t="str">
        <f t="shared" si="240"/>
        <v>skill_icons.ps_skill_magiccri</v>
      </c>
      <c r="DK1079" s="69" t="s">
        <v>2470</v>
      </c>
      <c r="DL1079" s="93"/>
      <c r="DM1079" s="94" t="s">
        <v>2530</v>
      </c>
      <c r="DN1079" s="69" t="e">
        <f>"造成["&amp;INDEX(Sheet5!$L$2:$L$11,MATCH(BL1079,Sheet5!$J$2:$J$11,0))&amp;":"&amp;BR1079&amp;"*"&amp;BS1079/1000&amp;"]"&amp;INDEX(Sheet5!$I$2:$I$4,MATCH(BR1079,Sheet5!$H$2:$H$4,0))&amp;"的"&amp;INDEX(Sheet5!$K$2:$K$11,MATCH(BL1079,Sheet5!$J$2:$J$11,0))</f>
        <v>#N/A</v>
      </c>
      <c r="DO1079" s="69" t="e">
        <f>"造成["&amp;INDEX(Sheet5!$L$2:$L$11,MATCH(BY1079,Sheet5!$J$2:$J$11,0))&amp;":"&amp;CE1079&amp;"*"&amp;CF1079/1000&amp;"]"&amp;INDEX(Sheet5!$I$2:$I$4,MATCH(CE1079,Sheet5!$H$2:$H$4,0))&amp;"的"&amp;INDEX(Sheet5!$K$2:$K$11,MATCH(BY1079,Sheet5!$J$2:$J$11,0))</f>
        <v>#N/A</v>
      </c>
      <c r="DP1079" s="69"/>
      <c r="DQ1079" s="69"/>
      <c r="DR1079" s="69" t="e">
        <f t="shared" si="238"/>
        <v>#N/A</v>
      </c>
      <c r="DS1079" s="90">
        <f>MATCH(A1079,Sheet5!D:D,0)</f>
        <v>332</v>
      </c>
      <c r="DT1079" s="94" t="e">
        <f>MATCH(A1078,Sheet5!F:F,0)</f>
        <v>#N/A</v>
      </c>
      <c r="DU1079" s="69">
        <v>19</v>
      </c>
      <c r="DV1079" s="69">
        <v>0</v>
      </c>
      <c r="DW1079" s="69">
        <v>0</v>
      </c>
      <c r="DX1079" s="69">
        <v>0</v>
      </c>
      <c r="DY1079" s="69">
        <v>0</v>
      </c>
    </row>
    <row r="1080" spans="1:129" ht="14.25">
      <c r="A1080" s="69">
        <v>61509</v>
      </c>
      <c r="B1080" s="69">
        <v>0</v>
      </c>
      <c r="C1080" s="69">
        <v>1</v>
      </c>
      <c r="D1080" s="69" t="s">
        <v>2472</v>
      </c>
      <c r="E1080" s="69" t="s">
        <v>2473</v>
      </c>
      <c r="F1080" s="69" t="s">
        <v>2474</v>
      </c>
      <c r="G1080" s="69">
        <v>1</v>
      </c>
      <c r="I1080" s="69">
        <v>0</v>
      </c>
      <c r="J1080" s="69">
        <v>0</v>
      </c>
      <c r="K1080" s="69">
        <v>0</v>
      </c>
      <c r="M1080" s="69">
        <v>0</v>
      </c>
      <c r="O1080" s="69">
        <v>0</v>
      </c>
      <c r="P1080" s="69">
        <v>1</v>
      </c>
      <c r="Q1080" s="69">
        <v>0</v>
      </c>
      <c r="R1080" s="69">
        <v>2</v>
      </c>
      <c r="S1080" s="69">
        <v>0</v>
      </c>
      <c r="T1080" s="69">
        <v>0</v>
      </c>
      <c r="U1080" s="69">
        <v>0</v>
      </c>
      <c r="V1080" s="69">
        <v>0</v>
      </c>
      <c r="W1080" s="69">
        <v>0</v>
      </c>
      <c r="X1080" s="69">
        <v>0</v>
      </c>
      <c r="Y1080" s="69">
        <v>0</v>
      </c>
      <c r="Z1080" s="69">
        <v>0</v>
      </c>
      <c r="AA1080" s="69">
        <v>1</v>
      </c>
      <c r="AB1080" s="69">
        <v>31</v>
      </c>
      <c r="AC1080" s="69">
        <v>0</v>
      </c>
      <c r="AD1080" s="69">
        <v>0</v>
      </c>
      <c r="AE1080" s="69">
        <v>0</v>
      </c>
      <c r="AF1080" s="69">
        <v>1</v>
      </c>
      <c r="AG1080" s="69">
        <v>0</v>
      </c>
      <c r="AH1080" s="69">
        <v>1</v>
      </c>
      <c r="AI1080" s="69">
        <v>0</v>
      </c>
      <c r="AJ1080" s="69">
        <v>0</v>
      </c>
      <c r="AK1080" s="69">
        <v>0</v>
      </c>
      <c r="AL1080" s="69">
        <v>0</v>
      </c>
      <c r="AM1080" s="69">
        <v>0</v>
      </c>
      <c r="AN1080" s="69">
        <v>0</v>
      </c>
      <c r="AO1080" s="69">
        <v>0</v>
      </c>
      <c r="AP1080" s="69">
        <v>0</v>
      </c>
      <c r="AQ1080" s="84">
        <v>0</v>
      </c>
      <c r="AR1080" s="69">
        <v>0</v>
      </c>
      <c r="AS1080" s="69">
        <v>0</v>
      </c>
      <c r="AT1080" s="69">
        <v>0</v>
      </c>
      <c r="AU1080" s="69">
        <v>0</v>
      </c>
      <c r="AV1080" s="69">
        <v>0</v>
      </c>
      <c r="AW1080" s="69">
        <v>0</v>
      </c>
      <c r="AX1080" s="69">
        <v>0</v>
      </c>
      <c r="AY1080" s="69">
        <v>0</v>
      </c>
      <c r="AZ1080" s="69">
        <v>0</v>
      </c>
      <c r="BA1080" s="69">
        <v>0</v>
      </c>
      <c r="BB1080" s="69">
        <v>0</v>
      </c>
      <c r="BC1080" s="69">
        <v>0</v>
      </c>
      <c r="BD1080" s="69">
        <v>0</v>
      </c>
      <c r="BE1080" s="69">
        <v>0</v>
      </c>
      <c r="BF1080" s="69">
        <v>0</v>
      </c>
      <c r="BG1080" s="69">
        <v>0</v>
      </c>
      <c r="BH1080" s="69">
        <v>0</v>
      </c>
      <c r="BK1080" s="69">
        <v>3</v>
      </c>
      <c r="BL1080" s="69">
        <v>10</v>
      </c>
      <c r="BM1080" s="69">
        <v>1</v>
      </c>
      <c r="BN1080" s="69">
        <v>31</v>
      </c>
      <c r="BO1080" s="89">
        <v>0</v>
      </c>
      <c r="BP1080" s="69">
        <v>1</v>
      </c>
      <c r="BQ1080" s="69">
        <v>1</v>
      </c>
      <c r="BR1080" s="69">
        <v>1</v>
      </c>
      <c r="BS1080" s="69">
        <v>61509</v>
      </c>
      <c r="BT1080" s="69">
        <v>0</v>
      </c>
      <c r="BU1080" s="69">
        <v>0</v>
      </c>
      <c r="BV1080" s="69">
        <v>1000</v>
      </c>
      <c r="BW1080" s="69">
        <v>0</v>
      </c>
      <c r="BY1080" s="69">
        <v>0</v>
      </c>
      <c r="BZ1080" s="69">
        <v>0</v>
      </c>
      <c r="CA1080" s="69">
        <v>31</v>
      </c>
      <c r="CB1080" s="89">
        <v>0</v>
      </c>
      <c r="CC1080" s="69">
        <v>0</v>
      </c>
      <c r="CD1080" s="69">
        <v>0</v>
      </c>
      <c r="CE1080" s="69">
        <v>0</v>
      </c>
      <c r="CF1080" s="69">
        <v>0</v>
      </c>
      <c r="CG1080" s="69">
        <v>0</v>
      </c>
      <c r="CH1080" s="69">
        <v>0</v>
      </c>
      <c r="CI1080" s="69">
        <v>0</v>
      </c>
      <c r="CJ1080" s="69">
        <v>0</v>
      </c>
      <c r="CL1080" s="69">
        <v>0</v>
      </c>
      <c r="CM1080" s="69">
        <v>0</v>
      </c>
      <c r="CN1080" s="69">
        <v>0</v>
      </c>
      <c r="CO1080" s="89">
        <v>0</v>
      </c>
      <c r="CP1080" s="69">
        <v>0</v>
      </c>
      <c r="CQ1080" s="69">
        <v>0</v>
      </c>
      <c r="CR1080" s="69">
        <v>0</v>
      </c>
      <c r="CS1080" s="69">
        <v>0</v>
      </c>
      <c r="CT1080" s="69">
        <v>0</v>
      </c>
      <c r="CU1080" s="69">
        <v>0</v>
      </c>
      <c r="CV1080" s="69">
        <v>0</v>
      </c>
      <c r="CW1080" s="69">
        <v>0</v>
      </c>
      <c r="CZ1080" s="69">
        <v>0</v>
      </c>
      <c r="DA1080" s="69">
        <v>0</v>
      </c>
      <c r="DB1080" s="69">
        <v>20</v>
      </c>
      <c r="DC1080" s="69">
        <v>0</v>
      </c>
      <c r="DD1080" s="69">
        <v>0</v>
      </c>
      <c r="DE1080" s="69">
        <v>0</v>
      </c>
      <c r="DF1080" s="69">
        <v>0</v>
      </c>
      <c r="DG1080" s="69">
        <v>1</v>
      </c>
      <c r="DI1080" s="69" t="e">
        <f>INDEX(Sheet3!$E$78:$E$1130,MATCH(A1080,Sheet3!$D$78:$D$1130,0))</f>
        <v>#N/A</v>
      </c>
      <c r="DJ1080" s="69" t="str">
        <f t="shared" si="240"/>
        <v>skill_icons.ps_skill_pysicalcridam</v>
      </c>
      <c r="DK1080" s="69" t="s">
        <v>2475</v>
      </c>
      <c r="DL1080" s="93"/>
      <c r="DM1080" s="94" t="s">
        <v>2531</v>
      </c>
      <c r="DN1080" s="69" t="e">
        <f>"造成["&amp;INDEX(Sheet5!$L$2:$L$11,MATCH(BL1080,Sheet5!$J$2:$J$11,0))&amp;":"&amp;BR1080&amp;"*"&amp;BS1080/1000&amp;"]"&amp;INDEX(Sheet5!$I$2:$I$4,MATCH(BR1080,Sheet5!$H$2:$H$4,0))&amp;"的"&amp;INDEX(Sheet5!$K$2:$K$11,MATCH(BL1080,Sheet5!$J$2:$J$11,0))</f>
        <v>#N/A</v>
      </c>
      <c r="DO1080" s="69" t="e">
        <f>"造成["&amp;INDEX(Sheet5!$L$2:$L$11,MATCH(BY1080,Sheet5!$J$2:$J$11,0))&amp;":"&amp;CE1080&amp;"*"&amp;CF1080/1000&amp;"]"&amp;INDEX(Sheet5!$I$2:$I$4,MATCH(CE1080,Sheet5!$H$2:$H$4,0))&amp;"的"&amp;INDEX(Sheet5!$K$2:$K$11,MATCH(BY1080,Sheet5!$J$2:$J$11,0))</f>
        <v>#N/A</v>
      </c>
      <c r="DP1080" s="69"/>
      <c r="DQ1080" s="69"/>
      <c r="DR1080" s="69" t="e">
        <f t="shared" si="238"/>
        <v>#N/A</v>
      </c>
      <c r="DS1080" s="90">
        <f>MATCH(A1080,Sheet5!D:D,0)</f>
        <v>333</v>
      </c>
      <c r="DT1080" s="94" t="e">
        <f>MATCH(A1079,Sheet5!F:F,0)</f>
        <v>#N/A</v>
      </c>
      <c r="DU1080" s="69">
        <v>20</v>
      </c>
      <c r="DV1080" s="69">
        <v>0</v>
      </c>
      <c r="DW1080" s="69">
        <v>0</v>
      </c>
      <c r="DX1080" s="69">
        <v>0</v>
      </c>
      <c r="DY1080" s="69">
        <v>0</v>
      </c>
    </row>
    <row r="1081" spans="1:129" ht="14.25">
      <c r="A1081" s="69">
        <v>61510</v>
      </c>
      <c r="B1081" s="69">
        <v>0</v>
      </c>
      <c r="C1081" s="69">
        <v>1</v>
      </c>
      <c r="D1081" s="69" t="s">
        <v>2477</v>
      </c>
      <c r="E1081" s="69" t="s">
        <v>2478</v>
      </c>
      <c r="F1081" s="69" t="s">
        <v>2479</v>
      </c>
      <c r="G1081" s="69">
        <v>1</v>
      </c>
      <c r="I1081" s="69">
        <v>0</v>
      </c>
      <c r="J1081" s="69">
        <v>0</v>
      </c>
      <c r="K1081" s="69">
        <v>0</v>
      </c>
      <c r="M1081" s="69">
        <v>0</v>
      </c>
      <c r="O1081" s="69">
        <v>0</v>
      </c>
      <c r="P1081" s="69">
        <v>1</v>
      </c>
      <c r="Q1081" s="69">
        <v>0</v>
      </c>
      <c r="R1081" s="69">
        <v>2</v>
      </c>
      <c r="S1081" s="69">
        <v>0</v>
      </c>
      <c r="T1081" s="69">
        <v>0</v>
      </c>
      <c r="U1081" s="69">
        <v>0</v>
      </c>
      <c r="V1081" s="69">
        <v>0</v>
      </c>
      <c r="W1081" s="69">
        <v>0</v>
      </c>
      <c r="X1081" s="69">
        <v>0</v>
      </c>
      <c r="Y1081" s="69">
        <v>0</v>
      </c>
      <c r="Z1081" s="69">
        <v>0</v>
      </c>
      <c r="AA1081" s="69">
        <v>1</v>
      </c>
      <c r="AB1081" s="69">
        <v>31</v>
      </c>
      <c r="AC1081" s="69">
        <v>0</v>
      </c>
      <c r="AD1081" s="69">
        <v>0</v>
      </c>
      <c r="AE1081" s="69">
        <v>0</v>
      </c>
      <c r="AF1081" s="69">
        <v>1</v>
      </c>
      <c r="AG1081" s="69">
        <v>0</v>
      </c>
      <c r="AH1081" s="69">
        <v>1</v>
      </c>
      <c r="AI1081" s="69">
        <v>0</v>
      </c>
      <c r="AJ1081" s="69">
        <v>0</v>
      </c>
      <c r="AK1081" s="69">
        <v>0</v>
      </c>
      <c r="AL1081" s="69">
        <v>0</v>
      </c>
      <c r="AM1081" s="69">
        <v>0</v>
      </c>
      <c r="AN1081" s="69">
        <v>0</v>
      </c>
      <c r="AO1081" s="69">
        <v>0</v>
      </c>
      <c r="AP1081" s="69">
        <v>0</v>
      </c>
      <c r="AQ1081" s="84">
        <v>0</v>
      </c>
      <c r="AR1081" s="69">
        <v>0</v>
      </c>
      <c r="AS1081" s="69">
        <v>0</v>
      </c>
      <c r="AT1081" s="69">
        <v>0</v>
      </c>
      <c r="AU1081" s="69">
        <v>0</v>
      </c>
      <c r="AV1081" s="69">
        <v>0</v>
      </c>
      <c r="AW1081" s="69">
        <v>0</v>
      </c>
      <c r="AX1081" s="69">
        <v>0</v>
      </c>
      <c r="AY1081" s="69">
        <v>0</v>
      </c>
      <c r="AZ1081" s="69">
        <v>0</v>
      </c>
      <c r="BA1081" s="69">
        <v>0</v>
      </c>
      <c r="BB1081" s="69">
        <v>0</v>
      </c>
      <c r="BC1081" s="69">
        <v>0</v>
      </c>
      <c r="BD1081" s="69">
        <v>0</v>
      </c>
      <c r="BE1081" s="69">
        <v>0</v>
      </c>
      <c r="BF1081" s="69">
        <v>0</v>
      </c>
      <c r="BG1081" s="69">
        <v>0</v>
      </c>
      <c r="BH1081" s="69">
        <v>0</v>
      </c>
      <c r="BK1081" s="69">
        <v>3</v>
      </c>
      <c r="BL1081" s="69">
        <v>10</v>
      </c>
      <c r="BM1081" s="69">
        <v>1</v>
      </c>
      <c r="BN1081" s="69">
        <v>31</v>
      </c>
      <c r="BO1081" s="89">
        <v>0</v>
      </c>
      <c r="BP1081" s="69">
        <v>1</v>
      </c>
      <c r="BQ1081" s="69">
        <v>1</v>
      </c>
      <c r="BR1081" s="69">
        <v>1</v>
      </c>
      <c r="BS1081" s="69">
        <v>61510</v>
      </c>
      <c r="BT1081" s="69">
        <v>0</v>
      </c>
      <c r="BU1081" s="69">
        <v>0</v>
      </c>
      <c r="BV1081" s="69">
        <v>1000</v>
      </c>
      <c r="BW1081" s="69">
        <v>0</v>
      </c>
      <c r="BY1081" s="69">
        <v>0</v>
      </c>
      <c r="BZ1081" s="69">
        <v>0</v>
      </c>
      <c r="CA1081" s="69">
        <v>31</v>
      </c>
      <c r="CB1081" s="89">
        <v>0</v>
      </c>
      <c r="CC1081" s="69">
        <v>0</v>
      </c>
      <c r="CD1081" s="69">
        <v>0</v>
      </c>
      <c r="CE1081" s="69">
        <v>0</v>
      </c>
      <c r="CF1081" s="69">
        <v>0</v>
      </c>
      <c r="CG1081" s="69">
        <v>0</v>
      </c>
      <c r="CH1081" s="69">
        <v>0</v>
      </c>
      <c r="CI1081" s="69">
        <v>0</v>
      </c>
      <c r="CJ1081" s="69">
        <v>0</v>
      </c>
      <c r="CL1081" s="69">
        <v>0</v>
      </c>
      <c r="CM1081" s="69">
        <v>0</v>
      </c>
      <c r="CN1081" s="69">
        <v>0</v>
      </c>
      <c r="CO1081" s="89">
        <v>0</v>
      </c>
      <c r="CP1081" s="69">
        <v>0</v>
      </c>
      <c r="CQ1081" s="69">
        <v>0</v>
      </c>
      <c r="CR1081" s="69">
        <v>0</v>
      </c>
      <c r="CS1081" s="69">
        <v>0</v>
      </c>
      <c r="CT1081" s="69">
        <v>0</v>
      </c>
      <c r="CU1081" s="69">
        <v>0</v>
      </c>
      <c r="CV1081" s="69">
        <v>0</v>
      </c>
      <c r="CW1081" s="69">
        <v>0</v>
      </c>
      <c r="CZ1081" s="69">
        <v>0</v>
      </c>
      <c r="DA1081" s="69">
        <v>0</v>
      </c>
      <c r="DB1081" s="69">
        <v>20</v>
      </c>
      <c r="DC1081" s="69">
        <v>0</v>
      </c>
      <c r="DD1081" s="69">
        <v>0</v>
      </c>
      <c r="DE1081" s="69">
        <v>0</v>
      </c>
      <c r="DF1081" s="69">
        <v>0</v>
      </c>
      <c r="DG1081" s="69">
        <v>1</v>
      </c>
      <c r="DI1081" s="69" t="e">
        <f>INDEX(Sheet3!$E$78:$E$1130,MATCH(A1081,Sheet3!$D$78:$D$1130,0))</f>
        <v>#N/A</v>
      </c>
      <c r="DJ1081" s="69" t="str">
        <f t="shared" si="240"/>
        <v>skill_icons.ps_skill_magiccridam</v>
      </c>
      <c r="DK1081" s="69" t="s">
        <v>2480</v>
      </c>
      <c r="DL1081" s="93"/>
      <c r="DM1081" s="94" t="s">
        <v>2532</v>
      </c>
      <c r="DN1081" s="69" t="e">
        <f>"造成["&amp;INDEX(Sheet5!$L$2:$L$11,MATCH(BL1081,Sheet5!$J$2:$J$11,0))&amp;":"&amp;BR1081&amp;"*"&amp;BS1081/1000&amp;"]"&amp;INDEX(Sheet5!$I$2:$I$4,MATCH(BR1081,Sheet5!$H$2:$H$4,0))&amp;"的"&amp;INDEX(Sheet5!$K$2:$K$11,MATCH(BL1081,Sheet5!$J$2:$J$11,0))</f>
        <v>#N/A</v>
      </c>
      <c r="DO1081" s="69" t="e">
        <f>"造成["&amp;INDEX(Sheet5!$L$2:$L$11,MATCH(BY1081,Sheet5!$J$2:$J$11,0))&amp;":"&amp;CE1081&amp;"*"&amp;CF1081/1000&amp;"]"&amp;INDEX(Sheet5!$I$2:$I$4,MATCH(CE1081,Sheet5!$H$2:$H$4,0))&amp;"的"&amp;INDEX(Sheet5!$K$2:$K$11,MATCH(BY1081,Sheet5!$J$2:$J$11,0))</f>
        <v>#N/A</v>
      </c>
      <c r="DP1081" s="69"/>
      <c r="DQ1081" s="69"/>
      <c r="DR1081" s="69" t="e">
        <f t="shared" si="238"/>
        <v>#N/A</v>
      </c>
      <c r="DS1081" s="90">
        <f>MATCH(A1081,Sheet5!D:D,0)</f>
        <v>334</v>
      </c>
      <c r="DT1081" s="94" t="e">
        <f>MATCH(A1080,Sheet5!F:F,0)</f>
        <v>#N/A</v>
      </c>
      <c r="DU1081" s="69">
        <v>20</v>
      </c>
      <c r="DV1081" s="69">
        <v>0</v>
      </c>
      <c r="DW1081" s="69">
        <v>0</v>
      </c>
      <c r="DX1081" s="69">
        <v>0</v>
      </c>
      <c r="DY1081" s="69">
        <v>0</v>
      </c>
    </row>
    <row r="1082" spans="1:129" ht="14.25">
      <c r="A1082" s="69">
        <v>61511</v>
      </c>
      <c r="B1082" s="69">
        <v>0</v>
      </c>
      <c r="C1082" s="69">
        <v>1</v>
      </c>
      <c r="D1082" s="69" t="s">
        <v>2482</v>
      </c>
      <c r="E1082" s="69" t="s">
        <v>2483</v>
      </c>
      <c r="F1082" s="69" t="s">
        <v>2484</v>
      </c>
      <c r="G1082" s="69">
        <v>1</v>
      </c>
      <c r="I1082" s="69">
        <v>0</v>
      </c>
      <c r="J1082" s="69">
        <v>0</v>
      </c>
      <c r="K1082" s="69">
        <v>0</v>
      </c>
      <c r="M1082" s="69">
        <v>0</v>
      </c>
      <c r="O1082" s="69">
        <v>0</v>
      </c>
      <c r="P1082" s="69">
        <v>1</v>
      </c>
      <c r="Q1082" s="69">
        <v>0</v>
      </c>
      <c r="R1082" s="69">
        <v>2</v>
      </c>
      <c r="S1082" s="69">
        <v>0</v>
      </c>
      <c r="T1082" s="69">
        <v>0</v>
      </c>
      <c r="U1082" s="69">
        <v>0</v>
      </c>
      <c r="V1082" s="69">
        <v>0</v>
      </c>
      <c r="W1082" s="69">
        <v>0</v>
      </c>
      <c r="X1082" s="69">
        <v>0</v>
      </c>
      <c r="Y1082" s="69">
        <v>0</v>
      </c>
      <c r="Z1082" s="69">
        <v>0</v>
      </c>
      <c r="AA1082" s="69">
        <v>1</v>
      </c>
      <c r="AB1082" s="69">
        <v>31</v>
      </c>
      <c r="AC1082" s="69">
        <v>0</v>
      </c>
      <c r="AD1082" s="69">
        <v>0</v>
      </c>
      <c r="AE1082" s="69">
        <v>0</v>
      </c>
      <c r="AF1082" s="69">
        <v>1</v>
      </c>
      <c r="AG1082" s="69">
        <v>0</v>
      </c>
      <c r="AH1082" s="69">
        <v>1</v>
      </c>
      <c r="AI1082" s="69">
        <v>0</v>
      </c>
      <c r="AJ1082" s="69">
        <v>0</v>
      </c>
      <c r="AK1082" s="69">
        <v>0</v>
      </c>
      <c r="AL1082" s="69">
        <v>0</v>
      </c>
      <c r="AM1082" s="69">
        <v>0</v>
      </c>
      <c r="AN1082" s="69">
        <v>0</v>
      </c>
      <c r="AO1082" s="69">
        <v>0</v>
      </c>
      <c r="AP1082" s="69">
        <v>0</v>
      </c>
      <c r="AQ1082" s="84">
        <v>0</v>
      </c>
      <c r="AR1082" s="69">
        <v>0</v>
      </c>
      <c r="AS1082" s="69">
        <v>0</v>
      </c>
      <c r="AT1082" s="69">
        <v>0</v>
      </c>
      <c r="AU1082" s="69">
        <v>0</v>
      </c>
      <c r="AV1082" s="69">
        <v>0</v>
      </c>
      <c r="AW1082" s="69">
        <v>0</v>
      </c>
      <c r="AX1082" s="69">
        <v>0</v>
      </c>
      <c r="AY1082" s="69">
        <v>0</v>
      </c>
      <c r="AZ1082" s="69">
        <v>0</v>
      </c>
      <c r="BA1082" s="69">
        <v>0</v>
      </c>
      <c r="BB1082" s="69">
        <v>0</v>
      </c>
      <c r="BC1082" s="69">
        <v>0</v>
      </c>
      <c r="BD1082" s="69">
        <v>0</v>
      </c>
      <c r="BE1082" s="69">
        <v>0</v>
      </c>
      <c r="BF1082" s="69">
        <v>0</v>
      </c>
      <c r="BG1082" s="69">
        <v>0</v>
      </c>
      <c r="BH1082" s="69">
        <v>0</v>
      </c>
      <c r="BK1082" s="69">
        <v>3</v>
      </c>
      <c r="BL1082" s="69">
        <v>10</v>
      </c>
      <c r="BM1082" s="69">
        <v>1</v>
      </c>
      <c r="BN1082" s="69">
        <v>31</v>
      </c>
      <c r="BO1082" s="89">
        <v>0</v>
      </c>
      <c r="BP1082" s="69">
        <v>1</v>
      </c>
      <c r="BQ1082" s="69">
        <v>1</v>
      </c>
      <c r="BR1082" s="69">
        <v>1</v>
      </c>
      <c r="BS1082" s="69">
        <v>61511</v>
      </c>
      <c r="BT1082" s="69">
        <v>0</v>
      </c>
      <c r="BU1082" s="69">
        <v>0</v>
      </c>
      <c r="BV1082" s="69">
        <v>1000</v>
      </c>
      <c r="BW1082" s="69">
        <v>0</v>
      </c>
      <c r="BY1082" s="69">
        <v>0</v>
      </c>
      <c r="BZ1082" s="69">
        <v>0</v>
      </c>
      <c r="CA1082" s="69">
        <v>31</v>
      </c>
      <c r="CB1082" s="89">
        <v>0</v>
      </c>
      <c r="CC1082" s="69">
        <v>0</v>
      </c>
      <c r="CD1082" s="69">
        <v>0</v>
      </c>
      <c r="CE1082" s="69">
        <v>0</v>
      </c>
      <c r="CF1082" s="69">
        <v>0</v>
      </c>
      <c r="CG1082" s="69">
        <v>0</v>
      </c>
      <c r="CH1082" s="69">
        <v>0</v>
      </c>
      <c r="CI1082" s="69">
        <v>0</v>
      </c>
      <c r="CJ1082" s="69">
        <v>0</v>
      </c>
      <c r="CL1082" s="69">
        <v>0</v>
      </c>
      <c r="CM1082" s="69">
        <v>0</v>
      </c>
      <c r="CN1082" s="69">
        <v>0</v>
      </c>
      <c r="CO1082" s="89">
        <v>0</v>
      </c>
      <c r="CP1082" s="69">
        <v>0</v>
      </c>
      <c r="CQ1082" s="69">
        <v>0</v>
      </c>
      <c r="CR1082" s="69">
        <v>0</v>
      </c>
      <c r="CS1082" s="69">
        <v>0</v>
      </c>
      <c r="CT1082" s="69">
        <v>0</v>
      </c>
      <c r="CU1082" s="69">
        <v>0</v>
      </c>
      <c r="CV1082" s="69">
        <v>0</v>
      </c>
      <c r="CW1082" s="69">
        <v>0</v>
      </c>
      <c r="CZ1082" s="69">
        <v>0</v>
      </c>
      <c r="DA1082" s="69">
        <v>0</v>
      </c>
      <c r="DB1082" s="69">
        <v>5</v>
      </c>
      <c r="DC1082" s="69">
        <v>0</v>
      </c>
      <c r="DD1082" s="69">
        <v>0</v>
      </c>
      <c r="DE1082" s="69">
        <v>0</v>
      </c>
      <c r="DF1082" s="69">
        <v>0</v>
      </c>
      <c r="DG1082" s="69">
        <v>1</v>
      </c>
      <c r="DI1082" s="69" t="e">
        <f>INDEX(Sheet3!$E$78:$E$1130,MATCH(A1082,Sheet3!$D$78:$D$1130,0))</f>
        <v>#N/A</v>
      </c>
      <c r="DJ1082" s="69" t="str">
        <f t="shared" si="240"/>
        <v>skill_icons.ps_skill_movespd</v>
      </c>
      <c r="DK1082" s="69" t="s">
        <v>2485</v>
      </c>
      <c r="DL1082" s="93"/>
      <c r="DM1082" s="94" t="s">
        <v>2533</v>
      </c>
      <c r="DN1082" s="69" t="e">
        <f>"造成["&amp;INDEX(Sheet5!$L$2:$L$11,MATCH(BL1082,Sheet5!$J$2:$J$11,0))&amp;":"&amp;BR1082&amp;"*"&amp;BS1082/1000&amp;"]"&amp;INDEX(Sheet5!$I$2:$I$4,MATCH(BR1082,Sheet5!$H$2:$H$4,0))&amp;"的"&amp;INDEX(Sheet5!$K$2:$K$11,MATCH(BL1082,Sheet5!$J$2:$J$11,0))</f>
        <v>#N/A</v>
      </c>
      <c r="DO1082" s="69" t="e">
        <f>"造成["&amp;INDEX(Sheet5!$L$2:$L$11,MATCH(BY1082,Sheet5!$J$2:$J$11,0))&amp;":"&amp;CE1082&amp;"*"&amp;CF1082/1000&amp;"]"&amp;INDEX(Sheet5!$I$2:$I$4,MATCH(CE1082,Sheet5!$H$2:$H$4,0))&amp;"的"&amp;INDEX(Sheet5!$K$2:$K$11,MATCH(BY1082,Sheet5!$J$2:$J$11,0))</f>
        <v>#N/A</v>
      </c>
      <c r="DP1082" s="69"/>
      <c r="DQ1082" s="69"/>
      <c r="DR1082" s="69" t="e">
        <f t="shared" si="238"/>
        <v>#N/A</v>
      </c>
      <c r="DS1082" s="90">
        <f>MATCH(A1082,Sheet5!D:D,0)</f>
        <v>335</v>
      </c>
      <c r="DT1082" s="94" t="e">
        <f>MATCH(A1081,Sheet5!F:F,0)</f>
        <v>#N/A</v>
      </c>
      <c r="DU1082" s="69">
        <v>5</v>
      </c>
      <c r="DV1082" s="69">
        <v>0</v>
      </c>
      <c r="DW1082" s="69">
        <v>0</v>
      </c>
      <c r="DX1082" s="69">
        <v>0</v>
      </c>
      <c r="DY1082" s="69">
        <v>0</v>
      </c>
    </row>
    <row r="1083" spans="1:129" ht="14.25">
      <c r="A1083" s="69">
        <v>61512</v>
      </c>
      <c r="B1083" s="69">
        <v>0</v>
      </c>
      <c r="C1083" s="69">
        <v>1</v>
      </c>
      <c r="D1083" s="69" t="s">
        <v>2487</v>
      </c>
      <c r="E1083" s="69" t="s">
        <v>2488</v>
      </c>
      <c r="F1083" s="69" t="s">
        <v>2489</v>
      </c>
      <c r="G1083" s="69">
        <v>1</v>
      </c>
      <c r="I1083" s="69">
        <v>0</v>
      </c>
      <c r="J1083" s="69">
        <v>0</v>
      </c>
      <c r="K1083" s="69">
        <v>0</v>
      </c>
      <c r="M1083" s="69">
        <v>0</v>
      </c>
      <c r="O1083" s="69">
        <v>0</v>
      </c>
      <c r="P1083" s="69">
        <v>1</v>
      </c>
      <c r="Q1083" s="69">
        <v>0</v>
      </c>
      <c r="R1083" s="69">
        <v>2</v>
      </c>
      <c r="S1083" s="69">
        <v>0</v>
      </c>
      <c r="T1083" s="69">
        <v>0</v>
      </c>
      <c r="U1083" s="69">
        <v>0</v>
      </c>
      <c r="V1083" s="69">
        <v>0</v>
      </c>
      <c r="W1083" s="69">
        <v>0</v>
      </c>
      <c r="X1083" s="69">
        <v>0</v>
      </c>
      <c r="Y1083" s="69">
        <v>0</v>
      </c>
      <c r="Z1083" s="69">
        <v>0</v>
      </c>
      <c r="AA1083" s="69">
        <v>1</v>
      </c>
      <c r="AB1083" s="69">
        <v>31</v>
      </c>
      <c r="AC1083" s="69">
        <v>0</v>
      </c>
      <c r="AD1083" s="69">
        <v>0</v>
      </c>
      <c r="AE1083" s="69">
        <v>0</v>
      </c>
      <c r="AF1083" s="69">
        <v>1</v>
      </c>
      <c r="AG1083" s="69">
        <v>0</v>
      </c>
      <c r="AH1083" s="69">
        <v>1</v>
      </c>
      <c r="AI1083" s="69">
        <v>0</v>
      </c>
      <c r="AJ1083" s="69">
        <v>0</v>
      </c>
      <c r="AK1083" s="69">
        <v>0</v>
      </c>
      <c r="AL1083" s="69">
        <v>0</v>
      </c>
      <c r="AM1083" s="69">
        <v>0</v>
      </c>
      <c r="AN1083" s="69">
        <v>0</v>
      </c>
      <c r="AO1083" s="69">
        <v>0</v>
      </c>
      <c r="AP1083" s="69">
        <v>0</v>
      </c>
      <c r="AQ1083" s="84">
        <v>0</v>
      </c>
      <c r="AR1083" s="69">
        <v>0</v>
      </c>
      <c r="AS1083" s="69">
        <v>0</v>
      </c>
      <c r="AT1083" s="69">
        <v>0</v>
      </c>
      <c r="AU1083" s="69">
        <v>0</v>
      </c>
      <c r="AV1083" s="69">
        <v>0</v>
      </c>
      <c r="AW1083" s="69">
        <v>0</v>
      </c>
      <c r="AX1083" s="69">
        <v>0</v>
      </c>
      <c r="AY1083" s="69">
        <v>0</v>
      </c>
      <c r="AZ1083" s="69">
        <v>0</v>
      </c>
      <c r="BA1083" s="69">
        <v>0</v>
      </c>
      <c r="BB1083" s="69">
        <v>0</v>
      </c>
      <c r="BC1083" s="69">
        <v>0</v>
      </c>
      <c r="BD1083" s="69">
        <v>0</v>
      </c>
      <c r="BE1083" s="69">
        <v>0</v>
      </c>
      <c r="BF1083" s="69">
        <v>0</v>
      </c>
      <c r="BG1083" s="69">
        <v>0</v>
      </c>
      <c r="BH1083" s="69">
        <v>0</v>
      </c>
      <c r="BK1083" s="69">
        <v>3</v>
      </c>
      <c r="BL1083" s="69">
        <v>10</v>
      </c>
      <c r="BM1083" s="69">
        <v>1</v>
      </c>
      <c r="BN1083" s="69">
        <v>31</v>
      </c>
      <c r="BO1083" s="89">
        <v>0</v>
      </c>
      <c r="BP1083" s="69">
        <v>1</v>
      </c>
      <c r="BQ1083" s="69">
        <v>1</v>
      </c>
      <c r="BR1083" s="69">
        <v>1</v>
      </c>
      <c r="BS1083" s="69">
        <v>61512</v>
      </c>
      <c r="BT1083" s="69">
        <v>0</v>
      </c>
      <c r="BU1083" s="69">
        <v>0</v>
      </c>
      <c r="BV1083" s="69">
        <v>1000</v>
      </c>
      <c r="BW1083" s="69">
        <v>0</v>
      </c>
      <c r="BY1083" s="69">
        <v>0</v>
      </c>
      <c r="BZ1083" s="69">
        <v>0</v>
      </c>
      <c r="CA1083" s="69">
        <v>31</v>
      </c>
      <c r="CB1083" s="89">
        <v>0</v>
      </c>
      <c r="CC1083" s="69">
        <v>0</v>
      </c>
      <c r="CD1083" s="69">
        <v>0</v>
      </c>
      <c r="CE1083" s="69">
        <v>0</v>
      </c>
      <c r="CF1083" s="69">
        <v>0</v>
      </c>
      <c r="CG1083" s="69">
        <v>0</v>
      </c>
      <c r="CH1083" s="69">
        <v>0</v>
      </c>
      <c r="CI1083" s="69">
        <v>0</v>
      </c>
      <c r="CJ1083" s="69">
        <v>0</v>
      </c>
      <c r="CL1083" s="69">
        <v>0</v>
      </c>
      <c r="CM1083" s="69">
        <v>0</v>
      </c>
      <c r="CN1083" s="69">
        <v>0</v>
      </c>
      <c r="CO1083" s="89">
        <v>0</v>
      </c>
      <c r="CP1083" s="69">
        <v>0</v>
      </c>
      <c r="CQ1083" s="69">
        <v>0</v>
      </c>
      <c r="CR1083" s="69">
        <v>0</v>
      </c>
      <c r="CS1083" s="69">
        <v>0</v>
      </c>
      <c r="CT1083" s="69">
        <v>0</v>
      </c>
      <c r="CU1083" s="69">
        <v>0</v>
      </c>
      <c r="CV1083" s="69">
        <v>0</v>
      </c>
      <c r="CW1083" s="69">
        <v>0</v>
      </c>
      <c r="CZ1083" s="69">
        <v>0</v>
      </c>
      <c r="DA1083" s="69">
        <v>0</v>
      </c>
      <c r="DB1083" s="69">
        <v>5</v>
      </c>
      <c r="DC1083" s="69">
        <v>0</v>
      </c>
      <c r="DD1083" s="69">
        <v>0</v>
      </c>
      <c r="DE1083" s="69">
        <v>0</v>
      </c>
      <c r="DF1083" s="69">
        <v>0</v>
      </c>
      <c r="DG1083" s="69">
        <v>1</v>
      </c>
      <c r="DI1083" s="69" t="e">
        <f>INDEX(Sheet3!$E$78:$E$1130,MATCH(A1083,Sheet3!$D$78:$D$1130,0))</f>
        <v>#N/A</v>
      </c>
      <c r="DJ1083" s="69" t="str">
        <f t="shared" si="240"/>
        <v>skill_icons.ps_skill_hprevive</v>
      </c>
      <c r="DK1083" s="69" t="s">
        <v>2490</v>
      </c>
      <c r="DL1083" s="93"/>
      <c r="DM1083" s="94" t="s">
        <v>2534</v>
      </c>
      <c r="DN1083" s="69" t="e">
        <f>"造成["&amp;INDEX(Sheet5!$L$2:$L$11,MATCH(BL1083,Sheet5!$J$2:$J$11,0))&amp;":"&amp;BR1083&amp;"*"&amp;BS1083/1000&amp;"]"&amp;INDEX(Sheet5!$I$2:$I$4,MATCH(BR1083,Sheet5!$H$2:$H$4,0))&amp;"的"&amp;INDEX(Sheet5!$K$2:$K$11,MATCH(BL1083,Sheet5!$J$2:$J$11,0))</f>
        <v>#N/A</v>
      </c>
      <c r="DO1083" s="69" t="e">
        <f>"造成["&amp;INDEX(Sheet5!$L$2:$L$11,MATCH(BY1083,Sheet5!$J$2:$J$11,0))&amp;":"&amp;CE1083&amp;"*"&amp;CF1083/1000&amp;"]"&amp;INDEX(Sheet5!$I$2:$I$4,MATCH(CE1083,Sheet5!$H$2:$H$4,0))&amp;"的"&amp;INDEX(Sheet5!$K$2:$K$11,MATCH(BY1083,Sheet5!$J$2:$J$11,0))</f>
        <v>#N/A</v>
      </c>
      <c r="DP1083" s="69"/>
      <c r="DQ1083" s="69"/>
      <c r="DR1083" s="69" t="e">
        <f t="shared" si="238"/>
        <v>#N/A</v>
      </c>
      <c r="DS1083" s="90">
        <f>MATCH(A1083,Sheet5!D:D,0)</f>
        <v>336</v>
      </c>
      <c r="DT1083" s="94" t="e">
        <f>MATCH(A1082,Sheet5!F:F,0)</f>
        <v>#N/A</v>
      </c>
      <c r="DU1083" s="69">
        <v>5</v>
      </c>
      <c r="DV1083" s="69">
        <v>0</v>
      </c>
      <c r="DW1083" s="69">
        <v>0</v>
      </c>
      <c r="DX1083" s="69">
        <v>0</v>
      </c>
      <c r="DY1083" s="69">
        <v>0</v>
      </c>
    </row>
    <row r="1084" spans="1:129" ht="14.25">
      <c r="A1084" s="69">
        <v>61513</v>
      </c>
      <c r="B1084" s="69">
        <v>0</v>
      </c>
      <c r="C1084" s="69">
        <v>1</v>
      </c>
      <c r="D1084" s="69" t="s">
        <v>2492</v>
      </c>
      <c r="E1084" s="69" t="s">
        <v>2493</v>
      </c>
      <c r="F1084" s="69" t="s">
        <v>2494</v>
      </c>
      <c r="G1084" s="69">
        <v>1</v>
      </c>
      <c r="I1084" s="69">
        <v>0</v>
      </c>
      <c r="J1084" s="69">
        <v>0</v>
      </c>
      <c r="K1084" s="69">
        <v>0</v>
      </c>
      <c r="M1084" s="69">
        <v>0</v>
      </c>
      <c r="O1084" s="69">
        <v>0</v>
      </c>
      <c r="P1084" s="69">
        <v>1</v>
      </c>
      <c r="Q1084" s="69">
        <v>0</v>
      </c>
      <c r="R1084" s="69">
        <v>2</v>
      </c>
      <c r="S1084" s="69">
        <v>0</v>
      </c>
      <c r="T1084" s="69">
        <v>0</v>
      </c>
      <c r="U1084" s="69">
        <v>0</v>
      </c>
      <c r="V1084" s="69">
        <v>0</v>
      </c>
      <c r="W1084" s="69">
        <v>0</v>
      </c>
      <c r="X1084" s="69">
        <v>0</v>
      </c>
      <c r="Y1084" s="69">
        <v>0</v>
      </c>
      <c r="Z1084" s="69">
        <v>0</v>
      </c>
      <c r="AA1084" s="69">
        <v>1</v>
      </c>
      <c r="AB1084" s="69">
        <v>31</v>
      </c>
      <c r="AC1084" s="69">
        <v>0</v>
      </c>
      <c r="AD1084" s="69">
        <v>0</v>
      </c>
      <c r="AE1084" s="69">
        <v>0</v>
      </c>
      <c r="AF1084" s="69">
        <v>1</v>
      </c>
      <c r="AG1084" s="69">
        <v>0</v>
      </c>
      <c r="AH1084" s="69">
        <v>1</v>
      </c>
      <c r="AI1084" s="69">
        <v>0</v>
      </c>
      <c r="AJ1084" s="69">
        <v>0</v>
      </c>
      <c r="AK1084" s="69">
        <v>0</v>
      </c>
      <c r="AL1084" s="69">
        <v>0</v>
      </c>
      <c r="AM1084" s="69">
        <v>0</v>
      </c>
      <c r="AN1084" s="69">
        <v>0</v>
      </c>
      <c r="AO1084" s="69">
        <v>0</v>
      </c>
      <c r="AP1084" s="69">
        <v>0</v>
      </c>
      <c r="AQ1084" s="84">
        <v>0</v>
      </c>
      <c r="AR1084" s="69">
        <v>0</v>
      </c>
      <c r="AS1084" s="69">
        <v>0</v>
      </c>
      <c r="AT1084" s="69">
        <v>0</v>
      </c>
      <c r="AU1084" s="69">
        <v>0</v>
      </c>
      <c r="AV1084" s="69">
        <v>0</v>
      </c>
      <c r="AW1084" s="69">
        <v>0</v>
      </c>
      <c r="AX1084" s="69">
        <v>0</v>
      </c>
      <c r="AY1084" s="69">
        <v>0</v>
      </c>
      <c r="AZ1084" s="69">
        <v>0</v>
      </c>
      <c r="BA1084" s="69">
        <v>0</v>
      </c>
      <c r="BB1084" s="69">
        <v>0</v>
      </c>
      <c r="BC1084" s="69">
        <v>0</v>
      </c>
      <c r="BD1084" s="69">
        <v>0</v>
      </c>
      <c r="BE1084" s="69">
        <v>0</v>
      </c>
      <c r="BF1084" s="69">
        <v>0</v>
      </c>
      <c r="BG1084" s="69">
        <v>0</v>
      </c>
      <c r="BH1084" s="69">
        <v>0</v>
      </c>
      <c r="BK1084" s="69">
        <v>3</v>
      </c>
      <c r="BL1084" s="69">
        <v>10</v>
      </c>
      <c r="BM1084" s="69">
        <v>1</v>
      </c>
      <c r="BN1084" s="69">
        <v>31</v>
      </c>
      <c r="BO1084" s="89">
        <v>0</v>
      </c>
      <c r="BP1084" s="69">
        <v>1</v>
      </c>
      <c r="BQ1084" s="69">
        <v>1</v>
      </c>
      <c r="BR1084" s="69">
        <v>1</v>
      </c>
      <c r="BS1084" s="69">
        <v>61513</v>
      </c>
      <c r="BT1084" s="69">
        <v>0</v>
      </c>
      <c r="BU1084" s="69">
        <v>0</v>
      </c>
      <c r="BV1084" s="69">
        <v>1000</v>
      </c>
      <c r="BW1084" s="69">
        <v>0</v>
      </c>
      <c r="BY1084" s="69">
        <v>0</v>
      </c>
      <c r="BZ1084" s="69">
        <v>0</v>
      </c>
      <c r="CA1084" s="69">
        <v>31</v>
      </c>
      <c r="CB1084" s="89">
        <v>0</v>
      </c>
      <c r="CC1084" s="69">
        <v>0</v>
      </c>
      <c r="CD1084" s="69">
        <v>0</v>
      </c>
      <c r="CE1084" s="69">
        <v>0</v>
      </c>
      <c r="CF1084" s="69">
        <v>0</v>
      </c>
      <c r="CG1084" s="69">
        <v>0</v>
      </c>
      <c r="CH1084" s="69">
        <v>0</v>
      </c>
      <c r="CI1084" s="69">
        <v>0</v>
      </c>
      <c r="CJ1084" s="69">
        <v>0</v>
      </c>
      <c r="CL1084" s="69">
        <v>0</v>
      </c>
      <c r="CM1084" s="69">
        <v>0</v>
      </c>
      <c r="CN1084" s="69">
        <v>0</v>
      </c>
      <c r="CO1084" s="89">
        <v>0</v>
      </c>
      <c r="CP1084" s="69">
        <v>0</v>
      </c>
      <c r="CQ1084" s="69">
        <v>0</v>
      </c>
      <c r="CR1084" s="69">
        <v>0</v>
      </c>
      <c r="CS1084" s="69">
        <v>0</v>
      </c>
      <c r="CT1084" s="69">
        <v>0</v>
      </c>
      <c r="CU1084" s="69">
        <v>0</v>
      </c>
      <c r="CV1084" s="69">
        <v>0</v>
      </c>
      <c r="CW1084" s="69">
        <v>0</v>
      </c>
      <c r="CZ1084" s="69">
        <v>0</v>
      </c>
      <c r="DA1084" s="69">
        <v>0</v>
      </c>
      <c r="DB1084" s="69">
        <v>5</v>
      </c>
      <c r="DC1084" s="69">
        <v>0</v>
      </c>
      <c r="DD1084" s="69">
        <v>0</v>
      </c>
      <c r="DE1084" s="69">
        <v>0</v>
      </c>
      <c r="DF1084" s="69">
        <v>0</v>
      </c>
      <c r="DG1084" s="69">
        <v>1</v>
      </c>
      <c r="DI1084" s="69" t="e">
        <f>INDEX(Sheet3!$E$78:$E$1130,MATCH(A1084,Sheet3!$D$78:$D$1130,0))</f>
        <v>#N/A</v>
      </c>
      <c r="DJ1084" s="69" t="str">
        <f t="shared" si="240"/>
        <v>skill_icons.ps_skill_mprevive</v>
      </c>
      <c r="DK1084" s="69" t="s">
        <v>2495</v>
      </c>
      <c r="DL1084" s="93"/>
      <c r="DM1084" s="94" t="s">
        <v>2535</v>
      </c>
      <c r="DN1084" s="69" t="e">
        <f>"造成["&amp;INDEX(Sheet5!$L$2:$L$11,MATCH(BL1084,Sheet5!$J$2:$J$11,0))&amp;":"&amp;BR1084&amp;"*"&amp;BS1084/1000&amp;"]"&amp;INDEX(Sheet5!$I$2:$I$4,MATCH(BR1084,Sheet5!$H$2:$H$4,0))&amp;"的"&amp;INDEX(Sheet5!$K$2:$K$11,MATCH(BL1084,Sheet5!$J$2:$J$11,0))</f>
        <v>#N/A</v>
      </c>
      <c r="DO1084" s="69" t="e">
        <f>"造成["&amp;INDEX(Sheet5!$L$2:$L$11,MATCH(BY1084,Sheet5!$J$2:$J$11,0))&amp;":"&amp;CE1084&amp;"*"&amp;CF1084/1000&amp;"]"&amp;INDEX(Sheet5!$I$2:$I$4,MATCH(CE1084,Sheet5!$H$2:$H$4,0))&amp;"的"&amp;INDEX(Sheet5!$K$2:$K$11,MATCH(BY1084,Sheet5!$J$2:$J$11,0))</f>
        <v>#N/A</v>
      </c>
      <c r="DP1084" s="69"/>
      <c r="DQ1084" s="69"/>
      <c r="DR1084" s="69" t="e">
        <f t="shared" si="238"/>
        <v>#N/A</v>
      </c>
      <c r="DS1084" s="90">
        <f>MATCH(A1084,Sheet5!D:D,0)</f>
        <v>337</v>
      </c>
      <c r="DT1084" s="94" t="e">
        <f>MATCH(A1083,Sheet5!F:F,0)</f>
        <v>#N/A</v>
      </c>
      <c r="DU1084" s="69">
        <v>5</v>
      </c>
      <c r="DV1084" s="69">
        <v>0</v>
      </c>
      <c r="DW1084" s="69">
        <v>0</v>
      </c>
      <c r="DX1084" s="69">
        <v>0</v>
      </c>
      <c r="DY1084" s="69">
        <v>0</v>
      </c>
    </row>
    <row r="1085" spans="1:129" ht="14.25">
      <c r="A1085" s="69">
        <v>62001</v>
      </c>
      <c r="B1085" s="69">
        <v>0</v>
      </c>
      <c r="C1085" s="69">
        <v>1</v>
      </c>
      <c r="D1085" s="69" t="s">
        <v>2433</v>
      </c>
      <c r="E1085" s="69" t="s">
        <v>2434</v>
      </c>
      <c r="F1085" s="69" t="s">
        <v>2435</v>
      </c>
      <c r="G1085" s="69">
        <v>1</v>
      </c>
      <c r="I1085" s="69">
        <v>0</v>
      </c>
      <c r="J1085" s="69">
        <v>0</v>
      </c>
      <c r="K1085" s="69">
        <v>0</v>
      </c>
      <c r="M1085" s="69">
        <v>0</v>
      </c>
      <c r="O1085" s="69">
        <v>0</v>
      </c>
      <c r="P1085" s="69">
        <v>1</v>
      </c>
      <c r="Q1085" s="69">
        <v>0</v>
      </c>
      <c r="R1085" s="69">
        <v>2</v>
      </c>
      <c r="S1085" s="69">
        <v>0</v>
      </c>
      <c r="T1085" s="69">
        <v>0</v>
      </c>
      <c r="U1085" s="69">
        <v>0</v>
      </c>
      <c r="V1085" s="69">
        <v>0</v>
      </c>
      <c r="W1085" s="69">
        <v>0</v>
      </c>
      <c r="X1085" s="69">
        <v>0</v>
      </c>
      <c r="Y1085" s="69">
        <v>0</v>
      </c>
      <c r="Z1085" s="69">
        <v>0</v>
      </c>
      <c r="AA1085" s="69">
        <v>1</v>
      </c>
      <c r="AB1085" s="69">
        <v>31</v>
      </c>
      <c r="AC1085" s="69">
        <v>0</v>
      </c>
      <c r="AD1085" s="69">
        <v>0</v>
      </c>
      <c r="AE1085" s="69">
        <v>0</v>
      </c>
      <c r="AF1085" s="69">
        <v>1</v>
      </c>
      <c r="AG1085" s="69">
        <v>0</v>
      </c>
      <c r="AH1085" s="69">
        <v>1</v>
      </c>
      <c r="AI1085" s="69">
        <v>0</v>
      </c>
      <c r="AJ1085" s="69">
        <v>0</v>
      </c>
      <c r="AK1085" s="69">
        <v>0</v>
      </c>
      <c r="AL1085" s="69">
        <v>0</v>
      </c>
      <c r="AM1085" s="69">
        <v>0</v>
      </c>
      <c r="AN1085" s="69">
        <v>0</v>
      </c>
      <c r="AO1085" s="69">
        <v>0</v>
      </c>
      <c r="AP1085" s="69">
        <v>0</v>
      </c>
      <c r="AQ1085" s="84">
        <v>0</v>
      </c>
      <c r="AR1085" s="69">
        <v>0</v>
      </c>
      <c r="AS1085" s="69">
        <v>0</v>
      </c>
      <c r="AT1085" s="69">
        <v>0</v>
      </c>
      <c r="AU1085" s="69">
        <v>0</v>
      </c>
      <c r="AV1085" s="69">
        <v>0</v>
      </c>
      <c r="AW1085" s="69">
        <v>0</v>
      </c>
      <c r="AX1085" s="69">
        <v>0</v>
      </c>
      <c r="AY1085" s="69">
        <v>0</v>
      </c>
      <c r="AZ1085" s="69">
        <v>0</v>
      </c>
      <c r="BA1085" s="69">
        <v>0</v>
      </c>
      <c r="BB1085" s="69">
        <v>0</v>
      </c>
      <c r="BC1085" s="69">
        <v>0</v>
      </c>
      <c r="BD1085" s="69">
        <v>0</v>
      </c>
      <c r="BE1085" s="69">
        <v>0</v>
      </c>
      <c r="BF1085" s="69">
        <v>0</v>
      </c>
      <c r="BG1085" s="69">
        <v>0</v>
      </c>
      <c r="BH1085" s="69">
        <v>0</v>
      </c>
      <c r="BK1085" s="69">
        <v>3</v>
      </c>
      <c r="BL1085" s="69">
        <v>10</v>
      </c>
      <c r="BM1085" s="69">
        <v>1</v>
      </c>
      <c r="BN1085" s="69">
        <v>31</v>
      </c>
      <c r="BO1085" s="89">
        <v>0</v>
      </c>
      <c r="BP1085" s="69">
        <v>1</v>
      </c>
      <c r="BQ1085" s="69">
        <v>1</v>
      </c>
      <c r="BR1085" s="69">
        <v>1</v>
      </c>
      <c r="BS1085" s="69">
        <v>62001</v>
      </c>
      <c r="BT1085" s="69">
        <v>0</v>
      </c>
      <c r="BU1085" s="69">
        <v>0</v>
      </c>
      <c r="BV1085" s="69">
        <v>1000</v>
      </c>
      <c r="BW1085" s="69">
        <v>0</v>
      </c>
      <c r="BY1085" s="69">
        <v>0</v>
      </c>
      <c r="BZ1085" s="69">
        <v>0</v>
      </c>
      <c r="CA1085" s="69">
        <v>31</v>
      </c>
      <c r="CB1085" s="89">
        <v>0</v>
      </c>
      <c r="CC1085" s="69">
        <v>0</v>
      </c>
      <c r="CD1085" s="69">
        <v>0</v>
      </c>
      <c r="CE1085" s="69">
        <v>0</v>
      </c>
      <c r="CF1085" s="69">
        <v>0</v>
      </c>
      <c r="CG1085" s="69">
        <v>0</v>
      </c>
      <c r="CH1085" s="69">
        <v>0</v>
      </c>
      <c r="CI1085" s="69">
        <v>0</v>
      </c>
      <c r="CJ1085" s="69">
        <v>0</v>
      </c>
      <c r="CL1085" s="69">
        <v>0</v>
      </c>
      <c r="CM1085" s="69">
        <v>0</v>
      </c>
      <c r="CN1085" s="69">
        <v>0</v>
      </c>
      <c r="CO1085" s="89">
        <v>0</v>
      </c>
      <c r="CP1085" s="69">
        <v>0</v>
      </c>
      <c r="CQ1085" s="69">
        <v>0</v>
      </c>
      <c r="CR1085" s="69">
        <v>0</v>
      </c>
      <c r="CS1085" s="69">
        <v>0</v>
      </c>
      <c r="CT1085" s="69">
        <v>0</v>
      </c>
      <c r="CU1085" s="69">
        <v>0</v>
      </c>
      <c r="CV1085" s="69">
        <v>0</v>
      </c>
      <c r="CW1085" s="69">
        <v>0</v>
      </c>
      <c r="CZ1085" s="69">
        <v>0</v>
      </c>
      <c r="DA1085" s="69">
        <v>0</v>
      </c>
      <c r="DB1085" s="69">
        <v>250</v>
      </c>
      <c r="DC1085" s="69">
        <v>0</v>
      </c>
      <c r="DD1085" s="69">
        <v>0</v>
      </c>
      <c r="DE1085" s="69">
        <v>0</v>
      </c>
      <c r="DF1085" s="69">
        <v>0</v>
      </c>
      <c r="DG1085" s="69">
        <v>1</v>
      </c>
      <c r="DI1085" s="69" t="e">
        <f>INDEX(Sheet3!$E$78:$E$1130,MATCH(A1085,Sheet3!$D$78:$D$1130,0))</f>
        <v>#N/A</v>
      </c>
      <c r="DJ1085" s="69" t="str">
        <f t="shared" si="240"/>
        <v>skill_icons.ps_skill_maxhp</v>
      </c>
      <c r="DK1085" s="69" t="s">
        <v>2436</v>
      </c>
      <c r="DL1085" s="93"/>
      <c r="DM1085" s="94" t="s">
        <v>2536</v>
      </c>
      <c r="DN1085" s="69" t="e">
        <f>"造成["&amp;INDEX(Sheet5!$L$2:$L$11,MATCH(BL1085,Sheet5!$J$2:$J$11,0))&amp;":"&amp;BR1085&amp;"*"&amp;BS1085/1000&amp;"]"&amp;INDEX(Sheet5!$I$2:$I$4,MATCH(BR1085,Sheet5!$H$2:$H$4,0))&amp;"的"&amp;INDEX(Sheet5!$K$2:$K$11,MATCH(BL1085,Sheet5!$J$2:$J$11,0))</f>
        <v>#N/A</v>
      </c>
      <c r="DO1085" s="69" t="e">
        <f>"造成["&amp;INDEX(Sheet5!$L$2:$L$11,MATCH(BY1085,Sheet5!$J$2:$J$11,0))&amp;":"&amp;CE1085&amp;"*"&amp;CF1085/1000&amp;"]"&amp;INDEX(Sheet5!$I$2:$I$4,MATCH(CE1085,Sheet5!$H$2:$H$4,0))&amp;"的"&amp;INDEX(Sheet5!$K$2:$K$11,MATCH(BY1085,Sheet5!$J$2:$J$11,0))</f>
        <v>#N/A</v>
      </c>
      <c r="DP1085" s="69"/>
      <c r="DQ1085" s="69"/>
      <c r="DR1085" s="69" t="e">
        <f t="shared" si="238"/>
        <v>#N/A</v>
      </c>
      <c r="DS1085" s="90">
        <f>MATCH(A1085,Sheet5!D:D,0)</f>
        <v>338</v>
      </c>
      <c r="DT1085" s="94" t="e">
        <f>MATCH(A1084,Sheet5!F:F,0)</f>
        <v>#N/A</v>
      </c>
      <c r="DU1085" s="69">
        <v>250</v>
      </c>
      <c r="DV1085" s="69">
        <v>0</v>
      </c>
      <c r="DW1085" s="69">
        <v>0</v>
      </c>
      <c r="DX1085" s="69">
        <v>0</v>
      </c>
      <c r="DY1085" s="69">
        <v>0</v>
      </c>
    </row>
    <row r="1086" spans="1:129" ht="14.25">
      <c r="A1086" s="69">
        <v>62002</v>
      </c>
      <c r="B1086" s="69">
        <v>0</v>
      </c>
      <c r="C1086" s="69">
        <v>1</v>
      </c>
      <c r="D1086" s="69" t="s">
        <v>2438</v>
      </c>
      <c r="E1086" s="69" t="s">
        <v>2439</v>
      </c>
      <c r="F1086" s="69" t="s">
        <v>2440</v>
      </c>
      <c r="G1086" s="69">
        <v>1</v>
      </c>
      <c r="I1086" s="69">
        <v>0</v>
      </c>
      <c r="J1086" s="69">
        <v>0</v>
      </c>
      <c r="K1086" s="69">
        <v>0</v>
      </c>
      <c r="M1086" s="69">
        <v>0</v>
      </c>
      <c r="O1086" s="69">
        <v>0</v>
      </c>
      <c r="P1086" s="69">
        <v>1</v>
      </c>
      <c r="Q1086" s="69">
        <v>0</v>
      </c>
      <c r="R1086" s="69">
        <v>2</v>
      </c>
      <c r="S1086" s="69">
        <v>0</v>
      </c>
      <c r="T1086" s="69">
        <v>0</v>
      </c>
      <c r="U1086" s="69">
        <v>0</v>
      </c>
      <c r="V1086" s="69">
        <v>0</v>
      </c>
      <c r="W1086" s="69">
        <v>0</v>
      </c>
      <c r="X1086" s="69">
        <v>0</v>
      </c>
      <c r="Y1086" s="69">
        <v>0</v>
      </c>
      <c r="Z1086" s="69">
        <v>0</v>
      </c>
      <c r="AA1086" s="69">
        <v>1</v>
      </c>
      <c r="AB1086" s="69">
        <v>31</v>
      </c>
      <c r="AC1086" s="69">
        <v>0</v>
      </c>
      <c r="AD1086" s="69">
        <v>0</v>
      </c>
      <c r="AE1086" s="69">
        <v>0</v>
      </c>
      <c r="AF1086" s="69">
        <v>1</v>
      </c>
      <c r="AG1086" s="69">
        <v>0</v>
      </c>
      <c r="AH1086" s="69">
        <v>1</v>
      </c>
      <c r="AI1086" s="69">
        <v>0</v>
      </c>
      <c r="AJ1086" s="69">
        <v>0</v>
      </c>
      <c r="AK1086" s="69">
        <v>0</v>
      </c>
      <c r="AL1086" s="69">
        <v>0</v>
      </c>
      <c r="AM1086" s="69">
        <v>0</v>
      </c>
      <c r="AN1086" s="69">
        <v>0</v>
      </c>
      <c r="AO1086" s="69">
        <v>0</v>
      </c>
      <c r="AP1086" s="69">
        <v>0</v>
      </c>
      <c r="AQ1086" s="84">
        <v>0</v>
      </c>
      <c r="AR1086" s="69">
        <v>0</v>
      </c>
      <c r="AS1086" s="69">
        <v>0</v>
      </c>
      <c r="AT1086" s="69">
        <v>0</v>
      </c>
      <c r="AU1086" s="69">
        <v>0</v>
      </c>
      <c r="AV1086" s="69">
        <v>0</v>
      </c>
      <c r="AW1086" s="69">
        <v>0</v>
      </c>
      <c r="AX1086" s="69">
        <v>0</v>
      </c>
      <c r="AY1086" s="69">
        <v>0</v>
      </c>
      <c r="AZ1086" s="69">
        <v>0</v>
      </c>
      <c r="BA1086" s="69">
        <v>0</v>
      </c>
      <c r="BB1086" s="69">
        <v>0</v>
      </c>
      <c r="BC1086" s="69">
        <v>0</v>
      </c>
      <c r="BD1086" s="69">
        <v>0</v>
      </c>
      <c r="BE1086" s="69">
        <v>0</v>
      </c>
      <c r="BF1086" s="69">
        <v>0</v>
      </c>
      <c r="BG1086" s="69">
        <v>0</v>
      </c>
      <c r="BH1086" s="69">
        <v>0</v>
      </c>
      <c r="BK1086" s="69">
        <v>3</v>
      </c>
      <c r="BL1086" s="69">
        <v>10</v>
      </c>
      <c r="BM1086" s="69">
        <v>1</v>
      </c>
      <c r="BN1086" s="69">
        <v>31</v>
      </c>
      <c r="BO1086" s="89">
        <v>0</v>
      </c>
      <c r="BP1086" s="69">
        <v>1</v>
      </c>
      <c r="BQ1086" s="69">
        <v>1</v>
      </c>
      <c r="BR1086" s="69">
        <v>1</v>
      </c>
      <c r="BS1086" s="69">
        <v>62002</v>
      </c>
      <c r="BT1086" s="69">
        <v>0</v>
      </c>
      <c r="BU1086" s="69">
        <v>0</v>
      </c>
      <c r="BV1086" s="69">
        <v>1000</v>
      </c>
      <c r="BW1086" s="69">
        <v>0</v>
      </c>
      <c r="BY1086" s="69">
        <v>0</v>
      </c>
      <c r="BZ1086" s="69">
        <v>0</v>
      </c>
      <c r="CA1086" s="69">
        <v>31</v>
      </c>
      <c r="CB1086" s="89">
        <v>0</v>
      </c>
      <c r="CC1086" s="69">
        <v>0</v>
      </c>
      <c r="CD1086" s="69">
        <v>0</v>
      </c>
      <c r="CE1086" s="69">
        <v>0</v>
      </c>
      <c r="CF1086" s="69">
        <v>0</v>
      </c>
      <c r="CG1086" s="69">
        <v>0</v>
      </c>
      <c r="CH1086" s="69">
        <v>0</v>
      </c>
      <c r="CI1086" s="69">
        <v>0</v>
      </c>
      <c r="CJ1086" s="69">
        <v>0</v>
      </c>
      <c r="CL1086" s="69">
        <v>0</v>
      </c>
      <c r="CM1086" s="69">
        <v>0</v>
      </c>
      <c r="CN1086" s="69">
        <v>0</v>
      </c>
      <c r="CO1086" s="89">
        <v>0</v>
      </c>
      <c r="CP1086" s="69">
        <v>0</v>
      </c>
      <c r="CQ1086" s="69">
        <v>0</v>
      </c>
      <c r="CR1086" s="69">
        <v>0</v>
      </c>
      <c r="CS1086" s="69">
        <v>0</v>
      </c>
      <c r="CT1086" s="69">
        <v>0</v>
      </c>
      <c r="CU1086" s="69">
        <v>0</v>
      </c>
      <c r="CV1086" s="69">
        <v>0</v>
      </c>
      <c r="CW1086" s="69">
        <v>0</v>
      </c>
      <c r="CZ1086" s="69">
        <v>0</v>
      </c>
      <c r="DA1086" s="69">
        <v>0</v>
      </c>
      <c r="DB1086" s="69">
        <v>250</v>
      </c>
      <c r="DC1086" s="69">
        <v>0</v>
      </c>
      <c r="DD1086" s="69">
        <v>0</v>
      </c>
      <c r="DE1086" s="69">
        <v>0</v>
      </c>
      <c r="DF1086" s="69">
        <v>0</v>
      </c>
      <c r="DG1086" s="69">
        <v>1</v>
      </c>
      <c r="DI1086" s="69" t="e">
        <f>INDEX(Sheet3!$E$78:$E$1130,MATCH(A1086,Sheet3!$D$78:$D$1130,0))</f>
        <v>#N/A</v>
      </c>
      <c r="DJ1086" s="69" t="str">
        <f t="shared" si="240"/>
        <v>skill_icons.ps_skill_maxmp</v>
      </c>
      <c r="DK1086" s="69" t="s">
        <v>2441</v>
      </c>
      <c r="DL1086" s="93"/>
      <c r="DM1086" s="94" t="s">
        <v>2537</v>
      </c>
      <c r="DN1086" s="69" t="e">
        <f>"造成["&amp;INDEX(Sheet5!$L$2:$L$11,MATCH(BL1086,Sheet5!$J$2:$J$11,0))&amp;":"&amp;BR1086&amp;"*"&amp;BS1086/1000&amp;"]"&amp;INDEX(Sheet5!$I$2:$I$4,MATCH(BR1086,Sheet5!$H$2:$H$4,0))&amp;"的"&amp;INDEX(Sheet5!$K$2:$K$11,MATCH(BL1086,Sheet5!$J$2:$J$11,0))</f>
        <v>#N/A</v>
      </c>
      <c r="DO1086" s="69" t="e">
        <f>"造成["&amp;INDEX(Sheet5!$L$2:$L$11,MATCH(BY1086,Sheet5!$J$2:$J$11,0))&amp;":"&amp;CE1086&amp;"*"&amp;CF1086/1000&amp;"]"&amp;INDEX(Sheet5!$I$2:$I$4,MATCH(CE1086,Sheet5!$H$2:$H$4,0))&amp;"的"&amp;INDEX(Sheet5!$K$2:$K$11,MATCH(BY1086,Sheet5!$J$2:$J$11,0))</f>
        <v>#N/A</v>
      </c>
      <c r="DP1086" s="69"/>
      <c r="DQ1086" s="69"/>
      <c r="DR1086" s="69" t="e">
        <f t="shared" si="238"/>
        <v>#N/A</v>
      </c>
      <c r="DS1086" s="90">
        <f>MATCH(A1086,Sheet5!D:D,0)</f>
        <v>339</v>
      </c>
      <c r="DT1086" s="94" t="e">
        <f>MATCH(A1085,Sheet5!F:F,0)</f>
        <v>#N/A</v>
      </c>
      <c r="DU1086" s="69">
        <v>250</v>
      </c>
      <c r="DV1086" s="69">
        <v>0</v>
      </c>
      <c r="DW1086" s="69">
        <v>0</v>
      </c>
      <c r="DX1086" s="69">
        <v>0</v>
      </c>
      <c r="DY1086" s="69">
        <v>0</v>
      </c>
    </row>
    <row r="1087" spans="1:129" ht="14.25">
      <c r="A1087" s="69">
        <v>62003</v>
      </c>
      <c r="B1087" s="69">
        <v>0</v>
      </c>
      <c r="C1087" s="69">
        <v>1</v>
      </c>
      <c r="D1087" s="69" t="s">
        <v>2443</v>
      </c>
      <c r="E1087" s="69" t="s">
        <v>2444</v>
      </c>
      <c r="F1087" s="69" t="s">
        <v>2445</v>
      </c>
      <c r="G1087" s="69">
        <v>1</v>
      </c>
      <c r="I1087" s="69">
        <v>0</v>
      </c>
      <c r="J1087" s="69">
        <v>0</v>
      </c>
      <c r="K1087" s="69">
        <v>0</v>
      </c>
      <c r="M1087" s="69">
        <v>0</v>
      </c>
      <c r="O1087" s="69">
        <v>0</v>
      </c>
      <c r="P1087" s="69">
        <v>1</v>
      </c>
      <c r="Q1087" s="69">
        <v>0</v>
      </c>
      <c r="R1087" s="69">
        <v>2</v>
      </c>
      <c r="S1087" s="69">
        <v>0</v>
      </c>
      <c r="T1087" s="69">
        <v>0</v>
      </c>
      <c r="U1087" s="69">
        <v>0</v>
      </c>
      <c r="V1087" s="69">
        <v>0</v>
      </c>
      <c r="W1087" s="69">
        <v>0</v>
      </c>
      <c r="X1087" s="69">
        <v>0</v>
      </c>
      <c r="Y1087" s="69">
        <v>0</v>
      </c>
      <c r="Z1087" s="69">
        <v>0</v>
      </c>
      <c r="AA1087" s="69">
        <v>1</v>
      </c>
      <c r="AB1087" s="69">
        <v>31</v>
      </c>
      <c r="AC1087" s="69">
        <v>0</v>
      </c>
      <c r="AD1087" s="69">
        <v>0</v>
      </c>
      <c r="AE1087" s="69">
        <v>0</v>
      </c>
      <c r="AF1087" s="69">
        <v>1</v>
      </c>
      <c r="AG1087" s="69">
        <v>0</v>
      </c>
      <c r="AH1087" s="69">
        <v>1</v>
      </c>
      <c r="AI1087" s="69">
        <v>0</v>
      </c>
      <c r="AJ1087" s="69">
        <v>0</v>
      </c>
      <c r="AK1087" s="69">
        <v>0</v>
      </c>
      <c r="AL1087" s="69">
        <v>0</v>
      </c>
      <c r="AM1087" s="69">
        <v>0</v>
      </c>
      <c r="AN1087" s="69">
        <v>0</v>
      </c>
      <c r="AO1087" s="69">
        <v>0</v>
      </c>
      <c r="AP1087" s="69">
        <v>0</v>
      </c>
      <c r="AQ1087" s="84">
        <v>0</v>
      </c>
      <c r="AR1087" s="69">
        <v>0</v>
      </c>
      <c r="AS1087" s="69">
        <v>0</v>
      </c>
      <c r="AT1087" s="69">
        <v>0</v>
      </c>
      <c r="AU1087" s="69">
        <v>0</v>
      </c>
      <c r="AV1087" s="69">
        <v>0</v>
      </c>
      <c r="AW1087" s="69">
        <v>0</v>
      </c>
      <c r="AX1087" s="69">
        <v>0</v>
      </c>
      <c r="AY1087" s="69">
        <v>0</v>
      </c>
      <c r="AZ1087" s="69">
        <v>0</v>
      </c>
      <c r="BA1087" s="69">
        <v>0</v>
      </c>
      <c r="BB1087" s="69">
        <v>0</v>
      </c>
      <c r="BC1087" s="69">
        <v>0</v>
      </c>
      <c r="BD1087" s="69">
        <v>0</v>
      </c>
      <c r="BE1087" s="69">
        <v>0</v>
      </c>
      <c r="BF1087" s="69">
        <v>0</v>
      </c>
      <c r="BG1087" s="69">
        <v>0</v>
      </c>
      <c r="BH1087" s="69">
        <v>0</v>
      </c>
      <c r="BK1087" s="69">
        <v>3</v>
      </c>
      <c r="BL1087" s="69">
        <v>10</v>
      </c>
      <c r="BM1087" s="69">
        <v>1</v>
      </c>
      <c r="BN1087" s="69">
        <v>31</v>
      </c>
      <c r="BO1087" s="89">
        <v>0</v>
      </c>
      <c r="BP1087" s="69">
        <v>1</v>
      </c>
      <c r="BQ1087" s="69">
        <v>1</v>
      </c>
      <c r="BR1087" s="69">
        <v>1</v>
      </c>
      <c r="BS1087" s="69">
        <v>62003</v>
      </c>
      <c r="BT1087" s="69">
        <v>0</v>
      </c>
      <c r="BU1087" s="69">
        <v>0</v>
      </c>
      <c r="BV1087" s="69">
        <v>1000</v>
      </c>
      <c r="BW1087" s="69">
        <v>0</v>
      </c>
      <c r="BY1087" s="69">
        <v>0</v>
      </c>
      <c r="BZ1087" s="69">
        <v>0</v>
      </c>
      <c r="CA1087" s="69">
        <v>31</v>
      </c>
      <c r="CB1087" s="89">
        <v>0</v>
      </c>
      <c r="CC1087" s="69">
        <v>0</v>
      </c>
      <c r="CD1087" s="69">
        <v>0</v>
      </c>
      <c r="CE1087" s="69">
        <v>0</v>
      </c>
      <c r="CF1087" s="69">
        <v>0</v>
      </c>
      <c r="CG1087" s="69">
        <v>0</v>
      </c>
      <c r="CH1087" s="69">
        <v>0</v>
      </c>
      <c r="CI1087" s="69">
        <v>0</v>
      </c>
      <c r="CJ1087" s="69">
        <v>0</v>
      </c>
      <c r="CL1087" s="69">
        <v>0</v>
      </c>
      <c r="CM1087" s="69">
        <v>0</v>
      </c>
      <c r="CN1087" s="69">
        <v>0</v>
      </c>
      <c r="CO1087" s="89">
        <v>0</v>
      </c>
      <c r="CP1087" s="69">
        <v>0</v>
      </c>
      <c r="CQ1087" s="69">
        <v>0</v>
      </c>
      <c r="CR1087" s="69">
        <v>0</v>
      </c>
      <c r="CS1087" s="69">
        <v>0</v>
      </c>
      <c r="CT1087" s="69">
        <v>0</v>
      </c>
      <c r="CU1087" s="69">
        <v>0</v>
      </c>
      <c r="CV1087" s="69">
        <v>0</v>
      </c>
      <c r="CW1087" s="69">
        <v>0</v>
      </c>
      <c r="CZ1087" s="69">
        <v>0</v>
      </c>
      <c r="DA1087" s="69">
        <v>0</v>
      </c>
      <c r="DB1087" s="69">
        <v>25</v>
      </c>
      <c r="DC1087" s="69">
        <v>0</v>
      </c>
      <c r="DD1087" s="69">
        <v>0</v>
      </c>
      <c r="DE1087" s="69">
        <v>0</v>
      </c>
      <c r="DF1087" s="69">
        <v>0</v>
      </c>
      <c r="DG1087" s="69">
        <v>1</v>
      </c>
      <c r="DI1087" s="69" t="e">
        <f>INDEX(Sheet3!$E$78:$E$1130,MATCH(A1087,Sheet3!$D$78:$D$1130,0))</f>
        <v>#N/A</v>
      </c>
      <c r="DJ1087" s="69" t="str">
        <f t="shared" si="240"/>
        <v>skill_icons.ps_skill_patk</v>
      </c>
      <c r="DK1087" s="69" t="s">
        <v>2446</v>
      </c>
      <c r="DL1087" s="93"/>
      <c r="DM1087" s="94" t="s">
        <v>2538</v>
      </c>
      <c r="DN1087" s="69" t="e">
        <f>"造成["&amp;INDEX(Sheet5!$L$2:$L$11,MATCH(BL1087,Sheet5!$J$2:$J$11,0))&amp;":"&amp;BR1087&amp;"*"&amp;BS1087/1000&amp;"]"&amp;INDEX(Sheet5!$I$2:$I$4,MATCH(BR1087,Sheet5!$H$2:$H$4,0))&amp;"的"&amp;INDEX(Sheet5!$K$2:$K$11,MATCH(BL1087,Sheet5!$J$2:$J$11,0))</f>
        <v>#N/A</v>
      </c>
      <c r="DO1087" s="69" t="e">
        <f>"造成["&amp;INDEX(Sheet5!$L$2:$L$11,MATCH(BY1087,Sheet5!$J$2:$J$11,0))&amp;":"&amp;CE1087&amp;"*"&amp;CF1087/1000&amp;"]"&amp;INDEX(Sheet5!$I$2:$I$4,MATCH(CE1087,Sheet5!$H$2:$H$4,0))&amp;"的"&amp;INDEX(Sheet5!$K$2:$K$11,MATCH(BY1087,Sheet5!$J$2:$J$11,0))</f>
        <v>#N/A</v>
      </c>
      <c r="DP1087" s="69"/>
      <c r="DQ1087" s="69"/>
      <c r="DR1087" s="69" t="e">
        <f t="shared" ref="DR1087:DR1150" si="241">MATCH(A1087,$DX$51:$DX$69,0)</f>
        <v>#N/A</v>
      </c>
      <c r="DS1087" s="90">
        <f>MATCH(A1087,Sheet5!D:D,0)</f>
        <v>340</v>
      </c>
      <c r="DT1087" s="94" t="e">
        <f>MATCH(A1086,Sheet5!F:F,0)</f>
        <v>#N/A</v>
      </c>
      <c r="DU1087" s="69">
        <v>25</v>
      </c>
      <c r="DV1087" s="69">
        <v>0</v>
      </c>
      <c r="DW1087" s="69">
        <v>0</v>
      </c>
      <c r="DX1087" s="69">
        <v>0</v>
      </c>
      <c r="DY1087" s="69">
        <v>0</v>
      </c>
    </row>
    <row r="1088" spans="1:129" ht="14.25">
      <c r="A1088" s="69">
        <v>62004</v>
      </c>
      <c r="B1088" s="69">
        <v>0</v>
      </c>
      <c r="C1088" s="69">
        <v>1</v>
      </c>
      <c r="D1088" s="69" t="s">
        <v>2448</v>
      </c>
      <c r="E1088" s="69" t="s">
        <v>2449</v>
      </c>
      <c r="F1088" s="69" t="s">
        <v>2450</v>
      </c>
      <c r="G1088" s="69">
        <v>1</v>
      </c>
      <c r="I1088" s="69">
        <v>0</v>
      </c>
      <c r="J1088" s="69">
        <v>0</v>
      </c>
      <c r="K1088" s="69">
        <v>0</v>
      </c>
      <c r="M1088" s="69">
        <v>0</v>
      </c>
      <c r="O1088" s="69">
        <v>0</v>
      </c>
      <c r="P1088" s="69">
        <v>1</v>
      </c>
      <c r="Q1088" s="69">
        <v>0</v>
      </c>
      <c r="R1088" s="69">
        <v>2</v>
      </c>
      <c r="S1088" s="69">
        <v>0</v>
      </c>
      <c r="T1088" s="69">
        <v>0</v>
      </c>
      <c r="U1088" s="69">
        <v>0</v>
      </c>
      <c r="V1088" s="69">
        <v>0</v>
      </c>
      <c r="W1088" s="69">
        <v>0</v>
      </c>
      <c r="X1088" s="69">
        <v>0</v>
      </c>
      <c r="Y1088" s="69">
        <v>0</v>
      </c>
      <c r="Z1088" s="69">
        <v>0</v>
      </c>
      <c r="AA1088" s="69">
        <v>1</v>
      </c>
      <c r="AB1088" s="69">
        <v>31</v>
      </c>
      <c r="AC1088" s="69">
        <v>0</v>
      </c>
      <c r="AD1088" s="69">
        <v>0</v>
      </c>
      <c r="AE1088" s="69">
        <v>0</v>
      </c>
      <c r="AF1088" s="69">
        <v>1</v>
      </c>
      <c r="AG1088" s="69">
        <v>0</v>
      </c>
      <c r="AH1088" s="69">
        <v>1</v>
      </c>
      <c r="AI1088" s="69">
        <v>0</v>
      </c>
      <c r="AJ1088" s="69">
        <v>0</v>
      </c>
      <c r="AK1088" s="69">
        <v>0</v>
      </c>
      <c r="AL1088" s="69">
        <v>0</v>
      </c>
      <c r="AM1088" s="69">
        <v>0</v>
      </c>
      <c r="AN1088" s="69">
        <v>0</v>
      </c>
      <c r="AO1088" s="69">
        <v>0</v>
      </c>
      <c r="AP1088" s="69">
        <v>0</v>
      </c>
      <c r="AQ1088" s="84">
        <v>0</v>
      </c>
      <c r="AR1088" s="69">
        <v>0</v>
      </c>
      <c r="AS1088" s="69">
        <v>0</v>
      </c>
      <c r="AT1088" s="69">
        <v>0</v>
      </c>
      <c r="AU1088" s="69">
        <v>0</v>
      </c>
      <c r="AV1088" s="69">
        <v>0</v>
      </c>
      <c r="AW1088" s="69">
        <v>0</v>
      </c>
      <c r="AX1088" s="69">
        <v>0</v>
      </c>
      <c r="AY1088" s="69">
        <v>0</v>
      </c>
      <c r="AZ1088" s="69">
        <v>0</v>
      </c>
      <c r="BA1088" s="69">
        <v>0</v>
      </c>
      <c r="BB1088" s="69">
        <v>0</v>
      </c>
      <c r="BC1088" s="69">
        <v>0</v>
      </c>
      <c r="BD1088" s="69">
        <v>0</v>
      </c>
      <c r="BE1088" s="69">
        <v>0</v>
      </c>
      <c r="BF1088" s="69">
        <v>0</v>
      </c>
      <c r="BG1088" s="69">
        <v>0</v>
      </c>
      <c r="BH1088" s="69">
        <v>0</v>
      </c>
      <c r="BK1088" s="69">
        <v>3</v>
      </c>
      <c r="BL1088" s="69">
        <v>10</v>
      </c>
      <c r="BM1088" s="69">
        <v>1</v>
      </c>
      <c r="BN1088" s="69">
        <v>31</v>
      </c>
      <c r="BO1088" s="89">
        <v>0</v>
      </c>
      <c r="BP1088" s="69">
        <v>1</v>
      </c>
      <c r="BQ1088" s="69">
        <v>1</v>
      </c>
      <c r="BR1088" s="69">
        <v>1</v>
      </c>
      <c r="BS1088" s="69">
        <v>62004</v>
      </c>
      <c r="BT1088" s="69">
        <v>0</v>
      </c>
      <c r="BU1088" s="69">
        <v>0</v>
      </c>
      <c r="BV1088" s="69">
        <v>1000</v>
      </c>
      <c r="BW1088" s="69">
        <v>0</v>
      </c>
      <c r="BY1088" s="69">
        <v>0</v>
      </c>
      <c r="BZ1088" s="69">
        <v>0</v>
      </c>
      <c r="CA1088" s="69">
        <v>31</v>
      </c>
      <c r="CB1088" s="89">
        <v>0</v>
      </c>
      <c r="CC1088" s="69">
        <v>0</v>
      </c>
      <c r="CD1088" s="69">
        <v>0</v>
      </c>
      <c r="CE1088" s="69">
        <v>0</v>
      </c>
      <c r="CF1088" s="69">
        <v>0</v>
      </c>
      <c r="CG1088" s="69">
        <v>0</v>
      </c>
      <c r="CH1088" s="69">
        <v>0</v>
      </c>
      <c r="CI1088" s="69">
        <v>0</v>
      </c>
      <c r="CJ1088" s="69">
        <v>0</v>
      </c>
      <c r="CL1088" s="69">
        <v>0</v>
      </c>
      <c r="CM1088" s="69">
        <v>0</v>
      </c>
      <c r="CN1088" s="69">
        <v>0</v>
      </c>
      <c r="CO1088" s="89">
        <v>0</v>
      </c>
      <c r="CP1088" s="69">
        <v>0</v>
      </c>
      <c r="CQ1088" s="69">
        <v>0</v>
      </c>
      <c r="CR1088" s="69">
        <v>0</v>
      </c>
      <c r="CS1088" s="69">
        <v>0</v>
      </c>
      <c r="CT1088" s="69">
        <v>0</v>
      </c>
      <c r="CU1088" s="69">
        <v>0</v>
      </c>
      <c r="CV1088" s="69">
        <v>0</v>
      </c>
      <c r="CW1088" s="69">
        <v>0</v>
      </c>
      <c r="CZ1088" s="69">
        <v>0</v>
      </c>
      <c r="DA1088" s="69">
        <v>0</v>
      </c>
      <c r="DB1088" s="69">
        <v>25</v>
      </c>
      <c r="DC1088" s="69">
        <v>0</v>
      </c>
      <c r="DD1088" s="69">
        <v>0</v>
      </c>
      <c r="DE1088" s="69">
        <v>0</v>
      </c>
      <c r="DF1088" s="69">
        <v>0</v>
      </c>
      <c r="DG1088" s="69">
        <v>1</v>
      </c>
      <c r="DI1088" s="69" t="e">
        <f>INDEX(Sheet3!$E$78:$E$1130,MATCH(A1088,Sheet3!$D$78:$D$1130,0))</f>
        <v>#N/A</v>
      </c>
      <c r="DJ1088" s="69" t="str">
        <f t="shared" si="240"/>
        <v>skill_icons.ps_skill_matk</v>
      </c>
      <c r="DK1088" s="69" t="s">
        <v>2451</v>
      </c>
      <c r="DL1088" s="93"/>
      <c r="DM1088" s="94" t="s">
        <v>2539</v>
      </c>
      <c r="DN1088" s="69" t="e">
        <f>"造成["&amp;INDEX(Sheet5!$L$2:$L$11,MATCH(BL1088,Sheet5!$J$2:$J$11,0))&amp;":"&amp;BR1088&amp;"*"&amp;BS1088/1000&amp;"]"&amp;INDEX(Sheet5!$I$2:$I$4,MATCH(BR1088,Sheet5!$H$2:$H$4,0))&amp;"的"&amp;INDEX(Sheet5!$K$2:$K$11,MATCH(BL1088,Sheet5!$J$2:$J$11,0))</f>
        <v>#N/A</v>
      </c>
      <c r="DO1088" s="69" t="e">
        <f>"造成["&amp;INDEX(Sheet5!$L$2:$L$11,MATCH(BY1088,Sheet5!$J$2:$J$11,0))&amp;":"&amp;CE1088&amp;"*"&amp;CF1088/1000&amp;"]"&amp;INDEX(Sheet5!$I$2:$I$4,MATCH(CE1088,Sheet5!$H$2:$H$4,0))&amp;"的"&amp;INDEX(Sheet5!$K$2:$K$11,MATCH(BY1088,Sheet5!$J$2:$J$11,0))</f>
        <v>#N/A</v>
      </c>
      <c r="DP1088" s="69"/>
      <c r="DQ1088" s="69"/>
      <c r="DR1088" s="69" t="e">
        <f t="shared" si="241"/>
        <v>#N/A</v>
      </c>
      <c r="DS1088" s="90">
        <f>MATCH(A1088,Sheet5!D:D,0)</f>
        <v>341</v>
      </c>
      <c r="DT1088" s="94" t="e">
        <f>MATCH(A1087,Sheet5!F:F,0)</f>
        <v>#N/A</v>
      </c>
      <c r="DU1088" s="69">
        <v>25</v>
      </c>
      <c r="DV1088" s="69">
        <v>0</v>
      </c>
      <c r="DW1088" s="69">
        <v>0</v>
      </c>
      <c r="DX1088" s="69">
        <v>0</v>
      </c>
      <c r="DY1088" s="69">
        <v>0</v>
      </c>
    </row>
    <row r="1089" spans="1:129" ht="14.25">
      <c r="A1089" s="69">
        <v>62005</v>
      </c>
      <c r="B1089" s="69">
        <v>0</v>
      </c>
      <c r="C1089" s="69">
        <v>1</v>
      </c>
      <c r="D1089" s="69" t="s">
        <v>2453</v>
      </c>
      <c r="E1089" s="69" t="s">
        <v>2454</v>
      </c>
      <c r="F1089" s="69" t="s">
        <v>2455</v>
      </c>
      <c r="G1089" s="69">
        <v>1</v>
      </c>
      <c r="I1089" s="69">
        <v>0</v>
      </c>
      <c r="J1089" s="69">
        <v>0</v>
      </c>
      <c r="K1089" s="69">
        <v>0</v>
      </c>
      <c r="M1089" s="69">
        <v>0</v>
      </c>
      <c r="O1089" s="69">
        <v>0</v>
      </c>
      <c r="P1089" s="69">
        <v>1</v>
      </c>
      <c r="Q1089" s="69">
        <v>0</v>
      </c>
      <c r="R1089" s="69">
        <v>2</v>
      </c>
      <c r="S1089" s="69">
        <v>0</v>
      </c>
      <c r="T1089" s="69">
        <v>0</v>
      </c>
      <c r="U1089" s="69">
        <v>0</v>
      </c>
      <c r="V1089" s="69">
        <v>0</v>
      </c>
      <c r="W1089" s="69">
        <v>0</v>
      </c>
      <c r="X1089" s="69">
        <v>0</v>
      </c>
      <c r="Y1089" s="69">
        <v>0</v>
      </c>
      <c r="Z1089" s="69">
        <v>0</v>
      </c>
      <c r="AA1089" s="69">
        <v>1</v>
      </c>
      <c r="AB1089" s="69">
        <v>31</v>
      </c>
      <c r="AC1089" s="69">
        <v>0</v>
      </c>
      <c r="AD1089" s="69">
        <v>0</v>
      </c>
      <c r="AE1089" s="69">
        <v>0</v>
      </c>
      <c r="AF1089" s="69">
        <v>1</v>
      </c>
      <c r="AG1089" s="69">
        <v>0</v>
      </c>
      <c r="AH1089" s="69">
        <v>1</v>
      </c>
      <c r="AI1089" s="69">
        <v>0</v>
      </c>
      <c r="AJ1089" s="69">
        <v>0</v>
      </c>
      <c r="AK1089" s="69">
        <v>0</v>
      </c>
      <c r="AL1089" s="69">
        <v>0</v>
      </c>
      <c r="AM1089" s="69">
        <v>0</v>
      </c>
      <c r="AN1089" s="69">
        <v>0</v>
      </c>
      <c r="AO1089" s="69">
        <v>0</v>
      </c>
      <c r="AP1089" s="69">
        <v>0</v>
      </c>
      <c r="AQ1089" s="84">
        <v>0</v>
      </c>
      <c r="AR1089" s="69">
        <v>0</v>
      </c>
      <c r="AS1089" s="69">
        <v>0</v>
      </c>
      <c r="AT1089" s="69">
        <v>0</v>
      </c>
      <c r="AU1089" s="69">
        <v>0</v>
      </c>
      <c r="AV1089" s="69">
        <v>0</v>
      </c>
      <c r="AW1089" s="69">
        <v>0</v>
      </c>
      <c r="AX1089" s="69">
        <v>0</v>
      </c>
      <c r="AY1089" s="69">
        <v>0</v>
      </c>
      <c r="AZ1089" s="69">
        <v>0</v>
      </c>
      <c r="BA1089" s="69">
        <v>0</v>
      </c>
      <c r="BB1089" s="69">
        <v>0</v>
      </c>
      <c r="BC1089" s="69">
        <v>0</v>
      </c>
      <c r="BD1089" s="69">
        <v>0</v>
      </c>
      <c r="BE1089" s="69">
        <v>0</v>
      </c>
      <c r="BF1089" s="69">
        <v>0</v>
      </c>
      <c r="BG1089" s="69">
        <v>0</v>
      </c>
      <c r="BH1089" s="69">
        <v>0</v>
      </c>
      <c r="BK1089" s="69">
        <v>3</v>
      </c>
      <c r="BL1089" s="69">
        <v>10</v>
      </c>
      <c r="BM1089" s="69">
        <v>1</v>
      </c>
      <c r="BN1089" s="69">
        <v>31</v>
      </c>
      <c r="BO1089" s="89">
        <v>0</v>
      </c>
      <c r="BP1089" s="69">
        <v>1</v>
      </c>
      <c r="BQ1089" s="69">
        <v>1</v>
      </c>
      <c r="BR1089" s="69">
        <v>1</v>
      </c>
      <c r="BS1089" s="69">
        <v>62005</v>
      </c>
      <c r="BT1089" s="69">
        <v>0</v>
      </c>
      <c r="BU1089" s="69">
        <v>0</v>
      </c>
      <c r="BV1089" s="69">
        <v>1000</v>
      </c>
      <c r="BW1089" s="69">
        <v>0</v>
      </c>
      <c r="BY1089" s="69">
        <v>0</v>
      </c>
      <c r="BZ1089" s="69">
        <v>0</v>
      </c>
      <c r="CA1089" s="69">
        <v>31</v>
      </c>
      <c r="CB1089" s="89">
        <v>0</v>
      </c>
      <c r="CC1089" s="69">
        <v>0</v>
      </c>
      <c r="CD1089" s="69">
        <v>0</v>
      </c>
      <c r="CE1089" s="69">
        <v>0</v>
      </c>
      <c r="CF1089" s="69">
        <v>0</v>
      </c>
      <c r="CG1089" s="69">
        <v>0</v>
      </c>
      <c r="CH1089" s="69">
        <v>0</v>
      </c>
      <c r="CI1089" s="69">
        <v>0</v>
      </c>
      <c r="CJ1089" s="69">
        <v>0</v>
      </c>
      <c r="CL1089" s="69">
        <v>0</v>
      </c>
      <c r="CM1089" s="69">
        <v>0</v>
      </c>
      <c r="CN1089" s="69">
        <v>0</v>
      </c>
      <c r="CO1089" s="89">
        <v>0</v>
      </c>
      <c r="CP1089" s="69">
        <v>0</v>
      </c>
      <c r="CQ1089" s="69">
        <v>0</v>
      </c>
      <c r="CR1089" s="69">
        <v>0</v>
      </c>
      <c r="CS1089" s="69">
        <v>0</v>
      </c>
      <c r="CT1089" s="69">
        <v>0</v>
      </c>
      <c r="CU1089" s="69">
        <v>0</v>
      </c>
      <c r="CV1089" s="69">
        <v>0</v>
      </c>
      <c r="CW1089" s="69">
        <v>0</v>
      </c>
      <c r="CZ1089" s="69">
        <v>0</v>
      </c>
      <c r="DA1089" s="69">
        <v>0</v>
      </c>
      <c r="DB1089" s="69">
        <v>12</v>
      </c>
      <c r="DC1089" s="69">
        <v>0</v>
      </c>
      <c r="DD1089" s="69">
        <v>0</v>
      </c>
      <c r="DE1089" s="69">
        <v>0</v>
      </c>
      <c r="DF1089" s="69">
        <v>0</v>
      </c>
      <c r="DG1089" s="69">
        <v>1</v>
      </c>
      <c r="DI1089" s="69" t="e">
        <f>INDEX(Sheet3!$E$78:$E$1130,MATCH(A1089,Sheet3!$D$78:$D$1130,0))</f>
        <v>#N/A</v>
      </c>
      <c r="DJ1089" s="69" t="str">
        <f t="shared" si="240"/>
        <v>skill_icons.ps_skill_pdef</v>
      </c>
      <c r="DK1089" s="69" t="s">
        <v>2456</v>
      </c>
      <c r="DL1089" s="93"/>
      <c r="DM1089" s="94" t="s">
        <v>2540</v>
      </c>
      <c r="DN1089" s="69" t="e">
        <f>"造成["&amp;INDEX(Sheet5!$L$2:$L$11,MATCH(BL1089,Sheet5!$J$2:$J$11,0))&amp;":"&amp;BR1089&amp;"*"&amp;BS1089/1000&amp;"]"&amp;INDEX(Sheet5!$I$2:$I$4,MATCH(BR1089,Sheet5!$H$2:$H$4,0))&amp;"的"&amp;INDEX(Sheet5!$K$2:$K$11,MATCH(BL1089,Sheet5!$J$2:$J$11,0))</f>
        <v>#N/A</v>
      </c>
      <c r="DO1089" s="69" t="e">
        <f>"造成["&amp;INDEX(Sheet5!$L$2:$L$11,MATCH(BY1089,Sheet5!$J$2:$J$11,0))&amp;":"&amp;CE1089&amp;"*"&amp;CF1089/1000&amp;"]"&amp;INDEX(Sheet5!$I$2:$I$4,MATCH(CE1089,Sheet5!$H$2:$H$4,0))&amp;"的"&amp;INDEX(Sheet5!$K$2:$K$11,MATCH(BY1089,Sheet5!$J$2:$J$11,0))</f>
        <v>#N/A</v>
      </c>
      <c r="DP1089" s="69"/>
      <c r="DQ1089" s="69"/>
      <c r="DR1089" s="69" t="e">
        <f t="shared" si="241"/>
        <v>#N/A</v>
      </c>
      <c r="DS1089" s="90">
        <f>MATCH(A1089,Sheet5!D:D,0)</f>
        <v>342</v>
      </c>
      <c r="DT1089" s="94" t="e">
        <f>MATCH(A1088,Sheet5!F:F,0)</f>
        <v>#N/A</v>
      </c>
      <c r="DU1089" s="69">
        <v>12</v>
      </c>
      <c r="DV1089" s="69">
        <v>0</v>
      </c>
      <c r="DW1089" s="69">
        <v>0</v>
      </c>
      <c r="DX1089" s="69">
        <v>0</v>
      </c>
      <c r="DY1089" s="69">
        <v>0</v>
      </c>
    </row>
    <row r="1090" spans="1:129" ht="14.25">
      <c r="A1090" s="69">
        <v>62006</v>
      </c>
      <c r="B1090" s="69">
        <v>0</v>
      </c>
      <c r="C1090" s="69">
        <v>1</v>
      </c>
      <c r="D1090" s="69" t="s">
        <v>2458</v>
      </c>
      <c r="E1090" s="69" t="s">
        <v>2459</v>
      </c>
      <c r="F1090" s="69" t="s">
        <v>2460</v>
      </c>
      <c r="G1090" s="69">
        <v>1</v>
      </c>
      <c r="I1090" s="69">
        <v>0</v>
      </c>
      <c r="J1090" s="69">
        <v>0</v>
      </c>
      <c r="K1090" s="69">
        <v>0</v>
      </c>
      <c r="M1090" s="69">
        <v>0</v>
      </c>
      <c r="O1090" s="69">
        <v>0</v>
      </c>
      <c r="P1090" s="69">
        <v>1</v>
      </c>
      <c r="Q1090" s="69">
        <v>0</v>
      </c>
      <c r="R1090" s="69">
        <v>2</v>
      </c>
      <c r="S1090" s="69">
        <v>0</v>
      </c>
      <c r="T1090" s="69">
        <v>0</v>
      </c>
      <c r="U1090" s="69">
        <v>0</v>
      </c>
      <c r="V1090" s="69">
        <v>0</v>
      </c>
      <c r="W1090" s="69">
        <v>0</v>
      </c>
      <c r="X1090" s="69">
        <v>0</v>
      </c>
      <c r="Y1090" s="69">
        <v>0</v>
      </c>
      <c r="Z1090" s="69">
        <v>0</v>
      </c>
      <c r="AA1090" s="69">
        <v>1</v>
      </c>
      <c r="AB1090" s="69">
        <v>31</v>
      </c>
      <c r="AC1090" s="69">
        <v>0</v>
      </c>
      <c r="AD1090" s="69">
        <v>0</v>
      </c>
      <c r="AE1090" s="69">
        <v>0</v>
      </c>
      <c r="AF1090" s="69">
        <v>1</v>
      </c>
      <c r="AG1090" s="69">
        <v>0</v>
      </c>
      <c r="AH1090" s="69">
        <v>1</v>
      </c>
      <c r="AI1090" s="69">
        <v>0</v>
      </c>
      <c r="AJ1090" s="69">
        <v>0</v>
      </c>
      <c r="AK1090" s="69">
        <v>0</v>
      </c>
      <c r="AL1090" s="69">
        <v>0</v>
      </c>
      <c r="AM1090" s="69">
        <v>0</v>
      </c>
      <c r="AN1090" s="69">
        <v>0</v>
      </c>
      <c r="AO1090" s="69">
        <v>0</v>
      </c>
      <c r="AP1090" s="69">
        <v>0</v>
      </c>
      <c r="AQ1090" s="84">
        <v>0</v>
      </c>
      <c r="AR1090" s="69">
        <v>0</v>
      </c>
      <c r="AS1090" s="69">
        <v>0</v>
      </c>
      <c r="AT1090" s="69">
        <v>0</v>
      </c>
      <c r="AU1090" s="69">
        <v>0</v>
      </c>
      <c r="AV1090" s="69">
        <v>0</v>
      </c>
      <c r="AW1090" s="69">
        <v>0</v>
      </c>
      <c r="AX1090" s="69">
        <v>0</v>
      </c>
      <c r="AY1090" s="69">
        <v>0</v>
      </c>
      <c r="AZ1090" s="69">
        <v>0</v>
      </c>
      <c r="BA1090" s="69">
        <v>0</v>
      </c>
      <c r="BB1090" s="69">
        <v>0</v>
      </c>
      <c r="BC1090" s="69">
        <v>0</v>
      </c>
      <c r="BD1090" s="69">
        <v>0</v>
      </c>
      <c r="BE1090" s="69">
        <v>0</v>
      </c>
      <c r="BF1090" s="69">
        <v>0</v>
      </c>
      <c r="BG1090" s="69">
        <v>0</v>
      </c>
      <c r="BH1090" s="69">
        <v>0</v>
      </c>
      <c r="BK1090" s="69">
        <v>3</v>
      </c>
      <c r="BL1090" s="69">
        <v>10</v>
      </c>
      <c r="BM1090" s="69">
        <v>1</v>
      </c>
      <c r="BN1090" s="69">
        <v>31</v>
      </c>
      <c r="BO1090" s="89">
        <v>0</v>
      </c>
      <c r="BP1090" s="69">
        <v>1</v>
      </c>
      <c r="BQ1090" s="69">
        <v>1</v>
      </c>
      <c r="BR1090" s="69">
        <v>1</v>
      </c>
      <c r="BS1090" s="69">
        <v>62006</v>
      </c>
      <c r="BT1090" s="69">
        <v>0</v>
      </c>
      <c r="BU1090" s="69">
        <v>0</v>
      </c>
      <c r="BV1090" s="69">
        <v>1000</v>
      </c>
      <c r="BW1090" s="69">
        <v>0</v>
      </c>
      <c r="BY1090" s="69">
        <v>0</v>
      </c>
      <c r="BZ1090" s="69">
        <v>0</v>
      </c>
      <c r="CA1090" s="69">
        <v>31</v>
      </c>
      <c r="CB1090" s="89">
        <v>0</v>
      </c>
      <c r="CC1090" s="69">
        <v>0</v>
      </c>
      <c r="CD1090" s="69">
        <v>0</v>
      </c>
      <c r="CE1090" s="69">
        <v>0</v>
      </c>
      <c r="CF1090" s="69">
        <v>0</v>
      </c>
      <c r="CG1090" s="69">
        <v>0</v>
      </c>
      <c r="CH1090" s="69">
        <v>0</v>
      </c>
      <c r="CI1090" s="69">
        <v>0</v>
      </c>
      <c r="CJ1090" s="69">
        <v>0</v>
      </c>
      <c r="CL1090" s="69">
        <v>0</v>
      </c>
      <c r="CM1090" s="69">
        <v>0</v>
      </c>
      <c r="CN1090" s="69">
        <v>0</v>
      </c>
      <c r="CO1090" s="89">
        <v>0</v>
      </c>
      <c r="CP1090" s="69">
        <v>0</v>
      </c>
      <c r="CQ1090" s="69">
        <v>0</v>
      </c>
      <c r="CR1090" s="69">
        <v>0</v>
      </c>
      <c r="CS1090" s="69">
        <v>0</v>
      </c>
      <c r="CT1090" s="69">
        <v>0</v>
      </c>
      <c r="CU1090" s="69">
        <v>0</v>
      </c>
      <c r="CV1090" s="69">
        <v>0</v>
      </c>
      <c r="CW1090" s="69">
        <v>0</v>
      </c>
      <c r="CZ1090" s="69">
        <v>0</v>
      </c>
      <c r="DA1090" s="69">
        <v>0</v>
      </c>
      <c r="DB1090" s="69">
        <v>12</v>
      </c>
      <c r="DC1090" s="69">
        <v>0</v>
      </c>
      <c r="DD1090" s="69">
        <v>0</v>
      </c>
      <c r="DE1090" s="69">
        <v>0</v>
      </c>
      <c r="DF1090" s="69">
        <v>0</v>
      </c>
      <c r="DG1090" s="69">
        <v>1</v>
      </c>
      <c r="DI1090" s="69" t="e">
        <f>INDEX(Sheet3!$E$78:$E$1130,MATCH(A1090,Sheet3!$D$78:$D$1130,0))</f>
        <v>#N/A</v>
      </c>
      <c r="DJ1090" s="69" t="str">
        <f t="shared" si="240"/>
        <v>skill_icons.ps_skill_mdef</v>
      </c>
      <c r="DK1090" s="69" t="s">
        <v>2461</v>
      </c>
      <c r="DL1090" s="93"/>
      <c r="DM1090" s="94" t="s">
        <v>2541</v>
      </c>
      <c r="DN1090" s="69" t="e">
        <f>"造成["&amp;INDEX(Sheet5!$L$2:$L$11,MATCH(BL1090,Sheet5!$J$2:$J$11,0))&amp;":"&amp;BR1090&amp;"*"&amp;BS1090/1000&amp;"]"&amp;INDEX(Sheet5!$I$2:$I$4,MATCH(BR1090,Sheet5!$H$2:$H$4,0))&amp;"的"&amp;INDEX(Sheet5!$K$2:$K$11,MATCH(BL1090,Sheet5!$J$2:$J$11,0))</f>
        <v>#N/A</v>
      </c>
      <c r="DO1090" s="69" t="e">
        <f>"造成["&amp;INDEX(Sheet5!$L$2:$L$11,MATCH(BY1090,Sheet5!$J$2:$J$11,0))&amp;":"&amp;CE1090&amp;"*"&amp;CF1090/1000&amp;"]"&amp;INDEX(Sheet5!$I$2:$I$4,MATCH(CE1090,Sheet5!$H$2:$H$4,0))&amp;"的"&amp;INDEX(Sheet5!$K$2:$K$11,MATCH(BY1090,Sheet5!$J$2:$J$11,0))</f>
        <v>#N/A</v>
      </c>
      <c r="DP1090" s="69"/>
      <c r="DQ1090" s="69"/>
      <c r="DR1090" s="69" t="e">
        <f t="shared" si="241"/>
        <v>#N/A</v>
      </c>
      <c r="DS1090" s="90">
        <f>MATCH(A1090,Sheet5!D:D,0)</f>
        <v>343</v>
      </c>
      <c r="DT1090" s="94" t="e">
        <f>MATCH(A1089,Sheet5!F:F,0)</f>
        <v>#N/A</v>
      </c>
      <c r="DU1090" s="69">
        <v>12</v>
      </c>
      <c r="DV1090" s="69">
        <v>0</v>
      </c>
      <c r="DW1090" s="69">
        <v>0</v>
      </c>
      <c r="DX1090" s="69">
        <v>0</v>
      </c>
      <c r="DY1090" s="69">
        <v>0</v>
      </c>
    </row>
    <row r="1091" spans="1:129" ht="14.25">
      <c r="A1091" s="69">
        <v>62007</v>
      </c>
      <c r="B1091" s="69">
        <v>0</v>
      </c>
      <c r="C1091" s="69">
        <v>1</v>
      </c>
      <c r="D1091" s="69" t="s">
        <v>2463</v>
      </c>
      <c r="E1091" s="69" t="s">
        <v>2464</v>
      </c>
      <c r="F1091" s="69" t="s">
        <v>1825</v>
      </c>
      <c r="G1091" s="69">
        <v>1</v>
      </c>
      <c r="I1091" s="69">
        <v>0</v>
      </c>
      <c r="J1091" s="69">
        <v>0</v>
      </c>
      <c r="K1091" s="69">
        <v>0</v>
      </c>
      <c r="M1091" s="69">
        <v>0</v>
      </c>
      <c r="O1091" s="69">
        <v>0</v>
      </c>
      <c r="P1091" s="69">
        <v>1</v>
      </c>
      <c r="Q1091" s="69">
        <v>0</v>
      </c>
      <c r="R1091" s="69">
        <v>2</v>
      </c>
      <c r="S1091" s="69">
        <v>0</v>
      </c>
      <c r="T1091" s="69">
        <v>0</v>
      </c>
      <c r="U1091" s="69">
        <v>0</v>
      </c>
      <c r="V1091" s="69">
        <v>0</v>
      </c>
      <c r="W1091" s="69">
        <v>0</v>
      </c>
      <c r="X1091" s="69">
        <v>0</v>
      </c>
      <c r="Y1091" s="69">
        <v>0</v>
      </c>
      <c r="Z1091" s="69">
        <v>0</v>
      </c>
      <c r="AA1091" s="69">
        <v>1</v>
      </c>
      <c r="AB1091" s="69">
        <v>31</v>
      </c>
      <c r="AC1091" s="69">
        <v>0</v>
      </c>
      <c r="AD1091" s="69">
        <v>0</v>
      </c>
      <c r="AE1091" s="69">
        <v>0</v>
      </c>
      <c r="AF1091" s="69">
        <v>1</v>
      </c>
      <c r="AG1091" s="69">
        <v>0</v>
      </c>
      <c r="AH1091" s="69">
        <v>1</v>
      </c>
      <c r="AI1091" s="69">
        <v>0</v>
      </c>
      <c r="AJ1091" s="69">
        <v>0</v>
      </c>
      <c r="AK1091" s="69">
        <v>0</v>
      </c>
      <c r="AL1091" s="69">
        <v>0</v>
      </c>
      <c r="AM1091" s="69">
        <v>0</v>
      </c>
      <c r="AN1091" s="69">
        <v>0</v>
      </c>
      <c r="AO1091" s="69">
        <v>0</v>
      </c>
      <c r="AP1091" s="69">
        <v>0</v>
      </c>
      <c r="AQ1091" s="84">
        <v>0</v>
      </c>
      <c r="AR1091" s="69">
        <v>0</v>
      </c>
      <c r="AS1091" s="69">
        <v>0</v>
      </c>
      <c r="AT1091" s="69">
        <v>0</v>
      </c>
      <c r="AU1091" s="69">
        <v>0</v>
      </c>
      <c r="AV1091" s="69">
        <v>0</v>
      </c>
      <c r="AW1091" s="69">
        <v>0</v>
      </c>
      <c r="AX1091" s="69">
        <v>0</v>
      </c>
      <c r="AY1091" s="69">
        <v>0</v>
      </c>
      <c r="AZ1091" s="69">
        <v>0</v>
      </c>
      <c r="BA1091" s="69">
        <v>0</v>
      </c>
      <c r="BB1091" s="69">
        <v>0</v>
      </c>
      <c r="BC1091" s="69">
        <v>0</v>
      </c>
      <c r="BD1091" s="69">
        <v>0</v>
      </c>
      <c r="BE1091" s="69">
        <v>0</v>
      </c>
      <c r="BF1091" s="69">
        <v>0</v>
      </c>
      <c r="BG1091" s="69">
        <v>0</v>
      </c>
      <c r="BH1091" s="69">
        <v>0</v>
      </c>
      <c r="BK1091" s="69">
        <v>3</v>
      </c>
      <c r="BL1091" s="69">
        <v>10</v>
      </c>
      <c r="BM1091" s="69">
        <v>1</v>
      </c>
      <c r="BN1091" s="69">
        <v>31</v>
      </c>
      <c r="BO1091" s="89">
        <v>0</v>
      </c>
      <c r="BP1091" s="69">
        <v>1</v>
      </c>
      <c r="BQ1091" s="69">
        <v>1</v>
      </c>
      <c r="BR1091" s="69">
        <v>1</v>
      </c>
      <c r="BS1091" s="69">
        <v>62007</v>
      </c>
      <c r="BT1091" s="69">
        <v>0</v>
      </c>
      <c r="BU1091" s="69">
        <v>0</v>
      </c>
      <c r="BV1091" s="69">
        <v>1000</v>
      </c>
      <c r="BW1091" s="69">
        <v>0</v>
      </c>
      <c r="BY1091" s="69">
        <v>0</v>
      </c>
      <c r="BZ1091" s="69">
        <v>0</v>
      </c>
      <c r="CA1091" s="69">
        <v>31</v>
      </c>
      <c r="CB1091" s="89">
        <v>0</v>
      </c>
      <c r="CC1091" s="69">
        <v>0</v>
      </c>
      <c r="CD1091" s="69">
        <v>0</v>
      </c>
      <c r="CE1091" s="69">
        <v>0</v>
      </c>
      <c r="CF1091" s="69">
        <v>0</v>
      </c>
      <c r="CG1091" s="69">
        <v>0</v>
      </c>
      <c r="CH1091" s="69">
        <v>0</v>
      </c>
      <c r="CI1091" s="69">
        <v>0</v>
      </c>
      <c r="CJ1091" s="69">
        <v>0</v>
      </c>
      <c r="CL1091" s="69">
        <v>0</v>
      </c>
      <c r="CM1091" s="69">
        <v>0</v>
      </c>
      <c r="CN1091" s="69">
        <v>0</v>
      </c>
      <c r="CO1091" s="89">
        <v>0</v>
      </c>
      <c r="CP1091" s="69">
        <v>0</v>
      </c>
      <c r="CQ1091" s="69">
        <v>0</v>
      </c>
      <c r="CR1091" s="69">
        <v>0</v>
      </c>
      <c r="CS1091" s="69">
        <v>0</v>
      </c>
      <c r="CT1091" s="69">
        <v>0</v>
      </c>
      <c r="CU1091" s="69">
        <v>0</v>
      </c>
      <c r="CV1091" s="69">
        <v>0</v>
      </c>
      <c r="CW1091" s="69">
        <v>0</v>
      </c>
      <c r="CZ1091" s="69">
        <v>0</v>
      </c>
      <c r="DA1091" s="69">
        <v>0</v>
      </c>
      <c r="DB1091" s="69">
        <v>20</v>
      </c>
      <c r="DC1091" s="69">
        <v>0</v>
      </c>
      <c r="DD1091" s="69">
        <v>0</v>
      </c>
      <c r="DE1091" s="69">
        <v>0</v>
      </c>
      <c r="DF1091" s="69">
        <v>0</v>
      </c>
      <c r="DG1091" s="69">
        <v>1</v>
      </c>
      <c r="DI1091" s="69" t="e">
        <f>INDEX(Sheet3!$E$78:$E$1130,MATCH(A1091,Sheet3!$D$78:$D$1130,0))</f>
        <v>#N/A</v>
      </c>
      <c r="DJ1091" s="69" t="str">
        <f t="shared" si="240"/>
        <v>skill_icons.ps_skill_pysicalcri</v>
      </c>
      <c r="DK1091" s="69" t="s">
        <v>2465</v>
      </c>
      <c r="DL1091" s="93"/>
      <c r="DM1091" s="94" t="s">
        <v>2542</v>
      </c>
      <c r="DN1091" s="69" t="e">
        <f>"造成["&amp;INDEX(Sheet5!$L$2:$L$11,MATCH(BL1091,Sheet5!$J$2:$J$11,0))&amp;":"&amp;BR1091&amp;"*"&amp;BS1091/1000&amp;"]"&amp;INDEX(Sheet5!$I$2:$I$4,MATCH(BR1091,Sheet5!$H$2:$H$4,0))&amp;"的"&amp;INDEX(Sheet5!$K$2:$K$11,MATCH(BL1091,Sheet5!$J$2:$J$11,0))</f>
        <v>#N/A</v>
      </c>
      <c r="DO1091" s="69" t="e">
        <f>"造成["&amp;INDEX(Sheet5!$L$2:$L$11,MATCH(BY1091,Sheet5!$J$2:$J$11,0))&amp;":"&amp;CE1091&amp;"*"&amp;CF1091/1000&amp;"]"&amp;INDEX(Sheet5!$I$2:$I$4,MATCH(CE1091,Sheet5!$H$2:$H$4,0))&amp;"的"&amp;INDEX(Sheet5!$K$2:$K$11,MATCH(BY1091,Sheet5!$J$2:$J$11,0))</f>
        <v>#N/A</v>
      </c>
      <c r="DP1091" s="69"/>
      <c r="DQ1091" s="69"/>
      <c r="DR1091" s="69" t="e">
        <f t="shared" si="241"/>
        <v>#N/A</v>
      </c>
      <c r="DS1091" s="90">
        <f>MATCH(A1091,Sheet5!D:D,0)</f>
        <v>344</v>
      </c>
      <c r="DT1091" s="94" t="e">
        <f>MATCH(A1090,Sheet5!F:F,0)</f>
        <v>#N/A</v>
      </c>
      <c r="DU1091" s="69">
        <v>20</v>
      </c>
      <c r="DV1091" s="69">
        <v>0</v>
      </c>
      <c r="DW1091" s="69">
        <v>0</v>
      </c>
      <c r="DX1091" s="69">
        <v>0</v>
      </c>
      <c r="DY1091" s="69">
        <v>0</v>
      </c>
    </row>
    <row r="1092" spans="1:129" ht="14.25">
      <c r="A1092" s="69">
        <v>62008</v>
      </c>
      <c r="B1092" s="69">
        <v>0</v>
      </c>
      <c r="C1092" s="69">
        <v>1</v>
      </c>
      <c r="D1092" s="69" t="s">
        <v>2467</v>
      </c>
      <c r="E1092" s="69" t="s">
        <v>2468</v>
      </c>
      <c r="F1092" s="69" t="s">
        <v>2469</v>
      </c>
      <c r="G1092" s="69">
        <v>1</v>
      </c>
      <c r="I1092" s="69">
        <v>0</v>
      </c>
      <c r="J1092" s="69">
        <v>0</v>
      </c>
      <c r="K1092" s="69">
        <v>0</v>
      </c>
      <c r="M1092" s="69">
        <v>0</v>
      </c>
      <c r="O1092" s="69">
        <v>0</v>
      </c>
      <c r="P1092" s="69">
        <v>1</v>
      </c>
      <c r="Q1092" s="69">
        <v>0</v>
      </c>
      <c r="R1092" s="69">
        <v>2</v>
      </c>
      <c r="S1092" s="69">
        <v>0</v>
      </c>
      <c r="T1092" s="69">
        <v>0</v>
      </c>
      <c r="U1092" s="69">
        <v>0</v>
      </c>
      <c r="V1092" s="69">
        <v>0</v>
      </c>
      <c r="W1092" s="69">
        <v>0</v>
      </c>
      <c r="X1092" s="69">
        <v>0</v>
      </c>
      <c r="Y1092" s="69">
        <v>0</v>
      </c>
      <c r="Z1092" s="69">
        <v>0</v>
      </c>
      <c r="AA1092" s="69">
        <v>1</v>
      </c>
      <c r="AB1092" s="69">
        <v>31</v>
      </c>
      <c r="AC1092" s="69">
        <v>0</v>
      </c>
      <c r="AD1092" s="69">
        <v>0</v>
      </c>
      <c r="AE1092" s="69">
        <v>0</v>
      </c>
      <c r="AF1092" s="69">
        <v>1</v>
      </c>
      <c r="AG1092" s="69">
        <v>0</v>
      </c>
      <c r="AH1092" s="69">
        <v>1</v>
      </c>
      <c r="AI1092" s="69">
        <v>0</v>
      </c>
      <c r="AJ1092" s="69">
        <v>0</v>
      </c>
      <c r="AK1092" s="69">
        <v>0</v>
      </c>
      <c r="AL1092" s="69">
        <v>0</v>
      </c>
      <c r="AM1092" s="69">
        <v>0</v>
      </c>
      <c r="AN1092" s="69">
        <v>0</v>
      </c>
      <c r="AO1092" s="69">
        <v>0</v>
      </c>
      <c r="AP1092" s="69">
        <v>0</v>
      </c>
      <c r="AQ1092" s="84">
        <v>0</v>
      </c>
      <c r="AR1092" s="69">
        <v>0</v>
      </c>
      <c r="AS1092" s="69">
        <v>0</v>
      </c>
      <c r="AT1092" s="69">
        <v>0</v>
      </c>
      <c r="AU1092" s="69">
        <v>0</v>
      </c>
      <c r="AV1092" s="69">
        <v>0</v>
      </c>
      <c r="AW1092" s="69">
        <v>0</v>
      </c>
      <c r="AX1092" s="69">
        <v>0</v>
      </c>
      <c r="AY1092" s="69">
        <v>0</v>
      </c>
      <c r="AZ1092" s="69">
        <v>0</v>
      </c>
      <c r="BA1092" s="69">
        <v>0</v>
      </c>
      <c r="BB1092" s="69">
        <v>0</v>
      </c>
      <c r="BC1092" s="69">
        <v>0</v>
      </c>
      <c r="BD1092" s="69">
        <v>0</v>
      </c>
      <c r="BE1092" s="69">
        <v>0</v>
      </c>
      <c r="BF1092" s="69">
        <v>0</v>
      </c>
      <c r="BG1092" s="69">
        <v>0</v>
      </c>
      <c r="BH1092" s="69">
        <v>0</v>
      </c>
      <c r="BK1092" s="69">
        <v>3</v>
      </c>
      <c r="BL1092" s="69">
        <v>10</v>
      </c>
      <c r="BM1092" s="69">
        <v>1</v>
      </c>
      <c r="BN1092" s="69">
        <v>31</v>
      </c>
      <c r="BO1092" s="89">
        <v>0</v>
      </c>
      <c r="BP1092" s="69">
        <v>1</v>
      </c>
      <c r="BQ1092" s="69">
        <v>1</v>
      </c>
      <c r="BR1092" s="69">
        <v>1</v>
      </c>
      <c r="BS1092" s="69">
        <v>62008</v>
      </c>
      <c r="BT1092" s="69">
        <v>0</v>
      </c>
      <c r="BU1092" s="69">
        <v>0</v>
      </c>
      <c r="BV1092" s="69">
        <v>1000</v>
      </c>
      <c r="BW1092" s="69">
        <v>0</v>
      </c>
      <c r="BY1092" s="69">
        <v>0</v>
      </c>
      <c r="BZ1092" s="69">
        <v>0</v>
      </c>
      <c r="CA1092" s="69">
        <v>31</v>
      </c>
      <c r="CB1092" s="89">
        <v>0</v>
      </c>
      <c r="CC1092" s="69">
        <v>0</v>
      </c>
      <c r="CD1092" s="69">
        <v>0</v>
      </c>
      <c r="CE1092" s="69">
        <v>0</v>
      </c>
      <c r="CF1092" s="69">
        <v>0</v>
      </c>
      <c r="CG1092" s="69">
        <v>0</v>
      </c>
      <c r="CH1092" s="69">
        <v>0</v>
      </c>
      <c r="CI1092" s="69">
        <v>0</v>
      </c>
      <c r="CJ1092" s="69">
        <v>0</v>
      </c>
      <c r="CL1092" s="69">
        <v>0</v>
      </c>
      <c r="CM1092" s="69">
        <v>0</v>
      </c>
      <c r="CN1092" s="69">
        <v>0</v>
      </c>
      <c r="CO1092" s="89">
        <v>0</v>
      </c>
      <c r="CP1092" s="69">
        <v>0</v>
      </c>
      <c r="CQ1092" s="69">
        <v>0</v>
      </c>
      <c r="CR1092" s="69">
        <v>0</v>
      </c>
      <c r="CS1092" s="69">
        <v>0</v>
      </c>
      <c r="CT1092" s="69">
        <v>0</v>
      </c>
      <c r="CU1092" s="69">
        <v>0</v>
      </c>
      <c r="CV1092" s="69">
        <v>0</v>
      </c>
      <c r="CW1092" s="69">
        <v>0</v>
      </c>
      <c r="CZ1092" s="69">
        <v>0</v>
      </c>
      <c r="DA1092" s="69">
        <v>0</v>
      </c>
      <c r="DB1092" s="69">
        <v>20</v>
      </c>
      <c r="DC1092" s="69">
        <v>0</v>
      </c>
      <c r="DD1092" s="69">
        <v>0</v>
      </c>
      <c r="DE1092" s="69">
        <v>0</v>
      </c>
      <c r="DF1092" s="69">
        <v>0</v>
      </c>
      <c r="DG1092" s="69">
        <v>1</v>
      </c>
      <c r="DI1092" s="69" t="e">
        <f>INDEX(Sheet3!$E$78:$E$1130,MATCH(A1092,Sheet3!$D$78:$D$1130,0))</f>
        <v>#N/A</v>
      </c>
      <c r="DJ1092" s="69" t="str">
        <f t="shared" si="240"/>
        <v>skill_icons.ps_skill_magiccri</v>
      </c>
      <c r="DK1092" s="69" t="s">
        <v>2470</v>
      </c>
      <c r="DL1092" s="93"/>
      <c r="DM1092" s="94" t="s">
        <v>2543</v>
      </c>
      <c r="DN1092" s="69" t="e">
        <f>"造成["&amp;INDEX(Sheet5!$L$2:$L$11,MATCH(BL1092,Sheet5!$J$2:$J$11,0))&amp;":"&amp;BR1092&amp;"*"&amp;BS1092/1000&amp;"]"&amp;INDEX(Sheet5!$I$2:$I$4,MATCH(BR1092,Sheet5!$H$2:$H$4,0))&amp;"的"&amp;INDEX(Sheet5!$K$2:$K$11,MATCH(BL1092,Sheet5!$J$2:$J$11,0))</f>
        <v>#N/A</v>
      </c>
      <c r="DO1092" s="69" t="e">
        <f>"造成["&amp;INDEX(Sheet5!$L$2:$L$11,MATCH(BY1092,Sheet5!$J$2:$J$11,0))&amp;":"&amp;CE1092&amp;"*"&amp;CF1092/1000&amp;"]"&amp;INDEX(Sheet5!$I$2:$I$4,MATCH(CE1092,Sheet5!$H$2:$H$4,0))&amp;"的"&amp;INDEX(Sheet5!$K$2:$K$11,MATCH(BY1092,Sheet5!$J$2:$J$11,0))</f>
        <v>#N/A</v>
      </c>
      <c r="DP1092" s="69"/>
      <c r="DQ1092" s="69"/>
      <c r="DR1092" s="69" t="e">
        <f t="shared" si="241"/>
        <v>#N/A</v>
      </c>
      <c r="DS1092" s="90">
        <f>MATCH(A1092,Sheet5!D:D,0)</f>
        <v>345</v>
      </c>
      <c r="DT1092" s="94" t="e">
        <f>MATCH(A1091,Sheet5!F:F,0)</f>
        <v>#N/A</v>
      </c>
      <c r="DU1092" s="69">
        <v>20</v>
      </c>
      <c r="DV1092" s="69">
        <v>0</v>
      </c>
      <c r="DW1092" s="69">
        <v>0</v>
      </c>
      <c r="DX1092" s="69">
        <v>0</v>
      </c>
      <c r="DY1092" s="69">
        <v>0</v>
      </c>
    </row>
    <row r="1093" spans="1:129" ht="14.25">
      <c r="A1093" s="69">
        <v>62009</v>
      </c>
      <c r="B1093" s="69">
        <v>0</v>
      </c>
      <c r="C1093" s="69">
        <v>1</v>
      </c>
      <c r="D1093" s="69" t="s">
        <v>2472</v>
      </c>
      <c r="E1093" s="69" t="s">
        <v>2473</v>
      </c>
      <c r="F1093" s="69" t="s">
        <v>2474</v>
      </c>
      <c r="G1093" s="69">
        <v>1</v>
      </c>
      <c r="I1093" s="69">
        <v>0</v>
      </c>
      <c r="J1093" s="69">
        <v>0</v>
      </c>
      <c r="K1093" s="69">
        <v>0</v>
      </c>
      <c r="M1093" s="69">
        <v>0</v>
      </c>
      <c r="O1093" s="69">
        <v>0</v>
      </c>
      <c r="P1093" s="69">
        <v>1</v>
      </c>
      <c r="Q1093" s="69">
        <v>0</v>
      </c>
      <c r="R1093" s="69">
        <v>2</v>
      </c>
      <c r="S1093" s="69">
        <v>0</v>
      </c>
      <c r="T1093" s="69">
        <v>0</v>
      </c>
      <c r="U1093" s="69">
        <v>0</v>
      </c>
      <c r="V1093" s="69">
        <v>0</v>
      </c>
      <c r="W1093" s="69">
        <v>0</v>
      </c>
      <c r="X1093" s="69">
        <v>0</v>
      </c>
      <c r="Y1093" s="69">
        <v>0</v>
      </c>
      <c r="Z1093" s="69">
        <v>0</v>
      </c>
      <c r="AA1093" s="69">
        <v>1</v>
      </c>
      <c r="AB1093" s="69">
        <v>31</v>
      </c>
      <c r="AC1093" s="69">
        <v>0</v>
      </c>
      <c r="AD1093" s="69">
        <v>0</v>
      </c>
      <c r="AE1093" s="69">
        <v>0</v>
      </c>
      <c r="AF1093" s="69">
        <v>1</v>
      </c>
      <c r="AG1093" s="69">
        <v>0</v>
      </c>
      <c r="AH1093" s="69">
        <v>1</v>
      </c>
      <c r="AI1093" s="69">
        <v>0</v>
      </c>
      <c r="AJ1093" s="69">
        <v>0</v>
      </c>
      <c r="AK1093" s="69">
        <v>0</v>
      </c>
      <c r="AL1093" s="69">
        <v>0</v>
      </c>
      <c r="AM1093" s="69">
        <v>0</v>
      </c>
      <c r="AN1093" s="69">
        <v>0</v>
      </c>
      <c r="AO1093" s="69">
        <v>0</v>
      </c>
      <c r="AP1093" s="69">
        <v>0</v>
      </c>
      <c r="AQ1093" s="84">
        <v>0</v>
      </c>
      <c r="AR1093" s="69">
        <v>0</v>
      </c>
      <c r="AS1093" s="69">
        <v>0</v>
      </c>
      <c r="AT1093" s="69">
        <v>0</v>
      </c>
      <c r="AU1093" s="69">
        <v>0</v>
      </c>
      <c r="AV1093" s="69">
        <v>0</v>
      </c>
      <c r="AW1093" s="69">
        <v>0</v>
      </c>
      <c r="AX1093" s="69">
        <v>0</v>
      </c>
      <c r="AY1093" s="69">
        <v>0</v>
      </c>
      <c r="AZ1093" s="69">
        <v>0</v>
      </c>
      <c r="BA1093" s="69">
        <v>0</v>
      </c>
      <c r="BB1093" s="69">
        <v>0</v>
      </c>
      <c r="BC1093" s="69">
        <v>0</v>
      </c>
      <c r="BD1093" s="69">
        <v>0</v>
      </c>
      <c r="BE1093" s="69">
        <v>0</v>
      </c>
      <c r="BF1093" s="69">
        <v>0</v>
      </c>
      <c r="BG1093" s="69">
        <v>0</v>
      </c>
      <c r="BH1093" s="69">
        <v>0</v>
      </c>
      <c r="BK1093" s="69">
        <v>3</v>
      </c>
      <c r="BL1093" s="69">
        <v>10</v>
      </c>
      <c r="BM1093" s="69">
        <v>1</v>
      </c>
      <c r="BN1093" s="69">
        <v>31</v>
      </c>
      <c r="BO1093" s="89">
        <v>0</v>
      </c>
      <c r="BP1093" s="69">
        <v>1</v>
      </c>
      <c r="BQ1093" s="69">
        <v>1</v>
      </c>
      <c r="BR1093" s="69">
        <v>1</v>
      </c>
      <c r="BS1093" s="69">
        <v>62009</v>
      </c>
      <c r="BT1093" s="69">
        <v>0</v>
      </c>
      <c r="BU1093" s="69">
        <v>0</v>
      </c>
      <c r="BV1093" s="69">
        <v>1000</v>
      </c>
      <c r="BW1093" s="69">
        <v>0</v>
      </c>
      <c r="BY1093" s="69">
        <v>0</v>
      </c>
      <c r="BZ1093" s="69">
        <v>0</v>
      </c>
      <c r="CA1093" s="69">
        <v>31</v>
      </c>
      <c r="CB1093" s="89">
        <v>0</v>
      </c>
      <c r="CC1093" s="69">
        <v>0</v>
      </c>
      <c r="CD1093" s="69">
        <v>0</v>
      </c>
      <c r="CE1093" s="69">
        <v>0</v>
      </c>
      <c r="CF1093" s="69">
        <v>0</v>
      </c>
      <c r="CG1093" s="69">
        <v>0</v>
      </c>
      <c r="CH1093" s="69">
        <v>0</v>
      </c>
      <c r="CI1093" s="69">
        <v>0</v>
      </c>
      <c r="CJ1093" s="69">
        <v>0</v>
      </c>
      <c r="CL1093" s="69">
        <v>0</v>
      </c>
      <c r="CM1093" s="69">
        <v>0</v>
      </c>
      <c r="CN1093" s="69">
        <v>0</v>
      </c>
      <c r="CO1093" s="89">
        <v>0</v>
      </c>
      <c r="CP1093" s="69">
        <v>0</v>
      </c>
      <c r="CQ1093" s="69">
        <v>0</v>
      </c>
      <c r="CR1093" s="69">
        <v>0</v>
      </c>
      <c r="CS1093" s="69">
        <v>0</v>
      </c>
      <c r="CT1093" s="69">
        <v>0</v>
      </c>
      <c r="CU1093" s="69">
        <v>0</v>
      </c>
      <c r="CV1093" s="69">
        <v>0</v>
      </c>
      <c r="CW1093" s="69">
        <v>0</v>
      </c>
      <c r="CZ1093" s="69">
        <v>0</v>
      </c>
      <c r="DA1093" s="69">
        <v>0</v>
      </c>
      <c r="DB1093" s="69">
        <v>20</v>
      </c>
      <c r="DC1093" s="69">
        <v>0</v>
      </c>
      <c r="DD1093" s="69">
        <v>0</v>
      </c>
      <c r="DE1093" s="69">
        <v>0</v>
      </c>
      <c r="DF1093" s="69">
        <v>0</v>
      </c>
      <c r="DG1093" s="69">
        <v>1</v>
      </c>
      <c r="DI1093" s="69" t="e">
        <f>INDEX(Sheet3!$E$78:$E$1130,MATCH(A1093,Sheet3!$D$78:$D$1130,0))</f>
        <v>#N/A</v>
      </c>
      <c r="DJ1093" s="69" t="str">
        <f t="shared" si="240"/>
        <v>skill_icons.ps_skill_pysicalcridam</v>
      </c>
      <c r="DK1093" s="69" t="s">
        <v>2475</v>
      </c>
      <c r="DL1093" s="93"/>
      <c r="DM1093" s="94" t="s">
        <v>2544</v>
      </c>
      <c r="DN1093" s="69" t="e">
        <f>"造成["&amp;INDEX(Sheet5!$L$2:$L$11,MATCH(BL1093,Sheet5!$J$2:$J$11,0))&amp;":"&amp;BR1093&amp;"*"&amp;BS1093/1000&amp;"]"&amp;INDEX(Sheet5!$I$2:$I$4,MATCH(BR1093,Sheet5!$H$2:$H$4,0))&amp;"的"&amp;INDEX(Sheet5!$K$2:$K$11,MATCH(BL1093,Sheet5!$J$2:$J$11,0))</f>
        <v>#N/A</v>
      </c>
      <c r="DO1093" s="69" t="e">
        <f>"造成["&amp;INDEX(Sheet5!$L$2:$L$11,MATCH(BY1093,Sheet5!$J$2:$J$11,0))&amp;":"&amp;CE1093&amp;"*"&amp;CF1093/1000&amp;"]"&amp;INDEX(Sheet5!$I$2:$I$4,MATCH(CE1093,Sheet5!$H$2:$H$4,0))&amp;"的"&amp;INDEX(Sheet5!$K$2:$K$11,MATCH(BY1093,Sheet5!$J$2:$J$11,0))</f>
        <v>#N/A</v>
      </c>
      <c r="DP1093" s="69"/>
      <c r="DQ1093" s="69"/>
      <c r="DR1093" s="69" t="e">
        <f t="shared" si="241"/>
        <v>#N/A</v>
      </c>
      <c r="DS1093" s="90">
        <f>MATCH(A1093,Sheet5!D:D,0)</f>
        <v>346</v>
      </c>
      <c r="DT1093" s="94" t="e">
        <f>MATCH(A1092,Sheet5!F:F,0)</f>
        <v>#N/A</v>
      </c>
      <c r="DU1093" s="69">
        <v>20</v>
      </c>
      <c r="DV1093" s="69">
        <v>0</v>
      </c>
      <c r="DW1093" s="69">
        <v>0</v>
      </c>
      <c r="DX1093" s="69">
        <v>0</v>
      </c>
      <c r="DY1093" s="69">
        <v>0</v>
      </c>
    </row>
    <row r="1094" spans="1:129" ht="14.25">
      <c r="A1094" s="69">
        <v>62010</v>
      </c>
      <c r="B1094" s="69">
        <v>0</v>
      </c>
      <c r="C1094" s="69">
        <v>1</v>
      </c>
      <c r="D1094" s="69" t="s">
        <v>2477</v>
      </c>
      <c r="E1094" s="69" t="s">
        <v>2478</v>
      </c>
      <c r="F1094" s="69" t="s">
        <v>2479</v>
      </c>
      <c r="G1094" s="69">
        <v>1</v>
      </c>
      <c r="I1094" s="69">
        <v>0</v>
      </c>
      <c r="J1094" s="69">
        <v>0</v>
      </c>
      <c r="K1094" s="69">
        <v>0</v>
      </c>
      <c r="M1094" s="69">
        <v>0</v>
      </c>
      <c r="O1094" s="69">
        <v>0</v>
      </c>
      <c r="P1094" s="69">
        <v>1</v>
      </c>
      <c r="Q1094" s="69">
        <v>0</v>
      </c>
      <c r="R1094" s="69">
        <v>2</v>
      </c>
      <c r="S1094" s="69">
        <v>0</v>
      </c>
      <c r="T1094" s="69">
        <v>0</v>
      </c>
      <c r="U1094" s="69">
        <v>0</v>
      </c>
      <c r="V1094" s="69">
        <v>0</v>
      </c>
      <c r="W1094" s="69">
        <v>0</v>
      </c>
      <c r="X1094" s="69">
        <v>0</v>
      </c>
      <c r="Y1094" s="69">
        <v>0</v>
      </c>
      <c r="Z1094" s="69">
        <v>0</v>
      </c>
      <c r="AA1094" s="69">
        <v>1</v>
      </c>
      <c r="AB1094" s="69">
        <v>31</v>
      </c>
      <c r="AC1094" s="69">
        <v>0</v>
      </c>
      <c r="AD1094" s="69">
        <v>0</v>
      </c>
      <c r="AE1094" s="69">
        <v>0</v>
      </c>
      <c r="AF1094" s="69">
        <v>1</v>
      </c>
      <c r="AG1094" s="69">
        <v>0</v>
      </c>
      <c r="AH1094" s="69">
        <v>1</v>
      </c>
      <c r="AI1094" s="69">
        <v>0</v>
      </c>
      <c r="AJ1094" s="69">
        <v>0</v>
      </c>
      <c r="AK1094" s="69">
        <v>0</v>
      </c>
      <c r="AL1094" s="69">
        <v>0</v>
      </c>
      <c r="AM1094" s="69">
        <v>0</v>
      </c>
      <c r="AN1094" s="69">
        <v>0</v>
      </c>
      <c r="AO1094" s="69">
        <v>0</v>
      </c>
      <c r="AP1094" s="69">
        <v>0</v>
      </c>
      <c r="AQ1094" s="84">
        <v>0</v>
      </c>
      <c r="AR1094" s="69">
        <v>0</v>
      </c>
      <c r="AS1094" s="69">
        <v>0</v>
      </c>
      <c r="AT1094" s="69">
        <v>0</v>
      </c>
      <c r="AU1094" s="69">
        <v>0</v>
      </c>
      <c r="AV1094" s="69">
        <v>0</v>
      </c>
      <c r="AW1094" s="69">
        <v>0</v>
      </c>
      <c r="AX1094" s="69">
        <v>0</v>
      </c>
      <c r="AY1094" s="69">
        <v>0</v>
      </c>
      <c r="AZ1094" s="69">
        <v>0</v>
      </c>
      <c r="BA1094" s="69">
        <v>0</v>
      </c>
      <c r="BB1094" s="69">
        <v>0</v>
      </c>
      <c r="BC1094" s="69">
        <v>0</v>
      </c>
      <c r="BD1094" s="69">
        <v>0</v>
      </c>
      <c r="BE1094" s="69">
        <v>0</v>
      </c>
      <c r="BF1094" s="69">
        <v>0</v>
      </c>
      <c r="BG1094" s="69">
        <v>0</v>
      </c>
      <c r="BH1094" s="69">
        <v>0</v>
      </c>
      <c r="BK1094" s="69">
        <v>3</v>
      </c>
      <c r="BL1094" s="69">
        <v>10</v>
      </c>
      <c r="BM1094" s="69">
        <v>1</v>
      </c>
      <c r="BN1094" s="69">
        <v>31</v>
      </c>
      <c r="BO1094" s="89">
        <v>0</v>
      </c>
      <c r="BP1094" s="69">
        <v>1</v>
      </c>
      <c r="BQ1094" s="69">
        <v>1</v>
      </c>
      <c r="BR1094" s="69">
        <v>1</v>
      </c>
      <c r="BS1094" s="69">
        <v>62010</v>
      </c>
      <c r="BT1094" s="69">
        <v>0</v>
      </c>
      <c r="BU1094" s="69">
        <v>0</v>
      </c>
      <c r="BV1094" s="69">
        <v>1000</v>
      </c>
      <c r="BW1094" s="69">
        <v>0</v>
      </c>
      <c r="BY1094" s="69">
        <v>0</v>
      </c>
      <c r="BZ1094" s="69">
        <v>0</v>
      </c>
      <c r="CA1094" s="69">
        <v>31</v>
      </c>
      <c r="CB1094" s="89">
        <v>0</v>
      </c>
      <c r="CC1094" s="69">
        <v>0</v>
      </c>
      <c r="CD1094" s="69">
        <v>0</v>
      </c>
      <c r="CE1094" s="69">
        <v>0</v>
      </c>
      <c r="CF1094" s="69">
        <v>0</v>
      </c>
      <c r="CG1094" s="69">
        <v>0</v>
      </c>
      <c r="CH1094" s="69">
        <v>0</v>
      </c>
      <c r="CI1094" s="69">
        <v>0</v>
      </c>
      <c r="CJ1094" s="69">
        <v>0</v>
      </c>
      <c r="CL1094" s="69">
        <v>0</v>
      </c>
      <c r="CM1094" s="69">
        <v>0</v>
      </c>
      <c r="CN1094" s="69">
        <v>0</v>
      </c>
      <c r="CO1094" s="89">
        <v>0</v>
      </c>
      <c r="CP1094" s="69">
        <v>0</v>
      </c>
      <c r="CQ1094" s="69">
        <v>0</v>
      </c>
      <c r="CR1094" s="69">
        <v>0</v>
      </c>
      <c r="CS1094" s="69">
        <v>0</v>
      </c>
      <c r="CT1094" s="69">
        <v>0</v>
      </c>
      <c r="CU1094" s="69">
        <v>0</v>
      </c>
      <c r="CV1094" s="69">
        <v>0</v>
      </c>
      <c r="CW1094" s="69">
        <v>0</v>
      </c>
      <c r="CZ1094" s="69">
        <v>0</v>
      </c>
      <c r="DA1094" s="69">
        <v>0</v>
      </c>
      <c r="DB1094" s="69">
        <v>20</v>
      </c>
      <c r="DC1094" s="69">
        <v>0</v>
      </c>
      <c r="DD1094" s="69">
        <v>0</v>
      </c>
      <c r="DE1094" s="69">
        <v>0</v>
      </c>
      <c r="DF1094" s="69">
        <v>0</v>
      </c>
      <c r="DG1094" s="69">
        <v>1</v>
      </c>
      <c r="DI1094" s="69" t="e">
        <f>INDEX(Sheet3!$E$78:$E$1130,MATCH(A1094,Sheet3!$D$78:$D$1130,0))</f>
        <v>#N/A</v>
      </c>
      <c r="DJ1094" s="69" t="str">
        <f t="shared" si="240"/>
        <v>skill_icons.ps_skill_magiccridam</v>
      </c>
      <c r="DK1094" s="69" t="s">
        <v>2480</v>
      </c>
      <c r="DL1094" s="93"/>
      <c r="DM1094" s="94" t="s">
        <v>2545</v>
      </c>
      <c r="DN1094" s="69" t="e">
        <f>"造成["&amp;INDEX(Sheet5!$L$2:$L$11,MATCH(BL1094,Sheet5!$J$2:$J$11,0))&amp;":"&amp;BR1094&amp;"*"&amp;BS1094/1000&amp;"]"&amp;INDEX(Sheet5!$I$2:$I$4,MATCH(BR1094,Sheet5!$H$2:$H$4,0))&amp;"的"&amp;INDEX(Sheet5!$K$2:$K$11,MATCH(BL1094,Sheet5!$J$2:$J$11,0))</f>
        <v>#N/A</v>
      </c>
      <c r="DO1094" s="69" t="e">
        <f>"造成["&amp;INDEX(Sheet5!$L$2:$L$11,MATCH(BY1094,Sheet5!$J$2:$J$11,0))&amp;":"&amp;CE1094&amp;"*"&amp;CF1094/1000&amp;"]"&amp;INDEX(Sheet5!$I$2:$I$4,MATCH(CE1094,Sheet5!$H$2:$H$4,0))&amp;"的"&amp;INDEX(Sheet5!$K$2:$K$11,MATCH(BY1094,Sheet5!$J$2:$J$11,0))</f>
        <v>#N/A</v>
      </c>
      <c r="DP1094" s="69"/>
      <c r="DQ1094" s="69"/>
      <c r="DR1094" s="69" t="e">
        <f t="shared" si="241"/>
        <v>#N/A</v>
      </c>
      <c r="DS1094" s="90">
        <f>MATCH(A1094,Sheet5!D:D,0)</f>
        <v>347</v>
      </c>
      <c r="DT1094" s="94" t="e">
        <f>MATCH(A1093,Sheet5!F:F,0)</f>
        <v>#N/A</v>
      </c>
      <c r="DU1094" s="69">
        <v>20</v>
      </c>
      <c r="DV1094" s="69">
        <v>0</v>
      </c>
      <c r="DW1094" s="69">
        <v>0</v>
      </c>
      <c r="DX1094" s="69">
        <v>0</v>
      </c>
      <c r="DY1094" s="69">
        <v>0</v>
      </c>
    </row>
    <row r="1095" spans="1:129" ht="14.25">
      <c r="A1095" s="69">
        <v>62011</v>
      </c>
      <c r="B1095" s="69">
        <v>0</v>
      </c>
      <c r="C1095" s="69">
        <v>1</v>
      </c>
      <c r="D1095" s="69" t="s">
        <v>2482</v>
      </c>
      <c r="E1095" s="69" t="s">
        <v>2483</v>
      </c>
      <c r="F1095" s="69" t="s">
        <v>2484</v>
      </c>
      <c r="G1095" s="69">
        <v>1</v>
      </c>
      <c r="I1095" s="69">
        <v>0</v>
      </c>
      <c r="J1095" s="69">
        <v>0</v>
      </c>
      <c r="K1095" s="69">
        <v>0</v>
      </c>
      <c r="M1095" s="69">
        <v>0</v>
      </c>
      <c r="O1095" s="69">
        <v>0</v>
      </c>
      <c r="P1095" s="69">
        <v>1</v>
      </c>
      <c r="Q1095" s="69">
        <v>0</v>
      </c>
      <c r="R1095" s="69">
        <v>2</v>
      </c>
      <c r="S1095" s="69">
        <v>0</v>
      </c>
      <c r="T1095" s="69">
        <v>0</v>
      </c>
      <c r="U1095" s="69">
        <v>0</v>
      </c>
      <c r="V1095" s="69">
        <v>0</v>
      </c>
      <c r="W1095" s="69">
        <v>0</v>
      </c>
      <c r="X1095" s="69">
        <v>0</v>
      </c>
      <c r="Y1095" s="69">
        <v>0</v>
      </c>
      <c r="Z1095" s="69">
        <v>0</v>
      </c>
      <c r="AA1095" s="69">
        <v>1</v>
      </c>
      <c r="AB1095" s="69">
        <v>31</v>
      </c>
      <c r="AC1095" s="69">
        <v>0</v>
      </c>
      <c r="AD1095" s="69">
        <v>0</v>
      </c>
      <c r="AE1095" s="69">
        <v>0</v>
      </c>
      <c r="AF1095" s="69">
        <v>1</v>
      </c>
      <c r="AG1095" s="69">
        <v>0</v>
      </c>
      <c r="AH1095" s="69">
        <v>1</v>
      </c>
      <c r="AI1095" s="69">
        <v>0</v>
      </c>
      <c r="AJ1095" s="69">
        <v>0</v>
      </c>
      <c r="AK1095" s="69">
        <v>0</v>
      </c>
      <c r="AL1095" s="69">
        <v>0</v>
      </c>
      <c r="AM1095" s="69">
        <v>0</v>
      </c>
      <c r="AN1095" s="69">
        <v>0</v>
      </c>
      <c r="AO1095" s="69">
        <v>0</v>
      </c>
      <c r="AP1095" s="69">
        <v>0</v>
      </c>
      <c r="AQ1095" s="84">
        <v>0</v>
      </c>
      <c r="AR1095" s="69">
        <v>0</v>
      </c>
      <c r="AS1095" s="69">
        <v>0</v>
      </c>
      <c r="AT1095" s="69">
        <v>0</v>
      </c>
      <c r="AU1095" s="69">
        <v>0</v>
      </c>
      <c r="AV1095" s="69">
        <v>0</v>
      </c>
      <c r="AW1095" s="69">
        <v>0</v>
      </c>
      <c r="AX1095" s="69">
        <v>0</v>
      </c>
      <c r="AY1095" s="69">
        <v>0</v>
      </c>
      <c r="AZ1095" s="69">
        <v>0</v>
      </c>
      <c r="BA1095" s="69">
        <v>0</v>
      </c>
      <c r="BB1095" s="69">
        <v>0</v>
      </c>
      <c r="BC1095" s="69">
        <v>0</v>
      </c>
      <c r="BD1095" s="69">
        <v>0</v>
      </c>
      <c r="BE1095" s="69">
        <v>0</v>
      </c>
      <c r="BF1095" s="69">
        <v>0</v>
      </c>
      <c r="BG1095" s="69">
        <v>0</v>
      </c>
      <c r="BH1095" s="69">
        <v>0</v>
      </c>
      <c r="BK1095" s="69">
        <v>3</v>
      </c>
      <c r="BL1095" s="69">
        <v>10</v>
      </c>
      <c r="BM1095" s="69">
        <v>1</v>
      </c>
      <c r="BN1095" s="69">
        <v>31</v>
      </c>
      <c r="BO1095" s="89">
        <v>0</v>
      </c>
      <c r="BP1095" s="69">
        <v>1</v>
      </c>
      <c r="BQ1095" s="69">
        <v>1</v>
      </c>
      <c r="BR1095" s="69">
        <v>1</v>
      </c>
      <c r="BS1095" s="69">
        <v>62011</v>
      </c>
      <c r="BT1095" s="69">
        <v>0</v>
      </c>
      <c r="BU1095" s="69">
        <v>0</v>
      </c>
      <c r="BV1095" s="69">
        <v>1000</v>
      </c>
      <c r="BW1095" s="69">
        <v>0</v>
      </c>
      <c r="BY1095" s="69">
        <v>0</v>
      </c>
      <c r="BZ1095" s="69">
        <v>0</v>
      </c>
      <c r="CA1095" s="69">
        <v>31</v>
      </c>
      <c r="CB1095" s="89">
        <v>0</v>
      </c>
      <c r="CC1095" s="69">
        <v>0</v>
      </c>
      <c r="CD1095" s="69">
        <v>0</v>
      </c>
      <c r="CE1095" s="69">
        <v>0</v>
      </c>
      <c r="CF1095" s="69">
        <v>0</v>
      </c>
      <c r="CG1095" s="69">
        <v>0</v>
      </c>
      <c r="CH1095" s="69">
        <v>0</v>
      </c>
      <c r="CI1095" s="69">
        <v>0</v>
      </c>
      <c r="CJ1095" s="69">
        <v>0</v>
      </c>
      <c r="CL1095" s="69">
        <v>0</v>
      </c>
      <c r="CM1095" s="69">
        <v>0</v>
      </c>
      <c r="CN1095" s="69">
        <v>0</v>
      </c>
      <c r="CO1095" s="89">
        <v>0</v>
      </c>
      <c r="CP1095" s="69">
        <v>0</v>
      </c>
      <c r="CQ1095" s="69">
        <v>0</v>
      </c>
      <c r="CR1095" s="69">
        <v>0</v>
      </c>
      <c r="CS1095" s="69">
        <v>0</v>
      </c>
      <c r="CT1095" s="69">
        <v>0</v>
      </c>
      <c r="CU1095" s="69">
        <v>0</v>
      </c>
      <c r="CV1095" s="69">
        <v>0</v>
      </c>
      <c r="CW1095" s="69">
        <v>0</v>
      </c>
      <c r="CZ1095" s="69">
        <v>0</v>
      </c>
      <c r="DA1095" s="69">
        <v>0</v>
      </c>
      <c r="DB1095" s="69">
        <v>6</v>
      </c>
      <c r="DC1095" s="69">
        <v>0</v>
      </c>
      <c r="DD1095" s="69">
        <v>0</v>
      </c>
      <c r="DE1095" s="69">
        <v>0</v>
      </c>
      <c r="DF1095" s="69">
        <v>0</v>
      </c>
      <c r="DG1095" s="69">
        <v>1</v>
      </c>
      <c r="DI1095" s="69" t="e">
        <f>INDEX(Sheet3!$E$78:$E$1130,MATCH(A1095,Sheet3!$D$78:$D$1130,0))</f>
        <v>#N/A</v>
      </c>
      <c r="DJ1095" s="69" t="str">
        <f t="shared" si="240"/>
        <v>skill_icons.ps_skill_movespd</v>
      </c>
      <c r="DK1095" s="69" t="s">
        <v>2485</v>
      </c>
      <c r="DL1095" s="93"/>
      <c r="DM1095" s="94" t="s">
        <v>2546</v>
      </c>
      <c r="DN1095" s="69" t="e">
        <f>"造成["&amp;INDEX(Sheet5!$L$2:$L$11,MATCH(BL1095,Sheet5!$J$2:$J$11,0))&amp;":"&amp;BR1095&amp;"*"&amp;BS1095/1000&amp;"]"&amp;INDEX(Sheet5!$I$2:$I$4,MATCH(BR1095,Sheet5!$H$2:$H$4,0))&amp;"的"&amp;INDEX(Sheet5!$K$2:$K$11,MATCH(BL1095,Sheet5!$J$2:$J$11,0))</f>
        <v>#N/A</v>
      </c>
      <c r="DO1095" s="69" t="e">
        <f>"造成["&amp;INDEX(Sheet5!$L$2:$L$11,MATCH(BY1095,Sheet5!$J$2:$J$11,0))&amp;":"&amp;CE1095&amp;"*"&amp;CF1095/1000&amp;"]"&amp;INDEX(Sheet5!$I$2:$I$4,MATCH(CE1095,Sheet5!$H$2:$H$4,0))&amp;"的"&amp;INDEX(Sheet5!$K$2:$K$11,MATCH(BY1095,Sheet5!$J$2:$J$11,0))</f>
        <v>#N/A</v>
      </c>
      <c r="DP1095" s="69"/>
      <c r="DQ1095" s="69"/>
      <c r="DR1095" s="69" t="e">
        <f t="shared" si="241"/>
        <v>#N/A</v>
      </c>
      <c r="DS1095" s="90">
        <f>MATCH(A1095,Sheet5!D:D,0)</f>
        <v>348</v>
      </c>
      <c r="DT1095" s="94" t="e">
        <f>MATCH(A1094,Sheet5!F:F,0)</f>
        <v>#N/A</v>
      </c>
      <c r="DU1095" s="69">
        <v>6</v>
      </c>
      <c r="DV1095" s="69">
        <v>0</v>
      </c>
      <c r="DW1095" s="69">
        <v>0</v>
      </c>
      <c r="DX1095" s="69">
        <v>0</v>
      </c>
      <c r="DY1095" s="69">
        <v>0</v>
      </c>
    </row>
    <row r="1096" spans="1:129" ht="14.25">
      <c r="A1096" s="69">
        <v>62012</v>
      </c>
      <c r="B1096" s="69">
        <v>0</v>
      </c>
      <c r="C1096" s="69">
        <v>1</v>
      </c>
      <c r="D1096" s="69" t="s">
        <v>2487</v>
      </c>
      <c r="E1096" s="69" t="s">
        <v>2488</v>
      </c>
      <c r="F1096" s="69" t="s">
        <v>2489</v>
      </c>
      <c r="G1096" s="69">
        <v>1</v>
      </c>
      <c r="I1096" s="69">
        <v>0</v>
      </c>
      <c r="J1096" s="69">
        <v>0</v>
      </c>
      <c r="K1096" s="69">
        <v>0</v>
      </c>
      <c r="M1096" s="69">
        <v>0</v>
      </c>
      <c r="O1096" s="69">
        <v>0</v>
      </c>
      <c r="P1096" s="69">
        <v>1</v>
      </c>
      <c r="Q1096" s="69">
        <v>0</v>
      </c>
      <c r="R1096" s="69">
        <v>2</v>
      </c>
      <c r="S1096" s="69">
        <v>0</v>
      </c>
      <c r="T1096" s="69">
        <v>0</v>
      </c>
      <c r="U1096" s="69">
        <v>0</v>
      </c>
      <c r="V1096" s="69">
        <v>0</v>
      </c>
      <c r="W1096" s="69">
        <v>0</v>
      </c>
      <c r="X1096" s="69">
        <v>0</v>
      </c>
      <c r="Y1096" s="69">
        <v>0</v>
      </c>
      <c r="Z1096" s="69">
        <v>0</v>
      </c>
      <c r="AA1096" s="69">
        <v>1</v>
      </c>
      <c r="AB1096" s="69">
        <v>31</v>
      </c>
      <c r="AC1096" s="69">
        <v>0</v>
      </c>
      <c r="AD1096" s="69">
        <v>0</v>
      </c>
      <c r="AE1096" s="69">
        <v>0</v>
      </c>
      <c r="AF1096" s="69">
        <v>1</v>
      </c>
      <c r="AG1096" s="69">
        <v>0</v>
      </c>
      <c r="AH1096" s="69">
        <v>1</v>
      </c>
      <c r="AI1096" s="69">
        <v>0</v>
      </c>
      <c r="AJ1096" s="69">
        <v>0</v>
      </c>
      <c r="AK1096" s="69">
        <v>0</v>
      </c>
      <c r="AL1096" s="69">
        <v>0</v>
      </c>
      <c r="AM1096" s="69">
        <v>0</v>
      </c>
      <c r="AN1096" s="69">
        <v>0</v>
      </c>
      <c r="AO1096" s="69">
        <v>0</v>
      </c>
      <c r="AP1096" s="69">
        <v>0</v>
      </c>
      <c r="AQ1096" s="84">
        <v>0</v>
      </c>
      <c r="AR1096" s="69">
        <v>0</v>
      </c>
      <c r="AS1096" s="69">
        <v>0</v>
      </c>
      <c r="AT1096" s="69">
        <v>0</v>
      </c>
      <c r="AU1096" s="69">
        <v>0</v>
      </c>
      <c r="AV1096" s="69">
        <v>0</v>
      </c>
      <c r="AW1096" s="69">
        <v>0</v>
      </c>
      <c r="AX1096" s="69">
        <v>0</v>
      </c>
      <c r="AY1096" s="69">
        <v>0</v>
      </c>
      <c r="AZ1096" s="69">
        <v>0</v>
      </c>
      <c r="BA1096" s="69">
        <v>0</v>
      </c>
      <c r="BB1096" s="69">
        <v>0</v>
      </c>
      <c r="BC1096" s="69">
        <v>0</v>
      </c>
      <c r="BD1096" s="69">
        <v>0</v>
      </c>
      <c r="BE1096" s="69">
        <v>0</v>
      </c>
      <c r="BF1096" s="69">
        <v>0</v>
      </c>
      <c r="BG1096" s="69">
        <v>0</v>
      </c>
      <c r="BH1096" s="69">
        <v>0</v>
      </c>
      <c r="BK1096" s="69">
        <v>3</v>
      </c>
      <c r="BL1096" s="69">
        <v>10</v>
      </c>
      <c r="BM1096" s="69">
        <v>1</v>
      </c>
      <c r="BN1096" s="69">
        <v>31</v>
      </c>
      <c r="BO1096" s="89">
        <v>0</v>
      </c>
      <c r="BP1096" s="69">
        <v>1</v>
      </c>
      <c r="BQ1096" s="69">
        <v>1</v>
      </c>
      <c r="BR1096" s="69">
        <v>1</v>
      </c>
      <c r="BS1096" s="69">
        <v>62012</v>
      </c>
      <c r="BT1096" s="69">
        <v>0</v>
      </c>
      <c r="BU1096" s="69">
        <v>0</v>
      </c>
      <c r="BV1096" s="69">
        <v>1000</v>
      </c>
      <c r="BW1096" s="69">
        <v>0</v>
      </c>
      <c r="BY1096" s="69">
        <v>0</v>
      </c>
      <c r="BZ1096" s="69">
        <v>0</v>
      </c>
      <c r="CA1096" s="69">
        <v>31</v>
      </c>
      <c r="CB1096" s="89">
        <v>0</v>
      </c>
      <c r="CC1096" s="69">
        <v>0</v>
      </c>
      <c r="CD1096" s="69">
        <v>0</v>
      </c>
      <c r="CE1096" s="69">
        <v>0</v>
      </c>
      <c r="CF1096" s="69">
        <v>0</v>
      </c>
      <c r="CG1096" s="69">
        <v>0</v>
      </c>
      <c r="CH1096" s="69">
        <v>0</v>
      </c>
      <c r="CI1096" s="69">
        <v>0</v>
      </c>
      <c r="CJ1096" s="69">
        <v>0</v>
      </c>
      <c r="CL1096" s="69">
        <v>0</v>
      </c>
      <c r="CM1096" s="69">
        <v>0</v>
      </c>
      <c r="CN1096" s="69">
        <v>0</v>
      </c>
      <c r="CO1096" s="89">
        <v>0</v>
      </c>
      <c r="CP1096" s="69">
        <v>0</v>
      </c>
      <c r="CQ1096" s="69">
        <v>0</v>
      </c>
      <c r="CR1096" s="69">
        <v>0</v>
      </c>
      <c r="CS1096" s="69">
        <v>0</v>
      </c>
      <c r="CT1096" s="69">
        <v>0</v>
      </c>
      <c r="CU1096" s="69">
        <v>0</v>
      </c>
      <c r="CV1096" s="69">
        <v>0</v>
      </c>
      <c r="CW1096" s="69">
        <v>0</v>
      </c>
      <c r="CZ1096" s="69">
        <v>0</v>
      </c>
      <c r="DA1096" s="69">
        <v>0</v>
      </c>
      <c r="DB1096" s="69">
        <v>6</v>
      </c>
      <c r="DC1096" s="69">
        <v>0</v>
      </c>
      <c r="DD1096" s="69">
        <v>0</v>
      </c>
      <c r="DE1096" s="69">
        <v>0</v>
      </c>
      <c r="DF1096" s="69">
        <v>0</v>
      </c>
      <c r="DG1096" s="69">
        <v>1</v>
      </c>
      <c r="DI1096" s="69" t="e">
        <f>INDEX(Sheet3!$E$78:$E$1130,MATCH(A1096,Sheet3!$D$78:$D$1130,0))</f>
        <v>#N/A</v>
      </c>
      <c r="DJ1096" s="69" t="str">
        <f t="shared" si="240"/>
        <v>skill_icons.ps_skill_hprevive</v>
      </c>
      <c r="DK1096" s="69" t="s">
        <v>2490</v>
      </c>
      <c r="DL1096" s="93"/>
      <c r="DM1096" s="94" t="s">
        <v>2547</v>
      </c>
      <c r="DN1096" s="69" t="e">
        <f>"造成["&amp;INDEX(Sheet5!$L$2:$L$11,MATCH(BL1096,Sheet5!$J$2:$J$11,0))&amp;":"&amp;BR1096&amp;"*"&amp;BS1096/1000&amp;"]"&amp;INDEX(Sheet5!$I$2:$I$4,MATCH(BR1096,Sheet5!$H$2:$H$4,0))&amp;"的"&amp;INDEX(Sheet5!$K$2:$K$11,MATCH(BL1096,Sheet5!$J$2:$J$11,0))</f>
        <v>#N/A</v>
      </c>
      <c r="DO1096" s="69" t="e">
        <f>"造成["&amp;INDEX(Sheet5!$L$2:$L$11,MATCH(BY1096,Sheet5!$J$2:$J$11,0))&amp;":"&amp;CE1096&amp;"*"&amp;CF1096/1000&amp;"]"&amp;INDEX(Sheet5!$I$2:$I$4,MATCH(CE1096,Sheet5!$H$2:$H$4,0))&amp;"的"&amp;INDEX(Sheet5!$K$2:$K$11,MATCH(BY1096,Sheet5!$J$2:$J$11,0))</f>
        <v>#N/A</v>
      </c>
      <c r="DP1096" s="69"/>
      <c r="DQ1096" s="69"/>
      <c r="DR1096" s="69" t="e">
        <f t="shared" si="241"/>
        <v>#N/A</v>
      </c>
      <c r="DS1096" s="90">
        <f>MATCH(A1096,Sheet5!D:D,0)</f>
        <v>349</v>
      </c>
      <c r="DT1096" s="94" t="e">
        <f>MATCH(A1095,Sheet5!F:F,0)</f>
        <v>#N/A</v>
      </c>
      <c r="DU1096" s="69">
        <v>6</v>
      </c>
      <c r="DV1096" s="69">
        <v>0</v>
      </c>
      <c r="DW1096" s="69">
        <v>0</v>
      </c>
      <c r="DX1096" s="69">
        <v>0</v>
      </c>
      <c r="DY1096" s="69">
        <v>0</v>
      </c>
    </row>
    <row r="1097" spans="1:129" ht="14.25">
      <c r="A1097" s="69">
        <v>62013</v>
      </c>
      <c r="B1097" s="69">
        <v>0</v>
      </c>
      <c r="C1097" s="69">
        <v>1</v>
      </c>
      <c r="D1097" s="69" t="s">
        <v>2492</v>
      </c>
      <c r="E1097" s="69" t="s">
        <v>2493</v>
      </c>
      <c r="F1097" s="69" t="s">
        <v>2494</v>
      </c>
      <c r="G1097" s="69">
        <v>1</v>
      </c>
      <c r="I1097" s="69">
        <v>0</v>
      </c>
      <c r="J1097" s="69">
        <v>0</v>
      </c>
      <c r="K1097" s="69">
        <v>0</v>
      </c>
      <c r="M1097" s="69">
        <v>0</v>
      </c>
      <c r="O1097" s="69">
        <v>0</v>
      </c>
      <c r="P1097" s="69">
        <v>1</v>
      </c>
      <c r="Q1097" s="69">
        <v>0</v>
      </c>
      <c r="R1097" s="69">
        <v>2</v>
      </c>
      <c r="S1097" s="69">
        <v>0</v>
      </c>
      <c r="T1097" s="69">
        <v>0</v>
      </c>
      <c r="U1097" s="69">
        <v>0</v>
      </c>
      <c r="V1097" s="69">
        <v>0</v>
      </c>
      <c r="W1097" s="69">
        <v>0</v>
      </c>
      <c r="X1097" s="69">
        <v>0</v>
      </c>
      <c r="Y1097" s="69">
        <v>0</v>
      </c>
      <c r="Z1097" s="69">
        <v>0</v>
      </c>
      <c r="AA1097" s="69">
        <v>1</v>
      </c>
      <c r="AB1097" s="69">
        <v>31</v>
      </c>
      <c r="AC1097" s="69">
        <v>0</v>
      </c>
      <c r="AD1097" s="69">
        <v>0</v>
      </c>
      <c r="AE1097" s="69">
        <v>0</v>
      </c>
      <c r="AF1097" s="69">
        <v>1</v>
      </c>
      <c r="AG1097" s="69">
        <v>0</v>
      </c>
      <c r="AH1097" s="69">
        <v>1</v>
      </c>
      <c r="AI1097" s="69">
        <v>0</v>
      </c>
      <c r="AJ1097" s="69">
        <v>0</v>
      </c>
      <c r="AK1097" s="69">
        <v>0</v>
      </c>
      <c r="AL1097" s="69">
        <v>0</v>
      </c>
      <c r="AM1097" s="69">
        <v>0</v>
      </c>
      <c r="AN1097" s="69">
        <v>0</v>
      </c>
      <c r="AO1097" s="69">
        <v>0</v>
      </c>
      <c r="AP1097" s="69">
        <v>0</v>
      </c>
      <c r="AQ1097" s="84">
        <v>0</v>
      </c>
      <c r="AR1097" s="69">
        <v>0</v>
      </c>
      <c r="AS1097" s="69">
        <v>0</v>
      </c>
      <c r="AT1097" s="69">
        <v>0</v>
      </c>
      <c r="AU1097" s="69">
        <v>0</v>
      </c>
      <c r="AV1097" s="69">
        <v>0</v>
      </c>
      <c r="AW1097" s="69">
        <v>0</v>
      </c>
      <c r="AX1097" s="69">
        <v>0</v>
      </c>
      <c r="AY1097" s="69">
        <v>0</v>
      </c>
      <c r="AZ1097" s="69">
        <v>0</v>
      </c>
      <c r="BA1097" s="69">
        <v>0</v>
      </c>
      <c r="BB1097" s="69">
        <v>0</v>
      </c>
      <c r="BC1097" s="69">
        <v>0</v>
      </c>
      <c r="BD1097" s="69">
        <v>0</v>
      </c>
      <c r="BE1097" s="69">
        <v>0</v>
      </c>
      <c r="BF1097" s="69">
        <v>0</v>
      </c>
      <c r="BG1097" s="69">
        <v>0</v>
      </c>
      <c r="BH1097" s="69">
        <v>0</v>
      </c>
      <c r="BK1097" s="69">
        <v>3</v>
      </c>
      <c r="BL1097" s="69">
        <v>10</v>
      </c>
      <c r="BM1097" s="69">
        <v>1</v>
      </c>
      <c r="BN1097" s="69">
        <v>31</v>
      </c>
      <c r="BO1097" s="89">
        <v>0</v>
      </c>
      <c r="BP1097" s="69">
        <v>1</v>
      </c>
      <c r="BQ1097" s="69">
        <v>1</v>
      </c>
      <c r="BR1097" s="69">
        <v>1</v>
      </c>
      <c r="BS1097" s="69">
        <v>62013</v>
      </c>
      <c r="BT1097" s="69">
        <v>0</v>
      </c>
      <c r="BU1097" s="69">
        <v>0</v>
      </c>
      <c r="BV1097" s="69">
        <v>1000</v>
      </c>
      <c r="BW1097" s="69">
        <v>0</v>
      </c>
      <c r="BY1097" s="69">
        <v>0</v>
      </c>
      <c r="BZ1097" s="69">
        <v>0</v>
      </c>
      <c r="CA1097" s="69">
        <v>31</v>
      </c>
      <c r="CB1097" s="89">
        <v>0</v>
      </c>
      <c r="CC1097" s="69">
        <v>0</v>
      </c>
      <c r="CD1097" s="69">
        <v>0</v>
      </c>
      <c r="CE1097" s="69">
        <v>0</v>
      </c>
      <c r="CF1097" s="69">
        <v>0</v>
      </c>
      <c r="CG1097" s="69">
        <v>0</v>
      </c>
      <c r="CH1097" s="69">
        <v>0</v>
      </c>
      <c r="CI1097" s="69">
        <v>0</v>
      </c>
      <c r="CJ1097" s="69">
        <v>0</v>
      </c>
      <c r="CL1097" s="69">
        <v>0</v>
      </c>
      <c r="CM1097" s="69">
        <v>0</v>
      </c>
      <c r="CN1097" s="69">
        <v>0</v>
      </c>
      <c r="CO1097" s="89">
        <v>0</v>
      </c>
      <c r="CP1097" s="69">
        <v>0</v>
      </c>
      <c r="CQ1097" s="69">
        <v>0</v>
      </c>
      <c r="CR1097" s="69">
        <v>0</v>
      </c>
      <c r="CS1097" s="69">
        <v>0</v>
      </c>
      <c r="CT1097" s="69">
        <v>0</v>
      </c>
      <c r="CU1097" s="69">
        <v>0</v>
      </c>
      <c r="CV1097" s="69">
        <v>0</v>
      </c>
      <c r="CW1097" s="69">
        <v>0</v>
      </c>
      <c r="CZ1097" s="69">
        <v>0</v>
      </c>
      <c r="DA1097" s="69">
        <v>0</v>
      </c>
      <c r="DB1097" s="69">
        <v>6</v>
      </c>
      <c r="DC1097" s="69">
        <v>0</v>
      </c>
      <c r="DD1097" s="69">
        <v>0</v>
      </c>
      <c r="DE1097" s="69">
        <v>0</v>
      </c>
      <c r="DF1097" s="69">
        <v>0</v>
      </c>
      <c r="DG1097" s="69">
        <v>1</v>
      </c>
      <c r="DI1097" s="69" t="e">
        <f>INDEX(Sheet3!$E$78:$E$1130,MATCH(A1097,Sheet3!$D$78:$D$1130,0))</f>
        <v>#N/A</v>
      </c>
      <c r="DJ1097" s="69" t="str">
        <f t="shared" si="240"/>
        <v>skill_icons.ps_skill_mprevive</v>
      </c>
      <c r="DK1097" s="69" t="s">
        <v>2495</v>
      </c>
      <c r="DL1097" s="93"/>
      <c r="DM1097" s="94" t="s">
        <v>2548</v>
      </c>
      <c r="DN1097" s="69" t="e">
        <f>"造成["&amp;INDEX(Sheet5!$L$2:$L$11,MATCH(BL1097,Sheet5!$J$2:$J$11,0))&amp;":"&amp;BR1097&amp;"*"&amp;BS1097/1000&amp;"]"&amp;INDEX(Sheet5!$I$2:$I$4,MATCH(BR1097,Sheet5!$H$2:$H$4,0))&amp;"的"&amp;INDEX(Sheet5!$K$2:$K$11,MATCH(BL1097,Sheet5!$J$2:$J$11,0))</f>
        <v>#N/A</v>
      </c>
      <c r="DO1097" s="69" t="e">
        <f>"造成["&amp;INDEX(Sheet5!$L$2:$L$11,MATCH(BY1097,Sheet5!$J$2:$J$11,0))&amp;":"&amp;CE1097&amp;"*"&amp;CF1097/1000&amp;"]"&amp;INDEX(Sheet5!$I$2:$I$4,MATCH(CE1097,Sheet5!$H$2:$H$4,0))&amp;"的"&amp;INDEX(Sheet5!$K$2:$K$11,MATCH(BY1097,Sheet5!$J$2:$J$11,0))</f>
        <v>#N/A</v>
      </c>
      <c r="DP1097" s="69"/>
      <c r="DQ1097" s="69"/>
      <c r="DR1097" s="69" t="e">
        <f t="shared" si="241"/>
        <v>#N/A</v>
      </c>
      <c r="DS1097" s="90">
        <f>MATCH(A1097,Sheet5!D:D,0)</f>
        <v>350</v>
      </c>
      <c r="DT1097" s="94" t="e">
        <f>MATCH(A1096,Sheet5!F:F,0)</f>
        <v>#N/A</v>
      </c>
      <c r="DU1097" s="69">
        <v>6</v>
      </c>
      <c r="DV1097" s="69">
        <v>0</v>
      </c>
      <c r="DW1097" s="69">
        <v>0</v>
      </c>
      <c r="DX1097" s="69">
        <v>0</v>
      </c>
      <c r="DY1097" s="69">
        <v>0</v>
      </c>
    </row>
    <row r="1098" spans="1:129" ht="14.25">
      <c r="A1098" s="69">
        <v>62501</v>
      </c>
      <c r="B1098" s="69">
        <v>0</v>
      </c>
      <c r="C1098" s="69">
        <v>1</v>
      </c>
      <c r="D1098" s="69" t="s">
        <v>2433</v>
      </c>
      <c r="E1098" s="69" t="s">
        <v>2434</v>
      </c>
      <c r="F1098" s="69" t="s">
        <v>2435</v>
      </c>
      <c r="G1098" s="69">
        <v>1</v>
      </c>
      <c r="I1098" s="69">
        <v>0</v>
      </c>
      <c r="J1098" s="69">
        <v>0</v>
      </c>
      <c r="K1098" s="69">
        <v>0</v>
      </c>
      <c r="M1098" s="69">
        <v>0</v>
      </c>
      <c r="O1098" s="69">
        <v>0</v>
      </c>
      <c r="P1098" s="69">
        <v>1</v>
      </c>
      <c r="Q1098" s="69">
        <v>0</v>
      </c>
      <c r="R1098" s="69">
        <v>2</v>
      </c>
      <c r="S1098" s="69">
        <v>0</v>
      </c>
      <c r="T1098" s="69">
        <v>0</v>
      </c>
      <c r="U1098" s="69">
        <v>0</v>
      </c>
      <c r="V1098" s="69">
        <v>0</v>
      </c>
      <c r="W1098" s="69">
        <v>0</v>
      </c>
      <c r="X1098" s="69">
        <v>0</v>
      </c>
      <c r="Y1098" s="69">
        <v>0</v>
      </c>
      <c r="Z1098" s="69">
        <v>0</v>
      </c>
      <c r="AA1098" s="69">
        <v>1</v>
      </c>
      <c r="AB1098" s="69">
        <v>31</v>
      </c>
      <c r="AC1098" s="69">
        <v>0</v>
      </c>
      <c r="AD1098" s="69">
        <v>0</v>
      </c>
      <c r="AE1098" s="69">
        <v>0</v>
      </c>
      <c r="AF1098" s="69">
        <v>1</v>
      </c>
      <c r="AG1098" s="69">
        <v>0</v>
      </c>
      <c r="AH1098" s="69">
        <v>1</v>
      </c>
      <c r="AI1098" s="69">
        <v>0</v>
      </c>
      <c r="AJ1098" s="69">
        <v>0</v>
      </c>
      <c r="AK1098" s="69">
        <v>0</v>
      </c>
      <c r="AL1098" s="69">
        <v>0</v>
      </c>
      <c r="AM1098" s="69">
        <v>0</v>
      </c>
      <c r="AN1098" s="69">
        <v>0</v>
      </c>
      <c r="AO1098" s="69">
        <v>0</v>
      </c>
      <c r="AP1098" s="69">
        <v>0</v>
      </c>
      <c r="AQ1098" s="84">
        <v>0</v>
      </c>
      <c r="AR1098" s="69">
        <v>0</v>
      </c>
      <c r="AS1098" s="69">
        <v>0</v>
      </c>
      <c r="AT1098" s="69">
        <v>0</v>
      </c>
      <c r="AU1098" s="69">
        <v>0</v>
      </c>
      <c r="AV1098" s="69">
        <v>0</v>
      </c>
      <c r="AW1098" s="69">
        <v>0</v>
      </c>
      <c r="AX1098" s="69">
        <v>0</v>
      </c>
      <c r="AY1098" s="69">
        <v>0</v>
      </c>
      <c r="AZ1098" s="69">
        <v>0</v>
      </c>
      <c r="BA1098" s="69">
        <v>0</v>
      </c>
      <c r="BB1098" s="69">
        <v>0</v>
      </c>
      <c r="BC1098" s="69">
        <v>0</v>
      </c>
      <c r="BD1098" s="69">
        <v>0</v>
      </c>
      <c r="BE1098" s="69">
        <v>0</v>
      </c>
      <c r="BF1098" s="69">
        <v>0</v>
      </c>
      <c r="BG1098" s="69">
        <v>0</v>
      </c>
      <c r="BH1098" s="69">
        <v>0</v>
      </c>
      <c r="BK1098" s="69">
        <v>3</v>
      </c>
      <c r="BL1098" s="69">
        <v>10</v>
      </c>
      <c r="BM1098" s="69">
        <v>1</v>
      </c>
      <c r="BN1098" s="69">
        <v>31</v>
      </c>
      <c r="BO1098" s="89">
        <v>0</v>
      </c>
      <c r="BP1098" s="69">
        <v>1</v>
      </c>
      <c r="BQ1098" s="69">
        <v>1</v>
      </c>
      <c r="BR1098" s="69">
        <v>1</v>
      </c>
      <c r="BS1098" s="69">
        <v>62501</v>
      </c>
      <c r="BT1098" s="69">
        <v>0</v>
      </c>
      <c r="BU1098" s="69">
        <v>0</v>
      </c>
      <c r="BV1098" s="69">
        <v>1000</v>
      </c>
      <c r="BW1098" s="69">
        <v>0</v>
      </c>
      <c r="BY1098" s="69">
        <v>0</v>
      </c>
      <c r="BZ1098" s="69">
        <v>0</v>
      </c>
      <c r="CA1098" s="69">
        <v>31</v>
      </c>
      <c r="CB1098" s="89">
        <v>0</v>
      </c>
      <c r="CC1098" s="69">
        <v>0</v>
      </c>
      <c r="CD1098" s="69">
        <v>0</v>
      </c>
      <c r="CE1098" s="69">
        <v>0</v>
      </c>
      <c r="CF1098" s="69">
        <v>0</v>
      </c>
      <c r="CG1098" s="69">
        <v>0</v>
      </c>
      <c r="CH1098" s="69">
        <v>0</v>
      </c>
      <c r="CI1098" s="69">
        <v>0</v>
      </c>
      <c r="CJ1098" s="69">
        <v>0</v>
      </c>
      <c r="CL1098" s="69">
        <v>0</v>
      </c>
      <c r="CM1098" s="69">
        <v>0</v>
      </c>
      <c r="CN1098" s="69">
        <v>0</v>
      </c>
      <c r="CO1098" s="89">
        <v>0</v>
      </c>
      <c r="CP1098" s="69">
        <v>0</v>
      </c>
      <c r="CQ1098" s="69">
        <v>0</v>
      </c>
      <c r="CR1098" s="69">
        <v>0</v>
      </c>
      <c r="CS1098" s="69">
        <v>0</v>
      </c>
      <c r="CT1098" s="69">
        <v>0</v>
      </c>
      <c r="CU1098" s="69">
        <v>0</v>
      </c>
      <c r="CV1098" s="69">
        <v>0</v>
      </c>
      <c r="CW1098" s="69">
        <v>0</v>
      </c>
      <c r="CZ1098" s="69">
        <v>0</v>
      </c>
      <c r="DA1098" s="69">
        <v>0</v>
      </c>
      <c r="DB1098" s="69">
        <v>300</v>
      </c>
      <c r="DC1098" s="69">
        <v>0</v>
      </c>
      <c r="DD1098" s="69">
        <v>0</v>
      </c>
      <c r="DE1098" s="69">
        <v>0</v>
      </c>
      <c r="DF1098" s="69">
        <v>0</v>
      </c>
      <c r="DG1098" s="69">
        <v>1</v>
      </c>
      <c r="DI1098" s="69" t="e">
        <f>INDEX(Sheet3!$E$78:$E$1130,MATCH(A1098,Sheet3!$D$78:$D$1130,0))</f>
        <v>#N/A</v>
      </c>
      <c r="DJ1098" s="69" t="str">
        <f t="shared" si="240"/>
        <v>skill_icons.ps_skill_maxhp</v>
      </c>
      <c r="DK1098" s="69" t="s">
        <v>2436</v>
      </c>
      <c r="DL1098" s="93"/>
      <c r="DM1098" s="94" t="s">
        <v>2549</v>
      </c>
      <c r="DN1098" s="69" t="e">
        <f>"造成["&amp;INDEX(Sheet5!$L$2:$L$11,MATCH(BL1098,Sheet5!$J$2:$J$11,0))&amp;":"&amp;BR1098&amp;"*"&amp;BS1098/1000&amp;"]"&amp;INDEX(Sheet5!$I$2:$I$4,MATCH(BR1098,Sheet5!$H$2:$H$4,0))&amp;"的"&amp;INDEX(Sheet5!$K$2:$K$11,MATCH(BL1098,Sheet5!$J$2:$J$11,0))</f>
        <v>#N/A</v>
      </c>
      <c r="DO1098" s="69" t="e">
        <f>"造成["&amp;INDEX(Sheet5!$L$2:$L$11,MATCH(BY1098,Sheet5!$J$2:$J$11,0))&amp;":"&amp;CE1098&amp;"*"&amp;CF1098/1000&amp;"]"&amp;INDEX(Sheet5!$I$2:$I$4,MATCH(CE1098,Sheet5!$H$2:$H$4,0))&amp;"的"&amp;INDEX(Sheet5!$K$2:$K$11,MATCH(BY1098,Sheet5!$J$2:$J$11,0))</f>
        <v>#N/A</v>
      </c>
      <c r="DP1098" s="69"/>
      <c r="DQ1098" s="69"/>
      <c r="DR1098" s="69" t="e">
        <f t="shared" si="241"/>
        <v>#N/A</v>
      </c>
      <c r="DS1098" s="90">
        <f>MATCH(A1098,Sheet5!D:D,0)</f>
        <v>351</v>
      </c>
      <c r="DT1098" s="94" t="e">
        <f>MATCH(A1097,Sheet5!F:F,0)</f>
        <v>#N/A</v>
      </c>
      <c r="DU1098" s="69">
        <v>300</v>
      </c>
      <c r="DV1098" s="69">
        <v>0</v>
      </c>
      <c r="DW1098" s="69">
        <v>0</v>
      </c>
      <c r="DX1098" s="69">
        <v>0</v>
      </c>
      <c r="DY1098" s="69">
        <v>0</v>
      </c>
    </row>
    <row r="1099" spans="1:129" ht="14.25">
      <c r="A1099" s="69">
        <v>62502</v>
      </c>
      <c r="B1099" s="69">
        <v>0</v>
      </c>
      <c r="C1099" s="69">
        <v>1</v>
      </c>
      <c r="D1099" s="69" t="s">
        <v>2438</v>
      </c>
      <c r="E1099" s="69" t="s">
        <v>2439</v>
      </c>
      <c r="F1099" s="69" t="s">
        <v>2440</v>
      </c>
      <c r="G1099" s="69">
        <v>1</v>
      </c>
      <c r="I1099" s="69">
        <v>0</v>
      </c>
      <c r="J1099" s="69">
        <v>0</v>
      </c>
      <c r="K1099" s="69">
        <v>0</v>
      </c>
      <c r="M1099" s="69">
        <v>0</v>
      </c>
      <c r="O1099" s="69">
        <v>0</v>
      </c>
      <c r="P1099" s="69">
        <v>1</v>
      </c>
      <c r="Q1099" s="69">
        <v>0</v>
      </c>
      <c r="R1099" s="69">
        <v>2</v>
      </c>
      <c r="S1099" s="69">
        <v>0</v>
      </c>
      <c r="T1099" s="69">
        <v>0</v>
      </c>
      <c r="U1099" s="69">
        <v>0</v>
      </c>
      <c r="V1099" s="69">
        <v>0</v>
      </c>
      <c r="W1099" s="69">
        <v>0</v>
      </c>
      <c r="X1099" s="69">
        <v>0</v>
      </c>
      <c r="Y1099" s="69">
        <v>0</v>
      </c>
      <c r="Z1099" s="69">
        <v>0</v>
      </c>
      <c r="AA1099" s="69">
        <v>1</v>
      </c>
      <c r="AB1099" s="69">
        <v>31</v>
      </c>
      <c r="AC1099" s="69">
        <v>0</v>
      </c>
      <c r="AD1099" s="69">
        <v>0</v>
      </c>
      <c r="AE1099" s="69">
        <v>0</v>
      </c>
      <c r="AF1099" s="69">
        <v>1</v>
      </c>
      <c r="AG1099" s="69">
        <v>0</v>
      </c>
      <c r="AH1099" s="69">
        <v>1</v>
      </c>
      <c r="AI1099" s="69">
        <v>0</v>
      </c>
      <c r="AJ1099" s="69">
        <v>0</v>
      </c>
      <c r="AK1099" s="69">
        <v>0</v>
      </c>
      <c r="AL1099" s="69">
        <v>0</v>
      </c>
      <c r="AM1099" s="69">
        <v>0</v>
      </c>
      <c r="AN1099" s="69">
        <v>0</v>
      </c>
      <c r="AO1099" s="69">
        <v>0</v>
      </c>
      <c r="AP1099" s="69">
        <v>0</v>
      </c>
      <c r="AQ1099" s="84">
        <v>0</v>
      </c>
      <c r="AR1099" s="69">
        <v>0</v>
      </c>
      <c r="AS1099" s="69">
        <v>0</v>
      </c>
      <c r="AT1099" s="69">
        <v>0</v>
      </c>
      <c r="AU1099" s="69">
        <v>0</v>
      </c>
      <c r="AV1099" s="69">
        <v>0</v>
      </c>
      <c r="AW1099" s="69">
        <v>0</v>
      </c>
      <c r="AX1099" s="69">
        <v>0</v>
      </c>
      <c r="AY1099" s="69">
        <v>0</v>
      </c>
      <c r="AZ1099" s="69">
        <v>0</v>
      </c>
      <c r="BA1099" s="69">
        <v>0</v>
      </c>
      <c r="BB1099" s="69">
        <v>0</v>
      </c>
      <c r="BC1099" s="69">
        <v>0</v>
      </c>
      <c r="BD1099" s="69">
        <v>0</v>
      </c>
      <c r="BE1099" s="69">
        <v>0</v>
      </c>
      <c r="BF1099" s="69">
        <v>0</v>
      </c>
      <c r="BG1099" s="69">
        <v>0</v>
      </c>
      <c r="BH1099" s="69">
        <v>0</v>
      </c>
      <c r="BK1099" s="69">
        <v>3</v>
      </c>
      <c r="BL1099" s="69">
        <v>10</v>
      </c>
      <c r="BM1099" s="69">
        <v>1</v>
      </c>
      <c r="BN1099" s="69">
        <v>31</v>
      </c>
      <c r="BO1099" s="89">
        <v>0</v>
      </c>
      <c r="BP1099" s="69">
        <v>1</v>
      </c>
      <c r="BQ1099" s="69">
        <v>1</v>
      </c>
      <c r="BR1099" s="69">
        <v>1</v>
      </c>
      <c r="BS1099" s="69">
        <v>62502</v>
      </c>
      <c r="BT1099" s="69">
        <v>0</v>
      </c>
      <c r="BU1099" s="69">
        <v>0</v>
      </c>
      <c r="BV1099" s="69">
        <v>1000</v>
      </c>
      <c r="BW1099" s="69">
        <v>0</v>
      </c>
      <c r="BY1099" s="69">
        <v>0</v>
      </c>
      <c r="BZ1099" s="69">
        <v>0</v>
      </c>
      <c r="CA1099" s="69">
        <v>31</v>
      </c>
      <c r="CB1099" s="89">
        <v>0</v>
      </c>
      <c r="CC1099" s="69">
        <v>0</v>
      </c>
      <c r="CD1099" s="69">
        <v>0</v>
      </c>
      <c r="CE1099" s="69">
        <v>0</v>
      </c>
      <c r="CF1099" s="69">
        <v>0</v>
      </c>
      <c r="CG1099" s="69">
        <v>0</v>
      </c>
      <c r="CH1099" s="69">
        <v>0</v>
      </c>
      <c r="CI1099" s="69">
        <v>0</v>
      </c>
      <c r="CJ1099" s="69">
        <v>0</v>
      </c>
      <c r="CL1099" s="69">
        <v>0</v>
      </c>
      <c r="CM1099" s="69">
        <v>0</v>
      </c>
      <c r="CN1099" s="69">
        <v>0</v>
      </c>
      <c r="CO1099" s="89">
        <v>0</v>
      </c>
      <c r="CP1099" s="69">
        <v>0</v>
      </c>
      <c r="CQ1099" s="69">
        <v>0</v>
      </c>
      <c r="CR1099" s="69">
        <v>0</v>
      </c>
      <c r="CS1099" s="69">
        <v>0</v>
      </c>
      <c r="CT1099" s="69">
        <v>0</v>
      </c>
      <c r="CU1099" s="69">
        <v>0</v>
      </c>
      <c r="CV1099" s="69">
        <v>0</v>
      </c>
      <c r="CW1099" s="69">
        <v>0</v>
      </c>
      <c r="CZ1099" s="69">
        <v>0</v>
      </c>
      <c r="DA1099" s="69">
        <v>0</v>
      </c>
      <c r="DB1099" s="69">
        <v>300</v>
      </c>
      <c r="DC1099" s="69">
        <v>0</v>
      </c>
      <c r="DD1099" s="69">
        <v>0</v>
      </c>
      <c r="DE1099" s="69">
        <v>0</v>
      </c>
      <c r="DF1099" s="69">
        <v>0</v>
      </c>
      <c r="DG1099" s="69">
        <v>1</v>
      </c>
      <c r="DI1099" s="69" t="e">
        <f>INDEX(Sheet3!$E$78:$E$1130,MATCH(A1099,Sheet3!$D$78:$D$1130,0))</f>
        <v>#N/A</v>
      </c>
      <c r="DJ1099" s="69" t="str">
        <f t="shared" si="240"/>
        <v>skill_icons.ps_skill_maxmp</v>
      </c>
      <c r="DK1099" s="69" t="s">
        <v>2441</v>
      </c>
      <c r="DL1099" s="93"/>
      <c r="DM1099" s="94" t="s">
        <v>2550</v>
      </c>
      <c r="DN1099" s="69" t="e">
        <f>"造成["&amp;INDEX(Sheet5!$L$2:$L$11,MATCH(BL1099,Sheet5!$J$2:$J$11,0))&amp;":"&amp;BR1099&amp;"*"&amp;BS1099/1000&amp;"]"&amp;INDEX(Sheet5!$I$2:$I$4,MATCH(BR1099,Sheet5!$H$2:$H$4,0))&amp;"的"&amp;INDEX(Sheet5!$K$2:$K$11,MATCH(BL1099,Sheet5!$J$2:$J$11,0))</f>
        <v>#N/A</v>
      </c>
      <c r="DO1099" s="69" t="e">
        <f>"造成["&amp;INDEX(Sheet5!$L$2:$L$11,MATCH(BY1099,Sheet5!$J$2:$J$11,0))&amp;":"&amp;CE1099&amp;"*"&amp;CF1099/1000&amp;"]"&amp;INDEX(Sheet5!$I$2:$I$4,MATCH(CE1099,Sheet5!$H$2:$H$4,0))&amp;"的"&amp;INDEX(Sheet5!$K$2:$K$11,MATCH(BY1099,Sheet5!$J$2:$J$11,0))</f>
        <v>#N/A</v>
      </c>
      <c r="DP1099" s="69"/>
      <c r="DQ1099" s="69"/>
      <c r="DR1099" s="69" t="e">
        <f t="shared" si="241"/>
        <v>#N/A</v>
      </c>
      <c r="DS1099" s="90">
        <f>MATCH(A1099,Sheet5!D:D,0)</f>
        <v>352</v>
      </c>
      <c r="DT1099" s="94" t="e">
        <f>MATCH(A1098,Sheet5!F:F,0)</f>
        <v>#N/A</v>
      </c>
      <c r="DU1099" s="69">
        <v>300</v>
      </c>
      <c r="DV1099" s="69">
        <v>0</v>
      </c>
      <c r="DW1099" s="69">
        <v>0</v>
      </c>
      <c r="DX1099" s="69">
        <v>0</v>
      </c>
      <c r="DY1099" s="69">
        <v>0</v>
      </c>
    </row>
    <row r="1100" spans="1:129" ht="14.25">
      <c r="A1100" s="69">
        <v>62503</v>
      </c>
      <c r="B1100" s="69">
        <v>0</v>
      </c>
      <c r="C1100" s="69">
        <v>1</v>
      </c>
      <c r="D1100" s="69" t="s">
        <v>2443</v>
      </c>
      <c r="E1100" s="69" t="s">
        <v>2444</v>
      </c>
      <c r="F1100" s="69" t="s">
        <v>2445</v>
      </c>
      <c r="G1100" s="69">
        <v>1</v>
      </c>
      <c r="I1100" s="69">
        <v>0</v>
      </c>
      <c r="J1100" s="69">
        <v>0</v>
      </c>
      <c r="K1100" s="69">
        <v>0</v>
      </c>
      <c r="M1100" s="69">
        <v>0</v>
      </c>
      <c r="O1100" s="69">
        <v>0</v>
      </c>
      <c r="P1100" s="69">
        <v>1</v>
      </c>
      <c r="Q1100" s="69">
        <v>0</v>
      </c>
      <c r="R1100" s="69">
        <v>2</v>
      </c>
      <c r="S1100" s="69">
        <v>0</v>
      </c>
      <c r="T1100" s="69">
        <v>0</v>
      </c>
      <c r="U1100" s="69">
        <v>0</v>
      </c>
      <c r="V1100" s="69">
        <v>0</v>
      </c>
      <c r="W1100" s="69">
        <v>0</v>
      </c>
      <c r="X1100" s="69">
        <v>0</v>
      </c>
      <c r="Y1100" s="69">
        <v>0</v>
      </c>
      <c r="Z1100" s="69">
        <v>0</v>
      </c>
      <c r="AA1100" s="69">
        <v>1</v>
      </c>
      <c r="AB1100" s="69">
        <v>31</v>
      </c>
      <c r="AC1100" s="69">
        <v>0</v>
      </c>
      <c r="AD1100" s="69">
        <v>0</v>
      </c>
      <c r="AE1100" s="69">
        <v>0</v>
      </c>
      <c r="AF1100" s="69">
        <v>1</v>
      </c>
      <c r="AG1100" s="69">
        <v>0</v>
      </c>
      <c r="AH1100" s="69">
        <v>1</v>
      </c>
      <c r="AI1100" s="69">
        <v>0</v>
      </c>
      <c r="AJ1100" s="69">
        <v>0</v>
      </c>
      <c r="AK1100" s="69">
        <v>0</v>
      </c>
      <c r="AL1100" s="69">
        <v>0</v>
      </c>
      <c r="AM1100" s="69">
        <v>0</v>
      </c>
      <c r="AN1100" s="69">
        <v>0</v>
      </c>
      <c r="AO1100" s="69">
        <v>0</v>
      </c>
      <c r="AP1100" s="69">
        <v>0</v>
      </c>
      <c r="AQ1100" s="84">
        <v>0</v>
      </c>
      <c r="AR1100" s="69">
        <v>0</v>
      </c>
      <c r="AS1100" s="69">
        <v>0</v>
      </c>
      <c r="AT1100" s="69">
        <v>0</v>
      </c>
      <c r="AU1100" s="69">
        <v>0</v>
      </c>
      <c r="AV1100" s="69">
        <v>0</v>
      </c>
      <c r="AW1100" s="69">
        <v>0</v>
      </c>
      <c r="AX1100" s="69">
        <v>0</v>
      </c>
      <c r="AY1100" s="69">
        <v>0</v>
      </c>
      <c r="AZ1100" s="69">
        <v>0</v>
      </c>
      <c r="BA1100" s="69">
        <v>0</v>
      </c>
      <c r="BB1100" s="69">
        <v>0</v>
      </c>
      <c r="BC1100" s="69">
        <v>0</v>
      </c>
      <c r="BD1100" s="69">
        <v>0</v>
      </c>
      <c r="BE1100" s="69">
        <v>0</v>
      </c>
      <c r="BF1100" s="69">
        <v>0</v>
      </c>
      <c r="BG1100" s="69">
        <v>0</v>
      </c>
      <c r="BH1100" s="69">
        <v>0</v>
      </c>
      <c r="BK1100" s="69">
        <v>3</v>
      </c>
      <c r="BL1100" s="69">
        <v>10</v>
      </c>
      <c r="BM1100" s="69">
        <v>1</v>
      </c>
      <c r="BN1100" s="69">
        <v>31</v>
      </c>
      <c r="BO1100" s="89">
        <v>0</v>
      </c>
      <c r="BP1100" s="69">
        <v>1</v>
      </c>
      <c r="BQ1100" s="69">
        <v>1</v>
      </c>
      <c r="BR1100" s="69">
        <v>1</v>
      </c>
      <c r="BS1100" s="69">
        <v>62503</v>
      </c>
      <c r="BT1100" s="69">
        <v>0</v>
      </c>
      <c r="BU1100" s="69">
        <v>0</v>
      </c>
      <c r="BV1100" s="69">
        <v>1000</v>
      </c>
      <c r="BW1100" s="69">
        <v>0</v>
      </c>
      <c r="BY1100" s="69">
        <v>0</v>
      </c>
      <c r="BZ1100" s="69">
        <v>0</v>
      </c>
      <c r="CA1100" s="69">
        <v>31</v>
      </c>
      <c r="CB1100" s="89">
        <v>0</v>
      </c>
      <c r="CC1100" s="69">
        <v>0</v>
      </c>
      <c r="CD1100" s="69">
        <v>0</v>
      </c>
      <c r="CE1100" s="69">
        <v>0</v>
      </c>
      <c r="CF1100" s="69">
        <v>0</v>
      </c>
      <c r="CG1100" s="69">
        <v>0</v>
      </c>
      <c r="CH1100" s="69">
        <v>0</v>
      </c>
      <c r="CI1100" s="69">
        <v>0</v>
      </c>
      <c r="CJ1100" s="69">
        <v>0</v>
      </c>
      <c r="CL1100" s="69">
        <v>0</v>
      </c>
      <c r="CM1100" s="69">
        <v>0</v>
      </c>
      <c r="CN1100" s="69">
        <v>0</v>
      </c>
      <c r="CO1100" s="89">
        <v>0</v>
      </c>
      <c r="CP1100" s="69">
        <v>0</v>
      </c>
      <c r="CQ1100" s="69">
        <v>0</v>
      </c>
      <c r="CR1100" s="69">
        <v>0</v>
      </c>
      <c r="CS1100" s="69">
        <v>0</v>
      </c>
      <c r="CT1100" s="69">
        <v>0</v>
      </c>
      <c r="CU1100" s="69">
        <v>0</v>
      </c>
      <c r="CV1100" s="69">
        <v>0</v>
      </c>
      <c r="CW1100" s="69">
        <v>0</v>
      </c>
      <c r="CZ1100" s="69">
        <v>0</v>
      </c>
      <c r="DA1100" s="69">
        <v>0</v>
      </c>
      <c r="DB1100" s="69">
        <v>30</v>
      </c>
      <c r="DC1100" s="69">
        <v>0</v>
      </c>
      <c r="DD1100" s="69">
        <v>0</v>
      </c>
      <c r="DE1100" s="69">
        <v>0</v>
      </c>
      <c r="DF1100" s="69">
        <v>0</v>
      </c>
      <c r="DG1100" s="69">
        <v>1</v>
      </c>
      <c r="DI1100" s="69" t="e">
        <f>INDEX(Sheet3!$E$78:$E$1130,MATCH(A1100,Sheet3!$D$78:$D$1130,0))</f>
        <v>#N/A</v>
      </c>
      <c r="DJ1100" s="69" t="str">
        <f t="shared" si="240"/>
        <v>skill_icons.ps_skill_patk</v>
      </c>
      <c r="DK1100" s="69" t="s">
        <v>2446</v>
      </c>
      <c r="DL1100" s="93"/>
      <c r="DM1100" s="94" t="s">
        <v>2551</v>
      </c>
      <c r="DN1100" s="69" t="e">
        <f>"造成["&amp;INDEX(Sheet5!$L$2:$L$11,MATCH(BL1100,Sheet5!$J$2:$J$11,0))&amp;":"&amp;BR1100&amp;"*"&amp;BS1100/1000&amp;"]"&amp;INDEX(Sheet5!$I$2:$I$4,MATCH(BR1100,Sheet5!$H$2:$H$4,0))&amp;"的"&amp;INDEX(Sheet5!$K$2:$K$11,MATCH(BL1100,Sheet5!$J$2:$J$11,0))</f>
        <v>#N/A</v>
      </c>
      <c r="DO1100" s="69" t="e">
        <f>"造成["&amp;INDEX(Sheet5!$L$2:$L$11,MATCH(BY1100,Sheet5!$J$2:$J$11,0))&amp;":"&amp;CE1100&amp;"*"&amp;CF1100/1000&amp;"]"&amp;INDEX(Sheet5!$I$2:$I$4,MATCH(CE1100,Sheet5!$H$2:$H$4,0))&amp;"的"&amp;INDEX(Sheet5!$K$2:$K$11,MATCH(BY1100,Sheet5!$J$2:$J$11,0))</f>
        <v>#N/A</v>
      </c>
      <c r="DP1100" s="69"/>
      <c r="DQ1100" s="69"/>
      <c r="DR1100" s="69" t="e">
        <f t="shared" si="241"/>
        <v>#N/A</v>
      </c>
      <c r="DS1100" s="90">
        <f>MATCH(A1100,Sheet5!D:D,0)</f>
        <v>353</v>
      </c>
      <c r="DT1100" s="94" t="e">
        <f>MATCH(A1099,Sheet5!F:F,0)</f>
        <v>#N/A</v>
      </c>
      <c r="DU1100" s="69">
        <v>30</v>
      </c>
      <c r="DV1100" s="69">
        <v>0</v>
      </c>
      <c r="DW1100" s="69">
        <v>0</v>
      </c>
      <c r="DX1100" s="69">
        <v>0</v>
      </c>
      <c r="DY1100" s="69">
        <v>0</v>
      </c>
    </row>
    <row r="1101" spans="1:129" ht="14.25">
      <c r="A1101" s="69">
        <v>62504</v>
      </c>
      <c r="B1101" s="69">
        <v>0</v>
      </c>
      <c r="C1101" s="69">
        <v>1</v>
      </c>
      <c r="D1101" s="69" t="s">
        <v>2448</v>
      </c>
      <c r="E1101" s="69" t="s">
        <v>2449</v>
      </c>
      <c r="F1101" s="69" t="s">
        <v>2450</v>
      </c>
      <c r="G1101" s="69">
        <v>1</v>
      </c>
      <c r="I1101" s="69">
        <v>0</v>
      </c>
      <c r="J1101" s="69">
        <v>0</v>
      </c>
      <c r="K1101" s="69">
        <v>0</v>
      </c>
      <c r="M1101" s="69">
        <v>0</v>
      </c>
      <c r="O1101" s="69">
        <v>0</v>
      </c>
      <c r="P1101" s="69">
        <v>1</v>
      </c>
      <c r="Q1101" s="69">
        <v>0</v>
      </c>
      <c r="R1101" s="69">
        <v>2</v>
      </c>
      <c r="S1101" s="69">
        <v>0</v>
      </c>
      <c r="T1101" s="69">
        <v>0</v>
      </c>
      <c r="U1101" s="69">
        <v>0</v>
      </c>
      <c r="V1101" s="69">
        <v>0</v>
      </c>
      <c r="W1101" s="69">
        <v>0</v>
      </c>
      <c r="X1101" s="69">
        <v>0</v>
      </c>
      <c r="Y1101" s="69">
        <v>0</v>
      </c>
      <c r="Z1101" s="69">
        <v>0</v>
      </c>
      <c r="AA1101" s="69">
        <v>1</v>
      </c>
      <c r="AB1101" s="69">
        <v>31</v>
      </c>
      <c r="AC1101" s="69">
        <v>0</v>
      </c>
      <c r="AD1101" s="69">
        <v>0</v>
      </c>
      <c r="AE1101" s="69">
        <v>0</v>
      </c>
      <c r="AF1101" s="69">
        <v>1</v>
      </c>
      <c r="AG1101" s="69">
        <v>0</v>
      </c>
      <c r="AH1101" s="69">
        <v>1</v>
      </c>
      <c r="AI1101" s="69">
        <v>0</v>
      </c>
      <c r="AJ1101" s="69">
        <v>0</v>
      </c>
      <c r="AK1101" s="69">
        <v>0</v>
      </c>
      <c r="AL1101" s="69">
        <v>0</v>
      </c>
      <c r="AM1101" s="69">
        <v>0</v>
      </c>
      <c r="AN1101" s="69">
        <v>0</v>
      </c>
      <c r="AO1101" s="69">
        <v>0</v>
      </c>
      <c r="AP1101" s="69">
        <v>0</v>
      </c>
      <c r="AQ1101" s="84">
        <v>0</v>
      </c>
      <c r="AR1101" s="69">
        <v>0</v>
      </c>
      <c r="AS1101" s="69">
        <v>0</v>
      </c>
      <c r="AT1101" s="69">
        <v>0</v>
      </c>
      <c r="AU1101" s="69">
        <v>0</v>
      </c>
      <c r="AV1101" s="69">
        <v>0</v>
      </c>
      <c r="AW1101" s="69">
        <v>0</v>
      </c>
      <c r="AX1101" s="69">
        <v>0</v>
      </c>
      <c r="AY1101" s="69">
        <v>0</v>
      </c>
      <c r="AZ1101" s="69">
        <v>0</v>
      </c>
      <c r="BA1101" s="69">
        <v>0</v>
      </c>
      <c r="BB1101" s="69">
        <v>0</v>
      </c>
      <c r="BC1101" s="69">
        <v>0</v>
      </c>
      <c r="BD1101" s="69">
        <v>0</v>
      </c>
      <c r="BE1101" s="69">
        <v>0</v>
      </c>
      <c r="BF1101" s="69">
        <v>0</v>
      </c>
      <c r="BG1101" s="69">
        <v>0</v>
      </c>
      <c r="BH1101" s="69">
        <v>0</v>
      </c>
      <c r="BK1101" s="69">
        <v>3</v>
      </c>
      <c r="BL1101" s="69">
        <v>10</v>
      </c>
      <c r="BM1101" s="69">
        <v>1</v>
      </c>
      <c r="BN1101" s="69">
        <v>31</v>
      </c>
      <c r="BO1101" s="89">
        <v>0</v>
      </c>
      <c r="BP1101" s="69">
        <v>1</v>
      </c>
      <c r="BQ1101" s="69">
        <v>1</v>
      </c>
      <c r="BR1101" s="69">
        <v>1</v>
      </c>
      <c r="BS1101" s="69">
        <v>62504</v>
      </c>
      <c r="BT1101" s="69">
        <v>0</v>
      </c>
      <c r="BU1101" s="69">
        <v>0</v>
      </c>
      <c r="BV1101" s="69">
        <v>1000</v>
      </c>
      <c r="BW1101" s="69">
        <v>0</v>
      </c>
      <c r="BY1101" s="69">
        <v>0</v>
      </c>
      <c r="BZ1101" s="69">
        <v>0</v>
      </c>
      <c r="CA1101" s="69">
        <v>31</v>
      </c>
      <c r="CB1101" s="89">
        <v>0</v>
      </c>
      <c r="CC1101" s="69">
        <v>0</v>
      </c>
      <c r="CD1101" s="69">
        <v>0</v>
      </c>
      <c r="CE1101" s="69">
        <v>0</v>
      </c>
      <c r="CF1101" s="69">
        <v>0</v>
      </c>
      <c r="CG1101" s="69">
        <v>0</v>
      </c>
      <c r="CH1101" s="69">
        <v>0</v>
      </c>
      <c r="CI1101" s="69">
        <v>0</v>
      </c>
      <c r="CJ1101" s="69">
        <v>0</v>
      </c>
      <c r="CL1101" s="69">
        <v>0</v>
      </c>
      <c r="CM1101" s="69">
        <v>0</v>
      </c>
      <c r="CN1101" s="69">
        <v>0</v>
      </c>
      <c r="CO1101" s="89">
        <v>0</v>
      </c>
      <c r="CP1101" s="69">
        <v>0</v>
      </c>
      <c r="CQ1101" s="69">
        <v>0</v>
      </c>
      <c r="CR1101" s="69">
        <v>0</v>
      </c>
      <c r="CS1101" s="69">
        <v>0</v>
      </c>
      <c r="CT1101" s="69">
        <v>0</v>
      </c>
      <c r="CU1101" s="69">
        <v>0</v>
      </c>
      <c r="CV1101" s="69">
        <v>0</v>
      </c>
      <c r="CW1101" s="69">
        <v>0</v>
      </c>
      <c r="CZ1101" s="69">
        <v>0</v>
      </c>
      <c r="DA1101" s="69">
        <v>0</v>
      </c>
      <c r="DB1101" s="69">
        <v>30</v>
      </c>
      <c r="DC1101" s="69">
        <v>0</v>
      </c>
      <c r="DD1101" s="69">
        <v>0</v>
      </c>
      <c r="DE1101" s="69">
        <v>0</v>
      </c>
      <c r="DF1101" s="69">
        <v>0</v>
      </c>
      <c r="DG1101" s="69">
        <v>1</v>
      </c>
      <c r="DI1101" s="69" t="e">
        <f>INDEX(Sheet3!$E$78:$E$1130,MATCH(A1101,Sheet3!$D$78:$D$1130,0))</f>
        <v>#N/A</v>
      </c>
      <c r="DJ1101" s="69" t="str">
        <f t="shared" si="240"/>
        <v>skill_icons.ps_skill_matk</v>
      </c>
      <c r="DK1101" s="69" t="s">
        <v>2451</v>
      </c>
      <c r="DL1101" s="93"/>
      <c r="DM1101" s="94" t="s">
        <v>2552</v>
      </c>
      <c r="DN1101" s="69" t="e">
        <f>"造成["&amp;INDEX(Sheet5!$L$2:$L$11,MATCH(BL1101,Sheet5!$J$2:$J$11,0))&amp;":"&amp;BR1101&amp;"*"&amp;BS1101/1000&amp;"]"&amp;INDEX(Sheet5!$I$2:$I$4,MATCH(BR1101,Sheet5!$H$2:$H$4,0))&amp;"的"&amp;INDEX(Sheet5!$K$2:$K$11,MATCH(BL1101,Sheet5!$J$2:$J$11,0))</f>
        <v>#N/A</v>
      </c>
      <c r="DO1101" s="69" t="e">
        <f>"造成["&amp;INDEX(Sheet5!$L$2:$L$11,MATCH(BY1101,Sheet5!$J$2:$J$11,0))&amp;":"&amp;CE1101&amp;"*"&amp;CF1101/1000&amp;"]"&amp;INDEX(Sheet5!$I$2:$I$4,MATCH(CE1101,Sheet5!$H$2:$H$4,0))&amp;"的"&amp;INDEX(Sheet5!$K$2:$K$11,MATCH(BY1101,Sheet5!$J$2:$J$11,0))</f>
        <v>#N/A</v>
      </c>
      <c r="DP1101" s="69"/>
      <c r="DQ1101" s="69"/>
      <c r="DR1101" s="69" t="e">
        <f t="shared" si="241"/>
        <v>#N/A</v>
      </c>
      <c r="DS1101" s="90">
        <f>MATCH(A1101,Sheet5!D:D,0)</f>
        <v>354</v>
      </c>
      <c r="DT1101" s="94" t="e">
        <f>MATCH(A1100,Sheet5!F:F,0)</f>
        <v>#N/A</v>
      </c>
      <c r="DU1101" s="69">
        <v>30</v>
      </c>
      <c r="DV1101" s="69">
        <v>0</v>
      </c>
      <c r="DW1101" s="69">
        <v>0</v>
      </c>
      <c r="DX1101" s="69">
        <v>0</v>
      </c>
      <c r="DY1101" s="69">
        <v>0</v>
      </c>
    </row>
    <row r="1102" spans="1:129" ht="14.25">
      <c r="A1102" s="69">
        <v>62505</v>
      </c>
      <c r="B1102" s="69">
        <v>0</v>
      </c>
      <c r="C1102" s="69">
        <v>1</v>
      </c>
      <c r="D1102" s="69" t="s">
        <v>2453</v>
      </c>
      <c r="E1102" s="69" t="s">
        <v>2454</v>
      </c>
      <c r="F1102" s="69" t="s">
        <v>2455</v>
      </c>
      <c r="G1102" s="69">
        <v>1</v>
      </c>
      <c r="I1102" s="69">
        <v>0</v>
      </c>
      <c r="J1102" s="69">
        <v>0</v>
      </c>
      <c r="K1102" s="69">
        <v>0</v>
      </c>
      <c r="M1102" s="69">
        <v>0</v>
      </c>
      <c r="O1102" s="69">
        <v>0</v>
      </c>
      <c r="P1102" s="69">
        <v>1</v>
      </c>
      <c r="Q1102" s="69">
        <v>0</v>
      </c>
      <c r="R1102" s="69">
        <v>2</v>
      </c>
      <c r="S1102" s="69">
        <v>0</v>
      </c>
      <c r="T1102" s="69">
        <v>0</v>
      </c>
      <c r="U1102" s="69">
        <v>0</v>
      </c>
      <c r="V1102" s="69">
        <v>0</v>
      </c>
      <c r="W1102" s="69">
        <v>0</v>
      </c>
      <c r="X1102" s="69">
        <v>0</v>
      </c>
      <c r="Y1102" s="69">
        <v>0</v>
      </c>
      <c r="Z1102" s="69">
        <v>0</v>
      </c>
      <c r="AA1102" s="69">
        <v>1</v>
      </c>
      <c r="AB1102" s="69">
        <v>31</v>
      </c>
      <c r="AC1102" s="69">
        <v>0</v>
      </c>
      <c r="AD1102" s="69">
        <v>0</v>
      </c>
      <c r="AE1102" s="69">
        <v>0</v>
      </c>
      <c r="AF1102" s="69">
        <v>1</v>
      </c>
      <c r="AG1102" s="69">
        <v>0</v>
      </c>
      <c r="AH1102" s="69">
        <v>1</v>
      </c>
      <c r="AI1102" s="69">
        <v>0</v>
      </c>
      <c r="AJ1102" s="69">
        <v>0</v>
      </c>
      <c r="AK1102" s="69">
        <v>0</v>
      </c>
      <c r="AL1102" s="69">
        <v>0</v>
      </c>
      <c r="AM1102" s="69">
        <v>0</v>
      </c>
      <c r="AN1102" s="69">
        <v>0</v>
      </c>
      <c r="AO1102" s="69">
        <v>0</v>
      </c>
      <c r="AP1102" s="69">
        <v>0</v>
      </c>
      <c r="AQ1102" s="84">
        <v>0</v>
      </c>
      <c r="AR1102" s="69">
        <v>0</v>
      </c>
      <c r="AS1102" s="69">
        <v>0</v>
      </c>
      <c r="AT1102" s="69">
        <v>0</v>
      </c>
      <c r="AU1102" s="69">
        <v>0</v>
      </c>
      <c r="AV1102" s="69">
        <v>0</v>
      </c>
      <c r="AW1102" s="69">
        <v>0</v>
      </c>
      <c r="AX1102" s="69">
        <v>0</v>
      </c>
      <c r="AY1102" s="69">
        <v>0</v>
      </c>
      <c r="AZ1102" s="69">
        <v>0</v>
      </c>
      <c r="BA1102" s="69">
        <v>0</v>
      </c>
      <c r="BB1102" s="69">
        <v>0</v>
      </c>
      <c r="BC1102" s="69">
        <v>0</v>
      </c>
      <c r="BD1102" s="69">
        <v>0</v>
      </c>
      <c r="BE1102" s="69">
        <v>0</v>
      </c>
      <c r="BF1102" s="69">
        <v>0</v>
      </c>
      <c r="BG1102" s="69">
        <v>0</v>
      </c>
      <c r="BH1102" s="69">
        <v>0</v>
      </c>
      <c r="BK1102" s="69">
        <v>3</v>
      </c>
      <c r="BL1102" s="69">
        <v>10</v>
      </c>
      <c r="BM1102" s="69">
        <v>1</v>
      </c>
      <c r="BN1102" s="69">
        <v>31</v>
      </c>
      <c r="BO1102" s="89">
        <v>0</v>
      </c>
      <c r="BP1102" s="69">
        <v>1</v>
      </c>
      <c r="BQ1102" s="69">
        <v>1</v>
      </c>
      <c r="BR1102" s="69">
        <v>1</v>
      </c>
      <c r="BS1102" s="69">
        <v>62505</v>
      </c>
      <c r="BT1102" s="69">
        <v>0</v>
      </c>
      <c r="BU1102" s="69">
        <v>0</v>
      </c>
      <c r="BV1102" s="69">
        <v>1000</v>
      </c>
      <c r="BW1102" s="69">
        <v>0</v>
      </c>
      <c r="BY1102" s="69">
        <v>0</v>
      </c>
      <c r="BZ1102" s="69">
        <v>0</v>
      </c>
      <c r="CA1102" s="69">
        <v>31</v>
      </c>
      <c r="CB1102" s="89">
        <v>0</v>
      </c>
      <c r="CC1102" s="69">
        <v>0</v>
      </c>
      <c r="CD1102" s="69">
        <v>0</v>
      </c>
      <c r="CE1102" s="69">
        <v>0</v>
      </c>
      <c r="CF1102" s="69">
        <v>0</v>
      </c>
      <c r="CG1102" s="69">
        <v>0</v>
      </c>
      <c r="CH1102" s="69">
        <v>0</v>
      </c>
      <c r="CI1102" s="69">
        <v>0</v>
      </c>
      <c r="CJ1102" s="69">
        <v>0</v>
      </c>
      <c r="CL1102" s="69">
        <v>0</v>
      </c>
      <c r="CM1102" s="69">
        <v>0</v>
      </c>
      <c r="CN1102" s="69">
        <v>0</v>
      </c>
      <c r="CO1102" s="89">
        <v>0</v>
      </c>
      <c r="CP1102" s="69">
        <v>0</v>
      </c>
      <c r="CQ1102" s="69">
        <v>0</v>
      </c>
      <c r="CR1102" s="69">
        <v>0</v>
      </c>
      <c r="CS1102" s="69">
        <v>0</v>
      </c>
      <c r="CT1102" s="69">
        <v>0</v>
      </c>
      <c r="CU1102" s="69">
        <v>0</v>
      </c>
      <c r="CV1102" s="69">
        <v>0</v>
      </c>
      <c r="CW1102" s="69">
        <v>0</v>
      </c>
      <c r="CZ1102" s="69">
        <v>0</v>
      </c>
      <c r="DA1102" s="69">
        <v>0</v>
      </c>
      <c r="DB1102" s="69">
        <v>15</v>
      </c>
      <c r="DC1102" s="69">
        <v>0</v>
      </c>
      <c r="DD1102" s="69">
        <v>0</v>
      </c>
      <c r="DE1102" s="69">
        <v>0</v>
      </c>
      <c r="DF1102" s="69">
        <v>0</v>
      </c>
      <c r="DG1102" s="69">
        <v>1</v>
      </c>
      <c r="DI1102" s="69" t="e">
        <f>INDEX(Sheet3!$E$78:$E$1130,MATCH(A1102,Sheet3!$D$78:$D$1130,0))</f>
        <v>#N/A</v>
      </c>
      <c r="DJ1102" s="69" t="str">
        <f t="shared" ref="DJ1102:DJ1165" si="242">IFERROR(DI1102,F1102)</f>
        <v>skill_icons.ps_skill_pdef</v>
      </c>
      <c r="DK1102" s="69" t="s">
        <v>2456</v>
      </c>
      <c r="DL1102" s="93"/>
      <c r="DM1102" s="94" t="s">
        <v>2553</v>
      </c>
      <c r="DN1102" s="69" t="e">
        <f>"造成["&amp;INDEX(Sheet5!$L$2:$L$11,MATCH(BL1102,Sheet5!$J$2:$J$11,0))&amp;":"&amp;BR1102&amp;"*"&amp;BS1102/1000&amp;"]"&amp;INDEX(Sheet5!$I$2:$I$4,MATCH(BR1102,Sheet5!$H$2:$H$4,0))&amp;"的"&amp;INDEX(Sheet5!$K$2:$K$11,MATCH(BL1102,Sheet5!$J$2:$J$11,0))</f>
        <v>#N/A</v>
      </c>
      <c r="DO1102" s="69" t="e">
        <f>"造成["&amp;INDEX(Sheet5!$L$2:$L$11,MATCH(BY1102,Sheet5!$J$2:$J$11,0))&amp;":"&amp;CE1102&amp;"*"&amp;CF1102/1000&amp;"]"&amp;INDEX(Sheet5!$I$2:$I$4,MATCH(CE1102,Sheet5!$H$2:$H$4,0))&amp;"的"&amp;INDEX(Sheet5!$K$2:$K$11,MATCH(BY1102,Sheet5!$J$2:$J$11,0))</f>
        <v>#N/A</v>
      </c>
      <c r="DP1102" s="69"/>
      <c r="DQ1102" s="69"/>
      <c r="DR1102" s="69" t="e">
        <f t="shared" si="241"/>
        <v>#N/A</v>
      </c>
      <c r="DS1102" s="90">
        <f>MATCH(A1102,Sheet5!D:D,0)</f>
        <v>355</v>
      </c>
      <c r="DT1102" s="94" t="e">
        <f>MATCH(A1101,Sheet5!F:F,0)</f>
        <v>#N/A</v>
      </c>
      <c r="DU1102" s="69">
        <v>15</v>
      </c>
      <c r="DV1102" s="69">
        <v>0</v>
      </c>
      <c r="DW1102" s="69">
        <v>0</v>
      </c>
      <c r="DX1102" s="69">
        <v>0</v>
      </c>
      <c r="DY1102" s="69">
        <v>0</v>
      </c>
    </row>
    <row r="1103" spans="1:129" ht="14.25">
      <c r="A1103" s="69">
        <v>62506</v>
      </c>
      <c r="B1103" s="69">
        <v>0</v>
      </c>
      <c r="C1103" s="69">
        <v>1</v>
      </c>
      <c r="D1103" s="69" t="s">
        <v>2458</v>
      </c>
      <c r="E1103" s="69" t="s">
        <v>2459</v>
      </c>
      <c r="F1103" s="69" t="s">
        <v>2460</v>
      </c>
      <c r="G1103" s="69">
        <v>1</v>
      </c>
      <c r="I1103" s="69">
        <v>0</v>
      </c>
      <c r="J1103" s="69">
        <v>0</v>
      </c>
      <c r="K1103" s="69">
        <v>0</v>
      </c>
      <c r="M1103" s="69">
        <v>0</v>
      </c>
      <c r="O1103" s="69">
        <v>0</v>
      </c>
      <c r="P1103" s="69">
        <v>1</v>
      </c>
      <c r="Q1103" s="69">
        <v>0</v>
      </c>
      <c r="R1103" s="69">
        <v>2</v>
      </c>
      <c r="S1103" s="69">
        <v>0</v>
      </c>
      <c r="T1103" s="69">
        <v>0</v>
      </c>
      <c r="U1103" s="69">
        <v>0</v>
      </c>
      <c r="V1103" s="69">
        <v>0</v>
      </c>
      <c r="W1103" s="69">
        <v>0</v>
      </c>
      <c r="X1103" s="69">
        <v>0</v>
      </c>
      <c r="Y1103" s="69">
        <v>0</v>
      </c>
      <c r="Z1103" s="69">
        <v>0</v>
      </c>
      <c r="AA1103" s="69">
        <v>1</v>
      </c>
      <c r="AB1103" s="69">
        <v>31</v>
      </c>
      <c r="AC1103" s="69">
        <v>0</v>
      </c>
      <c r="AD1103" s="69">
        <v>0</v>
      </c>
      <c r="AE1103" s="69">
        <v>0</v>
      </c>
      <c r="AF1103" s="69">
        <v>1</v>
      </c>
      <c r="AG1103" s="69">
        <v>0</v>
      </c>
      <c r="AH1103" s="69">
        <v>1</v>
      </c>
      <c r="AI1103" s="69">
        <v>0</v>
      </c>
      <c r="AJ1103" s="69">
        <v>0</v>
      </c>
      <c r="AK1103" s="69">
        <v>0</v>
      </c>
      <c r="AL1103" s="69">
        <v>0</v>
      </c>
      <c r="AM1103" s="69">
        <v>0</v>
      </c>
      <c r="AN1103" s="69">
        <v>0</v>
      </c>
      <c r="AO1103" s="69">
        <v>0</v>
      </c>
      <c r="AP1103" s="69">
        <v>0</v>
      </c>
      <c r="AQ1103" s="84">
        <v>0</v>
      </c>
      <c r="AR1103" s="69">
        <v>0</v>
      </c>
      <c r="AS1103" s="69">
        <v>0</v>
      </c>
      <c r="AT1103" s="69">
        <v>0</v>
      </c>
      <c r="AU1103" s="69">
        <v>0</v>
      </c>
      <c r="AV1103" s="69">
        <v>0</v>
      </c>
      <c r="AW1103" s="69">
        <v>0</v>
      </c>
      <c r="AX1103" s="69">
        <v>0</v>
      </c>
      <c r="AY1103" s="69">
        <v>0</v>
      </c>
      <c r="AZ1103" s="69">
        <v>0</v>
      </c>
      <c r="BA1103" s="69">
        <v>0</v>
      </c>
      <c r="BB1103" s="69">
        <v>0</v>
      </c>
      <c r="BC1103" s="69">
        <v>0</v>
      </c>
      <c r="BD1103" s="69">
        <v>0</v>
      </c>
      <c r="BE1103" s="69">
        <v>0</v>
      </c>
      <c r="BF1103" s="69">
        <v>0</v>
      </c>
      <c r="BG1103" s="69">
        <v>0</v>
      </c>
      <c r="BH1103" s="69">
        <v>0</v>
      </c>
      <c r="BK1103" s="69">
        <v>3</v>
      </c>
      <c r="BL1103" s="69">
        <v>10</v>
      </c>
      <c r="BM1103" s="69">
        <v>1</v>
      </c>
      <c r="BN1103" s="69">
        <v>31</v>
      </c>
      <c r="BO1103" s="89">
        <v>0</v>
      </c>
      <c r="BP1103" s="69">
        <v>1</v>
      </c>
      <c r="BQ1103" s="69">
        <v>1</v>
      </c>
      <c r="BR1103" s="69">
        <v>1</v>
      </c>
      <c r="BS1103" s="69">
        <v>62506</v>
      </c>
      <c r="BT1103" s="69">
        <v>0</v>
      </c>
      <c r="BU1103" s="69">
        <v>0</v>
      </c>
      <c r="BV1103" s="69">
        <v>1000</v>
      </c>
      <c r="BW1103" s="69">
        <v>0</v>
      </c>
      <c r="BY1103" s="69">
        <v>0</v>
      </c>
      <c r="BZ1103" s="69">
        <v>0</v>
      </c>
      <c r="CA1103" s="69">
        <v>31</v>
      </c>
      <c r="CB1103" s="89">
        <v>0</v>
      </c>
      <c r="CC1103" s="69">
        <v>0</v>
      </c>
      <c r="CD1103" s="69">
        <v>0</v>
      </c>
      <c r="CE1103" s="69">
        <v>0</v>
      </c>
      <c r="CF1103" s="69">
        <v>0</v>
      </c>
      <c r="CG1103" s="69">
        <v>0</v>
      </c>
      <c r="CH1103" s="69">
        <v>0</v>
      </c>
      <c r="CI1103" s="69">
        <v>0</v>
      </c>
      <c r="CJ1103" s="69">
        <v>0</v>
      </c>
      <c r="CL1103" s="69">
        <v>0</v>
      </c>
      <c r="CM1103" s="69">
        <v>0</v>
      </c>
      <c r="CN1103" s="69">
        <v>0</v>
      </c>
      <c r="CO1103" s="89">
        <v>0</v>
      </c>
      <c r="CP1103" s="69">
        <v>0</v>
      </c>
      <c r="CQ1103" s="69">
        <v>0</v>
      </c>
      <c r="CR1103" s="69">
        <v>0</v>
      </c>
      <c r="CS1103" s="69">
        <v>0</v>
      </c>
      <c r="CT1103" s="69">
        <v>0</v>
      </c>
      <c r="CU1103" s="69">
        <v>0</v>
      </c>
      <c r="CV1103" s="69">
        <v>0</v>
      </c>
      <c r="CW1103" s="69">
        <v>0</v>
      </c>
      <c r="CZ1103" s="69">
        <v>0</v>
      </c>
      <c r="DA1103" s="69">
        <v>0</v>
      </c>
      <c r="DB1103" s="69">
        <v>15</v>
      </c>
      <c r="DC1103" s="69">
        <v>0</v>
      </c>
      <c r="DD1103" s="69">
        <v>0</v>
      </c>
      <c r="DE1103" s="69">
        <v>0</v>
      </c>
      <c r="DF1103" s="69">
        <v>0</v>
      </c>
      <c r="DG1103" s="69">
        <v>1</v>
      </c>
      <c r="DI1103" s="69" t="e">
        <f>INDEX(Sheet3!$E$78:$E$1130,MATCH(A1103,Sheet3!$D$78:$D$1130,0))</f>
        <v>#N/A</v>
      </c>
      <c r="DJ1103" s="69" t="str">
        <f t="shared" si="242"/>
        <v>skill_icons.ps_skill_mdef</v>
      </c>
      <c r="DK1103" s="69" t="s">
        <v>2461</v>
      </c>
      <c r="DL1103" s="93"/>
      <c r="DM1103" s="94" t="s">
        <v>2554</v>
      </c>
      <c r="DN1103" s="69" t="e">
        <f>"造成["&amp;INDEX(Sheet5!$L$2:$L$11,MATCH(BL1103,Sheet5!$J$2:$J$11,0))&amp;":"&amp;BR1103&amp;"*"&amp;BS1103/1000&amp;"]"&amp;INDEX(Sheet5!$I$2:$I$4,MATCH(BR1103,Sheet5!$H$2:$H$4,0))&amp;"的"&amp;INDEX(Sheet5!$K$2:$K$11,MATCH(BL1103,Sheet5!$J$2:$J$11,0))</f>
        <v>#N/A</v>
      </c>
      <c r="DO1103" s="69" t="e">
        <f>"造成["&amp;INDEX(Sheet5!$L$2:$L$11,MATCH(BY1103,Sheet5!$J$2:$J$11,0))&amp;":"&amp;CE1103&amp;"*"&amp;CF1103/1000&amp;"]"&amp;INDEX(Sheet5!$I$2:$I$4,MATCH(CE1103,Sheet5!$H$2:$H$4,0))&amp;"的"&amp;INDEX(Sheet5!$K$2:$K$11,MATCH(BY1103,Sheet5!$J$2:$J$11,0))</f>
        <v>#N/A</v>
      </c>
      <c r="DP1103" s="69"/>
      <c r="DQ1103" s="69"/>
      <c r="DR1103" s="69" t="e">
        <f t="shared" si="241"/>
        <v>#N/A</v>
      </c>
      <c r="DS1103" s="90">
        <f>MATCH(A1103,Sheet5!D:D,0)</f>
        <v>356</v>
      </c>
      <c r="DT1103" s="94" t="e">
        <f>MATCH(A1102,Sheet5!F:F,0)</f>
        <v>#N/A</v>
      </c>
      <c r="DU1103" s="69">
        <v>15</v>
      </c>
      <c r="DV1103" s="69">
        <v>0</v>
      </c>
      <c r="DW1103" s="69">
        <v>0</v>
      </c>
      <c r="DX1103" s="69">
        <v>0</v>
      </c>
      <c r="DY1103" s="69">
        <v>0</v>
      </c>
    </row>
    <row r="1104" spans="1:129" ht="14.25">
      <c r="A1104" s="69">
        <v>62507</v>
      </c>
      <c r="B1104" s="69">
        <v>0</v>
      </c>
      <c r="C1104" s="69">
        <v>1</v>
      </c>
      <c r="D1104" s="69" t="s">
        <v>2463</v>
      </c>
      <c r="E1104" s="69" t="s">
        <v>2464</v>
      </c>
      <c r="F1104" s="69" t="s">
        <v>1825</v>
      </c>
      <c r="G1104" s="69">
        <v>1</v>
      </c>
      <c r="I1104" s="69">
        <v>0</v>
      </c>
      <c r="J1104" s="69">
        <v>0</v>
      </c>
      <c r="K1104" s="69">
        <v>0</v>
      </c>
      <c r="M1104" s="69">
        <v>0</v>
      </c>
      <c r="O1104" s="69">
        <v>0</v>
      </c>
      <c r="P1104" s="69">
        <v>1</v>
      </c>
      <c r="Q1104" s="69">
        <v>0</v>
      </c>
      <c r="R1104" s="69">
        <v>2</v>
      </c>
      <c r="S1104" s="69">
        <v>0</v>
      </c>
      <c r="T1104" s="69">
        <v>0</v>
      </c>
      <c r="U1104" s="69">
        <v>0</v>
      </c>
      <c r="V1104" s="69">
        <v>0</v>
      </c>
      <c r="W1104" s="69">
        <v>0</v>
      </c>
      <c r="X1104" s="69">
        <v>0</v>
      </c>
      <c r="Y1104" s="69">
        <v>0</v>
      </c>
      <c r="Z1104" s="69">
        <v>0</v>
      </c>
      <c r="AA1104" s="69">
        <v>1</v>
      </c>
      <c r="AB1104" s="69">
        <v>31</v>
      </c>
      <c r="AC1104" s="69">
        <v>0</v>
      </c>
      <c r="AD1104" s="69">
        <v>0</v>
      </c>
      <c r="AE1104" s="69">
        <v>0</v>
      </c>
      <c r="AF1104" s="69">
        <v>1</v>
      </c>
      <c r="AG1104" s="69">
        <v>0</v>
      </c>
      <c r="AH1104" s="69">
        <v>1</v>
      </c>
      <c r="AI1104" s="69">
        <v>0</v>
      </c>
      <c r="AJ1104" s="69">
        <v>0</v>
      </c>
      <c r="AK1104" s="69">
        <v>0</v>
      </c>
      <c r="AL1104" s="69">
        <v>0</v>
      </c>
      <c r="AM1104" s="69">
        <v>0</v>
      </c>
      <c r="AN1104" s="69">
        <v>0</v>
      </c>
      <c r="AO1104" s="69">
        <v>0</v>
      </c>
      <c r="AP1104" s="69">
        <v>0</v>
      </c>
      <c r="AQ1104" s="84">
        <v>0</v>
      </c>
      <c r="AR1104" s="69">
        <v>0</v>
      </c>
      <c r="AS1104" s="69">
        <v>0</v>
      </c>
      <c r="AT1104" s="69">
        <v>0</v>
      </c>
      <c r="AU1104" s="69">
        <v>0</v>
      </c>
      <c r="AV1104" s="69">
        <v>0</v>
      </c>
      <c r="AW1104" s="69">
        <v>0</v>
      </c>
      <c r="AX1104" s="69">
        <v>0</v>
      </c>
      <c r="AY1104" s="69">
        <v>0</v>
      </c>
      <c r="AZ1104" s="69">
        <v>0</v>
      </c>
      <c r="BA1104" s="69">
        <v>0</v>
      </c>
      <c r="BB1104" s="69">
        <v>0</v>
      </c>
      <c r="BC1104" s="69">
        <v>0</v>
      </c>
      <c r="BD1104" s="69">
        <v>0</v>
      </c>
      <c r="BE1104" s="69">
        <v>0</v>
      </c>
      <c r="BF1104" s="69">
        <v>0</v>
      </c>
      <c r="BG1104" s="69">
        <v>0</v>
      </c>
      <c r="BH1104" s="69">
        <v>0</v>
      </c>
      <c r="BK1104" s="69">
        <v>3</v>
      </c>
      <c r="BL1104" s="69">
        <v>10</v>
      </c>
      <c r="BM1104" s="69">
        <v>1</v>
      </c>
      <c r="BN1104" s="69">
        <v>31</v>
      </c>
      <c r="BO1104" s="89">
        <v>0</v>
      </c>
      <c r="BP1104" s="69">
        <v>1</v>
      </c>
      <c r="BQ1104" s="69">
        <v>1</v>
      </c>
      <c r="BR1104" s="69">
        <v>1</v>
      </c>
      <c r="BS1104" s="69">
        <v>62507</v>
      </c>
      <c r="BT1104" s="69">
        <v>0</v>
      </c>
      <c r="BU1104" s="69">
        <v>0</v>
      </c>
      <c r="BV1104" s="69">
        <v>1000</v>
      </c>
      <c r="BW1104" s="69">
        <v>0</v>
      </c>
      <c r="BY1104" s="69">
        <v>0</v>
      </c>
      <c r="BZ1104" s="69">
        <v>0</v>
      </c>
      <c r="CA1104" s="69">
        <v>31</v>
      </c>
      <c r="CB1104" s="89">
        <v>0</v>
      </c>
      <c r="CC1104" s="69">
        <v>0</v>
      </c>
      <c r="CD1104" s="69">
        <v>0</v>
      </c>
      <c r="CE1104" s="69">
        <v>0</v>
      </c>
      <c r="CF1104" s="69">
        <v>0</v>
      </c>
      <c r="CG1104" s="69">
        <v>0</v>
      </c>
      <c r="CH1104" s="69">
        <v>0</v>
      </c>
      <c r="CI1104" s="69">
        <v>0</v>
      </c>
      <c r="CJ1104" s="69">
        <v>0</v>
      </c>
      <c r="CL1104" s="69">
        <v>0</v>
      </c>
      <c r="CM1104" s="69">
        <v>0</v>
      </c>
      <c r="CN1104" s="69">
        <v>0</v>
      </c>
      <c r="CO1104" s="89">
        <v>0</v>
      </c>
      <c r="CP1104" s="69">
        <v>0</v>
      </c>
      <c r="CQ1104" s="69">
        <v>0</v>
      </c>
      <c r="CR1104" s="69">
        <v>0</v>
      </c>
      <c r="CS1104" s="69">
        <v>0</v>
      </c>
      <c r="CT1104" s="69">
        <v>0</v>
      </c>
      <c r="CU1104" s="69">
        <v>0</v>
      </c>
      <c r="CV1104" s="69">
        <v>0</v>
      </c>
      <c r="CW1104" s="69">
        <v>0</v>
      </c>
      <c r="CZ1104" s="69">
        <v>0</v>
      </c>
      <c r="DA1104" s="69">
        <v>0</v>
      </c>
      <c r="DB1104" s="69">
        <v>20</v>
      </c>
      <c r="DC1104" s="69">
        <v>0</v>
      </c>
      <c r="DD1104" s="69">
        <v>0</v>
      </c>
      <c r="DE1104" s="69">
        <v>0</v>
      </c>
      <c r="DF1104" s="69">
        <v>0</v>
      </c>
      <c r="DG1104" s="69">
        <v>1</v>
      </c>
      <c r="DI1104" s="69" t="e">
        <f>INDEX(Sheet3!$E$78:$E$1130,MATCH(A1104,Sheet3!$D$78:$D$1130,0))</f>
        <v>#N/A</v>
      </c>
      <c r="DJ1104" s="69" t="str">
        <f t="shared" si="242"/>
        <v>skill_icons.ps_skill_pysicalcri</v>
      </c>
      <c r="DK1104" s="69" t="s">
        <v>2465</v>
      </c>
      <c r="DL1104" s="93"/>
      <c r="DM1104" s="94" t="s">
        <v>2555</v>
      </c>
      <c r="DN1104" s="69" t="e">
        <f>"造成["&amp;INDEX(Sheet5!$L$2:$L$11,MATCH(BL1104,Sheet5!$J$2:$J$11,0))&amp;":"&amp;BR1104&amp;"*"&amp;BS1104/1000&amp;"]"&amp;INDEX(Sheet5!$I$2:$I$4,MATCH(BR1104,Sheet5!$H$2:$H$4,0))&amp;"的"&amp;INDEX(Sheet5!$K$2:$K$11,MATCH(BL1104,Sheet5!$J$2:$J$11,0))</f>
        <v>#N/A</v>
      </c>
      <c r="DO1104" s="69" t="e">
        <f>"造成["&amp;INDEX(Sheet5!$L$2:$L$11,MATCH(BY1104,Sheet5!$J$2:$J$11,0))&amp;":"&amp;CE1104&amp;"*"&amp;CF1104/1000&amp;"]"&amp;INDEX(Sheet5!$I$2:$I$4,MATCH(CE1104,Sheet5!$H$2:$H$4,0))&amp;"的"&amp;INDEX(Sheet5!$K$2:$K$11,MATCH(BY1104,Sheet5!$J$2:$J$11,0))</f>
        <v>#N/A</v>
      </c>
      <c r="DP1104" s="69"/>
      <c r="DQ1104" s="69"/>
      <c r="DR1104" s="69" t="e">
        <f t="shared" si="241"/>
        <v>#N/A</v>
      </c>
      <c r="DS1104" s="90">
        <f>MATCH(A1104,Sheet5!D:D,0)</f>
        <v>357</v>
      </c>
      <c r="DT1104" s="94" t="e">
        <f>MATCH(A1103,Sheet5!F:F,0)</f>
        <v>#N/A</v>
      </c>
      <c r="DU1104" s="69">
        <v>20</v>
      </c>
      <c r="DV1104" s="69">
        <v>0</v>
      </c>
      <c r="DW1104" s="69">
        <v>0</v>
      </c>
      <c r="DX1104" s="69">
        <v>0</v>
      </c>
      <c r="DY1104" s="69">
        <v>0</v>
      </c>
    </row>
    <row r="1105" spans="1:129" ht="14.25">
      <c r="A1105" s="69">
        <v>62508</v>
      </c>
      <c r="B1105" s="69">
        <v>0</v>
      </c>
      <c r="C1105" s="69">
        <v>1</v>
      </c>
      <c r="D1105" s="69" t="s">
        <v>2467</v>
      </c>
      <c r="E1105" s="69" t="s">
        <v>2468</v>
      </c>
      <c r="F1105" s="69" t="s">
        <v>2469</v>
      </c>
      <c r="G1105" s="69">
        <v>1</v>
      </c>
      <c r="I1105" s="69">
        <v>0</v>
      </c>
      <c r="J1105" s="69">
        <v>0</v>
      </c>
      <c r="K1105" s="69">
        <v>0</v>
      </c>
      <c r="M1105" s="69">
        <v>0</v>
      </c>
      <c r="O1105" s="69">
        <v>0</v>
      </c>
      <c r="P1105" s="69">
        <v>1</v>
      </c>
      <c r="Q1105" s="69">
        <v>0</v>
      </c>
      <c r="R1105" s="69">
        <v>2</v>
      </c>
      <c r="S1105" s="69">
        <v>0</v>
      </c>
      <c r="T1105" s="69">
        <v>0</v>
      </c>
      <c r="U1105" s="69">
        <v>0</v>
      </c>
      <c r="V1105" s="69">
        <v>0</v>
      </c>
      <c r="W1105" s="69">
        <v>0</v>
      </c>
      <c r="X1105" s="69">
        <v>0</v>
      </c>
      <c r="Y1105" s="69">
        <v>0</v>
      </c>
      <c r="Z1105" s="69">
        <v>0</v>
      </c>
      <c r="AA1105" s="69">
        <v>1</v>
      </c>
      <c r="AB1105" s="69">
        <v>31</v>
      </c>
      <c r="AC1105" s="69">
        <v>0</v>
      </c>
      <c r="AD1105" s="69">
        <v>0</v>
      </c>
      <c r="AE1105" s="69">
        <v>0</v>
      </c>
      <c r="AF1105" s="69">
        <v>1</v>
      </c>
      <c r="AG1105" s="69">
        <v>0</v>
      </c>
      <c r="AH1105" s="69">
        <v>1</v>
      </c>
      <c r="AI1105" s="69">
        <v>0</v>
      </c>
      <c r="AJ1105" s="69">
        <v>0</v>
      </c>
      <c r="AK1105" s="69">
        <v>0</v>
      </c>
      <c r="AL1105" s="69">
        <v>0</v>
      </c>
      <c r="AM1105" s="69">
        <v>0</v>
      </c>
      <c r="AN1105" s="69">
        <v>0</v>
      </c>
      <c r="AO1105" s="69">
        <v>0</v>
      </c>
      <c r="AP1105" s="69">
        <v>0</v>
      </c>
      <c r="AQ1105" s="84">
        <v>0</v>
      </c>
      <c r="AR1105" s="69">
        <v>0</v>
      </c>
      <c r="AS1105" s="69">
        <v>0</v>
      </c>
      <c r="AT1105" s="69">
        <v>0</v>
      </c>
      <c r="AU1105" s="69">
        <v>0</v>
      </c>
      <c r="AV1105" s="69">
        <v>0</v>
      </c>
      <c r="AW1105" s="69">
        <v>0</v>
      </c>
      <c r="AX1105" s="69">
        <v>0</v>
      </c>
      <c r="AY1105" s="69">
        <v>0</v>
      </c>
      <c r="AZ1105" s="69">
        <v>0</v>
      </c>
      <c r="BA1105" s="69">
        <v>0</v>
      </c>
      <c r="BB1105" s="69">
        <v>0</v>
      </c>
      <c r="BC1105" s="69">
        <v>0</v>
      </c>
      <c r="BD1105" s="69">
        <v>0</v>
      </c>
      <c r="BE1105" s="69">
        <v>0</v>
      </c>
      <c r="BF1105" s="69">
        <v>0</v>
      </c>
      <c r="BG1105" s="69">
        <v>0</v>
      </c>
      <c r="BH1105" s="69">
        <v>0</v>
      </c>
      <c r="BK1105" s="69">
        <v>3</v>
      </c>
      <c r="BL1105" s="69">
        <v>10</v>
      </c>
      <c r="BM1105" s="69">
        <v>1</v>
      </c>
      <c r="BN1105" s="69">
        <v>31</v>
      </c>
      <c r="BO1105" s="89">
        <v>0</v>
      </c>
      <c r="BP1105" s="69">
        <v>1</v>
      </c>
      <c r="BQ1105" s="69">
        <v>1</v>
      </c>
      <c r="BR1105" s="69">
        <v>1</v>
      </c>
      <c r="BS1105" s="69">
        <v>62508</v>
      </c>
      <c r="BT1105" s="69">
        <v>0</v>
      </c>
      <c r="BU1105" s="69">
        <v>0</v>
      </c>
      <c r="BV1105" s="69">
        <v>1000</v>
      </c>
      <c r="BW1105" s="69">
        <v>0</v>
      </c>
      <c r="BY1105" s="69">
        <v>0</v>
      </c>
      <c r="BZ1105" s="69">
        <v>0</v>
      </c>
      <c r="CA1105" s="69">
        <v>31</v>
      </c>
      <c r="CB1105" s="89">
        <v>0</v>
      </c>
      <c r="CC1105" s="69">
        <v>0</v>
      </c>
      <c r="CD1105" s="69">
        <v>0</v>
      </c>
      <c r="CE1105" s="69">
        <v>0</v>
      </c>
      <c r="CF1105" s="69">
        <v>0</v>
      </c>
      <c r="CG1105" s="69">
        <v>0</v>
      </c>
      <c r="CH1105" s="69">
        <v>0</v>
      </c>
      <c r="CI1105" s="69">
        <v>0</v>
      </c>
      <c r="CJ1105" s="69">
        <v>0</v>
      </c>
      <c r="CL1105" s="69">
        <v>0</v>
      </c>
      <c r="CM1105" s="69">
        <v>0</v>
      </c>
      <c r="CN1105" s="69">
        <v>0</v>
      </c>
      <c r="CO1105" s="89">
        <v>0</v>
      </c>
      <c r="CP1105" s="69">
        <v>0</v>
      </c>
      <c r="CQ1105" s="69">
        <v>0</v>
      </c>
      <c r="CR1105" s="69">
        <v>0</v>
      </c>
      <c r="CS1105" s="69">
        <v>0</v>
      </c>
      <c r="CT1105" s="69">
        <v>0</v>
      </c>
      <c r="CU1105" s="69">
        <v>0</v>
      </c>
      <c r="CV1105" s="69">
        <v>0</v>
      </c>
      <c r="CW1105" s="69">
        <v>0</v>
      </c>
      <c r="CZ1105" s="69">
        <v>0</v>
      </c>
      <c r="DA1105" s="69">
        <v>0</v>
      </c>
      <c r="DB1105" s="69">
        <v>20</v>
      </c>
      <c r="DC1105" s="69">
        <v>0</v>
      </c>
      <c r="DD1105" s="69">
        <v>0</v>
      </c>
      <c r="DE1105" s="69">
        <v>0</v>
      </c>
      <c r="DF1105" s="69">
        <v>0</v>
      </c>
      <c r="DG1105" s="69">
        <v>1</v>
      </c>
      <c r="DI1105" s="69" t="e">
        <f>INDEX(Sheet3!$E$78:$E$1130,MATCH(A1105,Sheet3!$D$78:$D$1130,0))</f>
        <v>#N/A</v>
      </c>
      <c r="DJ1105" s="69" t="str">
        <f t="shared" si="242"/>
        <v>skill_icons.ps_skill_magiccri</v>
      </c>
      <c r="DK1105" s="69" t="s">
        <v>2470</v>
      </c>
      <c r="DL1105" s="93"/>
      <c r="DM1105" s="94" t="s">
        <v>2556</v>
      </c>
      <c r="DN1105" s="69" t="e">
        <f>"造成["&amp;INDEX(Sheet5!$L$2:$L$11,MATCH(BL1105,Sheet5!$J$2:$J$11,0))&amp;":"&amp;BR1105&amp;"*"&amp;BS1105/1000&amp;"]"&amp;INDEX(Sheet5!$I$2:$I$4,MATCH(BR1105,Sheet5!$H$2:$H$4,0))&amp;"的"&amp;INDEX(Sheet5!$K$2:$K$11,MATCH(BL1105,Sheet5!$J$2:$J$11,0))</f>
        <v>#N/A</v>
      </c>
      <c r="DO1105" s="69" t="e">
        <f>"造成["&amp;INDEX(Sheet5!$L$2:$L$11,MATCH(BY1105,Sheet5!$J$2:$J$11,0))&amp;":"&amp;CE1105&amp;"*"&amp;CF1105/1000&amp;"]"&amp;INDEX(Sheet5!$I$2:$I$4,MATCH(CE1105,Sheet5!$H$2:$H$4,0))&amp;"的"&amp;INDEX(Sheet5!$K$2:$K$11,MATCH(BY1105,Sheet5!$J$2:$J$11,0))</f>
        <v>#N/A</v>
      </c>
      <c r="DP1105" s="69"/>
      <c r="DQ1105" s="69"/>
      <c r="DR1105" s="69" t="e">
        <f t="shared" si="241"/>
        <v>#N/A</v>
      </c>
      <c r="DS1105" s="90">
        <f>MATCH(A1105,Sheet5!D:D,0)</f>
        <v>358</v>
      </c>
      <c r="DT1105" s="94" t="e">
        <f>MATCH(A1104,Sheet5!F:F,0)</f>
        <v>#N/A</v>
      </c>
      <c r="DU1105" s="69">
        <v>20</v>
      </c>
      <c r="DV1105" s="69">
        <v>0</v>
      </c>
      <c r="DW1105" s="69">
        <v>0</v>
      </c>
      <c r="DX1105" s="69">
        <v>0</v>
      </c>
      <c r="DY1105" s="69">
        <v>0</v>
      </c>
    </row>
    <row r="1106" spans="1:129" ht="14.25">
      <c r="A1106" s="69">
        <v>62509</v>
      </c>
      <c r="B1106" s="69">
        <v>0</v>
      </c>
      <c r="C1106" s="69">
        <v>1</v>
      </c>
      <c r="D1106" s="69" t="s">
        <v>2472</v>
      </c>
      <c r="E1106" s="69" t="s">
        <v>2473</v>
      </c>
      <c r="F1106" s="69" t="s">
        <v>2474</v>
      </c>
      <c r="G1106" s="69">
        <v>1</v>
      </c>
      <c r="I1106" s="69">
        <v>0</v>
      </c>
      <c r="J1106" s="69">
        <v>0</v>
      </c>
      <c r="K1106" s="69">
        <v>0</v>
      </c>
      <c r="M1106" s="69">
        <v>0</v>
      </c>
      <c r="O1106" s="69">
        <v>0</v>
      </c>
      <c r="P1106" s="69">
        <v>1</v>
      </c>
      <c r="Q1106" s="69">
        <v>0</v>
      </c>
      <c r="R1106" s="69">
        <v>2</v>
      </c>
      <c r="S1106" s="69">
        <v>0</v>
      </c>
      <c r="T1106" s="69">
        <v>0</v>
      </c>
      <c r="U1106" s="69">
        <v>0</v>
      </c>
      <c r="V1106" s="69">
        <v>0</v>
      </c>
      <c r="W1106" s="69">
        <v>0</v>
      </c>
      <c r="X1106" s="69">
        <v>0</v>
      </c>
      <c r="Y1106" s="69">
        <v>0</v>
      </c>
      <c r="Z1106" s="69">
        <v>0</v>
      </c>
      <c r="AA1106" s="69">
        <v>1</v>
      </c>
      <c r="AB1106" s="69">
        <v>31</v>
      </c>
      <c r="AC1106" s="69">
        <v>0</v>
      </c>
      <c r="AD1106" s="69">
        <v>0</v>
      </c>
      <c r="AE1106" s="69">
        <v>0</v>
      </c>
      <c r="AF1106" s="69">
        <v>1</v>
      </c>
      <c r="AG1106" s="69">
        <v>0</v>
      </c>
      <c r="AH1106" s="69">
        <v>1</v>
      </c>
      <c r="AI1106" s="69">
        <v>0</v>
      </c>
      <c r="AJ1106" s="69">
        <v>0</v>
      </c>
      <c r="AK1106" s="69">
        <v>0</v>
      </c>
      <c r="AL1106" s="69">
        <v>0</v>
      </c>
      <c r="AM1106" s="69">
        <v>0</v>
      </c>
      <c r="AN1106" s="69">
        <v>0</v>
      </c>
      <c r="AO1106" s="69">
        <v>0</v>
      </c>
      <c r="AP1106" s="69">
        <v>0</v>
      </c>
      <c r="AQ1106" s="84">
        <v>0</v>
      </c>
      <c r="AR1106" s="69">
        <v>0</v>
      </c>
      <c r="AS1106" s="69">
        <v>0</v>
      </c>
      <c r="AT1106" s="69">
        <v>0</v>
      </c>
      <c r="AU1106" s="69">
        <v>0</v>
      </c>
      <c r="AV1106" s="69">
        <v>0</v>
      </c>
      <c r="AW1106" s="69">
        <v>0</v>
      </c>
      <c r="AX1106" s="69">
        <v>0</v>
      </c>
      <c r="AY1106" s="69">
        <v>0</v>
      </c>
      <c r="AZ1106" s="69">
        <v>0</v>
      </c>
      <c r="BA1106" s="69">
        <v>0</v>
      </c>
      <c r="BB1106" s="69">
        <v>0</v>
      </c>
      <c r="BC1106" s="69">
        <v>0</v>
      </c>
      <c r="BD1106" s="69">
        <v>0</v>
      </c>
      <c r="BE1106" s="69">
        <v>0</v>
      </c>
      <c r="BF1106" s="69">
        <v>0</v>
      </c>
      <c r="BG1106" s="69">
        <v>0</v>
      </c>
      <c r="BH1106" s="69">
        <v>0</v>
      </c>
      <c r="BK1106" s="69">
        <v>3</v>
      </c>
      <c r="BL1106" s="69">
        <v>10</v>
      </c>
      <c r="BM1106" s="69">
        <v>1</v>
      </c>
      <c r="BN1106" s="69">
        <v>31</v>
      </c>
      <c r="BO1106" s="89">
        <v>0</v>
      </c>
      <c r="BP1106" s="69">
        <v>1</v>
      </c>
      <c r="BQ1106" s="69">
        <v>1</v>
      </c>
      <c r="BR1106" s="69">
        <v>1</v>
      </c>
      <c r="BS1106" s="69">
        <v>62509</v>
      </c>
      <c r="BT1106" s="69">
        <v>0</v>
      </c>
      <c r="BU1106" s="69">
        <v>0</v>
      </c>
      <c r="BV1106" s="69">
        <v>1000</v>
      </c>
      <c r="BW1106" s="69">
        <v>0</v>
      </c>
      <c r="BY1106" s="69">
        <v>0</v>
      </c>
      <c r="BZ1106" s="69">
        <v>0</v>
      </c>
      <c r="CA1106" s="69">
        <v>31</v>
      </c>
      <c r="CB1106" s="89">
        <v>0</v>
      </c>
      <c r="CC1106" s="69">
        <v>0</v>
      </c>
      <c r="CD1106" s="69">
        <v>0</v>
      </c>
      <c r="CE1106" s="69">
        <v>0</v>
      </c>
      <c r="CF1106" s="69">
        <v>0</v>
      </c>
      <c r="CG1106" s="69">
        <v>0</v>
      </c>
      <c r="CH1106" s="69">
        <v>0</v>
      </c>
      <c r="CI1106" s="69">
        <v>0</v>
      </c>
      <c r="CJ1106" s="69">
        <v>0</v>
      </c>
      <c r="CL1106" s="69">
        <v>0</v>
      </c>
      <c r="CM1106" s="69">
        <v>0</v>
      </c>
      <c r="CN1106" s="69">
        <v>0</v>
      </c>
      <c r="CO1106" s="89">
        <v>0</v>
      </c>
      <c r="CP1106" s="69">
        <v>0</v>
      </c>
      <c r="CQ1106" s="69">
        <v>0</v>
      </c>
      <c r="CR1106" s="69">
        <v>0</v>
      </c>
      <c r="CS1106" s="69">
        <v>0</v>
      </c>
      <c r="CT1106" s="69">
        <v>0</v>
      </c>
      <c r="CU1106" s="69">
        <v>0</v>
      </c>
      <c r="CV1106" s="69">
        <v>0</v>
      </c>
      <c r="CW1106" s="69">
        <v>0</v>
      </c>
      <c r="CZ1106" s="69">
        <v>0</v>
      </c>
      <c r="DA1106" s="69">
        <v>0</v>
      </c>
      <c r="DB1106" s="69">
        <v>21</v>
      </c>
      <c r="DC1106" s="69">
        <v>0</v>
      </c>
      <c r="DD1106" s="69">
        <v>0</v>
      </c>
      <c r="DE1106" s="69">
        <v>0</v>
      </c>
      <c r="DF1106" s="69">
        <v>0</v>
      </c>
      <c r="DG1106" s="69">
        <v>1</v>
      </c>
      <c r="DI1106" s="69" t="e">
        <f>INDEX(Sheet3!$E$78:$E$1130,MATCH(A1106,Sheet3!$D$78:$D$1130,0))</f>
        <v>#N/A</v>
      </c>
      <c r="DJ1106" s="69" t="str">
        <f t="shared" si="242"/>
        <v>skill_icons.ps_skill_pysicalcridam</v>
      </c>
      <c r="DK1106" s="69" t="s">
        <v>2475</v>
      </c>
      <c r="DL1106" s="93"/>
      <c r="DM1106" s="94" t="s">
        <v>2557</v>
      </c>
      <c r="DN1106" s="69" t="e">
        <f>"造成["&amp;INDEX(Sheet5!$L$2:$L$11,MATCH(BL1106,Sheet5!$J$2:$J$11,0))&amp;":"&amp;BR1106&amp;"*"&amp;BS1106/1000&amp;"]"&amp;INDEX(Sheet5!$I$2:$I$4,MATCH(BR1106,Sheet5!$H$2:$H$4,0))&amp;"的"&amp;INDEX(Sheet5!$K$2:$K$11,MATCH(BL1106,Sheet5!$J$2:$J$11,0))</f>
        <v>#N/A</v>
      </c>
      <c r="DO1106" s="69" t="e">
        <f>"造成["&amp;INDEX(Sheet5!$L$2:$L$11,MATCH(BY1106,Sheet5!$J$2:$J$11,0))&amp;":"&amp;CE1106&amp;"*"&amp;CF1106/1000&amp;"]"&amp;INDEX(Sheet5!$I$2:$I$4,MATCH(CE1106,Sheet5!$H$2:$H$4,0))&amp;"的"&amp;INDEX(Sheet5!$K$2:$K$11,MATCH(BY1106,Sheet5!$J$2:$J$11,0))</f>
        <v>#N/A</v>
      </c>
      <c r="DP1106" s="69"/>
      <c r="DQ1106" s="69"/>
      <c r="DR1106" s="69" t="e">
        <f t="shared" si="241"/>
        <v>#N/A</v>
      </c>
      <c r="DS1106" s="90">
        <f>MATCH(A1106,Sheet5!D:D,0)</f>
        <v>359</v>
      </c>
      <c r="DT1106" s="94" t="e">
        <f>MATCH(A1105,Sheet5!F:F,0)</f>
        <v>#N/A</v>
      </c>
      <c r="DU1106" s="69">
        <v>21</v>
      </c>
      <c r="DV1106" s="69">
        <v>0</v>
      </c>
      <c r="DW1106" s="69">
        <v>0</v>
      </c>
      <c r="DX1106" s="69">
        <v>0</v>
      </c>
      <c r="DY1106" s="69">
        <v>0</v>
      </c>
    </row>
    <row r="1107" spans="1:129" ht="14.25">
      <c r="A1107" s="69">
        <v>62510</v>
      </c>
      <c r="B1107" s="69">
        <v>0</v>
      </c>
      <c r="C1107" s="69">
        <v>1</v>
      </c>
      <c r="D1107" s="69" t="s">
        <v>2477</v>
      </c>
      <c r="E1107" s="69" t="s">
        <v>2478</v>
      </c>
      <c r="F1107" s="69" t="s">
        <v>2479</v>
      </c>
      <c r="G1107" s="69">
        <v>1</v>
      </c>
      <c r="I1107" s="69">
        <v>0</v>
      </c>
      <c r="J1107" s="69">
        <v>0</v>
      </c>
      <c r="K1107" s="69">
        <v>0</v>
      </c>
      <c r="M1107" s="69">
        <v>0</v>
      </c>
      <c r="O1107" s="69">
        <v>0</v>
      </c>
      <c r="P1107" s="69">
        <v>1</v>
      </c>
      <c r="Q1107" s="69">
        <v>0</v>
      </c>
      <c r="R1107" s="69">
        <v>2</v>
      </c>
      <c r="S1107" s="69">
        <v>0</v>
      </c>
      <c r="T1107" s="69">
        <v>0</v>
      </c>
      <c r="U1107" s="69">
        <v>0</v>
      </c>
      <c r="V1107" s="69">
        <v>0</v>
      </c>
      <c r="W1107" s="69">
        <v>0</v>
      </c>
      <c r="X1107" s="69">
        <v>0</v>
      </c>
      <c r="Y1107" s="69">
        <v>0</v>
      </c>
      <c r="Z1107" s="69">
        <v>0</v>
      </c>
      <c r="AA1107" s="69">
        <v>1</v>
      </c>
      <c r="AB1107" s="69">
        <v>31</v>
      </c>
      <c r="AC1107" s="69">
        <v>0</v>
      </c>
      <c r="AD1107" s="69">
        <v>0</v>
      </c>
      <c r="AE1107" s="69">
        <v>0</v>
      </c>
      <c r="AF1107" s="69">
        <v>1</v>
      </c>
      <c r="AG1107" s="69">
        <v>0</v>
      </c>
      <c r="AH1107" s="69">
        <v>1</v>
      </c>
      <c r="AI1107" s="69">
        <v>0</v>
      </c>
      <c r="AJ1107" s="69">
        <v>0</v>
      </c>
      <c r="AK1107" s="69">
        <v>0</v>
      </c>
      <c r="AL1107" s="69">
        <v>0</v>
      </c>
      <c r="AM1107" s="69">
        <v>0</v>
      </c>
      <c r="AN1107" s="69">
        <v>0</v>
      </c>
      <c r="AO1107" s="69">
        <v>0</v>
      </c>
      <c r="AP1107" s="69">
        <v>0</v>
      </c>
      <c r="AQ1107" s="84">
        <v>0</v>
      </c>
      <c r="AR1107" s="69">
        <v>0</v>
      </c>
      <c r="AS1107" s="69">
        <v>0</v>
      </c>
      <c r="AT1107" s="69">
        <v>0</v>
      </c>
      <c r="AU1107" s="69">
        <v>0</v>
      </c>
      <c r="AV1107" s="69">
        <v>0</v>
      </c>
      <c r="AW1107" s="69">
        <v>0</v>
      </c>
      <c r="AX1107" s="69">
        <v>0</v>
      </c>
      <c r="AY1107" s="69">
        <v>0</v>
      </c>
      <c r="AZ1107" s="69">
        <v>0</v>
      </c>
      <c r="BA1107" s="69">
        <v>0</v>
      </c>
      <c r="BB1107" s="69">
        <v>0</v>
      </c>
      <c r="BC1107" s="69">
        <v>0</v>
      </c>
      <c r="BD1107" s="69">
        <v>0</v>
      </c>
      <c r="BE1107" s="69">
        <v>0</v>
      </c>
      <c r="BF1107" s="69">
        <v>0</v>
      </c>
      <c r="BG1107" s="69">
        <v>0</v>
      </c>
      <c r="BH1107" s="69">
        <v>0</v>
      </c>
      <c r="BK1107" s="69">
        <v>3</v>
      </c>
      <c r="BL1107" s="69">
        <v>10</v>
      </c>
      <c r="BM1107" s="69">
        <v>1</v>
      </c>
      <c r="BN1107" s="69">
        <v>31</v>
      </c>
      <c r="BO1107" s="89">
        <v>0</v>
      </c>
      <c r="BP1107" s="69">
        <v>1</v>
      </c>
      <c r="BQ1107" s="69">
        <v>1</v>
      </c>
      <c r="BR1107" s="69">
        <v>1</v>
      </c>
      <c r="BS1107" s="69">
        <v>62510</v>
      </c>
      <c r="BT1107" s="69">
        <v>0</v>
      </c>
      <c r="BU1107" s="69">
        <v>0</v>
      </c>
      <c r="BV1107" s="69">
        <v>1000</v>
      </c>
      <c r="BW1107" s="69">
        <v>0</v>
      </c>
      <c r="BY1107" s="69">
        <v>0</v>
      </c>
      <c r="BZ1107" s="69">
        <v>0</v>
      </c>
      <c r="CA1107" s="69">
        <v>31</v>
      </c>
      <c r="CB1107" s="89">
        <v>0</v>
      </c>
      <c r="CC1107" s="69">
        <v>0</v>
      </c>
      <c r="CD1107" s="69">
        <v>0</v>
      </c>
      <c r="CE1107" s="69">
        <v>0</v>
      </c>
      <c r="CF1107" s="69">
        <v>0</v>
      </c>
      <c r="CG1107" s="69">
        <v>0</v>
      </c>
      <c r="CH1107" s="69">
        <v>0</v>
      </c>
      <c r="CI1107" s="69">
        <v>0</v>
      </c>
      <c r="CJ1107" s="69">
        <v>0</v>
      </c>
      <c r="CL1107" s="69">
        <v>0</v>
      </c>
      <c r="CM1107" s="69">
        <v>0</v>
      </c>
      <c r="CN1107" s="69">
        <v>0</v>
      </c>
      <c r="CO1107" s="89">
        <v>0</v>
      </c>
      <c r="CP1107" s="69">
        <v>0</v>
      </c>
      <c r="CQ1107" s="69">
        <v>0</v>
      </c>
      <c r="CR1107" s="69">
        <v>0</v>
      </c>
      <c r="CS1107" s="69">
        <v>0</v>
      </c>
      <c r="CT1107" s="69">
        <v>0</v>
      </c>
      <c r="CU1107" s="69">
        <v>0</v>
      </c>
      <c r="CV1107" s="69">
        <v>0</v>
      </c>
      <c r="CW1107" s="69">
        <v>0</v>
      </c>
      <c r="CZ1107" s="69">
        <v>0</v>
      </c>
      <c r="DA1107" s="69">
        <v>0</v>
      </c>
      <c r="DB1107" s="69">
        <v>21</v>
      </c>
      <c r="DC1107" s="69">
        <v>0</v>
      </c>
      <c r="DD1107" s="69">
        <v>0</v>
      </c>
      <c r="DE1107" s="69">
        <v>0</v>
      </c>
      <c r="DF1107" s="69">
        <v>0</v>
      </c>
      <c r="DG1107" s="69">
        <v>1</v>
      </c>
      <c r="DI1107" s="69" t="e">
        <f>INDEX(Sheet3!$E$78:$E$1130,MATCH(A1107,Sheet3!$D$78:$D$1130,0))</f>
        <v>#N/A</v>
      </c>
      <c r="DJ1107" s="69" t="str">
        <f t="shared" si="242"/>
        <v>skill_icons.ps_skill_magiccridam</v>
      </c>
      <c r="DK1107" s="69" t="s">
        <v>2480</v>
      </c>
      <c r="DL1107" s="93"/>
      <c r="DM1107" s="94" t="s">
        <v>2558</v>
      </c>
      <c r="DN1107" s="69" t="e">
        <f>"造成["&amp;INDEX(Sheet5!$L$2:$L$11,MATCH(BL1107,Sheet5!$J$2:$J$11,0))&amp;":"&amp;BR1107&amp;"*"&amp;BS1107/1000&amp;"]"&amp;INDEX(Sheet5!$I$2:$I$4,MATCH(BR1107,Sheet5!$H$2:$H$4,0))&amp;"的"&amp;INDEX(Sheet5!$K$2:$K$11,MATCH(BL1107,Sheet5!$J$2:$J$11,0))</f>
        <v>#N/A</v>
      </c>
      <c r="DO1107" s="69" t="e">
        <f>"造成["&amp;INDEX(Sheet5!$L$2:$L$11,MATCH(BY1107,Sheet5!$J$2:$J$11,0))&amp;":"&amp;CE1107&amp;"*"&amp;CF1107/1000&amp;"]"&amp;INDEX(Sheet5!$I$2:$I$4,MATCH(CE1107,Sheet5!$H$2:$H$4,0))&amp;"的"&amp;INDEX(Sheet5!$K$2:$K$11,MATCH(BY1107,Sheet5!$J$2:$J$11,0))</f>
        <v>#N/A</v>
      </c>
      <c r="DP1107" s="69"/>
      <c r="DQ1107" s="69"/>
      <c r="DR1107" s="69" t="e">
        <f t="shared" si="241"/>
        <v>#N/A</v>
      </c>
      <c r="DS1107" s="90">
        <f>MATCH(A1107,Sheet5!D:D,0)</f>
        <v>360</v>
      </c>
      <c r="DT1107" s="94" t="e">
        <f>MATCH(A1106,Sheet5!F:F,0)</f>
        <v>#N/A</v>
      </c>
      <c r="DU1107" s="69">
        <v>21</v>
      </c>
      <c r="DV1107" s="69">
        <v>0</v>
      </c>
      <c r="DW1107" s="69">
        <v>0</v>
      </c>
      <c r="DX1107" s="69">
        <v>0</v>
      </c>
      <c r="DY1107" s="69">
        <v>0</v>
      </c>
    </row>
    <row r="1108" spans="1:129" ht="14.25">
      <c r="A1108" s="69">
        <v>62511</v>
      </c>
      <c r="B1108" s="69">
        <v>0</v>
      </c>
      <c r="C1108" s="69">
        <v>1</v>
      </c>
      <c r="D1108" s="69" t="s">
        <v>2482</v>
      </c>
      <c r="E1108" s="69" t="s">
        <v>2483</v>
      </c>
      <c r="F1108" s="69" t="s">
        <v>2484</v>
      </c>
      <c r="G1108" s="69">
        <v>1</v>
      </c>
      <c r="I1108" s="69">
        <v>0</v>
      </c>
      <c r="J1108" s="69">
        <v>0</v>
      </c>
      <c r="K1108" s="69">
        <v>0</v>
      </c>
      <c r="M1108" s="69">
        <v>0</v>
      </c>
      <c r="O1108" s="69">
        <v>0</v>
      </c>
      <c r="P1108" s="69">
        <v>1</v>
      </c>
      <c r="Q1108" s="69">
        <v>0</v>
      </c>
      <c r="R1108" s="69">
        <v>2</v>
      </c>
      <c r="S1108" s="69">
        <v>0</v>
      </c>
      <c r="T1108" s="69">
        <v>0</v>
      </c>
      <c r="U1108" s="69">
        <v>0</v>
      </c>
      <c r="V1108" s="69">
        <v>0</v>
      </c>
      <c r="W1108" s="69">
        <v>0</v>
      </c>
      <c r="X1108" s="69">
        <v>0</v>
      </c>
      <c r="Y1108" s="69">
        <v>0</v>
      </c>
      <c r="Z1108" s="69">
        <v>0</v>
      </c>
      <c r="AA1108" s="69">
        <v>1</v>
      </c>
      <c r="AB1108" s="69">
        <v>31</v>
      </c>
      <c r="AC1108" s="69">
        <v>0</v>
      </c>
      <c r="AD1108" s="69">
        <v>0</v>
      </c>
      <c r="AE1108" s="69">
        <v>0</v>
      </c>
      <c r="AF1108" s="69">
        <v>1</v>
      </c>
      <c r="AG1108" s="69">
        <v>0</v>
      </c>
      <c r="AH1108" s="69">
        <v>1</v>
      </c>
      <c r="AI1108" s="69">
        <v>0</v>
      </c>
      <c r="AJ1108" s="69">
        <v>0</v>
      </c>
      <c r="AK1108" s="69">
        <v>0</v>
      </c>
      <c r="AL1108" s="69">
        <v>0</v>
      </c>
      <c r="AM1108" s="69">
        <v>0</v>
      </c>
      <c r="AN1108" s="69">
        <v>0</v>
      </c>
      <c r="AO1108" s="69">
        <v>0</v>
      </c>
      <c r="AP1108" s="69">
        <v>0</v>
      </c>
      <c r="AQ1108" s="84">
        <v>0</v>
      </c>
      <c r="AR1108" s="69">
        <v>0</v>
      </c>
      <c r="AS1108" s="69">
        <v>0</v>
      </c>
      <c r="AT1108" s="69">
        <v>0</v>
      </c>
      <c r="AU1108" s="69">
        <v>0</v>
      </c>
      <c r="AV1108" s="69">
        <v>0</v>
      </c>
      <c r="AW1108" s="69">
        <v>0</v>
      </c>
      <c r="AX1108" s="69">
        <v>0</v>
      </c>
      <c r="AY1108" s="69">
        <v>0</v>
      </c>
      <c r="AZ1108" s="69">
        <v>0</v>
      </c>
      <c r="BA1108" s="69">
        <v>0</v>
      </c>
      <c r="BB1108" s="69">
        <v>0</v>
      </c>
      <c r="BC1108" s="69">
        <v>0</v>
      </c>
      <c r="BD1108" s="69">
        <v>0</v>
      </c>
      <c r="BE1108" s="69">
        <v>0</v>
      </c>
      <c r="BF1108" s="69">
        <v>0</v>
      </c>
      <c r="BG1108" s="69">
        <v>0</v>
      </c>
      <c r="BH1108" s="69">
        <v>0</v>
      </c>
      <c r="BK1108" s="69">
        <v>3</v>
      </c>
      <c r="BL1108" s="69">
        <v>10</v>
      </c>
      <c r="BM1108" s="69">
        <v>1</v>
      </c>
      <c r="BN1108" s="69">
        <v>31</v>
      </c>
      <c r="BO1108" s="89">
        <v>0</v>
      </c>
      <c r="BP1108" s="69">
        <v>1</v>
      </c>
      <c r="BQ1108" s="69">
        <v>1</v>
      </c>
      <c r="BR1108" s="69">
        <v>1</v>
      </c>
      <c r="BS1108" s="69">
        <v>62511</v>
      </c>
      <c r="BT1108" s="69">
        <v>0</v>
      </c>
      <c r="BU1108" s="69">
        <v>0</v>
      </c>
      <c r="BV1108" s="69">
        <v>1000</v>
      </c>
      <c r="BW1108" s="69">
        <v>0</v>
      </c>
      <c r="BY1108" s="69">
        <v>0</v>
      </c>
      <c r="BZ1108" s="69">
        <v>0</v>
      </c>
      <c r="CA1108" s="69">
        <v>31</v>
      </c>
      <c r="CB1108" s="89">
        <v>0</v>
      </c>
      <c r="CC1108" s="69">
        <v>0</v>
      </c>
      <c r="CD1108" s="69">
        <v>0</v>
      </c>
      <c r="CE1108" s="69">
        <v>0</v>
      </c>
      <c r="CF1108" s="69">
        <v>0</v>
      </c>
      <c r="CG1108" s="69">
        <v>0</v>
      </c>
      <c r="CH1108" s="69">
        <v>0</v>
      </c>
      <c r="CI1108" s="69">
        <v>0</v>
      </c>
      <c r="CJ1108" s="69">
        <v>0</v>
      </c>
      <c r="CL1108" s="69">
        <v>0</v>
      </c>
      <c r="CM1108" s="69">
        <v>0</v>
      </c>
      <c r="CN1108" s="69">
        <v>0</v>
      </c>
      <c r="CO1108" s="89">
        <v>0</v>
      </c>
      <c r="CP1108" s="69">
        <v>0</v>
      </c>
      <c r="CQ1108" s="69">
        <v>0</v>
      </c>
      <c r="CR1108" s="69">
        <v>0</v>
      </c>
      <c r="CS1108" s="69">
        <v>0</v>
      </c>
      <c r="CT1108" s="69">
        <v>0</v>
      </c>
      <c r="CU1108" s="69">
        <v>0</v>
      </c>
      <c r="CV1108" s="69">
        <v>0</v>
      </c>
      <c r="CW1108" s="69">
        <v>0</v>
      </c>
      <c r="CZ1108" s="69">
        <v>0</v>
      </c>
      <c r="DA1108" s="69">
        <v>0</v>
      </c>
      <c r="DB1108" s="69">
        <v>6</v>
      </c>
      <c r="DC1108" s="69">
        <v>0</v>
      </c>
      <c r="DD1108" s="69">
        <v>0</v>
      </c>
      <c r="DE1108" s="69">
        <v>0</v>
      </c>
      <c r="DF1108" s="69">
        <v>0</v>
      </c>
      <c r="DG1108" s="69">
        <v>1</v>
      </c>
      <c r="DI1108" s="69" t="e">
        <f>INDEX(Sheet3!$E$78:$E$1130,MATCH(A1108,Sheet3!$D$78:$D$1130,0))</f>
        <v>#N/A</v>
      </c>
      <c r="DJ1108" s="69" t="str">
        <f t="shared" si="242"/>
        <v>skill_icons.ps_skill_movespd</v>
      </c>
      <c r="DK1108" s="69" t="s">
        <v>2485</v>
      </c>
      <c r="DL1108" s="93"/>
      <c r="DM1108" s="94" t="s">
        <v>2559</v>
      </c>
      <c r="DN1108" s="69" t="e">
        <f>"造成["&amp;INDEX(Sheet5!$L$2:$L$11,MATCH(BL1108,Sheet5!$J$2:$J$11,0))&amp;":"&amp;BR1108&amp;"*"&amp;BS1108/1000&amp;"]"&amp;INDEX(Sheet5!$I$2:$I$4,MATCH(BR1108,Sheet5!$H$2:$H$4,0))&amp;"的"&amp;INDEX(Sheet5!$K$2:$K$11,MATCH(BL1108,Sheet5!$J$2:$J$11,0))</f>
        <v>#N/A</v>
      </c>
      <c r="DO1108" s="69" t="e">
        <f>"造成["&amp;INDEX(Sheet5!$L$2:$L$11,MATCH(BY1108,Sheet5!$J$2:$J$11,0))&amp;":"&amp;CE1108&amp;"*"&amp;CF1108/1000&amp;"]"&amp;INDEX(Sheet5!$I$2:$I$4,MATCH(CE1108,Sheet5!$H$2:$H$4,0))&amp;"的"&amp;INDEX(Sheet5!$K$2:$K$11,MATCH(BY1108,Sheet5!$J$2:$J$11,0))</f>
        <v>#N/A</v>
      </c>
      <c r="DP1108" s="69"/>
      <c r="DQ1108" s="69"/>
      <c r="DR1108" s="69" t="e">
        <f t="shared" si="241"/>
        <v>#N/A</v>
      </c>
      <c r="DS1108" s="90">
        <f>MATCH(A1108,Sheet5!D:D,0)</f>
        <v>361</v>
      </c>
      <c r="DT1108" s="94" t="e">
        <f>MATCH(A1107,Sheet5!F:F,0)</f>
        <v>#N/A</v>
      </c>
      <c r="DU1108" s="69">
        <v>6</v>
      </c>
      <c r="DV1108" s="69">
        <v>0</v>
      </c>
      <c r="DW1108" s="69">
        <v>0</v>
      </c>
      <c r="DX1108" s="69">
        <v>0</v>
      </c>
      <c r="DY1108" s="69">
        <v>0</v>
      </c>
    </row>
    <row r="1109" spans="1:129" ht="14.25">
      <c r="A1109" s="69">
        <v>62512</v>
      </c>
      <c r="B1109" s="69">
        <v>0</v>
      </c>
      <c r="C1109" s="69">
        <v>1</v>
      </c>
      <c r="D1109" s="69" t="s">
        <v>2487</v>
      </c>
      <c r="E1109" s="69" t="s">
        <v>2488</v>
      </c>
      <c r="F1109" s="69" t="s">
        <v>2489</v>
      </c>
      <c r="G1109" s="69">
        <v>1</v>
      </c>
      <c r="I1109" s="69">
        <v>0</v>
      </c>
      <c r="J1109" s="69">
        <v>0</v>
      </c>
      <c r="K1109" s="69">
        <v>0</v>
      </c>
      <c r="M1109" s="69">
        <v>0</v>
      </c>
      <c r="O1109" s="69">
        <v>0</v>
      </c>
      <c r="P1109" s="69">
        <v>1</v>
      </c>
      <c r="Q1109" s="69">
        <v>0</v>
      </c>
      <c r="R1109" s="69">
        <v>2</v>
      </c>
      <c r="S1109" s="69">
        <v>0</v>
      </c>
      <c r="T1109" s="69">
        <v>0</v>
      </c>
      <c r="U1109" s="69">
        <v>0</v>
      </c>
      <c r="V1109" s="69">
        <v>0</v>
      </c>
      <c r="W1109" s="69">
        <v>0</v>
      </c>
      <c r="X1109" s="69">
        <v>0</v>
      </c>
      <c r="Y1109" s="69">
        <v>0</v>
      </c>
      <c r="Z1109" s="69">
        <v>0</v>
      </c>
      <c r="AA1109" s="69">
        <v>1</v>
      </c>
      <c r="AB1109" s="69">
        <v>31</v>
      </c>
      <c r="AC1109" s="69">
        <v>0</v>
      </c>
      <c r="AD1109" s="69">
        <v>0</v>
      </c>
      <c r="AE1109" s="69">
        <v>0</v>
      </c>
      <c r="AF1109" s="69">
        <v>1</v>
      </c>
      <c r="AG1109" s="69">
        <v>0</v>
      </c>
      <c r="AH1109" s="69">
        <v>1</v>
      </c>
      <c r="AI1109" s="69">
        <v>0</v>
      </c>
      <c r="AJ1109" s="69">
        <v>0</v>
      </c>
      <c r="AK1109" s="69">
        <v>0</v>
      </c>
      <c r="AL1109" s="69">
        <v>0</v>
      </c>
      <c r="AM1109" s="69">
        <v>0</v>
      </c>
      <c r="AN1109" s="69">
        <v>0</v>
      </c>
      <c r="AO1109" s="69">
        <v>0</v>
      </c>
      <c r="AP1109" s="69">
        <v>0</v>
      </c>
      <c r="AQ1109" s="84">
        <v>0</v>
      </c>
      <c r="AR1109" s="69">
        <v>0</v>
      </c>
      <c r="AS1109" s="69">
        <v>0</v>
      </c>
      <c r="AT1109" s="69">
        <v>0</v>
      </c>
      <c r="AU1109" s="69">
        <v>0</v>
      </c>
      <c r="AV1109" s="69">
        <v>0</v>
      </c>
      <c r="AW1109" s="69">
        <v>0</v>
      </c>
      <c r="AX1109" s="69">
        <v>0</v>
      </c>
      <c r="AY1109" s="69">
        <v>0</v>
      </c>
      <c r="AZ1109" s="69">
        <v>0</v>
      </c>
      <c r="BA1109" s="69">
        <v>0</v>
      </c>
      <c r="BB1109" s="69">
        <v>0</v>
      </c>
      <c r="BC1109" s="69">
        <v>0</v>
      </c>
      <c r="BD1109" s="69">
        <v>0</v>
      </c>
      <c r="BE1109" s="69">
        <v>0</v>
      </c>
      <c r="BF1109" s="69">
        <v>0</v>
      </c>
      <c r="BG1109" s="69">
        <v>0</v>
      </c>
      <c r="BH1109" s="69">
        <v>0</v>
      </c>
      <c r="BK1109" s="69">
        <v>3</v>
      </c>
      <c r="BL1109" s="69">
        <v>10</v>
      </c>
      <c r="BM1109" s="69">
        <v>1</v>
      </c>
      <c r="BN1109" s="69">
        <v>31</v>
      </c>
      <c r="BO1109" s="89">
        <v>0</v>
      </c>
      <c r="BP1109" s="69">
        <v>1</v>
      </c>
      <c r="BQ1109" s="69">
        <v>1</v>
      </c>
      <c r="BR1109" s="69">
        <v>1</v>
      </c>
      <c r="BS1109" s="69">
        <v>62512</v>
      </c>
      <c r="BT1109" s="69">
        <v>0</v>
      </c>
      <c r="BU1109" s="69">
        <v>0</v>
      </c>
      <c r="BV1109" s="69">
        <v>1000</v>
      </c>
      <c r="BW1109" s="69">
        <v>0</v>
      </c>
      <c r="BY1109" s="69">
        <v>0</v>
      </c>
      <c r="BZ1109" s="69">
        <v>0</v>
      </c>
      <c r="CA1109" s="69">
        <v>31</v>
      </c>
      <c r="CB1109" s="89">
        <v>0</v>
      </c>
      <c r="CC1109" s="69">
        <v>0</v>
      </c>
      <c r="CD1109" s="69">
        <v>0</v>
      </c>
      <c r="CE1109" s="69">
        <v>0</v>
      </c>
      <c r="CF1109" s="69">
        <v>0</v>
      </c>
      <c r="CG1109" s="69">
        <v>0</v>
      </c>
      <c r="CH1109" s="69">
        <v>0</v>
      </c>
      <c r="CI1109" s="69">
        <v>0</v>
      </c>
      <c r="CJ1109" s="69">
        <v>0</v>
      </c>
      <c r="CL1109" s="69">
        <v>0</v>
      </c>
      <c r="CM1109" s="69">
        <v>0</v>
      </c>
      <c r="CN1109" s="69">
        <v>0</v>
      </c>
      <c r="CO1109" s="89">
        <v>0</v>
      </c>
      <c r="CP1109" s="69">
        <v>0</v>
      </c>
      <c r="CQ1109" s="69">
        <v>0</v>
      </c>
      <c r="CR1109" s="69">
        <v>0</v>
      </c>
      <c r="CS1109" s="69">
        <v>0</v>
      </c>
      <c r="CT1109" s="69">
        <v>0</v>
      </c>
      <c r="CU1109" s="69">
        <v>0</v>
      </c>
      <c r="CV1109" s="69">
        <v>0</v>
      </c>
      <c r="CW1109" s="69">
        <v>0</v>
      </c>
      <c r="CZ1109" s="69">
        <v>0</v>
      </c>
      <c r="DA1109" s="69">
        <v>0</v>
      </c>
      <c r="DB1109" s="69">
        <v>7</v>
      </c>
      <c r="DC1109" s="69">
        <v>0</v>
      </c>
      <c r="DD1109" s="69">
        <v>0</v>
      </c>
      <c r="DE1109" s="69">
        <v>0</v>
      </c>
      <c r="DF1109" s="69">
        <v>0</v>
      </c>
      <c r="DG1109" s="69">
        <v>1</v>
      </c>
      <c r="DI1109" s="69" t="e">
        <f>INDEX(Sheet3!$E$78:$E$1130,MATCH(A1109,Sheet3!$D$78:$D$1130,0))</f>
        <v>#N/A</v>
      </c>
      <c r="DJ1109" s="69" t="str">
        <f t="shared" si="242"/>
        <v>skill_icons.ps_skill_hprevive</v>
      </c>
      <c r="DK1109" s="69" t="s">
        <v>2490</v>
      </c>
      <c r="DL1109" s="93"/>
      <c r="DM1109" s="94" t="s">
        <v>2560</v>
      </c>
      <c r="DN1109" s="69" t="e">
        <f>"造成["&amp;INDEX(Sheet5!$L$2:$L$11,MATCH(BL1109,Sheet5!$J$2:$J$11,0))&amp;":"&amp;BR1109&amp;"*"&amp;BS1109/1000&amp;"]"&amp;INDEX(Sheet5!$I$2:$I$4,MATCH(BR1109,Sheet5!$H$2:$H$4,0))&amp;"的"&amp;INDEX(Sheet5!$K$2:$K$11,MATCH(BL1109,Sheet5!$J$2:$J$11,0))</f>
        <v>#N/A</v>
      </c>
      <c r="DO1109" s="69" t="e">
        <f>"造成["&amp;INDEX(Sheet5!$L$2:$L$11,MATCH(BY1109,Sheet5!$J$2:$J$11,0))&amp;":"&amp;CE1109&amp;"*"&amp;CF1109/1000&amp;"]"&amp;INDEX(Sheet5!$I$2:$I$4,MATCH(CE1109,Sheet5!$H$2:$H$4,0))&amp;"的"&amp;INDEX(Sheet5!$K$2:$K$11,MATCH(BY1109,Sheet5!$J$2:$J$11,0))</f>
        <v>#N/A</v>
      </c>
      <c r="DP1109" s="69"/>
      <c r="DQ1109" s="69"/>
      <c r="DR1109" s="69" t="e">
        <f t="shared" si="241"/>
        <v>#N/A</v>
      </c>
      <c r="DS1109" s="90">
        <f>MATCH(A1109,Sheet5!D:D,0)</f>
        <v>362</v>
      </c>
      <c r="DT1109" s="94" t="e">
        <f>MATCH(A1108,Sheet5!F:F,0)</f>
        <v>#N/A</v>
      </c>
      <c r="DU1109" s="69">
        <v>7</v>
      </c>
      <c r="DV1109" s="69">
        <v>0</v>
      </c>
      <c r="DW1109" s="69">
        <v>0</v>
      </c>
      <c r="DX1109" s="69">
        <v>0</v>
      </c>
      <c r="DY1109" s="69">
        <v>0</v>
      </c>
    </row>
    <row r="1110" spans="1:129" ht="14.25">
      <c r="A1110" s="69">
        <v>62513</v>
      </c>
      <c r="B1110" s="69">
        <v>0</v>
      </c>
      <c r="C1110" s="69">
        <v>1</v>
      </c>
      <c r="D1110" s="69" t="s">
        <v>2492</v>
      </c>
      <c r="E1110" s="69" t="s">
        <v>2493</v>
      </c>
      <c r="F1110" s="69" t="s">
        <v>2494</v>
      </c>
      <c r="G1110" s="69">
        <v>1</v>
      </c>
      <c r="I1110" s="69">
        <v>0</v>
      </c>
      <c r="J1110" s="69">
        <v>0</v>
      </c>
      <c r="K1110" s="69">
        <v>0</v>
      </c>
      <c r="M1110" s="69">
        <v>0</v>
      </c>
      <c r="O1110" s="69">
        <v>0</v>
      </c>
      <c r="P1110" s="69">
        <v>1</v>
      </c>
      <c r="Q1110" s="69">
        <v>0</v>
      </c>
      <c r="R1110" s="69">
        <v>2</v>
      </c>
      <c r="S1110" s="69">
        <v>0</v>
      </c>
      <c r="T1110" s="69">
        <v>0</v>
      </c>
      <c r="U1110" s="69">
        <v>0</v>
      </c>
      <c r="V1110" s="69">
        <v>0</v>
      </c>
      <c r="W1110" s="69">
        <v>0</v>
      </c>
      <c r="X1110" s="69">
        <v>0</v>
      </c>
      <c r="Y1110" s="69">
        <v>0</v>
      </c>
      <c r="Z1110" s="69">
        <v>0</v>
      </c>
      <c r="AA1110" s="69">
        <v>1</v>
      </c>
      <c r="AB1110" s="69">
        <v>31</v>
      </c>
      <c r="AC1110" s="69">
        <v>0</v>
      </c>
      <c r="AD1110" s="69">
        <v>0</v>
      </c>
      <c r="AE1110" s="69">
        <v>0</v>
      </c>
      <c r="AF1110" s="69">
        <v>1</v>
      </c>
      <c r="AG1110" s="69">
        <v>0</v>
      </c>
      <c r="AH1110" s="69">
        <v>1</v>
      </c>
      <c r="AI1110" s="69">
        <v>0</v>
      </c>
      <c r="AJ1110" s="69">
        <v>0</v>
      </c>
      <c r="AK1110" s="69">
        <v>0</v>
      </c>
      <c r="AL1110" s="69">
        <v>0</v>
      </c>
      <c r="AM1110" s="69">
        <v>0</v>
      </c>
      <c r="AN1110" s="69">
        <v>0</v>
      </c>
      <c r="AO1110" s="69">
        <v>0</v>
      </c>
      <c r="AP1110" s="69">
        <v>0</v>
      </c>
      <c r="AQ1110" s="84">
        <v>0</v>
      </c>
      <c r="AR1110" s="69">
        <v>0</v>
      </c>
      <c r="AS1110" s="69">
        <v>0</v>
      </c>
      <c r="AT1110" s="69">
        <v>0</v>
      </c>
      <c r="AU1110" s="69">
        <v>0</v>
      </c>
      <c r="AV1110" s="69">
        <v>0</v>
      </c>
      <c r="AW1110" s="69">
        <v>0</v>
      </c>
      <c r="AX1110" s="69">
        <v>0</v>
      </c>
      <c r="AY1110" s="69">
        <v>0</v>
      </c>
      <c r="AZ1110" s="69">
        <v>0</v>
      </c>
      <c r="BA1110" s="69">
        <v>0</v>
      </c>
      <c r="BB1110" s="69">
        <v>0</v>
      </c>
      <c r="BC1110" s="69">
        <v>0</v>
      </c>
      <c r="BD1110" s="69">
        <v>0</v>
      </c>
      <c r="BE1110" s="69">
        <v>0</v>
      </c>
      <c r="BF1110" s="69">
        <v>0</v>
      </c>
      <c r="BG1110" s="69">
        <v>0</v>
      </c>
      <c r="BH1110" s="69">
        <v>0</v>
      </c>
      <c r="BK1110" s="69">
        <v>3</v>
      </c>
      <c r="BL1110" s="69">
        <v>10</v>
      </c>
      <c r="BM1110" s="69">
        <v>1</v>
      </c>
      <c r="BN1110" s="69">
        <v>31</v>
      </c>
      <c r="BO1110" s="89">
        <v>0</v>
      </c>
      <c r="BP1110" s="69">
        <v>1</v>
      </c>
      <c r="BQ1110" s="69">
        <v>1</v>
      </c>
      <c r="BR1110" s="69">
        <v>1</v>
      </c>
      <c r="BS1110" s="69">
        <v>62513</v>
      </c>
      <c r="BT1110" s="69">
        <v>0</v>
      </c>
      <c r="BU1110" s="69">
        <v>0</v>
      </c>
      <c r="BV1110" s="69">
        <v>1000</v>
      </c>
      <c r="BW1110" s="69">
        <v>0</v>
      </c>
      <c r="BY1110" s="69">
        <v>0</v>
      </c>
      <c r="BZ1110" s="69">
        <v>0</v>
      </c>
      <c r="CA1110" s="69">
        <v>31</v>
      </c>
      <c r="CB1110" s="89">
        <v>0</v>
      </c>
      <c r="CC1110" s="69">
        <v>0</v>
      </c>
      <c r="CD1110" s="69">
        <v>0</v>
      </c>
      <c r="CE1110" s="69">
        <v>0</v>
      </c>
      <c r="CF1110" s="69">
        <v>0</v>
      </c>
      <c r="CG1110" s="69">
        <v>0</v>
      </c>
      <c r="CH1110" s="69">
        <v>0</v>
      </c>
      <c r="CI1110" s="69">
        <v>0</v>
      </c>
      <c r="CJ1110" s="69">
        <v>0</v>
      </c>
      <c r="CL1110" s="69">
        <v>0</v>
      </c>
      <c r="CM1110" s="69">
        <v>0</v>
      </c>
      <c r="CN1110" s="69">
        <v>0</v>
      </c>
      <c r="CO1110" s="89">
        <v>0</v>
      </c>
      <c r="CP1110" s="69">
        <v>0</v>
      </c>
      <c r="CQ1110" s="69">
        <v>0</v>
      </c>
      <c r="CR1110" s="69">
        <v>0</v>
      </c>
      <c r="CS1110" s="69">
        <v>0</v>
      </c>
      <c r="CT1110" s="69">
        <v>0</v>
      </c>
      <c r="CU1110" s="69">
        <v>0</v>
      </c>
      <c r="CV1110" s="69">
        <v>0</v>
      </c>
      <c r="CW1110" s="69">
        <v>0</v>
      </c>
      <c r="CZ1110" s="69">
        <v>0</v>
      </c>
      <c r="DA1110" s="69">
        <v>0</v>
      </c>
      <c r="DB1110" s="69">
        <v>7</v>
      </c>
      <c r="DC1110" s="69">
        <v>0</v>
      </c>
      <c r="DD1110" s="69">
        <v>0</v>
      </c>
      <c r="DE1110" s="69">
        <v>0</v>
      </c>
      <c r="DF1110" s="69">
        <v>0</v>
      </c>
      <c r="DG1110" s="69">
        <v>1</v>
      </c>
      <c r="DI1110" s="69" t="e">
        <f>INDEX(Sheet3!$E$78:$E$1130,MATCH(A1110,Sheet3!$D$78:$D$1130,0))</f>
        <v>#N/A</v>
      </c>
      <c r="DJ1110" s="69" t="str">
        <f t="shared" si="242"/>
        <v>skill_icons.ps_skill_mprevive</v>
      </c>
      <c r="DK1110" s="69" t="s">
        <v>2495</v>
      </c>
      <c r="DL1110" s="93"/>
      <c r="DM1110" s="94" t="s">
        <v>2561</v>
      </c>
      <c r="DN1110" s="69" t="e">
        <f>"造成["&amp;INDEX(Sheet5!$L$2:$L$11,MATCH(BL1110,Sheet5!$J$2:$J$11,0))&amp;":"&amp;BR1110&amp;"*"&amp;BS1110/1000&amp;"]"&amp;INDEX(Sheet5!$I$2:$I$4,MATCH(BR1110,Sheet5!$H$2:$H$4,0))&amp;"的"&amp;INDEX(Sheet5!$K$2:$K$11,MATCH(BL1110,Sheet5!$J$2:$J$11,0))</f>
        <v>#N/A</v>
      </c>
      <c r="DO1110" s="69" t="e">
        <f>"造成["&amp;INDEX(Sheet5!$L$2:$L$11,MATCH(BY1110,Sheet5!$J$2:$J$11,0))&amp;":"&amp;CE1110&amp;"*"&amp;CF1110/1000&amp;"]"&amp;INDEX(Sheet5!$I$2:$I$4,MATCH(CE1110,Sheet5!$H$2:$H$4,0))&amp;"的"&amp;INDEX(Sheet5!$K$2:$K$11,MATCH(BY1110,Sheet5!$J$2:$J$11,0))</f>
        <v>#N/A</v>
      </c>
      <c r="DP1110" s="69"/>
      <c r="DQ1110" s="69"/>
      <c r="DR1110" s="69" t="e">
        <f t="shared" si="241"/>
        <v>#N/A</v>
      </c>
      <c r="DS1110" s="90">
        <f>MATCH(A1110,Sheet5!D:D,0)</f>
        <v>363</v>
      </c>
      <c r="DT1110" s="94" t="e">
        <f>MATCH(A1109,Sheet5!F:F,0)</f>
        <v>#N/A</v>
      </c>
      <c r="DU1110" s="69">
        <v>7</v>
      </c>
      <c r="DV1110" s="69">
        <v>0</v>
      </c>
      <c r="DW1110" s="69">
        <v>0</v>
      </c>
      <c r="DX1110" s="69">
        <v>0</v>
      </c>
      <c r="DY1110" s="69">
        <v>0</v>
      </c>
    </row>
    <row r="1111" spans="1:129" ht="14.25">
      <c r="A1111" s="69">
        <v>63001</v>
      </c>
      <c r="B1111" s="69">
        <v>0</v>
      </c>
      <c r="C1111" s="69">
        <v>1</v>
      </c>
      <c r="D1111" s="69" t="s">
        <v>2433</v>
      </c>
      <c r="E1111" s="69" t="s">
        <v>2434</v>
      </c>
      <c r="F1111" s="69" t="s">
        <v>2435</v>
      </c>
      <c r="G1111" s="69">
        <v>1</v>
      </c>
      <c r="I1111" s="69">
        <v>0</v>
      </c>
      <c r="J1111" s="69">
        <v>0</v>
      </c>
      <c r="K1111" s="69">
        <v>0</v>
      </c>
      <c r="M1111" s="69">
        <v>0</v>
      </c>
      <c r="O1111" s="69">
        <v>0</v>
      </c>
      <c r="P1111" s="69">
        <v>1</v>
      </c>
      <c r="Q1111" s="69">
        <v>0</v>
      </c>
      <c r="R1111" s="69">
        <v>2</v>
      </c>
      <c r="S1111" s="69">
        <v>0</v>
      </c>
      <c r="T1111" s="69">
        <v>0</v>
      </c>
      <c r="U1111" s="69">
        <v>0</v>
      </c>
      <c r="V1111" s="69">
        <v>0</v>
      </c>
      <c r="W1111" s="69">
        <v>0</v>
      </c>
      <c r="X1111" s="69">
        <v>0</v>
      </c>
      <c r="Y1111" s="69">
        <v>0</v>
      </c>
      <c r="Z1111" s="69">
        <v>0</v>
      </c>
      <c r="AA1111" s="69">
        <v>1</v>
      </c>
      <c r="AB1111" s="69">
        <v>31</v>
      </c>
      <c r="AC1111" s="69">
        <v>0</v>
      </c>
      <c r="AD1111" s="69">
        <v>0</v>
      </c>
      <c r="AE1111" s="69">
        <v>0</v>
      </c>
      <c r="AF1111" s="69">
        <v>1</v>
      </c>
      <c r="AG1111" s="69">
        <v>0</v>
      </c>
      <c r="AH1111" s="69">
        <v>1</v>
      </c>
      <c r="AI1111" s="69">
        <v>0</v>
      </c>
      <c r="AJ1111" s="69">
        <v>0</v>
      </c>
      <c r="AK1111" s="69">
        <v>0</v>
      </c>
      <c r="AL1111" s="69">
        <v>0</v>
      </c>
      <c r="AM1111" s="69">
        <v>0</v>
      </c>
      <c r="AN1111" s="69">
        <v>0</v>
      </c>
      <c r="AO1111" s="69">
        <v>0</v>
      </c>
      <c r="AP1111" s="69">
        <v>0</v>
      </c>
      <c r="AQ1111" s="84">
        <v>0</v>
      </c>
      <c r="AR1111" s="69">
        <v>0</v>
      </c>
      <c r="AS1111" s="69">
        <v>0</v>
      </c>
      <c r="AT1111" s="69">
        <v>0</v>
      </c>
      <c r="AU1111" s="69">
        <v>0</v>
      </c>
      <c r="AV1111" s="69">
        <v>0</v>
      </c>
      <c r="AW1111" s="69">
        <v>0</v>
      </c>
      <c r="AX1111" s="69">
        <v>0</v>
      </c>
      <c r="AY1111" s="69">
        <v>0</v>
      </c>
      <c r="AZ1111" s="69">
        <v>0</v>
      </c>
      <c r="BA1111" s="69">
        <v>0</v>
      </c>
      <c r="BB1111" s="69">
        <v>0</v>
      </c>
      <c r="BC1111" s="69">
        <v>0</v>
      </c>
      <c r="BD1111" s="69">
        <v>0</v>
      </c>
      <c r="BE1111" s="69">
        <v>0</v>
      </c>
      <c r="BF1111" s="69">
        <v>0</v>
      </c>
      <c r="BG1111" s="69">
        <v>0</v>
      </c>
      <c r="BH1111" s="69">
        <v>0</v>
      </c>
      <c r="BK1111" s="69">
        <v>3</v>
      </c>
      <c r="BL1111" s="69">
        <v>10</v>
      </c>
      <c r="BM1111" s="69">
        <v>1</v>
      </c>
      <c r="BN1111" s="69">
        <v>31</v>
      </c>
      <c r="BO1111" s="89">
        <v>0</v>
      </c>
      <c r="BP1111" s="69">
        <v>1</v>
      </c>
      <c r="BQ1111" s="69">
        <v>1</v>
      </c>
      <c r="BR1111" s="69">
        <v>1</v>
      </c>
      <c r="BS1111" s="69">
        <v>63001</v>
      </c>
      <c r="BT1111" s="69">
        <v>0</v>
      </c>
      <c r="BU1111" s="69">
        <v>0</v>
      </c>
      <c r="BV1111" s="69">
        <v>1000</v>
      </c>
      <c r="BW1111" s="69">
        <v>0</v>
      </c>
      <c r="BY1111" s="69">
        <v>0</v>
      </c>
      <c r="BZ1111" s="69">
        <v>0</v>
      </c>
      <c r="CA1111" s="69">
        <v>31</v>
      </c>
      <c r="CB1111" s="89">
        <v>0</v>
      </c>
      <c r="CC1111" s="69">
        <v>0</v>
      </c>
      <c r="CD1111" s="69">
        <v>0</v>
      </c>
      <c r="CE1111" s="69">
        <v>0</v>
      </c>
      <c r="CF1111" s="69">
        <v>0</v>
      </c>
      <c r="CG1111" s="69">
        <v>0</v>
      </c>
      <c r="CH1111" s="69">
        <v>0</v>
      </c>
      <c r="CI1111" s="69">
        <v>0</v>
      </c>
      <c r="CJ1111" s="69">
        <v>0</v>
      </c>
      <c r="CL1111" s="69">
        <v>0</v>
      </c>
      <c r="CM1111" s="69">
        <v>0</v>
      </c>
      <c r="CN1111" s="69">
        <v>0</v>
      </c>
      <c r="CO1111" s="89">
        <v>0</v>
      </c>
      <c r="CP1111" s="69">
        <v>0</v>
      </c>
      <c r="CQ1111" s="69">
        <v>0</v>
      </c>
      <c r="CR1111" s="69">
        <v>0</v>
      </c>
      <c r="CS1111" s="69">
        <v>0</v>
      </c>
      <c r="CT1111" s="69">
        <v>0</v>
      </c>
      <c r="CU1111" s="69">
        <v>0</v>
      </c>
      <c r="CV1111" s="69">
        <v>0</v>
      </c>
      <c r="CW1111" s="69">
        <v>0</v>
      </c>
      <c r="CZ1111" s="69">
        <v>0</v>
      </c>
      <c r="DA1111" s="69">
        <v>0</v>
      </c>
      <c r="DB1111" s="69">
        <v>400</v>
      </c>
      <c r="DC1111" s="69">
        <v>0</v>
      </c>
      <c r="DD1111" s="69">
        <v>0</v>
      </c>
      <c r="DE1111" s="69">
        <v>0</v>
      </c>
      <c r="DF1111" s="69">
        <v>0</v>
      </c>
      <c r="DG1111" s="69">
        <v>1</v>
      </c>
      <c r="DI1111" s="69" t="e">
        <f>INDEX(Sheet3!$E$78:$E$1130,MATCH(A1111,Sheet3!$D$78:$D$1130,0))</f>
        <v>#N/A</v>
      </c>
      <c r="DJ1111" s="69" t="str">
        <f t="shared" si="242"/>
        <v>skill_icons.ps_skill_maxhp</v>
      </c>
      <c r="DK1111" s="69" t="s">
        <v>2436</v>
      </c>
      <c r="DL1111" s="93"/>
      <c r="DM1111" s="94" t="s">
        <v>2562</v>
      </c>
      <c r="DN1111" s="69" t="e">
        <f>"造成["&amp;INDEX(Sheet5!$L$2:$L$11,MATCH(BL1111,Sheet5!$J$2:$J$11,0))&amp;":"&amp;BR1111&amp;"*"&amp;BS1111/1000&amp;"]"&amp;INDEX(Sheet5!$I$2:$I$4,MATCH(BR1111,Sheet5!$H$2:$H$4,0))&amp;"的"&amp;INDEX(Sheet5!$K$2:$K$11,MATCH(BL1111,Sheet5!$J$2:$J$11,0))</f>
        <v>#N/A</v>
      </c>
      <c r="DO1111" s="69" t="e">
        <f>"造成["&amp;INDEX(Sheet5!$L$2:$L$11,MATCH(BY1111,Sheet5!$J$2:$J$11,0))&amp;":"&amp;CE1111&amp;"*"&amp;CF1111/1000&amp;"]"&amp;INDEX(Sheet5!$I$2:$I$4,MATCH(CE1111,Sheet5!$H$2:$H$4,0))&amp;"的"&amp;INDEX(Sheet5!$K$2:$K$11,MATCH(BY1111,Sheet5!$J$2:$J$11,0))</f>
        <v>#N/A</v>
      </c>
      <c r="DP1111" s="69"/>
      <c r="DQ1111" s="69"/>
      <c r="DR1111" s="69" t="e">
        <f t="shared" si="241"/>
        <v>#N/A</v>
      </c>
      <c r="DS1111" s="90">
        <f>MATCH(A1111,Sheet5!D:D,0)</f>
        <v>364</v>
      </c>
      <c r="DT1111" s="94" t="e">
        <f>MATCH(A1110,Sheet5!F:F,0)</f>
        <v>#N/A</v>
      </c>
      <c r="DU1111" s="69">
        <v>400</v>
      </c>
      <c r="DV1111" s="69">
        <v>0</v>
      </c>
      <c r="DW1111" s="69">
        <v>0</v>
      </c>
      <c r="DX1111" s="69">
        <v>0</v>
      </c>
      <c r="DY1111" s="69">
        <v>0</v>
      </c>
    </row>
    <row r="1112" spans="1:129" ht="14.25">
      <c r="A1112" s="69">
        <v>63002</v>
      </c>
      <c r="B1112" s="69">
        <v>0</v>
      </c>
      <c r="C1112" s="69">
        <v>1</v>
      </c>
      <c r="D1112" s="69" t="s">
        <v>2438</v>
      </c>
      <c r="E1112" s="69" t="s">
        <v>2439</v>
      </c>
      <c r="F1112" s="69" t="s">
        <v>2440</v>
      </c>
      <c r="G1112" s="69">
        <v>1</v>
      </c>
      <c r="I1112" s="69">
        <v>0</v>
      </c>
      <c r="J1112" s="69">
        <v>0</v>
      </c>
      <c r="K1112" s="69">
        <v>0</v>
      </c>
      <c r="M1112" s="69">
        <v>0</v>
      </c>
      <c r="O1112" s="69">
        <v>0</v>
      </c>
      <c r="P1112" s="69">
        <v>1</v>
      </c>
      <c r="Q1112" s="69">
        <v>0</v>
      </c>
      <c r="R1112" s="69">
        <v>2</v>
      </c>
      <c r="S1112" s="69">
        <v>0</v>
      </c>
      <c r="T1112" s="69">
        <v>0</v>
      </c>
      <c r="U1112" s="69">
        <v>0</v>
      </c>
      <c r="V1112" s="69">
        <v>0</v>
      </c>
      <c r="W1112" s="69">
        <v>0</v>
      </c>
      <c r="X1112" s="69">
        <v>0</v>
      </c>
      <c r="Y1112" s="69">
        <v>0</v>
      </c>
      <c r="Z1112" s="69">
        <v>0</v>
      </c>
      <c r="AA1112" s="69">
        <v>1</v>
      </c>
      <c r="AB1112" s="69">
        <v>31</v>
      </c>
      <c r="AC1112" s="69">
        <v>0</v>
      </c>
      <c r="AD1112" s="69">
        <v>0</v>
      </c>
      <c r="AE1112" s="69">
        <v>0</v>
      </c>
      <c r="AF1112" s="69">
        <v>1</v>
      </c>
      <c r="AG1112" s="69">
        <v>0</v>
      </c>
      <c r="AH1112" s="69">
        <v>1</v>
      </c>
      <c r="AI1112" s="69">
        <v>0</v>
      </c>
      <c r="AJ1112" s="69">
        <v>0</v>
      </c>
      <c r="AK1112" s="69">
        <v>0</v>
      </c>
      <c r="AL1112" s="69">
        <v>0</v>
      </c>
      <c r="AM1112" s="69">
        <v>0</v>
      </c>
      <c r="AN1112" s="69">
        <v>0</v>
      </c>
      <c r="AO1112" s="69">
        <v>0</v>
      </c>
      <c r="AP1112" s="69">
        <v>0</v>
      </c>
      <c r="AQ1112" s="84">
        <v>0</v>
      </c>
      <c r="AR1112" s="69">
        <v>0</v>
      </c>
      <c r="AS1112" s="69">
        <v>0</v>
      </c>
      <c r="AT1112" s="69">
        <v>0</v>
      </c>
      <c r="AU1112" s="69">
        <v>0</v>
      </c>
      <c r="AV1112" s="69">
        <v>0</v>
      </c>
      <c r="AW1112" s="69">
        <v>0</v>
      </c>
      <c r="AX1112" s="69">
        <v>0</v>
      </c>
      <c r="AY1112" s="69">
        <v>0</v>
      </c>
      <c r="AZ1112" s="69">
        <v>0</v>
      </c>
      <c r="BA1112" s="69">
        <v>0</v>
      </c>
      <c r="BB1112" s="69">
        <v>0</v>
      </c>
      <c r="BC1112" s="69">
        <v>0</v>
      </c>
      <c r="BD1112" s="69">
        <v>0</v>
      </c>
      <c r="BE1112" s="69">
        <v>0</v>
      </c>
      <c r="BF1112" s="69">
        <v>0</v>
      </c>
      <c r="BG1112" s="69">
        <v>0</v>
      </c>
      <c r="BH1112" s="69">
        <v>0</v>
      </c>
      <c r="BK1112" s="69">
        <v>3</v>
      </c>
      <c r="BL1112" s="69">
        <v>10</v>
      </c>
      <c r="BM1112" s="69">
        <v>1</v>
      </c>
      <c r="BN1112" s="69">
        <v>31</v>
      </c>
      <c r="BO1112" s="89">
        <v>0</v>
      </c>
      <c r="BP1112" s="69">
        <v>1</v>
      </c>
      <c r="BQ1112" s="69">
        <v>1</v>
      </c>
      <c r="BR1112" s="69">
        <v>1</v>
      </c>
      <c r="BS1112" s="69">
        <v>63002</v>
      </c>
      <c r="BT1112" s="69">
        <v>0</v>
      </c>
      <c r="BU1112" s="69">
        <v>0</v>
      </c>
      <c r="BV1112" s="69">
        <v>1000</v>
      </c>
      <c r="BW1112" s="69">
        <v>0</v>
      </c>
      <c r="BY1112" s="69">
        <v>0</v>
      </c>
      <c r="BZ1112" s="69">
        <v>0</v>
      </c>
      <c r="CA1112" s="69">
        <v>31</v>
      </c>
      <c r="CB1112" s="89">
        <v>0</v>
      </c>
      <c r="CC1112" s="69">
        <v>0</v>
      </c>
      <c r="CD1112" s="69">
        <v>0</v>
      </c>
      <c r="CE1112" s="69">
        <v>0</v>
      </c>
      <c r="CF1112" s="69">
        <v>0</v>
      </c>
      <c r="CG1112" s="69">
        <v>0</v>
      </c>
      <c r="CH1112" s="69">
        <v>0</v>
      </c>
      <c r="CI1112" s="69">
        <v>0</v>
      </c>
      <c r="CJ1112" s="69">
        <v>0</v>
      </c>
      <c r="CL1112" s="69">
        <v>0</v>
      </c>
      <c r="CM1112" s="69">
        <v>0</v>
      </c>
      <c r="CN1112" s="69">
        <v>0</v>
      </c>
      <c r="CO1112" s="89">
        <v>0</v>
      </c>
      <c r="CP1112" s="69">
        <v>0</v>
      </c>
      <c r="CQ1112" s="69">
        <v>0</v>
      </c>
      <c r="CR1112" s="69">
        <v>0</v>
      </c>
      <c r="CS1112" s="69">
        <v>0</v>
      </c>
      <c r="CT1112" s="69">
        <v>0</v>
      </c>
      <c r="CU1112" s="69">
        <v>0</v>
      </c>
      <c r="CV1112" s="69">
        <v>0</v>
      </c>
      <c r="CW1112" s="69">
        <v>0</v>
      </c>
      <c r="CZ1112" s="69">
        <v>0</v>
      </c>
      <c r="DA1112" s="69">
        <v>0</v>
      </c>
      <c r="DB1112" s="69">
        <v>400</v>
      </c>
      <c r="DC1112" s="69">
        <v>0</v>
      </c>
      <c r="DD1112" s="69">
        <v>0</v>
      </c>
      <c r="DE1112" s="69">
        <v>0</v>
      </c>
      <c r="DF1112" s="69">
        <v>0</v>
      </c>
      <c r="DG1112" s="69">
        <v>1</v>
      </c>
      <c r="DI1112" s="69" t="e">
        <f>INDEX(Sheet3!$E$78:$E$1130,MATCH(A1112,Sheet3!$D$78:$D$1130,0))</f>
        <v>#N/A</v>
      </c>
      <c r="DJ1112" s="69" t="str">
        <f t="shared" si="242"/>
        <v>skill_icons.ps_skill_maxmp</v>
      </c>
      <c r="DK1112" s="69" t="s">
        <v>2441</v>
      </c>
      <c r="DL1112" s="93"/>
      <c r="DM1112" s="94" t="s">
        <v>2563</v>
      </c>
      <c r="DN1112" s="69" t="e">
        <f>"造成["&amp;INDEX(Sheet5!$L$2:$L$11,MATCH(BL1112,Sheet5!$J$2:$J$11,0))&amp;":"&amp;BR1112&amp;"*"&amp;BS1112/1000&amp;"]"&amp;INDEX(Sheet5!$I$2:$I$4,MATCH(BR1112,Sheet5!$H$2:$H$4,0))&amp;"的"&amp;INDEX(Sheet5!$K$2:$K$11,MATCH(BL1112,Sheet5!$J$2:$J$11,0))</f>
        <v>#N/A</v>
      </c>
      <c r="DO1112" s="69" t="e">
        <f>"造成["&amp;INDEX(Sheet5!$L$2:$L$11,MATCH(BY1112,Sheet5!$J$2:$J$11,0))&amp;":"&amp;CE1112&amp;"*"&amp;CF1112/1000&amp;"]"&amp;INDEX(Sheet5!$I$2:$I$4,MATCH(CE1112,Sheet5!$H$2:$H$4,0))&amp;"的"&amp;INDEX(Sheet5!$K$2:$K$11,MATCH(BY1112,Sheet5!$J$2:$J$11,0))</f>
        <v>#N/A</v>
      </c>
      <c r="DP1112" s="69"/>
      <c r="DQ1112" s="69"/>
      <c r="DR1112" s="69" t="e">
        <f t="shared" si="241"/>
        <v>#N/A</v>
      </c>
      <c r="DS1112" s="90">
        <f>MATCH(A1112,Sheet5!D:D,0)</f>
        <v>365</v>
      </c>
      <c r="DT1112" s="94" t="e">
        <f>MATCH(A1111,Sheet5!F:F,0)</f>
        <v>#N/A</v>
      </c>
      <c r="DU1112" s="69">
        <v>400</v>
      </c>
      <c r="DV1112" s="69">
        <v>0</v>
      </c>
      <c r="DW1112" s="69">
        <v>0</v>
      </c>
      <c r="DX1112" s="69">
        <v>0</v>
      </c>
      <c r="DY1112" s="69">
        <v>0</v>
      </c>
    </row>
    <row r="1113" spans="1:129" ht="14.25">
      <c r="A1113" s="69">
        <v>63003</v>
      </c>
      <c r="B1113" s="69">
        <v>0</v>
      </c>
      <c r="C1113" s="69">
        <v>1</v>
      </c>
      <c r="D1113" s="69" t="s">
        <v>2443</v>
      </c>
      <c r="E1113" s="69" t="s">
        <v>2444</v>
      </c>
      <c r="F1113" s="69" t="s">
        <v>2445</v>
      </c>
      <c r="G1113" s="69">
        <v>1</v>
      </c>
      <c r="I1113" s="69">
        <v>0</v>
      </c>
      <c r="J1113" s="69">
        <v>0</v>
      </c>
      <c r="K1113" s="69">
        <v>0</v>
      </c>
      <c r="M1113" s="69">
        <v>0</v>
      </c>
      <c r="O1113" s="69">
        <v>0</v>
      </c>
      <c r="P1113" s="69">
        <v>1</v>
      </c>
      <c r="Q1113" s="69">
        <v>0</v>
      </c>
      <c r="R1113" s="69">
        <v>2</v>
      </c>
      <c r="S1113" s="69">
        <v>0</v>
      </c>
      <c r="T1113" s="69">
        <v>0</v>
      </c>
      <c r="U1113" s="69">
        <v>0</v>
      </c>
      <c r="V1113" s="69">
        <v>0</v>
      </c>
      <c r="W1113" s="69">
        <v>0</v>
      </c>
      <c r="X1113" s="69">
        <v>0</v>
      </c>
      <c r="Y1113" s="69">
        <v>0</v>
      </c>
      <c r="Z1113" s="69">
        <v>0</v>
      </c>
      <c r="AA1113" s="69">
        <v>1</v>
      </c>
      <c r="AB1113" s="69">
        <v>31</v>
      </c>
      <c r="AC1113" s="69">
        <v>0</v>
      </c>
      <c r="AD1113" s="69">
        <v>0</v>
      </c>
      <c r="AE1113" s="69">
        <v>0</v>
      </c>
      <c r="AF1113" s="69">
        <v>1</v>
      </c>
      <c r="AG1113" s="69">
        <v>0</v>
      </c>
      <c r="AH1113" s="69">
        <v>1</v>
      </c>
      <c r="AI1113" s="69">
        <v>0</v>
      </c>
      <c r="AJ1113" s="69">
        <v>0</v>
      </c>
      <c r="AK1113" s="69">
        <v>0</v>
      </c>
      <c r="AL1113" s="69">
        <v>0</v>
      </c>
      <c r="AM1113" s="69">
        <v>0</v>
      </c>
      <c r="AN1113" s="69">
        <v>0</v>
      </c>
      <c r="AO1113" s="69">
        <v>0</v>
      </c>
      <c r="AP1113" s="69">
        <v>0</v>
      </c>
      <c r="AQ1113" s="84">
        <v>0</v>
      </c>
      <c r="AR1113" s="69">
        <v>0</v>
      </c>
      <c r="AS1113" s="69">
        <v>0</v>
      </c>
      <c r="AT1113" s="69">
        <v>0</v>
      </c>
      <c r="AU1113" s="69">
        <v>0</v>
      </c>
      <c r="AV1113" s="69">
        <v>0</v>
      </c>
      <c r="AW1113" s="69">
        <v>0</v>
      </c>
      <c r="AX1113" s="69">
        <v>0</v>
      </c>
      <c r="AY1113" s="69">
        <v>0</v>
      </c>
      <c r="AZ1113" s="69">
        <v>0</v>
      </c>
      <c r="BA1113" s="69">
        <v>0</v>
      </c>
      <c r="BB1113" s="69">
        <v>0</v>
      </c>
      <c r="BC1113" s="69">
        <v>0</v>
      </c>
      <c r="BD1113" s="69">
        <v>0</v>
      </c>
      <c r="BE1113" s="69">
        <v>0</v>
      </c>
      <c r="BF1113" s="69">
        <v>0</v>
      </c>
      <c r="BG1113" s="69">
        <v>0</v>
      </c>
      <c r="BH1113" s="69">
        <v>0</v>
      </c>
      <c r="BK1113" s="69">
        <v>3</v>
      </c>
      <c r="BL1113" s="69">
        <v>10</v>
      </c>
      <c r="BM1113" s="69">
        <v>1</v>
      </c>
      <c r="BN1113" s="69">
        <v>31</v>
      </c>
      <c r="BO1113" s="89">
        <v>0</v>
      </c>
      <c r="BP1113" s="69">
        <v>1</v>
      </c>
      <c r="BQ1113" s="69">
        <v>1</v>
      </c>
      <c r="BR1113" s="69">
        <v>1</v>
      </c>
      <c r="BS1113" s="69">
        <v>63003</v>
      </c>
      <c r="BT1113" s="69">
        <v>0</v>
      </c>
      <c r="BU1113" s="69">
        <v>0</v>
      </c>
      <c r="BV1113" s="69">
        <v>1000</v>
      </c>
      <c r="BW1113" s="69">
        <v>0</v>
      </c>
      <c r="BY1113" s="69">
        <v>0</v>
      </c>
      <c r="BZ1113" s="69">
        <v>0</v>
      </c>
      <c r="CA1113" s="69">
        <v>31</v>
      </c>
      <c r="CB1113" s="89">
        <v>0</v>
      </c>
      <c r="CC1113" s="69">
        <v>0</v>
      </c>
      <c r="CD1113" s="69">
        <v>0</v>
      </c>
      <c r="CE1113" s="69">
        <v>0</v>
      </c>
      <c r="CF1113" s="69">
        <v>0</v>
      </c>
      <c r="CG1113" s="69">
        <v>0</v>
      </c>
      <c r="CH1113" s="69">
        <v>0</v>
      </c>
      <c r="CI1113" s="69">
        <v>0</v>
      </c>
      <c r="CJ1113" s="69">
        <v>0</v>
      </c>
      <c r="CL1113" s="69">
        <v>0</v>
      </c>
      <c r="CM1113" s="69">
        <v>0</v>
      </c>
      <c r="CN1113" s="69">
        <v>0</v>
      </c>
      <c r="CO1113" s="89">
        <v>0</v>
      </c>
      <c r="CP1113" s="69">
        <v>0</v>
      </c>
      <c r="CQ1113" s="69">
        <v>0</v>
      </c>
      <c r="CR1113" s="69">
        <v>0</v>
      </c>
      <c r="CS1113" s="69">
        <v>0</v>
      </c>
      <c r="CT1113" s="69">
        <v>0</v>
      </c>
      <c r="CU1113" s="69">
        <v>0</v>
      </c>
      <c r="CV1113" s="69">
        <v>0</v>
      </c>
      <c r="CW1113" s="69">
        <v>0</v>
      </c>
      <c r="CZ1113" s="69">
        <v>0</v>
      </c>
      <c r="DA1113" s="69">
        <v>0</v>
      </c>
      <c r="DB1113" s="69">
        <v>40</v>
      </c>
      <c r="DC1113" s="69">
        <v>0</v>
      </c>
      <c r="DD1113" s="69">
        <v>0</v>
      </c>
      <c r="DE1113" s="69">
        <v>0</v>
      </c>
      <c r="DF1113" s="69">
        <v>0</v>
      </c>
      <c r="DG1113" s="69">
        <v>1</v>
      </c>
      <c r="DI1113" s="69" t="e">
        <f>INDEX(Sheet3!$E$78:$E$1130,MATCH(A1113,Sheet3!$D$78:$D$1130,0))</f>
        <v>#N/A</v>
      </c>
      <c r="DJ1113" s="69" t="str">
        <f t="shared" si="242"/>
        <v>skill_icons.ps_skill_patk</v>
      </c>
      <c r="DK1113" s="69" t="s">
        <v>2446</v>
      </c>
      <c r="DL1113" s="93"/>
      <c r="DM1113" s="94" t="s">
        <v>2564</v>
      </c>
      <c r="DN1113" s="69" t="e">
        <f>"造成["&amp;INDEX(Sheet5!$L$2:$L$11,MATCH(BL1113,Sheet5!$J$2:$J$11,0))&amp;":"&amp;BR1113&amp;"*"&amp;BS1113/1000&amp;"]"&amp;INDEX(Sheet5!$I$2:$I$4,MATCH(BR1113,Sheet5!$H$2:$H$4,0))&amp;"的"&amp;INDEX(Sheet5!$K$2:$K$11,MATCH(BL1113,Sheet5!$J$2:$J$11,0))</f>
        <v>#N/A</v>
      </c>
      <c r="DO1113" s="69" t="e">
        <f>"造成["&amp;INDEX(Sheet5!$L$2:$L$11,MATCH(BY1113,Sheet5!$J$2:$J$11,0))&amp;":"&amp;CE1113&amp;"*"&amp;CF1113/1000&amp;"]"&amp;INDEX(Sheet5!$I$2:$I$4,MATCH(CE1113,Sheet5!$H$2:$H$4,0))&amp;"的"&amp;INDEX(Sheet5!$K$2:$K$11,MATCH(BY1113,Sheet5!$J$2:$J$11,0))</f>
        <v>#N/A</v>
      </c>
      <c r="DP1113" s="69"/>
      <c r="DQ1113" s="69"/>
      <c r="DR1113" s="69" t="e">
        <f t="shared" si="241"/>
        <v>#N/A</v>
      </c>
      <c r="DS1113" s="90">
        <f>MATCH(A1113,Sheet5!D:D,0)</f>
        <v>366</v>
      </c>
      <c r="DT1113" s="94" t="e">
        <f>MATCH(A1112,Sheet5!F:F,0)</f>
        <v>#N/A</v>
      </c>
      <c r="DU1113" s="69">
        <v>40</v>
      </c>
      <c r="DV1113" s="69">
        <v>0</v>
      </c>
      <c r="DW1113" s="69">
        <v>0</v>
      </c>
      <c r="DX1113" s="69">
        <v>0</v>
      </c>
      <c r="DY1113" s="69">
        <v>0</v>
      </c>
    </row>
    <row r="1114" spans="1:129" ht="14.25">
      <c r="A1114" s="69">
        <v>63004</v>
      </c>
      <c r="B1114" s="69">
        <v>0</v>
      </c>
      <c r="C1114" s="69">
        <v>1</v>
      </c>
      <c r="D1114" s="69" t="s">
        <v>2448</v>
      </c>
      <c r="E1114" s="69" t="s">
        <v>2449</v>
      </c>
      <c r="F1114" s="69" t="s">
        <v>2450</v>
      </c>
      <c r="G1114" s="69">
        <v>1</v>
      </c>
      <c r="I1114" s="69">
        <v>0</v>
      </c>
      <c r="J1114" s="69">
        <v>0</v>
      </c>
      <c r="K1114" s="69">
        <v>0</v>
      </c>
      <c r="M1114" s="69">
        <v>0</v>
      </c>
      <c r="O1114" s="69">
        <v>0</v>
      </c>
      <c r="P1114" s="69">
        <v>1</v>
      </c>
      <c r="Q1114" s="69">
        <v>0</v>
      </c>
      <c r="R1114" s="69">
        <v>2</v>
      </c>
      <c r="S1114" s="69">
        <v>0</v>
      </c>
      <c r="T1114" s="69">
        <v>0</v>
      </c>
      <c r="U1114" s="69">
        <v>0</v>
      </c>
      <c r="V1114" s="69">
        <v>0</v>
      </c>
      <c r="W1114" s="69">
        <v>0</v>
      </c>
      <c r="X1114" s="69">
        <v>0</v>
      </c>
      <c r="Y1114" s="69">
        <v>0</v>
      </c>
      <c r="Z1114" s="69">
        <v>0</v>
      </c>
      <c r="AA1114" s="69">
        <v>1</v>
      </c>
      <c r="AB1114" s="69">
        <v>31</v>
      </c>
      <c r="AC1114" s="69">
        <v>0</v>
      </c>
      <c r="AD1114" s="69">
        <v>0</v>
      </c>
      <c r="AE1114" s="69">
        <v>0</v>
      </c>
      <c r="AF1114" s="69">
        <v>1</v>
      </c>
      <c r="AG1114" s="69">
        <v>0</v>
      </c>
      <c r="AH1114" s="69">
        <v>1</v>
      </c>
      <c r="AI1114" s="69">
        <v>0</v>
      </c>
      <c r="AJ1114" s="69">
        <v>0</v>
      </c>
      <c r="AK1114" s="69">
        <v>0</v>
      </c>
      <c r="AL1114" s="69">
        <v>0</v>
      </c>
      <c r="AM1114" s="69">
        <v>0</v>
      </c>
      <c r="AN1114" s="69">
        <v>0</v>
      </c>
      <c r="AO1114" s="69">
        <v>0</v>
      </c>
      <c r="AP1114" s="69">
        <v>0</v>
      </c>
      <c r="AQ1114" s="84">
        <v>0</v>
      </c>
      <c r="AR1114" s="69">
        <v>0</v>
      </c>
      <c r="AS1114" s="69">
        <v>0</v>
      </c>
      <c r="AT1114" s="69">
        <v>0</v>
      </c>
      <c r="AU1114" s="69">
        <v>0</v>
      </c>
      <c r="AV1114" s="69">
        <v>0</v>
      </c>
      <c r="AW1114" s="69">
        <v>0</v>
      </c>
      <c r="AX1114" s="69">
        <v>0</v>
      </c>
      <c r="AY1114" s="69">
        <v>0</v>
      </c>
      <c r="AZ1114" s="69">
        <v>0</v>
      </c>
      <c r="BA1114" s="69">
        <v>0</v>
      </c>
      <c r="BB1114" s="69">
        <v>0</v>
      </c>
      <c r="BC1114" s="69">
        <v>0</v>
      </c>
      <c r="BD1114" s="69">
        <v>0</v>
      </c>
      <c r="BE1114" s="69">
        <v>0</v>
      </c>
      <c r="BF1114" s="69">
        <v>0</v>
      </c>
      <c r="BG1114" s="69">
        <v>0</v>
      </c>
      <c r="BH1114" s="69">
        <v>0</v>
      </c>
      <c r="BK1114" s="69">
        <v>3</v>
      </c>
      <c r="BL1114" s="69">
        <v>10</v>
      </c>
      <c r="BM1114" s="69">
        <v>1</v>
      </c>
      <c r="BN1114" s="69">
        <v>31</v>
      </c>
      <c r="BO1114" s="89">
        <v>0</v>
      </c>
      <c r="BP1114" s="69">
        <v>1</v>
      </c>
      <c r="BQ1114" s="69">
        <v>1</v>
      </c>
      <c r="BR1114" s="69">
        <v>1</v>
      </c>
      <c r="BS1114" s="69">
        <v>63004</v>
      </c>
      <c r="BT1114" s="69">
        <v>0</v>
      </c>
      <c r="BU1114" s="69">
        <v>0</v>
      </c>
      <c r="BV1114" s="69">
        <v>1000</v>
      </c>
      <c r="BW1114" s="69">
        <v>0</v>
      </c>
      <c r="BY1114" s="69">
        <v>0</v>
      </c>
      <c r="BZ1114" s="69">
        <v>0</v>
      </c>
      <c r="CA1114" s="69">
        <v>31</v>
      </c>
      <c r="CB1114" s="89">
        <v>0</v>
      </c>
      <c r="CC1114" s="69">
        <v>0</v>
      </c>
      <c r="CD1114" s="69">
        <v>0</v>
      </c>
      <c r="CE1114" s="69">
        <v>0</v>
      </c>
      <c r="CF1114" s="69">
        <v>0</v>
      </c>
      <c r="CG1114" s="69">
        <v>0</v>
      </c>
      <c r="CH1114" s="69">
        <v>0</v>
      </c>
      <c r="CI1114" s="69">
        <v>0</v>
      </c>
      <c r="CJ1114" s="69">
        <v>0</v>
      </c>
      <c r="CL1114" s="69">
        <v>0</v>
      </c>
      <c r="CM1114" s="69">
        <v>0</v>
      </c>
      <c r="CN1114" s="69">
        <v>0</v>
      </c>
      <c r="CO1114" s="89">
        <v>0</v>
      </c>
      <c r="CP1114" s="69">
        <v>0</v>
      </c>
      <c r="CQ1114" s="69">
        <v>0</v>
      </c>
      <c r="CR1114" s="69">
        <v>0</v>
      </c>
      <c r="CS1114" s="69">
        <v>0</v>
      </c>
      <c r="CT1114" s="69">
        <v>0</v>
      </c>
      <c r="CU1114" s="69">
        <v>0</v>
      </c>
      <c r="CV1114" s="69">
        <v>0</v>
      </c>
      <c r="CW1114" s="69">
        <v>0</v>
      </c>
      <c r="CZ1114" s="69">
        <v>0</v>
      </c>
      <c r="DA1114" s="69">
        <v>0</v>
      </c>
      <c r="DB1114" s="69">
        <v>40</v>
      </c>
      <c r="DC1114" s="69">
        <v>0</v>
      </c>
      <c r="DD1114" s="69">
        <v>0</v>
      </c>
      <c r="DE1114" s="69">
        <v>0</v>
      </c>
      <c r="DF1114" s="69">
        <v>0</v>
      </c>
      <c r="DG1114" s="69">
        <v>1</v>
      </c>
      <c r="DI1114" s="69" t="e">
        <f>INDEX(Sheet3!$E$78:$E$1130,MATCH(A1114,Sheet3!$D$78:$D$1130,0))</f>
        <v>#N/A</v>
      </c>
      <c r="DJ1114" s="69" t="str">
        <f t="shared" si="242"/>
        <v>skill_icons.ps_skill_matk</v>
      </c>
      <c r="DK1114" s="69" t="s">
        <v>2451</v>
      </c>
      <c r="DL1114" s="93"/>
      <c r="DM1114" s="94" t="s">
        <v>2565</v>
      </c>
      <c r="DN1114" s="69" t="e">
        <f>"造成["&amp;INDEX(Sheet5!$L$2:$L$11,MATCH(BL1114,Sheet5!$J$2:$J$11,0))&amp;":"&amp;BR1114&amp;"*"&amp;BS1114/1000&amp;"]"&amp;INDEX(Sheet5!$I$2:$I$4,MATCH(BR1114,Sheet5!$H$2:$H$4,0))&amp;"的"&amp;INDEX(Sheet5!$K$2:$K$11,MATCH(BL1114,Sheet5!$J$2:$J$11,0))</f>
        <v>#N/A</v>
      </c>
      <c r="DO1114" s="69" t="e">
        <f>"造成["&amp;INDEX(Sheet5!$L$2:$L$11,MATCH(BY1114,Sheet5!$J$2:$J$11,0))&amp;":"&amp;CE1114&amp;"*"&amp;CF1114/1000&amp;"]"&amp;INDEX(Sheet5!$I$2:$I$4,MATCH(CE1114,Sheet5!$H$2:$H$4,0))&amp;"的"&amp;INDEX(Sheet5!$K$2:$K$11,MATCH(BY1114,Sheet5!$J$2:$J$11,0))</f>
        <v>#N/A</v>
      </c>
      <c r="DP1114" s="69"/>
      <c r="DQ1114" s="69"/>
      <c r="DR1114" s="69" t="e">
        <f t="shared" si="241"/>
        <v>#N/A</v>
      </c>
      <c r="DS1114" s="90">
        <f>MATCH(A1114,Sheet5!D:D,0)</f>
        <v>367</v>
      </c>
      <c r="DT1114" s="94" t="e">
        <f>MATCH(A1113,Sheet5!F:F,0)</f>
        <v>#N/A</v>
      </c>
      <c r="DU1114" s="69">
        <v>40</v>
      </c>
      <c r="DV1114" s="69">
        <v>0</v>
      </c>
      <c r="DW1114" s="69">
        <v>0</v>
      </c>
      <c r="DX1114" s="69">
        <v>0</v>
      </c>
      <c r="DY1114" s="69">
        <v>0</v>
      </c>
    </row>
    <row r="1115" spans="1:129" ht="14.25">
      <c r="A1115" s="69">
        <v>63005</v>
      </c>
      <c r="B1115" s="69">
        <v>0</v>
      </c>
      <c r="C1115" s="69">
        <v>1</v>
      </c>
      <c r="D1115" s="69" t="s">
        <v>2453</v>
      </c>
      <c r="E1115" s="69" t="s">
        <v>2454</v>
      </c>
      <c r="F1115" s="69" t="s">
        <v>2455</v>
      </c>
      <c r="G1115" s="69">
        <v>1</v>
      </c>
      <c r="I1115" s="69">
        <v>0</v>
      </c>
      <c r="J1115" s="69">
        <v>0</v>
      </c>
      <c r="K1115" s="69">
        <v>0</v>
      </c>
      <c r="M1115" s="69">
        <v>0</v>
      </c>
      <c r="O1115" s="69">
        <v>0</v>
      </c>
      <c r="P1115" s="69">
        <v>1</v>
      </c>
      <c r="Q1115" s="69">
        <v>0</v>
      </c>
      <c r="R1115" s="69">
        <v>2</v>
      </c>
      <c r="S1115" s="69">
        <v>0</v>
      </c>
      <c r="T1115" s="69">
        <v>0</v>
      </c>
      <c r="U1115" s="69">
        <v>0</v>
      </c>
      <c r="V1115" s="69">
        <v>0</v>
      </c>
      <c r="W1115" s="69">
        <v>0</v>
      </c>
      <c r="X1115" s="69">
        <v>0</v>
      </c>
      <c r="Y1115" s="69">
        <v>0</v>
      </c>
      <c r="Z1115" s="69">
        <v>0</v>
      </c>
      <c r="AA1115" s="69">
        <v>1</v>
      </c>
      <c r="AB1115" s="69">
        <v>31</v>
      </c>
      <c r="AC1115" s="69">
        <v>0</v>
      </c>
      <c r="AD1115" s="69">
        <v>0</v>
      </c>
      <c r="AE1115" s="69">
        <v>0</v>
      </c>
      <c r="AF1115" s="69">
        <v>1</v>
      </c>
      <c r="AG1115" s="69">
        <v>0</v>
      </c>
      <c r="AH1115" s="69">
        <v>1</v>
      </c>
      <c r="AI1115" s="69">
        <v>0</v>
      </c>
      <c r="AJ1115" s="69">
        <v>0</v>
      </c>
      <c r="AK1115" s="69">
        <v>0</v>
      </c>
      <c r="AL1115" s="69">
        <v>0</v>
      </c>
      <c r="AM1115" s="69">
        <v>0</v>
      </c>
      <c r="AN1115" s="69">
        <v>0</v>
      </c>
      <c r="AO1115" s="69">
        <v>0</v>
      </c>
      <c r="AP1115" s="69">
        <v>0</v>
      </c>
      <c r="AQ1115" s="84">
        <v>0</v>
      </c>
      <c r="AR1115" s="69">
        <v>0</v>
      </c>
      <c r="AS1115" s="69">
        <v>0</v>
      </c>
      <c r="AT1115" s="69">
        <v>0</v>
      </c>
      <c r="AU1115" s="69">
        <v>0</v>
      </c>
      <c r="AV1115" s="69">
        <v>0</v>
      </c>
      <c r="AW1115" s="69">
        <v>0</v>
      </c>
      <c r="AX1115" s="69">
        <v>0</v>
      </c>
      <c r="AY1115" s="69">
        <v>0</v>
      </c>
      <c r="AZ1115" s="69">
        <v>0</v>
      </c>
      <c r="BA1115" s="69">
        <v>0</v>
      </c>
      <c r="BB1115" s="69">
        <v>0</v>
      </c>
      <c r="BC1115" s="69">
        <v>0</v>
      </c>
      <c r="BD1115" s="69">
        <v>0</v>
      </c>
      <c r="BE1115" s="69">
        <v>0</v>
      </c>
      <c r="BF1115" s="69">
        <v>0</v>
      </c>
      <c r="BG1115" s="69">
        <v>0</v>
      </c>
      <c r="BH1115" s="69">
        <v>0</v>
      </c>
      <c r="BK1115" s="69">
        <v>3</v>
      </c>
      <c r="BL1115" s="69">
        <v>10</v>
      </c>
      <c r="BM1115" s="69">
        <v>1</v>
      </c>
      <c r="BN1115" s="69">
        <v>31</v>
      </c>
      <c r="BO1115" s="89">
        <v>0</v>
      </c>
      <c r="BP1115" s="69">
        <v>1</v>
      </c>
      <c r="BQ1115" s="69">
        <v>1</v>
      </c>
      <c r="BR1115" s="69">
        <v>1</v>
      </c>
      <c r="BS1115" s="69">
        <v>63005</v>
      </c>
      <c r="BT1115" s="69">
        <v>0</v>
      </c>
      <c r="BU1115" s="69">
        <v>0</v>
      </c>
      <c r="BV1115" s="69">
        <v>1000</v>
      </c>
      <c r="BW1115" s="69">
        <v>0</v>
      </c>
      <c r="BY1115" s="69">
        <v>0</v>
      </c>
      <c r="BZ1115" s="69">
        <v>0</v>
      </c>
      <c r="CA1115" s="69">
        <v>31</v>
      </c>
      <c r="CB1115" s="89">
        <v>0</v>
      </c>
      <c r="CC1115" s="69">
        <v>0</v>
      </c>
      <c r="CD1115" s="69">
        <v>0</v>
      </c>
      <c r="CE1115" s="69">
        <v>0</v>
      </c>
      <c r="CF1115" s="69">
        <v>0</v>
      </c>
      <c r="CG1115" s="69">
        <v>0</v>
      </c>
      <c r="CH1115" s="69">
        <v>0</v>
      </c>
      <c r="CI1115" s="69">
        <v>0</v>
      </c>
      <c r="CJ1115" s="69">
        <v>0</v>
      </c>
      <c r="CL1115" s="69">
        <v>0</v>
      </c>
      <c r="CM1115" s="69">
        <v>0</v>
      </c>
      <c r="CN1115" s="69">
        <v>0</v>
      </c>
      <c r="CO1115" s="89">
        <v>0</v>
      </c>
      <c r="CP1115" s="69">
        <v>0</v>
      </c>
      <c r="CQ1115" s="69">
        <v>0</v>
      </c>
      <c r="CR1115" s="69">
        <v>0</v>
      </c>
      <c r="CS1115" s="69">
        <v>0</v>
      </c>
      <c r="CT1115" s="69">
        <v>0</v>
      </c>
      <c r="CU1115" s="69">
        <v>0</v>
      </c>
      <c r="CV1115" s="69">
        <v>0</v>
      </c>
      <c r="CW1115" s="69">
        <v>0</v>
      </c>
      <c r="CZ1115" s="69">
        <v>0</v>
      </c>
      <c r="DA1115" s="69">
        <v>0</v>
      </c>
      <c r="DB1115" s="69">
        <v>20</v>
      </c>
      <c r="DC1115" s="69">
        <v>0</v>
      </c>
      <c r="DD1115" s="69">
        <v>0</v>
      </c>
      <c r="DE1115" s="69">
        <v>0</v>
      </c>
      <c r="DF1115" s="69">
        <v>0</v>
      </c>
      <c r="DG1115" s="69">
        <v>1</v>
      </c>
      <c r="DI1115" s="69" t="e">
        <f>INDEX(Sheet3!$E$78:$E$1130,MATCH(A1115,Sheet3!$D$78:$D$1130,0))</f>
        <v>#N/A</v>
      </c>
      <c r="DJ1115" s="69" t="str">
        <f t="shared" si="242"/>
        <v>skill_icons.ps_skill_pdef</v>
      </c>
      <c r="DK1115" s="69" t="s">
        <v>2456</v>
      </c>
      <c r="DL1115" s="93"/>
      <c r="DM1115" s="94" t="s">
        <v>2566</v>
      </c>
      <c r="DN1115" s="69" t="e">
        <f>"造成["&amp;INDEX(Sheet5!$L$2:$L$11,MATCH(BL1115,Sheet5!$J$2:$J$11,0))&amp;":"&amp;BR1115&amp;"*"&amp;BS1115/1000&amp;"]"&amp;INDEX(Sheet5!$I$2:$I$4,MATCH(BR1115,Sheet5!$H$2:$H$4,0))&amp;"的"&amp;INDEX(Sheet5!$K$2:$K$11,MATCH(BL1115,Sheet5!$J$2:$J$11,0))</f>
        <v>#N/A</v>
      </c>
      <c r="DO1115" s="69" t="e">
        <f>"造成["&amp;INDEX(Sheet5!$L$2:$L$11,MATCH(BY1115,Sheet5!$J$2:$J$11,0))&amp;":"&amp;CE1115&amp;"*"&amp;CF1115/1000&amp;"]"&amp;INDEX(Sheet5!$I$2:$I$4,MATCH(CE1115,Sheet5!$H$2:$H$4,0))&amp;"的"&amp;INDEX(Sheet5!$K$2:$K$11,MATCH(BY1115,Sheet5!$J$2:$J$11,0))</f>
        <v>#N/A</v>
      </c>
      <c r="DP1115" s="69"/>
      <c r="DQ1115" s="69"/>
      <c r="DR1115" s="69" t="e">
        <f t="shared" si="241"/>
        <v>#N/A</v>
      </c>
      <c r="DS1115" s="90">
        <f>MATCH(A1115,Sheet5!D:D,0)</f>
        <v>368</v>
      </c>
      <c r="DT1115" s="94" t="e">
        <f>MATCH(A1114,Sheet5!F:F,0)</f>
        <v>#N/A</v>
      </c>
      <c r="DU1115" s="69">
        <v>20</v>
      </c>
      <c r="DV1115" s="69">
        <v>0</v>
      </c>
      <c r="DW1115" s="69">
        <v>0</v>
      </c>
      <c r="DX1115" s="69">
        <v>0</v>
      </c>
      <c r="DY1115" s="69">
        <v>0</v>
      </c>
    </row>
    <row r="1116" spans="1:129" ht="14.25">
      <c r="A1116" s="69">
        <v>63006</v>
      </c>
      <c r="B1116" s="69">
        <v>0</v>
      </c>
      <c r="C1116" s="69">
        <v>1</v>
      </c>
      <c r="D1116" s="69" t="s">
        <v>2458</v>
      </c>
      <c r="E1116" s="69" t="s">
        <v>2459</v>
      </c>
      <c r="F1116" s="69" t="s">
        <v>2460</v>
      </c>
      <c r="G1116" s="69">
        <v>1</v>
      </c>
      <c r="I1116" s="69">
        <v>0</v>
      </c>
      <c r="J1116" s="69">
        <v>0</v>
      </c>
      <c r="K1116" s="69">
        <v>0</v>
      </c>
      <c r="M1116" s="69">
        <v>0</v>
      </c>
      <c r="O1116" s="69">
        <v>0</v>
      </c>
      <c r="P1116" s="69">
        <v>1</v>
      </c>
      <c r="Q1116" s="69">
        <v>0</v>
      </c>
      <c r="R1116" s="69">
        <v>2</v>
      </c>
      <c r="S1116" s="69">
        <v>0</v>
      </c>
      <c r="T1116" s="69">
        <v>0</v>
      </c>
      <c r="U1116" s="69">
        <v>0</v>
      </c>
      <c r="V1116" s="69">
        <v>0</v>
      </c>
      <c r="W1116" s="69">
        <v>0</v>
      </c>
      <c r="X1116" s="69">
        <v>0</v>
      </c>
      <c r="Y1116" s="69">
        <v>0</v>
      </c>
      <c r="Z1116" s="69">
        <v>0</v>
      </c>
      <c r="AA1116" s="69">
        <v>1</v>
      </c>
      <c r="AB1116" s="69">
        <v>31</v>
      </c>
      <c r="AC1116" s="69">
        <v>0</v>
      </c>
      <c r="AD1116" s="69">
        <v>0</v>
      </c>
      <c r="AE1116" s="69">
        <v>0</v>
      </c>
      <c r="AF1116" s="69">
        <v>1</v>
      </c>
      <c r="AG1116" s="69">
        <v>0</v>
      </c>
      <c r="AH1116" s="69">
        <v>1</v>
      </c>
      <c r="AI1116" s="69">
        <v>0</v>
      </c>
      <c r="AJ1116" s="69">
        <v>0</v>
      </c>
      <c r="AK1116" s="69">
        <v>0</v>
      </c>
      <c r="AL1116" s="69">
        <v>0</v>
      </c>
      <c r="AM1116" s="69">
        <v>0</v>
      </c>
      <c r="AN1116" s="69">
        <v>0</v>
      </c>
      <c r="AO1116" s="69">
        <v>0</v>
      </c>
      <c r="AP1116" s="69">
        <v>0</v>
      </c>
      <c r="AQ1116" s="84">
        <v>0</v>
      </c>
      <c r="AR1116" s="69">
        <v>0</v>
      </c>
      <c r="AS1116" s="69">
        <v>0</v>
      </c>
      <c r="AT1116" s="69">
        <v>0</v>
      </c>
      <c r="AU1116" s="69">
        <v>0</v>
      </c>
      <c r="AV1116" s="69">
        <v>0</v>
      </c>
      <c r="AW1116" s="69">
        <v>0</v>
      </c>
      <c r="AX1116" s="69">
        <v>0</v>
      </c>
      <c r="AY1116" s="69">
        <v>0</v>
      </c>
      <c r="AZ1116" s="69">
        <v>0</v>
      </c>
      <c r="BA1116" s="69">
        <v>0</v>
      </c>
      <c r="BB1116" s="69">
        <v>0</v>
      </c>
      <c r="BC1116" s="69">
        <v>0</v>
      </c>
      <c r="BD1116" s="69">
        <v>0</v>
      </c>
      <c r="BE1116" s="69">
        <v>0</v>
      </c>
      <c r="BF1116" s="69">
        <v>0</v>
      </c>
      <c r="BG1116" s="69">
        <v>0</v>
      </c>
      <c r="BH1116" s="69">
        <v>0</v>
      </c>
      <c r="BK1116" s="69">
        <v>3</v>
      </c>
      <c r="BL1116" s="69">
        <v>10</v>
      </c>
      <c r="BM1116" s="69">
        <v>1</v>
      </c>
      <c r="BN1116" s="69">
        <v>31</v>
      </c>
      <c r="BO1116" s="89">
        <v>0</v>
      </c>
      <c r="BP1116" s="69">
        <v>1</v>
      </c>
      <c r="BQ1116" s="69">
        <v>1</v>
      </c>
      <c r="BR1116" s="69">
        <v>1</v>
      </c>
      <c r="BS1116" s="69">
        <v>63006</v>
      </c>
      <c r="BT1116" s="69">
        <v>0</v>
      </c>
      <c r="BU1116" s="69">
        <v>0</v>
      </c>
      <c r="BV1116" s="69">
        <v>1000</v>
      </c>
      <c r="BW1116" s="69">
        <v>0</v>
      </c>
      <c r="BY1116" s="69">
        <v>0</v>
      </c>
      <c r="BZ1116" s="69">
        <v>0</v>
      </c>
      <c r="CA1116" s="69">
        <v>31</v>
      </c>
      <c r="CB1116" s="89">
        <v>0</v>
      </c>
      <c r="CC1116" s="69">
        <v>0</v>
      </c>
      <c r="CD1116" s="69">
        <v>0</v>
      </c>
      <c r="CE1116" s="69">
        <v>0</v>
      </c>
      <c r="CF1116" s="69">
        <v>0</v>
      </c>
      <c r="CG1116" s="69">
        <v>0</v>
      </c>
      <c r="CH1116" s="69">
        <v>0</v>
      </c>
      <c r="CI1116" s="69">
        <v>0</v>
      </c>
      <c r="CJ1116" s="69">
        <v>0</v>
      </c>
      <c r="CL1116" s="69">
        <v>0</v>
      </c>
      <c r="CM1116" s="69">
        <v>0</v>
      </c>
      <c r="CN1116" s="69">
        <v>0</v>
      </c>
      <c r="CO1116" s="89">
        <v>0</v>
      </c>
      <c r="CP1116" s="69">
        <v>0</v>
      </c>
      <c r="CQ1116" s="69">
        <v>0</v>
      </c>
      <c r="CR1116" s="69">
        <v>0</v>
      </c>
      <c r="CS1116" s="69">
        <v>0</v>
      </c>
      <c r="CT1116" s="69">
        <v>0</v>
      </c>
      <c r="CU1116" s="69">
        <v>0</v>
      </c>
      <c r="CV1116" s="69">
        <v>0</v>
      </c>
      <c r="CW1116" s="69">
        <v>0</v>
      </c>
      <c r="CZ1116" s="69">
        <v>0</v>
      </c>
      <c r="DA1116" s="69">
        <v>0</v>
      </c>
      <c r="DB1116" s="69">
        <v>20</v>
      </c>
      <c r="DC1116" s="69">
        <v>0</v>
      </c>
      <c r="DD1116" s="69">
        <v>0</v>
      </c>
      <c r="DE1116" s="69">
        <v>0</v>
      </c>
      <c r="DF1116" s="69">
        <v>0</v>
      </c>
      <c r="DG1116" s="69">
        <v>1</v>
      </c>
      <c r="DI1116" s="69" t="e">
        <f>INDEX(Sheet3!$E$78:$E$1130,MATCH(A1116,Sheet3!$D$78:$D$1130,0))</f>
        <v>#N/A</v>
      </c>
      <c r="DJ1116" s="69" t="str">
        <f t="shared" si="242"/>
        <v>skill_icons.ps_skill_mdef</v>
      </c>
      <c r="DK1116" s="69" t="s">
        <v>2461</v>
      </c>
      <c r="DL1116" s="93"/>
      <c r="DM1116" s="94" t="s">
        <v>2567</v>
      </c>
      <c r="DN1116" s="69" t="e">
        <f>"造成["&amp;INDEX(Sheet5!$L$2:$L$11,MATCH(BL1116,Sheet5!$J$2:$J$11,0))&amp;":"&amp;BR1116&amp;"*"&amp;BS1116/1000&amp;"]"&amp;INDEX(Sheet5!$I$2:$I$4,MATCH(BR1116,Sheet5!$H$2:$H$4,0))&amp;"的"&amp;INDEX(Sheet5!$K$2:$K$11,MATCH(BL1116,Sheet5!$J$2:$J$11,0))</f>
        <v>#N/A</v>
      </c>
      <c r="DO1116" s="69" t="e">
        <f>"造成["&amp;INDEX(Sheet5!$L$2:$L$11,MATCH(BY1116,Sheet5!$J$2:$J$11,0))&amp;":"&amp;CE1116&amp;"*"&amp;CF1116/1000&amp;"]"&amp;INDEX(Sheet5!$I$2:$I$4,MATCH(CE1116,Sheet5!$H$2:$H$4,0))&amp;"的"&amp;INDEX(Sheet5!$K$2:$K$11,MATCH(BY1116,Sheet5!$J$2:$J$11,0))</f>
        <v>#N/A</v>
      </c>
      <c r="DP1116" s="69"/>
      <c r="DQ1116" s="69"/>
      <c r="DR1116" s="69" t="e">
        <f t="shared" si="241"/>
        <v>#N/A</v>
      </c>
      <c r="DS1116" s="90">
        <f>MATCH(A1116,Sheet5!D:D,0)</f>
        <v>369</v>
      </c>
      <c r="DT1116" s="94" t="e">
        <f>MATCH(A1115,Sheet5!F:F,0)</f>
        <v>#N/A</v>
      </c>
      <c r="DU1116" s="69">
        <v>20</v>
      </c>
      <c r="DV1116" s="69">
        <v>0</v>
      </c>
      <c r="DW1116" s="69">
        <v>0</v>
      </c>
      <c r="DX1116" s="69">
        <v>0</v>
      </c>
      <c r="DY1116" s="69">
        <v>0</v>
      </c>
    </row>
    <row r="1117" spans="1:129" ht="14.25">
      <c r="A1117" s="69">
        <v>63007</v>
      </c>
      <c r="B1117" s="69">
        <v>0</v>
      </c>
      <c r="C1117" s="69">
        <v>1</v>
      </c>
      <c r="D1117" s="69" t="s">
        <v>2463</v>
      </c>
      <c r="E1117" s="69" t="s">
        <v>2464</v>
      </c>
      <c r="F1117" s="69" t="s">
        <v>1825</v>
      </c>
      <c r="G1117" s="69">
        <v>1</v>
      </c>
      <c r="I1117" s="69">
        <v>0</v>
      </c>
      <c r="J1117" s="69">
        <v>0</v>
      </c>
      <c r="K1117" s="69">
        <v>0</v>
      </c>
      <c r="M1117" s="69">
        <v>0</v>
      </c>
      <c r="O1117" s="69">
        <v>0</v>
      </c>
      <c r="P1117" s="69">
        <v>1</v>
      </c>
      <c r="Q1117" s="69">
        <v>0</v>
      </c>
      <c r="R1117" s="69">
        <v>2</v>
      </c>
      <c r="S1117" s="69">
        <v>0</v>
      </c>
      <c r="T1117" s="69">
        <v>0</v>
      </c>
      <c r="U1117" s="69">
        <v>0</v>
      </c>
      <c r="V1117" s="69">
        <v>0</v>
      </c>
      <c r="W1117" s="69">
        <v>0</v>
      </c>
      <c r="X1117" s="69">
        <v>0</v>
      </c>
      <c r="Y1117" s="69">
        <v>0</v>
      </c>
      <c r="Z1117" s="69">
        <v>0</v>
      </c>
      <c r="AA1117" s="69">
        <v>1</v>
      </c>
      <c r="AB1117" s="69">
        <v>31</v>
      </c>
      <c r="AC1117" s="69">
        <v>0</v>
      </c>
      <c r="AD1117" s="69">
        <v>0</v>
      </c>
      <c r="AE1117" s="69">
        <v>0</v>
      </c>
      <c r="AF1117" s="69">
        <v>1</v>
      </c>
      <c r="AG1117" s="69">
        <v>0</v>
      </c>
      <c r="AH1117" s="69">
        <v>1</v>
      </c>
      <c r="AI1117" s="69">
        <v>0</v>
      </c>
      <c r="AJ1117" s="69">
        <v>0</v>
      </c>
      <c r="AK1117" s="69">
        <v>0</v>
      </c>
      <c r="AL1117" s="69">
        <v>0</v>
      </c>
      <c r="AM1117" s="69">
        <v>0</v>
      </c>
      <c r="AN1117" s="69">
        <v>0</v>
      </c>
      <c r="AO1117" s="69">
        <v>0</v>
      </c>
      <c r="AP1117" s="69">
        <v>0</v>
      </c>
      <c r="AQ1117" s="84">
        <v>0</v>
      </c>
      <c r="AR1117" s="69">
        <v>0</v>
      </c>
      <c r="AS1117" s="69">
        <v>0</v>
      </c>
      <c r="AT1117" s="69">
        <v>0</v>
      </c>
      <c r="AU1117" s="69">
        <v>0</v>
      </c>
      <c r="AV1117" s="69">
        <v>0</v>
      </c>
      <c r="AW1117" s="69">
        <v>0</v>
      </c>
      <c r="AX1117" s="69">
        <v>0</v>
      </c>
      <c r="AY1117" s="69">
        <v>0</v>
      </c>
      <c r="AZ1117" s="69">
        <v>0</v>
      </c>
      <c r="BA1117" s="69">
        <v>0</v>
      </c>
      <c r="BB1117" s="69">
        <v>0</v>
      </c>
      <c r="BC1117" s="69">
        <v>0</v>
      </c>
      <c r="BD1117" s="69">
        <v>0</v>
      </c>
      <c r="BE1117" s="69">
        <v>0</v>
      </c>
      <c r="BF1117" s="69">
        <v>0</v>
      </c>
      <c r="BG1117" s="69">
        <v>0</v>
      </c>
      <c r="BH1117" s="69">
        <v>0</v>
      </c>
      <c r="BK1117" s="69">
        <v>3</v>
      </c>
      <c r="BL1117" s="69">
        <v>10</v>
      </c>
      <c r="BM1117" s="69">
        <v>1</v>
      </c>
      <c r="BN1117" s="69">
        <v>31</v>
      </c>
      <c r="BO1117" s="89">
        <v>0</v>
      </c>
      <c r="BP1117" s="69">
        <v>1</v>
      </c>
      <c r="BQ1117" s="69">
        <v>1</v>
      </c>
      <c r="BR1117" s="69">
        <v>1</v>
      </c>
      <c r="BS1117" s="69">
        <v>63007</v>
      </c>
      <c r="BT1117" s="69">
        <v>0</v>
      </c>
      <c r="BU1117" s="69">
        <v>0</v>
      </c>
      <c r="BV1117" s="69">
        <v>1000</v>
      </c>
      <c r="BW1117" s="69">
        <v>0</v>
      </c>
      <c r="BY1117" s="69">
        <v>0</v>
      </c>
      <c r="BZ1117" s="69">
        <v>0</v>
      </c>
      <c r="CA1117" s="69">
        <v>31</v>
      </c>
      <c r="CB1117" s="89">
        <v>0</v>
      </c>
      <c r="CC1117" s="69">
        <v>0</v>
      </c>
      <c r="CD1117" s="69">
        <v>0</v>
      </c>
      <c r="CE1117" s="69">
        <v>0</v>
      </c>
      <c r="CF1117" s="69">
        <v>0</v>
      </c>
      <c r="CG1117" s="69">
        <v>0</v>
      </c>
      <c r="CH1117" s="69">
        <v>0</v>
      </c>
      <c r="CI1117" s="69">
        <v>0</v>
      </c>
      <c r="CJ1117" s="69">
        <v>0</v>
      </c>
      <c r="CL1117" s="69">
        <v>0</v>
      </c>
      <c r="CM1117" s="69">
        <v>0</v>
      </c>
      <c r="CN1117" s="69">
        <v>0</v>
      </c>
      <c r="CO1117" s="89">
        <v>0</v>
      </c>
      <c r="CP1117" s="69">
        <v>0</v>
      </c>
      <c r="CQ1117" s="69">
        <v>0</v>
      </c>
      <c r="CR1117" s="69">
        <v>0</v>
      </c>
      <c r="CS1117" s="69">
        <v>0</v>
      </c>
      <c r="CT1117" s="69">
        <v>0</v>
      </c>
      <c r="CU1117" s="69">
        <v>0</v>
      </c>
      <c r="CV1117" s="69">
        <v>0</v>
      </c>
      <c r="CW1117" s="69">
        <v>0</v>
      </c>
      <c r="CZ1117" s="69">
        <v>0</v>
      </c>
      <c r="DA1117" s="69">
        <v>0</v>
      </c>
      <c r="DB1117" s="69">
        <v>21</v>
      </c>
      <c r="DC1117" s="69">
        <v>0</v>
      </c>
      <c r="DD1117" s="69">
        <v>0</v>
      </c>
      <c r="DE1117" s="69">
        <v>0</v>
      </c>
      <c r="DF1117" s="69">
        <v>0</v>
      </c>
      <c r="DG1117" s="69">
        <v>1</v>
      </c>
      <c r="DI1117" s="69" t="e">
        <f>INDEX(Sheet3!$E$78:$E$1130,MATCH(A1117,Sheet3!$D$78:$D$1130,0))</f>
        <v>#N/A</v>
      </c>
      <c r="DJ1117" s="69" t="str">
        <f t="shared" si="242"/>
        <v>skill_icons.ps_skill_pysicalcri</v>
      </c>
      <c r="DK1117" s="69" t="s">
        <v>2465</v>
      </c>
      <c r="DL1117" s="93"/>
      <c r="DM1117" s="94" t="s">
        <v>2568</v>
      </c>
      <c r="DN1117" s="69" t="e">
        <f>"造成["&amp;INDEX(Sheet5!$L$2:$L$11,MATCH(BL1117,Sheet5!$J$2:$J$11,0))&amp;":"&amp;BR1117&amp;"*"&amp;BS1117/1000&amp;"]"&amp;INDEX(Sheet5!$I$2:$I$4,MATCH(BR1117,Sheet5!$H$2:$H$4,0))&amp;"的"&amp;INDEX(Sheet5!$K$2:$K$11,MATCH(BL1117,Sheet5!$J$2:$J$11,0))</f>
        <v>#N/A</v>
      </c>
      <c r="DO1117" s="69" t="e">
        <f>"造成["&amp;INDEX(Sheet5!$L$2:$L$11,MATCH(BY1117,Sheet5!$J$2:$J$11,0))&amp;":"&amp;CE1117&amp;"*"&amp;CF1117/1000&amp;"]"&amp;INDEX(Sheet5!$I$2:$I$4,MATCH(CE1117,Sheet5!$H$2:$H$4,0))&amp;"的"&amp;INDEX(Sheet5!$K$2:$K$11,MATCH(BY1117,Sheet5!$J$2:$J$11,0))</f>
        <v>#N/A</v>
      </c>
      <c r="DP1117" s="69"/>
      <c r="DQ1117" s="69"/>
      <c r="DR1117" s="69" t="e">
        <f t="shared" si="241"/>
        <v>#N/A</v>
      </c>
      <c r="DS1117" s="90">
        <f>MATCH(A1117,Sheet5!D:D,0)</f>
        <v>370</v>
      </c>
      <c r="DT1117" s="94" t="e">
        <f>MATCH(A1116,Sheet5!F:F,0)</f>
        <v>#N/A</v>
      </c>
      <c r="DU1117" s="69">
        <v>21</v>
      </c>
      <c r="DV1117" s="69">
        <v>0</v>
      </c>
      <c r="DW1117" s="69">
        <v>0</v>
      </c>
      <c r="DX1117" s="69">
        <v>0</v>
      </c>
      <c r="DY1117" s="69">
        <v>0</v>
      </c>
    </row>
    <row r="1118" spans="1:129" ht="14.25">
      <c r="A1118" s="69">
        <v>63008</v>
      </c>
      <c r="B1118" s="69">
        <v>0</v>
      </c>
      <c r="C1118" s="69">
        <v>1</v>
      </c>
      <c r="D1118" s="69" t="s">
        <v>2467</v>
      </c>
      <c r="E1118" s="69" t="s">
        <v>2468</v>
      </c>
      <c r="F1118" s="69" t="s">
        <v>2469</v>
      </c>
      <c r="G1118" s="69">
        <v>1</v>
      </c>
      <c r="I1118" s="69">
        <v>0</v>
      </c>
      <c r="J1118" s="69">
        <v>0</v>
      </c>
      <c r="K1118" s="69">
        <v>0</v>
      </c>
      <c r="M1118" s="69">
        <v>0</v>
      </c>
      <c r="O1118" s="69">
        <v>0</v>
      </c>
      <c r="P1118" s="69">
        <v>1</v>
      </c>
      <c r="Q1118" s="69">
        <v>0</v>
      </c>
      <c r="R1118" s="69">
        <v>2</v>
      </c>
      <c r="S1118" s="69">
        <v>0</v>
      </c>
      <c r="T1118" s="69">
        <v>0</v>
      </c>
      <c r="U1118" s="69">
        <v>0</v>
      </c>
      <c r="V1118" s="69">
        <v>0</v>
      </c>
      <c r="W1118" s="69">
        <v>0</v>
      </c>
      <c r="X1118" s="69">
        <v>0</v>
      </c>
      <c r="Y1118" s="69">
        <v>0</v>
      </c>
      <c r="Z1118" s="69">
        <v>0</v>
      </c>
      <c r="AA1118" s="69">
        <v>1</v>
      </c>
      <c r="AB1118" s="69">
        <v>31</v>
      </c>
      <c r="AC1118" s="69">
        <v>0</v>
      </c>
      <c r="AD1118" s="69">
        <v>0</v>
      </c>
      <c r="AE1118" s="69">
        <v>0</v>
      </c>
      <c r="AF1118" s="69">
        <v>1</v>
      </c>
      <c r="AG1118" s="69">
        <v>0</v>
      </c>
      <c r="AH1118" s="69">
        <v>1</v>
      </c>
      <c r="AI1118" s="69">
        <v>0</v>
      </c>
      <c r="AJ1118" s="69">
        <v>0</v>
      </c>
      <c r="AK1118" s="69">
        <v>0</v>
      </c>
      <c r="AL1118" s="69">
        <v>0</v>
      </c>
      <c r="AM1118" s="69">
        <v>0</v>
      </c>
      <c r="AN1118" s="69">
        <v>0</v>
      </c>
      <c r="AO1118" s="69">
        <v>0</v>
      </c>
      <c r="AP1118" s="69">
        <v>0</v>
      </c>
      <c r="AQ1118" s="84">
        <v>0</v>
      </c>
      <c r="AR1118" s="69">
        <v>0</v>
      </c>
      <c r="AS1118" s="69">
        <v>0</v>
      </c>
      <c r="AT1118" s="69">
        <v>0</v>
      </c>
      <c r="AU1118" s="69">
        <v>0</v>
      </c>
      <c r="AV1118" s="69">
        <v>0</v>
      </c>
      <c r="AW1118" s="69">
        <v>0</v>
      </c>
      <c r="AX1118" s="69">
        <v>0</v>
      </c>
      <c r="AY1118" s="69">
        <v>0</v>
      </c>
      <c r="AZ1118" s="69">
        <v>0</v>
      </c>
      <c r="BA1118" s="69">
        <v>0</v>
      </c>
      <c r="BB1118" s="69">
        <v>0</v>
      </c>
      <c r="BC1118" s="69">
        <v>0</v>
      </c>
      <c r="BD1118" s="69">
        <v>0</v>
      </c>
      <c r="BE1118" s="69">
        <v>0</v>
      </c>
      <c r="BF1118" s="69">
        <v>0</v>
      </c>
      <c r="BG1118" s="69">
        <v>0</v>
      </c>
      <c r="BH1118" s="69">
        <v>0</v>
      </c>
      <c r="BK1118" s="69">
        <v>3</v>
      </c>
      <c r="BL1118" s="69">
        <v>10</v>
      </c>
      <c r="BM1118" s="69">
        <v>1</v>
      </c>
      <c r="BN1118" s="69">
        <v>31</v>
      </c>
      <c r="BO1118" s="89">
        <v>0</v>
      </c>
      <c r="BP1118" s="69">
        <v>1</v>
      </c>
      <c r="BQ1118" s="69">
        <v>1</v>
      </c>
      <c r="BR1118" s="69">
        <v>1</v>
      </c>
      <c r="BS1118" s="69">
        <v>63008</v>
      </c>
      <c r="BT1118" s="69">
        <v>0</v>
      </c>
      <c r="BU1118" s="69">
        <v>0</v>
      </c>
      <c r="BV1118" s="69">
        <v>1000</v>
      </c>
      <c r="BW1118" s="69">
        <v>0</v>
      </c>
      <c r="BY1118" s="69">
        <v>0</v>
      </c>
      <c r="BZ1118" s="69">
        <v>0</v>
      </c>
      <c r="CA1118" s="69">
        <v>31</v>
      </c>
      <c r="CB1118" s="89">
        <v>0</v>
      </c>
      <c r="CC1118" s="69">
        <v>0</v>
      </c>
      <c r="CD1118" s="69">
        <v>0</v>
      </c>
      <c r="CE1118" s="69">
        <v>0</v>
      </c>
      <c r="CF1118" s="69">
        <v>0</v>
      </c>
      <c r="CG1118" s="69">
        <v>0</v>
      </c>
      <c r="CH1118" s="69">
        <v>0</v>
      </c>
      <c r="CI1118" s="69">
        <v>0</v>
      </c>
      <c r="CJ1118" s="69">
        <v>0</v>
      </c>
      <c r="CL1118" s="69">
        <v>0</v>
      </c>
      <c r="CM1118" s="69">
        <v>0</v>
      </c>
      <c r="CN1118" s="69">
        <v>0</v>
      </c>
      <c r="CO1118" s="89">
        <v>0</v>
      </c>
      <c r="CP1118" s="69">
        <v>0</v>
      </c>
      <c r="CQ1118" s="69">
        <v>0</v>
      </c>
      <c r="CR1118" s="69">
        <v>0</v>
      </c>
      <c r="CS1118" s="69">
        <v>0</v>
      </c>
      <c r="CT1118" s="69">
        <v>0</v>
      </c>
      <c r="CU1118" s="69">
        <v>0</v>
      </c>
      <c r="CV1118" s="69">
        <v>0</v>
      </c>
      <c r="CW1118" s="69">
        <v>0</v>
      </c>
      <c r="CZ1118" s="69">
        <v>0</v>
      </c>
      <c r="DA1118" s="69">
        <v>0</v>
      </c>
      <c r="DB1118" s="69">
        <v>21</v>
      </c>
      <c r="DC1118" s="69">
        <v>0</v>
      </c>
      <c r="DD1118" s="69">
        <v>0</v>
      </c>
      <c r="DE1118" s="69">
        <v>0</v>
      </c>
      <c r="DF1118" s="69">
        <v>0</v>
      </c>
      <c r="DG1118" s="69">
        <v>1</v>
      </c>
      <c r="DI1118" s="69" t="e">
        <f>INDEX(Sheet3!$E$78:$E$1130,MATCH(A1118,Sheet3!$D$78:$D$1130,0))</f>
        <v>#N/A</v>
      </c>
      <c r="DJ1118" s="69" t="str">
        <f t="shared" si="242"/>
        <v>skill_icons.ps_skill_magiccri</v>
      </c>
      <c r="DK1118" s="69" t="s">
        <v>2470</v>
      </c>
      <c r="DL1118" s="93"/>
      <c r="DM1118" s="94" t="s">
        <v>2569</v>
      </c>
      <c r="DN1118" s="69" t="e">
        <f>"造成["&amp;INDEX(Sheet5!$L$2:$L$11,MATCH(BL1118,Sheet5!$J$2:$J$11,0))&amp;":"&amp;BR1118&amp;"*"&amp;BS1118/1000&amp;"]"&amp;INDEX(Sheet5!$I$2:$I$4,MATCH(BR1118,Sheet5!$H$2:$H$4,0))&amp;"的"&amp;INDEX(Sheet5!$K$2:$K$11,MATCH(BL1118,Sheet5!$J$2:$J$11,0))</f>
        <v>#N/A</v>
      </c>
      <c r="DO1118" s="69" t="e">
        <f>"造成["&amp;INDEX(Sheet5!$L$2:$L$11,MATCH(BY1118,Sheet5!$J$2:$J$11,0))&amp;":"&amp;CE1118&amp;"*"&amp;CF1118/1000&amp;"]"&amp;INDEX(Sheet5!$I$2:$I$4,MATCH(CE1118,Sheet5!$H$2:$H$4,0))&amp;"的"&amp;INDEX(Sheet5!$K$2:$K$11,MATCH(BY1118,Sheet5!$J$2:$J$11,0))</f>
        <v>#N/A</v>
      </c>
      <c r="DP1118" s="69"/>
      <c r="DQ1118" s="69"/>
      <c r="DR1118" s="69" t="e">
        <f t="shared" si="241"/>
        <v>#N/A</v>
      </c>
      <c r="DS1118" s="90">
        <f>MATCH(A1118,Sheet5!D:D,0)</f>
        <v>371</v>
      </c>
      <c r="DT1118" s="94" t="e">
        <f>MATCH(A1117,Sheet5!F:F,0)</f>
        <v>#N/A</v>
      </c>
      <c r="DU1118" s="69">
        <v>21</v>
      </c>
      <c r="DV1118" s="69">
        <v>0</v>
      </c>
      <c r="DW1118" s="69">
        <v>0</v>
      </c>
      <c r="DX1118" s="69">
        <v>0</v>
      </c>
      <c r="DY1118" s="69">
        <v>0</v>
      </c>
    </row>
    <row r="1119" spans="1:129" ht="14.25">
      <c r="A1119" s="69">
        <v>63009</v>
      </c>
      <c r="B1119" s="69">
        <v>0</v>
      </c>
      <c r="C1119" s="69">
        <v>1</v>
      </c>
      <c r="D1119" s="69" t="s">
        <v>2472</v>
      </c>
      <c r="E1119" s="69" t="s">
        <v>2473</v>
      </c>
      <c r="F1119" s="69" t="s">
        <v>2474</v>
      </c>
      <c r="G1119" s="69">
        <v>1</v>
      </c>
      <c r="I1119" s="69">
        <v>0</v>
      </c>
      <c r="J1119" s="69">
        <v>0</v>
      </c>
      <c r="K1119" s="69">
        <v>0</v>
      </c>
      <c r="M1119" s="69">
        <v>0</v>
      </c>
      <c r="O1119" s="69">
        <v>0</v>
      </c>
      <c r="P1119" s="69">
        <v>1</v>
      </c>
      <c r="Q1119" s="69">
        <v>0</v>
      </c>
      <c r="R1119" s="69">
        <v>2</v>
      </c>
      <c r="S1119" s="69">
        <v>0</v>
      </c>
      <c r="T1119" s="69">
        <v>0</v>
      </c>
      <c r="U1119" s="69">
        <v>0</v>
      </c>
      <c r="V1119" s="69">
        <v>0</v>
      </c>
      <c r="W1119" s="69">
        <v>0</v>
      </c>
      <c r="X1119" s="69">
        <v>0</v>
      </c>
      <c r="Y1119" s="69">
        <v>0</v>
      </c>
      <c r="Z1119" s="69">
        <v>0</v>
      </c>
      <c r="AA1119" s="69">
        <v>1</v>
      </c>
      <c r="AB1119" s="69">
        <v>31</v>
      </c>
      <c r="AC1119" s="69">
        <v>0</v>
      </c>
      <c r="AD1119" s="69">
        <v>0</v>
      </c>
      <c r="AE1119" s="69">
        <v>0</v>
      </c>
      <c r="AF1119" s="69">
        <v>1</v>
      </c>
      <c r="AG1119" s="69">
        <v>0</v>
      </c>
      <c r="AH1119" s="69">
        <v>1</v>
      </c>
      <c r="AI1119" s="69">
        <v>0</v>
      </c>
      <c r="AJ1119" s="69">
        <v>0</v>
      </c>
      <c r="AK1119" s="69">
        <v>0</v>
      </c>
      <c r="AL1119" s="69">
        <v>0</v>
      </c>
      <c r="AM1119" s="69">
        <v>0</v>
      </c>
      <c r="AN1119" s="69">
        <v>0</v>
      </c>
      <c r="AO1119" s="69">
        <v>0</v>
      </c>
      <c r="AP1119" s="69">
        <v>0</v>
      </c>
      <c r="AQ1119" s="84">
        <v>0</v>
      </c>
      <c r="AR1119" s="69">
        <v>0</v>
      </c>
      <c r="AS1119" s="69">
        <v>0</v>
      </c>
      <c r="AT1119" s="69">
        <v>0</v>
      </c>
      <c r="AU1119" s="69">
        <v>0</v>
      </c>
      <c r="AV1119" s="69">
        <v>0</v>
      </c>
      <c r="AW1119" s="69">
        <v>0</v>
      </c>
      <c r="AX1119" s="69">
        <v>0</v>
      </c>
      <c r="AY1119" s="69">
        <v>0</v>
      </c>
      <c r="AZ1119" s="69">
        <v>0</v>
      </c>
      <c r="BA1119" s="69">
        <v>0</v>
      </c>
      <c r="BB1119" s="69">
        <v>0</v>
      </c>
      <c r="BC1119" s="69">
        <v>0</v>
      </c>
      <c r="BD1119" s="69">
        <v>0</v>
      </c>
      <c r="BE1119" s="69">
        <v>0</v>
      </c>
      <c r="BF1119" s="69">
        <v>0</v>
      </c>
      <c r="BG1119" s="69">
        <v>0</v>
      </c>
      <c r="BH1119" s="69">
        <v>0</v>
      </c>
      <c r="BK1119" s="69">
        <v>3</v>
      </c>
      <c r="BL1119" s="69">
        <v>10</v>
      </c>
      <c r="BM1119" s="69">
        <v>1</v>
      </c>
      <c r="BN1119" s="69">
        <v>31</v>
      </c>
      <c r="BO1119" s="89">
        <v>0</v>
      </c>
      <c r="BP1119" s="69">
        <v>1</v>
      </c>
      <c r="BQ1119" s="69">
        <v>1</v>
      </c>
      <c r="BR1119" s="69">
        <v>1</v>
      </c>
      <c r="BS1119" s="69">
        <v>63009</v>
      </c>
      <c r="BT1119" s="69">
        <v>0</v>
      </c>
      <c r="BU1119" s="69">
        <v>0</v>
      </c>
      <c r="BV1119" s="69">
        <v>1000</v>
      </c>
      <c r="BW1119" s="69">
        <v>0</v>
      </c>
      <c r="BY1119" s="69">
        <v>0</v>
      </c>
      <c r="BZ1119" s="69">
        <v>0</v>
      </c>
      <c r="CA1119" s="69">
        <v>31</v>
      </c>
      <c r="CB1119" s="89">
        <v>0</v>
      </c>
      <c r="CC1119" s="69">
        <v>0</v>
      </c>
      <c r="CD1119" s="69">
        <v>0</v>
      </c>
      <c r="CE1119" s="69">
        <v>0</v>
      </c>
      <c r="CF1119" s="69">
        <v>0</v>
      </c>
      <c r="CG1119" s="69">
        <v>0</v>
      </c>
      <c r="CH1119" s="69">
        <v>0</v>
      </c>
      <c r="CI1119" s="69">
        <v>0</v>
      </c>
      <c r="CJ1119" s="69">
        <v>0</v>
      </c>
      <c r="CL1119" s="69">
        <v>0</v>
      </c>
      <c r="CM1119" s="69">
        <v>0</v>
      </c>
      <c r="CN1119" s="69">
        <v>0</v>
      </c>
      <c r="CO1119" s="89">
        <v>0</v>
      </c>
      <c r="CP1119" s="69">
        <v>0</v>
      </c>
      <c r="CQ1119" s="69">
        <v>0</v>
      </c>
      <c r="CR1119" s="69">
        <v>0</v>
      </c>
      <c r="CS1119" s="69">
        <v>0</v>
      </c>
      <c r="CT1119" s="69">
        <v>0</v>
      </c>
      <c r="CU1119" s="69">
        <v>0</v>
      </c>
      <c r="CV1119" s="69">
        <v>0</v>
      </c>
      <c r="CW1119" s="69">
        <v>0</v>
      </c>
      <c r="CZ1119" s="69">
        <v>0</v>
      </c>
      <c r="DA1119" s="69">
        <v>0</v>
      </c>
      <c r="DB1119" s="69">
        <v>22</v>
      </c>
      <c r="DC1119" s="69">
        <v>0</v>
      </c>
      <c r="DD1119" s="69">
        <v>0</v>
      </c>
      <c r="DE1119" s="69">
        <v>0</v>
      </c>
      <c r="DF1119" s="69">
        <v>0</v>
      </c>
      <c r="DG1119" s="69">
        <v>1</v>
      </c>
      <c r="DI1119" s="69" t="e">
        <f>INDEX(Sheet3!$E$78:$E$1130,MATCH(A1119,Sheet3!$D$78:$D$1130,0))</f>
        <v>#N/A</v>
      </c>
      <c r="DJ1119" s="69" t="str">
        <f t="shared" si="242"/>
        <v>skill_icons.ps_skill_pysicalcridam</v>
      </c>
      <c r="DK1119" s="69" t="s">
        <v>2475</v>
      </c>
      <c r="DL1119" s="93"/>
      <c r="DM1119" s="94" t="s">
        <v>2570</v>
      </c>
      <c r="DN1119" s="69" t="e">
        <f>"造成["&amp;INDEX(Sheet5!$L$2:$L$11,MATCH(BL1119,Sheet5!$J$2:$J$11,0))&amp;":"&amp;BR1119&amp;"*"&amp;BS1119/1000&amp;"]"&amp;INDEX(Sheet5!$I$2:$I$4,MATCH(BR1119,Sheet5!$H$2:$H$4,0))&amp;"的"&amp;INDEX(Sheet5!$K$2:$K$11,MATCH(BL1119,Sheet5!$J$2:$J$11,0))</f>
        <v>#N/A</v>
      </c>
      <c r="DO1119" s="69" t="e">
        <f>"造成["&amp;INDEX(Sheet5!$L$2:$L$11,MATCH(BY1119,Sheet5!$J$2:$J$11,0))&amp;":"&amp;CE1119&amp;"*"&amp;CF1119/1000&amp;"]"&amp;INDEX(Sheet5!$I$2:$I$4,MATCH(CE1119,Sheet5!$H$2:$H$4,0))&amp;"的"&amp;INDEX(Sheet5!$K$2:$K$11,MATCH(BY1119,Sheet5!$J$2:$J$11,0))</f>
        <v>#N/A</v>
      </c>
      <c r="DP1119" s="69"/>
      <c r="DQ1119" s="69"/>
      <c r="DR1119" s="69" t="e">
        <f t="shared" si="241"/>
        <v>#N/A</v>
      </c>
      <c r="DS1119" s="90">
        <f>MATCH(A1119,Sheet5!D:D,0)</f>
        <v>372</v>
      </c>
      <c r="DT1119" s="94" t="e">
        <f>MATCH(A1118,Sheet5!F:F,0)</f>
        <v>#N/A</v>
      </c>
      <c r="DU1119" s="69">
        <v>22</v>
      </c>
      <c r="DV1119" s="69">
        <v>0</v>
      </c>
      <c r="DW1119" s="69">
        <v>0</v>
      </c>
      <c r="DX1119" s="69">
        <v>0</v>
      </c>
      <c r="DY1119" s="69">
        <v>0</v>
      </c>
    </row>
    <row r="1120" spans="1:129" ht="14.25">
      <c r="A1120" s="69">
        <v>63010</v>
      </c>
      <c r="B1120" s="69">
        <v>0</v>
      </c>
      <c r="C1120" s="69">
        <v>1</v>
      </c>
      <c r="D1120" s="69" t="s">
        <v>2477</v>
      </c>
      <c r="E1120" s="69" t="s">
        <v>2478</v>
      </c>
      <c r="F1120" s="69" t="s">
        <v>2479</v>
      </c>
      <c r="G1120" s="69">
        <v>1</v>
      </c>
      <c r="I1120" s="69">
        <v>0</v>
      </c>
      <c r="J1120" s="69">
        <v>0</v>
      </c>
      <c r="K1120" s="69">
        <v>0</v>
      </c>
      <c r="M1120" s="69">
        <v>0</v>
      </c>
      <c r="O1120" s="69">
        <v>0</v>
      </c>
      <c r="P1120" s="69">
        <v>1</v>
      </c>
      <c r="Q1120" s="69">
        <v>0</v>
      </c>
      <c r="R1120" s="69">
        <v>2</v>
      </c>
      <c r="S1120" s="69">
        <v>0</v>
      </c>
      <c r="T1120" s="69">
        <v>0</v>
      </c>
      <c r="U1120" s="69">
        <v>0</v>
      </c>
      <c r="V1120" s="69">
        <v>0</v>
      </c>
      <c r="W1120" s="69">
        <v>0</v>
      </c>
      <c r="X1120" s="69">
        <v>0</v>
      </c>
      <c r="Y1120" s="69">
        <v>0</v>
      </c>
      <c r="Z1120" s="69">
        <v>0</v>
      </c>
      <c r="AA1120" s="69">
        <v>1</v>
      </c>
      <c r="AB1120" s="69">
        <v>31</v>
      </c>
      <c r="AC1120" s="69">
        <v>0</v>
      </c>
      <c r="AD1120" s="69">
        <v>0</v>
      </c>
      <c r="AE1120" s="69">
        <v>0</v>
      </c>
      <c r="AF1120" s="69">
        <v>1</v>
      </c>
      <c r="AG1120" s="69">
        <v>0</v>
      </c>
      <c r="AH1120" s="69">
        <v>1</v>
      </c>
      <c r="AI1120" s="69">
        <v>0</v>
      </c>
      <c r="AJ1120" s="69">
        <v>0</v>
      </c>
      <c r="AK1120" s="69">
        <v>0</v>
      </c>
      <c r="AL1120" s="69">
        <v>0</v>
      </c>
      <c r="AM1120" s="69">
        <v>0</v>
      </c>
      <c r="AN1120" s="69">
        <v>0</v>
      </c>
      <c r="AO1120" s="69">
        <v>0</v>
      </c>
      <c r="AP1120" s="69">
        <v>0</v>
      </c>
      <c r="AQ1120" s="84">
        <v>0</v>
      </c>
      <c r="AR1120" s="69">
        <v>0</v>
      </c>
      <c r="AS1120" s="69">
        <v>0</v>
      </c>
      <c r="AT1120" s="69">
        <v>0</v>
      </c>
      <c r="AU1120" s="69">
        <v>0</v>
      </c>
      <c r="AV1120" s="69">
        <v>0</v>
      </c>
      <c r="AW1120" s="69">
        <v>0</v>
      </c>
      <c r="AX1120" s="69">
        <v>0</v>
      </c>
      <c r="AY1120" s="69">
        <v>0</v>
      </c>
      <c r="AZ1120" s="69">
        <v>0</v>
      </c>
      <c r="BA1120" s="69">
        <v>0</v>
      </c>
      <c r="BB1120" s="69">
        <v>0</v>
      </c>
      <c r="BC1120" s="69">
        <v>0</v>
      </c>
      <c r="BD1120" s="69">
        <v>0</v>
      </c>
      <c r="BE1120" s="69">
        <v>0</v>
      </c>
      <c r="BF1120" s="69">
        <v>0</v>
      </c>
      <c r="BG1120" s="69">
        <v>0</v>
      </c>
      <c r="BH1120" s="69">
        <v>0</v>
      </c>
      <c r="BK1120" s="69">
        <v>3</v>
      </c>
      <c r="BL1120" s="69">
        <v>10</v>
      </c>
      <c r="BM1120" s="69">
        <v>1</v>
      </c>
      <c r="BN1120" s="69">
        <v>31</v>
      </c>
      <c r="BO1120" s="89">
        <v>0</v>
      </c>
      <c r="BP1120" s="69">
        <v>1</v>
      </c>
      <c r="BQ1120" s="69">
        <v>1</v>
      </c>
      <c r="BR1120" s="69">
        <v>1</v>
      </c>
      <c r="BS1120" s="69">
        <v>63010</v>
      </c>
      <c r="BT1120" s="69">
        <v>0</v>
      </c>
      <c r="BU1120" s="69">
        <v>0</v>
      </c>
      <c r="BV1120" s="69">
        <v>1000</v>
      </c>
      <c r="BW1120" s="69">
        <v>0</v>
      </c>
      <c r="BY1120" s="69">
        <v>0</v>
      </c>
      <c r="BZ1120" s="69">
        <v>0</v>
      </c>
      <c r="CA1120" s="69">
        <v>31</v>
      </c>
      <c r="CB1120" s="89">
        <v>0</v>
      </c>
      <c r="CC1120" s="69">
        <v>0</v>
      </c>
      <c r="CD1120" s="69">
        <v>0</v>
      </c>
      <c r="CE1120" s="69">
        <v>0</v>
      </c>
      <c r="CF1120" s="69">
        <v>0</v>
      </c>
      <c r="CG1120" s="69">
        <v>0</v>
      </c>
      <c r="CH1120" s="69">
        <v>0</v>
      </c>
      <c r="CI1120" s="69">
        <v>0</v>
      </c>
      <c r="CJ1120" s="69">
        <v>0</v>
      </c>
      <c r="CL1120" s="69">
        <v>0</v>
      </c>
      <c r="CM1120" s="69">
        <v>0</v>
      </c>
      <c r="CN1120" s="69">
        <v>0</v>
      </c>
      <c r="CO1120" s="89">
        <v>0</v>
      </c>
      <c r="CP1120" s="69">
        <v>0</v>
      </c>
      <c r="CQ1120" s="69">
        <v>0</v>
      </c>
      <c r="CR1120" s="69">
        <v>0</v>
      </c>
      <c r="CS1120" s="69">
        <v>0</v>
      </c>
      <c r="CT1120" s="69">
        <v>0</v>
      </c>
      <c r="CU1120" s="69">
        <v>0</v>
      </c>
      <c r="CV1120" s="69">
        <v>0</v>
      </c>
      <c r="CW1120" s="69">
        <v>0</v>
      </c>
      <c r="CZ1120" s="69">
        <v>0</v>
      </c>
      <c r="DA1120" s="69">
        <v>0</v>
      </c>
      <c r="DB1120" s="69">
        <v>22</v>
      </c>
      <c r="DC1120" s="69">
        <v>0</v>
      </c>
      <c r="DD1120" s="69">
        <v>0</v>
      </c>
      <c r="DE1120" s="69">
        <v>0</v>
      </c>
      <c r="DF1120" s="69">
        <v>0</v>
      </c>
      <c r="DG1120" s="69">
        <v>1</v>
      </c>
      <c r="DI1120" s="69" t="e">
        <f>INDEX(Sheet3!$E$78:$E$1130,MATCH(A1120,Sheet3!$D$78:$D$1130,0))</f>
        <v>#N/A</v>
      </c>
      <c r="DJ1120" s="69" t="str">
        <f t="shared" si="242"/>
        <v>skill_icons.ps_skill_magiccridam</v>
      </c>
      <c r="DK1120" s="69" t="s">
        <v>2480</v>
      </c>
      <c r="DL1120" s="93"/>
      <c r="DM1120" s="94" t="s">
        <v>2571</v>
      </c>
      <c r="DN1120" s="69" t="e">
        <f>"造成["&amp;INDEX(Sheet5!$L$2:$L$11,MATCH(BL1120,Sheet5!$J$2:$J$11,0))&amp;":"&amp;BR1120&amp;"*"&amp;BS1120/1000&amp;"]"&amp;INDEX(Sheet5!$I$2:$I$4,MATCH(BR1120,Sheet5!$H$2:$H$4,0))&amp;"的"&amp;INDEX(Sheet5!$K$2:$K$11,MATCH(BL1120,Sheet5!$J$2:$J$11,0))</f>
        <v>#N/A</v>
      </c>
      <c r="DO1120" s="69" t="e">
        <f>"造成["&amp;INDEX(Sheet5!$L$2:$L$11,MATCH(BY1120,Sheet5!$J$2:$J$11,0))&amp;":"&amp;CE1120&amp;"*"&amp;CF1120/1000&amp;"]"&amp;INDEX(Sheet5!$I$2:$I$4,MATCH(CE1120,Sheet5!$H$2:$H$4,0))&amp;"的"&amp;INDEX(Sheet5!$K$2:$K$11,MATCH(BY1120,Sheet5!$J$2:$J$11,0))</f>
        <v>#N/A</v>
      </c>
      <c r="DP1120" s="69"/>
      <c r="DQ1120" s="69"/>
      <c r="DR1120" s="69" t="e">
        <f t="shared" si="241"/>
        <v>#N/A</v>
      </c>
      <c r="DS1120" s="90">
        <f>MATCH(A1120,Sheet5!D:D,0)</f>
        <v>373</v>
      </c>
      <c r="DT1120" s="94" t="e">
        <f>MATCH(A1119,Sheet5!F:F,0)</f>
        <v>#N/A</v>
      </c>
      <c r="DU1120" s="69">
        <v>22</v>
      </c>
      <c r="DV1120" s="69">
        <v>0</v>
      </c>
      <c r="DW1120" s="69">
        <v>0</v>
      </c>
      <c r="DX1120" s="69">
        <v>0</v>
      </c>
      <c r="DY1120" s="69">
        <v>0</v>
      </c>
    </row>
    <row r="1121" spans="1:129" ht="14.25">
      <c r="A1121" s="69">
        <v>63011</v>
      </c>
      <c r="B1121" s="69">
        <v>0</v>
      </c>
      <c r="C1121" s="69">
        <v>1</v>
      </c>
      <c r="D1121" s="69" t="s">
        <v>2482</v>
      </c>
      <c r="E1121" s="69" t="s">
        <v>2483</v>
      </c>
      <c r="F1121" s="69" t="s">
        <v>2484</v>
      </c>
      <c r="G1121" s="69">
        <v>1</v>
      </c>
      <c r="I1121" s="69">
        <v>0</v>
      </c>
      <c r="J1121" s="69">
        <v>0</v>
      </c>
      <c r="K1121" s="69">
        <v>0</v>
      </c>
      <c r="M1121" s="69">
        <v>0</v>
      </c>
      <c r="O1121" s="69">
        <v>0</v>
      </c>
      <c r="P1121" s="69">
        <v>1</v>
      </c>
      <c r="Q1121" s="69">
        <v>0</v>
      </c>
      <c r="R1121" s="69">
        <v>2</v>
      </c>
      <c r="S1121" s="69">
        <v>0</v>
      </c>
      <c r="T1121" s="69">
        <v>0</v>
      </c>
      <c r="U1121" s="69">
        <v>0</v>
      </c>
      <c r="V1121" s="69">
        <v>0</v>
      </c>
      <c r="W1121" s="69">
        <v>0</v>
      </c>
      <c r="X1121" s="69">
        <v>0</v>
      </c>
      <c r="Y1121" s="69">
        <v>0</v>
      </c>
      <c r="Z1121" s="69">
        <v>0</v>
      </c>
      <c r="AA1121" s="69">
        <v>1</v>
      </c>
      <c r="AB1121" s="69">
        <v>31</v>
      </c>
      <c r="AC1121" s="69">
        <v>0</v>
      </c>
      <c r="AD1121" s="69">
        <v>0</v>
      </c>
      <c r="AE1121" s="69">
        <v>0</v>
      </c>
      <c r="AF1121" s="69">
        <v>1</v>
      </c>
      <c r="AG1121" s="69">
        <v>0</v>
      </c>
      <c r="AH1121" s="69">
        <v>1</v>
      </c>
      <c r="AI1121" s="69">
        <v>0</v>
      </c>
      <c r="AJ1121" s="69">
        <v>0</v>
      </c>
      <c r="AK1121" s="69">
        <v>0</v>
      </c>
      <c r="AL1121" s="69">
        <v>0</v>
      </c>
      <c r="AM1121" s="69">
        <v>0</v>
      </c>
      <c r="AN1121" s="69">
        <v>0</v>
      </c>
      <c r="AO1121" s="69">
        <v>0</v>
      </c>
      <c r="AP1121" s="69">
        <v>0</v>
      </c>
      <c r="AQ1121" s="84">
        <v>0</v>
      </c>
      <c r="AR1121" s="69">
        <v>0</v>
      </c>
      <c r="AS1121" s="69">
        <v>0</v>
      </c>
      <c r="AT1121" s="69">
        <v>0</v>
      </c>
      <c r="AU1121" s="69">
        <v>0</v>
      </c>
      <c r="AV1121" s="69">
        <v>0</v>
      </c>
      <c r="AW1121" s="69">
        <v>0</v>
      </c>
      <c r="AX1121" s="69">
        <v>0</v>
      </c>
      <c r="AY1121" s="69">
        <v>0</v>
      </c>
      <c r="AZ1121" s="69">
        <v>0</v>
      </c>
      <c r="BA1121" s="69">
        <v>0</v>
      </c>
      <c r="BB1121" s="69">
        <v>0</v>
      </c>
      <c r="BC1121" s="69">
        <v>0</v>
      </c>
      <c r="BD1121" s="69">
        <v>0</v>
      </c>
      <c r="BE1121" s="69">
        <v>0</v>
      </c>
      <c r="BF1121" s="69">
        <v>0</v>
      </c>
      <c r="BG1121" s="69">
        <v>0</v>
      </c>
      <c r="BH1121" s="69">
        <v>0</v>
      </c>
      <c r="BK1121" s="69">
        <v>3</v>
      </c>
      <c r="BL1121" s="69">
        <v>10</v>
      </c>
      <c r="BM1121" s="69">
        <v>1</v>
      </c>
      <c r="BN1121" s="69">
        <v>31</v>
      </c>
      <c r="BO1121" s="89">
        <v>0</v>
      </c>
      <c r="BP1121" s="69">
        <v>1</v>
      </c>
      <c r="BQ1121" s="69">
        <v>1</v>
      </c>
      <c r="BR1121" s="69">
        <v>1</v>
      </c>
      <c r="BS1121" s="69">
        <v>63011</v>
      </c>
      <c r="BT1121" s="69">
        <v>0</v>
      </c>
      <c r="BU1121" s="69">
        <v>0</v>
      </c>
      <c r="BV1121" s="69">
        <v>1000</v>
      </c>
      <c r="BW1121" s="69">
        <v>0</v>
      </c>
      <c r="BY1121" s="69">
        <v>0</v>
      </c>
      <c r="BZ1121" s="69">
        <v>0</v>
      </c>
      <c r="CA1121" s="69">
        <v>31</v>
      </c>
      <c r="CB1121" s="89">
        <v>0</v>
      </c>
      <c r="CC1121" s="69">
        <v>0</v>
      </c>
      <c r="CD1121" s="69">
        <v>0</v>
      </c>
      <c r="CE1121" s="69">
        <v>0</v>
      </c>
      <c r="CF1121" s="69">
        <v>0</v>
      </c>
      <c r="CG1121" s="69">
        <v>0</v>
      </c>
      <c r="CH1121" s="69">
        <v>0</v>
      </c>
      <c r="CI1121" s="69">
        <v>0</v>
      </c>
      <c r="CJ1121" s="69">
        <v>0</v>
      </c>
      <c r="CL1121" s="69">
        <v>0</v>
      </c>
      <c r="CM1121" s="69">
        <v>0</v>
      </c>
      <c r="CN1121" s="69">
        <v>0</v>
      </c>
      <c r="CO1121" s="89">
        <v>0</v>
      </c>
      <c r="CP1121" s="69">
        <v>0</v>
      </c>
      <c r="CQ1121" s="69">
        <v>0</v>
      </c>
      <c r="CR1121" s="69">
        <v>0</v>
      </c>
      <c r="CS1121" s="69">
        <v>0</v>
      </c>
      <c r="CT1121" s="69">
        <v>0</v>
      </c>
      <c r="CU1121" s="69">
        <v>0</v>
      </c>
      <c r="CV1121" s="69">
        <v>0</v>
      </c>
      <c r="CW1121" s="69">
        <v>0</v>
      </c>
      <c r="CZ1121" s="69">
        <v>0</v>
      </c>
      <c r="DA1121" s="69">
        <v>0</v>
      </c>
      <c r="DB1121" s="69">
        <v>6</v>
      </c>
      <c r="DC1121" s="69">
        <v>0</v>
      </c>
      <c r="DD1121" s="69">
        <v>0</v>
      </c>
      <c r="DE1121" s="69">
        <v>0</v>
      </c>
      <c r="DF1121" s="69">
        <v>0</v>
      </c>
      <c r="DG1121" s="69">
        <v>1</v>
      </c>
      <c r="DI1121" s="69" t="e">
        <f>INDEX(Sheet3!$E$78:$E$1130,MATCH(A1121,Sheet3!$D$78:$D$1130,0))</f>
        <v>#N/A</v>
      </c>
      <c r="DJ1121" s="69" t="str">
        <f t="shared" si="242"/>
        <v>skill_icons.ps_skill_movespd</v>
      </c>
      <c r="DK1121" s="69" t="s">
        <v>2485</v>
      </c>
      <c r="DL1121" s="93"/>
      <c r="DM1121" s="94" t="s">
        <v>2572</v>
      </c>
      <c r="DN1121" s="69" t="e">
        <f>"造成["&amp;INDEX(Sheet5!$L$2:$L$11,MATCH(BL1121,Sheet5!$J$2:$J$11,0))&amp;":"&amp;BR1121&amp;"*"&amp;BS1121/1000&amp;"]"&amp;INDEX(Sheet5!$I$2:$I$4,MATCH(BR1121,Sheet5!$H$2:$H$4,0))&amp;"的"&amp;INDEX(Sheet5!$K$2:$K$11,MATCH(BL1121,Sheet5!$J$2:$J$11,0))</f>
        <v>#N/A</v>
      </c>
      <c r="DO1121" s="69" t="e">
        <f>"造成["&amp;INDEX(Sheet5!$L$2:$L$11,MATCH(BY1121,Sheet5!$J$2:$J$11,0))&amp;":"&amp;CE1121&amp;"*"&amp;CF1121/1000&amp;"]"&amp;INDEX(Sheet5!$I$2:$I$4,MATCH(CE1121,Sheet5!$H$2:$H$4,0))&amp;"的"&amp;INDEX(Sheet5!$K$2:$K$11,MATCH(BY1121,Sheet5!$J$2:$J$11,0))</f>
        <v>#N/A</v>
      </c>
      <c r="DP1121" s="69"/>
      <c r="DQ1121" s="69"/>
      <c r="DR1121" s="69" t="e">
        <f t="shared" si="241"/>
        <v>#N/A</v>
      </c>
      <c r="DS1121" s="90">
        <f>MATCH(A1121,Sheet5!D:D,0)</f>
        <v>374</v>
      </c>
      <c r="DT1121" s="94" t="e">
        <f>MATCH(A1120,Sheet5!F:F,0)</f>
        <v>#N/A</v>
      </c>
      <c r="DU1121" s="69">
        <v>6</v>
      </c>
      <c r="DV1121" s="69">
        <v>0</v>
      </c>
      <c r="DW1121" s="69">
        <v>0</v>
      </c>
      <c r="DX1121" s="69">
        <v>0</v>
      </c>
      <c r="DY1121" s="69">
        <v>0</v>
      </c>
    </row>
    <row r="1122" spans="1:129" ht="14.25">
      <c r="A1122" s="69">
        <v>63012</v>
      </c>
      <c r="B1122" s="69">
        <v>0</v>
      </c>
      <c r="C1122" s="69">
        <v>1</v>
      </c>
      <c r="D1122" s="69" t="s">
        <v>2487</v>
      </c>
      <c r="E1122" s="69" t="s">
        <v>2488</v>
      </c>
      <c r="F1122" s="69" t="s">
        <v>2489</v>
      </c>
      <c r="G1122" s="69">
        <v>1</v>
      </c>
      <c r="I1122" s="69">
        <v>0</v>
      </c>
      <c r="J1122" s="69">
        <v>0</v>
      </c>
      <c r="K1122" s="69">
        <v>0</v>
      </c>
      <c r="M1122" s="69">
        <v>0</v>
      </c>
      <c r="O1122" s="69">
        <v>0</v>
      </c>
      <c r="P1122" s="69">
        <v>1</v>
      </c>
      <c r="Q1122" s="69">
        <v>0</v>
      </c>
      <c r="R1122" s="69">
        <v>2</v>
      </c>
      <c r="S1122" s="69">
        <v>0</v>
      </c>
      <c r="T1122" s="69">
        <v>0</v>
      </c>
      <c r="U1122" s="69">
        <v>0</v>
      </c>
      <c r="V1122" s="69">
        <v>0</v>
      </c>
      <c r="W1122" s="69">
        <v>0</v>
      </c>
      <c r="X1122" s="69">
        <v>0</v>
      </c>
      <c r="Y1122" s="69">
        <v>0</v>
      </c>
      <c r="Z1122" s="69">
        <v>0</v>
      </c>
      <c r="AA1122" s="69">
        <v>1</v>
      </c>
      <c r="AB1122" s="69">
        <v>31</v>
      </c>
      <c r="AC1122" s="69">
        <v>0</v>
      </c>
      <c r="AD1122" s="69">
        <v>0</v>
      </c>
      <c r="AE1122" s="69">
        <v>0</v>
      </c>
      <c r="AF1122" s="69">
        <v>1</v>
      </c>
      <c r="AG1122" s="69">
        <v>0</v>
      </c>
      <c r="AH1122" s="69">
        <v>1</v>
      </c>
      <c r="AI1122" s="69">
        <v>0</v>
      </c>
      <c r="AJ1122" s="69">
        <v>0</v>
      </c>
      <c r="AK1122" s="69">
        <v>0</v>
      </c>
      <c r="AL1122" s="69">
        <v>0</v>
      </c>
      <c r="AM1122" s="69">
        <v>0</v>
      </c>
      <c r="AN1122" s="69">
        <v>0</v>
      </c>
      <c r="AO1122" s="69">
        <v>0</v>
      </c>
      <c r="AP1122" s="69">
        <v>0</v>
      </c>
      <c r="AQ1122" s="84">
        <v>0</v>
      </c>
      <c r="AR1122" s="69">
        <v>0</v>
      </c>
      <c r="AS1122" s="69">
        <v>0</v>
      </c>
      <c r="AT1122" s="69">
        <v>0</v>
      </c>
      <c r="AU1122" s="69">
        <v>0</v>
      </c>
      <c r="AV1122" s="69">
        <v>0</v>
      </c>
      <c r="AW1122" s="69">
        <v>0</v>
      </c>
      <c r="AX1122" s="69">
        <v>0</v>
      </c>
      <c r="AY1122" s="69">
        <v>0</v>
      </c>
      <c r="AZ1122" s="69">
        <v>0</v>
      </c>
      <c r="BA1122" s="69">
        <v>0</v>
      </c>
      <c r="BB1122" s="69">
        <v>0</v>
      </c>
      <c r="BC1122" s="69">
        <v>0</v>
      </c>
      <c r="BD1122" s="69">
        <v>0</v>
      </c>
      <c r="BE1122" s="69">
        <v>0</v>
      </c>
      <c r="BF1122" s="69">
        <v>0</v>
      </c>
      <c r="BG1122" s="69">
        <v>0</v>
      </c>
      <c r="BH1122" s="69">
        <v>0</v>
      </c>
      <c r="BK1122" s="69">
        <v>3</v>
      </c>
      <c r="BL1122" s="69">
        <v>10</v>
      </c>
      <c r="BM1122" s="69">
        <v>1</v>
      </c>
      <c r="BN1122" s="69">
        <v>31</v>
      </c>
      <c r="BO1122" s="89">
        <v>0</v>
      </c>
      <c r="BP1122" s="69">
        <v>1</v>
      </c>
      <c r="BQ1122" s="69">
        <v>1</v>
      </c>
      <c r="BR1122" s="69">
        <v>1</v>
      </c>
      <c r="BS1122" s="69">
        <v>63012</v>
      </c>
      <c r="BT1122" s="69">
        <v>0</v>
      </c>
      <c r="BU1122" s="69">
        <v>0</v>
      </c>
      <c r="BV1122" s="69">
        <v>1000</v>
      </c>
      <c r="BW1122" s="69">
        <v>0</v>
      </c>
      <c r="BY1122" s="69">
        <v>0</v>
      </c>
      <c r="BZ1122" s="69">
        <v>0</v>
      </c>
      <c r="CA1122" s="69">
        <v>31</v>
      </c>
      <c r="CB1122" s="89">
        <v>0</v>
      </c>
      <c r="CC1122" s="69">
        <v>0</v>
      </c>
      <c r="CD1122" s="69">
        <v>0</v>
      </c>
      <c r="CE1122" s="69">
        <v>0</v>
      </c>
      <c r="CF1122" s="69">
        <v>0</v>
      </c>
      <c r="CG1122" s="69">
        <v>0</v>
      </c>
      <c r="CH1122" s="69">
        <v>0</v>
      </c>
      <c r="CI1122" s="69">
        <v>0</v>
      </c>
      <c r="CJ1122" s="69">
        <v>0</v>
      </c>
      <c r="CL1122" s="69">
        <v>0</v>
      </c>
      <c r="CM1122" s="69">
        <v>0</v>
      </c>
      <c r="CN1122" s="69">
        <v>0</v>
      </c>
      <c r="CO1122" s="89">
        <v>0</v>
      </c>
      <c r="CP1122" s="69">
        <v>0</v>
      </c>
      <c r="CQ1122" s="69">
        <v>0</v>
      </c>
      <c r="CR1122" s="69">
        <v>0</v>
      </c>
      <c r="CS1122" s="69">
        <v>0</v>
      </c>
      <c r="CT1122" s="69">
        <v>0</v>
      </c>
      <c r="CU1122" s="69">
        <v>0</v>
      </c>
      <c r="CV1122" s="69">
        <v>0</v>
      </c>
      <c r="CW1122" s="69">
        <v>0</v>
      </c>
      <c r="CZ1122" s="69">
        <v>0</v>
      </c>
      <c r="DA1122" s="69">
        <v>0</v>
      </c>
      <c r="DB1122" s="69">
        <v>10</v>
      </c>
      <c r="DC1122" s="69">
        <v>0</v>
      </c>
      <c r="DD1122" s="69">
        <v>0</v>
      </c>
      <c r="DE1122" s="69">
        <v>0</v>
      </c>
      <c r="DF1122" s="69">
        <v>0</v>
      </c>
      <c r="DG1122" s="69">
        <v>1</v>
      </c>
      <c r="DI1122" s="69" t="e">
        <f>INDEX(Sheet3!$E$78:$E$1130,MATCH(A1122,Sheet3!$D$78:$D$1130,0))</f>
        <v>#N/A</v>
      </c>
      <c r="DJ1122" s="69" t="str">
        <f t="shared" si="242"/>
        <v>skill_icons.ps_skill_hprevive</v>
      </c>
      <c r="DK1122" s="69" t="s">
        <v>2490</v>
      </c>
      <c r="DL1122" s="93"/>
      <c r="DM1122" s="94" t="s">
        <v>2573</v>
      </c>
      <c r="DN1122" s="69" t="e">
        <f>"造成["&amp;INDEX(Sheet5!$L$2:$L$11,MATCH(BL1122,Sheet5!$J$2:$J$11,0))&amp;":"&amp;BR1122&amp;"*"&amp;BS1122/1000&amp;"]"&amp;INDEX(Sheet5!$I$2:$I$4,MATCH(BR1122,Sheet5!$H$2:$H$4,0))&amp;"的"&amp;INDEX(Sheet5!$K$2:$K$11,MATCH(BL1122,Sheet5!$J$2:$J$11,0))</f>
        <v>#N/A</v>
      </c>
      <c r="DO1122" s="69" t="e">
        <f>"造成["&amp;INDEX(Sheet5!$L$2:$L$11,MATCH(BY1122,Sheet5!$J$2:$J$11,0))&amp;":"&amp;CE1122&amp;"*"&amp;CF1122/1000&amp;"]"&amp;INDEX(Sheet5!$I$2:$I$4,MATCH(CE1122,Sheet5!$H$2:$H$4,0))&amp;"的"&amp;INDEX(Sheet5!$K$2:$K$11,MATCH(BY1122,Sheet5!$J$2:$J$11,0))</f>
        <v>#N/A</v>
      </c>
      <c r="DP1122" s="69"/>
      <c r="DQ1122" s="69"/>
      <c r="DR1122" s="69" t="e">
        <f t="shared" si="241"/>
        <v>#N/A</v>
      </c>
      <c r="DS1122" s="90">
        <f>MATCH(A1122,Sheet5!D:D,0)</f>
        <v>375</v>
      </c>
      <c r="DT1122" s="94" t="e">
        <f>MATCH(A1121,Sheet5!F:F,0)</f>
        <v>#N/A</v>
      </c>
      <c r="DU1122" s="69">
        <v>10</v>
      </c>
      <c r="DV1122" s="69">
        <v>0</v>
      </c>
      <c r="DW1122" s="69">
        <v>0</v>
      </c>
      <c r="DX1122" s="69">
        <v>0</v>
      </c>
      <c r="DY1122" s="69">
        <v>0</v>
      </c>
    </row>
    <row r="1123" spans="1:129" ht="14.25">
      <c r="A1123" s="69">
        <v>63013</v>
      </c>
      <c r="B1123" s="69">
        <v>0</v>
      </c>
      <c r="C1123" s="69">
        <v>1</v>
      </c>
      <c r="D1123" s="69" t="s">
        <v>2492</v>
      </c>
      <c r="E1123" s="69" t="s">
        <v>2493</v>
      </c>
      <c r="F1123" s="69" t="s">
        <v>2494</v>
      </c>
      <c r="G1123" s="69">
        <v>1</v>
      </c>
      <c r="I1123" s="69">
        <v>0</v>
      </c>
      <c r="J1123" s="69">
        <v>0</v>
      </c>
      <c r="K1123" s="69">
        <v>0</v>
      </c>
      <c r="M1123" s="69">
        <v>0</v>
      </c>
      <c r="O1123" s="69">
        <v>0</v>
      </c>
      <c r="P1123" s="69">
        <v>1</v>
      </c>
      <c r="Q1123" s="69">
        <v>0</v>
      </c>
      <c r="R1123" s="69">
        <v>2</v>
      </c>
      <c r="S1123" s="69">
        <v>0</v>
      </c>
      <c r="T1123" s="69">
        <v>0</v>
      </c>
      <c r="U1123" s="69">
        <v>0</v>
      </c>
      <c r="V1123" s="69">
        <v>0</v>
      </c>
      <c r="W1123" s="69">
        <v>0</v>
      </c>
      <c r="X1123" s="69">
        <v>0</v>
      </c>
      <c r="Y1123" s="69">
        <v>0</v>
      </c>
      <c r="Z1123" s="69">
        <v>0</v>
      </c>
      <c r="AA1123" s="69">
        <v>1</v>
      </c>
      <c r="AB1123" s="69">
        <v>31</v>
      </c>
      <c r="AC1123" s="69">
        <v>0</v>
      </c>
      <c r="AD1123" s="69">
        <v>0</v>
      </c>
      <c r="AE1123" s="69">
        <v>0</v>
      </c>
      <c r="AF1123" s="69">
        <v>1</v>
      </c>
      <c r="AG1123" s="69">
        <v>0</v>
      </c>
      <c r="AH1123" s="69">
        <v>1</v>
      </c>
      <c r="AI1123" s="69">
        <v>0</v>
      </c>
      <c r="AJ1123" s="69">
        <v>0</v>
      </c>
      <c r="AK1123" s="69">
        <v>0</v>
      </c>
      <c r="AL1123" s="69">
        <v>0</v>
      </c>
      <c r="AM1123" s="69">
        <v>0</v>
      </c>
      <c r="AN1123" s="69">
        <v>0</v>
      </c>
      <c r="AO1123" s="69">
        <v>0</v>
      </c>
      <c r="AP1123" s="69">
        <v>0</v>
      </c>
      <c r="AQ1123" s="84">
        <v>0</v>
      </c>
      <c r="AR1123" s="69">
        <v>0</v>
      </c>
      <c r="AS1123" s="69">
        <v>0</v>
      </c>
      <c r="AT1123" s="69">
        <v>0</v>
      </c>
      <c r="AU1123" s="69">
        <v>0</v>
      </c>
      <c r="AV1123" s="69">
        <v>0</v>
      </c>
      <c r="AW1123" s="69">
        <v>0</v>
      </c>
      <c r="AX1123" s="69">
        <v>0</v>
      </c>
      <c r="AY1123" s="69">
        <v>0</v>
      </c>
      <c r="AZ1123" s="69">
        <v>0</v>
      </c>
      <c r="BA1123" s="69">
        <v>0</v>
      </c>
      <c r="BB1123" s="69">
        <v>0</v>
      </c>
      <c r="BC1123" s="69">
        <v>0</v>
      </c>
      <c r="BD1123" s="69">
        <v>0</v>
      </c>
      <c r="BE1123" s="69">
        <v>0</v>
      </c>
      <c r="BF1123" s="69">
        <v>0</v>
      </c>
      <c r="BG1123" s="69">
        <v>0</v>
      </c>
      <c r="BH1123" s="69">
        <v>0</v>
      </c>
      <c r="BK1123" s="69">
        <v>3</v>
      </c>
      <c r="BL1123" s="69">
        <v>10</v>
      </c>
      <c r="BM1123" s="69">
        <v>1</v>
      </c>
      <c r="BN1123" s="69">
        <v>31</v>
      </c>
      <c r="BO1123" s="89">
        <v>0</v>
      </c>
      <c r="BP1123" s="69">
        <v>1</v>
      </c>
      <c r="BQ1123" s="69">
        <v>1</v>
      </c>
      <c r="BR1123" s="69">
        <v>1</v>
      </c>
      <c r="BS1123" s="69">
        <v>63013</v>
      </c>
      <c r="BT1123" s="69">
        <v>0</v>
      </c>
      <c r="BU1123" s="69">
        <v>0</v>
      </c>
      <c r="BV1123" s="69">
        <v>1000</v>
      </c>
      <c r="BW1123" s="69">
        <v>0</v>
      </c>
      <c r="BY1123" s="69">
        <v>0</v>
      </c>
      <c r="BZ1123" s="69">
        <v>0</v>
      </c>
      <c r="CA1123" s="69">
        <v>31</v>
      </c>
      <c r="CB1123" s="89">
        <v>0</v>
      </c>
      <c r="CC1123" s="69">
        <v>0</v>
      </c>
      <c r="CD1123" s="69">
        <v>0</v>
      </c>
      <c r="CE1123" s="69">
        <v>0</v>
      </c>
      <c r="CF1123" s="69">
        <v>0</v>
      </c>
      <c r="CG1123" s="69">
        <v>0</v>
      </c>
      <c r="CH1123" s="69">
        <v>0</v>
      </c>
      <c r="CI1123" s="69">
        <v>0</v>
      </c>
      <c r="CJ1123" s="69">
        <v>0</v>
      </c>
      <c r="CL1123" s="69">
        <v>0</v>
      </c>
      <c r="CM1123" s="69">
        <v>0</v>
      </c>
      <c r="CN1123" s="69">
        <v>0</v>
      </c>
      <c r="CO1123" s="89">
        <v>0</v>
      </c>
      <c r="CP1123" s="69">
        <v>0</v>
      </c>
      <c r="CQ1123" s="69">
        <v>0</v>
      </c>
      <c r="CR1123" s="69">
        <v>0</v>
      </c>
      <c r="CS1123" s="69">
        <v>0</v>
      </c>
      <c r="CT1123" s="69">
        <v>0</v>
      </c>
      <c r="CU1123" s="69">
        <v>0</v>
      </c>
      <c r="CV1123" s="69">
        <v>0</v>
      </c>
      <c r="CW1123" s="69">
        <v>0</v>
      </c>
      <c r="CZ1123" s="69">
        <v>0</v>
      </c>
      <c r="DA1123" s="69">
        <v>0</v>
      </c>
      <c r="DB1123" s="69">
        <v>10</v>
      </c>
      <c r="DC1123" s="69">
        <v>0</v>
      </c>
      <c r="DD1123" s="69">
        <v>0</v>
      </c>
      <c r="DE1123" s="69">
        <v>0</v>
      </c>
      <c r="DF1123" s="69">
        <v>0</v>
      </c>
      <c r="DG1123" s="69">
        <v>1</v>
      </c>
      <c r="DI1123" s="69" t="e">
        <f>INDEX(Sheet3!$E$78:$E$1130,MATCH(A1123,Sheet3!$D$78:$D$1130,0))</f>
        <v>#N/A</v>
      </c>
      <c r="DJ1123" s="69" t="str">
        <f t="shared" si="242"/>
        <v>skill_icons.ps_skill_mprevive</v>
      </c>
      <c r="DK1123" s="69" t="s">
        <v>2495</v>
      </c>
      <c r="DL1123" s="93"/>
      <c r="DM1123" s="94" t="s">
        <v>2574</v>
      </c>
      <c r="DN1123" s="69" t="e">
        <f>"造成["&amp;INDEX(Sheet5!$L$2:$L$11,MATCH(BL1123,Sheet5!$J$2:$J$11,0))&amp;":"&amp;BR1123&amp;"*"&amp;BS1123/1000&amp;"]"&amp;INDEX(Sheet5!$I$2:$I$4,MATCH(BR1123,Sheet5!$H$2:$H$4,0))&amp;"的"&amp;INDEX(Sheet5!$K$2:$K$11,MATCH(BL1123,Sheet5!$J$2:$J$11,0))</f>
        <v>#N/A</v>
      </c>
      <c r="DO1123" s="69" t="e">
        <f>"造成["&amp;INDEX(Sheet5!$L$2:$L$11,MATCH(BY1123,Sheet5!$J$2:$J$11,0))&amp;":"&amp;CE1123&amp;"*"&amp;CF1123/1000&amp;"]"&amp;INDEX(Sheet5!$I$2:$I$4,MATCH(CE1123,Sheet5!$H$2:$H$4,0))&amp;"的"&amp;INDEX(Sheet5!$K$2:$K$11,MATCH(BY1123,Sheet5!$J$2:$J$11,0))</f>
        <v>#N/A</v>
      </c>
      <c r="DP1123" s="69"/>
      <c r="DQ1123" s="69"/>
      <c r="DR1123" s="69" t="e">
        <f t="shared" si="241"/>
        <v>#N/A</v>
      </c>
      <c r="DS1123" s="90">
        <f>MATCH(A1123,Sheet5!D:D,0)</f>
        <v>376</v>
      </c>
      <c r="DT1123" s="94" t="e">
        <f>MATCH(A1122,Sheet5!F:F,0)</f>
        <v>#N/A</v>
      </c>
      <c r="DU1123" s="69">
        <v>10</v>
      </c>
      <c r="DV1123" s="69">
        <v>0</v>
      </c>
      <c r="DW1123" s="69">
        <v>0</v>
      </c>
      <c r="DX1123" s="69">
        <v>0</v>
      </c>
      <c r="DY1123" s="69">
        <v>0</v>
      </c>
    </row>
    <row r="1124" spans="1:129" ht="14.25">
      <c r="A1124" s="69">
        <v>63501</v>
      </c>
      <c r="B1124" s="69">
        <v>0</v>
      </c>
      <c r="C1124" s="69">
        <v>1</v>
      </c>
      <c r="D1124" s="69" t="s">
        <v>2433</v>
      </c>
      <c r="E1124" s="69" t="s">
        <v>2434</v>
      </c>
      <c r="F1124" s="69" t="s">
        <v>2435</v>
      </c>
      <c r="G1124" s="69">
        <v>1</v>
      </c>
      <c r="I1124" s="69">
        <v>0</v>
      </c>
      <c r="J1124" s="69">
        <v>0</v>
      </c>
      <c r="K1124" s="69">
        <v>0</v>
      </c>
      <c r="M1124" s="69">
        <v>0</v>
      </c>
      <c r="O1124" s="69">
        <v>0</v>
      </c>
      <c r="P1124" s="69">
        <v>1</v>
      </c>
      <c r="Q1124" s="69">
        <v>0</v>
      </c>
      <c r="R1124" s="69">
        <v>2</v>
      </c>
      <c r="S1124" s="69">
        <v>0</v>
      </c>
      <c r="T1124" s="69">
        <v>0</v>
      </c>
      <c r="U1124" s="69">
        <v>0</v>
      </c>
      <c r="V1124" s="69">
        <v>0</v>
      </c>
      <c r="W1124" s="69">
        <v>0</v>
      </c>
      <c r="X1124" s="69">
        <v>0</v>
      </c>
      <c r="Y1124" s="69">
        <v>0</v>
      </c>
      <c r="Z1124" s="69">
        <v>0</v>
      </c>
      <c r="AA1124" s="69">
        <v>1</v>
      </c>
      <c r="AB1124" s="69">
        <v>31</v>
      </c>
      <c r="AC1124" s="69">
        <v>0</v>
      </c>
      <c r="AD1124" s="69">
        <v>0</v>
      </c>
      <c r="AE1124" s="69">
        <v>0</v>
      </c>
      <c r="AF1124" s="69">
        <v>1</v>
      </c>
      <c r="AG1124" s="69">
        <v>0</v>
      </c>
      <c r="AH1124" s="69">
        <v>1</v>
      </c>
      <c r="AI1124" s="69">
        <v>0</v>
      </c>
      <c r="AJ1124" s="69">
        <v>0</v>
      </c>
      <c r="AK1124" s="69">
        <v>0</v>
      </c>
      <c r="AL1124" s="69">
        <v>0</v>
      </c>
      <c r="AM1124" s="69">
        <v>0</v>
      </c>
      <c r="AN1124" s="69">
        <v>0</v>
      </c>
      <c r="AO1124" s="69">
        <v>0</v>
      </c>
      <c r="AP1124" s="69">
        <v>0</v>
      </c>
      <c r="AQ1124" s="84">
        <v>0</v>
      </c>
      <c r="AR1124" s="69">
        <v>0</v>
      </c>
      <c r="AS1124" s="69">
        <v>0</v>
      </c>
      <c r="AT1124" s="69">
        <v>0</v>
      </c>
      <c r="AU1124" s="69">
        <v>0</v>
      </c>
      <c r="AV1124" s="69">
        <v>0</v>
      </c>
      <c r="AW1124" s="69">
        <v>0</v>
      </c>
      <c r="AX1124" s="69">
        <v>0</v>
      </c>
      <c r="AY1124" s="69">
        <v>0</v>
      </c>
      <c r="AZ1124" s="69">
        <v>0</v>
      </c>
      <c r="BA1124" s="69">
        <v>0</v>
      </c>
      <c r="BB1124" s="69">
        <v>0</v>
      </c>
      <c r="BC1124" s="69">
        <v>0</v>
      </c>
      <c r="BD1124" s="69">
        <v>0</v>
      </c>
      <c r="BE1124" s="69">
        <v>0</v>
      </c>
      <c r="BF1124" s="69">
        <v>0</v>
      </c>
      <c r="BG1124" s="69">
        <v>0</v>
      </c>
      <c r="BH1124" s="69">
        <v>0</v>
      </c>
      <c r="BK1124" s="69">
        <v>3</v>
      </c>
      <c r="BL1124" s="69">
        <v>10</v>
      </c>
      <c r="BM1124" s="69">
        <v>1</v>
      </c>
      <c r="BN1124" s="69">
        <v>31</v>
      </c>
      <c r="BO1124" s="89">
        <v>0</v>
      </c>
      <c r="BP1124" s="69">
        <v>1</v>
      </c>
      <c r="BQ1124" s="69">
        <v>1</v>
      </c>
      <c r="BR1124" s="69">
        <v>1</v>
      </c>
      <c r="BS1124" s="69">
        <v>63501</v>
      </c>
      <c r="BT1124" s="69">
        <v>0</v>
      </c>
      <c r="BU1124" s="69">
        <v>0</v>
      </c>
      <c r="BV1124" s="69">
        <v>1000</v>
      </c>
      <c r="BW1124" s="69">
        <v>0</v>
      </c>
      <c r="BY1124" s="69">
        <v>0</v>
      </c>
      <c r="BZ1124" s="69">
        <v>0</v>
      </c>
      <c r="CA1124" s="69">
        <v>31</v>
      </c>
      <c r="CB1124" s="89">
        <v>0</v>
      </c>
      <c r="CC1124" s="69">
        <v>0</v>
      </c>
      <c r="CD1124" s="69">
        <v>0</v>
      </c>
      <c r="CE1124" s="69">
        <v>0</v>
      </c>
      <c r="CF1124" s="69">
        <v>0</v>
      </c>
      <c r="CG1124" s="69">
        <v>0</v>
      </c>
      <c r="CH1124" s="69">
        <v>0</v>
      </c>
      <c r="CI1124" s="69">
        <v>0</v>
      </c>
      <c r="CJ1124" s="69">
        <v>0</v>
      </c>
      <c r="CL1124" s="69">
        <v>0</v>
      </c>
      <c r="CM1124" s="69">
        <v>0</v>
      </c>
      <c r="CN1124" s="69">
        <v>0</v>
      </c>
      <c r="CO1124" s="89">
        <v>0</v>
      </c>
      <c r="CP1124" s="69">
        <v>0</v>
      </c>
      <c r="CQ1124" s="69">
        <v>0</v>
      </c>
      <c r="CR1124" s="69">
        <v>0</v>
      </c>
      <c r="CS1124" s="69">
        <v>0</v>
      </c>
      <c r="CT1124" s="69">
        <v>0</v>
      </c>
      <c r="CU1124" s="69">
        <v>0</v>
      </c>
      <c r="CV1124" s="69">
        <v>0</v>
      </c>
      <c r="CW1124" s="69">
        <v>0</v>
      </c>
      <c r="CZ1124" s="69">
        <v>0</v>
      </c>
      <c r="DA1124" s="69">
        <v>0</v>
      </c>
      <c r="DB1124" s="69">
        <v>500</v>
      </c>
      <c r="DC1124" s="69">
        <v>0</v>
      </c>
      <c r="DD1124" s="69">
        <v>0</v>
      </c>
      <c r="DE1124" s="69">
        <v>0</v>
      </c>
      <c r="DF1124" s="69">
        <v>0</v>
      </c>
      <c r="DG1124" s="69">
        <v>1</v>
      </c>
      <c r="DI1124" s="69" t="e">
        <f>INDEX(Sheet3!$E$78:$E$1130,MATCH(A1124,Sheet3!$D$78:$D$1130,0))</f>
        <v>#N/A</v>
      </c>
      <c r="DJ1124" s="69" t="str">
        <f t="shared" si="242"/>
        <v>skill_icons.ps_skill_maxhp</v>
      </c>
      <c r="DK1124" s="69" t="s">
        <v>2436</v>
      </c>
      <c r="DL1124" s="93"/>
      <c r="DM1124" s="94" t="s">
        <v>2575</v>
      </c>
      <c r="DN1124" s="69" t="e">
        <f>"造成["&amp;INDEX(Sheet5!$L$2:$L$11,MATCH(BL1124,Sheet5!$J$2:$J$11,0))&amp;":"&amp;BR1124&amp;"*"&amp;BS1124/1000&amp;"]"&amp;INDEX(Sheet5!$I$2:$I$4,MATCH(BR1124,Sheet5!$H$2:$H$4,0))&amp;"的"&amp;INDEX(Sheet5!$K$2:$K$11,MATCH(BL1124,Sheet5!$J$2:$J$11,0))</f>
        <v>#N/A</v>
      </c>
      <c r="DO1124" s="69" t="e">
        <f>"造成["&amp;INDEX(Sheet5!$L$2:$L$11,MATCH(BY1124,Sheet5!$J$2:$J$11,0))&amp;":"&amp;CE1124&amp;"*"&amp;CF1124/1000&amp;"]"&amp;INDEX(Sheet5!$I$2:$I$4,MATCH(CE1124,Sheet5!$H$2:$H$4,0))&amp;"的"&amp;INDEX(Sheet5!$K$2:$K$11,MATCH(BY1124,Sheet5!$J$2:$J$11,0))</f>
        <v>#N/A</v>
      </c>
      <c r="DP1124" s="69"/>
      <c r="DQ1124" s="69"/>
      <c r="DR1124" s="69" t="e">
        <f t="shared" si="241"/>
        <v>#N/A</v>
      </c>
      <c r="DS1124" s="90">
        <f>MATCH(A1124,Sheet5!D:D,0)</f>
        <v>377</v>
      </c>
      <c r="DT1124" s="94" t="e">
        <f>MATCH(A1123,Sheet5!F:F,0)</f>
        <v>#N/A</v>
      </c>
      <c r="DU1124" s="69">
        <v>500</v>
      </c>
      <c r="DV1124" s="69">
        <v>0</v>
      </c>
      <c r="DW1124" s="69">
        <v>0</v>
      </c>
      <c r="DX1124" s="69">
        <v>0</v>
      </c>
      <c r="DY1124" s="69">
        <v>0</v>
      </c>
    </row>
    <row r="1125" spans="1:129" ht="14.25">
      <c r="A1125" s="69">
        <v>63502</v>
      </c>
      <c r="B1125" s="69">
        <v>0</v>
      </c>
      <c r="C1125" s="69">
        <v>1</v>
      </c>
      <c r="D1125" s="69" t="s">
        <v>2438</v>
      </c>
      <c r="E1125" s="69" t="s">
        <v>2439</v>
      </c>
      <c r="F1125" s="69" t="s">
        <v>2440</v>
      </c>
      <c r="G1125" s="69">
        <v>1</v>
      </c>
      <c r="I1125" s="69">
        <v>0</v>
      </c>
      <c r="J1125" s="69">
        <v>0</v>
      </c>
      <c r="K1125" s="69">
        <v>0</v>
      </c>
      <c r="M1125" s="69">
        <v>0</v>
      </c>
      <c r="O1125" s="69">
        <v>0</v>
      </c>
      <c r="P1125" s="69">
        <v>1</v>
      </c>
      <c r="Q1125" s="69">
        <v>0</v>
      </c>
      <c r="R1125" s="69">
        <v>2</v>
      </c>
      <c r="S1125" s="69">
        <v>0</v>
      </c>
      <c r="T1125" s="69">
        <v>0</v>
      </c>
      <c r="U1125" s="69">
        <v>0</v>
      </c>
      <c r="V1125" s="69">
        <v>0</v>
      </c>
      <c r="W1125" s="69">
        <v>0</v>
      </c>
      <c r="X1125" s="69">
        <v>0</v>
      </c>
      <c r="Y1125" s="69">
        <v>0</v>
      </c>
      <c r="Z1125" s="69">
        <v>0</v>
      </c>
      <c r="AA1125" s="69">
        <v>1</v>
      </c>
      <c r="AB1125" s="69">
        <v>31</v>
      </c>
      <c r="AC1125" s="69">
        <v>0</v>
      </c>
      <c r="AD1125" s="69">
        <v>0</v>
      </c>
      <c r="AE1125" s="69">
        <v>0</v>
      </c>
      <c r="AF1125" s="69">
        <v>1</v>
      </c>
      <c r="AG1125" s="69">
        <v>0</v>
      </c>
      <c r="AH1125" s="69">
        <v>1</v>
      </c>
      <c r="AI1125" s="69">
        <v>0</v>
      </c>
      <c r="AJ1125" s="69">
        <v>0</v>
      </c>
      <c r="AK1125" s="69">
        <v>0</v>
      </c>
      <c r="AL1125" s="69">
        <v>0</v>
      </c>
      <c r="AM1125" s="69">
        <v>0</v>
      </c>
      <c r="AN1125" s="69">
        <v>0</v>
      </c>
      <c r="AO1125" s="69">
        <v>0</v>
      </c>
      <c r="AP1125" s="69">
        <v>0</v>
      </c>
      <c r="AQ1125" s="84">
        <v>0</v>
      </c>
      <c r="AR1125" s="69">
        <v>0</v>
      </c>
      <c r="AS1125" s="69">
        <v>0</v>
      </c>
      <c r="AT1125" s="69">
        <v>0</v>
      </c>
      <c r="AU1125" s="69">
        <v>0</v>
      </c>
      <c r="AV1125" s="69">
        <v>0</v>
      </c>
      <c r="AW1125" s="69">
        <v>0</v>
      </c>
      <c r="AX1125" s="69">
        <v>0</v>
      </c>
      <c r="AY1125" s="69">
        <v>0</v>
      </c>
      <c r="AZ1125" s="69">
        <v>0</v>
      </c>
      <c r="BA1125" s="69">
        <v>0</v>
      </c>
      <c r="BB1125" s="69">
        <v>0</v>
      </c>
      <c r="BC1125" s="69">
        <v>0</v>
      </c>
      <c r="BD1125" s="69">
        <v>0</v>
      </c>
      <c r="BE1125" s="69">
        <v>0</v>
      </c>
      <c r="BF1125" s="69">
        <v>0</v>
      </c>
      <c r="BG1125" s="69">
        <v>0</v>
      </c>
      <c r="BH1125" s="69">
        <v>0</v>
      </c>
      <c r="BK1125" s="69">
        <v>3</v>
      </c>
      <c r="BL1125" s="69">
        <v>10</v>
      </c>
      <c r="BM1125" s="69">
        <v>1</v>
      </c>
      <c r="BN1125" s="69">
        <v>31</v>
      </c>
      <c r="BO1125" s="89">
        <v>0</v>
      </c>
      <c r="BP1125" s="69">
        <v>1</v>
      </c>
      <c r="BQ1125" s="69">
        <v>1</v>
      </c>
      <c r="BR1125" s="69">
        <v>1</v>
      </c>
      <c r="BS1125" s="69">
        <v>63502</v>
      </c>
      <c r="BT1125" s="69">
        <v>0</v>
      </c>
      <c r="BU1125" s="69">
        <v>0</v>
      </c>
      <c r="BV1125" s="69">
        <v>1000</v>
      </c>
      <c r="BW1125" s="69">
        <v>0</v>
      </c>
      <c r="BY1125" s="69">
        <v>0</v>
      </c>
      <c r="BZ1125" s="69">
        <v>0</v>
      </c>
      <c r="CA1125" s="69">
        <v>31</v>
      </c>
      <c r="CB1125" s="89">
        <v>0</v>
      </c>
      <c r="CC1125" s="69">
        <v>0</v>
      </c>
      <c r="CD1125" s="69">
        <v>0</v>
      </c>
      <c r="CE1125" s="69">
        <v>0</v>
      </c>
      <c r="CF1125" s="69">
        <v>0</v>
      </c>
      <c r="CG1125" s="69">
        <v>0</v>
      </c>
      <c r="CH1125" s="69">
        <v>0</v>
      </c>
      <c r="CI1125" s="69">
        <v>0</v>
      </c>
      <c r="CJ1125" s="69">
        <v>0</v>
      </c>
      <c r="CL1125" s="69">
        <v>0</v>
      </c>
      <c r="CM1125" s="69">
        <v>0</v>
      </c>
      <c r="CN1125" s="69">
        <v>0</v>
      </c>
      <c r="CO1125" s="89">
        <v>0</v>
      </c>
      <c r="CP1125" s="69">
        <v>0</v>
      </c>
      <c r="CQ1125" s="69">
        <v>0</v>
      </c>
      <c r="CR1125" s="69">
        <v>0</v>
      </c>
      <c r="CS1125" s="69">
        <v>0</v>
      </c>
      <c r="CT1125" s="69">
        <v>0</v>
      </c>
      <c r="CU1125" s="69">
        <v>0</v>
      </c>
      <c r="CV1125" s="69">
        <v>0</v>
      </c>
      <c r="CW1125" s="69">
        <v>0</v>
      </c>
      <c r="CZ1125" s="69">
        <v>0</v>
      </c>
      <c r="DA1125" s="69">
        <v>0</v>
      </c>
      <c r="DB1125" s="69">
        <v>500</v>
      </c>
      <c r="DC1125" s="69">
        <v>0</v>
      </c>
      <c r="DD1125" s="69">
        <v>0</v>
      </c>
      <c r="DE1125" s="69">
        <v>0</v>
      </c>
      <c r="DF1125" s="69">
        <v>0</v>
      </c>
      <c r="DG1125" s="69">
        <v>1</v>
      </c>
      <c r="DI1125" s="69" t="e">
        <f>INDEX(Sheet3!$E$78:$E$1130,MATCH(A1125,Sheet3!$D$78:$D$1130,0))</f>
        <v>#N/A</v>
      </c>
      <c r="DJ1125" s="69" t="str">
        <f t="shared" si="242"/>
        <v>skill_icons.ps_skill_maxmp</v>
      </c>
      <c r="DK1125" s="69" t="s">
        <v>2441</v>
      </c>
      <c r="DL1125" s="93"/>
      <c r="DM1125" s="94" t="s">
        <v>2576</v>
      </c>
      <c r="DN1125" s="69" t="e">
        <f>"造成["&amp;INDEX(Sheet5!$L$2:$L$11,MATCH(BL1125,Sheet5!$J$2:$J$11,0))&amp;":"&amp;BR1125&amp;"*"&amp;BS1125/1000&amp;"]"&amp;INDEX(Sheet5!$I$2:$I$4,MATCH(BR1125,Sheet5!$H$2:$H$4,0))&amp;"的"&amp;INDEX(Sheet5!$K$2:$K$11,MATCH(BL1125,Sheet5!$J$2:$J$11,0))</f>
        <v>#N/A</v>
      </c>
      <c r="DO1125" s="69" t="e">
        <f>"造成["&amp;INDEX(Sheet5!$L$2:$L$11,MATCH(BY1125,Sheet5!$J$2:$J$11,0))&amp;":"&amp;CE1125&amp;"*"&amp;CF1125/1000&amp;"]"&amp;INDEX(Sheet5!$I$2:$I$4,MATCH(CE1125,Sheet5!$H$2:$H$4,0))&amp;"的"&amp;INDEX(Sheet5!$K$2:$K$11,MATCH(BY1125,Sheet5!$J$2:$J$11,0))</f>
        <v>#N/A</v>
      </c>
      <c r="DP1125" s="69"/>
      <c r="DQ1125" s="69"/>
      <c r="DR1125" s="69" t="e">
        <f t="shared" si="241"/>
        <v>#N/A</v>
      </c>
      <c r="DS1125" s="90">
        <f>MATCH(A1125,Sheet5!D:D,0)</f>
        <v>378</v>
      </c>
      <c r="DT1125" s="94" t="e">
        <f>MATCH(A1124,Sheet5!F:F,0)</f>
        <v>#N/A</v>
      </c>
      <c r="DU1125" s="69">
        <v>500</v>
      </c>
      <c r="DV1125" s="69">
        <v>0</v>
      </c>
      <c r="DW1125" s="69">
        <v>0</v>
      </c>
      <c r="DX1125" s="69">
        <v>0</v>
      </c>
      <c r="DY1125" s="69">
        <v>0</v>
      </c>
    </row>
    <row r="1126" spans="1:129" ht="14.25">
      <c r="A1126" s="69">
        <v>63503</v>
      </c>
      <c r="B1126" s="69">
        <v>0</v>
      </c>
      <c r="C1126" s="69">
        <v>1</v>
      </c>
      <c r="D1126" s="69" t="s">
        <v>2443</v>
      </c>
      <c r="E1126" s="69" t="s">
        <v>2444</v>
      </c>
      <c r="F1126" s="69" t="s">
        <v>2445</v>
      </c>
      <c r="G1126" s="69">
        <v>1</v>
      </c>
      <c r="I1126" s="69">
        <v>0</v>
      </c>
      <c r="J1126" s="69">
        <v>0</v>
      </c>
      <c r="K1126" s="69">
        <v>0</v>
      </c>
      <c r="M1126" s="69">
        <v>0</v>
      </c>
      <c r="O1126" s="69">
        <v>0</v>
      </c>
      <c r="P1126" s="69">
        <v>1</v>
      </c>
      <c r="Q1126" s="69">
        <v>0</v>
      </c>
      <c r="R1126" s="69">
        <v>2</v>
      </c>
      <c r="S1126" s="69">
        <v>0</v>
      </c>
      <c r="T1126" s="69">
        <v>0</v>
      </c>
      <c r="U1126" s="69">
        <v>0</v>
      </c>
      <c r="V1126" s="69">
        <v>0</v>
      </c>
      <c r="W1126" s="69">
        <v>0</v>
      </c>
      <c r="X1126" s="69">
        <v>0</v>
      </c>
      <c r="Y1126" s="69">
        <v>0</v>
      </c>
      <c r="Z1126" s="69">
        <v>0</v>
      </c>
      <c r="AA1126" s="69">
        <v>1</v>
      </c>
      <c r="AB1126" s="69">
        <v>31</v>
      </c>
      <c r="AC1126" s="69">
        <v>0</v>
      </c>
      <c r="AD1126" s="69">
        <v>0</v>
      </c>
      <c r="AE1126" s="69">
        <v>0</v>
      </c>
      <c r="AF1126" s="69">
        <v>1</v>
      </c>
      <c r="AG1126" s="69">
        <v>0</v>
      </c>
      <c r="AH1126" s="69">
        <v>1</v>
      </c>
      <c r="AI1126" s="69">
        <v>0</v>
      </c>
      <c r="AJ1126" s="69">
        <v>0</v>
      </c>
      <c r="AK1126" s="69">
        <v>0</v>
      </c>
      <c r="AL1126" s="69">
        <v>0</v>
      </c>
      <c r="AM1126" s="69">
        <v>0</v>
      </c>
      <c r="AN1126" s="69">
        <v>0</v>
      </c>
      <c r="AO1126" s="69">
        <v>0</v>
      </c>
      <c r="AP1126" s="69">
        <v>0</v>
      </c>
      <c r="AQ1126" s="84">
        <v>0</v>
      </c>
      <c r="AR1126" s="69">
        <v>0</v>
      </c>
      <c r="AS1126" s="69">
        <v>0</v>
      </c>
      <c r="AT1126" s="69">
        <v>0</v>
      </c>
      <c r="AU1126" s="69">
        <v>0</v>
      </c>
      <c r="AV1126" s="69">
        <v>0</v>
      </c>
      <c r="AW1126" s="69">
        <v>0</v>
      </c>
      <c r="AX1126" s="69">
        <v>0</v>
      </c>
      <c r="AY1126" s="69">
        <v>0</v>
      </c>
      <c r="AZ1126" s="69">
        <v>0</v>
      </c>
      <c r="BA1126" s="69">
        <v>0</v>
      </c>
      <c r="BB1126" s="69">
        <v>0</v>
      </c>
      <c r="BC1126" s="69">
        <v>0</v>
      </c>
      <c r="BD1126" s="69">
        <v>0</v>
      </c>
      <c r="BE1126" s="69">
        <v>0</v>
      </c>
      <c r="BF1126" s="69">
        <v>0</v>
      </c>
      <c r="BG1126" s="69">
        <v>0</v>
      </c>
      <c r="BH1126" s="69">
        <v>0</v>
      </c>
      <c r="BK1126" s="69">
        <v>3</v>
      </c>
      <c r="BL1126" s="69">
        <v>10</v>
      </c>
      <c r="BM1126" s="69">
        <v>1</v>
      </c>
      <c r="BN1126" s="69">
        <v>31</v>
      </c>
      <c r="BO1126" s="89">
        <v>0</v>
      </c>
      <c r="BP1126" s="69">
        <v>1</v>
      </c>
      <c r="BQ1126" s="69">
        <v>1</v>
      </c>
      <c r="BR1126" s="69">
        <v>1</v>
      </c>
      <c r="BS1126" s="69">
        <v>63503</v>
      </c>
      <c r="BT1126" s="69">
        <v>0</v>
      </c>
      <c r="BU1126" s="69">
        <v>0</v>
      </c>
      <c r="BV1126" s="69">
        <v>1000</v>
      </c>
      <c r="BW1126" s="69">
        <v>0</v>
      </c>
      <c r="BY1126" s="69">
        <v>0</v>
      </c>
      <c r="BZ1126" s="69">
        <v>0</v>
      </c>
      <c r="CA1126" s="69">
        <v>31</v>
      </c>
      <c r="CB1126" s="89">
        <v>0</v>
      </c>
      <c r="CC1126" s="69">
        <v>0</v>
      </c>
      <c r="CD1126" s="69">
        <v>0</v>
      </c>
      <c r="CE1126" s="69">
        <v>0</v>
      </c>
      <c r="CF1126" s="69">
        <v>0</v>
      </c>
      <c r="CG1126" s="69">
        <v>0</v>
      </c>
      <c r="CH1126" s="69">
        <v>0</v>
      </c>
      <c r="CI1126" s="69">
        <v>0</v>
      </c>
      <c r="CJ1126" s="69">
        <v>0</v>
      </c>
      <c r="CL1126" s="69">
        <v>0</v>
      </c>
      <c r="CM1126" s="69">
        <v>0</v>
      </c>
      <c r="CN1126" s="69">
        <v>0</v>
      </c>
      <c r="CO1126" s="89">
        <v>0</v>
      </c>
      <c r="CP1126" s="69">
        <v>0</v>
      </c>
      <c r="CQ1126" s="69">
        <v>0</v>
      </c>
      <c r="CR1126" s="69">
        <v>0</v>
      </c>
      <c r="CS1126" s="69">
        <v>0</v>
      </c>
      <c r="CT1126" s="69">
        <v>0</v>
      </c>
      <c r="CU1126" s="69">
        <v>0</v>
      </c>
      <c r="CV1126" s="69">
        <v>0</v>
      </c>
      <c r="CW1126" s="69">
        <v>0</v>
      </c>
      <c r="CZ1126" s="69">
        <v>0</v>
      </c>
      <c r="DA1126" s="69">
        <v>0</v>
      </c>
      <c r="DB1126" s="69">
        <v>50</v>
      </c>
      <c r="DC1126" s="69">
        <v>0</v>
      </c>
      <c r="DD1126" s="69">
        <v>0</v>
      </c>
      <c r="DE1126" s="69">
        <v>0</v>
      </c>
      <c r="DF1126" s="69">
        <v>0</v>
      </c>
      <c r="DG1126" s="69">
        <v>1</v>
      </c>
      <c r="DI1126" s="69" t="e">
        <f>INDEX(Sheet3!$E$78:$E$1130,MATCH(A1126,Sheet3!$D$78:$D$1130,0))</f>
        <v>#N/A</v>
      </c>
      <c r="DJ1126" s="69" t="str">
        <f t="shared" si="242"/>
        <v>skill_icons.ps_skill_patk</v>
      </c>
      <c r="DK1126" s="69" t="s">
        <v>2446</v>
      </c>
      <c r="DL1126" s="93"/>
      <c r="DM1126" s="94" t="s">
        <v>2577</v>
      </c>
      <c r="DN1126" s="69" t="e">
        <f>"造成["&amp;INDEX(Sheet5!$L$2:$L$11,MATCH(BL1126,Sheet5!$J$2:$J$11,0))&amp;":"&amp;BR1126&amp;"*"&amp;BS1126/1000&amp;"]"&amp;INDEX(Sheet5!$I$2:$I$4,MATCH(BR1126,Sheet5!$H$2:$H$4,0))&amp;"的"&amp;INDEX(Sheet5!$K$2:$K$11,MATCH(BL1126,Sheet5!$J$2:$J$11,0))</f>
        <v>#N/A</v>
      </c>
      <c r="DO1126" s="69" t="e">
        <f>"造成["&amp;INDEX(Sheet5!$L$2:$L$11,MATCH(BY1126,Sheet5!$J$2:$J$11,0))&amp;":"&amp;CE1126&amp;"*"&amp;CF1126/1000&amp;"]"&amp;INDEX(Sheet5!$I$2:$I$4,MATCH(CE1126,Sheet5!$H$2:$H$4,0))&amp;"的"&amp;INDEX(Sheet5!$K$2:$K$11,MATCH(BY1126,Sheet5!$J$2:$J$11,0))</f>
        <v>#N/A</v>
      </c>
      <c r="DP1126" s="69"/>
      <c r="DQ1126" s="69"/>
      <c r="DR1126" s="69" t="e">
        <f t="shared" si="241"/>
        <v>#N/A</v>
      </c>
      <c r="DS1126" s="90">
        <f>MATCH(A1126,Sheet5!D:D,0)</f>
        <v>379</v>
      </c>
      <c r="DT1126" s="94" t="e">
        <f>MATCH(A1125,Sheet5!F:F,0)</f>
        <v>#N/A</v>
      </c>
      <c r="DU1126" s="69">
        <v>50</v>
      </c>
      <c r="DV1126" s="69">
        <v>0</v>
      </c>
      <c r="DW1126" s="69">
        <v>0</v>
      </c>
      <c r="DX1126" s="69">
        <v>0</v>
      </c>
      <c r="DY1126" s="69">
        <v>0</v>
      </c>
    </row>
    <row r="1127" spans="1:129" ht="14.25">
      <c r="A1127" s="69">
        <v>63504</v>
      </c>
      <c r="B1127" s="69">
        <v>0</v>
      </c>
      <c r="C1127" s="69">
        <v>1</v>
      </c>
      <c r="D1127" s="69" t="s">
        <v>2448</v>
      </c>
      <c r="E1127" s="69" t="s">
        <v>2449</v>
      </c>
      <c r="F1127" s="69" t="s">
        <v>2450</v>
      </c>
      <c r="G1127" s="69">
        <v>1</v>
      </c>
      <c r="I1127" s="69">
        <v>0</v>
      </c>
      <c r="J1127" s="69">
        <v>0</v>
      </c>
      <c r="K1127" s="69">
        <v>0</v>
      </c>
      <c r="M1127" s="69">
        <v>0</v>
      </c>
      <c r="O1127" s="69">
        <v>0</v>
      </c>
      <c r="P1127" s="69">
        <v>1</v>
      </c>
      <c r="Q1127" s="69">
        <v>0</v>
      </c>
      <c r="R1127" s="69">
        <v>2</v>
      </c>
      <c r="S1127" s="69">
        <v>0</v>
      </c>
      <c r="T1127" s="69">
        <v>0</v>
      </c>
      <c r="U1127" s="69">
        <v>0</v>
      </c>
      <c r="V1127" s="69">
        <v>0</v>
      </c>
      <c r="W1127" s="69">
        <v>0</v>
      </c>
      <c r="X1127" s="69">
        <v>0</v>
      </c>
      <c r="Y1127" s="69">
        <v>0</v>
      </c>
      <c r="Z1127" s="69">
        <v>0</v>
      </c>
      <c r="AA1127" s="69">
        <v>1</v>
      </c>
      <c r="AB1127" s="69">
        <v>31</v>
      </c>
      <c r="AC1127" s="69">
        <v>0</v>
      </c>
      <c r="AD1127" s="69">
        <v>0</v>
      </c>
      <c r="AE1127" s="69">
        <v>0</v>
      </c>
      <c r="AF1127" s="69">
        <v>1</v>
      </c>
      <c r="AG1127" s="69">
        <v>0</v>
      </c>
      <c r="AH1127" s="69">
        <v>1</v>
      </c>
      <c r="AI1127" s="69">
        <v>0</v>
      </c>
      <c r="AJ1127" s="69">
        <v>0</v>
      </c>
      <c r="AK1127" s="69">
        <v>0</v>
      </c>
      <c r="AL1127" s="69">
        <v>0</v>
      </c>
      <c r="AM1127" s="69">
        <v>0</v>
      </c>
      <c r="AN1127" s="69">
        <v>0</v>
      </c>
      <c r="AO1127" s="69">
        <v>0</v>
      </c>
      <c r="AP1127" s="69">
        <v>0</v>
      </c>
      <c r="AQ1127" s="84">
        <v>0</v>
      </c>
      <c r="AR1127" s="69">
        <v>0</v>
      </c>
      <c r="AS1127" s="69">
        <v>0</v>
      </c>
      <c r="AT1127" s="69">
        <v>0</v>
      </c>
      <c r="AU1127" s="69">
        <v>0</v>
      </c>
      <c r="AV1127" s="69">
        <v>0</v>
      </c>
      <c r="AW1127" s="69">
        <v>0</v>
      </c>
      <c r="AX1127" s="69">
        <v>0</v>
      </c>
      <c r="AY1127" s="69">
        <v>0</v>
      </c>
      <c r="AZ1127" s="69">
        <v>0</v>
      </c>
      <c r="BA1127" s="69">
        <v>0</v>
      </c>
      <c r="BB1127" s="69">
        <v>0</v>
      </c>
      <c r="BC1127" s="69">
        <v>0</v>
      </c>
      <c r="BD1127" s="69">
        <v>0</v>
      </c>
      <c r="BE1127" s="69">
        <v>0</v>
      </c>
      <c r="BF1127" s="69">
        <v>0</v>
      </c>
      <c r="BG1127" s="69">
        <v>0</v>
      </c>
      <c r="BH1127" s="69">
        <v>0</v>
      </c>
      <c r="BK1127" s="69">
        <v>3</v>
      </c>
      <c r="BL1127" s="69">
        <v>10</v>
      </c>
      <c r="BM1127" s="69">
        <v>1</v>
      </c>
      <c r="BN1127" s="69">
        <v>31</v>
      </c>
      <c r="BO1127" s="89">
        <v>0</v>
      </c>
      <c r="BP1127" s="69">
        <v>1</v>
      </c>
      <c r="BQ1127" s="69">
        <v>1</v>
      </c>
      <c r="BR1127" s="69">
        <v>1</v>
      </c>
      <c r="BS1127" s="69">
        <v>63504</v>
      </c>
      <c r="BT1127" s="69">
        <v>0</v>
      </c>
      <c r="BU1127" s="69">
        <v>0</v>
      </c>
      <c r="BV1127" s="69">
        <v>1000</v>
      </c>
      <c r="BW1127" s="69">
        <v>0</v>
      </c>
      <c r="BY1127" s="69">
        <v>0</v>
      </c>
      <c r="BZ1127" s="69">
        <v>0</v>
      </c>
      <c r="CA1127" s="69">
        <v>31</v>
      </c>
      <c r="CB1127" s="89">
        <v>0</v>
      </c>
      <c r="CC1127" s="69">
        <v>0</v>
      </c>
      <c r="CD1127" s="69">
        <v>0</v>
      </c>
      <c r="CE1127" s="69">
        <v>0</v>
      </c>
      <c r="CF1127" s="69">
        <v>0</v>
      </c>
      <c r="CG1127" s="69">
        <v>0</v>
      </c>
      <c r="CH1127" s="69">
        <v>0</v>
      </c>
      <c r="CI1127" s="69">
        <v>0</v>
      </c>
      <c r="CJ1127" s="69">
        <v>0</v>
      </c>
      <c r="CL1127" s="69">
        <v>0</v>
      </c>
      <c r="CM1127" s="69">
        <v>0</v>
      </c>
      <c r="CN1127" s="69">
        <v>0</v>
      </c>
      <c r="CO1127" s="89">
        <v>0</v>
      </c>
      <c r="CP1127" s="69">
        <v>0</v>
      </c>
      <c r="CQ1127" s="69">
        <v>0</v>
      </c>
      <c r="CR1127" s="69">
        <v>0</v>
      </c>
      <c r="CS1127" s="69">
        <v>0</v>
      </c>
      <c r="CT1127" s="69">
        <v>0</v>
      </c>
      <c r="CU1127" s="69">
        <v>0</v>
      </c>
      <c r="CV1127" s="69">
        <v>0</v>
      </c>
      <c r="CW1127" s="69">
        <v>0</v>
      </c>
      <c r="CZ1127" s="69">
        <v>0</v>
      </c>
      <c r="DA1127" s="69">
        <v>0</v>
      </c>
      <c r="DB1127" s="69">
        <v>50</v>
      </c>
      <c r="DC1127" s="69">
        <v>0</v>
      </c>
      <c r="DD1127" s="69">
        <v>0</v>
      </c>
      <c r="DE1127" s="69">
        <v>0</v>
      </c>
      <c r="DF1127" s="69">
        <v>0</v>
      </c>
      <c r="DG1127" s="69">
        <v>1</v>
      </c>
      <c r="DI1127" s="69" t="e">
        <f>INDEX(Sheet3!$E$78:$E$1130,MATCH(A1127,Sheet3!$D$78:$D$1130,0))</f>
        <v>#N/A</v>
      </c>
      <c r="DJ1127" s="69" t="str">
        <f t="shared" si="242"/>
        <v>skill_icons.ps_skill_matk</v>
      </c>
      <c r="DK1127" s="69" t="s">
        <v>2451</v>
      </c>
      <c r="DL1127" s="93"/>
      <c r="DM1127" s="94" t="s">
        <v>2578</v>
      </c>
      <c r="DN1127" s="69" t="e">
        <f>"造成["&amp;INDEX(Sheet5!$L$2:$L$11,MATCH(BL1127,Sheet5!$J$2:$J$11,0))&amp;":"&amp;BR1127&amp;"*"&amp;BS1127/1000&amp;"]"&amp;INDEX(Sheet5!$I$2:$I$4,MATCH(BR1127,Sheet5!$H$2:$H$4,0))&amp;"的"&amp;INDEX(Sheet5!$K$2:$K$11,MATCH(BL1127,Sheet5!$J$2:$J$11,0))</f>
        <v>#N/A</v>
      </c>
      <c r="DO1127" s="69" t="e">
        <f>"造成["&amp;INDEX(Sheet5!$L$2:$L$11,MATCH(BY1127,Sheet5!$J$2:$J$11,0))&amp;":"&amp;CE1127&amp;"*"&amp;CF1127/1000&amp;"]"&amp;INDEX(Sheet5!$I$2:$I$4,MATCH(CE1127,Sheet5!$H$2:$H$4,0))&amp;"的"&amp;INDEX(Sheet5!$K$2:$K$11,MATCH(BY1127,Sheet5!$J$2:$J$11,0))</f>
        <v>#N/A</v>
      </c>
      <c r="DP1127" s="69"/>
      <c r="DQ1127" s="69"/>
      <c r="DR1127" s="69" t="e">
        <f t="shared" si="241"/>
        <v>#N/A</v>
      </c>
      <c r="DS1127" s="90">
        <f>MATCH(A1127,Sheet5!D:D,0)</f>
        <v>380</v>
      </c>
      <c r="DT1127" s="94" t="e">
        <f>MATCH(A1126,Sheet5!F:F,0)</f>
        <v>#N/A</v>
      </c>
      <c r="DU1127" s="69">
        <v>50</v>
      </c>
      <c r="DV1127" s="69">
        <v>0</v>
      </c>
      <c r="DW1127" s="69">
        <v>0</v>
      </c>
      <c r="DX1127" s="69">
        <v>0</v>
      </c>
      <c r="DY1127" s="69">
        <v>0</v>
      </c>
    </row>
    <row r="1128" spans="1:129" ht="14.25">
      <c r="A1128" s="69">
        <v>63505</v>
      </c>
      <c r="B1128" s="69">
        <v>0</v>
      </c>
      <c r="C1128" s="69">
        <v>1</v>
      </c>
      <c r="D1128" s="69" t="s">
        <v>2453</v>
      </c>
      <c r="E1128" s="69" t="s">
        <v>2454</v>
      </c>
      <c r="F1128" s="69" t="s">
        <v>2455</v>
      </c>
      <c r="G1128" s="69">
        <v>1</v>
      </c>
      <c r="I1128" s="69">
        <v>0</v>
      </c>
      <c r="J1128" s="69">
        <v>0</v>
      </c>
      <c r="K1128" s="69">
        <v>0</v>
      </c>
      <c r="M1128" s="69">
        <v>0</v>
      </c>
      <c r="O1128" s="69">
        <v>0</v>
      </c>
      <c r="P1128" s="69">
        <v>1</v>
      </c>
      <c r="Q1128" s="69">
        <v>0</v>
      </c>
      <c r="R1128" s="69">
        <v>2</v>
      </c>
      <c r="S1128" s="69">
        <v>0</v>
      </c>
      <c r="T1128" s="69">
        <v>0</v>
      </c>
      <c r="U1128" s="69">
        <v>0</v>
      </c>
      <c r="V1128" s="69">
        <v>0</v>
      </c>
      <c r="W1128" s="69">
        <v>0</v>
      </c>
      <c r="X1128" s="69">
        <v>0</v>
      </c>
      <c r="Y1128" s="69">
        <v>0</v>
      </c>
      <c r="Z1128" s="69">
        <v>0</v>
      </c>
      <c r="AA1128" s="69">
        <v>1</v>
      </c>
      <c r="AB1128" s="69">
        <v>31</v>
      </c>
      <c r="AC1128" s="69">
        <v>0</v>
      </c>
      <c r="AD1128" s="69">
        <v>0</v>
      </c>
      <c r="AE1128" s="69">
        <v>0</v>
      </c>
      <c r="AF1128" s="69">
        <v>1</v>
      </c>
      <c r="AG1128" s="69">
        <v>0</v>
      </c>
      <c r="AH1128" s="69">
        <v>1</v>
      </c>
      <c r="AI1128" s="69">
        <v>0</v>
      </c>
      <c r="AJ1128" s="69">
        <v>0</v>
      </c>
      <c r="AK1128" s="69">
        <v>0</v>
      </c>
      <c r="AL1128" s="69">
        <v>0</v>
      </c>
      <c r="AM1128" s="69">
        <v>0</v>
      </c>
      <c r="AN1128" s="69">
        <v>0</v>
      </c>
      <c r="AO1128" s="69">
        <v>0</v>
      </c>
      <c r="AP1128" s="69">
        <v>0</v>
      </c>
      <c r="AQ1128" s="84">
        <v>0</v>
      </c>
      <c r="AR1128" s="69">
        <v>0</v>
      </c>
      <c r="AS1128" s="69">
        <v>0</v>
      </c>
      <c r="AT1128" s="69">
        <v>0</v>
      </c>
      <c r="AU1128" s="69">
        <v>0</v>
      </c>
      <c r="AV1128" s="69">
        <v>0</v>
      </c>
      <c r="AW1128" s="69">
        <v>0</v>
      </c>
      <c r="AX1128" s="69">
        <v>0</v>
      </c>
      <c r="AY1128" s="69">
        <v>0</v>
      </c>
      <c r="AZ1128" s="69">
        <v>0</v>
      </c>
      <c r="BA1128" s="69">
        <v>0</v>
      </c>
      <c r="BB1128" s="69">
        <v>0</v>
      </c>
      <c r="BC1128" s="69">
        <v>0</v>
      </c>
      <c r="BD1128" s="69">
        <v>0</v>
      </c>
      <c r="BE1128" s="69">
        <v>0</v>
      </c>
      <c r="BF1128" s="69">
        <v>0</v>
      </c>
      <c r="BG1128" s="69">
        <v>0</v>
      </c>
      <c r="BH1128" s="69">
        <v>0</v>
      </c>
      <c r="BK1128" s="69">
        <v>3</v>
      </c>
      <c r="BL1128" s="69">
        <v>10</v>
      </c>
      <c r="BM1128" s="69">
        <v>1</v>
      </c>
      <c r="BN1128" s="69">
        <v>31</v>
      </c>
      <c r="BO1128" s="89">
        <v>0</v>
      </c>
      <c r="BP1128" s="69">
        <v>1</v>
      </c>
      <c r="BQ1128" s="69">
        <v>1</v>
      </c>
      <c r="BR1128" s="69">
        <v>1</v>
      </c>
      <c r="BS1128" s="69">
        <v>63505</v>
      </c>
      <c r="BT1128" s="69">
        <v>0</v>
      </c>
      <c r="BU1128" s="69">
        <v>0</v>
      </c>
      <c r="BV1128" s="69">
        <v>1000</v>
      </c>
      <c r="BW1128" s="69">
        <v>0</v>
      </c>
      <c r="BY1128" s="69">
        <v>0</v>
      </c>
      <c r="BZ1128" s="69">
        <v>0</v>
      </c>
      <c r="CA1128" s="69">
        <v>31</v>
      </c>
      <c r="CB1128" s="89">
        <v>0</v>
      </c>
      <c r="CC1128" s="69">
        <v>0</v>
      </c>
      <c r="CD1128" s="69">
        <v>0</v>
      </c>
      <c r="CE1128" s="69">
        <v>0</v>
      </c>
      <c r="CF1128" s="69">
        <v>0</v>
      </c>
      <c r="CG1128" s="69">
        <v>0</v>
      </c>
      <c r="CH1128" s="69">
        <v>0</v>
      </c>
      <c r="CI1128" s="69">
        <v>0</v>
      </c>
      <c r="CJ1128" s="69">
        <v>0</v>
      </c>
      <c r="CL1128" s="69">
        <v>0</v>
      </c>
      <c r="CM1128" s="69">
        <v>0</v>
      </c>
      <c r="CN1128" s="69">
        <v>0</v>
      </c>
      <c r="CO1128" s="89">
        <v>0</v>
      </c>
      <c r="CP1128" s="69">
        <v>0</v>
      </c>
      <c r="CQ1128" s="69">
        <v>0</v>
      </c>
      <c r="CR1128" s="69">
        <v>0</v>
      </c>
      <c r="CS1128" s="69">
        <v>0</v>
      </c>
      <c r="CT1128" s="69">
        <v>0</v>
      </c>
      <c r="CU1128" s="69">
        <v>0</v>
      </c>
      <c r="CV1128" s="69">
        <v>0</v>
      </c>
      <c r="CW1128" s="69">
        <v>0</v>
      </c>
      <c r="CZ1128" s="69">
        <v>0</v>
      </c>
      <c r="DA1128" s="69">
        <v>0</v>
      </c>
      <c r="DB1128" s="69">
        <v>25</v>
      </c>
      <c r="DC1128" s="69">
        <v>0</v>
      </c>
      <c r="DD1128" s="69">
        <v>0</v>
      </c>
      <c r="DE1128" s="69">
        <v>0</v>
      </c>
      <c r="DF1128" s="69">
        <v>0</v>
      </c>
      <c r="DG1128" s="69">
        <v>1</v>
      </c>
      <c r="DI1128" s="69" t="e">
        <f>INDEX(Sheet3!$E$78:$E$1130,MATCH(A1128,Sheet3!$D$78:$D$1130,0))</f>
        <v>#N/A</v>
      </c>
      <c r="DJ1128" s="69" t="str">
        <f t="shared" si="242"/>
        <v>skill_icons.ps_skill_pdef</v>
      </c>
      <c r="DK1128" s="69" t="s">
        <v>2456</v>
      </c>
      <c r="DL1128" s="93"/>
      <c r="DM1128" s="94" t="s">
        <v>2579</v>
      </c>
      <c r="DN1128" s="69" t="e">
        <f>"造成["&amp;INDEX(Sheet5!$L$2:$L$11,MATCH(BL1128,Sheet5!$J$2:$J$11,0))&amp;":"&amp;BR1128&amp;"*"&amp;BS1128/1000&amp;"]"&amp;INDEX(Sheet5!$I$2:$I$4,MATCH(BR1128,Sheet5!$H$2:$H$4,0))&amp;"的"&amp;INDEX(Sheet5!$K$2:$K$11,MATCH(BL1128,Sheet5!$J$2:$J$11,0))</f>
        <v>#N/A</v>
      </c>
      <c r="DO1128" s="69" t="e">
        <f>"造成["&amp;INDEX(Sheet5!$L$2:$L$11,MATCH(BY1128,Sheet5!$J$2:$J$11,0))&amp;":"&amp;CE1128&amp;"*"&amp;CF1128/1000&amp;"]"&amp;INDEX(Sheet5!$I$2:$I$4,MATCH(CE1128,Sheet5!$H$2:$H$4,0))&amp;"的"&amp;INDEX(Sheet5!$K$2:$K$11,MATCH(BY1128,Sheet5!$J$2:$J$11,0))</f>
        <v>#N/A</v>
      </c>
      <c r="DP1128" s="69"/>
      <c r="DQ1128" s="69"/>
      <c r="DR1128" s="69" t="e">
        <f t="shared" si="241"/>
        <v>#N/A</v>
      </c>
      <c r="DS1128" s="90">
        <f>MATCH(A1128,Sheet5!D:D,0)</f>
        <v>381</v>
      </c>
      <c r="DT1128" s="94" t="e">
        <f>MATCH(A1127,Sheet5!F:F,0)</f>
        <v>#N/A</v>
      </c>
      <c r="DU1128" s="69">
        <v>25</v>
      </c>
      <c r="DV1128" s="69">
        <v>0</v>
      </c>
      <c r="DW1128" s="69">
        <v>0</v>
      </c>
      <c r="DX1128" s="69">
        <v>0</v>
      </c>
      <c r="DY1128" s="69">
        <v>0</v>
      </c>
    </row>
    <row r="1129" spans="1:129" ht="14.25">
      <c r="A1129" s="69">
        <v>63506</v>
      </c>
      <c r="B1129" s="69">
        <v>0</v>
      </c>
      <c r="C1129" s="69">
        <v>1</v>
      </c>
      <c r="D1129" s="69" t="s">
        <v>2458</v>
      </c>
      <c r="E1129" s="69" t="s">
        <v>2459</v>
      </c>
      <c r="F1129" s="69" t="s">
        <v>2460</v>
      </c>
      <c r="G1129" s="69">
        <v>1</v>
      </c>
      <c r="I1129" s="69">
        <v>0</v>
      </c>
      <c r="J1129" s="69">
        <v>0</v>
      </c>
      <c r="K1129" s="69">
        <v>0</v>
      </c>
      <c r="M1129" s="69">
        <v>0</v>
      </c>
      <c r="O1129" s="69">
        <v>0</v>
      </c>
      <c r="P1129" s="69">
        <v>1</v>
      </c>
      <c r="Q1129" s="69">
        <v>0</v>
      </c>
      <c r="R1129" s="69">
        <v>2</v>
      </c>
      <c r="S1129" s="69">
        <v>0</v>
      </c>
      <c r="T1129" s="69">
        <v>0</v>
      </c>
      <c r="U1129" s="69">
        <v>0</v>
      </c>
      <c r="V1129" s="69">
        <v>0</v>
      </c>
      <c r="W1129" s="69">
        <v>0</v>
      </c>
      <c r="X1129" s="69">
        <v>0</v>
      </c>
      <c r="Y1129" s="69">
        <v>0</v>
      </c>
      <c r="Z1129" s="69">
        <v>0</v>
      </c>
      <c r="AA1129" s="69">
        <v>1</v>
      </c>
      <c r="AB1129" s="69">
        <v>31</v>
      </c>
      <c r="AC1129" s="69">
        <v>0</v>
      </c>
      <c r="AD1129" s="69">
        <v>0</v>
      </c>
      <c r="AE1129" s="69">
        <v>0</v>
      </c>
      <c r="AF1129" s="69">
        <v>1</v>
      </c>
      <c r="AG1129" s="69">
        <v>0</v>
      </c>
      <c r="AH1129" s="69">
        <v>1</v>
      </c>
      <c r="AI1129" s="69">
        <v>0</v>
      </c>
      <c r="AJ1129" s="69">
        <v>0</v>
      </c>
      <c r="AK1129" s="69">
        <v>0</v>
      </c>
      <c r="AL1129" s="69">
        <v>0</v>
      </c>
      <c r="AM1129" s="69">
        <v>0</v>
      </c>
      <c r="AN1129" s="69">
        <v>0</v>
      </c>
      <c r="AO1129" s="69">
        <v>0</v>
      </c>
      <c r="AP1129" s="69">
        <v>0</v>
      </c>
      <c r="AQ1129" s="84">
        <v>0</v>
      </c>
      <c r="AR1129" s="69">
        <v>0</v>
      </c>
      <c r="AS1129" s="69">
        <v>0</v>
      </c>
      <c r="AT1129" s="69">
        <v>0</v>
      </c>
      <c r="AU1129" s="69">
        <v>0</v>
      </c>
      <c r="AV1129" s="69">
        <v>0</v>
      </c>
      <c r="AW1129" s="69">
        <v>0</v>
      </c>
      <c r="AX1129" s="69">
        <v>0</v>
      </c>
      <c r="AY1129" s="69">
        <v>0</v>
      </c>
      <c r="AZ1129" s="69">
        <v>0</v>
      </c>
      <c r="BA1129" s="69">
        <v>0</v>
      </c>
      <c r="BB1129" s="69">
        <v>0</v>
      </c>
      <c r="BC1129" s="69">
        <v>0</v>
      </c>
      <c r="BD1129" s="69">
        <v>0</v>
      </c>
      <c r="BE1129" s="69">
        <v>0</v>
      </c>
      <c r="BF1129" s="69">
        <v>0</v>
      </c>
      <c r="BG1129" s="69">
        <v>0</v>
      </c>
      <c r="BH1129" s="69">
        <v>0</v>
      </c>
      <c r="BK1129" s="69">
        <v>3</v>
      </c>
      <c r="BL1129" s="69">
        <v>10</v>
      </c>
      <c r="BM1129" s="69">
        <v>1</v>
      </c>
      <c r="BN1129" s="69">
        <v>31</v>
      </c>
      <c r="BO1129" s="89">
        <v>0</v>
      </c>
      <c r="BP1129" s="69">
        <v>1</v>
      </c>
      <c r="BQ1129" s="69">
        <v>1</v>
      </c>
      <c r="BR1129" s="69">
        <v>1</v>
      </c>
      <c r="BS1129" s="69">
        <v>63506</v>
      </c>
      <c r="BT1129" s="69">
        <v>0</v>
      </c>
      <c r="BU1129" s="69">
        <v>0</v>
      </c>
      <c r="BV1129" s="69">
        <v>1000</v>
      </c>
      <c r="BW1129" s="69">
        <v>0</v>
      </c>
      <c r="BY1129" s="69">
        <v>0</v>
      </c>
      <c r="BZ1129" s="69">
        <v>0</v>
      </c>
      <c r="CA1129" s="69">
        <v>31</v>
      </c>
      <c r="CB1129" s="89">
        <v>0</v>
      </c>
      <c r="CC1129" s="69">
        <v>0</v>
      </c>
      <c r="CD1129" s="69">
        <v>0</v>
      </c>
      <c r="CE1129" s="69">
        <v>0</v>
      </c>
      <c r="CF1129" s="69">
        <v>0</v>
      </c>
      <c r="CG1129" s="69">
        <v>0</v>
      </c>
      <c r="CH1129" s="69">
        <v>0</v>
      </c>
      <c r="CI1129" s="69">
        <v>0</v>
      </c>
      <c r="CJ1129" s="69">
        <v>0</v>
      </c>
      <c r="CL1129" s="69">
        <v>0</v>
      </c>
      <c r="CM1129" s="69">
        <v>0</v>
      </c>
      <c r="CN1129" s="69">
        <v>0</v>
      </c>
      <c r="CO1129" s="89">
        <v>0</v>
      </c>
      <c r="CP1129" s="69">
        <v>0</v>
      </c>
      <c r="CQ1129" s="69">
        <v>0</v>
      </c>
      <c r="CR1129" s="69">
        <v>0</v>
      </c>
      <c r="CS1129" s="69">
        <v>0</v>
      </c>
      <c r="CT1129" s="69">
        <v>0</v>
      </c>
      <c r="CU1129" s="69">
        <v>0</v>
      </c>
      <c r="CV1129" s="69">
        <v>0</v>
      </c>
      <c r="CW1129" s="69">
        <v>0</v>
      </c>
      <c r="CZ1129" s="69">
        <v>0</v>
      </c>
      <c r="DA1129" s="69">
        <v>0</v>
      </c>
      <c r="DB1129" s="69">
        <v>25</v>
      </c>
      <c r="DC1129" s="69">
        <v>0</v>
      </c>
      <c r="DD1129" s="69">
        <v>0</v>
      </c>
      <c r="DE1129" s="69">
        <v>0</v>
      </c>
      <c r="DF1129" s="69">
        <v>0</v>
      </c>
      <c r="DG1129" s="69">
        <v>1</v>
      </c>
      <c r="DI1129" s="69" t="e">
        <f>INDEX(Sheet3!$E$78:$E$1130,MATCH(A1129,Sheet3!$D$78:$D$1130,0))</f>
        <v>#N/A</v>
      </c>
      <c r="DJ1129" s="69" t="str">
        <f t="shared" si="242"/>
        <v>skill_icons.ps_skill_mdef</v>
      </c>
      <c r="DK1129" s="69" t="s">
        <v>2461</v>
      </c>
      <c r="DL1129" s="93"/>
      <c r="DM1129" s="94" t="s">
        <v>2580</v>
      </c>
      <c r="DN1129" s="69" t="e">
        <f>"造成["&amp;INDEX(Sheet5!$L$2:$L$11,MATCH(BL1129,Sheet5!$J$2:$J$11,0))&amp;":"&amp;BR1129&amp;"*"&amp;BS1129/1000&amp;"]"&amp;INDEX(Sheet5!$I$2:$I$4,MATCH(BR1129,Sheet5!$H$2:$H$4,0))&amp;"的"&amp;INDEX(Sheet5!$K$2:$K$11,MATCH(BL1129,Sheet5!$J$2:$J$11,0))</f>
        <v>#N/A</v>
      </c>
      <c r="DO1129" s="69" t="e">
        <f>"造成["&amp;INDEX(Sheet5!$L$2:$L$11,MATCH(BY1129,Sheet5!$J$2:$J$11,0))&amp;":"&amp;CE1129&amp;"*"&amp;CF1129/1000&amp;"]"&amp;INDEX(Sheet5!$I$2:$I$4,MATCH(CE1129,Sheet5!$H$2:$H$4,0))&amp;"的"&amp;INDEX(Sheet5!$K$2:$K$11,MATCH(BY1129,Sheet5!$J$2:$J$11,0))</f>
        <v>#N/A</v>
      </c>
      <c r="DP1129" s="69"/>
      <c r="DQ1129" s="69"/>
      <c r="DR1129" s="69" t="e">
        <f t="shared" si="241"/>
        <v>#N/A</v>
      </c>
      <c r="DS1129" s="90">
        <f>MATCH(A1129,Sheet5!D:D,0)</f>
        <v>382</v>
      </c>
      <c r="DT1129" s="94" t="e">
        <f>MATCH(A1128,Sheet5!F:F,0)</f>
        <v>#N/A</v>
      </c>
      <c r="DU1129" s="69">
        <v>25</v>
      </c>
      <c r="DV1129" s="69">
        <v>0</v>
      </c>
      <c r="DW1129" s="69">
        <v>0</v>
      </c>
      <c r="DX1129" s="69">
        <v>0</v>
      </c>
      <c r="DY1129" s="69">
        <v>0</v>
      </c>
    </row>
    <row r="1130" spans="1:129" ht="14.25">
      <c r="A1130" s="69">
        <v>63507</v>
      </c>
      <c r="B1130" s="69">
        <v>0</v>
      </c>
      <c r="C1130" s="69">
        <v>1</v>
      </c>
      <c r="D1130" s="69" t="s">
        <v>2463</v>
      </c>
      <c r="E1130" s="69" t="s">
        <v>2464</v>
      </c>
      <c r="F1130" s="69" t="s">
        <v>1825</v>
      </c>
      <c r="G1130" s="69">
        <v>1</v>
      </c>
      <c r="I1130" s="69">
        <v>0</v>
      </c>
      <c r="J1130" s="69">
        <v>0</v>
      </c>
      <c r="K1130" s="69">
        <v>0</v>
      </c>
      <c r="M1130" s="69">
        <v>0</v>
      </c>
      <c r="O1130" s="69">
        <v>0</v>
      </c>
      <c r="P1130" s="69">
        <v>1</v>
      </c>
      <c r="Q1130" s="69">
        <v>0</v>
      </c>
      <c r="R1130" s="69">
        <v>2</v>
      </c>
      <c r="S1130" s="69">
        <v>0</v>
      </c>
      <c r="T1130" s="69">
        <v>0</v>
      </c>
      <c r="U1130" s="69">
        <v>0</v>
      </c>
      <c r="V1130" s="69">
        <v>0</v>
      </c>
      <c r="W1130" s="69">
        <v>0</v>
      </c>
      <c r="X1130" s="69">
        <v>0</v>
      </c>
      <c r="Y1130" s="69">
        <v>0</v>
      </c>
      <c r="Z1130" s="69">
        <v>0</v>
      </c>
      <c r="AA1130" s="69">
        <v>1</v>
      </c>
      <c r="AB1130" s="69">
        <v>31</v>
      </c>
      <c r="AC1130" s="69">
        <v>0</v>
      </c>
      <c r="AD1130" s="69">
        <v>0</v>
      </c>
      <c r="AE1130" s="69">
        <v>0</v>
      </c>
      <c r="AF1130" s="69">
        <v>1</v>
      </c>
      <c r="AG1130" s="69">
        <v>0</v>
      </c>
      <c r="AH1130" s="69">
        <v>1</v>
      </c>
      <c r="AI1130" s="69">
        <v>0</v>
      </c>
      <c r="AJ1130" s="69">
        <v>0</v>
      </c>
      <c r="AK1130" s="69">
        <v>0</v>
      </c>
      <c r="AL1130" s="69">
        <v>0</v>
      </c>
      <c r="AM1130" s="69">
        <v>0</v>
      </c>
      <c r="AN1130" s="69">
        <v>0</v>
      </c>
      <c r="AO1130" s="69">
        <v>0</v>
      </c>
      <c r="AP1130" s="69">
        <v>0</v>
      </c>
      <c r="AQ1130" s="84">
        <v>0</v>
      </c>
      <c r="AR1130" s="69">
        <v>0</v>
      </c>
      <c r="AS1130" s="69">
        <v>0</v>
      </c>
      <c r="AT1130" s="69">
        <v>0</v>
      </c>
      <c r="AU1130" s="69">
        <v>0</v>
      </c>
      <c r="AV1130" s="69">
        <v>0</v>
      </c>
      <c r="AW1130" s="69">
        <v>0</v>
      </c>
      <c r="AX1130" s="69">
        <v>0</v>
      </c>
      <c r="AY1130" s="69">
        <v>0</v>
      </c>
      <c r="AZ1130" s="69">
        <v>0</v>
      </c>
      <c r="BA1130" s="69">
        <v>0</v>
      </c>
      <c r="BB1130" s="69">
        <v>0</v>
      </c>
      <c r="BC1130" s="69">
        <v>0</v>
      </c>
      <c r="BD1130" s="69">
        <v>0</v>
      </c>
      <c r="BE1130" s="69">
        <v>0</v>
      </c>
      <c r="BF1130" s="69">
        <v>0</v>
      </c>
      <c r="BG1130" s="69">
        <v>0</v>
      </c>
      <c r="BH1130" s="69">
        <v>0</v>
      </c>
      <c r="BK1130" s="69">
        <v>3</v>
      </c>
      <c r="BL1130" s="69">
        <v>10</v>
      </c>
      <c r="BM1130" s="69">
        <v>1</v>
      </c>
      <c r="BN1130" s="69">
        <v>31</v>
      </c>
      <c r="BO1130" s="89">
        <v>0</v>
      </c>
      <c r="BP1130" s="69">
        <v>1</v>
      </c>
      <c r="BQ1130" s="69">
        <v>1</v>
      </c>
      <c r="BR1130" s="69">
        <v>1</v>
      </c>
      <c r="BS1130" s="69">
        <v>63507</v>
      </c>
      <c r="BT1130" s="69">
        <v>0</v>
      </c>
      <c r="BU1130" s="69">
        <v>0</v>
      </c>
      <c r="BV1130" s="69">
        <v>1000</v>
      </c>
      <c r="BW1130" s="69">
        <v>0</v>
      </c>
      <c r="BY1130" s="69">
        <v>0</v>
      </c>
      <c r="BZ1130" s="69">
        <v>0</v>
      </c>
      <c r="CA1130" s="69">
        <v>31</v>
      </c>
      <c r="CB1130" s="89">
        <v>0</v>
      </c>
      <c r="CC1130" s="69">
        <v>0</v>
      </c>
      <c r="CD1130" s="69">
        <v>0</v>
      </c>
      <c r="CE1130" s="69">
        <v>0</v>
      </c>
      <c r="CF1130" s="69">
        <v>0</v>
      </c>
      <c r="CG1130" s="69">
        <v>0</v>
      </c>
      <c r="CH1130" s="69">
        <v>0</v>
      </c>
      <c r="CI1130" s="69">
        <v>0</v>
      </c>
      <c r="CJ1130" s="69">
        <v>0</v>
      </c>
      <c r="CL1130" s="69">
        <v>0</v>
      </c>
      <c r="CM1130" s="69">
        <v>0</v>
      </c>
      <c r="CN1130" s="69">
        <v>0</v>
      </c>
      <c r="CO1130" s="89">
        <v>0</v>
      </c>
      <c r="CP1130" s="69">
        <v>0</v>
      </c>
      <c r="CQ1130" s="69">
        <v>0</v>
      </c>
      <c r="CR1130" s="69">
        <v>0</v>
      </c>
      <c r="CS1130" s="69">
        <v>0</v>
      </c>
      <c r="CT1130" s="69">
        <v>0</v>
      </c>
      <c r="CU1130" s="69">
        <v>0</v>
      </c>
      <c r="CV1130" s="69">
        <v>0</v>
      </c>
      <c r="CW1130" s="69">
        <v>0</v>
      </c>
      <c r="CZ1130" s="69">
        <v>0</v>
      </c>
      <c r="DA1130" s="69">
        <v>0</v>
      </c>
      <c r="DB1130" s="69">
        <v>22</v>
      </c>
      <c r="DC1130" s="69">
        <v>0</v>
      </c>
      <c r="DD1130" s="69">
        <v>0</v>
      </c>
      <c r="DE1130" s="69">
        <v>0</v>
      </c>
      <c r="DF1130" s="69">
        <v>0</v>
      </c>
      <c r="DG1130" s="69">
        <v>1</v>
      </c>
      <c r="DI1130" s="69" t="e">
        <f>INDEX(Sheet3!$E$78:$E$1130,MATCH(A1130,Sheet3!$D$78:$D$1130,0))</f>
        <v>#N/A</v>
      </c>
      <c r="DJ1130" s="69" t="str">
        <f t="shared" si="242"/>
        <v>skill_icons.ps_skill_pysicalcri</v>
      </c>
      <c r="DK1130" s="69" t="s">
        <v>2465</v>
      </c>
      <c r="DL1130" s="93"/>
      <c r="DM1130" s="94" t="s">
        <v>2581</v>
      </c>
      <c r="DN1130" s="69" t="e">
        <f>"造成["&amp;INDEX(Sheet5!$L$2:$L$11,MATCH(BL1130,Sheet5!$J$2:$J$11,0))&amp;":"&amp;BR1130&amp;"*"&amp;BS1130/1000&amp;"]"&amp;INDEX(Sheet5!$I$2:$I$4,MATCH(BR1130,Sheet5!$H$2:$H$4,0))&amp;"的"&amp;INDEX(Sheet5!$K$2:$K$11,MATCH(BL1130,Sheet5!$J$2:$J$11,0))</f>
        <v>#N/A</v>
      </c>
      <c r="DO1130" s="69" t="e">
        <f>"造成["&amp;INDEX(Sheet5!$L$2:$L$11,MATCH(BY1130,Sheet5!$J$2:$J$11,0))&amp;":"&amp;CE1130&amp;"*"&amp;CF1130/1000&amp;"]"&amp;INDEX(Sheet5!$I$2:$I$4,MATCH(CE1130,Sheet5!$H$2:$H$4,0))&amp;"的"&amp;INDEX(Sheet5!$K$2:$K$11,MATCH(BY1130,Sheet5!$J$2:$J$11,0))</f>
        <v>#N/A</v>
      </c>
      <c r="DP1130" s="69"/>
      <c r="DQ1130" s="69"/>
      <c r="DR1130" s="69" t="e">
        <f t="shared" si="241"/>
        <v>#N/A</v>
      </c>
      <c r="DS1130" s="90">
        <f>MATCH(A1130,Sheet5!D:D,0)</f>
        <v>383</v>
      </c>
      <c r="DT1130" s="94" t="e">
        <f>MATCH(A1129,Sheet5!F:F,0)</f>
        <v>#N/A</v>
      </c>
      <c r="DU1130" s="69">
        <v>22</v>
      </c>
      <c r="DV1130" s="69">
        <v>0</v>
      </c>
      <c r="DW1130" s="69">
        <v>0</v>
      </c>
      <c r="DX1130" s="69">
        <v>0</v>
      </c>
      <c r="DY1130" s="69">
        <v>0</v>
      </c>
    </row>
    <row r="1131" spans="1:129" ht="14.25">
      <c r="A1131" s="69">
        <v>63508</v>
      </c>
      <c r="B1131" s="69">
        <v>0</v>
      </c>
      <c r="C1131" s="69">
        <v>1</v>
      </c>
      <c r="D1131" s="69" t="s">
        <v>2467</v>
      </c>
      <c r="E1131" s="69" t="s">
        <v>2468</v>
      </c>
      <c r="F1131" s="69" t="s">
        <v>2469</v>
      </c>
      <c r="G1131" s="69">
        <v>1</v>
      </c>
      <c r="I1131" s="69">
        <v>0</v>
      </c>
      <c r="J1131" s="69">
        <v>0</v>
      </c>
      <c r="K1131" s="69">
        <v>0</v>
      </c>
      <c r="M1131" s="69">
        <v>0</v>
      </c>
      <c r="O1131" s="69">
        <v>0</v>
      </c>
      <c r="P1131" s="69">
        <v>1</v>
      </c>
      <c r="Q1131" s="69">
        <v>0</v>
      </c>
      <c r="R1131" s="69">
        <v>2</v>
      </c>
      <c r="S1131" s="69">
        <v>0</v>
      </c>
      <c r="T1131" s="69">
        <v>0</v>
      </c>
      <c r="U1131" s="69">
        <v>0</v>
      </c>
      <c r="V1131" s="69">
        <v>0</v>
      </c>
      <c r="W1131" s="69">
        <v>0</v>
      </c>
      <c r="X1131" s="69">
        <v>0</v>
      </c>
      <c r="Y1131" s="69">
        <v>0</v>
      </c>
      <c r="Z1131" s="69">
        <v>0</v>
      </c>
      <c r="AA1131" s="69">
        <v>1</v>
      </c>
      <c r="AB1131" s="69">
        <v>31</v>
      </c>
      <c r="AC1131" s="69">
        <v>0</v>
      </c>
      <c r="AD1131" s="69">
        <v>0</v>
      </c>
      <c r="AE1131" s="69">
        <v>0</v>
      </c>
      <c r="AF1131" s="69">
        <v>1</v>
      </c>
      <c r="AG1131" s="69">
        <v>0</v>
      </c>
      <c r="AH1131" s="69">
        <v>1</v>
      </c>
      <c r="AI1131" s="69">
        <v>0</v>
      </c>
      <c r="AJ1131" s="69">
        <v>0</v>
      </c>
      <c r="AK1131" s="69">
        <v>0</v>
      </c>
      <c r="AL1131" s="69">
        <v>0</v>
      </c>
      <c r="AM1131" s="69">
        <v>0</v>
      </c>
      <c r="AN1131" s="69">
        <v>0</v>
      </c>
      <c r="AO1131" s="69">
        <v>0</v>
      </c>
      <c r="AP1131" s="69">
        <v>0</v>
      </c>
      <c r="AQ1131" s="84">
        <v>0</v>
      </c>
      <c r="AR1131" s="69">
        <v>0</v>
      </c>
      <c r="AS1131" s="69">
        <v>0</v>
      </c>
      <c r="AT1131" s="69">
        <v>0</v>
      </c>
      <c r="AU1131" s="69">
        <v>0</v>
      </c>
      <c r="AV1131" s="69">
        <v>0</v>
      </c>
      <c r="AW1131" s="69">
        <v>0</v>
      </c>
      <c r="AX1131" s="69">
        <v>0</v>
      </c>
      <c r="AY1131" s="69">
        <v>0</v>
      </c>
      <c r="AZ1131" s="69">
        <v>0</v>
      </c>
      <c r="BA1131" s="69">
        <v>0</v>
      </c>
      <c r="BB1131" s="69">
        <v>0</v>
      </c>
      <c r="BC1131" s="69">
        <v>0</v>
      </c>
      <c r="BD1131" s="69">
        <v>0</v>
      </c>
      <c r="BE1131" s="69">
        <v>0</v>
      </c>
      <c r="BF1131" s="69">
        <v>0</v>
      </c>
      <c r="BG1131" s="69">
        <v>0</v>
      </c>
      <c r="BH1131" s="69">
        <v>0</v>
      </c>
      <c r="BK1131" s="69">
        <v>3</v>
      </c>
      <c r="BL1131" s="69">
        <v>10</v>
      </c>
      <c r="BM1131" s="69">
        <v>1</v>
      </c>
      <c r="BN1131" s="69">
        <v>31</v>
      </c>
      <c r="BO1131" s="89">
        <v>0</v>
      </c>
      <c r="BP1131" s="69">
        <v>1</v>
      </c>
      <c r="BQ1131" s="69">
        <v>1</v>
      </c>
      <c r="BR1131" s="69">
        <v>1</v>
      </c>
      <c r="BS1131" s="69">
        <v>63508</v>
      </c>
      <c r="BT1131" s="69">
        <v>0</v>
      </c>
      <c r="BU1131" s="69">
        <v>0</v>
      </c>
      <c r="BV1131" s="69">
        <v>1000</v>
      </c>
      <c r="BW1131" s="69">
        <v>0</v>
      </c>
      <c r="BY1131" s="69">
        <v>0</v>
      </c>
      <c r="BZ1131" s="69">
        <v>0</v>
      </c>
      <c r="CA1131" s="69">
        <v>31</v>
      </c>
      <c r="CB1131" s="89">
        <v>0</v>
      </c>
      <c r="CC1131" s="69">
        <v>0</v>
      </c>
      <c r="CD1131" s="69">
        <v>0</v>
      </c>
      <c r="CE1131" s="69">
        <v>0</v>
      </c>
      <c r="CF1131" s="69">
        <v>0</v>
      </c>
      <c r="CG1131" s="69">
        <v>0</v>
      </c>
      <c r="CH1131" s="69">
        <v>0</v>
      </c>
      <c r="CI1131" s="69">
        <v>0</v>
      </c>
      <c r="CJ1131" s="69">
        <v>0</v>
      </c>
      <c r="CL1131" s="69">
        <v>0</v>
      </c>
      <c r="CM1131" s="69">
        <v>0</v>
      </c>
      <c r="CN1131" s="69">
        <v>0</v>
      </c>
      <c r="CO1131" s="89">
        <v>0</v>
      </c>
      <c r="CP1131" s="69">
        <v>0</v>
      </c>
      <c r="CQ1131" s="69">
        <v>0</v>
      </c>
      <c r="CR1131" s="69">
        <v>0</v>
      </c>
      <c r="CS1131" s="69">
        <v>0</v>
      </c>
      <c r="CT1131" s="69">
        <v>0</v>
      </c>
      <c r="CU1131" s="69">
        <v>0</v>
      </c>
      <c r="CV1131" s="69">
        <v>0</v>
      </c>
      <c r="CW1131" s="69">
        <v>0</v>
      </c>
      <c r="CZ1131" s="69">
        <v>0</v>
      </c>
      <c r="DA1131" s="69">
        <v>0</v>
      </c>
      <c r="DB1131" s="69">
        <v>22</v>
      </c>
      <c r="DC1131" s="69">
        <v>0</v>
      </c>
      <c r="DD1131" s="69">
        <v>0</v>
      </c>
      <c r="DE1131" s="69">
        <v>0</v>
      </c>
      <c r="DF1131" s="69">
        <v>0</v>
      </c>
      <c r="DG1131" s="69">
        <v>1</v>
      </c>
      <c r="DI1131" s="69" t="e">
        <f>INDEX(Sheet3!$E$78:$E$1130,MATCH(A1131,Sheet3!$D$78:$D$1130,0))</f>
        <v>#N/A</v>
      </c>
      <c r="DJ1131" s="69" t="str">
        <f t="shared" si="242"/>
        <v>skill_icons.ps_skill_magiccri</v>
      </c>
      <c r="DK1131" s="69" t="s">
        <v>2470</v>
      </c>
      <c r="DL1131" s="93"/>
      <c r="DM1131" s="94" t="s">
        <v>2582</v>
      </c>
      <c r="DN1131" s="69" t="e">
        <f>"造成["&amp;INDEX(Sheet5!$L$2:$L$11,MATCH(BL1131,Sheet5!$J$2:$J$11,0))&amp;":"&amp;BR1131&amp;"*"&amp;BS1131/1000&amp;"]"&amp;INDEX(Sheet5!$I$2:$I$4,MATCH(BR1131,Sheet5!$H$2:$H$4,0))&amp;"的"&amp;INDEX(Sheet5!$K$2:$K$11,MATCH(BL1131,Sheet5!$J$2:$J$11,0))</f>
        <v>#N/A</v>
      </c>
      <c r="DO1131" s="69" t="e">
        <f>"造成["&amp;INDEX(Sheet5!$L$2:$L$11,MATCH(BY1131,Sheet5!$J$2:$J$11,0))&amp;":"&amp;CE1131&amp;"*"&amp;CF1131/1000&amp;"]"&amp;INDEX(Sheet5!$I$2:$I$4,MATCH(CE1131,Sheet5!$H$2:$H$4,0))&amp;"的"&amp;INDEX(Sheet5!$K$2:$K$11,MATCH(BY1131,Sheet5!$J$2:$J$11,0))</f>
        <v>#N/A</v>
      </c>
      <c r="DP1131" s="69"/>
      <c r="DQ1131" s="69"/>
      <c r="DR1131" s="69" t="e">
        <f t="shared" si="241"/>
        <v>#N/A</v>
      </c>
      <c r="DS1131" s="90">
        <f>MATCH(A1131,Sheet5!D:D,0)</f>
        <v>384</v>
      </c>
      <c r="DT1131" s="94" t="e">
        <f>MATCH(A1130,Sheet5!F:F,0)</f>
        <v>#N/A</v>
      </c>
      <c r="DU1131" s="69">
        <v>22</v>
      </c>
      <c r="DV1131" s="69">
        <v>0</v>
      </c>
      <c r="DW1131" s="69">
        <v>0</v>
      </c>
      <c r="DX1131" s="69">
        <v>0</v>
      </c>
      <c r="DY1131" s="69">
        <v>0</v>
      </c>
    </row>
    <row r="1132" spans="1:129" ht="14.25">
      <c r="A1132" s="69">
        <v>63509</v>
      </c>
      <c r="B1132" s="69">
        <v>0</v>
      </c>
      <c r="C1132" s="69">
        <v>1</v>
      </c>
      <c r="D1132" s="69" t="s">
        <v>2472</v>
      </c>
      <c r="E1132" s="69" t="s">
        <v>2473</v>
      </c>
      <c r="F1132" s="69" t="s">
        <v>2474</v>
      </c>
      <c r="G1132" s="69">
        <v>1</v>
      </c>
      <c r="I1132" s="69">
        <v>0</v>
      </c>
      <c r="J1132" s="69">
        <v>0</v>
      </c>
      <c r="K1132" s="69">
        <v>0</v>
      </c>
      <c r="M1132" s="69">
        <v>0</v>
      </c>
      <c r="O1132" s="69">
        <v>0</v>
      </c>
      <c r="P1132" s="69">
        <v>1</v>
      </c>
      <c r="Q1132" s="69">
        <v>0</v>
      </c>
      <c r="R1132" s="69">
        <v>2</v>
      </c>
      <c r="S1132" s="69">
        <v>0</v>
      </c>
      <c r="T1132" s="69">
        <v>0</v>
      </c>
      <c r="U1132" s="69">
        <v>0</v>
      </c>
      <c r="V1132" s="69">
        <v>0</v>
      </c>
      <c r="W1132" s="69">
        <v>0</v>
      </c>
      <c r="X1132" s="69">
        <v>0</v>
      </c>
      <c r="Y1132" s="69">
        <v>0</v>
      </c>
      <c r="Z1132" s="69">
        <v>0</v>
      </c>
      <c r="AA1132" s="69">
        <v>1</v>
      </c>
      <c r="AB1132" s="69">
        <v>31</v>
      </c>
      <c r="AC1132" s="69">
        <v>0</v>
      </c>
      <c r="AD1132" s="69">
        <v>0</v>
      </c>
      <c r="AE1132" s="69">
        <v>0</v>
      </c>
      <c r="AF1132" s="69">
        <v>1</v>
      </c>
      <c r="AG1132" s="69">
        <v>0</v>
      </c>
      <c r="AH1132" s="69">
        <v>1</v>
      </c>
      <c r="AI1132" s="69">
        <v>0</v>
      </c>
      <c r="AJ1132" s="69">
        <v>0</v>
      </c>
      <c r="AK1132" s="69">
        <v>0</v>
      </c>
      <c r="AL1132" s="69">
        <v>0</v>
      </c>
      <c r="AM1132" s="69">
        <v>0</v>
      </c>
      <c r="AN1132" s="69">
        <v>0</v>
      </c>
      <c r="AO1132" s="69">
        <v>0</v>
      </c>
      <c r="AP1132" s="69">
        <v>0</v>
      </c>
      <c r="AQ1132" s="84">
        <v>0</v>
      </c>
      <c r="AR1132" s="69">
        <v>0</v>
      </c>
      <c r="AS1132" s="69">
        <v>0</v>
      </c>
      <c r="AT1132" s="69">
        <v>0</v>
      </c>
      <c r="AU1132" s="69">
        <v>0</v>
      </c>
      <c r="AV1132" s="69">
        <v>0</v>
      </c>
      <c r="AW1132" s="69">
        <v>0</v>
      </c>
      <c r="AX1132" s="69">
        <v>0</v>
      </c>
      <c r="AY1132" s="69">
        <v>0</v>
      </c>
      <c r="AZ1132" s="69">
        <v>0</v>
      </c>
      <c r="BA1132" s="69">
        <v>0</v>
      </c>
      <c r="BB1132" s="69">
        <v>0</v>
      </c>
      <c r="BC1132" s="69">
        <v>0</v>
      </c>
      <c r="BD1132" s="69">
        <v>0</v>
      </c>
      <c r="BE1132" s="69">
        <v>0</v>
      </c>
      <c r="BF1132" s="69">
        <v>0</v>
      </c>
      <c r="BG1132" s="69">
        <v>0</v>
      </c>
      <c r="BH1132" s="69">
        <v>0</v>
      </c>
      <c r="BK1132" s="69">
        <v>3</v>
      </c>
      <c r="BL1132" s="69">
        <v>10</v>
      </c>
      <c r="BM1132" s="69">
        <v>1</v>
      </c>
      <c r="BN1132" s="69">
        <v>31</v>
      </c>
      <c r="BO1132" s="89">
        <v>0</v>
      </c>
      <c r="BP1132" s="69">
        <v>1</v>
      </c>
      <c r="BQ1132" s="69">
        <v>1</v>
      </c>
      <c r="BR1132" s="69">
        <v>1</v>
      </c>
      <c r="BS1132" s="69">
        <v>63509</v>
      </c>
      <c r="BT1132" s="69">
        <v>0</v>
      </c>
      <c r="BU1132" s="69">
        <v>0</v>
      </c>
      <c r="BV1132" s="69">
        <v>1000</v>
      </c>
      <c r="BW1132" s="69">
        <v>0</v>
      </c>
      <c r="BY1132" s="69">
        <v>0</v>
      </c>
      <c r="BZ1132" s="69">
        <v>0</v>
      </c>
      <c r="CA1132" s="69">
        <v>31</v>
      </c>
      <c r="CB1132" s="89">
        <v>0</v>
      </c>
      <c r="CC1132" s="69">
        <v>0</v>
      </c>
      <c r="CD1132" s="69">
        <v>0</v>
      </c>
      <c r="CE1132" s="69">
        <v>0</v>
      </c>
      <c r="CF1132" s="69">
        <v>0</v>
      </c>
      <c r="CG1132" s="69">
        <v>0</v>
      </c>
      <c r="CH1132" s="69">
        <v>0</v>
      </c>
      <c r="CI1132" s="69">
        <v>0</v>
      </c>
      <c r="CJ1132" s="69">
        <v>0</v>
      </c>
      <c r="CL1132" s="69">
        <v>0</v>
      </c>
      <c r="CM1132" s="69">
        <v>0</v>
      </c>
      <c r="CN1132" s="69">
        <v>0</v>
      </c>
      <c r="CO1132" s="89">
        <v>0</v>
      </c>
      <c r="CP1132" s="69">
        <v>0</v>
      </c>
      <c r="CQ1132" s="69">
        <v>0</v>
      </c>
      <c r="CR1132" s="69">
        <v>0</v>
      </c>
      <c r="CS1132" s="69">
        <v>0</v>
      </c>
      <c r="CT1132" s="69">
        <v>0</v>
      </c>
      <c r="CU1132" s="69">
        <v>0</v>
      </c>
      <c r="CV1132" s="69">
        <v>0</v>
      </c>
      <c r="CW1132" s="69">
        <v>0</v>
      </c>
      <c r="CZ1132" s="69">
        <v>0</v>
      </c>
      <c r="DA1132" s="69">
        <v>0</v>
      </c>
      <c r="DB1132" s="69">
        <v>22</v>
      </c>
      <c r="DC1132" s="69">
        <v>0</v>
      </c>
      <c r="DD1132" s="69">
        <v>0</v>
      </c>
      <c r="DE1132" s="69">
        <v>0</v>
      </c>
      <c r="DF1132" s="69">
        <v>0</v>
      </c>
      <c r="DG1132" s="69">
        <v>1</v>
      </c>
      <c r="DI1132" s="69" t="e">
        <f>INDEX(Sheet3!$E$78:$E$1130,MATCH(A1132,Sheet3!$D$78:$D$1130,0))</f>
        <v>#N/A</v>
      </c>
      <c r="DJ1132" s="69" t="str">
        <f t="shared" si="242"/>
        <v>skill_icons.ps_skill_pysicalcridam</v>
      </c>
      <c r="DK1132" s="69" t="s">
        <v>2475</v>
      </c>
      <c r="DL1132" s="93"/>
      <c r="DM1132" s="94" t="s">
        <v>2583</v>
      </c>
      <c r="DN1132" s="69" t="e">
        <f>"造成["&amp;INDEX(Sheet5!$L$2:$L$11,MATCH(BL1132,Sheet5!$J$2:$J$11,0))&amp;":"&amp;BR1132&amp;"*"&amp;BS1132/1000&amp;"]"&amp;INDEX(Sheet5!$I$2:$I$4,MATCH(BR1132,Sheet5!$H$2:$H$4,0))&amp;"的"&amp;INDEX(Sheet5!$K$2:$K$11,MATCH(BL1132,Sheet5!$J$2:$J$11,0))</f>
        <v>#N/A</v>
      </c>
      <c r="DO1132" s="69" t="e">
        <f>"造成["&amp;INDEX(Sheet5!$L$2:$L$11,MATCH(BY1132,Sheet5!$J$2:$J$11,0))&amp;":"&amp;CE1132&amp;"*"&amp;CF1132/1000&amp;"]"&amp;INDEX(Sheet5!$I$2:$I$4,MATCH(CE1132,Sheet5!$H$2:$H$4,0))&amp;"的"&amp;INDEX(Sheet5!$K$2:$K$11,MATCH(BY1132,Sheet5!$J$2:$J$11,0))</f>
        <v>#N/A</v>
      </c>
      <c r="DP1132" s="69"/>
      <c r="DQ1132" s="69"/>
      <c r="DR1132" s="69" t="e">
        <f t="shared" si="241"/>
        <v>#N/A</v>
      </c>
      <c r="DS1132" s="90">
        <f>MATCH(A1132,Sheet5!D:D,0)</f>
        <v>385</v>
      </c>
      <c r="DT1132" s="94" t="e">
        <f>MATCH(A1131,Sheet5!F:F,0)</f>
        <v>#N/A</v>
      </c>
      <c r="DU1132" s="69">
        <v>22</v>
      </c>
      <c r="DV1132" s="69">
        <v>0</v>
      </c>
      <c r="DW1132" s="69">
        <v>0</v>
      </c>
      <c r="DX1132" s="69">
        <v>0</v>
      </c>
      <c r="DY1132" s="69">
        <v>0</v>
      </c>
    </row>
    <row r="1133" spans="1:129" ht="14.25">
      <c r="A1133" s="69">
        <v>63510</v>
      </c>
      <c r="B1133" s="69">
        <v>0</v>
      </c>
      <c r="C1133" s="69">
        <v>1</v>
      </c>
      <c r="D1133" s="69" t="s">
        <v>2477</v>
      </c>
      <c r="E1133" s="69" t="s">
        <v>2478</v>
      </c>
      <c r="F1133" s="69" t="s">
        <v>2479</v>
      </c>
      <c r="G1133" s="69">
        <v>1</v>
      </c>
      <c r="I1133" s="69">
        <v>0</v>
      </c>
      <c r="J1133" s="69">
        <v>0</v>
      </c>
      <c r="K1133" s="69">
        <v>0</v>
      </c>
      <c r="M1133" s="69">
        <v>0</v>
      </c>
      <c r="O1133" s="69">
        <v>0</v>
      </c>
      <c r="P1133" s="69">
        <v>1</v>
      </c>
      <c r="Q1133" s="69">
        <v>0</v>
      </c>
      <c r="R1133" s="69">
        <v>2</v>
      </c>
      <c r="S1133" s="69">
        <v>0</v>
      </c>
      <c r="T1133" s="69">
        <v>0</v>
      </c>
      <c r="U1133" s="69">
        <v>0</v>
      </c>
      <c r="V1133" s="69">
        <v>0</v>
      </c>
      <c r="W1133" s="69">
        <v>0</v>
      </c>
      <c r="X1133" s="69">
        <v>0</v>
      </c>
      <c r="Y1133" s="69">
        <v>0</v>
      </c>
      <c r="Z1133" s="69">
        <v>0</v>
      </c>
      <c r="AA1133" s="69">
        <v>1</v>
      </c>
      <c r="AB1133" s="69">
        <v>31</v>
      </c>
      <c r="AC1133" s="69">
        <v>0</v>
      </c>
      <c r="AD1133" s="69">
        <v>0</v>
      </c>
      <c r="AE1133" s="69">
        <v>0</v>
      </c>
      <c r="AF1133" s="69">
        <v>1</v>
      </c>
      <c r="AG1133" s="69">
        <v>0</v>
      </c>
      <c r="AH1133" s="69">
        <v>1</v>
      </c>
      <c r="AI1133" s="69">
        <v>0</v>
      </c>
      <c r="AJ1133" s="69">
        <v>0</v>
      </c>
      <c r="AK1133" s="69">
        <v>0</v>
      </c>
      <c r="AL1133" s="69">
        <v>0</v>
      </c>
      <c r="AM1133" s="69">
        <v>0</v>
      </c>
      <c r="AN1133" s="69">
        <v>0</v>
      </c>
      <c r="AO1133" s="69">
        <v>0</v>
      </c>
      <c r="AP1133" s="69">
        <v>0</v>
      </c>
      <c r="AQ1133" s="84">
        <v>0</v>
      </c>
      <c r="AR1133" s="69">
        <v>0</v>
      </c>
      <c r="AS1133" s="69">
        <v>0</v>
      </c>
      <c r="AT1133" s="69">
        <v>0</v>
      </c>
      <c r="AU1133" s="69">
        <v>0</v>
      </c>
      <c r="AV1133" s="69">
        <v>0</v>
      </c>
      <c r="AW1133" s="69">
        <v>0</v>
      </c>
      <c r="AX1133" s="69">
        <v>0</v>
      </c>
      <c r="AY1133" s="69">
        <v>0</v>
      </c>
      <c r="AZ1133" s="69">
        <v>0</v>
      </c>
      <c r="BA1133" s="69">
        <v>0</v>
      </c>
      <c r="BB1133" s="69">
        <v>0</v>
      </c>
      <c r="BC1133" s="69">
        <v>0</v>
      </c>
      <c r="BD1133" s="69">
        <v>0</v>
      </c>
      <c r="BE1133" s="69">
        <v>0</v>
      </c>
      <c r="BF1133" s="69">
        <v>0</v>
      </c>
      <c r="BG1133" s="69">
        <v>0</v>
      </c>
      <c r="BH1133" s="69">
        <v>0</v>
      </c>
      <c r="BK1133" s="69">
        <v>3</v>
      </c>
      <c r="BL1133" s="69">
        <v>10</v>
      </c>
      <c r="BM1133" s="69">
        <v>1</v>
      </c>
      <c r="BN1133" s="69">
        <v>31</v>
      </c>
      <c r="BO1133" s="89">
        <v>0</v>
      </c>
      <c r="BP1133" s="69">
        <v>1</v>
      </c>
      <c r="BQ1133" s="69">
        <v>1</v>
      </c>
      <c r="BR1133" s="69">
        <v>1</v>
      </c>
      <c r="BS1133" s="69">
        <v>63510</v>
      </c>
      <c r="BT1133" s="69">
        <v>0</v>
      </c>
      <c r="BU1133" s="69">
        <v>0</v>
      </c>
      <c r="BV1133" s="69">
        <v>1000</v>
      </c>
      <c r="BW1133" s="69">
        <v>0</v>
      </c>
      <c r="BY1133" s="69">
        <v>0</v>
      </c>
      <c r="BZ1133" s="69">
        <v>0</v>
      </c>
      <c r="CA1133" s="69">
        <v>31</v>
      </c>
      <c r="CB1133" s="89">
        <v>0</v>
      </c>
      <c r="CC1133" s="69">
        <v>0</v>
      </c>
      <c r="CD1133" s="69">
        <v>0</v>
      </c>
      <c r="CE1133" s="69">
        <v>0</v>
      </c>
      <c r="CF1133" s="69">
        <v>0</v>
      </c>
      <c r="CG1133" s="69">
        <v>0</v>
      </c>
      <c r="CH1133" s="69">
        <v>0</v>
      </c>
      <c r="CI1133" s="69">
        <v>0</v>
      </c>
      <c r="CJ1133" s="69">
        <v>0</v>
      </c>
      <c r="CL1133" s="69">
        <v>0</v>
      </c>
      <c r="CM1133" s="69">
        <v>0</v>
      </c>
      <c r="CN1133" s="69">
        <v>0</v>
      </c>
      <c r="CO1133" s="89">
        <v>0</v>
      </c>
      <c r="CP1133" s="69">
        <v>0</v>
      </c>
      <c r="CQ1133" s="69">
        <v>0</v>
      </c>
      <c r="CR1133" s="69">
        <v>0</v>
      </c>
      <c r="CS1133" s="69">
        <v>0</v>
      </c>
      <c r="CT1133" s="69">
        <v>0</v>
      </c>
      <c r="CU1133" s="69">
        <v>0</v>
      </c>
      <c r="CV1133" s="69">
        <v>0</v>
      </c>
      <c r="CW1133" s="69">
        <v>0</v>
      </c>
      <c r="CZ1133" s="69">
        <v>0</v>
      </c>
      <c r="DA1133" s="69">
        <v>0</v>
      </c>
      <c r="DB1133" s="69">
        <v>22</v>
      </c>
      <c r="DC1133" s="69">
        <v>0</v>
      </c>
      <c r="DD1133" s="69">
        <v>0</v>
      </c>
      <c r="DE1133" s="69">
        <v>0</v>
      </c>
      <c r="DF1133" s="69">
        <v>0</v>
      </c>
      <c r="DG1133" s="69">
        <v>1</v>
      </c>
      <c r="DI1133" s="69" t="e">
        <f>INDEX(Sheet3!$E$78:$E$1130,MATCH(A1133,Sheet3!$D$78:$D$1130,0))</f>
        <v>#N/A</v>
      </c>
      <c r="DJ1133" s="69" t="str">
        <f t="shared" si="242"/>
        <v>skill_icons.ps_skill_magiccridam</v>
      </c>
      <c r="DK1133" s="69" t="s">
        <v>2480</v>
      </c>
      <c r="DL1133" s="93"/>
      <c r="DM1133" s="94" t="s">
        <v>2584</v>
      </c>
      <c r="DN1133" s="69" t="e">
        <f>"造成["&amp;INDEX(Sheet5!$L$2:$L$11,MATCH(BL1133,Sheet5!$J$2:$J$11,0))&amp;":"&amp;BR1133&amp;"*"&amp;BS1133/1000&amp;"]"&amp;INDEX(Sheet5!$I$2:$I$4,MATCH(BR1133,Sheet5!$H$2:$H$4,0))&amp;"的"&amp;INDEX(Sheet5!$K$2:$K$11,MATCH(BL1133,Sheet5!$J$2:$J$11,0))</f>
        <v>#N/A</v>
      </c>
      <c r="DO1133" s="69" t="e">
        <f>"造成["&amp;INDEX(Sheet5!$L$2:$L$11,MATCH(BY1133,Sheet5!$J$2:$J$11,0))&amp;":"&amp;CE1133&amp;"*"&amp;CF1133/1000&amp;"]"&amp;INDEX(Sheet5!$I$2:$I$4,MATCH(CE1133,Sheet5!$H$2:$H$4,0))&amp;"的"&amp;INDEX(Sheet5!$K$2:$K$11,MATCH(BY1133,Sheet5!$J$2:$J$11,0))</f>
        <v>#N/A</v>
      </c>
      <c r="DP1133" s="69"/>
      <c r="DQ1133" s="69"/>
      <c r="DR1133" s="69" t="e">
        <f t="shared" si="241"/>
        <v>#N/A</v>
      </c>
      <c r="DS1133" s="90">
        <f>MATCH(A1133,Sheet5!D:D,0)</f>
        <v>386</v>
      </c>
      <c r="DT1133" s="94" t="e">
        <f>MATCH(A1132,Sheet5!F:F,0)</f>
        <v>#N/A</v>
      </c>
      <c r="DU1133" s="69">
        <v>22</v>
      </c>
      <c r="DV1133" s="69">
        <v>0</v>
      </c>
      <c r="DW1133" s="69">
        <v>0</v>
      </c>
      <c r="DX1133" s="69">
        <v>0</v>
      </c>
      <c r="DY1133" s="69">
        <v>0</v>
      </c>
    </row>
    <row r="1134" spans="1:129" ht="14.25">
      <c r="A1134" s="69">
        <v>63511</v>
      </c>
      <c r="B1134" s="69">
        <v>0</v>
      </c>
      <c r="C1134" s="69">
        <v>1</v>
      </c>
      <c r="D1134" s="69" t="s">
        <v>2482</v>
      </c>
      <c r="E1134" s="69" t="s">
        <v>2483</v>
      </c>
      <c r="F1134" s="69" t="s">
        <v>2484</v>
      </c>
      <c r="G1134" s="69">
        <v>1</v>
      </c>
      <c r="I1134" s="69">
        <v>0</v>
      </c>
      <c r="J1134" s="69">
        <v>0</v>
      </c>
      <c r="K1134" s="69">
        <v>0</v>
      </c>
      <c r="M1134" s="69">
        <v>0</v>
      </c>
      <c r="O1134" s="69">
        <v>0</v>
      </c>
      <c r="P1134" s="69">
        <v>1</v>
      </c>
      <c r="Q1134" s="69">
        <v>0</v>
      </c>
      <c r="R1134" s="69">
        <v>2</v>
      </c>
      <c r="S1134" s="69">
        <v>0</v>
      </c>
      <c r="T1134" s="69">
        <v>0</v>
      </c>
      <c r="U1134" s="69">
        <v>0</v>
      </c>
      <c r="V1134" s="69">
        <v>0</v>
      </c>
      <c r="W1134" s="69">
        <v>0</v>
      </c>
      <c r="X1134" s="69">
        <v>0</v>
      </c>
      <c r="Y1134" s="69">
        <v>0</v>
      </c>
      <c r="Z1134" s="69">
        <v>0</v>
      </c>
      <c r="AA1134" s="69">
        <v>1</v>
      </c>
      <c r="AB1134" s="69">
        <v>31</v>
      </c>
      <c r="AC1134" s="69">
        <v>0</v>
      </c>
      <c r="AD1134" s="69">
        <v>0</v>
      </c>
      <c r="AE1134" s="69">
        <v>0</v>
      </c>
      <c r="AF1134" s="69">
        <v>1</v>
      </c>
      <c r="AG1134" s="69">
        <v>0</v>
      </c>
      <c r="AH1134" s="69">
        <v>1</v>
      </c>
      <c r="AI1134" s="69">
        <v>0</v>
      </c>
      <c r="AJ1134" s="69">
        <v>0</v>
      </c>
      <c r="AK1134" s="69">
        <v>0</v>
      </c>
      <c r="AL1134" s="69">
        <v>0</v>
      </c>
      <c r="AM1134" s="69">
        <v>0</v>
      </c>
      <c r="AN1134" s="69">
        <v>0</v>
      </c>
      <c r="AO1134" s="69">
        <v>0</v>
      </c>
      <c r="AP1134" s="69">
        <v>0</v>
      </c>
      <c r="AQ1134" s="84">
        <v>0</v>
      </c>
      <c r="AR1134" s="69">
        <v>0</v>
      </c>
      <c r="AS1134" s="69">
        <v>0</v>
      </c>
      <c r="AT1134" s="69">
        <v>0</v>
      </c>
      <c r="AU1134" s="69">
        <v>0</v>
      </c>
      <c r="AV1134" s="69">
        <v>0</v>
      </c>
      <c r="AW1134" s="69">
        <v>0</v>
      </c>
      <c r="AX1134" s="69">
        <v>0</v>
      </c>
      <c r="AY1134" s="69">
        <v>0</v>
      </c>
      <c r="AZ1134" s="69">
        <v>0</v>
      </c>
      <c r="BA1134" s="69">
        <v>0</v>
      </c>
      <c r="BB1134" s="69">
        <v>0</v>
      </c>
      <c r="BC1134" s="69">
        <v>0</v>
      </c>
      <c r="BD1134" s="69">
        <v>0</v>
      </c>
      <c r="BE1134" s="69">
        <v>0</v>
      </c>
      <c r="BF1134" s="69">
        <v>0</v>
      </c>
      <c r="BG1134" s="69">
        <v>0</v>
      </c>
      <c r="BH1134" s="69">
        <v>0</v>
      </c>
      <c r="BK1134" s="69">
        <v>3</v>
      </c>
      <c r="BL1134" s="69">
        <v>10</v>
      </c>
      <c r="BM1134" s="69">
        <v>1</v>
      </c>
      <c r="BN1134" s="69">
        <v>31</v>
      </c>
      <c r="BO1134" s="89">
        <v>0</v>
      </c>
      <c r="BP1134" s="69">
        <v>1</v>
      </c>
      <c r="BQ1134" s="69">
        <v>1</v>
      </c>
      <c r="BR1134" s="69">
        <v>1</v>
      </c>
      <c r="BS1134" s="69">
        <v>63511</v>
      </c>
      <c r="BT1134" s="69">
        <v>0</v>
      </c>
      <c r="BU1134" s="69">
        <v>0</v>
      </c>
      <c r="BV1134" s="69">
        <v>1000</v>
      </c>
      <c r="BW1134" s="69">
        <v>0</v>
      </c>
      <c r="BY1134" s="69">
        <v>0</v>
      </c>
      <c r="BZ1134" s="69">
        <v>0</v>
      </c>
      <c r="CA1134" s="69">
        <v>31</v>
      </c>
      <c r="CB1134" s="89">
        <v>0</v>
      </c>
      <c r="CC1134" s="69">
        <v>0</v>
      </c>
      <c r="CD1134" s="69">
        <v>0</v>
      </c>
      <c r="CE1134" s="69">
        <v>0</v>
      </c>
      <c r="CF1134" s="69">
        <v>0</v>
      </c>
      <c r="CG1134" s="69">
        <v>0</v>
      </c>
      <c r="CH1134" s="69">
        <v>0</v>
      </c>
      <c r="CI1134" s="69">
        <v>0</v>
      </c>
      <c r="CJ1134" s="69">
        <v>0</v>
      </c>
      <c r="CL1134" s="69">
        <v>0</v>
      </c>
      <c r="CM1134" s="69">
        <v>0</v>
      </c>
      <c r="CN1134" s="69">
        <v>0</v>
      </c>
      <c r="CO1134" s="89">
        <v>0</v>
      </c>
      <c r="CP1134" s="69">
        <v>0</v>
      </c>
      <c r="CQ1134" s="69">
        <v>0</v>
      </c>
      <c r="CR1134" s="69">
        <v>0</v>
      </c>
      <c r="CS1134" s="69">
        <v>0</v>
      </c>
      <c r="CT1134" s="69">
        <v>0</v>
      </c>
      <c r="CU1134" s="69">
        <v>0</v>
      </c>
      <c r="CV1134" s="69">
        <v>0</v>
      </c>
      <c r="CW1134" s="69">
        <v>0</v>
      </c>
      <c r="CZ1134" s="69">
        <v>0</v>
      </c>
      <c r="DA1134" s="69">
        <v>0</v>
      </c>
      <c r="DB1134" s="69">
        <v>6</v>
      </c>
      <c r="DC1134" s="69">
        <v>0</v>
      </c>
      <c r="DD1134" s="69">
        <v>0</v>
      </c>
      <c r="DE1134" s="69">
        <v>0</v>
      </c>
      <c r="DF1134" s="69">
        <v>0</v>
      </c>
      <c r="DG1134" s="69">
        <v>1</v>
      </c>
      <c r="DI1134" s="69" t="e">
        <f>INDEX(Sheet3!$E$78:$E$1130,MATCH(A1134,Sheet3!$D$78:$D$1130,0))</f>
        <v>#N/A</v>
      </c>
      <c r="DJ1134" s="69" t="str">
        <f t="shared" si="242"/>
        <v>skill_icons.ps_skill_movespd</v>
      </c>
      <c r="DK1134" s="69" t="s">
        <v>2485</v>
      </c>
      <c r="DL1134" s="93"/>
      <c r="DM1134" s="94" t="s">
        <v>2585</v>
      </c>
      <c r="DN1134" s="69" t="e">
        <f>"造成["&amp;INDEX(Sheet5!$L$2:$L$11,MATCH(BL1134,Sheet5!$J$2:$J$11,0))&amp;":"&amp;BR1134&amp;"*"&amp;BS1134/1000&amp;"]"&amp;INDEX(Sheet5!$I$2:$I$4,MATCH(BR1134,Sheet5!$H$2:$H$4,0))&amp;"的"&amp;INDEX(Sheet5!$K$2:$K$11,MATCH(BL1134,Sheet5!$J$2:$J$11,0))</f>
        <v>#N/A</v>
      </c>
      <c r="DO1134" s="69" t="e">
        <f>"造成["&amp;INDEX(Sheet5!$L$2:$L$11,MATCH(BY1134,Sheet5!$J$2:$J$11,0))&amp;":"&amp;CE1134&amp;"*"&amp;CF1134/1000&amp;"]"&amp;INDEX(Sheet5!$I$2:$I$4,MATCH(CE1134,Sheet5!$H$2:$H$4,0))&amp;"的"&amp;INDEX(Sheet5!$K$2:$K$11,MATCH(BY1134,Sheet5!$J$2:$J$11,0))</f>
        <v>#N/A</v>
      </c>
      <c r="DP1134" s="69"/>
      <c r="DQ1134" s="69"/>
      <c r="DR1134" s="69" t="e">
        <f t="shared" si="241"/>
        <v>#N/A</v>
      </c>
      <c r="DS1134" s="90">
        <f>MATCH(A1134,Sheet5!D:D,0)</f>
        <v>387</v>
      </c>
      <c r="DT1134" s="94" t="e">
        <f>MATCH(A1133,Sheet5!F:F,0)</f>
        <v>#N/A</v>
      </c>
      <c r="DU1134" s="69">
        <v>6</v>
      </c>
      <c r="DV1134" s="69">
        <v>0</v>
      </c>
      <c r="DW1134" s="69">
        <v>0</v>
      </c>
      <c r="DX1134" s="69">
        <v>0</v>
      </c>
      <c r="DY1134" s="69">
        <v>0</v>
      </c>
    </row>
    <row r="1135" spans="1:129" ht="14.25">
      <c r="A1135" s="69">
        <v>63512</v>
      </c>
      <c r="B1135" s="69">
        <v>0</v>
      </c>
      <c r="C1135" s="69">
        <v>1</v>
      </c>
      <c r="D1135" s="69" t="s">
        <v>2487</v>
      </c>
      <c r="E1135" s="69" t="s">
        <v>2488</v>
      </c>
      <c r="F1135" s="69" t="s">
        <v>2489</v>
      </c>
      <c r="G1135" s="69">
        <v>1</v>
      </c>
      <c r="I1135" s="69">
        <v>0</v>
      </c>
      <c r="J1135" s="69">
        <v>0</v>
      </c>
      <c r="K1135" s="69">
        <v>0</v>
      </c>
      <c r="M1135" s="69">
        <v>0</v>
      </c>
      <c r="O1135" s="69">
        <v>0</v>
      </c>
      <c r="P1135" s="69">
        <v>1</v>
      </c>
      <c r="Q1135" s="69">
        <v>0</v>
      </c>
      <c r="R1135" s="69">
        <v>2</v>
      </c>
      <c r="S1135" s="69">
        <v>0</v>
      </c>
      <c r="T1135" s="69">
        <v>0</v>
      </c>
      <c r="U1135" s="69">
        <v>0</v>
      </c>
      <c r="V1135" s="69">
        <v>0</v>
      </c>
      <c r="W1135" s="69">
        <v>0</v>
      </c>
      <c r="X1135" s="69">
        <v>0</v>
      </c>
      <c r="Y1135" s="69">
        <v>0</v>
      </c>
      <c r="Z1135" s="69">
        <v>0</v>
      </c>
      <c r="AA1135" s="69">
        <v>1</v>
      </c>
      <c r="AB1135" s="69">
        <v>31</v>
      </c>
      <c r="AC1135" s="69">
        <v>0</v>
      </c>
      <c r="AD1135" s="69">
        <v>0</v>
      </c>
      <c r="AE1135" s="69">
        <v>0</v>
      </c>
      <c r="AF1135" s="69">
        <v>1</v>
      </c>
      <c r="AG1135" s="69">
        <v>0</v>
      </c>
      <c r="AH1135" s="69">
        <v>1</v>
      </c>
      <c r="AI1135" s="69">
        <v>0</v>
      </c>
      <c r="AJ1135" s="69">
        <v>0</v>
      </c>
      <c r="AK1135" s="69">
        <v>0</v>
      </c>
      <c r="AL1135" s="69">
        <v>0</v>
      </c>
      <c r="AM1135" s="69">
        <v>0</v>
      </c>
      <c r="AN1135" s="69">
        <v>0</v>
      </c>
      <c r="AO1135" s="69">
        <v>0</v>
      </c>
      <c r="AP1135" s="69">
        <v>0</v>
      </c>
      <c r="AQ1135" s="84">
        <v>0</v>
      </c>
      <c r="AR1135" s="69">
        <v>0</v>
      </c>
      <c r="AS1135" s="69">
        <v>0</v>
      </c>
      <c r="AT1135" s="69">
        <v>0</v>
      </c>
      <c r="AU1135" s="69">
        <v>0</v>
      </c>
      <c r="AV1135" s="69">
        <v>0</v>
      </c>
      <c r="AW1135" s="69">
        <v>0</v>
      </c>
      <c r="AX1135" s="69">
        <v>0</v>
      </c>
      <c r="AY1135" s="69">
        <v>0</v>
      </c>
      <c r="AZ1135" s="69">
        <v>0</v>
      </c>
      <c r="BA1135" s="69">
        <v>0</v>
      </c>
      <c r="BB1135" s="69">
        <v>0</v>
      </c>
      <c r="BC1135" s="69">
        <v>0</v>
      </c>
      <c r="BD1135" s="69">
        <v>0</v>
      </c>
      <c r="BE1135" s="69">
        <v>0</v>
      </c>
      <c r="BF1135" s="69">
        <v>0</v>
      </c>
      <c r="BG1135" s="69">
        <v>0</v>
      </c>
      <c r="BH1135" s="69">
        <v>0</v>
      </c>
      <c r="BK1135" s="69">
        <v>3</v>
      </c>
      <c r="BL1135" s="69">
        <v>10</v>
      </c>
      <c r="BM1135" s="69">
        <v>1</v>
      </c>
      <c r="BN1135" s="69">
        <v>31</v>
      </c>
      <c r="BO1135" s="89">
        <v>0</v>
      </c>
      <c r="BP1135" s="69">
        <v>1</v>
      </c>
      <c r="BQ1135" s="69">
        <v>1</v>
      </c>
      <c r="BR1135" s="69">
        <v>1</v>
      </c>
      <c r="BS1135" s="69">
        <v>63512</v>
      </c>
      <c r="BT1135" s="69">
        <v>0</v>
      </c>
      <c r="BU1135" s="69">
        <v>0</v>
      </c>
      <c r="BV1135" s="69">
        <v>1000</v>
      </c>
      <c r="BW1135" s="69">
        <v>0</v>
      </c>
      <c r="BY1135" s="69">
        <v>0</v>
      </c>
      <c r="BZ1135" s="69">
        <v>0</v>
      </c>
      <c r="CA1135" s="69">
        <v>31</v>
      </c>
      <c r="CB1135" s="89">
        <v>0</v>
      </c>
      <c r="CC1135" s="69">
        <v>0</v>
      </c>
      <c r="CD1135" s="69">
        <v>0</v>
      </c>
      <c r="CE1135" s="69">
        <v>0</v>
      </c>
      <c r="CF1135" s="69">
        <v>0</v>
      </c>
      <c r="CG1135" s="69">
        <v>0</v>
      </c>
      <c r="CH1135" s="69">
        <v>0</v>
      </c>
      <c r="CI1135" s="69">
        <v>0</v>
      </c>
      <c r="CJ1135" s="69">
        <v>0</v>
      </c>
      <c r="CL1135" s="69">
        <v>0</v>
      </c>
      <c r="CM1135" s="69">
        <v>0</v>
      </c>
      <c r="CN1135" s="69">
        <v>0</v>
      </c>
      <c r="CO1135" s="89">
        <v>0</v>
      </c>
      <c r="CP1135" s="69">
        <v>0</v>
      </c>
      <c r="CQ1135" s="69">
        <v>0</v>
      </c>
      <c r="CR1135" s="69">
        <v>0</v>
      </c>
      <c r="CS1135" s="69">
        <v>0</v>
      </c>
      <c r="CT1135" s="69">
        <v>0</v>
      </c>
      <c r="CU1135" s="69">
        <v>0</v>
      </c>
      <c r="CV1135" s="69">
        <v>0</v>
      </c>
      <c r="CW1135" s="69">
        <v>0</v>
      </c>
      <c r="CZ1135" s="69">
        <v>0</v>
      </c>
      <c r="DA1135" s="69">
        <v>0</v>
      </c>
      <c r="DB1135" s="69">
        <v>12</v>
      </c>
      <c r="DC1135" s="69">
        <v>0</v>
      </c>
      <c r="DD1135" s="69">
        <v>0</v>
      </c>
      <c r="DE1135" s="69">
        <v>0</v>
      </c>
      <c r="DF1135" s="69">
        <v>0</v>
      </c>
      <c r="DG1135" s="69">
        <v>1</v>
      </c>
      <c r="DI1135" s="69" t="e">
        <f>INDEX(Sheet3!$E$78:$E$1130,MATCH(A1135,Sheet3!$D$78:$D$1130,0))</f>
        <v>#N/A</v>
      </c>
      <c r="DJ1135" s="69" t="str">
        <f t="shared" si="242"/>
        <v>skill_icons.ps_skill_hprevive</v>
      </c>
      <c r="DK1135" s="69" t="s">
        <v>2490</v>
      </c>
      <c r="DL1135" s="93"/>
      <c r="DM1135" s="94" t="s">
        <v>2586</v>
      </c>
      <c r="DN1135" s="69" t="e">
        <f>"造成["&amp;INDEX(Sheet5!$L$2:$L$11,MATCH(BL1135,Sheet5!$J$2:$J$11,0))&amp;":"&amp;BR1135&amp;"*"&amp;BS1135/1000&amp;"]"&amp;INDEX(Sheet5!$I$2:$I$4,MATCH(BR1135,Sheet5!$H$2:$H$4,0))&amp;"的"&amp;INDEX(Sheet5!$K$2:$K$11,MATCH(BL1135,Sheet5!$J$2:$J$11,0))</f>
        <v>#N/A</v>
      </c>
      <c r="DO1135" s="69" t="e">
        <f>"造成["&amp;INDEX(Sheet5!$L$2:$L$11,MATCH(BY1135,Sheet5!$J$2:$J$11,0))&amp;":"&amp;CE1135&amp;"*"&amp;CF1135/1000&amp;"]"&amp;INDEX(Sheet5!$I$2:$I$4,MATCH(CE1135,Sheet5!$H$2:$H$4,0))&amp;"的"&amp;INDEX(Sheet5!$K$2:$K$11,MATCH(BY1135,Sheet5!$J$2:$J$11,0))</f>
        <v>#N/A</v>
      </c>
      <c r="DP1135" s="69"/>
      <c r="DQ1135" s="69"/>
      <c r="DR1135" s="69" t="e">
        <f t="shared" si="241"/>
        <v>#N/A</v>
      </c>
      <c r="DS1135" s="90">
        <f>MATCH(A1135,Sheet5!D:D,0)</f>
        <v>388</v>
      </c>
      <c r="DT1135" s="94" t="e">
        <f>MATCH(A1134,Sheet5!F:F,0)</f>
        <v>#N/A</v>
      </c>
      <c r="DU1135" s="69">
        <v>12</v>
      </c>
      <c r="DV1135" s="69">
        <v>0</v>
      </c>
      <c r="DW1135" s="69">
        <v>0</v>
      </c>
      <c r="DX1135" s="69">
        <v>0</v>
      </c>
      <c r="DY1135" s="69">
        <v>0</v>
      </c>
    </row>
    <row r="1136" spans="1:129" ht="14.25">
      <c r="A1136" s="69">
        <v>63513</v>
      </c>
      <c r="B1136" s="69">
        <v>0</v>
      </c>
      <c r="C1136" s="69">
        <v>1</v>
      </c>
      <c r="D1136" s="69" t="s">
        <v>2492</v>
      </c>
      <c r="E1136" s="69" t="s">
        <v>2493</v>
      </c>
      <c r="F1136" s="69" t="s">
        <v>2494</v>
      </c>
      <c r="G1136" s="69">
        <v>1</v>
      </c>
      <c r="I1136" s="69">
        <v>0</v>
      </c>
      <c r="J1136" s="69">
        <v>0</v>
      </c>
      <c r="K1136" s="69">
        <v>0</v>
      </c>
      <c r="M1136" s="69">
        <v>0</v>
      </c>
      <c r="O1136" s="69">
        <v>0</v>
      </c>
      <c r="P1136" s="69">
        <v>1</v>
      </c>
      <c r="Q1136" s="69">
        <v>0</v>
      </c>
      <c r="R1136" s="69">
        <v>2</v>
      </c>
      <c r="S1136" s="69">
        <v>0</v>
      </c>
      <c r="T1136" s="69">
        <v>0</v>
      </c>
      <c r="U1136" s="69">
        <v>0</v>
      </c>
      <c r="V1136" s="69">
        <v>0</v>
      </c>
      <c r="W1136" s="69">
        <v>0</v>
      </c>
      <c r="X1136" s="69">
        <v>0</v>
      </c>
      <c r="Y1136" s="69">
        <v>0</v>
      </c>
      <c r="Z1136" s="69">
        <v>0</v>
      </c>
      <c r="AA1136" s="69">
        <v>1</v>
      </c>
      <c r="AB1136" s="69">
        <v>31</v>
      </c>
      <c r="AC1136" s="69">
        <v>0</v>
      </c>
      <c r="AD1136" s="69">
        <v>0</v>
      </c>
      <c r="AE1136" s="69">
        <v>0</v>
      </c>
      <c r="AF1136" s="69">
        <v>1</v>
      </c>
      <c r="AG1136" s="69">
        <v>0</v>
      </c>
      <c r="AH1136" s="69">
        <v>1</v>
      </c>
      <c r="AI1136" s="69">
        <v>0</v>
      </c>
      <c r="AJ1136" s="69">
        <v>0</v>
      </c>
      <c r="AK1136" s="69">
        <v>0</v>
      </c>
      <c r="AL1136" s="69">
        <v>0</v>
      </c>
      <c r="AM1136" s="69">
        <v>0</v>
      </c>
      <c r="AN1136" s="69">
        <v>0</v>
      </c>
      <c r="AO1136" s="69">
        <v>0</v>
      </c>
      <c r="AP1136" s="69">
        <v>0</v>
      </c>
      <c r="AQ1136" s="84">
        <v>0</v>
      </c>
      <c r="AR1136" s="69">
        <v>0</v>
      </c>
      <c r="AS1136" s="69">
        <v>0</v>
      </c>
      <c r="AT1136" s="69">
        <v>0</v>
      </c>
      <c r="AU1136" s="69">
        <v>0</v>
      </c>
      <c r="AV1136" s="69">
        <v>0</v>
      </c>
      <c r="AW1136" s="69">
        <v>0</v>
      </c>
      <c r="AX1136" s="69">
        <v>0</v>
      </c>
      <c r="AY1136" s="69">
        <v>0</v>
      </c>
      <c r="AZ1136" s="69">
        <v>0</v>
      </c>
      <c r="BA1136" s="69">
        <v>0</v>
      </c>
      <c r="BB1136" s="69">
        <v>0</v>
      </c>
      <c r="BC1136" s="69">
        <v>0</v>
      </c>
      <c r="BD1136" s="69">
        <v>0</v>
      </c>
      <c r="BE1136" s="69">
        <v>0</v>
      </c>
      <c r="BF1136" s="69">
        <v>0</v>
      </c>
      <c r="BG1136" s="69">
        <v>0</v>
      </c>
      <c r="BH1136" s="69">
        <v>0</v>
      </c>
      <c r="BK1136" s="69">
        <v>3</v>
      </c>
      <c r="BL1136" s="69">
        <v>10</v>
      </c>
      <c r="BM1136" s="69">
        <v>1</v>
      </c>
      <c r="BN1136" s="69">
        <v>31</v>
      </c>
      <c r="BO1136" s="89">
        <v>0</v>
      </c>
      <c r="BP1136" s="69">
        <v>1</v>
      </c>
      <c r="BQ1136" s="69">
        <v>1</v>
      </c>
      <c r="BR1136" s="69">
        <v>1</v>
      </c>
      <c r="BS1136" s="69">
        <v>63513</v>
      </c>
      <c r="BT1136" s="69">
        <v>0</v>
      </c>
      <c r="BU1136" s="69">
        <v>0</v>
      </c>
      <c r="BV1136" s="69">
        <v>1000</v>
      </c>
      <c r="BW1136" s="69">
        <v>0</v>
      </c>
      <c r="BY1136" s="69">
        <v>0</v>
      </c>
      <c r="BZ1136" s="69">
        <v>0</v>
      </c>
      <c r="CA1136" s="69">
        <v>31</v>
      </c>
      <c r="CB1136" s="89">
        <v>0</v>
      </c>
      <c r="CC1136" s="69">
        <v>0</v>
      </c>
      <c r="CD1136" s="69">
        <v>0</v>
      </c>
      <c r="CE1136" s="69">
        <v>0</v>
      </c>
      <c r="CF1136" s="69">
        <v>0</v>
      </c>
      <c r="CG1136" s="69">
        <v>0</v>
      </c>
      <c r="CH1136" s="69">
        <v>0</v>
      </c>
      <c r="CI1136" s="69">
        <v>0</v>
      </c>
      <c r="CJ1136" s="69">
        <v>0</v>
      </c>
      <c r="CL1136" s="69">
        <v>0</v>
      </c>
      <c r="CM1136" s="69">
        <v>0</v>
      </c>
      <c r="CN1136" s="69">
        <v>0</v>
      </c>
      <c r="CO1136" s="89">
        <v>0</v>
      </c>
      <c r="CP1136" s="69">
        <v>0</v>
      </c>
      <c r="CQ1136" s="69">
        <v>0</v>
      </c>
      <c r="CR1136" s="69">
        <v>0</v>
      </c>
      <c r="CS1136" s="69">
        <v>0</v>
      </c>
      <c r="CT1136" s="69">
        <v>0</v>
      </c>
      <c r="CU1136" s="69">
        <v>0</v>
      </c>
      <c r="CV1136" s="69">
        <v>0</v>
      </c>
      <c r="CW1136" s="69">
        <v>0</v>
      </c>
      <c r="CZ1136" s="69">
        <v>0</v>
      </c>
      <c r="DA1136" s="69">
        <v>0</v>
      </c>
      <c r="DB1136" s="69">
        <v>12</v>
      </c>
      <c r="DC1136" s="69">
        <v>0</v>
      </c>
      <c r="DD1136" s="69">
        <v>0</v>
      </c>
      <c r="DE1136" s="69">
        <v>0</v>
      </c>
      <c r="DF1136" s="69">
        <v>0</v>
      </c>
      <c r="DG1136" s="69">
        <v>1</v>
      </c>
      <c r="DI1136" s="69" t="e">
        <f>INDEX(Sheet3!$E$78:$E$1130,MATCH(A1136,Sheet3!$D$78:$D$1130,0))</f>
        <v>#N/A</v>
      </c>
      <c r="DJ1136" s="69" t="str">
        <f t="shared" si="242"/>
        <v>skill_icons.ps_skill_mprevive</v>
      </c>
      <c r="DK1136" s="69" t="s">
        <v>2495</v>
      </c>
      <c r="DL1136" s="93"/>
      <c r="DM1136" s="94" t="s">
        <v>2587</v>
      </c>
      <c r="DN1136" s="69" t="e">
        <f>"造成["&amp;INDEX(Sheet5!$L$2:$L$11,MATCH(BL1136,Sheet5!$J$2:$J$11,0))&amp;":"&amp;BR1136&amp;"*"&amp;BS1136/1000&amp;"]"&amp;INDEX(Sheet5!$I$2:$I$4,MATCH(BR1136,Sheet5!$H$2:$H$4,0))&amp;"的"&amp;INDEX(Sheet5!$K$2:$K$11,MATCH(BL1136,Sheet5!$J$2:$J$11,0))</f>
        <v>#N/A</v>
      </c>
      <c r="DO1136" s="69" t="e">
        <f>"造成["&amp;INDEX(Sheet5!$L$2:$L$11,MATCH(BY1136,Sheet5!$J$2:$J$11,0))&amp;":"&amp;CE1136&amp;"*"&amp;CF1136/1000&amp;"]"&amp;INDEX(Sheet5!$I$2:$I$4,MATCH(CE1136,Sheet5!$H$2:$H$4,0))&amp;"的"&amp;INDEX(Sheet5!$K$2:$K$11,MATCH(BY1136,Sheet5!$J$2:$J$11,0))</f>
        <v>#N/A</v>
      </c>
      <c r="DP1136" s="69"/>
      <c r="DQ1136" s="69"/>
      <c r="DR1136" s="69" t="e">
        <f t="shared" si="241"/>
        <v>#N/A</v>
      </c>
      <c r="DS1136" s="90">
        <f>MATCH(A1136,Sheet5!D:D,0)</f>
        <v>389</v>
      </c>
      <c r="DT1136" s="94" t="e">
        <f>MATCH(A1135,Sheet5!F:F,0)</f>
        <v>#N/A</v>
      </c>
      <c r="DU1136" s="69">
        <v>12</v>
      </c>
      <c r="DV1136" s="69">
        <v>0</v>
      </c>
      <c r="DW1136" s="69">
        <v>0</v>
      </c>
      <c r="DX1136" s="69">
        <v>0</v>
      </c>
      <c r="DY1136" s="69">
        <v>0</v>
      </c>
    </row>
    <row r="1137" spans="1:129" ht="14.25">
      <c r="A1137" s="69">
        <v>64001</v>
      </c>
      <c r="B1137" s="69">
        <v>0</v>
      </c>
      <c r="C1137" s="69">
        <v>1</v>
      </c>
      <c r="D1137" s="69" t="s">
        <v>2433</v>
      </c>
      <c r="E1137" s="69" t="s">
        <v>2434</v>
      </c>
      <c r="F1137" s="69" t="s">
        <v>2435</v>
      </c>
      <c r="G1137" s="69">
        <v>1</v>
      </c>
      <c r="I1137" s="69">
        <v>0</v>
      </c>
      <c r="J1137" s="69">
        <v>0</v>
      </c>
      <c r="K1137" s="69">
        <v>0</v>
      </c>
      <c r="M1137" s="69">
        <v>0</v>
      </c>
      <c r="O1137" s="69">
        <v>0</v>
      </c>
      <c r="P1137" s="69">
        <v>1</v>
      </c>
      <c r="Q1137" s="69">
        <v>0</v>
      </c>
      <c r="R1137" s="69">
        <v>2</v>
      </c>
      <c r="S1137" s="69">
        <v>0</v>
      </c>
      <c r="T1137" s="69">
        <v>0</v>
      </c>
      <c r="U1137" s="69">
        <v>0</v>
      </c>
      <c r="V1137" s="69">
        <v>0</v>
      </c>
      <c r="W1137" s="69">
        <v>0</v>
      </c>
      <c r="X1137" s="69">
        <v>0</v>
      </c>
      <c r="Y1137" s="69">
        <v>0</v>
      </c>
      <c r="Z1137" s="69">
        <v>0</v>
      </c>
      <c r="AA1137" s="69">
        <v>1</v>
      </c>
      <c r="AB1137" s="69">
        <v>31</v>
      </c>
      <c r="AC1137" s="69">
        <v>0</v>
      </c>
      <c r="AD1137" s="69">
        <v>0</v>
      </c>
      <c r="AE1137" s="69">
        <v>0</v>
      </c>
      <c r="AF1137" s="69">
        <v>1</v>
      </c>
      <c r="AG1137" s="69">
        <v>0</v>
      </c>
      <c r="AH1137" s="69">
        <v>1</v>
      </c>
      <c r="AI1137" s="69">
        <v>0</v>
      </c>
      <c r="AJ1137" s="69">
        <v>0</v>
      </c>
      <c r="AK1137" s="69">
        <v>0</v>
      </c>
      <c r="AL1137" s="69">
        <v>0</v>
      </c>
      <c r="AM1137" s="69">
        <v>0</v>
      </c>
      <c r="AN1137" s="69">
        <v>0</v>
      </c>
      <c r="AO1137" s="69">
        <v>0</v>
      </c>
      <c r="AP1137" s="69">
        <v>0</v>
      </c>
      <c r="AQ1137" s="84">
        <v>0</v>
      </c>
      <c r="AR1137" s="69">
        <v>0</v>
      </c>
      <c r="AS1137" s="69">
        <v>0</v>
      </c>
      <c r="AT1137" s="69">
        <v>0</v>
      </c>
      <c r="AU1137" s="69">
        <v>0</v>
      </c>
      <c r="AV1137" s="69">
        <v>0</v>
      </c>
      <c r="AW1137" s="69">
        <v>0</v>
      </c>
      <c r="AX1137" s="69">
        <v>0</v>
      </c>
      <c r="AY1137" s="69">
        <v>0</v>
      </c>
      <c r="AZ1137" s="69">
        <v>0</v>
      </c>
      <c r="BA1137" s="69">
        <v>0</v>
      </c>
      <c r="BB1137" s="69">
        <v>0</v>
      </c>
      <c r="BC1137" s="69">
        <v>0</v>
      </c>
      <c r="BD1137" s="69">
        <v>0</v>
      </c>
      <c r="BE1137" s="69">
        <v>0</v>
      </c>
      <c r="BF1137" s="69">
        <v>0</v>
      </c>
      <c r="BG1137" s="69">
        <v>0</v>
      </c>
      <c r="BH1137" s="69">
        <v>0</v>
      </c>
      <c r="BK1137" s="69">
        <v>3</v>
      </c>
      <c r="BL1137" s="69">
        <v>10</v>
      </c>
      <c r="BM1137" s="69">
        <v>1</v>
      </c>
      <c r="BN1137" s="69">
        <v>31</v>
      </c>
      <c r="BO1137" s="89">
        <v>0</v>
      </c>
      <c r="BP1137" s="69">
        <v>1</v>
      </c>
      <c r="BQ1137" s="69">
        <v>1</v>
      </c>
      <c r="BR1137" s="69">
        <v>1</v>
      </c>
      <c r="BS1137" s="69">
        <v>64001</v>
      </c>
      <c r="BT1137" s="69">
        <v>0</v>
      </c>
      <c r="BU1137" s="69">
        <v>0</v>
      </c>
      <c r="BV1137" s="69">
        <v>1000</v>
      </c>
      <c r="BW1137" s="69">
        <v>0</v>
      </c>
      <c r="BY1137" s="69">
        <v>0</v>
      </c>
      <c r="BZ1137" s="69">
        <v>0</v>
      </c>
      <c r="CA1137" s="69">
        <v>31</v>
      </c>
      <c r="CB1137" s="89">
        <v>0</v>
      </c>
      <c r="CC1137" s="69">
        <v>0</v>
      </c>
      <c r="CD1137" s="69">
        <v>0</v>
      </c>
      <c r="CE1137" s="69">
        <v>0</v>
      </c>
      <c r="CF1137" s="69">
        <v>0</v>
      </c>
      <c r="CG1137" s="69">
        <v>0</v>
      </c>
      <c r="CH1137" s="69">
        <v>0</v>
      </c>
      <c r="CI1137" s="69">
        <v>0</v>
      </c>
      <c r="CJ1137" s="69">
        <v>0</v>
      </c>
      <c r="CL1137" s="69">
        <v>0</v>
      </c>
      <c r="CM1137" s="69">
        <v>0</v>
      </c>
      <c r="CN1137" s="69">
        <v>0</v>
      </c>
      <c r="CO1137" s="89">
        <v>0</v>
      </c>
      <c r="CP1137" s="69">
        <v>0</v>
      </c>
      <c r="CQ1137" s="69">
        <v>0</v>
      </c>
      <c r="CR1137" s="69">
        <v>0</v>
      </c>
      <c r="CS1137" s="69">
        <v>0</v>
      </c>
      <c r="CT1137" s="69">
        <v>0</v>
      </c>
      <c r="CU1137" s="69">
        <v>0</v>
      </c>
      <c r="CV1137" s="69">
        <v>0</v>
      </c>
      <c r="CW1137" s="69">
        <v>0</v>
      </c>
      <c r="CZ1137" s="69">
        <v>0</v>
      </c>
      <c r="DA1137" s="69">
        <v>0</v>
      </c>
      <c r="DB1137" s="69">
        <v>650</v>
      </c>
      <c r="DC1137" s="69">
        <v>0</v>
      </c>
      <c r="DD1137" s="69">
        <v>0</v>
      </c>
      <c r="DE1137" s="69">
        <v>0</v>
      </c>
      <c r="DF1137" s="69">
        <v>0</v>
      </c>
      <c r="DG1137" s="69">
        <v>1</v>
      </c>
      <c r="DI1137" s="69" t="e">
        <f>INDEX(Sheet3!$E$78:$E$1130,MATCH(A1137,Sheet3!$D$78:$D$1130,0))</f>
        <v>#N/A</v>
      </c>
      <c r="DJ1137" s="69" t="str">
        <f t="shared" si="242"/>
        <v>skill_icons.ps_skill_maxhp</v>
      </c>
      <c r="DK1137" s="69" t="s">
        <v>2436</v>
      </c>
      <c r="DL1137" s="93"/>
      <c r="DM1137" s="94" t="s">
        <v>2588</v>
      </c>
      <c r="DN1137" s="69" t="e">
        <f>"造成["&amp;INDEX(Sheet5!$L$2:$L$11,MATCH(BL1137,Sheet5!$J$2:$J$11,0))&amp;":"&amp;BR1137&amp;"*"&amp;BS1137/1000&amp;"]"&amp;INDEX(Sheet5!$I$2:$I$4,MATCH(BR1137,Sheet5!$H$2:$H$4,0))&amp;"的"&amp;INDEX(Sheet5!$K$2:$K$11,MATCH(BL1137,Sheet5!$J$2:$J$11,0))</f>
        <v>#N/A</v>
      </c>
      <c r="DO1137" s="69" t="e">
        <f>"造成["&amp;INDEX(Sheet5!$L$2:$L$11,MATCH(BY1137,Sheet5!$J$2:$J$11,0))&amp;":"&amp;CE1137&amp;"*"&amp;CF1137/1000&amp;"]"&amp;INDEX(Sheet5!$I$2:$I$4,MATCH(CE1137,Sheet5!$H$2:$H$4,0))&amp;"的"&amp;INDEX(Sheet5!$K$2:$K$11,MATCH(BY1137,Sheet5!$J$2:$J$11,0))</f>
        <v>#N/A</v>
      </c>
      <c r="DP1137" s="69"/>
      <c r="DQ1137" s="69"/>
      <c r="DR1137" s="69" t="e">
        <f t="shared" si="241"/>
        <v>#N/A</v>
      </c>
      <c r="DS1137" s="90">
        <f>MATCH(A1137,Sheet5!D:D,0)</f>
        <v>390</v>
      </c>
      <c r="DT1137" s="94" t="e">
        <f>MATCH(A1136,Sheet5!F:F,0)</f>
        <v>#N/A</v>
      </c>
      <c r="DU1137" s="69">
        <v>650</v>
      </c>
      <c r="DV1137" s="69">
        <v>0</v>
      </c>
      <c r="DW1137" s="69">
        <v>0</v>
      </c>
      <c r="DX1137" s="69">
        <v>0</v>
      </c>
      <c r="DY1137" s="69">
        <v>0</v>
      </c>
    </row>
    <row r="1138" spans="1:129" ht="14.25">
      <c r="A1138" s="69">
        <v>64002</v>
      </c>
      <c r="B1138" s="69">
        <v>0</v>
      </c>
      <c r="C1138" s="69">
        <v>1</v>
      </c>
      <c r="D1138" s="69" t="s">
        <v>2438</v>
      </c>
      <c r="E1138" s="69" t="s">
        <v>2439</v>
      </c>
      <c r="F1138" s="69" t="s">
        <v>2440</v>
      </c>
      <c r="G1138" s="69">
        <v>1</v>
      </c>
      <c r="I1138" s="69">
        <v>0</v>
      </c>
      <c r="J1138" s="69">
        <v>0</v>
      </c>
      <c r="K1138" s="69">
        <v>0</v>
      </c>
      <c r="M1138" s="69">
        <v>0</v>
      </c>
      <c r="O1138" s="69">
        <v>0</v>
      </c>
      <c r="P1138" s="69">
        <v>1</v>
      </c>
      <c r="Q1138" s="69">
        <v>0</v>
      </c>
      <c r="R1138" s="69">
        <v>2</v>
      </c>
      <c r="S1138" s="69">
        <v>0</v>
      </c>
      <c r="T1138" s="69">
        <v>0</v>
      </c>
      <c r="U1138" s="69">
        <v>0</v>
      </c>
      <c r="V1138" s="69">
        <v>0</v>
      </c>
      <c r="W1138" s="69">
        <v>0</v>
      </c>
      <c r="X1138" s="69">
        <v>0</v>
      </c>
      <c r="Y1138" s="69">
        <v>0</v>
      </c>
      <c r="Z1138" s="69">
        <v>0</v>
      </c>
      <c r="AA1138" s="69">
        <v>1</v>
      </c>
      <c r="AB1138" s="69">
        <v>31</v>
      </c>
      <c r="AC1138" s="69">
        <v>0</v>
      </c>
      <c r="AD1138" s="69">
        <v>0</v>
      </c>
      <c r="AE1138" s="69">
        <v>0</v>
      </c>
      <c r="AF1138" s="69">
        <v>1</v>
      </c>
      <c r="AG1138" s="69">
        <v>0</v>
      </c>
      <c r="AH1138" s="69">
        <v>1</v>
      </c>
      <c r="AI1138" s="69">
        <v>0</v>
      </c>
      <c r="AJ1138" s="69">
        <v>0</v>
      </c>
      <c r="AK1138" s="69">
        <v>0</v>
      </c>
      <c r="AL1138" s="69">
        <v>0</v>
      </c>
      <c r="AM1138" s="69">
        <v>0</v>
      </c>
      <c r="AN1138" s="69">
        <v>0</v>
      </c>
      <c r="AO1138" s="69">
        <v>0</v>
      </c>
      <c r="AP1138" s="69">
        <v>0</v>
      </c>
      <c r="AQ1138" s="84">
        <v>0</v>
      </c>
      <c r="AR1138" s="69">
        <v>0</v>
      </c>
      <c r="AS1138" s="69">
        <v>0</v>
      </c>
      <c r="AT1138" s="69">
        <v>0</v>
      </c>
      <c r="AU1138" s="69">
        <v>0</v>
      </c>
      <c r="AV1138" s="69">
        <v>0</v>
      </c>
      <c r="AW1138" s="69">
        <v>0</v>
      </c>
      <c r="AX1138" s="69">
        <v>0</v>
      </c>
      <c r="AY1138" s="69">
        <v>0</v>
      </c>
      <c r="AZ1138" s="69">
        <v>0</v>
      </c>
      <c r="BA1138" s="69">
        <v>0</v>
      </c>
      <c r="BB1138" s="69">
        <v>0</v>
      </c>
      <c r="BC1138" s="69">
        <v>0</v>
      </c>
      <c r="BD1138" s="69">
        <v>0</v>
      </c>
      <c r="BE1138" s="69">
        <v>0</v>
      </c>
      <c r="BF1138" s="69">
        <v>0</v>
      </c>
      <c r="BG1138" s="69">
        <v>0</v>
      </c>
      <c r="BH1138" s="69">
        <v>0</v>
      </c>
      <c r="BK1138" s="69">
        <v>3</v>
      </c>
      <c r="BL1138" s="69">
        <v>10</v>
      </c>
      <c r="BM1138" s="69">
        <v>1</v>
      </c>
      <c r="BN1138" s="69">
        <v>31</v>
      </c>
      <c r="BO1138" s="89">
        <v>0</v>
      </c>
      <c r="BP1138" s="69">
        <v>1</v>
      </c>
      <c r="BQ1138" s="69">
        <v>1</v>
      </c>
      <c r="BR1138" s="69">
        <v>1</v>
      </c>
      <c r="BS1138" s="69">
        <v>64002</v>
      </c>
      <c r="BT1138" s="69">
        <v>0</v>
      </c>
      <c r="BU1138" s="69">
        <v>0</v>
      </c>
      <c r="BV1138" s="69">
        <v>1000</v>
      </c>
      <c r="BW1138" s="69">
        <v>0</v>
      </c>
      <c r="BY1138" s="69">
        <v>0</v>
      </c>
      <c r="BZ1138" s="69">
        <v>0</v>
      </c>
      <c r="CA1138" s="69">
        <v>31</v>
      </c>
      <c r="CB1138" s="89">
        <v>0</v>
      </c>
      <c r="CC1138" s="69">
        <v>0</v>
      </c>
      <c r="CD1138" s="69">
        <v>0</v>
      </c>
      <c r="CE1138" s="69">
        <v>0</v>
      </c>
      <c r="CF1138" s="69">
        <v>0</v>
      </c>
      <c r="CG1138" s="69">
        <v>0</v>
      </c>
      <c r="CH1138" s="69">
        <v>0</v>
      </c>
      <c r="CI1138" s="69">
        <v>0</v>
      </c>
      <c r="CJ1138" s="69">
        <v>0</v>
      </c>
      <c r="CL1138" s="69">
        <v>0</v>
      </c>
      <c r="CM1138" s="69">
        <v>0</v>
      </c>
      <c r="CN1138" s="69">
        <v>0</v>
      </c>
      <c r="CO1138" s="89">
        <v>0</v>
      </c>
      <c r="CP1138" s="69">
        <v>0</v>
      </c>
      <c r="CQ1138" s="69">
        <v>0</v>
      </c>
      <c r="CR1138" s="69">
        <v>0</v>
      </c>
      <c r="CS1138" s="69">
        <v>0</v>
      </c>
      <c r="CT1138" s="69">
        <v>0</v>
      </c>
      <c r="CU1138" s="69">
        <v>0</v>
      </c>
      <c r="CV1138" s="69">
        <v>0</v>
      </c>
      <c r="CW1138" s="69">
        <v>0</v>
      </c>
      <c r="CZ1138" s="69">
        <v>0</v>
      </c>
      <c r="DA1138" s="69">
        <v>0</v>
      </c>
      <c r="DB1138" s="69">
        <v>650</v>
      </c>
      <c r="DC1138" s="69">
        <v>0</v>
      </c>
      <c r="DD1138" s="69">
        <v>0</v>
      </c>
      <c r="DE1138" s="69">
        <v>0</v>
      </c>
      <c r="DF1138" s="69">
        <v>0</v>
      </c>
      <c r="DG1138" s="69">
        <v>1</v>
      </c>
      <c r="DI1138" s="69" t="e">
        <f>INDEX(Sheet3!$E$78:$E$1130,MATCH(A1138,Sheet3!$D$78:$D$1130,0))</f>
        <v>#N/A</v>
      </c>
      <c r="DJ1138" s="69" t="str">
        <f t="shared" si="242"/>
        <v>skill_icons.ps_skill_maxmp</v>
      </c>
      <c r="DK1138" s="69" t="s">
        <v>2441</v>
      </c>
      <c r="DL1138" s="93"/>
      <c r="DM1138" s="94" t="s">
        <v>2589</v>
      </c>
      <c r="DN1138" s="69" t="e">
        <f>"造成["&amp;INDEX(Sheet5!$L$2:$L$11,MATCH(BL1138,Sheet5!$J$2:$J$11,0))&amp;":"&amp;BR1138&amp;"*"&amp;BS1138/1000&amp;"]"&amp;INDEX(Sheet5!$I$2:$I$4,MATCH(BR1138,Sheet5!$H$2:$H$4,0))&amp;"的"&amp;INDEX(Sheet5!$K$2:$K$11,MATCH(BL1138,Sheet5!$J$2:$J$11,0))</f>
        <v>#N/A</v>
      </c>
      <c r="DO1138" s="69" t="e">
        <f>"造成["&amp;INDEX(Sheet5!$L$2:$L$11,MATCH(BY1138,Sheet5!$J$2:$J$11,0))&amp;":"&amp;CE1138&amp;"*"&amp;CF1138/1000&amp;"]"&amp;INDEX(Sheet5!$I$2:$I$4,MATCH(CE1138,Sheet5!$H$2:$H$4,0))&amp;"的"&amp;INDEX(Sheet5!$K$2:$K$11,MATCH(BY1138,Sheet5!$J$2:$J$11,0))</f>
        <v>#N/A</v>
      </c>
      <c r="DP1138" s="69"/>
      <c r="DQ1138" s="69"/>
      <c r="DR1138" s="69" t="e">
        <f t="shared" si="241"/>
        <v>#N/A</v>
      </c>
      <c r="DS1138" s="90">
        <f>MATCH(A1138,Sheet5!D:D,0)</f>
        <v>391</v>
      </c>
      <c r="DT1138" s="94" t="e">
        <f>MATCH(A1137,Sheet5!F:F,0)</f>
        <v>#N/A</v>
      </c>
      <c r="DU1138" s="69">
        <v>650</v>
      </c>
      <c r="DV1138" s="69">
        <v>0</v>
      </c>
      <c r="DW1138" s="69">
        <v>0</v>
      </c>
      <c r="DX1138" s="69">
        <v>0</v>
      </c>
      <c r="DY1138" s="69">
        <v>0</v>
      </c>
    </row>
    <row r="1139" spans="1:129" ht="14.25">
      <c r="A1139" s="69">
        <v>64003</v>
      </c>
      <c r="B1139" s="69">
        <v>0</v>
      </c>
      <c r="C1139" s="69">
        <v>1</v>
      </c>
      <c r="D1139" s="69" t="s">
        <v>2443</v>
      </c>
      <c r="E1139" s="69" t="s">
        <v>2444</v>
      </c>
      <c r="F1139" s="69" t="s">
        <v>2445</v>
      </c>
      <c r="G1139" s="69">
        <v>1</v>
      </c>
      <c r="I1139" s="69">
        <v>0</v>
      </c>
      <c r="J1139" s="69">
        <v>0</v>
      </c>
      <c r="K1139" s="69">
        <v>0</v>
      </c>
      <c r="M1139" s="69">
        <v>0</v>
      </c>
      <c r="O1139" s="69">
        <v>0</v>
      </c>
      <c r="P1139" s="69">
        <v>1</v>
      </c>
      <c r="Q1139" s="69">
        <v>0</v>
      </c>
      <c r="R1139" s="69">
        <v>2</v>
      </c>
      <c r="S1139" s="69">
        <v>0</v>
      </c>
      <c r="T1139" s="69">
        <v>0</v>
      </c>
      <c r="U1139" s="69">
        <v>0</v>
      </c>
      <c r="V1139" s="69">
        <v>0</v>
      </c>
      <c r="W1139" s="69">
        <v>0</v>
      </c>
      <c r="X1139" s="69">
        <v>0</v>
      </c>
      <c r="Y1139" s="69">
        <v>0</v>
      </c>
      <c r="Z1139" s="69">
        <v>0</v>
      </c>
      <c r="AA1139" s="69">
        <v>1</v>
      </c>
      <c r="AB1139" s="69">
        <v>31</v>
      </c>
      <c r="AC1139" s="69">
        <v>0</v>
      </c>
      <c r="AD1139" s="69">
        <v>0</v>
      </c>
      <c r="AE1139" s="69">
        <v>0</v>
      </c>
      <c r="AF1139" s="69">
        <v>1</v>
      </c>
      <c r="AG1139" s="69">
        <v>0</v>
      </c>
      <c r="AH1139" s="69">
        <v>1</v>
      </c>
      <c r="AI1139" s="69">
        <v>0</v>
      </c>
      <c r="AJ1139" s="69">
        <v>0</v>
      </c>
      <c r="AK1139" s="69">
        <v>0</v>
      </c>
      <c r="AL1139" s="69">
        <v>0</v>
      </c>
      <c r="AM1139" s="69">
        <v>0</v>
      </c>
      <c r="AN1139" s="69">
        <v>0</v>
      </c>
      <c r="AO1139" s="69">
        <v>0</v>
      </c>
      <c r="AP1139" s="69">
        <v>0</v>
      </c>
      <c r="AQ1139" s="84">
        <v>0</v>
      </c>
      <c r="AR1139" s="69">
        <v>0</v>
      </c>
      <c r="AS1139" s="69">
        <v>0</v>
      </c>
      <c r="AT1139" s="69">
        <v>0</v>
      </c>
      <c r="AU1139" s="69">
        <v>0</v>
      </c>
      <c r="AV1139" s="69">
        <v>0</v>
      </c>
      <c r="AW1139" s="69">
        <v>0</v>
      </c>
      <c r="AX1139" s="69">
        <v>0</v>
      </c>
      <c r="AY1139" s="69">
        <v>0</v>
      </c>
      <c r="AZ1139" s="69">
        <v>0</v>
      </c>
      <c r="BA1139" s="69">
        <v>0</v>
      </c>
      <c r="BB1139" s="69">
        <v>0</v>
      </c>
      <c r="BC1139" s="69">
        <v>0</v>
      </c>
      <c r="BD1139" s="69">
        <v>0</v>
      </c>
      <c r="BE1139" s="69">
        <v>0</v>
      </c>
      <c r="BF1139" s="69">
        <v>0</v>
      </c>
      <c r="BG1139" s="69">
        <v>0</v>
      </c>
      <c r="BH1139" s="69">
        <v>0</v>
      </c>
      <c r="BK1139" s="69">
        <v>3</v>
      </c>
      <c r="BL1139" s="69">
        <v>10</v>
      </c>
      <c r="BM1139" s="69">
        <v>1</v>
      </c>
      <c r="BN1139" s="69">
        <v>31</v>
      </c>
      <c r="BO1139" s="89">
        <v>0</v>
      </c>
      <c r="BP1139" s="69">
        <v>1</v>
      </c>
      <c r="BQ1139" s="69">
        <v>1</v>
      </c>
      <c r="BR1139" s="69">
        <v>1</v>
      </c>
      <c r="BS1139" s="69">
        <v>64003</v>
      </c>
      <c r="BT1139" s="69">
        <v>0</v>
      </c>
      <c r="BU1139" s="69">
        <v>0</v>
      </c>
      <c r="BV1139" s="69">
        <v>1000</v>
      </c>
      <c r="BW1139" s="69">
        <v>0</v>
      </c>
      <c r="BY1139" s="69">
        <v>0</v>
      </c>
      <c r="BZ1139" s="69">
        <v>0</v>
      </c>
      <c r="CA1139" s="69">
        <v>31</v>
      </c>
      <c r="CB1139" s="89">
        <v>0</v>
      </c>
      <c r="CC1139" s="69">
        <v>0</v>
      </c>
      <c r="CD1139" s="69">
        <v>0</v>
      </c>
      <c r="CE1139" s="69">
        <v>0</v>
      </c>
      <c r="CF1139" s="69">
        <v>0</v>
      </c>
      <c r="CG1139" s="69">
        <v>0</v>
      </c>
      <c r="CH1139" s="69">
        <v>0</v>
      </c>
      <c r="CI1139" s="69">
        <v>0</v>
      </c>
      <c r="CJ1139" s="69">
        <v>0</v>
      </c>
      <c r="CL1139" s="69">
        <v>0</v>
      </c>
      <c r="CM1139" s="69">
        <v>0</v>
      </c>
      <c r="CN1139" s="69">
        <v>0</v>
      </c>
      <c r="CO1139" s="89">
        <v>0</v>
      </c>
      <c r="CP1139" s="69">
        <v>0</v>
      </c>
      <c r="CQ1139" s="69">
        <v>0</v>
      </c>
      <c r="CR1139" s="69">
        <v>0</v>
      </c>
      <c r="CS1139" s="69">
        <v>0</v>
      </c>
      <c r="CT1139" s="69">
        <v>0</v>
      </c>
      <c r="CU1139" s="69">
        <v>0</v>
      </c>
      <c r="CV1139" s="69">
        <v>0</v>
      </c>
      <c r="CW1139" s="69">
        <v>0</v>
      </c>
      <c r="CZ1139" s="69">
        <v>0</v>
      </c>
      <c r="DA1139" s="69">
        <v>0</v>
      </c>
      <c r="DB1139" s="69">
        <v>65</v>
      </c>
      <c r="DC1139" s="69">
        <v>0</v>
      </c>
      <c r="DD1139" s="69">
        <v>0</v>
      </c>
      <c r="DE1139" s="69">
        <v>0</v>
      </c>
      <c r="DF1139" s="69">
        <v>0</v>
      </c>
      <c r="DG1139" s="69">
        <v>1</v>
      </c>
      <c r="DI1139" s="69" t="e">
        <f>INDEX(Sheet3!$E$78:$E$1130,MATCH(A1139,Sheet3!$D$78:$D$1130,0))</f>
        <v>#N/A</v>
      </c>
      <c r="DJ1139" s="69" t="str">
        <f t="shared" si="242"/>
        <v>skill_icons.ps_skill_patk</v>
      </c>
      <c r="DK1139" s="69" t="s">
        <v>2446</v>
      </c>
      <c r="DL1139" s="93"/>
      <c r="DM1139" s="94" t="s">
        <v>2590</v>
      </c>
      <c r="DN1139" s="69" t="e">
        <f>"造成["&amp;INDEX(Sheet5!$L$2:$L$11,MATCH(BL1139,Sheet5!$J$2:$J$11,0))&amp;":"&amp;BR1139&amp;"*"&amp;BS1139/1000&amp;"]"&amp;INDEX(Sheet5!$I$2:$I$4,MATCH(BR1139,Sheet5!$H$2:$H$4,0))&amp;"的"&amp;INDEX(Sheet5!$K$2:$K$11,MATCH(BL1139,Sheet5!$J$2:$J$11,0))</f>
        <v>#N/A</v>
      </c>
      <c r="DO1139" s="69" t="e">
        <f>"造成["&amp;INDEX(Sheet5!$L$2:$L$11,MATCH(BY1139,Sheet5!$J$2:$J$11,0))&amp;":"&amp;CE1139&amp;"*"&amp;CF1139/1000&amp;"]"&amp;INDEX(Sheet5!$I$2:$I$4,MATCH(CE1139,Sheet5!$H$2:$H$4,0))&amp;"的"&amp;INDEX(Sheet5!$K$2:$K$11,MATCH(BY1139,Sheet5!$J$2:$J$11,0))</f>
        <v>#N/A</v>
      </c>
      <c r="DP1139" s="69"/>
      <c r="DQ1139" s="69"/>
      <c r="DR1139" s="69" t="e">
        <f t="shared" si="241"/>
        <v>#N/A</v>
      </c>
      <c r="DS1139" s="90">
        <f>MATCH(A1139,Sheet5!D:D,0)</f>
        <v>392</v>
      </c>
      <c r="DT1139" s="94" t="e">
        <f>MATCH(A1138,Sheet5!F:F,0)</f>
        <v>#N/A</v>
      </c>
      <c r="DU1139" s="69">
        <v>65</v>
      </c>
      <c r="DV1139" s="69">
        <v>0</v>
      </c>
      <c r="DW1139" s="69">
        <v>0</v>
      </c>
      <c r="DX1139" s="69">
        <v>0</v>
      </c>
      <c r="DY1139" s="69">
        <v>0</v>
      </c>
    </row>
    <row r="1140" spans="1:129" ht="14.25">
      <c r="A1140" s="69">
        <v>64004</v>
      </c>
      <c r="B1140" s="69">
        <v>0</v>
      </c>
      <c r="C1140" s="69">
        <v>1</v>
      </c>
      <c r="D1140" s="69" t="s">
        <v>2448</v>
      </c>
      <c r="E1140" s="69" t="s">
        <v>2449</v>
      </c>
      <c r="F1140" s="69" t="s">
        <v>2450</v>
      </c>
      <c r="G1140" s="69">
        <v>1</v>
      </c>
      <c r="I1140" s="69">
        <v>0</v>
      </c>
      <c r="J1140" s="69">
        <v>0</v>
      </c>
      <c r="K1140" s="69">
        <v>0</v>
      </c>
      <c r="M1140" s="69">
        <v>0</v>
      </c>
      <c r="O1140" s="69">
        <v>0</v>
      </c>
      <c r="P1140" s="69">
        <v>1</v>
      </c>
      <c r="Q1140" s="69">
        <v>0</v>
      </c>
      <c r="R1140" s="69">
        <v>2</v>
      </c>
      <c r="S1140" s="69">
        <v>0</v>
      </c>
      <c r="T1140" s="69">
        <v>0</v>
      </c>
      <c r="U1140" s="69">
        <v>0</v>
      </c>
      <c r="V1140" s="69">
        <v>0</v>
      </c>
      <c r="W1140" s="69">
        <v>0</v>
      </c>
      <c r="X1140" s="69">
        <v>0</v>
      </c>
      <c r="Y1140" s="69">
        <v>0</v>
      </c>
      <c r="Z1140" s="69">
        <v>0</v>
      </c>
      <c r="AA1140" s="69">
        <v>1</v>
      </c>
      <c r="AB1140" s="69">
        <v>31</v>
      </c>
      <c r="AC1140" s="69">
        <v>0</v>
      </c>
      <c r="AD1140" s="69">
        <v>0</v>
      </c>
      <c r="AE1140" s="69">
        <v>0</v>
      </c>
      <c r="AF1140" s="69">
        <v>1</v>
      </c>
      <c r="AG1140" s="69">
        <v>0</v>
      </c>
      <c r="AH1140" s="69">
        <v>1</v>
      </c>
      <c r="AI1140" s="69">
        <v>0</v>
      </c>
      <c r="AJ1140" s="69">
        <v>0</v>
      </c>
      <c r="AK1140" s="69">
        <v>0</v>
      </c>
      <c r="AL1140" s="69">
        <v>0</v>
      </c>
      <c r="AM1140" s="69">
        <v>0</v>
      </c>
      <c r="AN1140" s="69">
        <v>0</v>
      </c>
      <c r="AO1140" s="69">
        <v>0</v>
      </c>
      <c r="AP1140" s="69">
        <v>0</v>
      </c>
      <c r="AQ1140" s="84">
        <v>0</v>
      </c>
      <c r="AR1140" s="69">
        <v>0</v>
      </c>
      <c r="AS1140" s="69">
        <v>0</v>
      </c>
      <c r="AT1140" s="69">
        <v>0</v>
      </c>
      <c r="AU1140" s="69">
        <v>0</v>
      </c>
      <c r="AV1140" s="69">
        <v>0</v>
      </c>
      <c r="AW1140" s="69">
        <v>0</v>
      </c>
      <c r="AX1140" s="69">
        <v>0</v>
      </c>
      <c r="AY1140" s="69">
        <v>0</v>
      </c>
      <c r="AZ1140" s="69">
        <v>0</v>
      </c>
      <c r="BA1140" s="69">
        <v>0</v>
      </c>
      <c r="BB1140" s="69">
        <v>0</v>
      </c>
      <c r="BC1140" s="69">
        <v>0</v>
      </c>
      <c r="BD1140" s="69">
        <v>0</v>
      </c>
      <c r="BE1140" s="69">
        <v>0</v>
      </c>
      <c r="BF1140" s="69">
        <v>0</v>
      </c>
      <c r="BG1140" s="69">
        <v>0</v>
      </c>
      <c r="BH1140" s="69">
        <v>0</v>
      </c>
      <c r="BK1140" s="69">
        <v>3</v>
      </c>
      <c r="BL1140" s="69">
        <v>10</v>
      </c>
      <c r="BM1140" s="69">
        <v>1</v>
      </c>
      <c r="BN1140" s="69">
        <v>31</v>
      </c>
      <c r="BO1140" s="89">
        <v>0</v>
      </c>
      <c r="BP1140" s="69">
        <v>1</v>
      </c>
      <c r="BQ1140" s="69">
        <v>1</v>
      </c>
      <c r="BR1140" s="69">
        <v>1</v>
      </c>
      <c r="BS1140" s="69">
        <v>64004</v>
      </c>
      <c r="BT1140" s="69">
        <v>0</v>
      </c>
      <c r="BU1140" s="69">
        <v>0</v>
      </c>
      <c r="BV1140" s="69">
        <v>1000</v>
      </c>
      <c r="BW1140" s="69">
        <v>0</v>
      </c>
      <c r="BY1140" s="69">
        <v>0</v>
      </c>
      <c r="BZ1140" s="69">
        <v>0</v>
      </c>
      <c r="CA1140" s="69">
        <v>31</v>
      </c>
      <c r="CB1140" s="89">
        <v>0</v>
      </c>
      <c r="CC1140" s="69">
        <v>0</v>
      </c>
      <c r="CD1140" s="69">
        <v>0</v>
      </c>
      <c r="CE1140" s="69">
        <v>0</v>
      </c>
      <c r="CF1140" s="69">
        <v>0</v>
      </c>
      <c r="CG1140" s="69">
        <v>0</v>
      </c>
      <c r="CH1140" s="69">
        <v>0</v>
      </c>
      <c r="CI1140" s="69">
        <v>0</v>
      </c>
      <c r="CJ1140" s="69">
        <v>0</v>
      </c>
      <c r="CL1140" s="69">
        <v>0</v>
      </c>
      <c r="CM1140" s="69">
        <v>0</v>
      </c>
      <c r="CN1140" s="69">
        <v>0</v>
      </c>
      <c r="CO1140" s="89">
        <v>0</v>
      </c>
      <c r="CP1140" s="69">
        <v>0</v>
      </c>
      <c r="CQ1140" s="69">
        <v>0</v>
      </c>
      <c r="CR1140" s="69">
        <v>0</v>
      </c>
      <c r="CS1140" s="69">
        <v>0</v>
      </c>
      <c r="CT1140" s="69">
        <v>0</v>
      </c>
      <c r="CU1140" s="69">
        <v>0</v>
      </c>
      <c r="CV1140" s="69">
        <v>0</v>
      </c>
      <c r="CW1140" s="69">
        <v>0</v>
      </c>
      <c r="CZ1140" s="69">
        <v>0</v>
      </c>
      <c r="DA1140" s="69">
        <v>0</v>
      </c>
      <c r="DB1140" s="69">
        <v>65</v>
      </c>
      <c r="DC1140" s="69">
        <v>0</v>
      </c>
      <c r="DD1140" s="69">
        <v>0</v>
      </c>
      <c r="DE1140" s="69">
        <v>0</v>
      </c>
      <c r="DF1140" s="69">
        <v>0</v>
      </c>
      <c r="DG1140" s="69">
        <v>1</v>
      </c>
      <c r="DI1140" s="69" t="e">
        <f>INDEX(Sheet3!$E$78:$E$1130,MATCH(A1140,Sheet3!$D$78:$D$1130,0))</f>
        <v>#N/A</v>
      </c>
      <c r="DJ1140" s="69" t="str">
        <f t="shared" si="242"/>
        <v>skill_icons.ps_skill_matk</v>
      </c>
      <c r="DK1140" s="69" t="s">
        <v>2451</v>
      </c>
      <c r="DL1140" s="93"/>
      <c r="DM1140" s="94" t="s">
        <v>2591</v>
      </c>
      <c r="DN1140" s="69" t="e">
        <f>"造成["&amp;INDEX(Sheet5!$L$2:$L$11,MATCH(BL1140,Sheet5!$J$2:$J$11,0))&amp;":"&amp;BR1140&amp;"*"&amp;BS1140/1000&amp;"]"&amp;INDEX(Sheet5!$I$2:$I$4,MATCH(BR1140,Sheet5!$H$2:$H$4,0))&amp;"的"&amp;INDEX(Sheet5!$K$2:$K$11,MATCH(BL1140,Sheet5!$J$2:$J$11,0))</f>
        <v>#N/A</v>
      </c>
      <c r="DO1140" s="69" t="e">
        <f>"造成["&amp;INDEX(Sheet5!$L$2:$L$11,MATCH(BY1140,Sheet5!$J$2:$J$11,0))&amp;":"&amp;CE1140&amp;"*"&amp;CF1140/1000&amp;"]"&amp;INDEX(Sheet5!$I$2:$I$4,MATCH(CE1140,Sheet5!$H$2:$H$4,0))&amp;"的"&amp;INDEX(Sheet5!$K$2:$K$11,MATCH(BY1140,Sheet5!$J$2:$J$11,0))</f>
        <v>#N/A</v>
      </c>
      <c r="DP1140" s="69"/>
      <c r="DQ1140" s="69"/>
      <c r="DR1140" s="69" t="e">
        <f t="shared" si="241"/>
        <v>#N/A</v>
      </c>
      <c r="DS1140" s="90">
        <f>MATCH(A1140,Sheet5!D:D,0)</f>
        <v>393</v>
      </c>
      <c r="DT1140" s="94" t="e">
        <f>MATCH(A1139,Sheet5!F:F,0)</f>
        <v>#N/A</v>
      </c>
      <c r="DU1140" s="69">
        <v>65</v>
      </c>
      <c r="DV1140" s="69">
        <v>0</v>
      </c>
      <c r="DW1140" s="69">
        <v>0</v>
      </c>
      <c r="DX1140" s="69">
        <v>0</v>
      </c>
      <c r="DY1140" s="69">
        <v>0</v>
      </c>
    </row>
    <row r="1141" spans="1:129" ht="14.25">
      <c r="A1141" s="69">
        <v>64005</v>
      </c>
      <c r="B1141" s="69">
        <v>0</v>
      </c>
      <c r="C1141" s="69">
        <v>1</v>
      </c>
      <c r="D1141" s="69" t="s">
        <v>2453</v>
      </c>
      <c r="E1141" s="69" t="s">
        <v>2454</v>
      </c>
      <c r="F1141" s="69" t="s">
        <v>2455</v>
      </c>
      <c r="G1141" s="69">
        <v>1</v>
      </c>
      <c r="I1141" s="69">
        <v>0</v>
      </c>
      <c r="J1141" s="69">
        <v>0</v>
      </c>
      <c r="K1141" s="69">
        <v>0</v>
      </c>
      <c r="M1141" s="69">
        <v>0</v>
      </c>
      <c r="O1141" s="69">
        <v>0</v>
      </c>
      <c r="P1141" s="69">
        <v>1</v>
      </c>
      <c r="Q1141" s="69">
        <v>0</v>
      </c>
      <c r="R1141" s="69">
        <v>2</v>
      </c>
      <c r="S1141" s="69">
        <v>0</v>
      </c>
      <c r="T1141" s="69">
        <v>0</v>
      </c>
      <c r="U1141" s="69">
        <v>0</v>
      </c>
      <c r="V1141" s="69">
        <v>0</v>
      </c>
      <c r="W1141" s="69">
        <v>0</v>
      </c>
      <c r="X1141" s="69">
        <v>0</v>
      </c>
      <c r="Y1141" s="69">
        <v>0</v>
      </c>
      <c r="Z1141" s="69">
        <v>0</v>
      </c>
      <c r="AA1141" s="69">
        <v>1</v>
      </c>
      <c r="AB1141" s="69">
        <v>31</v>
      </c>
      <c r="AC1141" s="69">
        <v>0</v>
      </c>
      <c r="AD1141" s="69">
        <v>0</v>
      </c>
      <c r="AE1141" s="69">
        <v>0</v>
      </c>
      <c r="AF1141" s="69">
        <v>1</v>
      </c>
      <c r="AG1141" s="69">
        <v>0</v>
      </c>
      <c r="AH1141" s="69">
        <v>1</v>
      </c>
      <c r="AI1141" s="69">
        <v>0</v>
      </c>
      <c r="AJ1141" s="69">
        <v>0</v>
      </c>
      <c r="AK1141" s="69">
        <v>0</v>
      </c>
      <c r="AL1141" s="69">
        <v>0</v>
      </c>
      <c r="AM1141" s="69">
        <v>0</v>
      </c>
      <c r="AN1141" s="69">
        <v>0</v>
      </c>
      <c r="AO1141" s="69">
        <v>0</v>
      </c>
      <c r="AP1141" s="69">
        <v>0</v>
      </c>
      <c r="AQ1141" s="84">
        <v>0</v>
      </c>
      <c r="AR1141" s="69">
        <v>0</v>
      </c>
      <c r="AS1141" s="69">
        <v>0</v>
      </c>
      <c r="AT1141" s="69">
        <v>0</v>
      </c>
      <c r="AU1141" s="69">
        <v>0</v>
      </c>
      <c r="AV1141" s="69">
        <v>0</v>
      </c>
      <c r="AW1141" s="69">
        <v>0</v>
      </c>
      <c r="AX1141" s="69">
        <v>0</v>
      </c>
      <c r="AY1141" s="69">
        <v>0</v>
      </c>
      <c r="AZ1141" s="69">
        <v>0</v>
      </c>
      <c r="BA1141" s="69">
        <v>0</v>
      </c>
      <c r="BB1141" s="69">
        <v>0</v>
      </c>
      <c r="BC1141" s="69">
        <v>0</v>
      </c>
      <c r="BD1141" s="69">
        <v>0</v>
      </c>
      <c r="BE1141" s="69">
        <v>0</v>
      </c>
      <c r="BF1141" s="69">
        <v>0</v>
      </c>
      <c r="BG1141" s="69">
        <v>0</v>
      </c>
      <c r="BH1141" s="69">
        <v>0</v>
      </c>
      <c r="BK1141" s="69">
        <v>3</v>
      </c>
      <c r="BL1141" s="69">
        <v>10</v>
      </c>
      <c r="BM1141" s="69">
        <v>1</v>
      </c>
      <c r="BN1141" s="69">
        <v>31</v>
      </c>
      <c r="BO1141" s="89">
        <v>0</v>
      </c>
      <c r="BP1141" s="69">
        <v>1</v>
      </c>
      <c r="BQ1141" s="69">
        <v>1</v>
      </c>
      <c r="BR1141" s="69">
        <v>1</v>
      </c>
      <c r="BS1141" s="69">
        <v>64005</v>
      </c>
      <c r="BT1141" s="69">
        <v>0</v>
      </c>
      <c r="BU1141" s="69">
        <v>0</v>
      </c>
      <c r="BV1141" s="69">
        <v>1000</v>
      </c>
      <c r="BW1141" s="69">
        <v>0</v>
      </c>
      <c r="BY1141" s="69">
        <v>0</v>
      </c>
      <c r="BZ1141" s="69">
        <v>0</v>
      </c>
      <c r="CA1141" s="69">
        <v>31</v>
      </c>
      <c r="CB1141" s="89">
        <v>0</v>
      </c>
      <c r="CC1141" s="69">
        <v>0</v>
      </c>
      <c r="CD1141" s="69">
        <v>0</v>
      </c>
      <c r="CE1141" s="69">
        <v>0</v>
      </c>
      <c r="CF1141" s="69">
        <v>0</v>
      </c>
      <c r="CG1141" s="69">
        <v>0</v>
      </c>
      <c r="CH1141" s="69">
        <v>0</v>
      </c>
      <c r="CI1141" s="69">
        <v>0</v>
      </c>
      <c r="CJ1141" s="69">
        <v>0</v>
      </c>
      <c r="CL1141" s="69">
        <v>0</v>
      </c>
      <c r="CM1141" s="69">
        <v>0</v>
      </c>
      <c r="CN1141" s="69">
        <v>0</v>
      </c>
      <c r="CO1141" s="89">
        <v>0</v>
      </c>
      <c r="CP1141" s="69">
        <v>0</v>
      </c>
      <c r="CQ1141" s="69">
        <v>0</v>
      </c>
      <c r="CR1141" s="69">
        <v>0</v>
      </c>
      <c r="CS1141" s="69">
        <v>0</v>
      </c>
      <c r="CT1141" s="69">
        <v>0</v>
      </c>
      <c r="CU1141" s="69">
        <v>0</v>
      </c>
      <c r="CV1141" s="69">
        <v>0</v>
      </c>
      <c r="CW1141" s="69">
        <v>0</v>
      </c>
      <c r="CZ1141" s="69">
        <v>0</v>
      </c>
      <c r="DA1141" s="69">
        <v>0</v>
      </c>
      <c r="DB1141" s="69">
        <v>32</v>
      </c>
      <c r="DC1141" s="69">
        <v>0</v>
      </c>
      <c r="DD1141" s="69">
        <v>0</v>
      </c>
      <c r="DE1141" s="69">
        <v>0</v>
      </c>
      <c r="DF1141" s="69">
        <v>0</v>
      </c>
      <c r="DG1141" s="69">
        <v>1</v>
      </c>
      <c r="DI1141" s="69" t="e">
        <f>INDEX(Sheet3!$E$78:$E$1130,MATCH(A1141,Sheet3!$D$78:$D$1130,0))</f>
        <v>#N/A</v>
      </c>
      <c r="DJ1141" s="69" t="str">
        <f t="shared" si="242"/>
        <v>skill_icons.ps_skill_pdef</v>
      </c>
      <c r="DK1141" s="69" t="s">
        <v>2456</v>
      </c>
      <c r="DL1141" s="93"/>
      <c r="DM1141" s="94" t="s">
        <v>2592</v>
      </c>
      <c r="DN1141" s="69" t="e">
        <f>"造成["&amp;INDEX(Sheet5!$L$2:$L$11,MATCH(BL1141,Sheet5!$J$2:$J$11,0))&amp;":"&amp;BR1141&amp;"*"&amp;BS1141/1000&amp;"]"&amp;INDEX(Sheet5!$I$2:$I$4,MATCH(BR1141,Sheet5!$H$2:$H$4,0))&amp;"的"&amp;INDEX(Sheet5!$K$2:$K$11,MATCH(BL1141,Sheet5!$J$2:$J$11,0))</f>
        <v>#N/A</v>
      </c>
      <c r="DO1141" s="69" t="e">
        <f>"造成["&amp;INDEX(Sheet5!$L$2:$L$11,MATCH(BY1141,Sheet5!$J$2:$J$11,0))&amp;":"&amp;CE1141&amp;"*"&amp;CF1141/1000&amp;"]"&amp;INDEX(Sheet5!$I$2:$I$4,MATCH(CE1141,Sheet5!$H$2:$H$4,0))&amp;"的"&amp;INDEX(Sheet5!$K$2:$K$11,MATCH(BY1141,Sheet5!$J$2:$J$11,0))</f>
        <v>#N/A</v>
      </c>
      <c r="DP1141" s="69"/>
      <c r="DQ1141" s="69"/>
      <c r="DR1141" s="69" t="e">
        <f t="shared" si="241"/>
        <v>#N/A</v>
      </c>
      <c r="DS1141" s="90">
        <f>MATCH(A1141,Sheet5!D:D,0)</f>
        <v>394</v>
      </c>
      <c r="DT1141" s="94" t="e">
        <f>MATCH(A1140,Sheet5!F:F,0)</f>
        <v>#N/A</v>
      </c>
      <c r="DU1141" s="69">
        <v>32</v>
      </c>
      <c r="DV1141" s="69">
        <v>0</v>
      </c>
      <c r="DW1141" s="69">
        <v>0</v>
      </c>
      <c r="DX1141" s="69">
        <v>0</v>
      </c>
      <c r="DY1141" s="69">
        <v>0</v>
      </c>
    </row>
    <row r="1142" spans="1:129" ht="14.25">
      <c r="A1142" s="69">
        <v>64006</v>
      </c>
      <c r="B1142" s="69">
        <v>0</v>
      </c>
      <c r="C1142" s="69">
        <v>1</v>
      </c>
      <c r="D1142" s="69" t="s">
        <v>2458</v>
      </c>
      <c r="E1142" s="69" t="s">
        <v>2459</v>
      </c>
      <c r="F1142" s="69" t="s">
        <v>2460</v>
      </c>
      <c r="G1142" s="69">
        <v>1</v>
      </c>
      <c r="I1142" s="69">
        <v>0</v>
      </c>
      <c r="J1142" s="69">
        <v>0</v>
      </c>
      <c r="K1142" s="69">
        <v>0</v>
      </c>
      <c r="M1142" s="69">
        <v>0</v>
      </c>
      <c r="O1142" s="69">
        <v>0</v>
      </c>
      <c r="P1142" s="69">
        <v>1</v>
      </c>
      <c r="Q1142" s="69">
        <v>0</v>
      </c>
      <c r="R1142" s="69">
        <v>2</v>
      </c>
      <c r="S1142" s="69">
        <v>0</v>
      </c>
      <c r="T1142" s="69">
        <v>0</v>
      </c>
      <c r="U1142" s="69">
        <v>0</v>
      </c>
      <c r="V1142" s="69">
        <v>0</v>
      </c>
      <c r="W1142" s="69">
        <v>0</v>
      </c>
      <c r="X1142" s="69">
        <v>0</v>
      </c>
      <c r="Y1142" s="69">
        <v>0</v>
      </c>
      <c r="Z1142" s="69">
        <v>0</v>
      </c>
      <c r="AA1142" s="69">
        <v>1</v>
      </c>
      <c r="AB1142" s="69">
        <v>31</v>
      </c>
      <c r="AC1142" s="69">
        <v>0</v>
      </c>
      <c r="AD1142" s="69">
        <v>0</v>
      </c>
      <c r="AE1142" s="69">
        <v>0</v>
      </c>
      <c r="AF1142" s="69">
        <v>1</v>
      </c>
      <c r="AG1142" s="69">
        <v>0</v>
      </c>
      <c r="AH1142" s="69">
        <v>1</v>
      </c>
      <c r="AI1142" s="69">
        <v>0</v>
      </c>
      <c r="AJ1142" s="69">
        <v>0</v>
      </c>
      <c r="AK1142" s="69">
        <v>0</v>
      </c>
      <c r="AL1142" s="69">
        <v>0</v>
      </c>
      <c r="AM1142" s="69">
        <v>0</v>
      </c>
      <c r="AN1142" s="69">
        <v>0</v>
      </c>
      <c r="AO1142" s="69">
        <v>0</v>
      </c>
      <c r="AP1142" s="69">
        <v>0</v>
      </c>
      <c r="AQ1142" s="84">
        <v>0</v>
      </c>
      <c r="AR1142" s="69">
        <v>0</v>
      </c>
      <c r="AS1142" s="69">
        <v>0</v>
      </c>
      <c r="AT1142" s="69">
        <v>0</v>
      </c>
      <c r="AU1142" s="69">
        <v>0</v>
      </c>
      <c r="AV1142" s="69">
        <v>0</v>
      </c>
      <c r="AW1142" s="69">
        <v>0</v>
      </c>
      <c r="AX1142" s="69">
        <v>0</v>
      </c>
      <c r="AY1142" s="69">
        <v>0</v>
      </c>
      <c r="AZ1142" s="69">
        <v>0</v>
      </c>
      <c r="BA1142" s="69">
        <v>0</v>
      </c>
      <c r="BB1142" s="69">
        <v>0</v>
      </c>
      <c r="BC1142" s="69">
        <v>0</v>
      </c>
      <c r="BD1142" s="69">
        <v>0</v>
      </c>
      <c r="BE1142" s="69">
        <v>0</v>
      </c>
      <c r="BF1142" s="69">
        <v>0</v>
      </c>
      <c r="BG1142" s="69">
        <v>0</v>
      </c>
      <c r="BH1142" s="69">
        <v>0</v>
      </c>
      <c r="BK1142" s="69">
        <v>3</v>
      </c>
      <c r="BL1142" s="69">
        <v>10</v>
      </c>
      <c r="BM1142" s="69">
        <v>1</v>
      </c>
      <c r="BN1142" s="69">
        <v>31</v>
      </c>
      <c r="BO1142" s="89">
        <v>0</v>
      </c>
      <c r="BP1142" s="69">
        <v>1</v>
      </c>
      <c r="BQ1142" s="69">
        <v>1</v>
      </c>
      <c r="BR1142" s="69">
        <v>1</v>
      </c>
      <c r="BS1142" s="69">
        <v>64006</v>
      </c>
      <c r="BT1142" s="69">
        <v>0</v>
      </c>
      <c r="BU1142" s="69">
        <v>0</v>
      </c>
      <c r="BV1142" s="69">
        <v>1000</v>
      </c>
      <c r="BW1142" s="69">
        <v>0</v>
      </c>
      <c r="BY1142" s="69">
        <v>0</v>
      </c>
      <c r="BZ1142" s="69">
        <v>0</v>
      </c>
      <c r="CA1142" s="69">
        <v>31</v>
      </c>
      <c r="CB1142" s="89">
        <v>0</v>
      </c>
      <c r="CC1142" s="69">
        <v>0</v>
      </c>
      <c r="CD1142" s="69">
        <v>0</v>
      </c>
      <c r="CE1142" s="69">
        <v>0</v>
      </c>
      <c r="CF1142" s="69">
        <v>0</v>
      </c>
      <c r="CG1142" s="69">
        <v>0</v>
      </c>
      <c r="CH1142" s="69">
        <v>0</v>
      </c>
      <c r="CI1142" s="69">
        <v>0</v>
      </c>
      <c r="CJ1142" s="69">
        <v>0</v>
      </c>
      <c r="CL1142" s="69">
        <v>0</v>
      </c>
      <c r="CM1142" s="69">
        <v>0</v>
      </c>
      <c r="CN1142" s="69">
        <v>0</v>
      </c>
      <c r="CO1142" s="89">
        <v>0</v>
      </c>
      <c r="CP1142" s="69">
        <v>0</v>
      </c>
      <c r="CQ1142" s="69">
        <v>0</v>
      </c>
      <c r="CR1142" s="69">
        <v>0</v>
      </c>
      <c r="CS1142" s="69">
        <v>0</v>
      </c>
      <c r="CT1142" s="69">
        <v>0</v>
      </c>
      <c r="CU1142" s="69">
        <v>0</v>
      </c>
      <c r="CV1142" s="69">
        <v>0</v>
      </c>
      <c r="CW1142" s="69">
        <v>0</v>
      </c>
      <c r="CZ1142" s="69">
        <v>0</v>
      </c>
      <c r="DA1142" s="69">
        <v>0</v>
      </c>
      <c r="DB1142" s="69">
        <v>32</v>
      </c>
      <c r="DC1142" s="69">
        <v>0</v>
      </c>
      <c r="DD1142" s="69">
        <v>0</v>
      </c>
      <c r="DE1142" s="69">
        <v>0</v>
      </c>
      <c r="DF1142" s="69">
        <v>0</v>
      </c>
      <c r="DG1142" s="69">
        <v>1</v>
      </c>
      <c r="DI1142" s="69" t="e">
        <f>INDEX(Sheet3!$E$78:$E$1130,MATCH(A1142,Sheet3!$D$78:$D$1130,0))</f>
        <v>#N/A</v>
      </c>
      <c r="DJ1142" s="69" t="str">
        <f t="shared" si="242"/>
        <v>skill_icons.ps_skill_mdef</v>
      </c>
      <c r="DK1142" s="69" t="s">
        <v>2461</v>
      </c>
      <c r="DL1142" s="93"/>
      <c r="DM1142" s="94" t="s">
        <v>2593</v>
      </c>
      <c r="DN1142" s="69" t="e">
        <f>"造成["&amp;INDEX(Sheet5!$L$2:$L$11,MATCH(BL1142,Sheet5!$J$2:$J$11,0))&amp;":"&amp;BR1142&amp;"*"&amp;BS1142/1000&amp;"]"&amp;INDEX(Sheet5!$I$2:$I$4,MATCH(BR1142,Sheet5!$H$2:$H$4,0))&amp;"的"&amp;INDEX(Sheet5!$K$2:$K$11,MATCH(BL1142,Sheet5!$J$2:$J$11,0))</f>
        <v>#N/A</v>
      </c>
      <c r="DO1142" s="69" t="e">
        <f>"造成["&amp;INDEX(Sheet5!$L$2:$L$11,MATCH(BY1142,Sheet5!$J$2:$J$11,0))&amp;":"&amp;CE1142&amp;"*"&amp;CF1142/1000&amp;"]"&amp;INDEX(Sheet5!$I$2:$I$4,MATCH(CE1142,Sheet5!$H$2:$H$4,0))&amp;"的"&amp;INDEX(Sheet5!$K$2:$K$11,MATCH(BY1142,Sheet5!$J$2:$J$11,0))</f>
        <v>#N/A</v>
      </c>
      <c r="DP1142" s="69"/>
      <c r="DQ1142" s="69"/>
      <c r="DR1142" s="69" t="e">
        <f t="shared" si="241"/>
        <v>#N/A</v>
      </c>
      <c r="DS1142" s="90">
        <f>MATCH(A1142,Sheet5!D:D,0)</f>
        <v>395</v>
      </c>
      <c r="DT1142" s="94" t="e">
        <f>MATCH(A1141,Sheet5!F:F,0)</f>
        <v>#N/A</v>
      </c>
      <c r="DU1142" s="69">
        <v>32</v>
      </c>
      <c r="DV1142" s="69">
        <v>0</v>
      </c>
      <c r="DW1142" s="69">
        <v>0</v>
      </c>
      <c r="DX1142" s="69">
        <v>0</v>
      </c>
      <c r="DY1142" s="69">
        <v>0</v>
      </c>
    </row>
    <row r="1143" spans="1:129" ht="14.25">
      <c r="A1143" s="69">
        <v>64007</v>
      </c>
      <c r="B1143" s="69">
        <v>0</v>
      </c>
      <c r="C1143" s="69">
        <v>1</v>
      </c>
      <c r="D1143" s="69" t="s">
        <v>2463</v>
      </c>
      <c r="E1143" s="69" t="s">
        <v>2464</v>
      </c>
      <c r="F1143" s="69" t="s">
        <v>1825</v>
      </c>
      <c r="G1143" s="69">
        <v>1</v>
      </c>
      <c r="I1143" s="69">
        <v>0</v>
      </c>
      <c r="J1143" s="69">
        <v>0</v>
      </c>
      <c r="K1143" s="69">
        <v>0</v>
      </c>
      <c r="M1143" s="69">
        <v>0</v>
      </c>
      <c r="O1143" s="69">
        <v>0</v>
      </c>
      <c r="P1143" s="69">
        <v>1</v>
      </c>
      <c r="Q1143" s="69">
        <v>0</v>
      </c>
      <c r="R1143" s="69">
        <v>2</v>
      </c>
      <c r="S1143" s="69">
        <v>0</v>
      </c>
      <c r="T1143" s="69">
        <v>0</v>
      </c>
      <c r="U1143" s="69">
        <v>0</v>
      </c>
      <c r="V1143" s="69">
        <v>0</v>
      </c>
      <c r="W1143" s="69">
        <v>0</v>
      </c>
      <c r="X1143" s="69">
        <v>0</v>
      </c>
      <c r="Y1143" s="69">
        <v>0</v>
      </c>
      <c r="Z1143" s="69">
        <v>0</v>
      </c>
      <c r="AA1143" s="69">
        <v>1</v>
      </c>
      <c r="AB1143" s="69">
        <v>31</v>
      </c>
      <c r="AC1143" s="69">
        <v>0</v>
      </c>
      <c r="AD1143" s="69">
        <v>0</v>
      </c>
      <c r="AE1143" s="69">
        <v>0</v>
      </c>
      <c r="AF1143" s="69">
        <v>1</v>
      </c>
      <c r="AG1143" s="69">
        <v>0</v>
      </c>
      <c r="AH1143" s="69">
        <v>1</v>
      </c>
      <c r="AI1143" s="69">
        <v>0</v>
      </c>
      <c r="AJ1143" s="69">
        <v>0</v>
      </c>
      <c r="AK1143" s="69">
        <v>0</v>
      </c>
      <c r="AL1143" s="69">
        <v>0</v>
      </c>
      <c r="AM1143" s="69">
        <v>0</v>
      </c>
      <c r="AN1143" s="69">
        <v>0</v>
      </c>
      <c r="AO1143" s="69">
        <v>0</v>
      </c>
      <c r="AP1143" s="69">
        <v>0</v>
      </c>
      <c r="AQ1143" s="84">
        <v>0</v>
      </c>
      <c r="AR1143" s="69">
        <v>0</v>
      </c>
      <c r="AS1143" s="69">
        <v>0</v>
      </c>
      <c r="AT1143" s="69">
        <v>0</v>
      </c>
      <c r="AU1143" s="69">
        <v>0</v>
      </c>
      <c r="AV1143" s="69">
        <v>0</v>
      </c>
      <c r="AW1143" s="69">
        <v>0</v>
      </c>
      <c r="AX1143" s="69">
        <v>0</v>
      </c>
      <c r="AY1143" s="69">
        <v>0</v>
      </c>
      <c r="AZ1143" s="69">
        <v>0</v>
      </c>
      <c r="BA1143" s="69">
        <v>0</v>
      </c>
      <c r="BB1143" s="69">
        <v>0</v>
      </c>
      <c r="BC1143" s="69">
        <v>0</v>
      </c>
      <c r="BD1143" s="69">
        <v>0</v>
      </c>
      <c r="BE1143" s="69">
        <v>0</v>
      </c>
      <c r="BF1143" s="69">
        <v>0</v>
      </c>
      <c r="BG1143" s="69">
        <v>0</v>
      </c>
      <c r="BH1143" s="69">
        <v>0</v>
      </c>
      <c r="BK1143" s="69">
        <v>3</v>
      </c>
      <c r="BL1143" s="69">
        <v>10</v>
      </c>
      <c r="BM1143" s="69">
        <v>1</v>
      </c>
      <c r="BN1143" s="69">
        <v>31</v>
      </c>
      <c r="BO1143" s="89">
        <v>0</v>
      </c>
      <c r="BP1143" s="69">
        <v>1</v>
      </c>
      <c r="BQ1143" s="69">
        <v>1</v>
      </c>
      <c r="BR1143" s="69">
        <v>1</v>
      </c>
      <c r="BS1143" s="69">
        <v>64007</v>
      </c>
      <c r="BT1143" s="69">
        <v>0</v>
      </c>
      <c r="BU1143" s="69">
        <v>0</v>
      </c>
      <c r="BV1143" s="69">
        <v>1000</v>
      </c>
      <c r="BW1143" s="69">
        <v>0</v>
      </c>
      <c r="BY1143" s="69">
        <v>0</v>
      </c>
      <c r="BZ1143" s="69">
        <v>0</v>
      </c>
      <c r="CA1143" s="69">
        <v>31</v>
      </c>
      <c r="CB1143" s="89">
        <v>0</v>
      </c>
      <c r="CC1143" s="69">
        <v>0</v>
      </c>
      <c r="CD1143" s="69">
        <v>0</v>
      </c>
      <c r="CE1143" s="69">
        <v>0</v>
      </c>
      <c r="CF1143" s="69">
        <v>0</v>
      </c>
      <c r="CG1143" s="69">
        <v>0</v>
      </c>
      <c r="CH1143" s="69">
        <v>0</v>
      </c>
      <c r="CI1143" s="69">
        <v>0</v>
      </c>
      <c r="CJ1143" s="69">
        <v>0</v>
      </c>
      <c r="CL1143" s="69">
        <v>0</v>
      </c>
      <c r="CM1143" s="69">
        <v>0</v>
      </c>
      <c r="CN1143" s="69">
        <v>0</v>
      </c>
      <c r="CO1143" s="89">
        <v>0</v>
      </c>
      <c r="CP1143" s="69">
        <v>0</v>
      </c>
      <c r="CQ1143" s="69">
        <v>0</v>
      </c>
      <c r="CR1143" s="69">
        <v>0</v>
      </c>
      <c r="CS1143" s="69">
        <v>0</v>
      </c>
      <c r="CT1143" s="69">
        <v>0</v>
      </c>
      <c r="CU1143" s="69">
        <v>0</v>
      </c>
      <c r="CV1143" s="69">
        <v>0</v>
      </c>
      <c r="CW1143" s="69">
        <v>0</v>
      </c>
      <c r="CZ1143" s="69">
        <v>0</v>
      </c>
      <c r="DA1143" s="69">
        <v>0</v>
      </c>
      <c r="DB1143" s="69">
        <v>22</v>
      </c>
      <c r="DC1143" s="69">
        <v>0</v>
      </c>
      <c r="DD1143" s="69">
        <v>0</v>
      </c>
      <c r="DE1143" s="69">
        <v>0</v>
      </c>
      <c r="DF1143" s="69">
        <v>0</v>
      </c>
      <c r="DG1143" s="69">
        <v>1</v>
      </c>
      <c r="DI1143" s="69" t="e">
        <f>INDEX(Sheet3!$E$78:$E$1130,MATCH(A1143,Sheet3!$D$78:$D$1130,0))</f>
        <v>#N/A</v>
      </c>
      <c r="DJ1143" s="69" t="str">
        <f t="shared" si="242"/>
        <v>skill_icons.ps_skill_pysicalcri</v>
      </c>
      <c r="DK1143" s="69" t="s">
        <v>2465</v>
      </c>
      <c r="DL1143" s="93"/>
      <c r="DM1143" s="94" t="s">
        <v>2594</v>
      </c>
      <c r="DN1143" s="69" t="e">
        <f>"造成["&amp;INDEX(Sheet5!$L$2:$L$11,MATCH(BL1143,Sheet5!$J$2:$J$11,0))&amp;":"&amp;BR1143&amp;"*"&amp;BS1143/1000&amp;"]"&amp;INDEX(Sheet5!$I$2:$I$4,MATCH(BR1143,Sheet5!$H$2:$H$4,0))&amp;"的"&amp;INDEX(Sheet5!$K$2:$K$11,MATCH(BL1143,Sheet5!$J$2:$J$11,0))</f>
        <v>#N/A</v>
      </c>
      <c r="DO1143" s="69" t="e">
        <f>"造成["&amp;INDEX(Sheet5!$L$2:$L$11,MATCH(BY1143,Sheet5!$J$2:$J$11,0))&amp;":"&amp;CE1143&amp;"*"&amp;CF1143/1000&amp;"]"&amp;INDEX(Sheet5!$I$2:$I$4,MATCH(CE1143,Sheet5!$H$2:$H$4,0))&amp;"的"&amp;INDEX(Sheet5!$K$2:$K$11,MATCH(BY1143,Sheet5!$J$2:$J$11,0))</f>
        <v>#N/A</v>
      </c>
      <c r="DP1143" s="69"/>
      <c r="DQ1143" s="69"/>
      <c r="DR1143" s="69" t="e">
        <f t="shared" si="241"/>
        <v>#N/A</v>
      </c>
      <c r="DS1143" s="90">
        <f>MATCH(A1143,Sheet5!D:D,0)</f>
        <v>396</v>
      </c>
      <c r="DT1143" s="94" t="e">
        <f>MATCH(A1142,Sheet5!F:F,0)</f>
        <v>#N/A</v>
      </c>
      <c r="DU1143" s="69">
        <v>22</v>
      </c>
      <c r="DV1143" s="69">
        <v>0</v>
      </c>
      <c r="DW1143" s="69">
        <v>0</v>
      </c>
      <c r="DX1143" s="69">
        <v>0</v>
      </c>
      <c r="DY1143" s="69">
        <v>0</v>
      </c>
    </row>
    <row r="1144" spans="1:129" ht="14.25">
      <c r="A1144" s="69">
        <v>64008</v>
      </c>
      <c r="B1144" s="69">
        <v>0</v>
      </c>
      <c r="C1144" s="69">
        <v>1</v>
      </c>
      <c r="D1144" s="69" t="s">
        <v>2467</v>
      </c>
      <c r="E1144" s="69" t="s">
        <v>2468</v>
      </c>
      <c r="F1144" s="69" t="s">
        <v>2469</v>
      </c>
      <c r="G1144" s="69">
        <v>1</v>
      </c>
      <c r="I1144" s="69">
        <v>0</v>
      </c>
      <c r="J1144" s="69">
        <v>0</v>
      </c>
      <c r="K1144" s="69">
        <v>0</v>
      </c>
      <c r="M1144" s="69">
        <v>0</v>
      </c>
      <c r="O1144" s="69">
        <v>0</v>
      </c>
      <c r="P1144" s="69">
        <v>1</v>
      </c>
      <c r="Q1144" s="69">
        <v>0</v>
      </c>
      <c r="R1144" s="69">
        <v>2</v>
      </c>
      <c r="S1144" s="69">
        <v>0</v>
      </c>
      <c r="T1144" s="69">
        <v>0</v>
      </c>
      <c r="U1144" s="69">
        <v>0</v>
      </c>
      <c r="V1144" s="69">
        <v>0</v>
      </c>
      <c r="W1144" s="69">
        <v>0</v>
      </c>
      <c r="X1144" s="69">
        <v>0</v>
      </c>
      <c r="Y1144" s="69">
        <v>0</v>
      </c>
      <c r="Z1144" s="69">
        <v>0</v>
      </c>
      <c r="AA1144" s="69">
        <v>1</v>
      </c>
      <c r="AB1144" s="69">
        <v>31</v>
      </c>
      <c r="AC1144" s="69">
        <v>0</v>
      </c>
      <c r="AD1144" s="69">
        <v>0</v>
      </c>
      <c r="AE1144" s="69">
        <v>0</v>
      </c>
      <c r="AF1144" s="69">
        <v>1</v>
      </c>
      <c r="AG1144" s="69">
        <v>0</v>
      </c>
      <c r="AH1144" s="69">
        <v>1</v>
      </c>
      <c r="AI1144" s="69">
        <v>0</v>
      </c>
      <c r="AJ1144" s="69">
        <v>0</v>
      </c>
      <c r="AK1144" s="69">
        <v>0</v>
      </c>
      <c r="AL1144" s="69">
        <v>0</v>
      </c>
      <c r="AM1144" s="69">
        <v>0</v>
      </c>
      <c r="AN1144" s="69">
        <v>0</v>
      </c>
      <c r="AO1144" s="69">
        <v>0</v>
      </c>
      <c r="AP1144" s="69">
        <v>0</v>
      </c>
      <c r="AQ1144" s="84">
        <v>0</v>
      </c>
      <c r="AR1144" s="69">
        <v>0</v>
      </c>
      <c r="AS1144" s="69">
        <v>0</v>
      </c>
      <c r="AT1144" s="69">
        <v>0</v>
      </c>
      <c r="AU1144" s="69">
        <v>0</v>
      </c>
      <c r="AV1144" s="69">
        <v>0</v>
      </c>
      <c r="AW1144" s="69">
        <v>0</v>
      </c>
      <c r="AX1144" s="69">
        <v>0</v>
      </c>
      <c r="AY1144" s="69">
        <v>0</v>
      </c>
      <c r="AZ1144" s="69">
        <v>0</v>
      </c>
      <c r="BA1144" s="69">
        <v>0</v>
      </c>
      <c r="BB1144" s="69">
        <v>0</v>
      </c>
      <c r="BC1144" s="69">
        <v>0</v>
      </c>
      <c r="BD1144" s="69">
        <v>0</v>
      </c>
      <c r="BE1144" s="69">
        <v>0</v>
      </c>
      <c r="BF1144" s="69">
        <v>0</v>
      </c>
      <c r="BG1144" s="69">
        <v>0</v>
      </c>
      <c r="BH1144" s="69">
        <v>0</v>
      </c>
      <c r="BK1144" s="69">
        <v>3</v>
      </c>
      <c r="BL1144" s="69">
        <v>10</v>
      </c>
      <c r="BM1144" s="69">
        <v>1</v>
      </c>
      <c r="BN1144" s="69">
        <v>31</v>
      </c>
      <c r="BO1144" s="89">
        <v>0</v>
      </c>
      <c r="BP1144" s="69">
        <v>1</v>
      </c>
      <c r="BQ1144" s="69">
        <v>1</v>
      </c>
      <c r="BR1144" s="69">
        <v>1</v>
      </c>
      <c r="BS1144" s="69">
        <v>64008</v>
      </c>
      <c r="BT1144" s="69">
        <v>0</v>
      </c>
      <c r="BU1144" s="69">
        <v>0</v>
      </c>
      <c r="BV1144" s="69">
        <v>1000</v>
      </c>
      <c r="BW1144" s="69">
        <v>0</v>
      </c>
      <c r="BY1144" s="69">
        <v>0</v>
      </c>
      <c r="BZ1144" s="69">
        <v>0</v>
      </c>
      <c r="CA1144" s="69">
        <v>31</v>
      </c>
      <c r="CB1144" s="89">
        <v>0</v>
      </c>
      <c r="CC1144" s="69">
        <v>0</v>
      </c>
      <c r="CD1144" s="69">
        <v>0</v>
      </c>
      <c r="CE1144" s="69">
        <v>0</v>
      </c>
      <c r="CF1144" s="69">
        <v>0</v>
      </c>
      <c r="CG1144" s="69">
        <v>0</v>
      </c>
      <c r="CH1144" s="69">
        <v>0</v>
      </c>
      <c r="CI1144" s="69">
        <v>0</v>
      </c>
      <c r="CJ1144" s="69">
        <v>0</v>
      </c>
      <c r="CL1144" s="69">
        <v>0</v>
      </c>
      <c r="CM1144" s="69">
        <v>0</v>
      </c>
      <c r="CN1144" s="69">
        <v>0</v>
      </c>
      <c r="CO1144" s="89">
        <v>0</v>
      </c>
      <c r="CP1144" s="69">
        <v>0</v>
      </c>
      <c r="CQ1144" s="69">
        <v>0</v>
      </c>
      <c r="CR1144" s="69">
        <v>0</v>
      </c>
      <c r="CS1144" s="69">
        <v>0</v>
      </c>
      <c r="CT1144" s="69">
        <v>0</v>
      </c>
      <c r="CU1144" s="69">
        <v>0</v>
      </c>
      <c r="CV1144" s="69">
        <v>0</v>
      </c>
      <c r="CW1144" s="69">
        <v>0</v>
      </c>
      <c r="CZ1144" s="69">
        <v>0</v>
      </c>
      <c r="DA1144" s="69">
        <v>0</v>
      </c>
      <c r="DB1144" s="69">
        <v>22</v>
      </c>
      <c r="DC1144" s="69">
        <v>0</v>
      </c>
      <c r="DD1144" s="69">
        <v>0</v>
      </c>
      <c r="DE1144" s="69">
        <v>0</v>
      </c>
      <c r="DF1144" s="69">
        <v>0</v>
      </c>
      <c r="DG1144" s="69">
        <v>1</v>
      </c>
      <c r="DI1144" s="69" t="e">
        <f>INDEX(Sheet3!$E$78:$E$1130,MATCH(A1144,Sheet3!$D$78:$D$1130,0))</f>
        <v>#N/A</v>
      </c>
      <c r="DJ1144" s="69" t="str">
        <f t="shared" si="242"/>
        <v>skill_icons.ps_skill_magiccri</v>
      </c>
      <c r="DK1144" s="69" t="s">
        <v>2470</v>
      </c>
      <c r="DL1144" s="93"/>
      <c r="DM1144" s="94" t="s">
        <v>2595</v>
      </c>
      <c r="DN1144" s="69" t="e">
        <f>"造成["&amp;INDEX(Sheet5!$L$2:$L$11,MATCH(BL1144,Sheet5!$J$2:$J$11,0))&amp;":"&amp;BR1144&amp;"*"&amp;BS1144/1000&amp;"]"&amp;INDEX(Sheet5!$I$2:$I$4,MATCH(BR1144,Sheet5!$H$2:$H$4,0))&amp;"的"&amp;INDEX(Sheet5!$K$2:$K$11,MATCH(BL1144,Sheet5!$J$2:$J$11,0))</f>
        <v>#N/A</v>
      </c>
      <c r="DO1144" s="69" t="e">
        <f>"造成["&amp;INDEX(Sheet5!$L$2:$L$11,MATCH(BY1144,Sheet5!$J$2:$J$11,0))&amp;":"&amp;CE1144&amp;"*"&amp;CF1144/1000&amp;"]"&amp;INDEX(Sheet5!$I$2:$I$4,MATCH(CE1144,Sheet5!$H$2:$H$4,0))&amp;"的"&amp;INDEX(Sheet5!$K$2:$K$11,MATCH(BY1144,Sheet5!$J$2:$J$11,0))</f>
        <v>#N/A</v>
      </c>
      <c r="DP1144" s="69"/>
      <c r="DQ1144" s="69"/>
      <c r="DR1144" s="69" t="e">
        <f t="shared" si="241"/>
        <v>#N/A</v>
      </c>
      <c r="DS1144" s="90">
        <f>MATCH(A1144,Sheet5!D:D,0)</f>
        <v>397</v>
      </c>
      <c r="DT1144" s="94" t="e">
        <f>MATCH(A1143,Sheet5!F:F,0)</f>
        <v>#N/A</v>
      </c>
      <c r="DU1144" s="69">
        <v>22</v>
      </c>
      <c r="DV1144" s="69">
        <v>0</v>
      </c>
      <c r="DW1144" s="69">
        <v>0</v>
      </c>
      <c r="DX1144" s="69">
        <v>0</v>
      </c>
      <c r="DY1144" s="69">
        <v>0</v>
      </c>
    </row>
    <row r="1145" spans="1:129" ht="14.25">
      <c r="A1145" s="69">
        <v>64009</v>
      </c>
      <c r="B1145" s="69">
        <v>0</v>
      </c>
      <c r="C1145" s="69">
        <v>1</v>
      </c>
      <c r="D1145" s="69" t="s">
        <v>2472</v>
      </c>
      <c r="E1145" s="69" t="s">
        <v>2473</v>
      </c>
      <c r="F1145" s="69" t="s">
        <v>2474</v>
      </c>
      <c r="G1145" s="69">
        <v>1</v>
      </c>
      <c r="I1145" s="69">
        <v>0</v>
      </c>
      <c r="J1145" s="69">
        <v>0</v>
      </c>
      <c r="K1145" s="69">
        <v>0</v>
      </c>
      <c r="M1145" s="69">
        <v>0</v>
      </c>
      <c r="O1145" s="69">
        <v>0</v>
      </c>
      <c r="P1145" s="69">
        <v>1</v>
      </c>
      <c r="Q1145" s="69">
        <v>0</v>
      </c>
      <c r="R1145" s="69">
        <v>2</v>
      </c>
      <c r="S1145" s="69">
        <v>0</v>
      </c>
      <c r="T1145" s="69">
        <v>0</v>
      </c>
      <c r="U1145" s="69">
        <v>0</v>
      </c>
      <c r="V1145" s="69">
        <v>0</v>
      </c>
      <c r="W1145" s="69">
        <v>0</v>
      </c>
      <c r="X1145" s="69">
        <v>0</v>
      </c>
      <c r="Y1145" s="69">
        <v>0</v>
      </c>
      <c r="Z1145" s="69">
        <v>0</v>
      </c>
      <c r="AA1145" s="69">
        <v>1</v>
      </c>
      <c r="AB1145" s="69">
        <v>31</v>
      </c>
      <c r="AC1145" s="69">
        <v>0</v>
      </c>
      <c r="AD1145" s="69">
        <v>0</v>
      </c>
      <c r="AE1145" s="69">
        <v>0</v>
      </c>
      <c r="AF1145" s="69">
        <v>1</v>
      </c>
      <c r="AG1145" s="69">
        <v>0</v>
      </c>
      <c r="AH1145" s="69">
        <v>1</v>
      </c>
      <c r="AI1145" s="69">
        <v>0</v>
      </c>
      <c r="AJ1145" s="69">
        <v>0</v>
      </c>
      <c r="AK1145" s="69">
        <v>0</v>
      </c>
      <c r="AL1145" s="69">
        <v>0</v>
      </c>
      <c r="AM1145" s="69">
        <v>0</v>
      </c>
      <c r="AN1145" s="69">
        <v>0</v>
      </c>
      <c r="AO1145" s="69">
        <v>0</v>
      </c>
      <c r="AP1145" s="69">
        <v>0</v>
      </c>
      <c r="AQ1145" s="84">
        <v>0</v>
      </c>
      <c r="AR1145" s="69">
        <v>0</v>
      </c>
      <c r="AS1145" s="69">
        <v>0</v>
      </c>
      <c r="AT1145" s="69">
        <v>0</v>
      </c>
      <c r="AU1145" s="69">
        <v>0</v>
      </c>
      <c r="AV1145" s="69">
        <v>0</v>
      </c>
      <c r="AW1145" s="69">
        <v>0</v>
      </c>
      <c r="AX1145" s="69">
        <v>0</v>
      </c>
      <c r="AY1145" s="69">
        <v>0</v>
      </c>
      <c r="AZ1145" s="69">
        <v>0</v>
      </c>
      <c r="BA1145" s="69">
        <v>0</v>
      </c>
      <c r="BB1145" s="69">
        <v>0</v>
      </c>
      <c r="BC1145" s="69">
        <v>0</v>
      </c>
      <c r="BD1145" s="69">
        <v>0</v>
      </c>
      <c r="BE1145" s="69">
        <v>0</v>
      </c>
      <c r="BF1145" s="69">
        <v>0</v>
      </c>
      <c r="BG1145" s="69">
        <v>0</v>
      </c>
      <c r="BH1145" s="69">
        <v>0</v>
      </c>
      <c r="BK1145" s="69">
        <v>3</v>
      </c>
      <c r="BL1145" s="69">
        <v>10</v>
      </c>
      <c r="BM1145" s="69">
        <v>1</v>
      </c>
      <c r="BN1145" s="69">
        <v>31</v>
      </c>
      <c r="BO1145" s="89">
        <v>0</v>
      </c>
      <c r="BP1145" s="69">
        <v>1</v>
      </c>
      <c r="BQ1145" s="69">
        <v>1</v>
      </c>
      <c r="BR1145" s="69">
        <v>1</v>
      </c>
      <c r="BS1145" s="69">
        <v>64009</v>
      </c>
      <c r="BT1145" s="69">
        <v>0</v>
      </c>
      <c r="BU1145" s="69">
        <v>0</v>
      </c>
      <c r="BV1145" s="69">
        <v>1000</v>
      </c>
      <c r="BW1145" s="69">
        <v>0</v>
      </c>
      <c r="BY1145" s="69">
        <v>0</v>
      </c>
      <c r="BZ1145" s="69">
        <v>0</v>
      </c>
      <c r="CA1145" s="69">
        <v>31</v>
      </c>
      <c r="CB1145" s="89">
        <v>0</v>
      </c>
      <c r="CC1145" s="69">
        <v>0</v>
      </c>
      <c r="CD1145" s="69">
        <v>0</v>
      </c>
      <c r="CE1145" s="69">
        <v>0</v>
      </c>
      <c r="CF1145" s="69">
        <v>0</v>
      </c>
      <c r="CG1145" s="69">
        <v>0</v>
      </c>
      <c r="CH1145" s="69">
        <v>0</v>
      </c>
      <c r="CI1145" s="69">
        <v>0</v>
      </c>
      <c r="CJ1145" s="69">
        <v>0</v>
      </c>
      <c r="CL1145" s="69">
        <v>0</v>
      </c>
      <c r="CM1145" s="69">
        <v>0</v>
      </c>
      <c r="CN1145" s="69">
        <v>0</v>
      </c>
      <c r="CO1145" s="89">
        <v>0</v>
      </c>
      <c r="CP1145" s="69">
        <v>0</v>
      </c>
      <c r="CQ1145" s="69">
        <v>0</v>
      </c>
      <c r="CR1145" s="69">
        <v>0</v>
      </c>
      <c r="CS1145" s="69">
        <v>0</v>
      </c>
      <c r="CT1145" s="69">
        <v>0</v>
      </c>
      <c r="CU1145" s="69">
        <v>0</v>
      </c>
      <c r="CV1145" s="69">
        <v>0</v>
      </c>
      <c r="CW1145" s="69">
        <v>0</v>
      </c>
      <c r="CZ1145" s="69">
        <v>0</v>
      </c>
      <c r="DA1145" s="69">
        <v>0</v>
      </c>
      <c r="DB1145" s="69">
        <v>23</v>
      </c>
      <c r="DC1145" s="69">
        <v>0</v>
      </c>
      <c r="DD1145" s="69">
        <v>0</v>
      </c>
      <c r="DE1145" s="69">
        <v>0</v>
      </c>
      <c r="DF1145" s="69">
        <v>0</v>
      </c>
      <c r="DG1145" s="69">
        <v>1</v>
      </c>
      <c r="DI1145" s="69" t="e">
        <f>INDEX(Sheet3!$E$78:$E$1130,MATCH(A1145,Sheet3!$D$78:$D$1130,0))</f>
        <v>#N/A</v>
      </c>
      <c r="DJ1145" s="69" t="str">
        <f t="shared" si="242"/>
        <v>skill_icons.ps_skill_pysicalcridam</v>
      </c>
      <c r="DK1145" s="69" t="s">
        <v>2475</v>
      </c>
      <c r="DL1145" s="93"/>
      <c r="DM1145" s="94" t="s">
        <v>2596</v>
      </c>
      <c r="DN1145" s="69" t="e">
        <f>"造成["&amp;INDEX(Sheet5!$L$2:$L$11,MATCH(BL1145,Sheet5!$J$2:$J$11,0))&amp;":"&amp;BR1145&amp;"*"&amp;BS1145/1000&amp;"]"&amp;INDEX(Sheet5!$I$2:$I$4,MATCH(BR1145,Sheet5!$H$2:$H$4,0))&amp;"的"&amp;INDEX(Sheet5!$K$2:$K$11,MATCH(BL1145,Sheet5!$J$2:$J$11,0))</f>
        <v>#N/A</v>
      </c>
      <c r="DO1145" s="69" t="e">
        <f>"造成["&amp;INDEX(Sheet5!$L$2:$L$11,MATCH(BY1145,Sheet5!$J$2:$J$11,0))&amp;":"&amp;CE1145&amp;"*"&amp;CF1145/1000&amp;"]"&amp;INDEX(Sheet5!$I$2:$I$4,MATCH(CE1145,Sheet5!$H$2:$H$4,0))&amp;"的"&amp;INDEX(Sheet5!$K$2:$K$11,MATCH(BY1145,Sheet5!$J$2:$J$11,0))</f>
        <v>#N/A</v>
      </c>
      <c r="DP1145" s="69"/>
      <c r="DQ1145" s="69"/>
      <c r="DR1145" s="69" t="e">
        <f t="shared" si="241"/>
        <v>#N/A</v>
      </c>
      <c r="DS1145" s="90">
        <f>MATCH(A1145,Sheet5!D:D,0)</f>
        <v>398</v>
      </c>
      <c r="DT1145" s="94" t="e">
        <f>MATCH(A1144,Sheet5!F:F,0)</f>
        <v>#N/A</v>
      </c>
      <c r="DU1145" s="69">
        <v>23</v>
      </c>
      <c r="DV1145" s="69">
        <v>0</v>
      </c>
      <c r="DW1145" s="69">
        <v>0</v>
      </c>
      <c r="DX1145" s="69">
        <v>0</v>
      </c>
      <c r="DY1145" s="69">
        <v>0</v>
      </c>
    </row>
    <row r="1146" spans="1:129" ht="14.25">
      <c r="A1146" s="69">
        <v>64010</v>
      </c>
      <c r="B1146" s="69">
        <v>0</v>
      </c>
      <c r="C1146" s="69">
        <v>1</v>
      </c>
      <c r="D1146" s="69" t="s">
        <v>2477</v>
      </c>
      <c r="E1146" s="69" t="s">
        <v>2478</v>
      </c>
      <c r="F1146" s="69" t="s">
        <v>2479</v>
      </c>
      <c r="G1146" s="69">
        <v>1</v>
      </c>
      <c r="I1146" s="69">
        <v>0</v>
      </c>
      <c r="J1146" s="69">
        <v>0</v>
      </c>
      <c r="K1146" s="69">
        <v>0</v>
      </c>
      <c r="M1146" s="69">
        <v>0</v>
      </c>
      <c r="O1146" s="69">
        <v>0</v>
      </c>
      <c r="P1146" s="69">
        <v>1</v>
      </c>
      <c r="Q1146" s="69">
        <v>0</v>
      </c>
      <c r="R1146" s="69">
        <v>2</v>
      </c>
      <c r="S1146" s="69">
        <v>0</v>
      </c>
      <c r="T1146" s="69">
        <v>0</v>
      </c>
      <c r="U1146" s="69">
        <v>0</v>
      </c>
      <c r="V1146" s="69">
        <v>0</v>
      </c>
      <c r="W1146" s="69">
        <v>0</v>
      </c>
      <c r="X1146" s="69">
        <v>0</v>
      </c>
      <c r="Y1146" s="69">
        <v>0</v>
      </c>
      <c r="Z1146" s="69">
        <v>0</v>
      </c>
      <c r="AA1146" s="69">
        <v>1</v>
      </c>
      <c r="AB1146" s="69">
        <v>31</v>
      </c>
      <c r="AC1146" s="69">
        <v>0</v>
      </c>
      <c r="AD1146" s="69">
        <v>0</v>
      </c>
      <c r="AE1146" s="69">
        <v>0</v>
      </c>
      <c r="AF1146" s="69">
        <v>1</v>
      </c>
      <c r="AG1146" s="69">
        <v>0</v>
      </c>
      <c r="AH1146" s="69">
        <v>1</v>
      </c>
      <c r="AI1146" s="69">
        <v>0</v>
      </c>
      <c r="AJ1146" s="69">
        <v>0</v>
      </c>
      <c r="AK1146" s="69">
        <v>0</v>
      </c>
      <c r="AL1146" s="69">
        <v>0</v>
      </c>
      <c r="AM1146" s="69">
        <v>0</v>
      </c>
      <c r="AN1146" s="69">
        <v>0</v>
      </c>
      <c r="AO1146" s="69">
        <v>0</v>
      </c>
      <c r="AP1146" s="69">
        <v>0</v>
      </c>
      <c r="AQ1146" s="84">
        <v>0</v>
      </c>
      <c r="AR1146" s="69">
        <v>0</v>
      </c>
      <c r="AS1146" s="69">
        <v>0</v>
      </c>
      <c r="AT1146" s="69">
        <v>0</v>
      </c>
      <c r="AU1146" s="69">
        <v>0</v>
      </c>
      <c r="AV1146" s="69">
        <v>0</v>
      </c>
      <c r="AW1146" s="69">
        <v>0</v>
      </c>
      <c r="AX1146" s="69">
        <v>0</v>
      </c>
      <c r="AY1146" s="69">
        <v>0</v>
      </c>
      <c r="AZ1146" s="69">
        <v>0</v>
      </c>
      <c r="BA1146" s="69">
        <v>0</v>
      </c>
      <c r="BB1146" s="69">
        <v>0</v>
      </c>
      <c r="BC1146" s="69">
        <v>0</v>
      </c>
      <c r="BD1146" s="69">
        <v>0</v>
      </c>
      <c r="BE1146" s="69">
        <v>0</v>
      </c>
      <c r="BF1146" s="69">
        <v>0</v>
      </c>
      <c r="BG1146" s="69">
        <v>0</v>
      </c>
      <c r="BH1146" s="69">
        <v>0</v>
      </c>
      <c r="BK1146" s="69">
        <v>3</v>
      </c>
      <c r="BL1146" s="69">
        <v>10</v>
      </c>
      <c r="BM1146" s="69">
        <v>1</v>
      </c>
      <c r="BN1146" s="69">
        <v>31</v>
      </c>
      <c r="BO1146" s="89">
        <v>0</v>
      </c>
      <c r="BP1146" s="69">
        <v>1</v>
      </c>
      <c r="BQ1146" s="69">
        <v>1</v>
      </c>
      <c r="BR1146" s="69">
        <v>1</v>
      </c>
      <c r="BS1146" s="69">
        <v>64010</v>
      </c>
      <c r="BT1146" s="69">
        <v>0</v>
      </c>
      <c r="BU1146" s="69">
        <v>0</v>
      </c>
      <c r="BV1146" s="69">
        <v>1000</v>
      </c>
      <c r="BW1146" s="69">
        <v>0</v>
      </c>
      <c r="BY1146" s="69">
        <v>0</v>
      </c>
      <c r="BZ1146" s="69">
        <v>0</v>
      </c>
      <c r="CA1146" s="69">
        <v>31</v>
      </c>
      <c r="CB1146" s="89">
        <v>0</v>
      </c>
      <c r="CC1146" s="69">
        <v>0</v>
      </c>
      <c r="CD1146" s="69">
        <v>0</v>
      </c>
      <c r="CE1146" s="69">
        <v>0</v>
      </c>
      <c r="CF1146" s="69">
        <v>0</v>
      </c>
      <c r="CG1146" s="69">
        <v>0</v>
      </c>
      <c r="CH1146" s="69">
        <v>0</v>
      </c>
      <c r="CI1146" s="69">
        <v>0</v>
      </c>
      <c r="CJ1146" s="69">
        <v>0</v>
      </c>
      <c r="CL1146" s="69">
        <v>0</v>
      </c>
      <c r="CM1146" s="69">
        <v>0</v>
      </c>
      <c r="CN1146" s="69">
        <v>0</v>
      </c>
      <c r="CO1146" s="89">
        <v>0</v>
      </c>
      <c r="CP1146" s="69">
        <v>0</v>
      </c>
      <c r="CQ1146" s="69">
        <v>0</v>
      </c>
      <c r="CR1146" s="69">
        <v>0</v>
      </c>
      <c r="CS1146" s="69">
        <v>0</v>
      </c>
      <c r="CT1146" s="69">
        <v>0</v>
      </c>
      <c r="CU1146" s="69">
        <v>0</v>
      </c>
      <c r="CV1146" s="69">
        <v>0</v>
      </c>
      <c r="CW1146" s="69">
        <v>0</v>
      </c>
      <c r="CZ1146" s="69">
        <v>0</v>
      </c>
      <c r="DA1146" s="69">
        <v>0</v>
      </c>
      <c r="DB1146" s="69">
        <v>23</v>
      </c>
      <c r="DC1146" s="69">
        <v>0</v>
      </c>
      <c r="DD1146" s="69">
        <v>0</v>
      </c>
      <c r="DE1146" s="69">
        <v>0</v>
      </c>
      <c r="DF1146" s="69">
        <v>0</v>
      </c>
      <c r="DG1146" s="69">
        <v>1</v>
      </c>
      <c r="DI1146" s="69" t="e">
        <f>INDEX(Sheet3!$E$78:$E$1130,MATCH(A1146,Sheet3!$D$78:$D$1130,0))</f>
        <v>#N/A</v>
      </c>
      <c r="DJ1146" s="69" t="str">
        <f t="shared" si="242"/>
        <v>skill_icons.ps_skill_magiccridam</v>
      </c>
      <c r="DK1146" s="69" t="s">
        <v>2480</v>
      </c>
      <c r="DL1146" s="93"/>
      <c r="DM1146" s="94" t="s">
        <v>2597</v>
      </c>
      <c r="DN1146" s="69" t="e">
        <f>"造成["&amp;INDEX(Sheet5!$L$2:$L$11,MATCH(BL1146,Sheet5!$J$2:$J$11,0))&amp;":"&amp;BR1146&amp;"*"&amp;BS1146/1000&amp;"]"&amp;INDEX(Sheet5!$I$2:$I$4,MATCH(BR1146,Sheet5!$H$2:$H$4,0))&amp;"的"&amp;INDEX(Sheet5!$K$2:$K$11,MATCH(BL1146,Sheet5!$J$2:$J$11,0))</f>
        <v>#N/A</v>
      </c>
      <c r="DO1146" s="69" t="e">
        <f>"造成["&amp;INDEX(Sheet5!$L$2:$L$11,MATCH(BY1146,Sheet5!$J$2:$J$11,0))&amp;":"&amp;CE1146&amp;"*"&amp;CF1146/1000&amp;"]"&amp;INDEX(Sheet5!$I$2:$I$4,MATCH(CE1146,Sheet5!$H$2:$H$4,0))&amp;"的"&amp;INDEX(Sheet5!$K$2:$K$11,MATCH(BY1146,Sheet5!$J$2:$J$11,0))</f>
        <v>#N/A</v>
      </c>
      <c r="DP1146" s="69"/>
      <c r="DQ1146" s="69"/>
      <c r="DR1146" s="69" t="e">
        <f t="shared" si="241"/>
        <v>#N/A</v>
      </c>
      <c r="DS1146" s="90">
        <f>MATCH(A1146,Sheet5!D:D,0)</f>
        <v>399</v>
      </c>
      <c r="DT1146" s="94" t="e">
        <f>MATCH(A1145,Sheet5!F:F,0)</f>
        <v>#N/A</v>
      </c>
      <c r="DU1146" s="69">
        <v>23</v>
      </c>
      <c r="DV1146" s="69">
        <v>0</v>
      </c>
      <c r="DW1146" s="69">
        <v>0</v>
      </c>
      <c r="DX1146" s="69">
        <v>0</v>
      </c>
      <c r="DY1146" s="69">
        <v>0</v>
      </c>
    </row>
    <row r="1147" spans="1:129" ht="14.25">
      <c r="A1147" s="69">
        <v>64011</v>
      </c>
      <c r="B1147" s="69">
        <v>0</v>
      </c>
      <c r="C1147" s="69">
        <v>1</v>
      </c>
      <c r="D1147" s="69" t="s">
        <v>2482</v>
      </c>
      <c r="E1147" s="69" t="s">
        <v>2483</v>
      </c>
      <c r="F1147" s="69" t="s">
        <v>2484</v>
      </c>
      <c r="G1147" s="69">
        <v>1</v>
      </c>
      <c r="I1147" s="69">
        <v>0</v>
      </c>
      <c r="J1147" s="69">
        <v>0</v>
      </c>
      <c r="K1147" s="69">
        <v>0</v>
      </c>
      <c r="M1147" s="69">
        <v>0</v>
      </c>
      <c r="O1147" s="69">
        <v>0</v>
      </c>
      <c r="P1147" s="69">
        <v>1</v>
      </c>
      <c r="Q1147" s="69">
        <v>0</v>
      </c>
      <c r="R1147" s="69">
        <v>2</v>
      </c>
      <c r="S1147" s="69">
        <v>0</v>
      </c>
      <c r="T1147" s="69">
        <v>0</v>
      </c>
      <c r="U1147" s="69">
        <v>0</v>
      </c>
      <c r="V1147" s="69">
        <v>0</v>
      </c>
      <c r="W1147" s="69">
        <v>0</v>
      </c>
      <c r="X1147" s="69">
        <v>0</v>
      </c>
      <c r="Y1147" s="69">
        <v>0</v>
      </c>
      <c r="Z1147" s="69">
        <v>0</v>
      </c>
      <c r="AA1147" s="69">
        <v>1</v>
      </c>
      <c r="AB1147" s="69">
        <v>31</v>
      </c>
      <c r="AC1147" s="69">
        <v>0</v>
      </c>
      <c r="AD1147" s="69">
        <v>0</v>
      </c>
      <c r="AE1147" s="69">
        <v>0</v>
      </c>
      <c r="AF1147" s="69">
        <v>1</v>
      </c>
      <c r="AG1147" s="69">
        <v>0</v>
      </c>
      <c r="AH1147" s="69">
        <v>1</v>
      </c>
      <c r="AI1147" s="69">
        <v>0</v>
      </c>
      <c r="AJ1147" s="69">
        <v>0</v>
      </c>
      <c r="AK1147" s="69">
        <v>0</v>
      </c>
      <c r="AL1147" s="69">
        <v>0</v>
      </c>
      <c r="AM1147" s="69">
        <v>0</v>
      </c>
      <c r="AN1147" s="69">
        <v>0</v>
      </c>
      <c r="AO1147" s="69">
        <v>0</v>
      </c>
      <c r="AP1147" s="69">
        <v>0</v>
      </c>
      <c r="AQ1147" s="84">
        <v>0</v>
      </c>
      <c r="AR1147" s="69">
        <v>0</v>
      </c>
      <c r="AS1147" s="69">
        <v>0</v>
      </c>
      <c r="AT1147" s="69">
        <v>0</v>
      </c>
      <c r="AU1147" s="69">
        <v>0</v>
      </c>
      <c r="AV1147" s="69">
        <v>0</v>
      </c>
      <c r="AW1147" s="69">
        <v>0</v>
      </c>
      <c r="AX1147" s="69">
        <v>0</v>
      </c>
      <c r="AY1147" s="69">
        <v>0</v>
      </c>
      <c r="AZ1147" s="69">
        <v>0</v>
      </c>
      <c r="BA1147" s="69">
        <v>0</v>
      </c>
      <c r="BB1147" s="69">
        <v>0</v>
      </c>
      <c r="BC1147" s="69">
        <v>0</v>
      </c>
      <c r="BD1147" s="69">
        <v>0</v>
      </c>
      <c r="BE1147" s="69">
        <v>0</v>
      </c>
      <c r="BF1147" s="69">
        <v>0</v>
      </c>
      <c r="BG1147" s="69">
        <v>0</v>
      </c>
      <c r="BH1147" s="69">
        <v>0</v>
      </c>
      <c r="BK1147" s="69">
        <v>3</v>
      </c>
      <c r="BL1147" s="69">
        <v>10</v>
      </c>
      <c r="BM1147" s="69">
        <v>1</v>
      </c>
      <c r="BN1147" s="69">
        <v>31</v>
      </c>
      <c r="BO1147" s="89">
        <v>0</v>
      </c>
      <c r="BP1147" s="69">
        <v>1</v>
      </c>
      <c r="BQ1147" s="69">
        <v>1</v>
      </c>
      <c r="BR1147" s="69">
        <v>1</v>
      </c>
      <c r="BS1147" s="69">
        <v>64011</v>
      </c>
      <c r="BT1147" s="69">
        <v>0</v>
      </c>
      <c r="BU1147" s="69">
        <v>0</v>
      </c>
      <c r="BV1147" s="69">
        <v>1000</v>
      </c>
      <c r="BW1147" s="69">
        <v>0</v>
      </c>
      <c r="BY1147" s="69">
        <v>0</v>
      </c>
      <c r="BZ1147" s="69">
        <v>0</v>
      </c>
      <c r="CA1147" s="69">
        <v>31</v>
      </c>
      <c r="CB1147" s="89">
        <v>0</v>
      </c>
      <c r="CC1147" s="69">
        <v>0</v>
      </c>
      <c r="CD1147" s="69">
        <v>0</v>
      </c>
      <c r="CE1147" s="69">
        <v>0</v>
      </c>
      <c r="CF1147" s="69">
        <v>0</v>
      </c>
      <c r="CG1147" s="69">
        <v>0</v>
      </c>
      <c r="CH1147" s="69">
        <v>0</v>
      </c>
      <c r="CI1147" s="69">
        <v>0</v>
      </c>
      <c r="CJ1147" s="69">
        <v>0</v>
      </c>
      <c r="CL1147" s="69">
        <v>0</v>
      </c>
      <c r="CM1147" s="69">
        <v>0</v>
      </c>
      <c r="CN1147" s="69">
        <v>0</v>
      </c>
      <c r="CO1147" s="89">
        <v>0</v>
      </c>
      <c r="CP1147" s="69">
        <v>0</v>
      </c>
      <c r="CQ1147" s="69">
        <v>0</v>
      </c>
      <c r="CR1147" s="69">
        <v>0</v>
      </c>
      <c r="CS1147" s="69">
        <v>0</v>
      </c>
      <c r="CT1147" s="69">
        <v>0</v>
      </c>
      <c r="CU1147" s="69">
        <v>0</v>
      </c>
      <c r="CV1147" s="69">
        <v>0</v>
      </c>
      <c r="CW1147" s="69">
        <v>0</v>
      </c>
      <c r="CZ1147" s="69">
        <v>0</v>
      </c>
      <c r="DA1147" s="69">
        <v>0</v>
      </c>
      <c r="DB1147" s="69">
        <v>7</v>
      </c>
      <c r="DC1147" s="69">
        <v>0</v>
      </c>
      <c r="DD1147" s="69">
        <v>0</v>
      </c>
      <c r="DE1147" s="69">
        <v>0</v>
      </c>
      <c r="DF1147" s="69">
        <v>0</v>
      </c>
      <c r="DG1147" s="69">
        <v>1</v>
      </c>
      <c r="DI1147" s="69" t="e">
        <f>INDEX(Sheet3!$E$78:$E$1130,MATCH(A1147,Sheet3!$D$78:$D$1130,0))</f>
        <v>#N/A</v>
      </c>
      <c r="DJ1147" s="69" t="str">
        <f t="shared" si="242"/>
        <v>skill_icons.ps_skill_movespd</v>
      </c>
      <c r="DK1147" s="69" t="s">
        <v>2485</v>
      </c>
      <c r="DL1147" s="93"/>
      <c r="DM1147" s="94" t="s">
        <v>2598</v>
      </c>
      <c r="DN1147" s="69" t="e">
        <f>"造成["&amp;INDEX(Sheet5!$L$2:$L$11,MATCH(BL1147,Sheet5!$J$2:$J$11,0))&amp;":"&amp;BR1147&amp;"*"&amp;BS1147/1000&amp;"]"&amp;INDEX(Sheet5!$I$2:$I$4,MATCH(BR1147,Sheet5!$H$2:$H$4,0))&amp;"的"&amp;INDEX(Sheet5!$K$2:$K$11,MATCH(BL1147,Sheet5!$J$2:$J$11,0))</f>
        <v>#N/A</v>
      </c>
      <c r="DO1147" s="69" t="e">
        <f>"造成["&amp;INDEX(Sheet5!$L$2:$L$11,MATCH(BY1147,Sheet5!$J$2:$J$11,0))&amp;":"&amp;CE1147&amp;"*"&amp;CF1147/1000&amp;"]"&amp;INDEX(Sheet5!$I$2:$I$4,MATCH(CE1147,Sheet5!$H$2:$H$4,0))&amp;"的"&amp;INDEX(Sheet5!$K$2:$K$11,MATCH(BY1147,Sheet5!$J$2:$J$11,0))</f>
        <v>#N/A</v>
      </c>
      <c r="DP1147" s="69"/>
      <c r="DQ1147" s="69"/>
      <c r="DR1147" s="69" t="e">
        <f t="shared" si="241"/>
        <v>#N/A</v>
      </c>
      <c r="DS1147" s="90">
        <f>MATCH(A1147,Sheet5!D:D,0)</f>
        <v>400</v>
      </c>
      <c r="DT1147" s="94" t="e">
        <f>MATCH(A1146,Sheet5!F:F,0)</f>
        <v>#N/A</v>
      </c>
      <c r="DU1147" s="69">
        <v>7</v>
      </c>
      <c r="DV1147" s="69">
        <v>0</v>
      </c>
      <c r="DW1147" s="69">
        <v>0</v>
      </c>
      <c r="DX1147" s="69">
        <v>0</v>
      </c>
      <c r="DY1147" s="69">
        <v>0</v>
      </c>
    </row>
    <row r="1148" spans="1:129" ht="14.25">
      <c r="A1148" s="69">
        <v>64012</v>
      </c>
      <c r="B1148" s="69">
        <v>0</v>
      </c>
      <c r="C1148" s="69">
        <v>1</v>
      </c>
      <c r="D1148" s="69" t="s">
        <v>2487</v>
      </c>
      <c r="E1148" s="69" t="s">
        <v>2488</v>
      </c>
      <c r="F1148" s="69" t="s">
        <v>2489</v>
      </c>
      <c r="G1148" s="69">
        <v>1</v>
      </c>
      <c r="I1148" s="69">
        <v>0</v>
      </c>
      <c r="J1148" s="69">
        <v>0</v>
      </c>
      <c r="K1148" s="69">
        <v>0</v>
      </c>
      <c r="M1148" s="69">
        <v>0</v>
      </c>
      <c r="O1148" s="69">
        <v>0</v>
      </c>
      <c r="P1148" s="69">
        <v>1</v>
      </c>
      <c r="Q1148" s="69">
        <v>0</v>
      </c>
      <c r="R1148" s="69">
        <v>2</v>
      </c>
      <c r="S1148" s="69">
        <v>0</v>
      </c>
      <c r="T1148" s="69">
        <v>0</v>
      </c>
      <c r="U1148" s="69">
        <v>0</v>
      </c>
      <c r="V1148" s="69">
        <v>0</v>
      </c>
      <c r="W1148" s="69">
        <v>0</v>
      </c>
      <c r="X1148" s="69">
        <v>0</v>
      </c>
      <c r="Y1148" s="69">
        <v>0</v>
      </c>
      <c r="Z1148" s="69">
        <v>0</v>
      </c>
      <c r="AA1148" s="69">
        <v>1</v>
      </c>
      <c r="AB1148" s="69">
        <v>31</v>
      </c>
      <c r="AC1148" s="69">
        <v>0</v>
      </c>
      <c r="AD1148" s="69">
        <v>0</v>
      </c>
      <c r="AE1148" s="69">
        <v>0</v>
      </c>
      <c r="AF1148" s="69">
        <v>1</v>
      </c>
      <c r="AG1148" s="69">
        <v>0</v>
      </c>
      <c r="AH1148" s="69">
        <v>1</v>
      </c>
      <c r="AI1148" s="69">
        <v>0</v>
      </c>
      <c r="AJ1148" s="69">
        <v>0</v>
      </c>
      <c r="AK1148" s="69">
        <v>0</v>
      </c>
      <c r="AL1148" s="69">
        <v>0</v>
      </c>
      <c r="AM1148" s="69">
        <v>0</v>
      </c>
      <c r="AN1148" s="69">
        <v>0</v>
      </c>
      <c r="AO1148" s="69">
        <v>0</v>
      </c>
      <c r="AP1148" s="69">
        <v>0</v>
      </c>
      <c r="AQ1148" s="84">
        <v>0</v>
      </c>
      <c r="AR1148" s="69">
        <v>0</v>
      </c>
      <c r="AS1148" s="69">
        <v>0</v>
      </c>
      <c r="AT1148" s="69">
        <v>0</v>
      </c>
      <c r="AU1148" s="69">
        <v>0</v>
      </c>
      <c r="AV1148" s="69">
        <v>0</v>
      </c>
      <c r="AW1148" s="69">
        <v>0</v>
      </c>
      <c r="AX1148" s="69">
        <v>0</v>
      </c>
      <c r="AY1148" s="69">
        <v>0</v>
      </c>
      <c r="AZ1148" s="69">
        <v>0</v>
      </c>
      <c r="BA1148" s="69">
        <v>0</v>
      </c>
      <c r="BB1148" s="69">
        <v>0</v>
      </c>
      <c r="BC1148" s="69">
        <v>0</v>
      </c>
      <c r="BD1148" s="69">
        <v>0</v>
      </c>
      <c r="BE1148" s="69">
        <v>0</v>
      </c>
      <c r="BF1148" s="69">
        <v>0</v>
      </c>
      <c r="BG1148" s="69">
        <v>0</v>
      </c>
      <c r="BH1148" s="69">
        <v>0</v>
      </c>
      <c r="BK1148" s="69">
        <v>3</v>
      </c>
      <c r="BL1148" s="69">
        <v>10</v>
      </c>
      <c r="BM1148" s="69">
        <v>1</v>
      </c>
      <c r="BN1148" s="69">
        <v>31</v>
      </c>
      <c r="BO1148" s="89">
        <v>0</v>
      </c>
      <c r="BP1148" s="69">
        <v>1</v>
      </c>
      <c r="BQ1148" s="69">
        <v>1</v>
      </c>
      <c r="BR1148" s="69">
        <v>1</v>
      </c>
      <c r="BS1148" s="69">
        <v>64012</v>
      </c>
      <c r="BT1148" s="69">
        <v>0</v>
      </c>
      <c r="BU1148" s="69">
        <v>0</v>
      </c>
      <c r="BV1148" s="69">
        <v>1000</v>
      </c>
      <c r="BW1148" s="69">
        <v>0</v>
      </c>
      <c r="BY1148" s="69">
        <v>0</v>
      </c>
      <c r="BZ1148" s="69">
        <v>0</v>
      </c>
      <c r="CA1148" s="69">
        <v>31</v>
      </c>
      <c r="CB1148" s="89">
        <v>0</v>
      </c>
      <c r="CC1148" s="69">
        <v>0</v>
      </c>
      <c r="CD1148" s="69">
        <v>0</v>
      </c>
      <c r="CE1148" s="69">
        <v>0</v>
      </c>
      <c r="CF1148" s="69">
        <v>0</v>
      </c>
      <c r="CG1148" s="69">
        <v>0</v>
      </c>
      <c r="CH1148" s="69">
        <v>0</v>
      </c>
      <c r="CI1148" s="69">
        <v>0</v>
      </c>
      <c r="CJ1148" s="69">
        <v>0</v>
      </c>
      <c r="CL1148" s="69">
        <v>0</v>
      </c>
      <c r="CM1148" s="69">
        <v>0</v>
      </c>
      <c r="CN1148" s="69">
        <v>0</v>
      </c>
      <c r="CO1148" s="89">
        <v>0</v>
      </c>
      <c r="CP1148" s="69">
        <v>0</v>
      </c>
      <c r="CQ1148" s="69">
        <v>0</v>
      </c>
      <c r="CR1148" s="69">
        <v>0</v>
      </c>
      <c r="CS1148" s="69">
        <v>0</v>
      </c>
      <c r="CT1148" s="69">
        <v>0</v>
      </c>
      <c r="CU1148" s="69">
        <v>0</v>
      </c>
      <c r="CV1148" s="69">
        <v>0</v>
      </c>
      <c r="CW1148" s="69">
        <v>0</v>
      </c>
      <c r="CZ1148" s="69">
        <v>0</v>
      </c>
      <c r="DA1148" s="69">
        <v>0</v>
      </c>
      <c r="DB1148" s="69">
        <v>16</v>
      </c>
      <c r="DC1148" s="69">
        <v>0</v>
      </c>
      <c r="DD1148" s="69">
        <v>0</v>
      </c>
      <c r="DE1148" s="69">
        <v>0</v>
      </c>
      <c r="DF1148" s="69">
        <v>0</v>
      </c>
      <c r="DG1148" s="69">
        <v>1</v>
      </c>
      <c r="DI1148" s="69" t="e">
        <f>INDEX(Sheet3!$E$78:$E$1130,MATCH(A1148,Sheet3!$D$78:$D$1130,0))</f>
        <v>#N/A</v>
      </c>
      <c r="DJ1148" s="69" t="str">
        <f t="shared" si="242"/>
        <v>skill_icons.ps_skill_hprevive</v>
      </c>
      <c r="DK1148" s="69" t="s">
        <v>2490</v>
      </c>
      <c r="DL1148" s="93"/>
      <c r="DM1148" s="94" t="s">
        <v>2599</v>
      </c>
      <c r="DN1148" s="69" t="e">
        <f>"造成["&amp;INDEX(Sheet5!$L$2:$L$11,MATCH(BL1148,Sheet5!$J$2:$J$11,0))&amp;":"&amp;BR1148&amp;"*"&amp;BS1148/1000&amp;"]"&amp;INDEX(Sheet5!$I$2:$I$4,MATCH(BR1148,Sheet5!$H$2:$H$4,0))&amp;"的"&amp;INDEX(Sheet5!$K$2:$K$11,MATCH(BL1148,Sheet5!$J$2:$J$11,0))</f>
        <v>#N/A</v>
      </c>
      <c r="DO1148" s="69" t="e">
        <f>"造成["&amp;INDEX(Sheet5!$L$2:$L$11,MATCH(BY1148,Sheet5!$J$2:$J$11,0))&amp;":"&amp;CE1148&amp;"*"&amp;CF1148/1000&amp;"]"&amp;INDEX(Sheet5!$I$2:$I$4,MATCH(CE1148,Sheet5!$H$2:$H$4,0))&amp;"的"&amp;INDEX(Sheet5!$K$2:$K$11,MATCH(BY1148,Sheet5!$J$2:$J$11,0))</f>
        <v>#N/A</v>
      </c>
      <c r="DP1148" s="69"/>
      <c r="DQ1148" s="69"/>
      <c r="DR1148" s="69" t="e">
        <f t="shared" si="241"/>
        <v>#N/A</v>
      </c>
      <c r="DS1148" s="90">
        <f>MATCH(A1148,Sheet5!D:D,0)</f>
        <v>401</v>
      </c>
      <c r="DT1148" s="94" t="e">
        <f>MATCH(A1147,Sheet5!F:F,0)</f>
        <v>#N/A</v>
      </c>
      <c r="DU1148" s="69">
        <v>16</v>
      </c>
      <c r="DV1148" s="69">
        <v>0</v>
      </c>
      <c r="DW1148" s="69">
        <v>0</v>
      </c>
      <c r="DX1148" s="69">
        <v>0</v>
      </c>
      <c r="DY1148" s="69">
        <v>0</v>
      </c>
    </row>
    <row r="1149" spans="1:129" ht="14.25">
      <c r="A1149" s="69">
        <v>64013</v>
      </c>
      <c r="B1149" s="69">
        <v>0</v>
      </c>
      <c r="C1149" s="69">
        <v>1</v>
      </c>
      <c r="D1149" s="69" t="s">
        <v>2492</v>
      </c>
      <c r="E1149" s="69" t="s">
        <v>2493</v>
      </c>
      <c r="F1149" s="69" t="s">
        <v>2494</v>
      </c>
      <c r="G1149" s="69">
        <v>1</v>
      </c>
      <c r="I1149" s="69">
        <v>0</v>
      </c>
      <c r="J1149" s="69">
        <v>0</v>
      </c>
      <c r="K1149" s="69">
        <v>0</v>
      </c>
      <c r="M1149" s="69">
        <v>0</v>
      </c>
      <c r="O1149" s="69">
        <v>0</v>
      </c>
      <c r="P1149" s="69">
        <v>1</v>
      </c>
      <c r="Q1149" s="69">
        <v>0</v>
      </c>
      <c r="R1149" s="69">
        <v>2</v>
      </c>
      <c r="S1149" s="69">
        <v>0</v>
      </c>
      <c r="T1149" s="69">
        <v>0</v>
      </c>
      <c r="U1149" s="69">
        <v>0</v>
      </c>
      <c r="V1149" s="69">
        <v>0</v>
      </c>
      <c r="W1149" s="69">
        <v>0</v>
      </c>
      <c r="X1149" s="69">
        <v>0</v>
      </c>
      <c r="Y1149" s="69">
        <v>0</v>
      </c>
      <c r="Z1149" s="69">
        <v>0</v>
      </c>
      <c r="AA1149" s="69">
        <v>1</v>
      </c>
      <c r="AB1149" s="69">
        <v>31</v>
      </c>
      <c r="AC1149" s="69">
        <v>0</v>
      </c>
      <c r="AD1149" s="69">
        <v>0</v>
      </c>
      <c r="AE1149" s="69">
        <v>0</v>
      </c>
      <c r="AF1149" s="69">
        <v>1</v>
      </c>
      <c r="AG1149" s="69">
        <v>0</v>
      </c>
      <c r="AH1149" s="69">
        <v>1</v>
      </c>
      <c r="AI1149" s="69">
        <v>0</v>
      </c>
      <c r="AJ1149" s="69">
        <v>0</v>
      </c>
      <c r="AK1149" s="69">
        <v>0</v>
      </c>
      <c r="AL1149" s="69">
        <v>0</v>
      </c>
      <c r="AM1149" s="69">
        <v>0</v>
      </c>
      <c r="AN1149" s="69">
        <v>0</v>
      </c>
      <c r="AO1149" s="69">
        <v>0</v>
      </c>
      <c r="AP1149" s="69">
        <v>0</v>
      </c>
      <c r="AQ1149" s="84">
        <v>0</v>
      </c>
      <c r="AR1149" s="69">
        <v>0</v>
      </c>
      <c r="AS1149" s="69">
        <v>0</v>
      </c>
      <c r="AT1149" s="69">
        <v>0</v>
      </c>
      <c r="AU1149" s="69">
        <v>0</v>
      </c>
      <c r="AV1149" s="69">
        <v>0</v>
      </c>
      <c r="AW1149" s="69">
        <v>0</v>
      </c>
      <c r="AX1149" s="69">
        <v>0</v>
      </c>
      <c r="AY1149" s="69">
        <v>0</v>
      </c>
      <c r="AZ1149" s="69">
        <v>0</v>
      </c>
      <c r="BA1149" s="69">
        <v>0</v>
      </c>
      <c r="BB1149" s="69">
        <v>0</v>
      </c>
      <c r="BC1149" s="69">
        <v>0</v>
      </c>
      <c r="BD1149" s="69">
        <v>0</v>
      </c>
      <c r="BE1149" s="69">
        <v>0</v>
      </c>
      <c r="BF1149" s="69">
        <v>0</v>
      </c>
      <c r="BG1149" s="69">
        <v>0</v>
      </c>
      <c r="BH1149" s="69">
        <v>0</v>
      </c>
      <c r="BK1149" s="69">
        <v>3</v>
      </c>
      <c r="BL1149" s="69">
        <v>10</v>
      </c>
      <c r="BM1149" s="69">
        <v>1</v>
      </c>
      <c r="BN1149" s="69">
        <v>31</v>
      </c>
      <c r="BO1149" s="89">
        <v>0</v>
      </c>
      <c r="BP1149" s="69">
        <v>1</v>
      </c>
      <c r="BQ1149" s="69">
        <v>1</v>
      </c>
      <c r="BR1149" s="69">
        <v>1</v>
      </c>
      <c r="BS1149" s="69">
        <v>64013</v>
      </c>
      <c r="BT1149" s="69">
        <v>0</v>
      </c>
      <c r="BU1149" s="69">
        <v>0</v>
      </c>
      <c r="BV1149" s="69">
        <v>1000</v>
      </c>
      <c r="BW1149" s="69">
        <v>0</v>
      </c>
      <c r="BY1149" s="69">
        <v>0</v>
      </c>
      <c r="BZ1149" s="69">
        <v>0</v>
      </c>
      <c r="CA1149" s="69">
        <v>31</v>
      </c>
      <c r="CB1149" s="89">
        <v>0</v>
      </c>
      <c r="CC1149" s="69">
        <v>0</v>
      </c>
      <c r="CD1149" s="69">
        <v>0</v>
      </c>
      <c r="CE1149" s="69">
        <v>0</v>
      </c>
      <c r="CF1149" s="69">
        <v>0</v>
      </c>
      <c r="CG1149" s="69">
        <v>0</v>
      </c>
      <c r="CH1149" s="69">
        <v>0</v>
      </c>
      <c r="CI1149" s="69">
        <v>0</v>
      </c>
      <c r="CJ1149" s="69">
        <v>0</v>
      </c>
      <c r="CL1149" s="69">
        <v>0</v>
      </c>
      <c r="CM1149" s="69">
        <v>0</v>
      </c>
      <c r="CN1149" s="69">
        <v>0</v>
      </c>
      <c r="CO1149" s="89">
        <v>0</v>
      </c>
      <c r="CP1149" s="69">
        <v>0</v>
      </c>
      <c r="CQ1149" s="69">
        <v>0</v>
      </c>
      <c r="CR1149" s="69">
        <v>0</v>
      </c>
      <c r="CS1149" s="69">
        <v>0</v>
      </c>
      <c r="CT1149" s="69">
        <v>0</v>
      </c>
      <c r="CU1149" s="69">
        <v>0</v>
      </c>
      <c r="CV1149" s="69">
        <v>0</v>
      </c>
      <c r="CW1149" s="69">
        <v>0</v>
      </c>
      <c r="CZ1149" s="69">
        <v>0</v>
      </c>
      <c r="DA1149" s="69">
        <v>0</v>
      </c>
      <c r="DB1149" s="69">
        <v>16</v>
      </c>
      <c r="DC1149" s="69">
        <v>0</v>
      </c>
      <c r="DD1149" s="69">
        <v>0</v>
      </c>
      <c r="DE1149" s="69">
        <v>0</v>
      </c>
      <c r="DF1149" s="69">
        <v>0</v>
      </c>
      <c r="DG1149" s="69">
        <v>1</v>
      </c>
      <c r="DI1149" s="69" t="e">
        <f>INDEX(Sheet3!$E$78:$E$1130,MATCH(A1149,Sheet3!$D$78:$D$1130,0))</f>
        <v>#N/A</v>
      </c>
      <c r="DJ1149" s="69" t="str">
        <f t="shared" si="242"/>
        <v>skill_icons.ps_skill_mprevive</v>
      </c>
      <c r="DK1149" s="69" t="s">
        <v>2495</v>
      </c>
      <c r="DL1149" s="93"/>
      <c r="DM1149" s="94" t="s">
        <v>2600</v>
      </c>
      <c r="DN1149" s="69" t="e">
        <f>"造成["&amp;INDEX(Sheet5!$L$2:$L$11,MATCH(BL1149,Sheet5!$J$2:$J$11,0))&amp;":"&amp;BR1149&amp;"*"&amp;BS1149/1000&amp;"]"&amp;INDEX(Sheet5!$I$2:$I$4,MATCH(BR1149,Sheet5!$H$2:$H$4,0))&amp;"的"&amp;INDEX(Sheet5!$K$2:$K$11,MATCH(BL1149,Sheet5!$J$2:$J$11,0))</f>
        <v>#N/A</v>
      </c>
      <c r="DO1149" s="69" t="e">
        <f>"造成["&amp;INDEX(Sheet5!$L$2:$L$11,MATCH(BY1149,Sheet5!$J$2:$J$11,0))&amp;":"&amp;CE1149&amp;"*"&amp;CF1149/1000&amp;"]"&amp;INDEX(Sheet5!$I$2:$I$4,MATCH(CE1149,Sheet5!$H$2:$H$4,0))&amp;"的"&amp;INDEX(Sheet5!$K$2:$K$11,MATCH(BY1149,Sheet5!$J$2:$J$11,0))</f>
        <v>#N/A</v>
      </c>
      <c r="DP1149" s="69"/>
      <c r="DQ1149" s="69"/>
      <c r="DR1149" s="69" t="e">
        <f t="shared" si="241"/>
        <v>#N/A</v>
      </c>
      <c r="DS1149" s="90">
        <f>MATCH(A1149,Sheet5!D:D,0)</f>
        <v>402</v>
      </c>
      <c r="DT1149" s="94" t="e">
        <f>MATCH(A1148,Sheet5!F:F,0)</f>
        <v>#N/A</v>
      </c>
      <c r="DU1149" s="69">
        <v>16</v>
      </c>
      <c r="DV1149" s="69">
        <v>0</v>
      </c>
      <c r="DW1149" s="69">
        <v>0</v>
      </c>
      <c r="DX1149" s="69">
        <v>0</v>
      </c>
      <c r="DY1149" s="69">
        <v>0</v>
      </c>
    </row>
    <row r="1150" spans="1:129" ht="14.25">
      <c r="A1150" s="69">
        <v>64501</v>
      </c>
      <c r="B1150" s="69">
        <v>0</v>
      </c>
      <c r="C1150" s="69">
        <v>1</v>
      </c>
      <c r="D1150" s="69" t="s">
        <v>2433</v>
      </c>
      <c r="E1150" s="69" t="s">
        <v>2434</v>
      </c>
      <c r="F1150" s="69" t="s">
        <v>2435</v>
      </c>
      <c r="G1150" s="69">
        <v>1</v>
      </c>
      <c r="I1150" s="69">
        <v>0</v>
      </c>
      <c r="J1150" s="69">
        <v>0</v>
      </c>
      <c r="K1150" s="69">
        <v>0</v>
      </c>
      <c r="M1150" s="69">
        <v>0</v>
      </c>
      <c r="O1150" s="69">
        <v>0</v>
      </c>
      <c r="P1150" s="69">
        <v>1</v>
      </c>
      <c r="Q1150" s="69">
        <v>0</v>
      </c>
      <c r="R1150" s="69">
        <v>2</v>
      </c>
      <c r="S1150" s="69">
        <v>0</v>
      </c>
      <c r="T1150" s="69">
        <v>0</v>
      </c>
      <c r="U1150" s="69">
        <v>0</v>
      </c>
      <c r="V1150" s="69">
        <v>0</v>
      </c>
      <c r="W1150" s="69">
        <v>0</v>
      </c>
      <c r="X1150" s="69">
        <v>0</v>
      </c>
      <c r="Y1150" s="69">
        <v>0</v>
      </c>
      <c r="Z1150" s="69">
        <v>0</v>
      </c>
      <c r="AA1150" s="69">
        <v>1</v>
      </c>
      <c r="AB1150" s="69">
        <v>31</v>
      </c>
      <c r="AC1150" s="69">
        <v>0</v>
      </c>
      <c r="AD1150" s="69">
        <v>0</v>
      </c>
      <c r="AE1150" s="69">
        <v>0</v>
      </c>
      <c r="AF1150" s="69">
        <v>1</v>
      </c>
      <c r="AG1150" s="69">
        <v>0</v>
      </c>
      <c r="AH1150" s="69">
        <v>1</v>
      </c>
      <c r="AI1150" s="69">
        <v>0</v>
      </c>
      <c r="AJ1150" s="69">
        <v>0</v>
      </c>
      <c r="AK1150" s="69">
        <v>0</v>
      </c>
      <c r="AL1150" s="69">
        <v>0</v>
      </c>
      <c r="AM1150" s="69">
        <v>0</v>
      </c>
      <c r="AN1150" s="69">
        <v>0</v>
      </c>
      <c r="AO1150" s="69">
        <v>0</v>
      </c>
      <c r="AP1150" s="69">
        <v>0</v>
      </c>
      <c r="AQ1150" s="84">
        <v>0</v>
      </c>
      <c r="AR1150" s="69">
        <v>0</v>
      </c>
      <c r="AS1150" s="69">
        <v>0</v>
      </c>
      <c r="AT1150" s="69">
        <v>0</v>
      </c>
      <c r="AU1150" s="69">
        <v>0</v>
      </c>
      <c r="AV1150" s="69">
        <v>0</v>
      </c>
      <c r="AW1150" s="69">
        <v>0</v>
      </c>
      <c r="AX1150" s="69">
        <v>0</v>
      </c>
      <c r="AY1150" s="69">
        <v>0</v>
      </c>
      <c r="AZ1150" s="69">
        <v>0</v>
      </c>
      <c r="BA1150" s="69">
        <v>0</v>
      </c>
      <c r="BB1150" s="69">
        <v>0</v>
      </c>
      <c r="BC1150" s="69">
        <v>0</v>
      </c>
      <c r="BD1150" s="69">
        <v>0</v>
      </c>
      <c r="BE1150" s="69">
        <v>0</v>
      </c>
      <c r="BF1150" s="69">
        <v>0</v>
      </c>
      <c r="BG1150" s="69">
        <v>0</v>
      </c>
      <c r="BH1150" s="69">
        <v>0</v>
      </c>
      <c r="BK1150" s="69">
        <v>3</v>
      </c>
      <c r="BL1150" s="69">
        <v>10</v>
      </c>
      <c r="BM1150" s="69">
        <v>1</v>
      </c>
      <c r="BN1150" s="69">
        <v>31</v>
      </c>
      <c r="BO1150" s="89">
        <v>0</v>
      </c>
      <c r="BP1150" s="69">
        <v>1</v>
      </c>
      <c r="BQ1150" s="69">
        <v>1</v>
      </c>
      <c r="BR1150" s="69">
        <v>1</v>
      </c>
      <c r="BS1150" s="69">
        <v>64501</v>
      </c>
      <c r="BT1150" s="69">
        <v>0</v>
      </c>
      <c r="BU1150" s="69">
        <v>0</v>
      </c>
      <c r="BV1150" s="69">
        <v>1000</v>
      </c>
      <c r="BW1150" s="69">
        <v>0</v>
      </c>
      <c r="BY1150" s="69">
        <v>0</v>
      </c>
      <c r="BZ1150" s="69">
        <v>0</v>
      </c>
      <c r="CA1150" s="69">
        <v>31</v>
      </c>
      <c r="CB1150" s="89">
        <v>0</v>
      </c>
      <c r="CC1150" s="69">
        <v>0</v>
      </c>
      <c r="CD1150" s="69">
        <v>0</v>
      </c>
      <c r="CE1150" s="69">
        <v>0</v>
      </c>
      <c r="CF1150" s="69">
        <v>0</v>
      </c>
      <c r="CG1150" s="69">
        <v>0</v>
      </c>
      <c r="CH1150" s="69">
        <v>0</v>
      </c>
      <c r="CI1150" s="69">
        <v>0</v>
      </c>
      <c r="CJ1150" s="69">
        <v>0</v>
      </c>
      <c r="CL1150" s="69">
        <v>0</v>
      </c>
      <c r="CM1150" s="69">
        <v>0</v>
      </c>
      <c r="CN1150" s="69">
        <v>0</v>
      </c>
      <c r="CO1150" s="89">
        <v>0</v>
      </c>
      <c r="CP1150" s="69">
        <v>0</v>
      </c>
      <c r="CQ1150" s="69">
        <v>0</v>
      </c>
      <c r="CR1150" s="69">
        <v>0</v>
      </c>
      <c r="CS1150" s="69">
        <v>0</v>
      </c>
      <c r="CT1150" s="69">
        <v>0</v>
      </c>
      <c r="CU1150" s="69">
        <v>0</v>
      </c>
      <c r="CV1150" s="69">
        <v>0</v>
      </c>
      <c r="CW1150" s="69">
        <v>0</v>
      </c>
      <c r="CZ1150" s="69">
        <v>0</v>
      </c>
      <c r="DA1150" s="69">
        <v>0</v>
      </c>
      <c r="DB1150" s="69">
        <v>800</v>
      </c>
      <c r="DC1150" s="69">
        <v>0</v>
      </c>
      <c r="DD1150" s="69">
        <v>0</v>
      </c>
      <c r="DE1150" s="69">
        <v>0</v>
      </c>
      <c r="DF1150" s="69">
        <v>0</v>
      </c>
      <c r="DG1150" s="69">
        <v>1</v>
      </c>
      <c r="DI1150" s="69" t="e">
        <f>INDEX(Sheet3!$E$78:$E$1130,MATCH(A1150,Sheet3!$D$78:$D$1130,0))</f>
        <v>#N/A</v>
      </c>
      <c r="DJ1150" s="69" t="str">
        <f t="shared" si="242"/>
        <v>skill_icons.ps_skill_maxhp</v>
      </c>
      <c r="DK1150" s="69" t="s">
        <v>2436</v>
      </c>
      <c r="DL1150" s="93"/>
      <c r="DM1150" s="94" t="s">
        <v>2601</v>
      </c>
      <c r="DN1150" s="69" t="e">
        <f>"造成["&amp;INDEX(Sheet5!$L$2:$L$11,MATCH(BL1150,Sheet5!$J$2:$J$11,0))&amp;":"&amp;BR1150&amp;"*"&amp;BS1150/1000&amp;"]"&amp;INDEX(Sheet5!$I$2:$I$4,MATCH(BR1150,Sheet5!$H$2:$H$4,0))&amp;"的"&amp;INDEX(Sheet5!$K$2:$K$11,MATCH(BL1150,Sheet5!$J$2:$J$11,0))</f>
        <v>#N/A</v>
      </c>
      <c r="DO1150" s="69" t="e">
        <f>"造成["&amp;INDEX(Sheet5!$L$2:$L$11,MATCH(BY1150,Sheet5!$J$2:$J$11,0))&amp;":"&amp;CE1150&amp;"*"&amp;CF1150/1000&amp;"]"&amp;INDEX(Sheet5!$I$2:$I$4,MATCH(CE1150,Sheet5!$H$2:$H$4,0))&amp;"的"&amp;INDEX(Sheet5!$K$2:$K$11,MATCH(BY1150,Sheet5!$J$2:$J$11,0))</f>
        <v>#N/A</v>
      </c>
      <c r="DP1150" s="69"/>
      <c r="DQ1150" s="69"/>
      <c r="DR1150" s="69" t="e">
        <f t="shared" si="241"/>
        <v>#N/A</v>
      </c>
      <c r="DS1150" s="90">
        <f>MATCH(A1150,Sheet5!D:D,0)</f>
        <v>403</v>
      </c>
      <c r="DT1150" s="94" t="e">
        <f>MATCH(A1149,Sheet5!F:F,0)</f>
        <v>#N/A</v>
      </c>
      <c r="DU1150" s="69">
        <v>800</v>
      </c>
      <c r="DV1150" s="69">
        <v>0</v>
      </c>
      <c r="DW1150" s="69">
        <v>0</v>
      </c>
      <c r="DX1150" s="69">
        <v>0</v>
      </c>
      <c r="DY1150" s="69">
        <v>0</v>
      </c>
    </row>
    <row r="1151" spans="1:129" ht="14.25">
      <c r="A1151" s="69">
        <v>64502</v>
      </c>
      <c r="B1151" s="69">
        <v>0</v>
      </c>
      <c r="C1151" s="69">
        <v>1</v>
      </c>
      <c r="D1151" s="69" t="s">
        <v>2438</v>
      </c>
      <c r="E1151" s="69" t="s">
        <v>2439</v>
      </c>
      <c r="F1151" s="69" t="s">
        <v>2440</v>
      </c>
      <c r="G1151" s="69">
        <v>1</v>
      </c>
      <c r="I1151" s="69">
        <v>0</v>
      </c>
      <c r="J1151" s="69">
        <v>0</v>
      </c>
      <c r="K1151" s="69">
        <v>0</v>
      </c>
      <c r="M1151" s="69">
        <v>0</v>
      </c>
      <c r="O1151" s="69">
        <v>0</v>
      </c>
      <c r="P1151" s="69">
        <v>1</v>
      </c>
      <c r="Q1151" s="69">
        <v>0</v>
      </c>
      <c r="R1151" s="69">
        <v>2</v>
      </c>
      <c r="S1151" s="69">
        <v>0</v>
      </c>
      <c r="T1151" s="69">
        <v>0</v>
      </c>
      <c r="U1151" s="69">
        <v>0</v>
      </c>
      <c r="V1151" s="69">
        <v>0</v>
      </c>
      <c r="W1151" s="69">
        <v>0</v>
      </c>
      <c r="X1151" s="69">
        <v>0</v>
      </c>
      <c r="Y1151" s="69">
        <v>0</v>
      </c>
      <c r="Z1151" s="69">
        <v>0</v>
      </c>
      <c r="AA1151" s="69">
        <v>1</v>
      </c>
      <c r="AB1151" s="69">
        <v>31</v>
      </c>
      <c r="AC1151" s="69">
        <v>0</v>
      </c>
      <c r="AD1151" s="69">
        <v>0</v>
      </c>
      <c r="AE1151" s="69">
        <v>0</v>
      </c>
      <c r="AF1151" s="69">
        <v>1</v>
      </c>
      <c r="AG1151" s="69">
        <v>0</v>
      </c>
      <c r="AH1151" s="69">
        <v>1</v>
      </c>
      <c r="AI1151" s="69">
        <v>0</v>
      </c>
      <c r="AJ1151" s="69">
        <v>0</v>
      </c>
      <c r="AK1151" s="69">
        <v>0</v>
      </c>
      <c r="AL1151" s="69">
        <v>0</v>
      </c>
      <c r="AM1151" s="69">
        <v>0</v>
      </c>
      <c r="AN1151" s="69">
        <v>0</v>
      </c>
      <c r="AO1151" s="69">
        <v>0</v>
      </c>
      <c r="AP1151" s="69">
        <v>0</v>
      </c>
      <c r="AQ1151" s="84">
        <v>0</v>
      </c>
      <c r="AR1151" s="69">
        <v>0</v>
      </c>
      <c r="AS1151" s="69">
        <v>0</v>
      </c>
      <c r="AT1151" s="69">
        <v>0</v>
      </c>
      <c r="AU1151" s="69">
        <v>0</v>
      </c>
      <c r="AV1151" s="69">
        <v>0</v>
      </c>
      <c r="AW1151" s="69">
        <v>0</v>
      </c>
      <c r="AX1151" s="69">
        <v>0</v>
      </c>
      <c r="AY1151" s="69">
        <v>0</v>
      </c>
      <c r="AZ1151" s="69">
        <v>0</v>
      </c>
      <c r="BA1151" s="69">
        <v>0</v>
      </c>
      <c r="BB1151" s="69">
        <v>0</v>
      </c>
      <c r="BC1151" s="69">
        <v>0</v>
      </c>
      <c r="BD1151" s="69">
        <v>0</v>
      </c>
      <c r="BE1151" s="69">
        <v>0</v>
      </c>
      <c r="BF1151" s="69">
        <v>0</v>
      </c>
      <c r="BG1151" s="69">
        <v>0</v>
      </c>
      <c r="BH1151" s="69">
        <v>0</v>
      </c>
      <c r="BK1151" s="69">
        <v>3</v>
      </c>
      <c r="BL1151" s="69">
        <v>10</v>
      </c>
      <c r="BM1151" s="69">
        <v>1</v>
      </c>
      <c r="BN1151" s="69">
        <v>31</v>
      </c>
      <c r="BO1151" s="89">
        <v>0</v>
      </c>
      <c r="BP1151" s="69">
        <v>1</v>
      </c>
      <c r="BQ1151" s="69">
        <v>1</v>
      </c>
      <c r="BR1151" s="69">
        <v>1</v>
      </c>
      <c r="BS1151" s="69">
        <v>64502</v>
      </c>
      <c r="BT1151" s="69">
        <v>0</v>
      </c>
      <c r="BU1151" s="69">
        <v>0</v>
      </c>
      <c r="BV1151" s="69">
        <v>1000</v>
      </c>
      <c r="BW1151" s="69">
        <v>0</v>
      </c>
      <c r="BY1151" s="69">
        <v>0</v>
      </c>
      <c r="BZ1151" s="69">
        <v>0</v>
      </c>
      <c r="CA1151" s="69">
        <v>31</v>
      </c>
      <c r="CB1151" s="89">
        <v>0</v>
      </c>
      <c r="CC1151" s="69">
        <v>0</v>
      </c>
      <c r="CD1151" s="69">
        <v>0</v>
      </c>
      <c r="CE1151" s="69">
        <v>0</v>
      </c>
      <c r="CF1151" s="69">
        <v>0</v>
      </c>
      <c r="CG1151" s="69">
        <v>0</v>
      </c>
      <c r="CH1151" s="69">
        <v>0</v>
      </c>
      <c r="CI1151" s="69">
        <v>0</v>
      </c>
      <c r="CJ1151" s="69">
        <v>0</v>
      </c>
      <c r="CL1151" s="69">
        <v>0</v>
      </c>
      <c r="CM1151" s="69">
        <v>0</v>
      </c>
      <c r="CN1151" s="69">
        <v>0</v>
      </c>
      <c r="CO1151" s="89">
        <v>0</v>
      </c>
      <c r="CP1151" s="69">
        <v>0</v>
      </c>
      <c r="CQ1151" s="69">
        <v>0</v>
      </c>
      <c r="CR1151" s="69">
        <v>0</v>
      </c>
      <c r="CS1151" s="69">
        <v>0</v>
      </c>
      <c r="CT1151" s="69">
        <v>0</v>
      </c>
      <c r="CU1151" s="69">
        <v>0</v>
      </c>
      <c r="CV1151" s="69">
        <v>0</v>
      </c>
      <c r="CW1151" s="69">
        <v>0</v>
      </c>
      <c r="CZ1151" s="69">
        <v>0</v>
      </c>
      <c r="DA1151" s="69">
        <v>0</v>
      </c>
      <c r="DB1151" s="69">
        <v>800</v>
      </c>
      <c r="DC1151" s="69">
        <v>0</v>
      </c>
      <c r="DD1151" s="69">
        <v>0</v>
      </c>
      <c r="DE1151" s="69">
        <v>0</v>
      </c>
      <c r="DF1151" s="69">
        <v>0</v>
      </c>
      <c r="DG1151" s="69">
        <v>1</v>
      </c>
      <c r="DI1151" s="69" t="e">
        <f>INDEX(Sheet3!$E$78:$E$1130,MATCH(A1151,Sheet3!$D$78:$D$1130,0))</f>
        <v>#N/A</v>
      </c>
      <c r="DJ1151" s="69" t="str">
        <f t="shared" si="242"/>
        <v>skill_icons.ps_skill_maxmp</v>
      </c>
      <c r="DK1151" s="69" t="s">
        <v>2441</v>
      </c>
      <c r="DL1151" s="93"/>
      <c r="DM1151" s="94" t="s">
        <v>2602</v>
      </c>
      <c r="DN1151" s="69" t="e">
        <f>"造成["&amp;INDEX(Sheet5!$L$2:$L$11,MATCH(BL1151,Sheet5!$J$2:$J$11,0))&amp;":"&amp;BR1151&amp;"*"&amp;BS1151/1000&amp;"]"&amp;INDEX(Sheet5!$I$2:$I$4,MATCH(BR1151,Sheet5!$H$2:$H$4,0))&amp;"的"&amp;INDEX(Sheet5!$K$2:$K$11,MATCH(BL1151,Sheet5!$J$2:$J$11,0))</f>
        <v>#N/A</v>
      </c>
      <c r="DO1151" s="69" t="e">
        <f>"造成["&amp;INDEX(Sheet5!$L$2:$L$11,MATCH(BY1151,Sheet5!$J$2:$J$11,0))&amp;":"&amp;CE1151&amp;"*"&amp;CF1151/1000&amp;"]"&amp;INDEX(Sheet5!$I$2:$I$4,MATCH(CE1151,Sheet5!$H$2:$H$4,0))&amp;"的"&amp;INDEX(Sheet5!$K$2:$K$11,MATCH(BY1151,Sheet5!$J$2:$J$11,0))</f>
        <v>#N/A</v>
      </c>
      <c r="DP1151" s="69"/>
      <c r="DQ1151" s="69"/>
      <c r="DR1151" s="69" t="e">
        <f t="shared" ref="DR1151:DR1214" si="243">MATCH(A1151,$DX$51:$DX$69,0)</f>
        <v>#N/A</v>
      </c>
      <c r="DS1151" s="90">
        <f>MATCH(A1151,Sheet5!D:D,0)</f>
        <v>404</v>
      </c>
      <c r="DT1151" s="94" t="e">
        <f>MATCH(A1150,Sheet5!F:F,0)</f>
        <v>#N/A</v>
      </c>
      <c r="DU1151" s="69">
        <v>800</v>
      </c>
      <c r="DV1151" s="69">
        <v>0</v>
      </c>
      <c r="DW1151" s="69">
        <v>0</v>
      </c>
      <c r="DX1151" s="69">
        <v>0</v>
      </c>
      <c r="DY1151" s="69">
        <v>0</v>
      </c>
    </row>
    <row r="1152" spans="1:129" ht="14.25">
      <c r="A1152" s="69">
        <v>64503</v>
      </c>
      <c r="B1152" s="69">
        <v>0</v>
      </c>
      <c r="C1152" s="69">
        <v>1</v>
      </c>
      <c r="D1152" s="69" t="s">
        <v>2443</v>
      </c>
      <c r="E1152" s="69" t="s">
        <v>2444</v>
      </c>
      <c r="F1152" s="69" t="s">
        <v>2445</v>
      </c>
      <c r="G1152" s="69">
        <v>1</v>
      </c>
      <c r="I1152" s="69">
        <v>0</v>
      </c>
      <c r="J1152" s="69">
        <v>0</v>
      </c>
      <c r="K1152" s="69">
        <v>0</v>
      </c>
      <c r="M1152" s="69">
        <v>0</v>
      </c>
      <c r="O1152" s="69">
        <v>0</v>
      </c>
      <c r="P1152" s="69">
        <v>1</v>
      </c>
      <c r="Q1152" s="69">
        <v>0</v>
      </c>
      <c r="R1152" s="69">
        <v>2</v>
      </c>
      <c r="S1152" s="69">
        <v>0</v>
      </c>
      <c r="T1152" s="69">
        <v>0</v>
      </c>
      <c r="U1152" s="69">
        <v>0</v>
      </c>
      <c r="V1152" s="69">
        <v>0</v>
      </c>
      <c r="W1152" s="69">
        <v>0</v>
      </c>
      <c r="X1152" s="69">
        <v>0</v>
      </c>
      <c r="Y1152" s="69">
        <v>0</v>
      </c>
      <c r="Z1152" s="69">
        <v>0</v>
      </c>
      <c r="AA1152" s="69">
        <v>1</v>
      </c>
      <c r="AB1152" s="69">
        <v>31</v>
      </c>
      <c r="AC1152" s="69">
        <v>0</v>
      </c>
      <c r="AD1152" s="69">
        <v>0</v>
      </c>
      <c r="AE1152" s="69">
        <v>0</v>
      </c>
      <c r="AF1152" s="69">
        <v>1</v>
      </c>
      <c r="AG1152" s="69">
        <v>0</v>
      </c>
      <c r="AH1152" s="69">
        <v>1</v>
      </c>
      <c r="AI1152" s="69">
        <v>0</v>
      </c>
      <c r="AJ1152" s="69">
        <v>0</v>
      </c>
      <c r="AK1152" s="69">
        <v>0</v>
      </c>
      <c r="AL1152" s="69">
        <v>0</v>
      </c>
      <c r="AM1152" s="69">
        <v>0</v>
      </c>
      <c r="AN1152" s="69">
        <v>0</v>
      </c>
      <c r="AO1152" s="69">
        <v>0</v>
      </c>
      <c r="AP1152" s="69">
        <v>0</v>
      </c>
      <c r="AQ1152" s="84">
        <v>0</v>
      </c>
      <c r="AR1152" s="69">
        <v>0</v>
      </c>
      <c r="AS1152" s="69">
        <v>0</v>
      </c>
      <c r="AT1152" s="69">
        <v>0</v>
      </c>
      <c r="AU1152" s="69">
        <v>0</v>
      </c>
      <c r="AV1152" s="69">
        <v>0</v>
      </c>
      <c r="AW1152" s="69">
        <v>0</v>
      </c>
      <c r="AX1152" s="69">
        <v>0</v>
      </c>
      <c r="AY1152" s="69">
        <v>0</v>
      </c>
      <c r="AZ1152" s="69">
        <v>0</v>
      </c>
      <c r="BA1152" s="69">
        <v>0</v>
      </c>
      <c r="BB1152" s="69">
        <v>0</v>
      </c>
      <c r="BC1152" s="69">
        <v>0</v>
      </c>
      <c r="BD1152" s="69">
        <v>0</v>
      </c>
      <c r="BE1152" s="69">
        <v>0</v>
      </c>
      <c r="BF1152" s="69">
        <v>0</v>
      </c>
      <c r="BG1152" s="69">
        <v>0</v>
      </c>
      <c r="BH1152" s="69">
        <v>0</v>
      </c>
      <c r="BK1152" s="69">
        <v>3</v>
      </c>
      <c r="BL1152" s="69">
        <v>10</v>
      </c>
      <c r="BM1152" s="69">
        <v>1</v>
      </c>
      <c r="BN1152" s="69">
        <v>31</v>
      </c>
      <c r="BO1152" s="89">
        <v>0</v>
      </c>
      <c r="BP1152" s="69">
        <v>1</v>
      </c>
      <c r="BQ1152" s="69">
        <v>1</v>
      </c>
      <c r="BR1152" s="69">
        <v>1</v>
      </c>
      <c r="BS1152" s="69">
        <v>64503</v>
      </c>
      <c r="BT1152" s="69">
        <v>0</v>
      </c>
      <c r="BU1152" s="69">
        <v>0</v>
      </c>
      <c r="BV1152" s="69">
        <v>1000</v>
      </c>
      <c r="BW1152" s="69">
        <v>0</v>
      </c>
      <c r="BY1152" s="69">
        <v>0</v>
      </c>
      <c r="BZ1152" s="69">
        <v>0</v>
      </c>
      <c r="CA1152" s="69">
        <v>31</v>
      </c>
      <c r="CB1152" s="89">
        <v>0</v>
      </c>
      <c r="CC1152" s="69">
        <v>0</v>
      </c>
      <c r="CD1152" s="69">
        <v>0</v>
      </c>
      <c r="CE1152" s="69">
        <v>0</v>
      </c>
      <c r="CF1152" s="69">
        <v>0</v>
      </c>
      <c r="CG1152" s="69">
        <v>0</v>
      </c>
      <c r="CH1152" s="69">
        <v>0</v>
      </c>
      <c r="CI1152" s="69">
        <v>0</v>
      </c>
      <c r="CJ1152" s="69">
        <v>0</v>
      </c>
      <c r="CL1152" s="69">
        <v>0</v>
      </c>
      <c r="CM1152" s="69">
        <v>0</v>
      </c>
      <c r="CN1152" s="69">
        <v>0</v>
      </c>
      <c r="CO1152" s="89">
        <v>0</v>
      </c>
      <c r="CP1152" s="69">
        <v>0</v>
      </c>
      <c r="CQ1152" s="69">
        <v>0</v>
      </c>
      <c r="CR1152" s="69">
        <v>0</v>
      </c>
      <c r="CS1152" s="69">
        <v>0</v>
      </c>
      <c r="CT1152" s="69">
        <v>0</v>
      </c>
      <c r="CU1152" s="69">
        <v>0</v>
      </c>
      <c r="CV1152" s="69">
        <v>0</v>
      </c>
      <c r="CW1152" s="69">
        <v>0</v>
      </c>
      <c r="CZ1152" s="69">
        <v>0</v>
      </c>
      <c r="DA1152" s="69">
        <v>0</v>
      </c>
      <c r="DB1152" s="69">
        <v>80</v>
      </c>
      <c r="DC1152" s="69">
        <v>0</v>
      </c>
      <c r="DD1152" s="69">
        <v>0</v>
      </c>
      <c r="DE1152" s="69">
        <v>0</v>
      </c>
      <c r="DF1152" s="69">
        <v>0</v>
      </c>
      <c r="DG1152" s="69">
        <v>1</v>
      </c>
      <c r="DI1152" s="69" t="e">
        <f>INDEX(Sheet3!$E$78:$E$1130,MATCH(A1152,Sheet3!$D$78:$D$1130,0))</f>
        <v>#N/A</v>
      </c>
      <c r="DJ1152" s="69" t="str">
        <f t="shared" si="242"/>
        <v>skill_icons.ps_skill_patk</v>
      </c>
      <c r="DK1152" s="69" t="s">
        <v>2446</v>
      </c>
      <c r="DL1152" s="93"/>
      <c r="DM1152" s="94" t="s">
        <v>2603</v>
      </c>
      <c r="DN1152" s="69" t="e">
        <f>"造成["&amp;INDEX(Sheet5!$L$2:$L$11,MATCH(BL1152,Sheet5!$J$2:$J$11,0))&amp;":"&amp;BR1152&amp;"*"&amp;BS1152/1000&amp;"]"&amp;INDEX(Sheet5!$I$2:$I$4,MATCH(BR1152,Sheet5!$H$2:$H$4,0))&amp;"的"&amp;INDEX(Sheet5!$K$2:$K$11,MATCH(BL1152,Sheet5!$J$2:$J$11,0))</f>
        <v>#N/A</v>
      </c>
      <c r="DO1152" s="69" t="e">
        <f>"造成["&amp;INDEX(Sheet5!$L$2:$L$11,MATCH(BY1152,Sheet5!$J$2:$J$11,0))&amp;":"&amp;CE1152&amp;"*"&amp;CF1152/1000&amp;"]"&amp;INDEX(Sheet5!$I$2:$I$4,MATCH(CE1152,Sheet5!$H$2:$H$4,0))&amp;"的"&amp;INDEX(Sheet5!$K$2:$K$11,MATCH(BY1152,Sheet5!$J$2:$J$11,0))</f>
        <v>#N/A</v>
      </c>
      <c r="DP1152" s="69"/>
      <c r="DQ1152" s="69"/>
      <c r="DR1152" s="69" t="e">
        <f t="shared" si="243"/>
        <v>#N/A</v>
      </c>
      <c r="DS1152" s="90">
        <f>MATCH(A1152,Sheet5!D:D,0)</f>
        <v>405</v>
      </c>
      <c r="DT1152" s="94" t="e">
        <f>MATCH(A1151,Sheet5!F:F,0)</f>
        <v>#N/A</v>
      </c>
      <c r="DU1152" s="69">
        <v>80</v>
      </c>
      <c r="DV1152" s="69">
        <v>0</v>
      </c>
      <c r="DW1152" s="69">
        <v>0</v>
      </c>
      <c r="DX1152" s="69">
        <v>0</v>
      </c>
      <c r="DY1152" s="69">
        <v>0</v>
      </c>
    </row>
    <row r="1153" spans="1:129" ht="14.25">
      <c r="A1153" s="69">
        <v>64504</v>
      </c>
      <c r="B1153" s="69">
        <v>0</v>
      </c>
      <c r="C1153" s="69">
        <v>1</v>
      </c>
      <c r="D1153" s="69" t="s">
        <v>2448</v>
      </c>
      <c r="E1153" s="69" t="s">
        <v>2449</v>
      </c>
      <c r="F1153" s="69" t="s">
        <v>2450</v>
      </c>
      <c r="G1153" s="69">
        <v>1</v>
      </c>
      <c r="I1153" s="69">
        <v>0</v>
      </c>
      <c r="J1153" s="69">
        <v>0</v>
      </c>
      <c r="K1153" s="69">
        <v>0</v>
      </c>
      <c r="M1153" s="69">
        <v>0</v>
      </c>
      <c r="O1153" s="69">
        <v>0</v>
      </c>
      <c r="P1153" s="69">
        <v>1</v>
      </c>
      <c r="Q1153" s="69">
        <v>0</v>
      </c>
      <c r="R1153" s="69">
        <v>2</v>
      </c>
      <c r="S1153" s="69">
        <v>0</v>
      </c>
      <c r="T1153" s="69">
        <v>0</v>
      </c>
      <c r="U1153" s="69">
        <v>0</v>
      </c>
      <c r="V1153" s="69">
        <v>0</v>
      </c>
      <c r="W1153" s="69">
        <v>0</v>
      </c>
      <c r="X1153" s="69">
        <v>0</v>
      </c>
      <c r="Y1153" s="69">
        <v>0</v>
      </c>
      <c r="Z1153" s="69">
        <v>0</v>
      </c>
      <c r="AA1153" s="69">
        <v>1</v>
      </c>
      <c r="AB1153" s="69">
        <v>31</v>
      </c>
      <c r="AC1153" s="69">
        <v>0</v>
      </c>
      <c r="AD1153" s="69">
        <v>0</v>
      </c>
      <c r="AE1153" s="69">
        <v>0</v>
      </c>
      <c r="AF1153" s="69">
        <v>1</v>
      </c>
      <c r="AG1153" s="69">
        <v>0</v>
      </c>
      <c r="AH1153" s="69">
        <v>1</v>
      </c>
      <c r="AI1153" s="69">
        <v>0</v>
      </c>
      <c r="AJ1153" s="69">
        <v>0</v>
      </c>
      <c r="AK1153" s="69">
        <v>0</v>
      </c>
      <c r="AL1153" s="69">
        <v>0</v>
      </c>
      <c r="AM1153" s="69">
        <v>0</v>
      </c>
      <c r="AN1153" s="69">
        <v>0</v>
      </c>
      <c r="AO1153" s="69">
        <v>0</v>
      </c>
      <c r="AP1153" s="69">
        <v>0</v>
      </c>
      <c r="AQ1153" s="84">
        <v>0</v>
      </c>
      <c r="AR1153" s="69">
        <v>0</v>
      </c>
      <c r="AS1153" s="69">
        <v>0</v>
      </c>
      <c r="AT1153" s="69">
        <v>0</v>
      </c>
      <c r="AU1153" s="69">
        <v>0</v>
      </c>
      <c r="AV1153" s="69">
        <v>0</v>
      </c>
      <c r="AW1153" s="69">
        <v>0</v>
      </c>
      <c r="AX1153" s="69">
        <v>0</v>
      </c>
      <c r="AY1153" s="69">
        <v>0</v>
      </c>
      <c r="AZ1153" s="69">
        <v>0</v>
      </c>
      <c r="BA1153" s="69">
        <v>0</v>
      </c>
      <c r="BB1153" s="69">
        <v>0</v>
      </c>
      <c r="BC1153" s="69">
        <v>0</v>
      </c>
      <c r="BD1153" s="69">
        <v>0</v>
      </c>
      <c r="BE1153" s="69">
        <v>0</v>
      </c>
      <c r="BF1153" s="69">
        <v>0</v>
      </c>
      <c r="BG1153" s="69">
        <v>0</v>
      </c>
      <c r="BH1153" s="69">
        <v>0</v>
      </c>
      <c r="BK1153" s="69">
        <v>3</v>
      </c>
      <c r="BL1153" s="69">
        <v>10</v>
      </c>
      <c r="BM1153" s="69">
        <v>1</v>
      </c>
      <c r="BN1153" s="69">
        <v>31</v>
      </c>
      <c r="BO1153" s="89">
        <v>0</v>
      </c>
      <c r="BP1153" s="69">
        <v>1</v>
      </c>
      <c r="BQ1153" s="69">
        <v>1</v>
      </c>
      <c r="BR1153" s="69">
        <v>1</v>
      </c>
      <c r="BS1153" s="69">
        <v>64504</v>
      </c>
      <c r="BT1153" s="69">
        <v>0</v>
      </c>
      <c r="BU1153" s="69">
        <v>0</v>
      </c>
      <c r="BV1153" s="69">
        <v>1000</v>
      </c>
      <c r="BW1153" s="69">
        <v>0</v>
      </c>
      <c r="BY1153" s="69">
        <v>0</v>
      </c>
      <c r="BZ1153" s="69">
        <v>0</v>
      </c>
      <c r="CA1153" s="69">
        <v>31</v>
      </c>
      <c r="CB1153" s="89">
        <v>0</v>
      </c>
      <c r="CC1153" s="69">
        <v>0</v>
      </c>
      <c r="CD1153" s="69">
        <v>0</v>
      </c>
      <c r="CE1153" s="69">
        <v>0</v>
      </c>
      <c r="CF1153" s="69">
        <v>0</v>
      </c>
      <c r="CG1153" s="69">
        <v>0</v>
      </c>
      <c r="CH1153" s="69">
        <v>0</v>
      </c>
      <c r="CI1153" s="69">
        <v>0</v>
      </c>
      <c r="CJ1153" s="69">
        <v>0</v>
      </c>
      <c r="CL1153" s="69">
        <v>0</v>
      </c>
      <c r="CM1153" s="69">
        <v>0</v>
      </c>
      <c r="CN1153" s="69">
        <v>0</v>
      </c>
      <c r="CO1153" s="89">
        <v>0</v>
      </c>
      <c r="CP1153" s="69">
        <v>0</v>
      </c>
      <c r="CQ1153" s="69">
        <v>0</v>
      </c>
      <c r="CR1153" s="69">
        <v>0</v>
      </c>
      <c r="CS1153" s="69">
        <v>0</v>
      </c>
      <c r="CT1153" s="69">
        <v>0</v>
      </c>
      <c r="CU1153" s="69">
        <v>0</v>
      </c>
      <c r="CV1153" s="69">
        <v>0</v>
      </c>
      <c r="CW1153" s="69">
        <v>0</v>
      </c>
      <c r="CZ1153" s="69">
        <v>0</v>
      </c>
      <c r="DA1153" s="69">
        <v>0</v>
      </c>
      <c r="DB1153" s="69">
        <v>80</v>
      </c>
      <c r="DC1153" s="69">
        <v>0</v>
      </c>
      <c r="DD1153" s="69">
        <v>0</v>
      </c>
      <c r="DE1153" s="69">
        <v>0</v>
      </c>
      <c r="DF1153" s="69">
        <v>0</v>
      </c>
      <c r="DG1153" s="69">
        <v>1</v>
      </c>
      <c r="DI1153" s="69" t="e">
        <f>INDEX(Sheet3!$E$78:$E$1130,MATCH(A1153,Sheet3!$D$78:$D$1130,0))</f>
        <v>#N/A</v>
      </c>
      <c r="DJ1153" s="69" t="str">
        <f t="shared" si="242"/>
        <v>skill_icons.ps_skill_matk</v>
      </c>
      <c r="DK1153" s="69" t="s">
        <v>2451</v>
      </c>
      <c r="DL1153" s="93"/>
      <c r="DM1153" s="94" t="s">
        <v>2604</v>
      </c>
      <c r="DN1153" s="69" t="e">
        <f>"造成["&amp;INDEX(Sheet5!$L$2:$L$11,MATCH(BL1153,Sheet5!$J$2:$J$11,0))&amp;":"&amp;BR1153&amp;"*"&amp;BS1153/1000&amp;"]"&amp;INDEX(Sheet5!$I$2:$I$4,MATCH(BR1153,Sheet5!$H$2:$H$4,0))&amp;"的"&amp;INDEX(Sheet5!$K$2:$K$11,MATCH(BL1153,Sheet5!$J$2:$J$11,0))</f>
        <v>#N/A</v>
      </c>
      <c r="DO1153" s="69" t="e">
        <f>"造成["&amp;INDEX(Sheet5!$L$2:$L$11,MATCH(BY1153,Sheet5!$J$2:$J$11,0))&amp;":"&amp;CE1153&amp;"*"&amp;CF1153/1000&amp;"]"&amp;INDEX(Sheet5!$I$2:$I$4,MATCH(CE1153,Sheet5!$H$2:$H$4,0))&amp;"的"&amp;INDEX(Sheet5!$K$2:$K$11,MATCH(BY1153,Sheet5!$J$2:$J$11,0))</f>
        <v>#N/A</v>
      </c>
      <c r="DP1153" s="69"/>
      <c r="DQ1153" s="69"/>
      <c r="DR1153" s="69" t="e">
        <f t="shared" si="243"/>
        <v>#N/A</v>
      </c>
      <c r="DS1153" s="90">
        <f>MATCH(A1153,Sheet5!D:D,0)</f>
        <v>406</v>
      </c>
      <c r="DT1153" s="94" t="e">
        <f>MATCH(A1152,Sheet5!F:F,0)</f>
        <v>#N/A</v>
      </c>
      <c r="DU1153" s="69">
        <v>80</v>
      </c>
      <c r="DV1153" s="69">
        <v>0</v>
      </c>
      <c r="DW1153" s="69">
        <v>0</v>
      </c>
      <c r="DX1153" s="69">
        <v>0</v>
      </c>
      <c r="DY1153" s="69">
        <v>0</v>
      </c>
    </row>
    <row r="1154" spans="1:129" ht="14.25">
      <c r="A1154" s="69">
        <v>64505</v>
      </c>
      <c r="B1154" s="69">
        <v>0</v>
      </c>
      <c r="C1154" s="69">
        <v>1</v>
      </c>
      <c r="D1154" s="69" t="s">
        <v>2453</v>
      </c>
      <c r="E1154" s="69" t="s">
        <v>2454</v>
      </c>
      <c r="F1154" s="69" t="s">
        <v>2455</v>
      </c>
      <c r="G1154" s="69">
        <v>1</v>
      </c>
      <c r="I1154" s="69">
        <v>0</v>
      </c>
      <c r="J1154" s="69">
        <v>0</v>
      </c>
      <c r="K1154" s="69">
        <v>0</v>
      </c>
      <c r="M1154" s="69">
        <v>0</v>
      </c>
      <c r="O1154" s="69">
        <v>0</v>
      </c>
      <c r="P1154" s="69">
        <v>1</v>
      </c>
      <c r="Q1154" s="69">
        <v>0</v>
      </c>
      <c r="R1154" s="69">
        <v>2</v>
      </c>
      <c r="S1154" s="69">
        <v>0</v>
      </c>
      <c r="T1154" s="69">
        <v>0</v>
      </c>
      <c r="U1154" s="69">
        <v>0</v>
      </c>
      <c r="V1154" s="69">
        <v>0</v>
      </c>
      <c r="W1154" s="69">
        <v>0</v>
      </c>
      <c r="X1154" s="69">
        <v>0</v>
      </c>
      <c r="Y1154" s="69">
        <v>0</v>
      </c>
      <c r="Z1154" s="69">
        <v>0</v>
      </c>
      <c r="AA1154" s="69">
        <v>1</v>
      </c>
      <c r="AB1154" s="69">
        <v>31</v>
      </c>
      <c r="AC1154" s="69">
        <v>0</v>
      </c>
      <c r="AD1154" s="69">
        <v>0</v>
      </c>
      <c r="AE1154" s="69">
        <v>0</v>
      </c>
      <c r="AF1154" s="69">
        <v>1</v>
      </c>
      <c r="AG1154" s="69">
        <v>0</v>
      </c>
      <c r="AH1154" s="69">
        <v>1</v>
      </c>
      <c r="AI1154" s="69">
        <v>0</v>
      </c>
      <c r="AJ1154" s="69">
        <v>0</v>
      </c>
      <c r="AK1154" s="69">
        <v>0</v>
      </c>
      <c r="AL1154" s="69">
        <v>0</v>
      </c>
      <c r="AM1154" s="69">
        <v>0</v>
      </c>
      <c r="AN1154" s="69">
        <v>0</v>
      </c>
      <c r="AO1154" s="69">
        <v>0</v>
      </c>
      <c r="AP1154" s="69">
        <v>0</v>
      </c>
      <c r="AQ1154" s="84">
        <v>0</v>
      </c>
      <c r="AR1154" s="69">
        <v>0</v>
      </c>
      <c r="AS1154" s="69">
        <v>0</v>
      </c>
      <c r="AT1154" s="69">
        <v>0</v>
      </c>
      <c r="AU1154" s="69">
        <v>0</v>
      </c>
      <c r="AV1154" s="69">
        <v>0</v>
      </c>
      <c r="AW1154" s="69">
        <v>0</v>
      </c>
      <c r="AX1154" s="69">
        <v>0</v>
      </c>
      <c r="AY1154" s="69">
        <v>0</v>
      </c>
      <c r="AZ1154" s="69">
        <v>0</v>
      </c>
      <c r="BA1154" s="69">
        <v>0</v>
      </c>
      <c r="BB1154" s="69">
        <v>0</v>
      </c>
      <c r="BC1154" s="69">
        <v>0</v>
      </c>
      <c r="BD1154" s="69">
        <v>0</v>
      </c>
      <c r="BE1154" s="69">
        <v>0</v>
      </c>
      <c r="BF1154" s="69">
        <v>0</v>
      </c>
      <c r="BG1154" s="69">
        <v>0</v>
      </c>
      <c r="BH1154" s="69">
        <v>0</v>
      </c>
      <c r="BK1154" s="69">
        <v>3</v>
      </c>
      <c r="BL1154" s="69">
        <v>10</v>
      </c>
      <c r="BM1154" s="69">
        <v>1</v>
      </c>
      <c r="BN1154" s="69">
        <v>31</v>
      </c>
      <c r="BO1154" s="89">
        <v>0</v>
      </c>
      <c r="BP1154" s="69">
        <v>1</v>
      </c>
      <c r="BQ1154" s="69">
        <v>1</v>
      </c>
      <c r="BR1154" s="69">
        <v>1</v>
      </c>
      <c r="BS1154" s="69">
        <v>64505</v>
      </c>
      <c r="BT1154" s="69">
        <v>0</v>
      </c>
      <c r="BU1154" s="69">
        <v>0</v>
      </c>
      <c r="BV1154" s="69">
        <v>1000</v>
      </c>
      <c r="BW1154" s="69">
        <v>0</v>
      </c>
      <c r="BY1154" s="69">
        <v>0</v>
      </c>
      <c r="BZ1154" s="69">
        <v>0</v>
      </c>
      <c r="CA1154" s="69">
        <v>31</v>
      </c>
      <c r="CB1154" s="89">
        <v>0</v>
      </c>
      <c r="CC1154" s="69">
        <v>0</v>
      </c>
      <c r="CD1154" s="69">
        <v>0</v>
      </c>
      <c r="CE1154" s="69">
        <v>0</v>
      </c>
      <c r="CF1154" s="69">
        <v>0</v>
      </c>
      <c r="CG1154" s="69">
        <v>0</v>
      </c>
      <c r="CH1154" s="69">
        <v>0</v>
      </c>
      <c r="CI1154" s="69">
        <v>0</v>
      </c>
      <c r="CJ1154" s="69">
        <v>0</v>
      </c>
      <c r="CL1154" s="69">
        <v>0</v>
      </c>
      <c r="CM1154" s="69">
        <v>0</v>
      </c>
      <c r="CN1154" s="69">
        <v>0</v>
      </c>
      <c r="CO1154" s="89">
        <v>0</v>
      </c>
      <c r="CP1154" s="69">
        <v>0</v>
      </c>
      <c r="CQ1154" s="69">
        <v>0</v>
      </c>
      <c r="CR1154" s="69">
        <v>0</v>
      </c>
      <c r="CS1154" s="69">
        <v>0</v>
      </c>
      <c r="CT1154" s="69">
        <v>0</v>
      </c>
      <c r="CU1154" s="69">
        <v>0</v>
      </c>
      <c r="CV1154" s="69">
        <v>0</v>
      </c>
      <c r="CW1154" s="69">
        <v>0</v>
      </c>
      <c r="CZ1154" s="69">
        <v>0</v>
      </c>
      <c r="DA1154" s="69">
        <v>0</v>
      </c>
      <c r="DB1154" s="69">
        <v>40</v>
      </c>
      <c r="DC1154" s="69">
        <v>0</v>
      </c>
      <c r="DD1154" s="69">
        <v>0</v>
      </c>
      <c r="DE1154" s="69">
        <v>0</v>
      </c>
      <c r="DF1154" s="69">
        <v>0</v>
      </c>
      <c r="DG1154" s="69">
        <v>1</v>
      </c>
      <c r="DI1154" s="69" t="e">
        <f>INDEX(Sheet3!$E$78:$E$1130,MATCH(A1154,Sheet3!$D$78:$D$1130,0))</f>
        <v>#N/A</v>
      </c>
      <c r="DJ1154" s="69" t="str">
        <f t="shared" si="242"/>
        <v>skill_icons.ps_skill_pdef</v>
      </c>
      <c r="DK1154" s="69" t="s">
        <v>2456</v>
      </c>
      <c r="DL1154" s="93"/>
      <c r="DM1154" s="94" t="s">
        <v>2605</v>
      </c>
      <c r="DN1154" s="69" t="e">
        <f>"造成["&amp;INDEX(Sheet5!$L$2:$L$11,MATCH(BL1154,Sheet5!$J$2:$J$11,0))&amp;":"&amp;BR1154&amp;"*"&amp;BS1154/1000&amp;"]"&amp;INDEX(Sheet5!$I$2:$I$4,MATCH(BR1154,Sheet5!$H$2:$H$4,0))&amp;"的"&amp;INDEX(Sheet5!$K$2:$K$11,MATCH(BL1154,Sheet5!$J$2:$J$11,0))</f>
        <v>#N/A</v>
      </c>
      <c r="DO1154" s="69" t="e">
        <f>"造成["&amp;INDEX(Sheet5!$L$2:$L$11,MATCH(BY1154,Sheet5!$J$2:$J$11,0))&amp;":"&amp;CE1154&amp;"*"&amp;CF1154/1000&amp;"]"&amp;INDEX(Sheet5!$I$2:$I$4,MATCH(CE1154,Sheet5!$H$2:$H$4,0))&amp;"的"&amp;INDEX(Sheet5!$K$2:$K$11,MATCH(BY1154,Sheet5!$J$2:$J$11,0))</f>
        <v>#N/A</v>
      </c>
      <c r="DP1154" s="69"/>
      <c r="DQ1154" s="69"/>
      <c r="DR1154" s="69" t="e">
        <f t="shared" si="243"/>
        <v>#N/A</v>
      </c>
      <c r="DS1154" s="90">
        <f>MATCH(A1154,Sheet5!D:D,0)</f>
        <v>407</v>
      </c>
      <c r="DT1154" s="94" t="e">
        <f>MATCH(A1153,Sheet5!F:F,0)</f>
        <v>#N/A</v>
      </c>
      <c r="DU1154" s="69">
        <v>40</v>
      </c>
      <c r="DV1154" s="69">
        <v>0</v>
      </c>
      <c r="DW1154" s="69">
        <v>0</v>
      </c>
      <c r="DX1154" s="69">
        <v>0</v>
      </c>
      <c r="DY1154" s="69">
        <v>0</v>
      </c>
    </row>
    <row r="1155" spans="1:129" ht="14.25">
      <c r="A1155" s="69">
        <v>64506</v>
      </c>
      <c r="B1155" s="69">
        <v>0</v>
      </c>
      <c r="C1155" s="69">
        <v>1</v>
      </c>
      <c r="D1155" s="69" t="s">
        <v>2458</v>
      </c>
      <c r="E1155" s="69" t="s">
        <v>2459</v>
      </c>
      <c r="F1155" s="69" t="s">
        <v>2460</v>
      </c>
      <c r="G1155" s="69">
        <v>1</v>
      </c>
      <c r="I1155" s="69">
        <v>0</v>
      </c>
      <c r="J1155" s="69">
        <v>0</v>
      </c>
      <c r="K1155" s="69">
        <v>0</v>
      </c>
      <c r="M1155" s="69">
        <v>0</v>
      </c>
      <c r="O1155" s="69">
        <v>0</v>
      </c>
      <c r="P1155" s="69">
        <v>1</v>
      </c>
      <c r="Q1155" s="69">
        <v>0</v>
      </c>
      <c r="R1155" s="69">
        <v>2</v>
      </c>
      <c r="S1155" s="69">
        <v>0</v>
      </c>
      <c r="T1155" s="69">
        <v>0</v>
      </c>
      <c r="U1155" s="69">
        <v>0</v>
      </c>
      <c r="V1155" s="69">
        <v>0</v>
      </c>
      <c r="W1155" s="69">
        <v>0</v>
      </c>
      <c r="X1155" s="69">
        <v>0</v>
      </c>
      <c r="Y1155" s="69">
        <v>0</v>
      </c>
      <c r="Z1155" s="69">
        <v>0</v>
      </c>
      <c r="AA1155" s="69">
        <v>1</v>
      </c>
      <c r="AB1155" s="69">
        <v>31</v>
      </c>
      <c r="AC1155" s="69">
        <v>0</v>
      </c>
      <c r="AD1155" s="69">
        <v>0</v>
      </c>
      <c r="AE1155" s="69">
        <v>0</v>
      </c>
      <c r="AF1155" s="69">
        <v>1</v>
      </c>
      <c r="AG1155" s="69">
        <v>0</v>
      </c>
      <c r="AH1155" s="69">
        <v>1</v>
      </c>
      <c r="AI1155" s="69">
        <v>0</v>
      </c>
      <c r="AJ1155" s="69">
        <v>0</v>
      </c>
      <c r="AK1155" s="69">
        <v>0</v>
      </c>
      <c r="AL1155" s="69">
        <v>0</v>
      </c>
      <c r="AM1155" s="69">
        <v>0</v>
      </c>
      <c r="AN1155" s="69">
        <v>0</v>
      </c>
      <c r="AO1155" s="69">
        <v>0</v>
      </c>
      <c r="AP1155" s="69">
        <v>0</v>
      </c>
      <c r="AQ1155" s="84">
        <v>0</v>
      </c>
      <c r="AR1155" s="69">
        <v>0</v>
      </c>
      <c r="AS1155" s="69">
        <v>0</v>
      </c>
      <c r="AT1155" s="69">
        <v>0</v>
      </c>
      <c r="AU1155" s="69">
        <v>0</v>
      </c>
      <c r="AV1155" s="69">
        <v>0</v>
      </c>
      <c r="AW1155" s="69">
        <v>0</v>
      </c>
      <c r="AX1155" s="69">
        <v>0</v>
      </c>
      <c r="AY1155" s="69">
        <v>0</v>
      </c>
      <c r="AZ1155" s="69">
        <v>0</v>
      </c>
      <c r="BA1155" s="69">
        <v>0</v>
      </c>
      <c r="BB1155" s="69">
        <v>0</v>
      </c>
      <c r="BC1155" s="69">
        <v>0</v>
      </c>
      <c r="BD1155" s="69">
        <v>0</v>
      </c>
      <c r="BE1155" s="69">
        <v>0</v>
      </c>
      <c r="BF1155" s="69">
        <v>0</v>
      </c>
      <c r="BG1155" s="69">
        <v>0</v>
      </c>
      <c r="BH1155" s="69">
        <v>0</v>
      </c>
      <c r="BK1155" s="69">
        <v>3</v>
      </c>
      <c r="BL1155" s="69">
        <v>10</v>
      </c>
      <c r="BM1155" s="69">
        <v>1</v>
      </c>
      <c r="BN1155" s="69">
        <v>31</v>
      </c>
      <c r="BO1155" s="89">
        <v>0</v>
      </c>
      <c r="BP1155" s="69">
        <v>1</v>
      </c>
      <c r="BQ1155" s="69">
        <v>1</v>
      </c>
      <c r="BR1155" s="69">
        <v>1</v>
      </c>
      <c r="BS1155" s="69">
        <v>64506</v>
      </c>
      <c r="BT1155" s="69">
        <v>0</v>
      </c>
      <c r="BU1155" s="69">
        <v>0</v>
      </c>
      <c r="BV1155" s="69">
        <v>1000</v>
      </c>
      <c r="BW1155" s="69">
        <v>0</v>
      </c>
      <c r="BY1155" s="69">
        <v>0</v>
      </c>
      <c r="BZ1155" s="69">
        <v>0</v>
      </c>
      <c r="CA1155" s="69">
        <v>31</v>
      </c>
      <c r="CB1155" s="89">
        <v>0</v>
      </c>
      <c r="CC1155" s="69">
        <v>0</v>
      </c>
      <c r="CD1155" s="69">
        <v>0</v>
      </c>
      <c r="CE1155" s="69">
        <v>0</v>
      </c>
      <c r="CF1155" s="69">
        <v>0</v>
      </c>
      <c r="CG1155" s="69">
        <v>0</v>
      </c>
      <c r="CH1155" s="69">
        <v>0</v>
      </c>
      <c r="CI1155" s="69">
        <v>0</v>
      </c>
      <c r="CJ1155" s="69">
        <v>0</v>
      </c>
      <c r="CL1155" s="69">
        <v>0</v>
      </c>
      <c r="CM1155" s="69">
        <v>0</v>
      </c>
      <c r="CN1155" s="69">
        <v>0</v>
      </c>
      <c r="CO1155" s="89">
        <v>0</v>
      </c>
      <c r="CP1155" s="69">
        <v>0</v>
      </c>
      <c r="CQ1155" s="69">
        <v>0</v>
      </c>
      <c r="CR1155" s="69">
        <v>0</v>
      </c>
      <c r="CS1155" s="69">
        <v>0</v>
      </c>
      <c r="CT1155" s="69">
        <v>0</v>
      </c>
      <c r="CU1155" s="69">
        <v>0</v>
      </c>
      <c r="CV1155" s="69">
        <v>0</v>
      </c>
      <c r="CW1155" s="69">
        <v>0</v>
      </c>
      <c r="CZ1155" s="69">
        <v>0</v>
      </c>
      <c r="DA1155" s="69">
        <v>0</v>
      </c>
      <c r="DB1155" s="69">
        <v>40</v>
      </c>
      <c r="DC1155" s="69">
        <v>0</v>
      </c>
      <c r="DD1155" s="69">
        <v>0</v>
      </c>
      <c r="DE1155" s="69">
        <v>0</v>
      </c>
      <c r="DF1155" s="69">
        <v>0</v>
      </c>
      <c r="DG1155" s="69">
        <v>1</v>
      </c>
      <c r="DI1155" s="69" t="e">
        <f>INDEX(Sheet3!$E$78:$E$1130,MATCH(A1155,Sheet3!$D$78:$D$1130,0))</f>
        <v>#N/A</v>
      </c>
      <c r="DJ1155" s="69" t="str">
        <f t="shared" si="242"/>
        <v>skill_icons.ps_skill_mdef</v>
      </c>
      <c r="DK1155" s="69" t="s">
        <v>2461</v>
      </c>
      <c r="DL1155" s="93"/>
      <c r="DM1155" s="94" t="s">
        <v>2606</v>
      </c>
      <c r="DN1155" s="69" t="e">
        <f>"造成["&amp;INDEX(Sheet5!$L$2:$L$11,MATCH(BL1155,Sheet5!$J$2:$J$11,0))&amp;":"&amp;BR1155&amp;"*"&amp;BS1155/1000&amp;"]"&amp;INDEX(Sheet5!$I$2:$I$4,MATCH(BR1155,Sheet5!$H$2:$H$4,0))&amp;"的"&amp;INDEX(Sheet5!$K$2:$K$11,MATCH(BL1155,Sheet5!$J$2:$J$11,0))</f>
        <v>#N/A</v>
      </c>
      <c r="DO1155" s="69" t="e">
        <f>"造成["&amp;INDEX(Sheet5!$L$2:$L$11,MATCH(BY1155,Sheet5!$J$2:$J$11,0))&amp;":"&amp;CE1155&amp;"*"&amp;CF1155/1000&amp;"]"&amp;INDEX(Sheet5!$I$2:$I$4,MATCH(CE1155,Sheet5!$H$2:$H$4,0))&amp;"的"&amp;INDEX(Sheet5!$K$2:$K$11,MATCH(BY1155,Sheet5!$J$2:$J$11,0))</f>
        <v>#N/A</v>
      </c>
      <c r="DP1155" s="69"/>
      <c r="DQ1155" s="69"/>
      <c r="DR1155" s="69" t="e">
        <f t="shared" si="243"/>
        <v>#N/A</v>
      </c>
      <c r="DS1155" s="90">
        <f>MATCH(A1155,Sheet5!D:D,0)</f>
        <v>408</v>
      </c>
      <c r="DT1155" s="94" t="e">
        <f>MATCH(A1154,Sheet5!F:F,0)</f>
        <v>#N/A</v>
      </c>
      <c r="DU1155" s="69">
        <v>40</v>
      </c>
      <c r="DV1155" s="69">
        <v>0</v>
      </c>
      <c r="DW1155" s="69">
        <v>0</v>
      </c>
      <c r="DX1155" s="69">
        <v>0</v>
      </c>
      <c r="DY1155" s="69">
        <v>0</v>
      </c>
    </row>
    <row r="1156" spans="1:129" ht="14.25">
      <c r="A1156" s="69">
        <v>64507</v>
      </c>
      <c r="B1156" s="69">
        <v>0</v>
      </c>
      <c r="C1156" s="69">
        <v>1</v>
      </c>
      <c r="D1156" s="69" t="s">
        <v>2463</v>
      </c>
      <c r="E1156" s="69" t="s">
        <v>2464</v>
      </c>
      <c r="F1156" s="69" t="s">
        <v>1825</v>
      </c>
      <c r="G1156" s="69">
        <v>1</v>
      </c>
      <c r="I1156" s="69">
        <v>0</v>
      </c>
      <c r="J1156" s="69">
        <v>0</v>
      </c>
      <c r="K1156" s="69">
        <v>0</v>
      </c>
      <c r="M1156" s="69">
        <v>0</v>
      </c>
      <c r="O1156" s="69">
        <v>0</v>
      </c>
      <c r="P1156" s="69">
        <v>1</v>
      </c>
      <c r="Q1156" s="69">
        <v>0</v>
      </c>
      <c r="R1156" s="69">
        <v>2</v>
      </c>
      <c r="S1156" s="69">
        <v>0</v>
      </c>
      <c r="T1156" s="69">
        <v>0</v>
      </c>
      <c r="U1156" s="69">
        <v>0</v>
      </c>
      <c r="V1156" s="69">
        <v>0</v>
      </c>
      <c r="W1156" s="69">
        <v>0</v>
      </c>
      <c r="X1156" s="69">
        <v>0</v>
      </c>
      <c r="Y1156" s="69">
        <v>0</v>
      </c>
      <c r="Z1156" s="69">
        <v>0</v>
      </c>
      <c r="AA1156" s="69">
        <v>1</v>
      </c>
      <c r="AB1156" s="69">
        <v>31</v>
      </c>
      <c r="AC1156" s="69">
        <v>0</v>
      </c>
      <c r="AD1156" s="69">
        <v>0</v>
      </c>
      <c r="AE1156" s="69">
        <v>0</v>
      </c>
      <c r="AF1156" s="69">
        <v>1</v>
      </c>
      <c r="AG1156" s="69">
        <v>0</v>
      </c>
      <c r="AH1156" s="69">
        <v>1</v>
      </c>
      <c r="AI1156" s="69">
        <v>0</v>
      </c>
      <c r="AJ1156" s="69">
        <v>0</v>
      </c>
      <c r="AK1156" s="69">
        <v>0</v>
      </c>
      <c r="AL1156" s="69">
        <v>0</v>
      </c>
      <c r="AM1156" s="69">
        <v>0</v>
      </c>
      <c r="AN1156" s="69">
        <v>0</v>
      </c>
      <c r="AO1156" s="69">
        <v>0</v>
      </c>
      <c r="AP1156" s="69">
        <v>0</v>
      </c>
      <c r="AQ1156" s="84">
        <v>0</v>
      </c>
      <c r="AR1156" s="69">
        <v>0</v>
      </c>
      <c r="AS1156" s="69">
        <v>0</v>
      </c>
      <c r="AT1156" s="69">
        <v>0</v>
      </c>
      <c r="AU1156" s="69">
        <v>0</v>
      </c>
      <c r="AV1156" s="69">
        <v>0</v>
      </c>
      <c r="AW1156" s="69">
        <v>0</v>
      </c>
      <c r="AX1156" s="69">
        <v>0</v>
      </c>
      <c r="AY1156" s="69">
        <v>0</v>
      </c>
      <c r="AZ1156" s="69">
        <v>0</v>
      </c>
      <c r="BA1156" s="69">
        <v>0</v>
      </c>
      <c r="BB1156" s="69">
        <v>0</v>
      </c>
      <c r="BC1156" s="69">
        <v>0</v>
      </c>
      <c r="BD1156" s="69">
        <v>0</v>
      </c>
      <c r="BE1156" s="69">
        <v>0</v>
      </c>
      <c r="BF1156" s="69">
        <v>0</v>
      </c>
      <c r="BG1156" s="69">
        <v>0</v>
      </c>
      <c r="BH1156" s="69">
        <v>0</v>
      </c>
      <c r="BK1156" s="69">
        <v>3</v>
      </c>
      <c r="BL1156" s="69">
        <v>10</v>
      </c>
      <c r="BM1156" s="69">
        <v>1</v>
      </c>
      <c r="BN1156" s="69">
        <v>31</v>
      </c>
      <c r="BO1156" s="89">
        <v>0</v>
      </c>
      <c r="BP1156" s="69">
        <v>1</v>
      </c>
      <c r="BQ1156" s="69">
        <v>1</v>
      </c>
      <c r="BR1156" s="69">
        <v>1</v>
      </c>
      <c r="BS1156" s="69">
        <v>64507</v>
      </c>
      <c r="BT1156" s="69">
        <v>0</v>
      </c>
      <c r="BU1156" s="69">
        <v>0</v>
      </c>
      <c r="BV1156" s="69">
        <v>1000</v>
      </c>
      <c r="BW1156" s="69">
        <v>0</v>
      </c>
      <c r="BY1156" s="69">
        <v>0</v>
      </c>
      <c r="BZ1156" s="69">
        <v>0</v>
      </c>
      <c r="CA1156" s="69">
        <v>31</v>
      </c>
      <c r="CB1156" s="89">
        <v>0</v>
      </c>
      <c r="CC1156" s="69">
        <v>0</v>
      </c>
      <c r="CD1156" s="69">
        <v>0</v>
      </c>
      <c r="CE1156" s="69">
        <v>0</v>
      </c>
      <c r="CF1156" s="69">
        <v>0</v>
      </c>
      <c r="CG1156" s="69">
        <v>0</v>
      </c>
      <c r="CH1156" s="69">
        <v>0</v>
      </c>
      <c r="CI1156" s="69">
        <v>0</v>
      </c>
      <c r="CJ1156" s="69">
        <v>0</v>
      </c>
      <c r="CL1156" s="69">
        <v>0</v>
      </c>
      <c r="CM1156" s="69">
        <v>0</v>
      </c>
      <c r="CN1156" s="69">
        <v>0</v>
      </c>
      <c r="CO1156" s="89">
        <v>0</v>
      </c>
      <c r="CP1156" s="69">
        <v>0</v>
      </c>
      <c r="CQ1156" s="69">
        <v>0</v>
      </c>
      <c r="CR1156" s="69">
        <v>0</v>
      </c>
      <c r="CS1156" s="69">
        <v>0</v>
      </c>
      <c r="CT1156" s="69">
        <v>0</v>
      </c>
      <c r="CU1156" s="69">
        <v>0</v>
      </c>
      <c r="CV1156" s="69">
        <v>0</v>
      </c>
      <c r="CW1156" s="69">
        <v>0</v>
      </c>
      <c r="CZ1156" s="69">
        <v>0</v>
      </c>
      <c r="DA1156" s="69">
        <v>0</v>
      </c>
      <c r="DB1156" s="69">
        <v>23</v>
      </c>
      <c r="DC1156" s="69">
        <v>0</v>
      </c>
      <c r="DD1156" s="69">
        <v>0</v>
      </c>
      <c r="DE1156" s="69">
        <v>0</v>
      </c>
      <c r="DF1156" s="69">
        <v>0</v>
      </c>
      <c r="DG1156" s="69">
        <v>1</v>
      </c>
      <c r="DI1156" s="69" t="e">
        <f>INDEX(Sheet3!$E$78:$E$1130,MATCH(A1156,Sheet3!$D$78:$D$1130,0))</f>
        <v>#N/A</v>
      </c>
      <c r="DJ1156" s="69" t="str">
        <f t="shared" si="242"/>
        <v>skill_icons.ps_skill_pysicalcri</v>
      </c>
      <c r="DK1156" s="69" t="s">
        <v>2465</v>
      </c>
      <c r="DL1156" s="93"/>
      <c r="DM1156" s="94" t="s">
        <v>2607</v>
      </c>
      <c r="DN1156" s="69" t="e">
        <f>"造成["&amp;INDEX(Sheet5!$L$2:$L$11,MATCH(BL1156,Sheet5!$J$2:$J$11,0))&amp;":"&amp;BR1156&amp;"*"&amp;BS1156/1000&amp;"]"&amp;INDEX(Sheet5!$I$2:$I$4,MATCH(BR1156,Sheet5!$H$2:$H$4,0))&amp;"的"&amp;INDEX(Sheet5!$K$2:$K$11,MATCH(BL1156,Sheet5!$J$2:$J$11,0))</f>
        <v>#N/A</v>
      </c>
      <c r="DO1156" s="69" t="e">
        <f>"造成["&amp;INDEX(Sheet5!$L$2:$L$11,MATCH(BY1156,Sheet5!$J$2:$J$11,0))&amp;":"&amp;CE1156&amp;"*"&amp;CF1156/1000&amp;"]"&amp;INDEX(Sheet5!$I$2:$I$4,MATCH(CE1156,Sheet5!$H$2:$H$4,0))&amp;"的"&amp;INDEX(Sheet5!$K$2:$K$11,MATCH(BY1156,Sheet5!$J$2:$J$11,0))</f>
        <v>#N/A</v>
      </c>
      <c r="DP1156" s="69"/>
      <c r="DQ1156" s="69"/>
      <c r="DR1156" s="69" t="e">
        <f t="shared" si="243"/>
        <v>#N/A</v>
      </c>
      <c r="DS1156" s="90">
        <f>MATCH(A1156,Sheet5!D:D,0)</f>
        <v>409</v>
      </c>
      <c r="DT1156" s="94" t="e">
        <f>MATCH(A1155,Sheet5!F:F,0)</f>
        <v>#N/A</v>
      </c>
      <c r="DU1156" s="69">
        <v>23</v>
      </c>
      <c r="DV1156" s="69">
        <v>0</v>
      </c>
      <c r="DW1156" s="69">
        <v>0</v>
      </c>
      <c r="DX1156" s="69">
        <v>0</v>
      </c>
      <c r="DY1156" s="69">
        <v>0</v>
      </c>
    </row>
    <row r="1157" spans="1:129" ht="14.25">
      <c r="A1157" s="69">
        <v>64508</v>
      </c>
      <c r="B1157" s="69">
        <v>0</v>
      </c>
      <c r="C1157" s="69">
        <v>1</v>
      </c>
      <c r="D1157" s="69" t="s">
        <v>2467</v>
      </c>
      <c r="E1157" s="69" t="s">
        <v>2468</v>
      </c>
      <c r="F1157" s="69" t="s">
        <v>2469</v>
      </c>
      <c r="G1157" s="69">
        <v>1</v>
      </c>
      <c r="I1157" s="69">
        <v>0</v>
      </c>
      <c r="J1157" s="69">
        <v>0</v>
      </c>
      <c r="K1157" s="69">
        <v>0</v>
      </c>
      <c r="M1157" s="69">
        <v>0</v>
      </c>
      <c r="O1157" s="69">
        <v>0</v>
      </c>
      <c r="P1157" s="69">
        <v>1</v>
      </c>
      <c r="Q1157" s="69">
        <v>0</v>
      </c>
      <c r="R1157" s="69">
        <v>2</v>
      </c>
      <c r="S1157" s="69">
        <v>0</v>
      </c>
      <c r="T1157" s="69">
        <v>0</v>
      </c>
      <c r="U1157" s="69">
        <v>0</v>
      </c>
      <c r="V1157" s="69">
        <v>0</v>
      </c>
      <c r="W1157" s="69">
        <v>0</v>
      </c>
      <c r="X1157" s="69">
        <v>0</v>
      </c>
      <c r="Y1157" s="69">
        <v>0</v>
      </c>
      <c r="Z1157" s="69">
        <v>0</v>
      </c>
      <c r="AA1157" s="69">
        <v>1</v>
      </c>
      <c r="AB1157" s="69">
        <v>31</v>
      </c>
      <c r="AC1157" s="69">
        <v>0</v>
      </c>
      <c r="AD1157" s="69">
        <v>0</v>
      </c>
      <c r="AE1157" s="69">
        <v>0</v>
      </c>
      <c r="AF1157" s="69">
        <v>1</v>
      </c>
      <c r="AG1157" s="69">
        <v>0</v>
      </c>
      <c r="AH1157" s="69">
        <v>1</v>
      </c>
      <c r="AI1157" s="69">
        <v>0</v>
      </c>
      <c r="AJ1157" s="69">
        <v>0</v>
      </c>
      <c r="AK1157" s="69">
        <v>0</v>
      </c>
      <c r="AL1157" s="69">
        <v>0</v>
      </c>
      <c r="AM1157" s="69">
        <v>0</v>
      </c>
      <c r="AN1157" s="69">
        <v>0</v>
      </c>
      <c r="AO1157" s="69">
        <v>0</v>
      </c>
      <c r="AP1157" s="69">
        <v>0</v>
      </c>
      <c r="AQ1157" s="84">
        <v>0</v>
      </c>
      <c r="AR1157" s="69">
        <v>0</v>
      </c>
      <c r="AS1157" s="69">
        <v>0</v>
      </c>
      <c r="AT1157" s="69">
        <v>0</v>
      </c>
      <c r="AU1157" s="69">
        <v>0</v>
      </c>
      <c r="AV1157" s="69">
        <v>0</v>
      </c>
      <c r="AW1157" s="69">
        <v>0</v>
      </c>
      <c r="AX1157" s="69">
        <v>0</v>
      </c>
      <c r="AY1157" s="69">
        <v>0</v>
      </c>
      <c r="AZ1157" s="69">
        <v>0</v>
      </c>
      <c r="BA1157" s="69">
        <v>0</v>
      </c>
      <c r="BB1157" s="69">
        <v>0</v>
      </c>
      <c r="BC1157" s="69">
        <v>0</v>
      </c>
      <c r="BD1157" s="69">
        <v>0</v>
      </c>
      <c r="BE1157" s="69">
        <v>0</v>
      </c>
      <c r="BF1157" s="69">
        <v>0</v>
      </c>
      <c r="BG1157" s="69">
        <v>0</v>
      </c>
      <c r="BH1157" s="69">
        <v>0</v>
      </c>
      <c r="BK1157" s="69">
        <v>3</v>
      </c>
      <c r="BL1157" s="69">
        <v>10</v>
      </c>
      <c r="BM1157" s="69">
        <v>1</v>
      </c>
      <c r="BN1157" s="69">
        <v>31</v>
      </c>
      <c r="BO1157" s="89">
        <v>0</v>
      </c>
      <c r="BP1157" s="69">
        <v>1</v>
      </c>
      <c r="BQ1157" s="69">
        <v>1</v>
      </c>
      <c r="BR1157" s="69">
        <v>1</v>
      </c>
      <c r="BS1157" s="69">
        <v>64508</v>
      </c>
      <c r="BT1157" s="69">
        <v>0</v>
      </c>
      <c r="BU1157" s="69">
        <v>0</v>
      </c>
      <c r="BV1157" s="69">
        <v>1000</v>
      </c>
      <c r="BW1157" s="69">
        <v>0</v>
      </c>
      <c r="BY1157" s="69">
        <v>0</v>
      </c>
      <c r="BZ1157" s="69">
        <v>0</v>
      </c>
      <c r="CA1157" s="69">
        <v>31</v>
      </c>
      <c r="CB1157" s="89">
        <v>0</v>
      </c>
      <c r="CC1157" s="69">
        <v>0</v>
      </c>
      <c r="CD1157" s="69">
        <v>0</v>
      </c>
      <c r="CE1157" s="69">
        <v>0</v>
      </c>
      <c r="CF1157" s="69">
        <v>0</v>
      </c>
      <c r="CG1157" s="69">
        <v>0</v>
      </c>
      <c r="CH1157" s="69">
        <v>0</v>
      </c>
      <c r="CI1157" s="69">
        <v>0</v>
      </c>
      <c r="CJ1157" s="69">
        <v>0</v>
      </c>
      <c r="CL1157" s="69">
        <v>0</v>
      </c>
      <c r="CM1157" s="69">
        <v>0</v>
      </c>
      <c r="CN1157" s="69">
        <v>0</v>
      </c>
      <c r="CO1157" s="89">
        <v>0</v>
      </c>
      <c r="CP1157" s="69">
        <v>0</v>
      </c>
      <c r="CQ1157" s="69">
        <v>0</v>
      </c>
      <c r="CR1157" s="69">
        <v>0</v>
      </c>
      <c r="CS1157" s="69">
        <v>0</v>
      </c>
      <c r="CT1157" s="69">
        <v>0</v>
      </c>
      <c r="CU1157" s="69">
        <v>0</v>
      </c>
      <c r="CV1157" s="69">
        <v>0</v>
      </c>
      <c r="CW1157" s="69">
        <v>0</v>
      </c>
      <c r="CZ1157" s="69">
        <v>0</v>
      </c>
      <c r="DA1157" s="69">
        <v>0</v>
      </c>
      <c r="DB1157" s="69">
        <v>23</v>
      </c>
      <c r="DC1157" s="69">
        <v>0</v>
      </c>
      <c r="DD1157" s="69">
        <v>0</v>
      </c>
      <c r="DE1157" s="69">
        <v>0</v>
      </c>
      <c r="DF1157" s="69">
        <v>0</v>
      </c>
      <c r="DG1157" s="69">
        <v>1</v>
      </c>
      <c r="DI1157" s="69" t="e">
        <f>INDEX(Sheet3!$E$78:$E$1130,MATCH(A1157,Sheet3!$D$78:$D$1130,0))</f>
        <v>#N/A</v>
      </c>
      <c r="DJ1157" s="69" t="str">
        <f t="shared" si="242"/>
        <v>skill_icons.ps_skill_magiccri</v>
      </c>
      <c r="DK1157" s="69" t="s">
        <v>2470</v>
      </c>
      <c r="DL1157" s="93"/>
      <c r="DM1157" s="94" t="s">
        <v>2608</v>
      </c>
      <c r="DN1157" s="69" t="e">
        <f>"造成["&amp;INDEX(Sheet5!$L$2:$L$11,MATCH(BL1157,Sheet5!$J$2:$J$11,0))&amp;":"&amp;BR1157&amp;"*"&amp;BS1157/1000&amp;"]"&amp;INDEX(Sheet5!$I$2:$I$4,MATCH(BR1157,Sheet5!$H$2:$H$4,0))&amp;"的"&amp;INDEX(Sheet5!$K$2:$K$11,MATCH(BL1157,Sheet5!$J$2:$J$11,0))</f>
        <v>#N/A</v>
      </c>
      <c r="DO1157" s="69" t="e">
        <f>"造成["&amp;INDEX(Sheet5!$L$2:$L$11,MATCH(BY1157,Sheet5!$J$2:$J$11,0))&amp;":"&amp;CE1157&amp;"*"&amp;CF1157/1000&amp;"]"&amp;INDEX(Sheet5!$I$2:$I$4,MATCH(CE1157,Sheet5!$H$2:$H$4,0))&amp;"的"&amp;INDEX(Sheet5!$K$2:$K$11,MATCH(BY1157,Sheet5!$J$2:$J$11,0))</f>
        <v>#N/A</v>
      </c>
      <c r="DP1157" s="69"/>
      <c r="DQ1157" s="69"/>
      <c r="DR1157" s="69" t="e">
        <f t="shared" si="243"/>
        <v>#N/A</v>
      </c>
      <c r="DS1157" s="90">
        <f>MATCH(A1157,Sheet5!D:D,0)</f>
        <v>410</v>
      </c>
      <c r="DT1157" s="94" t="e">
        <f>MATCH(A1156,Sheet5!F:F,0)</f>
        <v>#N/A</v>
      </c>
      <c r="DU1157" s="69">
        <v>23</v>
      </c>
      <c r="DV1157" s="69">
        <v>0</v>
      </c>
      <c r="DW1157" s="69">
        <v>0</v>
      </c>
      <c r="DX1157" s="69">
        <v>0</v>
      </c>
      <c r="DY1157" s="69">
        <v>0</v>
      </c>
    </row>
    <row r="1158" spans="1:129" ht="14.25">
      <c r="A1158" s="69">
        <v>64509</v>
      </c>
      <c r="B1158" s="69">
        <v>0</v>
      </c>
      <c r="C1158" s="69">
        <v>1</v>
      </c>
      <c r="D1158" s="69" t="s">
        <v>2472</v>
      </c>
      <c r="E1158" s="69" t="s">
        <v>2473</v>
      </c>
      <c r="F1158" s="69" t="s">
        <v>2474</v>
      </c>
      <c r="G1158" s="69">
        <v>1</v>
      </c>
      <c r="I1158" s="69">
        <v>0</v>
      </c>
      <c r="J1158" s="69">
        <v>0</v>
      </c>
      <c r="K1158" s="69">
        <v>0</v>
      </c>
      <c r="M1158" s="69">
        <v>0</v>
      </c>
      <c r="O1158" s="69">
        <v>0</v>
      </c>
      <c r="P1158" s="69">
        <v>1</v>
      </c>
      <c r="Q1158" s="69">
        <v>0</v>
      </c>
      <c r="R1158" s="69">
        <v>2</v>
      </c>
      <c r="S1158" s="69">
        <v>0</v>
      </c>
      <c r="T1158" s="69">
        <v>0</v>
      </c>
      <c r="U1158" s="69">
        <v>0</v>
      </c>
      <c r="V1158" s="69">
        <v>0</v>
      </c>
      <c r="W1158" s="69">
        <v>0</v>
      </c>
      <c r="X1158" s="69">
        <v>0</v>
      </c>
      <c r="Y1158" s="69">
        <v>0</v>
      </c>
      <c r="Z1158" s="69">
        <v>0</v>
      </c>
      <c r="AA1158" s="69">
        <v>1</v>
      </c>
      <c r="AB1158" s="69">
        <v>31</v>
      </c>
      <c r="AC1158" s="69">
        <v>0</v>
      </c>
      <c r="AD1158" s="69">
        <v>0</v>
      </c>
      <c r="AE1158" s="69">
        <v>0</v>
      </c>
      <c r="AF1158" s="69">
        <v>1</v>
      </c>
      <c r="AG1158" s="69">
        <v>0</v>
      </c>
      <c r="AH1158" s="69">
        <v>1</v>
      </c>
      <c r="AI1158" s="69">
        <v>0</v>
      </c>
      <c r="AJ1158" s="69">
        <v>0</v>
      </c>
      <c r="AK1158" s="69">
        <v>0</v>
      </c>
      <c r="AL1158" s="69">
        <v>0</v>
      </c>
      <c r="AM1158" s="69">
        <v>0</v>
      </c>
      <c r="AN1158" s="69">
        <v>0</v>
      </c>
      <c r="AO1158" s="69">
        <v>0</v>
      </c>
      <c r="AP1158" s="69">
        <v>0</v>
      </c>
      <c r="AQ1158" s="84">
        <v>0</v>
      </c>
      <c r="AR1158" s="69">
        <v>0</v>
      </c>
      <c r="AS1158" s="69">
        <v>0</v>
      </c>
      <c r="AT1158" s="69">
        <v>0</v>
      </c>
      <c r="AU1158" s="69">
        <v>0</v>
      </c>
      <c r="AV1158" s="69">
        <v>0</v>
      </c>
      <c r="AW1158" s="69">
        <v>0</v>
      </c>
      <c r="AX1158" s="69">
        <v>0</v>
      </c>
      <c r="AY1158" s="69">
        <v>0</v>
      </c>
      <c r="AZ1158" s="69">
        <v>0</v>
      </c>
      <c r="BA1158" s="69">
        <v>0</v>
      </c>
      <c r="BB1158" s="69">
        <v>0</v>
      </c>
      <c r="BC1158" s="69">
        <v>0</v>
      </c>
      <c r="BD1158" s="69">
        <v>0</v>
      </c>
      <c r="BE1158" s="69">
        <v>0</v>
      </c>
      <c r="BF1158" s="69">
        <v>0</v>
      </c>
      <c r="BG1158" s="69">
        <v>0</v>
      </c>
      <c r="BH1158" s="69">
        <v>0</v>
      </c>
      <c r="BK1158" s="69">
        <v>3</v>
      </c>
      <c r="BL1158" s="69">
        <v>10</v>
      </c>
      <c r="BM1158" s="69">
        <v>1</v>
      </c>
      <c r="BN1158" s="69">
        <v>31</v>
      </c>
      <c r="BO1158" s="89">
        <v>0</v>
      </c>
      <c r="BP1158" s="69">
        <v>1</v>
      </c>
      <c r="BQ1158" s="69">
        <v>1</v>
      </c>
      <c r="BR1158" s="69">
        <v>1</v>
      </c>
      <c r="BS1158" s="69">
        <v>64509</v>
      </c>
      <c r="BT1158" s="69">
        <v>0</v>
      </c>
      <c r="BU1158" s="69">
        <v>0</v>
      </c>
      <c r="BV1158" s="69">
        <v>1000</v>
      </c>
      <c r="BW1158" s="69">
        <v>0</v>
      </c>
      <c r="BY1158" s="69">
        <v>0</v>
      </c>
      <c r="BZ1158" s="69">
        <v>0</v>
      </c>
      <c r="CA1158" s="69">
        <v>31</v>
      </c>
      <c r="CB1158" s="89">
        <v>0</v>
      </c>
      <c r="CC1158" s="69">
        <v>0</v>
      </c>
      <c r="CD1158" s="69">
        <v>0</v>
      </c>
      <c r="CE1158" s="69">
        <v>0</v>
      </c>
      <c r="CF1158" s="69">
        <v>0</v>
      </c>
      <c r="CG1158" s="69">
        <v>0</v>
      </c>
      <c r="CH1158" s="69">
        <v>0</v>
      </c>
      <c r="CI1158" s="69">
        <v>0</v>
      </c>
      <c r="CJ1158" s="69">
        <v>0</v>
      </c>
      <c r="CL1158" s="69">
        <v>0</v>
      </c>
      <c r="CM1158" s="69">
        <v>0</v>
      </c>
      <c r="CN1158" s="69">
        <v>0</v>
      </c>
      <c r="CO1158" s="89">
        <v>0</v>
      </c>
      <c r="CP1158" s="69">
        <v>0</v>
      </c>
      <c r="CQ1158" s="69">
        <v>0</v>
      </c>
      <c r="CR1158" s="69">
        <v>0</v>
      </c>
      <c r="CS1158" s="69">
        <v>0</v>
      </c>
      <c r="CT1158" s="69">
        <v>0</v>
      </c>
      <c r="CU1158" s="69">
        <v>0</v>
      </c>
      <c r="CV1158" s="69">
        <v>0</v>
      </c>
      <c r="CW1158" s="69">
        <v>0</v>
      </c>
      <c r="CZ1158" s="69">
        <v>0</v>
      </c>
      <c r="DA1158" s="69">
        <v>0</v>
      </c>
      <c r="DB1158" s="69">
        <v>24</v>
      </c>
      <c r="DC1158" s="69">
        <v>0</v>
      </c>
      <c r="DD1158" s="69">
        <v>0</v>
      </c>
      <c r="DE1158" s="69">
        <v>0</v>
      </c>
      <c r="DF1158" s="69">
        <v>0</v>
      </c>
      <c r="DG1158" s="69">
        <v>1</v>
      </c>
      <c r="DI1158" s="69" t="e">
        <f>INDEX(Sheet3!$E$78:$E$1130,MATCH(A1158,Sheet3!$D$78:$D$1130,0))</f>
        <v>#N/A</v>
      </c>
      <c r="DJ1158" s="69" t="str">
        <f t="shared" si="242"/>
        <v>skill_icons.ps_skill_pysicalcridam</v>
      </c>
      <c r="DK1158" s="69" t="s">
        <v>2475</v>
      </c>
      <c r="DL1158" s="93"/>
      <c r="DM1158" s="94" t="s">
        <v>2609</v>
      </c>
      <c r="DN1158" s="69" t="e">
        <f>"造成["&amp;INDEX(Sheet5!$L$2:$L$11,MATCH(BL1158,Sheet5!$J$2:$J$11,0))&amp;":"&amp;BR1158&amp;"*"&amp;BS1158/1000&amp;"]"&amp;INDEX(Sheet5!$I$2:$I$4,MATCH(BR1158,Sheet5!$H$2:$H$4,0))&amp;"的"&amp;INDEX(Sheet5!$K$2:$K$11,MATCH(BL1158,Sheet5!$J$2:$J$11,0))</f>
        <v>#N/A</v>
      </c>
      <c r="DO1158" s="69" t="e">
        <f>"造成["&amp;INDEX(Sheet5!$L$2:$L$11,MATCH(BY1158,Sheet5!$J$2:$J$11,0))&amp;":"&amp;CE1158&amp;"*"&amp;CF1158/1000&amp;"]"&amp;INDEX(Sheet5!$I$2:$I$4,MATCH(CE1158,Sheet5!$H$2:$H$4,0))&amp;"的"&amp;INDEX(Sheet5!$K$2:$K$11,MATCH(BY1158,Sheet5!$J$2:$J$11,0))</f>
        <v>#N/A</v>
      </c>
      <c r="DP1158" s="69"/>
      <c r="DQ1158" s="69"/>
      <c r="DR1158" s="69" t="e">
        <f t="shared" si="243"/>
        <v>#N/A</v>
      </c>
      <c r="DS1158" s="90">
        <f>MATCH(A1158,Sheet5!D:D,0)</f>
        <v>411</v>
      </c>
      <c r="DT1158" s="94" t="e">
        <f>MATCH(A1157,Sheet5!F:F,0)</f>
        <v>#N/A</v>
      </c>
      <c r="DU1158" s="69">
        <v>24</v>
      </c>
      <c r="DV1158" s="69">
        <v>0</v>
      </c>
      <c r="DW1158" s="69">
        <v>0</v>
      </c>
      <c r="DX1158" s="69">
        <v>0</v>
      </c>
      <c r="DY1158" s="69">
        <v>0</v>
      </c>
    </row>
    <row r="1159" spans="1:129" ht="14.25">
      <c r="A1159" s="69">
        <v>64510</v>
      </c>
      <c r="B1159" s="69">
        <v>0</v>
      </c>
      <c r="C1159" s="69">
        <v>1</v>
      </c>
      <c r="D1159" s="69" t="s">
        <v>2477</v>
      </c>
      <c r="E1159" s="69" t="s">
        <v>2478</v>
      </c>
      <c r="F1159" s="69" t="s">
        <v>2479</v>
      </c>
      <c r="G1159" s="69">
        <v>1</v>
      </c>
      <c r="I1159" s="69">
        <v>0</v>
      </c>
      <c r="J1159" s="69">
        <v>0</v>
      </c>
      <c r="K1159" s="69">
        <v>0</v>
      </c>
      <c r="M1159" s="69">
        <v>0</v>
      </c>
      <c r="O1159" s="69">
        <v>0</v>
      </c>
      <c r="P1159" s="69">
        <v>1</v>
      </c>
      <c r="Q1159" s="69">
        <v>0</v>
      </c>
      <c r="R1159" s="69">
        <v>2</v>
      </c>
      <c r="S1159" s="69">
        <v>0</v>
      </c>
      <c r="T1159" s="69">
        <v>0</v>
      </c>
      <c r="U1159" s="69">
        <v>0</v>
      </c>
      <c r="V1159" s="69">
        <v>0</v>
      </c>
      <c r="W1159" s="69">
        <v>0</v>
      </c>
      <c r="X1159" s="69">
        <v>0</v>
      </c>
      <c r="Y1159" s="69">
        <v>0</v>
      </c>
      <c r="Z1159" s="69">
        <v>0</v>
      </c>
      <c r="AA1159" s="69">
        <v>1</v>
      </c>
      <c r="AB1159" s="69">
        <v>31</v>
      </c>
      <c r="AC1159" s="69">
        <v>0</v>
      </c>
      <c r="AD1159" s="69">
        <v>0</v>
      </c>
      <c r="AE1159" s="69">
        <v>0</v>
      </c>
      <c r="AF1159" s="69">
        <v>1</v>
      </c>
      <c r="AG1159" s="69">
        <v>0</v>
      </c>
      <c r="AH1159" s="69">
        <v>1</v>
      </c>
      <c r="AI1159" s="69">
        <v>0</v>
      </c>
      <c r="AJ1159" s="69">
        <v>0</v>
      </c>
      <c r="AK1159" s="69">
        <v>0</v>
      </c>
      <c r="AL1159" s="69">
        <v>0</v>
      </c>
      <c r="AM1159" s="69">
        <v>0</v>
      </c>
      <c r="AN1159" s="69">
        <v>0</v>
      </c>
      <c r="AO1159" s="69">
        <v>0</v>
      </c>
      <c r="AP1159" s="69">
        <v>0</v>
      </c>
      <c r="AQ1159" s="84">
        <v>0</v>
      </c>
      <c r="AR1159" s="69">
        <v>0</v>
      </c>
      <c r="AS1159" s="69">
        <v>0</v>
      </c>
      <c r="AT1159" s="69">
        <v>0</v>
      </c>
      <c r="AU1159" s="69">
        <v>0</v>
      </c>
      <c r="AV1159" s="69">
        <v>0</v>
      </c>
      <c r="AW1159" s="69">
        <v>0</v>
      </c>
      <c r="AX1159" s="69">
        <v>0</v>
      </c>
      <c r="AY1159" s="69">
        <v>0</v>
      </c>
      <c r="AZ1159" s="69">
        <v>0</v>
      </c>
      <c r="BA1159" s="69">
        <v>0</v>
      </c>
      <c r="BB1159" s="69">
        <v>0</v>
      </c>
      <c r="BC1159" s="69">
        <v>0</v>
      </c>
      <c r="BD1159" s="69">
        <v>0</v>
      </c>
      <c r="BE1159" s="69">
        <v>0</v>
      </c>
      <c r="BF1159" s="69">
        <v>0</v>
      </c>
      <c r="BG1159" s="69">
        <v>0</v>
      </c>
      <c r="BH1159" s="69">
        <v>0</v>
      </c>
      <c r="BK1159" s="69">
        <v>3</v>
      </c>
      <c r="BL1159" s="69">
        <v>10</v>
      </c>
      <c r="BM1159" s="69">
        <v>1</v>
      </c>
      <c r="BN1159" s="69">
        <v>31</v>
      </c>
      <c r="BO1159" s="89">
        <v>0</v>
      </c>
      <c r="BP1159" s="69">
        <v>1</v>
      </c>
      <c r="BQ1159" s="69">
        <v>1</v>
      </c>
      <c r="BR1159" s="69">
        <v>1</v>
      </c>
      <c r="BS1159" s="69">
        <v>64510</v>
      </c>
      <c r="BT1159" s="69">
        <v>0</v>
      </c>
      <c r="BU1159" s="69">
        <v>0</v>
      </c>
      <c r="BV1159" s="69">
        <v>1000</v>
      </c>
      <c r="BW1159" s="69">
        <v>0</v>
      </c>
      <c r="BY1159" s="69">
        <v>0</v>
      </c>
      <c r="BZ1159" s="69">
        <v>0</v>
      </c>
      <c r="CA1159" s="69">
        <v>31</v>
      </c>
      <c r="CB1159" s="89">
        <v>0</v>
      </c>
      <c r="CC1159" s="69">
        <v>0</v>
      </c>
      <c r="CD1159" s="69">
        <v>0</v>
      </c>
      <c r="CE1159" s="69">
        <v>0</v>
      </c>
      <c r="CF1159" s="69">
        <v>0</v>
      </c>
      <c r="CG1159" s="69">
        <v>0</v>
      </c>
      <c r="CH1159" s="69">
        <v>0</v>
      </c>
      <c r="CI1159" s="69">
        <v>0</v>
      </c>
      <c r="CJ1159" s="69">
        <v>0</v>
      </c>
      <c r="CL1159" s="69">
        <v>0</v>
      </c>
      <c r="CM1159" s="69">
        <v>0</v>
      </c>
      <c r="CN1159" s="69">
        <v>0</v>
      </c>
      <c r="CO1159" s="89">
        <v>0</v>
      </c>
      <c r="CP1159" s="69">
        <v>0</v>
      </c>
      <c r="CQ1159" s="69">
        <v>0</v>
      </c>
      <c r="CR1159" s="69">
        <v>0</v>
      </c>
      <c r="CS1159" s="69">
        <v>0</v>
      </c>
      <c r="CT1159" s="69">
        <v>0</v>
      </c>
      <c r="CU1159" s="69">
        <v>0</v>
      </c>
      <c r="CV1159" s="69">
        <v>0</v>
      </c>
      <c r="CW1159" s="69">
        <v>0</v>
      </c>
      <c r="CZ1159" s="69">
        <v>0</v>
      </c>
      <c r="DA1159" s="69">
        <v>0</v>
      </c>
      <c r="DB1159" s="69">
        <v>24</v>
      </c>
      <c r="DC1159" s="69">
        <v>0</v>
      </c>
      <c r="DD1159" s="69">
        <v>0</v>
      </c>
      <c r="DE1159" s="69">
        <v>0</v>
      </c>
      <c r="DF1159" s="69">
        <v>0</v>
      </c>
      <c r="DG1159" s="69">
        <v>1</v>
      </c>
      <c r="DI1159" s="69" t="e">
        <f>INDEX(Sheet3!$E$78:$E$1130,MATCH(A1159,Sheet3!$D$78:$D$1130,0))</f>
        <v>#N/A</v>
      </c>
      <c r="DJ1159" s="69" t="str">
        <f t="shared" si="242"/>
        <v>skill_icons.ps_skill_magiccridam</v>
      </c>
      <c r="DK1159" s="69" t="s">
        <v>2480</v>
      </c>
      <c r="DL1159" s="93"/>
      <c r="DM1159" s="94" t="s">
        <v>2610</v>
      </c>
      <c r="DN1159" s="69" t="e">
        <f>"造成["&amp;INDEX(Sheet5!$L$2:$L$11,MATCH(BL1159,Sheet5!$J$2:$J$11,0))&amp;":"&amp;BR1159&amp;"*"&amp;BS1159/1000&amp;"]"&amp;INDEX(Sheet5!$I$2:$I$4,MATCH(BR1159,Sheet5!$H$2:$H$4,0))&amp;"的"&amp;INDEX(Sheet5!$K$2:$K$11,MATCH(BL1159,Sheet5!$J$2:$J$11,0))</f>
        <v>#N/A</v>
      </c>
      <c r="DO1159" s="69" t="e">
        <f>"造成["&amp;INDEX(Sheet5!$L$2:$L$11,MATCH(BY1159,Sheet5!$J$2:$J$11,0))&amp;":"&amp;CE1159&amp;"*"&amp;CF1159/1000&amp;"]"&amp;INDEX(Sheet5!$I$2:$I$4,MATCH(CE1159,Sheet5!$H$2:$H$4,0))&amp;"的"&amp;INDEX(Sheet5!$K$2:$K$11,MATCH(BY1159,Sheet5!$J$2:$J$11,0))</f>
        <v>#N/A</v>
      </c>
      <c r="DP1159" s="69"/>
      <c r="DQ1159" s="69"/>
      <c r="DR1159" s="69" t="e">
        <f t="shared" si="243"/>
        <v>#N/A</v>
      </c>
      <c r="DS1159" s="90">
        <f>MATCH(A1159,Sheet5!D:D,0)</f>
        <v>412</v>
      </c>
      <c r="DT1159" s="94" t="e">
        <f>MATCH(A1158,Sheet5!F:F,0)</f>
        <v>#N/A</v>
      </c>
      <c r="DU1159" s="69">
        <v>24</v>
      </c>
      <c r="DV1159" s="69">
        <v>0</v>
      </c>
      <c r="DW1159" s="69">
        <v>0</v>
      </c>
      <c r="DX1159" s="69">
        <v>0</v>
      </c>
      <c r="DY1159" s="69">
        <v>0</v>
      </c>
    </row>
    <row r="1160" spans="1:129" ht="14.25">
      <c r="A1160" s="69">
        <v>64511</v>
      </c>
      <c r="B1160" s="69">
        <v>0</v>
      </c>
      <c r="C1160" s="69">
        <v>1</v>
      </c>
      <c r="D1160" s="69" t="s">
        <v>2482</v>
      </c>
      <c r="E1160" s="69" t="s">
        <v>2483</v>
      </c>
      <c r="F1160" s="69" t="s">
        <v>2484</v>
      </c>
      <c r="G1160" s="69">
        <v>1</v>
      </c>
      <c r="I1160" s="69">
        <v>0</v>
      </c>
      <c r="J1160" s="69">
        <v>0</v>
      </c>
      <c r="K1160" s="69">
        <v>0</v>
      </c>
      <c r="M1160" s="69">
        <v>0</v>
      </c>
      <c r="O1160" s="69">
        <v>0</v>
      </c>
      <c r="P1160" s="69">
        <v>1</v>
      </c>
      <c r="Q1160" s="69">
        <v>0</v>
      </c>
      <c r="R1160" s="69">
        <v>2</v>
      </c>
      <c r="S1160" s="69">
        <v>0</v>
      </c>
      <c r="T1160" s="69">
        <v>0</v>
      </c>
      <c r="U1160" s="69">
        <v>0</v>
      </c>
      <c r="V1160" s="69">
        <v>0</v>
      </c>
      <c r="W1160" s="69">
        <v>0</v>
      </c>
      <c r="X1160" s="69">
        <v>0</v>
      </c>
      <c r="Y1160" s="69">
        <v>0</v>
      </c>
      <c r="Z1160" s="69">
        <v>0</v>
      </c>
      <c r="AA1160" s="69">
        <v>1</v>
      </c>
      <c r="AB1160" s="69">
        <v>31</v>
      </c>
      <c r="AC1160" s="69">
        <v>0</v>
      </c>
      <c r="AD1160" s="69">
        <v>0</v>
      </c>
      <c r="AE1160" s="69">
        <v>0</v>
      </c>
      <c r="AF1160" s="69">
        <v>1</v>
      </c>
      <c r="AG1160" s="69">
        <v>0</v>
      </c>
      <c r="AH1160" s="69">
        <v>1</v>
      </c>
      <c r="AI1160" s="69">
        <v>0</v>
      </c>
      <c r="AJ1160" s="69">
        <v>0</v>
      </c>
      <c r="AK1160" s="69">
        <v>0</v>
      </c>
      <c r="AL1160" s="69">
        <v>0</v>
      </c>
      <c r="AM1160" s="69">
        <v>0</v>
      </c>
      <c r="AN1160" s="69">
        <v>0</v>
      </c>
      <c r="AO1160" s="69">
        <v>0</v>
      </c>
      <c r="AP1160" s="69">
        <v>0</v>
      </c>
      <c r="AQ1160" s="84">
        <v>0</v>
      </c>
      <c r="AR1160" s="69">
        <v>0</v>
      </c>
      <c r="AS1160" s="69">
        <v>0</v>
      </c>
      <c r="AT1160" s="69">
        <v>0</v>
      </c>
      <c r="AU1160" s="69">
        <v>0</v>
      </c>
      <c r="AV1160" s="69">
        <v>0</v>
      </c>
      <c r="AW1160" s="69">
        <v>0</v>
      </c>
      <c r="AX1160" s="69">
        <v>0</v>
      </c>
      <c r="AY1160" s="69">
        <v>0</v>
      </c>
      <c r="AZ1160" s="69">
        <v>0</v>
      </c>
      <c r="BA1160" s="69">
        <v>0</v>
      </c>
      <c r="BB1160" s="69">
        <v>0</v>
      </c>
      <c r="BC1160" s="69">
        <v>0</v>
      </c>
      <c r="BD1160" s="69">
        <v>0</v>
      </c>
      <c r="BE1160" s="69">
        <v>0</v>
      </c>
      <c r="BF1160" s="69">
        <v>0</v>
      </c>
      <c r="BG1160" s="69">
        <v>0</v>
      </c>
      <c r="BH1160" s="69">
        <v>0</v>
      </c>
      <c r="BK1160" s="69">
        <v>3</v>
      </c>
      <c r="BL1160" s="69">
        <v>10</v>
      </c>
      <c r="BM1160" s="69">
        <v>1</v>
      </c>
      <c r="BN1160" s="69">
        <v>31</v>
      </c>
      <c r="BO1160" s="89">
        <v>0</v>
      </c>
      <c r="BP1160" s="69">
        <v>1</v>
      </c>
      <c r="BQ1160" s="69">
        <v>1</v>
      </c>
      <c r="BR1160" s="69">
        <v>1</v>
      </c>
      <c r="BS1160" s="69">
        <v>64511</v>
      </c>
      <c r="BT1160" s="69">
        <v>0</v>
      </c>
      <c r="BU1160" s="69">
        <v>0</v>
      </c>
      <c r="BV1160" s="69">
        <v>1000</v>
      </c>
      <c r="BW1160" s="69">
        <v>0</v>
      </c>
      <c r="BY1160" s="69">
        <v>0</v>
      </c>
      <c r="BZ1160" s="69">
        <v>0</v>
      </c>
      <c r="CA1160" s="69">
        <v>31</v>
      </c>
      <c r="CB1160" s="89">
        <v>0</v>
      </c>
      <c r="CC1160" s="69">
        <v>0</v>
      </c>
      <c r="CD1160" s="69">
        <v>0</v>
      </c>
      <c r="CE1160" s="69">
        <v>0</v>
      </c>
      <c r="CF1160" s="69">
        <v>0</v>
      </c>
      <c r="CG1160" s="69">
        <v>0</v>
      </c>
      <c r="CH1160" s="69">
        <v>0</v>
      </c>
      <c r="CI1160" s="69">
        <v>0</v>
      </c>
      <c r="CJ1160" s="69">
        <v>0</v>
      </c>
      <c r="CL1160" s="69">
        <v>0</v>
      </c>
      <c r="CM1160" s="69">
        <v>0</v>
      </c>
      <c r="CN1160" s="69">
        <v>0</v>
      </c>
      <c r="CO1160" s="89">
        <v>0</v>
      </c>
      <c r="CP1160" s="69">
        <v>0</v>
      </c>
      <c r="CQ1160" s="69">
        <v>0</v>
      </c>
      <c r="CR1160" s="69">
        <v>0</v>
      </c>
      <c r="CS1160" s="69">
        <v>0</v>
      </c>
      <c r="CT1160" s="69">
        <v>0</v>
      </c>
      <c r="CU1160" s="69">
        <v>0</v>
      </c>
      <c r="CV1160" s="69">
        <v>0</v>
      </c>
      <c r="CW1160" s="69">
        <v>0</v>
      </c>
      <c r="CZ1160" s="69">
        <v>0</v>
      </c>
      <c r="DA1160" s="69">
        <v>0</v>
      </c>
      <c r="DB1160" s="69">
        <v>7</v>
      </c>
      <c r="DC1160" s="69">
        <v>0</v>
      </c>
      <c r="DD1160" s="69">
        <v>0</v>
      </c>
      <c r="DE1160" s="69">
        <v>0</v>
      </c>
      <c r="DF1160" s="69">
        <v>0</v>
      </c>
      <c r="DG1160" s="69">
        <v>1</v>
      </c>
      <c r="DI1160" s="69" t="e">
        <f>INDEX(Sheet3!$E$78:$E$1130,MATCH(A1160,Sheet3!$D$78:$D$1130,0))</f>
        <v>#N/A</v>
      </c>
      <c r="DJ1160" s="69" t="str">
        <f t="shared" si="242"/>
        <v>skill_icons.ps_skill_movespd</v>
      </c>
      <c r="DK1160" s="69" t="s">
        <v>2485</v>
      </c>
      <c r="DL1160" s="93"/>
      <c r="DM1160" s="94" t="s">
        <v>2611</v>
      </c>
      <c r="DN1160" s="69" t="e">
        <f>"造成["&amp;INDEX(Sheet5!$L$2:$L$11,MATCH(BL1160,Sheet5!$J$2:$J$11,0))&amp;":"&amp;BR1160&amp;"*"&amp;BS1160/1000&amp;"]"&amp;INDEX(Sheet5!$I$2:$I$4,MATCH(BR1160,Sheet5!$H$2:$H$4,0))&amp;"的"&amp;INDEX(Sheet5!$K$2:$K$11,MATCH(BL1160,Sheet5!$J$2:$J$11,0))</f>
        <v>#N/A</v>
      </c>
      <c r="DO1160" s="69" t="e">
        <f>"造成["&amp;INDEX(Sheet5!$L$2:$L$11,MATCH(BY1160,Sheet5!$J$2:$J$11,0))&amp;":"&amp;CE1160&amp;"*"&amp;CF1160/1000&amp;"]"&amp;INDEX(Sheet5!$I$2:$I$4,MATCH(CE1160,Sheet5!$H$2:$H$4,0))&amp;"的"&amp;INDEX(Sheet5!$K$2:$K$11,MATCH(BY1160,Sheet5!$J$2:$J$11,0))</f>
        <v>#N/A</v>
      </c>
      <c r="DP1160" s="69"/>
      <c r="DQ1160" s="69"/>
      <c r="DR1160" s="69" t="e">
        <f t="shared" si="243"/>
        <v>#N/A</v>
      </c>
      <c r="DS1160" s="90">
        <f>MATCH(A1160,Sheet5!D:D,0)</f>
        <v>413</v>
      </c>
      <c r="DT1160" s="94" t="e">
        <f>MATCH(A1159,Sheet5!F:F,0)</f>
        <v>#N/A</v>
      </c>
      <c r="DU1160" s="69">
        <v>7</v>
      </c>
      <c r="DV1160" s="69">
        <v>0</v>
      </c>
      <c r="DW1160" s="69">
        <v>0</v>
      </c>
      <c r="DX1160" s="69">
        <v>0</v>
      </c>
      <c r="DY1160" s="69">
        <v>0</v>
      </c>
    </row>
    <row r="1161" spans="1:129" ht="14.25">
      <c r="A1161" s="69">
        <v>64512</v>
      </c>
      <c r="B1161" s="69">
        <v>0</v>
      </c>
      <c r="C1161" s="69">
        <v>1</v>
      </c>
      <c r="D1161" s="69" t="s">
        <v>2487</v>
      </c>
      <c r="E1161" s="69" t="s">
        <v>2488</v>
      </c>
      <c r="F1161" s="69" t="s">
        <v>2489</v>
      </c>
      <c r="G1161" s="69">
        <v>1</v>
      </c>
      <c r="I1161" s="69">
        <v>0</v>
      </c>
      <c r="J1161" s="69">
        <v>0</v>
      </c>
      <c r="K1161" s="69">
        <v>0</v>
      </c>
      <c r="M1161" s="69">
        <v>0</v>
      </c>
      <c r="O1161" s="69">
        <v>0</v>
      </c>
      <c r="P1161" s="69">
        <v>1</v>
      </c>
      <c r="Q1161" s="69">
        <v>0</v>
      </c>
      <c r="R1161" s="69">
        <v>2</v>
      </c>
      <c r="S1161" s="69">
        <v>0</v>
      </c>
      <c r="T1161" s="69">
        <v>0</v>
      </c>
      <c r="U1161" s="69">
        <v>0</v>
      </c>
      <c r="V1161" s="69">
        <v>0</v>
      </c>
      <c r="W1161" s="69">
        <v>0</v>
      </c>
      <c r="X1161" s="69">
        <v>0</v>
      </c>
      <c r="Y1161" s="69">
        <v>0</v>
      </c>
      <c r="Z1161" s="69">
        <v>0</v>
      </c>
      <c r="AA1161" s="69">
        <v>1</v>
      </c>
      <c r="AB1161" s="69">
        <v>31</v>
      </c>
      <c r="AC1161" s="69">
        <v>0</v>
      </c>
      <c r="AD1161" s="69">
        <v>0</v>
      </c>
      <c r="AE1161" s="69">
        <v>0</v>
      </c>
      <c r="AF1161" s="69">
        <v>1</v>
      </c>
      <c r="AG1161" s="69">
        <v>0</v>
      </c>
      <c r="AH1161" s="69">
        <v>1</v>
      </c>
      <c r="AI1161" s="69">
        <v>0</v>
      </c>
      <c r="AJ1161" s="69">
        <v>0</v>
      </c>
      <c r="AK1161" s="69">
        <v>0</v>
      </c>
      <c r="AL1161" s="69">
        <v>0</v>
      </c>
      <c r="AM1161" s="69">
        <v>0</v>
      </c>
      <c r="AN1161" s="69">
        <v>0</v>
      </c>
      <c r="AO1161" s="69">
        <v>0</v>
      </c>
      <c r="AP1161" s="69">
        <v>0</v>
      </c>
      <c r="AQ1161" s="84">
        <v>0</v>
      </c>
      <c r="AR1161" s="69">
        <v>0</v>
      </c>
      <c r="AS1161" s="69">
        <v>0</v>
      </c>
      <c r="AT1161" s="69">
        <v>0</v>
      </c>
      <c r="AU1161" s="69">
        <v>0</v>
      </c>
      <c r="AV1161" s="69">
        <v>0</v>
      </c>
      <c r="AW1161" s="69">
        <v>0</v>
      </c>
      <c r="AX1161" s="69">
        <v>0</v>
      </c>
      <c r="AY1161" s="69">
        <v>0</v>
      </c>
      <c r="AZ1161" s="69">
        <v>0</v>
      </c>
      <c r="BA1161" s="69">
        <v>0</v>
      </c>
      <c r="BB1161" s="69">
        <v>0</v>
      </c>
      <c r="BC1161" s="69">
        <v>0</v>
      </c>
      <c r="BD1161" s="69">
        <v>0</v>
      </c>
      <c r="BE1161" s="69">
        <v>0</v>
      </c>
      <c r="BF1161" s="69">
        <v>0</v>
      </c>
      <c r="BG1161" s="69">
        <v>0</v>
      </c>
      <c r="BH1161" s="69">
        <v>0</v>
      </c>
      <c r="BK1161" s="69">
        <v>3</v>
      </c>
      <c r="BL1161" s="69">
        <v>10</v>
      </c>
      <c r="BM1161" s="69">
        <v>1</v>
      </c>
      <c r="BN1161" s="69">
        <v>31</v>
      </c>
      <c r="BO1161" s="89">
        <v>0</v>
      </c>
      <c r="BP1161" s="69">
        <v>1</v>
      </c>
      <c r="BQ1161" s="69">
        <v>1</v>
      </c>
      <c r="BR1161" s="69">
        <v>1</v>
      </c>
      <c r="BS1161" s="69">
        <v>64512</v>
      </c>
      <c r="BT1161" s="69">
        <v>0</v>
      </c>
      <c r="BU1161" s="69">
        <v>0</v>
      </c>
      <c r="BV1161" s="69">
        <v>1000</v>
      </c>
      <c r="BW1161" s="69">
        <v>0</v>
      </c>
      <c r="BY1161" s="69">
        <v>0</v>
      </c>
      <c r="BZ1161" s="69">
        <v>0</v>
      </c>
      <c r="CA1161" s="69">
        <v>31</v>
      </c>
      <c r="CB1161" s="89">
        <v>0</v>
      </c>
      <c r="CC1161" s="69">
        <v>0</v>
      </c>
      <c r="CD1161" s="69">
        <v>0</v>
      </c>
      <c r="CE1161" s="69">
        <v>0</v>
      </c>
      <c r="CF1161" s="69">
        <v>0</v>
      </c>
      <c r="CG1161" s="69">
        <v>0</v>
      </c>
      <c r="CH1161" s="69">
        <v>0</v>
      </c>
      <c r="CI1161" s="69">
        <v>0</v>
      </c>
      <c r="CJ1161" s="69">
        <v>0</v>
      </c>
      <c r="CL1161" s="69">
        <v>0</v>
      </c>
      <c r="CM1161" s="69">
        <v>0</v>
      </c>
      <c r="CN1161" s="69">
        <v>0</v>
      </c>
      <c r="CO1161" s="89">
        <v>0</v>
      </c>
      <c r="CP1161" s="69">
        <v>0</v>
      </c>
      <c r="CQ1161" s="69">
        <v>0</v>
      </c>
      <c r="CR1161" s="69">
        <v>0</v>
      </c>
      <c r="CS1161" s="69">
        <v>0</v>
      </c>
      <c r="CT1161" s="69">
        <v>0</v>
      </c>
      <c r="CU1161" s="69">
        <v>0</v>
      </c>
      <c r="CV1161" s="69">
        <v>0</v>
      </c>
      <c r="CW1161" s="69">
        <v>0</v>
      </c>
      <c r="CZ1161" s="69">
        <v>0</v>
      </c>
      <c r="DA1161" s="69">
        <v>0</v>
      </c>
      <c r="DB1161" s="69">
        <v>20</v>
      </c>
      <c r="DC1161" s="69">
        <v>0</v>
      </c>
      <c r="DD1161" s="69">
        <v>0</v>
      </c>
      <c r="DE1161" s="69">
        <v>0</v>
      </c>
      <c r="DF1161" s="69">
        <v>0</v>
      </c>
      <c r="DG1161" s="69">
        <v>1</v>
      </c>
      <c r="DI1161" s="69" t="e">
        <f>INDEX(Sheet3!$E$78:$E$1130,MATCH(A1161,Sheet3!$D$78:$D$1130,0))</f>
        <v>#N/A</v>
      </c>
      <c r="DJ1161" s="69" t="str">
        <f t="shared" si="242"/>
        <v>skill_icons.ps_skill_hprevive</v>
      </c>
      <c r="DK1161" s="69" t="s">
        <v>2490</v>
      </c>
      <c r="DL1161" s="93"/>
      <c r="DM1161" s="94" t="s">
        <v>2612</v>
      </c>
      <c r="DN1161" s="69" t="e">
        <f>"造成["&amp;INDEX(Sheet5!$L$2:$L$11,MATCH(BL1161,Sheet5!$J$2:$J$11,0))&amp;":"&amp;BR1161&amp;"*"&amp;BS1161/1000&amp;"]"&amp;INDEX(Sheet5!$I$2:$I$4,MATCH(BR1161,Sheet5!$H$2:$H$4,0))&amp;"的"&amp;INDEX(Sheet5!$K$2:$K$11,MATCH(BL1161,Sheet5!$J$2:$J$11,0))</f>
        <v>#N/A</v>
      </c>
      <c r="DO1161" s="69" t="e">
        <f>"造成["&amp;INDEX(Sheet5!$L$2:$L$11,MATCH(BY1161,Sheet5!$J$2:$J$11,0))&amp;":"&amp;CE1161&amp;"*"&amp;CF1161/1000&amp;"]"&amp;INDEX(Sheet5!$I$2:$I$4,MATCH(CE1161,Sheet5!$H$2:$H$4,0))&amp;"的"&amp;INDEX(Sheet5!$K$2:$K$11,MATCH(BY1161,Sheet5!$J$2:$J$11,0))</f>
        <v>#N/A</v>
      </c>
      <c r="DP1161" s="69"/>
      <c r="DQ1161" s="69"/>
      <c r="DR1161" s="69" t="e">
        <f t="shared" si="243"/>
        <v>#N/A</v>
      </c>
      <c r="DS1161" s="90">
        <f>MATCH(A1161,Sheet5!D:D,0)</f>
        <v>414</v>
      </c>
      <c r="DT1161" s="94" t="e">
        <f>MATCH(A1160,Sheet5!F:F,0)</f>
        <v>#N/A</v>
      </c>
      <c r="DU1161" s="69">
        <v>20</v>
      </c>
      <c r="DV1161" s="69">
        <v>0</v>
      </c>
      <c r="DW1161" s="69">
        <v>0</v>
      </c>
      <c r="DX1161" s="69">
        <v>0</v>
      </c>
      <c r="DY1161" s="69">
        <v>0</v>
      </c>
    </row>
    <row r="1162" spans="1:129" ht="14.25">
      <c r="A1162" s="69">
        <v>64513</v>
      </c>
      <c r="B1162" s="69">
        <v>0</v>
      </c>
      <c r="C1162" s="69">
        <v>1</v>
      </c>
      <c r="D1162" s="69" t="s">
        <v>2492</v>
      </c>
      <c r="E1162" s="69" t="s">
        <v>2493</v>
      </c>
      <c r="F1162" s="69" t="s">
        <v>2494</v>
      </c>
      <c r="G1162" s="69">
        <v>1</v>
      </c>
      <c r="I1162" s="69">
        <v>0</v>
      </c>
      <c r="J1162" s="69">
        <v>0</v>
      </c>
      <c r="K1162" s="69">
        <v>0</v>
      </c>
      <c r="M1162" s="69">
        <v>0</v>
      </c>
      <c r="O1162" s="69">
        <v>0</v>
      </c>
      <c r="P1162" s="69">
        <v>1</v>
      </c>
      <c r="Q1162" s="69">
        <v>0</v>
      </c>
      <c r="R1162" s="69">
        <v>2</v>
      </c>
      <c r="S1162" s="69">
        <v>0</v>
      </c>
      <c r="T1162" s="69">
        <v>0</v>
      </c>
      <c r="U1162" s="69">
        <v>0</v>
      </c>
      <c r="V1162" s="69">
        <v>0</v>
      </c>
      <c r="W1162" s="69">
        <v>0</v>
      </c>
      <c r="X1162" s="69">
        <v>0</v>
      </c>
      <c r="Y1162" s="69">
        <v>0</v>
      </c>
      <c r="Z1162" s="69">
        <v>0</v>
      </c>
      <c r="AA1162" s="69">
        <v>1</v>
      </c>
      <c r="AB1162" s="69">
        <v>31</v>
      </c>
      <c r="AC1162" s="69">
        <v>0</v>
      </c>
      <c r="AD1162" s="69">
        <v>0</v>
      </c>
      <c r="AE1162" s="69">
        <v>0</v>
      </c>
      <c r="AF1162" s="69">
        <v>1</v>
      </c>
      <c r="AG1162" s="69">
        <v>0</v>
      </c>
      <c r="AH1162" s="69">
        <v>1</v>
      </c>
      <c r="AI1162" s="69">
        <v>0</v>
      </c>
      <c r="AJ1162" s="69">
        <v>0</v>
      </c>
      <c r="AK1162" s="69">
        <v>0</v>
      </c>
      <c r="AL1162" s="69">
        <v>0</v>
      </c>
      <c r="AM1162" s="69">
        <v>0</v>
      </c>
      <c r="AN1162" s="69">
        <v>0</v>
      </c>
      <c r="AO1162" s="69">
        <v>0</v>
      </c>
      <c r="AP1162" s="69">
        <v>0</v>
      </c>
      <c r="AQ1162" s="84">
        <v>0</v>
      </c>
      <c r="AR1162" s="69">
        <v>0</v>
      </c>
      <c r="AS1162" s="69">
        <v>0</v>
      </c>
      <c r="AT1162" s="69">
        <v>0</v>
      </c>
      <c r="AU1162" s="69">
        <v>0</v>
      </c>
      <c r="AV1162" s="69">
        <v>0</v>
      </c>
      <c r="AW1162" s="69">
        <v>0</v>
      </c>
      <c r="AX1162" s="69">
        <v>0</v>
      </c>
      <c r="AY1162" s="69">
        <v>0</v>
      </c>
      <c r="AZ1162" s="69">
        <v>0</v>
      </c>
      <c r="BA1162" s="69">
        <v>0</v>
      </c>
      <c r="BB1162" s="69">
        <v>0</v>
      </c>
      <c r="BC1162" s="69">
        <v>0</v>
      </c>
      <c r="BD1162" s="69">
        <v>0</v>
      </c>
      <c r="BE1162" s="69">
        <v>0</v>
      </c>
      <c r="BF1162" s="69">
        <v>0</v>
      </c>
      <c r="BG1162" s="69">
        <v>0</v>
      </c>
      <c r="BH1162" s="69">
        <v>0</v>
      </c>
      <c r="BK1162" s="69">
        <v>3</v>
      </c>
      <c r="BL1162" s="69">
        <v>10</v>
      </c>
      <c r="BM1162" s="69">
        <v>1</v>
      </c>
      <c r="BN1162" s="69">
        <v>31</v>
      </c>
      <c r="BO1162" s="89">
        <v>0</v>
      </c>
      <c r="BP1162" s="69">
        <v>1</v>
      </c>
      <c r="BQ1162" s="69">
        <v>1</v>
      </c>
      <c r="BR1162" s="69">
        <v>1</v>
      </c>
      <c r="BS1162" s="69">
        <v>64513</v>
      </c>
      <c r="BT1162" s="69">
        <v>0</v>
      </c>
      <c r="BU1162" s="69">
        <v>0</v>
      </c>
      <c r="BV1162" s="69">
        <v>1000</v>
      </c>
      <c r="BW1162" s="69">
        <v>0</v>
      </c>
      <c r="BY1162" s="69">
        <v>0</v>
      </c>
      <c r="BZ1162" s="69">
        <v>0</v>
      </c>
      <c r="CA1162" s="69">
        <v>31</v>
      </c>
      <c r="CB1162" s="89">
        <v>0</v>
      </c>
      <c r="CC1162" s="69">
        <v>0</v>
      </c>
      <c r="CD1162" s="69">
        <v>0</v>
      </c>
      <c r="CE1162" s="69">
        <v>0</v>
      </c>
      <c r="CF1162" s="69">
        <v>0</v>
      </c>
      <c r="CG1162" s="69">
        <v>0</v>
      </c>
      <c r="CH1162" s="69">
        <v>0</v>
      </c>
      <c r="CI1162" s="69">
        <v>0</v>
      </c>
      <c r="CJ1162" s="69">
        <v>0</v>
      </c>
      <c r="CL1162" s="69">
        <v>0</v>
      </c>
      <c r="CM1162" s="69">
        <v>0</v>
      </c>
      <c r="CN1162" s="69">
        <v>0</v>
      </c>
      <c r="CO1162" s="89">
        <v>0</v>
      </c>
      <c r="CP1162" s="69">
        <v>0</v>
      </c>
      <c r="CQ1162" s="69">
        <v>0</v>
      </c>
      <c r="CR1162" s="69">
        <v>0</v>
      </c>
      <c r="CS1162" s="69">
        <v>0</v>
      </c>
      <c r="CT1162" s="69">
        <v>0</v>
      </c>
      <c r="CU1162" s="69">
        <v>0</v>
      </c>
      <c r="CV1162" s="69">
        <v>0</v>
      </c>
      <c r="CW1162" s="69">
        <v>0</v>
      </c>
      <c r="CZ1162" s="69">
        <v>0</v>
      </c>
      <c r="DA1162" s="69">
        <v>0</v>
      </c>
      <c r="DB1162" s="69">
        <v>20</v>
      </c>
      <c r="DC1162" s="69">
        <v>0</v>
      </c>
      <c r="DD1162" s="69">
        <v>0</v>
      </c>
      <c r="DE1162" s="69">
        <v>0</v>
      </c>
      <c r="DF1162" s="69">
        <v>0</v>
      </c>
      <c r="DG1162" s="69">
        <v>1</v>
      </c>
      <c r="DI1162" s="69" t="e">
        <f>INDEX(Sheet3!$E$78:$E$1130,MATCH(A1162,Sheet3!$D$78:$D$1130,0))</f>
        <v>#N/A</v>
      </c>
      <c r="DJ1162" s="69" t="str">
        <f t="shared" si="242"/>
        <v>skill_icons.ps_skill_mprevive</v>
      </c>
      <c r="DK1162" s="69" t="s">
        <v>2495</v>
      </c>
      <c r="DL1162" s="93"/>
      <c r="DM1162" s="94" t="s">
        <v>2613</v>
      </c>
      <c r="DN1162" s="69" t="e">
        <f>"造成["&amp;INDEX(Sheet5!$L$2:$L$11,MATCH(BL1162,Sheet5!$J$2:$J$11,0))&amp;":"&amp;BR1162&amp;"*"&amp;BS1162/1000&amp;"]"&amp;INDEX(Sheet5!$I$2:$I$4,MATCH(BR1162,Sheet5!$H$2:$H$4,0))&amp;"的"&amp;INDEX(Sheet5!$K$2:$K$11,MATCH(BL1162,Sheet5!$J$2:$J$11,0))</f>
        <v>#N/A</v>
      </c>
      <c r="DO1162" s="69" t="e">
        <f>"造成["&amp;INDEX(Sheet5!$L$2:$L$11,MATCH(BY1162,Sheet5!$J$2:$J$11,0))&amp;":"&amp;CE1162&amp;"*"&amp;CF1162/1000&amp;"]"&amp;INDEX(Sheet5!$I$2:$I$4,MATCH(CE1162,Sheet5!$H$2:$H$4,0))&amp;"的"&amp;INDEX(Sheet5!$K$2:$K$11,MATCH(BY1162,Sheet5!$J$2:$J$11,0))</f>
        <v>#N/A</v>
      </c>
      <c r="DP1162" s="69"/>
      <c r="DQ1162" s="69"/>
      <c r="DR1162" s="69" t="e">
        <f t="shared" si="243"/>
        <v>#N/A</v>
      </c>
      <c r="DS1162" s="90">
        <f>MATCH(A1162,Sheet5!D:D,0)</f>
        <v>415</v>
      </c>
      <c r="DT1162" s="94" t="e">
        <f>MATCH(A1161,Sheet5!F:F,0)</f>
        <v>#N/A</v>
      </c>
      <c r="DU1162" s="69">
        <v>20</v>
      </c>
      <c r="DV1162" s="69">
        <v>0</v>
      </c>
      <c r="DW1162" s="69">
        <v>0</v>
      </c>
      <c r="DX1162" s="69">
        <v>0</v>
      </c>
      <c r="DY1162" s="69">
        <v>0</v>
      </c>
    </row>
    <row r="1163" spans="1:129" ht="14.25">
      <c r="A1163" s="69">
        <v>65001</v>
      </c>
      <c r="B1163" s="69">
        <v>0</v>
      </c>
      <c r="C1163" s="69">
        <v>1</v>
      </c>
      <c r="D1163" s="69" t="s">
        <v>2433</v>
      </c>
      <c r="E1163" s="69" t="s">
        <v>2434</v>
      </c>
      <c r="F1163" s="69" t="s">
        <v>2435</v>
      </c>
      <c r="G1163" s="69">
        <v>1</v>
      </c>
      <c r="I1163" s="69">
        <v>0</v>
      </c>
      <c r="J1163" s="69">
        <v>0</v>
      </c>
      <c r="K1163" s="69">
        <v>0</v>
      </c>
      <c r="M1163" s="69">
        <v>0</v>
      </c>
      <c r="O1163" s="69">
        <v>0</v>
      </c>
      <c r="P1163" s="69">
        <v>1</v>
      </c>
      <c r="Q1163" s="69">
        <v>0</v>
      </c>
      <c r="R1163" s="69">
        <v>2</v>
      </c>
      <c r="S1163" s="69">
        <v>0</v>
      </c>
      <c r="T1163" s="69">
        <v>0</v>
      </c>
      <c r="U1163" s="69">
        <v>0</v>
      </c>
      <c r="V1163" s="69">
        <v>0</v>
      </c>
      <c r="W1163" s="69">
        <v>0</v>
      </c>
      <c r="X1163" s="69">
        <v>0</v>
      </c>
      <c r="Y1163" s="69">
        <v>0</v>
      </c>
      <c r="Z1163" s="69">
        <v>0</v>
      </c>
      <c r="AA1163" s="69">
        <v>1</v>
      </c>
      <c r="AB1163" s="69">
        <v>31</v>
      </c>
      <c r="AC1163" s="69">
        <v>0</v>
      </c>
      <c r="AD1163" s="69">
        <v>0</v>
      </c>
      <c r="AE1163" s="69">
        <v>0</v>
      </c>
      <c r="AF1163" s="69">
        <v>1</v>
      </c>
      <c r="AG1163" s="69">
        <v>0</v>
      </c>
      <c r="AH1163" s="69">
        <v>1</v>
      </c>
      <c r="AI1163" s="69">
        <v>0</v>
      </c>
      <c r="AJ1163" s="69">
        <v>0</v>
      </c>
      <c r="AK1163" s="69">
        <v>0</v>
      </c>
      <c r="AL1163" s="69">
        <v>0</v>
      </c>
      <c r="AM1163" s="69">
        <v>0</v>
      </c>
      <c r="AN1163" s="69">
        <v>0</v>
      </c>
      <c r="AO1163" s="69">
        <v>0</v>
      </c>
      <c r="AP1163" s="69">
        <v>0</v>
      </c>
      <c r="AQ1163" s="84">
        <v>0</v>
      </c>
      <c r="AR1163" s="69">
        <v>0</v>
      </c>
      <c r="AS1163" s="69">
        <v>0</v>
      </c>
      <c r="AT1163" s="69">
        <v>0</v>
      </c>
      <c r="AU1163" s="69">
        <v>0</v>
      </c>
      <c r="AV1163" s="69">
        <v>0</v>
      </c>
      <c r="AW1163" s="69">
        <v>0</v>
      </c>
      <c r="AX1163" s="69">
        <v>0</v>
      </c>
      <c r="AY1163" s="69">
        <v>0</v>
      </c>
      <c r="AZ1163" s="69">
        <v>0</v>
      </c>
      <c r="BA1163" s="69">
        <v>0</v>
      </c>
      <c r="BB1163" s="69">
        <v>0</v>
      </c>
      <c r="BC1163" s="69">
        <v>0</v>
      </c>
      <c r="BD1163" s="69">
        <v>0</v>
      </c>
      <c r="BE1163" s="69">
        <v>0</v>
      </c>
      <c r="BF1163" s="69">
        <v>0</v>
      </c>
      <c r="BG1163" s="69">
        <v>0</v>
      </c>
      <c r="BH1163" s="69">
        <v>0</v>
      </c>
      <c r="BK1163" s="69">
        <v>3</v>
      </c>
      <c r="BL1163" s="69">
        <v>10</v>
      </c>
      <c r="BM1163" s="69">
        <v>1</v>
      </c>
      <c r="BN1163" s="69">
        <v>31</v>
      </c>
      <c r="BO1163" s="89">
        <v>0</v>
      </c>
      <c r="BP1163" s="69">
        <v>1</v>
      </c>
      <c r="BQ1163" s="69">
        <v>1</v>
      </c>
      <c r="BR1163" s="69">
        <v>1</v>
      </c>
      <c r="BS1163" s="69">
        <v>65001</v>
      </c>
      <c r="BT1163" s="69">
        <v>0</v>
      </c>
      <c r="BU1163" s="69">
        <v>0</v>
      </c>
      <c r="BV1163" s="69">
        <v>1000</v>
      </c>
      <c r="BW1163" s="69">
        <v>0</v>
      </c>
      <c r="BY1163" s="69">
        <v>0</v>
      </c>
      <c r="BZ1163" s="69">
        <v>0</v>
      </c>
      <c r="CA1163" s="69">
        <v>31</v>
      </c>
      <c r="CB1163" s="89">
        <v>0</v>
      </c>
      <c r="CC1163" s="69">
        <v>0</v>
      </c>
      <c r="CD1163" s="69">
        <v>0</v>
      </c>
      <c r="CE1163" s="69">
        <v>0</v>
      </c>
      <c r="CF1163" s="69">
        <v>0</v>
      </c>
      <c r="CG1163" s="69">
        <v>0</v>
      </c>
      <c r="CH1163" s="69">
        <v>0</v>
      </c>
      <c r="CI1163" s="69">
        <v>0</v>
      </c>
      <c r="CJ1163" s="69">
        <v>0</v>
      </c>
      <c r="CL1163" s="69">
        <v>0</v>
      </c>
      <c r="CM1163" s="69">
        <v>0</v>
      </c>
      <c r="CN1163" s="69">
        <v>0</v>
      </c>
      <c r="CO1163" s="89">
        <v>0</v>
      </c>
      <c r="CP1163" s="69">
        <v>0</v>
      </c>
      <c r="CQ1163" s="69">
        <v>0</v>
      </c>
      <c r="CR1163" s="69">
        <v>0</v>
      </c>
      <c r="CS1163" s="69">
        <v>0</v>
      </c>
      <c r="CT1163" s="69">
        <v>0</v>
      </c>
      <c r="CU1163" s="69">
        <v>0</v>
      </c>
      <c r="CV1163" s="69">
        <v>0</v>
      </c>
      <c r="CW1163" s="69">
        <v>0</v>
      </c>
      <c r="CZ1163" s="69">
        <v>0</v>
      </c>
      <c r="DA1163" s="69">
        <v>0</v>
      </c>
      <c r="DB1163" s="69">
        <v>1000</v>
      </c>
      <c r="DC1163" s="69">
        <v>0</v>
      </c>
      <c r="DD1163" s="69">
        <v>0</v>
      </c>
      <c r="DE1163" s="69">
        <v>0</v>
      </c>
      <c r="DF1163" s="69">
        <v>0</v>
      </c>
      <c r="DG1163" s="69">
        <v>1</v>
      </c>
      <c r="DI1163" s="69" t="e">
        <f>INDEX(Sheet3!$E$78:$E$1130,MATCH(A1163,Sheet3!$D$78:$D$1130,0))</f>
        <v>#N/A</v>
      </c>
      <c r="DJ1163" s="69" t="str">
        <f t="shared" si="242"/>
        <v>skill_icons.ps_skill_maxhp</v>
      </c>
      <c r="DK1163" s="69" t="s">
        <v>2436</v>
      </c>
      <c r="DL1163" s="93"/>
      <c r="DM1163" s="94" t="s">
        <v>2614</v>
      </c>
      <c r="DN1163" s="69" t="e">
        <f>"造成["&amp;INDEX(Sheet5!$L$2:$L$11,MATCH(BL1163,Sheet5!$J$2:$J$11,0))&amp;":"&amp;BR1163&amp;"*"&amp;BS1163/1000&amp;"]"&amp;INDEX(Sheet5!$I$2:$I$4,MATCH(BR1163,Sheet5!$H$2:$H$4,0))&amp;"的"&amp;INDEX(Sheet5!$K$2:$K$11,MATCH(BL1163,Sheet5!$J$2:$J$11,0))</f>
        <v>#N/A</v>
      </c>
      <c r="DO1163" s="69" t="e">
        <f>"造成["&amp;INDEX(Sheet5!$L$2:$L$11,MATCH(BY1163,Sheet5!$J$2:$J$11,0))&amp;":"&amp;CE1163&amp;"*"&amp;CF1163/1000&amp;"]"&amp;INDEX(Sheet5!$I$2:$I$4,MATCH(CE1163,Sheet5!$H$2:$H$4,0))&amp;"的"&amp;INDEX(Sheet5!$K$2:$K$11,MATCH(BY1163,Sheet5!$J$2:$J$11,0))</f>
        <v>#N/A</v>
      </c>
      <c r="DP1163" s="69"/>
      <c r="DQ1163" s="69"/>
      <c r="DR1163" s="69" t="e">
        <f t="shared" si="243"/>
        <v>#N/A</v>
      </c>
      <c r="DS1163" s="90">
        <f>MATCH(A1163,Sheet5!D:D,0)</f>
        <v>416</v>
      </c>
      <c r="DT1163" s="94" t="e">
        <f>MATCH(A1162,Sheet5!F:F,0)</f>
        <v>#N/A</v>
      </c>
      <c r="DU1163" s="69">
        <v>1000</v>
      </c>
      <c r="DV1163" s="69">
        <v>0</v>
      </c>
      <c r="DW1163" s="69">
        <v>0</v>
      </c>
      <c r="DX1163" s="69">
        <v>0</v>
      </c>
      <c r="DY1163" s="69">
        <v>0</v>
      </c>
    </row>
    <row r="1164" spans="1:129" ht="14.25">
      <c r="A1164" s="69">
        <v>65002</v>
      </c>
      <c r="B1164" s="69">
        <v>0</v>
      </c>
      <c r="C1164" s="69">
        <v>1</v>
      </c>
      <c r="D1164" s="69" t="s">
        <v>2438</v>
      </c>
      <c r="E1164" s="69" t="s">
        <v>2439</v>
      </c>
      <c r="F1164" s="69" t="s">
        <v>2440</v>
      </c>
      <c r="G1164" s="69">
        <v>1</v>
      </c>
      <c r="I1164" s="69">
        <v>0</v>
      </c>
      <c r="J1164" s="69">
        <v>0</v>
      </c>
      <c r="K1164" s="69">
        <v>0</v>
      </c>
      <c r="M1164" s="69">
        <v>0</v>
      </c>
      <c r="O1164" s="69">
        <v>0</v>
      </c>
      <c r="P1164" s="69">
        <v>1</v>
      </c>
      <c r="Q1164" s="69">
        <v>0</v>
      </c>
      <c r="R1164" s="69">
        <v>2</v>
      </c>
      <c r="S1164" s="69">
        <v>0</v>
      </c>
      <c r="T1164" s="69">
        <v>0</v>
      </c>
      <c r="U1164" s="69">
        <v>0</v>
      </c>
      <c r="V1164" s="69">
        <v>0</v>
      </c>
      <c r="W1164" s="69">
        <v>0</v>
      </c>
      <c r="X1164" s="69">
        <v>0</v>
      </c>
      <c r="Y1164" s="69">
        <v>0</v>
      </c>
      <c r="Z1164" s="69">
        <v>0</v>
      </c>
      <c r="AA1164" s="69">
        <v>1</v>
      </c>
      <c r="AB1164" s="69">
        <v>31</v>
      </c>
      <c r="AC1164" s="69">
        <v>0</v>
      </c>
      <c r="AD1164" s="69">
        <v>0</v>
      </c>
      <c r="AE1164" s="69">
        <v>0</v>
      </c>
      <c r="AF1164" s="69">
        <v>1</v>
      </c>
      <c r="AG1164" s="69">
        <v>0</v>
      </c>
      <c r="AH1164" s="69">
        <v>1</v>
      </c>
      <c r="AI1164" s="69">
        <v>0</v>
      </c>
      <c r="AJ1164" s="69">
        <v>0</v>
      </c>
      <c r="AK1164" s="69">
        <v>0</v>
      </c>
      <c r="AL1164" s="69">
        <v>0</v>
      </c>
      <c r="AM1164" s="69">
        <v>0</v>
      </c>
      <c r="AN1164" s="69">
        <v>0</v>
      </c>
      <c r="AO1164" s="69">
        <v>0</v>
      </c>
      <c r="AP1164" s="69">
        <v>0</v>
      </c>
      <c r="AQ1164" s="84">
        <v>0</v>
      </c>
      <c r="AR1164" s="69">
        <v>0</v>
      </c>
      <c r="AS1164" s="69">
        <v>0</v>
      </c>
      <c r="AT1164" s="69">
        <v>0</v>
      </c>
      <c r="AU1164" s="69">
        <v>0</v>
      </c>
      <c r="AV1164" s="69">
        <v>0</v>
      </c>
      <c r="AW1164" s="69">
        <v>0</v>
      </c>
      <c r="AX1164" s="69">
        <v>0</v>
      </c>
      <c r="AY1164" s="69">
        <v>0</v>
      </c>
      <c r="AZ1164" s="69">
        <v>0</v>
      </c>
      <c r="BA1164" s="69">
        <v>0</v>
      </c>
      <c r="BB1164" s="69">
        <v>0</v>
      </c>
      <c r="BC1164" s="69">
        <v>0</v>
      </c>
      <c r="BD1164" s="69">
        <v>0</v>
      </c>
      <c r="BE1164" s="69">
        <v>0</v>
      </c>
      <c r="BF1164" s="69">
        <v>0</v>
      </c>
      <c r="BG1164" s="69">
        <v>0</v>
      </c>
      <c r="BH1164" s="69">
        <v>0</v>
      </c>
      <c r="BK1164" s="69">
        <v>3</v>
      </c>
      <c r="BL1164" s="69">
        <v>10</v>
      </c>
      <c r="BM1164" s="69">
        <v>1</v>
      </c>
      <c r="BN1164" s="69">
        <v>31</v>
      </c>
      <c r="BO1164" s="89">
        <v>0</v>
      </c>
      <c r="BP1164" s="69">
        <v>1</v>
      </c>
      <c r="BQ1164" s="69">
        <v>1</v>
      </c>
      <c r="BR1164" s="69">
        <v>1</v>
      </c>
      <c r="BS1164" s="69">
        <v>65002</v>
      </c>
      <c r="BT1164" s="69">
        <v>0</v>
      </c>
      <c r="BU1164" s="69">
        <v>0</v>
      </c>
      <c r="BV1164" s="69">
        <v>1000</v>
      </c>
      <c r="BW1164" s="69">
        <v>0</v>
      </c>
      <c r="BY1164" s="69">
        <v>0</v>
      </c>
      <c r="BZ1164" s="69">
        <v>0</v>
      </c>
      <c r="CA1164" s="69">
        <v>31</v>
      </c>
      <c r="CB1164" s="89">
        <v>0</v>
      </c>
      <c r="CC1164" s="69">
        <v>0</v>
      </c>
      <c r="CD1164" s="69">
        <v>0</v>
      </c>
      <c r="CE1164" s="69">
        <v>0</v>
      </c>
      <c r="CF1164" s="69">
        <v>0</v>
      </c>
      <c r="CG1164" s="69">
        <v>0</v>
      </c>
      <c r="CH1164" s="69">
        <v>0</v>
      </c>
      <c r="CI1164" s="69">
        <v>0</v>
      </c>
      <c r="CJ1164" s="69">
        <v>0</v>
      </c>
      <c r="CL1164" s="69">
        <v>0</v>
      </c>
      <c r="CM1164" s="69">
        <v>0</v>
      </c>
      <c r="CN1164" s="69">
        <v>0</v>
      </c>
      <c r="CO1164" s="89">
        <v>0</v>
      </c>
      <c r="CP1164" s="69">
        <v>0</v>
      </c>
      <c r="CQ1164" s="69">
        <v>0</v>
      </c>
      <c r="CR1164" s="69">
        <v>0</v>
      </c>
      <c r="CS1164" s="69">
        <v>0</v>
      </c>
      <c r="CT1164" s="69">
        <v>0</v>
      </c>
      <c r="CU1164" s="69">
        <v>0</v>
      </c>
      <c r="CV1164" s="69">
        <v>0</v>
      </c>
      <c r="CW1164" s="69">
        <v>0</v>
      </c>
      <c r="CZ1164" s="69">
        <v>0</v>
      </c>
      <c r="DA1164" s="69">
        <v>0</v>
      </c>
      <c r="DB1164" s="69">
        <v>1000</v>
      </c>
      <c r="DC1164" s="69">
        <v>0</v>
      </c>
      <c r="DD1164" s="69">
        <v>0</v>
      </c>
      <c r="DE1164" s="69">
        <v>0</v>
      </c>
      <c r="DF1164" s="69">
        <v>0</v>
      </c>
      <c r="DG1164" s="69">
        <v>1</v>
      </c>
      <c r="DI1164" s="69" t="e">
        <f>INDEX(Sheet3!$E$78:$E$1130,MATCH(A1164,Sheet3!$D$78:$D$1130,0))</f>
        <v>#N/A</v>
      </c>
      <c r="DJ1164" s="69" t="str">
        <f t="shared" si="242"/>
        <v>skill_icons.ps_skill_maxmp</v>
      </c>
      <c r="DK1164" s="69" t="s">
        <v>2441</v>
      </c>
      <c r="DL1164" s="93"/>
      <c r="DM1164" s="94" t="s">
        <v>2615</v>
      </c>
      <c r="DN1164" s="69" t="e">
        <f>"造成["&amp;INDEX(Sheet5!$L$2:$L$11,MATCH(BL1164,Sheet5!$J$2:$J$11,0))&amp;":"&amp;BR1164&amp;"*"&amp;BS1164/1000&amp;"]"&amp;INDEX(Sheet5!$I$2:$I$4,MATCH(BR1164,Sheet5!$H$2:$H$4,0))&amp;"的"&amp;INDEX(Sheet5!$K$2:$K$11,MATCH(BL1164,Sheet5!$J$2:$J$11,0))</f>
        <v>#N/A</v>
      </c>
      <c r="DO1164" s="69" t="e">
        <f>"造成["&amp;INDEX(Sheet5!$L$2:$L$11,MATCH(BY1164,Sheet5!$J$2:$J$11,0))&amp;":"&amp;CE1164&amp;"*"&amp;CF1164/1000&amp;"]"&amp;INDEX(Sheet5!$I$2:$I$4,MATCH(CE1164,Sheet5!$H$2:$H$4,0))&amp;"的"&amp;INDEX(Sheet5!$K$2:$K$11,MATCH(BY1164,Sheet5!$J$2:$J$11,0))</f>
        <v>#N/A</v>
      </c>
      <c r="DP1164" s="69"/>
      <c r="DQ1164" s="69"/>
      <c r="DR1164" s="69" t="e">
        <f t="shared" si="243"/>
        <v>#N/A</v>
      </c>
      <c r="DS1164" s="90">
        <f>MATCH(A1164,Sheet5!D:D,0)</f>
        <v>417</v>
      </c>
      <c r="DT1164" s="94" t="e">
        <f>MATCH(A1163,Sheet5!F:F,0)</f>
        <v>#N/A</v>
      </c>
      <c r="DU1164" s="69">
        <v>1000</v>
      </c>
      <c r="DV1164" s="69">
        <v>0</v>
      </c>
      <c r="DW1164" s="69">
        <v>0</v>
      </c>
      <c r="DX1164" s="69">
        <v>0</v>
      </c>
      <c r="DY1164" s="69">
        <v>0</v>
      </c>
    </row>
    <row r="1165" spans="1:129" ht="14.25">
      <c r="A1165" s="69">
        <v>65003</v>
      </c>
      <c r="B1165" s="69">
        <v>0</v>
      </c>
      <c r="C1165" s="69">
        <v>1</v>
      </c>
      <c r="D1165" s="69" t="s">
        <v>2443</v>
      </c>
      <c r="E1165" s="69" t="s">
        <v>2444</v>
      </c>
      <c r="F1165" s="69" t="s">
        <v>2445</v>
      </c>
      <c r="G1165" s="69">
        <v>1</v>
      </c>
      <c r="I1165" s="69">
        <v>0</v>
      </c>
      <c r="J1165" s="69">
        <v>0</v>
      </c>
      <c r="K1165" s="69">
        <v>0</v>
      </c>
      <c r="M1165" s="69">
        <v>0</v>
      </c>
      <c r="O1165" s="69">
        <v>0</v>
      </c>
      <c r="P1165" s="69">
        <v>1</v>
      </c>
      <c r="Q1165" s="69">
        <v>0</v>
      </c>
      <c r="R1165" s="69">
        <v>2</v>
      </c>
      <c r="S1165" s="69">
        <v>0</v>
      </c>
      <c r="T1165" s="69">
        <v>0</v>
      </c>
      <c r="U1165" s="69">
        <v>0</v>
      </c>
      <c r="V1165" s="69">
        <v>0</v>
      </c>
      <c r="W1165" s="69">
        <v>0</v>
      </c>
      <c r="X1165" s="69">
        <v>0</v>
      </c>
      <c r="Y1165" s="69">
        <v>0</v>
      </c>
      <c r="Z1165" s="69">
        <v>0</v>
      </c>
      <c r="AA1165" s="69">
        <v>1</v>
      </c>
      <c r="AB1165" s="69">
        <v>31</v>
      </c>
      <c r="AC1165" s="69">
        <v>0</v>
      </c>
      <c r="AD1165" s="69">
        <v>0</v>
      </c>
      <c r="AE1165" s="69">
        <v>0</v>
      </c>
      <c r="AF1165" s="69">
        <v>1</v>
      </c>
      <c r="AG1165" s="69">
        <v>0</v>
      </c>
      <c r="AH1165" s="69">
        <v>1</v>
      </c>
      <c r="AI1165" s="69">
        <v>0</v>
      </c>
      <c r="AJ1165" s="69">
        <v>0</v>
      </c>
      <c r="AK1165" s="69">
        <v>0</v>
      </c>
      <c r="AL1165" s="69">
        <v>0</v>
      </c>
      <c r="AM1165" s="69">
        <v>0</v>
      </c>
      <c r="AN1165" s="69">
        <v>0</v>
      </c>
      <c r="AO1165" s="69">
        <v>0</v>
      </c>
      <c r="AP1165" s="69">
        <v>0</v>
      </c>
      <c r="AQ1165" s="84">
        <v>0</v>
      </c>
      <c r="AR1165" s="69">
        <v>0</v>
      </c>
      <c r="AS1165" s="69">
        <v>0</v>
      </c>
      <c r="AT1165" s="69">
        <v>0</v>
      </c>
      <c r="AU1165" s="69">
        <v>0</v>
      </c>
      <c r="AV1165" s="69">
        <v>0</v>
      </c>
      <c r="AW1165" s="69">
        <v>0</v>
      </c>
      <c r="AX1165" s="69">
        <v>0</v>
      </c>
      <c r="AY1165" s="69">
        <v>0</v>
      </c>
      <c r="AZ1165" s="69">
        <v>0</v>
      </c>
      <c r="BA1165" s="69">
        <v>0</v>
      </c>
      <c r="BB1165" s="69">
        <v>0</v>
      </c>
      <c r="BC1165" s="69">
        <v>0</v>
      </c>
      <c r="BD1165" s="69">
        <v>0</v>
      </c>
      <c r="BE1165" s="69">
        <v>0</v>
      </c>
      <c r="BF1165" s="69">
        <v>0</v>
      </c>
      <c r="BG1165" s="69">
        <v>0</v>
      </c>
      <c r="BH1165" s="69">
        <v>0</v>
      </c>
      <c r="BK1165" s="69">
        <v>3</v>
      </c>
      <c r="BL1165" s="69">
        <v>10</v>
      </c>
      <c r="BM1165" s="69">
        <v>1</v>
      </c>
      <c r="BN1165" s="69">
        <v>31</v>
      </c>
      <c r="BO1165" s="89">
        <v>0</v>
      </c>
      <c r="BP1165" s="69">
        <v>1</v>
      </c>
      <c r="BQ1165" s="69">
        <v>1</v>
      </c>
      <c r="BR1165" s="69">
        <v>1</v>
      </c>
      <c r="BS1165" s="69">
        <v>65003</v>
      </c>
      <c r="BT1165" s="69">
        <v>0</v>
      </c>
      <c r="BU1165" s="69">
        <v>0</v>
      </c>
      <c r="BV1165" s="69">
        <v>1000</v>
      </c>
      <c r="BW1165" s="69">
        <v>0</v>
      </c>
      <c r="BY1165" s="69">
        <v>0</v>
      </c>
      <c r="BZ1165" s="69">
        <v>0</v>
      </c>
      <c r="CA1165" s="69">
        <v>31</v>
      </c>
      <c r="CB1165" s="89">
        <v>0</v>
      </c>
      <c r="CC1165" s="69">
        <v>0</v>
      </c>
      <c r="CD1165" s="69">
        <v>0</v>
      </c>
      <c r="CE1165" s="69">
        <v>0</v>
      </c>
      <c r="CF1165" s="69">
        <v>0</v>
      </c>
      <c r="CG1165" s="69">
        <v>0</v>
      </c>
      <c r="CH1165" s="69">
        <v>0</v>
      </c>
      <c r="CI1165" s="69">
        <v>0</v>
      </c>
      <c r="CJ1165" s="69">
        <v>0</v>
      </c>
      <c r="CL1165" s="69">
        <v>0</v>
      </c>
      <c r="CM1165" s="69">
        <v>0</v>
      </c>
      <c r="CN1165" s="69">
        <v>0</v>
      </c>
      <c r="CO1165" s="89">
        <v>0</v>
      </c>
      <c r="CP1165" s="69">
        <v>0</v>
      </c>
      <c r="CQ1165" s="69">
        <v>0</v>
      </c>
      <c r="CR1165" s="69">
        <v>0</v>
      </c>
      <c r="CS1165" s="69">
        <v>0</v>
      </c>
      <c r="CT1165" s="69">
        <v>0</v>
      </c>
      <c r="CU1165" s="69">
        <v>0</v>
      </c>
      <c r="CV1165" s="69">
        <v>0</v>
      </c>
      <c r="CW1165" s="69">
        <v>0</v>
      </c>
      <c r="CZ1165" s="69">
        <v>0</v>
      </c>
      <c r="DA1165" s="69">
        <v>0</v>
      </c>
      <c r="DB1165" s="69">
        <v>100</v>
      </c>
      <c r="DC1165" s="69">
        <v>0</v>
      </c>
      <c r="DD1165" s="69">
        <v>0</v>
      </c>
      <c r="DE1165" s="69">
        <v>0</v>
      </c>
      <c r="DF1165" s="69">
        <v>0</v>
      </c>
      <c r="DG1165" s="69">
        <v>1</v>
      </c>
      <c r="DI1165" s="69" t="e">
        <f>INDEX(Sheet3!$E$78:$E$1130,MATCH(A1165,Sheet3!$D$78:$D$1130,0))</f>
        <v>#N/A</v>
      </c>
      <c r="DJ1165" s="69" t="str">
        <f t="shared" si="242"/>
        <v>skill_icons.ps_skill_patk</v>
      </c>
      <c r="DK1165" s="69" t="s">
        <v>2446</v>
      </c>
      <c r="DL1165" s="93"/>
      <c r="DM1165" s="94" t="s">
        <v>2616</v>
      </c>
      <c r="DN1165" s="69" t="e">
        <f>"造成["&amp;INDEX(Sheet5!$L$2:$L$11,MATCH(BL1165,Sheet5!$J$2:$J$11,0))&amp;":"&amp;BR1165&amp;"*"&amp;BS1165/1000&amp;"]"&amp;INDEX(Sheet5!$I$2:$I$4,MATCH(BR1165,Sheet5!$H$2:$H$4,0))&amp;"的"&amp;INDEX(Sheet5!$K$2:$K$11,MATCH(BL1165,Sheet5!$J$2:$J$11,0))</f>
        <v>#N/A</v>
      </c>
      <c r="DO1165" s="69" t="e">
        <f>"造成["&amp;INDEX(Sheet5!$L$2:$L$11,MATCH(BY1165,Sheet5!$J$2:$J$11,0))&amp;":"&amp;CE1165&amp;"*"&amp;CF1165/1000&amp;"]"&amp;INDEX(Sheet5!$I$2:$I$4,MATCH(CE1165,Sheet5!$H$2:$H$4,0))&amp;"的"&amp;INDEX(Sheet5!$K$2:$K$11,MATCH(BY1165,Sheet5!$J$2:$J$11,0))</f>
        <v>#N/A</v>
      </c>
      <c r="DP1165" s="69"/>
      <c r="DQ1165" s="69"/>
      <c r="DR1165" s="69" t="e">
        <f t="shared" si="243"/>
        <v>#N/A</v>
      </c>
      <c r="DS1165" s="90">
        <f>MATCH(A1165,Sheet5!D:D,0)</f>
        <v>418</v>
      </c>
      <c r="DT1165" s="94" t="e">
        <f>MATCH(A1164,Sheet5!F:F,0)</f>
        <v>#N/A</v>
      </c>
      <c r="DU1165" s="69">
        <v>100</v>
      </c>
      <c r="DV1165" s="69">
        <v>0</v>
      </c>
      <c r="DW1165" s="69">
        <v>0</v>
      </c>
      <c r="DX1165" s="69">
        <v>0</v>
      </c>
      <c r="DY1165" s="69">
        <v>0</v>
      </c>
    </row>
    <row r="1166" spans="1:129" ht="14.25">
      <c r="A1166" s="69">
        <v>65004</v>
      </c>
      <c r="B1166" s="69">
        <v>0</v>
      </c>
      <c r="C1166" s="69">
        <v>1</v>
      </c>
      <c r="D1166" s="69" t="s">
        <v>2448</v>
      </c>
      <c r="E1166" s="69" t="s">
        <v>2449</v>
      </c>
      <c r="F1166" s="69" t="s">
        <v>2450</v>
      </c>
      <c r="G1166" s="69">
        <v>1</v>
      </c>
      <c r="I1166" s="69">
        <v>0</v>
      </c>
      <c r="J1166" s="69">
        <v>0</v>
      </c>
      <c r="K1166" s="69">
        <v>0</v>
      </c>
      <c r="M1166" s="69">
        <v>0</v>
      </c>
      <c r="O1166" s="69">
        <v>0</v>
      </c>
      <c r="P1166" s="69">
        <v>1</v>
      </c>
      <c r="Q1166" s="69">
        <v>0</v>
      </c>
      <c r="R1166" s="69">
        <v>2</v>
      </c>
      <c r="S1166" s="69">
        <v>0</v>
      </c>
      <c r="T1166" s="69">
        <v>0</v>
      </c>
      <c r="U1166" s="69">
        <v>0</v>
      </c>
      <c r="V1166" s="69">
        <v>0</v>
      </c>
      <c r="W1166" s="69">
        <v>0</v>
      </c>
      <c r="X1166" s="69">
        <v>0</v>
      </c>
      <c r="Y1166" s="69">
        <v>0</v>
      </c>
      <c r="Z1166" s="69">
        <v>0</v>
      </c>
      <c r="AA1166" s="69">
        <v>1</v>
      </c>
      <c r="AB1166" s="69">
        <v>31</v>
      </c>
      <c r="AC1166" s="69">
        <v>0</v>
      </c>
      <c r="AD1166" s="69">
        <v>0</v>
      </c>
      <c r="AE1166" s="69">
        <v>0</v>
      </c>
      <c r="AF1166" s="69">
        <v>1</v>
      </c>
      <c r="AG1166" s="69">
        <v>0</v>
      </c>
      <c r="AH1166" s="69">
        <v>1</v>
      </c>
      <c r="AI1166" s="69">
        <v>0</v>
      </c>
      <c r="AJ1166" s="69">
        <v>0</v>
      </c>
      <c r="AK1166" s="69">
        <v>0</v>
      </c>
      <c r="AL1166" s="69">
        <v>0</v>
      </c>
      <c r="AM1166" s="69">
        <v>0</v>
      </c>
      <c r="AN1166" s="69">
        <v>0</v>
      </c>
      <c r="AO1166" s="69">
        <v>0</v>
      </c>
      <c r="AP1166" s="69">
        <v>0</v>
      </c>
      <c r="AQ1166" s="84">
        <v>0</v>
      </c>
      <c r="AR1166" s="69">
        <v>0</v>
      </c>
      <c r="AS1166" s="69">
        <v>0</v>
      </c>
      <c r="AT1166" s="69">
        <v>0</v>
      </c>
      <c r="AU1166" s="69">
        <v>0</v>
      </c>
      <c r="AV1166" s="69">
        <v>0</v>
      </c>
      <c r="AW1166" s="69">
        <v>0</v>
      </c>
      <c r="AX1166" s="69">
        <v>0</v>
      </c>
      <c r="AY1166" s="69">
        <v>0</v>
      </c>
      <c r="AZ1166" s="69">
        <v>0</v>
      </c>
      <c r="BA1166" s="69">
        <v>0</v>
      </c>
      <c r="BB1166" s="69">
        <v>0</v>
      </c>
      <c r="BC1166" s="69">
        <v>0</v>
      </c>
      <c r="BD1166" s="69">
        <v>0</v>
      </c>
      <c r="BE1166" s="69">
        <v>0</v>
      </c>
      <c r="BF1166" s="69">
        <v>0</v>
      </c>
      <c r="BG1166" s="69">
        <v>0</v>
      </c>
      <c r="BH1166" s="69">
        <v>0</v>
      </c>
      <c r="BK1166" s="69">
        <v>3</v>
      </c>
      <c r="BL1166" s="69">
        <v>10</v>
      </c>
      <c r="BM1166" s="69">
        <v>1</v>
      </c>
      <c r="BN1166" s="69">
        <v>31</v>
      </c>
      <c r="BO1166" s="89">
        <v>0</v>
      </c>
      <c r="BP1166" s="69">
        <v>1</v>
      </c>
      <c r="BQ1166" s="69">
        <v>1</v>
      </c>
      <c r="BR1166" s="69">
        <v>1</v>
      </c>
      <c r="BS1166" s="69">
        <v>65004</v>
      </c>
      <c r="BT1166" s="69">
        <v>0</v>
      </c>
      <c r="BU1166" s="69">
        <v>0</v>
      </c>
      <c r="BV1166" s="69">
        <v>1000</v>
      </c>
      <c r="BW1166" s="69">
        <v>0</v>
      </c>
      <c r="BY1166" s="69">
        <v>0</v>
      </c>
      <c r="BZ1166" s="69">
        <v>0</v>
      </c>
      <c r="CA1166" s="69">
        <v>31</v>
      </c>
      <c r="CB1166" s="89">
        <v>0</v>
      </c>
      <c r="CC1166" s="69">
        <v>0</v>
      </c>
      <c r="CD1166" s="69">
        <v>0</v>
      </c>
      <c r="CE1166" s="69">
        <v>0</v>
      </c>
      <c r="CF1166" s="69">
        <v>0</v>
      </c>
      <c r="CG1166" s="69">
        <v>0</v>
      </c>
      <c r="CH1166" s="69">
        <v>0</v>
      </c>
      <c r="CI1166" s="69">
        <v>0</v>
      </c>
      <c r="CJ1166" s="69">
        <v>0</v>
      </c>
      <c r="CL1166" s="69">
        <v>0</v>
      </c>
      <c r="CM1166" s="69">
        <v>0</v>
      </c>
      <c r="CN1166" s="69">
        <v>0</v>
      </c>
      <c r="CO1166" s="89">
        <v>0</v>
      </c>
      <c r="CP1166" s="69">
        <v>0</v>
      </c>
      <c r="CQ1166" s="69">
        <v>0</v>
      </c>
      <c r="CR1166" s="69">
        <v>0</v>
      </c>
      <c r="CS1166" s="69">
        <v>0</v>
      </c>
      <c r="CT1166" s="69">
        <v>0</v>
      </c>
      <c r="CU1166" s="69">
        <v>0</v>
      </c>
      <c r="CV1166" s="69">
        <v>0</v>
      </c>
      <c r="CW1166" s="69">
        <v>0</v>
      </c>
      <c r="CZ1166" s="69">
        <v>0</v>
      </c>
      <c r="DA1166" s="69">
        <v>0</v>
      </c>
      <c r="DB1166" s="69">
        <v>100</v>
      </c>
      <c r="DC1166" s="69">
        <v>0</v>
      </c>
      <c r="DD1166" s="69">
        <v>0</v>
      </c>
      <c r="DE1166" s="69">
        <v>0</v>
      </c>
      <c r="DF1166" s="69">
        <v>0</v>
      </c>
      <c r="DG1166" s="69">
        <v>1</v>
      </c>
      <c r="DI1166" s="69" t="e">
        <f>INDEX(Sheet3!$E$78:$E$1130,MATCH(A1166,Sheet3!$D$78:$D$1130,0))</f>
        <v>#N/A</v>
      </c>
      <c r="DJ1166" s="69" t="str">
        <f t="shared" ref="DJ1166:DJ1229" si="244">IFERROR(DI1166,F1166)</f>
        <v>skill_icons.ps_skill_matk</v>
      </c>
      <c r="DK1166" s="69" t="s">
        <v>2451</v>
      </c>
      <c r="DL1166" s="93"/>
      <c r="DM1166" s="94" t="s">
        <v>2617</v>
      </c>
      <c r="DN1166" s="69" t="e">
        <f>"造成["&amp;INDEX(Sheet5!$L$2:$L$11,MATCH(BL1166,Sheet5!$J$2:$J$11,0))&amp;":"&amp;BR1166&amp;"*"&amp;BS1166/1000&amp;"]"&amp;INDEX(Sheet5!$I$2:$I$4,MATCH(BR1166,Sheet5!$H$2:$H$4,0))&amp;"的"&amp;INDEX(Sheet5!$K$2:$K$11,MATCH(BL1166,Sheet5!$J$2:$J$11,0))</f>
        <v>#N/A</v>
      </c>
      <c r="DO1166" s="69" t="e">
        <f>"造成["&amp;INDEX(Sheet5!$L$2:$L$11,MATCH(BY1166,Sheet5!$J$2:$J$11,0))&amp;":"&amp;CE1166&amp;"*"&amp;CF1166/1000&amp;"]"&amp;INDEX(Sheet5!$I$2:$I$4,MATCH(CE1166,Sheet5!$H$2:$H$4,0))&amp;"的"&amp;INDEX(Sheet5!$K$2:$K$11,MATCH(BY1166,Sheet5!$J$2:$J$11,0))</f>
        <v>#N/A</v>
      </c>
      <c r="DP1166" s="69"/>
      <c r="DQ1166" s="69"/>
      <c r="DR1166" s="69" t="e">
        <f t="shared" si="243"/>
        <v>#N/A</v>
      </c>
      <c r="DS1166" s="90">
        <f>MATCH(A1166,Sheet5!D:D,0)</f>
        <v>419</v>
      </c>
      <c r="DT1166" s="94" t="e">
        <f>MATCH(A1165,Sheet5!F:F,0)</f>
        <v>#N/A</v>
      </c>
      <c r="DU1166" s="69">
        <v>100</v>
      </c>
      <c r="DV1166" s="69">
        <v>0</v>
      </c>
      <c r="DW1166" s="69">
        <v>0</v>
      </c>
      <c r="DX1166" s="69">
        <v>0</v>
      </c>
      <c r="DY1166" s="69">
        <v>0</v>
      </c>
    </row>
    <row r="1167" spans="1:129" ht="14.25">
      <c r="A1167" s="69">
        <v>65005</v>
      </c>
      <c r="B1167" s="69">
        <v>0</v>
      </c>
      <c r="C1167" s="69">
        <v>1</v>
      </c>
      <c r="D1167" s="69" t="s">
        <v>2453</v>
      </c>
      <c r="E1167" s="69" t="s">
        <v>2454</v>
      </c>
      <c r="F1167" s="69" t="s">
        <v>2455</v>
      </c>
      <c r="G1167" s="69">
        <v>1</v>
      </c>
      <c r="I1167" s="69">
        <v>0</v>
      </c>
      <c r="J1167" s="69">
        <v>0</v>
      </c>
      <c r="K1167" s="69">
        <v>0</v>
      </c>
      <c r="M1167" s="69">
        <v>0</v>
      </c>
      <c r="O1167" s="69">
        <v>0</v>
      </c>
      <c r="P1167" s="69">
        <v>1</v>
      </c>
      <c r="Q1167" s="69">
        <v>0</v>
      </c>
      <c r="R1167" s="69">
        <v>2</v>
      </c>
      <c r="S1167" s="69">
        <v>0</v>
      </c>
      <c r="T1167" s="69">
        <v>0</v>
      </c>
      <c r="U1167" s="69">
        <v>0</v>
      </c>
      <c r="V1167" s="69">
        <v>0</v>
      </c>
      <c r="W1167" s="69">
        <v>0</v>
      </c>
      <c r="X1167" s="69">
        <v>0</v>
      </c>
      <c r="Y1167" s="69">
        <v>0</v>
      </c>
      <c r="Z1167" s="69">
        <v>0</v>
      </c>
      <c r="AA1167" s="69">
        <v>1</v>
      </c>
      <c r="AB1167" s="69">
        <v>31</v>
      </c>
      <c r="AC1167" s="69">
        <v>0</v>
      </c>
      <c r="AD1167" s="69">
        <v>0</v>
      </c>
      <c r="AE1167" s="69">
        <v>0</v>
      </c>
      <c r="AF1167" s="69">
        <v>1</v>
      </c>
      <c r="AG1167" s="69">
        <v>0</v>
      </c>
      <c r="AH1167" s="69">
        <v>1</v>
      </c>
      <c r="AI1167" s="69">
        <v>0</v>
      </c>
      <c r="AJ1167" s="69">
        <v>0</v>
      </c>
      <c r="AK1167" s="69">
        <v>0</v>
      </c>
      <c r="AL1167" s="69">
        <v>0</v>
      </c>
      <c r="AM1167" s="69">
        <v>0</v>
      </c>
      <c r="AN1167" s="69">
        <v>0</v>
      </c>
      <c r="AO1167" s="69">
        <v>0</v>
      </c>
      <c r="AP1167" s="69">
        <v>0</v>
      </c>
      <c r="AQ1167" s="84">
        <v>0</v>
      </c>
      <c r="AR1167" s="69">
        <v>0</v>
      </c>
      <c r="AS1167" s="69">
        <v>0</v>
      </c>
      <c r="AT1167" s="69">
        <v>0</v>
      </c>
      <c r="AU1167" s="69">
        <v>0</v>
      </c>
      <c r="AV1167" s="69">
        <v>0</v>
      </c>
      <c r="AW1167" s="69">
        <v>0</v>
      </c>
      <c r="AX1167" s="69">
        <v>0</v>
      </c>
      <c r="AY1167" s="69">
        <v>0</v>
      </c>
      <c r="AZ1167" s="69">
        <v>0</v>
      </c>
      <c r="BA1167" s="69">
        <v>0</v>
      </c>
      <c r="BB1167" s="69">
        <v>0</v>
      </c>
      <c r="BC1167" s="69">
        <v>0</v>
      </c>
      <c r="BD1167" s="69">
        <v>0</v>
      </c>
      <c r="BE1167" s="69">
        <v>0</v>
      </c>
      <c r="BF1167" s="69">
        <v>0</v>
      </c>
      <c r="BG1167" s="69">
        <v>0</v>
      </c>
      <c r="BH1167" s="69">
        <v>0</v>
      </c>
      <c r="BK1167" s="69">
        <v>3</v>
      </c>
      <c r="BL1167" s="69">
        <v>10</v>
      </c>
      <c r="BM1167" s="69">
        <v>1</v>
      </c>
      <c r="BN1167" s="69">
        <v>31</v>
      </c>
      <c r="BO1167" s="89">
        <v>0</v>
      </c>
      <c r="BP1167" s="69">
        <v>1</v>
      </c>
      <c r="BQ1167" s="69">
        <v>1</v>
      </c>
      <c r="BR1167" s="69">
        <v>1</v>
      </c>
      <c r="BS1167" s="69">
        <v>65005</v>
      </c>
      <c r="BT1167" s="69">
        <v>0</v>
      </c>
      <c r="BU1167" s="69">
        <v>0</v>
      </c>
      <c r="BV1167" s="69">
        <v>1000</v>
      </c>
      <c r="BW1167" s="69">
        <v>0</v>
      </c>
      <c r="BY1167" s="69">
        <v>0</v>
      </c>
      <c r="BZ1167" s="69">
        <v>0</v>
      </c>
      <c r="CA1167" s="69">
        <v>31</v>
      </c>
      <c r="CB1167" s="89">
        <v>0</v>
      </c>
      <c r="CC1167" s="69">
        <v>0</v>
      </c>
      <c r="CD1167" s="69">
        <v>0</v>
      </c>
      <c r="CE1167" s="69">
        <v>0</v>
      </c>
      <c r="CF1167" s="69">
        <v>0</v>
      </c>
      <c r="CG1167" s="69">
        <v>0</v>
      </c>
      <c r="CH1167" s="69">
        <v>0</v>
      </c>
      <c r="CI1167" s="69">
        <v>0</v>
      </c>
      <c r="CJ1167" s="69">
        <v>0</v>
      </c>
      <c r="CL1167" s="69">
        <v>0</v>
      </c>
      <c r="CM1167" s="69">
        <v>0</v>
      </c>
      <c r="CN1167" s="69">
        <v>0</v>
      </c>
      <c r="CO1167" s="89">
        <v>0</v>
      </c>
      <c r="CP1167" s="69">
        <v>0</v>
      </c>
      <c r="CQ1167" s="69">
        <v>0</v>
      </c>
      <c r="CR1167" s="69">
        <v>0</v>
      </c>
      <c r="CS1167" s="69">
        <v>0</v>
      </c>
      <c r="CT1167" s="69">
        <v>0</v>
      </c>
      <c r="CU1167" s="69">
        <v>0</v>
      </c>
      <c r="CV1167" s="69">
        <v>0</v>
      </c>
      <c r="CW1167" s="69">
        <v>0</v>
      </c>
      <c r="CZ1167" s="69">
        <v>0</v>
      </c>
      <c r="DA1167" s="69">
        <v>0</v>
      </c>
      <c r="DB1167" s="69">
        <v>50</v>
      </c>
      <c r="DC1167" s="69">
        <v>0</v>
      </c>
      <c r="DD1167" s="69">
        <v>0</v>
      </c>
      <c r="DE1167" s="69">
        <v>0</v>
      </c>
      <c r="DF1167" s="69">
        <v>0</v>
      </c>
      <c r="DG1167" s="69">
        <v>1</v>
      </c>
      <c r="DI1167" s="69" t="e">
        <f>INDEX(Sheet3!$E$78:$E$1130,MATCH(A1167,Sheet3!$D$78:$D$1130,0))</f>
        <v>#N/A</v>
      </c>
      <c r="DJ1167" s="69" t="str">
        <f t="shared" si="244"/>
        <v>skill_icons.ps_skill_pdef</v>
      </c>
      <c r="DK1167" s="69" t="s">
        <v>2456</v>
      </c>
      <c r="DL1167" s="93"/>
      <c r="DM1167" s="94" t="s">
        <v>2618</v>
      </c>
      <c r="DN1167" s="69" t="e">
        <f>"造成["&amp;INDEX(Sheet5!$L$2:$L$11,MATCH(BL1167,Sheet5!$J$2:$J$11,0))&amp;":"&amp;BR1167&amp;"*"&amp;BS1167/1000&amp;"]"&amp;INDEX(Sheet5!$I$2:$I$4,MATCH(BR1167,Sheet5!$H$2:$H$4,0))&amp;"的"&amp;INDEX(Sheet5!$K$2:$K$11,MATCH(BL1167,Sheet5!$J$2:$J$11,0))</f>
        <v>#N/A</v>
      </c>
      <c r="DO1167" s="69" t="e">
        <f>"造成["&amp;INDEX(Sheet5!$L$2:$L$11,MATCH(BY1167,Sheet5!$J$2:$J$11,0))&amp;":"&amp;CE1167&amp;"*"&amp;CF1167/1000&amp;"]"&amp;INDEX(Sheet5!$I$2:$I$4,MATCH(CE1167,Sheet5!$H$2:$H$4,0))&amp;"的"&amp;INDEX(Sheet5!$K$2:$K$11,MATCH(BY1167,Sheet5!$J$2:$J$11,0))</f>
        <v>#N/A</v>
      </c>
      <c r="DP1167" s="69"/>
      <c r="DQ1167" s="69"/>
      <c r="DR1167" s="69" t="e">
        <f t="shared" si="243"/>
        <v>#N/A</v>
      </c>
      <c r="DS1167" s="90">
        <f>MATCH(A1167,Sheet5!D:D,0)</f>
        <v>420</v>
      </c>
      <c r="DT1167" s="94" t="e">
        <f>MATCH(A1166,Sheet5!F:F,0)</f>
        <v>#N/A</v>
      </c>
      <c r="DU1167" s="69">
        <v>50</v>
      </c>
      <c r="DV1167" s="69">
        <v>0</v>
      </c>
      <c r="DW1167" s="69">
        <v>0</v>
      </c>
      <c r="DX1167" s="69">
        <v>0</v>
      </c>
      <c r="DY1167" s="69">
        <v>0</v>
      </c>
    </row>
    <row r="1168" spans="1:129" ht="14.25">
      <c r="A1168" s="69">
        <v>65006</v>
      </c>
      <c r="B1168" s="69">
        <v>0</v>
      </c>
      <c r="C1168" s="69">
        <v>1</v>
      </c>
      <c r="D1168" s="69" t="s">
        <v>2458</v>
      </c>
      <c r="E1168" s="69" t="s">
        <v>2459</v>
      </c>
      <c r="F1168" s="69" t="s">
        <v>2460</v>
      </c>
      <c r="G1168" s="69">
        <v>1</v>
      </c>
      <c r="I1168" s="69">
        <v>0</v>
      </c>
      <c r="J1168" s="69">
        <v>0</v>
      </c>
      <c r="K1168" s="69">
        <v>0</v>
      </c>
      <c r="M1168" s="69">
        <v>0</v>
      </c>
      <c r="O1168" s="69">
        <v>0</v>
      </c>
      <c r="P1168" s="69">
        <v>1</v>
      </c>
      <c r="Q1168" s="69">
        <v>0</v>
      </c>
      <c r="R1168" s="69">
        <v>2</v>
      </c>
      <c r="S1168" s="69">
        <v>0</v>
      </c>
      <c r="T1168" s="69">
        <v>0</v>
      </c>
      <c r="U1168" s="69">
        <v>0</v>
      </c>
      <c r="V1168" s="69">
        <v>0</v>
      </c>
      <c r="W1168" s="69">
        <v>0</v>
      </c>
      <c r="X1168" s="69">
        <v>0</v>
      </c>
      <c r="Y1168" s="69">
        <v>0</v>
      </c>
      <c r="Z1168" s="69">
        <v>0</v>
      </c>
      <c r="AA1168" s="69">
        <v>1</v>
      </c>
      <c r="AB1168" s="69">
        <v>31</v>
      </c>
      <c r="AC1168" s="69">
        <v>0</v>
      </c>
      <c r="AD1168" s="69">
        <v>0</v>
      </c>
      <c r="AE1168" s="69">
        <v>0</v>
      </c>
      <c r="AF1168" s="69">
        <v>1</v>
      </c>
      <c r="AG1168" s="69">
        <v>0</v>
      </c>
      <c r="AH1168" s="69">
        <v>1</v>
      </c>
      <c r="AI1168" s="69">
        <v>0</v>
      </c>
      <c r="AJ1168" s="69">
        <v>0</v>
      </c>
      <c r="AK1168" s="69">
        <v>0</v>
      </c>
      <c r="AL1168" s="69">
        <v>0</v>
      </c>
      <c r="AM1168" s="69">
        <v>0</v>
      </c>
      <c r="AN1168" s="69">
        <v>0</v>
      </c>
      <c r="AO1168" s="69">
        <v>0</v>
      </c>
      <c r="AP1168" s="69">
        <v>0</v>
      </c>
      <c r="AQ1168" s="84">
        <v>0</v>
      </c>
      <c r="AR1168" s="69">
        <v>0</v>
      </c>
      <c r="AS1168" s="69">
        <v>0</v>
      </c>
      <c r="AT1168" s="69">
        <v>0</v>
      </c>
      <c r="AU1168" s="69">
        <v>0</v>
      </c>
      <c r="AV1168" s="69">
        <v>0</v>
      </c>
      <c r="AW1168" s="69">
        <v>0</v>
      </c>
      <c r="AX1168" s="69">
        <v>0</v>
      </c>
      <c r="AY1168" s="69">
        <v>0</v>
      </c>
      <c r="AZ1168" s="69">
        <v>0</v>
      </c>
      <c r="BA1168" s="69">
        <v>0</v>
      </c>
      <c r="BB1168" s="69">
        <v>0</v>
      </c>
      <c r="BC1168" s="69">
        <v>0</v>
      </c>
      <c r="BD1168" s="69">
        <v>0</v>
      </c>
      <c r="BE1168" s="69">
        <v>0</v>
      </c>
      <c r="BF1168" s="69">
        <v>0</v>
      </c>
      <c r="BG1168" s="69">
        <v>0</v>
      </c>
      <c r="BH1168" s="69">
        <v>0</v>
      </c>
      <c r="BK1168" s="69">
        <v>3</v>
      </c>
      <c r="BL1168" s="69">
        <v>10</v>
      </c>
      <c r="BM1168" s="69">
        <v>1</v>
      </c>
      <c r="BN1168" s="69">
        <v>31</v>
      </c>
      <c r="BO1168" s="89">
        <v>0</v>
      </c>
      <c r="BP1168" s="69">
        <v>1</v>
      </c>
      <c r="BQ1168" s="69">
        <v>1</v>
      </c>
      <c r="BR1168" s="69">
        <v>1</v>
      </c>
      <c r="BS1168" s="69">
        <v>65006</v>
      </c>
      <c r="BT1168" s="69">
        <v>0</v>
      </c>
      <c r="BU1168" s="69">
        <v>0</v>
      </c>
      <c r="BV1168" s="69">
        <v>1000</v>
      </c>
      <c r="BW1168" s="69">
        <v>0</v>
      </c>
      <c r="BY1168" s="69">
        <v>0</v>
      </c>
      <c r="BZ1168" s="69">
        <v>0</v>
      </c>
      <c r="CA1168" s="69">
        <v>31</v>
      </c>
      <c r="CB1168" s="89">
        <v>0</v>
      </c>
      <c r="CC1168" s="69">
        <v>0</v>
      </c>
      <c r="CD1168" s="69">
        <v>0</v>
      </c>
      <c r="CE1168" s="69">
        <v>0</v>
      </c>
      <c r="CF1168" s="69">
        <v>0</v>
      </c>
      <c r="CG1168" s="69">
        <v>0</v>
      </c>
      <c r="CH1168" s="69">
        <v>0</v>
      </c>
      <c r="CI1168" s="69">
        <v>0</v>
      </c>
      <c r="CJ1168" s="69">
        <v>0</v>
      </c>
      <c r="CL1168" s="69">
        <v>0</v>
      </c>
      <c r="CM1168" s="69">
        <v>0</v>
      </c>
      <c r="CN1168" s="69">
        <v>0</v>
      </c>
      <c r="CO1168" s="89">
        <v>0</v>
      </c>
      <c r="CP1168" s="69">
        <v>0</v>
      </c>
      <c r="CQ1168" s="69">
        <v>0</v>
      </c>
      <c r="CR1168" s="69">
        <v>0</v>
      </c>
      <c r="CS1168" s="69">
        <v>0</v>
      </c>
      <c r="CT1168" s="69">
        <v>0</v>
      </c>
      <c r="CU1168" s="69">
        <v>0</v>
      </c>
      <c r="CV1168" s="69">
        <v>0</v>
      </c>
      <c r="CW1168" s="69">
        <v>0</v>
      </c>
      <c r="CZ1168" s="69">
        <v>0</v>
      </c>
      <c r="DA1168" s="69">
        <v>0</v>
      </c>
      <c r="DB1168" s="69">
        <v>50</v>
      </c>
      <c r="DC1168" s="69">
        <v>0</v>
      </c>
      <c r="DD1168" s="69">
        <v>0</v>
      </c>
      <c r="DE1168" s="69">
        <v>0</v>
      </c>
      <c r="DF1168" s="69">
        <v>0</v>
      </c>
      <c r="DG1168" s="69">
        <v>1</v>
      </c>
      <c r="DI1168" s="69" t="e">
        <f>INDEX(Sheet3!$E$78:$E$1130,MATCH(A1168,Sheet3!$D$78:$D$1130,0))</f>
        <v>#N/A</v>
      </c>
      <c r="DJ1168" s="69" t="str">
        <f t="shared" si="244"/>
        <v>skill_icons.ps_skill_mdef</v>
      </c>
      <c r="DK1168" s="69" t="s">
        <v>2461</v>
      </c>
      <c r="DL1168" s="93"/>
      <c r="DM1168" s="94" t="s">
        <v>2619</v>
      </c>
      <c r="DN1168" s="69" t="e">
        <f>"造成["&amp;INDEX(Sheet5!$L$2:$L$11,MATCH(BL1168,Sheet5!$J$2:$J$11,0))&amp;":"&amp;BR1168&amp;"*"&amp;BS1168/1000&amp;"]"&amp;INDEX(Sheet5!$I$2:$I$4,MATCH(BR1168,Sheet5!$H$2:$H$4,0))&amp;"的"&amp;INDEX(Sheet5!$K$2:$K$11,MATCH(BL1168,Sheet5!$J$2:$J$11,0))</f>
        <v>#N/A</v>
      </c>
      <c r="DO1168" s="69" t="e">
        <f>"造成["&amp;INDEX(Sheet5!$L$2:$L$11,MATCH(BY1168,Sheet5!$J$2:$J$11,0))&amp;":"&amp;CE1168&amp;"*"&amp;CF1168/1000&amp;"]"&amp;INDEX(Sheet5!$I$2:$I$4,MATCH(CE1168,Sheet5!$H$2:$H$4,0))&amp;"的"&amp;INDEX(Sheet5!$K$2:$K$11,MATCH(BY1168,Sheet5!$J$2:$J$11,0))</f>
        <v>#N/A</v>
      </c>
      <c r="DP1168" s="69"/>
      <c r="DQ1168" s="69"/>
      <c r="DR1168" s="69" t="e">
        <f t="shared" si="243"/>
        <v>#N/A</v>
      </c>
      <c r="DS1168" s="90">
        <f>MATCH(A1168,Sheet5!D:D,0)</f>
        <v>421</v>
      </c>
      <c r="DT1168" s="94" t="e">
        <f>MATCH(A1167,Sheet5!F:F,0)</f>
        <v>#N/A</v>
      </c>
      <c r="DU1168" s="69">
        <v>50</v>
      </c>
      <c r="DV1168" s="69">
        <v>0</v>
      </c>
      <c r="DW1168" s="69">
        <v>0</v>
      </c>
      <c r="DX1168" s="69">
        <v>0</v>
      </c>
      <c r="DY1168" s="69">
        <v>0</v>
      </c>
    </row>
    <row r="1169" spans="1:129" ht="14.25">
      <c r="A1169" s="69">
        <v>65007</v>
      </c>
      <c r="B1169" s="69">
        <v>0</v>
      </c>
      <c r="C1169" s="69">
        <v>1</v>
      </c>
      <c r="D1169" s="69" t="s">
        <v>2463</v>
      </c>
      <c r="E1169" s="69" t="s">
        <v>2464</v>
      </c>
      <c r="F1169" s="69" t="s">
        <v>1825</v>
      </c>
      <c r="G1169" s="69">
        <v>1</v>
      </c>
      <c r="I1169" s="69">
        <v>0</v>
      </c>
      <c r="J1169" s="69">
        <v>0</v>
      </c>
      <c r="K1169" s="69">
        <v>0</v>
      </c>
      <c r="M1169" s="69">
        <v>0</v>
      </c>
      <c r="O1169" s="69">
        <v>0</v>
      </c>
      <c r="P1169" s="69">
        <v>1</v>
      </c>
      <c r="Q1169" s="69">
        <v>0</v>
      </c>
      <c r="R1169" s="69">
        <v>2</v>
      </c>
      <c r="S1169" s="69">
        <v>0</v>
      </c>
      <c r="T1169" s="69">
        <v>0</v>
      </c>
      <c r="U1169" s="69">
        <v>0</v>
      </c>
      <c r="V1169" s="69">
        <v>0</v>
      </c>
      <c r="W1169" s="69">
        <v>0</v>
      </c>
      <c r="X1169" s="69">
        <v>0</v>
      </c>
      <c r="Y1169" s="69">
        <v>0</v>
      </c>
      <c r="Z1169" s="69">
        <v>0</v>
      </c>
      <c r="AA1169" s="69">
        <v>1</v>
      </c>
      <c r="AB1169" s="69">
        <v>31</v>
      </c>
      <c r="AC1169" s="69">
        <v>0</v>
      </c>
      <c r="AD1169" s="69">
        <v>0</v>
      </c>
      <c r="AE1169" s="69">
        <v>0</v>
      </c>
      <c r="AF1169" s="69">
        <v>1</v>
      </c>
      <c r="AG1169" s="69">
        <v>0</v>
      </c>
      <c r="AH1169" s="69">
        <v>1</v>
      </c>
      <c r="AI1169" s="69">
        <v>0</v>
      </c>
      <c r="AJ1169" s="69">
        <v>0</v>
      </c>
      <c r="AK1169" s="69">
        <v>0</v>
      </c>
      <c r="AL1169" s="69">
        <v>0</v>
      </c>
      <c r="AM1169" s="69">
        <v>0</v>
      </c>
      <c r="AN1169" s="69">
        <v>0</v>
      </c>
      <c r="AO1169" s="69">
        <v>0</v>
      </c>
      <c r="AP1169" s="69">
        <v>0</v>
      </c>
      <c r="AQ1169" s="84">
        <v>0</v>
      </c>
      <c r="AR1169" s="69">
        <v>0</v>
      </c>
      <c r="AS1169" s="69">
        <v>0</v>
      </c>
      <c r="AT1169" s="69">
        <v>0</v>
      </c>
      <c r="AU1169" s="69">
        <v>0</v>
      </c>
      <c r="AV1169" s="69">
        <v>0</v>
      </c>
      <c r="AW1169" s="69">
        <v>0</v>
      </c>
      <c r="AX1169" s="69">
        <v>0</v>
      </c>
      <c r="AY1169" s="69">
        <v>0</v>
      </c>
      <c r="AZ1169" s="69">
        <v>0</v>
      </c>
      <c r="BA1169" s="69">
        <v>0</v>
      </c>
      <c r="BB1169" s="69">
        <v>0</v>
      </c>
      <c r="BC1169" s="69">
        <v>0</v>
      </c>
      <c r="BD1169" s="69">
        <v>0</v>
      </c>
      <c r="BE1169" s="69">
        <v>0</v>
      </c>
      <c r="BF1169" s="69">
        <v>0</v>
      </c>
      <c r="BG1169" s="69">
        <v>0</v>
      </c>
      <c r="BH1169" s="69">
        <v>0</v>
      </c>
      <c r="BK1169" s="69">
        <v>3</v>
      </c>
      <c r="BL1169" s="69">
        <v>10</v>
      </c>
      <c r="BM1169" s="69">
        <v>1</v>
      </c>
      <c r="BN1169" s="69">
        <v>31</v>
      </c>
      <c r="BO1169" s="89">
        <v>0</v>
      </c>
      <c r="BP1169" s="69">
        <v>1</v>
      </c>
      <c r="BQ1169" s="69">
        <v>1</v>
      </c>
      <c r="BR1169" s="69">
        <v>1</v>
      </c>
      <c r="BS1169" s="69">
        <v>65007</v>
      </c>
      <c r="BT1169" s="69">
        <v>0</v>
      </c>
      <c r="BU1169" s="69">
        <v>0</v>
      </c>
      <c r="BV1169" s="69">
        <v>1000</v>
      </c>
      <c r="BW1169" s="69">
        <v>0</v>
      </c>
      <c r="BY1169" s="69">
        <v>0</v>
      </c>
      <c r="BZ1169" s="69">
        <v>0</v>
      </c>
      <c r="CA1169" s="69">
        <v>31</v>
      </c>
      <c r="CB1169" s="89">
        <v>0</v>
      </c>
      <c r="CC1169" s="69">
        <v>0</v>
      </c>
      <c r="CD1169" s="69">
        <v>0</v>
      </c>
      <c r="CE1169" s="69">
        <v>0</v>
      </c>
      <c r="CF1169" s="69">
        <v>0</v>
      </c>
      <c r="CG1169" s="69">
        <v>0</v>
      </c>
      <c r="CH1169" s="69">
        <v>0</v>
      </c>
      <c r="CI1169" s="69">
        <v>0</v>
      </c>
      <c r="CJ1169" s="69">
        <v>0</v>
      </c>
      <c r="CL1169" s="69">
        <v>0</v>
      </c>
      <c r="CM1169" s="69">
        <v>0</v>
      </c>
      <c r="CN1169" s="69">
        <v>0</v>
      </c>
      <c r="CO1169" s="89">
        <v>0</v>
      </c>
      <c r="CP1169" s="69">
        <v>0</v>
      </c>
      <c r="CQ1169" s="69">
        <v>0</v>
      </c>
      <c r="CR1169" s="69">
        <v>0</v>
      </c>
      <c r="CS1169" s="69">
        <v>0</v>
      </c>
      <c r="CT1169" s="69">
        <v>0</v>
      </c>
      <c r="CU1169" s="69">
        <v>0</v>
      </c>
      <c r="CV1169" s="69">
        <v>0</v>
      </c>
      <c r="CW1169" s="69">
        <v>0</v>
      </c>
      <c r="CZ1169" s="69">
        <v>0</v>
      </c>
      <c r="DA1169" s="69">
        <v>0</v>
      </c>
      <c r="DB1169" s="69">
        <v>24</v>
      </c>
      <c r="DC1169" s="69">
        <v>0</v>
      </c>
      <c r="DD1169" s="69">
        <v>0</v>
      </c>
      <c r="DE1169" s="69">
        <v>0</v>
      </c>
      <c r="DF1169" s="69">
        <v>0</v>
      </c>
      <c r="DG1169" s="69">
        <v>1</v>
      </c>
      <c r="DI1169" s="69" t="e">
        <f>INDEX(Sheet3!$E$78:$E$1130,MATCH(A1169,Sheet3!$D$78:$D$1130,0))</f>
        <v>#N/A</v>
      </c>
      <c r="DJ1169" s="69" t="str">
        <f t="shared" si="244"/>
        <v>skill_icons.ps_skill_pysicalcri</v>
      </c>
      <c r="DK1169" s="69" t="s">
        <v>2465</v>
      </c>
      <c r="DL1169" s="93"/>
      <c r="DM1169" s="94" t="s">
        <v>2620</v>
      </c>
      <c r="DN1169" s="69" t="e">
        <f>"造成["&amp;INDEX(Sheet5!$L$2:$L$11,MATCH(BL1169,Sheet5!$J$2:$J$11,0))&amp;":"&amp;BR1169&amp;"*"&amp;BS1169/1000&amp;"]"&amp;INDEX(Sheet5!$I$2:$I$4,MATCH(BR1169,Sheet5!$H$2:$H$4,0))&amp;"的"&amp;INDEX(Sheet5!$K$2:$K$11,MATCH(BL1169,Sheet5!$J$2:$J$11,0))</f>
        <v>#N/A</v>
      </c>
      <c r="DO1169" s="69" t="e">
        <f>"造成["&amp;INDEX(Sheet5!$L$2:$L$11,MATCH(BY1169,Sheet5!$J$2:$J$11,0))&amp;":"&amp;CE1169&amp;"*"&amp;CF1169/1000&amp;"]"&amp;INDEX(Sheet5!$I$2:$I$4,MATCH(CE1169,Sheet5!$H$2:$H$4,0))&amp;"的"&amp;INDEX(Sheet5!$K$2:$K$11,MATCH(BY1169,Sheet5!$J$2:$J$11,0))</f>
        <v>#N/A</v>
      </c>
      <c r="DP1169" s="69"/>
      <c r="DQ1169" s="69"/>
      <c r="DR1169" s="69" t="e">
        <f t="shared" si="243"/>
        <v>#N/A</v>
      </c>
      <c r="DS1169" s="90">
        <f>MATCH(A1169,Sheet5!D:D,0)</f>
        <v>422</v>
      </c>
      <c r="DT1169" s="94" t="e">
        <f>MATCH(A1168,Sheet5!F:F,0)</f>
        <v>#N/A</v>
      </c>
      <c r="DU1169" s="69">
        <v>24</v>
      </c>
      <c r="DV1169" s="69">
        <v>0</v>
      </c>
      <c r="DW1169" s="69">
        <v>0</v>
      </c>
      <c r="DX1169" s="69">
        <v>0</v>
      </c>
      <c r="DY1169" s="69">
        <v>0</v>
      </c>
    </row>
    <row r="1170" spans="1:129" ht="14.25">
      <c r="A1170" s="69">
        <v>65008</v>
      </c>
      <c r="B1170" s="69">
        <v>0</v>
      </c>
      <c r="C1170" s="69">
        <v>1</v>
      </c>
      <c r="D1170" s="69" t="s">
        <v>2467</v>
      </c>
      <c r="E1170" s="69" t="s">
        <v>2468</v>
      </c>
      <c r="F1170" s="69" t="s">
        <v>2469</v>
      </c>
      <c r="G1170" s="69">
        <v>1</v>
      </c>
      <c r="I1170" s="69">
        <v>0</v>
      </c>
      <c r="J1170" s="69">
        <v>0</v>
      </c>
      <c r="K1170" s="69">
        <v>0</v>
      </c>
      <c r="M1170" s="69">
        <v>0</v>
      </c>
      <c r="O1170" s="69">
        <v>0</v>
      </c>
      <c r="P1170" s="69">
        <v>1</v>
      </c>
      <c r="Q1170" s="69">
        <v>0</v>
      </c>
      <c r="R1170" s="69">
        <v>2</v>
      </c>
      <c r="S1170" s="69">
        <v>0</v>
      </c>
      <c r="T1170" s="69">
        <v>0</v>
      </c>
      <c r="U1170" s="69">
        <v>0</v>
      </c>
      <c r="V1170" s="69">
        <v>0</v>
      </c>
      <c r="W1170" s="69">
        <v>0</v>
      </c>
      <c r="X1170" s="69">
        <v>0</v>
      </c>
      <c r="Y1170" s="69">
        <v>0</v>
      </c>
      <c r="Z1170" s="69">
        <v>0</v>
      </c>
      <c r="AA1170" s="69">
        <v>1</v>
      </c>
      <c r="AB1170" s="69">
        <v>31</v>
      </c>
      <c r="AC1170" s="69">
        <v>0</v>
      </c>
      <c r="AD1170" s="69">
        <v>0</v>
      </c>
      <c r="AE1170" s="69">
        <v>0</v>
      </c>
      <c r="AF1170" s="69">
        <v>1</v>
      </c>
      <c r="AG1170" s="69">
        <v>0</v>
      </c>
      <c r="AH1170" s="69">
        <v>1</v>
      </c>
      <c r="AI1170" s="69">
        <v>0</v>
      </c>
      <c r="AJ1170" s="69">
        <v>0</v>
      </c>
      <c r="AK1170" s="69">
        <v>0</v>
      </c>
      <c r="AL1170" s="69">
        <v>0</v>
      </c>
      <c r="AM1170" s="69">
        <v>0</v>
      </c>
      <c r="AN1170" s="69">
        <v>0</v>
      </c>
      <c r="AO1170" s="69">
        <v>0</v>
      </c>
      <c r="AP1170" s="69">
        <v>0</v>
      </c>
      <c r="AQ1170" s="84">
        <v>0</v>
      </c>
      <c r="AR1170" s="69">
        <v>0</v>
      </c>
      <c r="AS1170" s="69">
        <v>0</v>
      </c>
      <c r="AT1170" s="69">
        <v>0</v>
      </c>
      <c r="AU1170" s="69">
        <v>0</v>
      </c>
      <c r="AV1170" s="69">
        <v>0</v>
      </c>
      <c r="AW1170" s="69">
        <v>0</v>
      </c>
      <c r="AX1170" s="69">
        <v>0</v>
      </c>
      <c r="AY1170" s="69">
        <v>0</v>
      </c>
      <c r="AZ1170" s="69">
        <v>0</v>
      </c>
      <c r="BA1170" s="69">
        <v>0</v>
      </c>
      <c r="BB1170" s="69">
        <v>0</v>
      </c>
      <c r="BC1170" s="69">
        <v>0</v>
      </c>
      <c r="BD1170" s="69">
        <v>0</v>
      </c>
      <c r="BE1170" s="69">
        <v>0</v>
      </c>
      <c r="BF1170" s="69">
        <v>0</v>
      </c>
      <c r="BG1170" s="69">
        <v>0</v>
      </c>
      <c r="BH1170" s="69">
        <v>0</v>
      </c>
      <c r="BK1170" s="69">
        <v>3</v>
      </c>
      <c r="BL1170" s="69">
        <v>10</v>
      </c>
      <c r="BM1170" s="69">
        <v>1</v>
      </c>
      <c r="BN1170" s="69">
        <v>31</v>
      </c>
      <c r="BO1170" s="89">
        <v>0</v>
      </c>
      <c r="BP1170" s="69">
        <v>1</v>
      </c>
      <c r="BQ1170" s="69">
        <v>1</v>
      </c>
      <c r="BR1170" s="69">
        <v>1</v>
      </c>
      <c r="BS1170" s="69">
        <v>65008</v>
      </c>
      <c r="BT1170" s="69">
        <v>0</v>
      </c>
      <c r="BU1170" s="69">
        <v>0</v>
      </c>
      <c r="BV1170" s="69">
        <v>1000</v>
      </c>
      <c r="BW1170" s="69">
        <v>0</v>
      </c>
      <c r="BY1170" s="69">
        <v>0</v>
      </c>
      <c r="BZ1170" s="69">
        <v>0</v>
      </c>
      <c r="CA1170" s="69">
        <v>31</v>
      </c>
      <c r="CB1170" s="89">
        <v>0</v>
      </c>
      <c r="CC1170" s="69">
        <v>0</v>
      </c>
      <c r="CD1170" s="69">
        <v>0</v>
      </c>
      <c r="CE1170" s="69">
        <v>0</v>
      </c>
      <c r="CF1170" s="69">
        <v>0</v>
      </c>
      <c r="CG1170" s="69">
        <v>0</v>
      </c>
      <c r="CH1170" s="69">
        <v>0</v>
      </c>
      <c r="CI1170" s="69">
        <v>0</v>
      </c>
      <c r="CJ1170" s="69">
        <v>0</v>
      </c>
      <c r="CL1170" s="69">
        <v>0</v>
      </c>
      <c r="CM1170" s="69">
        <v>0</v>
      </c>
      <c r="CN1170" s="69">
        <v>0</v>
      </c>
      <c r="CO1170" s="89">
        <v>0</v>
      </c>
      <c r="CP1170" s="69">
        <v>0</v>
      </c>
      <c r="CQ1170" s="69">
        <v>0</v>
      </c>
      <c r="CR1170" s="69">
        <v>0</v>
      </c>
      <c r="CS1170" s="69">
        <v>0</v>
      </c>
      <c r="CT1170" s="69">
        <v>0</v>
      </c>
      <c r="CU1170" s="69">
        <v>0</v>
      </c>
      <c r="CV1170" s="69">
        <v>0</v>
      </c>
      <c r="CW1170" s="69">
        <v>0</v>
      </c>
      <c r="CZ1170" s="69">
        <v>0</v>
      </c>
      <c r="DA1170" s="69">
        <v>0</v>
      </c>
      <c r="DB1170" s="69">
        <v>24</v>
      </c>
      <c r="DC1170" s="69">
        <v>0</v>
      </c>
      <c r="DD1170" s="69">
        <v>0</v>
      </c>
      <c r="DE1170" s="69">
        <v>0</v>
      </c>
      <c r="DF1170" s="69">
        <v>0</v>
      </c>
      <c r="DG1170" s="69">
        <v>1</v>
      </c>
      <c r="DI1170" s="69" t="e">
        <f>INDEX(Sheet3!$E$78:$E$1130,MATCH(A1170,Sheet3!$D$78:$D$1130,0))</f>
        <v>#N/A</v>
      </c>
      <c r="DJ1170" s="69" t="str">
        <f t="shared" si="244"/>
        <v>skill_icons.ps_skill_magiccri</v>
      </c>
      <c r="DK1170" s="69" t="s">
        <v>2470</v>
      </c>
      <c r="DL1170" s="93"/>
      <c r="DM1170" s="94" t="s">
        <v>2621</v>
      </c>
      <c r="DN1170" s="69" t="e">
        <f>"造成["&amp;INDEX(Sheet5!$L$2:$L$11,MATCH(BL1170,Sheet5!$J$2:$J$11,0))&amp;":"&amp;BR1170&amp;"*"&amp;BS1170/1000&amp;"]"&amp;INDEX(Sheet5!$I$2:$I$4,MATCH(BR1170,Sheet5!$H$2:$H$4,0))&amp;"的"&amp;INDEX(Sheet5!$K$2:$K$11,MATCH(BL1170,Sheet5!$J$2:$J$11,0))</f>
        <v>#N/A</v>
      </c>
      <c r="DO1170" s="69" t="e">
        <f>"造成["&amp;INDEX(Sheet5!$L$2:$L$11,MATCH(BY1170,Sheet5!$J$2:$J$11,0))&amp;":"&amp;CE1170&amp;"*"&amp;CF1170/1000&amp;"]"&amp;INDEX(Sheet5!$I$2:$I$4,MATCH(CE1170,Sheet5!$H$2:$H$4,0))&amp;"的"&amp;INDEX(Sheet5!$K$2:$K$11,MATCH(BY1170,Sheet5!$J$2:$J$11,0))</f>
        <v>#N/A</v>
      </c>
      <c r="DP1170" s="69"/>
      <c r="DQ1170" s="69"/>
      <c r="DR1170" s="69" t="e">
        <f t="shared" si="243"/>
        <v>#N/A</v>
      </c>
      <c r="DS1170" s="90">
        <f>MATCH(A1170,Sheet5!D:D,0)</f>
        <v>423</v>
      </c>
      <c r="DT1170" s="94" t="e">
        <f>MATCH(A1169,Sheet5!F:F,0)</f>
        <v>#N/A</v>
      </c>
      <c r="DU1170" s="69">
        <v>24</v>
      </c>
      <c r="DV1170" s="69">
        <v>0</v>
      </c>
      <c r="DW1170" s="69">
        <v>0</v>
      </c>
      <c r="DX1170" s="69">
        <v>0</v>
      </c>
      <c r="DY1170" s="69">
        <v>0</v>
      </c>
    </row>
    <row r="1171" spans="1:129" ht="14.25">
      <c r="A1171" s="69">
        <v>65009</v>
      </c>
      <c r="B1171" s="69">
        <v>0</v>
      </c>
      <c r="C1171" s="69">
        <v>1</v>
      </c>
      <c r="D1171" s="69" t="s">
        <v>2472</v>
      </c>
      <c r="E1171" s="69" t="s">
        <v>2473</v>
      </c>
      <c r="F1171" s="69" t="s">
        <v>2474</v>
      </c>
      <c r="G1171" s="69">
        <v>1</v>
      </c>
      <c r="I1171" s="69">
        <v>0</v>
      </c>
      <c r="J1171" s="69">
        <v>0</v>
      </c>
      <c r="K1171" s="69">
        <v>0</v>
      </c>
      <c r="M1171" s="69">
        <v>0</v>
      </c>
      <c r="O1171" s="69">
        <v>0</v>
      </c>
      <c r="P1171" s="69">
        <v>1</v>
      </c>
      <c r="Q1171" s="69">
        <v>0</v>
      </c>
      <c r="R1171" s="69">
        <v>2</v>
      </c>
      <c r="S1171" s="69">
        <v>0</v>
      </c>
      <c r="T1171" s="69">
        <v>0</v>
      </c>
      <c r="U1171" s="69">
        <v>0</v>
      </c>
      <c r="V1171" s="69">
        <v>0</v>
      </c>
      <c r="W1171" s="69">
        <v>0</v>
      </c>
      <c r="X1171" s="69">
        <v>0</v>
      </c>
      <c r="Y1171" s="69">
        <v>0</v>
      </c>
      <c r="Z1171" s="69">
        <v>0</v>
      </c>
      <c r="AA1171" s="69">
        <v>1</v>
      </c>
      <c r="AB1171" s="69">
        <v>31</v>
      </c>
      <c r="AC1171" s="69">
        <v>0</v>
      </c>
      <c r="AD1171" s="69">
        <v>0</v>
      </c>
      <c r="AE1171" s="69">
        <v>0</v>
      </c>
      <c r="AF1171" s="69">
        <v>1</v>
      </c>
      <c r="AG1171" s="69">
        <v>0</v>
      </c>
      <c r="AH1171" s="69">
        <v>1</v>
      </c>
      <c r="AI1171" s="69">
        <v>0</v>
      </c>
      <c r="AJ1171" s="69">
        <v>0</v>
      </c>
      <c r="AK1171" s="69">
        <v>0</v>
      </c>
      <c r="AL1171" s="69">
        <v>0</v>
      </c>
      <c r="AM1171" s="69">
        <v>0</v>
      </c>
      <c r="AN1171" s="69">
        <v>0</v>
      </c>
      <c r="AO1171" s="69">
        <v>0</v>
      </c>
      <c r="AP1171" s="69">
        <v>0</v>
      </c>
      <c r="AQ1171" s="84">
        <v>0</v>
      </c>
      <c r="AR1171" s="69">
        <v>0</v>
      </c>
      <c r="AS1171" s="69">
        <v>0</v>
      </c>
      <c r="AT1171" s="69">
        <v>0</v>
      </c>
      <c r="AU1171" s="69">
        <v>0</v>
      </c>
      <c r="AV1171" s="69">
        <v>0</v>
      </c>
      <c r="AW1171" s="69">
        <v>0</v>
      </c>
      <c r="AX1171" s="69">
        <v>0</v>
      </c>
      <c r="AY1171" s="69">
        <v>0</v>
      </c>
      <c r="AZ1171" s="69">
        <v>0</v>
      </c>
      <c r="BA1171" s="69">
        <v>0</v>
      </c>
      <c r="BB1171" s="69">
        <v>0</v>
      </c>
      <c r="BC1171" s="69">
        <v>0</v>
      </c>
      <c r="BD1171" s="69">
        <v>0</v>
      </c>
      <c r="BE1171" s="69">
        <v>0</v>
      </c>
      <c r="BF1171" s="69">
        <v>0</v>
      </c>
      <c r="BG1171" s="69">
        <v>0</v>
      </c>
      <c r="BH1171" s="69">
        <v>0</v>
      </c>
      <c r="BK1171" s="69">
        <v>3</v>
      </c>
      <c r="BL1171" s="69">
        <v>10</v>
      </c>
      <c r="BM1171" s="69">
        <v>1</v>
      </c>
      <c r="BN1171" s="69">
        <v>31</v>
      </c>
      <c r="BO1171" s="89">
        <v>0</v>
      </c>
      <c r="BP1171" s="69">
        <v>1</v>
      </c>
      <c r="BQ1171" s="69">
        <v>1</v>
      </c>
      <c r="BR1171" s="69">
        <v>1</v>
      </c>
      <c r="BS1171" s="69">
        <v>65009</v>
      </c>
      <c r="BT1171" s="69">
        <v>0</v>
      </c>
      <c r="BU1171" s="69">
        <v>0</v>
      </c>
      <c r="BV1171" s="69">
        <v>1000</v>
      </c>
      <c r="BW1171" s="69">
        <v>0</v>
      </c>
      <c r="BY1171" s="69">
        <v>0</v>
      </c>
      <c r="BZ1171" s="69">
        <v>0</v>
      </c>
      <c r="CA1171" s="69">
        <v>31</v>
      </c>
      <c r="CB1171" s="89">
        <v>0</v>
      </c>
      <c r="CC1171" s="69">
        <v>0</v>
      </c>
      <c r="CD1171" s="69">
        <v>0</v>
      </c>
      <c r="CE1171" s="69">
        <v>0</v>
      </c>
      <c r="CF1171" s="69">
        <v>0</v>
      </c>
      <c r="CG1171" s="69">
        <v>0</v>
      </c>
      <c r="CH1171" s="69">
        <v>0</v>
      </c>
      <c r="CI1171" s="69">
        <v>0</v>
      </c>
      <c r="CJ1171" s="69">
        <v>0</v>
      </c>
      <c r="CL1171" s="69">
        <v>0</v>
      </c>
      <c r="CM1171" s="69">
        <v>0</v>
      </c>
      <c r="CN1171" s="69">
        <v>0</v>
      </c>
      <c r="CO1171" s="89">
        <v>0</v>
      </c>
      <c r="CP1171" s="69">
        <v>0</v>
      </c>
      <c r="CQ1171" s="69">
        <v>0</v>
      </c>
      <c r="CR1171" s="69">
        <v>0</v>
      </c>
      <c r="CS1171" s="69">
        <v>0</v>
      </c>
      <c r="CT1171" s="69">
        <v>0</v>
      </c>
      <c r="CU1171" s="69">
        <v>0</v>
      </c>
      <c r="CV1171" s="69">
        <v>0</v>
      </c>
      <c r="CW1171" s="69">
        <v>0</v>
      </c>
      <c r="CZ1171" s="69">
        <v>0</v>
      </c>
      <c r="DA1171" s="69">
        <v>0</v>
      </c>
      <c r="DB1171" s="69">
        <v>24</v>
      </c>
      <c r="DC1171" s="69">
        <v>0</v>
      </c>
      <c r="DD1171" s="69">
        <v>0</v>
      </c>
      <c r="DE1171" s="69">
        <v>0</v>
      </c>
      <c r="DF1171" s="69">
        <v>0</v>
      </c>
      <c r="DG1171" s="69">
        <v>1</v>
      </c>
      <c r="DI1171" s="69" t="e">
        <f>INDEX(Sheet3!$E$78:$E$1130,MATCH(A1171,Sheet3!$D$78:$D$1130,0))</f>
        <v>#N/A</v>
      </c>
      <c r="DJ1171" s="69" t="str">
        <f t="shared" si="244"/>
        <v>skill_icons.ps_skill_pysicalcridam</v>
      </c>
      <c r="DK1171" s="69" t="s">
        <v>2475</v>
      </c>
      <c r="DL1171" s="93"/>
      <c r="DM1171" s="94" t="s">
        <v>2622</v>
      </c>
      <c r="DN1171" s="69" t="e">
        <f>"造成["&amp;INDEX(Sheet5!$L$2:$L$11,MATCH(BL1171,Sheet5!$J$2:$J$11,0))&amp;":"&amp;BR1171&amp;"*"&amp;BS1171/1000&amp;"]"&amp;INDEX(Sheet5!$I$2:$I$4,MATCH(BR1171,Sheet5!$H$2:$H$4,0))&amp;"的"&amp;INDEX(Sheet5!$K$2:$K$11,MATCH(BL1171,Sheet5!$J$2:$J$11,0))</f>
        <v>#N/A</v>
      </c>
      <c r="DO1171" s="69" t="e">
        <f>"造成["&amp;INDEX(Sheet5!$L$2:$L$11,MATCH(BY1171,Sheet5!$J$2:$J$11,0))&amp;":"&amp;CE1171&amp;"*"&amp;CF1171/1000&amp;"]"&amp;INDEX(Sheet5!$I$2:$I$4,MATCH(CE1171,Sheet5!$H$2:$H$4,0))&amp;"的"&amp;INDEX(Sheet5!$K$2:$K$11,MATCH(BY1171,Sheet5!$J$2:$J$11,0))</f>
        <v>#N/A</v>
      </c>
      <c r="DP1171" s="69"/>
      <c r="DQ1171" s="69"/>
      <c r="DR1171" s="69" t="e">
        <f t="shared" si="243"/>
        <v>#N/A</v>
      </c>
      <c r="DS1171" s="90">
        <f>MATCH(A1171,Sheet5!D:D,0)</f>
        <v>424</v>
      </c>
      <c r="DT1171" s="94" t="e">
        <f>MATCH(A1170,Sheet5!F:F,0)</f>
        <v>#N/A</v>
      </c>
      <c r="DU1171" s="69">
        <v>24</v>
      </c>
      <c r="DV1171" s="69">
        <v>0</v>
      </c>
      <c r="DW1171" s="69">
        <v>0</v>
      </c>
      <c r="DX1171" s="69">
        <v>0</v>
      </c>
      <c r="DY1171" s="69">
        <v>0</v>
      </c>
    </row>
    <row r="1172" spans="1:129" ht="14.25">
      <c r="A1172" s="69">
        <v>65010</v>
      </c>
      <c r="B1172" s="69">
        <v>0</v>
      </c>
      <c r="C1172" s="69">
        <v>1</v>
      </c>
      <c r="D1172" s="69" t="s">
        <v>2477</v>
      </c>
      <c r="E1172" s="69" t="s">
        <v>2478</v>
      </c>
      <c r="F1172" s="69" t="s">
        <v>2479</v>
      </c>
      <c r="G1172" s="69">
        <v>1</v>
      </c>
      <c r="I1172" s="69">
        <v>0</v>
      </c>
      <c r="J1172" s="69">
        <v>0</v>
      </c>
      <c r="K1172" s="69">
        <v>0</v>
      </c>
      <c r="M1172" s="69">
        <v>0</v>
      </c>
      <c r="O1172" s="69">
        <v>0</v>
      </c>
      <c r="P1172" s="69">
        <v>1</v>
      </c>
      <c r="Q1172" s="69">
        <v>0</v>
      </c>
      <c r="R1172" s="69">
        <v>2</v>
      </c>
      <c r="S1172" s="69">
        <v>0</v>
      </c>
      <c r="T1172" s="69">
        <v>0</v>
      </c>
      <c r="U1172" s="69">
        <v>0</v>
      </c>
      <c r="V1172" s="69">
        <v>0</v>
      </c>
      <c r="W1172" s="69">
        <v>0</v>
      </c>
      <c r="X1172" s="69">
        <v>0</v>
      </c>
      <c r="Y1172" s="69">
        <v>0</v>
      </c>
      <c r="Z1172" s="69">
        <v>0</v>
      </c>
      <c r="AA1172" s="69">
        <v>1</v>
      </c>
      <c r="AB1172" s="69">
        <v>31</v>
      </c>
      <c r="AC1172" s="69">
        <v>0</v>
      </c>
      <c r="AD1172" s="69">
        <v>0</v>
      </c>
      <c r="AE1172" s="69">
        <v>0</v>
      </c>
      <c r="AF1172" s="69">
        <v>1</v>
      </c>
      <c r="AG1172" s="69">
        <v>0</v>
      </c>
      <c r="AH1172" s="69">
        <v>1</v>
      </c>
      <c r="AI1172" s="69">
        <v>0</v>
      </c>
      <c r="AJ1172" s="69">
        <v>0</v>
      </c>
      <c r="AK1172" s="69">
        <v>0</v>
      </c>
      <c r="AL1172" s="69">
        <v>0</v>
      </c>
      <c r="AM1172" s="69">
        <v>0</v>
      </c>
      <c r="AN1172" s="69">
        <v>0</v>
      </c>
      <c r="AO1172" s="69">
        <v>0</v>
      </c>
      <c r="AP1172" s="69">
        <v>0</v>
      </c>
      <c r="AQ1172" s="84">
        <v>0</v>
      </c>
      <c r="AR1172" s="69">
        <v>0</v>
      </c>
      <c r="AS1172" s="69">
        <v>0</v>
      </c>
      <c r="AT1172" s="69">
        <v>0</v>
      </c>
      <c r="AU1172" s="69">
        <v>0</v>
      </c>
      <c r="AV1172" s="69">
        <v>0</v>
      </c>
      <c r="AW1172" s="69">
        <v>0</v>
      </c>
      <c r="AX1172" s="69">
        <v>0</v>
      </c>
      <c r="AY1172" s="69">
        <v>0</v>
      </c>
      <c r="AZ1172" s="69">
        <v>0</v>
      </c>
      <c r="BA1172" s="69">
        <v>0</v>
      </c>
      <c r="BB1172" s="69">
        <v>0</v>
      </c>
      <c r="BC1172" s="69">
        <v>0</v>
      </c>
      <c r="BD1172" s="69">
        <v>0</v>
      </c>
      <c r="BE1172" s="69">
        <v>0</v>
      </c>
      <c r="BF1172" s="69">
        <v>0</v>
      </c>
      <c r="BG1172" s="69">
        <v>0</v>
      </c>
      <c r="BH1172" s="69">
        <v>0</v>
      </c>
      <c r="BK1172" s="69">
        <v>3</v>
      </c>
      <c r="BL1172" s="69">
        <v>10</v>
      </c>
      <c r="BM1172" s="69">
        <v>1</v>
      </c>
      <c r="BN1172" s="69">
        <v>31</v>
      </c>
      <c r="BO1172" s="89">
        <v>0</v>
      </c>
      <c r="BP1172" s="69">
        <v>1</v>
      </c>
      <c r="BQ1172" s="69">
        <v>1</v>
      </c>
      <c r="BR1172" s="69">
        <v>1</v>
      </c>
      <c r="BS1172" s="69">
        <v>65010</v>
      </c>
      <c r="BT1172" s="69">
        <v>0</v>
      </c>
      <c r="BU1172" s="69">
        <v>0</v>
      </c>
      <c r="BV1172" s="69">
        <v>1000</v>
      </c>
      <c r="BW1172" s="69">
        <v>0</v>
      </c>
      <c r="BY1172" s="69">
        <v>0</v>
      </c>
      <c r="BZ1172" s="69">
        <v>0</v>
      </c>
      <c r="CA1172" s="69">
        <v>31</v>
      </c>
      <c r="CB1172" s="89">
        <v>0</v>
      </c>
      <c r="CC1172" s="69">
        <v>0</v>
      </c>
      <c r="CD1172" s="69">
        <v>0</v>
      </c>
      <c r="CE1172" s="69">
        <v>0</v>
      </c>
      <c r="CF1172" s="69">
        <v>0</v>
      </c>
      <c r="CG1172" s="69">
        <v>0</v>
      </c>
      <c r="CH1172" s="69">
        <v>0</v>
      </c>
      <c r="CI1172" s="69">
        <v>0</v>
      </c>
      <c r="CJ1172" s="69">
        <v>0</v>
      </c>
      <c r="CL1172" s="69">
        <v>0</v>
      </c>
      <c r="CM1172" s="69">
        <v>0</v>
      </c>
      <c r="CN1172" s="69">
        <v>0</v>
      </c>
      <c r="CO1172" s="89">
        <v>0</v>
      </c>
      <c r="CP1172" s="69">
        <v>0</v>
      </c>
      <c r="CQ1172" s="69">
        <v>0</v>
      </c>
      <c r="CR1172" s="69">
        <v>0</v>
      </c>
      <c r="CS1172" s="69">
        <v>0</v>
      </c>
      <c r="CT1172" s="69">
        <v>0</v>
      </c>
      <c r="CU1172" s="69">
        <v>0</v>
      </c>
      <c r="CV1172" s="69">
        <v>0</v>
      </c>
      <c r="CW1172" s="69">
        <v>0</v>
      </c>
      <c r="CZ1172" s="69">
        <v>0</v>
      </c>
      <c r="DA1172" s="69">
        <v>0</v>
      </c>
      <c r="DB1172" s="69">
        <v>24</v>
      </c>
      <c r="DC1172" s="69">
        <v>0</v>
      </c>
      <c r="DD1172" s="69">
        <v>0</v>
      </c>
      <c r="DE1172" s="69">
        <v>0</v>
      </c>
      <c r="DF1172" s="69">
        <v>0</v>
      </c>
      <c r="DG1172" s="69">
        <v>1</v>
      </c>
      <c r="DI1172" s="69" t="e">
        <f>INDEX(Sheet3!$E$78:$E$1130,MATCH(A1172,Sheet3!$D$78:$D$1130,0))</f>
        <v>#N/A</v>
      </c>
      <c r="DJ1172" s="69" t="str">
        <f t="shared" si="244"/>
        <v>skill_icons.ps_skill_magiccridam</v>
      </c>
      <c r="DK1172" s="69" t="s">
        <v>2480</v>
      </c>
      <c r="DL1172" s="93"/>
      <c r="DM1172" s="94" t="s">
        <v>2623</v>
      </c>
      <c r="DN1172" s="69" t="e">
        <f>"造成["&amp;INDEX(Sheet5!$L$2:$L$11,MATCH(BL1172,Sheet5!$J$2:$J$11,0))&amp;":"&amp;BR1172&amp;"*"&amp;BS1172/1000&amp;"]"&amp;INDEX(Sheet5!$I$2:$I$4,MATCH(BR1172,Sheet5!$H$2:$H$4,0))&amp;"的"&amp;INDEX(Sheet5!$K$2:$K$11,MATCH(BL1172,Sheet5!$J$2:$J$11,0))</f>
        <v>#N/A</v>
      </c>
      <c r="DO1172" s="69" t="e">
        <f>"造成["&amp;INDEX(Sheet5!$L$2:$L$11,MATCH(BY1172,Sheet5!$J$2:$J$11,0))&amp;":"&amp;CE1172&amp;"*"&amp;CF1172/1000&amp;"]"&amp;INDEX(Sheet5!$I$2:$I$4,MATCH(CE1172,Sheet5!$H$2:$H$4,0))&amp;"的"&amp;INDEX(Sheet5!$K$2:$K$11,MATCH(BY1172,Sheet5!$J$2:$J$11,0))</f>
        <v>#N/A</v>
      </c>
      <c r="DP1172" s="69"/>
      <c r="DQ1172" s="69"/>
      <c r="DR1172" s="69" t="e">
        <f t="shared" si="243"/>
        <v>#N/A</v>
      </c>
      <c r="DS1172" s="90">
        <f>MATCH(A1172,Sheet5!D:D,0)</f>
        <v>425</v>
      </c>
      <c r="DT1172" s="94" t="e">
        <f>MATCH(A1171,Sheet5!F:F,0)</f>
        <v>#N/A</v>
      </c>
      <c r="DU1172" s="69">
        <v>24</v>
      </c>
      <c r="DV1172" s="69">
        <v>0</v>
      </c>
      <c r="DW1172" s="69">
        <v>0</v>
      </c>
      <c r="DX1172" s="69">
        <v>0</v>
      </c>
      <c r="DY1172" s="69">
        <v>0</v>
      </c>
    </row>
    <row r="1173" spans="1:129" ht="14.25">
      <c r="A1173" s="69">
        <v>65011</v>
      </c>
      <c r="B1173" s="69">
        <v>0</v>
      </c>
      <c r="C1173" s="69">
        <v>1</v>
      </c>
      <c r="D1173" s="69" t="s">
        <v>2482</v>
      </c>
      <c r="E1173" s="69" t="s">
        <v>2483</v>
      </c>
      <c r="F1173" s="69" t="s">
        <v>2484</v>
      </c>
      <c r="G1173" s="69">
        <v>1</v>
      </c>
      <c r="I1173" s="69">
        <v>0</v>
      </c>
      <c r="J1173" s="69">
        <v>0</v>
      </c>
      <c r="K1173" s="69">
        <v>0</v>
      </c>
      <c r="M1173" s="69">
        <v>0</v>
      </c>
      <c r="O1173" s="69">
        <v>0</v>
      </c>
      <c r="P1173" s="69">
        <v>1</v>
      </c>
      <c r="Q1173" s="69">
        <v>0</v>
      </c>
      <c r="R1173" s="69">
        <v>2</v>
      </c>
      <c r="S1173" s="69">
        <v>0</v>
      </c>
      <c r="T1173" s="69">
        <v>0</v>
      </c>
      <c r="U1173" s="69">
        <v>0</v>
      </c>
      <c r="V1173" s="69">
        <v>0</v>
      </c>
      <c r="W1173" s="69">
        <v>0</v>
      </c>
      <c r="X1173" s="69">
        <v>0</v>
      </c>
      <c r="Y1173" s="69">
        <v>0</v>
      </c>
      <c r="Z1173" s="69">
        <v>0</v>
      </c>
      <c r="AA1173" s="69">
        <v>1</v>
      </c>
      <c r="AB1173" s="69">
        <v>31</v>
      </c>
      <c r="AC1173" s="69">
        <v>0</v>
      </c>
      <c r="AD1173" s="69">
        <v>0</v>
      </c>
      <c r="AE1173" s="69">
        <v>0</v>
      </c>
      <c r="AF1173" s="69">
        <v>1</v>
      </c>
      <c r="AG1173" s="69">
        <v>0</v>
      </c>
      <c r="AH1173" s="69">
        <v>1</v>
      </c>
      <c r="AI1173" s="69">
        <v>0</v>
      </c>
      <c r="AJ1173" s="69">
        <v>0</v>
      </c>
      <c r="AK1173" s="69">
        <v>0</v>
      </c>
      <c r="AL1173" s="69">
        <v>0</v>
      </c>
      <c r="AM1173" s="69">
        <v>0</v>
      </c>
      <c r="AN1173" s="69">
        <v>0</v>
      </c>
      <c r="AO1173" s="69">
        <v>0</v>
      </c>
      <c r="AP1173" s="69">
        <v>0</v>
      </c>
      <c r="AQ1173" s="84">
        <v>0</v>
      </c>
      <c r="AR1173" s="69">
        <v>0</v>
      </c>
      <c r="AS1173" s="69">
        <v>0</v>
      </c>
      <c r="AT1173" s="69">
        <v>0</v>
      </c>
      <c r="AU1173" s="69">
        <v>0</v>
      </c>
      <c r="AV1173" s="69">
        <v>0</v>
      </c>
      <c r="AW1173" s="69">
        <v>0</v>
      </c>
      <c r="AX1173" s="69">
        <v>0</v>
      </c>
      <c r="AY1173" s="69">
        <v>0</v>
      </c>
      <c r="AZ1173" s="69">
        <v>0</v>
      </c>
      <c r="BA1173" s="69">
        <v>0</v>
      </c>
      <c r="BB1173" s="69">
        <v>0</v>
      </c>
      <c r="BC1173" s="69">
        <v>0</v>
      </c>
      <c r="BD1173" s="69">
        <v>0</v>
      </c>
      <c r="BE1173" s="69">
        <v>0</v>
      </c>
      <c r="BF1173" s="69">
        <v>0</v>
      </c>
      <c r="BG1173" s="69">
        <v>0</v>
      </c>
      <c r="BH1173" s="69">
        <v>0</v>
      </c>
      <c r="BK1173" s="69">
        <v>3</v>
      </c>
      <c r="BL1173" s="69">
        <v>10</v>
      </c>
      <c r="BM1173" s="69">
        <v>1</v>
      </c>
      <c r="BN1173" s="69">
        <v>31</v>
      </c>
      <c r="BO1173" s="89">
        <v>0</v>
      </c>
      <c r="BP1173" s="69">
        <v>1</v>
      </c>
      <c r="BQ1173" s="69">
        <v>1</v>
      </c>
      <c r="BR1173" s="69">
        <v>1</v>
      </c>
      <c r="BS1173" s="69">
        <v>65011</v>
      </c>
      <c r="BT1173" s="69">
        <v>0</v>
      </c>
      <c r="BU1173" s="69">
        <v>0</v>
      </c>
      <c r="BV1173" s="69">
        <v>1000</v>
      </c>
      <c r="BW1173" s="69">
        <v>0</v>
      </c>
      <c r="BY1173" s="69">
        <v>0</v>
      </c>
      <c r="BZ1173" s="69">
        <v>0</v>
      </c>
      <c r="CA1173" s="69">
        <v>31</v>
      </c>
      <c r="CB1173" s="89">
        <v>0</v>
      </c>
      <c r="CC1173" s="69">
        <v>0</v>
      </c>
      <c r="CD1173" s="69">
        <v>0</v>
      </c>
      <c r="CE1173" s="69">
        <v>0</v>
      </c>
      <c r="CF1173" s="69">
        <v>0</v>
      </c>
      <c r="CG1173" s="69">
        <v>0</v>
      </c>
      <c r="CH1173" s="69">
        <v>0</v>
      </c>
      <c r="CI1173" s="69">
        <v>0</v>
      </c>
      <c r="CJ1173" s="69">
        <v>0</v>
      </c>
      <c r="CL1173" s="69">
        <v>0</v>
      </c>
      <c r="CM1173" s="69">
        <v>0</v>
      </c>
      <c r="CN1173" s="69">
        <v>0</v>
      </c>
      <c r="CO1173" s="89">
        <v>0</v>
      </c>
      <c r="CP1173" s="69">
        <v>0</v>
      </c>
      <c r="CQ1173" s="69">
        <v>0</v>
      </c>
      <c r="CR1173" s="69">
        <v>0</v>
      </c>
      <c r="CS1173" s="69">
        <v>0</v>
      </c>
      <c r="CT1173" s="69">
        <v>0</v>
      </c>
      <c r="CU1173" s="69">
        <v>0</v>
      </c>
      <c r="CV1173" s="69">
        <v>0</v>
      </c>
      <c r="CW1173" s="69">
        <v>0</v>
      </c>
      <c r="CZ1173" s="69">
        <v>0</v>
      </c>
      <c r="DA1173" s="69">
        <v>0</v>
      </c>
      <c r="DB1173" s="69">
        <v>8</v>
      </c>
      <c r="DC1173" s="69">
        <v>0</v>
      </c>
      <c r="DD1173" s="69">
        <v>0</v>
      </c>
      <c r="DE1173" s="69">
        <v>0</v>
      </c>
      <c r="DF1173" s="69">
        <v>0</v>
      </c>
      <c r="DG1173" s="69">
        <v>1</v>
      </c>
      <c r="DI1173" s="69" t="e">
        <f>INDEX(Sheet3!$E$78:$E$1130,MATCH(A1173,Sheet3!$D$78:$D$1130,0))</f>
        <v>#N/A</v>
      </c>
      <c r="DJ1173" s="69" t="str">
        <f t="shared" si="244"/>
        <v>skill_icons.ps_skill_movespd</v>
      </c>
      <c r="DK1173" s="69" t="s">
        <v>2485</v>
      </c>
      <c r="DL1173" s="93"/>
      <c r="DM1173" s="94" t="s">
        <v>2624</v>
      </c>
      <c r="DN1173" s="69" t="e">
        <f>"造成["&amp;INDEX(Sheet5!$L$2:$L$11,MATCH(BL1173,Sheet5!$J$2:$J$11,0))&amp;":"&amp;BR1173&amp;"*"&amp;BS1173/1000&amp;"]"&amp;INDEX(Sheet5!$I$2:$I$4,MATCH(BR1173,Sheet5!$H$2:$H$4,0))&amp;"的"&amp;INDEX(Sheet5!$K$2:$K$11,MATCH(BL1173,Sheet5!$J$2:$J$11,0))</f>
        <v>#N/A</v>
      </c>
      <c r="DO1173" s="69" t="e">
        <f>"造成["&amp;INDEX(Sheet5!$L$2:$L$11,MATCH(BY1173,Sheet5!$J$2:$J$11,0))&amp;":"&amp;CE1173&amp;"*"&amp;CF1173/1000&amp;"]"&amp;INDEX(Sheet5!$I$2:$I$4,MATCH(CE1173,Sheet5!$H$2:$H$4,0))&amp;"的"&amp;INDEX(Sheet5!$K$2:$K$11,MATCH(BY1173,Sheet5!$J$2:$J$11,0))</f>
        <v>#N/A</v>
      </c>
      <c r="DP1173" s="69"/>
      <c r="DQ1173" s="69"/>
      <c r="DR1173" s="69" t="e">
        <f t="shared" si="243"/>
        <v>#N/A</v>
      </c>
      <c r="DS1173" s="90">
        <f>MATCH(A1173,Sheet5!D:D,0)</f>
        <v>426</v>
      </c>
      <c r="DT1173" s="94" t="e">
        <f>MATCH(A1172,Sheet5!F:F,0)</f>
        <v>#N/A</v>
      </c>
      <c r="DU1173" s="69">
        <v>8</v>
      </c>
      <c r="DV1173" s="69">
        <v>0</v>
      </c>
      <c r="DW1173" s="69">
        <v>0</v>
      </c>
      <c r="DX1173" s="69">
        <v>0</v>
      </c>
      <c r="DY1173" s="69">
        <v>0</v>
      </c>
    </row>
    <row r="1174" spans="1:129" ht="14.25">
      <c r="A1174" s="69">
        <v>65012</v>
      </c>
      <c r="B1174" s="69">
        <v>0</v>
      </c>
      <c r="C1174" s="69">
        <v>1</v>
      </c>
      <c r="D1174" s="69" t="s">
        <v>2487</v>
      </c>
      <c r="E1174" s="69" t="s">
        <v>2488</v>
      </c>
      <c r="F1174" s="69" t="s">
        <v>2489</v>
      </c>
      <c r="G1174" s="69">
        <v>1</v>
      </c>
      <c r="I1174" s="69">
        <v>0</v>
      </c>
      <c r="J1174" s="69">
        <v>0</v>
      </c>
      <c r="K1174" s="69">
        <v>0</v>
      </c>
      <c r="M1174" s="69">
        <v>0</v>
      </c>
      <c r="O1174" s="69">
        <v>0</v>
      </c>
      <c r="P1174" s="69">
        <v>1</v>
      </c>
      <c r="Q1174" s="69">
        <v>0</v>
      </c>
      <c r="R1174" s="69">
        <v>2</v>
      </c>
      <c r="S1174" s="69">
        <v>0</v>
      </c>
      <c r="T1174" s="69">
        <v>0</v>
      </c>
      <c r="U1174" s="69">
        <v>0</v>
      </c>
      <c r="V1174" s="69">
        <v>0</v>
      </c>
      <c r="W1174" s="69">
        <v>0</v>
      </c>
      <c r="X1174" s="69">
        <v>0</v>
      </c>
      <c r="Y1174" s="69">
        <v>0</v>
      </c>
      <c r="Z1174" s="69">
        <v>0</v>
      </c>
      <c r="AA1174" s="69">
        <v>1</v>
      </c>
      <c r="AB1174" s="69">
        <v>31</v>
      </c>
      <c r="AC1174" s="69">
        <v>0</v>
      </c>
      <c r="AD1174" s="69">
        <v>0</v>
      </c>
      <c r="AE1174" s="69">
        <v>0</v>
      </c>
      <c r="AF1174" s="69">
        <v>1</v>
      </c>
      <c r="AG1174" s="69">
        <v>0</v>
      </c>
      <c r="AH1174" s="69">
        <v>1</v>
      </c>
      <c r="AI1174" s="69">
        <v>0</v>
      </c>
      <c r="AJ1174" s="69">
        <v>0</v>
      </c>
      <c r="AK1174" s="69">
        <v>0</v>
      </c>
      <c r="AL1174" s="69">
        <v>0</v>
      </c>
      <c r="AM1174" s="69">
        <v>0</v>
      </c>
      <c r="AN1174" s="69">
        <v>0</v>
      </c>
      <c r="AO1174" s="69">
        <v>0</v>
      </c>
      <c r="AP1174" s="69">
        <v>0</v>
      </c>
      <c r="AQ1174" s="84">
        <v>0</v>
      </c>
      <c r="AR1174" s="69">
        <v>0</v>
      </c>
      <c r="AS1174" s="69">
        <v>0</v>
      </c>
      <c r="AT1174" s="69">
        <v>0</v>
      </c>
      <c r="AU1174" s="69">
        <v>0</v>
      </c>
      <c r="AV1174" s="69">
        <v>0</v>
      </c>
      <c r="AW1174" s="69">
        <v>0</v>
      </c>
      <c r="AX1174" s="69">
        <v>0</v>
      </c>
      <c r="AY1174" s="69">
        <v>0</v>
      </c>
      <c r="AZ1174" s="69">
        <v>0</v>
      </c>
      <c r="BA1174" s="69">
        <v>0</v>
      </c>
      <c r="BB1174" s="69">
        <v>0</v>
      </c>
      <c r="BC1174" s="69">
        <v>0</v>
      </c>
      <c r="BD1174" s="69">
        <v>0</v>
      </c>
      <c r="BE1174" s="69">
        <v>0</v>
      </c>
      <c r="BF1174" s="69">
        <v>0</v>
      </c>
      <c r="BG1174" s="69">
        <v>0</v>
      </c>
      <c r="BH1174" s="69">
        <v>0</v>
      </c>
      <c r="BK1174" s="69">
        <v>3</v>
      </c>
      <c r="BL1174" s="69">
        <v>10</v>
      </c>
      <c r="BM1174" s="69">
        <v>1</v>
      </c>
      <c r="BN1174" s="69">
        <v>31</v>
      </c>
      <c r="BO1174" s="89">
        <v>0</v>
      </c>
      <c r="BP1174" s="69">
        <v>1</v>
      </c>
      <c r="BQ1174" s="69">
        <v>1</v>
      </c>
      <c r="BR1174" s="69">
        <v>1</v>
      </c>
      <c r="BS1174" s="69">
        <v>65012</v>
      </c>
      <c r="BT1174" s="69">
        <v>0</v>
      </c>
      <c r="BU1174" s="69">
        <v>0</v>
      </c>
      <c r="BV1174" s="69">
        <v>1000</v>
      </c>
      <c r="BW1174" s="69">
        <v>0</v>
      </c>
      <c r="BY1174" s="69">
        <v>0</v>
      </c>
      <c r="BZ1174" s="69">
        <v>0</v>
      </c>
      <c r="CA1174" s="69">
        <v>31</v>
      </c>
      <c r="CB1174" s="89">
        <v>0</v>
      </c>
      <c r="CC1174" s="69">
        <v>0</v>
      </c>
      <c r="CD1174" s="69">
        <v>0</v>
      </c>
      <c r="CE1174" s="69">
        <v>0</v>
      </c>
      <c r="CF1174" s="69">
        <v>0</v>
      </c>
      <c r="CG1174" s="69">
        <v>0</v>
      </c>
      <c r="CH1174" s="69">
        <v>0</v>
      </c>
      <c r="CI1174" s="69">
        <v>0</v>
      </c>
      <c r="CJ1174" s="69">
        <v>0</v>
      </c>
      <c r="CL1174" s="69">
        <v>0</v>
      </c>
      <c r="CM1174" s="69">
        <v>0</v>
      </c>
      <c r="CN1174" s="69">
        <v>0</v>
      </c>
      <c r="CO1174" s="89">
        <v>0</v>
      </c>
      <c r="CP1174" s="69">
        <v>0</v>
      </c>
      <c r="CQ1174" s="69">
        <v>0</v>
      </c>
      <c r="CR1174" s="69">
        <v>0</v>
      </c>
      <c r="CS1174" s="69">
        <v>0</v>
      </c>
      <c r="CT1174" s="69">
        <v>0</v>
      </c>
      <c r="CU1174" s="69">
        <v>0</v>
      </c>
      <c r="CV1174" s="69">
        <v>0</v>
      </c>
      <c r="CW1174" s="69">
        <v>0</v>
      </c>
      <c r="CZ1174" s="69">
        <v>0</v>
      </c>
      <c r="DA1174" s="69">
        <v>0</v>
      </c>
      <c r="DB1174" s="69">
        <v>25</v>
      </c>
      <c r="DC1174" s="69">
        <v>0</v>
      </c>
      <c r="DD1174" s="69">
        <v>0</v>
      </c>
      <c r="DE1174" s="69">
        <v>0</v>
      </c>
      <c r="DF1174" s="69">
        <v>0</v>
      </c>
      <c r="DG1174" s="69">
        <v>1</v>
      </c>
      <c r="DI1174" s="69" t="e">
        <f>INDEX(Sheet3!$E$78:$E$1130,MATCH(A1174,Sheet3!$D$78:$D$1130,0))</f>
        <v>#N/A</v>
      </c>
      <c r="DJ1174" s="69" t="str">
        <f t="shared" si="244"/>
        <v>skill_icons.ps_skill_hprevive</v>
      </c>
      <c r="DK1174" s="69" t="s">
        <v>2490</v>
      </c>
      <c r="DL1174" s="93"/>
      <c r="DM1174" s="94" t="s">
        <v>2625</v>
      </c>
      <c r="DN1174" s="69" t="e">
        <f>"造成["&amp;INDEX(Sheet5!$L$2:$L$11,MATCH(BL1174,Sheet5!$J$2:$J$11,0))&amp;":"&amp;BR1174&amp;"*"&amp;BS1174/1000&amp;"]"&amp;INDEX(Sheet5!$I$2:$I$4,MATCH(BR1174,Sheet5!$H$2:$H$4,0))&amp;"的"&amp;INDEX(Sheet5!$K$2:$K$11,MATCH(BL1174,Sheet5!$J$2:$J$11,0))</f>
        <v>#N/A</v>
      </c>
      <c r="DO1174" s="69" t="e">
        <f>"造成["&amp;INDEX(Sheet5!$L$2:$L$11,MATCH(BY1174,Sheet5!$J$2:$J$11,0))&amp;":"&amp;CE1174&amp;"*"&amp;CF1174/1000&amp;"]"&amp;INDEX(Sheet5!$I$2:$I$4,MATCH(CE1174,Sheet5!$H$2:$H$4,0))&amp;"的"&amp;INDEX(Sheet5!$K$2:$K$11,MATCH(BY1174,Sheet5!$J$2:$J$11,0))</f>
        <v>#N/A</v>
      </c>
      <c r="DP1174" s="69"/>
      <c r="DQ1174" s="69"/>
      <c r="DR1174" s="69" t="e">
        <f t="shared" si="243"/>
        <v>#N/A</v>
      </c>
      <c r="DS1174" s="90">
        <f>MATCH(A1174,Sheet5!D:D,0)</f>
        <v>427</v>
      </c>
      <c r="DT1174" s="94" t="e">
        <f>MATCH(A1173,Sheet5!F:F,0)</f>
        <v>#N/A</v>
      </c>
      <c r="DU1174" s="69">
        <v>25</v>
      </c>
      <c r="DV1174" s="69">
        <v>0</v>
      </c>
      <c r="DW1174" s="69">
        <v>0</v>
      </c>
      <c r="DX1174" s="69">
        <v>0</v>
      </c>
      <c r="DY1174" s="69">
        <v>0</v>
      </c>
    </row>
    <row r="1175" spans="1:129" ht="14.25">
      <c r="A1175" s="69">
        <v>65013</v>
      </c>
      <c r="B1175" s="69">
        <v>0</v>
      </c>
      <c r="C1175" s="69">
        <v>1</v>
      </c>
      <c r="D1175" s="69" t="s">
        <v>2492</v>
      </c>
      <c r="E1175" s="69" t="s">
        <v>2493</v>
      </c>
      <c r="F1175" s="69" t="s">
        <v>2494</v>
      </c>
      <c r="G1175" s="69">
        <v>1</v>
      </c>
      <c r="I1175" s="69">
        <v>0</v>
      </c>
      <c r="J1175" s="69">
        <v>0</v>
      </c>
      <c r="K1175" s="69">
        <v>0</v>
      </c>
      <c r="M1175" s="69">
        <v>0</v>
      </c>
      <c r="O1175" s="69">
        <v>0</v>
      </c>
      <c r="P1175" s="69">
        <v>1</v>
      </c>
      <c r="Q1175" s="69">
        <v>0</v>
      </c>
      <c r="R1175" s="69">
        <v>2</v>
      </c>
      <c r="S1175" s="69">
        <v>0</v>
      </c>
      <c r="T1175" s="69">
        <v>0</v>
      </c>
      <c r="U1175" s="69">
        <v>0</v>
      </c>
      <c r="V1175" s="69">
        <v>0</v>
      </c>
      <c r="W1175" s="69">
        <v>0</v>
      </c>
      <c r="X1175" s="69">
        <v>0</v>
      </c>
      <c r="Y1175" s="69">
        <v>0</v>
      </c>
      <c r="Z1175" s="69">
        <v>0</v>
      </c>
      <c r="AA1175" s="69">
        <v>1</v>
      </c>
      <c r="AB1175" s="69">
        <v>31</v>
      </c>
      <c r="AC1175" s="69">
        <v>0</v>
      </c>
      <c r="AD1175" s="69">
        <v>0</v>
      </c>
      <c r="AE1175" s="69">
        <v>0</v>
      </c>
      <c r="AF1175" s="69">
        <v>1</v>
      </c>
      <c r="AG1175" s="69">
        <v>0</v>
      </c>
      <c r="AH1175" s="69">
        <v>1</v>
      </c>
      <c r="AI1175" s="69">
        <v>0</v>
      </c>
      <c r="AJ1175" s="69">
        <v>0</v>
      </c>
      <c r="AK1175" s="69">
        <v>0</v>
      </c>
      <c r="AL1175" s="69">
        <v>0</v>
      </c>
      <c r="AM1175" s="69">
        <v>0</v>
      </c>
      <c r="AN1175" s="69">
        <v>0</v>
      </c>
      <c r="AO1175" s="69">
        <v>0</v>
      </c>
      <c r="AP1175" s="69">
        <v>0</v>
      </c>
      <c r="AQ1175" s="84">
        <v>0</v>
      </c>
      <c r="AR1175" s="69">
        <v>0</v>
      </c>
      <c r="AS1175" s="69">
        <v>0</v>
      </c>
      <c r="AT1175" s="69">
        <v>0</v>
      </c>
      <c r="AU1175" s="69">
        <v>0</v>
      </c>
      <c r="AV1175" s="69">
        <v>0</v>
      </c>
      <c r="AW1175" s="69">
        <v>0</v>
      </c>
      <c r="AX1175" s="69">
        <v>0</v>
      </c>
      <c r="AY1175" s="69">
        <v>0</v>
      </c>
      <c r="AZ1175" s="69">
        <v>0</v>
      </c>
      <c r="BA1175" s="69">
        <v>0</v>
      </c>
      <c r="BB1175" s="69">
        <v>0</v>
      </c>
      <c r="BC1175" s="69">
        <v>0</v>
      </c>
      <c r="BD1175" s="69">
        <v>0</v>
      </c>
      <c r="BE1175" s="69">
        <v>0</v>
      </c>
      <c r="BF1175" s="69">
        <v>0</v>
      </c>
      <c r="BG1175" s="69">
        <v>0</v>
      </c>
      <c r="BH1175" s="69">
        <v>0</v>
      </c>
      <c r="BK1175" s="69">
        <v>3</v>
      </c>
      <c r="BL1175" s="69">
        <v>10</v>
      </c>
      <c r="BM1175" s="69">
        <v>1</v>
      </c>
      <c r="BN1175" s="69">
        <v>31</v>
      </c>
      <c r="BO1175" s="89">
        <v>0</v>
      </c>
      <c r="BP1175" s="69">
        <v>1</v>
      </c>
      <c r="BQ1175" s="69">
        <v>1</v>
      </c>
      <c r="BR1175" s="69">
        <v>1</v>
      </c>
      <c r="BS1175" s="69">
        <v>65013</v>
      </c>
      <c r="BT1175" s="69">
        <v>0</v>
      </c>
      <c r="BU1175" s="69">
        <v>0</v>
      </c>
      <c r="BV1175" s="69">
        <v>1000</v>
      </c>
      <c r="BW1175" s="69">
        <v>0</v>
      </c>
      <c r="BY1175" s="69">
        <v>0</v>
      </c>
      <c r="BZ1175" s="69">
        <v>0</v>
      </c>
      <c r="CA1175" s="69">
        <v>31</v>
      </c>
      <c r="CB1175" s="89">
        <v>0</v>
      </c>
      <c r="CC1175" s="69">
        <v>0</v>
      </c>
      <c r="CD1175" s="69">
        <v>0</v>
      </c>
      <c r="CE1175" s="69">
        <v>0</v>
      </c>
      <c r="CF1175" s="69">
        <v>0</v>
      </c>
      <c r="CG1175" s="69">
        <v>0</v>
      </c>
      <c r="CH1175" s="69">
        <v>0</v>
      </c>
      <c r="CI1175" s="69">
        <v>0</v>
      </c>
      <c r="CJ1175" s="69">
        <v>0</v>
      </c>
      <c r="CL1175" s="69">
        <v>0</v>
      </c>
      <c r="CM1175" s="69">
        <v>0</v>
      </c>
      <c r="CN1175" s="69">
        <v>0</v>
      </c>
      <c r="CO1175" s="89">
        <v>0</v>
      </c>
      <c r="CP1175" s="69">
        <v>0</v>
      </c>
      <c r="CQ1175" s="69">
        <v>0</v>
      </c>
      <c r="CR1175" s="69">
        <v>0</v>
      </c>
      <c r="CS1175" s="69">
        <v>0</v>
      </c>
      <c r="CT1175" s="69">
        <v>0</v>
      </c>
      <c r="CU1175" s="69">
        <v>0</v>
      </c>
      <c r="CV1175" s="69">
        <v>0</v>
      </c>
      <c r="CW1175" s="69">
        <v>0</v>
      </c>
      <c r="CZ1175" s="69">
        <v>0</v>
      </c>
      <c r="DA1175" s="69">
        <v>0</v>
      </c>
      <c r="DB1175" s="69">
        <v>25</v>
      </c>
      <c r="DC1175" s="69">
        <v>0</v>
      </c>
      <c r="DD1175" s="69">
        <v>0</v>
      </c>
      <c r="DE1175" s="69">
        <v>0</v>
      </c>
      <c r="DF1175" s="69">
        <v>0</v>
      </c>
      <c r="DG1175" s="69">
        <v>1</v>
      </c>
      <c r="DI1175" s="69" t="e">
        <f>INDEX(Sheet3!$E$78:$E$1130,MATCH(A1175,Sheet3!$D$78:$D$1130,0))</f>
        <v>#N/A</v>
      </c>
      <c r="DJ1175" s="69" t="str">
        <f t="shared" si="244"/>
        <v>skill_icons.ps_skill_mprevive</v>
      </c>
      <c r="DK1175" s="69" t="s">
        <v>2495</v>
      </c>
      <c r="DL1175" s="93"/>
      <c r="DM1175" s="94" t="s">
        <v>2626</v>
      </c>
      <c r="DN1175" s="69" t="e">
        <f>"造成["&amp;INDEX(Sheet5!$L$2:$L$11,MATCH(BL1175,Sheet5!$J$2:$J$11,0))&amp;":"&amp;BR1175&amp;"*"&amp;BS1175/1000&amp;"]"&amp;INDEX(Sheet5!$I$2:$I$4,MATCH(BR1175,Sheet5!$H$2:$H$4,0))&amp;"的"&amp;INDEX(Sheet5!$K$2:$K$11,MATCH(BL1175,Sheet5!$J$2:$J$11,0))</f>
        <v>#N/A</v>
      </c>
      <c r="DO1175" s="69" t="e">
        <f>"造成["&amp;INDEX(Sheet5!$L$2:$L$11,MATCH(BY1175,Sheet5!$J$2:$J$11,0))&amp;":"&amp;CE1175&amp;"*"&amp;CF1175/1000&amp;"]"&amp;INDEX(Sheet5!$I$2:$I$4,MATCH(CE1175,Sheet5!$H$2:$H$4,0))&amp;"的"&amp;INDEX(Sheet5!$K$2:$K$11,MATCH(BY1175,Sheet5!$J$2:$J$11,0))</f>
        <v>#N/A</v>
      </c>
      <c r="DP1175" s="69"/>
      <c r="DQ1175" s="69"/>
      <c r="DR1175" s="69" t="e">
        <f t="shared" si="243"/>
        <v>#N/A</v>
      </c>
      <c r="DS1175" s="90">
        <f>MATCH(A1175,Sheet5!D:D,0)</f>
        <v>428</v>
      </c>
      <c r="DT1175" s="94" t="e">
        <f>MATCH(A1174,Sheet5!F:F,0)</f>
        <v>#N/A</v>
      </c>
      <c r="DU1175" s="69">
        <v>25</v>
      </c>
      <c r="DV1175" s="69">
        <v>0</v>
      </c>
      <c r="DW1175" s="69">
        <v>0</v>
      </c>
      <c r="DX1175" s="69">
        <v>0</v>
      </c>
      <c r="DY1175" s="69">
        <v>0</v>
      </c>
    </row>
    <row r="1176" spans="1:129" ht="14.25">
      <c r="A1176" s="69">
        <v>65501</v>
      </c>
      <c r="B1176" s="69">
        <v>0</v>
      </c>
      <c r="C1176" s="69">
        <v>1</v>
      </c>
      <c r="D1176" s="69" t="s">
        <v>2433</v>
      </c>
      <c r="E1176" s="69" t="s">
        <v>2434</v>
      </c>
      <c r="F1176" s="69" t="s">
        <v>2435</v>
      </c>
      <c r="G1176" s="69">
        <v>1</v>
      </c>
      <c r="I1176" s="69">
        <v>0</v>
      </c>
      <c r="J1176" s="69">
        <v>0</v>
      </c>
      <c r="K1176" s="69">
        <v>0</v>
      </c>
      <c r="M1176" s="69">
        <v>0</v>
      </c>
      <c r="O1176" s="69">
        <v>0</v>
      </c>
      <c r="P1176" s="69">
        <v>1</v>
      </c>
      <c r="Q1176" s="69">
        <v>0</v>
      </c>
      <c r="R1176" s="69">
        <v>2</v>
      </c>
      <c r="S1176" s="69">
        <v>0</v>
      </c>
      <c r="T1176" s="69">
        <v>0</v>
      </c>
      <c r="U1176" s="69">
        <v>0</v>
      </c>
      <c r="V1176" s="69">
        <v>0</v>
      </c>
      <c r="W1176" s="69">
        <v>0</v>
      </c>
      <c r="X1176" s="69">
        <v>0</v>
      </c>
      <c r="Y1176" s="69">
        <v>0</v>
      </c>
      <c r="Z1176" s="69">
        <v>0</v>
      </c>
      <c r="AA1176" s="69">
        <v>1</v>
      </c>
      <c r="AB1176" s="69">
        <v>31</v>
      </c>
      <c r="AC1176" s="69">
        <v>0</v>
      </c>
      <c r="AD1176" s="69">
        <v>0</v>
      </c>
      <c r="AE1176" s="69">
        <v>0</v>
      </c>
      <c r="AF1176" s="69">
        <v>1</v>
      </c>
      <c r="AG1176" s="69">
        <v>0</v>
      </c>
      <c r="AH1176" s="69">
        <v>1</v>
      </c>
      <c r="AI1176" s="69">
        <v>0</v>
      </c>
      <c r="AJ1176" s="69">
        <v>0</v>
      </c>
      <c r="AK1176" s="69">
        <v>0</v>
      </c>
      <c r="AL1176" s="69">
        <v>0</v>
      </c>
      <c r="AM1176" s="69">
        <v>0</v>
      </c>
      <c r="AN1176" s="69">
        <v>0</v>
      </c>
      <c r="AO1176" s="69">
        <v>0</v>
      </c>
      <c r="AP1176" s="69">
        <v>0</v>
      </c>
      <c r="AQ1176" s="84">
        <v>0</v>
      </c>
      <c r="AR1176" s="69">
        <v>0</v>
      </c>
      <c r="AS1176" s="69">
        <v>0</v>
      </c>
      <c r="AT1176" s="69">
        <v>0</v>
      </c>
      <c r="AU1176" s="69">
        <v>0</v>
      </c>
      <c r="AV1176" s="69">
        <v>0</v>
      </c>
      <c r="AW1176" s="69">
        <v>0</v>
      </c>
      <c r="AX1176" s="69">
        <v>0</v>
      </c>
      <c r="AY1176" s="69">
        <v>0</v>
      </c>
      <c r="AZ1176" s="69">
        <v>0</v>
      </c>
      <c r="BA1176" s="69">
        <v>0</v>
      </c>
      <c r="BB1176" s="69">
        <v>0</v>
      </c>
      <c r="BC1176" s="69">
        <v>0</v>
      </c>
      <c r="BD1176" s="69">
        <v>0</v>
      </c>
      <c r="BE1176" s="69">
        <v>0</v>
      </c>
      <c r="BF1176" s="69">
        <v>0</v>
      </c>
      <c r="BG1176" s="69">
        <v>0</v>
      </c>
      <c r="BH1176" s="69">
        <v>0</v>
      </c>
      <c r="BK1176" s="69">
        <v>3</v>
      </c>
      <c r="BL1176" s="69">
        <v>10</v>
      </c>
      <c r="BM1176" s="69">
        <v>1</v>
      </c>
      <c r="BN1176" s="69">
        <v>31</v>
      </c>
      <c r="BO1176" s="89">
        <v>0</v>
      </c>
      <c r="BP1176" s="69">
        <v>1</v>
      </c>
      <c r="BQ1176" s="69">
        <v>1</v>
      </c>
      <c r="BR1176" s="69">
        <v>1</v>
      </c>
      <c r="BS1176" s="69">
        <v>65501</v>
      </c>
      <c r="BT1176" s="69">
        <v>0</v>
      </c>
      <c r="BU1176" s="69">
        <v>0</v>
      </c>
      <c r="BV1176" s="69">
        <v>1000</v>
      </c>
      <c r="BW1176" s="69">
        <v>0</v>
      </c>
      <c r="BY1176" s="69">
        <v>0</v>
      </c>
      <c r="BZ1176" s="69">
        <v>0</v>
      </c>
      <c r="CA1176" s="69">
        <v>31</v>
      </c>
      <c r="CB1176" s="89">
        <v>0</v>
      </c>
      <c r="CC1176" s="69">
        <v>0</v>
      </c>
      <c r="CD1176" s="69">
        <v>0</v>
      </c>
      <c r="CE1176" s="69">
        <v>0</v>
      </c>
      <c r="CF1176" s="69">
        <v>0</v>
      </c>
      <c r="CG1176" s="69">
        <v>0</v>
      </c>
      <c r="CH1176" s="69">
        <v>0</v>
      </c>
      <c r="CI1176" s="69">
        <v>0</v>
      </c>
      <c r="CJ1176" s="69">
        <v>0</v>
      </c>
      <c r="CL1176" s="69">
        <v>0</v>
      </c>
      <c r="CM1176" s="69">
        <v>0</v>
      </c>
      <c r="CN1176" s="69">
        <v>0</v>
      </c>
      <c r="CO1176" s="89">
        <v>0</v>
      </c>
      <c r="CP1176" s="69">
        <v>0</v>
      </c>
      <c r="CQ1176" s="69">
        <v>0</v>
      </c>
      <c r="CR1176" s="69">
        <v>0</v>
      </c>
      <c r="CS1176" s="69">
        <v>0</v>
      </c>
      <c r="CT1176" s="69">
        <v>0</v>
      </c>
      <c r="CU1176" s="69">
        <v>0</v>
      </c>
      <c r="CV1176" s="69">
        <v>0</v>
      </c>
      <c r="CW1176" s="69">
        <v>0</v>
      </c>
      <c r="CZ1176" s="69">
        <v>0</v>
      </c>
      <c r="DA1176" s="69">
        <v>0</v>
      </c>
      <c r="DB1176" s="69">
        <v>1250</v>
      </c>
      <c r="DC1176" s="69">
        <v>0</v>
      </c>
      <c r="DD1176" s="69">
        <v>0</v>
      </c>
      <c r="DE1176" s="69">
        <v>0</v>
      </c>
      <c r="DF1176" s="69">
        <v>0</v>
      </c>
      <c r="DG1176" s="69">
        <v>1</v>
      </c>
      <c r="DI1176" s="69" t="e">
        <f>INDEX(Sheet3!$E$78:$E$1130,MATCH(A1176,Sheet3!$D$78:$D$1130,0))</f>
        <v>#N/A</v>
      </c>
      <c r="DJ1176" s="69" t="str">
        <f t="shared" si="244"/>
        <v>skill_icons.ps_skill_maxhp</v>
      </c>
      <c r="DK1176" s="69" t="s">
        <v>2436</v>
      </c>
      <c r="DL1176" s="93"/>
      <c r="DM1176" s="94" t="s">
        <v>2627</v>
      </c>
      <c r="DN1176" s="69" t="e">
        <f>"造成["&amp;INDEX(Sheet5!$L$2:$L$11,MATCH(BL1176,Sheet5!$J$2:$J$11,0))&amp;":"&amp;BR1176&amp;"*"&amp;BS1176/1000&amp;"]"&amp;INDEX(Sheet5!$I$2:$I$4,MATCH(BR1176,Sheet5!$H$2:$H$4,0))&amp;"的"&amp;INDEX(Sheet5!$K$2:$K$11,MATCH(BL1176,Sheet5!$J$2:$J$11,0))</f>
        <v>#N/A</v>
      </c>
      <c r="DO1176" s="69" t="e">
        <f>"造成["&amp;INDEX(Sheet5!$L$2:$L$11,MATCH(BY1176,Sheet5!$J$2:$J$11,0))&amp;":"&amp;CE1176&amp;"*"&amp;CF1176/1000&amp;"]"&amp;INDEX(Sheet5!$I$2:$I$4,MATCH(CE1176,Sheet5!$H$2:$H$4,0))&amp;"的"&amp;INDEX(Sheet5!$K$2:$K$11,MATCH(BY1176,Sheet5!$J$2:$J$11,0))</f>
        <v>#N/A</v>
      </c>
      <c r="DP1176" s="69"/>
      <c r="DQ1176" s="69"/>
      <c r="DR1176" s="69" t="e">
        <f t="shared" si="243"/>
        <v>#N/A</v>
      </c>
      <c r="DS1176" s="90">
        <f>MATCH(A1176,Sheet5!D:D,0)</f>
        <v>429</v>
      </c>
      <c r="DT1176" s="94" t="e">
        <f>MATCH(A1175,Sheet5!F:F,0)</f>
        <v>#N/A</v>
      </c>
      <c r="DU1176" s="69">
        <v>1250</v>
      </c>
      <c r="DV1176" s="69">
        <v>0</v>
      </c>
      <c r="DW1176" s="69">
        <v>0</v>
      </c>
      <c r="DX1176" s="69">
        <v>0</v>
      </c>
      <c r="DY1176" s="69">
        <v>0</v>
      </c>
    </row>
    <row r="1177" spans="1:129" ht="14.25">
      <c r="A1177" s="69">
        <v>65502</v>
      </c>
      <c r="B1177" s="69">
        <v>0</v>
      </c>
      <c r="C1177" s="69">
        <v>1</v>
      </c>
      <c r="D1177" s="69" t="s">
        <v>2438</v>
      </c>
      <c r="E1177" s="69" t="s">
        <v>2439</v>
      </c>
      <c r="F1177" s="69" t="s">
        <v>2440</v>
      </c>
      <c r="G1177" s="69">
        <v>1</v>
      </c>
      <c r="I1177" s="69">
        <v>0</v>
      </c>
      <c r="J1177" s="69">
        <v>0</v>
      </c>
      <c r="K1177" s="69">
        <v>0</v>
      </c>
      <c r="M1177" s="69">
        <v>0</v>
      </c>
      <c r="O1177" s="69">
        <v>0</v>
      </c>
      <c r="P1177" s="69">
        <v>1</v>
      </c>
      <c r="Q1177" s="69">
        <v>0</v>
      </c>
      <c r="R1177" s="69">
        <v>2</v>
      </c>
      <c r="S1177" s="69">
        <v>0</v>
      </c>
      <c r="T1177" s="69">
        <v>0</v>
      </c>
      <c r="U1177" s="69">
        <v>0</v>
      </c>
      <c r="V1177" s="69">
        <v>0</v>
      </c>
      <c r="W1177" s="69">
        <v>0</v>
      </c>
      <c r="X1177" s="69">
        <v>0</v>
      </c>
      <c r="Y1177" s="69">
        <v>0</v>
      </c>
      <c r="Z1177" s="69">
        <v>0</v>
      </c>
      <c r="AA1177" s="69">
        <v>1</v>
      </c>
      <c r="AB1177" s="69">
        <v>31</v>
      </c>
      <c r="AC1177" s="69">
        <v>0</v>
      </c>
      <c r="AD1177" s="69">
        <v>0</v>
      </c>
      <c r="AE1177" s="69">
        <v>0</v>
      </c>
      <c r="AF1177" s="69">
        <v>1</v>
      </c>
      <c r="AG1177" s="69">
        <v>0</v>
      </c>
      <c r="AH1177" s="69">
        <v>1</v>
      </c>
      <c r="AI1177" s="69">
        <v>0</v>
      </c>
      <c r="AJ1177" s="69">
        <v>0</v>
      </c>
      <c r="AK1177" s="69">
        <v>0</v>
      </c>
      <c r="AL1177" s="69">
        <v>0</v>
      </c>
      <c r="AM1177" s="69">
        <v>0</v>
      </c>
      <c r="AN1177" s="69">
        <v>0</v>
      </c>
      <c r="AO1177" s="69">
        <v>0</v>
      </c>
      <c r="AP1177" s="69">
        <v>0</v>
      </c>
      <c r="AQ1177" s="84">
        <v>0</v>
      </c>
      <c r="AR1177" s="69">
        <v>0</v>
      </c>
      <c r="AS1177" s="69">
        <v>0</v>
      </c>
      <c r="AT1177" s="69">
        <v>0</v>
      </c>
      <c r="AU1177" s="69">
        <v>0</v>
      </c>
      <c r="AV1177" s="69">
        <v>0</v>
      </c>
      <c r="AW1177" s="69">
        <v>0</v>
      </c>
      <c r="AX1177" s="69">
        <v>0</v>
      </c>
      <c r="AY1177" s="69">
        <v>0</v>
      </c>
      <c r="AZ1177" s="69">
        <v>0</v>
      </c>
      <c r="BA1177" s="69">
        <v>0</v>
      </c>
      <c r="BB1177" s="69">
        <v>0</v>
      </c>
      <c r="BC1177" s="69">
        <v>0</v>
      </c>
      <c r="BD1177" s="69">
        <v>0</v>
      </c>
      <c r="BE1177" s="69">
        <v>0</v>
      </c>
      <c r="BF1177" s="69">
        <v>0</v>
      </c>
      <c r="BG1177" s="69">
        <v>0</v>
      </c>
      <c r="BH1177" s="69">
        <v>0</v>
      </c>
      <c r="BK1177" s="69">
        <v>3</v>
      </c>
      <c r="BL1177" s="69">
        <v>10</v>
      </c>
      <c r="BM1177" s="69">
        <v>1</v>
      </c>
      <c r="BN1177" s="69">
        <v>31</v>
      </c>
      <c r="BO1177" s="89">
        <v>0</v>
      </c>
      <c r="BP1177" s="69">
        <v>1</v>
      </c>
      <c r="BQ1177" s="69">
        <v>1</v>
      </c>
      <c r="BR1177" s="69">
        <v>1</v>
      </c>
      <c r="BS1177" s="69">
        <v>65502</v>
      </c>
      <c r="BT1177" s="69">
        <v>0</v>
      </c>
      <c r="BU1177" s="69">
        <v>0</v>
      </c>
      <c r="BV1177" s="69">
        <v>1000</v>
      </c>
      <c r="BW1177" s="69">
        <v>0</v>
      </c>
      <c r="BY1177" s="69">
        <v>0</v>
      </c>
      <c r="BZ1177" s="69">
        <v>0</v>
      </c>
      <c r="CA1177" s="69">
        <v>31</v>
      </c>
      <c r="CB1177" s="89">
        <v>0</v>
      </c>
      <c r="CC1177" s="69">
        <v>0</v>
      </c>
      <c r="CD1177" s="69">
        <v>0</v>
      </c>
      <c r="CE1177" s="69">
        <v>0</v>
      </c>
      <c r="CF1177" s="69">
        <v>0</v>
      </c>
      <c r="CG1177" s="69">
        <v>0</v>
      </c>
      <c r="CH1177" s="69">
        <v>0</v>
      </c>
      <c r="CI1177" s="69">
        <v>0</v>
      </c>
      <c r="CJ1177" s="69">
        <v>0</v>
      </c>
      <c r="CL1177" s="69">
        <v>0</v>
      </c>
      <c r="CM1177" s="69">
        <v>0</v>
      </c>
      <c r="CN1177" s="69">
        <v>0</v>
      </c>
      <c r="CO1177" s="89">
        <v>0</v>
      </c>
      <c r="CP1177" s="69">
        <v>0</v>
      </c>
      <c r="CQ1177" s="69">
        <v>0</v>
      </c>
      <c r="CR1177" s="69">
        <v>0</v>
      </c>
      <c r="CS1177" s="69">
        <v>0</v>
      </c>
      <c r="CT1177" s="69">
        <v>0</v>
      </c>
      <c r="CU1177" s="69">
        <v>0</v>
      </c>
      <c r="CV1177" s="69">
        <v>0</v>
      </c>
      <c r="CW1177" s="69">
        <v>0</v>
      </c>
      <c r="CZ1177" s="69">
        <v>0</v>
      </c>
      <c r="DA1177" s="69">
        <v>0</v>
      </c>
      <c r="DB1177" s="69">
        <v>1250</v>
      </c>
      <c r="DC1177" s="69">
        <v>0</v>
      </c>
      <c r="DD1177" s="69">
        <v>0</v>
      </c>
      <c r="DE1177" s="69">
        <v>0</v>
      </c>
      <c r="DF1177" s="69">
        <v>0</v>
      </c>
      <c r="DG1177" s="69">
        <v>1</v>
      </c>
      <c r="DI1177" s="69" t="e">
        <f>INDEX(Sheet3!$E$78:$E$1130,MATCH(A1177,Sheet3!$D$78:$D$1130,0))</f>
        <v>#N/A</v>
      </c>
      <c r="DJ1177" s="69" t="str">
        <f t="shared" si="244"/>
        <v>skill_icons.ps_skill_maxmp</v>
      </c>
      <c r="DK1177" s="69" t="s">
        <v>2441</v>
      </c>
      <c r="DL1177" s="93"/>
      <c r="DM1177" s="94" t="s">
        <v>2628</v>
      </c>
      <c r="DN1177" s="69" t="e">
        <f>"造成["&amp;INDEX(Sheet5!$L$2:$L$11,MATCH(BL1177,Sheet5!$J$2:$J$11,0))&amp;":"&amp;BR1177&amp;"*"&amp;BS1177/1000&amp;"]"&amp;INDEX(Sheet5!$I$2:$I$4,MATCH(BR1177,Sheet5!$H$2:$H$4,0))&amp;"的"&amp;INDEX(Sheet5!$K$2:$K$11,MATCH(BL1177,Sheet5!$J$2:$J$11,0))</f>
        <v>#N/A</v>
      </c>
      <c r="DO1177" s="69" t="e">
        <f>"造成["&amp;INDEX(Sheet5!$L$2:$L$11,MATCH(BY1177,Sheet5!$J$2:$J$11,0))&amp;":"&amp;CE1177&amp;"*"&amp;CF1177/1000&amp;"]"&amp;INDEX(Sheet5!$I$2:$I$4,MATCH(CE1177,Sheet5!$H$2:$H$4,0))&amp;"的"&amp;INDEX(Sheet5!$K$2:$K$11,MATCH(BY1177,Sheet5!$J$2:$J$11,0))</f>
        <v>#N/A</v>
      </c>
      <c r="DP1177" s="69"/>
      <c r="DQ1177" s="69"/>
      <c r="DR1177" s="69" t="e">
        <f t="shared" si="243"/>
        <v>#N/A</v>
      </c>
      <c r="DS1177" s="90">
        <f>MATCH(A1177,Sheet5!D:D,0)</f>
        <v>430</v>
      </c>
      <c r="DT1177" s="94" t="e">
        <f>MATCH(A1176,Sheet5!F:F,0)</f>
        <v>#N/A</v>
      </c>
      <c r="DU1177" s="69">
        <v>1250</v>
      </c>
      <c r="DV1177" s="69">
        <v>0</v>
      </c>
      <c r="DW1177" s="69">
        <v>0</v>
      </c>
      <c r="DX1177" s="69">
        <v>0</v>
      </c>
      <c r="DY1177" s="69">
        <v>0</v>
      </c>
    </row>
    <row r="1178" spans="1:129" ht="14.25">
      <c r="A1178" s="69">
        <v>65503</v>
      </c>
      <c r="B1178" s="69">
        <v>0</v>
      </c>
      <c r="C1178" s="69">
        <v>1</v>
      </c>
      <c r="D1178" s="69" t="s">
        <v>2443</v>
      </c>
      <c r="E1178" s="69" t="s">
        <v>2444</v>
      </c>
      <c r="F1178" s="69" t="s">
        <v>2445</v>
      </c>
      <c r="G1178" s="69">
        <v>1</v>
      </c>
      <c r="I1178" s="69">
        <v>0</v>
      </c>
      <c r="J1178" s="69">
        <v>0</v>
      </c>
      <c r="K1178" s="69">
        <v>0</v>
      </c>
      <c r="M1178" s="69">
        <v>0</v>
      </c>
      <c r="O1178" s="69">
        <v>0</v>
      </c>
      <c r="P1178" s="69">
        <v>1</v>
      </c>
      <c r="Q1178" s="69">
        <v>0</v>
      </c>
      <c r="R1178" s="69">
        <v>2</v>
      </c>
      <c r="S1178" s="69">
        <v>0</v>
      </c>
      <c r="T1178" s="69">
        <v>0</v>
      </c>
      <c r="U1178" s="69">
        <v>0</v>
      </c>
      <c r="V1178" s="69">
        <v>0</v>
      </c>
      <c r="W1178" s="69">
        <v>0</v>
      </c>
      <c r="X1178" s="69">
        <v>0</v>
      </c>
      <c r="Y1178" s="69">
        <v>0</v>
      </c>
      <c r="Z1178" s="69">
        <v>0</v>
      </c>
      <c r="AA1178" s="69">
        <v>1</v>
      </c>
      <c r="AB1178" s="69">
        <v>31</v>
      </c>
      <c r="AC1178" s="69">
        <v>0</v>
      </c>
      <c r="AD1178" s="69">
        <v>0</v>
      </c>
      <c r="AE1178" s="69">
        <v>0</v>
      </c>
      <c r="AF1178" s="69">
        <v>1</v>
      </c>
      <c r="AG1178" s="69">
        <v>0</v>
      </c>
      <c r="AH1178" s="69">
        <v>1</v>
      </c>
      <c r="AI1178" s="69">
        <v>0</v>
      </c>
      <c r="AJ1178" s="69">
        <v>0</v>
      </c>
      <c r="AK1178" s="69">
        <v>0</v>
      </c>
      <c r="AL1178" s="69">
        <v>0</v>
      </c>
      <c r="AM1178" s="69">
        <v>0</v>
      </c>
      <c r="AN1178" s="69">
        <v>0</v>
      </c>
      <c r="AO1178" s="69">
        <v>0</v>
      </c>
      <c r="AP1178" s="69">
        <v>0</v>
      </c>
      <c r="AQ1178" s="84">
        <v>0</v>
      </c>
      <c r="AR1178" s="69">
        <v>0</v>
      </c>
      <c r="AS1178" s="69">
        <v>0</v>
      </c>
      <c r="AT1178" s="69">
        <v>0</v>
      </c>
      <c r="AU1178" s="69">
        <v>0</v>
      </c>
      <c r="AV1178" s="69">
        <v>0</v>
      </c>
      <c r="AW1178" s="69">
        <v>0</v>
      </c>
      <c r="AX1178" s="69">
        <v>0</v>
      </c>
      <c r="AY1178" s="69">
        <v>0</v>
      </c>
      <c r="AZ1178" s="69">
        <v>0</v>
      </c>
      <c r="BA1178" s="69">
        <v>0</v>
      </c>
      <c r="BB1178" s="69">
        <v>0</v>
      </c>
      <c r="BC1178" s="69">
        <v>0</v>
      </c>
      <c r="BD1178" s="69">
        <v>0</v>
      </c>
      <c r="BE1178" s="69">
        <v>0</v>
      </c>
      <c r="BF1178" s="69">
        <v>0</v>
      </c>
      <c r="BG1178" s="69">
        <v>0</v>
      </c>
      <c r="BH1178" s="69">
        <v>0</v>
      </c>
      <c r="BK1178" s="69">
        <v>3</v>
      </c>
      <c r="BL1178" s="69">
        <v>10</v>
      </c>
      <c r="BM1178" s="69">
        <v>1</v>
      </c>
      <c r="BN1178" s="69">
        <v>31</v>
      </c>
      <c r="BO1178" s="89">
        <v>0</v>
      </c>
      <c r="BP1178" s="69">
        <v>1</v>
      </c>
      <c r="BQ1178" s="69">
        <v>1</v>
      </c>
      <c r="BR1178" s="69">
        <v>1</v>
      </c>
      <c r="BS1178" s="69">
        <v>65503</v>
      </c>
      <c r="BT1178" s="69">
        <v>0</v>
      </c>
      <c r="BU1178" s="69">
        <v>0</v>
      </c>
      <c r="BV1178" s="69">
        <v>1000</v>
      </c>
      <c r="BW1178" s="69">
        <v>0</v>
      </c>
      <c r="BY1178" s="69">
        <v>0</v>
      </c>
      <c r="BZ1178" s="69">
        <v>0</v>
      </c>
      <c r="CA1178" s="69">
        <v>31</v>
      </c>
      <c r="CB1178" s="89">
        <v>0</v>
      </c>
      <c r="CC1178" s="69">
        <v>0</v>
      </c>
      <c r="CD1178" s="69">
        <v>0</v>
      </c>
      <c r="CE1178" s="69">
        <v>0</v>
      </c>
      <c r="CF1178" s="69">
        <v>0</v>
      </c>
      <c r="CG1178" s="69">
        <v>0</v>
      </c>
      <c r="CH1178" s="69">
        <v>0</v>
      </c>
      <c r="CI1178" s="69">
        <v>0</v>
      </c>
      <c r="CJ1178" s="69">
        <v>0</v>
      </c>
      <c r="CL1178" s="69">
        <v>0</v>
      </c>
      <c r="CM1178" s="69">
        <v>0</v>
      </c>
      <c r="CN1178" s="69">
        <v>0</v>
      </c>
      <c r="CO1178" s="89">
        <v>0</v>
      </c>
      <c r="CP1178" s="69">
        <v>0</v>
      </c>
      <c r="CQ1178" s="69">
        <v>0</v>
      </c>
      <c r="CR1178" s="69">
        <v>0</v>
      </c>
      <c r="CS1178" s="69">
        <v>0</v>
      </c>
      <c r="CT1178" s="69">
        <v>0</v>
      </c>
      <c r="CU1178" s="69">
        <v>0</v>
      </c>
      <c r="CV1178" s="69">
        <v>0</v>
      </c>
      <c r="CW1178" s="69">
        <v>0</v>
      </c>
      <c r="CZ1178" s="69">
        <v>0</v>
      </c>
      <c r="DA1178" s="69">
        <v>0</v>
      </c>
      <c r="DB1178" s="69">
        <v>125</v>
      </c>
      <c r="DC1178" s="69">
        <v>0</v>
      </c>
      <c r="DD1178" s="69">
        <v>0</v>
      </c>
      <c r="DE1178" s="69">
        <v>0</v>
      </c>
      <c r="DF1178" s="69">
        <v>0</v>
      </c>
      <c r="DG1178" s="69">
        <v>1</v>
      </c>
      <c r="DI1178" s="69" t="e">
        <f>INDEX(Sheet3!$E$78:$E$1130,MATCH(A1178,Sheet3!$D$78:$D$1130,0))</f>
        <v>#N/A</v>
      </c>
      <c r="DJ1178" s="69" t="str">
        <f t="shared" si="244"/>
        <v>skill_icons.ps_skill_patk</v>
      </c>
      <c r="DK1178" s="69" t="s">
        <v>2446</v>
      </c>
      <c r="DL1178" s="93"/>
      <c r="DM1178" s="94" t="s">
        <v>2629</v>
      </c>
      <c r="DN1178" s="69" t="e">
        <f>"造成["&amp;INDEX(Sheet5!$L$2:$L$11,MATCH(BL1178,Sheet5!$J$2:$J$11,0))&amp;":"&amp;BR1178&amp;"*"&amp;BS1178/1000&amp;"]"&amp;INDEX(Sheet5!$I$2:$I$4,MATCH(BR1178,Sheet5!$H$2:$H$4,0))&amp;"的"&amp;INDEX(Sheet5!$K$2:$K$11,MATCH(BL1178,Sheet5!$J$2:$J$11,0))</f>
        <v>#N/A</v>
      </c>
      <c r="DO1178" s="69" t="e">
        <f>"造成["&amp;INDEX(Sheet5!$L$2:$L$11,MATCH(BY1178,Sheet5!$J$2:$J$11,0))&amp;":"&amp;CE1178&amp;"*"&amp;CF1178/1000&amp;"]"&amp;INDEX(Sheet5!$I$2:$I$4,MATCH(CE1178,Sheet5!$H$2:$H$4,0))&amp;"的"&amp;INDEX(Sheet5!$K$2:$K$11,MATCH(BY1178,Sheet5!$J$2:$J$11,0))</f>
        <v>#N/A</v>
      </c>
      <c r="DP1178" s="69"/>
      <c r="DQ1178" s="69"/>
      <c r="DR1178" s="69" t="e">
        <f t="shared" si="243"/>
        <v>#N/A</v>
      </c>
      <c r="DS1178" s="90">
        <f>MATCH(A1178,Sheet5!D:D,0)</f>
        <v>431</v>
      </c>
      <c r="DT1178" s="94" t="e">
        <f>MATCH(A1177,Sheet5!F:F,0)</f>
        <v>#N/A</v>
      </c>
      <c r="DU1178" s="69">
        <v>125</v>
      </c>
      <c r="DV1178" s="69">
        <v>0</v>
      </c>
      <c r="DW1178" s="69">
        <v>0</v>
      </c>
      <c r="DX1178" s="69">
        <v>0</v>
      </c>
      <c r="DY1178" s="69">
        <v>0</v>
      </c>
    </row>
    <row r="1179" spans="1:129" ht="14.25">
      <c r="A1179" s="69">
        <v>65504</v>
      </c>
      <c r="B1179" s="69">
        <v>0</v>
      </c>
      <c r="C1179" s="69">
        <v>1</v>
      </c>
      <c r="D1179" s="69" t="s">
        <v>2448</v>
      </c>
      <c r="E1179" s="69" t="s">
        <v>2449</v>
      </c>
      <c r="F1179" s="69" t="s">
        <v>2450</v>
      </c>
      <c r="G1179" s="69">
        <v>1</v>
      </c>
      <c r="I1179" s="69">
        <v>0</v>
      </c>
      <c r="J1179" s="69">
        <v>0</v>
      </c>
      <c r="K1179" s="69">
        <v>0</v>
      </c>
      <c r="M1179" s="69">
        <v>0</v>
      </c>
      <c r="O1179" s="69">
        <v>0</v>
      </c>
      <c r="P1179" s="69">
        <v>1</v>
      </c>
      <c r="Q1179" s="69">
        <v>0</v>
      </c>
      <c r="R1179" s="69">
        <v>2</v>
      </c>
      <c r="S1179" s="69">
        <v>0</v>
      </c>
      <c r="T1179" s="69">
        <v>0</v>
      </c>
      <c r="U1179" s="69">
        <v>0</v>
      </c>
      <c r="V1179" s="69">
        <v>0</v>
      </c>
      <c r="W1179" s="69">
        <v>0</v>
      </c>
      <c r="X1179" s="69">
        <v>0</v>
      </c>
      <c r="Y1179" s="69">
        <v>0</v>
      </c>
      <c r="Z1179" s="69">
        <v>0</v>
      </c>
      <c r="AA1179" s="69">
        <v>1</v>
      </c>
      <c r="AB1179" s="69">
        <v>31</v>
      </c>
      <c r="AC1179" s="69">
        <v>0</v>
      </c>
      <c r="AD1179" s="69">
        <v>0</v>
      </c>
      <c r="AE1179" s="69">
        <v>0</v>
      </c>
      <c r="AF1179" s="69">
        <v>1</v>
      </c>
      <c r="AG1179" s="69">
        <v>0</v>
      </c>
      <c r="AH1179" s="69">
        <v>1</v>
      </c>
      <c r="AI1179" s="69">
        <v>0</v>
      </c>
      <c r="AJ1179" s="69">
        <v>0</v>
      </c>
      <c r="AK1179" s="69">
        <v>0</v>
      </c>
      <c r="AL1179" s="69">
        <v>0</v>
      </c>
      <c r="AM1179" s="69">
        <v>0</v>
      </c>
      <c r="AN1179" s="69">
        <v>0</v>
      </c>
      <c r="AO1179" s="69">
        <v>0</v>
      </c>
      <c r="AP1179" s="69">
        <v>0</v>
      </c>
      <c r="AQ1179" s="84">
        <v>0</v>
      </c>
      <c r="AR1179" s="69">
        <v>0</v>
      </c>
      <c r="AS1179" s="69">
        <v>0</v>
      </c>
      <c r="AT1179" s="69">
        <v>0</v>
      </c>
      <c r="AU1179" s="69">
        <v>0</v>
      </c>
      <c r="AV1179" s="69">
        <v>0</v>
      </c>
      <c r="AW1179" s="69">
        <v>0</v>
      </c>
      <c r="AX1179" s="69">
        <v>0</v>
      </c>
      <c r="AY1179" s="69">
        <v>0</v>
      </c>
      <c r="AZ1179" s="69">
        <v>0</v>
      </c>
      <c r="BA1179" s="69">
        <v>0</v>
      </c>
      <c r="BB1179" s="69">
        <v>0</v>
      </c>
      <c r="BC1179" s="69">
        <v>0</v>
      </c>
      <c r="BD1179" s="69">
        <v>0</v>
      </c>
      <c r="BE1179" s="69">
        <v>0</v>
      </c>
      <c r="BF1179" s="69">
        <v>0</v>
      </c>
      <c r="BG1179" s="69">
        <v>0</v>
      </c>
      <c r="BH1179" s="69">
        <v>0</v>
      </c>
      <c r="BK1179" s="69">
        <v>3</v>
      </c>
      <c r="BL1179" s="69">
        <v>10</v>
      </c>
      <c r="BM1179" s="69">
        <v>1</v>
      </c>
      <c r="BN1179" s="69">
        <v>31</v>
      </c>
      <c r="BO1179" s="89">
        <v>0</v>
      </c>
      <c r="BP1179" s="69">
        <v>1</v>
      </c>
      <c r="BQ1179" s="69">
        <v>1</v>
      </c>
      <c r="BR1179" s="69">
        <v>1</v>
      </c>
      <c r="BS1179" s="69">
        <v>65504</v>
      </c>
      <c r="BT1179" s="69">
        <v>0</v>
      </c>
      <c r="BU1179" s="69">
        <v>0</v>
      </c>
      <c r="BV1179" s="69">
        <v>1000</v>
      </c>
      <c r="BW1179" s="69">
        <v>0</v>
      </c>
      <c r="BY1179" s="69">
        <v>0</v>
      </c>
      <c r="BZ1179" s="69">
        <v>0</v>
      </c>
      <c r="CA1179" s="69">
        <v>31</v>
      </c>
      <c r="CB1179" s="89">
        <v>0</v>
      </c>
      <c r="CC1179" s="69">
        <v>0</v>
      </c>
      <c r="CD1179" s="69">
        <v>0</v>
      </c>
      <c r="CE1179" s="69">
        <v>0</v>
      </c>
      <c r="CF1179" s="69">
        <v>0</v>
      </c>
      <c r="CG1179" s="69">
        <v>0</v>
      </c>
      <c r="CH1179" s="69">
        <v>0</v>
      </c>
      <c r="CI1179" s="69">
        <v>0</v>
      </c>
      <c r="CJ1179" s="69">
        <v>0</v>
      </c>
      <c r="CL1179" s="69">
        <v>0</v>
      </c>
      <c r="CM1179" s="69">
        <v>0</v>
      </c>
      <c r="CN1179" s="69">
        <v>0</v>
      </c>
      <c r="CO1179" s="89">
        <v>0</v>
      </c>
      <c r="CP1179" s="69">
        <v>0</v>
      </c>
      <c r="CQ1179" s="69">
        <v>0</v>
      </c>
      <c r="CR1179" s="69">
        <v>0</v>
      </c>
      <c r="CS1179" s="69">
        <v>0</v>
      </c>
      <c r="CT1179" s="69">
        <v>0</v>
      </c>
      <c r="CU1179" s="69">
        <v>0</v>
      </c>
      <c r="CV1179" s="69">
        <v>0</v>
      </c>
      <c r="CW1179" s="69">
        <v>0</v>
      </c>
      <c r="CZ1179" s="69">
        <v>0</v>
      </c>
      <c r="DA1179" s="69">
        <v>0</v>
      </c>
      <c r="DB1179" s="69">
        <v>125</v>
      </c>
      <c r="DC1179" s="69">
        <v>0</v>
      </c>
      <c r="DD1179" s="69">
        <v>0</v>
      </c>
      <c r="DE1179" s="69">
        <v>0</v>
      </c>
      <c r="DF1179" s="69">
        <v>0</v>
      </c>
      <c r="DG1179" s="69">
        <v>1</v>
      </c>
      <c r="DI1179" s="69" t="e">
        <f>INDEX(Sheet3!$E$78:$E$1130,MATCH(A1179,Sheet3!$D$78:$D$1130,0))</f>
        <v>#N/A</v>
      </c>
      <c r="DJ1179" s="69" t="str">
        <f t="shared" si="244"/>
        <v>skill_icons.ps_skill_matk</v>
      </c>
      <c r="DK1179" s="69" t="s">
        <v>2451</v>
      </c>
      <c r="DL1179" s="93"/>
      <c r="DM1179" s="94" t="s">
        <v>2630</v>
      </c>
      <c r="DN1179" s="69" t="e">
        <f>"造成["&amp;INDEX(Sheet5!$L$2:$L$11,MATCH(BL1179,Sheet5!$J$2:$J$11,0))&amp;":"&amp;BR1179&amp;"*"&amp;BS1179/1000&amp;"]"&amp;INDEX(Sheet5!$I$2:$I$4,MATCH(BR1179,Sheet5!$H$2:$H$4,0))&amp;"的"&amp;INDEX(Sheet5!$K$2:$K$11,MATCH(BL1179,Sheet5!$J$2:$J$11,0))</f>
        <v>#N/A</v>
      </c>
      <c r="DO1179" s="69" t="e">
        <f>"造成["&amp;INDEX(Sheet5!$L$2:$L$11,MATCH(BY1179,Sheet5!$J$2:$J$11,0))&amp;":"&amp;CE1179&amp;"*"&amp;CF1179/1000&amp;"]"&amp;INDEX(Sheet5!$I$2:$I$4,MATCH(CE1179,Sheet5!$H$2:$H$4,0))&amp;"的"&amp;INDEX(Sheet5!$K$2:$K$11,MATCH(BY1179,Sheet5!$J$2:$J$11,0))</f>
        <v>#N/A</v>
      </c>
      <c r="DP1179" s="69"/>
      <c r="DQ1179" s="69"/>
      <c r="DR1179" s="69" t="e">
        <f t="shared" si="243"/>
        <v>#N/A</v>
      </c>
      <c r="DS1179" s="90">
        <f>MATCH(A1179,Sheet5!D:D,0)</f>
        <v>432</v>
      </c>
      <c r="DT1179" s="94" t="e">
        <f>MATCH(A1178,Sheet5!F:F,0)</f>
        <v>#N/A</v>
      </c>
      <c r="DU1179" s="69">
        <v>125</v>
      </c>
      <c r="DV1179" s="69">
        <v>0</v>
      </c>
      <c r="DW1179" s="69">
        <v>0</v>
      </c>
      <c r="DX1179" s="69">
        <v>0</v>
      </c>
      <c r="DY1179" s="69">
        <v>0</v>
      </c>
    </row>
    <row r="1180" spans="1:129" ht="14.25">
      <c r="A1180" s="69">
        <v>65505</v>
      </c>
      <c r="B1180" s="69">
        <v>0</v>
      </c>
      <c r="C1180" s="69">
        <v>1</v>
      </c>
      <c r="D1180" s="69" t="s">
        <v>2453</v>
      </c>
      <c r="E1180" s="69" t="s">
        <v>2454</v>
      </c>
      <c r="F1180" s="69" t="s">
        <v>2455</v>
      </c>
      <c r="G1180" s="69">
        <v>1</v>
      </c>
      <c r="I1180" s="69">
        <v>0</v>
      </c>
      <c r="J1180" s="69">
        <v>0</v>
      </c>
      <c r="K1180" s="69">
        <v>0</v>
      </c>
      <c r="M1180" s="69">
        <v>0</v>
      </c>
      <c r="O1180" s="69">
        <v>0</v>
      </c>
      <c r="P1180" s="69">
        <v>1</v>
      </c>
      <c r="Q1180" s="69">
        <v>0</v>
      </c>
      <c r="R1180" s="69">
        <v>2</v>
      </c>
      <c r="S1180" s="69">
        <v>0</v>
      </c>
      <c r="T1180" s="69">
        <v>0</v>
      </c>
      <c r="U1180" s="69">
        <v>0</v>
      </c>
      <c r="V1180" s="69">
        <v>0</v>
      </c>
      <c r="W1180" s="69">
        <v>0</v>
      </c>
      <c r="X1180" s="69">
        <v>0</v>
      </c>
      <c r="Y1180" s="69">
        <v>0</v>
      </c>
      <c r="Z1180" s="69">
        <v>0</v>
      </c>
      <c r="AA1180" s="69">
        <v>1</v>
      </c>
      <c r="AB1180" s="69">
        <v>31</v>
      </c>
      <c r="AC1180" s="69">
        <v>0</v>
      </c>
      <c r="AD1180" s="69">
        <v>0</v>
      </c>
      <c r="AE1180" s="69">
        <v>0</v>
      </c>
      <c r="AF1180" s="69">
        <v>1</v>
      </c>
      <c r="AG1180" s="69">
        <v>0</v>
      </c>
      <c r="AH1180" s="69">
        <v>1</v>
      </c>
      <c r="AI1180" s="69">
        <v>0</v>
      </c>
      <c r="AJ1180" s="69">
        <v>0</v>
      </c>
      <c r="AK1180" s="69">
        <v>0</v>
      </c>
      <c r="AL1180" s="69">
        <v>0</v>
      </c>
      <c r="AM1180" s="69">
        <v>0</v>
      </c>
      <c r="AN1180" s="69">
        <v>0</v>
      </c>
      <c r="AO1180" s="69">
        <v>0</v>
      </c>
      <c r="AP1180" s="69">
        <v>0</v>
      </c>
      <c r="AQ1180" s="84">
        <v>0</v>
      </c>
      <c r="AR1180" s="69">
        <v>0</v>
      </c>
      <c r="AS1180" s="69">
        <v>0</v>
      </c>
      <c r="AT1180" s="69">
        <v>0</v>
      </c>
      <c r="AU1180" s="69">
        <v>0</v>
      </c>
      <c r="AV1180" s="69">
        <v>0</v>
      </c>
      <c r="AW1180" s="69">
        <v>0</v>
      </c>
      <c r="AX1180" s="69">
        <v>0</v>
      </c>
      <c r="AY1180" s="69">
        <v>0</v>
      </c>
      <c r="AZ1180" s="69">
        <v>0</v>
      </c>
      <c r="BA1180" s="69">
        <v>0</v>
      </c>
      <c r="BB1180" s="69">
        <v>0</v>
      </c>
      <c r="BC1180" s="69">
        <v>0</v>
      </c>
      <c r="BD1180" s="69">
        <v>0</v>
      </c>
      <c r="BE1180" s="69">
        <v>0</v>
      </c>
      <c r="BF1180" s="69">
        <v>0</v>
      </c>
      <c r="BG1180" s="69">
        <v>0</v>
      </c>
      <c r="BH1180" s="69">
        <v>0</v>
      </c>
      <c r="BK1180" s="69">
        <v>3</v>
      </c>
      <c r="BL1180" s="69">
        <v>10</v>
      </c>
      <c r="BM1180" s="69">
        <v>1</v>
      </c>
      <c r="BN1180" s="69">
        <v>31</v>
      </c>
      <c r="BO1180" s="89">
        <v>0</v>
      </c>
      <c r="BP1180" s="69">
        <v>1</v>
      </c>
      <c r="BQ1180" s="69">
        <v>1</v>
      </c>
      <c r="BR1180" s="69">
        <v>1</v>
      </c>
      <c r="BS1180" s="69">
        <v>65505</v>
      </c>
      <c r="BT1180" s="69">
        <v>0</v>
      </c>
      <c r="BU1180" s="69">
        <v>0</v>
      </c>
      <c r="BV1180" s="69">
        <v>1000</v>
      </c>
      <c r="BW1180" s="69">
        <v>0</v>
      </c>
      <c r="BY1180" s="69">
        <v>0</v>
      </c>
      <c r="BZ1180" s="69">
        <v>0</v>
      </c>
      <c r="CA1180" s="69">
        <v>31</v>
      </c>
      <c r="CB1180" s="89">
        <v>0</v>
      </c>
      <c r="CC1180" s="69">
        <v>0</v>
      </c>
      <c r="CD1180" s="69">
        <v>0</v>
      </c>
      <c r="CE1180" s="69">
        <v>0</v>
      </c>
      <c r="CF1180" s="69">
        <v>0</v>
      </c>
      <c r="CG1180" s="69">
        <v>0</v>
      </c>
      <c r="CH1180" s="69">
        <v>0</v>
      </c>
      <c r="CI1180" s="69">
        <v>0</v>
      </c>
      <c r="CJ1180" s="69">
        <v>0</v>
      </c>
      <c r="CL1180" s="69">
        <v>0</v>
      </c>
      <c r="CM1180" s="69">
        <v>0</v>
      </c>
      <c r="CN1180" s="69">
        <v>0</v>
      </c>
      <c r="CO1180" s="89">
        <v>0</v>
      </c>
      <c r="CP1180" s="69">
        <v>0</v>
      </c>
      <c r="CQ1180" s="69">
        <v>0</v>
      </c>
      <c r="CR1180" s="69">
        <v>0</v>
      </c>
      <c r="CS1180" s="69">
        <v>0</v>
      </c>
      <c r="CT1180" s="69">
        <v>0</v>
      </c>
      <c r="CU1180" s="69">
        <v>0</v>
      </c>
      <c r="CV1180" s="69">
        <v>0</v>
      </c>
      <c r="CW1180" s="69">
        <v>0</v>
      </c>
      <c r="CZ1180" s="69">
        <v>0</v>
      </c>
      <c r="DA1180" s="69">
        <v>0</v>
      </c>
      <c r="DB1180" s="69">
        <v>62</v>
      </c>
      <c r="DC1180" s="69">
        <v>0</v>
      </c>
      <c r="DD1180" s="69">
        <v>0</v>
      </c>
      <c r="DE1180" s="69">
        <v>0</v>
      </c>
      <c r="DF1180" s="69">
        <v>0</v>
      </c>
      <c r="DG1180" s="69">
        <v>1</v>
      </c>
      <c r="DI1180" s="69" t="e">
        <f>INDEX(Sheet3!$E$78:$E$1130,MATCH(A1180,Sheet3!$D$78:$D$1130,0))</f>
        <v>#N/A</v>
      </c>
      <c r="DJ1180" s="69" t="str">
        <f t="shared" si="244"/>
        <v>skill_icons.ps_skill_pdef</v>
      </c>
      <c r="DK1180" s="69" t="s">
        <v>2456</v>
      </c>
      <c r="DL1180" s="93"/>
      <c r="DM1180" s="94" t="s">
        <v>2631</v>
      </c>
      <c r="DN1180" s="69" t="e">
        <f>"造成["&amp;INDEX(Sheet5!$L$2:$L$11,MATCH(BL1180,Sheet5!$J$2:$J$11,0))&amp;":"&amp;BR1180&amp;"*"&amp;BS1180/1000&amp;"]"&amp;INDEX(Sheet5!$I$2:$I$4,MATCH(BR1180,Sheet5!$H$2:$H$4,0))&amp;"的"&amp;INDEX(Sheet5!$K$2:$K$11,MATCH(BL1180,Sheet5!$J$2:$J$11,0))</f>
        <v>#N/A</v>
      </c>
      <c r="DO1180" s="69" t="e">
        <f>"造成["&amp;INDEX(Sheet5!$L$2:$L$11,MATCH(BY1180,Sheet5!$J$2:$J$11,0))&amp;":"&amp;CE1180&amp;"*"&amp;CF1180/1000&amp;"]"&amp;INDEX(Sheet5!$I$2:$I$4,MATCH(CE1180,Sheet5!$H$2:$H$4,0))&amp;"的"&amp;INDEX(Sheet5!$K$2:$K$11,MATCH(BY1180,Sheet5!$J$2:$J$11,0))</f>
        <v>#N/A</v>
      </c>
      <c r="DP1180" s="69"/>
      <c r="DQ1180" s="69"/>
      <c r="DR1180" s="69" t="e">
        <f t="shared" si="243"/>
        <v>#N/A</v>
      </c>
      <c r="DS1180" s="90">
        <f>MATCH(A1180,Sheet5!D:D,0)</f>
        <v>433</v>
      </c>
      <c r="DT1180" s="94" t="e">
        <f>MATCH(A1179,Sheet5!F:F,0)</f>
        <v>#N/A</v>
      </c>
      <c r="DU1180" s="69">
        <v>62</v>
      </c>
      <c r="DV1180" s="69">
        <v>0</v>
      </c>
      <c r="DW1180" s="69">
        <v>0</v>
      </c>
      <c r="DX1180" s="69">
        <v>0</v>
      </c>
      <c r="DY1180" s="69">
        <v>0</v>
      </c>
    </row>
    <row r="1181" spans="1:129" ht="14.25">
      <c r="A1181" s="69">
        <v>65506</v>
      </c>
      <c r="B1181" s="69">
        <v>0</v>
      </c>
      <c r="C1181" s="69">
        <v>1</v>
      </c>
      <c r="D1181" s="69" t="s">
        <v>2458</v>
      </c>
      <c r="E1181" s="69" t="s">
        <v>2459</v>
      </c>
      <c r="F1181" s="69" t="s">
        <v>2460</v>
      </c>
      <c r="G1181" s="69">
        <v>1</v>
      </c>
      <c r="I1181" s="69">
        <v>0</v>
      </c>
      <c r="J1181" s="69">
        <v>0</v>
      </c>
      <c r="K1181" s="69">
        <v>0</v>
      </c>
      <c r="M1181" s="69">
        <v>0</v>
      </c>
      <c r="O1181" s="69">
        <v>0</v>
      </c>
      <c r="P1181" s="69">
        <v>1</v>
      </c>
      <c r="Q1181" s="69">
        <v>0</v>
      </c>
      <c r="R1181" s="69">
        <v>2</v>
      </c>
      <c r="S1181" s="69">
        <v>0</v>
      </c>
      <c r="T1181" s="69">
        <v>0</v>
      </c>
      <c r="U1181" s="69">
        <v>0</v>
      </c>
      <c r="V1181" s="69">
        <v>0</v>
      </c>
      <c r="W1181" s="69">
        <v>0</v>
      </c>
      <c r="X1181" s="69">
        <v>0</v>
      </c>
      <c r="Y1181" s="69">
        <v>0</v>
      </c>
      <c r="Z1181" s="69">
        <v>0</v>
      </c>
      <c r="AA1181" s="69">
        <v>1</v>
      </c>
      <c r="AB1181" s="69">
        <v>31</v>
      </c>
      <c r="AC1181" s="69">
        <v>0</v>
      </c>
      <c r="AD1181" s="69">
        <v>0</v>
      </c>
      <c r="AE1181" s="69">
        <v>0</v>
      </c>
      <c r="AF1181" s="69">
        <v>1</v>
      </c>
      <c r="AG1181" s="69">
        <v>0</v>
      </c>
      <c r="AH1181" s="69">
        <v>1</v>
      </c>
      <c r="AI1181" s="69">
        <v>0</v>
      </c>
      <c r="AJ1181" s="69">
        <v>0</v>
      </c>
      <c r="AK1181" s="69">
        <v>0</v>
      </c>
      <c r="AL1181" s="69">
        <v>0</v>
      </c>
      <c r="AM1181" s="69">
        <v>0</v>
      </c>
      <c r="AN1181" s="69">
        <v>0</v>
      </c>
      <c r="AO1181" s="69">
        <v>0</v>
      </c>
      <c r="AP1181" s="69">
        <v>0</v>
      </c>
      <c r="AQ1181" s="84">
        <v>0</v>
      </c>
      <c r="AR1181" s="69">
        <v>0</v>
      </c>
      <c r="AS1181" s="69">
        <v>0</v>
      </c>
      <c r="AT1181" s="69">
        <v>0</v>
      </c>
      <c r="AU1181" s="69">
        <v>0</v>
      </c>
      <c r="AV1181" s="69">
        <v>0</v>
      </c>
      <c r="AW1181" s="69">
        <v>0</v>
      </c>
      <c r="AX1181" s="69">
        <v>0</v>
      </c>
      <c r="AY1181" s="69">
        <v>0</v>
      </c>
      <c r="AZ1181" s="69">
        <v>0</v>
      </c>
      <c r="BA1181" s="69">
        <v>0</v>
      </c>
      <c r="BB1181" s="69">
        <v>0</v>
      </c>
      <c r="BC1181" s="69">
        <v>0</v>
      </c>
      <c r="BD1181" s="69">
        <v>0</v>
      </c>
      <c r="BE1181" s="69">
        <v>0</v>
      </c>
      <c r="BF1181" s="69">
        <v>0</v>
      </c>
      <c r="BG1181" s="69">
        <v>0</v>
      </c>
      <c r="BH1181" s="69">
        <v>0</v>
      </c>
      <c r="BK1181" s="69">
        <v>3</v>
      </c>
      <c r="BL1181" s="69">
        <v>10</v>
      </c>
      <c r="BM1181" s="69">
        <v>1</v>
      </c>
      <c r="BN1181" s="69">
        <v>31</v>
      </c>
      <c r="BO1181" s="89">
        <v>0</v>
      </c>
      <c r="BP1181" s="69">
        <v>1</v>
      </c>
      <c r="BQ1181" s="69">
        <v>1</v>
      </c>
      <c r="BR1181" s="69">
        <v>1</v>
      </c>
      <c r="BS1181" s="69">
        <v>65506</v>
      </c>
      <c r="BT1181" s="69">
        <v>0</v>
      </c>
      <c r="BU1181" s="69">
        <v>0</v>
      </c>
      <c r="BV1181" s="69">
        <v>1000</v>
      </c>
      <c r="BW1181" s="69">
        <v>0</v>
      </c>
      <c r="BY1181" s="69">
        <v>0</v>
      </c>
      <c r="BZ1181" s="69">
        <v>0</v>
      </c>
      <c r="CA1181" s="69">
        <v>31</v>
      </c>
      <c r="CB1181" s="89">
        <v>0</v>
      </c>
      <c r="CC1181" s="69">
        <v>0</v>
      </c>
      <c r="CD1181" s="69">
        <v>0</v>
      </c>
      <c r="CE1181" s="69">
        <v>0</v>
      </c>
      <c r="CF1181" s="69">
        <v>0</v>
      </c>
      <c r="CG1181" s="69">
        <v>0</v>
      </c>
      <c r="CH1181" s="69">
        <v>0</v>
      </c>
      <c r="CI1181" s="69">
        <v>0</v>
      </c>
      <c r="CJ1181" s="69">
        <v>0</v>
      </c>
      <c r="CL1181" s="69">
        <v>0</v>
      </c>
      <c r="CM1181" s="69">
        <v>0</v>
      </c>
      <c r="CN1181" s="69">
        <v>0</v>
      </c>
      <c r="CO1181" s="89">
        <v>0</v>
      </c>
      <c r="CP1181" s="69">
        <v>0</v>
      </c>
      <c r="CQ1181" s="69">
        <v>0</v>
      </c>
      <c r="CR1181" s="69">
        <v>0</v>
      </c>
      <c r="CS1181" s="69">
        <v>0</v>
      </c>
      <c r="CT1181" s="69">
        <v>0</v>
      </c>
      <c r="CU1181" s="69">
        <v>0</v>
      </c>
      <c r="CV1181" s="69">
        <v>0</v>
      </c>
      <c r="CW1181" s="69">
        <v>0</v>
      </c>
      <c r="CZ1181" s="69">
        <v>0</v>
      </c>
      <c r="DA1181" s="69">
        <v>0</v>
      </c>
      <c r="DB1181" s="69">
        <v>62</v>
      </c>
      <c r="DC1181" s="69">
        <v>0</v>
      </c>
      <c r="DD1181" s="69">
        <v>0</v>
      </c>
      <c r="DE1181" s="69">
        <v>0</v>
      </c>
      <c r="DF1181" s="69">
        <v>0</v>
      </c>
      <c r="DG1181" s="69">
        <v>1</v>
      </c>
      <c r="DI1181" s="69" t="e">
        <f>INDEX(Sheet3!$E$78:$E$1130,MATCH(A1181,Sheet3!$D$78:$D$1130,0))</f>
        <v>#N/A</v>
      </c>
      <c r="DJ1181" s="69" t="str">
        <f t="shared" si="244"/>
        <v>skill_icons.ps_skill_mdef</v>
      </c>
      <c r="DK1181" s="69" t="s">
        <v>2461</v>
      </c>
      <c r="DL1181" s="93"/>
      <c r="DM1181" s="94" t="s">
        <v>2632</v>
      </c>
      <c r="DN1181" s="69" t="e">
        <f>"造成["&amp;INDEX(Sheet5!$L$2:$L$11,MATCH(BL1181,Sheet5!$J$2:$J$11,0))&amp;":"&amp;BR1181&amp;"*"&amp;BS1181/1000&amp;"]"&amp;INDEX(Sheet5!$I$2:$I$4,MATCH(BR1181,Sheet5!$H$2:$H$4,0))&amp;"的"&amp;INDEX(Sheet5!$K$2:$K$11,MATCH(BL1181,Sheet5!$J$2:$J$11,0))</f>
        <v>#N/A</v>
      </c>
      <c r="DO1181" s="69" t="e">
        <f>"造成["&amp;INDEX(Sheet5!$L$2:$L$11,MATCH(BY1181,Sheet5!$J$2:$J$11,0))&amp;":"&amp;CE1181&amp;"*"&amp;CF1181/1000&amp;"]"&amp;INDEX(Sheet5!$I$2:$I$4,MATCH(CE1181,Sheet5!$H$2:$H$4,0))&amp;"的"&amp;INDEX(Sheet5!$K$2:$K$11,MATCH(BY1181,Sheet5!$J$2:$J$11,0))</f>
        <v>#N/A</v>
      </c>
      <c r="DP1181" s="69"/>
      <c r="DQ1181" s="69"/>
      <c r="DR1181" s="69" t="e">
        <f t="shared" si="243"/>
        <v>#N/A</v>
      </c>
      <c r="DS1181" s="90">
        <f>MATCH(A1181,Sheet5!D:D,0)</f>
        <v>434</v>
      </c>
      <c r="DT1181" s="94" t="e">
        <f>MATCH(A1180,Sheet5!F:F,0)</f>
        <v>#N/A</v>
      </c>
      <c r="DU1181" s="69">
        <v>62</v>
      </c>
      <c r="DV1181" s="69">
        <v>0</v>
      </c>
      <c r="DW1181" s="69">
        <v>0</v>
      </c>
      <c r="DX1181" s="69">
        <v>0</v>
      </c>
      <c r="DY1181" s="69">
        <v>0</v>
      </c>
    </row>
    <row r="1182" spans="1:129" ht="14.25">
      <c r="A1182" s="69">
        <v>65507</v>
      </c>
      <c r="B1182" s="69">
        <v>0</v>
      </c>
      <c r="C1182" s="69">
        <v>1</v>
      </c>
      <c r="D1182" s="69" t="s">
        <v>2463</v>
      </c>
      <c r="E1182" s="69" t="s">
        <v>2464</v>
      </c>
      <c r="F1182" s="69" t="s">
        <v>1825</v>
      </c>
      <c r="G1182" s="69">
        <v>1</v>
      </c>
      <c r="I1182" s="69">
        <v>0</v>
      </c>
      <c r="J1182" s="69">
        <v>0</v>
      </c>
      <c r="K1182" s="69">
        <v>0</v>
      </c>
      <c r="M1182" s="69">
        <v>0</v>
      </c>
      <c r="O1182" s="69">
        <v>0</v>
      </c>
      <c r="P1182" s="69">
        <v>1</v>
      </c>
      <c r="Q1182" s="69">
        <v>0</v>
      </c>
      <c r="R1182" s="69">
        <v>2</v>
      </c>
      <c r="S1182" s="69">
        <v>0</v>
      </c>
      <c r="T1182" s="69">
        <v>0</v>
      </c>
      <c r="U1182" s="69">
        <v>0</v>
      </c>
      <c r="V1182" s="69">
        <v>0</v>
      </c>
      <c r="W1182" s="69">
        <v>0</v>
      </c>
      <c r="X1182" s="69">
        <v>0</v>
      </c>
      <c r="Y1182" s="69">
        <v>0</v>
      </c>
      <c r="Z1182" s="69">
        <v>0</v>
      </c>
      <c r="AA1182" s="69">
        <v>1</v>
      </c>
      <c r="AB1182" s="69">
        <v>31</v>
      </c>
      <c r="AC1182" s="69">
        <v>0</v>
      </c>
      <c r="AD1182" s="69">
        <v>0</v>
      </c>
      <c r="AE1182" s="69">
        <v>0</v>
      </c>
      <c r="AF1182" s="69">
        <v>1</v>
      </c>
      <c r="AG1182" s="69">
        <v>0</v>
      </c>
      <c r="AH1182" s="69">
        <v>1</v>
      </c>
      <c r="AI1182" s="69">
        <v>0</v>
      </c>
      <c r="AJ1182" s="69">
        <v>0</v>
      </c>
      <c r="AK1182" s="69">
        <v>0</v>
      </c>
      <c r="AL1182" s="69">
        <v>0</v>
      </c>
      <c r="AM1182" s="69">
        <v>0</v>
      </c>
      <c r="AN1182" s="69">
        <v>0</v>
      </c>
      <c r="AO1182" s="69">
        <v>0</v>
      </c>
      <c r="AP1182" s="69">
        <v>0</v>
      </c>
      <c r="AQ1182" s="84">
        <v>0</v>
      </c>
      <c r="AR1182" s="69">
        <v>0</v>
      </c>
      <c r="AS1182" s="69">
        <v>0</v>
      </c>
      <c r="AT1182" s="69">
        <v>0</v>
      </c>
      <c r="AU1182" s="69">
        <v>0</v>
      </c>
      <c r="AV1182" s="69">
        <v>0</v>
      </c>
      <c r="AW1182" s="69">
        <v>0</v>
      </c>
      <c r="AX1182" s="69">
        <v>0</v>
      </c>
      <c r="AY1182" s="69">
        <v>0</v>
      </c>
      <c r="AZ1182" s="69">
        <v>0</v>
      </c>
      <c r="BA1182" s="69">
        <v>0</v>
      </c>
      <c r="BB1182" s="69">
        <v>0</v>
      </c>
      <c r="BC1182" s="69">
        <v>0</v>
      </c>
      <c r="BD1182" s="69">
        <v>0</v>
      </c>
      <c r="BE1182" s="69">
        <v>0</v>
      </c>
      <c r="BF1182" s="69">
        <v>0</v>
      </c>
      <c r="BG1182" s="69">
        <v>0</v>
      </c>
      <c r="BH1182" s="69">
        <v>0</v>
      </c>
      <c r="BK1182" s="69">
        <v>3</v>
      </c>
      <c r="BL1182" s="69">
        <v>10</v>
      </c>
      <c r="BM1182" s="69">
        <v>1</v>
      </c>
      <c r="BN1182" s="69">
        <v>31</v>
      </c>
      <c r="BO1182" s="89">
        <v>0</v>
      </c>
      <c r="BP1182" s="69">
        <v>1</v>
      </c>
      <c r="BQ1182" s="69">
        <v>1</v>
      </c>
      <c r="BR1182" s="69">
        <v>1</v>
      </c>
      <c r="BS1182" s="69">
        <v>65507</v>
      </c>
      <c r="BT1182" s="69">
        <v>0</v>
      </c>
      <c r="BU1182" s="69">
        <v>0</v>
      </c>
      <c r="BV1182" s="69">
        <v>1000</v>
      </c>
      <c r="BW1182" s="69">
        <v>0</v>
      </c>
      <c r="BY1182" s="69">
        <v>0</v>
      </c>
      <c r="BZ1182" s="69">
        <v>0</v>
      </c>
      <c r="CA1182" s="69">
        <v>31</v>
      </c>
      <c r="CB1182" s="89">
        <v>0</v>
      </c>
      <c r="CC1182" s="69">
        <v>0</v>
      </c>
      <c r="CD1182" s="69">
        <v>0</v>
      </c>
      <c r="CE1182" s="69">
        <v>0</v>
      </c>
      <c r="CF1182" s="69">
        <v>0</v>
      </c>
      <c r="CG1182" s="69">
        <v>0</v>
      </c>
      <c r="CH1182" s="69">
        <v>0</v>
      </c>
      <c r="CI1182" s="69">
        <v>0</v>
      </c>
      <c r="CJ1182" s="69">
        <v>0</v>
      </c>
      <c r="CL1182" s="69">
        <v>0</v>
      </c>
      <c r="CM1182" s="69">
        <v>0</v>
      </c>
      <c r="CN1182" s="69">
        <v>0</v>
      </c>
      <c r="CO1182" s="89">
        <v>0</v>
      </c>
      <c r="CP1182" s="69">
        <v>0</v>
      </c>
      <c r="CQ1182" s="69">
        <v>0</v>
      </c>
      <c r="CR1182" s="69">
        <v>0</v>
      </c>
      <c r="CS1182" s="69">
        <v>0</v>
      </c>
      <c r="CT1182" s="69">
        <v>0</v>
      </c>
      <c r="CU1182" s="69">
        <v>0</v>
      </c>
      <c r="CV1182" s="69">
        <v>0</v>
      </c>
      <c r="CW1182" s="69">
        <v>0</v>
      </c>
      <c r="CZ1182" s="69">
        <v>0</v>
      </c>
      <c r="DA1182" s="69">
        <v>0</v>
      </c>
      <c r="DB1182" s="69">
        <v>24</v>
      </c>
      <c r="DC1182" s="69">
        <v>0</v>
      </c>
      <c r="DD1182" s="69">
        <v>0</v>
      </c>
      <c r="DE1182" s="69">
        <v>0</v>
      </c>
      <c r="DF1182" s="69">
        <v>0</v>
      </c>
      <c r="DG1182" s="69">
        <v>1</v>
      </c>
      <c r="DI1182" s="69" t="e">
        <f>INDEX(Sheet3!$E$78:$E$1130,MATCH(A1182,Sheet3!$D$78:$D$1130,0))</f>
        <v>#N/A</v>
      </c>
      <c r="DJ1182" s="69" t="str">
        <f t="shared" si="244"/>
        <v>skill_icons.ps_skill_pysicalcri</v>
      </c>
      <c r="DK1182" s="69" t="s">
        <v>2465</v>
      </c>
      <c r="DL1182" s="93"/>
      <c r="DM1182" s="94" t="s">
        <v>2633</v>
      </c>
      <c r="DN1182" s="69" t="e">
        <f>"造成["&amp;INDEX(Sheet5!$L$2:$L$11,MATCH(BL1182,Sheet5!$J$2:$J$11,0))&amp;":"&amp;BR1182&amp;"*"&amp;BS1182/1000&amp;"]"&amp;INDEX(Sheet5!$I$2:$I$4,MATCH(BR1182,Sheet5!$H$2:$H$4,0))&amp;"的"&amp;INDEX(Sheet5!$K$2:$K$11,MATCH(BL1182,Sheet5!$J$2:$J$11,0))</f>
        <v>#N/A</v>
      </c>
      <c r="DO1182" s="69" t="e">
        <f>"造成["&amp;INDEX(Sheet5!$L$2:$L$11,MATCH(BY1182,Sheet5!$J$2:$J$11,0))&amp;":"&amp;CE1182&amp;"*"&amp;CF1182/1000&amp;"]"&amp;INDEX(Sheet5!$I$2:$I$4,MATCH(CE1182,Sheet5!$H$2:$H$4,0))&amp;"的"&amp;INDEX(Sheet5!$K$2:$K$11,MATCH(BY1182,Sheet5!$J$2:$J$11,0))</f>
        <v>#N/A</v>
      </c>
      <c r="DP1182" s="69"/>
      <c r="DQ1182" s="69"/>
      <c r="DR1182" s="69" t="e">
        <f t="shared" si="243"/>
        <v>#N/A</v>
      </c>
      <c r="DS1182" s="90">
        <f>MATCH(A1182,Sheet5!D:D,0)</f>
        <v>435</v>
      </c>
      <c r="DT1182" s="94" t="e">
        <f>MATCH(A1181,Sheet5!F:F,0)</f>
        <v>#N/A</v>
      </c>
      <c r="DU1182" s="69">
        <v>24</v>
      </c>
      <c r="DV1182" s="69">
        <v>0</v>
      </c>
      <c r="DW1182" s="69">
        <v>0</v>
      </c>
      <c r="DX1182" s="69">
        <v>0</v>
      </c>
      <c r="DY1182" s="69">
        <v>0</v>
      </c>
    </row>
    <row r="1183" spans="1:129" ht="14.25">
      <c r="A1183" s="69">
        <v>65508</v>
      </c>
      <c r="B1183" s="69">
        <v>0</v>
      </c>
      <c r="C1183" s="69">
        <v>1</v>
      </c>
      <c r="D1183" s="69" t="s">
        <v>2467</v>
      </c>
      <c r="E1183" s="69" t="s">
        <v>2468</v>
      </c>
      <c r="F1183" s="69" t="s">
        <v>2469</v>
      </c>
      <c r="G1183" s="69">
        <v>1</v>
      </c>
      <c r="I1183" s="69">
        <v>0</v>
      </c>
      <c r="J1183" s="69">
        <v>0</v>
      </c>
      <c r="K1183" s="69">
        <v>0</v>
      </c>
      <c r="M1183" s="69">
        <v>0</v>
      </c>
      <c r="O1183" s="69">
        <v>0</v>
      </c>
      <c r="P1183" s="69">
        <v>1</v>
      </c>
      <c r="Q1183" s="69">
        <v>0</v>
      </c>
      <c r="R1183" s="69">
        <v>2</v>
      </c>
      <c r="S1183" s="69">
        <v>0</v>
      </c>
      <c r="T1183" s="69">
        <v>0</v>
      </c>
      <c r="U1183" s="69">
        <v>0</v>
      </c>
      <c r="V1183" s="69">
        <v>0</v>
      </c>
      <c r="W1183" s="69">
        <v>0</v>
      </c>
      <c r="X1183" s="69">
        <v>0</v>
      </c>
      <c r="Y1183" s="69">
        <v>0</v>
      </c>
      <c r="Z1183" s="69">
        <v>0</v>
      </c>
      <c r="AA1183" s="69">
        <v>1</v>
      </c>
      <c r="AB1183" s="69">
        <v>31</v>
      </c>
      <c r="AC1183" s="69">
        <v>0</v>
      </c>
      <c r="AD1183" s="69">
        <v>0</v>
      </c>
      <c r="AE1183" s="69">
        <v>0</v>
      </c>
      <c r="AF1183" s="69">
        <v>1</v>
      </c>
      <c r="AG1183" s="69">
        <v>0</v>
      </c>
      <c r="AH1183" s="69">
        <v>1</v>
      </c>
      <c r="AI1183" s="69">
        <v>0</v>
      </c>
      <c r="AJ1183" s="69">
        <v>0</v>
      </c>
      <c r="AK1183" s="69">
        <v>0</v>
      </c>
      <c r="AL1183" s="69">
        <v>0</v>
      </c>
      <c r="AM1183" s="69">
        <v>0</v>
      </c>
      <c r="AN1183" s="69">
        <v>0</v>
      </c>
      <c r="AO1183" s="69">
        <v>0</v>
      </c>
      <c r="AP1183" s="69">
        <v>0</v>
      </c>
      <c r="AQ1183" s="84">
        <v>0</v>
      </c>
      <c r="AR1183" s="69">
        <v>0</v>
      </c>
      <c r="AS1183" s="69">
        <v>0</v>
      </c>
      <c r="AT1183" s="69">
        <v>0</v>
      </c>
      <c r="AU1183" s="69">
        <v>0</v>
      </c>
      <c r="AV1183" s="69">
        <v>0</v>
      </c>
      <c r="AW1183" s="69">
        <v>0</v>
      </c>
      <c r="AX1183" s="69">
        <v>0</v>
      </c>
      <c r="AY1183" s="69">
        <v>0</v>
      </c>
      <c r="AZ1183" s="69">
        <v>0</v>
      </c>
      <c r="BA1183" s="69">
        <v>0</v>
      </c>
      <c r="BB1183" s="69">
        <v>0</v>
      </c>
      <c r="BC1183" s="69">
        <v>0</v>
      </c>
      <c r="BD1183" s="69">
        <v>0</v>
      </c>
      <c r="BE1183" s="69">
        <v>0</v>
      </c>
      <c r="BF1183" s="69">
        <v>0</v>
      </c>
      <c r="BG1183" s="69">
        <v>0</v>
      </c>
      <c r="BH1183" s="69">
        <v>0</v>
      </c>
      <c r="BK1183" s="69">
        <v>3</v>
      </c>
      <c r="BL1183" s="69">
        <v>10</v>
      </c>
      <c r="BM1183" s="69">
        <v>1</v>
      </c>
      <c r="BN1183" s="69">
        <v>31</v>
      </c>
      <c r="BO1183" s="89">
        <v>0</v>
      </c>
      <c r="BP1183" s="69">
        <v>1</v>
      </c>
      <c r="BQ1183" s="69">
        <v>1</v>
      </c>
      <c r="BR1183" s="69">
        <v>1</v>
      </c>
      <c r="BS1183" s="69">
        <v>65508</v>
      </c>
      <c r="BT1183" s="69">
        <v>0</v>
      </c>
      <c r="BU1183" s="69">
        <v>0</v>
      </c>
      <c r="BV1183" s="69">
        <v>1000</v>
      </c>
      <c r="BW1183" s="69">
        <v>0</v>
      </c>
      <c r="BY1183" s="69">
        <v>0</v>
      </c>
      <c r="BZ1183" s="69">
        <v>0</v>
      </c>
      <c r="CA1183" s="69">
        <v>31</v>
      </c>
      <c r="CB1183" s="89">
        <v>0</v>
      </c>
      <c r="CC1183" s="69">
        <v>0</v>
      </c>
      <c r="CD1183" s="69">
        <v>0</v>
      </c>
      <c r="CE1183" s="69">
        <v>0</v>
      </c>
      <c r="CF1183" s="69">
        <v>0</v>
      </c>
      <c r="CG1183" s="69">
        <v>0</v>
      </c>
      <c r="CH1183" s="69">
        <v>0</v>
      </c>
      <c r="CI1183" s="69">
        <v>0</v>
      </c>
      <c r="CJ1183" s="69">
        <v>0</v>
      </c>
      <c r="CL1183" s="69">
        <v>0</v>
      </c>
      <c r="CM1183" s="69">
        <v>0</v>
      </c>
      <c r="CN1183" s="69">
        <v>0</v>
      </c>
      <c r="CO1183" s="89">
        <v>0</v>
      </c>
      <c r="CP1183" s="69">
        <v>0</v>
      </c>
      <c r="CQ1183" s="69">
        <v>0</v>
      </c>
      <c r="CR1183" s="69">
        <v>0</v>
      </c>
      <c r="CS1183" s="69">
        <v>0</v>
      </c>
      <c r="CT1183" s="69">
        <v>0</v>
      </c>
      <c r="CU1183" s="69">
        <v>0</v>
      </c>
      <c r="CV1183" s="69">
        <v>0</v>
      </c>
      <c r="CW1183" s="69">
        <v>0</v>
      </c>
      <c r="CZ1183" s="69">
        <v>0</v>
      </c>
      <c r="DA1183" s="69">
        <v>0</v>
      </c>
      <c r="DB1183" s="69">
        <v>24</v>
      </c>
      <c r="DC1183" s="69">
        <v>0</v>
      </c>
      <c r="DD1183" s="69">
        <v>0</v>
      </c>
      <c r="DE1183" s="69">
        <v>0</v>
      </c>
      <c r="DF1183" s="69">
        <v>0</v>
      </c>
      <c r="DG1183" s="69">
        <v>1</v>
      </c>
      <c r="DI1183" s="69" t="e">
        <f>INDEX(Sheet3!$E$78:$E$1130,MATCH(A1183,Sheet3!$D$78:$D$1130,0))</f>
        <v>#N/A</v>
      </c>
      <c r="DJ1183" s="69" t="str">
        <f t="shared" si="244"/>
        <v>skill_icons.ps_skill_magiccri</v>
      </c>
      <c r="DK1183" s="69" t="s">
        <v>2470</v>
      </c>
      <c r="DL1183" s="93"/>
      <c r="DM1183" s="94" t="s">
        <v>2634</v>
      </c>
      <c r="DN1183" s="69" t="e">
        <f>"造成["&amp;INDEX(Sheet5!$L$2:$L$11,MATCH(BL1183,Sheet5!$J$2:$J$11,0))&amp;":"&amp;BR1183&amp;"*"&amp;BS1183/1000&amp;"]"&amp;INDEX(Sheet5!$I$2:$I$4,MATCH(BR1183,Sheet5!$H$2:$H$4,0))&amp;"的"&amp;INDEX(Sheet5!$K$2:$K$11,MATCH(BL1183,Sheet5!$J$2:$J$11,0))</f>
        <v>#N/A</v>
      </c>
      <c r="DO1183" s="69" t="e">
        <f>"造成["&amp;INDEX(Sheet5!$L$2:$L$11,MATCH(BY1183,Sheet5!$J$2:$J$11,0))&amp;":"&amp;CE1183&amp;"*"&amp;CF1183/1000&amp;"]"&amp;INDEX(Sheet5!$I$2:$I$4,MATCH(CE1183,Sheet5!$H$2:$H$4,0))&amp;"的"&amp;INDEX(Sheet5!$K$2:$K$11,MATCH(BY1183,Sheet5!$J$2:$J$11,0))</f>
        <v>#N/A</v>
      </c>
      <c r="DP1183" s="69"/>
      <c r="DQ1183" s="69"/>
      <c r="DR1183" s="69" t="e">
        <f t="shared" si="243"/>
        <v>#N/A</v>
      </c>
      <c r="DS1183" s="90">
        <f>MATCH(A1183,Sheet5!D:D,0)</f>
        <v>436</v>
      </c>
      <c r="DT1183" s="94" t="e">
        <f>MATCH(A1182,Sheet5!F:F,0)</f>
        <v>#N/A</v>
      </c>
      <c r="DU1183" s="69">
        <v>24</v>
      </c>
      <c r="DV1183" s="69">
        <v>0</v>
      </c>
      <c r="DW1183" s="69">
        <v>0</v>
      </c>
      <c r="DX1183" s="69">
        <v>0</v>
      </c>
      <c r="DY1183" s="69">
        <v>0</v>
      </c>
    </row>
    <row r="1184" spans="1:129" ht="14.25">
      <c r="A1184" s="69">
        <v>65509</v>
      </c>
      <c r="B1184" s="69">
        <v>0</v>
      </c>
      <c r="C1184" s="69">
        <v>1</v>
      </c>
      <c r="D1184" s="69" t="s">
        <v>2472</v>
      </c>
      <c r="E1184" s="69" t="s">
        <v>2473</v>
      </c>
      <c r="F1184" s="69" t="s">
        <v>2474</v>
      </c>
      <c r="G1184" s="69">
        <v>1</v>
      </c>
      <c r="I1184" s="69">
        <v>0</v>
      </c>
      <c r="J1184" s="69">
        <v>0</v>
      </c>
      <c r="K1184" s="69">
        <v>0</v>
      </c>
      <c r="M1184" s="69">
        <v>0</v>
      </c>
      <c r="O1184" s="69">
        <v>0</v>
      </c>
      <c r="P1184" s="69">
        <v>1</v>
      </c>
      <c r="Q1184" s="69">
        <v>0</v>
      </c>
      <c r="R1184" s="69">
        <v>2</v>
      </c>
      <c r="S1184" s="69">
        <v>0</v>
      </c>
      <c r="T1184" s="69">
        <v>0</v>
      </c>
      <c r="U1184" s="69">
        <v>0</v>
      </c>
      <c r="V1184" s="69">
        <v>0</v>
      </c>
      <c r="W1184" s="69">
        <v>0</v>
      </c>
      <c r="X1184" s="69">
        <v>0</v>
      </c>
      <c r="Y1184" s="69">
        <v>0</v>
      </c>
      <c r="Z1184" s="69">
        <v>0</v>
      </c>
      <c r="AA1184" s="69">
        <v>1</v>
      </c>
      <c r="AB1184" s="69">
        <v>31</v>
      </c>
      <c r="AC1184" s="69">
        <v>0</v>
      </c>
      <c r="AD1184" s="69">
        <v>0</v>
      </c>
      <c r="AE1184" s="69">
        <v>0</v>
      </c>
      <c r="AF1184" s="69">
        <v>1</v>
      </c>
      <c r="AG1184" s="69">
        <v>0</v>
      </c>
      <c r="AH1184" s="69">
        <v>1</v>
      </c>
      <c r="AI1184" s="69">
        <v>0</v>
      </c>
      <c r="AJ1184" s="69">
        <v>0</v>
      </c>
      <c r="AK1184" s="69">
        <v>0</v>
      </c>
      <c r="AL1184" s="69">
        <v>0</v>
      </c>
      <c r="AM1184" s="69">
        <v>0</v>
      </c>
      <c r="AN1184" s="69">
        <v>0</v>
      </c>
      <c r="AO1184" s="69">
        <v>0</v>
      </c>
      <c r="AP1184" s="69">
        <v>0</v>
      </c>
      <c r="AQ1184" s="84">
        <v>0</v>
      </c>
      <c r="AR1184" s="69">
        <v>0</v>
      </c>
      <c r="AS1184" s="69">
        <v>0</v>
      </c>
      <c r="AT1184" s="69">
        <v>0</v>
      </c>
      <c r="AU1184" s="69">
        <v>0</v>
      </c>
      <c r="AV1184" s="69">
        <v>0</v>
      </c>
      <c r="AW1184" s="69">
        <v>0</v>
      </c>
      <c r="AX1184" s="69">
        <v>0</v>
      </c>
      <c r="AY1184" s="69">
        <v>0</v>
      </c>
      <c r="AZ1184" s="69">
        <v>0</v>
      </c>
      <c r="BA1184" s="69">
        <v>0</v>
      </c>
      <c r="BB1184" s="69">
        <v>0</v>
      </c>
      <c r="BC1184" s="69">
        <v>0</v>
      </c>
      <c r="BD1184" s="69">
        <v>0</v>
      </c>
      <c r="BE1184" s="69">
        <v>0</v>
      </c>
      <c r="BF1184" s="69">
        <v>0</v>
      </c>
      <c r="BG1184" s="69">
        <v>0</v>
      </c>
      <c r="BH1184" s="69">
        <v>0</v>
      </c>
      <c r="BK1184" s="69">
        <v>3</v>
      </c>
      <c r="BL1184" s="69">
        <v>10</v>
      </c>
      <c r="BM1184" s="69">
        <v>1</v>
      </c>
      <c r="BN1184" s="69">
        <v>31</v>
      </c>
      <c r="BO1184" s="89">
        <v>0</v>
      </c>
      <c r="BP1184" s="69">
        <v>1</v>
      </c>
      <c r="BQ1184" s="69">
        <v>1</v>
      </c>
      <c r="BR1184" s="69">
        <v>1</v>
      </c>
      <c r="BS1184" s="69">
        <v>65509</v>
      </c>
      <c r="BT1184" s="69">
        <v>0</v>
      </c>
      <c r="BU1184" s="69">
        <v>0</v>
      </c>
      <c r="BV1184" s="69">
        <v>1000</v>
      </c>
      <c r="BW1184" s="69">
        <v>0</v>
      </c>
      <c r="BY1184" s="69">
        <v>0</v>
      </c>
      <c r="BZ1184" s="69">
        <v>0</v>
      </c>
      <c r="CA1184" s="69">
        <v>31</v>
      </c>
      <c r="CB1184" s="89">
        <v>0</v>
      </c>
      <c r="CC1184" s="69">
        <v>0</v>
      </c>
      <c r="CD1184" s="69">
        <v>0</v>
      </c>
      <c r="CE1184" s="69">
        <v>0</v>
      </c>
      <c r="CF1184" s="69">
        <v>0</v>
      </c>
      <c r="CG1184" s="69">
        <v>0</v>
      </c>
      <c r="CH1184" s="69">
        <v>0</v>
      </c>
      <c r="CI1184" s="69">
        <v>0</v>
      </c>
      <c r="CJ1184" s="69">
        <v>0</v>
      </c>
      <c r="CL1184" s="69">
        <v>0</v>
      </c>
      <c r="CM1184" s="69">
        <v>0</v>
      </c>
      <c r="CN1184" s="69">
        <v>0</v>
      </c>
      <c r="CO1184" s="89">
        <v>0</v>
      </c>
      <c r="CP1184" s="69">
        <v>0</v>
      </c>
      <c r="CQ1184" s="69">
        <v>0</v>
      </c>
      <c r="CR1184" s="69">
        <v>0</v>
      </c>
      <c r="CS1184" s="69">
        <v>0</v>
      </c>
      <c r="CT1184" s="69">
        <v>0</v>
      </c>
      <c r="CU1184" s="69">
        <v>0</v>
      </c>
      <c r="CV1184" s="69">
        <v>0</v>
      </c>
      <c r="CW1184" s="69">
        <v>0</v>
      </c>
      <c r="CZ1184" s="69">
        <v>0</v>
      </c>
      <c r="DA1184" s="69">
        <v>0</v>
      </c>
      <c r="DB1184" s="69">
        <v>25</v>
      </c>
      <c r="DC1184" s="69">
        <v>0</v>
      </c>
      <c r="DD1184" s="69">
        <v>0</v>
      </c>
      <c r="DE1184" s="69">
        <v>0</v>
      </c>
      <c r="DF1184" s="69">
        <v>0</v>
      </c>
      <c r="DG1184" s="69">
        <v>1</v>
      </c>
      <c r="DI1184" s="69" t="e">
        <f>INDEX(Sheet3!$E$78:$E$1130,MATCH(A1184,Sheet3!$D$78:$D$1130,0))</f>
        <v>#N/A</v>
      </c>
      <c r="DJ1184" s="69" t="str">
        <f t="shared" si="244"/>
        <v>skill_icons.ps_skill_pysicalcridam</v>
      </c>
      <c r="DK1184" s="69" t="s">
        <v>2475</v>
      </c>
      <c r="DL1184" s="93"/>
      <c r="DM1184" s="94" t="s">
        <v>2635</v>
      </c>
      <c r="DN1184" s="69" t="e">
        <f>"造成["&amp;INDEX(Sheet5!$L$2:$L$11,MATCH(BL1184,Sheet5!$J$2:$J$11,0))&amp;":"&amp;BR1184&amp;"*"&amp;BS1184/1000&amp;"]"&amp;INDEX(Sheet5!$I$2:$I$4,MATCH(BR1184,Sheet5!$H$2:$H$4,0))&amp;"的"&amp;INDEX(Sheet5!$K$2:$K$11,MATCH(BL1184,Sheet5!$J$2:$J$11,0))</f>
        <v>#N/A</v>
      </c>
      <c r="DO1184" s="69" t="e">
        <f>"造成["&amp;INDEX(Sheet5!$L$2:$L$11,MATCH(BY1184,Sheet5!$J$2:$J$11,0))&amp;":"&amp;CE1184&amp;"*"&amp;CF1184/1000&amp;"]"&amp;INDEX(Sheet5!$I$2:$I$4,MATCH(CE1184,Sheet5!$H$2:$H$4,0))&amp;"的"&amp;INDEX(Sheet5!$K$2:$K$11,MATCH(BY1184,Sheet5!$J$2:$J$11,0))</f>
        <v>#N/A</v>
      </c>
      <c r="DP1184" s="69"/>
      <c r="DQ1184" s="69"/>
      <c r="DR1184" s="69" t="e">
        <f t="shared" si="243"/>
        <v>#N/A</v>
      </c>
      <c r="DS1184" s="90">
        <f>MATCH(A1184,Sheet5!D:D,0)</f>
        <v>437</v>
      </c>
      <c r="DT1184" s="94" t="e">
        <f>MATCH(A1183,Sheet5!F:F,0)</f>
        <v>#N/A</v>
      </c>
      <c r="DU1184" s="69">
        <v>25</v>
      </c>
      <c r="DV1184" s="69">
        <v>0</v>
      </c>
      <c r="DW1184" s="69">
        <v>0</v>
      </c>
      <c r="DX1184" s="69">
        <v>0</v>
      </c>
      <c r="DY1184" s="69">
        <v>0</v>
      </c>
    </row>
    <row r="1185" spans="1:129" ht="14.25">
      <c r="A1185" s="69">
        <v>65510</v>
      </c>
      <c r="B1185" s="69">
        <v>0</v>
      </c>
      <c r="C1185" s="69">
        <v>1</v>
      </c>
      <c r="D1185" s="69" t="s">
        <v>2477</v>
      </c>
      <c r="E1185" s="69" t="s">
        <v>2478</v>
      </c>
      <c r="F1185" s="69" t="s">
        <v>2479</v>
      </c>
      <c r="G1185" s="69">
        <v>1</v>
      </c>
      <c r="I1185" s="69">
        <v>0</v>
      </c>
      <c r="J1185" s="69">
        <v>0</v>
      </c>
      <c r="K1185" s="69">
        <v>0</v>
      </c>
      <c r="M1185" s="69">
        <v>0</v>
      </c>
      <c r="O1185" s="69">
        <v>0</v>
      </c>
      <c r="P1185" s="69">
        <v>1</v>
      </c>
      <c r="Q1185" s="69">
        <v>0</v>
      </c>
      <c r="R1185" s="69">
        <v>2</v>
      </c>
      <c r="S1185" s="69">
        <v>0</v>
      </c>
      <c r="T1185" s="69">
        <v>0</v>
      </c>
      <c r="U1185" s="69">
        <v>0</v>
      </c>
      <c r="V1185" s="69">
        <v>0</v>
      </c>
      <c r="W1185" s="69">
        <v>0</v>
      </c>
      <c r="X1185" s="69">
        <v>0</v>
      </c>
      <c r="Y1185" s="69">
        <v>0</v>
      </c>
      <c r="Z1185" s="69">
        <v>0</v>
      </c>
      <c r="AA1185" s="69">
        <v>1</v>
      </c>
      <c r="AB1185" s="69">
        <v>31</v>
      </c>
      <c r="AC1185" s="69">
        <v>0</v>
      </c>
      <c r="AD1185" s="69">
        <v>0</v>
      </c>
      <c r="AE1185" s="69">
        <v>0</v>
      </c>
      <c r="AF1185" s="69">
        <v>1</v>
      </c>
      <c r="AG1185" s="69">
        <v>0</v>
      </c>
      <c r="AH1185" s="69">
        <v>1</v>
      </c>
      <c r="AI1185" s="69">
        <v>0</v>
      </c>
      <c r="AJ1185" s="69">
        <v>0</v>
      </c>
      <c r="AK1185" s="69">
        <v>0</v>
      </c>
      <c r="AL1185" s="69">
        <v>0</v>
      </c>
      <c r="AM1185" s="69">
        <v>0</v>
      </c>
      <c r="AN1185" s="69">
        <v>0</v>
      </c>
      <c r="AO1185" s="69">
        <v>0</v>
      </c>
      <c r="AP1185" s="69">
        <v>0</v>
      </c>
      <c r="AQ1185" s="84">
        <v>0</v>
      </c>
      <c r="AR1185" s="69">
        <v>0</v>
      </c>
      <c r="AS1185" s="69">
        <v>0</v>
      </c>
      <c r="AT1185" s="69">
        <v>0</v>
      </c>
      <c r="AU1185" s="69">
        <v>0</v>
      </c>
      <c r="AV1185" s="69">
        <v>0</v>
      </c>
      <c r="AW1185" s="69">
        <v>0</v>
      </c>
      <c r="AX1185" s="69">
        <v>0</v>
      </c>
      <c r="AY1185" s="69">
        <v>0</v>
      </c>
      <c r="AZ1185" s="69">
        <v>0</v>
      </c>
      <c r="BA1185" s="69">
        <v>0</v>
      </c>
      <c r="BB1185" s="69">
        <v>0</v>
      </c>
      <c r="BC1185" s="69">
        <v>0</v>
      </c>
      <c r="BD1185" s="69">
        <v>0</v>
      </c>
      <c r="BE1185" s="69">
        <v>0</v>
      </c>
      <c r="BF1185" s="69">
        <v>0</v>
      </c>
      <c r="BG1185" s="69">
        <v>0</v>
      </c>
      <c r="BH1185" s="69">
        <v>0</v>
      </c>
      <c r="BK1185" s="69">
        <v>3</v>
      </c>
      <c r="BL1185" s="69">
        <v>10</v>
      </c>
      <c r="BM1185" s="69">
        <v>1</v>
      </c>
      <c r="BN1185" s="69">
        <v>31</v>
      </c>
      <c r="BO1185" s="89">
        <v>0</v>
      </c>
      <c r="BP1185" s="69">
        <v>1</v>
      </c>
      <c r="BQ1185" s="69">
        <v>1</v>
      </c>
      <c r="BR1185" s="69">
        <v>1</v>
      </c>
      <c r="BS1185" s="69">
        <v>65510</v>
      </c>
      <c r="BT1185" s="69">
        <v>0</v>
      </c>
      <c r="BU1185" s="69">
        <v>0</v>
      </c>
      <c r="BV1185" s="69">
        <v>1000</v>
      </c>
      <c r="BW1185" s="69">
        <v>0</v>
      </c>
      <c r="BY1185" s="69">
        <v>0</v>
      </c>
      <c r="BZ1185" s="69">
        <v>0</v>
      </c>
      <c r="CA1185" s="69">
        <v>31</v>
      </c>
      <c r="CB1185" s="89">
        <v>0</v>
      </c>
      <c r="CC1185" s="69">
        <v>0</v>
      </c>
      <c r="CD1185" s="69">
        <v>0</v>
      </c>
      <c r="CE1185" s="69">
        <v>0</v>
      </c>
      <c r="CF1185" s="69">
        <v>0</v>
      </c>
      <c r="CG1185" s="69">
        <v>0</v>
      </c>
      <c r="CH1185" s="69">
        <v>0</v>
      </c>
      <c r="CI1185" s="69">
        <v>0</v>
      </c>
      <c r="CJ1185" s="69">
        <v>0</v>
      </c>
      <c r="CL1185" s="69">
        <v>0</v>
      </c>
      <c r="CM1185" s="69">
        <v>0</v>
      </c>
      <c r="CN1185" s="69">
        <v>0</v>
      </c>
      <c r="CO1185" s="89">
        <v>0</v>
      </c>
      <c r="CP1185" s="69">
        <v>0</v>
      </c>
      <c r="CQ1185" s="69">
        <v>0</v>
      </c>
      <c r="CR1185" s="69">
        <v>0</v>
      </c>
      <c r="CS1185" s="69">
        <v>0</v>
      </c>
      <c r="CT1185" s="69">
        <v>0</v>
      </c>
      <c r="CU1185" s="69">
        <v>0</v>
      </c>
      <c r="CV1185" s="69">
        <v>0</v>
      </c>
      <c r="CW1185" s="69">
        <v>0</v>
      </c>
      <c r="CZ1185" s="69">
        <v>0</v>
      </c>
      <c r="DA1185" s="69">
        <v>0</v>
      </c>
      <c r="DB1185" s="69">
        <v>25</v>
      </c>
      <c r="DC1185" s="69">
        <v>0</v>
      </c>
      <c r="DD1185" s="69">
        <v>0</v>
      </c>
      <c r="DE1185" s="69">
        <v>0</v>
      </c>
      <c r="DF1185" s="69">
        <v>0</v>
      </c>
      <c r="DG1185" s="69">
        <v>1</v>
      </c>
      <c r="DI1185" s="69" t="e">
        <f>INDEX(Sheet3!$E$78:$E$1130,MATCH(A1185,Sheet3!$D$78:$D$1130,0))</f>
        <v>#N/A</v>
      </c>
      <c r="DJ1185" s="69" t="str">
        <f t="shared" si="244"/>
        <v>skill_icons.ps_skill_magiccridam</v>
      </c>
      <c r="DK1185" s="69" t="s">
        <v>2480</v>
      </c>
      <c r="DL1185" s="93"/>
      <c r="DM1185" s="94" t="s">
        <v>2636</v>
      </c>
      <c r="DN1185" s="69" t="e">
        <f>"造成["&amp;INDEX(Sheet5!$L$2:$L$11,MATCH(BL1185,Sheet5!$J$2:$J$11,0))&amp;":"&amp;BR1185&amp;"*"&amp;BS1185/1000&amp;"]"&amp;INDEX(Sheet5!$I$2:$I$4,MATCH(BR1185,Sheet5!$H$2:$H$4,0))&amp;"的"&amp;INDEX(Sheet5!$K$2:$K$11,MATCH(BL1185,Sheet5!$J$2:$J$11,0))</f>
        <v>#N/A</v>
      </c>
      <c r="DO1185" s="69" t="e">
        <f>"造成["&amp;INDEX(Sheet5!$L$2:$L$11,MATCH(BY1185,Sheet5!$J$2:$J$11,0))&amp;":"&amp;CE1185&amp;"*"&amp;CF1185/1000&amp;"]"&amp;INDEX(Sheet5!$I$2:$I$4,MATCH(CE1185,Sheet5!$H$2:$H$4,0))&amp;"的"&amp;INDEX(Sheet5!$K$2:$K$11,MATCH(BY1185,Sheet5!$J$2:$J$11,0))</f>
        <v>#N/A</v>
      </c>
      <c r="DP1185" s="69"/>
      <c r="DQ1185" s="69"/>
      <c r="DR1185" s="69" t="e">
        <f t="shared" si="243"/>
        <v>#N/A</v>
      </c>
      <c r="DS1185" s="90">
        <f>MATCH(A1185,Sheet5!D:D,0)</f>
        <v>438</v>
      </c>
      <c r="DT1185" s="94" t="e">
        <f>MATCH(A1184,Sheet5!F:F,0)</f>
        <v>#N/A</v>
      </c>
      <c r="DU1185" s="69">
        <v>25</v>
      </c>
      <c r="DV1185" s="69">
        <v>0</v>
      </c>
      <c r="DW1185" s="69">
        <v>0</v>
      </c>
      <c r="DX1185" s="69">
        <v>0</v>
      </c>
      <c r="DY1185" s="69">
        <v>0</v>
      </c>
    </row>
    <row r="1186" spans="1:129" ht="14.25">
      <c r="A1186" s="69">
        <v>65511</v>
      </c>
      <c r="B1186" s="69">
        <v>0</v>
      </c>
      <c r="C1186" s="69">
        <v>1</v>
      </c>
      <c r="D1186" s="69" t="s">
        <v>2482</v>
      </c>
      <c r="E1186" s="69" t="s">
        <v>2483</v>
      </c>
      <c r="F1186" s="69" t="s">
        <v>2484</v>
      </c>
      <c r="G1186" s="69">
        <v>1</v>
      </c>
      <c r="I1186" s="69">
        <v>0</v>
      </c>
      <c r="J1186" s="69">
        <v>0</v>
      </c>
      <c r="K1186" s="69">
        <v>0</v>
      </c>
      <c r="M1186" s="69">
        <v>0</v>
      </c>
      <c r="O1186" s="69">
        <v>0</v>
      </c>
      <c r="P1186" s="69">
        <v>1</v>
      </c>
      <c r="Q1186" s="69">
        <v>0</v>
      </c>
      <c r="R1186" s="69">
        <v>2</v>
      </c>
      <c r="S1186" s="69">
        <v>0</v>
      </c>
      <c r="T1186" s="69">
        <v>0</v>
      </c>
      <c r="U1186" s="69">
        <v>0</v>
      </c>
      <c r="V1186" s="69">
        <v>0</v>
      </c>
      <c r="W1186" s="69">
        <v>0</v>
      </c>
      <c r="X1186" s="69">
        <v>0</v>
      </c>
      <c r="Y1186" s="69">
        <v>0</v>
      </c>
      <c r="Z1186" s="69">
        <v>0</v>
      </c>
      <c r="AA1186" s="69">
        <v>1</v>
      </c>
      <c r="AB1186" s="69">
        <v>31</v>
      </c>
      <c r="AC1186" s="69">
        <v>0</v>
      </c>
      <c r="AD1186" s="69">
        <v>0</v>
      </c>
      <c r="AE1186" s="69">
        <v>0</v>
      </c>
      <c r="AF1186" s="69">
        <v>1</v>
      </c>
      <c r="AG1186" s="69">
        <v>0</v>
      </c>
      <c r="AH1186" s="69">
        <v>1</v>
      </c>
      <c r="AI1186" s="69">
        <v>0</v>
      </c>
      <c r="AJ1186" s="69">
        <v>0</v>
      </c>
      <c r="AK1186" s="69">
        <v>0</v>
      </c>
      <c r="AL1186" s="69">
        <v>0</v>
      </c>
      <c r="AM1186" s="69">
        <v>0</v>
      </c>
      <c r="AN1186" s="69">
        <v>0</v>
      </c>
      <c r="AO1186" s="69">
        <v>0</v>
      </c>
      <c r="AP1186" s="69">
        <v>0</v>
      </c>
      <c r="AQ1186" s="84">
        <v>0</v>
      </c>
      <c r="AR1186" s="69">
        <v>0</v>
      </c>
      <c r="AS1186" s="69">
        <v>0</v>
      </c>
      <c r="AT1186" s="69">
        <v>0</v>
      </c>
      <c r="AU1186" s="69">
        <v>0</v>
      </c>
      <c r="AV1186" s="69">
        <v>0</v>
      </c>
      <c r="AW1186" s="69">
        <v>0</v>
      </c>
      <c r="AX1186" s="69">
        <v>0</v>
      </c>
      <c r="AY1186" s="69">
        <v>0</v>
      </c>
      <c r="AZ1186" s="69">
        <v>0</v>
      </c>
      <c r="BA1186" s="69">
        <v>0</v>
      </c>
      <c r="BB1186" s="69">
        <v>0</v>
      </c>
      <c r="BC1186" s="69">
        <v>0</v>
      </c>
      <c r="BD1186" s="69">
        <v>0</v>
      </c>
      <c r="BE1186" s="69">
        <v>0</v>
      </c>
      <c r="BF1186" s="69">
        <v>0</v>
      </c>
      <c r="BG1186" s="69">
        <v>0</v>
      </c>
      <c r="BH1186" s="69">
        <v>0</v>
      </c>
      <c r="BK1186" s="69">
        <v>3</v>
      </c>
      <c r="BL1186" s="69">
        <v>10</v>
      </c>
      <c r="BM1186" s="69">
        <v>1</v>
      </c>
      <c r="BN1186" s="69">
        <v>31</v>
      </c>
      <c r="BO1186" s="89">
        <v>0</v>
      </c>
      <c r="BP1186" s="69">
        <v>1</v>
      </c>
      <c r="BQ1186" s="69">
        <v>1</v>
      </c>
      <c r="BR1186" s="69">
        <v>1</v>
      </c>
      <c r="BS1186" s="69">
        <v>65511</v>
      </c>
      <c r="BT1186" s="69">
        <v>0</v>
      </c>
      <c r="BU1186" s="69">
        <v>0</v>
      </c>
      <c r="BV1186" s="69">
        <v>1000</v>
      </c>
      <c r="BW1186" s="69">
        <v>0</v>
      </c>
      <c r="BY1186" s="69">
        <v>0</v>
      </c>
      <c r="BZ1186" s="69">
        <v>0</v>
      </c>
      <c r="CA1186" s="69">
        <v>31</v>
      </c>
      <c r="CB1186" s="89">
        <v>0</v>
      </c>
      <c r="CC1186" s="69">
        <v>0</v>
      </c>
      <c r="CD1186" s="69">
        <v>0</v>
      </c>
      <c r="CE1186" s="69">
        <v>0</v>
      </c>
      <c r="CF1186" s="69">
        <v>0</v>
      </c>
      <c r="CG1186" s="69">
        <v>0</v>
      </c>
      <c r="CH1186" s="69">
        <v>0</v>
      </c>
      <c r="CI1186" s="69">
        <v>0</v>
      </c>
      <c r="CJ1186" s="69">
        <v>0</v>
      </c>
      <c r="CL1186" s="69">
        <v>0</v>
      </c>
      <c r="CM1186" s="69">
        <v>0</v>
      </c>
      <c r="CN1186" s="69">
        <v>0</v>
      </c>
      <c r="CO1186" s="89">
        <v>0</v>
      </c>
      <c r="CP1186" s="69">
        <v>0</v>
      </c>
      <c r="CQ1186" s="69">
        <v>0</v>
      </c>
      <c r="CR1186" s="69">
        <v>0</v>
      </c>
      <c r="CS1186" s="69">
        <v>0</v>
      </c>
      <c r="CT1186" s="69">
        <v>0</v>
      </c>
      <c r="CU1186" s="69">
        <v>0</v>
      </c>
      <c r="CV1186" s="69">
        <v>0</v>
      </c>
      <c r="CW1186" s="69">
        <v>0</v>
      </c>
      <c r="CZ1186" s="69">
        <v>0</v>
      </c>
      <c r="DA1186" s="69">
        <v>0</v>
      </c>
      <c r="DB1186" s="69">
        <v>9</v>
      </c>
      <c r="DC1186" s="69">
        <v>0</v>
      </c>
      <c r="DD1186" s="69">
        <v>0</v>
      </c>
      <c r="DE1186" s="69">
        <v>0</v>
      </c>
      <c r="DF1186" s="69">
        <v>0</v>
      </c>
      <c r="DG1186" s="69">
        <v>1</v>
      </c>
      <c r="DI1186" s="69" t="e">
        <f>INDEX(Sheet3!$E$78:$E$1130,MATCH(A1186,Sheet3!$D$78:$D$1130,0))</f>
        <v>#N/A</v>
      </c>
      <c r="DJ1186" s="69" t="str">
        <f t="shared" si="244"/>
        <v>skill_icons.ps_skill_movespd</v>
      </c>
      <c r="DK1186" s="69" t="s">
        <v>2485</v>
      </c>
      <c r="DL1186" s="93"/>
      <c r="DM1186" s="94" t="s">
        <v>2637</v>
      </c>
      <c r="DN1186" s="69" t="e">
        <f>"造成["&amp;INDEX(Sheet5!$L$2:$L$11,MATCH(BL1186,Sheet5!$J$2:$J$11,0))&amp;":"&amp;BR1186&amp;"*"&amp;BS1186/1000&amp;"]"&amp;INDEX(Sheet5!$I$2:$I$4,MATCH(BR1186,Sheet5!$H$2:$H$4,0))&amp;"的"&amp;INDEX(Sheet5!$K$2:$K$11,MATCH(BL1186,Sheet5!$J$2:$J$11,0))</f>
        <v>#N/A</v>
      </c>
      <c r="DO1186" s="69" t="e">
        <f>"造成["&amp;INDEX(Sheet5!$L$2:$L$11,MATCH(BY1186,Sheet5!$J$2:$J$11,0))&amp;":"&amp;CE1186&amp;"*"&amp;CF1186/1000&amp;"]"&amp;INDEX(Sheet5!$I$2:$I$4,MATCH(CE1186,Sheet5!$H$2:$H$4,0))&amp;"的"&amp;INDEX(Sheet5!$K$2:$K$11,MATCH(BY1186,Sheet5!$J$2:$J$11,0))</f>
        <v>#N/A</v>
      </c>
      <c r="DP1186" s="69"/>
      <c r="DQ1186" s="69"/>
      <c r="DR1186" s="69" t="e">
        <f t="shared" si="243"/>
        <v>#N/A</v>
      </c>
      <c r="DS1186" s="90">
        <f>MATCH(A1186,Sheet5!D:D,0)</f>
        <v>439</v>
      </c>
      <c r="DT1186" s="94" t="e">
        <f>MATCH(A1185,Sheet5!F:F,0)</f>
        <v>#N/A</v>
      </c>
      <c r="DU1186" s="69">
        <v>9</v>
      </c>
      <c r="DV1186" s="69">
        <v>0</v>
      </c>
      <c r="DW1186" s="69">
        <v>0</v>
      </c>
      <c r="DX1186" s="69">
        <v>0</v>
      </c>
      <c r="DY1186" s="69">
        <v>0</v>
      </c>
    </row>
    <row r="1187" spans="1:129" ht="14.25">
      <c r="A1187" s="69">
        <v>65512</v>
      </c>
      <c r="B1187" s="69">
        <v>0</v>
      </c>
      <c r="C1187" s="69">
        <v>1</v>
      </c>
      <c r="D1187" s="69" t="s">
        <v>2487</v>
      </c>
      <c r="E1187" s="69" t="s">
        <v>2488</v>
      </c>
      <c r="F1187" s="69" t="s">
        <v>2489</v>
      </c>
      <c r="G1187" s="69">
        <v>1</v>
      </c>
      <c r="I1187" s="69">
        <v>0</v>
      </c>
      <c r="J1187" s="69">
        <v>0</v>
      </c>
      <c r="K1187" s="69">
        <v>0</v>
      </c>
      <c r="M1187" s="69">
        <v>0</v>
      </c>
      <c r="O1187" s="69">
        <v>0</v>
      </c>
      <c r="P1187" s="69">
        <v>1</v>
      </c>
      <c r="Q1187" s="69">
        <v>0</v>
      </c>
      <c r="R1187" s="69">
        <v>2</v>
      </c>
      <c r="S1187" s="69">
        <v>0</v>
      </c>
      <c r="T1187" s="69">
        <v>0</v>
      </c>
      <c r="U1187" s="69">
        <v>0</v>
      </c>
      <c r="V1187" s="69">
        <v>0</v>
      </c>
      <c r="W1187" s="69">
        <v>0</v>
      </c>
      <c r="X1187" s="69">
        <v>0</v>
      </c>
      <c r="Y1187" s="69">
        <v>0</v>
      </c>
      <c r="Z1187" s="69">
        <v>0</v>
      </c>
      <c r="AA1187" s="69">
        <v>1</v>
      </c>
      <c r="AB1187" s="69">
        <v>31</v>
      </c>
      <c r="AC1187" s="69">
        <v>0</v>
      </c>
      <c r="AD1187" s="69">
        <v>0</v>
      </c>
      <c r="AE1187" s="69">
        <v>0</v>
      </c>
      <c r="AF1187" s="69">
        <v>1</v>
      </c>
      <c r="AG1187" s="69">
        <v>0</v>
      </c>
      <c r="AH1187" s="69">
        <v>1</v>
      </c>
      <c r="AI1187" s="69">
        <v>0</v>
      </c>
      <c r="AJ1187" s="69">
        <v>0</v>
      </c>
      <c r="AK1187" s="69">
        <v>0</v>
      </c>
      <c r="AL1187" s="69">
        <v>0</v>
      </c>
      <c r="AM1187" s="69">
        <v>0</v>
      </c>
      <c r="AN1187" s="69">
        <v>0</v>
      </c>
      <c r="AO1187" s="69">
        <v>0</v>
      </c>
      <c r="AP1187" s="69">
        <v>0</v>
      </c>
      <c r="AQ1187" s="84">
        <v>0</v>
      </c>
      <c r="AR1187" s="69">
        <v>0</v>
      </c>
      <c r="AS1187" s="69">
        <v>0</v>
      </c>
      <c r="AT1187" s="69">
        <v>0</v>
      </c>
      <c r="AU1187" s="69">
        <v>0</v>
      </c>
      <c r="AV1187" s="69">
        <v>0</v>
      </c>
      <c r="AW1187" s="69">
        <v>0</v>
      </c>
      <c r="AX1187" s="69">
        <v>0</v>
      </c>
      <c r="AY1187" s="69">
        <v>0</v>
      </c>
      <c r="AZ1187" s="69">
        <v>0</v>
      </c>
      <c r="BA1187" s="69">
        <v>0</v>
      </c>
      <c r="BB1187" s="69">
        <v>0</v>
      </c>
      <c r="BC1187" s="69">
        <v>0</v>
      </c>
      <c r="BD1187" s="69">
        <v>0</v>
      </c>
      <c r="BE1187" s="69">
        <v>0</v>
      </c>
      <c r="BF1187" s="69">
        <v>0</v>
      </c>
      <c r="BG1187" s="69">
        <v>0</v>
      </c>
      <c r="BH1187" s="69">
        <v>0</v>
      </c>
      <c r="BK1187" s="69">
        <v>3</v>
      </c>
      <c r="BL1187" s="69">
        <v>10</v>
      </c>
      <c r="BM1187" s="69">
        <v>1</v>
      </c>
      <c r="BN1187" s="69">
        <v>31</v>
      </c>
      <c r="BO1187" s="89">
        <v>0</v>
      </c>
      <c r="BP1187" s="69">
        <v>1</v>
      </c>
      <c r="BQ1187" s="69">
        <v>1</v>
      </c>
      <c r="BR1187" s="69">
        <v>1</v>
      </c>
      <c r="BS1187" s="69">
        <v>65512</v>
      </c>
      <c r="BT1187" s="69">
        <v>0</v>
      </c>
      <c r="BU1187" s="69">
        <v>0</v>
      </c>
      <c r="BV1187" s="69">
        <v>1000</v>
      </c>
      <c r="BW1187" s="69">
        <v>0</v>
      </c>
      <c r="BY1187" s="69">
        <v>0</v>
      </c>
      <c r="BZ1187" s="69">
        <v>0</v>
      </c>
      <c r="CA1187" s="69">
        <v>31</v>
      </c>
      <c r="CB1187" s="89">
        <v>0</v>
      </c>
      <c r="CC1187" s="69">
        <v>0</v>
      </c>
      <c r="CD1187" s="69">
        <v>0</v>
      </c>
      <c r="CE1187" s="69">
        <v>0</v>
      </c>
      <c r="CF1187" s="69">
        <v>0</v>
      </c>
      <c r="CG1187" s="69">
        <v>0</v>
      </c>
      <c r="CH1187" s="69">
        <v>0</v>
      </c>
      <c r="CI1187" s="69">
        <v>0</v>
      </c>
      <c r="CJ1187" s="69">
        <v>0</v>
      </c>
      <c r="CL1187" s="69">
        <v>0</v>
      </c>
      <c r="CM1187" s="69">
        <v>0</v>
      </c>
      <c r="CN1187" s="69">
        <v>0</v>
      </c>
      <c r="CO1187" s="89">
        <v>0</v>
      </c>
      <c r="CP1187" s="69">
        <v>0</v>
      </c>
      <c r="CQ1187" s="69">
        <v>0</v>
      </c>
      <c r="CR1187" s="69">
        <v>0</v>
      </c>
      <c r="CS1187" s="69">
        <v>0</v>
      </c>
      <c r="CT1187" s="69">
        <v>0</v>
      </c>
      <c r="CU1187" s="69">
        <v>0</v>
      </c>
      <c r="CV1187" s="69">
        <v>0</v>
      </c>
      <c r="CW1187" s="69">
        <v>0</v>
      </c>
      <c r="CZ1187" s="69">
        <v>0</v>
      </c>
      <c r="DA1187" s="69">
        <v>0</v>
      </c>
      <c r="DB1187" s="69">
        <v>31</v>
      </c>
      <c r="DC1187" s="69">
        <v>0</v>
      </c>
      <c r="DD1187" s="69">
        <v>0</v>
      </c>
      <c r="DE1187" s="69">
        <v>0</v>
      </c>
      <c r="DF1187" s="69">
        <v>0</v>
      </c>
      <c r="DG1187" s="69">
        <v>1</v>
      </c>
      <c r="DI1187" s="69" t="e">
        <f>INDEX(Sheet3!$E$78:$E$1130,MATCH(A1187,Sheet3!$D$78:$D$1130,0))</f>
        <v>#N/A</v>
      </c>
      <c r="DJ1187" s="69" t="str">
        <f t="shared" si="244"/>
        <v>skill_icons.ps_skill_hprevive</v>
      </c>
      <c r="DK1187" s="69" t="s">
        <v>2490</v>
      </c>
      <c r="DL1187" s="93"/>
      <c r="DM1187" s="94" t="s">
        <v>2638</v>
      </c>
      <c r="DN1187" s="69" t="e">
        <f>"造成["&amp;INDEX(Sheet5!$L$2:$L$11,MATCH(BL1187,Sheet5!$J$2:$J$11,0))&amp;":"&amp;BR1187&amp;"*"&amp;BS1187/1000&amp;"]"&amp;INDEX(Sheet5!$I$2:$I$4,MATCH(BR1187,Sheet5!$H$2:$H$4,0))&amp;"的"&amp;INDEX(Sheet5!$K$2:$K$11,MATCH(BL1187,Sheet5!$J$2:$J$11,0))</f>
        <v>#N/A</v>
      </c>
      <c r="DO1187" s="69" t="e">
        <f>"造成["&amp;INDEX(Sheet5!$L$2:$L$11,MATCH(BY1187,Sheet5!$J$2:$J$11,0))&amp;":"&amp;CE1187&amp;"*"&amp;CF1187/1000&amp;"]"&amp;INDEX(Sheet5!$I$2:$I$4,MATCH(CE1187,Sheet5!$H$2:$H$4,0))&amp;"的"&amp;INDEX(Sheet5!$K$2:$K$11,MATCH(BY1187,Sheet5!$J$2:$J$11,0))</f>
        <v>#N/A</v>
      </c>
      <c r="DP1187" s="69"/>
      <c r="DQ1187" s="69"/>
      <c r="DR1187" s="69" t="e">
        <f t="shared" si="243"/>
        <v>#N/A</v>
      </c>
      <c r="DS1187" s="90">
        <f>MATCH(A1187,Sheet5!D:D,0)</f>
        <v>440</v>
      </c>
      <c r="DT1187" s="94" t="e">
        <f>MATCH(A1186,Sheet5!F:F,0)</f>
        <v>#N/A</v>
      </c>
      <c r="DU1187" s="69">
        <v>31</v>
      </c>
      <c r="DV1187" s="69">
        <v>0</v>
      </c>
      <c r="DW1187" s="69">
        <v>0</v>
      </c>
      <c r="DX1187" s="69">
        <v>0</v>
      </c>
      <c r="DY1187" s="69">
        <v>0</v>
      </c>
    </row>
    <row r="1188" spans="1:129" ht="14.25">
      <c r="A1188" s="69">
        <v>65513</v>
      </c>
      <c r="B1188" s="69">
        <v>0</v>
      </c>
      <c r="C1188" s="69">
        <v>1</v>
      </c>
      <c r="D1188" s="69" t="s">
        <v>2492</v>
      </c>
      <c r="E1188" s="69" t="s">
        <v>2493</v>
      </c>
      <c r="F1188" s="69" t="s">
        <v>2494</v>
      </c>
      <c r="G1188" s="69">
        <v>1</v>
      </c>
      <c r="I1188" s="69">
        <v>0</v>
      </c>
      <c r="J1188" s="69">
        <v>0</v>
      </c>
      <c r="K1188" s="69">
        <v>0</v>
      </c>
      <c r="M1188" s="69">
        <v>0</v>
      </c>
      <c r="O1188" s="69">
        <v>0</v>
      </c>
      <c r="P1188" s="69">
        <v>1</v>
      </c>
      <c r="Q1188" s="69">
        <v>0</v>
      </c>
      <c r="R1188" s="69">
        <v>2</v>
      </c>
      <c r="S1188" s="69">
        <v>0</v>
      </c>
      <c r="T1188" s="69">
        <v>0</v>
      </c>
      <c r="U1188" s="69">
        <v>0</v>
      </c>
      <c r="V1188" s="69">
        <v>0</v>
      </c>
      <c r="W1188" s="69">
        <v>0</v>
      </c>
      <c r="X1188" s="69">
        <v>0</v>
      </c>
      <c r="Y1188" s="69">
        <v>0</v>
      </c>
      <c r="Z1188" s="69">
        <v>0</v>
      </c>
      <c r="AA1188" s="69">
        <v>1</v>
      </c>
      <c r="AB1188" s="69">
        <v>31</v>
      </c>
      <c r="AC1188" s="69">
        <v>0</v>
      </c>
      <c r="AD1188" s="69">
        <v>0</v>
      </c>
      <c r="AE1188" s="69">
        <v>0</v>
      </c>
      <c r="AF1188" s="69">
        <v>1</v>
      </c>
      <c r="AG1188" s="69">
        <v>0</v>
      </c>
      <c r="AH1188" s="69">
        <v>1</v>
      </c>
      <c r="AI1188" s="69">
        <v>0</v>
      </c>
      <c r="AJ1188" s="69">
        <v>0</v>
      </c>
      <c r="AK1188" s="69">
        <v>0</v>
      </c>
      <c r="AL1188" s="69">
        <v>0</v>
      </c>
      <c r="AM1188" s="69">
        <v>0</v>
      </c>
      <c r="AN1188" s="69">
        <v>0</v>
      </c>
      <c r="AO1188" s="69">
        <v>0</v>
      </c>
      <c r="AP1188" s="69">
        <v>0</v>
      </c>
      <c r="AQ1188" s="84">
        <v>0</v>
      </c>
      <c r="AR1188" s="69">
        <v>0</v>
      </c>
      <c r="AS1188" s="69">
        <v>0</v>
      </c>
      <c r="AT1188" s="69">
        <v>0</v>
      </c>
      <c r="AU1188" s="69">
        <v>0</v>
      </c>
      <c r="AV1188" s="69">
        <v>0</v>
      </c>
      <c r="AW1188" s="69">
        <v>0</v>
      </c>
      <c r="AX1188" s="69">
        <v>0</v>
      </c>
      <c r="AY1188" s="69">
        <v>0</v>
      </c>
      <c r="AZ1188" s="69">
        <v>0</v>
      </c>
      <c r="BA1188" s="69">
        <v>0</v>
      </c>
      <c r="BB1188" s="69">
        <v>0</v>
      </c>
      <c r="BC1188" s="69">
        <v>0</v>
      </c>
      <c r="BD1188" s="69">
        <v>0</v>
      </c>
      <c r="BE1188" s="69">
        <v>0</v>
      </c>
      <c r="BF1188" s="69">
        <v>0</v>
      </c>
      <c r="BG1188" s="69">
        <v>0</v>
      </c>
      <c r="BH1188" s="69">
        <v>0</v>
      </c>
      <c r="BK1188" s="69">
        <v>3</v>
      </c>
      <c r="BL1188" s="69">
        <v>10</v>
      </c>
      <c r="BM1188" s="69">
        <v>1</v>
      </c>
      <c r="BN1188" s="69">
        <v>31</v>
      </c>
      <c r="BO1188" s="89">
        <v>0</v>
      </c>
      <c r="BP1188" s="69">
        <v>1</v>
      </c>
      <c r="BQ1188" s="69">
        <v>1</v>
      </c>
      <c r="BR1188" s="69">
        <v>1</v>
      </c>
      <c r="BS1188" s="69">
        <v>65513</v>
      </c>
      <c r="BT1188" s="69">
        <v>0</v>
      </c>
      <c r="BU1188" s="69">
        <v>0</v>
      </c>
      <c r="BV1188" s="69">
        <v>1000</v>
      </c>
      <c r="BW1188" s="69">
        <v>0</v>
      </c>
      <c r="BY1188" s="69">
        <v>0</v>
      </c>
      <c r="BZ1188" s="69">
        <v>0</v>
      </c>
      <c r="CA1188" s="69">
        <v>31</v>
      </c>
      <c r="CB1188" s="89">
        <v>0</v>
      </c>
      <c r="CC1188" s="69">
        <v>0</v>
      </c>
      <c r="CD1188" s="69">
        <v>0</v>
      </c>
      <c r="CE1188" s="69">
        <v>0</v>
      </c>
      <c r="CF1188" s="69">
        <v>0</v>
      </c>
      <c r="CG1188" s="69">
        <v>0</v>
      </c>
      <c r="CH1188" s="69">
        <v>0</v>
      </c>
      <c r="CI1188" s="69">
        <v>0</v>
      </c>
      <c r="CJ1188" s="69">
        <v>0</v>
      </c>
      <c r="CL1188" s="69">
        <v>0</v>
      </c>
      <c r="CM1188" s="69">
        <v>0</v>
      </c>
      <c r="CN1188" s="69">
        <v>0</v>
      </c>
      <c r="CO1188" s="89">
        <v>0</v>
      </c>
      <c r="CP1188" s="69">
        <v>0</v>
      </c>
      <c r="CQ1188" s="69">
        <v>0</v>
      </c>
      <c r="CR1188" s="69">
        <v>0</v>
      </c>
      <c r="CS1188" s="69">
        <v>0</v>
      </c>
      <c r="CT1188" s="69">
        <v>0</v>
      </c>
      <c r="CU1188" s="69">
        <v>0</v>
      </c>
      <c r="CV1188" s="69">
        <v>0</v>
      </c>
      <c r="CW1188" s="69">
        <v>0</v>
      </c>
      <c r="CZ1188" s="69">
        <v>0</v>
      </c>
      <c r="DA1188" s="69">
        <v>0</v>
      </c>
      <c r="DB1188" s="69">
        <v>31</v>
      </c>
      <c r="DC1188" s="69">
        <v>0</v>
      </c>
      <c r="DD1188" s="69">
        <v>0</v>
      </c>
      <c r="DE1188" s="69">
        <v>0</v>
      </c>
      <c r="DF1188" s="69">
        <v>0</v>
      </c>
      <c r="DG1188" s="69">
        <v>1</v>
      </c>
      <c r="DI1188" s="69" t="e">
        <f>INDEX(Sheet3!$E$78:$E$1130,MATCH(A1188,Sheet3!$D$78:$D$1130,0))</f>
        <v>#N/A</v>
      </c>
      <c r="DJ1188" s="69" t="str">
        <f t="shared" si="244"/>
        <v>skill_icons.ps_skill_mprevive</v>
      </c>
      <c r="DK1188" s="69" t="s">
        <v>2495</v>
      </c>
      <c r="DL1188" s="93"/>
      <c r="DM1188" s="94" t="s">
        <v>2639</v>
      </c>
      <c r="DN1188" s="69" t="e">
        <f>"造成["&amp;INDEX(Sheet5!$L$2:$L$11,MATCH(BL1188,Sheet5!$J$2:$J$11,0))&amp;":"&amp;BR1188&amp;"*"&amp;BS1188/1000&amp;"]"&amp;INDEX(Sheet5!$I$2:$I$4,MATCH(BR1188,Sheet5!$H$2:$H$4,0))&amp;"的"&amp;INDEX(Sheet5!$K$2:$K$11,MATCH(BL1188,Sheet5!$J$2:$J$11,0))</f>
        <v>#N/A</v>
      </c>
      <c r="DO1188" s="69" t="e">
        <f>"造成["&amp;INDEX(Sheet5!$L$2:$L$11,MATCH(BY1188,Sheet5!$J$2:$J$11,0))&amp;":"&amp;CE1188&amp;"*"&amp;CF1188/1000&amp;"]"&amp;INDEX(Sheet5!$I$2:$I$4,MATCH(CE1188,Sheet5!$H$2:$H$4,0))&amp;"的"&amp;INDEX(Sheet5!$K$2:$K$11,MATCH(BY1188,Sheet5!$J$2:$J$11,0))</f>
        <v>#N/A</v>
      </c>
      <c r="DP1188" s="69"/>
      <c r="DQ1188" s="69"/>
      <c r="DR1188" s="69" t="e">
        <f t="shared" si="243"/>
        <v>#N/A</v>
      </c>
      <c r="DS1188" s="90">
        <f>MATCH(A1188,Sheet5!D:D,0)</f>
        <v>441</v>
      </c>
      <c r="DT1188" s="94" t="e">
        <f>MATCH(A1187,Sheet5!F:F,0)</f>
        <v>#N/A</v>
      </c>
      <c r="DU1188" s="69">
        <v>31</v>
      </c>
      <c r="DV1188" s="69">
        <v>0</v>
      </c>
      <c r="DW1188" s="69">
        <v>0</v>
      </c>
      <c r="DX1188" s="69">
        <v>0</v>
      </c>
      <c r="DY1188" s="69">
        <v>0</v>
      </c>
    </row>
    <row r="1189" spans="1:129" ht="14.25">
      <c r="A1189" s="69">
        <v>66001</v>
      </c>
      <c r="B1189" s="69">
        <v>0</v>
      </c>
      <c r="C1189" s="69">
        <v>1</v>
      </c>
      <c r="D1189" s="69" t="s">
        <v>2433</v>
      </c>
      <c r="E1189" s="69" t="s">
        <v>2434</v>
      </c>
      <c r="F1189" s="69" t="s">
        <v>2435</v>
      </c>
      <c r="G1189" s="69">
        <v>1</v>
      </c>
      <c r="I1189" s="69">
        <v>0</v>
      </c>
      <c r="J1189" s="69">
        <v>0</v>
      </c>
      <c r="K1189" s="69">
        <v>0</v>
      </c>
      <c r="M1189" s="69">
        <v>0</v>
      </c>
      <c r="O1189" s="69">
        <v>0</v>
      </c>
      <c r="P1189" s="69">
        <v>1</v>
      </c>
      <c r="Q1189" s="69">
        <v>0</v>
      </c>
      <c r="R1189" s="69">
        <v>2</v>
      </c>
      <c r="S1189" s="69">
        <v>0</v>
      </c>
      <c r="T1189" s="69">
        <v>0</v>
      </c>
      <c r="U1189" s="69">
        <v>0</v>
      </c>
      <c r="V1189" s="69">
        <v>0</v>
      </c>
      <c r="W1189" s="69">
        <v>0</v>
      </c>
      <c r="X1189" s="69">
        <v>0</v>
      </c>
      <c r="Y1189" s="69">
        <v>0</v>
      </c>
      <c r="Z1189" s="69">
        <v>0</v>
      </c>
      <c r="AA1189" s="69">
        <v>1</v>
      </c>
      <c r="AB1189" s="69">
        <v>31</v>
      </c>
      <c r="AC1189" s="69">
        <v>0</v>
      </c>
      <c r="AD1189" s="69">
        <v>0</v>
      </c>
      <c r="AE1189" s="69">
        <v>0</v>
      </c>
      <c r="AF1189" s="69">
        <v>1</v>
      </c>
      <c r="AG1189" s="69">
        <v>0</v>
      </c>
      <c r="AH1189" s="69">
        <v>1</v>
      </c>
      <c r="AI1189" s="69">
        <v>0</v>
      </c>
      <c r="AJ1189" s="69">
        <v>0</v>
      </c>
      <c r="AK1189" s="69">
        <v>0</v>
      </c>
      <c r="AL1189" s="69">
        <v>0</v>
      </c>
      <c r="AM1189" s="69">
        <v>0</v>
      </c>
      <c r="AN1189" s="69">
        <v>0</v>
      </c>
      <c r="AO1189" s="69">
        <v>0</v>
      </c>
      <c r="AP1189" s="69">
        <v>0</v>
      </c>
      <c r="AQ1189" s="84">
        <v>0</v>
      </c>
      <c r="AR1189" s="69">
        <v>0</v>
      </c>
      <c r="AS1189" s="69">
        <v>0</v>
      </c>
      <c r="AT1189" s="69">
        <v>0</v>
      </c>
      <c r="AU1189" s="69">
        <v>0</v>
      </c>
      <c r="AV1189" s="69">
        <v>0</v>
      </c>
      <c r="AW1189" s="69">
        <v>0</v>
      </c>
      <c r="AX1189" s="69">
        <v>0</v>
      </c>
      <c r="AY1189" s="69">
        <v>0</v>
      </c>
      <c r="AZ1189" s="69">
        <v>0</v>
      </c>
      <c r="BA1189" s="69">
        <v>0</v>
      </c>
      <c r="BB1189" s="69">
        <v>0</v>
      </c>
      <c r="BC1189" s="69">
        <v>0</v>
      </c>
      <c r="BD1189" s="69">
        <v>0</v>
      </c>
      <c r="BE1189" s="69">
        <v>0</v>
      </c>
      <c r="BF1189" s="69">
        <v>0</v>
      </c>
      <c r="BG1189" s="69">
        <v>0</v>
      </c>
      <c r="BH1189" s="69">
        <v>0</v>
      </c>
      <c r="BK1189" s="69">
        <v>3</v>
      </c>
      <c r="BL1189" s="69">
        <v>10</v>
      </c>
      <c r="BM1189" s="69">
        <v>1</v>
      </c>
      <c r="BN1189" s="69">
        <v>31</v>
      </c>
      <c r="BO1189" s="89">
        <v>0</v>
      </c>
      <c r="BP1189" s="69">
        <v>1</v>
      </c>
      <c r="BQ1189" s="69">
        <v>1</v>
      </c>
      <c r="BR1189" s="69">
        <v>1</v>
      </c>
      <c r="BS1189" s="69">
        <v>66001</v>
      </c>
      <c r="BT1189" s="69">
        <v>0</v>
      </c>
      <c r="BU1189" s="69">
        <v>0</v>
      </c>
      <c r="BV1189" s="69">
        <v>1000</v>
      </c>
      <c r="BW1189" s="69">
        <v>0</v>
      </c>
      <c r="BY1189" s="69">
        <v>0</v>
      </c>
      <c r="BZ1189" s="69">
        <v>0</v>
      </c>
      <c r="CA1189" s="69">
        <v>31</v>
      </c>
      <c r="CB1189" s="89">
        <v>0</v>
      </c>
      <c r="CC1189" s="69">
        <v>0</v>
      </c>
      <c r="CD1189" s="69">
        <v>0</v>
      </c>
      <c r="CE1189" s="69">
        <v>0</v>
      </c>
      <c r="CF1189" s="69">
        <v>0</v>
      </c>
      <c r="CG1189" s="69">
        <v>0</v>
      </c>
      <c r="CH1189" s="69">
        <v>0</v>
      </c>
      <c r="CI1189" s="69">
        <v>0</v>
      </c>
      <c r="CJ1189" s="69">
        <v>0</v>
      </c>
      <c r="CL1189" s="69">
        <v>0</v>
      </c>
      <c r="CM1189" s="69">
        <v>0</v>
      </c>
      <c r="CN1189" s="69">
        <v>0</v>
      </c>
      <c r="CO1189" s="89">
        <v>0</v>
      </c>
      <c r="CP1189" s="69">
        <v>0</v>
      </c>
      <c r="CQ1189" s="69">
        <v>0</v>
      </c>
      <c r="CR1189" s="69">
        <v>0</v>
      </c>
      <c r="CS1189" s="69">
        <v>0</v>
      </c>
      <c r="CT1189" s="69">
        <v>0</v>
      </c>
      <c r="CU1189" s="69">
        <v>0</v>
      </c>
      <c r="CV1189" s="69">
        <v>0</v>
      </c>
      <c r="CW1189" s="69">
        <v>0</v>
      </c>
      <c r="CZ1189" s="69">
        <v>0</v>
      </c>
      <c r="DA1189" s="69">
        <v>0</v>
      </c>
      <c r="DB1189" s="69">
        <v>1500</v>
      </c>
      <c r="DC1189" s="69">
        <v>0</v>
      </c>
      <c r="DD1189" s="69">
        <v>0</v>
      </c>
      <c r="DE1189" s="69">
        <v>0</v>
      </c>
      <c r="DF1189" s="69">
        <v>0</v>
      </c>
      <c r="DG1189" s="69">
        <v>1</v>
      </c>
      <c r="DI1189" s="69" t="e">
        <f>INDEX(Sheet3!$E$78:$E$1130,MATCH(A1189,Sheet3!$D$78:$D$1130,0))</f>
        <v>#N/A</v>
      </c>
      <c r="DJ1189" s="69" t="str">
        <f t="shared" si="244"/>
        <v>skill_icons.ps_skill_maxhp</v>
      </c>
      <c r="DK1189" s="69" t="s">
        <v>2436</v>
      </c>
      <c r="DL1189" s="93"/>
      <c r="DM1189" s="94" t="s">
        <v>2640</v>
      </c>
      <c r="DN1189" s="69" t="e">
        <f>"造成["&amp;INDEX(Sheet5!$L$2:$L$11,MATCH(BL1189,Sheet5!$J$2:$J$11,0))&amp;":"&amp;BR1189&amp;"*"&amp;BS1189/1000&amp;"]"&amp;INDEX(Sheet5!$I$2:$I$4,MATCH(BR1189,Sheet5!$H$2:$H$4,0))&amp;"的"&amp;INDEX(Sheet5!$K$2:$K$11,MATCH(BL1189,Sheet5!$J$2:$J$11,0))</f>
        <v>#N/A</v>
      </c>
      <c r="DO1189" s="69" t="e">
        <f>"造成["&amp;INDEX(Sheet5!$L$2:$L$11,MATCH(BY1189,Sheet5!$J$2:$J$11,0))&amp;":"&amp;CE1189&amp;"*"&amp;CF1189/1000&amp;"]"&amp;INDEX(Sheet5!$I$2:$I$4,MATCH(CE1189,Sheet5!$H$2:$H$4,0))&amp;"的"&amp;INDEX(Sheet5!$K$2:$K$11,MATCH(BY1189,Sheet5!$J$2:$J$11,0))</f>
        <v>#N/A</v>
      </c>
      <c r="DP1189" s="69"/>
      <c r="DQ1189" s="69"/>
      <c r="DR1189" s="69" t="e">
        <f t="shared" si="243"/>
        <v>#N/A</v>
      </c>
      <c r="DS1189" s="90">
        <f>MATCH(A1189,Sheet5!D:D,0)</f>
        <v>442</v>
      </c>
      <c r="DT1189" s="94" t="e">
        <f>MATCH(A1188,Sheet5!F:F,0)</f>
        <v>#N/A</v>
      </c>
      <c r="DU1189" s="69">
        <v>1500</v>
      </c>
      <c r="DV1189" s="69">
        <v>0</v>
      </c>
      <c r="DW1189" s="69">
        <v>0</v>
      </c>
      <c r="DX1189" s="69">
        <v>0</v>
      </c>
      <c r="DY1189" s="69">
        <v>0</v>
      </c>
    </row>
    <row r="1190" spans="1:129" ht="14.25">
      <c r="A1190" s="69">
        <v>66002</v>
      </c>
      <c r="B1190" s="69">
        <v>0</v>
      </c>
      <c r="C1190" s="69">
        <v>1</v>
      </c>
      <c r="D1190" s="69" t="s">
        <v>2438</v>
      </c>
      <c r="E1190" s="69" t="s">
        <v>2439</v>
      </c>
      <c r="F1190" s="69" t="s">
        <v>2440</v>
      </c>
      <c r="G1190" s="69">
        <v>1</v>
      </c>
      <c r="I1190" s="69">
        <v>0</v>
      </c>
      <c r="J1190" s="69">
        <v>0</v>
      </c>
      <c r="K1190" s="69">
        <v>0</v>
      </c>
      <c r="M1190" s="69">
        <v>0</v>
      </c>
      <c r="O1190" s="69">
        <v>0</v>
      </c>
      <c r="P1190" s="69">
        <v>1</v>
      </c>
      <c r="Q1190" s="69">
        <v>0</v>
      </c>
      <c r="R1190" s="69">
        <v>2</v>
      </c>
      <c r="S1190" s="69">
        <v>0</v>
      </c>
      <c r="T1190" s="69">
        <v>0</v>
      </c>
      <c r="U1190" s="69">
        <v>0</v>
      </c>
      <c r="V1190" s="69">
        <v>0</v>
      </c>
      <c r="W1190" s="69">
        <v>0</v>
      </c>
      <c r="X1190" s="69">
        <v>0</v>
      </c>
      <c r="Y1190" s="69">
        <v>0</v>
      </c>
      <c r="Z1190" s="69">
        <v>0</v>
      </c>
      <c r="AA1190" s="69">
        <v>1</v>
      </c>
      <c r="AB1190" s="69">
        <v>31</v>
      </c>
      <c r="AC1190" s="69">
        <v>0</v>
      </c>
      <c r="AD1190" s="69">
        <v>0</v>
      </c>
      <c r="AE1190" s="69">
        <v>0</v>
      </c>
      <c r="AF1190" s="69">
        <v>1</v>
      </c>
      <c r="AG1190" s="69">
        <v>0</v>
      </c>
      <c r="AH1190" s="69">
        <v>1</v>
      </c>
      <c r="AI1190" s="69">
        <v>0</v>
      </c>
      <c r="AJ1190" s="69">
        <v>0</v>
      </c>
      <c r="AK1190" s="69">
        <v>0</v>
      </c>
      <c r="AL1190" s="69">
        <v>0</v>
      </c>
      <c r="AM1190" s="69">
        <v>0</v>
      </c>
      <c r="AN1190" s="69">
        <v>0</v>
      </c>
      <c r="AO1190" s="69">
        <v>0</v>
      </c>
      <c r="AP1190" s="69">
        <v>0</v>
      </c>
      <c r="AQ1190" s="84">
        <v>0</v>
      </c>
      <c r="AR1190" s="69">
        <v>0</v>
      </c>
      <c r="AS1190" s="69">
        <v>0</v>
      </c>
      <c r="AT1190" s="69">
        <v>0</v>
      </c>
      <c r="AU1190" s="69">
        <v>0</v>
      </c>
      <c r="AV1190" s="69">
        <v>0</v>
      </c>
      <c r="AW1190" s="69">
        <v>0</v>
      </c>
      <c r="AX1190" s="69">
        <v>0</v>
      </c>
      <c r="AY1190" s="69">
        <v>0</v>
      </c>
      <c r="AZ1190" s="69">
        <v>0</v>
      </c>
      <c r="BA1190" s="69">
        <v>0</v>
      </c>
      <c r="BB1190" s="69">
        <v>0</v>
      </c>
      <c r="BC1190" s="69">
        <v>0</v>
      </c>
      <c r="BD1190" s="69">
        <v>0</v>
      </c>
      <c r="BE1190" s="69">
        <v>0</v>
      </c>
      <c r="BF1190" s="69">
        <v>0</v>
      </c>
      <c r="BG1190" s="69">
        <v>0</v>
      </c>
      <c r="BH1190" s="69">
        <v>0</v>
      </c>
      <c r="BK1190" s="69">
        <v>3</v>
      </c>
      <c r="BL1190" s="69">
        <v>10</v>
      </c>
      <c r="BM1190" s="69">
        <v>1</v>
      </c>
      <c r="BN1190" s="69">
        <v>31</v>
      </c>
      <c r="BO1190" s="89">
        <v>0</v>
      </c>
      <c r="BP1190" s="69">
        <v>1</v>
      </c>
      <c r="BQ1190" s="69">
        <v>1</v>
      </c>
      <c r="BR1190" s="69">
        <v>1</v>
      </c>
      <c r="BS1190" s="69">
        <v>66002</v>
      </c>
      <c r="BT1190" s="69">
        <v>0</v>
      </c>
      <c r="BU1190" s="69">
        <v>0</v>
      </c>
      <c r="BV1190" s="69">
        <v>1000</v>
      </c>
      <c r="BW1190" s="69">
        <v>0</v>
      </c>
      <c r="BY1190" s="69">
        <v>0</v>
      </c>
      <c r="BZ1190" s="69">
        <v>0</v>
      </c>
      <c r="CA1190" s="69">
        <v>31</v>
      </c>
      <c r="CB1190" s="89">
        <v>0</v>
      </c>
      <c r="CC1190" s="69">
        <v>0</v>
      </c>
      <c r="CD1190" s="69">
        <v>0</v>
      </c>
      <c r="CE1190" s="69">
        <v>0</v>
      </c>
      <c r="CF1190" s="69">
        <v>0</v>
      </c>
      <c r="CG1190" s="69">
        <v>0</v>
      </c>
      <c r="CH1190" s="69">
        <v>0</v>
      </c>
      <c r="CI1190" s="69">
        <v>0</v>
      </c>
      <c r="CJ1190" s="69">
        <v>0</v>
      </c>
      <c r="CL1190" s="69">
        <v>0</v>
      </c>
      <c r="CM1190" s="69">
        <v>0</v>
      </c>
      <c r="CN1190" s="69">
        <v>0</v>
      </c>
      <c r="CO1190" s="89">
        <v>0</v>
      </c>
      <c r="CP1190" s="69">
        <v>0</v>
      </c>
      <c r="CQ1190" s="69">
        <v>0</v>
      </c>
      <c r="CR1190" s="69">
        <v>0</v>
      </c>
      <c r="CS1190" s="69">
        <v>0</v>
      </c>
      <c r="CT1190" s="69">
        <v>0</v>
      </c>
      <c r="CU1190" s="69">
        <v>0</v>
      </c>
      <c r="CV1190" s="69">
        <v>0</v>
      </c>
      <c r="CW1190" s="69">
        <v>0</v>
      </c>
      <c r="CZ1190" s="69">
        <v>0</v>
      </c>
      <c r="DA1190" s="69">
        <v>0</v>
      </c>
      <c r="DB1190" s="69">
        <v>1500</v>
      </c>
      <c r="DC1190" s="69">
        <v>0</v>
      </c>
      <c r="DD1190" s="69">
        <v>0</v>
      </c>
      <c r="DE1190" s="69">
        <v>0</v>
      </c>
      <c r="DF1190" s="69">
        <v>0</v>
      </c>
      <c r="DG1190" s="69">
        <v>1</v>
      </c>
      <c r="DI1190" s="69" t="e">
        <f>INDEX(Sheet3!$E$78:$E$1130,MATCH(A1190,Sheet3!$D$78:$D$1130,0))</f>
        <v>#N/A</v>
      </c>
      <c r="DJ1190" s="69" t="str">
        <f t="shared" si="244"/>
        <v>skill_icons.ps_skill_maxmp</v>
      </c>
      <c r="DK1190" s="69" t="s">
        <v>2441</v>
      </c>
      <c r="DL1190" s="93"/>
      <c r="DM1190" s="94" t="s">
        <v>2641</v>
      </c>
      <c r="DN1190" s="69" t="e">
        <f>"造成["&amp;INDEX(Sheet5!$L$2:$L$11,MATCH(BL1190,Sheet5!$J$2:$J$11,0))&amp;":"&amp;BR1190&amp;"*"&amp;BS1190/1000&amp;"]"&amp;INDEX(Sheet5!$I$2:$I$4,MATCH(BR1190,Sheet5!$H$2:$H$4,0))&amp;"的"&amp;INDEX(Sheet5!$K$2:$K$11,MATCH(BL1190,Sheet5!$J$2:$J$11,0))</f>
        <v>#N/A</v>
      </c>
      <c r="DO1190" s="69" t="e">
        <f>"造成["&amp;INDEX(Sheet5!$L$2:$L$11,MATCH(BY1190,Sheet5!$J$2:$J$11,0))&amp;":"&amp;CE1190&amp;"*"&amp;CF1190/1000&amp;"]"&amp;INDEX(Sheet5!$I$2:$I$4,MATCH(CE1190,Sheet5!$H$2:$H$4,0))&amp;"的"&amp;INDEX(Sheet5!$K$2:$K$11,MATCH(BY1190,Sheet5!$J$2:$J$11,0))</f>
        <v>#N/A</v>
      </c>
      <c r="DP1190" s="69"/>
      <c r="DQ1190" s="69"/>
      <c r="DR1190" s="69" t="e">
        <f t="shared" si="243"/>
        <v>#N/A</v>
      </c>
      <c r="DS1190" s="90">
        <f>MATCH(A1190,Sheet5!D:D,0)</f>
        <v>443</v>
      </c>
      <c r="DT1190" s="94" t="e">
        <f>MATCH(A1189,Sheet5!F:F,0)</f>
        <v>#N/A</v>
      </c>
      <c r="DU1190" s="69">
        <v>1500</v>
      </c>
      <c r="DV1190" s="69">
        <v>0</v>
      </c>
      <c r="DW1190" s="69">
        <v>0</v>
      </c>
      <c r="DX1190" s="69">
        <v>0</v>
      </c>
      <c r="DY1190" s="69">
        <v>0</v>
      </c>
    </row>
    <row r="1191" spans="1:129" ht="14.25">
      <c r="A1191" s="69">
        <v>66003</v>
      </c>
      <c r="B1191" s="69">
        <v>0</v>
      </c>
      <c r="C1191" s="69">
        <v>1</v>
      </c>
      <c r="D1191" s="69" t="s">
        <v>2443</v>
      </c>
      <c r="E1191" s="69" t="s">
        <v>2444</v>
      </c>
      <c r="F1191" s="69" t="s">
        <v>2445</v>
      </c>
      <c r="G1191" s="69">
        <v>1</v>
      </c>
      <c r="I1191" s="69">
        <v>0</v>
      </c>
      <c r="J1191" s="69">
        <v>0</v>
      </c>
      <c r="K1191" s="69">
        <v>0</v>
      </c>
      <c r="M1191" s="69">
        <v>0</v>
      </c>
      <c r="O1191" s="69">
        <v>0</v>
      </c>
      <c r="P1191" s="69">
        <v>1</v>
      </c>
      <c r="Q1191" s="69">
        <v>0</v>
      </c>
      <c r="R1191" s="69">
        <v>2</v>
      </c>
      <c r="S1191" s="69">
        <v>0</v>
      </c>
      <c r="T1191" s="69">
        <v>0</v>
      </c>
      <c r="U1191" s="69">
        <v>0</v>
      </c>
      <c r="V1191" s="69">
        <v>0</v>
      </c>
      <c r="W1191" s="69">
        <v>0</v>
      </c>
      <c r="X1191" s="69">
        <v>0</v>
      </c>
      <c r="Y1191" s="69">
        <v>0</v>
      </c>
      <c r="Z1191" s="69">
        <v>0</v>
      </c>
      <c r="AA1191" s="69">
        <v>1</v>
      </c>
      <c r="AB1191" s="69">
        <v>31</v>
      </c>
      <c r="AC1191" s="69">
        <v>0</v>
      </c>
      <c r="AD1191" s="69">
        <v>0</v>
      </c>
      <c r="AE1191" s="69">
        <v>0</v>
      </c>
      <c r="AF1191" s="69">
        <v>1</v>
      </c>
      <c r="AG1191" s="69">
        <v>0</v>
      </c>
      <c r="AH1191" s="69">
        <v>1</v>
      </c>
      <c r="AI1191" s="69">
        <v>0</v>
      </c>
      <c r="AJ1191" s="69">
        <v>0</v>
      </c>
      <c r="AK1191" s="69">
        <v>0</v>
      </c>
      <c r="AL1191" s="69">
        <v>0</v>
      </c>
      <c r="AM1191" s="69">
        <v>0</v>
      </c>
      <c r="AN1191" s="69">
        <v>0</v>
      </c>
      <c r="AO1191" s="69">
        <v>0</v>
      </c>
      <c r="AP1191" s="69">
        <v>0</v>
      </c>
      <c r="AQ1191" s="84">
        <v>0</v>
      </c>
      <c r="AR1191" s="69">
        <v>0</v>
      </c>
      <c r="AS1191" s="69">
        <v>0</v>
      </c>
      <c r="AT1191" s="69">
        <v>0</v>
      </c>
      <c r="AU1191" s="69">
        <v>0</v>
      </c>
      <c r="AV1191" s="69">
        <v>0</v>
      </c>
      <c r="AW1191" s="69">
        <v>0</v>
      </c>
      <c r="AX1191" s="69">
        <v>0</v>
      </c>
      <c r="AY1191" s="69">
        <v>0</v>
      </c>
      <c r="AZ1191" s="69">
        <v>0</v>
      </c>
      <c r="BA1191" s="69">
        <v>0</v>
      </c>
      <c r="BB1191" s="69">
        <v>0</v>
      </c>
      <c r="BC1191" s="69">
        <v>0</v>
      </c>
      <c r="BD1191" s="69">
        <v>0</v>
      </c>
      <c r="BE1191" s="69">
        <v>0</v>
      </c>
      <c r="BF1191" s="69">
        <v>0</v>
      </c>
      <c r="BG1191" s="69">
        <v>0</v>
      </c>
      <c r="BH1191" s="69">
        <v>0</v>
      </c>
      <c r="BK1191" s="69">
        <v>3</v>
      </c>
      <c r="BL1191" s="69">
        <v>10</v>
      </c>
      <c r="BM1191" s="69">
        <v>1</v>
      </c>
      <c r="BN1191" s="69">
        <v>31</v>
      </c>
      <c r="BO1191" s="89">
        <v>0</v>
      </c>
      <c r="BP1191" s="69">
        <v>1</v>
      </c>
      <c r="BQ1191" s="69">
        <v>1</v>
      </c>
      <c r="BR1191" s="69">
        <v>1</v>
      </c>
      <c r="BS1191" s="69">
        <v>66003</v>
      </c>
      <c r="BT1191" s="69">
        <v>0</v>
      </c>
      <c r="BU1191" s="69">
        <v>0</v>
      </c>
      <c r="BV1191" s="69">
        <v>1000</v>
      </c>
      <c r="BW1191" s="69">
        <v>0</v>
      </c>
      <c r="BY1191" s="69">
        <v>0</v>
      </c>
      <c r="BZ1191" s="69">
        <v>0</v>
      </c>
      <c r="CA1191" s="69">
        <v>31</v>
      </c>
      <c r="CB1191" s="89">
        <v>0</v>
      </c>
      <c r="CC1191" s="69">
        <v>0</v>
      </c>
      <c r="CD1191" s="69">
        <v>0</v>
      </c>
      <c r="CE1191" s="69">
        <v>0</v>
      </c>
      <c r="CF1191" s="69">
        <v>0</v>
      </c>
      <c r="CG1191" s="69">
        <v>0</v>
      </c>
      <c r="CH1191" s="69">
        <v>0</v>
      </c>
      <c r="CI1191" s="69">
        <v>0</v>
      </c>
      <c r="CJ1191" s="69">
        <v>0</v>
      </c>
      <c r="CL1191" s="69">
        <v>0</v>
      </c>
      <c r="CM1191" s="69">
        <v>0</v>
      </c>
      <c r="CN1191" s="69">
        <v>0</v>
      </c>
      <c r="CO1191" s="89">
        <v>0</v>
      </c>
      <c r="CP1191" s="69">
        <v>0</v>
      </c>
      <c r="CQ1191" s="69">
        <v>0</v>
      </c>
      <c r="CR1191" s="69">
        <v>0</v>
      </c>
      <c r="CS1191" s="69">
        <v>0</v>
      </c>
      <c r="CT1191" s="69">
        <v>0</v>
      </c>
      <c r="CU1191" s="69">
        <v>0</v>
      </c>
      <c r="CV1191" s="69">
        <v>0</v>
      </c>
      <c r="CW1191" s="69">
        <v>0</v>
      </c>
      <c r="CZ1191" s="69">
        <v>0</v>
      </c>
      <c r="DA1191" s="69">
        <v>0</v>
      </c>
      <c r="DB1191" s="69">
        <v>150</v>
      </c>
      <c r="DC1191" s="69">
        <v>0</v>
      </c>
      <c r="DD1191" s="69">
        <v>0</v>
      </c>
      <c r="DE1191" s="69">
        <v>0</v>
      </c>
      <c r="DF1191" s="69">
        <v>0</v>
      </c>
      <c r="DG1191" s="69">
        <v>1</v>
      </c>
      <c r="DI1191" s="69" t="e">
        <f>INDEX(Sheet3!$E$78:$E$1130,MATCH(A1191,Sheet3!$D$78:$D$1130,0))</f>
        <v>#N/A</v>
      </c>
      <c r="DJ1191" s="69" t="str">
        <f t="shared" si="244"/>
        <v>skill_icons.ps_skill_patk</v>
      </c>
      <c r="DK1191" s="69" t="s">
        <v>2446</v>
      </c>
      <c r="DL1191" s="93"/>
      <c r="DM1191" s="94" t="s">
        <v>2642</v>
      </c>
      <c r="DN1191" s="69" t="e">
        <f>"造成["&amp;INDEX(Sheet5!$L$2:$L$11,MATCH(BL1191,Sheet5!$J$2:$J$11,0))&amp;":"&amp;BR1191&amp;"*"&amp;BS1191/1000&amp;"]"&amp;INDEX(Sheet5!$I$2:$I$4,MATCH(BR1191,Sheet5!$H$2:$H$4,0))&amp;"的"&amp;INDEX(Sheet5!$K$2:$K$11,MATCH(BL1191,Sheet5!$J$2:$J$11,0))</f>
        <v>#N/A</v>
      </c>
      <c r="DO1191" s="69" t="e">
        <f>"造成["&amp;INDEX(Sheet5!$L$2:$L$11,MATCH(BY1191,Sheet5!$J$2:$J$11,0))&amp;":"&amp;CE1191&amp;"*"&amp;CF1191/1000&amp;"]"&amp;INDEX(Sheet5!$I$2:$I$4,MATCH(CE1191,Sheet5!$H$2:$H$4,0))&amp;"的"&amp;INDEX(Sheet5!$K$2:$K$11,MATCH(BY1191,Sheet5!$J$2:$J$11,0))</f>
        <v>#N/A</v>
      </c>
      <c r="DP1191" s="69"/>
      <c r="DQ1191" s="69"/>
      <c r="DR1191" s="69" t="e">
        <f t="shared" si="243"/>
        <v>#N/A</v>
      </c>
      <c r="DS1191" s="90">
        <f>MATCH(A1191,Sheet5!D:D,0)</f>
        <v>444</v>
      </c>
      <c r="DT1191" s="94" t="e">
        <f>MATCH(A1190,Sheet5!F:F,0)</f>
        <v>#N/A</v>
      </c>
      <c r="DU1191" s="69">
        <v>150</v>
      </c>
      <c r="DV1191" s="69">
        <v>0</v>
      </c>
      <c r="DW1191" s="69">
        <v>0</v>
      </c>
      <c r="DX1191" s="69">
        <v>0</v>
      </c>
      <c r="DY1191" s="69">
        <v>0</v>
      </c>
    </row>
    <row r="1192" spans="1:129" ht="14.25">
      <c r="A1192" s="69">
        <v>66004</v>
      </c>
      <c r="B1192" s="69">
        <v>0</v>
      </c>
      <c r="C1192" s="69">
        <v>1</v>
      </c>
      <c r="D1192" s="69" t="s">
        <v>2448</v>
      </c>
      <c r="E1192" s="69" t="s">
        <v>2449</v>
      </c>
      <c r="F1192" s="69" t="s">
        <v>2450</v>
      </c>
      <c r="G1192" s="69">
        <v>1</v>
      </c>
      <c r="I1192" s="69">
        <v>0</v>
      </c>
      <c r="J1192" s="69">
        <v>0</v>
      </c>
      <c r="K1192" s="69">
        <v>0</v>
      </c>
      <c r="M1192" s="69">
        <v>0</v>
      </c>
      <c r="O1192" s="69">
        <v>0</v>
      </c>
      <c r="P1192" s="69">
        <v>1</v>
      </c>
      <c r="Q1192" s="69">
        <v>0</v>
      </c>
      <c r="R1192" s="69">
        <v>2</v>
      </c>
      <c r="S1192" s="69">
        <v>0</v>
      </c>
      <c r="T1192" s="69">
        <v>0</v>
      </c>
      <c r="U1192" s="69">
        <v>0</v>
      </c>
      <c r="V1192" s="69">
        <v>0</v>
      </c>
      <c r="W1192" s="69">
        <v>0</v>
      </c>
      <c r="X1192" s="69">
        <v>0</v>
      </c>
      <c r="Y1192" s="69">
        <v>0</v>
      </c>
      <c r="Z1192" s="69">
        <v>0</v>
      </c>
      <c r="AA1192" s="69">
        <v>1</v>
      </c>
      <c r="AB1192" s="69">
        <v>31</v>
      </c>
      <c r="AC1192" s="69">
        <v>0</v>
      </c>
      <c r="AD1192" s="69">
        <v>0</v>
      </c>
      <c r="AE1192" s="69">
        <v>0</v>
      </c>
      <c r="AF1192" s="69">
        <v>1</v>
      </c>
      <c r="AG1192" s="69">
        <v>0</v>
      </c>
      <c r="AH1192" s="69">
        <v>1</v>
      </c>
      <c r="AI1192" s="69">
        <v>0</v>
      </c>
      <c r="AJ1192" s="69">
        <v>0</v>
      </c>
      <c r="AK1192" s="69">
        <v>0</v>
      </c>
      <c r="AL1192" s="69">
        <v>0</v>
      </c>
      <c r="AM1192" s="69">
        <v>0</v>
      </c>
      <c r="AN1192" s="69">
        <v>0</v>
      </c>
      <c r="AO1192" s="69">
        <v>0</v>
      </c>
      <c r="AP1192" s="69">
        <v>0</v>
      </c>
      <c r="AQ1192" s="84">
        <v>0</v>
      </c>
      <c r="AR1192" s="69">
        <v>0</v>
      </c>
      <c r="AS1192" s="69">
        <v>0</v>
      </c>
      <c r="AT1192" s="69">
        <v>0</v>
      </c>
      <c r="AU1192" s="69">
        <v>0</v>
      </c>
      <c r="AV1192" s="69">
        <v>0</v>
      </c>
      <c r="AW1192" s="69">
        <v>0</v>
      </c>
      <c r="AX1192" s="69">
        <v>0</v>
      </c>
      <c r="AY1192" s="69">
        <v>0</v>
      </c>
      <c r="AZ1192" s="69">
        <v>0</v>
      </c>
      <c r="BA1192" s="69">
        <v>0</v>
      </c>
      <c r="BB1192" s="69">
        <v>0</v>
      </c>
      <c r="BC1192" s="69">
        <v>0</v>
      </c>
      <c r="BD1192" s="69">
        <v>0</v>
      </c>
      <c r="BE1192" s="69">
        <v>0</v>
      </c>
      <c r="BF1192" s="69">
        <v>0</v>
      </c>
      <c r="BG1192" s="69">
        <v>0</v>
      </c>
      <c r="BH1192" s="69">
        <v>0</v>
      </c>
      <c r="BK1192" s="69">
        <v>3</v>
      </c>
      <c r="BL1192" s="69">
        <v>10</v>
      </c>
      <c r="BM1192" s="69">
        <v>1</v>
      </c>
      <c r="BN1192" s="69">
        <v>31</v>
      </c>
      <c r="BO1192" s="89">
        <v>0</v>
      </c>
      <c r="BP1192" s="69">
        <v>1</v>
      </c>
      <c r="BQ1192" s="69">
        <v>1</v>
      </c>
      <c r="BR1192" s="69">
        <v>1</v>
      </c>
      <c r="BS1192" s="69">
        <v>66004</v>
      </c>
      <c r="BT1192" s="69">
        <v>0</v>
      </c>
      <c r="BU1192" s="69">
        <v>0</v>
      </c>
      <c r="BV1192" s="69">
        <v>1000</v>
      </c>
      <c r="BW1192" s="69">
        <v>0</v>
      </c>
      <c r="BY1192" s="69">
        <v>0</v>
      </c>
      <c r="BZ1192" s="69">
        <v>0</v>
      </c>
      <c r="CA1192" s="69">
        <v>31</v>
      </c>
      <c r="CB1192" s="89">
        <v>0</v>
      </c>
      <c r="CC1192" s="69">
        <v>0</v>
      </c>
      <c r="CD1192" s="69">
        <v>0</v>
      </c>
      <c r="CE1192" s="69">
        <v>0</v>
      </c>
      <c r="CF1192" s="69">
        <v>0</v>
      </c>
      <c r="CG1192" s="69">
        <v>0</v>
      </c>
      <c r="CH1192" s="69">
        <v>0</v>
      </c>
      <c r="CI1192" s="69">
        <v>0</v>
      </c>
      <c r="CJ1192" s="69">
        <v>0</v>
      </c>
      <c r="CL1192" s="69">
        <v>0</v>
      </c>
      <c r="CM1192" s="69">
        <v>0</v>
      </c>
      <c r="CN1192" s="69">
        <v>0</v>
      </c>
      <c r="CO1192" s="89">
        <v>0</v>
      </c>
      <c r="CP1192" s="69">
        <v>0</v>
      </c>
      <c r="CQ1192" s="69">
        <v>0</v>
      </c>
      <c r="CR1192" s="69">
        <v>0</v>
      </c>
      <c r="CS1192" s="69">
        <v>0</v>
      </c>
      <c r="CT1192" s="69">
        <v>0</v>
      </c>
      <c r="CU1192" s="69">
        <v>0</v>
      </c>
      <c r="CV1192" s="69">
        <v>0</v>
      </c>
      <c r="CW1192" s="69">
        <v>0</v>
      </c>
      <c r="CZ1192" s="69">
        <v>0</v>
      </c>
      <c r="DA1192" s="69">
        <v>0</v>
      </c>
      <c r="DB1192" s="69">
        <v>150</v>
      </c>
      <c r="DC1192" s="69">
        <v>0</v>
      </c>
      <c r="DD1192" s="69">
        <v>0</v>
      </c>
      <c r="DE1192" s="69">
        <v>0</v>
      </c>
      <c r="DF1192" s="69">
        <v>0</v>
      </c>
      <c r="DG1192" s="69">
        <v>1</v>
      </c>
      <c r="DI1192" s="69" t="e">
        <f>INDEX(Sheet3!$E$78:$E$1130,MATCH(A1192,Sheet3!$D$78:$D$1130,0))</f>
        <v>#N/A</v>
      </c>
      <c r="DJ1192" s="69" t="str">
        <f t="shared" si="244"/>
        <v>skill_icons.ps_skill_matk</v>
      </c>
      <c r="DK1192" s="69" t="s">
        <v>2451</v>
      </c>
      <c r="DL1192" s="93"/>
      <c r="DM1192" s="94" t="s">
        <v>2643</v>
      </c>
      <c r="DN1192" s="69" t="e">
        <f>"造成["&amp;INDEX(Sheet5!$L$2:$L$11,MATCH(BL1192,Sheet5!$J$2:$J$11,0))&amp;":"&amp;BR1192&amp;"*"&amp;BS1192/1000&amp;"]"&amp;INDEX(Sheet5!$I$2:$I$4,MATCH(BR1192,Sheet5!$H$2:$H$4,0))&amp;"的"&amp;INDEX(Sheet5!$K$2:$K$11,MATCH(BL1192,Sheet5!$J$2:$J$11,0))</f>
        <v>#N/A</v>
      </c>
      <c r="DO1192" s="69" t="e">
        <f>"造成["&amp;INDEX(Sheet5!$L$2:$L$11,MATCH(BY1192,Sheet5!$J$2:$J$11,0))&amp;":"&amp;CE1192&amp;"*"&amp;CF1192/1000&amp;"]"&amp;INDEX(Sheet5!$I$2:$I$4,MATCH(CE1192,Sheet5!$H$2:$H$4,0))&amp;"的"&amp;INDEX(Sheet5!$K$2:$K$11,MATCH(BY1192,Sheet5!$J$2:$J$11,0))</f>
        <v>#N/A</v>
      </c>
      <c r="DP1192" s="69"/>
      <c r="DQ1192" s="69"/>
      <c r="DR1192" s="69" t="e">
        <f t="shared" si="243"/>
        <v>#N/A</v>
      </c>
      <c r="DS1192" s="90">
        <f>MATCH(A1192,Sheet5!D:D,0)</f>
        <v>445</v>
      </c>
      <c r="DT1192" s="94" t="e">
        <f>MATCH(A1191,Sheet5!F:F,0)</f>
        <v>#N/A</v>
      </c>
      <c r="DU1192" s="69">
        <v>150</v>
      </c>
      <c r="DV1192" s="69">
        <v>0</v>
      </c>
      <c r="DW1192" s="69">
        <v>0</v>
      </c>
      <c r="DX1192" s="69">
        <v>0</v>
      </c>
      <c r="DY1192" s="69">
        <v>0</v>
      </c>
    </row>
    <row r="1193" spans="1:129" ht="14.25">
      <c r="A1193" s="69">
        <v>66005</v>
      </c>
      <c r="B1193" s="69">
        <v>0</v>
      </c>
      <c r="C1193" s="69">
        <v>1</v>
      </c>
      <c r="D1193" s="69" t="s">
        <v>2453</v>
      </c>
      <c r="E1193" s="69" t="s">
        <v>2454</v>
      </c>
      <c r="F1193" s="69" t="s">
        <v>2455</v>
      </c>
      <c r="G1193" s="69">
        <v>1</v>
      </c>
      <c r="I1193" s="69">
        <v>0</v>
      </c>
      <c r="J1193" s="69">
        <v>0</v>
      </c>
      <c r="K1193" s="69">
        <v>0</v>
      </c>
      <c r="M1193" s="69">
        <v>0</v>
      </c>
      <c r="O1193" s="69">
        <v>0</v>
      </c>
      <c r="P1193" s="69">
        <v>1</v>
      </c>
      <c r="Q1193" s="69">
        <v>0</v>
      </c>
      <c r="R1193" s="69">
        <v>2</v>
      </c>
      <c r="S1193" s="69">
        <v>0</v>
      </c>
      <c r="T1193" s="69">
        <v>0</v>
      </c>
      <c r="U1193" s="69">
        <v>0</v>
      </c>
      <c r="V1193" s="69">
        <v>0</v>
      </c>
      <c r="W1193" s="69">
        <v>0</v>
      </c>
      <c r="X1193" s="69">
        <v>0</v>
      </c>
      <c r="Y1193" s="69">
        <v>0</v>
      </c>
      <c r="Z1193" s="69">
        <v>0</v>
      </c>
      <c r="AA1193" s="69">
        <v>1</v>
      </c>
      <c r="AB1193" s="69">
        <v>31</v>
      </c>
      <c r="AC1193" s="69">
        <v>0</v>
      </c>
      <c r="AD1193" s="69">
        <v>0</v>
      </c>
      <c r="AE1193" s="69">
        <v>0</v>
      </c>
      <c r="AF1193" s="69">
        <v>1</v>
      </c>
      <c r="AG1193" s="69">
        <v>0</v>
      </c>
      <c r="AH1193" s="69">
        <v>1</v>
      </c>
      <c r="AI1193" s="69">
        <v>0</v>
      </c>
      <c r="AJ1193" s="69">
        <v>0</v>
      </c>
      <c r="AK1193" s="69">
        <v>0</v>
      </c>
      <c r="AL1193" s="69">
        <v>0</v>
      </c>
      <c r="AM1193" s="69">
        <v>0</v>
      </c>
      <c r="AN1193" s="69">
        <v>0</v>
      </c>
      <c r="AO1193" s="69">
        <v>0</v>
      </c>
      <c r="AP1193" s="69">
        <v>0</v>
      </c>
      <c r="AQ1193" s="84">
        <v>0</v>
      </c>
      <c r="AR1193" s="69">
        <v>0</v>
      </c>
      <c r="AS1193" s="69">
        <v>0</v>
      </c>
      <c r="AT1193" s="69">
        <v>0</v>
      </c>
      <c r="AU1193" s="69">
        <v>0</v>
      </c>
      <c r="AV1193" s="69">
        <v>0</v>
      </c>
      <c r="AW1193" s="69">
        <v>0</v>
      </c>
      <c r="AX1193" s="69">
        <v>0</v>
      </c>
      <c r="AY1193" s="69">
        <v>0</v>
      </c>
      <c r="AZ1193" s="69">
        <v>0</v>
      </c>
      <c r="BA1193" s="69">
        <v>0</v>
      </c>
      <c r="BB1193" s="69">
        <v>0</v>
      </c>
      <c r="BC1193" s="69">
        <v>0</v>
      </c>
      <c r="BD1193" s="69">
        <v>0</v>
      </c>
      <c r="BE1193" s="69">
        <v>0</v>
      </c>
      <c r="BF1193" s="69">
        <v>0</v>
      </c>
      <c r="BG1193" s="69">
        <v>0</v>
      </c>
      <c r="BH1193" s="69">
        <v>0</v>
      </c>
      <c r="BK1193" s="69">
        <v>3</v>
      </c>
      <c r="BL1193" s="69">
        <v>10</v>
      </c>
      <c r="BM1193" s="69">
        <v>1</v>
      </c>
      <c r="BN1193" s="69">
        <v>31</v>
      </c>
      <c r="BO1193" s="89">
        <v>0</v>
      </c>
      <c r="BP1193" s="69">
        <v>1</v>
      </c>
      <c r="BQ1193" s="69">
        <v>1</v>
      </c>
      <c r="BR1193" s="69">
        <v>1</v>
      </c>
      <c r="BS1193" s="69">
        <v>66005</v>
      </c>
      <c r="BT1193" s="69">
        <v>0</v>
      </c>
      <c r="BU1193" s="69">
        <v>0</v>
      </c>
      <c r="BV1193" s="69">
        <v>1000</v>
      </c>
      <c r="BW1193" s="69">
        <v>0</v>
      </c>
      <c r="BY1193" s="69">
        <v>0</v>
      </c>
      <c r="BZ1193" s="69">
        <v>0</v>
      </c>
      <c r="CA1193" s="69">
        <v>31</v>
      </c>
      <c r="CB1193" s="89">
        <v>0</v>
      </c>
      <c r="CC1193" s="69">
        <v>0</v>
      </c>
      <c r="CD1193" s="69">
        <v>0</v>
      </c>
      <c r="CE1193" s="69">
        <v>0</v>
      </c>
      <c r="CF1193" s="69">
        <v>0</v>
      </c>
      <c r="CG1193" s="69">
        <v>0</v>
      </c>
      <c r="CH1193" s="69">
        <v>0</v>
      </c>
      <c r="CI1193" s="69">
        <v>0</v>
      </c>
      <c r="CJ1193" s="69">
        <v>0</v>
      </c>
      <c r="CL1193" s="69">
        <v>0</v>
      </c>
      <c r="CM1193" s="69">
        <v>0</v>
      </c>
      <c r="CN1193" s="69">
        <v>0</v>
      </c>
      <c r="CO1193" s="89">
        <v>0</v>
      </c>
      <c r="CP1193" s="69">
        <v>0</v>
      </c>
      <c r="CQ1193" s="69">
        <v>0</v>
      </c>
      <c r="CR1193" s="69">
        <v>0</v>
      </c>
      <c r="CS1193" s="69">
        <v>0</v>
      </c>
      <c r="CT1193" s="69">
        <v>0</v>
      </c>
      <c r="CU1193" s="69">
        <v>0</v>
      </c>
      <c r="CV1193" s="69">
        <v>0</v>
      </c>
      <c r="CW1193" s="69">
        <v>0</v>
      </c>
      <c r="CZ1193" s="69">
        <v>0</v>
      </c>
      <c r="DA1193" s="69">
        <v>0</v>
      </c>
      <c r="DB1193" s="69">
        <v>75</v>
      </c>
      <c r="DC1193" s="69">
        <v>0</v>
      </c>
      <c r="DD1193" s="69">
        <v>0</v>
      </c>
      <c r="DE1193" s="69">
        <v>0</v>
      </c>
      <c r="DF1193" s="69">
        <v>0</v>
      </c>
      <c r="DG1193" s="69">
        <v>1</v>
      </c>
      <c r="DI1193" s="69" t="e">
        <f>INDEX(Sheet3!$E$78:$E$1130,MATCH(A1193,Sheet3!$D$78:$D$1130,0))</f>
        <v>#N/A</v>
      </c>
      <c r="DJ1193" s="69" t="str">
        <f t="shared" si="244"/>
        <v>skill_icons.ps_skill_pdef</v>
      </c>
      <c r="DK1193" s="69" t="s">
        <v>2456</v>
      </c>
      <c r="DL1193" s="93"/>
      <c r="DM1193" s="94" t="s">
        <v>2644</v>
      </c>
      <c r="DN1193" s="69" t="e">
        <f>"造成["&amp;INDEX(Sheet5!$L$2:$L$11,MATCH(BL1193,Sheet5!$J$2:$J$11,0))&amp;":"&amp;BR1193&amp;"*"&amp;BS1193/1000&amp;"]"&amp;INDEX(Sheet5!$I$2:$I$4,MATCH(BR1193,Sheet5!$H$2:$H$4,0))&amp;"的"&amp;INDEX(Sheet5!$K$2:$K$11,MATCH(BL1193,Sheet5!$J$2:$J$11,0))</f>
        <v>#N/A</v>
      </c>
      <c r="DO1193" s="69" t="e">
        <f>"造成["&amp;INDEX(Sheet5!$L$2:$L$11,MATCH(BY1193,Sheet5!$J$2:$J$11,0))&amp;":"&amp;CE1193&amp;"*"&amp;CF1193/1000&amp;"]"&amp;INDEX(Sheet5!$I$2:$I$4,MATCH(CE1193,Sheet5!$H$2:$H$4,0))&amp;"的"&amp;INDEX(Sheet5!$K$2:$K$11,MATCH(BY1193,Sheet5!$J$2:$J$11,0))</f>
        <v>#N/A</v>
      </c>
      <c r="DP1193" s="69"/>
      <c r="DQ1193" s="69"/>
      <c r="DR1193" s="69" t="e">
        <f t="shared" si="243"/>
        <v>#N/A</v>
      </c>
      <c r="DS1193" s="90">
        <f>MATCH(A1193,Sheet5!D:D,0)</f>
        <v>446</v>
      </c>
      <c r="DT1193" s="94" t="e">
        <f>MATCH(A1192,Sheet5!F:F,0)</f>
        <v>#N/A</v>
      </c>
      <c r="DU1193" s="69">
        <v>75</v>
      </c>
      <c r="DV1193" s="69">
        <v>0</v>
      </c>
      <c r="DW1193" s="69">
        <v>0</v>
      </c>
      <c r="DX1193" s="69">
        <v>0</v>
      </c>
      <c r="DY1193" s="69">
        <v>0</v>
      </c>
    </row>
    <row r="1194" spans="1:129" ht="14.25">
      <c r="A1194" s="69">
        <v>66006</v>
      </c>
      <c r="B1194" s="69">
        <v>0</v>
      </c>
      <c r="C1194" s="69">
        <v>1</v>
      </c>
      <c r="D1194" s="69" t="s">
        <v>2458</v>
      </c>
      <c r="E1194" s="69" t="s">
        <v>2459</v>
      </c>
      <c r="F1194" s="69" t="s">
        <v>2460</v>
      </c>
      <c r="G1194" s="69">
        <v>1</v>
      </c>
      <c r="I1194" s="69">
        <v>0</v>
      </c>
      <c r="J1194" s="69">
        <v>0</v>
      </c>
      <c r="K1194" s="69">
        <v>0</v>
      </c>
      <c r="M1194" s="69">
        <v>0</v>
      </c>
      <c r="O1194" s="69">
        <v>0</v>
      </c>
      <c r="P1194" s="69">
        <v>1</v>
      </c>
      <c r="Q1194" s="69">
        <v>0</v>
      </c>
      <c r="R1194" s="69">
        <v>2</v>
      </c>
      <c r="S1194" s="69">
        <v>0</v>
      </c>
      <c r="T1194" s="69">
        <v>0</v>
      </c>
      <c r="U1194" s="69">
        <v>0</v>
      </c>
      <c r="V1194" s="69">
        <v>0</v>
      </c>
      <c r="W1194" s="69">
        <v>0</v>
      </c>
      <c r="X1194" s="69">
        <v>0</v>
      </c>
      <c r="Y1194" s="69">
        <v>0</v>
      </c>
      <c r="Z1194" s="69">
        <v>0</v>
      </c>
      <c r="AA1194" s="69">
        <v>1</v>
      </c>
      <c r="AB1194" s="69">
        <v>31</v>
      </c>
      <c r="AC1194" s="69">
        <v>0</v>
      </c>
      <c r="AD1194" s="69">
        <v>0</v>
      </c>
      <c r="AE1194" s="69">
        <v>0</v>
      </c>
      <c r="AF1194" s="69">
        <v>1</v>
      </c>
      <c r="AG1194" s="69">
        <v>0</v>
      </c>
      <c r="AH1194" s="69">
        <v>1</v>
      </c>
      <c r="AI1194" s="69">
        <v>0</v>
      </c>
      <c r="AJ1194" s="69">
        <v>0</v>
      </c>
      <c r="AK1194" s="69">
        <v>0</v>
      </c>
      <c r="AL1194" s="69">
        <v>0</v>
      </c>
      <c r="AM1194" s="69">
        <v>0</v>
      </c>
      <c r="AN1194" s="69">
        <v>0</v>
      </c>
      <c r="AO1194" s="69">
        <v>0</v>
      </c>
      <c r="AP1194" s="69">
        <v>0</v>
      </c>
      <c r="AQ1194" s="84">
        <v>0</v>
      </c>
      <c r="AR1194" s="69">
        <v>0</v>
      </c>
      <c r="AS1194" s="69">
        <v>0</v>
      </c>
      <c r="AT1194" s="69">
        <v>0</v>
      </c>
      <c r="AU1194" s="69">
        <v>0</v>
      </c>
      <c r="AV1194" s="69">
        <v>0</v>
      </c>
      <c r="AW1194" s="69">
        <v>0</v>
      </c>
      <c r="AX1194" s="69">
        <v>0</v>
      </c>
      <c r="AY1194" s="69">
        <v>0</v>
      </c>
      <c r="AZ1194" s="69">
        <v>0</v>
      </c>
      <c r="BA1194" s="69">
        <v>0</v>
      </c>
      <c r="BB1194" s="69">
        <v>0</v>
      </c>
      <c r="BC1194" s="69">
        <v>0</v>
      </c>
      <c r="BD1194" s="69">
        <v>0</v>
      </c>
      <c r="BE1194" s="69">
        <v>0</v>
      </c>
      <c r="BF1194" s="69">
        <v>0</v>
      </c>
      <c r="BG1194" s="69">
        <v>0</v>
      </c>
      <c r="BH1194" s="69">
        <v>0</v>
      </c>
      <c r="BK1194" s="69">
        <v>3</v>
      </c>
      <c r="BL1194" s="69">
        <v>10</v>
      </c>
      <c r="BM1194" s="69">
        <v>1</v>
      </c>
      <c r="BN1194" s="69">
        <v>31</v>
      </c>
      <c r="BO1194" s="89">
        <v>0</v>
      </c>
      <c r="BP1194" s="69">
        <v>1</v>
      </c>
      <c r="BQ1194" s="69">
        <v>1</v>
      </c>
      <c r="BR1194" s="69">
        <v>1</v>
      </c>
      <c r="BS1194" s="69">
        <v>66006</v>
      </c>
      <c r="BT1194" s="69">
        <v>0</v>
      </c>
      <c r="BU1194" s="69">
        <v>0</v>
      </c>
      <c r="BV1194" s="69">
        <v>1000</v>
      </c>
      <c r="BW1194" s="69">
        <v>0</v>
      </c>
      <c r="BY1194" s="69">
        <v>0</v>
      </c>
      <c r="BZ1194" s="69">
        <v>0</v>
      </c>
      <c r="CA1194" s="69">
        <v>31</v>
      </c>
      <c r="CB1194" s="89">
        <v>0</v>
      </c>
      <c r="CC1194" s="69">
        <v>0</v>
      </c>
      <c r="CD1194" s="69">
        <v>0</v>
      </c>
      <c r="CE1194" s="69">
        <v>0</v>
      </c>
      <c r="CF1194" s="69">
        <v>0</v>
      </c>
      <c r="CG1194" s="69">
        <v>0</v>
      </c>
      <c r="CH1194" s="69">
        <v>0</v>
      </c>
      <c r="CI1194" s="69">
        <v>0</v>
      </c>
      <c r="CJ1194" s="69">
        <v>0</v>
      </c>
      <c r="CL1194" s="69">
        <v>0</v>
      </c>
      <c r="CM1194" s="69">
        <v>0</v>
      </c>
      <c r="CN1194" s="69">
        <v>0</v>
      </c>
      <c r="CO1194" s="89">
        <v>0</v>
      </c>
      <c r="CP1194" s="69">
        <v>0</v>
      </c>
      <c r="CQ1194" s="69">
        <v>0</v>
      </c>
      <c r="CR1194" s="69">
        <v>0</v>
      </c>
      <c r="CS1194" s="69">
        <v>0</v>
      </c>
      <c r="CT1194" s="69">
        <v>0</v>
      </c>
      <c r="CU1194" s="69">
        <v>0</v>
      </c>
      <c r="CV1194" s="69">
        <v>0</v>
      </c>
      <c r="CW1194" s="69">
        <v>0</v>
      </c>
      <c r="CZ1194" s="69">
        <v>0</v>
      </c>
      <c r="DA1194" s="69">
        <v>0</v>
      </c>
      <c r="DB1194" s="69">
        <v>75</v>
      </c>
      <c r="DC1194" s="69">
        <v>0</v>
      </c>
      <c r="DD1194" s="69">
        <v>0</v>
      </c>
      <c r="DE1194" s="69">
        <v>0</v>
      </c>
      <c r="DF1194" s="69">
        <v>0</v>
      </c>
      <c r="DG1194" s="69">
        <v>1</v>
      </c>
      <c r="DI1194" s="69" t="e">
        <f>INDEX(Sheet3!$E$78:$E$1130,MATCH(A1194,Sheet3!$D$78:$D$1130,0))</f>
        <v>#N/A</v>
      </c>
      <c r="DJ1194" s="69" t="str">
        <f t="shared" si="244"/>
        <v>skill_icons.ps_skill_mdef</v>
      </c>
      <c r="DK1194" s="69" t="s">
        <v>2461</v>
      </c>
      <c r="DL1194" s="93"/>
      <c r="DM1194" s="94" t="s">
        <v>2645</v>
      </c>
      <c r="DN1194" s="69" t="e">
        <f>"造成["&amp;INDEX(Sheet5!$L$2:$L$11,MATCH(BL1194,Sheet5!$J$2:$J$11,0))&amp;":"&amp;BR1194&amp;"*"&amp;BS1194/1000&amp;"]"&amp;INDEX(Sheet5!$I$2:$I$4,MATCH(BR1194,Sheet5!$H$2:$H$4,0))&amp;"的"&amp;INDEX(Sheet5!$K$2:$K$11,MATCH(BL1194,Sheet5!$J$2:$J$11,0))</f>
        <v>#N/A</v>
      </c>
      <c r="DO1194" s="69" t="e">
        <f>"造成["&amp;INDEX(Sheet5!$L$2:$L$11,MATCH(BY1194,Sheet5!$J$2:$J$11,0))&amp;":"&amp;CE1194&amp;"*"&amp;CF1194/1000&amp;"]"&amp;INDEX(Sheet5!$I$2:$I$4,MATCH(CE1194,Sheet5!$H$2:$H$4,0))&amp;"的"&amp;INDEX(Sheet5!$K$2:$K$11,MATCH(BY1194,Sheet5!$J$2:$J$11,0))</f>
        <v>#N/A</v>
      </c>
      <c r="DP1194" s="69"/>
      <c r="DQ1194" s="69"/>
      <c r="DR1194" s="69" t="e">
        <f t="shared" si="243"/>
        <v>#N/A</v>
      </c>
      <c r="DS1194" s="90">
        <f>MATCH(A1194,Sheet5!D:D,0)</f>
        <v>447</v>
      </c>
      <c r="DT1194" s="94" t="e">
        <f>MATCH(A1193,Sheet5!F:F,0)</f>
        <v>#N/A</v>
      </c>
      <c r="DU1194" s="69">
        <v>75</v>
      </c>
      <c r="DV1194" s="69">
        <v>0</v>
      </c>
      <c r="DW1194" s="69">
        <v>0</v>
      </c>
      <c r="DX1194" s="69">
        <v>0</v>
      </c>
      <c r="DY1194" s="69">
        <v>0</v>
      </c>
    </row>
    <row r="1195" spans="1:129" ht="14.25">
      <c r="A1195" s="69">
        <v>66007</v>
      </c>
      <c r="B1195" s="69">
        <v>0</v>
      </c>
      <c r="C1195" s="69">
        <v>1</v>
      </c>
      <c r="D1195" s="69" t="s">
        <v>2463</v>
      </c>
      <c r="E1195" s="69" t="s">
        <v>2464</v>
      </c>
      <c r="F1195" s="69" t="s">
        <v>1825</v>
      </c>
      <c r="G1195" s="69">
        <v>1</v>
      </c>
      <c r="I1195" s="69">
        <v>0</v>
      </c>
      <c r="J1195" s="69">
        <v>0</v>
      </c>
      <c r="K1195" s="69">
        <v>0</v>
      </c>
      <c r="M1195" s="69">
        <v>0</v>
      </c>
      <c r="O1195" s="69">
        <v>0</v>
      </c>
      <c r="P1195" s="69">
        <v>1</v>
      </c>
      <c r="Q1195" s="69">
        <v>0</v>
      </c>
      <c r="R1195" s="69">
        <v>2</v>
      </c>
      <c r="S1195" s="69">
        <v>0</v>
      </c>
      <c r="T1195" s="69">
        <v>0</v>
      </c>
      <c r="U1195" s="69">
        <v>0</v>
      </c>
      <c r="V1195" s="69">
        <v>0</v>
      </c>
      <c r="W1195" s="69">
        <v>0</v>
      </c>
      <c r="X1195" s="69">
        <v>0</v>
      </c>
      <c r="Y1195" s="69">
        <v>0</v>
      </c>
      <c r="Z1195" s="69">
        <v>0</v>
      </c>
      <c r="AA1195" s="69">
        <v>1</v>
      </c>
      <c r="AB1195" s="69">
        <v>31</v>
      </c>
      <c r="AC1195" s="69">
        <v>0</v>
      </c>
      <c r="AD1195" s="69">
        <v>0</v>
      </c>
      <c r="AE1195" s="69">
        <v>0</v>
      </c>
      <c r="AF1195" s="69">
        <v>1</v>
      </c>
      <c r="AG1195" s="69">
        <v>0</v>
      </c>
      <c r="AH1195" s="69">
        <v>1</v>
      </c>
      <c r="AI1195" s="69">
        <v>0</v>
      </c>
      <c r="AJ1195" s="69">
        <v>0</v>
      </c>
      <c r="AK1195" s="69">
        <v>0</v>
      </c>
      <c r="AL1195" s="69">
        <v>0</v>
      </c>
      <c r="AM1195" s="69">
        <v>0</v>
      </c>
      <c r="AN1195" s="69">
        <v>0</v>
      </c>
      <c r="AO1195" s="69">
        <v>0</v>
      </c>
      <c r="AP1195" s="69">
        <v>0</v>
      </c>
      <c r="AQ1195" s="84">
        <v>0</v>
      </c>
      <c r="AR1195" s="69">
        <v>0</v>
      </c>
      <c r="AS1195" s="69">
        <v>0</v>
      </c>
      <c r="AT1195" s="69">
        <v>0</v>
      </c>
      <c r="AU1195" s="69">
        <v>0</v>
      </c>
      <c r="AV1195" s="69">
        <v>0</v>
      </c>
      <c r="AW1195" s="69">
        <v>0</v>
      </c>
      <c r="AX1195" s="69">
        <v>0</v>
      </c>
      <c r="AY1195" s="69">
        <v>0</v>
      </c>
      <c r="AZ1195" s="69">
        <v>0</v>
      </c>
      <c r="BA1195" s="69">
        <v>0</v>
      </c>
      <c r="BB1195" s="69">
        <v>0</v>
      </c>
      <c r="BC1195" s="69">
        <v>0</v>
      </c>
      <c r="BD1195" s="69">
        <v>0</v>
      </c>
      <c r="BE1195" s="69">
        <v>0</v>
      </c>
      <c r="BF1195" s="69">
        <v>0</v>
      </c>
      <c r="BG1195" s="69">
        <v>0</v>
      </c>
      <c r="BH1195" s="69">
        <v>0</v>
      </c>
      <c r="BK1195" s="69">
        <v>3</v>
      </c>
      <c r="BL1195" s="69">
        <v>10</v>
      </c>
      <c r="BM1195" s="69">
        <v>1</v>
      </c>
      <c r="BN1195" s="69">
        <v>31</v>
      </c>
      <c r="BO1195" s="89">
        <v>0</v>
      </c>
      <c r="BP1195" s="69">
        <v>1</v>
      </c>
      <c r="BQ1195" s="69">
        <v>1</v>
      </c>
      <c r="BR1195" s="69">
        <v>1</v>
      </c>
      <c r="BS1195" s="69">
        <v>66007</v>
      </c>
      <c r="BT1195" s="69">
        <v>0</v>
      </c>
      <c r="BU1195" s="69">
        <v>0</v>
      </c>
      <c r="BV1195" s="69">
        <v>1000</v>
      </c>
      <c r="BW1195" s="69">
        <v>0</v>
      </c>
      <c r="BY1195" s="69">
        <v>0</v>
      </c>
      <c r="BZ1195" s="69">
        <v>0</v>
      </c>
      <c r="CA1195" s="69">
        <v>31</v>
      </c>
      <c r="CB1195" s="89">
        <v>0</v>
      </c>
      <c r="CC1195" s="69">
        <v>0</v>
      </c>
      <c r="CD1195" s="69">
        <v>0</v>
      </c>
      <c r="CE1195" s="69">
        <v>0</v>
      </c>
      <c r="CF1195" s="69">
        <v>0</v>
      </c>
      <c r="CG1195" s="69">
        <v>0</v>
      </c>
      <c r="CH1195" s="69">
        <v>0</v>
      </c>
      <c r="CI1195" s="69">
        <v>0</v>
      </c>
      <c r="CJ1195" s="69">
        <v>0</v>
      </c>
      <c r="CL1195" s="69">
        <v>0</v>
      </c>
      <c r="CM1195" s="69">
        <v>0</v>
      </c>
      <c r="CN1195" s="69">
        <v>0</v>
      </c>
      <c r="CO1195" s="89">
        <v>0</v>
      </c>
      <c r="CP1195" s="69">
        <v>0</v>
      </c>
      <c r="CQ1195" s="69">
        <v>0</v>
      </c>
      <c r="CR1195" s="69">
        <v>0</v>
      </c>
      <c r="CS1195" s="69">
        <v>0</v>
      </c>
      <c r="CT1195" s="69">
        <v>0</v>
      </c>
      <c r="CU1195" s="69">
        <v>0</v>
      </c>
      <c r="CV1195" s="69">
        <v>0</v>
      </c>
      <c r="CW1195" s="69">
        <v>0</v>
      </c>
      <c r="CZ1195" s="69">
        <v>0</v>
      </c>
      <c r="DA1195" s="69">
        <v>0</v>
      </c>
      <c r="DB1195" s="69">
        <v>25</v>
      </c>
      <c r="DC1195" s="69">
        <v>0</v>
      </c>
      <c r="DD1195" s="69">
        <v>0</v>
      </c>
      <c r="DE1195" s="69">
        <v>0</v>
      </c>
      <c r="DF1195" s="69">
        <v>0</v>
      </c>
      <c r="DG1195" s="69">
        <v>1</v>
      </c>
      <c r="DI1195" s="69" t="e">
        <f>INDEX(Sheet3!$E$78:$E$1130,MATCH(A1195,Sheet3!$D$78:$D$1130,0))</f>
        <v>#N/A</v>
      </c>
      <c r="DJ1195" s="69" t="str">
        <f t="shared" si="244"/>
        <v>skill_icons.ps_skill_pysicalcri</v>
      </c>
      <c r="DK1195" s="69" t="s">
        <v>2465</v>
      </c>
      <c r="DL1195" s="93"/>
      <c r="DM1195" s="94" t="s">
        <v>2646</v>
      </c>
      <c r="DN1195" s="69" t="e">
        <f>"造成["&amp;INDEX(Sheet5!$L$2:$L$11,MATCH(BL1195,Sheet5!$J$2:$J$11,0))&amp;":"&amp;BR1195&amp;"*"&amp;BS1195/1000&amp;"]"&amp;INDEX(Sheet5!$I$2:$I$4,MATCH(BR1195,Sheet5!$H$2:$H$4,0))&amp;"的"&amp;INDEX(Sheet5!$K$2:$K$11,MATCH(BL1195,Sheet5!$J$2:$J$11,0))</f>
        <v>#N/A</v>
      </c>
      <c r="DO1195" s="69" t="e">
        <f>"造成["&amp;INDEX(Sheet5!$L$2:$L$11,MATCH(BY1195,Sheet5!$J$2:$J$11,0))&amp;":"&amp;CE1195&amp;"*"&amp;CF1195/1000&amp;"]"&amp;INDEX(Sheet5!$I$2:$I$4,MATCH(CE1195,Sheet5!$H$2:$H$4,0))&amp;"的"&amp;INDEX(Sheet5!$K$2:$K$11,MATCH(BY1195,Sheet5!$J$2:$J$11,0))</f>
        <v>#N/A</v>
      </c>
      <c r="DP1195" s="69"/>
      <c r="DQ1195" s="69"/>
      <c r="DR1195" s="69" t="e">
        <f t="shared" si="243"/>
        <v>#N/A</v>
      </c>
      <c r="DS1195" s="90">
        <f>MATCH(A1195,Sheet5!D:D,0)</f>
        <v>448</v>
      </c>
      <c r="DT1195" s="94" t="e">
        <f>MATCH(A1194,Sheet5!F:F,0)</f>
        <v>#N/A</v>
      </c>
      <c r="DU1195" s="69">
        <v>25</v>
      </c>
      <c r="DV1195" s="69">
        <v>0</v>
      </c>
      <c r="DW1195" s="69">
        <v>0</v>
      </c>
      <c r="DX1195" s="69">
        <v>0</v>
      </c>
      <c r="DY1195" s="69">
        <v>0</v>
      </c>
    </row>
    <row r="1196" spans="1:129" ht="14.25">
      <c r="A1196" s="69">
        <v>66008</v>
      </c>
      <c r="B1196" s="69">
        <v>0</v>
      </c>
      <c r="C1196" s="69">
        <v>1</v>
      </c>
      <c r="D1196" s="69" t="s">
        <v>2467</v>
      </c>
      <c r="E1196" s="69" t="s">
        <v>2468</v>
      </c>
      <c r="F1196" s="69" t="s">
        <v>2469</v>
      </c>
      <c r="G1196" s="69">
        <v>1</v>
      </c>
      <c r="I1196" s="69">
        <v>0</v>
      </c>
      <c r="J1196" s="69">
        <v>0</v>
      </c>
      <c r="K1196" s="69">
        <v>0</v>
      </c>
      <c r="M1196" s="69">
        <v>0</v>
      </c>
      <c r="O1196" s="69">
        <v>0</v>
      </c>
      <c r="P1196" s="69">
        <v>1</v>
      </c>
      <c r="Q1196" s="69">
        <v>0</v>
      </c>
      <c r="R1196" s="69">
        <v>2</v>
      </c>
      <c r="S1196" s="69">
        <v>0</v>
      </c>
      <c r="T1196" s="69">
        <v>0</v>
      </c>
      <c r="U1196" s="69">
        <v>0</v>
      </c>
      <c r="V1196" s="69">
        <v>0</v>
      </c>
      <c r="W1196" s="69">
        <v>0</v>
      </c>
      <c r="X1196" s="69">
        <v>0</v>
      </c>
      <c r="Y1196" s="69">
        <v>0</v>
      </c>
      <c r="Z1196" s="69">
        <v>0</v>
      </c>
      <c r="AA1196" s="69">
        <v>1</v>
      </c>
      <c r="AB1196" s="69">
        <v>31</v>
      </c>
      <c r="AC1196" s="69">
        <v>0</v>
      </c>
      <c r="AD1196" s="69">
        <v>0</v>
      </c>
      <c r="AE1196" s="69">
        <v>0</v>
      </c>
      <c r="AF1196" s="69">
        <v>1</v>
      </c>
      <c r="AG1196" s="69">
        <v>0</v>
      </c>
      <c r="AH1196" s="69">
        <v>1</v>
      </c>
      <c r="AI1196" s="69">
        <v>0</v>
      </c>
      <c r="AJ1196" s="69">
        <v>0</v>
      </c>
      <c r="AK1196" s="69">
        <v>0</v>
      </c>
      <c r="AL1196" s="69">
        <v>0</v>
      </c>
      <c r="AM1196" s="69">
        <v>0</v>
      </c>
      <c r="AN1196" s="69">
        <v>0</v>
      </c>
      <c r="AO1196" s="69">
        <v>0</v>
      </c>
      <c r="AP1196" s="69">
        <v>0</v>
      </c>
      <c r="AQ1196" s="84">
        <v>0</v>
      </c>
      <c r="AR1196" s="69">
        <v>0</v>
      </c>
      <c r="AS1196" s="69">
        <v>0</v>
      </c>
      <c r="AT1196" s="69">
        <v>0</v>
      </c>
      <c r="AU1196" s="69">
        <v>0</v>
      </c>
      <c r="AV1196" s="69">
        <v>0</v>
      </c>
      <c r="AW1196" s="69">
        <v>0</v>
      </c>
      <c r="AX1196" s="69">
        <v>0</v>
      </c>
      <c r="AY1196" s="69">
        <v>0</v>
      </c>
      <c r="AZ1196" s="69">
        <v>0</v>
      </c>
      <c r="BA1196" s="69">
        <v>0</v>
      </c>
      <c r="BB1196" s="69">
        <v>0</v>
      </c>
      <c r="BC1196" s="69">
        <v>0</v>
      </c>
      <c r="BD1196" s="69">
        <v>0</v>
      </c>
      <c r="BE1196" s="69">
        <v>0</v>
      </c>
      <c r="BF1196" s="69">
        <v>0</v>
      </c>
      <c r="BG1196" s="69">
        <v>0</v>
      </c>
      <c r="BH1196" s="69">
        <v>0</v>
      </c>
      <c r="BK1196" s="69">
        <v>3</v>
      </c>
      <c r="BL1196" s="69">
        <v>10</v>
      </c>
      <c r="BM1196" s="69">
        <v>1</v>
      </c>
      <c r="BN1196" s="69">
        <v>31</v>
      </c>
      <c r="BO1196" s="89">
        <v>0</v>
      </c>
      <c r="BP1196" s="69">
        <v>1</v>
      </c>
      <c r="BQ1196" s="69">
        <v>1</v>
      </c>
      <c r="BR1196" s="69">
        <v>1</v>
      </c>
      <c r="BS1196" s="69">
        <v>66008</v>
      </c>
      <c r="BT1196" s="69">
        <v>0</v>
      </c>
      <c r="BU1196" s="69">
        <v>0</v>
      </c>
      <c r="BV1196" s="69">
        <v>1000</v>
      </c>
      <c r="BW1196" s="69">
        <v>0</v>
      </c>
      <c r="BY1196" s="69">
        <v>0</v>
      </c>
      <c r="BZ1196" s="69">
        <v>0</v>
      </c>
      <c r="CA1196" s="69">
        <v>31</v>
      </c>
      <c r="CB1196" s="89">
        <v>0</v>
      </c>
      <c r="CC1196" s="69">
        <v>0</v>
      </c>
      <c r="CD1196" s="69">
        <v>0</v>
      </c>
      <c r="CE1196" s="69">
        <v>0</v>
      </c>
      <c r="CF1196" s="69">
        <v>0</v>
      </c>
      <c r="CG1196" s="69">
        <v>0</v>
      </c>
      <c r="CH1196" s="69">
        <v>0</v>
      </c>
      <c r="CI1196" s="69">
        <v>0</v>
      </c>
      <c r="CJ1196" s="69">
        <v>0</v>
      </c>
      <c r="CL1196" s="69">
        <v>0</v>
      </c>
      <c r="CM1196" s="69">
        <v>0</v>
      </c>
      <c r="CN1196" s="69">
        <v>0</v>
      </c>
      <c r="CO1196" s="89">
        <v>0</v>
      </c>
      <c r="CP1196" s="69">
        <v>0</v>
      </c>
      <c r="CQ1196" s="69">
        <v>0</v>
      </c>
      <c r="CR1196" s="69">
        <v>0</v>
      </c>
      <c r="CS1196" s="69">
        <v>0</v>
      </c>
      <c r="CT1196" s="69">
        <v>0</v>
      </c>
      <c r="CU1196" s="69">
        <v>0</v>
      </c>
      <c r="CV1196" s="69">
        <v>0</v>
      </c>
      <c r="CW1196" s="69">
        <v>0</v>
      </c>
      <c r="CZ1196" s="69">
        <v>0</v>
      </c>
      <c r="DA1196" s="69">
        <v>0</v>
      </c>
      <c r="DB1196" s="69">
        <v>25</v>
      </c>
      <c r="DC1196" s="69">
        <v>0</v>
      </c>
      <c r="DD1196" s="69">
        <v>0</v>
      </c>
      <c r="DE1196" s="69">
        <v>0</v>
      </c>
      <c r="DF1196" s="69">
        <v>0</v>
      </c>
      <c r="DG1196" s="69">
        <v>1</v>
      </c>
      <c r="DI1196" s="69" t="e">
        <f>INDEX(Sheet3!$E$78:$E$1130,MATCH(A1196,Sheet3!$D$78:$D$1130,0))</f>
        <v>#N/A</v>
      </c>
      <c r="DJ1196" s="69" t="str">
        <f t="shared" si="244"/>
        <v>skill_icons.ps_skill_magiccri</v>
      </c>
      <c r="DK1196" s="69" t="s">
        <v>2470</v>
      </c>
      <c r="DL1196" s="93"/>
      <c r="DM1196" s="94" t="s">
        <v>2647</v>
      </c>
      <c r="DN1196" s="69" t="e">
        <f>"造成["&amp;INDEX(Sheet5!$L$2:$L$11,MATCH(BL1196,Sheet5!$J$2:$J$11,0))&amp;":"&amp;BR1196&amp;"*"&amp;BS1196/1000&amp;"]"&amp;INDEX(Sheet5!$I$2:$I$4,MATCH(BR1196,Sheet5!$H$2:$H$4,0))&amp;"的"&amp;INDEX(Sheet5!$K$2:$K$11,MATCH(BL1196,Sheet5!$J$2:$J$11,0))</f>
        <v>#N/A</v>
      </c>
      <c r="DO1196" s="69" t="e">
        <f>"造成["&amp;INDEX(Sheet5!$L$2:$L$11,MATCH(BY1196,Sheet5!$J$2:$J$11,0))&amp;":"&amp;CE1196&amp;"*"&amp;CF1196/1000&amp;"]"&amp;INDEX(Sheet5!$I$2:$I$4,MATCH(CE1196,Sheet5!$H$2:$H$4,0))&amp;"的"&amp;INDEX(Sheet5!$K$2:$K$11,MATCH(BY1196,Sheet5!$J$2:$J$11,0))</f>
        <v>#N/A</v>
      </c>
      <c r="DP1196" s="69"/>
      <c r="DQ1196" s="69"/>
      <c r="DR1196" s="69" t="e">
        <f t="shared" si="243"/>
        <v>#N/A</v>
      </c>
      <c r="DS1196" s="90">
        <f>MATCH(A1196,Sheet5!D:D,0)</f>
        <v>449</v>
      </c>
      <c r="DT1196" s="94" t="e">
        <f>MATCH(A1195,Sheet5!F:F,0)</f>
        <v>#N/A</v>
      </c>
      <c r="DU1196" s="69">
        <v>25</v>
      </c>
      <c r="DV1196" s="69">
        <v>0</v>
      </c>
      <c r="DW1196" s="69">
        <v>0</v>
      </c>
      <c r="DX1196" s="69">
        <v>0</v>
      </c>
      <c r="DY1196" s="69">
        <v>0</v>
      </c>
    </row>
    <row r="1197" spans="1:129" ht="14.25">
      <c r="A1197" s="69">
        <v>66009</v>
      </c>
      <c r="B1197" s="69">
        <v>0</v>
      </c>
      <c r="C1197" s="69">
        <v>1</v>
      </c>
      <c r="D1197" s="69" t="s">
        <v>2472</v>
      </c>
      <c r="E1197" s="69" t="s">
        <v>2473</v>
      </c>
      <c r="F1197" s="69" t="s">
        <v>2474</v>
      </c>
      <c r="G1197" s="69">
        <v>1</v>
      </c>
      <c r="I1197" s="69">
        <v>0</v>
      </c>
      <c r="J1197" s="69">
        <v>0</v>
      </c>
      <c r="K1197" s="69">
        <v>0</v>
      </c>
      <c r="M1197" s="69">
        <v>0</v>
      </c>
      <c r="O1197" s="69">
        <v>0</v>
      </c>
      <c r="P1197" s="69">
        <v>1</v>
      </c>
      <c r="Q1197" s="69">
        <v>0</v>
      </c>
      <c r="R1197" s="69">
        <v>2</v>
      </c>
      <c r="S1197" s="69">
        <v>0</v>
      </c>
      <c r="T1197" s="69">
        <v>0</v>
      </c>
      <c r="U1197" s="69">
        <v>0</v>
      </c>
      <c r="V1197" s="69">
        <v>0</v>
      </c>
      <c r="W1197" s="69">
        <v>0</v>
      </c>
      <c r="X1197" s="69">
        <v>0</v>
      </c>
      <c r="Y1197" s="69">
        <v>0</v>
      </c>
      <c r="Z1197" s="69">
        <v>0</v>
      </c>
      <c r="AA1197" s="69">
        <v>1</v>
      </c>
      <c r="AB1197" s="69">
        <v>31</v>
      </c>
      <c r="AC1197" s="69">
        <v>0</v>
      </c>
      <c r="AD1197" s="69">
        <v>0</v>
      </c>
      <c r="AE1197" s="69">
        <v>0</v>
      </c>
      <c r="AF1197" s="69">
        <v>1</v>
      </c>
      <c r="AG1197" s="69">
        <v>0</v>
      </c>
      <c r="AH1197" s="69">
        <v>1</v>
      </c>
      <c r="AI1197" s="69">
        <v>0</v>
      </c>
      <c r="AJ1197" s="69">
        <v>0</v>
      </c>
      <c r="AK1197" s="69">
        <v>0</v>
      </c>
      <c r="AL1197" s="69">
        <v>0</v>
      </c>
      <c r="AM1197" s="69">
        <v>0</v>
      </c>
      <c r="AN1197" s="69">
        <v>0</v>
      </c>
      <c r="AO1197" s="69">
        <v>0</v>
      </c>
      <c r="AP1197" s="69">
        <v>0</v>
      </c>
      <c r="AQ1197" s="84">
        <v>0</v>
      </c>
      <c r="AR1197" s="69">
        <v>0</v>
      </c>
      <c r="AS1197" s="69">
        <v>0</v>
      </c>
      <c r="AT1197" s="69">
        <v>0</v>
      </c>
      <c r="AU1197" s="69">
        <v>0</v>
      </c>
      <c r="AV1197" s="69">
        <v>0</v>
      </c>
      <c r="AW1197" s="69">
        <v>0</v>
      </c>
      <c r="AX1197" s="69">
        <v>0</v>
      </c>
      <c r="AY1197" s="69">
        <v>0</v>
      </c>
      <c r="AZ1197" s="69">
        <v>0</v>
      </c>
      <c r="BA1197" s="69">
        <v>0</v>
      </c>
      <c r="BB1197" s="69">
        <v>0</v>
      </c>
      <c r="BC1197" s="69">
        <v>0</v>
      </c>
      <c r="BD1197" s="69">
        <v>0</v>
      </c>
      <c r="BE1197" s="69">
        <v>0</v>
      </c>
      <c r="BF1197" s="69">
        <v>0</v>
      </c>
      <c r="BG1197" s="69">
        <v>0</v>
      </c>
      <c r="BH1197" s="69">
        <v>0</v>
      </c>
      <c r="BK1197" s="69">
        <v>3</v>
      </c>
      <c r="BL1197" s="69">
        <v>10</v>
      </c>
      <c r="BM1197" s="69">
        <v>1</v>
      </c>
      <c r="BN1197" s="69">
        <v>31</v>
      </c>
      <c r="BO1197" s="89">
        <v>0</v>
      </c>
      <c r="BP1197" s="69">
        <v>1</v>
      </c>
      <c r="BQ1197" s="69">
        <v>1</v>
      </c>
      <c r="BR1197" s="69">
        <v>1</v>
      </c>
      <c r="BS1197" s="69">
        <v>66009</v>
      </c>
      <c r="BT1197" s="69">
        <v>0</v>
      </c>
      <c r="BU1197" s="69">
        <v>0</v>
      </c>
      <c r="BV1197" s="69">
        <v>1000</v>
      </c>
      <c r="BW1197" s="69">
        <v>0</v>
      </c>
      <c r="BY1197" s="69">
        <v>0</v>
      </c>
      <c r="BZ1197" s="69">
        <v>0</v>
      </c>
      <c r="CA1197" s="69">
        <v>31</v>
      </c>
      <c r="CB1197" s="89">
        <v>0</v>
      </c>
      <c r="CC1197" s="69">
        <v>0</v>
      </c>
      <c r="CD1197" s="69">
        <v>0</v>
      </c>
      <c r="CE1197" s="69">
        <v>0</v>
      </c>
      <c r="CF1197" s="69">
        <v>0</v>
      </c>
      <c r="CG1197" s="69">
        <v>0</v>
      </c>
      <c r="CH1197" s="69">
        <v>0</v>
      </c>
      <c r="CI1197" s="69">
        <v>0</v>
      </c>
      <c r="CJ1197" s="69">
        <v>0</v>
      </c>
      <c r="CL1197" s="69">
        <v>0</v>
      </c>
      <c r="CM1197" s="69">
        <v>0</v>
      </c>
      <c r="CN1197" s="69">
        <v>0</v>
      </c>
      <c r="CO1197" s="89">
        <v>0</v>
      </c>
      <c r="CP1197" s="69">
        <v>0</v>
      </c>
      <c r="CQ1197" s="69">
        <v>0</v>
      </c>
      <c r="CR1197" s="69">
        <v>0</v>
      </c>
      <c r="CS1197" s="69">
        <v>0</v>
      </c>
      <c r="CT1197" s="69">
        <v>0</v>
      </c>
      <c r="CU1197" s="69">
        <v>0</v>
      </c>
      <c r="CV1197" s="69">
        <v>0</v>
      </c>
      <c r="CW1197" s="69">
        <v>0</v>
      </c>
      <c r="CZ1197" s="69">
        <v>0</v>
      </c>
      <c r="DA1197" s="69">
        <v>0</v>
      </c>
      <c r="DB1197" s="69">
        <v>26</v>
      </c>
      <c r="DC1197" s="69">
        <v>0</v>
      </c>
      <c r="DD1197" s="69">
        <v>0</v>
      </c>
      <c r="DE1197" s="69">
        <v>0</v>
      </c>
      <c r="DF1197" s="69">
        <v>0</v>
      </c>
      <c r="DG1197" s="69">
        <v>1</v>
      </c>
      <c r="DI1197" s="69" t="e">
        <f>INDEX(Sheet3!$E$78:$E$1130,MATCH(A1197,Sheet3!$D$78:$D$1130,0))</f>
        <v>#N/A</v>
      </c>
      <c r="DJ1197" s="69" t="str">
        <f t="shared" si="244"/>
        <v>skill_icons.ps_skill_pysicalcridam</v>
      </c>
      <c r="DK1197" s="69" t="s">
        <v>2475</v>
      </c>
      <c r="DL1197" s="93"/>
      <c r="DM1197" s="94" t="s">
        <v>2648</v>
      </c>
      <c r="DN1197" s="69" t="e">
        <f>"造成["&amp;INDEX(Sheet5!$L$2:$L$11,MATCH(BL1197,Sheet5!$J$2:$J$11,0))&amp;":"&amp;BR1197&amp;"*"&amp;BS1197/1000&amp;"]"&amp;INDEX(Sheet5!$I$2:$I$4,MATCH(BR1197,Sheet5!$H$2:$H$4,0))&amp;"的"&amp;INDEX(Sheet5!$K$2:$K$11,MATCH(BL1197,Sheet5!$J$2:$J$11,0))</f>
        <v>#N/A</v>
      </c>
      <c r="DO1197" s="69" t="e">
        <f>"造成["&amp;INDEX(Sheet5!$L$2:$L$11,MATCH(BY1197,Sheet5!$J$2:$J$11,0))&amp;":"&amp;CE1197&amp;"*"&amp;CF1197/1000&amp;"]"&amp;INDEX(Sheet5!$I$2:$I$4,MATCH(CE1197,Sheet5!$H$2:$H$4,0))&amp;"的"&amp;INDEX(Sheet5!$K$2:$K$11,MATCH(BY1197,Sheet5!$J$2:$J$11,0))</f>
        <v>#N/A</v>
      </c>
      <c r="DP1197" s="69"/>
      <c r="DQ1197" s="69"/>
      <c r="DR1197" s="69" t="e">
        <f t="shared" si="243"/>
        <v>#N/A</v>
      </c>
      <c r="DS1197" s="90">
        <f>MATCH(A1197,Sheet5!D:D,0)</f>
        <v>450</v>
      </c>
      <c r="DT1197" s="94" t="e">
        <f>MATCH(A1196,Sheet5!F:F,0)</f>
        <v>#N/A</v>
      </c>
      <c r="DU1197" s="69">
        <v>26</v>
      </c>
      <c r="DV1197" s="69">
        <v>0</v>
      </c>
      <c r="DW1197" s="69">
        <v>0</v>
      </c>
      <c r="DX1197" s="69">
        <v>0</v>
      </c>
      <c r="DY1197" s="69">
        <v>0</v>
      </c>
    </row>
    <row r="1198" spans="1:129" ht="14.25">
      <c r="A1198" s="69">
        <v>66010</v>
      </c>
      <c r="B1198" s="69">
        <v>0</v>
      </c>
      <c r="C1198" s="69">
        <v>1</v>
      </c>
      <c r="D1198" s="69" t="s">
        <v>2477</v>
      </c>
      <c r="E1198" s="69" t="s">
        <v>2478</v>
      </c>
      <c r="F1198" s="69" t="s">
        <v>2479</v>
      </c>
      <c r="G1198" s="69">
        <v>1</v>
      </c>
      <c r="I1198" s="69">
        <v>0</v>
      </c>
      <c r="J1198" s="69">
        <v>0</v>
      </c>
      <c r="K1198" s="69">
        <v>0</v>
      </c>
      <c r="M1198" s="69">
        <v>0</v>
      </c>
      <c r="O1198" s="69">
        <v>0</v>
      </c>
      <c r="P1198" s="69">
        <v>1</v>
      </c>
      <c r="Q1198" s="69">
        <v>0</v>
      </c>
      <c r="R1198" s="69">
        <v>2</v>
      </c>
      <c r="S1198" s="69">
        <v>0</v>
      </c>
      <c r="T1198" s="69">
        <v>0</v>
      </c>
      <c r="U1198" s="69">
        <v>0</v>
      </c>
      <c r="V1198" s="69">
        <v>0</v>
      </c>
      <c r="W1198" s="69">
        <v>0</v>
      </c>
      <c r="X1198" s="69">
        <v>0</v>
      </c>
      <c r="Y1198" s="69">
        <v>0</v>
      </c>
      <c r="Z1198" s="69">
        <v>0</v>
      </c>
      <c r="AA1198" s="69">
        <v>1</v>
      </c>
      <c r="AB1198" s="69">
        <v>31</v>
      </c>
      <c r="AC1198" s="69">
        <v>0</v>
      </c>
      <c r="AD1198" s="69">
        <v>0</v>
      </c>
      <c r="AE1198" s="69">
        <v>0</v>
      </c>
      <c r="AF1198" s="69">
        <v>1</v>
      </c>
      <c r="AG1198" s="69">
        <v>0</v>
      </c>
      <c r="AH1198" s="69">
        <v>1</v>
      </c>
      <c r="AI1198" s="69">
        <v>0</v>
      </c>
      <c r="AJ1198" s="69">
        <v>0</v>
      </c>
      <c r="AK1198" s="69">
        <v>0</v>
      </c>
      <c r="AL1198" s="69">
        <v>0</v>
      </c>
      <c r="AM1198" s="69">
        <v>0</v>
      </c>
      <c r="AN1198" s="69">
        <v>0</v>
      </c>
      <c r="AO1198" s="69">
        <v>0</v>
      </c>
      <c r="AP1198" s="69">
        <v>0</v>
      </c>
      <c r="AQ1198" s="84">
        <v>0</v>
      </c>
      <c r="AR1198" s="69">
        <v>0</v>
      </c>
      <c r="AS1198" s="69">
        <v>0</v>
      </c>
      <c r="AT1198" s="69">
        <v>0</v>
      </c>
      <c r="AU1198" s="69">
        <v>0</v>
      </c>
      <c r="AV1198" s="69">
        <v>0</v>
      </c>
      <c r="AW1198" s="69">
        <v>0</v>
      </c>
      <c r="AX1198" s="69">
        <v>0</v>
      </c>
      <c r="AY1198" s="69">
        <v>0</v>
      </c>
      <c r="AZ1198" s="69">
        <v>0</v>
      </c>
      <c r="BA1198" s="69">
        <v>0</v>
      </c>
      <c r="BB1198" s="69">
        <v>0</v>
      </c>
      <c r="BC1198" s="69">
        <v>0</v>
      </c>
      <c r="BD1198" s="69">
        <v>0</v>
      </c>
      <c r="BE1198" s="69">
        <v>0</v>
      </c>
      <c r="BF1198" s="69">
        <v>0</v>
      </c>
      <c r="BG1198" s="69">
        <v>0</v>
      </c>
      <c r="BH1198" s="69">
        <v>0</v>
      </c>
      <c r="BK1198" s="69">
        <v>3</v>
      </c>
      <c r="BL1198" s="69">
        <v>10</v>
      </c>
      <c r="BM1198" s="69">
        <v>1</v>
      </c>
      <c r="BN1198" s="69">
        <v>31</v>
      </c>
      <c r="BO1198" s="89">
        <v>0</v>
      </c>
      <c r="BP1198" s="69">
        <v>1</v>
      </c>
      <c r="BQ1198" s="69">
        <v>1</v>
      </c>
      <c r="BR1198" s="69">
        <v>1</v>
      </c>
      <c r="BS1198" s="69">
        <v>66010</v>
      </c>
      <c r="BT1198" s="69">
        <v>0</v>
      </c>
      <c r="BU1198" s="69">
        <v>0</v>
      </c>
      <c r="BV1198" s="69">
        <v>1000</v>
      </c>
      <c r="BW1198" s="69">
        <v>0</v>
      </c>
      <c r="BY1198" s="69">
        <v>0</v>
      </c>
      <c r="BZ1198" s="69">
        <v>0</v>
      </c>
      <c r="CA1198" s="69">
        <v>31</v>
      </c>
      <c r="CB1198" s="89">
        <v>0</v>
      </c>
      <c r="CC1198" s="69">
        <v>0</v>
      </c>
      <c r="CD1198" s="69">
        <v>0</v>
      </c>
      <c r="CE1198" s="69">
        <v>0</v>
      </c>
      <c r="CF1198" s="69">
        <v>0</v>
      </c>
      <c r="CG1198" s="69">
        <v>0</v>
      </c>
      <c r="CH1198" s="69">
        <v>0</v>
      </c>
      <c r="CI1198" s="69">
        <v>0</v>
      </c>
      <c r="CJ1198" s="69">
        <v>0</v>
      </c>
      <c r="CL1198" s="69">
        <v>0</v>
      </c>
      <c r="CM1198" s="69">
        <v>0</v>
      </c>
      <c r="CN1198" s="69">
        <v>0</v>
      </c>
      <c r="CO1198" s="89">
        <v>0</v>
      </c>
      <c r="CP1198" s="69">
        <v>0</v>
      </c>
      <c r="CQ1198" s="69">
        <v>0</v>
      </c>
      <c r="CR1198" s="69">
        <v>0</v>
      </c>
      <c r="CS1198" s="69">
        <v>0</v>
      </c>
      <c r="CT1198" s="69">
        <v>0</v>
      </c>
      <c r="CU1198" s="69">
        <v>0</v>
      </c>
      <c r="CV1198" s="69">
        <v>0</v>
      </c>
      <c r="CW1198" s="69">
        <v>0</v>
      </c>
      <c r="CZ1198" s="69">
        <v>0</v>
      </c>
      <c r="DA1198" s="69">
        <v>0</v>
      </c>
      <c r="DB1198" s="69">
        <v>26</v>
      </c>
      <c r="DC1198" s="69">
        <v>0</v>
      </c>
      <c r="DD1198" s="69">
        <v>0</v>
      </c>
      <c r="DE1198" s="69">
        <v>0</v>
      </c>
      <c r="DF1198" s="69">
        <v>0</v>
      </c>
      <c r="DG1198" s="69">
        <v>1</v>
      </c>
      <c r="DI1198" s="69" t="e">
        <f>INDEX(Sheet3!$E$78:$E$1130,MATCH(A1198,Sheet3!$D$78:$D$1130,0))</f>
        <v>#N/A</v>
      </c>
      <c r="DJ1198" s="69" t="str">
        <f t="shared" si="244"/>
        <v>skill_icons.ps_skill_magiccridam</v>
      </c>
      <c r="DK1198" s="69" t="s">
        <v>2480</v>
      </c>
      <c r="DL1198" s="93"/>
      <c r="DM1198" s="94" t="s">
        <v>2649</v>
      </c>
      <c r="DN1198" s="69" t="e">
        <f>"造成["&amp;INDEX(Sheet5!$L$2:$L$11,MATCH(BL1198,Sheet5!$J$2:$J$11,0))&amp;":"&amp;BR1198&amp;"*"&amp;BS1198/1000&amp;"]"&amp;INDEX(Sheet5!$I$2:$I$4,MATCH(BR1198,Sheet5!$H$2:$H$4,0))&amp;"的"&amp;INDEX(Sheet5!$K$2:$K$11,MATCH(BL1198,Sheet5!$J$2:$J$11,0))</f>
        <v>#N/A</v>
      </c>
      <c r="DO1198" s="69" t="e">
        <f>"造成["&amp;INDEX(Sheet5!$L$2:$L$11,MATCH(BY1198,Sheet5!$J$2:$J$11,0))&amp;":"&amp;CE1198&amp;"*"&amp;CF1198/1000&amp;"]"&amp;INDEX(Sheet5!$I$2:$I$4,MATCH(CE1198,Sheet5!$H$2:$H$4,0))&amp;"的"&amp;INDEX(Sheet5!$K$2:$K$11,MATCH(BY1198,Sheet5!$J$2:$J$11,0))</f>
        <v>#N/A</v>
      </c>
      <c r="DP1198" s="69"/>
      <c r="DQ1198" s="69"/>
      <c r="DR1198" s="69" t="e">
        <f t="shared" si="243"/>
        <v>#N/A</v>
      </c>
      <c r="DS1198" s="90">
        <f>MATCH(A1198,Sheet5!D:D,0)</f>
        <v>451</v>
      </c>
      <c r="DT1198" s="94" t="e">
        <f>MATCH(A1197,Sheet5!F:F,0)</f>
        <v>#N/A</v>
      </c>
      <c r="DU1198" s="69">
        <v>26</v>
      </c>
      <c r="DV1198" s="69">
        <v>0</v>
      </c>
      <c r="DW1198" s="69">
        <v>0</v>
      </c>
      <c r="DX1198" s="69">
        <v>0</v>
      </c>
      <c r="DY1198" s="69">
        <v>0</v>
      </c>
    </row>
    <row r="1199" spans="1:129" ht="14.25">
      <c r="A1199" s="69">
        <v>66011</v>
      </c>
      <c r="B1199" s="69">
        <v>0</v>
      </c>
      <c r="C1199" s="69">
        <v>1</v>
      </c>
      <c r="D1199" s="69" t="s">
        <v>2482</v>
      </c>
      <c r="E1199" s="69" t="s">
        <v>2483</v>
      </c>
      <c r="F1199" s="69" t="s">
        <v>2484</v>
      </c>
      <c r="G1199" s="69">
        <v>1</v>
      </c>
      <c r="I1199" s="69">
        <v>0</v>
      </c>
      <c r="J1199" s="69">
        <v>0</v>
      </c>
      <c r="K1199" s="69">
        <v>0</v>
      </c>
      <c r="M1199" s="69">
        <v>0</v>
      </c>
      <c r="O1199" s="69">
        <v>0</v>
      </c>
      <c r="P1199" s="69">
        <v>1</v>
      </c>
      <c r="Q1199" s="69">
        <v>0</v>
      </c>
      <c r="R1199" s="69">
        <v>2</v>
      </c>
      <c r="S1199" s="69">
        <v>0</v>
      </c>
      <c r="T1199" s="69">
        <v>0</v>
      </c>
      <c r="U1199" s="69">
        <v>0</v>
      </c>
      <c r="V1199" s="69">
        <v>0</v>
      </c>
      <c r="W1199" s="69">
        <v>0</v>
      </c>
      <c r="X1199" s="69">
        <v>0</v>
      </c>
      <c r="Y1199" s="69">
        <v>0</v>
      </c>
      <c r="Z1199" s="69">
        <v>0</v>
      </c>
      <c r="AA1199" s="69">
        <v>1</v>
      </c>
      <c r="AB1199" s="69">
        <v>31</v>
      </c>
      <c r="AC1199" s="69">
        <v>0</v>
      </c>
      <c r="AD1199" s="69">
        <v>0</v>
      </c>
      <c r="AE1199" s="69">
        <v>0</v>
      </c>
      <c r="AF1199" s="69">
        <v>1</v>
      </c>
      <c r="AG1199" s="69">
        <v>0</v>
      </c>
      <c r="AH1199" s="69">
        <v>1</v>
      </c>
      <c r="AI1199" s="69">
        <v>0</v>
      </c>
      <c r="AJ1199" s="69">
        <v>0</v>
      </c>
      <c r="AK1199" s="69">
        <v>0</v>
      </c>
      <c r="AL1199" s="69">
        <v>0</v>
      </c>
      <c r="AM1199" s="69">
        <v>0</v>
      </c>
      <c r="AN1199" s="69">
        <v>0</v>
      </c>
      <c r="AO1199" s="69">
        <v>0</v>
      </c>
      <c r="AP1199" s="69">
        <v>0</v>
      </c>
      <c r="AQ1199" s="84">
        <v>0</v>
      </c>
      <c r="AR1199" s="69">
        <v>0</v>
      </c>
      <c r="AS1199" s="69">
        <v>0</v>
      </c>
      <c r="AT1199" s="69">
        <v>0</v>
      </c>
      <c r="AU1199" s="69">
        <v>0</v>
      </c>
      <c r="AV1199" s="69">
        <v>0</v>
      </c>
      <c r="AW1199" s="69">
        <v>0</v>
      </c>
      <c r="AX1199" s="69">
        <v>0</v>
      </c>
      <c r="AY1199" s="69">
        <v>0</v>
      </c>
      <c r="AZ1199" s="69">
        <v>0</v>
      </c>
      <c r="BA1199" s="69">
        <v>0</v>
      </c>
      <c r="BB1199" s="69">
        <v>0</v>
      </c>
      <c r="BC1199" s="69">
        <v>0</v>
      </c>
      <c r="BD1199" s="69">
        <v>0</v>
      </c>
      <c r="BE1199" s="69">
        <v>0</v>
      </c>
      <c r="BF1199" s="69">
        <v>0</v>
      </c>
      <c r="BG1199" s="69">
        <v>0</v>
      </c>
      <c r="BH1199" s="69">
        <v>0</v>
      </c>
      <c r="BK1199" s="69">
        <v>3</v>
      </c>
      <c r="BL1199" s="69">
        <v>10</v>
      </c>
      <c r="BM1199" s="69">
        <v>1</v>
      </c>
      <c r="BN1199" s="69">
        <v>31</v>
      </c>
      <c r="BO1199" s="89">
        <v>0</v>
      </c>
      <c r="BP1199" s="69">
        <v>1</v>
      </c>
      <c r="BQ1199" s="69">
        <v>1</v>
      </c>
      <c r="BR1199" s="69">
        <v>1</v>
      </c>
      <c r="BS1199" s="69">
        <v>66011</v>
      </c>
      <c r="BT1199" s="69">
        <v>0</v>
      </c>
      <c r="BU1199" s="69">
        <v>0</v>
      </c>
      <c r="BV1199" s="69">
        <v>1000</v>
      </c>
      <c r="BW1199" s="69">
        <v>0</v>
      </c>
      <c r="BY1199" s="69">
        <v>0</v>
      </c>
      <c r="BZ1199" s="69">
        <v>0</v>
      </c>
      <c r="CA1199" s="69">
        <v>31</v>
      </c>
      <c r="CB1199" s="89">
        <v>0</v>
      </c>
      <c r="CC1199" s="69">
        <v>0</v>
      </c>
      <c r="CD1199" s="69">
        <v>0</v>
      </c>
      <c r="CE1199" s="69">
        <v>0</v>
      </c>
      <c r="CF1199" s="69">
        <v>0</v>
      </c>
      <c r="CG1199" s="69">
        <v>0</v>
      </c>
      <c r="CH1199" s="69">
        <v>0</v>
      </c>
      <c r="CI1199" s="69">
        <v>0</v>
      </c>
      <c r="CJ1199" s="69">
        <v>0</v>
      </c>
      <c r="CL1199" s="69">
        <v>0</v>
      </c>
      <c r="CM1199" s="69">
        <v>0</v>
      </c>
      <c r="CN1199" s="69">
        <v>0</v>
      </c>
      <c r="CO1199" s="89">
        <v>0</v>
      </c>
      <c r="CP1199" s="69">
        <v>0</v>
      </c>
      <c r="CQ1199" s="69">
        <v>0</v>
      </c>
      <c r="CR1199" s="69">
        <v>0</v>
      </c>
      <c r="CS1199" s="69">
        <v>0</v>
      </c>
      <c r="CT1199" s="69">
        <v>0</v>
      </c>
      <c r="CU1199" s="69">
        <v>0</v>
      </c>
      <c r="CV1199" s="69">
        <v>0</v>
      </c>
      <c r="CW1199" s="69">
        <v>0</v>
      </c>
      <c r="CZ1199" s="69">
        <v>0</v>
      </c>
      <c r="DA1199" s="69">
        <v>0</v>
      </c>
      <c r="DB1199" s="69">
        <v>9</v>
      </c>
      <c r="DC1199" s="69">
        <v>0</v>
      </c>
      <c r="DD1199" s="69">
        <v>0</v>
      </c>
      <c r="DE1199" s="69">
        <v>0</v>
      </c>
      <c r="DF1199" s="69">
        <v>0</v>
      </c>
      <c r="DG1199" s="69">
        <v>1</v>
      </c>
      <c r="DI1199" s="69" t="e">
        <f>INDEX(Sheet3!$E$78:$E$1130,MATCH(A1199,Sheet3!$D$78:$D$1130,0))</f>
        <v>#N/A</v>
      </c>
      <c r="DJ1199" s="69" t="str">
        <f t="shared" si="244"/>
        <v>skill_icons.ps_skill_movespd</v>
      </c>
      <c r="DK1199" s="69" t="s">
        <v>2485</v>
      </c>
      <c r="DL1199" s="93"/>
      <c r="DM1199" s="94" t="s">
        <v>2650</v>
      </c>
      <c r="DN1199" s="69" t="e">
        <f>"造成["&amp;INDEX(Sheet5!$L$2:$L$11,MATCH(BL1199,Sheet5!$J$2:$J$11,0))&amp;":"&amp;BR1199&amp;"*"&amp;BS1199/1000&amp;"]"&amp;INDEX(Sheet5!$I$2:$I$4,MATCH(BR1199,Sheet5!$H$2:$H$4,0))&amp;"的"&amp;INDEX(Sheet5!$K$2:$K$11,MATCH(BL1199,Sheet5!$J$2:$J$11,0))</f>
        <v>#N/A</v>
      </c>
      <c r="DO1199" s="69" t="e">
        <f>"造成["&amp;INDEX(Sheet5!$L$2:$L$11,MATCH(BY1199,Sheet5!$J$2:$J$11,0))&amp;":"&amp;CE1199&amp;"*"&amp;CF1199/1000&amp;"]"&amp;INDEX(Sheet5!$I$2:$I$4,MATCH(CE1199,Sheet5!$H$2:$H$4,0))&amp;"的"&amp;INDEX(Sheet5!$K$2:$K$11,MATCH(BY1199,Sheet5!$J$2:$J$11,0))</f>
        <v>#N/A</v>
      </c>
      <c r="DP1199" s="69"/>
      <c r="DQ1199" s="69"/>
      <c r="DR1199" s="69" t="e">
        <f t="shared" si="243"/>
        <v>#N/A</v>
      </c>
      <c r="DS1199" s="90">
        <f>MATCH(A1199,Sheet5!D:D,0)</f>
        <v>452</v>
      </c>
      <c r="DT1199" s="94" t="e">
        <f>MATCH(A1198,Sheet5!F:F,0)</f>
        <v>#N/A</v>
      </c>
      <c r="DU1199" s="69">
        <v>9</v>
      </c>
      <c r="DV1199" s="69">
        <v>0</v>
      </c>
      <c r="DW1199" s="69">
        <v>0</v>
      </c>
      <c r="DX1199" s="69">
        <v>0</v>
      </c>
      <c r="DY1199" s="69">
        <v>0</v>
      </c>
    </row>
    <row r="1200" spans="1:129" ht="14.25">
      <c r="A1200" s="69">
        <v>66012</v>
      </c>
      <c r="B1200" s="69">
        <v>0</v>
      </c>
      <c r="C1200" s="69">
        <v>1</v>
      </c>
      <c r="D1200" s="69" t="s">
        <v>2487</v>
      </c>
      <c r="E1200" s="69" t="s">
        <v>2488</v>
      </c>
      <c r="F1200" s="69" t="s">
        <v>2489</v>
      </c>
      <c r="G1200" s="69">
        <v>1</v>
      </c>
      <c r="I1200" s="69">
        <v>0</v>
      </c>
      <c r="J1200" s="69">
        <v>0</v>
      </c>
      <c r="K1200" s="69">
        <v>0</v>
      </c>
      <c r="M1200" s="69">
        <v>0</v>
      </c>
      <c r="O1200" s="69">
        <v>0</v>
      </c>
      <c r="P1200" s="69">
        <v>1</v>
      </c>
      <c r="Q1200" s="69">
        <v>0</v>
      </c>
      <c r="R1200" s="69">
        <v>2</v>
      </c>
      <c r="S1200" s="69">
        <v>0</v>
      </c>
      <c r="T1200" s="69">
        <v>0</v>
      </c>
      <c r="U1200" s="69">
        <v>0</v>
      </c>
      <c r="V1200" s="69">
        <v>0</v>
      </c>
      <c r="W1200" s="69">
        <v>0</v>
      </c>
      <c r="X1200" s="69">
        <v>0</v>
      </c>
      <c r="Y1200" s="69">
        <v>0</v>
      </c>
      <c r="Z1200" s="69">
        <v>0</v>
      </c>
      <c r="AA1200" s="69">
        <v>1</v>
      </c>
      <c r="AB1200" s="69">
        <v>31</v>
      </c>
      <c r="AC1200" s="69">
        <v>0</v>
      </c>
      <c r="AD1200" s="69">
        <v>0</v>
      </c>
      <c r="AE1200" s="69">
        <v>0</v>
      </c>
      <c r="AF1200" s="69">
        <v>1</v>
      </c>
      <c r="AG1200" s="69">
        <v>0</v>
      </c>
      <c r="AH1200" s="69">
        <v>1</v>
      </c>
      <c r="AI1200" s="69">
        <v>0</v>
      </c>
      <c r="AJ1200" s="69">
        <v>0</v>
      </c>
      <c r="AK1200" s="69">
        <v>0</v>
      </c>
      <c r="AL1200" s="69">
        <v>0</v>
      </c>
      <c r="AM1200" s="69">
        <v>0</v>
      </c>
      <c r="AN1200" s="69">
        <v>0</v>
      </c>
      <c r="AO1200" s="69">
        <v>0</v>
      </c>
      <c r="AP1200" s="69">
        <v>0</v>
      </c>
      <c r="AQ1200" s="84">
        <v>0</v>
      </c>
      <c r="AR1200" s="69">
        <v>0</v>
      </c>
      <c r="AS1200" s="69">
        <v>0</v>
      </c>
      <c r="AT1200" s="69">
        <v>0</v>
      </c>
      <c r="AU1200" s="69">
        <v>0</v>
      </c>
      <c r="AV1200" s="69">
        <v>0</v>
      </c>
      <c r="AW1200" s="69">
        <v>0</v>
      </c>
      <c r="AX1200" s="69">
        <v>0</v>
      </c>
      <c r="AY1200" s="69">
        <v>0</v>
      </c>
      <c r="AZ1200" s="69">
        <v>0</v>
      </c>
      <c r="BA1200" s="69">
        <v>0</v>
      </c>
      <c r="BB1200" s="69">
        <v>0</v>
      </c>
      <c r="BC1200" s="69">
        <v>0</v>
      </c>
      <c r="BD1200" s="69">
        <v>0</v>
      </c>
      <c r="BE1200" s="69">
        <v>0</v>
      </c>
      <c r="BF1200" s="69">
        <v>0</v>
      </c>
      <c r="BG1200" s="69">
        <v>0</v>
      </c>
      <c r="BH1200" s="69">
        <v>0</v>
      </c>
      <c r="BK1200" s="69">
        <v>3</v>
      </c>
      <c r="BL1200" s="69">
        <v>10</v>
      </c>
      <c r="BM1200" s="69">
        <v>1</v>
      </c>
      <c r="BN1200" s="69">
        <v>31</v>
      </c>
      <c r="BO1200" s="89">
        <v>0</v>
      </c>
      <c r="BP1200" s="69">
        <v>1</v>
      </c>
      <c r="BQ1200" s="69">
        <v>1</v>
      </c>
      <c r="BR1200" s="69">
        <v>1</v>
      </c>
      <c r="BS1200" s="69">
        <v>66012</v>
      </c>
      <c r="BT1200" s="69">
        <v>0</v>
      </c>
      <c r="BU1200" s="69">
        <v>0</v>
      </c>
      <c r="BV1200" s="69">
        <v>1000</v>
      </c>
      <c r="BW1200" s="69">
        <v>0</v>
      </c>
      <c r="BY1200" s="69">
        <v>0</v>
      </c>
      <c r="BZ1200" s="69">
        <v>0</v>
      </c>
      <c r="CA1200" s="69">
        <v>31</v>
      </c>
      <c r="CB1200" s="89">
        <v>0</v>
      </c>
      <c r="CC1200" s="69">
        <v>0</v>
      </c>
      <c r="CD1200" s="69">
        <v>0</v>
      </c>
      <c r="CE1200" s="69">
        <v>0</v>
      </c>
      <c r="CF1200" s="69">
        <v>0</v>
      </c>
      <c r="CG1200" s="69">
        <v>0</v>
      </c>
      <c r="CH1200" s="69">
        <v>0</v>
      </c>
      <c r="CI1200" s="69">
        <v>0</v>
      </c>
      <c r="CJ1200" s="69">
        <v>0</v>
      </c>
      <c r="CL1200" s="69">
        <v>0</v>
      </c>
      <c r="CM1200" s="69">
        <v>0</v>
      </c>
      <c r="CN1200" s="69">
        <v>0</v>
      </c>
      <c r="CO1200" s="89">
        <v>0</v>
      </c>
      <c r="CP1200" s="69">
        <v>0</v>
      </c>
      <c r="CQ1200" s="69">
        <v>0</v>
      </c>
      <c r="CR1200" s="69">
        <v>0</v>
      </c>
      <c r="CS1200" s="69">
        <v>0</v>
      </c>
      <c r="CT1200" s="69">
        <v>0</v>
      </c>
      <c r="CU1200" s="69">
        <v>0</v>
      </c>
      <c r="CV1200" s="69">
        <v>0</v>
      </c>
      <c r="CW1200" s="69">
        <v>0</v>
      </c>
      <c r="CZ1200" s="69">
        <v>0</v>
      </c>
      <c r="DA1200" s="69">
        <v>0</v>
      </c>
      <c r="DB1200" s="69">
        <v>37</v>
      </c>
      <c r="DC1200" s="69">
        <v>0</v>
      </c>
      <c r="DD1200" s="69">
        <v>0</v>
      </c>
      <c r="DE1200" s="69">
        <v>0</v>
      </c>
      <c r="DF1200" s="69">
        <v>0</v>
      </c>
      <c r="DG1200" s="69">
        <v>1</v>
      </c>
      <c r="DI1200" s="69" t="e">
        <f>INDEX(Sheet3!$E$78:$E$1130,MATCH(A1200,Sheet3!$D$78:$D$1130,0))</f>
        <v>#N/A</v>
      </c>
      <c r="DJ1200" s="69" t="str">
        <f t="shared" si="244"/>
        <v>skill_icons.ps_skill_hprevive</v>
      </c>
      <c r="DK1200" s="69" t="s">
        <v>2490</v>
      </c>
      <c r="DL1200" s="93"/>
      <c r="DM1200" s="94" t="s">
        <v>2651</v>
      </c>
      <c r="DN1200" s="69" t="e">
        <f>"造成["&amp;INDEX(Sheet5!$L$2:$L$11,MATCH(BL1200,Sheet5!$J$2:$J$11,0))&amp;":"&amp;BR1200&amp;"*"&amp;BS1200/1000&amp;"]"&amp;INDEX(Sheet5!$I$2:$I$4,MATCH(BR1200,Sheet5!$H$2:$H$4,0))&amp;"的"&amp;INDEX(Sheet5!$K$2:$K$11,MATCH(BL1200,Sheet5!$J$2:$J$11,0))</f>
        <v>#N/A</v>
      </c>
      <c r="DO1200" s="69" t="e">
        <f>"造成["&amp;INDEX(Sheet5!$L$2:$L$11,MATCH(BY1200,Sheet5!$J$2:$J$11,0))&amp;":"&amp;CE1200&amp;"*"&amp;CF1200/1000&amp;"]"&amp;INDEX(Sheet5!$I$2:$I$4,MATCH(CE1200,Sheet5!$H$2:$H$4,0))&amp;"的"&amp;INDEX(Sheet5!$K$2:$K$11,MATCH(BY1200,Sheet5!$J$2:$J$11,0))</f>
        <v>#N/A</v>
      </c>
      <c r="DP1200" s="69"/>
      <c r="DQ1200" s="69"/>
      <c r="DR1200" s="69" t="e">
        <f t="shared" si="243"/>
        <v>#N/A</v>
      </c>
      <c r="DS1200" s="90">
        <f>MATCH(A1200,Sheet5!D:D,0)</f>
        <v>453</v>
      </c>
      <c r="DT1200" s="94" t="e">
        <f>MATCH(A1199,Sheet5!F:F,0)</f>
        <v>#N/A</v>
      </c>
      <c r="DU1200" s="69">
        <v>37</v>
      </c>
      <c r="DV1200" s="69">
        <v>0</v>
      </c>
      <c r="DW1200" s="69">
        <v>0</v>
      </c>
      <c r="DX1200" s="69">
        <v>0</v>
      </c>
      <c r="DY1200" s="69">
        <v>0</v>
      </c>
    </row>
    <row r="1201" spans="1:129" ht="14.25">
      <c r="A1201" s="69">
        <v>66013</v>
      </c>
      <c r="B1201" s="69">
        <v>0</v>
      </c>
      <c r="C1201" s="69">
        <v>1</v>
      </c>
      <c r="D1201" s="69" t="s">
        <v>2492</v>
      </c>
      <c r="E1201" s="69" t="s">
        <v>2493</v>
      </c>
      <c r="F1201" s="69" t="s">
        <v>2494</v>
      </c>
      <c r="G1201" s="69">
        <v>1</v>
      </c>
      <c r="I1201" s="69">
        <v>0</v>
      </c>
      <c r="J1201" s="69">
        <v>0</v>
      </c>
      <c r="K1201" s="69">
        <v>0</v>
      </c>
      <c r="M1201" s="69">
        <v>0</v>
      </c>
      <c r="O1201" s="69">
        <v>0</v>
      </c>
      <c r="P1201" s="69">
        <v>1</v>
      </c>
      <c r="Q1201" s="69">
        <v>0</v>
      </c>
      <c r="R1201" s="69">
        <v>2</v>
      </c>
      <c r="S1201" s="69">
        <v>0</v>
      </c>
      <c r="T1201" s="69">
        <v>0</v>
      </c>
      <c r="U1201" s="69">
        <v>0</v>
      </c>
      <c r="V1201" s="69">
        <v>0</v>
      </c>
      <c r="W1201" s="69">
        <v>0</v>
      </c>
      <c r="X1201" s="69">
        <v>0</v>
      </c>
      <c r="Y1201" s="69">
        <v>0</v>
      </c>
      <c r="Z1201" s="69">
        <v>0</v>
      </c>
      <c r="AA1201" s="69">
        <v>1</v>
      </c>
      <c r="AB1201" s="69">
        <v>31</v>
      </c>
      <c r="AC1201" s="69">
        <v>0</v>
      </c>
      <c r="AD1201" s="69">
        <v>0</v>
      </c>
      <c r="AE1201" s="69">
        <v>0</v>
      </c>
      <c r="AF1201" s="69">
        <v>1</v>
      </c>
      <c r="AG1201" s="69">
        <v>0</v>
      </c>
      <c r="AH1201" s="69">
        <v>1</v>
      </c>
      <c r="AI1201" s="69">
        <v>0</v>
      </c>
      <c r="AJ1201" s="69">
        <v>0</v>
      </c>
      <c r="AK1201" s="69">
        <v>0</v>
      </c>
      <c r="AL1201" s="69">
        <v>0</v>
      </c>
      <c r="AM1201" s="69">
        <v>0</v>
      </c>
      <c r="AN1201" s="69">
        <v>0</v>
      </c>
      <c r="AO1201" s="69">
        <v>0</v>
      </c>
      <c r="AP1201" s="69">
        <v>0</v>
      </c>
      <c r="AQ1201" s="84">
        <v>0</v>
      </c>
      <c r="AR1201" s="69">
        <v>0</v>
      </c>
      <c r="AS1201" s="69">
        <v>0</v>
      </c>
      <c r="AT1201" s="69">
        <v>0</v>
      </c>
      <c r="AU1201" s="69">
        <v>0</v>
      </c>
      <c r="AV1201" s="69">
        <v>0</v>
      </c>
      <c r="AW1201" s="69">
        <v>0</v>
      </c>
      <c r="AX1201" s="69">
        <v>0</v>
      </c>
      <c r="AY1201" s="69">
        <v>0</v>
      </c>
      <c r="AZ1201" s="69">
        <v>0</v>
      </c>
      <c r="BA1201" s="69">
        <v>0</v>
      </c>
      <c r="BB1201" s="69">
        <v>0</v>
      </c>
      <c r="BC1201" s="69">
        <v>0</v>
      </c>
      <c r="BD1201" s="69">
        <v>0</v>
      </c>
      <c r="BE1201" s="69">
        <v>0</v>
      </c>
      <c r="BF1201" s="69">
        <v>0</v>
      </c>
      <c r="BG1201" s="69">
        <v>0</v>
      </c>
      <c r="BH1201" s="69">
        <v>0</v>
      </c>
      <c r="BK1201" s="69">
        <v>3</v>
      </c>
      <c r="BL1201" s="69">
        <v>10</v>
      </c>
      <c r="BM1201" s="69">
        <v>1</v>
      </c>
      <c r="BN1201" s="69">
        <v>31</v>
      </c>
      <c r="BO1201" s="89">
        <v>0</v>
      </c>
      <c r="BP1201" s="69">
        <v>1</v>
      </c>
      <c r="BQ1201" s="69">
        <v>1</v>
      </c>
      <c r="BR1201" s="69">
        <v>1</v>
      </c>
      <c r="BS1201" s="69">
        <v>66013</v>
      </c>
      <c r="BT1201" s="69">
        <v>0</v>
      </c>
      <c r="BU1201" s="69">
        <v>0</v>
      </c>
      <c r="BV1201" s="69">
        <v>1000</v>
      </c>
      <c r="BW1201" s="69">
        <v>0</v>
      </c>
      <c r="BY1201" s="69">
        <v>0</v>
      </c>
      <c r="BZ1201" s="69">
        <v>0</v>
      </c>
      <c r="CA1201" s="69">
        <v>31</v>
      </c>
      <c r="CB1201" s="89">
        <v>0</v>
      </c>
      <c r="CC1201" s="69">
        <v>0</v>
      </c>
      <c r="CD1201" s="69">
        <v>0</v>
      </c>
      <c r="CE1201" s="69">
        <v>0</v>
      </c>
      <c r="CF1201" s="69">
        <v>0</v>
      </c>
      <c r="CG1201" s="69">
        <v>0</v>
      </c>
      <c r="CH1201" s="69">
        <v>0</v>
      </c>
      <c r="CI1201" s="69">
        <v>0</v>
      </c>
      <c r="CJ1201" s="69">
        <v>0</v>
      </c>
      <c r="CL1201" s="69">
        <v>0</v>
      </c>
      <c r="CM1201" s="69">
        <v>0</v>
      </c>
      <c r="CN1201" s="69">
        <v>0</v>
      </c>
      <c r="CO1201" s="89">
        <v>0</v>
      </c>
      <c r="CP1201" s="69">
        <v>0</v>
      </c>
      <c r="CQ1201" s="69">
        <v>0</v>
      </c>
      <c r="CR1201" s="69">
        <v>0</v>
      </c>
      <c r="CS1201" s="69">
        <v>0</v>
      </c>
      <c r="CT1201" s="69">
        <v>0</v>
      </c>
      <c r="CU1201" s="69">
        <v>0</v>
      </c>
      <c r="CV1201" s="69">
        <v>0</v>
      </c>
      <c r="CW1201" s="69">
        <v>0</v>
      </c>
      <c r="CZ1201" s="69">
        <v>0</v>
      </c>
      <c r="DA1201" s="69">
        <v>0</v>
      </c>
      <c r="DB1201" s="69">
        <v>37</v>
      </c>
      <c r="DC1201" s="69">
        <v>0</v>
      </c>
      <c r="DD1201" s="69">
        <v>0</v>
      </c>
      <c r="DE1201" s="69">
        <v>0</v>
      </c>
      <c r="DF1201" s="69">
        <v>0</v>
      </c>
      <c r="DG1201" s="69">
        <v>1</v>
      </c>
      <c r="DI1201" s="69" t="e">
        <f>INDEX(Sheet3!$E$78:$E$1130,MATCH(A1201,Sheet3!$D$78:$D$1130,0))</f>
        <v>#N/A</v>
      </c>
      <c r="DJ1201" s="69" t="str">
        <f t="shared" si="244"/>
        <v>skill_icons.ps_skill_mprevive</v>
      </c>
      <c r="DK1201" s="69" t="s">
        <v>2495</v>
      </c>
      <c r="DL1201" s="93"/>
      <c r="DM1201" s="94" t="s">
        <v>2652</v>
      </c>
      <c r="DN1201" s="69" t="e">
        <f>"造成["&amp;INDEX(Sheet5!$L$2:$L$11,MATCH(BL1201,Sheet5!$J$2:$J$11,0))&amp;":"&amp;BR1201&amp;"*"&amp;BS1201/1000&amp;"]"&amp;INDEX(Sheet5!$I$2:$I$4,MATCH(BR1201,Sheet5!$H$2:$H$4,0))&amp;"的"&amp;INDEX(Sheet5!$K$2:$K$11,MATCH(BL1201,Sheet5!$J$2:$J$11,0))</f>
        <v>#N/A</v>
      </c>
      <c r="DO1201" s="69" t="e">
        <f>"造成["&amp;INDEX(Sheet5!$L$2:$L$11,MATCH(BY1201,Sheet5!$J$2:$J$11,0))&amp;":"&amp;CE1201&amp;"*"&amp;CF1201/1000&amp;"]"&amp;INDEX(Sheet5!$I$2:$I$4,MATCH(CE1201,Sheet5!$H$2:$H$4,0))&amp;"的"&amp;INDEX(Sheet5!$K$2:$K$11,MATCH(BY1201,Sheet5!$J$2:$J$11,0))</f>
        <v>#N/A</v>
      </c>
      <c r="DP1201" s="69"/>
      <c r="DQ1201" s="69"/>
      <c r="DR1201" s="69" t="e">
        <f t="shared" si="243"/>
        <v>#N/A</v>
      </c>
      <c r="DS1201" s="90">
        <f>MATCH(A1201,Sheet5!D:D,0)</f>
        <v>454</v>
      </c>
      <c r="DT1201" s="94" t="e">
        <f>MATCH(A1200,Sheet5!F:F,0)</f>
        <v>#N/A</v>
      </c>
      <c r="DU1201" s="69">
        <v>37</v>
      </c>
      <c r="DV1201" s="69">
        <v>0</v>
      </c>
      <c r="DW1201" s="69">
        <v>0</v>
      </c>
      <c r="DX1201" s="69">
        <v>0</v>
      </c>
      <c r="DY1201" s="69">
        <v>0</v>
      </c>
    </row>
    <row r="1202" spans="1:129" ht="14.25">
      <c r="A1202" s="69">
        <v>66501</v>
      </c>
      <c r="B1202" s="69">
        <v>0</v>
      </c>
      <c r="C1202" s="69">
        <v>1</v>
      </c>
      <c r="D1202" s="69" t="s">
        <v>2433</v>
      </c>
      <c r="E1202" s="69" t="s">
        <v>2434</v>
      </c>
      <c r="F1202" s="69" t="s">
        <v>2435</v>
      </c>
      <c r="G1202" s="69">
        <v>1</v>
      </c>
      <c r="I1202" s="69">
        <v>0</v>
      </c>
      <c r="J1202" s="69">
        <v>0</v>
      </c>
      <c r="K1202" s="69">
        <v>0</v>
      </c>
      <c r="M1202" s="69">
        <v>0</v>
      </c>
      <c r="O1202" s="69">
        <v>0</v>
      </c>
      <c r="P1202" s="69">
        <v>1</v>
      </c>
      <c r="Q1202" s="69">
        <v>0</v>
      </c>
      <c r="R1202" s="69">
        <v>2</v>
      </c>
      <c r="S1202" s="69">
        <v>0</v>
      </c>
      <c r="T1202" s="69">
        <v>0</v>
      </c>
      <c r="U1202" s="69">
        <v>0</v>
      </c>
      <c r="V1202" s="69">
        <v>0</v>
      </c>
      <c r="W1202" s="69">
        <v>0</v>
      </c>
      <c r="X1202" s="69">
        <v>0</v>
      </c>
      <c r="Y1202" s="69">
        <v>0</v>
      </c>
      <c r="Z1202" s="69">
        <v>0</v>
      </c>
      <c r="AA1202" s="69">
        <v>1</v>
      </c>
      <c r="AB1202" s="69">
        <v>31</v>
      </c>
      <c r="AC1202" s="69">
        <v>0</v>
      </c>
      <c r="AD1202" s="69">
        <v>0</v>
      </c>
      <c r="AE1202" s="69">
        <v>0</v>
      </c>
      <c r="AF1202" s="69">
        <v>1</v>
      </c>
      <c r="AG1202" s="69">
        <v>0</v>
      </c>
      <c r="AH1202" s="69">
        <v>1</v>
      </c>
      <c r="AI1202" s="69">
        <v>0</v>
      </c>
      <c r="AJ1202" s="69">
        <v>0</v>
      </c>
      <c r="AK1202" s="69">
        <v>0</v>
      </c>
      <c r="AL1202" s="69">
        <v>0</v>
      </c>
      <c r="AM1202" s="69">
        <v>0</v>
      </c>
      <c r="AN1202" s="69">
        <v>0</v>
      </c>
      <c r="AO1202" s="69">
        <v>0</v>
      </c>
      <c r="AP1202" s="69">
        <v>0</v>
      </c>
      <c r="AQ1202" s="84">
        <v>0</v>
      </c>
      <c r="AR1202" s="69">
        <v>0</v>
      </c>
      <c r="AS1202" s="69">
        <v>0</v>
      </c>
      <c r="AT1202" s="69">
        <v>0</v>
      </c>
      <c r="AU1202" s="69">
        <v>0</v>
      </c>
      <c r="AV1202" s="69">
        <v>0</v>
      </c>
      <c r="AW1202" s="69">
        <v>0</v>
      </c>
      <c r="AX1202" s="69">
        <v>0</v>
      </c>
      <c r="AY1202" s="69">
        <v>0</v>
      </c>
      <c r="AZ1202" s="69">
        <v>0</v>
      </c>
      <c r="BA1202" s="69">
        <v>0</v>
      </c>
      <c r="BB1202" s="69">
        <v>0</v>
      </c>
      <c r="BC1202" s="69">
        <v>0</v>
      </c>
      <c r="BD1202" s="69">
        <v>0</v>
      </c>
      <c r="BE1202" s="69">
        <v>0</v>
      </c>
      <c r="BF1202" s="69">
        <v>0</v>
      </c>
      <c r="BG1202" s="69">
        <v>0</v>
      </c>
      <c r="BH1202" s="69">
        <v>0</v>
      </c>
      <c r="BK1202" s="69">
        <v>3</v>
      </c>
      <c r="BL1202" s="69">
        <v>10</v>
      </c>
      <c r="BM1202" s="69">
        <v>1</v>
      </c>
      <c r="BN1202" s="69">
        <v>31</v>
      </c>
      <c r="BO1202" s="89">
        <v>0</v>
      </c>
      <c r="BP1202" s="69">
        <v>1</v>
      </c>
      <c r="BQ1202" s="69">
        <v>1</v>
      </c>
      <c r="BR1202" s="69">
        <v>1</v>
      </c>
      <c r="BS1202" s="69">
        <v>66501</v>
      </c>
      <c r="BT1202" s="69">
        <v>0</v>
      </c>
      <c r="BU1202" s="69">
        <v>0</v>
      </c>
      <c r="BV1202" s="69">
        <v>1000</v>
      </c>
      <c r="BW1202" s="69">
        <v>0</v>
      </c>
      <c r="BY1202" s="69">
        <v>0</v>
      </c>
      <c r="BZ1202" s="69">
        <v>0</v>
      </c>
      <c r="CA1202" s="69">
        <v>31</v>
      </c>
      <c r="CB1202" s="89">
        <v>0</v>
      </c>
      <c r="CC1202" s="69">
        <v>0</v>
      </c>
      <c r="CD1202" s="69">
        <v>0</v>
      </c>
      <c r="CE1202" s="69">
        <v>0</v>
      </c>
      <c r="CF1202" s="69">
        <v>0</v>
      </c>
      <c r="CG1202" s="69">
        <v>0</v>
      </c>
      <c r="CH1202" s="69">
        <v>0</v>
      </c>
      <c r="CI1202" s="69">
        <v>0</v>
      </c>
      <c r="CJ1202" s="69">
        <v>0</v>
      </c>
      <c r="CL1202" s="69">
        <v>0</v>
      </c>
      <c r="CM1202" s="69">
        <v>0</v>
      </c>
      <c r="CN1202" s="69">
        <v>0</v>
      </c>
      <c r="CO1202" s="89">
        <v>0</v>
      </c>
      <c r="CP1202" s="69">
        <v>0</v>
      </c>
      <c r="CQ1202" s="69">
        <v>0</v>
      </c>
      <c r="CR1202" s="69">
        <v>0</v>
      </c>
      <c r="CS1202" s="69">
        <v>0</v>
      </c>
      <c r="CT1202" s="69">
        <v>0</v>
      </c>
      <c r="CU1202" s="69">
        <v>0</v>
      </c>
      <c r="CV1202" s="69">
        <v>0</v>
      </c>
      <c r="CW1202" s="69">
        <v>0</v>
      </c>
      <c r="CZ1202" s="69">
        <v>0</v>
      </c>
      <c r="DA1202" s="69">
        <v>0</v>
      </c>
      <c r="DB1202" s="69">
        <v>1800</v>
      </c>
      <c r="DC1202" s="69">
        <v>0</v>
      </c>
      <c r="DD1202" s="69">
        <v>0</v>
      </c>
      <c r="DE1202" s="69">
        <v>0</v>
      </c>
      <c r="DF1202" s="69">
        <v>0</v>
      </c>
      <c r="DG1202" s="69">
        <v>1</v>
      </c>
      <c r="DI1202" s="69" t="e">
        <f>INDEX(Sheet3!$E$78:$E$1130,MATCH(A1202,Sheet3!$D$78:$D$1130,0))</f>
        <v>#N/A</v>
      </c>
      <c r="DJ1202" s="69" t="str">
        <f t="shared" si="244"/>
        <v>skill_icons.ps_skill_maxhp</v>
      </c>
      <c r="DK1202" s="69" t="s">
        <v>2436</v>
      </c>
      <c r="DL1202" s="93"/>
      <c r="DM1202" s="94" t="s">
        <v>2653</v>
      </c>
      <c r="DN1202" s="69" t="e">
        <f>"造成["&amp;INDEX(Sheet5!$L$2:$L$11,MATCH(BL1202,Sheet5!$J$2:$J$11,0))&amp;":"&amp;BR1202&amp;"*"&amp;BS1202/1000&amp;"]"&amp;INDEX(Sheet5!$I$2:$I$4,MATCH(BR1202,Sheet5!$H$2:$H$4,0))&amp;"的"&amp;INDEX(Sheet5!$K$2:$K$11,MATCH(BL1202,Sheet5!$J$2:$J$11,0))</f>
        <v>#N/A</v>
      </c>
      <c r="DO1202" s="69" t="e">
        <f>"造成["&amp;INDEX(Sheet5!$L$2:$L$11,MATCH(BY1202,Sheet5!$J$2:$J$11,0))&amp;":"&amp;CE1202&amp;"*"&amp;CF1202/1000&amp;"]"&amp;INDEX(Sheet5!$I$2:$I$4,MATCH(CE1202,Sheet5!$H$2:$H$4,0))&amp;"的"&amp;INDEX(Sheet5!$K$2:$K$11,MATCH(BY1202,Sheet5!$J$2:$J$11,0))</f>
        <v>#N/A</v>
      </c>
      <c r="DP1202" s="69"/>
      <c r="DQ1202" s="69"/>
      <c r="DR1202" s="69" t="e">
        <f t="shared" si="243"/>
        <v>#N/A</v>
      </c>
      <c r="DS1202" s="90">
        <f>MATCH(A1202,Sheet5!D:D,0)</f>
        <v>455</v>
      </c>
      <c r="DT1202" s="94" t="e">
        <f>MATCH(A1201,Sheet5!F:F,0)</f>
        <v>#N/A</v>
      </c>
      <c r="DU1202" s="69">
        <v>1800</v>
      </c>
      <c r="DV1202" s="69">
        <v>0</v>
      </c>
      <c r="DW1202" s="69">
        <v>0</v>
      </c>
      <c r="DX1202" s="69">
        <v>0</v>
      </c>
      <c r="DY1202" s="69">
        <v>0</v>
      </c>
    </row>
    <row r="1203" spans="1:129" ht="14.25">
      <c r="A1203" s="69">
        <v>66502</v>
      </c>
      <c r="B1203" s="69">
        <v>0</v>
      </c>
      <c r="C1203" s="69">
        <v>1</v>
      </c>
      <c r="D1203" s="69" t="s">
        <v>2438</v>
      </c>
      <c r="E1203" s="69" t="s">
        <v>2439</v>
      </c>
      <c r="F1203" s="69" t="s">
        <v>2440</v>
      </c>
      <c r="G1203" s="69">
        <v>1</v>
      </c>
      <c r="I1203" s="69">
        <v>0</v>
      </c>
      <c r="J1203" s="69">
        <v>0</v>
      </c>
      <c r="K1203" s="69">
        <v>0</v>
      </c>
      <c r="M1203" s="69">
        <v>0</v>
      </c>
      <c r="O1203" s="69">
        <v>0</v>
      </c>
      <c r="P1203" s="69">
        <v>1</v>
      </c>
      <c r="Q1203" s="69">
        <v>0</v>
      </c>
      <c r="R1203" s="69">
        <v>2</v>
      </c>
      <c r="S1203" s="69">
        <v>0</v>
      </c>
      <c r="T1203" s="69">
        <v>0</v>
      </c>
      <c r="U1203" s="69">
        <v>0</v>
      </c>
      <c r="V1203" s="69">
        <v>0</v>
      </c>
      <c r="W1203" s="69">
        <v>0</v>
      </c>
      <c r="X1203" s="69">
        <v>0</v>
      </c>
      <c r="Y1203" s="69">
        <v>0</v>
      </c>
      <c r="Z1203" s="69">
        <v>0</v>
      </c>
      <c r="AA1203" s="69">
        <v>1</v>
      </c>
      <c r="AB1203" s="69">
        <v>31</v>
      </c>
      <c r="AC1203" s="69">
        <v>0</v>
      </c>
      <c r="AD1203" s="69">
        <v>0</v>
      </c>
      <c r="AE1203" s="69">
        <v>0</v>
      </c>
      <c r="AF1203" s="69">
        <v>1</v>
      </c>
      <c r="AG1203" s="69">
        <v>0</v>
      </c>
      <c r="AH1203" s="69">
        <v>1</v>
      </c>
      <c r="AI1203" s="69">
        <v>0</v>
      </c>
      <c r="AJ1203" s="69">
        <v>0</v>
      </c>
      <c r="AK1203" s="69">
        <v>0</v>
      </c>
      <c r="AL1203" s="69">
        <v>0</v>
      </c>
      <c r="AM1203" s="69">
        <v>0</v>
      </c>
      <c r="AN1203" s="69">
        <v>0</v>
      </c>
      <c r="AO1203" s="69">
        <v>0</v>
      </c>
      <c r="AP1203" s="69">
        <v>0</v>
      </c>
      <c r="AQ1203" s="84">
        <v>0</v>
      </c>
      <c r="AR1203" s="69">
        <v>0</v>
      </c>
      <c r="AS1203" s="69">
        <v>0</v>
      </c>
      <c r="AT1203" s="69">
        <v>0</v>
      </c>
      <c r="AU1203" s="69">
        <v>0</v>
      </c>
      <c r="AV1203" s="69">
        <v>0</v>
      </c>
      <c r="AW1203" s="69">
        <v>0</v>
      </c>
      <c r="AX1203" s="69">
        <v>0</v>
      </c>
      <c r="AY1203" s="69">
        <v>0</v>
      </c>
      <c r="AZ1203" s="69">
        <v>0</v>
      </c>
      <c r="BA1203" s="69">
        <v>0</v>
      </c>
      <c r="BB1203" s="69">
        <v>0</v>
      </c>
      <c r="BC1203" s="69">
        <v>0</v>
      </c>
      <c r="BD1203" s="69">
        <v>0</v>
      </c>
      <c r="BE1203" s="69">
        <v>0</v>
      </c>
      <c r="BF1203" s="69">
        <v>0</v>
      </c>
      <c r="BG1203" s="69">
        <v>0</v>
      </c>
      <c r="BH1203" s="69">
        <v>0</v>
      </c>
      <c r="BK1203" s="69">
        <v>3</v>
      </c>
      <c r="BL1203" s="69">
        <v>10</v>
      </c>
      <c r="BM1203" s="69">
        <v>1</v>
      </c>
      <c r="BN1203" s="69">
        <v>31</v>
      </c>
      <c r="BO1203" s="89">
        <v>0</v>
      </c>
      <c r="BP1203" s="69">
        <v>1</v>
      </c>
      <c r="BQ1203" s="69">
        <v>1</v>
      </c>
      <c r="BR1203" s="69">
        <v>1</v>
      </c>
      <c r="BS1203" s="69">
        <v>66502</v>
      </c>
      <c r="BT1203" s="69">
        <v>0</v>
      </c>
      <c r="BU1203" s="69">
        <v>0</v>
      </c>
      <c r="BV1203" s="69">
        <v>1000</v>
      </c>
      <c r="BW1203" s="69">
        <v>0</v>
      </c>
      <c r="BY1203" s="69">
        <v>0</v>
      </c>
      <c r="BZ1203" s="69">
        <v>0</v>
      </c>
      <c r="CA1203" s="69">
        <v>31</v>
      </c>
      <c r="CB1203" s="89">
        <v>0</v>
      </c>
      <c r="CC1203" s="69">
        <v>0</v>
      </c>
      <c r="CD1203" s="69">
        <v>0</v>
      </c>
      <c r="CE1203" s="69">
        <v>0</v>
      </c>
      <c r="CF1203" s="69">
        <v>0</v>
      </c>
      <c r="CG1203" s="69">
        <v>0</v>
      </c>
      <c r="CH1203" s="69">
        <v>0</v>
      </c>
      <c r="CI1203" s="69">
        <v>0</v>
      </c>
      <c r="CJ1203" s="69">
        <v>0</v>
      </c>
      <c r="CL1203" s="69">
        <v>0</v>
      </c>
      <c r="CM1203" s="69">
        <v>0</v>
      </c>
      <c r="CN1203" s="69">
        <v>0</v>
      </c>
      <c r="CO1203" s="89">
        <v>0</v>
      </c>
      <c r="CP1203" s="69">
        <v>0</v>
      </c>
      <c r="CQ1203" s="69">
        <v>0</v>
      </c>
      <c r="CR1203" s="69">
        <v>0</v>
      </c>
      <c r="CS1203" s="69">
        <v>0</v>
      </c>
      <c r="CT1203" s="69">
        <v>0</v>
      </c>
      <c r="CU1203" s="69">
        <v>0</v>
      </c>
      <c r="CV1203" s="69">
        <v>0</v>
      </c>
      <c r="CW1203" s="69">
        <v>0</v>
      </c>
      <c r="CZ1203" s="69">
        <v>0</v>
      </c>
      <c r="DA1203" s="69">
        <v>0</v>
      </c>
      <c r="DB1203" s="69">
        <v>1800</v>
      </c>
      <c r="DC1203" s="69">
        <v>0</v>
      </c>
      <c r="DD1203" s="69">
        <v>0</v>
      </c>
      <c r="DE1203" s="69">
        <v>0</v>
      </c>
      <c r="DF1203" s="69">
        <v>0</v>
      </c>
      <c r="DG1203" s="69">
        <v>1</v>
      </c>
      <c r="DI1203" s="69" t="e">
        <f>INDEX(Sheet3!$E$78:$E$1130,MATCH(A1203,Sheet3!$D$78:$D$1130,0))</f>
        <v>#N/A</v>
      </c>
      <c r="DJ1203" s="69" t="str">
        <f t="shared" si="244"/>
        <v>skill_icons.ps_skill_maxmp</v>
      </c>
      <c r="DK1203" s="69" t="s">
        <v>2441</v>
      </c>
      <c r="DL1203" s="93"/>
      <c r="DM1203" s="94" t="s">
        <v>2654</v>
      </c>
      <c r="DN1203" s="69" t="e">
        <f>"造成["&amp;INDEX(Sheet5!$L$2:$L$11,MATCH(BL1203,Sheet5!$J$2:$J$11,0))&amp;":"&amp;BR1203&amp;"*"&amp;BS1203/1000&amp;"]"&amp;INDEX(Sheet5!$I$2:$I$4,MATCH(BR1203,Sheet5!$H$2:$H$4,0))&amp;"的"&amp;INDEX(Sheet5!$K$2:$K$11,MATCH(BL1203,Sheet5!$J$2:$J$11,0))</f>
        <v>#N/A</v>
      </c>
      <c r="DO1203" s="69" t="e">
        <f>"造成["&amp;INDEX(Sheet5!$L$2:$L$11,MATCH(BY1203,Sheet5!$J$2:$J$11,0))&amp;":"&amp;CE1203&amp;"*"&amp;CF1203/1000&amp;"]"&amp;INDEX(Sheet5!$I$2:$I$4,MATCH(CE1203,Sheet5!$H$2:$H$4,0))&amp;"的"&amp;INDEX(Sheet5!$K$2:$K$11,MATCH(BY1203,Sheet5!$J$2:$J$11,0))</f>
        <v>#N/A</v>
      </c>
      <c r="DP1203" s="69"/>
      <c r="DQ1203" s="69"/>
      <c r="DR1203" s="69" t="e">
        <f t="shared" si="243"/>
        <v>#N/A</v>
      </c>
      <c r="DS1203" s="90">
        <f>MATCH(A1203,Sheet5!D:D,0)</f>
        <v>456</v>
      </c>
      <c r="DT1203" s="94" t="e">
        <f>MATCH(A1202,Sheet5!F:F,0)</f>
        <v>#N/A</v>
      </c>
      <c r="DU1203" s="69">
        <v>1800</v>
      </c>
      <c r="DV1203" s="69">
        <v>0</v>
      </c>
      <c r="DW1203" s="69">
        <v>0</v>
      </c>
      <c r="DX1203" s="69">
        <v>0</v>
      </c>
      <c r="DY1203" s="69">
        <v>0</v>
      </c>
    </row>
    <row r="1204" spans="1:129" ht="14.25">
      <c r="A1204" s="69">
        <v>66503</v>
      </c>
      <c r="B1204" s="69">
        <v>0</v>
      </c>
      <c r="C1204" s="69">
        <v>1</v>
      </c>
      <c r="D1204" s="69" t="s">
        <v>2443</v>
      </c>
      <c r="E1204" s="69" t="s">
        <v>2444</v>
      </c>
      <c r="F1204" s="69" t="s">
        <v>2445</v>
      </c>
      <c r="G1204" s="69">
        <v>1</v>
      </c>
      <c r="I1204" s="69">
        <v>0</v>
      </c>
      <c r="J1204" s="69">
        <v>0</v>
      </c>
      <c r="K1204" s="69">
        <v>0</v>
      </c>
      <c r="M1204" s="69">
        <v>0</v>
      </c>
      <c r="O1204" s="69">
        <v>0</v>
      </c>
      <c r="P1204" s="69">
        <v>1</v>
      </c>
      <c r="Q1204" s="69">
        <v>0</v>
      </c>
      <c r="R1204" s="69">
        <v>2</v>
      </c>
      <c r="S1204" s="69">
        <v>0</v>
      </c>
      <c r="T1204" s="69">
        <v>0</v>
      </c>
      <c r="U1204" s="69">
        <v>0</v>
      </c>
      <c r="V1204" s="69">
        <v>0</v>
      </c>
      <c r="W1204" s="69">
        <v>0</v>
      </c>
      <c r="X1204" s="69">
        <v>0</v>
      </c>
      <c r="Y1204" s="69">
        <v>0</v>
      </c>
      <c r="Z1204" s="69">
        <v>0</v>
      </c>
      <c r="AA1204" s="69">
        <v>1</v>
      </c>
      <c r="AB1204" s="69">
        <v>31</v>
      </c>
      <c r="AC1204" s="69">
        <v>0</v>
      </c>
      <c r="AD1204" s="69">
        <v>0</v>
      </c>
      <c r="AE1204" s="69">
        <v>0</v>
      </c>
      <c r="AF1204" s="69">
        <v>1</v>
      </c>
      <c r="AG1204" s="69">
        <v>0</v>
      </c>
      <c r="AH1204" s="69">
        <v>1</v>
      </c>
      <c r="AI1204" s="69">
        <v>0</v>
      </c>
      <c r="AJ1204" s="69">
        <v>0</v>
      </c>
      <c r="AK1204" s="69">
        <v>0</v>
      </c>
      <c r="AL1204" s="69">
        <v>0</v>
      </c>
      <c r="AM1204" s="69">
        <v>0</v>
      </c>
      <c r="AN1204" s="69">
        <v>0</v>
      </c>
      <c r="AO1204" s="69">
        <v>0</v>
      </c>
      <c r="AP1204" s="69">
        <v>0</v>
      </c>
      <c r="AQ1204" s="84">
        <v>0</v>
      </c>
      <c r="AR1204" s="69">
        <v>0</v>
      </c>
      <c r="AS1204" s="69">
        <v>0</v>
      </c>
      <c r="AT1204" s="69">
        <v>0</v>
      </c>
      <c r="AU1204" s="69">
        <v>0</v>
      </c>
      <c r="AV1204" s="69">
        <v>0</v>
      </c>
      <c r="AW1204" s="69">
        <v>0</v>
      </c>
      <c r="AX1204" s="69">
        <v>0</v>
      </c>
      <c r="AY1204" s="69">
        <v>0</v>
      </c>
      <c r="AZ1204" s="69">
        <v>0</v>
      </c>
      <c r="BA1204" s="69">
        <v>0</v>
      </c>
      <c r="BB1204" s="69">
        <v>0</v>
      </c>
      <c r="BC1204" s="69">
        <v>0</v>
      </c>
      <c r="BD1204" s="69">
        <v>0</v>
      </c>
      <c r="BE1204" s="69">
        <v>0</v>
      </c>
      <c r="BF1204" s="69">
        <v>0</v>
      </c>
      <c r="BG1204" s="69">
        <v>0</v>
      </c>
      <c r="BH1204" s="69">
        <v>0</v>
      </c>
      <c r="BK1204" s="69">
        <v>3</v>
      </c>
      <c r="BL1204" s="69">
        <v>10</v>
      </c>
      <c r="BM1204" s="69">
        <v>1</v>
      </c>
      <c r="BN1204" s="69">
        <v>31</v>
      </c>
      <c r="BO1204" s="89">
        <v>0</v>
      </c>
      <c r="BP1204" s="69">
        <v>1</v>
      </c>
      <c r="BQ1204" s="69">
        <v>1</v>
      </c>
      <c r="BR1204" s="69">
        <v>1</v>
      </c>
      <c r="BS1204" s="69">
        <v>66503</v>
      </c>
      <c r="BT1204" s="69">
        <v>0</v>
      </c>
      <c r="BU1204" s="69">
        <v>0</v>
      </c>
      <c r="BV1204" s="69">
        <v>1000</v>
      </c>
      <c r="BW1204" s="69">
        <v>0</v>
      </c>
      <c r="BY1204" s="69">
        <v>0</v>
      </c>
      <c r="BZ1204" s="69">
        <v>0</v>
      </c>
      <c r="CA1204" s="69">
        <v>31</v>
      </c>
      <c r="CB1204" s="89">
        <v>0</v>
      </c>
      <c r="CC1204" s="69">
        <v>0</v>
      </c>
      <c r="CD1204" s="69">
        <v>0</v>
      </c>
      <c r="CE1204" s="69">
        <v>0</v>
      </c>
      <c r="CF1204" s="69">
        <v>0</v>
      </c>
      <c r="CG1204" s="69">
        <v>0</v>
      </c>
      <c r="CH1204" s="69">
        <v>0</v>
      </c>
      <c r="CI1204" s="69">
        <v>0</v>
      </c>
      <c r="CJ1204" s="69">
        <v>0</v>
      </c>
      <c r="CL1204" s="69">
        <v>0</v>
      </c>
      <c r="CM1204" s="69">
        <v>0</v>
      </c>
      <c r="CN1204" s="69">
        <v>0</v>
      </c>
      <c r="CO1204" s="89">
        <v>0</v>
      </c>
      <c r="CP1204" s="69">
        <v>0</v>
      </c>
      <c r="CQ1204" s="69">
        <v>0</v>
      </c>
      <c r="CR1204" s="69">
        <v>0</v>
      </c>
      <c r="CS1204" s="69">
        <v>0</v>
      </c>
      <c r="CT1204" s="69">
        <v>0</v>
      </c>
      <c r="CU1204" s="69">
        <v>0</v>
      </c>
      <c r="CV1204" s="69">
        <v>0</v>
      </c>
      <c r="CW1204" s="69">
        <v>0</v>
      </c>
      <c r="CZ1204" s="69">
        <v>0</v>
      </c>
      <c r="DA1204" s="69">
        <v>0</v>
      </c>
      <c r="DB1204" s="69">
        <v>180</v>
      </c>
      <c r="DC1204" s="69">
        <v>0</v>
      </c>
      <c r="DD1204" s="69">
        <v>0</v>
      </c>
      <c r="DE1204" s="69">
        <v>0</v>
      </c>
      <c r="DF1204" s="69">
        <v>0</v>
      </c>
      <c r="DG1204" s="69">
        <v>1</v>
      </c>
      <c r="DI1204" s="69" t="e">
        <f>INDEX(Sheet3!$E$78:$E$1130,MATCH(A1204,Sheet3!$D$78:$D$1130,0))</f>
        <v>#N/A</v>
      </c>
      <c r="DJ1204" s="69" t="str">
        <f t="shared" si="244"/>
        <v>skill_icons.ps_skill_patk</v>
      </c>
      <c r="DK1204" s="69" t="s">
        <v>2446</v>
      </c>
      <c r="DL1204" s="93"/>
      <c r="DM1204" s="94" t="s">
        <v>2655</v>
      </c>
      <c r="DN1204" s="69" t="e">
        <f>"造成["&amp;INDEX(Sheet5!$L$2:$L$11,MATCH(BL1204,Sheet5!$J$2:$J$11,0))&amp;":"&amp;BR1204&amp;"*"&amp;BS1204/1000&amp;"]"&amp;INDEX(Sheet5!$I$2:$I$4,MATCH(BR1204,Sheet5!$H$2:$H$4,0))&amp;"的"&amp;INDEX(Sheet5!$K$2:$K$11,MATCH(BL1204,Sheet5!$J$2:$J$11,0))</f>
        <v>#N/A</v>
      </c>
      <c r="DO1204" s="69" t="e">
        <f>"造成["&amp;INDEX(Sheet5!$L$2:$L$11,MATCH(BY1204,Sheet5!$J$2:$J$11,0))&amp;":"&amp;CE1204&amp;"*"&amp;CF1204/1000&amp;"]"&amp;INDEX(Sheet5!$I$2:$I$4,MATCH(CE1204,Sheet5!$H$2:$H$4,0))&amp;"的"&amp;INDEX(Sheet5!$K$2:$K$11,MATCH(BY1204,Sheet5!$J$2:$J$11,0))</f>
        <v>#N/A</v>
      </c>
      <c r="DP1204" s="69"/>
      <c r="DQ1204" s="69"/>
      <c r="DR1204" s="69" t="e">
        <f t="shared" si="243"/>
        <v>#N/A</v>
      </c>
      <c r="DS1204" s="90">
        <f>MATCH(A1204,Sheet5!D:D,0)</f>
        <v>457</v>
      </c>
      <c r="DT1204" s="94" t="e">
        <f>MATCH(A1203,Sheet5!F:F,0)</f>
        <v>#N/A</v>
      </c>
      <c r="DU1204" s="69">
        <v>180</v>
      </c>
      <c r="DV1204" s="69">
        <v>0</v>
      </c>
      <c r="DW1204" s="69">
        <v>0</v>
      </c>
      <c r="DX1204" s="69">
        <v>0</v>
      </c>
      <c r="DY1204" s="69">
        <v>0</v>
      </c>
    </row>
    <row r="1205" spans="1:129" ht="14.25">
      <c r="A1205" s="69">
        <v>66504</v>
      </c>
      <c r="B1205" s="69">
        <v>0</v>
      </c>
      <c r="C1205" s="69">
        <v>1</v>
      </c>
      <c r="D1205" s="69" t="s">
        <v>2448</v>
      </c>
      <c r="E1205" s="69" t="s">
        <v>2449</v>
      </c>
      <c r="F1205" s="69" t="s">
        <v>2450</v>
      </c>
      <c r="G1205" s="69">
        <v>1</v>
      </c>
      <c r="I1205" s="69">
        <v>0</v>
      </c>
      <c r="J1205" s="69">
        <v>0</v>
      </c>
      <c r="K1205" s="69">
        <v>0</v>
      </c>
      <c r="M1205" s="69">
        <v>0</v>
      </c>
      <c r="O1205" s="69">
        <v>0</v>
      </c>
      <c r="P1205" s="69">
        <v>1</v>
      </c>
      <c r="Q1205" s="69">
        <v>0</v>
      </c>
      <c r="R1205" s="69">
        <v>2</v>
      </c>
      <c r="S1205" s="69">
        <v>0</v>
      </c>
      <c r="T1205" s="69">
        <v>0</v>
      </c>
      <c r="U1205" s="69">
        <v>0</v>
      </c>
      <c r="V1205" s="69">
        <v>0</v>
      </c>
      <c r="W1205" s="69">
        <v>0</v>
      </c>
      <c r="X1205" s="69">
        <v>0</v>
      </c>
      <c r="Y1205" s="69">
        <v>0</v>
      </c>
      <c r="Z1205" s="69">
        <v>0</v>
      </c>
      <c r="AA1205" s="69">
        <v>1</v>
      </c>
      <c r="AB1205" s="69">
        <v>31</v>
      </c>
      <c r="AC1205" s="69">
        <v>0</v>
      </c>
      <c r="AD1205" s="69">
        <v>0</v>
      </c>
      <c r="AE1205" s="69">
        <v>0</v>
      </c>
      <c r="AF1205" s="69">
        <v>1</v>
      </c>
      <c r="AG1205" s="69">
        <v>0</v>
      </c>
      <c r="AH1205" s="69">
        <v>1</v>
      </c>
      <c r="AI1205" s="69">
        <v>0</v>
      </c>
      <c r="AJ1205" s="69">
        <v>0</v>
      </c>
      <c r="AK1205" s="69">
        <v>0</v>
      </c>
      <c r="AL1205" s="69">
        <v>0</v>
      </c>
      <c r="AM1205" s="69">
        <v>0</v>
      </c>
      <c r="AN1205" s="69">
        <v>0</v>
      </c>
      <c r="AO1205" s="69">
        <v>0</v>
      </c>
      <c r="AP1205" s="69">
        <v>0</v>
      </c>
      <c r="AQ1205" s="84">
        <v>0</v>
      </c>
      <c r="AR1205" s="69">
        <v>0</v>
      </c>
      <c r="AS1205" s="69">
        <v>0</v>
      </c>
      <c r="AT1205" s="69">
        <v>0</v>
      </c>
      <c r="AU1205" s="69">
        <v>0</v>
      </c>
      <c r="AV1205" s="69">
        <v>0</v>
      </c>
      <c r="AW1205" s="69">
        <v>0</v>
      </c>
      <c r="AX1205" s="69">
        <v>0</v>
      </c>
      <c r="AY1205" s="69">
        <v>0</v>
      </c>
      <c r="AZ1205" s="69">
        <v>0</v>
      </c>
      <c r="BA1205" s="69">
        <v>0</v>
      </c>
      <c r="BB1205" s="69">
        <v>0</v>
      </c>
      <c r="BC1205" s="69">
        <v>0</v>
      </c>
      <c r="BD1205" s="69">
        <v>0</v>
      </c>
      <c r="BE1205" s="69">
        <v>0</v>
      </c>
      <c r="BF1205" s="69">
        <v>0</v>
      </c>
      <c r="BG1205" s="69">
        <v>0</v>
      </c>
      <c r="BH1205" s="69">
        <v>0</v>
      </c>
      <c r="BK1205" s="69">
        <v>3</v>
      </c>
      <c r="BL1205" s="69">
        <v>10</v>
      </c>
      <c r="BM1205" s="69">
        <v>1</v>
      </c>
      <c r="BN1205" s="69">
        <v>31</v>
      </c>
      <c r="BO1205" s="89">
        <v>0</v>
      </c>
      <c r="BP1205" s="69">
        <v>1</v>
      </c>
      <c r="BQ1205" s="69">
        <v>1</v>
      </c>
      <c r="BR1205" s="69">
        <v>1</v>
      </c>
      <c r="BS1205" s="69">
        <v>66504</v>
      </c>
      <c r="BT1205" s="69">
        <v>0</v>
      </c>
      <c r="BU1205" s="69">
        <v>0</v>
      </c>
      <c r="BV1205" s="69">
        <v>1000</v>
      </c>
      <c r="BW1205" s="69">
        <v>0</v>
      </c>
      <c r="BY1205" s="69">
        <v>0</v>
      </c>
      <c r="BZ1205" s="69">
        <v>0</v>
      </c>
      <c r="CA1205" s="69">
        <v>31</v>
      </c>
      <c r="CB1205" s="89">
        <v>0</v>
      </c>
      <c r="CC1205" s="69">
        <v>0</v>
      </c>
      <c r="CD1205" s="69">
        <v>0</v>
      </c>
      <c r="CE1205" s="69">
        <v>0</v>
      </c>
      <c r="CF1205" s="69">
        <v>0</v>
      </c>
      <c r="CG1205" s="69">
        <v>0</v>
      </c>
      <c r="CH1205" s="69">
        <v>0</v>
      </c>
      <c r="CI1205" s="69">
        <v>0</v>
      </c>
      <c r="CJ1205" s="69">
        <v>0</v>
      </c>
      <c r="CL1205" s="69">
        <v>0</v>
      </c>
      <c r="CM1205" s="69">
        <v>0</v>
      </c>
      <c r="CN1205" s="69">
        <v>0</v>
      </c>
      <c r="CO1205" s="89">
        <v>0</v>
      </c>
      <c r="CP1205" s="69">
        <v>0</v>
      </c>
      <c r="CQ1205" s="69">
        <v>0</v>
      </c>
      <c r="CR1205" s="69">
        <v>0</v>
      </c>
      <c r="CS1205" s="69">
        <v>0</v>
      </c>
      <c r="CT1205" s="69">
        <v>0</v>
      </c>
      <c r="CU1205" s="69">
        <v>0</v>
      </c>
      <c r="CV1205" s="69">
        <v>0</v>
      </c>
      <c r="CW1205" s="69">
        <v>0</v>
      </c>
      <c r="CZ1205" s="69">
        <v>0</v>
      </c>
      <c r="DA1205" s="69">
        <v>0</v>
      </c>
      <c r="DB1205" s="69">
        <v>180</v>
      </c>
      <c r="DC1205" s="69">
        <v>0</v>
      </c>
      <c r="DD1205" s="69">
        <v>0</v>
      </c>
      <c r="DE1205" s="69">
        <v>0</v>
      </c>
      <c r="DF1205" s="69">
        <v>0</v>
      </c>
      <c r="DG1205" s="69">
        <v>1</v>
      </c>
      <c r="DI1205" s="69" t="e">
        <f>INDEX(Sheet3!$E$78:$E$1130,MATCH(A1205,Sheet3!$D$78:$D$1130,0))</f>
        <v>#N/A</v>
      </c>
      <c r="DJ1205" s="69" t="str">
        <f t="shared" si="244"/>
        <v>skill_icons.ps_skill_matk</v>
      </c>
      <c r="DK1205" s="69" t="s">
        <v>2451</v>
      </c>
      <c r="DL1205" s="93"/>
      <c r="DM1205" s="94" t="s">
        <v>2656</v>
      </c>
      <c r="DN1205" s="69" t="e">
        <f>"造成["&amp;INDEX(Sheet5!$L$2:$L$11,MATCH(BL1205,Sheet5!$J$2:$J$11,0))&amp;":"&amp;BR1205&amp;"*"&amp;BS1205/1000&amp;"]"&amp;INDEX(Sheet5!$I$2:$I$4,MATCH(BR1205,Sheet5!$H$2:$H$4,0))&amp;"的"&amp;INDEX(Sheet5!$K$2:$K$11,MATCH(BL1205,Sheet5!$J$2:$J$11,0))</f>
        <v>#N/A</v>
      </c>
      <c r="DO1205" s="69" t="e">
        <f>"造成["&amp;INDEX(Sheet5!$L$2:$L$11,MATCH(BY1205,Sheet5!$J$2:$J$11,0))&amp;":"&amp;CE1205&amp;"*"&amp;CF1205/1000&amp;"]"&amp;INDEX(Sheet5!$I$2:$I$4,MATCH(CE1205,Sheet5!$H$2:$H$4,0))&amp;"的"&amp;INDEX(Sheet5!$K$2:$K$11,MATCH(BY1205,Sheet5!$J$2:$J$11,0))</f>
        <v>#N/A</v>
      </c>
      <c r="DP1205" s="69"/>
      <c r="DQ1205" s="69"/>
      <c r="DR1205" s="69" t="e">
        <f t="shared" si="243"/>
        <v>#N/A</v>
      </c>
      <c r="DS1205" s="90">
        <f>MATCH(A1205,Sheet5!D:D,0)</f>
        <v>458</v>
      </c>
      <c r="DT1205" s="94" t="e">
        <f>MATCH(A1204,Sheet5!F:F,0)</f>
        <v>#N/A</v>
      </c>
      <c r="DU1205" s="69">
        <v>180</v>
      </c>
      <c r="DV1205" s="69">
        <v>0</v>
      </c>
      <c r="DW1205" s="69">
        <v>0</v>
      </c>
      <c r="DX1205" s="69">
        <v>0</v>
      </c>
      <c r="DY1205" s="69">
        <v>0</v>
      </c>
    </row>
    <row r="1206" spans="1:129" ht="14.25">
      <c r="A1206" s="69">
        <v>66505</v>
      </c>
      <c r="B1206" s="69">
        <v>0</v>
      </c>
      <c r="C1206" s="69">
        <v>1</v>
      </c>
      <c r="D1206" s="69" t="s">
        <v>2453</v>
      </c>
      <c r="E1206" s="69" t="s">
        <v>2454</v>
      </c>
      <c r="F1206" s="69" t="s">
        <v>2455</v>
      </c>
      <c r="G1206" s="69">
        <v>1</v>
      </c>
      <c r="I1206" s="69">
        <v>0</v>
      </c>
      <c r="J1206" s="69">
        <v>0</v>
      </c>
      <c r="K1206" s="69">
        <v>0</v>
      </c>
      <c r="M1206" s="69">
        <v>0</v>
      </c>
      <c r="O1206" s="69">
        <v>0</v>
      </c>
      <c r="P1206" s="69">
        <v>1</v>
      </c>
      <c r="Q1206" s="69">
        <v>0</v>
      </c>
      <c r="R1206" s="69">
        <v>2</v>
      </c>
      <c r="S1206" s="69">
        <v>0</v>
      </c>
      <c r="T1206" s="69">
        <v>0</v>
      </c>
      <c r="U1206" s="69">
        <v>0</v>
      </c>
      <c r="V1206" s="69">
        <v>0</v>
      </c>
      <c r="W1206" s="69">
        <v>0</v>
      </c>
      <c r="X1206" s="69">
        <v>0</v>
      </c>
      <c r="Y1206" s="69">
        <v>0</v>
      </c>
      <c r="Z1206" s="69">
        <v>0</v>
      </c>
      <c r="AA1206" s="69">
        <v>1</v>
      </c>
      <c r="AB1206" s="69">
        <v>31</v>
      </c>
      <c r="AC1206" s="69">
        <v>0</v>
      </c>
      <c r="AD1206" s="69">
        <v>0</v>
      </c>
      <c r="AE1206" s="69">
        <v>0</v>
      </c>
      <c r="AF1206" s="69">
        <v>1</v>
      </c>
      <c r="AG1206" s="69">
        <v>0</v>
      </c>
      <c r="AH1206" s="69">
        <v>1</v>
      </c>
      <c r="AI1206" s="69">
        <v>0</v>
      </c>
      <c r="AJ1206" s="69">
        <v>0</v>
      </c>
      <c r="AK1206" s="69">
        <v>0</v>
      </c>
      <c r="AL1206" s="69">
        <v>0</v>
      </c>
      <c r="AM1206" s="69">
        <v>0</v>
      </c>
      <c r="AN1206" s="69">
        <v>0</v>
      </c>
      <c r="AO1206" s="69">
        <v>0</v>
      </c>
      <c r="AP1206" s="69">
        <v>0</v>
      </c>
      <c r="AQ1206" s="84">
        <v>0</v>
      </c>
      <c r="AR1206" s="69">
        <v>0</v>
      </c>
      <c r="AS1206" s="69">
        <v>0</v>
      </c>
      <c r="AT1206" s="69">
        <v>0</v>
      </c>
      <c r="AU1206" s="69">
        <v>0</v>
      </c>
      <c r="AV1206" s="69">
        <v>0</v>
      </c>
      <c r="AW1206" s="69">
        <v>0</v>
      </c>
      <c r="AX1206" s="69">
        <v>0</v>
      </c>
      <c r="AY1206" s="69">
        <v>0</v>
      </c>
      <c r="AZ1206" s="69">
        <v>0</v>
      </c>
      <c r="BA1206" s="69">
        <v>0</v>
      </c>
      <c r="BB1206" s="69">
        <v>0</v>
      </c>
      <c r="BC1206" s="69">
        <v>0</v>
      </c>
      <c r="BD1206" s="69">
        <v>0</v>
      </c>
      <c r="BE1206" s="69">
        <v>0</v>
      </c>
      <c r="BF1206" s="69">
        <v>0</v>
      </c>
      <c r="BG1206" s="69">
        <v>0</v>
      </c>
      <c r="BH1206" s="69">
        <v>0</v>
      </c>
      <c r="BK1206" s="69">
        <v>3</v>
      </c>
      <c r="BL1206" s="69">
        <v>10</v>
      </c>
      <c r="BM1206" s="69">
        <v>1</v>
      </c>
      <c r="BN1206" s="69">
        <v>31</v>
      </c>
      <c r="BO1206" s="89">
        <v>0</v>
      </c>
      <c r="BP1206" s="69">
        <v>1</v>
      </c>
      <c r="BQ1206" s="69">
        <v>1</v>
      </c>
      <c r="BR1206" s="69">
        <v>1</v>
      </c>
      <c r="BS1206" s="69">
        <v>66505</v>
      </c>
      <c r="BT1206" s="69">
        <v>0</v>
      </c>
      <c r="BU1206" s="69">
        <v>0</v>
      </c>
      <c r="BV1206" s="69">
        <v>1000</v>
      </c>
      <c r="BW1206" s="69">
        <v>0</v>
      </c>
      <c r="BY1206" s="69">
        <v>0</v>
      </c>
      <c r="BZ1206" s="69">
        <v>0</v>
      </c>
      <c r="CA1206" s="69">
        <v>31</v>
      </c>
      <c r="CB1206" s="89">
        <v>0</v>
      </c>
      <c r="CC1206" s="69">
        <v>0</v>
      </c>
      <c r="CD1206" s="69">
        <v>0</v>
      </c>
      <c r="CE1206" s="69">
        <v>0</v>
      </c>
      <c r="CF1206" s="69">
        <v>0</v>
      </c>
      <c r="CG1206" s="69">
        <v>0</v>
      </c>
      <c r="CH1206" s="69">
        <v>0</v>
      </c>
      <c r="CI1206" s="69">
        <v>0</v>
      </c>
      <c r="CJ1206" s="69">
        <v>0</v>
      </c>
      <c r="CL1206" s="69">
        <v>0</v>
      </c>
      <c r="CM1206" s="69">
        <v>0</v>
      </c>
      <c r="CN1206" s="69">
        <v>0</v>
      </c>
      <c r="CO1206" s="89">
        <v>0</v>
      </c>
      <c r="CP1206" s="69">
        <v>0</v>
      </c>
      <c r="CQ1206" s="69">
        <v>0</v>
      </c>
      <c r="CR1206" s="69">
        <v>0</v>
      </c>
      <c r="CS1206" s="69">
        <v>0</v>
      </c>
      <c r="CT1206" s="69">
        <v>0</v>
      </c>
      <c r="CU1206" s="69">
        <v>0</v>
      </c>
      <c r="CV1206" s="69">
        <v>0</v>
      </c>
      <c r="CW1206" s="69">
        <v>0</v>
      </c>
      <c r="CZ1206" s="69">
        <v>0</v>
      </c>
      <c r="DA1206" s="69">
        <v>0</v>
      </c>
      <c r="DB1206" s="69">
        <v>90</v>
      </c>
      <c r="DC1206" s="69">
        <v>0</v>
      </c>
      <c r="DD1206" s="69">
        <v>0</v>
      </c>
      <c r="DE1206" s="69">
        <v>0</v>
      </c>
      <c r="DF1206" s="69">
        <v>0</v>
      </c>
      <c r="DG1206" s="69">
        <v>1</v>
      </c>
      <c r="DI1206" s="69" t="e">
        <f>INDEX(Sheet3!$E$78:$E$1130,MATCH(A1206,Sheet3!$D$78:$D$1130,0))</f>
        <v>#N/A</v>
      </c>
      <c r="DJ1206" s="69" t="str">
        <f t="shared" si="244"/>
        <v>skill_icons.ps_skill_pdef</v>
      </c>
      <c r="DK1206" s="69" t="s">
        <v>2456</v>
      </c>
      <c r="DL1206" s="93"/>
      <c r="DM1206" s="94" t="s">
        <v>2657</v>
      </c>
      <c r="DN1206" s="69" t="e">
        <f>"造成["&amp;INDEX(Sheet5!$L$2:$L$11,MATCH(BL1206,Sheet5!$J$2:$J$11,0))&amp;":"&amp;BR1206&amp;"*"&amp;BS1206/1000&amp;"]"&amp;INDEX(Sheet5!$I$2:$I$4,MATCH(BR1206,Sheet5!$H$2:$H$4,0))&amp;"的"&amp;INDEX(Sheet5!$K$2:$K$11,MATCH(BL1206,Sheet5!$J$2:$J$11,0))</f>
        <v>#N/A</v>
      </c>
      <c r="DO1206" s="69" t="e">
        <f>"造成["&amp;INDEX(Sheet5!$L$2:$L$11,MATCH(BY1206,Sheet5!$J$2:$J$11,0))&amp;":"&amp;CE1206&amp;"*"&amp;CF1206/1000&amp;"]"&amp;INDEX(Sheet5!$I$2:$I$4,MATCH(CE1206,Sheet5!$H$2:$H$4,0))&amp;"的"&amp;INDEX(Sheet5!$K$2:$K$11,MATCH(BY1206,Sheet5!$J$2:$J$11,0))</f>
        <v>#N/A</v>
      </c>
      <c r="DP1206" s="69"/>
      <c r="DQ1206" s="69"/>
      <c r="DR1206" s="69" t="e">
        <f t="shared" si="243"/>
        <v>#N/A</v>
      </c>
      <c r="DS1206" s="90">
        <f>MATCH(A1206,Sheet5!D:D,0)</f>
        <v>459</v>
      </c>
      <c r="DT1206" s="94" t="e">
        <f>MATCH(A1205,Sheet5!F:F,0)</f>
        <v>#N/A</v>
      </c>
      <c r="DU1206" s="69">
        <v>90</v>
      </c>
      <c r="DV1206" s="69">
        <v>0</v>
      </c>
      <c r="DW1206" s="69">
        <v>0</v>
      </c>
      <c r="DX1206" s="69">
        <v>0</v>
      </c>
      <c r="DY1206" s="69">
        <v>0</v>
      </c>
    </row>
    <row r="1207" spans="1:129" ht="14.25">
      <c r="A1207" s="69">
        <v>66506</v>
      </c>
      <c r="B1207" s="69">
        <v>0</v>
      </c>
      <c r="C1207" s="69">
        <v>1</v>
      </c>
      <c r="D1207" s="69" t="s">
        <v>2458</v>
      </c>
      <c r="E1207" s="69" t="s">
        <v>2459</v>
      </c>
      <c r="F1207" s="69" t="s">
        <v>2460</v>
      </c>
      <c r="G1207" s="69">
        <v>1</v>
      </c>
      <c r="I1207" s="69">
        <v>0</v>
      </c>
      <c r="J1207" s="69">
        <v>0</v>
      </c>
      <c r="K1207" s="69">
        <v>0</v>
      </c>
      <c r="M1207" s="69">
        <v>0</v>
      </c>
      <c r="O1207" s="69">
        <v>0</v>
      </c>
      <c r="P1207" s="69">
        <v>1</v>
      </c>
      <c r="Q1207" s="69">
        <v>0</v>
      </c>
      <c r="R1207" s="69">
        <v>2</v>
      </c>
      <c r="S1207" s="69">
        <v>0</v>
      </c>
      <c r="T1207" s="69">
        <v>0</v>
      </c>
      <c r="U1207" s="69">
        <v>0</v>
      </c>
      <c r="V1207" s="69">
        <v>0</v>
      </c>
      <c r="W1207" s="69">
        <v>0</v>
      </c>
      <c r="X1207" s="69">
        <v>0</v>
      </c>
      <c r="Y1207" s="69">
        <v>0</v>
      </c>
      <c r="Z1207" s="69">
        <v>0</v>
      </c>
      <c r="AA1207" s="69">
        <v>1</v>
      </c>
      <c r="AB1207" s="69">
        <v>31</v>
      </c>
      <c r="AC1207" s="69">
        <v>0</v>
      </c>
      <c r="AD1207" s="69">
        <v>0</v>
      </c>
      <c r="AE1207" s="69">
        <v>0</v>
      </c>
      <c r="AF1207" s="69">
        <v>1</v>
      </c>
      <c r="AG1207" s="69">
        <v>0</v>
      </c>
      <c r="AH1207" s="69">
        <v>1</v>
      </c>
      <c r="AI1207" s="69">
        <v>0</v>
      </c>
      <c r="AJ1207" s="69">
        <v>0</v>
      </c>
      <c r="AK1207" s="69">
        <v>0</v>
      </c>
      <c r="AL1207" s="69">
        <v>0</v>
      </c>
      <c r="AM1207" s="69">
        <v>0</v>
      </c>
      <c r="AN1207" s="69">
        <v>0</v>
      </c>
      <c r="AO1207" s="69">
        <v>0</v>
      </c>
      <c r="AP1207" s="69">
        <v>0</v>
      </c>
      <c r="AQ1207" s="84">
        <v>0</v>
      </c>
      <c r="AR1207" s="69">
        <v>0</v>
      </c>
      <c r="AS1207" s="69">
        <v>0</v>
      </c>
      <c r="AT1207" s="69">
        <v>0</v>
      </c>
      <c r="AU1207" s="69">
        <v>0</v>
      </c>
      <c r="AV1207" s="69">
        <v>0</v>
      </c>
      <c r="AW1207" s="69">
        <v>0</v>
      </c>
      <c r="AX1207" s="69">
        <v>0</v>
      </c>
      <c r="AY1207" s="69">
        <v>0</v>
      </c>
      <c r="AZ1207" s="69">
        <v>0</v>
      </c>
      <c r="BA1207" s="69">
        <v>0</v>
      </c>
      <c r="BB1207" s="69">
        <v>0</v>
      </c>
      <c r="BC1207" s="69">
        <v>0</v>
      </c>
      <c r="BD1207" s="69">
        <v>0</v>
      </c>
      <c r="BE1207" s="69">
        <v>0</v>
      </c>
      <c r="BF1207" s="69">
        <v>0</v>
      </c>
      <c r="BG1207" s="69">
        <v>0</v>
      </c>
      <c r="BH1207" s="69">
        <v>0</v>
      </c>
      <c r="BK1207" s="69">
        <v>3</v>
      </c>
      <c r="BL1207" s="69">
        <v>10</v>
      </c>
      <c r="BM1207" s="69">
        <v>1</v>
      </c>
      <c r="BN1207" s="69">
        <v>31</v>
      </c>
      <c r="BO1207" s="89">
        <v>0</v>
      </c>
      <c r="BP1207" s="69">
        <v>1</v>
      </c>
      <c r="BQ1207" s="69">
        <v>1</v>
      </c>
      <c r="BR1207" s="69">
        <v>1</v>
      </c>
      <c r="BS1207" s="69">
        <v>66506</v>
      </c>
      <c r="BT1207" s="69">
        <v>0</v>
      </c>
      <c r="BU1207" s="69">
        <v>0</v>
      </c>
      <c r="BV1207" s="69">
        <v>1000</v>
      </c>
      <c r="BW1207" s="69">
        <v>0</v>
      </c>
      <c r="BY1207" s="69">
        <v>0</v>
      </c>
      <c r="BZ1207" s="69">
        <v>0</v>
      </c>
      <c r="CA1207" s="69">
        <v>31</v>
      </c>
      <c r="CB1207" s="89">
        <v>0</v>
      </c>
      <c r="CC1207" s="69">
        <v>0</v>
      </c>
      <c r="CD1207" s="69">
        <v>0</v>
      </c>
      <c r="CE1207" s="69">
        <v>0</v>
      </c>
      <c r="CF1207" s="69">
        <v>0</v>
      </c>
      <c r="CG1207" s="69">
        <v>0</v>
      </c>
      <c r="CH1207" s="69">
        <v>0</v>
      </c>
      <c r="CI1207" s="69">
        <v>0</v>
      </c>
      <c r="CJ1207" s="69">
        <v>0</v>
      </c>
      <c r="CL1207" s="69">
        <v>0</v>
      </c>
      <c r="CM1207" s="69">
        <v>0</v>
      </c>
      <c r="CN1207" s="69">
        <v>0</v>
      </c>
      <c r="CO1207" s="89">
        <v>0</v>
      </c>
      <c r="CP1207" s="69">
        <v>0</v>
      </c>
      <c r="CQ1207" s="69">
        <v>0</v>
      </c>
      <c r="CR1207" s="69">
        <v>0</v>
      </c>
      <c r="CS1207" s="69">
        <v>0</v>
      </c>
      <c r="CT1207" s="69">
        <v>0</v>
      </c>
      <c r="CU1207" s="69">
        <v>0</v>
      </c>
      <c r="CV1207" s="69">
        <v>0</v>
      </c>
      <c r="CW1207" s="69">
        <v>0</v>
      </c>
      <c r="CZ1207" s="69">
        <v>0</v>
      </c>
      <c r="DA1207" s="69">
        <v>0</v>
      </c>
      <c r="DB1207" s="69">
        <v>90</v>
      </c>
      <c r="DC1207" s="69">
        <v>0</v>
      </c>
      <c r="DD1207" s="69">
        <v>0</v>
      </c>
      <c r="DE1207" s="69">
        <v>0</v>
      </c>
      <c r="DF1207" s="69">
        <v>0</v>
      </c>
      <c r="DG1207" s="69">
        <v>1</v>
      </c>
      <c r="DI1207" s="69" t="e">
        <f>INDEX(Sheet3!$E$78:$E$1130,MATCH(A1207,Sheet3!$D$78:$D$1130,0))</f>
        <v>#N/A</v>
      </c>
      <c r="DJ1207" s="69" t="str">
        <f t="shared" si="244"/>
        <v>skill_icons.ps_skill_mdef</v>
      </c>
      <c r="DK1207" s="69" t="s">
        <v>2461</v>
      </c>
      <c r="DL1207" s="93"/>
      <c r="DM1207" s="94" t="s">
        <v>2658</v>
      </c>
      <c r="DN1207" s="69" t="e">
        <f>"造成["&amp;INDEX(Sheet5!$L$2:$L$11,MATCH(BL1207,Sheet5!$J$2:$J$11,0))&amp;":"&amp;BR1207&amp;"*"&amp;BS1207/1000&amp;"]"&amp;INDEX(Sheet5!$I$2:$I$4,MATCH(BR1207,Sheet5!$H$2:$H$4,0))&amp;"的"&amp;INDEX(Sheet5!$K$2:$K$11,MATCH(BL1207,Sheet5!$J$2:$J$11,0))</f>
        <v>#N/A</v>
      </c>
      <c r="DO1207" s="69" t="e">
        <f>"造成["&amp;INDEX(Sheet5!$L$2:$L$11,MATCH(BY1207,Sheet5!$J$2:$J$11,0))&amp;":"&amp;CE1207&amp;"*"&amp;CF1207/1000&amp;"]"&amp;INDEX(Sheet5!$I$2:$I$4,MATCH(CE1207,Sheet5!$H$2:$H$4,0))&amp;"的"&amp;INDEX(Sheet5!$K$2:$K$11,MATCH(BY1207,Sheet5!$J$2:$J$11,0))</f>
        <v>#N/A</v>
      </c>
      <c r="DP1207" s="69"/>
      <c r="DQ1207" s="69"/>
      <c r="DR1207" s="69" t="e">
        <f t="shared" si="243"/>
        <v>#N/A</v>
      </c>
      <c r="DS1207" s="90">
        <f>MATCH(A1207,Sheet5!D:D,0)</f>
        <v>460</v>
      </c>
      <c r="DT1207" s="94" t="e">
        <f>MATCH(A1206,Sheet5!F:F,0)</f>
        <v>#N/A</v>
      </c>
      <c r="DU1207" s="69">
        <v>90</v>
      </c>
      <c r="DV1207" s="69">
        <v>0</v>
      </c>
      <c r="DW1207" s="69">
        <v>0</v>
      </c>
      <c r="DX1207" s="69">
        <v>0</v>
      </c>
      <c r="DY1207" s="69">
        <v>0</v>
      </c>
    </row>
    <row r="1208" spans="1:129" ht="14.25">
      <c r="A1208" s="69">
        <v>66507</v>
      </c>
      <c r="B1208" s="69">
        <v>0</v>
      </c>
      <c r="C1208" s="69">
        <v>1</v>
      </c>
      <c r="D1208" s="69" t="s">
        <v>2463</v>
      </c>
      <c r="E1208" s="69" t="s">
        <v>2464</v>
      </c>
      <c r="F1208" s="69" t="s">
        <v>1825</v>
      </c>
      <c r="G1208" s="69">
        <v>1</v>
      </c>
      <c r="I1208" s="69">
        <v>0</v>
      </c>
      <c r="J1208" s="69">
        <v>0</v>
      </c>
      <c r="K1208" s="69">
        <v>0</v>
      </c>
      <c r="M1208" s="69">
        <v>0</v>
      </c>
      <c r="O1208" s="69">
        <v>0</v>
      </c>
      <c r="P1208" s="69">
        <v>1</v>
      </c>
      <c r="Q1208" s="69">
        <v>0</v>
      </c>
      <c r="R1208" s="69">
        <v>2</v>
      </c>
      <c r="S1208" s="69">
        <v>0</v>
      </c>
      <c r="T1208" s="69">
        <v>0</v>
      </c>
      <c r="U1208" s="69">
        <v>0</v>
      </c>
      <c r="V1208" s="69">
        <v>0</v>
      </c>
      <c r="W1208" s="69">
        <v>0</v>
      </c>
      <c r="X1208" s="69">
        <v>0</v>
      </c>
      <c r="Y1208" s="69">
        <v>0</v>
      </c>
      <c r="Z1208" s="69">
        <v>0</v>
      </c>
      <c r="AA1208" s="69">
        <v>1</v>
      </c>
      <c r="AB1208" s="69">
        <v>31</v>
      </c>
      <c r="AC1208" s="69">
        <v>0</v>
      </c>
      <c r="AD1208" s="69">
        <v>0</v>
      </c>
      <c r="AE1208" s="69">
        <v>0</v>
      </c>
      <c r="AF1208" s="69">
        <v>1</v>
      </c>
      <c r="AG1208" s="69">
        <v>0</v>
      </c>
      <c r="AH1208" s="69">
        <v>1</v>
      </c>
      <c r="AI1208" s="69">
        <v>0</v>
      </c>
      <c r="AJ1208" s="69">
        <v>0</v>
      </c>
      <c r="AK1208" s="69">
        <v>0</v>
      </c>
      <c r="AL1208" s="69">
        <v>0</v>
      </c>
      <c r="AM1208" s="69">
        <v>0</v>
      </c>
      <c r="AN1208" s="69">
        <v>0</v>
      </c>
      <c r="AO1208" s="69">
        <v>0</v>
      </c>
      <c r="AP1208" s="69">
        <v>0</v>
      </c>
      <c r="AQ1208" s="84">
        <v>0</v>
      </c>
      <c r="AR1208" s="69">
        <v>0</v>
      </c>
      <c r="AS1208" s="69">
        <v>0</v>
      </c>
      <c r="AT1208" s="69">
        <v>0</v>
      </c>
      <c r="AU1208" s="69">
        <v>0</v>
      </c>
      <c r="AV1208" s="69">
        <v>0</v>
      </c>
      <c r="AW1208" s="69">
        <v>0</v>
      </c>
      <c r="AX1208" s="69">
        <v>0</v>
      </c>
      <c r="AY1208" s="69">
        <v>0</v>
      </c>
      <c r="AZ1208" s="69">
        <v>0</v>
      </c>
      <c r="BA1208" s="69">
        <v>0</v>
      </c>
      <c r="BB1208" s="69">
        <v>0</v>
      </c>
      <c r="BC1208" s="69">
        <v>0</v>
      </c>
      <c r="BD1208" s="69">
        <v>0</v>
      </c>
      <c r="BE1208" s="69">
        <v>0</v>
      </c>
      <c r="BF1208" s="69">
        <v>0</v>
      </c>
      <c r="BG1208" s="69">
        <v>0</v>
      </c>
      <c r="BH1208" s="69">
        <v>0</v>
      </c>
      <c r="BK1208" s="69">
        <v>3</v>
      </c>
      <c r="BL1208" s="69">
        <v>10</v>
      </c>
      <c r="BM1208" s="69">
        <v>1</v>
      </c>
      <c r="BN1208" s="69">
        <v>31</v>
      </c>
      <c r="BO1208" s="89">
        <v>0</v>
      </c>
      <c r="BP1208" s="69">
        <v>1</v>
      </c>
      <c r="BQ1208" s="69">
        <v>1</v>
      </c>
      <c r="BR1208" s="69">
        <v>1</v>
      </c>
      <c r="BS1208" s="69">
        <v>66507</v>
      </c>
      <c r="BT1208" s="69">
        <v>0</v>
      </c>
      <c r="BU1208" s="69">
        <v>0</v>
      </c>
      <c r="BV1208" s="69">
        <v>1000</v>
      </c>
      <c r="BW1208" s="69">
        <v>0</v>
      </c>
      <c r="BY1208" s="69">
        <v>0</v>
      </c>
      <c r="BZ1208" s="69">
        <v>0</v>
      </c>
      <c r="CA1208" s="69">
        <v>31</v>
      </c>
      <c r="CB1208" s="89">
        <v>0</v>
      </c>
      <c r="CC1208" s="69">
        <v>0</v>
      </c>
      <c r="CD1208" s="69">
        <v>0</v>
      </c>
      <c r="CE1208" s="69">
        <v>0</v>
      </c>
      <c r="CF1208" s="69">
        <v>0</v>
      </c>
      <c r="CG1208" s="69">
        <v>0</v>
      </c>
      <c r="CH1208" s="69">
        <v>0</v>
      </c>
      <c r="CI1208" s="69">
        <v>0</v>
      </c>
      <c r="CJ1208" s="69">
        <v>0</v>
      </c>
      <c r="CL1208" s="69">
        <v>0</v>
      </c>
      <c r="CM1208" s="69">
        <v>0</v>
      </c>
      <c r="CN1208" s="69">
        <v>0</v>
      </c>
      <c r="CO1208" s="89">
        <v>0</v>
      </c>
      <c r="CP1208" s="69">
        <v>0</v>
      </c>
      <c r="CQ1208" s="69">
        <v>0</v>
      </c>
      <c r="CR1208" s="69">
        <v>0</v>
      </c>
      <c r="CS1208" s="69">
        <v>0</v>
      </c>
      <c r="CT1208" s="69">
        <v>0</v>
      </c>
      <c r="CU1208" s="69">
        <v>0</v>
      </c>
      <c r="CV1208" s="69">
        <v>0</v>
      </c>
      <c r="CW1208" s="69">
        <v>0</v>
      </c>
      <c r="CZ1208" s="69">
        <v>0</v>
      </c>
      <c r="DA1208" s="69">
        <v>0</v>
      </c>
      <c r="DB1208" s="69">
        <v>26</v>
      </c>
      <c r="DC1208" s="69">
        <v>0</v>
      </c>
      <c r="DD1208" s="69">
        <v>0</v>
      </c>
      <c r="DE1208" s="69">
        <v>0</v>
      </c>
      <c r="DF1208" s="69">
        <v>0</v>
      </c>
      <c r="DG1208" s="69">
        <v>1</v>
      </c>
      <c r="DI1208" s="69" t="e">
        <f>INDEX(Sheet3!$E$78:$E$1130,MATCH(A1208,Sheet3!$D$78:$D$1130,0))</f>
        <v>#N/A</v>
      </c>
      <c r="DJ1208" s="69" t="str">
        <f t="shared" si="244"/>
        <v>skill_icons.ps_skill_pysicalcri</v>
      </c>
      <c r="DK1208" s="69" t="s">
        <v>2465</v>
      </c>
      <c r="DL1208" s="93"/>
      <c r="DM1208" s="94" t="s">
        <v>2659</v>
      </c>
      <c r="DN1208" s="69" t="e">
        <f>"造成["&amp;INDEX(Sheet5!$L$2:$L$11,MATCH(BL1208,Sheet5!$J$2:$J$11,0))&amp;":"&amp;BR1208&amp;"*"&amp;BS1208/1000&amp;"]"&amp;INDEX(Sheet5!$I$2:$I$4,MATCH(BR1208,Sheet5!$H$2:$H$4,0))&amp;"的"&amp;INDEX(Sheet5!$K$2:$K$11,MATCH(BL1208,Sheet5!$J$2:$J$11,0))</f>
        <v>#N/A</v>
      </c>
      <c r="DO1208" s="69" t="e">
        <f>"造成["&amp;INDEX(Sheet5!$L$2:$L$11,MATCH(BY1208,Sheet5!$J$2:$J$11,0))&amp;":"&amp;CE1208&amp;"*"&amp;CF1208/1000&amp;"]"&amp;INDEX(Sheet5!$I$2:$I$4,MATCH(CE1208,Sheet5!$H$2:$H$4,0))&amp;"的"&amp;INDEX(Sheet5!$K$2:$K$11,MATCH(BY1208,Sheet5!$J$2:$J$11,0))</f>
        <v>#N/A</v>
      </c>
      <c r="DP1208" s="69"/>
      <c r="DQ1208" s="69"/>
      <c r="DR1208" s="69" t="e">
        <f t="shared" si="243"/>
        <v>#N/A</v>
      </c>
      <c r="DS1208" s="90">
        <f>MATCH(A1208,Sheet5!D:D,0)</f>
        <v>461</v>
      </c>
      <c r="DT1208" s="94" t="e">
        <f>MATCH(A1207,Sheet5!F:F,0)</f>
        <v>#N/A</v>
      </c>
      <c r="DU1208" s="69">
        <v>26</v>
      </c>
      <c r="DV1208" s="69">
        <v>0</v>
      </c>
      <c r="DW1208" s="69">
        <v>0</v>
      </c>
      <c r="DX1208" s="69">
        <v>0</v>
      </c>
      <c r="DY1208" s="69">
        <v>0</v>
      </c>
    </row>
    <row r="1209" spans="1:129" ht="14.25">
      <c r="A1209" s="69">
        <v>66508</v>
      </c>
      <c r="B1209" s="69">
        <v>0</v>
      </c>
      <c r="C1209" s="69">
        <v>1</v>
      </c>
      <c r="D1209" s="69" t="s">
        <v>2467</v>
      </c>
      <c r="E1209" s="69" t="s">
        <v>2468</v>
      </c>
      <c r="F1209" s="69" t="s">
        <v>2469</v>
      </c>
      <c r="G1209" s="69">
        <v>1</v>
      </c>
      <c r="I1209" s="69">
        <v>0</v>
      </c>
      <c r="J1209" s="69">
        <v>0</v>
      </c>
      <c r="K1209" s="69">
        <v>0</v>
      </c>
      <c r="M1209" s="69">
        <v>0</v>
      </c>
      <c r="O1209" s="69">
        <v>0</v>
      </c>
      <c r="P1209" s="69">
        <v>1</v>
      </c>
      <c r="Q1209" s="69">
        <v>0</v>
      </c>
      <c r="R1209" s="69">
        <v>2</v>
      </c>
      <c r="S1209" s="69">
        <v>0</v>
      </c>
      <c r="T1209" s="69">
        <v>0</v>
      </c>
      <c r="U1209" s="69">
        <v>0</v>
      </c>
      <c r="V1209" s="69">
        <v>0</v>
      </c>
      <c r="W1209" s="69">
        <v>0</v>
      </c>
      <c r="X1209" s="69">
        <v>0</v>
      </c>
      <c r="Y1209" s="69">
        <v>0</v>
      </c>
      <c r="Z1209" s="69">
        <v>0</v>
      </c>
      <c r="AA1209" s="69">
        <v>1</v>
      </c>
      <c r="AB1209" s="69">
        <v>31</v>
      </c>
      <c r="AC1209" s="69">
        <v>0</v>
      </c>
      <c r="AD1209" s="69">
        <v>0</v>
      </c>
      <c r="AE1209" s="69">
        <v>0</v>
      </c>
      <c r="AF1209" s="69">
        <v>1</v>
      </c>
      <c r="AG1209" s="69">
        <v>0</v>
      </c>
      <c r="AH1209" s="69">
        <v>1</v>
      </c>
      <c r="AI1209" s="69">
        <v>0</v>
      </c>
      <c r="AJ1209" s="69">
        <v>0</v>
      </c>
      <c r="AK1209" s="69">
        <v>0</v>
      </c>
      <c r="AL1209" s="69">
        <v>0</v>
      </c>
      <c r="AM1209" s="69">
        <v>0</v>
      </c>
      <c r="AN1209" s="69">
        <v>0</v>
      </c>
      <c r="AO1209" s="69">
        <v>0</v>
      </c>
      <c r="AP1209" s="69">
        <v>0</v>
      </c>
      <c r="AQ1209" s="84">
        <v>0</v>
      </c>
      <c r="AR1209" s="69">
        <v>0</v>
      </c>
      <c r="AS1209" s="69">
        <v>0</v>
      </c>
      <c r="AT1209" s="69">
        <v>0</v>
      </c>
      <c r="AU1209" s="69">
        <v>0</v>
      </c>
      <c r="AV1209" s="69">
        <v>0</v>
      </c>
      <c r="AW1209" s="69">
        <v>0</v>
      </c>
      <c r="AX1209" s="69">
        <v>0</v>
      </c>
      <c r="AY1209" s="69">
        <v>0</v>
      </c>
      <c r="AZ1209" s="69">
        <v>0</v>
      </c>
      <c r="BA1209" s="69">
        <v>0</v>
      </c>
      <c r="BB1209" s="69">
        <v>0</v>
      </c>
      <c r="BC1209" s="69">
        <v>0</v>
      </c>
      <c r="BD1209" s="69">
        <v>0</v>
      </c>
      <c r="BE1209" s="69">
        <v>0</v>
      </c>
      <c r="BF1209" s="69">
        <v>0</v>
      </c>
      <c r="BG1209" s="69">
        <v>0</v>
      </c>
      <c r="BH1209" s="69">
        <v>0</v>
      </c>
      <c r="BK1209" s="69">
        <v>3</v>
      </c>
      <c r="BL1209" s="69">
        <v>10</v>
      </c>
      <c r="BM1209" s="69">
        <v>1</v>
      </c>
      <c r="BN1209" s="69">
        <v>31</v>
      </c>
      <c r="BO1209" s="89">
        <v>0</v>
      </c>
      <c r="BP1209" s="69">
        <v>1</v>
      </c>
      <c r="BQ1209" s="69">
        <v>1</v>
      </c>
      <c r="BR1209" s="69">
        <v>1</v>
      </c>
      <c r="BS1209" s="69">
        <v>66508</v>
      </c>
      <c r="BT1209" s="69">
        <v>0</v>
      </c>
      <c r="BU1209" s="69">
        <v>0</v>
      </c>
      <c r="BV1209" s="69">
        <v>1000</v>
      </c>
      <c r="BW1209" s="69">
        <v>0</v>
      </c>
      <c r="BY1209" s="69">
        <v>0</v>
      </c>
      <c r="BZ1209" s="69">
        <v>0</v>
      </c>
      <c r="CA1209" s="69">
        <v>31</v>
      </c>
      <c r="CB1209" s="89">
        <v>0</v>
      </c>
      <c r="CC1209" s="69">
        <v>0</v>
      </c>
      <c r="CD1209" s="69">
        <v>0</v>
      </c>
      <c r="CE1209" s="69">
        <v>0</v>
      </c>
      <c r="CF1209" s="69">
        <v>0</v>
      </c>
      <c r="CG1209" s="69">
        <v>0</v>
      </c>
      <c r="CH1209" s="69">
        <v>0</v>
      </c>
      <c r="CI1209" s="69">
        <v>0</v>
      </c>
      <c r="CJ1209" s="69">
        <v>0</v>
      </c>
      <c r="CL1209" s="69">
        <v>0</v>
      </c>
      <c r="CM1209" s="69">
        <v>0</v>
      </c>
      <c r="CN1209" s="69">
        <v>0</v>
      </c>
      <c r="CO1209" s="89">
        <v>0</v>
      </c>
      <c r="CP1209" s="69">
        <v>0</v>
      </c>
      <c r="CQ1209" s="69">
        <v>0</v>
      </c>
      <c r="CR1209" s="69">
        <v>0</v>
      </c>
      <c r="CS1209" s="69">
        <v>0</v>
      </c>
      <c r="CT1209" s="69">
        <v>0</v>
      </c>
      <c r="CU1209" s="69">
        <v>0</v>
      </c>
      <c r="CV1209" s="69">
        <v>0</v>
      </c>
      <c r="CW1209" s="69">
        <v>0</v>
      </c>
      <c r="CZ1209" s="69">
        <v>0</v>
      </c>
      <c r="DA1209" s="69">
        <v>0</v>
      </c>
      <c r="DB1209" s="69">
        <v>26</v>
      </c>
      <c r="DC1209" s="69">
        <v>0</v>
      </c>
      <c r="DD1209" s="69">
        <v>0</v>
      </c>
      <c r="DE1209" s="69">
        <v>0</v>
      </c>
      <c r="DF1209" s="69">
        <v>0</v>
      </c>
      <c r="DG1209" s="69">
        <v>1</v>
      </c>
      <c r="DI1209" s="69" t="e">
        <f>INDEX(Sheet3!$E$78:$E$1130,MATCH(A1209,Sheet3!$D$78:$D$1130,0))</f>
        <v>#N/A</v>
      </c>
      <c r="DJ1209" s="69" t="str">
        <f t="shared" si="244"/>
        <v>skill_icons.ps_skill_magiccri</v>
      </c>
      <c r="DK1209" s="69" t="s">
        <v>2470</v>
      </c>
      <c r="DL1209" s="93"/>
      <c r="DM1209" s="94" t="s">
        <v>2660</v>
      </c>
      <c r="DN1209" s="69" t="e">
        <f>"造成["&amp;INDEX(Sheet5!$L$2:$L$11,MATCH(BL1209,Sheet5!$J$2:$J$11,0))&amp;":"&amp;BR1209&amp;"*"&amp;BS1209/1000&amp;"]"&amp;INDEX(Sheet5!$I$2:$I$4,MATCH(BR1209,Sheet5!$H$2:$H$4,0))&amp;"的"&amp;INDEX(Sheet5!$K$2:$K$11,MATCH(BL1209,Sheet5!$J$2:$J$11,0))</f>
        <v>#N/A</v>
      </c>
      <c r="DO1209" s="69" t="e">
        <f>"造成["&amp;INDEX(Sheet5!$L$2:$L$11,MATCH(BY1209,Sheet5!$J$2:$J$11,0))&amp;":"&amp;CE1209&amp;"*"&amp;CF1209/1000&amp;"]"&amp;INDEX(Sheet5!$I$2:$I$4,MATCH(CE1209,Sheet5!$H$2:$H$4,0))&amp;"的"&amp;INDEX(Sheet5!$K$2:$K$11,MATCH(BY1209,Sheet5!$J$2:$J$11,0))</f>
        <v>#N/A</v>
      </c>
      <c r="DP1209" s="69"/>
      <c r="DQ1209" s="69"/>
      <c r="DR1209" s="69" t="e">
        <f t="shared" si="243"/>
        <v>#N/A</v>
      </c>
      <c r="DS1209" s="90">
        <f>MATCH(A1209,Sheet5!D:D,0)</f>
        <v>462</v>
      </c>
      <c r="DT1209" s="94" t="e">
        <f>MATCH(A1208,Sheet5!F:F,0)</f>
        <v>#N/A</v>
      </c>
      <c r="DU1209" s="69">
        <v>26</v>
      </c>
      <c r="DV1209" s="69">
        <v>0</v>
      </c>
      <c r="DW1209" s="69">
        <v>0</v>
      </c>
      <c r="DX1209" s="69">
        <v>0</v>
      </c>
      <c r="DY1209" s="69">
        <v>0</v>
      </c>
    </row>
    <row r="1210" spans="1:129" ht="14.25">
      <c r="A1210" s="69">
        <v>66509</v>
      </c>
      <c r="B1210" s="69">
        <v>0</v>
      </c>
      <c r="C1210" s="69">
        <v>1</v>
      </c>
      <c r="D1210" s="69" t="s">
        <v>2472</v>
      </c>
      <c r="E1210" s="69" t="s">
        <v>2473</v>
      </c>
      <c r="F1210" s="69" t="s">
        <v>2474</v>
      </c>
      <c r="G1210" s="69">
        <v>1</v>
      </c>
      <c r="I1210" s="69">
        <v>0</v>
      </c>
      <c r="J1210" s="69">
        <v>0</v>
      </c>
      <c r="K1210" s="69">
        <v>0</v>
      </c>
      <c r="M1210" s="69">
        <v>0</v>
      </c>
      <c r="O1210" s="69">
        <v>0</v>
      </c>
      <c r="P1210" s="69">
        <v>1</v>
      </c>
      <c r="Q1210" s="69">
        <v>0</v>
      </c>
      <c r="R1210" s="69">
        <v>2</v>
      </c>
      <c r="S1210" s="69">
        <v>0</v>
      </c>
      <c r="T1210" s="69">
        <v>0</v>
      </c>
      <c r="U1210" s="69">
        <v>0</v>
      </c>
      <c r="V1210" s="69">
        <v>0</v>
      </c>
      <c r="W1210" s="69">
        <v>0</v>
      </c>
      <c r="X1210" s="69">
        <v>0</v>
      </c>
      <c r="Y1210" s="69">
        <v>0</v>
      </c>
      <c r="Z1210" s="69">
        <v>0</v>
      </c>
      <c r="AA1210" s="69">
        <v>1</v>
      </c>
      <c r="AB1210" s="69">
        <v>31</v>
      </c>
      <c r="AC1210" s="69">
        <v>0</v>
      </c>
      <c r="AD1210" s="69">
        <v>0</v>
      </c>
      <c r="AE1210" s="69">
        <v>0</v>
      </c>
      <c r="AF1210" s="69">
        <v>1</v>
      </c>
      <c r="AG1210" s="69">
        <v>0</v>
      </c>
      <c r="AH1210" s="69">
        <v>1</v>
      </c>
      <c r="AI1210" s="69">
        <v>0</v>
      </c>
      <c r="AJ1210" s="69">
        <v>0</v>
      </c>
      <c r="AK1210" s="69">
        <v>0</v>
      </c>
      <c r="AL1210" s="69">
        <v>0</v>
      </c>
      <c r="AM1210" s="69">
        <v>0</v>
      </c>
      <c r="AN1210" s="69">
        <v>0</v>
      </c>
      <c r="AO1210" s="69">
        <v>0</v>
      </c>
      <c r="AP1210" s="69">
        <v>0</v>
      </c>
      <c r="AQ1210" s="84">
        <v>0</v>
      </c>
      <c r="AR1210" s="69">
        <v>0</v>
      </c>
      <c r="AS1210" s="69">
        <v>0</v>
      </c>
      <c r="AT1210" s="69">
        <v>0</v>
      </c>
      <c r="AU1210" s="69">
        <v>0</v>
      </c>
      <c r="AV1210" s="69">
        <v>0</v>
      </c>
      <c r="AW1210" s="69">
        <v>0</v>
      </c>
      <c r="AX1210" s="69">
        <v>0</v>
      </c>
      <c r="AY1210" s="69">
        <v>0</v>
      </c>
      <c r="AZ1210" s="69">
        <v>0</v>
      </c>
      <c r="BA1210" s="69">
        <v>0</v>
      </c>
      <c r="BB1210" s="69">
        <v>0</v>
      </c>
      <c r="BC1210" s="69">
        <v>0</v>
      </c>
      <c r="BD1210" s="69">
        <v>0</v>
      </c>
      <c r="BE1210" s="69">
        <v>0</v>
      </c>
      <c r="BF1210" s="69">
        <v>0</v>
      </c>
      <c r="BG1210" s="69">
        <v>0</v>
      </c>
      <c r="BH1210" s="69">
        <v>0</v>
      </c>
      <c r="BK1210" s="69">
        <v>3</v>
      </c>
      <c r="BL1210" s="69">
        <v>10</v>
      </c>
      <c r="BM1210" s="69">
        <v>1</v>
      </c>
      <c r="BN1210" s="69">
        <v>31</v>
      </c>
      <c r="BO1210" s="89">
        <v>0</v>
      </c>
      <c r="BP1210" s="69">
        <v>1</v>
      </c>
      <c r="BQ1210" s="69">
        <v>1</v>
      </c>
      <c r="BR1210" s="69">
        <v>1</v>
      </c>
      <c r="BS1210" s="69">
        <v>66509</v>
      </c>
      <c r="BT1210" s="69">
        <v>0</v>
      </c>
      <c r="BU1210" s="69">
        <v>0</v>
      </c>
      <c r="BV1210" s="69">
        <v>1000</v>
      </c>
      <c r="BW1210" s="69">
        <v>0</v>
      </c>
      <c r="BY1210" s="69">
        <v>0</v>
      </c>
      <c r="BZ1210" s="69">
        <v>0</v>
      </c>
      <c r="CA1210" s="69">
        <v>31</v>
      </c>
      <c r="CB1210" s="89">
        <v>0</v>
      </c>
      <c r="CC1210" s="69">
        <v>0</v>
      </c>
      <c r="CD1210" s="69">
        <v>0</v>
      </c>
      <c r="CE1210" s="69">
        <v>0</v>
      </c>
      <c r="CF1210" s="69">
        <v>0</v>
      </c>
      <c r="CG1210" s="69">
        <v>0</v>
      </c>
      <c r="CH1210" s="69">
        <v>0</v>
      </c>
      <c r="CI1210" s="69">
        <v>0</v>
      </c>
      <c r="CJ1210" s="69">
        <v>0</v>
      </c>
      <c r="CL1210" s="69">
        <v>0</v>
      </c>
      <c r="CM1210" s="69">
        <v>0</v>
      </c>
      <c r="CN1210" s="69">
        <v>0</v>
      </c>
      <c r="CO1210" s="89">
        <v>0</v>
      </c>
      <c r="CP1210" s="69">
        <v>0</v>
      </c>
      <c r="CQ1210" s="69">
        <v>0</v>
      </c>
      <c r="CR1210" s="69">
        <v>0</v>
      </c>
      <c r="CS1210" s="69">
        <v>0</v>
      </c>
      <c r="CT1210" s="69">
        <v>0</v>
      </c>
      <c r="CU1210" s="69">
        <v>0</v>
      </c>
      <c r="CV1210" s="69">
        <v>0</v>
      </c>
      <c r="CW1210" s="69">
        <v>0</v>
      </c>
      <c r="CZ1210" s="69">
        <v>0</v>
      </c>
      <c r="DA1210" s="69">
        <v>0</v>
      </c>
      <c r="DB1210" s="69">
        <v>26</v>
      </c>
      <c r="DC1210" s="69">
        <v>0</v>
      </c>
      <c r="DD1210" s="69">
        <v>0</v>
      </c>
      <c r="DE1210" s="69">
        <v>0</v>
      </c>
      <c r="DF1210" s="69">
        <v>0</v>
      </c>
      <c r="DG1210" s="69">
        <v>1</v>
      </c>
      <c r="DI1210" s="69" t="e">
        <f>INDEX(Sheet3!$E$78:$E$1130,MATCH(A1210,Sheet3!$D$78:$D$1130,0))</f>
        <v>#N/A</v>
      </c>
      <c r="DJ1210" s="69" t="str">
        <f t="shared" si="244"/>
        <v>skill_icons.ps_skill_pysicalcridam</v>
      </c>
      <c r="DK1210" s="69" t="s">
        <v>2475</v>
      </c>
      <c r="DL1210" s="93"/>
      <c r="DM1210" s="94" t="s">
        <v>2661</v>
      </c>
      <c r="DN1210" s="69" t="e">
        <f>"造成["&amp;INDEX(Sheet5!$L$2:$L$11,MATCH(BL1210,Sheet5!$J$2:$J$11,0))&amp;":"&amp;BR1210&amp;"*"&amp;BS1210/1000&amp;"]"&amp;INDEX(Sheet5!$I$2:$I$4,MATCH(BR1210,Sheet5!$H$2:$H$4,0))&amp;"的"&amp;INDEX(Sheet5!$K$2:$K$11,MATCH(BL1210,Sheet5!$J$2:$J$11,0))</f>
        <v>#N/A</v>
      </c>
      <c r="DO1210" s="69" t="e">
        <f>"造成["&amp;INDEX(Sheet5!$L$2:$L$11,MATCH(BY1210,Sheet5!$J$2:$J$11,0))&amp;":"&amp;CE1210&amp;"*"&amp;CF1210/1000&amp;"]"&amp;INDEX(Sheet5!$I$2:$I$4,MATCH(CE1210,Sheet5!$H$2:$H$4,0))&amp;"的"&amp;INDEX(Sheet5!$K$2:$K$11,MATCH(BY1210,Sheet5!$J$2:$J$11,0))</f>
        <v>#N/A</v>
      </c>
      <c r="DP1210" s="69"/>
      <c r="DQ1210" s="69"/>
      <c r="DR1210" s="69" t="e">
        <f t="shared" si="243"/>
        <v>#N/A</v>
      </c>
      <c r="DS1210" s="90">
        <f>MATCH(A1210,Sheet5!D:D,0)</f>
        <v>463</v>
      </c>
      <c r="DT1210" s="94" t="e">
        <f>MATCH(A1209,Sheet5!F:F,0)</f>
        <v>#N/A</v>
      </c>
      <c r="DU1210" s="69">
        <v>26</v>
      </c>
      <c r="DV1210" s="69">
        <v>0</v>
      </c>
      <c r="DW1210" s="69">
        <v>0</v>
      </c>
      <c r="DX1210" s="69">
        <v>0</v>
      </c>
      <c r="DY1210" s="69">
        <v>0</v>
      </c>
    </row>
    <row r="1211" spans="1:129" ht="14.25">
      <c r="A1211" s="69">
        <v>66510</v>
      </c>
      <c r="B1211" s="69">
        <v>0</v>
      </c>
      <c r="C1211" s="69">
        <v>1</v>
      </c>
      <c r="D1211" s="69" t="s">
        <v>2477</v>
      </c>
      <c r="E1211" s="69" t="s">
        <v>2478</v>
      </c>
      <c r="F1211" s="69" t="s">
        <v>2479</v>
      </c>
      <c r="G1211" s="69">
        <v>1</v>
      </c>
      <c r="I1211" s="69">
        <v>0</v>
      </c>
      <c r="J1211" s="69">
        <v>0</v>
      </c>
      <c r="K1211" s="69">
        <v>0</v>
      </c>
      <c r="M1211" s="69">
        <v>0</v>
      </c>
      <c r="O1211" s="69">
        <v>0</v>
      </c>
      <c r="P1211" s="69">
        <v>1</v>
      </c>
      <c r="Q1211" s="69">
        <v>0</v>
      </c>
      <c r="R1211" s="69">
        <v>2</v>
      </c>
      <c r="S1211" s="69">
        <v>0</v>
      </c>
      <c r="T1211" s="69">
        <v>0</v>
      </c>
      <c r="U1211" s="69">
        <v>0</v>
      </c>
      <c r="V1211" s="69">
        <v>0</v>
      </c>
      <c r="W1211" s="69">
        <v>0</v>
      </c>
      <c r="X1211" s="69">
        <v>0</v>
      </c>
      <c r="Y1211" s="69">
        <v>0</v>
      </c>
      <c r="Z1211" s="69">
        <v>0</v>
      </c>
      <c r="AA1211" s="69">
        <v>1</v>
      </c>
      <c r="AB1211" s="69">
        <v>31</v>
      </c>
      <c r="AC1211" s="69">
        <v>0</v>
      </c>
      <c r="AD1211" s="69">
        <v>0</v>
      </c>
      <c r="AE1211" s="69">
        <v>0</v>
      </c>
      <c r="AF1211" s="69">
        <v>1</v>
      </c>
      <c r="AG1211" s="69">
        <v>0</v>
      </c>
      <c r="AH1211" s="69">
        <v>1</v>
      </c>
      <c r="AI1211" s="69">
        <v>0</v>
      </c>
      <c r="AJ1211" s="69">
        <v>0</v>
      </c>
      <c r="AK1211" s="69">
        <v>0</v>
      </c>
      <c r="AL1211" s="69">
        <v>0</v>
      </c>
      <c r="AM1211" s="69">
        <v>0</v>
      </c>
      <c r="AN1211" s="69">
        <v>0</v>
      </c>
      <c r="AO1211" s="69">
        <v>0</v>
      </c>
      <c r="AP1211" s="69">
        <v>0</v>
      </c>
      <c r="AQ1211" s="84">
        <v>0</v>
      </c>
      <c r="AR1211" s="69">
        <v>0</v>
      </c>
      <c r="AS1211" s="69">
        <v>0</v>
      </c>
      <c r="AT1211" s="69">
        <v>0</v>
      </c>
      <c r="AU1211" s="69">
        <v>0</v>
      </c>
      <c r="AV1211" s="69">
        <v>0</v>
      </c>
      <c r="AW1211" s="69">
        <v>0</v>
      </c>
      <c r="AX1211" s="69">
        <v>0</v>
      </c>
      <c r="AY1211" s="69">
        <v>0</v>
      </c>
      <c r="AZ1211" s="69">
        <v>0</v>
      </c>
      <c r="BA1211" s="69">
        <v>0</v>
      </c>
      <c r="BB1211" s="69">
        <v>0</v>
      </c>
      <c r="BC1211" s="69">
        <v>0</v>
      </c>
      <c r="BD1211" s="69">
        <v>0</v>
      </c>
      <c r="BE1211" s="69">
        <v>0</v>
      </c>
      <c r="BF1211" s="69">
        <v>0</v>
      </c>
      <c r="BG1211" s="69">
        <v>0</v>
      </c>
      <c r="BH1211" s="69">
        <v>0</v>
      </c>
      <c r="BK1211" s="69">
        <v>3</v>
      </c>
      <c r="BL1211" s="69">
        <v>10</v>
      </c>
      <c r="BM1211" s="69">
        <v>1</v>
      </c>
      <c r="BN1211" s="69">
        <v>31</v>
      </c>
      <c r="BO1211" s="89">
        <v>0</v>
      </c>
      <c r="BP1211" s="69">
        <v>1</v>
      </c>
      <c r="BQ1211" s="69">
        <v>1</v>
      </c>
      <c r="BR1211" s="69">
        <v>1</v>
      </c>
      <c r="BS1211" s="69">
        <v>66510</v>
      </c>
      <c r="BT1211" s="69">
        <v>0</v>
      </c>
      <c r="BU1211" s="69">
        <v>0</v>
      </c>
      <c r="BV1211" s="69">
        <v>1000</v>
      </c>
      <c r="BW1211" s="69">
        <v>0</v>
      </c>
      <c r="BY1211" s="69">
        <v>0</v>
      </c>
      <c r="BZ1211" s="69">
        <v>0</v>
      </c>
      <c r="CA1211" s="69">
        <v>31</v>
      </c>
      <c r="CB1211" s="89">
        <v>0</v>
      </c>
      <c r="CC1211" s="69">
        <v>0</v>
      </c>
      <c r="CD1211" s="69">
        <v>0</v>
      </c>
      <c r="CE1211" s="69">
        <v>0</v>
      </c>
      <c r="CF1211" s="69">
        <v>0</v>
      </c>
      <c r="CG1211" s="69">
        <v>0</v>
      </c>
      <c r="CH1211" s="69">
        <v>0</v>
      </c>
      <c r="CI1211" s="69">
        <v>0</v>
      </c>
      <c r="CJ1211" s="69">
        <v>0</v>
      </c>
      <c r="CL1211" s="69">
        <v>0</v>
      </c>
      <c r="CM1211" s="69">
        <v>0</v>
      </c>
      <c r="CN1211" s="69">
        <v>0</v>
      </c>
      <c r="CO1211" s="89">
        <v>0</v>
      </c>
      <c r="CP1211" s="69">
        <v>0</v>
      </c>
      <c r="CQ1211" s="69">
        <v>0</v>
      </c>
      <c r="CR1211" s="69">
        <v>0</v>
      </c>
      <c r="CS1211" s="69">
        <v>0</v>
      </c>
      <c r="CT1211" s="69">
        <v>0</v>
      </c>
      <c r="CU1211" s="69">
        <v>0</v>
      </c>
      <c r="CV1211" s="69">
        <v>0</v>
      </c>
      <c r="CW1211" s="69">
        <v>0</v>
      </c>
      <c r="CZ1211" s="69">
        <v>0</v>
      </c>
      <c r="DA1211" s="69">
        <v>0</v>
      </c>
      <c r="DB1211" s="69">
        <v>26</v>
      </c>
      <c r="DC1211" s="69">
        <v>0</v>
      </c>
      <c r="DD1211" s="69">
        <v>0</v>
      </c>
      <c r="DE1211" s="69">
        <v>0</v>
      </c>
      <c r="DF1211" s="69">
        <v>0</v>
      </c>
      <c r="DG1211" s="69">
        <v>1</v>
      </c>
      <c r="DI1211" s="69" t="e">
        <f>INDEX(Sheet3!$E$78:$E$1130,MATCH(A1211,Sheet3!$D$78:$D$1130,0))</f>
        <v>#N/A</v>
      </c>
      <c r="DJ1211" s="69" t="str">
        <f t="shared" si="244"/>
        <v>skill_icons.ps_skill_magiccridam</v>
      </c>
      <c r="DK1211" s="69" t="s">
        <v>2480</v>
      </c>
      <c r="DL1211" s="93"/>
      <c r="DM1211" s="94" t="s">
        <v>2662</v>
      </c>
      <c r="DN1211" s="69" t="e">
        <f>"造成["&amp;INDEX(Sheet5!$L$2:$L$11,MATCH(BL1211,Sheet5!$J$2:$J$11,0))&amp;":"&amp;BR1211&amp;"*"&amp;BS1211/1000&amp;"]"&amp;INDEX(Sheet5!$I$2:$I$4,MATCH(BR1211,Sheet5!$H$2:$H$4,0))&amp;"的"&amp;INDEX(Sheet5!$K$2:$K$11,MATCH(BL1211,Sheet5!$J$2:$J$11,0))</f>
        <v>#N/A</v>
      </c>
      <c r="DO1211" s="69" t="e">
        <f>"造成["&amp;INDEX(Sheet5!$L$2:$L$11,MATCH(BY1211,Sheet5!$J$2:$J$11,0))&amp;":"&amp;CE1211&amp;"*"&amp;CF1211/1000&amp;"]"&amp;INDEX(Sheet5!$I$2:$I$4,MATCH(CE1211,Sheet5!$H$2:$H$4,0))&amp;"的"&amp;INDEX(Sheet5!$K$2:$K$11,MATCH(BY1211,Sheet5!$J$2:$J$11,0))</f>
        <v>#N/A</v>
      </c>
      <c r="DP1211" s="69"/>
      <c r="DQ1211" s="69"/>
      <c r="DR1211" s="69" t="e">
        <f t="shared" si="243"/>
        <v>#N/A</v>
      </c>
      <c r="DS1211" s="90">
        <f>MATCH(A1211,Sheet5!D:D,0)</f>
        <v>464</v>
      </c>
      <c r="DT1211" s="94" t="e">
        <f>MATCH(A1210,Sheet5!F:F,0)</f>
        <v>#N/A</v>
      </c>
      <c r="DU1211" s="69">
        <v>26</v>
      </c>
      <c r="DV1211" s="69">
        <v>0</v>
      </c>
      <c r="DW1211" s="69">
        <v>0</v>
      </c>
      <c r="DX1211" s="69">
        <v>0</v>
      </c>
      <c r="DY1211" s="69">
        <v>0</v>
      </c>
    </row>
    <row r="1212" spans="1:129" ht="14.25">
      <c r="A1212" s="69">
        <v>66511</v>
      </c>
      <c r="B1212" s="69">
        <v>0</v>
      </c>
      <c r="C1212" s="69">
        <v>1</v>
      </c>
      <c r="D1212" s="69" t="s">
        <v>2482</v>
      </c>
      <c r="E1212" s="69" t="s">
        <v>2483</v>
      </c>
      <c r="F1212" s="69" t="s">
        <v>2484</v>
      </c>
      <c r="G1212" s="69">
        <v>1</v>
      </c>
      <c r="I1212" s="69">
        <v>0</v>
      </c>
      <c r="J1212" s="69">
        <v>0</v>
      </c>
      <c r="K1212" s="69">
        <v>0</v>
      </c>
      <c r="M1212" s="69">
        <v>0</v>
      </c>
      <c r="O1212" s="69">
        <v>0</v>
      </c>
      <c r="P1212" s="69">
        <v>1</v>
      </c>
      <c r="Q1212" s="69">
        <v>0</v>
      </c>
      <c r="R1212" s="69">
        <v>2</v>
      </c>
      <c r="S1212" s="69">
        <v>0</v>
      </c>
      <c r="T1212" s="69">
        <v>0</v>
      </c>
      <c r="U1212" s="69">
        <v>0</v>
      </c>
      <c r="V1212" s="69">
        <v>0</v>
      </c>
      <c r="W1212" s="69">
        <v>0</v>
      </c>
      <c r="X1212" s="69">
        <v>0</v>
      </c>
      <c r="Y1212" s="69">
        <v>0</v>
      </c>
      <c r="Z1212" s="69">
        <v>0</v>
      </c>
      <c r="AA1212" s="69">
        <v>1</v>
      </c>
      <c r="AB1212" s="69">
        <v>31</v>
      </c>
      <c r="AC1212" s="69">
        <v>0</v>
      </c>
      <c r="AD1212" s="69">
        <v>0</v>
      </c>
      <c r="AE1212" s="69">
        <v>0</v>
      </c>
      <c r="AF1212" s="69">
        <v>1</v>
      </c>
      <c r="AG1212" s="69">
        <v>0</v>
      </c>
      <c r="AH1212" s="69">
        <v>1</v>
      </c>
      <c r="AI1212" s="69">
        <v>0</v>
      </c>
      <c r="AJ1212" s="69">
        <v>0</v>
      </c>
      <c r="AK1212" s="69">
        <v>0</v>
      </c>
      <c r="AL1212" s="69">
        <v>0</v>
      </c>
      <c r="AM1212" s="69">
        <v>0</v>
      </c>
      <c r="AN1212" s="69">
        <v>0</v>
      </c>
      <c r="AO1212" s="69">
        <v>0</v>
      </c>
      <c r="AP1212" s="69">
        <v>0</v>
      </c>
      <c r="AQ1212" s="84">
        <v>0</v>
      </c>
      <c r="AR1212" s="69">
        <v>0</v>
      </c>
      <c r="AS1212" s="69">
        <v>0</v>
      </c>
      <c r="AT1212" s="69">
        <v>0</v>
      </c>
      <c r="AU1212" s="69">
        <v>0</v>
      </c>
      <c r="AV1212" s="69">
        <v>0</v>
      </c>
      <c r="AW1212" s="69">
        <v>0</v>
      </c>
      <c r="AX1212" s="69">
        <v>0</v>
      </c>
      <c r="AY1212" s="69">
        <v>0</v>
      </c>
      <c r="AZ1212" s="69">
        <v>0</v>
      </c>
      <c r="BA1212" s="69">
        <v>0</v>
      </c>
      <c r="BB1212" s="69">
        <v>0</v>
      </c>
      <c r="BC1212" s="69">
        <v>0</v>
      </c>
      <c r="BD1212" s="69">
        <v>0</v>
      </c>
      <c r="BE1212" s="69">
        <v>0</v>
      </c>
      <c r="BF1212" s="69">
        <v>0</v>
      </c>
      <c r="BG1212" s="69">
        <v>0</v>
      </c>
      <c r="BH1212" s="69">
        <v>0</v>
      </c>
      <c r="BK1212" s="69">
        <v>3</v>
      </c>
      <c r="BL1212" s="69">
        <v>10</v>
      </c>
      <c r="BM1212" s="69">
        <v>1</v>
      </c>
      <c r="BN1212" s="69">
        <v>31</v>
      </c>
      <c r="BO1212" s="89">
        <v>0</v>
      </c>
      <c r="BP1212" s="69">
        <v>1</v>
      </c>
      <c r="BQ1212" s="69">
        <v>1</v>
      </c>
      <c r="BR1212" s="69">
        <v>1</v>
      </c>
      <c r="BS1212" s="69">
        <v>66511</v>
      </c>
      <c r="BT1212" s="69">
        <v>0</v>
      </c>
      <c r="BU1212" s="69">
        <v>0</v>
      </c>
      <c r="BV1212" s="69">
        <v>1000</v>
      </c>
      <c r="BW1212" s="69">
        <v>0</v>
      </c>
      <c r="BY1212" s="69">
        <v>0</v>
      </c>
      <c r="BZ1212" s="69">
        <v>0</v>
      </c>
      <c r="CA1212" s="69">
        <v>31</v>
      </c>
      <c r="CB1212" s="89">
        <v>0</v>
      </c>
      <c r="CC1212" s="69">
        <v>0</v>
      </c>
      <c r="CD1212" s="69">
        <v>0</v>
      </c>
      <c r="CE1212" s="69">
        <v>0</v>
      </c>
      <c r="CF1212" s="69">
        <v>0</v>
      </c>
      <c r="CG1212" s="69">
        <v>0</v>
      </c>
      <c r="CH1212" s="69">
        <v>0</v>
      </c>
      <c r="CI1212" s="69">
        <v>0</v>
      </c>
      <c r="CJ1212" s="69">
        <v>0</v>
      </c>
      <c r="CL1212" s="69">
        <v>0</v>
      </c>
      <c r="CM1212" s="69">
        <v>0</v>
      </c>
      <c r="CN1212" s="69">
        <v>0</v>
      </c>
      <c r="CO1212" s="89">
        <v>0</v>
      </c>
      <c r="CP1212" s="69">
        <v>0</v>
      </c>
      <c r="CQ1212" s="69">
        <v>0</v>
      </c>
      <c r="CR1212" s="69">
        <v>0</v>
      </c>
      <c r="CS1212" s="69">
        <v>0</v>
      </c>
      <c r="CT1212" s="69">
        <v>0</v>
      </c>
      <c r="CU1212" s="69">
        <v>0</v>
      </c>
      <c r="CV1212" s="69">
        <v>0</v>
      </c>
      <c r="CW1212" s="69">
        <v>0</v>
      </c>
      <c r="CZ1212" s="69">
        <v>0</v>
      </c>
      <c r="DA1212" s="69">
        <v>0</v>
      </c>
      <c r="DB1212" s="69">
        <v>10</v>
      </c>
      <c r="DC1212" s="69">
        <v>0</v>
      </c>
      <c r="DD1212" s="69">
        <v>0</v>
      </c>
      <c r="DE1212" s="69">
        <v>0</v>
      </c>
      <c r="DF1212" s="69">
        <v>0</v>
      </c>
      <c r="DG1212" s="69">
        <v>1</v>
      </c>
      <c r="DI1212" s="69" t="e">
        <f>INDEX(Sheet3!$E$78:$E$1130,MATCH(A1212,Sheet3!$D$78:$D$1130,0))</f>
        <v>#N/A</v>
      </c>
      <c r="DJ1212" s="69" t="str">
        <f t="shared" si="244"/>
        <v>skill_icons.ps_skill_movespd</v>
      </c>
      <c r="DK1212" s="69" t="s">
        <v>2485</v>
      </c>
      <c r="DL1212" s="93"/>
      <c r="DM1212" s="94" t="s">
        <v>2663</v>
      </c>
      <c r="DN1212" s="69" t="e">
        <f>"造成["&amp;INDEX(Sheet5!$L$2:$L$11,MATCH(BL1212,Sheet5!$J$2:$J$11,0))&amp;":"&amp;BR1212&amp;"*"&amp;BS1212/1000&amp;"]"&amp;INDEX(Sheet5!$I$2:$I$4,MATCH(BR1212,Sheet5!$H$2:$H$4,0))&amp;"的"&amp;INDEX(Sheet5!$K$2:$K$11,MATCH(BL1212,Sheet5!$J$2:$J$11,0))</f>
        <v>#N/A</v>
      </c>
      <c r="DO1212" s="69" t="e">
        <f>"造成["&amp;INDEX(Sheet5!$L$2:$L$11,MATCH(BY1212,Sheet5!$J$2:$J$11,0))&amp;":"&amp;CE1212&amp;"*"&amp;CF1212/1000&amp;"]"&amp;INDEX(Sheet5!$I$2:$I$4,MATCH(CE1212,Sheet5!$H$2:$H$4,0))&amp;"的"&amp;INDEX(Sheet5!$K$2:$K$11,MATCH(BY1212,Sheet5!$J$2:$J$11,0))</f>
        <v>#N/A</v>
      </c>
      <c r="DP1212" s="69"/>
      <c r="DQ1212" s="69"/>
      <c r="DR1212" s="69" t="e">
        <f t="shared" si="243"/>
        <v>#N/A</v>
      </c>
      <c r="DS1212" s="90">
        <f>MATCH(A1212,Sheet5!D:D,0)</f>
        <v>465</v>
      </c>
      <c r="DT1212" s="94" t="e">
        <f>MATCH(A1211,Sheet5!F:F,0)</f>
        <v>#N/A</v>
      </c>
      <c r="DU1212" s="69">
        <v>10</v>
      </c>
      <c r="DV1212" s="69">
        <v>0</v>
      </c>
      <c r="DW1212" s="69">
        <v>0</v>
      </c>
      <c r="DX1212" s="69">
        <v>0</v>
      </c>
      <c r="DY1212" s="69">
        <v>0</v>
      </c>
    </row>
    <row r="1213" spans="1:129" ht="14.25">
      <c r="A1213" s="69">
        <v>66512</v>
      </c>
      <c r="B1213" s="69">
        <v>0</v>
      </c>
      <c r="C1213" s="69">
        <v>1</v>
      </c>
      <c r="D1213" s="69" t="s">
        <v>2487</v>
      </c>
      <c r="E1213" s="69" t="s">
        <v>2488</v>
      </c>
      <c r="F1213" s="69" t="s">
        <v>2489</v>
      </c>
      <c r="G1213" s="69">
        <v>1</v>
      </c>
      <c r="I1213" s="69">
        <v>0</v>
      </c>
      <c r="J1213" s="69">
        <v>0</v>
      </c>
      <c r="K1213" s="69">
        <v>0</v>
      </c>
      <c r="M1213" s="69">
        <v>0</v>
      </c>
      <c r="O1213" s="69">
        <v>0</v>
      </c>
      <c r="P1213" s="69">
        <v>1</v>
      </c>
      <c r="Q1213" s="69">
        <v>0</v>
      </c>
      <c r="R1213" s="69">
        <v>2</v>
      </c>
      <c r="S1213" s="69">
        <v>0</v>
      </c>
      <c r="T1213" s="69">
        <v>0</v>
      </c>
      <c r="U1213" s="69">
        <v>0</v>
      </c>
      <c r="V1213" s="69">
        <v>0</v>
      </c>
      <c r="W1213" s="69">
        <v>0</v>
      </c>
      <c r="X1213" s="69">
        <v>0</v>
      </c>
      <c r="Y1213" s="69">
        <v>0</v>
      </c>
      <c r="Z1213" s="69">
        <v>0</v>
      </c>
      <c r="AA1213" s="69">
        <v>1</v>
      </c>
      <c r="AB1213" s="69">
        <v>31</v>
      </c>
      <c r="AC1213" s="69">
        <v>0</v>
      </c>
      <c r="AD1213" s="69">
        <v>0</v>
      </c>
      <c r="AE1213" s="69">
        <v>0</v>
      </c>
      <c r="AF1213" s="69">
        <v>1</v>
      </c>
      <c r="AG1213" s="69">
        <v>0</v>
      </c>
      <c r="AH1213" s="69">
        <v>1</v>
      </c>
      <c r="AI1213" s="69">
        <v>0</v>
      </c>
      <c r="AJ1213" s="69">
        <v>0</v>
      </c>
      <c r="AK1213" s="69">
        <v>0</v>
      </c>
      <c r="AL1213" s="69">
        <v>0</v>
      </c>
      <c r="AM1213" s="69">
        <v>0</v>
      </c>
      <c r="AN1213" s="69">
        <v>0</v>
      </c>
      <c r="AO1213" s="69">
        <v>0</v>
      </c>
      <c r="AP1213" s="69">
        <v>0</v>
      </c>
      <c r="AQ1213" s="84">
        <v>0</v>
      </c>
      <c r="AR1213" s="69">
        <v>0</v>
      </c>
      <c r="AS1213" s="69">
        <v>0</v>
      </c>
      <c r="AT1213" s="69">
        <v>0</v>
      </c>
      <c r="AU1213" s="69">
        <v>0</v>
      </c>
      <c r="AV1213" s="69">
        <v>0</v>
      </c>
      <c r="AW1213" s="69">
        <v>0</v>
      </c>
      <c r="AX1213" s="69">
        <v>0</v>
      </c>
      <c r="AY1213" s="69">
        <v>0</v>
      </c>
      <c r="AZ1213" s="69">
        <v>0</v>
      </c>
      <c r="BA1213" s="69">
        <v>0</v>
      </c>
      <c r="BB1213" s="69">
        <v>0</v>
      </c>
      <c r="BC1213" s="69">
        <v>0</v>
      </c>
      <c r="BD1213" s="69">
        <v>0</v>
      </c>
      <c r="BE1213" s="69">
        <v>0</v>
      </c>
      <c r="BF1213" s="69">
        <v>0</v>
      </c>
      <c r="BG1213" s="69">
        <v>0</v>
      </c>
      <c r="BH1213" s="69">
        <v>0</v>
      </c>
      <c r="BK1213" s="69">
        <v>3</v>
      </c>
      <c r="BL1213" s="69">
        <v>10</v>
      </c>
      <c r="BM1213" s="69">
        <v>1</v>
      </c>
      <c r="BN1213" s="69">
        <v>31</v>
      </c>
      <c r="BO1213" s="89">
        <v>0</v>
      </c>
      <c r="BP1213" s="69">
        <v>1</v>
      </c>
      <c r="BQ1213" s="69">
        <v>1</v>
      </c>
      <c r="BR1213" s="69">
        <v>1</v>
      </c>
      <c r="BS1213" s="69">
        <v>66512</v>
      </c>
      <c r="BT1213" s="69">
        <v>0</v>
      </c>
      <c r="BU1213" s="69">
        <v>0</v>
      </c>
      <c r="BV1213" s="69">
        <v>1000</v>
      </c>
      <c r="BW1213" s="69">
        <v>0</v>
      </c>
      <c r="BY1213" s="69">
        <v>0</v>
      </c>
      <c r="BZ1213" s="69">
        <v>0</v>
      </c>
      <c r="CA1213" s="69">
        <v>31</v>
      </c>
      <c r="CB1213" s="89">
        <v>0</v>
      </c>
      <c r="CC1213" s="69">
        <v>0</v>
      </c>
      <c r="CD1213" s="69">
        <v>0</v>
      </c>
      <c r="CE1213" s="69">
        <v>0</v>
      </c>
      <c r="CF1213" s="69">
        <v>0</v>
      </c>
      <c r="CG1213" s="69">
        <v>0</v>
      </c>
      <c r="CH1213" s="69">
        <v>0</v>
      </c>
      <c r="CI1213" s="69">
        <v>0</v>
      </c>
      <c r="CJ1213" s="69">
        <v>0</v>
      </c>
      <c r="CL1213" s="69">
        <v>0</v>
      </c>
      <c r="CM1213" s="69">
        <v>0</v>
      </c>
      <c r="CN1213" s="69">
        <v>0</v>
      </c>
      <c r="CO1213" s="89">
        <v>0</v>
      </c>
      <c r="CP1213" s="69">
        <v>0</v>
      </c>
      <c r="CQ1213" s="69">
        <v>0</v>
      </c>
      <c r="CR1213" s="69">
        <v>0</v>
      </c>
      <c r="CS1213" s="69">
        <v>0</v>
      </c>
      <c r="CT1213" s="69">
        <v>0</v>
      </c>
      <c r="CU1213" s="69">
        <v>0</v>
      </c>
      <c r="CV1213" s="69">
        <v>0</v>
      </c>
      <c r="CW1213" s="69">
        <v>0</v>
      </c>
      <c r="CZ1213" s="69">
        <v>0</v>
      </c>
      <c r="DA1213" s="69">
        <v>0</v>
      </c>
      <c r="DB1213" s="69">
        <v>45</v>
      </c>
      <c r="DC1213" s="69">
        <v>0</v>
      </c>
      <c r="DD1213" s="69">
        <v>0</v>
      </c>
      <c r="DE1213" s="69">
        <v>0</v>
      </c>
      <c r="DF1213" s="69">
        <v>0</v>
      </c>
      <c r="DG1213" s="69">
        <v>1</v>
      </c>
      <c r="DI1213" s="69" t="e">
        <f>INDEX(Sheet3!$E$78:$E$1130,MATCH(A1213,Sheet3!$D$78:$D$1130,0))</f>
        <v>#N/A</v>
      </c>
      <c r="DJ1213" s="69" t="str">
        <f t="shared" si="244"/>
        <v>skill_icons.ps_skill_hprevive</v>
      </c>
      <c r="DK1213" s="69" t="s">
        <v>2490</v>
      </c>
      <c r="DL1213" s="93"/>
      <c r="DM1213" s="94" t="s">
        <v>2664</v>
      </c>
      <c r="DN1213" s="69" t="e">
        <f>"造成["&amp;INDEX(Sheet5!$L$2:$L$11,MATCH(BL1213,Sheet5!$J$2:$J$11,0))&amp;":"&amp;BR1213&amp;"*"&amp;BS1213/1000&amp;"]"&amp;INDEX(Sheet5!$I$2:$I$4,MATCH(BR1213,Sheet5!$H$2:$H$4,0))&amp;"的"&amp;INDEX(Sheet5!$K$2:$K$11,MATCH(BL1213,Sheet5!$J$2:$J$11,0))</f>
        <v>#N/A</v>
      </c>
      <c r="DO1213" s="69" t="e">
        <f>"造成["&amp;INDEX(Sheet5!$L$2:$L$11,MATCH(BY1213,Sheet5!$J$2:$J$11,0))&amp;":"&amp;CE1213&amp;"*"&amp;CF1213/1000&amp;"]"&amp;INDEX(Sheet5!$I$2:$I$4,MATCH(CE1213,Sheet5!$H$2:$H$4,0))&amp;"的"&amp;INDEX(Sheet5!$K$2:$K$11,MATCH(BY1213,Sheet5!$J$2:$J$11,0))</f>
        <v>#N/A</v>
      </c>
      <c r="DP1213" s="69"/>
      <c r="DQ1213" s="69"/>
      <c r="DR1213" s="69" t="e">
        <f t="shared" si="243"/>
        <v>#N/A</v>
      </c>
      <c r="DS1213" s="90">
        <f>MATCH(A1213,Sheet5!D:D,0)</f>
        <v>466</v>
      </c>
      <c r="DT1213" s="94" t="e">
        <f>MATCH(A1212,Sheet5!F:F,0)</f>
        <v>#N/A</v>
      </c>
      <c r="DU1213" s="69">
        <v>45</v>
      </c>
      <c r="DV1213" s="69">
        <v>0</v>
      </c>
      <c r="DW1213" s="69">
        <v>0</v>
      </c>
      <c r="DX1213" s="69">
        <v>0</v>
      </c>
      <c r="DY1213" s="69">
        <v>0</v>
      </c>
    </row>
    <row r="1214" spans="1:129" ht="14.25">
      <c r="A1214" s="69">
        <v>66513</v>
      </c>
      <c r="B1214" s="69">
        <v>0</v>
      </c>
      <c r="C1214" s="69">
        <v>1</v>
      </c>
      <c r="D1214" s="69" t="s">
        <v>2492</v>
      </c>
      <c r="E1214" s="69" t="s">
        <v>2493</v>
      </c>
      <c r="F1214" s="69" t="s">
        <v>2494</v>
      </c>
      <c r="G1214" s="69">
        <v>1</v>
      </c>
      <c r="I1214" s="69">
        <v>0</v>
      </c>
      <c r="J1214" s="69">
        <v>0</v>
      </c>
      <c r="K1214" s="69">
        <v>0</v>
      </c>
      <c r="M1214" s="69">
        <v>0</v>
      </c>
      <c r="O1214" s="69">
        <v>0</v>
      </c>
      <c r="P1214" s="69">
        <v>1</v>
      </c>
      <c r="Q1214" s="69">
        <v>0</v>
      </c>
      <c r="R1214" s="69">
        <v>2</v>
      </c>
      <c r="S1214" s="69">
        <v>0</v>
      </c>
      <c r="T1214" s="69">
        <v>0</v>
      </c>
      <c r="U1214" s="69">
        <v>0</v>
      </c>
      <c r="V1214" s="69">
        <v>0</v>
      </c>
      <c r="W1214" s="69">
        <v>0</v>
      </c>
      <c r="X1214" s="69">
        <v>0</v>
      </c>
      <c r="Y1214" s="69">
        <v>0</v>
      </c>
      <c r="Z1214" s="69">
        <v>0</v>
      </c>
      <c r="AA1214" s="69">
        <v>1</v>
      </c>
      <c r="AB1214" s="69">
        <v>31</v>
      </c>
      <c r="AC1214" s="69">
        <v>0</v>
      </c>
      <c r="AD1214" s="69">
        <v>0</v>
      </c>
      <c r="AE1214" s="69">
        <v>0</v>
      </c>
      <c r="AF1214" s="69">
        <v>1</v>
      </c>
      <c r="AG1214" s="69">
        <v>0</v>
      </c>
      <c r="AH1214" s="69">
        <v>1</v>
      </c>
      <c r="AI1214" s="69">
        <v>0</v>
      </c>
      <c r="AJ1214" s="69">
        <v>0</v>
      </c>
      <c r="AK1214" s="69">
        <v>0</v>
      </c>
      <c r="AL1214" s="69">
        <v>0</v>
      </c>
      <c r="AM1214" s="69">
        <v>0</v>
      </c>
      <c r="AN1214" s="69">
        <v>0</v>
      </c>
      <c r="AO1214" s="69">
        <v>0</v>
      </c>
      <c r="AP1214" s="69">
        <v>0</v>
      </c>
      <c r="AQ1214" s="84">
        <v>0</v>
      </c>
      <c r="AR1214" s="69">
        <v>0</v>
      </c>
      <c r="AS1214" s="69">
        <v>0</v>
      </c>
      <c r="AT1214" s="69">
        <v>0</v>
      </c>
      <c r="AU1214" s="69">
        <v>0</v>
      </c>
      <c r="AV1214" s="69">
        <v>0</v>
      </c>
      <c r="AW1214" s="69">
        <v>0</v>
      </c>
      <c r="AX1214" s="69">
        <v>0</v>
      </c>
      <c r="AY1214" s="69">
        <v>0</v>
      </c>
      <c r="AZ1214" s="69">
        <v>0</v>
      </c>
      <c r="BA1214" s="69">
        <v>0</v>
      </c>
      <c r="BB1214" s="69">
        <v>0</v>
      </c>
      <c r="BC1214" s="69">
        <v>0</v>
      </c>
      <c r="BD1214" s="69">
        <v>0</v>
      </c>
      <c r="BE1214" s="69">
        <v>0</v>
      </c>
      <c r="BF1214" s="69">
        <v>0</v>
      </c>
      <c r="BG1214" s="69">
        <v>0</v>
      </c>
      <c r="BH1214" s="69">
        <v>0</v>
      </c>
      <c r="BK1214" s="69">
        <v>3</v>
      </c>
      <c r="BL1214" s="69">
        <v>10</v>
      </c>
      <c r="BM1214" s="69">
        <v>1</v>
      </c>
      <c r="BN1214" s="69">
        <v>31</v>
      </c>
      <c r="BO1214" s="89">
        <v>0</v>
      </c>
      <c r="BP1214" s="69">
        <v>1</v>
      </c>
      <c r="BQ1214" s="69">
        <v>1</v>
      </c>
      <c r="BR1214" s="69">
        <v>1</v>
      </c>
      <c r="BS1214" s="69">
        <v>66513</v>
      </c>
      <c r="BT1214" s="69">
        <v>0</v>
      </c>
      <c r="BU1214" s="69">
        <v>0</v>
      </c>
      <c r="BV1214" s="69">
        <v>1000</v>
      </c>
      <c r="BW1214" s="69">
        <v>0</v>
      </c>
      <c r="BY1214" s="69">
        <v>0</v>
      </c>
      <c r="BZ1214" s="69">
        <v>0</v>
      </c>
      <c r="CA1214" s="69">
        <v>31</v>
      </c>
      <c r="CB1214" s="89">
        <v>0</v>
      </c>
      <c r="CC1214" s="69">
        <v>0</v>
      </c>
      <c r="CD1214" s="69">
        <v>0</v>
      </c>
      <c r="CE1214" s="69">
        <v>0</v>
      </c>
      <c r="CF1214" s="69">
        <v>0</v>
      </c>
      <c r="CG1214" s="69">
        <v>0</v>
      </c>
      <c r="CH1214" s="69">
        <v>0</v>
      </c>
      <c r="CI1214" s="69">
        <v>0</v>
      </c>
      <c r="CJ1214" s="69">
        <v>0</v>
      </c>
      <c r="CL1214" s="69">
        <v>0</v>
      </c>
      <c r="CM1214" s="69">
        <v>0</v>
      </c>
      <c r="CN1214" s="69">
        <v>0</v>
      </c>
      <c r="CO1214" s="89">
        <v>0</v>
      </c>
      <c r="CP1214" s="69">
        <v>0</v>
      </c>
      <c r="CQ1214" s="69">
        <v>0</v>
      </c>
      <c r="CR1214" s="69">
        <v>0</v>
      </c>
      <c r="CS1214" s="69">
        <v>0</v>
      </c>
      <c r="CT1214" s="69">
        <v>0</v>
      </c>
      <c r="CU1214" s="69">
        <v>0</v>
      </c>
      <c r="CV1214" s="69">
        <v>0</v>
      </c>
      <c r="CW1214" s="69">
        <v>0</v>
      </c>
      <c r="CZ1214" s="69">
        <v>0</v>
      </c>
      <c r="DA1214" s="69">
        <v>0</v>
      </c>
      <c r="DB1214" s="69">
        <v>45</v>
      </c>
      <c r="DC1214" s="69">
        <v>0</v>
      </c>
      <c r="DD1214" s="69">
        <v>0</v>
      </c>
      <c r="DE1214" s="69">
        <v>0</v>
      </c>
      <c r="DF1214" s="69">
        <v>0</v>
      </c>
      <c r="DG1214" s="69">
        <v>1</v>
      </c>
      <c r="DI1214" s="69" t="e">
        <f>INDEX(Sheet3!$E$78:$E$1130,MATCH(A1214,Sheet3!$D$78:$D$1130,0))</f>
        <v>#N/A</v>
      </c>
      <c r="DJ1214" s="69" t="str">
        <f t="shared" si="244"/>
        <v>skill_icons.ps_skill_mprevive</v>
      </c>
      <c r="DK1214" s="69" t="s">
        <v>2495</v>
      </c>
      <c r="DL1214" s="93"/>
      <c r="DM1214" s="94" t="s">
        <v>2665</v>
      </c>
      <c r="DN1214" s="69" t="e">
        <f>"造成["&amp;INDEX(Sheet5!$L$2:$L$11,MATCH(BL1214,Sheet5!$J$2:$J$11,0))&amp;":"&amp;BR1214&amp;"*"&amp;BS1214/1000&amp;"]"&amp;INDEX(Sheet5!$I$2:$I$4,MATCH(BR1214,Sheet5!$H$2:$H$4,0))&amp;"的"&amp;INDEX(Sheet5!$K$2:$K$11,MATCH(BL1214,Sheet5!$J$2:$J$11,0))</f>
        <v>#N/A</v>
      </c>
      <c r="DO1214" s="69" t="e">
        <f>"造成["&amp;INDEX(Sheet5!$L$2:$L$11,MATCH(BY1214,Sheet5!$J$2:$J$11,0))&amp;":"&amp;CE1214&amp;"*"&amp;CF1214/1000&amp;"]"&amp;INDEX(Sheet5!$I$2:$I$4,MATCH(CE1214,Sheet5!$H$2:$H$4,0))&amp;"的"&amp;INDEX(Sheet5!$K$2:$K$11,MATCH(BY1214,Sheet5!$J$2:$J$11,0))</f>
        <v>#N/A</v>
      </c>
      <c r="DP1214" s="69"/>
      <c r="DQ1214" s="69"/>
      <c r="DR1214" s="69" t="e">
        <f t="shared" si="243"/>
        <v>#N/A</v>
      </c>
      <c r="DS1214" s="90">
        <f>MATCH(A1214,Sheet5!D:D,0)</f>
        <v>467</v>
      </c>
      <c r="DT1214" s="94" t="e">
        <f>MATCH(A1213,Sheet5!F:F,0)</f>
        <v>#N/A</v>
      </c>
      <c r="DU1214" s="69">
        <v>45</v>
      </c>
      <c r="DV1214" s="69">
        <v>0</v>
      </c>
      <c r="DW1214" s="69">
        <v>0</v>
      </c>
      <c r="DX1214" s="69">
        <v>0</v>
      </c>
      <c r="DY1214" s="69">
        <v>0</v>
      </c>
    </row>
    <row r="1215" spans="1:129" ht="14.25">
      <c r="A1215" s="69">
        <v>67001</v>
      </c>
      <c r="B1215" s="69">
        <v>0</v>
      </c>
      <c r="C1215" s="69">
        <v>1</v>
      </c>
      <c r="D1215" s="69" t="s">
        <v>2433</v>
      </c>
      <c r="E1215" s="69" t="s">
        <v>2434</v>
      </c>
      <c r="F1215" s="69" t="s">
        <v>2435</v>
      </c>
      <c r="G1215" s="69">
        <v>1</v>
      </c>
      <c r="I1215" s="69">
        <v>0</v>
      </c>
      <c r="J1215" s="69">
        <v>0</v>
      </c>
      <c r="K1215" s="69">
        <v>0</v>
      </c>
      <c r="M1215" s="69">
        <v>0</v>
      </c>
      <c r="O1215" s="69">
        <v>0</v>
      </c>
      <c r="P1215" s="69">
        <v>1</v>
      </c>
      <c r="Q1215" s="69">
        <v>0</v>
      </c>
      <c r="R1215" s="69">
        <v>2</v>
      </c>
      <c r="S1215" s="69">
        <v>0</v>
      </c>
      <c r="T1215" s="69">
        <v>0</v>
      </c>
      <c r="U1215" s="69">
        <v>0</v>
      </c>
      <c r="V1215" s="69">
        <v>0</v>
      </c>
      <c r="W1215" s="69">
        <v>0</v>
      </c>
      <c r="X1215" s="69">
        <v>0</v>
      </c>
      <c r="Y1215" s="69">
        <v>0</v>
      </c>
      <c r="Z1215" s="69">
        <v>0</v>
      </c>
      <c r="AA1215" s="69">
        <v>1</v>
      </c>
      <c r="AB1215" s="69">
        <v>31</v>
      </c>
      <c r="AC1215" s="69">
        <v>0</v>
      </c>
      <c r="AD1215" s="69">
        <v>0</v>
      </c>
      <c r="AE1215" s="69">
        <v>0</v>
      </c>
      <c r="AF1215" s="69">
        <v>1</v>
      </c>
      <c r="AG1215" s="69">
        <v>0</v>
      </c>
      <c r="AH1215" s="69">
        <v>1</v>
      </c>
      <c r="AI1215" s="69">
        <v>0</v>
      </c>
      <c r="AJ1215" s="69">
        <v>0</v>
      </c>
      <c r="AK1215" s="69">
        <v>0</v>
      </c>
      <c r="AL1215" s="69">
        <v>0</v>
      </c>
      <c r="AM1215" s="69">
        <v>0</v>
      </c>
      <c r="AN1215" s="69">
        <v>0</v>
      </c>
      <c r="AO1215" s="69">
        <v>0</v>
      </c>
      <c r="AP1215" s="69">
        <v>0</v>
      </c>
      <c r="AQ1215" s="84">
        <v>0</v>
      </c>
      <c r="AR1215" s="69">
        <v>0</v>
      </c>
      <c r="AS1215" s="69">
        <v>0</v>
      </c>
      <c r="AT1215" s="69">
        <v>0</v>
      </c>
      <c r="AU1215" s="69">
        <v>0</v>
      </c>
      <c r="AV1215" s="69">
        <v>0</v>
      </c>
      <c r="AW1215" s="69">
        <v>0</v>
      </c>
      <c r="AX1215" s="69">
        <v>0</v>
      </c>
      <c r="AY1215" s="69">
        <v>0</v>
      </c>
      <c r="AZ1215" s="69">
        <v>0</v>
      </c>
      <c r="BA1215" s="69">
        <v>0</v>
      </c>
      <c r="BB1215" s="69">
        <v>0</v>
      </c>
      <c r="BC1215" s="69">
        <v>0</v>
      </c>
      <c r="BD1215" s="69">
        <v>0</v>
      </c>
      <c r="BE1215" s="69">
        <v>0</v>
      </c>
      <c r="BF1215" s="69">
        <v>0</v>
      </c>
      <c r="BG1215" s="69">
        <v>0</v>
      </c>
      <c r="BH1215" s="69">
        <v>0</v>
      </c>
      <c r="BK1215" s="69">
        <v>3</v>
      </c>
      <c r="BL1215" s="69">
        <v>10</v>
      </c>
      <c r="BM1215" s="69">
        <v>1</v>
      </c>
      <c r="BN1215" s="69">
        <v>31</v>
      </c>
      <c r="BO1215" s="89">
        <v>0</v>
      </c>
      <c r="BP1215" s="69">
        <v>1</v>
      </c>
      <c r="BQ1215" s="69">
        <v>1</v>
      </c>
      <c r="BR1215" s="69">
        <v>1</v>
      </c>
      <c r="BS1215" s="69">
        <v>67001</v>
      </c>
      <c r="BT1215" s="69">
        <v>0</v>
      </c>
      <c r="BU1215" s="69">
        <v>0</v>
      </c>
      <c r="BV1215" s="69">
        <v>1000</v>
      </c>
      <c r="BW1215" s="69">
        <v>0</v>
      </c>
      <c r="BY1215" s="69">
        <v>0</v>
      </c>
      <c r="BZ1215" s="69">
        <v>0</v>
      </c>
      <c r="CA1215" s="69">
        <v>31</v>
      </c>
      <c r="CB1215" s="89">
        <v>0</v>
      </c>
      <c r="CC1215" s="69">
        <v>0</v>
      </c>
      <c r="CD1215" s="69">
        <v>0</v>
      </c>
      <c r="CE1215" s="69">
        <v>0</v>
      </c>
      <c r="CF1215" s="69">
        <v>0</v>
      </c>
      <c r="CG1215" s="69">
        <v>0</v>
      </c>
      <c r="CH1215" s="69">
        <v>0</v>
      </c>
      <c r="CI1215" s="69">
        <v>0</v>
      </c>
      <c r="CJ1215" s="69">
        <v>0</v>
      </c>
      <c r="CL1215" s="69">
        <v>0</v>
      </c>
      <c r="CM1215" s="69">
        <v>0</v>
      </c>
      <c r="CN1215" s="69">
        <v>0</v>
      </c>
      <c r="CO1215" s="89">
        <v>0</v>
      </c>
      <c r="CP1215" s="69">
        <v>0</v>
      </c>
      <c r="CQ1215" s="69">
        <v>0</v>
      </c>
      <c r="CR1215" s="69">
        <v>0</v>
      </c>
      <c r="CS1215" s="69">
        <v>0</v>
      </c>
      <c r="CT1215" s="69">
        <v>0</v>
      </c>
      <c r="CU1215" s="69">
        <v>0</v>
      </c>
      <c r="CV1215" s="69">
        <v>0</v>
      </c>
      <c r="CW1215" s="69">
        <v>0</v>
      </c>
      <c r="CZ1215" s="69">
        <v>0</v>
      </c>
      <c r="DA1215" s="69">
        <v>0</v>
      </c>
      <c r="DB1215" s="69">
        <v>2300</v>
      </c>
      <c r="DC1215" s="69">
        <v>0</v>
      </c>
      <c r="DD1215" s="69">
        <v>0</v>
      </c>
      <c r="DE1215" s="69">
        <v>0</v>
      </c>
      <c r="DF1215" s="69">
        <v>0</v>
      </c>
      <c r="DG1215" s="69">
        <v>1</v>
      </c>
      <c r="DI1215" s="69" t="e">
        <f>INDEX(Sheet3!$E$78:$E$1130,MATCH(A1215,Sheet3!$D$78:$D$1130,0))</f>
        <v>#N/A</v>
      </c>
      <c r="DJ1215" s="69" t="str">
        <f t="shared" si="244"/>
        <v>skill_icons.ps_skill_maxhp</v>
      </c>
      <c r="DK1215" s="69" t="s">
        <v>2436</v>
      </c>
      <c r="DL1215" s="93"/>
      <c r="DM1215" s="94" t="s">
        <v>2666</v>
      </c>
      <c r="DN1215" s="69" t="e">
        <f>"造成["&amp;INDEX(Sheet5!$L$2:$L$11,MATCH(BL1215,Sheet5!$J$2:$J$11,0))&amp;":"&amp;BR1215&amp;"*"&amp;BS1215/1000&amp;"]"&amp;INDEX(Sheet5!$I$2:$I$4,MATCH(BR1215,Sheet5!$H$2:$H$4,0))&amp;"的"&amp;INDEX(Sheet5!$K$2:$K$11,MATCH(BL1215,Sheet5!$J$2:$J$11,0))</f>
        <v>#N/A</v>
      </c>
      <c r="DO1215" s="69" t="e">
        <f>"造成["&amp;INDEX(Sheet5!$L$2:$L$11,MATCH(BY1215,Sheet5!$J$2:$J$11,0))&amp;":"&amp;CE1215&amp;"*"&amp;CF1215/1000&amp;"]"&amp;INDEX(Sheet5!$I$2:$I$4,MATCH(CE1215,Sheet5!$H$2:$H$4,0))&amp;"的"&amp;INDEX(Sheet5!$K$2:$K$11,MATCH(BY1215,Sheet5!$J$2:$J$11,0))</f>
        <v>#N/A</v>
      </c>
      <c r="DP1215" s="69"/>
      <c r="DQ1215" s="69"/>
      <c r="DR1215" s="69" t="e">
        <f t="shared" ref="DR1215:DR1278" si="245">MATCH(A1215,$DX$51:$DX$69,0)</f>
        <v>#N/A</v>
      </c>
      <c r="DS1215" s="90">
        <f>MATCH(A1215,Sheet5!D:D,0)</f>
        <v>468</v>
      </c>
      <c r="DT1215" s="94" t="e">
        <f>MATCH(A1214,Sheet5!F:F,0)</f>
        <v>#N/A</v>
      </c>
      <c r="DU1215" s="69">
        <v>2300</v>
      </c>
      <c r="DV1215" s="69">
        <v>0</v>
      </c>
      <c r="DW1215" s="69">
        <v>0</v>
      </c>
      <c r="DX1215" s="69">
        <v>0</v>
      </c>
      <c r="DY1215" s="69">
        <v>0</v>
      </c>
    </row>
    <row r="1216" spans="1:129" ht="14.25">
      <c r="A1216" s="69">
        <v>67002</v>
      </c>
      <c r="B1216" s="69">
        <v>0</v>
      </c>
      <c r="C1216" s="69">
        <v>1</v>
      </c>
      <c r="D1216" s="69" t="s">
        <v>2438</v>
      </c>
      <c r="E1216" s="69" t="s">
        <v>2439</v>
      </c>
      <c r="F1216" s="69" t="s">
        <v>2440</v>
      </c>
      <c r="G1216" s="69">
        <v>1</v>
      </c>
      <c r="I1216" s="69">
        <v>0</v>
      </c>
      <c r="J1216" s="69">
        <v>0</v>
      </c>
      <c r="K1216" s="69">
        <v>0</v>
      </c>
      <c r="M1216" s="69">
        <v>0</v>
      </c>
      <c r="O1216" s="69">
        <v>0</v>
      </c>
      <c r="P1216" s="69">
        <v>1</v>
      </c>
      <c r="Q1216" s="69">
        <v>0</v>
      </c>
      <c r="R1216" s="69">
        <v>2</v>
      </c>
      <c r="S1216" s="69">
        <v>0</v>
      </c>
      <c r="T1216" s="69">
        <v>0</v>
      </c>
      <c r="U1216" s="69">
        <v>0</v>
      </c>
      <c r="V1216" s="69">
        <v>0</v>
      </c>
      <c r="W1216" s="69">
        <v>0</v>
      </c>
      <c r="X1216" s="69">
        <v>0</v>
      </c>
      <c r="Y1216" s="69">
        <v>0</v>
      </c>
      <c r="Z1216" s="69">
        <v>0</v>
      </c>
      <c r="AA1216" s="69">
        <v>1</v>
      </c>
      <c r="AB1216" s="69">
        <v>31</v>
      </c>
      <c r="AC1216" s="69">
        <v>0</v>
      </c>
      <c r="AD1216" s="69">
        <v>0</v>
      </c>
      <c r="AE1216" s="69">
        <v>0</v>
      </c>
      <c r="AF1216" s="69">
        <v>1</v>
      </c>
      <c r="AG1216" s="69">
        <v>0</v>
      </c>
      <c r="AH1216" s="69">
        <v>1</v>
      </c>
      <c r="AI1216" s="69">
        <v>0</v>
      </c>
      <c r="AJ1216" s="69">
        <v>0</v>
      </c>
      <c r="AK1216" s="69">
        <v>0</v>
      </c>
      <c r="AL1216" s="69">
        <v>0</v>
      </c>
      <c r="AM1216" s="69">
        <v>0</v>
      </c>
      <c r="AN1216" s="69">
        <v>0</v>
      </c>
      <c r="AO1216" s="69">
        <v>0</v>
      </c>
      <c r="AP1216" s="69">
        <v>0</v>
      </c>
      <c r="AQ1216" s="84">
        <v>0</v>
      </c>
      <c r="AR1216" s="69">
        <v>0</v>
      </c>
      <c r="AS1216" s="69">
        <v>0</v>
      </c>
      <c r="AT1216" s="69">
        <v>0</v>
      </c>
      <c r="AU1216" s="69">
        <v>0</v>
      </c>
      <c r="AV1216" s="69">
        <v>0</v>
      </c>
      <c r="AW1216" s="69">
        <v>0</v>
      </c>
      <c r="AX1216" s="69">
        <v>0</v>
      </c>
      <c r="AY1216" s="69">
        <v>0</v>
      </c>
      <c r="AZ1216" s="69">
        <v>0</v>
      </c>
      <c r="BA1216" s="69">
        <v>0</v>
      </c>
      <c r="BB1216" s="69">
        <v>0</v>
      </c>
      <c r="BC1216" s="69">
        <v>0</v>
      </c>
      <c r="BD1216" s="69">
        <v>0</v>
      </c>
      <c r="BE1216" s="69">
        <v>0</v>
      </c>
      <c r="BF1216" s="69">
        <v>0</v>
      </c>
      <c r="BG1216" s="69">
        <v>0</v>
      </c>
      <c r="BH1216" s="69">
        <v>0</v>
      </c>
      <c r="BK1216" s="69">
        <v>3</v>
      </c>
      <c r="BL1216" s="69">
        <v>10</v>
      </c>
      <c r="BM1216" s="69">
        <v>1</v>
      </c>
      <c r="BN1216" s="69">
        <v>31</v>
      </c>
      <c r="BO1216" s="89">
        <v>0</v>
      </c>
      <c r="BP1216" s="69">
        <v>1</v>
      </c>
      <c r="BQ1216" s="69">
        <v>1</v>
      </c>
      <c r="BR1216" s="69">
        <v>1</v>
      </c>
      <c r="BS1216" s="69">
        <v>67002</v>
      </c>
      <c r="BT1216" s="69">
        <v>0</v>
      </c>
      <c r="BU1216" s="69">
        <v>0</v>
      </c>
      <c r="BV1216" s="69">
        <v>1000</v>
      </c>
      <c r="BW1216" s="69">
        <v>0</v>
      </c>
      <c r="BY1216" s="69">
        <v>0</v>
      </c>
      <c r="BZ1216" s="69">
        <v>0</v>
      </c>
      <c r="CA1216" s="69">
        <v>31</v>
      </c>
      <c r="CB1216" s="89">
        <v>0</v>
      </c>
      <c r="CC1216" s="69">
        <v>0</v>
      </c>
      <c r="CD1216" s="69">
        <v>0</v>
      </c>
      <c r="CE1216" s="69">
        <v>0</v>
      </c>
      <c r="CF1216" s="69">
        <v>0</v>
      </c>
      <c r="CG1216" s="69">
        <v>0</v>
      </c>
      <c r="CH1216" s="69">
        <v>0</v>
      </c>
      <c r="CI1216" s="69">
        <v>0</v>
      </c>
      <c r="CJ1216" s="69">
        <v>0</v>
      </c>
      <c r="CL1216" s="69">
        <v>0</v>
      </c>
      <c r="CM1216" s="69">
        <v>0</v>
      </c>
      <c r="CN1216" s="69">
        <v>0</v>
      </c>
      <c r="CO1216" s="89">
        <v>0</v>
      </c>
      <c r="CP1216" s="69">
        <v>0</v>
      </c>
      <c r="CQ1216" s="69">
        <v>0</v>
      </c>
      <c r="CR1216" s="69">
        <v>0</v>
      </c>
      <c r="CS1216" s="69">
        <v>0</v>
      </c>
      <c r="CT1216" s="69">
        <v>0</v>
      </c>
      <c r="CU1216" s="69">
        <v>0</v>
      </c>
      <c r="CV1216" s="69">
        <v>0</v>
      </c>
      <c r="CW1216" s="69">
        <v>0</v>
      </c>
      <c r="CZ1216" s="69">
        <v>0</v>
      </c>
      <c r="DA1216" s="69">
        <v>0</v>
      </c>
      <c r="DB1216" s="69">
        <v>2300</v>
      </c>
      <c r="DC1216" s="69">
        <v>0</v>
      </c>
      <c r="DD1216" s="69">
        <v>0</v>
      </c>
      <c r="DE1216" s="69">
        <v>0</v>
      </c>
      <c r="DF1216" s="69">
        <v>0</v>
      </c>
      <c r="DG1216" s="69">
        <v>1</v>
      </c>
      <c r="DI1216" s="69" t="e">
        <f>INDEX(Sheet3!$E$78:$E$1130,MATCH(A1216,Sheet3!$D$78:$D$1130,0))</f>
        <v>#N/A</v>
      </c>
      <c r="DJ1216" s="69" t="str">
        <f t="shared" si="244"/>
        <v>skill_icons.ps_skill_maxmp</v>
      </c>
      <c r="DK1216" s="69" t="s">
        <v>2441</v>
      </c>
      <c r="DL1216" s="93"/>
      <c r="DM1216" s="94" t="s">
        <v>2667</v>
      </c>
      <c r="DN1216" s="69" t="e">
        <f>"造成["&amp;INDEX(Sheet5!$L$2:$L$11,MATCH(BL1216,Sheet5!$J$2:$J$11,0))&amp;":"&amp;BR1216&amp;"*"&amp;BS1216/1000&amp;"]"&amp;INDEX(Sheet5!$I$2:$I$4,MATCH(BR1216,Sheet5!$H$2:$H$4,0))&amp;"的"&amp;INDEX(Sheet5!$K$2:$K$11,MATCH(BL1216,Sheet5!$J$2:$J$11,0))</f>
        <v>#N/A</v>
      </c>
      <c r="DO1216" s="69" t="e">
        <f>"造成["&amp;INDEX(Sheet5!$L$2:$L$11,MATCH(BY1216,Sheet5!$J$2:$J$11,0))&amp;":"&amp;CE1216&amp;"*"&amp;CF1216/1000&amp;"]"&amp;INDEX(Sheet5!$I$2:$I$4,MATCH(CE1216,Sheet5!$H$2:$H$4,0))&amp;"的"&amp;INDEX(Sheet5!$K$2:$K$11,MATCH(BY1216,Sheet5!$J$2:$J$11,0))</f>
        <v>#N/A</v>
      </c>
      <c r="DP1216" s="69"/>
      <c r="DQ1216" s="69"/>
      <c r="DR1216" s="69" t="e">
        <f t="shared" si="245"/>
        <v>#N/A</v>
      </c>
      <c r="DS1216" s="90">
        <f>MATCH(A1216,Sheet5!D:D,0)</f>
        <v>469</v>
      </c>
      <c r="DT1216" s="94" t="e">
        <f>MATCH(A1215,Sheet5!F:F,0)</f>
        <v>#N/A</v>
      </c>
      <c r="DU1216" s="69">
        <v>2300</v>
      </c>
      <c r="DV1216" s="69">
        <v>0</v>
      </c>
      <c r="DW1216" s="69">
        <v>0</v>
      </c>
      <c r="DX1216" s="69">
        <v>0</v>
      </c>
      <c r="DY1216" s="69">
        <v>0</v>
      </c>
    </row>
    <row r="1217" spans="1:129" ht="14.25">
      <c r="A1217" s="69">
        <v>67003</v>
      </c>
      <c r="B1217" s="69">
        <v>0</v>
      </c>
      <c r="C1217" s="69">
        <v>1</v>
      </c>
      <c r="D1217" s="69" t="s">
        <v>2443</v>
      </c>
      <c r="E1217" s="69" t="s">
        <v>2444</v>
      </c>
      <c r="F1217" s="69" t="s">
        <v>2445</v>
      </c>
      <c r="G1217" s="69">
        <v>1</v>
      </c>
      <c r="I1217" s="69">
        <v>0</v>
      </c>
      <c r="J1217" s="69">
        <v>0</v>
      </c>
      <c r="K1217" s="69">
        <v>0</v>
      </c>
      <c r="M1217" s="69">
        <v>0</v>
      </c>
      <c r="O1217" s="69">
        <v>0</v>
      </c>
      <c r="P1217" s="69">
        <v>1</v>
      </c>
      <c r="Q1217" s="69">
        <v>0</v>
      </c>
      <c r="R1217" s="69">
        <v>2</v>
      </c>
      <c r="S1217" s="69">
        <v>0</v>
      </c>
      <c r="T1217" s="69">
        <v>0</v>
      </c>
      <c r="U1217" s="69">
        <v>0</v>
      </c>
      <c r="V1217" s="69">
        <v>0</v>
      </c>
      <c r="W1217" s="69">
        <v>0</v>
      </c>
      <c r="X1217" s="69">
        <v>0</v>
      </c>
      <c r="Y1217" s="69">
        <v>0</v>
      </c>
      <c r="Z1217" s="69">
        <v>0</v>
      </c>
      <c r="AA1217" s="69">
        <v>1</v>
      </c>
      <c r="AB1217" s="69">
        <v>31</v>
      </c>
      <c r="AC1217" s="69">
        <v>0</v>
      </c>
      <c r="AD1217" s="69">
        <v>0</v>
      </c>
      <c r="AE1217" s="69">
        <v>0</v>
      </c>
      <c r="AF1217" s="69">
        <v>1</v>
      </c>
      <c r="AG1217" s="69">
        <v>0</v>
      </c>
      <c r="AH1217" s="69">
        <v>1</v>
      </c>
      <c r="AI1217" s="69">
        <v>0</v>
      </c>
      <c r="AJ1217" s="69">
        <v>0</v>
      </c>
      <c r="AK1217" s="69">
        <v>0</v>
      </c>
      <c r="AL1217" s="69">
        <v>0</v>
      </c>
      <c r="AM1217" s="69">
        <v>0</v>
      </c>
      <c r="AN1217" s="69">
        <v>0</v>
      </c>
      <c r="AO1217" s="69">
        <v>0</v>
      </c>
      <c r="AP1217" s="69">
        <v>0</v>
      </c>
      <c r="AQ1217" s="84">
        <v>0</v>
      </c>
      <c r="AR1217" s="69">
        <v>0</v>
      </c>
      <c r="AS1217" s="69">
        <v>0</v>
      </c>
      <c r="AT1217" s="69">
        <v>0</v>
      </c>
      <c r="AU1217" s="69">
        <v>0</v>
      </c>
      <c r="AV1217" s="69">
        <v>0</v>
      </c>
      <c r="AW1217" s="69">
        <v>0</v>
      </c>
      <c r="AX1217" s="69">
        <v>0</v>
      </c>
      <c r="AY1217" s="69">
        <v>0</v>
      </c>
      <c r="AZ1217" s="69">
        <v>0</v>
      </c>
      <c r="BA1217" s="69">
        <v>0</v>
      </c>
      <c r="BB1217" s="69">
        <v>0</v>
      </c>
      <c r="BC1217" s="69">
        <v>0</v>
      </c>
      <c r="BD1217" s="69">
        <v>0</v>
      </c>
      <c r="BE1217" s="69">
        <v>0</v>
      </c>
      <c r="BF1217" s="69">
        <v>0</v>
      </c>
      <c r="BG1217" s="69">
        <v>0</v>
      </c>
      <c r="BH1217" s="69">
        <v>0</v>
      </c>
      <c r="BK1217" s="69">
        <v>3</v>
      </c>
      <c r="BL1217" s="69">
        <v>10</v>
      </c>
      <c r="BM1217" s="69">
        <v>1</v>
      </c>
      <c r="BN1217" s="69">
        <v>31</v>
      </c>
      <c r="BO1217" s="89">
        <v>0</v>
      </c>
      <c r="BP1217" s="69">
        <v>1</v>
      </c>
      <c r="BQ1217" s="69">
        <v>1</v>
      </c>
      <c r="BR1217" s="69">
        <v>1</v>
      </c>
      <c r="BS1217" s="69">
        <v>67003</v>
      </c>
      <c r="BT1217" s="69">
        <v>0</v>
      </c>
      <c r="BU1217" s="69">
        <v>0</v>
      </c>
      <c r="BV1217" s="69">
        <v>1000</v>
      </c>
      <c r="BW1217" s="69">
        <v>0</v>
      </c>
      <c r="BY1217" s="69">
        <v>0</v>
      </c>
      <c r="BZ1217" s="69">
        <v>0</v>
      </c>
      <c r="CA1217" s="69">
        <v>31</v>
      </c>
      <c r="CB1217" s="89">
        <v>0</v>
      </c>
      <c r="CC1217" s="69">
        <v>0</v>
      </c>
      <c r="CD1217" s="69">
        <v>0</v>
      </c>
      <c r="CE1217" s="69">
        <v>0</v>
      </c>
      <c r="CF1217" s="69">
        <v>0</v>
      </c>
      <c r="CG1217" s="69">
        <v>0</v>
      </c>
      <c r="CH1217" s="69">
        <v>0</v>
      </c>
      <c r="CI1217" s="69">
        <v>0</v>
      </c>
      <c r="CJ1217" s="69">
        <v>0</v>
      </c>
      <c r="CL1217" s="69">
        <v>0</v>
      </c>
      <c r="CM1217" s="69">
        <v>0</v>
      </c>
      <c r="CN1217" s="69">
        <v>0</v>
      </c>
      <c r="CO1217" s="89">
        <v>0</v>
      </c>
      <c r="CP1217" s="69">
        <v>0</v>
      </c>
      <c r="CQ1217" s="69">
        <v>0</v>
      </c>
      <c r="CR1217" s="69">
        <v>0</v>
      </c>
      <c r="CS1217" s="69">
        <v>0</v>
      </c>
      <c r="CT1217" s="69">
        <v>0</v>
      </c>
      <c r="CU1217" s="69">
        <v>0</v>
      </c>
      <c r="CV1217" s="69">
        <v>0</v>
      </c>
      <c r="CW1217" s="69">
        <v>0</v>
      </c>
      <c r="CZ1217" s="69">
        <v>0</v>
      </c>
      <c r="DA1217" s="69">
        <v>0</v>
      </c>
      <c r="DB1217" s="69">
        <v>230</v>
      </c>
      <c r="DC1217" s="69">
        <v>0</v>
      </c>
      <c r="DD1217" s="69">
        <v>0</v>
      </c>
      <c r="DE1217" s="69">
        <v>0</v>
      </c>
      <c r="DF1217" s="69">
        <v>0</v>
      </c>
      <c r="DG1217" s="69">
        <v>1</v>
      </c>
      <c r="DI1217" s="69" t="e">
        <f>INDEX(Sheet3!$E$78:$E$1130,MATCH(A1217,Sheet3!$D$78:$D$1130,0))</f>
        <v>#N/A</v>
      </c>
      <c r="DJ1217" s="69" t="str">
        <f t="shared" si="244"/>
        <v>skill_icons.ps_skill_patk</v>
      </c>
      <c r="DK1217" s="69" t="s">
        <v>2446</v>
      </c>
      <c r="DL1217" s="93"/>
      <c r="DM1217" s="94" t="s">
        <v>2668</v>
      </c>
      <c r="DN1217" s="69" t="e">
        <f>"造成["&amp;INDEX(Sheet5!$L$2:$L$11,MATCH(BL1217,Sheet5!$J$2:$J$11,0))&amp;":"&amp;BR1217&amp;"*"&amp;BS1217/1000&amp;"]"&amp;INDEX(Sheet5!$I$2:$I$4,MATCH(BR1217,Sheet5!$H$2:$H$4,0))&amp;"的"&amp;INDEX(Sheet5!$K$2:$K$11,MATCH(BL1217,Sheet5!$J$2:$J$11,0))</f>
        <v>#N/A</v>
      </c>
      <c r="DO1217" s="69" t="e">
        <f>"造成["&amp;INDEX(Sheet5!$L$2:$L$11,MATCH(BY1217,Sheet5!$J$2:$J$11,0))&amp;":"&amp;CE1217&amp;"*"&amp;CF1217/1000&amp;"]"&amp;INDEX(Sheet5!$I$2:$I$4,MATCH(CE1217,Sheet5!$H$2:$H$4,0))&amp;"的"&amp;INDEX(Sheet5!$K$2:$K$11,MATCH(BY1217,Sheet5!$J$2:$J$11,0))</f>
        <v>#N/A</v>
      </c>
      <c r="DP1217" s="69"/>
      <c r="DQ1217" s="69"/>
      <c r="DR1217" s="69" t="e">
        <f t="shared" si="245"/>
        <v>#N/A</v>
      </c>
      <c r="DS1217" s="90">
        <f>MATCH(A1217,Sheet5!D:D,0)</f>
        <v>470</v>
      </c>
      <c r="DT1217" s="94" t="e">
        <f>MATCH(A1216,Sheet5!F:F,0)</f>
        <v>#N/A</v>
      </c>
      <c r="DU1217" s="69">
        <v>230</v>
      </c>
      <c r="DV1217" s="69">
        <v>0</v>
      </c>
      <c r="DW1217" s="69">
        <v>0</v>
      </c>
      <c r="DX1217" s="69">
        <v>0</v>
      </c>
      <c r="DY1217" s="69">
        <v>0</v>
      </c>
    </row>
    <row r="1218" spans="1:129" ht="14.25">
      <c r="A1218" s="69">
        <v>67004</v>
      </c>
      <c r="B1218" s="69">
        <v>0</v>
      </c>
      <c r="C1218" s="69">
        <v>1</v>
      </c>
      <c r="D1218" s="69" t="s">
        <v>2448</v>
      </c>
      <c r="E1218" s="69" t="s">
        <v>2449</v>
      </c>
      <c r="F1218" s="69" t="s">
        <v>2450</v>
      </c>
      <c r="G1218" s="69">
        <v>1</v>
      </c>
      <c r="I1218" s="69">
        <v>0</v>
      </c>
      <c r="J1218" s="69">
        <v>0</v>
      </c>
      <c r="K1218" s="69">
        <v>0</v>
      </c>
      <c r="M1218" s="69">
        <v>0</v>
      </c>
      <c r="O1218" s="69">
        <v>0</v>
      </c>
      <c r="P1218" s="69">
        <v>1</v>
      </c>
      <c r="Q1218" s="69">
        <v>0</v>
      </c>
      <c r="R1218" s="69">
        <v>2</v>
      </c>
      <c r="S1218" s="69">
        <v>0</v>
      </c>
      <c r="T1218" s="69">
        <v>0</v>
      </c>
      <c r="U1218" s="69">
        <v>0</v>
      </c>
      <c r="V1218" s="69">
        <v>0</v>
      </c>
      <c r="W1218" s="69">
        <v>0</v>
      </c>
      <c r="X1218" s="69">
        <v>0</v>
      </c>
      <c r="Y1218" s="69">
        <v>0</v>
      </c>
      <c r="Z1218" s="69">
        <v>0</v>
      </c>
      <c r="AA1218" s="69">
        <v>1</v>
      </c>
      <c r="AB1218" s="69">
        <v>31</v>
      </c>
      <c r="AC1218" s="69">
        <v>0</v>
      </c>
      <c r="AD1218" s="69">
        <v>0</v>
      </c>
      <c r="AE1218" s="69">
        <v>0</v>
      </c>
      <c r="AF1218" s="69">
        <v>1</v>
      </c>
      <c r="AG1218" s="69">
        <v>0</v>
      </c>
      <c r="AH1218" s="69">
        <v>1</v>
      </c>
      <c r="AI1218" s="69">
        <v>0</v>
      </c>
      <c r="AJ1218" s="69">
        <v>0</v>
      </c>
      <c r="AK1218" s="69">
        <v>0</v>
      </c>
      <c r="AL1218" s="69">
        <v>0</v>
      </c>
      <c r="AM1218" s="69">
        <v>0</v>
      </c>
      <c r="AN1218" s="69">
        <v>0</v>
      </c>
      <c r="AO1218" s="69">
        <v>0</v>
      </c>
      <c r="AP1218" s="69">
        <v>0</v>
      </c>
      <c r="AQ1218" s="84">
        <v>0</v>
      </c>
      <c r="AR1218" s="69">
        <v>0</v>
      </c>
      <c r="AS1218" s="69">
        <v>0</v>
      </c>
      <c r="AT1218" s="69">
        <v>0</v>
      </c>
      <c r="AU1218" s="69">
        <v>0</v>
      </c>
      <c r="AV1218" s="69">
        <v>0</v>
      </c>
      <c r="AW1218" s="69">
        <v>0</v>
      </c>
      <c r="AX1218" s="69">
        <v>0</v>
      </c>
      <c r="AY1218" s="69">
        <v>0</v>
      </c>
      <c r="AZ1218" s="69">
        <v>0</v>
      </c>
      <c r="BA1218" s="69">
        <v>0</v>
      </c>
      <c r="BB1218" s="69">
        <v>0</v>
      </c>
      <c r="BC1218" s="69">
        <v>0</v>
      </c>
      <c r="BD1218" s="69">
        <v>0</v>
      </c>
      <c r="BE1218" s="69">
        <v>0</v>
      </c>
      <c r="BF1218" s="69">
        <v>0</v>
      </c>
      <c r="BG1218" s="69">
        <v>0</v>
      </c>
      <c r="BH1218" s="69">
        <v>0</v>
      </c>
      <c r="BK1218" s="69">
        <v>3</v>
      </c>
      <c r="BL1218" s="69">
        <v>10</v>
      </c>
      <c r="BM1218" s="69">
        <v>1</v>
      </c>
      <c r="BN1218" s="69">
        <v>31</v>
      </c>
      <c r="BO1218" s="89">
        <v>0</v>
      </c>
      <c r="BP1218" s="69">
        <v>1</v>
      </c>
      <c r="BQ1218" s="69">
        <v>1</v>
      </c>
      <c r="BR1218" s="69">
        <v>1</v>
      </c>
      <c r="BS1218" s="69">
        <v>67004</v>
      </c>
      <c r="BT1218" s="69">
        <v>0</v>
      </c>
      <c r="BU1218" s="69">
        <v>0</v>
      </c>
      <c r="BV1218" s="69">
        <v>1000</v>
      </c>
      <c r="BW1218" s="69">
        <v>0</v>
      </c>
      <c r="BY1218" s="69">
        <v>0</v>
      </c>
      <c r="BZ1218" s="69">
        <v>0</v>
      </c>
      <c r="CA1218" s="69">
        <v>31</v>
      </c>
      <c r="CB1218" s="89">
        <v>0</v>
      </c>
      <c r="CC1218" s="69">
        <v>0</v>
      </c>
      <c r="CD1218" s="69">
        <v>0</v>
      </c>
      <c r="CE1218" s="69">
        <v>0</v>
      </c>
      <c r="CF1218" s="69">
        <v>0</v>
      </c>
      <c r="CG1218" s="69">
        <v>0</v>
      </c>
      <c r="CH1218" s="69">
        <v>0</v>
      </c>
      <c r="CI1218" s="69">
        <v>0</v>
      </c>
      <c r="CJ1218" s="69">
        <v>0</v>
      </c>
      <c r="CL1218" s="69">
        <v>0</v>
      </c>
      <c r="CM1218" s="69">
        <v>0</v>
      </c>
      <c r="CN1218" s="69">
        <v>0</v>
      </c>
      <c r="CO1218" s="89">
        <v>0</v>
      </c>
      <c r="CP1218" s="69">
        <v>0</v>
      </c>
      <c r="CQ1218" s="69">
        <v>0</v>
      </c>
      <c r="CR1218" s="69">
        <v>0</v>
      </c>
      <c r="CS1218" s="69">
        <v>0</v>
      </c>
      <c r="CT1218" s="69">
        <v>0</v>
      </c>
      <c r="CU1218" s="69">
        <v>0</v>
      </c>
      <c r="CV1218" s="69">
        <v>0</v>
      </c>
      <c r="CW1218" s="69">
        <v>0</v>
      </c>
      <c r="CZ1218" s="69">
        <v>0</v>
      </c>
      <c r="DA1218" s="69">
        <v>0</v>
      </c>
      <c r="DB1218" s="69">
        <v>230</v>
      </c>
      <c r="DC1218" s="69">
        <v>0</v>
      </c>
      <c r="DD1218" s="69">
        <v>0</v>
      </c>
      <c r="DE1218" s="69">
        <v>0</v>
      </c>
      <c r="DF1218" s="69">
        <v>0</v>
      </c>
      <c r="DG1218" s="69">
        <v>1</v>
      </c>
      <c r="DI1218" s="69" t="e">
        <f>INDEX(Sheet3!$E$78:$E$1130,MATCH(A1218,Sheet3!$D$78:$D$1130,0))</f>
        <v>#N/A</v>
      </c>
      <c r="DJ1218" s="69" t="str">
        <f t="shared" si="244"/>
        <v>skill_icons.ps_skill_matk</v>
      </c>
      <c r="DK1218" s="69" t="s">
        <v>2451</v>
      </c>
      <c r="DL1218" s="93"/>
      <c r="DM1218" s="94" t="s">
        <v>2669</v>
      </c>
      <c r="DN1218" s="69" t="e">
        <f>"造成["&amp;INDEX(Sheet5!$L$2:$L$11,MATCH(BL1218,Sheet5!$J$2:$J$11,0))&amp;":"&amp;BR1218&amp;"*"&amp;BS1218/1000&amp;"]"&amp;INDEX(Sheet5!$I$2:$I$4,MATCH(BR1218,Sheet5!$H$2:$H$4,0))&amp;"的"&amp;INDEX(Sheet5!$K$2:$K$11,MATCH(BL1218,Sheet5!$J$2:$J$11,0))</f>
        <v>#N/A</v>
      </c>
      <c r="DO1218" s="69" t="e">
        <f>"造成["&amp;INDEX(Sheet5!$L$2:$L$11,MATCH(BY1218,Sheet5!$J$2:$J$11,0))&amp;":"&amp;CE1218&amp;"*"&amp;CF1218/1000&amp;"]"&amp;INDEX(Sheet5!$I$2:$I$4,MATCH(CE1218,Sheet5!$H$2:$H$4,0))&amp;"的"&amp;INDEX(Sheet5!$K$2:$K$11,MATCH(BY1218,Sheet5!$J$2:$J$11,0))</f>
        <v>#N/A</v>
      </c>
      <c r="DP1218" s="69"/>
      <c r="DQ1218" s="69"/>
      <c r="DR1218" s="69" t="e">
        <f t="shared" si="245"/>
        <v>#N/A</v>
      </c>
      <c r="DS1218" s="90">
        <f>MATCH(A1218,Sheet5!D:D,0)</f>
        <v>471</v>
      </c>
      <c r="DT1218" s="94" t="e">
        <f>MATCH(A1217,Sheet5!F:F,0)</f>
        <v>#N/A</v>
      </c>
      <c r="DU1218" s="69">
        <v>230</v>
      </c>
      <c r="DV1218" s="69">
        <v>0</v>
      </c>
      <c r="DW1218" s="69">
        <v>0</v>
      </c>
      <c r="DX1218" s="69">
        <v>0</v>
      </c>
      <c r="DY1218" s="69">
        <v>0</v>
      </c>
    </row>
    <row r="1219" spans="1:129" ht="14.25">
      <c r="A1219" s="69">
        <v>67005</v>
      </c>
      <c r="B1219" s="69">
        <v>0</v>
      </c>
      <c r="C1219" s="69">
        <v>1</v>
      </c>
      <c r="D1219" s="69" t="s">
        <v>2453</v>
      </c>
      <c r="E1219" s="69" t="s">
        <v>2454</v>
      </c>
      <c r="F1219" s="69" t="s">
        <v>2455</v>
      </c>
      <c r="G1219" s="69">
        <v>1</v>
      </c>
      <c r="I1219" s="69">
        <v>0</v>
      </c>
      <c r="J1219" s="69">
        <v>0</v>
      </c>
      <c r="K1219" s="69">
        <v>0</v>
      </c>
      <c r="M1219" s="69">
        <v>0</v>
      </c>
      <c r="O1219" s="69">
        <v>0</v>
      </c>
      <c r="P1219" s="69">
        <v>1</v>
      </c>
      <c r="Q1219" s="69">
        <v>0</v>
      </c>
      <c r="R1219" s="69">
        <v>2</v>
      </c>
      <c r="S1219" s="69">
        <v>0</v>
      </c>
      <c r="T1219" s="69">
        <v>0</v>
      </c>
      <c r="U1219" s="69">
        <v>0</v>
      </c>
      <c r="V1219" s="69">
        <v>0</v>
      </c>
      <c r="W1219" s="69">
        <v>0</v>
      </c>
      <c r="X1219" s="69">
        <v>0</v>
      </c>
      <c r="Y1219" s="69">
        <v>0</v>
      </c>
      <c r="Z1219" s="69">
        <v>0</v>
      </c>
      <c r="AA1219" s="69">
        <v>1</v>
      </c>
      <c r="AB1219" s="69">
        <v>31</v>
      </c>
      <c r="AC1219" s="69">
        <v>0</v>
      </c>
      <c r="AD1219" s="69">
        <v>0</v>
      </c>
      <c r="AE1219" s="69">
        <v>0</v>
      </c>
      <c r="AF1219" s="69">
        <v>1</v>
      </c>
      <c r="AG1219" s="69">
        <v>0</v>
      </c>
      <c r="AH1219" s="69">
        <v>1</v>
      </c>
      <c r="AI1219" s="69">
        <v>0</v>
      </c>
      <c r="AJ1219" s="69">
        <v>0</v>
      </c>
      <c r="AK1219" s="69">
        <v>0</v>
      </c>
      <c r="AL1219" s="69">
        <v>0</v>
      </c>
      <c r="AM1219" s="69">
        <v>0</v>
      </c>
      <c r="AN1219" s="69">
        <v>0</v>
      </c>
      <c r="AO1219" s="69">
        <v>0</v>
      </c>
      <c r="AP1219" s="69">
        <v>0</v>
      </c>
      <c r="AQ1219" s="84">
        <v>0</v>
      </c>
      <c r="AR1219" s="69">
        <v>0</v>
      </c>
      <c r="AS1219" s="69">
        <v>0</v>
      </c>
      <c r="AT1219" s="69">
        <v>0</v>
      </c>
      <c r="AU1219" s="69">
        <v>0</v>
      </c>
      <c r="AV1219" s="69">
        <v>0</v>
      </c>
      <c r="AW1219" s="69">
        <v>0</v>
      </c>
      <c r="AX1219" s="69">
        <v>0</v>
      </c>
      <c r="AY1219" s="69">
        <v>0</v>
      </c>
      <c r="AZ1219" s="69">
        <v>0</v>
      </c>
      <c r="BA1219" s="69">
        <v>0</v>
      </c>
      <c r="BB1219" s="69">
        <v>0</v>
      </c>
      <c r="BC1219" s="69">
        <v>0</v>
      </c>
      <c r="BD1219" s="69">
        <v>0</v>
      </c>
      <c r="BE1219" s="69">
        <v>0</v>
      </c>
      <c r="BF1219" s="69">
        <v>0</v>
      </c>
      <c r="BG1219" s="69">
        <v>0</v>
      </c>
      <c r="BH1219" s="69">
        <v>0</v>
      </c>
      <c r="BK1219" s="69">
        <v>3</v>
      </c>
      <c r="BL1219" s="69">
        <v>10</v>
      </c>
      <c r="BM1219" s="69">
        <v>1</v>
      </c>
      <c r="BN1219" s="69">
        <v>31</v>
      </c>
      <c r="BO1219" s="89">
        <v>0</v>
      </c>
      <c r="BP1219" s="69">
        <v>1</v>
      </c>
      <c r="BQ1219" s="69">
        <v>1</v>
      </c>
      <c r="BR1219" s="69">
        <v>1</v>
      </c>
      <c r="BS1219" s="69">
        <v>67005</v>
      </c>
      <c r="BT1219" s="69">
        <v>0</v>
      </c>
      <c r="BU1219" s="69">
        <v>0</v>
      </c>
      <c r="BV1219" s="69">
        <v>1000</v>
      </c>
      <c r="BW1219" s="69">
        <v>0</v>
      </c>
      <c r="BY1219" s="69">
        <v>0</v>
      </c>
      <c r="BZ1219" s="69">
        <v>0</v>
      </c>
      <c r="CA1219" s="69">
        <v>31</v>
      </c>
      <c r="CB1219" s="89">
        <v>0</v>
      </c>
      <c r="CC1219" s="69">
        <v>0</v>
      </c>
      <c r="CD1219" s="69">
        <v>0</v>
      </c>
      <c r="CE1219" s="69">
        <v>0</v>
      </c>
      <c r="CF1219" s="69">
        <v>0</v>
      </c>
      <c r="CG1219" s="69">
        <v>0</v>
      </c>
      <c r="CH1219" s="69">
        <v>0</v>
      </c>
      <c r="CI1219" s="69">
        <v>0</v>
      </c>
      <c r="CJ1219" s="69">
        <v>0</v>
      </c>
      <c r="CL1219" s="69">
        <v>0</v>
      </c>
      <c r="CM1219" s="69">
        <v>0</v>
      </c>
      <c r="CN1219" s="69">
        <v>0</v>
      </c>
      <c r="CO1219" s="89">
        <v>0</v>
      </c>
      <c r="CP1219" s="69">
        <v>0</v>
      </c>
      <c r="CQ1219" s="69">
        <v>0</v>
      </c>
      <c r="CR1219" s="69">
        <v>0</v>
      </c>
      <c r="CS1219" s="69">
        <v>0</v>
      </c>
      <c r="CT1219" s="69">
        <v>0</v>
      </c>
      <c r="CU1219" s="69">
        <v>0</v>
      </c>
      <c r="CV1219" s="69">
        <v>0</v>
      </c>
      <c r="CW1219" s="69">
        <v>0</v>
      </c>
      <c r="CZ1219" s="69">
        <v>0</v>
      </c>
      <c r="DA1219" s="69">
        <v>0</v>
      </c>
      <c r="DB1219" s="69">
        <v>115</v>
      </c>
      <c r="DC1219" s="69">
        <v>0</v>
      </c>
      <c r="DD1219" s="69">
        <v>0</v>
      </c>
      <c r="DE1219" s="69">
        <v>0</v>
      </c>
      <c r="DF1219" s="69">
        <v>0</v>
      </c>
      <c r="DG1219" s="69">
        <v>1</v>
      </c>
      <c r="DI1219" s="69" t="e">
        <f>INDEX(Sheet3!$E$78:$E$1130,MATCH(A1219,Sheet3!$D$78:$D$1130,0))</f>
        <v>#N/A</v>
      </c>
      <c r="DJ1219" s="69" t="str">
        <f t="shared" si="244"/>
        <v>skill_icons.ps_skill_pdef</v>
      </c>
      <c r="DK1219" s="69" t="s">
        <v>2456</v>
      </c>
      <c r="DL1219" s="93"/>
      <c r="DM1219" s="94" t="s">
        <v>2670</v>
      </c>
      <c r="DN1219" s="69" t="e">
        <f>"造成["&amp;INDEX(Sheet5!$L$2:$L$11,MATCH(BL1219,Sheet5!$J$2:$J$11,0))&amp;":"&amp;BR1219&amp;"*"&amp;BS1219/1000&amp;"]"&amp;INDEX(Sheet5!$I$2:$I$4,MATCH(BR1219,Sheet5!$H$2:$H$4,0))&amp;"的"&amp;INDEX(Sheet5!$K$2:$K$11,MATCH(BL1219,Sheet5!$J$2:$J$11,0))</f>
        <v>#N/A</v>
      </c>
      <c r="DO1219" s="69" t="e">
        <f>"造成["&amp;INDEX(Sheet5!$L$2:$L$11,MATCH(BY1219,Sheet5!$J$2:$J$11,0))&amp;":"&amp;CE1219&amp;"*"&amp;CF1219/1000&amp;"]"&amp;INDEX(Sheet5!$I$2:$I$4,MATCH(CE1219,Sheet5!$H$2:$H$4,0))&amp;"的"&amp;INDEX(Sheet5!$K$2:$K$11,MATCH(BY1219,Sheet5!$J$2:$J$11,0))</f>
        <v>#N/A</v>
      </c>
      <c r="DP1219" s="69"/>
      <c r="DQ1219" s="69"/>
      <c r="DR1219" s="69" t="e">
        <f t="shared" si="245"/>
        <v>#N/A</v>
      </c>
      <c r="DS1219" s="90">
        <f>MATCH(A1219,Sheet5!D:D,0)</f>
        <v>472</v>
      </c>
      <c r="DT1219" s="94" t="e">
        <f>MATCH(A1218,Sheet5!F:F,0)</f>
        <v>#N/A</v>
      </c>
      <c r="DU1219" s="69">
        <v>115</v>
      </c>
      <c r="DV1219" s="69">
        <v>0</v>
      </c>
      <c r="DW1219" s="69">
        <v>0</v>
      </c>
      <c r="DX1219" s="69">
        <v>0</v>
      </c>
      <c r="DY1219" s="69">
        <v>0</v>
      </c>
    </row>
    <row r="1220" spans="1:129" ht="14.25">
      <c r="A1220" s="69">
        <v>67006</v>
      </c>
      <c r="B1220" s="69">
        <v>0</v>
      </c>
      <c r="C1220" s="69">
        <v>1</v>
      </c>
      <c r="D1220" s="69" t="s">
        <v>2458</v>
      </c>
      <c r="E1220" s="69" t="s">
        <v>2459</v>
      </c>
      <c r="F1220" s="69" t="s">
        <v>2460</v>
      </c>
      <c r="G1220" s="69">
        <v>1</v>
      </c>
      <c r="I1220" s="69">
        <v>0</v>
      </c>
      <c r="J1220" s="69">
        <v>0</v>
      </c>
      <c r="K1220" s="69">
        <v>0</v>
      </c>
      <c r="M1220" s="69">
        <v>0</v>
      </c>
      <c r="O1220" s="69">
        <v>0</v>
      </c>
      <c r="P1220" s="69">
        <v>1</v>
      </c>
      <c r="Q1220" s="69">
        <v>0</v>
      </c>
      <c r="R1220" s="69">
        <v>2</v>
      </c>
      <c r="S1220" s="69">
        <v>0</v>
      </c>
      <c r="T1220" s="69">
        <v>0</v>
      </c>
      <c r="U1220" s="69">
        <v>0</v>
      </c>
      <c r="V1220" s="69">
        <v>0</v>
      </c>
      <c r="W1220" s="69">
        <v>0</v>
      </c>
      <c r="X1220" s="69">
        <v>0</v>
      </c>
      <c r="Y1220" s="69">
        <v>0</v>
      </c>
      <c r="Z1220" s="69">
        <v>0</v>
      </c>
      <c r="AA1220" s="69">
        <v>1</v>
      </c>
      <c r="AB1220" s="69">
        <v>31</v>
      </c>
      <c r="AC1220" s="69">
        <v>0</v>
      </c>
      <c r="AD1220" s="69">
        <v>0</v>
      </c>
      <c r="AE1220" s="69">
        <v>0</v>
      </c>
      <c r="AF1220" s="69">
        <v>1</v>
      </c>
      <c r="AG1220" s="69">
        <v>0</v>
      </c>
      <c r="AH1220" s="69">
        <v>1</v>
      </c>
      <c r="AI1220" s="69">
        <v>0</v>
      </c>
      <c r="AJ1220" s="69">
        <v>0</v>
      </c>
      <c r="AK1220" s="69">
        <v>0</v>
      </c>
      <c r="AL1220" s="69">
        <v>0</v>
      </c>
      <c r="AM1220" s="69">
        <v>0</v>
      </c>
      <c r="AN1220" s="69">
        <v>0</v>
      </c>
      <c r="AO1220" s="69">
        <v>0</v>
      </c>
      <c r="AP1220" s="69">
        <v>0</v>
      </c>
      <c r="AQ1220" s="84">
        <v>0</v>
      </c>
      <c r="AR1220" s="69">
        <v>0</v>
      </c>
      <c r="AS1220" s="69">
        <v>0</v>
      </c>
      <c r="AT1220" s="69">
        <v>0</v>
      </c>
      <c r="AU1220" s="69">
        <v>0</v>
      </c>
      <c r="AV1220" s="69">
        <v>0</v>
      </c>
      <c r="AW1220" s="69">
        <v>0</v>
      </c>
      <c r="AX1220" s="69">
        <v>0</v>
      </c>
      <c r="AY1220" s="69">
        <v>0</v>
      </c>
      <c r="AZ1220" s="69">
        <v>0</v>
      </c>
      <c r="BA1220" s="69">
        <v>0</v>
      </c>
      <c r="BB1220" s="69">
        <v>0</v>
      </c>
      <c r="BC1220" s="69">
        <v>0</v>
      </c>
      <c r="BD1220" s="69">
        <v>0</v>
      </c>
      <c r="BE1220" s="69">
        <v>0</v>
      </c>
      <c r="BF1220" s="69">
        <v>0</v>
      </c>
      <c r="BG1220" s="69">
        <v>0</v>
      </c>
      <c r="BH1220" s="69">
        <v>0</v>
      </c>
      <c r="BK1220" s="69">
        <v>3</v>
      </c>
      <c r="BL1220" s="69">
        <v>10</v>
      </c>
      <c r="BM1220" s="69">
        <v>1</v>
      </c>
      <c r="BN1220" s="69">
        <v>31</v>
      </c>
      <c r="BO1220" s="89">
        <v>0</v>
      </c>
      <c r="BP1220" s="69">
        <v>1</v>
      </c>
      <c r="BQ1220" s="69">
        <v>1</v>
      </c>
      <c r="BR1220" s="69">
        <v>1</v>
      </c>
      <c r="BS1220" s="69">
        <v>67006</v>
      </c>
      <c r="BT1220" s="69">
        <v>0</v>
      </c>
      <c r="BU1220" s="69">
        <v>0</v>
      </c>
      <c r="BV1220" s="69">
        <v>1000</v>
      </c>
      <c r="BW1220" s="69">
        <v>0</v>
      </c>
      <c r="BY1220" s="69">
        <v>0</v>
      </c>
      <c r="BZ1220" s="69">
        <v>0</v>
      </c>
      <c r="CA1220" s="69">
        <v>31</v>
      </c>
      <c r="CB1220" s="89">
        <v>0</v>
      </c>
      <c r="CC1220" s="69">
        <v>0</v>
      </c>
      <c r="CD1220" s="69">
        <v>0</v>
      </c>
      <c r="CE1220" s="69">
        <v>0</v>
      </c>
      <c r="CF1220" s="69">
        <v>0</v>
      </c>
      <c r="CG1220" s="69">
        <v>0</v>
      </c>
      <c r="CH1220" s="69">
        <v>0</v>
      </c>
      <c r="CI1220" s="69">
        <v>0</v>
      </c>
      <c r="CJ1220" s="69">
        <v>0</v>
      </c>
      <c r="CL1220" s="69">
        <v>0</v>
      </c>
      <c r="CM1220" s="69">
        <v>0</v>
      </c>
      <c r="CN1220" s="69">
        <v>0</v>
      </c>
      <c r="CO1220" s="89">
        <v>0</v>
      </c>
      <c r="CP1220" s="69">
        <v>0</v>
      </c>
      <c r="CQ1220" s="69">
        <v>0</v>
      </c>
      <c r="CR1220" s="69">
        <v>0</v>
      </c>
      <c r="CS1220" s="69">
        <v>0</v>
      </c>
      <c r="CT1220" s="69">
        <v>0</v>
      </c>
      <c r="CU1220" s="69">
        <v>0</v>
      </c>
      <c r="CV1220" s="69">
        <v>0</v>
      </c>
      <c r="CW1220" s="69">
        <v>0</v>
      </c>
      <c r="CZ1220" s="69">
        <v>0</v>
      </c>
      <c r="DA1220" s="69">
        <v>0</v>
      </c>
      <c r="DB1220" s="69">
        <v>115</v>
      </c>
      <c r="DC1220" s="69">
        <v>0</v>
      </c>
      <c r="DD1220" s="69">
        <v>0</v>
      </c>
      <c r="DE1220" s="69">
        <v>0</v>
      </c>
      <c r="DF1220" s="69">
        <v>0</v>
      </c>
      <c r="DG1220" s="69">
        <v>1</v>
      </c>
      <c r="DI1220" s="69" t="e">
        <f>INDEX(Sheet3!$E$78:$E$1130,MATCH(A1220,Sheet3!$D$78:$D$1130,0))</f>
        <v>#N/A</v>
      </c>
      <c r="DJ1220" s="69" t="str">
        <f t="shared" si="244"/>
        <v>skill_icons.ps_skill_mdef</v>
      </c>
      <c r="DK1220" s="69" t="s">
        <v>2461</v>
      </c>
      <c r="DL1220" s="93"/>
      <c r="DM1220" s="94" t="s">
        <v>2671</v>
      </c>
      <c r="DN1220" s="69" t="e">
        <f>"造成["&amp;INDEX(Sheet5!$L$2:$L$11,MATCH(BL1220,Sheet5!$J$2:$J$11,0))&amp;":"&amp;BR1220&amp;"*"&amp;BS1220/1000&amp;"]"&amp;INDEX(Sheet5!$I$2:$I$4,MATCH(BR1220,Sheet5!$H$2:$H$4,0))&amp;"的"&amp;INDEX(Sheet5!$K$2:$K$11,MATCH(BL1220,Sheet5!$J$2:$J$11,0))</f>
        <v>#N/A</v>
      </c>
      <c r="DO1220" s="69" t="e">
        <f>"造成["&amp;INDEX(Sheet5!$L$2:$L$11,MATCH(BY1220,Sheet5!$J$2:$J$11,0))&amp;":"&amp;CE1220&amp;"*"&amp;CF1220/1000&amp;"]"&amp;INDEX(Sheet5!$I$2:$I$4,MATCH(CE1220,Sheet5!$H$2:$H$4,0))&amp;"的"&amp;INDEX(Sheet5!$K$2:$K$11,MATCH(BY1220,Sheet5!$J$2:$J$11,0))</f>
        <v>#N/A</v>
      </c>
      <c r="DP1220" s="69"/>
      <c r="DQ1220" s="69"/>
      <c r="DR1220" s="69" t="e">
        <f t="shared" si="245"/>
        <v>#N/A</v>
      </c>
      <c r="DS1220" s="90">
        <f>MATCH(A1220,Sheet5!D:D,0)</f>
        <v>473</v>
      </c>
      <c r="DT1220" s="94" t="e">
        <f>MATCH(A1219,Sheet5!F:F,0)</f>
        <v>#N/A</v>
      </c>
      <c r="DU1220" s="69">
        <v>115</v>
      </c>
      <c r="DV1220" s="69">
        <v>0</v>
      </c>
      <c r="DW1220" s="69">
        <v>0</v>
      </c>
      <c r="DX1220" s="69">
        <v>0</v>
      </c>
      <c r="DY1220" s="69">
        <v>0</v>
      </c>
    </row>
    <row r="1221" spans="1:129" ht="14.25">
      <c r="A1221" s="69">
        <v>67007</v>
      </c>
      <c r="B1221" s="69">
        <v>0</v>
      </c>
      <c r="C1221" s="69">
        <v>1</v>
      </c>
      <c r="D1221" s="69" t="s">
        <v>2463</v>
      </c>
      <c r="E1221" s="69" t="s">
        <v>2464</v>
      </c>
      <c r="F1221" s="69" t="s">
        <v>1825</v>
      </c>
      <c r="G1221" s="69">
        <v>1</v>
      </c>
      <c r="I1221" s="69">
        <v>0</v>
      </c>
      <c r="J1221" s="69">
        <v>0</v>
      </c>
      <c r="K1221" s="69">
        <v>0</v>
      </c>
      <c r="M1221" s="69">
        <v>0</v>
      </c>
      <c r="O1221" s="69">
        <v>0</v>
      </c>
      <c r="P1221" s="69">
        <v>1</v>
      </c>
      <c r="Q1221" s="69">
        <v>0</v>
      </c>
      <c r="R1221" s="69">
        <v>2</v>
      </c>
      <c r="S1221" s="69">
        <v>0</v>
      </c>
      <c r="T1221" s="69">
        <v>0</v>
      </c>
      <c r="U1221" s="69">
        <v>0</v>
      </c>
      <c r="V1221" s="69">
        <v>0</v>
      </c>
      <c r="W1221" s="69">
        <v>0</v>
      </c>
      <c r="X1221" s="69">
        <v>0</v>
      </c>
      <c r="Y1221" s="69">
        <v>0</v>
      </c>
      <c r="Z1221" s="69">
        <v>0</v>
      </c>
      <c r="AA1221" s="69">
        <v>1</v>
      </c>
      <c r="AB1221" s="69">
        <v>31</v>
      </c>
      <c r="AC1221" s="69">
        <v>0</v>
      </c>
      <c r="AD1221" s="69">
        <v>0</v>
      </c>
      <c r="AE1221" s="69">
        <v>0</v>
      </c>
      <c r="AF1221" s="69">
        <v>1</v>
      </c>
      <c r="AG1221" s="69">
        <v>0</v>
      </c>
      <c r="AH1221" s="69">
        <v>1</v>
      </c>
      <c r="AI1221" s="69">
        <v>0</v>
      </c>
      <c r="AJ1221" s="69">
        <v>0</v>
      </c>
      <c r="AK1221" s="69">
        <v>0</v>
      </c>
      <c r="AL1221" s="69">
        <v>0</v>
      </c>
      <c r="AM1221" s="69">
        <v>0</v>
      </c>
      <c r="AN1221" s="69">
        <v>0</v>
      </c>
      <c r="AO1221" s="69">
        <v>0</v>
      </c>
      <c r="AP1221" s="69">
        <v>0</v>
      </c>
      <c r="AQ1221" s="84">
        <v>0</v>
      </c>
      <c r="AR1221" s="69">
        <v>0</v>
      </c>
      <c r="AS1221" s="69">
        <v>0</v>
      </c>
      <c r="AT1221" s="69">
        <v>0</v>
      </c>
      <c r="AU1221" s="69">
        <v>0</v>
      </c>
      <c r="AV1221" s="69">
        <v>0</v>
      </c>
      <c r="AW1221" s="69">
        <v>0</v>
      </c>
      <c r="AX1221" s="69">
        <v>0</v>
      </c>
      <c r="AY1221" s="69">
        <v>0</v>
      </c>
      <c r="AZ1221" s="69">
        <v>0</v>
      </c>
      <c r="BA1221" s="69">
        <v>0</v>
      </c>
      <c r="BB1221" s="69">
        <v>0</v>
      </c>
      <c r="BC1221" s="69">
        <v>0</v>
      </c>
      <c r="BD1221" s="69">
        <v>0</v>
      </c>
      <c r="BE1221" s="69">
        <v>0</v>
      </c>
      <c r="BF1221" s="69">
        <v>0</v>
      </c>
      <c r="BG1221" s="69">
        <v>0</v>
      </c>
      <c r="BH1221" s="69">
        <v>0</v>
      </c>
      <c r="BK1221" s="69">
        <v>3</v>
      </c>
      <c r="BL1221" s="69">
        <v>10</v>
      </c>
      <c r="BM1221" s="69">
        <v>1</v>
      </c>
      <c r="BN1221" s="69">
        <v>31</v>
      </c>
      <c r="BO1221" s="89">
        <v>0</v>
      </c>
      <c r="BP1221" s="69">
        <v>1</v>
      </c>
      <c r="BQ1221" s="69">
        <v>1</v>
      </c>
      <c r="BR1221" s="69">
        <v>1</v>
      </c>
      <c r="BS1221" s="69">
        <v>67007</v>
      </c>
      <c r="BT1221" s="69">
        <v>0</v>
      </c>
      <c r="BU1221" s="69">
        <v>0</v>
      </c>
      <c r="BV1221" s="69">
        <v>1000</v>
      </c>
      <c r="BW1221" s="69">
        <v>0</v>
      </c>
      <c r="BY1221" s="69">
        <v>0</v>
      </c>
      <c r="BZ1221" s="69">
        <v>0</v>
      </c>
      <c r="CA1221" s="69">
        <v>31</v>
      </c>
      <c r="CB1221" s="89">
        <v>0</v>
      </c>
      <c r="CC1221" s="69">
        <v>0</v>
      </c>
      <c r="CD1221" s="69">
        <v>0</v>
      </c>
      <c r="CE1221" s="69">
        <v>0</v>
      </c>
      <c r="CF1221" s="69">
        <v>0</v>
      </c>
      <c r="CG1221" s="69">
        <v>0</v>
      </c>
      <c r="CH1221" s="69">
        <v>0</v>
      </c>
      <c r="CI1221" s="69">
        <v>0</v>
      </c>
      <c r="CJ1221" s="69">
        <v>0</v>
      </c>
      <c r="CL1221" s="69">
        <v>0</v>
      </c>
      <c r="CM1221" s="69">
        <v>0</v>
      </c>
      <c r="CN1221" s="69">
        <v>0</v>
      </c>
      <c r="CO1221" s="89">
        <v>0</v>
      </c>
      <c r="CP1221" s="69">
        <v>0</v>
      </c>
      <c r="CQ1221" s="69">
        <v>0</v>
      </c>
      <c r="CR1221" s="69">
        <v>0</v>
      </c>
      <c r="CS1221" s="69">
        <v>0</v>
      </c>
      <c r="CT1221" s="69">
        <v>0</v>
      </c>
      <c r="CU1221" s="69">
        <v>0</v>
      </c>
      <c r="CV1221" s="69">
        <v>0</v>
      </c>
      <c r="CW1221" s="69">
        <v>0</v>
      </c>
      <c r="CZ1221" s="69">
        <v>0</v>
      </c>
      <c r="DA1221" s="69">
        <v>0</v>
      </c>
      <c r="DB1221" s="69">
        <v>26</v>
      </c>
      <c r="DC1221" s="69">
        <v>0</v>
      </c>
      <c r="DD1221" s="69">
        <v>0</v>
      </c>
      <c r="DE1221" s="69">
        <v>0</v>
      </c>
      <c r="DF1221" s="69">
        <v>0</v>
      </c>
      <c r="DG1221" s="69">
        <v>1</v>
      </c>
      <c r="DI1221" s="69" t="e">
        <f>INDEX(Sheet3!$E$78:$E$1130,MATCH(A1221,Sheet3!$D$78:$D$1130,0))</f>
        <v>#N/A</v>
      </c>
      <c r="DJ1221" s="69" t="str">
        <f t="shared" si="244"/>
        <v>skill_icons.ps_skill_pysicalcri</v>
      </c>
      <c r="DK1221" s="69" t="s">
        <v>2465</v>
      </c>
      <c r="DL1221" s="93"/>
      <c r="DM1221" s="94" t="s">
        <v>2672</v>
      </c>
      <c r="DN1221" s="69" t="e">
        <f>"造成["&amp;INDEX(Sheet5!$L$2:$L$11,MATCH(BL1221,Sheet5!$J$2:$J$11,0))&amp;":"&amp;BR1221&amp;"*"&amp;BS1221/1000&amp;"]"&amp;INDEX(Sheet5!$I$2:$I$4,MATCH(BR1221,Sheet5!$H$2:$H$4,0))&amp;"的"&amp;INDEX(Sheet5!$K$2:$K$11,MATCH(BL1221,Sheet5!$J$2:$J$11,0))</f>
        <v>#N/A</v>
      </c>
      <c r="DO1221" s="69" t="e">
        <f>"造成["&amp;INDEX(Sheet5!$L$2:$L$11,MATCH(BY1221,Sheet5!$J$2:$J$11,0))&amp;":"&amp;CE1221&amp;"*"&amp;CF1221/1000&amp;"]"&amp;INDEX(Sheet5!$I$2:$I$4,MATCH(CE1221,Sheet5!$H$2:$H$4,0))&amp;"的"&amp;INDEX(Sheet5!$K$2:$K$11,MATCH(BY1221,Sheet5!$J$2:$J$11,0))</f>
        <v>#N/A</v>
      </c>
      <c r="DP1221" s="69"/>
      <c r="DQ1221" s="69"/>
      <c r="DR1221" s="69" t="e">
        <f t="shared" si="245"/>
        <v>#N/A</v>
      </c>
      <c r="DS1221" s="90">
        <f>MATCH(A1221,Sheet5!D:D,0)</f>
        <v>474</v>
      </c>
      <c r="DT1221" s="94" t="e">
        <f>MATCH(A1220,Sheet5!F:F,0)</f>
        <v>#N/A</v>
      </c>
      <c r="DU1221" s="69">
        <v>26</v>
      </c>
      <c r="DV1221" s="69">
        <v>0</v>
      </c>
      <c r="DW1221" s="69">
        <v>0</v>
      </c>
      <c r="DX1221" s="69">
        <v>0</v>
      </c>
      <c r="DY1221" s="69">
        <v>0</v>
      </c>
    </row>
    <row r="1222" spans="1:129" ht="14.25">
      <c r="A1222" s="69">
        <v>67008</v>
      </c>
      <c r="B1222" s="69">
        <v>0</v>
      </c>
      <c r="C1222" s="69">
        <v>1</v>
      </c>
      <c r="D1222" s="69" t="s">
        <v>2467</v>
      </c>
      <c r="E1222" s="69" t="s">
        <v>2468</v>
      </c>
      <c r="F1222" s="69" t="s">
        <v>2469</v>
      </c>
      <c r="G1222" s="69">
        <v>1</v>
      </c>
      <c r="I1222" s="69">
        <v>0</v>
      </c>
      <c r="J1222" s="69">
        <v>0</v>
      </c>
      <c r="K1222" s="69">
        <v>0</v>
      </c>
      <c r="M1222" s="69">
        <v>0</v>
      </c>
      <c r="O1222" s="69">
        <v>0</v>
      </c>
      <c r="P1222" s="69">
        <v>1</v>
      </c>
      <c r="Q1222" s="69">
        <v>0</v>
      </c>
      <c r="R1222" s="69">
        <v>2</v>
      </c>
      <c r="S1222" s="69">
        <v>0</v>
      </c>
      <c r="T1222" s="69">
        <v>0</v>
      </c>
      <c r="U1222" s="69">
        <v>0</v>
      </c>
      <c r="V1222" s="69">
        <v>0</v>
      </c>
      <c r="W1222" s="69">
        <v>0</v>
      </c>
      <c r="X1222" s="69">
        <v>0</v>
      </c>
      <c r="Y1222" s="69">
        <v>0</v>
      </c>
      <c r="Z1222" s="69">
        <v>0</v>
      </c>
      <c r="AA1222" s="69">
        <v>1</v>
      </c>
      <c r="AB1222" s="69">
        <v>31</v>
      </c>
      <c r="AC1222" s="69">
        <v>0</v>
      </c>
      <c r="AD1222" s="69">
        <v>0</v>
      </c>
      <c r="AE1222" s="69">
        <v>0</v>
      </c>
      <c r="AF1222" s="69">
        <v>1</v>
      </c>
      <c r="AG1222" s="69">
        <v>0</v>
      </c>
      <c r="AH1222" s="69">
        <v>1</v>
      </c>
      <c r="AI1222" s="69">
        <v>0</v>
      </c>
      <c r="AJ1222" s="69">
        <v>0</v>
      </c>
      <c r="AK1222" s="69">
        <v>0</v>
      </c>
      <c r="AL1222" s="69">
        <v>0</v>
      </c>
      <c r="AM1222" s="69">
        <v>0</v>
      </c>
      <c r="AN1222" s="69">
        <v>0</v>
      </c>
      <c r="AO1222" s="69">
        <v>0</v>
      </c>
      <c r="AP1222" s="69">
        <v>0</v>
      </c>
      <c r="AQ1222" s="84">
        <v>0</v>
      </c>
      <c r="AR1222" s="69">
        <v>0</v>
      </c>
      <c r="AS1222" s="69">
        <v>0</v>
      </c>
      <c r="AT1222" s="69">
        <v>0</v>
      </c>
      <c r="AU1222" s="69">
        <v>0</v>
      </c>
      <c r="AV1222" s="69">
        <v>0</v>
      </c>
      <c r="AW1222" s="69">
        <v>0</v>
      </c>
      <c r="AX1222" s="69">
        <v>0</v>
      </c>
      <c r="AY1222" s="69">
        <v>0</v>
      </c>
      <c r="AZ1222" s="69">
        <v>0</v>
      </c>
      <c r="BA1222" s="69">
        <v>0</v>
      </c>
      <c r="BB1222" s="69">
        <v>0</v>
      </c>
      <c r="BC1222" s="69">
        <v>0</v>
      </c>
      <c r="BD1222" s="69">
        <v>0</v>
      </c>
      <c r="BE1222" s="69">
        <v>0</v>
      </c>
      <c r="BF1222" s="69">
        <v>0</v>
      </c>
      <c r="BG1222" s="69">
        <v>0</v>
      </c>
      <c r="BH1222" s="69">
        <v>0</v>
      </c>
      <c r="BK1222" s="69">
        <v>3</v>
      </c>
      <c r="BL1222" s="69">
        <v>10</v>
      </c>
      <c r="BM1222" s="69">
        <v>1</v>
      </c>
      <c r="BN1222" s="69">
        <v>31</v>
      </c>
      <c r="BO1222" s="89">
        <v>0</v>
      </c>
      <c r="BP1222" s="69">
        <v>1</v>
      </c>
      <c r="BQ1222" s="69">
        <v>1</v>
      </c>
      <c r="BR1222" s="69">
        <v>1</v>
      </c>
      <c r="BS1222" s="69">
        <v>67008</v>
      </c>
      <c r="BT1222" s="69">
        <v>0</v>
      </c>
      <c r="BU1222" s="69">
        <v>0</v>
      </c>
      <c r="BV1222" s="69">
        <v>1000</v>
      </c>
      <c r="BW1222" s="69">
        <v>0</v>
      </c>
      <c r="BY1222" s="69">
        <v>0</v>
      </c>
      <c r="BZ1222" s="69">
        <v>0</v>
      </c>
      <c r="CA1222" s="69">
        <v>31</v>
      </c>
      <c r="CB1222" s="89">
        <v>0</v>
      </c>
      <c r="CC1222" s="69">
        <v>0</v>
      </c>
      <c r="CD1222" s="69">
        <v>0</v>
      </c>
      <c r="CE1222" s="69">
        <v>0</v>
      </c>
      <c r="CF1222" s="69">
        <v>0</v>
      </c>
      <c r="CG1222" s="69">
        <v>0</v>
      </c>
      <c r="CH1222" s="69">
        <v>0</v>
      </c>
      <c r="CI1222" s="69">
        <v>0</v>
      </c>
      <c r="CJ1222" s="69">
        <v>0</v>
      </c>
      <c r="CL1222" s="69">
        <v>0</v>
      </c>
      <c r="CM1222" s="69">
        <v>0</v>
      </c>
      <c r="CN1222" s="69">
        <v>0</v>
      </c>
      <c r="CO1222" s="89">
        <v>0</v>
      </c>
      <c r="CP1222" s="69">
        <v>0</v>
      </c>
      <c r="CQ1222" s="69">
        <v>0</v>
      </c>
      <c r="CR1222" s="69">
        <v>0</v>
      </c>
      <c r="CS1222" s="69">
        <v>0</v>
      </c>
      <c r="CT1222" s="69">
        <v>0</v>
      </c>
      <c r="CU1222" s="69">
        <v>0</v>
      </c>
      <c r="CV1222" s="69">
        <v>0</v>
      </c>
      <c r="CW1222" s="69">
        <v>0</v>
      </c>
      <c r="CZ1222" s="69">
        <v>0</v>
      </c>
      <c r="DA1222" s="69">
        <v>0</v>
      </c>
      <c r="DB1222" s="69">
        <v>26</v>
      </c>
      <c r="DC1222" s="69">
        <v>0</v>
      </c>
      <c r="DD1222" s="69">
        <v>0</v>
      </c>
      <c r="DE1222" s="69">
        <v>0</v>
      </c>
      <c r="DF1222" s="69">
        <v>0</v>
      </c>
      <c r="DG1222" s="69">
        <v>1</v>
      </c>
      <c r="DI1222" s="69" t="e">
        <f>INDEX(Sheet3!$E$78:$E$1130,MATCH(A1222,Sheet3!$D$78:$D$1130,0))</f>
        <v>#N/A</v>
      </c>
      <c r="DJ1222" s="69" t="str">
        <f t="shared" si="244"/>
        <v>skill_icons.ps_skill_magiccri</v>
      </c>
      <c r="DK1222" s="69" t="s">
        <v>2470</v>
      </c>
      <c r="DL1222" s="93"/>
      <c r="DM1222" s="94" t="s">
        <v>2673</v>
      </c>
      <c r="DN1222" s="69" t="e">
        <f>"造成["&amp;INDEX(Sheet5!$L$2:$L$11,MATCH(BL1222,Sheet5!$J$2:$J$11,0))&amp;":"&amp;BR1222&amp;"*"&amp;BS1222/1000&amp;"]"&amp;INDEX(Sheet5!$I$2:$I$4,MATCH(BR1222,Sheet5!$H$2:$H$4,0))&amp;"的"&amp;INDEX(Sheet5!$K$2:$K$11,MATCH(BL1222,Sheet5!$J$2:$J$11,0))</f>
        <v>#N/A</v>
      </c>
      <c r="DO1222" s="69" t="e">
        <f>"造成["&amp;INDEX(Sheet5!$L$2:$L$11,MATCH(BY1222,Sheet5!$J$2:$J$11,0))&amp;":"&amp;CE1222&amp;"*"&amp;CF1222/1000&amp;"]"&amp;INDEX(Sheet5!$I$2:$I$4,MATCH(CE1222,Sheet5!$H$2:$H$4,0))&amp;"的"&amp;INDEX(Sheet5!$K$2:$K$11,MATCH(BY1222,Sheet5!$J$2:$J$11,0))</f>
        <v>#N/A</v>
      </c>
      <c r="DP1222" s="69"/>
      <c r="DQ1222" s="69"/>
      <c r="DR1222" s="69" t="e">
        <f t="shared" si="245"/>
        <v>#N/A</v>
      </c>
      <c r="DS1222" s="90">
        <f>MATCH(A1222,Sheet5!D:D,0)</f>
        <v>475</v>
      </c>
      <c r="DT1222" s="94" t="e">
        <f>MATCH(A1221,Sheet5!F:F,0)</f>
        <v>#N/A</v>
      </c>
      <c r="DU1222" s="69">
        <v>26</v>
      </c>
      <c r="DV1222" s="69">
        <v>0</v>
      </c>
      <c r="DW1222" s="69">
        <v>0</v>
      </c>
      <c r="DX1222" s="69">
        <v>0</v>
      </c>
      <c r="DY1222" s="69">
        <v>0</v>
      </c>
    </row>
    <row r="1223" spans="1:129" ht="14.25">
      <c r="A1223" s="69">
        <v>67009</v>
      </c>
      <c r="B1223" s="69">
        <v>0</v>
      </c>
      <c r="C1223" s="69">
        <v>1</v>
      </c>
      <c r="D1223" s="69" t="s">
        <v>2472</v>
      </c>
      <c r="E1223" s="69" t="s">
        <v>2473</v>
      </c>
      <c r="F1223" s="69" t="s">
        <v>2474</v>
      </c>
      <c r="G1223" s="69">
        <v>1</v>
      </c>
      <c r="I1223" s="69">
        <v>0</v>
      </c>
      <c r="J1223" s="69">
        <v>0</v>
      </c>
      <c r="K1223" s="69">
        <v>0</v>
      </c>
      <c r="M1223" s="69">
        <v>0</v>
      </c>
      <c r="O1223" s="69">
        <v>0</v>
      </c>
      <c r="P1223" s="69">
        <v>1</v>
      </c>
      <c r="Q1223" s="69">
        <v>0</v>
      </c>
      <c r="R1223" s="69">
        <v>2</v>
      </c>
      <c r="S1223" s="69">
        <v>0</v>
      </c>
      <c r="T1223" s="69">
        <v>0</v>
      </c>
      <c r="U1223" s="69">
        <v>0</v>
      </c>
      <c r="V1223" s="69">
        <v>0</v>
      </c>
      <c r="W1223" s="69">
        <v>0</v>
      </c>
      <c r="X1223" s="69">
        <v>0</v>
      </c>
      <c r="Y1223" s="69">
        <v>0</v>
      </c>
      <c r="Z1223" s="69">
        <v>0</v>
      </c>
      <c r="AA1223" s="69">
        <v>1</v>
      </c>
      <c r="AB1223" s="69">
        <v>31</v>
      </c>
      <c r="AC1223" s="69">
        <v>0</v>
      </c>
      <c r="AD1223" s="69">
        <v>0</v>
      </c>
      <c r="AE1223" s="69">
        <v>0</v>
      </c>
      <c r="AF1223" s="69">
        <v>1</v>
      </c>
      <c r="AG1223" s="69">
        <v>0</v>
      </c>
      <c r="AH1223" s="69">
        <v>1</v>
      </c>
      <c r="AI1223" s="69">
        <v>0</v>
      </c>
      <c r="AJ1223" s="69">
        <v>0</v>
      </c>
      <c r="AK1223" s="69">
        <v>0</v>
      </c>
      <c r="AL1223" s="69">
        <v>0</v>
      </c>
      <c r="AM1223" s="69">
        <v>0</v>
      </c>
      <c r="AN1223" s="69">
        <v>0</v>
      </c>
      <c r="AO1223" s="69">
        <v>0</v>
      </c>
      <c r="AP1223" s="69">
        <v>0</v>
      </c>
      <c r="AQ1223" s="84">
        <v>0</v>
      </c>
      <c r="AR1223" s="69">
        <v>0</v>
      </c>
      <c r="AS1223" s="69">
        <v>0</v>
      </c>
      <c r="AT1223" s="69">
        <v>0</v>
      </c>
      <c r="AU1223" s="69">
        <v>0</v>
      </c>
      <c r="AV1223" s="69">
        <v>0</v>
      </c>
      <c r="AW1223" s="69">
        <v>0</v>
      </c>
      <c r="AX1223" s="69">
        <v>0</v>
      </c>
      <c r="AY1223" s="69">
        <v>0</v>
      </c>
      <c r="AZ1223" s="69">
        <v>0</v>
      </c>
      <c r="BA1223" s="69">
        <v>0</v>
      </c>
      <c r="BB1223" s="69">
        <v>0</v>
      </c>
      <c r="BC1223" s="69">
        <v>0</v>
      </c>
      <c r="BD1223" s="69">
        <v>0</v>
      </c>
      <c r="BE1223" s="69">
        <v>0</v>
      </c>
      <c r="BF1223" s="69">
        <v>0</v>
      </c>
      <c r="BG1223" s="69">
        <v>0</v>
      </c>
      <c r="BH1223" s="69">
        <v>0</v>
      </c>
      <c r="BK1223" s="69">
        <v>3</v>
      </c>
      <c r="BL1223" s="69">
        <v>10</v>
      </c>
      <c r="BM1223" s="69">
        <v>1</v>
      </c>
      <c r="BN1223" s="69">
        <v>31</v>
      </c>
      <c r="BO1223" s="89">
        <v>0</v>
      </c>
      <c r="BP1223" s="69">
        <v>1</v>
      </c>
      <c r="BQ1223" s="69">
        <v>1</v>
      </c>
      <c r="BR1223" s="69">
        <v>1</v>
      </c>
      <c r="BS1223" s="69">
        <v>67009</v>
      </c>
      <c r="BT1223" s="69">
        <v>0</v>
      </c>
      <c r="BU1223" s="69">
        <v>0</v>
      </c>
      <c r="BV1223" s="69">
        <v>1000</v>
      </c>
      <c r="BW1223" s="69">
        <v>0</v>
      </c>
      <c r="BY1223" s="69">
        <v>0</v>
      </c>
      <c r="BZ1223" s="69">
        <v>0</v>
      </c>
      <c r="CA1223" s="69">
        <v>31</v>
      </c>
      <c r="CB1223" s="89">
        <v>0</v>
      </c>
      <c r="CC1223" s="69">
        <v>0</v>
      </c>
      <c r="CD1223" s="69">
        <v>0</v>
      </c>
      <c r="CE1223" s="69">
        <v>0</v>
      </c>
      <c r="CF1223" s="69">
        <v>0</v>
      </c>
      <c r="CG1223" s="69">
        <v>0</v>
      </c>
      <c r="CH1223" s="69">
        <v>0</v>
      </c>
      <c r="CI1223" s="69">
        <v>0</v>
      </c>
      <c r="CJ1223" s="69">
        <v>0</v>
      </c>
      <c r="CL1223" s="69">
        <v>0</v>
      </c>
      <c r="CM1223" s="69">
        <v>0</v>
      </c>
      <c r="CN1223" s="69">
        <v>0</v>
      </c>
      <c r="CO1223" s="89">
        <v>0</v>
      </c>
      <c r="CP1223" s="69">
        <v>0</v>
      </c>
      <c r="CQ1223" s="69">
        <v>0</v>
      </c>
      <c r="CR1223" s="69">
        <v>0</v>
      </c>
      <c r="CS1223" s="69">
        <v>0</v>
      </c>
      <c r="CT1223" s="69">
        <v>0</v>
      </c>
      <c r="CU1223" s="69">
        <v>0</v>
      </c>
      <c r="CV1223" s="69">
        <v>0</v>
      </c>
      <c r="CW1223" s="69">
        <v>0</v>
      </c>
      <c r="CZ1223" s="69">
        <v>0</v>
      </c>
      <c r="DA1223" s="69">
        <v>0</v>
      </c>
      <c r="DB1223" s="69">
        <v>27</v>
      </c>
      <c r="DC1223" s="69">
        <v>0</v>
      </c>
      <c r="DD1223" s="69">
        <v>0</v>
      </c>
      <c r="DE1223" s="69">
        <v>0</v>
      </c>
      <c r="DF1223" s="69">
        <v>0</v>
      </c>
      <c r="DG1223" s="69">
        <v>1</v>
      </c>
      <c r="DI1223" s="69" t="e">
        <f>INDEX(Sheet3!$E$78:$E$1130,MATCH(A1223,Sheet3!$D$78:$D$1130,0))</f>
        <v>#N/A</v>
      </c>
      <c r="DJ1223" s="69" t="str">
        <f t="shared" si="244"/>
        <v>skill_icons.ps_skill_pysicalcridam</v>
      </c>
      <c r="DK1223" s="69" t="s">
        <v>2475</v>
      </c>
      <c r="DL1223" s="93"/>
      <c r="DM1223" s="94" t="s">
        <v>2674</v>
      </c>
      <c r="DN1223" s="69" t="e">
        <f>"造成["&amp;INDEX(Sheet5!$L$2:$L$11,MATCH(BL1223,Sheet5!$J$2:$J$11,0))&amp;":"&amp;BR1223&amp;"*"&amp;BS1223/1000&amp;"]"&amp;INDEX(Sheet5!$I$2:$I$4,MATCH(BR1223,Sheet5!$H$2:$H$4,0))&amp;"的"&amp;INDEX(Sheet5!$K$2:$K$11,MATCH(BL1223,Sheet5!$J$2:$J$11,0))</f>
        <v>#N/A</v>
      </c>
      <c r="DO1223" s="69" t="e">
        <f>"造成["&amp;INDEX(Sheet5!$L$2:$L$11,MATCH(BY1223,Sheet5!$J$2:$J$11,0))&amp;":"&amp;CE1223&amp;"*"&amp;CF1223/1000&amp;"]"&amp;INDEX(Sheet5!$I$2:$I$4,MATCH(CE1223,Sheet5!$H$2:$H$4,0))&amp;"的"&amp;INDEX(Sheet5!$K$2:$K$11,MATCH(BY1223,Sheet5!$J$2:$J$11,0))</f>
        <v>#N/A</v>
      </c>
      <c r="DP1223" s="69"/>
      <c r="DQ1223" s="69"/>
      <c r="DR1223" s="69" t="e">
        <f t="shared" si="245"/>
        <v>#N/A</v>
      </c>
      <c r="DS1223" s="90">
        <f>MATCH(A1223,Sheet5!D:D,0)</f>
        <v>476</v>
      </c>
      <c r="DT1223" s="94" t="e">
        <f>MATCH(A1222,Sheet5!F:F,0)</f>
        <v>#N/A</v>
      </c>
      <c r="DU1223" s="69">
        <v>27</v>
      </c>
      <c r="DV1223" s="69">
        <v>0</v>
      </c>
      <c r="DW1223" s="69">
        <v>0</v>
      </c>
      <c r="DX1223" s="69">
        <v>0</v>
      </c>
      <c r="DY1223" s="69">
        <v>0</v>
      </c>
    </row>
    <row r="1224" spans="1:129" ht="14.25">
      <c r="A1224" s="69">
        <v>67010</v>
      </c>
      <c r="B1224" s="69">
        <v>0</v>
      </c>
      <c r="C1224" s="69">
        <v>1</v>
      </c>
      <c r="D1224" s="69" t="s">
        <v>2477</v>
      </c>
      <c r="E1224" s="69" t="s">
        <v>2478</v>
      </c>
      <c r="F1224" s="69" t="s">
        <v>2479</v>
      </c>
      <c r="G1224" s="69">
        <v>1</v>
      </c>
      <c r="I1224" s="69">
        <v>0</v>
      </c>
      <c r="J1224" s="69">
        <v>0</v>
      </c>
      <c r="K1224" s="69">
        <v>0</v>
      </c>
      <c r="M1224" s="69">
        <v>0</v>
      </c>
      <c r="O1224" s="69">
        <v>0</v>
      </c>
      <c r="P1224" s="69">
        <v>1</v>
      </c>
      <c r="Q1224" s="69">
        <v>0</v>
      </c>
      <c r="R1224" s="69">
        <v>2</v>
      </c>
      <c r="S1224" s="69">
        <v>0</v>
      </c>
      <c r="T1224" s="69">
        <v>0</v>
      </c>
      <c r="U1224" s="69">
        <v>0</v>
      </c>
      <c r="V1224" s="69">
        <v>0</v>
      </c>
      <c r="W1224" s="69">
        <v>0</v>
      </c>
      <c r="X1224" s="69">
        <v>0</v>
      </c>
      <c r="Y1224" s="69">
        <v>0</v>
      </c>
      <c r="Z1224" s="69">
        <v>0</v>
      </c>
      <c r="AA1224" s="69">
        <v>1</v>
      </c>
      <c r="AB1224" s="69">
        <v>31</v>
      </c>
      <c r="AC1224" s="69">
        <v>0</v>
      </c>
      <c r="AD1224" s="69">
        <v>0</v>
      </c>
      <c r="AE1224" s="69">
        <v>0</v>
      </c>
      <c r="AF1224" s="69">
        <v>1</v>
      </c>
      <c r="AG1224" s="69">
        <v>0</v>
      </c>
      <c r="AH1224" s="69">
        <v>1</v>
      </c>
      <c r="AI1224" s="69">
        <v>0</v>
      </c>
      <c r="AJ1224" s="69">
        <v>0</v>
      </c>
      <c r="AK1224" s="69">
        <v>0</v>
      </c>
      <c r="AL1224" s="69">
        <v>0</v>
      </c>
      <c r="AM1224" s="69">
        <v>0</v>
      </c>
      <c r="AN1224" s="69">
        <v>0</v>
      </c>
      <c r="AO1224" s="69">
        <v>0</v>
      </c>
      <c r="AP1224" s="69">
        <v>0</v>
      </c>
      <c r="AQ1224" s="84">
        <v>0</v>
      </c>
      <c r="AR1224" s="69">
        <v>0</v>
      </c>
      <c r="AS1224" s="69">
        <v>0</v>
      </c>
      <c r="AT1224" s="69">
        <v>0</v>
      </c>
      <c r="AU1224" s="69">
        <v>0</v>
      </c>
      <c r="AV1224" s="69">
        <v>0</v>
      </c>
      <c r="AW1224" s="69">
        <v>0</v>
      </c>
      <c r="AX1224" s="69">
        <v>0</v>
      </c>
      <c r="AY1224" s="69">
        <v>0</v>
      </c>
      <c r="AZ1224" s="69">
        <v>0</v>
      </c>
      <c r="BA1224" s="69">
        <v>0</v>
      </c>
      <c r="BB1224" s="69">
        <v>0</v>
      </c>
      <c r="BC1224" s="69">
        <v>0</v>
      </c>
      <c r="BD1224" s="69">
        <v>0</v>
      </c>
      <c r="BE1224" s="69">
        <v>0</v>
      </c>
      <c r="BF1224" s="69">
        <v>0</v>
      </c>
      <c r="BG1224" s="69">
        <v>0</v>
      </c>
      <c r="BH1224" s="69">
        <v>0</v>
      </c>
      <c r="BK1224" s="69">
        <v>3</v>
      </c>
      <c r="BL1224" s="69">
        <v>10</v>
      </c>
      <c r="BM1224" s="69">
        <v>1</v>
      </c>
      <c r="BN1224" s="69">
        <v>31</v>
      </c>
      <c r="BO1224" s="89">
        <v>0</v>
      </c>
      <c r="BP1224" s="69">
        <v>1</v>
      </c>
      <c r="BQ1224" s="69">
        <v>1</v>
      </c>
      <c r="BR1224" s="69">
        <v>1</v>
      </c>
      <c r="BS1224" s="69">
        <v>67010</v>
      </c>
      <c r="BT1224" s="69">
        <v>0</v>
      </c>
      <c r="BU1224" s="69">
        <v>0</v>
      </c>
      <c r="BV1224" s="69">
        <v>1000</v>
      </c>
      <c r="BW1224" s="69">
        <v>0</v>
      </c>
      <c r="BY1224" s="69">
        <v>0</v>
      </c>
      <c r="BZ1224" s="69">
        <v>0</v>
      </c>
      <c r="CA1224" s="69">
        <v>31</v>
      </c>
      <c r="CB1224" s="89">
        <v>0</v>
      </c>
      <c r="CC1224" s="69">
        <v>0</v>
      </c>
      <c r="CD1224" s="69">
        <v>0</v>
      </c>
      <c r="CE1224" s="69">
        <v>0</v>
      </c>
      <c r="CF1224" s="69">
        <v>0</v>
      </c>
      <c r="CG1224" s="69">
        <v>0</v>
      </c>
      <c r="CH1224" s="69">
        <v>0</v>
      </c>
      <c r="CI1224" s="69">
        <v>0</v>
      </c>
      <c r="CJ1224" s="69">
        <v>0</v>
      </c>
      <c r="CL1224" s="69">
        <v>0</v>
      </c>
      <c r="CM1224" s="69">
        <v>0</v>
      </c>
      <c r="CN1224" s="69">
        <v>0</v>
      </c>
      <c r="CO1224" s="89">
        <v>0</v>
      </c>
      <c r="CP1224" s="69">
        <v>0</v>
      </c>
      <c r="CQ1224" s="69">
        <v>0</v>
      </c>
      <c r="CR1224" s="69">
        <v>0</v>
      </c>
      <c r="CS1224" s="69">
        <v>0</v>
      </c>
      <c r="CT1224" s="69">
        <v>0</v>
      </c>
      <c r="CU1224" s="69">
        <v>0</v>
      </c>
      <c r="CV1224" s="69">
        <v>0</v>
      </c>
      <c r="CW1224" s="69">
        <v>0</v>
      </c>
      <c r="CZ1224" s="69">
        <v>0</v>
      </c>
      <c r="DA1224" s="69">
        <v>0</v>
      </c>
      <c r="DB1224" s="69">
        <v>27</v>
      </c>
      <c r="DC1224" s="69">
        <v>0</v>
      </c>
      <c r="DD1224" s="69">
        <v>0</v>
      </c>
      <c r="DE1224" s="69">
        <v>0</v>
      </c>
      <c r="DF1224" s="69">
        <v>0</v>
      </c>
      <c r="DG1224" s="69">
        <v>1</v>
      </c>
      <c r="DI1224" s="69" t="e">
        <f>INDEX(Sheet3!$E$78:$E$1130,MATCH(A1224,Sheet3!$D$78:$D$1130,0))</f>
        <v>#N/A</v>
      </c>
      <c r="DJ1224" s="69" t="str">
        <f t="shared" si="244"/>
        <v>skill_icons.ps_skill_magiccridam</v>
      </c>
      <c r="DK1224" s="69" t="s">
        <v>2480</v>
      </c>
      <c r="DL1224" s="93"/>
      <c r="DM1224" s="94" t="s">
        <v>2675</v>
      </c>
      <c r="DN1224" s="69" t="e">
        <f>"造成["&amp;INDEX(Sheet5!$L$2:$L$11,MATCH(BL1224,Sheet5!$J$2:$J$11,0))&amp;":"&amp;BR1224&amp;"*"&amp;BS1224/1000&amp;"]"&amp;INDEX(Sheet5!$I$2:$I$4,MATCH(BR1224,Sheet5!$H$2:$H$4,0))&amp;"的"&amp;INDEX(Sheet5!$K$2:$K$11,MATCH(BL1224,Sheet5!$J$2:$J$11,0))</f>
        <v>#N/A</v>
      </c>
      <c r="DO1224" s="69" t="e">
        <f>"造成["&amp;INDEX(Sheet5!$L$2:$L$11,MATCH(BY1224,Sheet5!$J$2:$J$11,0))&amp;":"&amp;CE1224&amp;"*"&amp;CF1224/1000&amp;"]"&amp;INDEX(Sheet5!$I$2:$I$4,MATCH(CE1224,Sheet5!$H$2:$H$4,0))&amp;"的"&amp;INDEX(Sheet5!$K$2:$K$11,MATCH(BY1224,Sheet5!$J$2:$J$11,0))</f>
        <v>#N/A</v>
      </c>
      <c r="DP1224" s="69"/>
      <c r="DQ1224" s="69"/>
      <c r="DR1224" s="69" t="e">
        <f t="shared" si="245"/>
        <v>#N/A</v>
      </c>
      <c r="DS1224" s="90">
        <f>MATCH(A1224,Sheet5!D:D,0)</f>
        <v>477</v>
      </c>
      <c r="DT1224" s="94" t="e">
        <f>MATCH(A1223,Sheet5!F:F,0)</f>
        <v>#N/A</v>
      </c>
      <c r="DU1224" s="69">
        <v>27</v>
      </c>
      <c r="DV1224" s="69">
        <v>0</v>
      </c>
      <c r="DW1224" s="69">
        <v>0</v>
      </c>
      <c r="DX1224" s="69">
        <v>0</v>
      </c>
      <c r="DY1224" s="69">
        <v>0</v>
      </c>
    </row>
    <row r="1225" spans="1:129" ht="14.25">
      <c r="A1225" s="69">
        <v>67011</v>
      </c>
      <c r="B1225" s="69">
        <v>0</v>
      </c>
      <c r="C1225" s="69">
        <v>1</v>
      </c>
      <c r="D1225" s="69" t="s">
        <v>2482</v>
      </c>
      <c r="E1225" s="69" t="s">
        <v>2483</v>
      </c>
      <c r="F1225" s="69" t="s">
        <v>2484</v>
      </c>
      <c r="G1225" s="69">
        <v>1</v>
      </c>
      <c r="I1225" s="69">
        <v>0</v>
      </c>
      <c r="J1225" s="69">
        <v>0</v>
      </c>
      <c r="K1225" s="69">
        <v>0</v>
      </c>
      <c r="M1225" s="69">
        <v>0</v>
      </c>
      <c r="O1225" s="69">
        <v>0</v>
      </c>
      <c r="P1225" s="69">
        <v>1</v>
      </c>
      <c r="Q1225" s="69">
        <v>0</v>
      </c>
      <c r="R1225" s="69">
        <v>2</v>
      </c>
      <c r="S1225" s="69">
        <v>0</v>
      </c>
      <c r="T1225" s="69">
        <v>0</v>
      </c>
      <c r="U1225" s="69">
        <v>0</v>
      </c>
      <c r="V1225" s="69">
        <v>0</v>
      </c>
      <c r="W1225" s="69">
        <v>0</v>
      </c>
      <c r="X1225" s="69">
        <v>0</v>
      </c>
      <c r="Y1225" s="69">
        <v>0</v>
      </c>
      <c r="Z1225" s="69">
        <v>0</v>
      </c>
      <c r="AA1225" s="69">
        <v>1</v>
      </c>
      <c r="AB1225" s="69">
        <v>31</v>
      </c>
      <c r="AC1225" s="69">
        <v>0</v>
      </c>
      <c r="AD1225" s="69">
        <v>0</v>
      </c>
      <c r="AE1225" s="69">
        <v>0</v>
      </c>
      <c r="AF1225" s="69">
        <v>1</v>
      </c>
      <c r="AG1225" s="69">
        <v>0</v>
      </c>
      <c r="AH1225" s="69">
        <v>1</v>
      </c>
      <c r="AI1225" s="69">
        <v>0</v>
      </c>
      <c r="AJ1225" s="69">
        <v>0</v>
      </c>
      <c r="AK1225" s="69">
        <v>0</v>
      </c>
      <c r="AL1225" s="69">
        <v>0</v>
      </c>
      <c r="AM1225" s="69">
        <v>0</v>
      </c>
      <c r="AN1225" s="69">
        <v>0</v>
      </c>
      <c r="AO1225" s="69">
        <v>0</v>
      </c>
      <c r="AP1225" s="69">
        <v>0</v>
      </c>
      <c r="AQ1225" s="84">
        <v>0</v>
      </c>
      <c r="AR1225" s="69">
        <v>0</v>
      </c>
      <c r="AS1225" s="69">
        <v>0</v>
      </c>
      <c r="AT1225" s="69">
        <v>0</v>
      </c>
      <c r="AU1225" s="69">
        <v>0</v>
      </c>
      <c r="AV1225" s="69">
        <v>0</v>
      </c>
      <c r="AW1225" s="69">
        <v>0</v>
      </c>
      <c r="AX1225" s="69">
        <v>0</v>
      </c>
      <c r="AY1225" s="69">
        <v>0</v>
      </c>
      <c r="AZ1225" s="69">
        <v>0</v>
      </c>
      <c r="BA1225" s="69">
        <v>0</v>
      </c>
      <c r="BB1225" s="69">
        <v>0</v>
      </c>
      <c r="BC1225" s="69">
        <v>0</v>
      </c>
      <c r="BD1225" s="69">
        <v>0</v>
      </c>
      <c r="BE1225" s="69">
        <v>0</v>
      </c>
      <c r="BF1225" s="69">
        <v>0</v>
      </c>
      <c r="BG1225" s="69">
        <v>0</v>
      </c>
      <c r="BH1225" s="69">
        <v>0</v>
      </c>
      <c r="BK1225" s="69">
        <v>3</v>
      </c>
      <c r="BL1225" s="69">
        <v>10</v>
      </c>
      <c r="BM1225" s="69">
        <v>1</v>
      </c>
      <c r="BN1225" s="69">
        <v>31</v>
      </c>
      <c r="BO1225" s="89">
        <v>0</v>
      </c>
      <c r="BP1225" s="69">
        <v>1</v>
      </c>
      <c r="BQ1225" s="69">
        <v>1</v>
      </c>
      <c r="BR1225" s="69">
        <v>1</v>
      </c>
      <c r="BS1225" s="69">
        <v>67011</v>
      </c>
      <c r="BT1225" s="69">
        <v>0</v>
      </c>
      <c r="BU1225" s="69">
        <v>0</v>
      </c>
      <c r="BV1225" s="69">
        <v>1000</v>
      </c>
      <c r="BW1225" s="69">
        <v>0</v>
      </c>
      <c r="BY1225" s="69">
        <v>0</v>
      </c>
      <c r="BZ1225" s="69">
        <v>0</v>
      </c>
      <c r="CA1225" s="69">
        <v>31</v>
      </c>
      <c r="CB1225" s="89">
        <v>0</v>
      </c>
      <c r="CC1225" s="69">
        <v>0</v>
      </c>
      <c r="CD1225" s="69">
        <v>0</v>
      </c>
      <c r="CE1225" s="69">
        <v>0</v>
      </c>
      <c r="CF1225" s="69">
        <v>0</v>
      </c>
      <c r="CG1225" s="69">
        <v>0</v>
      </c>
      <c r="CH1225" s="69">
        <v>0</v>
      </c>
      <c r="CI1225" s="69">
        <v>0</v>
      </c>
      <c r="CJ1225" s="69">
        <v>0</v>
      </c>
      <c r="CL1225" s="69">
        <v>0</v>
      </c>
      <c r="CM1225" s="69">
        <v>0</v>
      </c>
      <c r="CN1225" s="69">
        <v>0</v>
      </c>
      <c r="CO1225" s="89">
        <v>0</v>
      </c>
      <c r="CP1225" s="69">
        <v>0</v>
      </c>
      <c r="CQ1225" s="69">
        <v>0</v>
      </c>
      <c r="CR1225" s="69">
        <v>0</v>
      </c>
      <c r="CS1225" s="69">
        <v>0</v>
      </c>
      <c r="CT1225" s="69">
        <v>0</v>
      </c>
      <c r="CU1225" s="69">
        <v>0</v>
      </c>
      <c r="CV1225" s="69">
        <v>0</v>
      </c>
      <c r="CW1225" s="69">
        <v>0</v>
      </c>
      <c r="CZ1225" s="69">
        <v>0</v>
      </c>
      <c r="DA1225" s="69">
        <v>0</v>
      </c>
      <c r="DB1225" s="69">
        <v>11</v>
      </c>
      <c r="DC1225" s="69">
        <v>0</v>
      </c>
      <c r="DD1225" s="69">
        <v>0</v>
      </c>
      <c r="DE1225" s="69">
        <v>0</v>
      </c>
      <c r="DF1225" s="69">
        <v>0</v>
      </c>
      <c r="DG1225" s="69">
        <v>1</v>
      </c>
      <c r="DI1225" s="69" t="e">
        <f>INDEX(Sheet3!$E$78:$E$1130,MATCH(A1225,Sheet3!$D$78:$D$1130,0))</f>
        <v>#N/A</v>
      </c>
      <c r="DJ1225" s="69" t="str">
        <f t="shared" si="244"/>
        <v>skill_icons.ps_skill_movespd</v>
      </c>
      <c r="DK1225" s="69" t="s">
        <v>2485</v>
      </c>
      <c r="DL1225" s="93"/>
      <c r="DM1225" s="94" t="s">
        <v>2676</v>
      </c>
      <c r="DN1225" s="69" t="e">
        <f>"造成["&amp;INDEX(Sheet5!$L$2:$L$11,MATCH(BL1225,Sheet5!$J$2:$J$11,0))&amp;":"&amp;BR1225&amp;"*"&amp;BS1225/1000&amp;"]"&amp;INDEX(Sheet5!$I$2:$I$4,MATCH(BR1225,Sheet5!$H$2:$H$4,0))&amp;"的"&amp;INDEX(Sheet5!$K$2:$K$11,MATCH(BL1225,Sheet5!$J$2:$J$11,0))</f>
        <v>#N/A</v>
      </c>
      <c r="DO1225" s="69" t="e">
        <f>"造成["&amp;INDEX(Sheet5!$L$2:$L$11,MATCH(BY1225,Sheet5!$J$2:$J$11,0))&amp;":"&amp;CE1225&amp;"*"&amp;CF1225/1000&amp;"]"&amp;INDEX(Sheet5!$I$2:$I$4,MATCH(CE1225,Sheet5!$H$2:$H$4,0))&amp;"的"&amp;INDEX(Sheet5!$K$2:$K$11,MATCH(BY1225,Sheet5!$J$2:$J$11,0))</f>
        <v>#N/A</v>
      </c>
      <c r="DP1225" s="69"/>
      <c r="DQ1225" s="69"/>
      <c r="DR1225" s="69" t="e">
        <f t="shared" si="245"/>
        <v>#N/A</v>
      </c>
      <c r="DS1225" s="90">
        <f>MATCH(A1225,Sheet5!D:D,0)</f>
        <v>478</v>
      </c>
      <c r="DT1225" s="94" t="e">
        <f>MATCH(A1224,Sheet5!F:F,0)</f>
        <v>#N/A</v>
      </c>
      <c r="DU1225" s="69">
        <v>11</v>
      </c>
      <c r="DV1225" s="69">
        <v>0</v>
      </c>
      <c r="DW1225" s="69">
        <v>0</v>
      </c>
      <c r="DX1225" s="69">
        <v>0</v>
      </c>
      <c r="DY1225" s="69">
        <v>0</v>
      </c>
    </row>
    <row r="1226" spans="1:129" ht="14.25">
      <c r="A1226" s="69">
        <v>67012</v>
      </c>
      <c r="B1226" s="69">
        <v>0</v>
      </c>
      <c r="C1226" s="69">
        <v>1</v>
      </c>
      <c r="D1226" s="69" t="s">
        <v>2487</v>
      </c>
      <c r="E1226" s="69" t="s">
        <v>2488</v>
      </c>
      <c r="F1226" s="69" t="s">
        <v>2489</v>
      </c>
      <c r="G1226" s="69">
        <v>1</v>
      </c>
      <c r="I1226" s="69">
        <v>0</v>
      </c>
      <c r="J1226" s="69">
        <v>0</v>
      </c>
      <c r="K1226" s="69">
        <v>0</v>
      </c>
      <c r="M1226" s="69">
        <v>0</v>
      </c>
      <c r="O1226" s="69">
        <v>0</v>
      </c>
      <c r="P1226" s="69">
        <v>1</v>
      </c>
      <c r="Q1226" s="69">
        <v>0</v>
      </c>
      <c r="R1226" s="69">
        <v>2</v>
      </c>
      <c r="S1226" s="69">
        <v>0</v>
      </c>
      <c r="T1226" s="69">
        <v>0</v>
      </c>
      <c r="U1226" s="69">
        <v>0</v>
      </c>
      <c r="V1226" s="69">
        <v>0</v>
      </c>
      <c r="W1226" s="69">
        <v>0</v>
      </c>
      <c r="X1226" s="69">
        <v>0</v>
      </c>
      <c r="Y1226" s="69">
        <v>0</v>
      </c>
      <c r="Z1226" s="69">
        <v>0</v>
      </c>
      <c r="AA1226" s="69">
        <v>1</v>
      </c>
      <c r="AB1226" s="69">
        <v>31</v>
      </c>
      <c r="AC1226" s="69">
        <v>0</v>
      </c>
      <c r="AD1226" s="69">
        <v>0</v>
      </c>
      <c r="AE1226" s="69">
        <v>0</v>
      </c>
      <c r="AF1226" s="69">
        <v>1</v>
      </c>
      <c r="AG1226" s="69">
        <v>0</v>
      </c>
      <c r="AH1226" s="69">
        <v>1</v>
      </c>
      <c r="AI1226" s="69">
        <v>0</v>
      </c>
      <c r="AJ1226" s="69">
        <v>0</v>
      </c>
      <c r="AK1226" s="69">
        <v>0</v>
      </c>
      <c r="AL1226" s="69">
        <v>0</v>
      </c>
      <c r="AM1226" s="69">
        <v>0</v>
      </c>
      <c r="AN1226" s="69">
        <v>0</v>
      </c>
      <c r="AO1226" s="69">
        <v>0</v>
      </c>
      <c r="AP1226" s="69">
        <v>0</v>
      </c>
      <c r="AQ1226" s="84">
        <v>0</v>
      </c>
      <c r="AR1226" s="69">
        <v>0</v>
      </c>
      <c r="AS1226" s="69">
        <v>0</v>
      </c>
      <c r="AT1226" s="69">
        <v>0</v>
      </c>
      <c r="AU1226" s="69">
        <v>0</v>
      </c>
      <c r="AV1226" s="69">
        <v>0</v>
      </c>
      <c r="AW1226" s="69">
        <v>0</v>
      </c>
      <c r="AX1226" s="69">
        <v>0</v>
      </c>
      <c r="AY1226" s="69">
        <v>0</v>
      </c>
      <c r="AZ1226" s="69">
        <v>0</v>
      </c>
      <c r="BA1226" s="69">
        <v>0</v>
      </c>
      <c r="BB1226" s="69">
        <v>0</v>
      </c>
      <c r="BC1226" s="69">
        <v>0</v>
      </c>
      <c r="BD1226" s="69">
        <v>0</v>
      </c>
      <c r="BE1226" s="69">
        <v>0</v>
      </c>
      <c r="BF1226" s="69">
        <v>0</v>
      </c>
      <c r="BG1226" s="69">
        <v>0</v>
      </c>
      <c r="BH1226" s="69">
        <v>0</v>
      </c>
      <c r="BK1226" s="69">
        <v>3</v>
      </c>
      <c r="BL1226" s="69">
        <v>10</v>
      </c>
      <c r="BM1226" s="69">
        <v>1</v>
      </c>
      <c r="BN1226" s="69">
        <v>31</v>
      </c>
      <c r="BO1226" s="89">
        <v>0</v>
      </c>
      <c r="BP1226" s="69">
        <v>1</v>
      </c>
      <c r="BQ1226" s="69">
        <v>1</v>
      </c>
      <c r="BR1226" s="69">
        <v>1</v>
      </c>
      <c r="BS1226" s="69">
        <v>67012</v>
      </c>
      <c r="BT1226" s="69">
        <v>0</v>
      </c>
      <c r="BU1226" s="69">
        <v>0</v>
      </c>
      <c r="BV1226" s="69">
        <v>1000</v>
      </c>
      <c r="BW1226" s="69">
        <v>0</v>
      </c>
      <c r="BY1226" s="69">
        <v>0</v>
      </c>
      <c r="BZ1226" s="69">
        <v>0</v>
      </c>
      <c r="CA1226" s="69">
        <v>31</v>
      </c>
      <c r="CB1226" s="89">
        <v>0</v>
      </c>
      <c r="CC1226" s="69">
        <v>0</v>
      </c>
      <c r="CD1226" s="69">
        <v>0</v>
      </c>
      <c r="CE1226" s="69">
        <v>0</v>
      </c>
      <c r="CF1226" s="69">
        <v>0</v>
      </c>
      <c r="CG1226" s="69">
        <v>0</v>
      </c>
      <c r="CH1226" s="69">
        <v>0</v>
      </c>
      <c r="CI1226" s="69">
        <v>0</v>
      </c>
      <c r="CJ1226" s="69">
        <v>0</v>
      </c>
      <c r="CL1226" s="69">
        <v>0</v>
      </c>
      <c r="CM1226" s="69">
        <v>0</v>
      </c>
      <c r="CN1226" s="69">
        <v>0</v>
      </c>
      <c r="CO1226" s="89">
        <v>0</v>
      </c>
      <c r="CP1226" s="69">
        <v>0</v>
      </c>
      <c r="CQ1226" s="69">
        <v>0</v>
      </c>
      <c r="CR1226" s="69">
        <v>0</v>
      </c>
      <c r="CS1226" s="69">
        <v>0</v>
      </c>
      <c r="CT1226" s="69">
        <v>0</v>
      </c>
      <c r="CU1226" s="69">
        <v>0</v>
      </c>
      <c r="CV1226" s="69">
        <v>0</v>
      </c>
      <c r="CW1226" s="69">
        <v>0</v>
      </c>
      <c r="CZ1226" s="69">
        <v>0</v>
      </c>
      <c r="DA1226" s="69">
        <v>0</v>
      </c>
      <c r="DB1226" s="69">
        <v>57</v>
      </c>
      <c r="DC1226" s="69">
        <v>0</v>
      </c>
      <c r="DD1226" s="69">
        <v>0</v>
      </c>
      <c r="DE1226" s="69">
        <v>0</v>
      </c>
      <c r="DF1226" s="69">
        <v>0</v>
      </c>
      <c r="DG1226" s="69">
        <v>1</v>
      </c>
      <c r="DI1226" s="69" t="e">
        <f>INDEX(Sheet3!$E$78:$E$1130,MATCH(A1226,Sheet3!$D$78:$D$1130,0))</f>
        <v>#N/A</v>
      </c>
      <c r="DJ1226" s="69" t="str">
        <f t="shared" si="244"/>
        <v>skill_icons.ps_skill_hprevive</v>
      </c>
      <c r="DK1226" s="69" t="s">
        <v>2490</v>
      </c>
      <c r="DL1226" s="93"/>
      <c r="DM1226" s="94" t="s">
        <v>2677</v>
      </c>
      <c r="DN1226" s="69" t="e">
        <f>"造成["&amp;INDEX(Sheet5!$L$2:$L$11,MATCH(BL1226,Sheet5!$J$2:$J$11,0))&amp;":"&amp;BR1226&amp;"*"&amp;BS1226/1000&amp;"]"&amp;INDEX(Sheet5!$I$2:$I$4,MATCH(BR1226,Sheet5!$H$2:$H$4,0))&amp;"的"&amp;INDEX(Sheet5!$K$2:$K$11,MATCH(BL1226,Sheet5!$J$2:$J$11,0))</f>
        <v>#N/A</v>
      </c>
      <c r="DO1226" s="69" t="e">
        <f>"造成["&amp;INDEX(Sheet5!$L$2:$L$11,MATCH(BY1226,Sheet5!$J$2:$J$11,0))&amp;":"&amp;CE1226&amp;"*"&amp;CF1226/1000&amp;"]"&amp;INDEX(Sheet5!$I$2:$I$4,MATCH(CE1226,Sheet5!$H$2:$H$4,0))&amp;"的"&amp;INDEX(Sheet5!$K$2:$K$11,MATCH(BY1226,Sheet5!$J$2:$J$11,0))</f>
        <v>#N/A</v>
      </c>
      <c r="DP1226" s="69"/>
      <c r="DQ1226" s="69"/>
      <c r="DR1226" s="69" t="e">
        <f t="shared" si="245"/>
        <v>#N/A</v>
      </c>
      <c r="DS1226" s="90">
        <f>MATCH(A1226,Sheet5!D:D,0)</f>
        <v>479</v>
      </c>
      <c r="DT1226" s="94" t="e">
        <f>MATCH(A1225,Sheet5!F:F,0)</f>
        <v>#N/A</v>
      </c>
      <c r="DU1226" s="69">
        <v>57</v>
      </c>
      <c r="DV1226" s="69">
        <v>0</v>
      </c>
      <c r="DW1226" s="69">
        <v>0</v>
      </c>
      <c r="DX1226" s="69">
        <v>0</v>
      </c>
      <c r="DY1226" s="69">
        <v>0</v>
      </c>
    </row>
    <row r="1227" spans="1:129" ht="14.25">
      <c r="A1227" s="69">
        <v>67013</v>
      </c>
      <c r="B1227" s="69">
        <v>0</v>
      </c>
      <c r="C1227" s="69">
        <v>1</v>
      </c>
      <c r="D1227" s="69" t="s">
        <v>2492</v>
      </c>
      <c r="E1227" s="69" t="s">
        <v>2493</v>
      </c>
      <c r="F1227" s="69" t="s">
        <v>2494</v>
      </c>
      <c r="G1227" s="69">
        <v>1</v>
      </c>
      <c r="I1227" s="69">
        <v>0</v>
      </c>
      <c r="J1227" s="69">
        <v>0</v>
      </c>
      <c r="K1227" s="69">
        <v>0</v>
      </c>
      <c r="M1227" s="69">
        <v>0</v>
      </c>
      <c r="O1227" s="69">
        <v>0</v>
      </c>
      <c r="P1227" s="69">
        <v>1</v>
      </c>
      <c r="Q1227" s="69">
        <v>0</v>
      </c>
      <c r="R1227" s="69">
        <v>2</v>
      </c>
      <c r="S1227" s="69">
        <v>0</v>
      </c>
      <c r="T1227" s="69">
        <v>0</v>
      </c>
      <c r="U1227" s="69">
        <v>0</v>
      </c>
      <c r="V1227" s="69">
        <v>0</v>
      </c>
      <c r="W1227" s="69">
        <v>0</v>
      </c>
      <c r="X1227" s="69">
        <v>0</v>
      </c>
      <c r="Y1227" s="69">
        <v>0</v>
      </c>
      <c r="Z1227" s="69">
        <v>0</v>
      </c>
      <c r="AA1227" s="69">
        <v>1</v>
      </c>
      <c r="AB1227" s="69">
        <v>31</v>
      </c>
      <c r="AC1227" s="69">
        <v>0</v>
      </c>
      <c r="AD1227" s="69">
        <v>0</v>
      </c>
      <c r="AE1227" s="69">
        <v>0</v>
      </c>
      <c r="AF1227" s="69">
        <v>1</v>
      </c>
      <c r="AG1227" s="69">
        <v>0</v>
      </c>
      <c r="AH1227" s="69">
        <v>1</v>
      </c>
      <c r="AI1227" s="69">
        <v>0</v>
      </c>
      <c r="AJ1227" s="69">
        <v>0</v>
      </c>
      <c r="AK1227" s="69">
        <v>0</v>
      </c>
      <c r="AL1227" s="69">
        <v>0</v>
      </c>
      <c r="AM1227" s="69">
        <v>0</v>
      </c>
      <c r="AN1227" s="69">
        <v>0</v>
      </c>
      <c r="AO1227" s="69">
        <v>0</v>
      </c>
      <c r="AP1227" s="69">
        <v>0</v>
      </c>
      <c r="AQ1227" s="84">
        <v>0</v>
      </c>
      <c r="AR1227" s="69">
        <v>0</v>
      </c>
      <c r="AS1227" s="69">
        <v>0</v>
      </c>
      <c r="AT1227" s="69">
        <v>0</v>
      </c>
      <c r="AU1227" s="69">
        <v>0</v>
      </c>
      <c r="AV1227" s="69">
        <v>0</v>
      </c>
      <c r="AW1227" s="69">
        <v>0</v>
      </c>
      <c r="AX1227" s="69">
        <v>0</v>
      </c>
      <c r="AY1227" s="69">
        <v>0</v>
      </c>
      <c r="AZ1227" s="69">
        <v>0</v>
      </c>
      <c r="BA1227" s="69">
        <v>0</v>
      </c>
      <c r="BB1227" s="69">
        <v>0</v>
      </c>
      <c r="BC1227" s="69">
        <v>0</v>
      </c>
      <c r="BD1227" s="69">
        <v>0</v>
      </c>
      <c r="BE1227" s="69">
        <v>0</v>
      </c>
      <c r="BF1227" s="69">
        <v>0</v>
      </c>
      <c r="BG1227" s="69">
        <v>0</v>
      </c>
      <c r="BH1227" s="69">
        <v>0</v>
      </c>
      <c r="BK1227" s="69">
        <v>3</v>
      </c>
      <c r="BL1227" s="69">
        <v>10</v>
      </c>
      <c r="BM1227" s="69">
        <v>1</v>
      </c>
      <c r="BN1227" s="69">
        <v>31</v>
      </c>
      <c r="BO1227" s="89">
        <v>0</v>
      </c>
      <c r="BP1227" s="69">
        <v>1</v>
      </c>
      <c r="BQ1227" s="69">
        <v>1</v>
      </c>
      <c r="BR1227" s="69">
        <v>1</v>
      </c>
      <c r="BS1227" s="69">
        <v>67013</v>
      </c>
      <c r="BT1227" s="69">
        <v>0</v>
      </c>
      <c r="BU1227" s="69">
        <v>0</v>
      </c>
      <c r="BV1227" s="69">
        <v>1000</v>
      </c>
      <c r="BW1227" s="69">
        <v>0</v>
      </c>
      <c r="BY1227" s="69">
        <v>0</v>
      </c>
      <c r="BZ1227" s="69">
        <v>0</v>
      </c>
      <c r="CA1227" s="69">
        <v>31</v>
      </c>
      <c r="CB1227" s="89">
        <v>0</v>
      </c>
      <c r="CC1227" s="69">
        <v>0</v>
      </c>
      <c r="CD1227" s="69">
        <v>0</v>
      </c>
      <c r="CE1227" s="69">
        <v>0</v>
      </c>
      <c r="CF1227" s="69">
        <v>0</v>
      </c>
      <c r="CG1227" s="69">
        <v>0</v>
      </c>
      <c r="CH1227" s="69">
        <v>0</v>
      </c>
      <c r="CI1227" s="69">
        <v>0</v>
      </c>
      <c r="CJ1227" s="69">
        <v>0</v>
      </c>
      <c r="CL1227" s="69">
        <v>0</v>
      </c>
      <c r="CM1227" s="69">
        <v>0</v>
      </c>
      <c r="CN1227" s="69">
        <v>0</v>
      </c>
      <c r="CO1227" s="89">
        <v>0</v>
      </c>
      <c r="CP1227" s="69">
        <v>0</v>
      </c>
      <c r="CQ1227" s="69">
        <v>0</v>
      </c>
      <c r="CR1227" s="69">
        <v>0</v>
      </c>
      <c r="CS1227" s="69">
        <v>0</v>
      </c>
      <c r="CT1227" s="69">
        <v>0</v>
      </c>
      <c r="CU1227" s="69">
        <v>0</v>
      </c>
      <c r="CV1227" s="69">
        <v>0</v>
      </c>
      <c r="CW1227" s="69">
        <v>0</v>
      </c>
      <c r="CZ1227" s="69">
        <v>0</v>
      </c>
      <c r="DA1227" s="69">
        <v>0</v>
      </c>
      <c r="DB1227" s="69">
        <v>57</v>
      </c>
      <c r="DC1227" s="69">
        <v>0</v>
      </c>
      <c r="DD1227" s="69">
        <v>0</v>
      </c>
      <c r="DE1227" s="69">
        <v>0</v>
      </c>
      <c r="DF1227" s="69">
        <v>0</v>
      </c>
      <c r="DG1227" s="69">
        <v>1</v>
      </c>
      <c r="DI1227" s="69" t="e">
        <f>INDEX(Sheet3!$E$78:$E$1130,MATCH(A1227,Sheet3!$D$78:$D$1130,0))</f>
        <v>#N/A</v>
      </c>
      <c r="DJ1227" s="69" t="str">
        <f t="shared" si="244"/>
        <v>skill_icons.ps_skill_mprevive</v>
      </c>
      <c r="DK1227" s="69" t="s">
        <v>2495</v>
      </c>
      <c r="DL1227" s="93"/>
      <c r="DM1227" s="94" t="s">
        <v>2678</v>
      </c>
      <c r="DN1227" s="69" t="e">
        <f>"造成["&amp;INDEX(Sheet5!$L$2:$L$11,MATCH(BL1227,Sheet5!$J$2:$J$11,0))&amp;":"&amp;BR1227&amp;"*"&amp;BS1227/1000&amp;"]"&amp;INDEX(Sheet5!$I$2:$I$4,MATCH(BR1227,Sheet5!$H$2:$H$4,0))&amp;"的"&amp;INDEX(Sheet5!$K$2:$K$11,MATCH(BL1227,Sheet5!$J$2:$J$11,0))</f>
        <v>#N/A</v>
      </c>
      <c r="DO1227" s="69" t="e">
        <f>"造成["&amp;INDEX(Sheet5!$L$2:$L$11,MATCH(BY1227,Sheet5!$J$2:$J$11,0))&amp;":"&amp;CE1227&amp;"*"&amp;CF1227/1000&amp;"]"&amp;INDEX(Sheet5!$I$2:$I$4,MATCH(CE1227,Sheet5!$H$2:$H$4,0))&amp;"的"&amp;INDEX(Sheet5!$K$2:$K$11,MATCH(BY1227,Sheet5!$J$2:$J$11,0))</f>
        <v>#N/A</v>
      </c>
      <c r="DP1227" s="69"/>
      <c r="DQ1227" s="69"/>
      <c r="DR1227" s="69" t="e">
        <f t="shared" si="245"/>
        <v>#N/A</v>
      </c>
      <c r="DS1227" s="90">
        <f>MATCH(A1227,Sheet5!D:D,0)</f>
        <v>480</v>
      </c>
      <c r="DT1227" s="94" t="e">
        <f>MATCH(A1226,Sheet5!F:F,0)</f>
        <v>#N/A</v>
      </c>
      <c r="DU1227" s="69">
        <v>57</v>
      </c>
      <c r="DV1227" s="69">
        <v>0</v>
      </c>
      <c r="DW1227" s="69">
        <v>0</v>
      </c>
      <c r="DX1227" s="69">
        <v>0</v>
      </c>
      <c r="DY1227" s="69">
        <v>0</v>
      </c>
    </row>
    <row r="1228" spans="1:129" ht="14.25">
      <c r="A1228" s="69">
        <v>67501</v>
      </c>
      <c r="B1228" s="69">
        <v>0</v>
      </c>
      <c r="C1228" s="69">
        <v>1</v>
      </c>
      <c r="D1228" s="69" t="s">
        <v>2433</v>
      </c>
      <c r="E1228" s="69" t="s">
        <v>2434</v>
      </c>
      <c r="F1228" s="69" t="s">
        <v>2435</v>
      </c>
      <c r="G1228" s="69">
        <v>1</v>
      </c>
      <c r="I1228" s="69">
        <v>0</v>
      </c>
      <c r="J1228" s="69">
        <v>0</v>
      </c>
      <c r="K1228" s="69">
        <v>0</v>
      </c>
      <c r="M1228" s="69">
        <v>0</v>
      </c>
      <c r="O1228" s="69">
        <v>0</v>
      </c>
      <c r="P1228" s="69">
        <v>1</v>
      </c>
      <c r="Q1228" s="69">
        <v>0</v>
      </c>
      <c r="R1228" s="69">
        <v>2</v>
      </c>
      <c r="S1228" s="69">
        <v>0</v>
      </c>
      <c r="T1228" s="69">
        <v>0</v>
      </c>
      <c r="U1228" s="69">
        <v>0</v>
      </c>
      <c r="V1228" s="69">
        <v>0</v>
      </c>
      <c r="W1228" s="69">
        <v>0</v>
      </c>
      <c r="X1228" s="69">
        <v>0</v>
      </c>
      <c r="Y1228" s="69">
        <v>0</v>
      </c>
      <c r="Z1228" s="69">
        <v>0</v>
      </c>
      <c r="AA1228" s="69">
        <v>1</v>
      </c>
      <c r="AB1228" s="69">
        <v>31</v>
      </c>
      <c r="AC1228" s="69">
        <v>0</v>
      </c>
      <c r="AD1228" s="69">
        <v>0</v>
      </c>
      <c r="AE1228" s="69">
        <v>0</v>
      </c>
      <c r="AF1228" s="69">
        <v>1</v>
      </c>
      <c r="AG1228" s="69">
        <v>0</v>
      </c>
      <c r="AH1228" s="69">
        <v>1</v>
      </c>
      <c r="AI1228" s="69">
        <v>0</v>
      </c>
      <c r="AJ1228" s="69">
        <v>0</v>
      </c>
      <c r="AK1228" s="69">
        <v>0</v>
      </c>
      <c r="AL1228" s="69">
        <v>0</v>
      </c>
      <c r="AM1228" s="69">
        <v>0</v>
      </c>
      <c r="AN1228" s="69">
        <v>0</v>
      </c>
      <c r="AO1228" s="69">
        <v>0</v>
      </c>
      <c r="AP1228" s="69">
        <v>0</v>
      </c>
      <c r="AQ1228" s="84">
        <v>0</v>
      </c>
      <c r="AR1228" s="69">
        <v>0</v>
      </c>
      <c r="AS1228" s="69">
        <v>0</v>
      </c>
      <c r="AT1228" s="69">
        <v>0</v>
      </c>
      <c r="AU1228" s="69">
        <v>0</v>
      </c>
      <c r="AV1228" s="69">
        <v>0</v>
      </c>
      <c r="AW1228" s="69">
        <v>0</v>
      </c>
      <c r="AX1228" s="69">
        <v>0</v>
      </c>
      <c r="AY1228" s="69">
        <v>0</v>
      </c>
      <c r="AZ1228" s="69">
        <v>0</v>
      </c>
      <c r="BA1228" s="69">
        <v>0</v>
      </c>
      <c r="BB1228" s="69">
        <v>0</v>
      </c>
      <c r="BC1228" s="69">
        <v>0</v>
      </c>
      <c r="BD1228" s="69">
        <v>0</v>
      </c>
      <c r="BE1228" s="69">
        <v>0</v>
      </c>
      <c r="BF1228" s="69">
        <v>0</v>
      </c>
      <c r="BG1228" s="69">
        <v>0</v>
      </c>
      <c r="BH1228" s="69">
        <v>0</v>
      </c>
      <c r="BK1228" s="69">
        <v>3</v>
      </c>
      <c r="BL1228" s="69">
        <v>10</v>
      </c>
      <c r="BM1228" s="69">
        <v>1</v>
      </c>
      <c r="BN1228" s="69">
        <v>31</v>
      </c>
      <c r="BO1228" s="89">
        <v>0</v>
      </c>
      <c r="BP1228" s="69">
        <v>1</v>
      </c>
      <c r="BQ1228" s="69">
        <v>1</v>
      </c>
      <c r="BR1228" s="69">
        <v>1</v>
      </c>
      <c r="BS1228" s="69">
        <v>67501</v>
      </c>
      <c r="BT1228" s="69">
        <v>0</v>
      </c>
      <c r="BU1228" s="69">
        <v>0</v>
      </c>
      <c r="BV1228" s="69">
        <v>1000</v>
      </c>
      <c r="BW1228" s="69">
        <v>0</v>
      </c>
      <c r="BY1228" s="69">
        <v>0</v>
      </c>
      <c r="BZ1228" s="69">
        <v>0</v>
      </c>
      <c r="CA1228" s="69">
        <v>31</v>
      </c>
      <c r="CB1228" s="89">
        <v>0</v>
      </c>
      <c r="CC1228" s="69">
        <v>0</v>
      </c>
      <c r="CD1228" s="69">
        <v>0</v>
      </c>
      <c r="CE1228" s="69">
        <v>0</v>
      </c>
      <c r="CF1228" s="69">
        <v>0</v>
      </c>
      <c r="CG1228" s="69">
        <v>0</v>
      </c>
      <c r="CH1228" s="69">
        <v>0</v>
      </c>
      <c r="CI1228" s="69">
        <v>0</v>
      </c>
      <c r="CJ1228" s="69">
        <v>0</v>
      </c>
      <c r="CL1228" s="69">
        <v>0</v>
      </c>
      <c r="CM1228" s="69">
        <v>0</v>
      </c>
      <c r="CN1228" s="69">
        <v>0</v>
      </c>
      <c r="CO1228" s="89">
        <v>0</v>
      </c>
      <c r="CP1228" s="69">
        <v>0</v>
      </c>
      <c r="CQ1228" s="69">
        <v>0</v>
      </c>
      <c r="CR1228" s="69">
        <v>0</v>
      </c>
      <c r="CS1228" s="69">
        <v>0</v>
      </c>
      <c r="CT1228" s="69">
        <v>0</v>
      </c>
      <c r="CU1228" s="69">
        <v>0</v>
      </c>
      <c r="CV1228" s="69">
        <v>0</v>
      </c>
      <c r="CW1228" s="69">
        <v>0</v>
      </c>
      <c r="CZ1228" s="69">
        <v>0</v>
      </c>
      <c r="DA1228" s="69">
        <v>0</v>
      </c>
      <c r="DB1228" s="69">
        <v>3000</v>
      </c>
      <c r="DC1228" s="69">
        <v>0</v>
      </c>
      <c r="DD1228" s="69">
        <v>0</v>
      </c>
      <c r="DE1228" s="69">
        <v>0</v>
      </c>
      <c r="DF1228" s="69">
        <v>0</v>
      </c>
      <c r="DG1228" s="69">
        <v>1</v>
      </c>
      <c r="DI1228" s="69" t="e">
        <f>INDEX(Sheet3!$E$78:$E$1130,MATCH(A1228,Sheet3!$D$78:$D$1130,0))</f>
        <v>#N/A</v>
      </c>
      <c r="DJ1228" s="69" t="str">
        <f t="shared" si="244"/>
        <v>skill_icons.ps_skill_maxhp</v>
      </c>
      <c r="DK1228" s="69" t="s">
        <v>2436</v>
      </c>
      <c r="DL1228" s="93"/>
      <c r="DM1228" s="94" t="s">
        <v>2679</v>
      </c>
      <c r="DN1228" s="69" t="e">
        <f>"造成["&amp;INDEX(Sheet5!$L$2:$L$11,MATCH(BL1228,Sheet5!$J$2:$J$11,0))&amp;":"&amp;BR1228&amp;"*"&amp;BS1228/1000&amp;"]"&amp;INDEX(Sheet5!$I$2:$I$4,MATCH(BR1228,Sheet5!$H$2:$H$4,0))&amp;"的"&amp;INDEX(Sheet5!$K$2:$K$11,MATCH(BL1228,Sheet5!$J$2:$J$11,0))</f>
        <v>#N/A</v>
      </c>
      <c r="DO1228" s="69" t="e">
        <f>"造成["&amp;INDEX(Sheet5!$L$2:$L$11,MATCH(BY1228,Sheet5!$J$2:$J$11,0))&amp;":"&amp;CE1228&amp;"*"&amp;CF1228/1000&amp;"]"&amp;INDEX(Sheet5!$I$2:$I$4,MATCH(CE1228,Sheet5!$H$2:$H$4,0))&amp;"的"&amp;INDEX(Sheet5!$K$2:$K$11,MATCH(BY1228,Sheet5!$J$2:$J$11,0))</f>
        <v>#N/A</v>
      </c>
      <c r="DP1228" s="69"/>
      <c r="DQ1228" s="69"/>
      <c r="DR1228" s="69" t="e">
        <f t="shared" si="245"/>
        <v>#N/A</v>
      </c>
      <c r="DS1228" s="90">
        <f>MATCH(A1228,Sheet5!D:D,0)</f>
        <v>481</v>
      </c>
      <c r="DT1228" s="94" t="e">
        <f>MATCH(A1227,Sheet5!F:F,0)</f>
        <v>#N/A</v>
      </c>
      <c r="DU1228" s="69">
        <v>3000</v>
      </c>
      <c r="DV1228" s="69">
        <v>0</v>
      </c>
      <c r="DW1228" s="69">
        <v>0</v>
      </c>
      <c r="DX1228" s="69">
        <v>0</v>
      </c>
      <c r="DY1228" s="69">
        <v>0</v>
      </c>
    </row>
    <row r="1229" spans="1:129" ht="14.25">
      <c r="A1229" s="69">
        <v>67502</v>
      </c>
      <c r="B1229" s="69">
        <v>0</v>
      </c>
      <c r="C1229" s="69">
        <v>1</v>
      </c>
      <c r="D1229" s="69" t="s">
        <v>2438</v>
      </c>
      <c r="E1229" s="69" t="s">
        <v>2439</v>
      </c>
      <c r="F1229" s="69" t="s">
        <v>2440</v>
      </c>
      <c r="G1229" s="69">
        <v>1</v>
      </c>
      <c r="I1229" s="69">
        <v>0</v>
      </c>
      <c r="J1229" s="69">
        <v>0</v>
      </c>
      <c r="K1229" s="69">
        <v>0</v>
      </c>
      <c r="M1229" s="69">
        <v>0</v>
      </c>
      <c r="O1229" s="69">
        <v>0</v>
      </c>
      <c r="P1229" s="69">
        <v>1</v>
      </c>
      <c r="Q1229" s="69">
        <v>0</v>
      </c>
      <c r="R1229" s="69">
        <v>2</v>
      </c>
      <c r="S1229" s="69">
        <v>0</v>
      </c>
      <c r="T1229" s="69">
        <v>0</v>
      </c>
      <c r="U1229" s="69">
        <v>0</v>
      </c>
      <c r="V1229" s="69">
        <v>0</v>
      </c>
      <c r="W1229" s="69">
        <v>0</v>
      </c>
      <c r="X1229" s="69">
        <v>0</v>
      </c>
      <c r="Y1229" s="69">
        <v>0</v>
      </c>
      <c r="Z1229" s="69">
        <v>0</v>
      </c>
      <c r="AA1229" s="69">
        <v>1</v>
      </c>
      <c r="AB1229" s="69">
        <v>31</v>
      </c>
      <c r="AC1229" s="69">
        <v>0</v>
      </c>
      <c r="AD1229" s="69">
        <v>0</v>
      </c>
      <c r="AE1229" s="69">
        <v>0</v>
      </c>
      <c r="AF1229" s="69">
        <v>1</v>
      </c>
      <c r="AG1229" s="69">
        <v>0</v>
      </c>
      <c r="AH1229" s="69">
        <v>1</v>
      </c>
      <c r="AI1229" s="69">
        <v>0</v>
      </c>
      <c r="AJ1229" s="69">
        <v>0</v>
      </c>
      <c r="AK1229" s="69">
        <v>0</v>
      </c>
      <c r="AL1229" s="69">
        <v>0</v>
      </c>
      <c r="AM1229" s="69">
        <v>0</v>
      </c>
      <c r="AN1229" s="69">
        <v>0</v>
      </c>
      <c r="AO1229" s="69">
        <v>0</v>
      </c>
      <c r="AP1229" s="69">
        <v>0</v>
      </c>
      <c r="AQ1229" s="84">
        <v>0</v>
      </c>
      <c r="AR1229" s="69">
        <v>0</v>
      </c>
      <c r="AS1229" s="69">
        <v>0</v>
      </c>
      <c r="AT1229" s="69">
        <v>0</v>
      </c>
      <c r="AU1229" s="69">
        <v>0</v>
      </c>
      <c r="AV1229" s="69">
        <v>0</v>
      </c>
      <c r="AW1229" s="69">
        <v>0</v>
      </c>
      <c r="AX1229" s="69">
        <v>0</v>
      </c>
      <c r="AY1229" s="69">
        <v>0</v>
      </c>
      <c r="AZ1229" s="69">
        <v>0</v>
      </c>
      <c r="BA1229" s="69">
        <v>0</v>
      </c>
      <c r="BB1229" s="69">
        <v>0</v>
      </c>
      <c r="BC1229" s="69">
        <v>0</v>
      </c>
      <c r="BD1229" s="69">
        <v>0</v>
      </c>
      <c r="BE1229" s="69">
        <v>0</v>
      </c>
      <c r="BF1229" s="69">
        <v>0</v>
      </c>
      <c r="BG1229" s="69">
        <v>0</v>
      </c>
      <c r="BH1229" s="69">
        <v>0</v>
      </c>
      <c r="BK1229" s="69">
        <v>3</v>
      </c>
      <c r="BL1229" s="69">
        <v>10</v>
      </c>
      <c r="BM1229" s="69">
        <v>1</v>
      </c>
      <c r="BN1229" s="69">
        <v>31</v>
      </c>
      <c r="BO1229" s="89">
        <v>0</v>
      </c>
      <c r="BP1229" s="69">
        <v>1</v>
      </c>
      <c r="BQ1229" s="69">
        <v>1</v>
      </c>
      <c r="BR1229" s="69">
        <v>1</v>
      </c>
      <c r="BS1229" s="69">
        <v>67502</v>
      </c>
      <c r="BT1229" s="69">
        <v>0</v>
      </c>
      <c r="BU1229" s="69">
        <v>0</v>
      </c>
      <c r="BV1229" s="69">
        <v>1000</v>
      </c>
      <c r="BW1229" s="69">
        <v>0</v>
      </c>
      <c r="BY1229" s="69">
        <v>0</v>
      </c>
      <c r="BZ1229" s="69">
        <v>0</v>
      </c>
      <c r="CA1229" s="69">
        <v>31</v>
      </c>
      <c r="CB1229" s="89">
        <v>0</v>
      </c>
      <c r="CC1229" s="69">
        <v>0</v>
      </c>
      <c r="CD1229" s="69">
        <v>0</v>
      </c>
      <c r="CE1229" s="69">
        <v>0</v>
      </c>
      <c r="CF1229" s="69">
        <v>0</v>
      </c>
      <c r="CG1229" s="69">
        <v>0</v>
      </c>
      <c r="CH1229" s="69">
        <v>0</v>
      </c>
      <c r="CI1229" s="69">
        <v>0</v>
      </c>
      <c r="CJ1229" s="69">
        <v>0</v>
      </c>
      <c r="CL1229" s="69">
        <v>0</v>
      </c>
      <c r="CM1229" s="69">
        <v>0</v>
      </c>
      <c r="CN1229" s="69">
        <v>0</v>
      </c>
      <c r="CO1229" s="89">
        <v>0</v>
      </c>
      <c r="CP1229" s="69">
        <v>0</v>
      </c>
      <c r="CQ1229" s="69">
        <v>0</v>
      </c>
      <c r="CR1229" s="69">
        <v>0</v>
      </c>
      <c r="CS1229" s="69">
        <v>0</v>
      </c>
      <c r="CT1229" s="69">
        <v>0</v>
      </c>
      <c r="CU1229" s="69">
        <v>0</v>
      </c>
      <c r="CV1229" s="69">
        <v>0</v>
      </c>
      <c r="CW1229" s="69">
        <v>0</v>
      </c>
      <c r="CZ1229" s="69">
        <v>0</v>
      </c>
      <c r="DA1229" s="69">
        <v>0</v>
      </c>
      <c r="DB1229" s="69">
        <v>3000</v>
      </c>
      <c r="DC1229" s="69">
        <v>0</v>
      </c>
      <c r="DD1229" s="69">
        <v>0</v>
      </c>
      <c r="DE1229" s="69">
        <v>0</v>
      </c>
      <c r="DF1229" s="69">
        <v>0</v>
      </c>
      <c r="DG1229" s="69">
        <v>1</v>
      </c>
      <c r="DI1229" s="69" t="e">
        <f>INDEX(Sheet3!$E$78:$E$1130,MATCH(A1229,Sheet3!$D$78:$D$1130,0))</f>
        <v>#N/A</v>
      </c>
      <c r="DJ1229" s="69" t="str">
        <f t="shared" si="244"/>
        <v>skill_icons.ps_skill_maxmp</v>
      </c>
      <c r="DK1229" s="69" t="s">
        <v>2441</v>
      </c>
      <c r="DL1229" s="93"/>
      <c r="DM1229" s="94" t="s">
        <v>2680</v>
      </c>
      <c r="DN1229" s="69" t="e">
        <f>"造成["&amp;INDEX(Sheet5!$L$2:$L$11,MATCH(BL1229,Sheet5!$J$2:$J$11,0))&amp;":"&amp;BR1229&amp;"*"&amp;BS1229/1000&amp;"]"&amp;INDEX(Sheet5!$I$2:$I$4,MATCH(BR1229,Sheet5!$H$2:$H$4,0))&amp;"的"&amp;INDEX(Sheet5!$K$2:$K$11,MATCH(BL1229,Sheet5!$J$2:$J$11,0))</f>
        <v>#N/A</v>
      </c>
      <c r="DO1229" s="69" t="e">
        <f>"造成["&amp;INDEX(Sheet5!$L$2:$L$11,MATCH(BY1229,Sheet5!$J$2:$J$11,0))&amp;":"&amp;CE1229&amp;"*"&amp;CF1229/1000&amp;"]"&amp;INDEX(Sheet5!$I$2:$I$4,MATCH(CE1229,Sheet5!$H$2:$H$4,0))&amp;"的"&amp;INDEX(Sheet5!$K$2:$K$11,MATCH(BY1229,Sheet5!$J$2:$J$11,0))</f>
        <v>#N/A</v>
      </c>
      <c r="DP1229" s="69"/>
      <c r="DQ1229" s="69"/>
      <c r="DR1229" s="69" t="e">
        <f t="shared" si="245"/>
        <v>#N/A</v>
      </c>
      <c r="DS1229" s="90">
        <f>MATCH(A1229,Sheet5!D:D,0)</f>
        <v>482</v>
      </c>
      <c r="DT1229" s="94" t="e">
        <f>MATCH(A1228,Sheet5!F:F,0)</f>
        <v>#N/A</v>
      </c>
      <c r="DU1229" s="69">
        <v>3000</v>
      </c>
      <c r="DV1229" s="69">
        <v>0</v>
      </c>
      <c r="DW1229" s="69">
        <v>0</v>
      </c>
      <c r="DX1229" s="69">
        <v>0</v>
      </c>
      <c r="DY1229" s="69">
        <v>0</v>
      </c>
    </row>
    <row r="1230" spans="1:129" ht="14.25">
      <c r="A1230" s="69">
        <v>67503</v>
      </c>
      <c r="B1230" s="69">
        <v>0</v>
      </c>
      <c r="C1230" s="69">
        <v>1</v>
      </c>
      <c r="D1230" s="69" t="s">
        <v>2443</v>
      </c>
      <c r="E1230" s="69" t="s">
        <v>2444</v>
      </c>
      <c r="F1230" s="69" t="s">
        <v>2445</v>
      </c>
      <c r="G1230" s="69">
        <v>1</v>
      </c>
      <c r="I1230" s="69">
        <v>0</v>
      </c>
      <c r="J1230" s="69">
        <v>0</v>
      </c>
      <c r="K1230" s="69">
        <v>0</v>
      </c>
      <c r="M1230" s="69">
        <v>0</v>
      </c>
      <c r="O1230" s="69">
        <v>0</v>
      </c>
      <c r="P1230" s="69">
        <v>1</v>
      </c>
      <c r="Q1230" s="69">
        <v>0</v>
      </c>
      <c r="R1230" s="69">
        <v>2</v>
      </c>
      <c r="S1230" s="69">
        <v>0</v>
      </c>
      <c r="T1230" s="69">
        <v>0</v>
      </c>
      <c r="U1230" s="69">
        <v>0</v>
      </c>
      <c r="V1230" s="69">
        <v>0</v>
      </c>
      <c r="W1230" s="69">
        <v>0</v>
      </c>
      <c r="X1230" s="69">
        <v>0</v>
      </c>
      <c r="Y1230" s="69">
        <v>0</v>
      </c>
      <c r="Z1230" s="69">
        <v>0</v>
      </c>
      <c r="AA1230" s="69">
        <v>1</v>
      </c>
      <c r="AB1230" s="69">
        <v>31</v>
      </c>
      <c r="AC1230" s="69">
        <v>0</v>
      </c>
      <c r="AD1230" s="69">
        <v>0</v>
      </c>
      <c r="AE1230" s="69">
        <v>0</v>
      </c>
      <c r="AF1230" s="69">
        <v>1</v>
      </c>
      <c r="AG1230" s="69">
        <v>0</v>
      </c>
      <c r="AH1230" s="69">
        <v>1</v>
      </c>
      <c r="AI1230" s="69">
        <v>0</v>
      </c>
      <c r="AJ1230" s="69">
        <v>0</v>
      </c>
      <c r="AK1230" s="69">
        <v>0</v>
      </c>
      <c r="AL1230" s="69">
        <v>0</v>
      </c>
      <c r="AM1230" s="69">
        <v>0</v>
      </c>
      <c r="AN1230" s="69">
        <v>0</v>
      </c>
      <c r="AO1230" s="69">
        <v>0</v>
      </c>
      <c r="AP1230" s="69">
        <v>0</v>
      </c>
      <c r="AQ1230" s="84">
        <v>0</v>
      </c>
      <c r="AR1230" s="69">
        <v>0</v>
      </c>
      <c r="AS1230" s="69">
        <v>0</v>
      </c>
      <c r="AT1230" s="69">
        <v>0</v>
      </c>
      <c r="AU1230" s="69">
        <v>0</v>
      </c>
      <c r="AV1230" s="69">
        <v>0</v>
      </c>
      <c r="AW1230" s="69">
        <v>0</v>
      </c>
      <c r="AX1230" s="69">
        <v>0</v>
      </c>
      <c r="AY1230" s="69">
        <v>0</v>
      </c>
      <c r="AZ1230" s="69">
        <v>0</v>
      </c>
      <c r="BA1230" s="69">
        <v>0</v>
      </c>
      <c r="BB1230" s="69">
        <v>0</v>
      </c>
      <c r="BC1230" s="69">
        <v>0</v>
      </c>
      <c r="BD1230" s="69">
        <v>0</v>
      </c>
      <c r="BE1230" s="69">
        <v>0</v>
      </c>
      <c r="BF1230" s="69">
        <v>0</v>
      </c>
      <c r="BG1230" s="69">
        <v>0</v>
      </c>
      <c r="BH1230" s="69">
        <v>0</v>
      </c>
      <c r="BK1230" s="69">
        <v>3</v>
      </c>
      <c r="BL1230" s="69">
        <v>10</v>
      </c>
      <c r="BM1230" s="69">
        <v>1</v>
      </c>
      <c r="BN1230" s="69">
        <v>31</v>
      </c>
      <c r="BO1230" s="89">
        <v>0</v>
      </c>
      <c r="BP1230" s="69">
        <v>1</v>
      </c>
      <c r="BQ1230" s="69">
        <v>1</v>
      </c>
      <c r="BR1230" s="69">
        <v>1</v>
      </c>
      <c r="BS1230" s="69">
        <v>67503</v>
      </c>
      <c r="BT1230" s="69">
        <v>0</v>
      </c>
      <c r="BU1230" s="69">
        <v>0</v>
      </c>
      <c r="BV1230" s="69">
        <v>1000</v>
      </c>
      <c r="BW1230" s="69">
        <v>0</v>
      </c>
      <c r="BY1230" s="69">
        <v>0</v>
      </c>
      <c r="BZ1230" s="69">
        <v>0</v>
      </c>
      <c r="CA1230" s="69">
        <v>31</v>
      </c>
      <c r="CB1230" s="89">
        <v>0</v>
      </c>
      <c r="CC1230" s="69">
        <v>0</v>
      </c>
      <c r="CD1230" s="69">
        <v>0</v>
      </c>
      <c r="CE1230" s="69">
        <v>0</v>
      </c>
      <c r="CF1230" s="69">
        <v>0</v>
      </c>
      <c r="CG1230" s="69">
        <v>0</v>
      </c>
      <c r="CH1230" s="69">
        <v>0</v>
      </c>
      <c r="CI1230" s="69">
        <v>0</v>
      </c>
      <c r="CJ1230" s="69">
        <v>0</v>
      </c>
      <c r="CL1230" s="69">
        <v>0</v>
      </c>
      <c r="CM1230" s="69">
        <v>0</v>
      </c>
      <c r="CN1230" s="69">
        <v>0</v>
      </c>
      <c r="CO1230" s="89">
        <v>0</v>
      </c>
      <c r="CP1230" s="69">
        <v>0</v>
      </c>
      <c r="CQ1230" s="69">
        <v>0</v>
      </c>
      <c r="CR1230" s="69">
        <v>0</v>
      </c>
      <c r="CS1230" s="69">
        <v>0</v>
      </c>
      <c r="CT1230" s="69">
        <v>0</v>
      </c>
      <c r="CU1230" s="69">
        <v>0</v>
      </c>
      <c r="CV1230" s="69">
        <v>0</v>
      </c>
      <c r="CW1230" s="69">
        <v>0</v>
      </c>
      <c r="CZ1230" s="69">
        <v>0</v>
      </c>
      <c r="DA1230" s="69">
        <v>0</v>
      </c>
      <c r="DB1230" s="69">
        <v>300</v>
      </c>
      <c r="DC1230" s="69">
        <v>0</v>
      </c>
      <c r="DD1230" s="69">
        <v>0</v>
      </c>
      <c r="DE1230" s="69">
        <v>0</v>
      </c>
      <c r="DF1230" s="69">
        <v>0</v>
      </c>
      <c r="DG1230" s="69">
        <v>1</v>
      </c>
      <c r="DI1230" s="69" t="e">
        <f>INDEX(Sheet3!$E$78:$E$1130,MATCH(A1230,Sheet3!$D$78:$D$1130,0))</f>
        <v>#N/A</v>
      </c>
      <c r="DJ1230" s="69" t="str">
        <f t="shared" ref="DJ1230:DJ1307" si="246">IFERROR(DI1230,F1230)</f>
        <v>skill_icons.ps_skill_patk</v>
      </c>
      <c r="DK1230" s="69" t="s">
        <v>2446</v>
      </c>
      <c r="DL1230" s="93"/>
      <c r="DM1230" s="94" t="s">
        <v>2681</v>
      </c>
      <c r="DN1230" s="69" t="e">
        <f>"造成["&amp;INDEX(Sheet5!$L$2:$L$11,MATCH(BL1230,Sheet5!$J$2:$J$11,0))&amp;":"&amp;BR1230&amp;"*"&amp;BS1230/1000&amp;"]"&amp;INDEX(Sheet5!$I$2:$I$4,MATCH(BR1230,Sheet5!$H$2:$H$4,0))&amp;"的"&amp;INDEX(Sheet5!$K$2:$K$11,MATCH(BL1230,Sheet5!$J$2:$J$11,0))</f>
        <v>#N/A</v>
      </c>
      <c r="DO1230" s="69" t="e">
        <f>"造成["&amp;INDEX(Sheet5!$L$2:$L$11,MATCH(BY1230,Sheet5!$J$2:$J$11,0))&amp;":"&amp;CE1230&amp;"*"&amp;CF1230/1000&amp;"]"&amp;INDEX(Sheet5!$I$2:$I$4,MATCH(CE1230,Sheet5!$H$2:$H$4,0))&amp;"的"&amp;INDEX(Sheet5!$K$2:$K$11,MATCH(BY1230,Sheet5!$J$2:$J$11,0))</f>
        <v>#N/A</v>
      </c>
      <c r="DP1230" s="69"/>
      <c r="DQ1230" s="69"/>
      <c r="DR1230" s="69" t="e">
        <f t="shared" si="245"/>
        <v>#N/A</v>
      </c>
      <c r="DS1230" s="90">
        <f>MATCH(A1230,Sheet5!D:D,0)</f>
        <v>483</v>
      </c>
      <c r="DT1230" s="94" t="e">
        <f>MATCH(A1229,Sheet5!F:F,0)</f>
        <v>#N/A</v>
      </c>
      <c r="DU1230" s="69">
        <v>300</v>
      </c>
      <c r="DV1230" s="69">
        <v>0</v>
      </c>
      <c r="DW1230" s="69">
        <v>0</v>
      </c>
      <c r="DX1230" s="69">
        <v>0</v>
      </c>
      <c r="DY1230" s="69">
        <v>0</v>
      </c>
    </row>
    <row r="1231" spans="1:129" ht="14.25">
      <c r="A1231" s="69">
        <v>67504</v>
      </c>
      <c r="B1231" s="69">
        <v>0</v>
      </c>
      <c r="C1231" s="69">
        <v>1</v>
      </c>
      <c r="D1231" s="69" t="s">
        <v>2448</v>
      </c>
      <c r="E1231" s="69" t="s">
        <v>2449</v>
      </c>
      <c r="F1231" s="69" t="s">
        <v>2450</v>
      </c>
      <c r="G1231" s="69">
        <v>1</v>
      </c>
      <c r="I1231" s="69">
        <v>0</v>
      </c>
      <c r="J1231" s="69">
        <v>0</v>
      </c>
      <c r="K1231" s="69">
        <v>0</v>
      </c>
      <c r="M1231" s="69">
        <v>0</v>
      </c>
      <c r="O1231" s="69">
        <v>0</v>
      </c>
      <c r="P1231" s="69">
        <v>1</v>
      </c>
      <c r="Q1231" s="69">
        <v>0</v>
      </c>
      <c r="R1231" s="69">
        <v>2</v>
      </c>
      <c r="S1231" s="69">
        <v>0</v>
      </c>
      <c r="T1231" s="69">
        <v>0</v>
      </c>
      <c r="U1231" s="69">
        <v>0</v>
      </c>
      <c r="V1231" s="69">
        <v>0</v>
      </c>
      <c r="W1231" s="69">
        <v>0</v>
      </c>
      <c r="X1231" s="69">
        <v>0</v>
      </c>
      <c r="Y1231" s="69">
        <v>0</v>
      </c>
      <c r="Z1231" s="69">
        <v>0</v>
      </c>
      <c r="AA1231" s="69">
        <v>1</v>
      </c>
      <c r="AB1231" s="69">
        <v>31</v>
      </c>
      <c r="AC1231" s="69">
        <v>0</v>
      </c>
      <c r="AD1231" s="69">
        <v>0</v>
      </c>
      <c r="AE1231" s="69">
        <v>0</v>
      </c>
      <c r="AF1231" s="69">
        <v>1</v>
      </c>
      <c r="AG1231" s="69">
        <v>0</v>
      </c>
      <c r="AH1231" s="69">
        <v>1</v>
      </c>
      <c r="AI1231" s="69">
        <v>0</v>
      </c>
      <c r="AJ1231" s="69">
        <v>0</v>
      </c>
      <c r="AK1231" s="69">
        <v>0</v>
      </c>
      <c r="AL1231" s="69">
        <v>0</v>
      </c>
      <c r="AM1231" s="69">
        <v>0</v>
      </c>
      <c r="AN1231" s="69">
        <v>0</v>
      </c>
      <c r="AO1231" s="69">
        <v>0</v>
      </c>
      <c r="AP1231" s="69">
        <v>0</v>
      </c>
      <c r="AQ1231" s="84">
        <v>0</v>
      </c>
      <c r="AR1231" s="69">
        <v>0</v>
      </c>
      <c r="AS1231" s="69">
        <v>0</v>
      </c>
      <c r="AT1231" s="69">
        <v>0</v>
      </c>
      <c r="AU1231" s="69">
        <v>0</v>
      </c>
      <c r="AV1231" s="69">
        <v>0</v>
      </c>
      <c r="AW1231" s="69">
        <v>0</v>
      </c>
      <c r="AX1231" s="69">
        <v>0</v>
      </c>
      <c r="AY1231" s="69">
        <v>0</v>
      </c>
      <c r="AZ1231" s="69">
        <v>0</v>
      </c>
      <c r="BA1231" s="69">
        <v>0</v>
      </c>
      <c r="BB1231" s="69">
        <v>0</v>
      </c>
      <c r="BC1231" s="69">
        <v>0</v>
      </c>
      <c r="BD1231" s="69">
        <v>0</v>
      </c>
      <c r="BE1231" s="69">
        <v>0</v>
      </c>
      <c r="BF1231" s="69">
        <v>0</v>
      </c>
      <c r="BG1231" s="69">
        <v>0</v>
      </c>
      <c r="BH1231" s="69">
        <v>0</v>
      </c>
      <c r="BK1231" s="69">
        <v>3</v>
      </c>
      <c r="BL1231" s="69">
        <v>10</v>
      </c>
      <c r="BM1231" s="69">
        <v>1</v>
      </c>
      <c r="BN1231" s="69">
        <v>31</v>
      </c>
      <c r="BO1231" s="89">
        <v>0</v>
      </c>
      <c r="BP1231" s="69">
        <v>1</v>
      </c>
      <c r="BQ1231" s="69">
        <v>1</v>
      </c>
      <c r="BR1231" s="69">
        <v>1</v>
      </c>
      <c r="BS1231" s="69">
        <v>67504</v>
      </c>
      <c r="BT1231" s="69">
        <v>0</v>
      </c>
      <c r="BU1231" s="69">
        <v>0</v>
      </c>
      <c r="BV1231" s="69">
        <v>1000</v>
      </c>
      <c r="BW1231" s="69">
        <v>0</v>
      </c>
      <c r="BY1231" s="69">
        <v>0</v>
      </c>
      <c r="BZ1231" s="69">
        <v>0</v>
      </c>
      <c r="CA1231" s="69">
        <v>31</v>
      </c>
      <c r="CB1231" s="89">
        <v>0</v>
      </c>
      <c r="CC1231" s="69">
        <v>0</v>
      </c>
      <c r="CD1231" s="69">
        <v>0</v>
      </c>
      <c r="CE1231" s="69">
        <v>0</v>
      </c>
      <c r="CF1231" s="69">
        <v>0</v>
      </c>
      <c r="CG1231" s="69">
        <v>0</v>
      </c>
      <c r="CH1231" s="69">
        <v>0</v>
      </c>
      <c r="CI1231" s="69">
        <v>0</v>
      </c>
      <c r="CJ1231" s="69">
        <v>0</v>
      </c>
      <c r="CL1231" s="69">
        <v>0</v>
      </c>
      <c r="CM1231" s="69">
        <v>0</v>
      </c>
      <c r="CN1231" s="69">
        <v>0</v>
      </c>
      <c r="CO1231" s="89">
        <v>0</v>
      </c>
      <c r="CP1231" s="69">
        <v>0</v>
      </c>
      <c r="CQ1231" s="69">
        <v>0</v>
      </c>
      <c r="CR1231" s="69">
        <v>0</v>
      </c>
      <c r="CS1231" s="69">
        <v>0</v>
      </c>
      <c r="CT1231" s="69">
        <v>0</v>
      </c>
      <c r="CU1231" s="69">
        <v>0</v>
      </c>
      <c r="CV1231" s="69">
        <v>0</v>
      </c>
      <c r="CW1231" s="69">
        <v>0</v>
      </c>
      <c r="CZ1231" s="69">
        <v>0</v>
      </c>
      <c r="DA1231" s="69">
        <v>0</v>
      </c>
      <c r="DB1231" s="69">
        <v>300</v>
      </c>
      <c r="DC1231" s="69">
        <v>0</v>
      </c>
      <c r="DD1231" s="69">
        <v>0</v>
      </c>
      <c r="DE1231" s="69">
        <v>0</v>
      </c>
      <c r="DF1231" s="69">
        <v>0</v>
      </c>
      <c r="DG1231" s="69">
        <v>1</v>
      </c>
      <c r="DI1231" s="69" t="e">
        <f>INDEX(Sheet3!$E$78:$E$1130,MATCH(A1231,Sheet3!$D$78:$D$1130,0))</f>
        <v>#N/A</v>
      </c>
      <c r="DJ1231" s="69" t="str">
        <f t="shared" si="246"/>
        <v>skill_icons.ps_skill_matk</v>
      </c>
      <c r="DK1231" s="69" t="s">
        <v>2451</v>
      </c>
      <c r="DL1231" s="93"/>
      <c r="DM1231" s="94" t="s">
        <v>2682</v>
      </c>
      <c r="DN1231" s="69" t="e">
        <f>"造成["&amp;INDEX(Sheet5!$L$2:$L$11,MATCH(BL1231,Sheet5!$J$2:$J$11,0))&amp;":"&amp;BR1231&amp;"*"&amp;BS1231/1000&amp;"]"&amp;INDEX(Sheet5!$I$2:$I$4,MATCH(BR1231,Sheet5!$H$2:$H$4,0))&amp;"的"&amp;INDEX(Sheet5!$K$2:$K$11,MATCH(BL1231,Sheet5!$J$2:$J$11,0))</f>
        <v>#N/A</v>
      </c>
      <c r="DO1231" s="69" t="e">
        <f>"造成["&amp;INDEX(Sheet5!$L$2:$L$11,MATCH(BY1231,Sheet5!$J$2:$J$11,0))&amp;":"&amp;CE1231&amp;"*"&amp;CF1231/1000&amp;"]"&amp;INDEX(Sheet5!$I$2:$I$4,MATCH(CE1231,Sheet5!$H$2:$H$4,0))&amp;"的"&amp;INDEX(Sheet5!$K$2:$K$11,MATCH(BY1231,Sheet5!$J$2:$J$11,0))</f>
        <v>#N/A</v>
      </c>
      <c r="DP1231" s="69"/>
      <c r="DQ1231" s="69"/>
      <c r="DR1231" s="69" t="e">
        <f t="shared" si="245"/>
        <v>#N/A</v>
      </c>
      <c r="DS1231" s="90">
        <f>MATCH(A1231,Sheet5!D:D,0)</f>
        <v>484</v>
      </c>
      <c r="DT1231" s="94" t="e">
        <f>MATCH(A1230,Sheet5!F:F,0)</f>
        <v>#N/A</v>
      </c>
      <c r="DU1231" s="69">
        <v>300</v>
      </c>
      <c r="DV1231" s="69">
        <v>0</v>
      </c>
      <c r="DW1231" s="69">
        <v>0</v>
      </c>
      <c r="DX1231" s="69">
        <v>0</v>
      </c>
      <c r="DY1231" s="69">
        <v>0</v>
      </c>
    </row>
    <row r="1232" spans="1:129" ht="14.25">
      <c r="A1232" s="69">
        <v>67505</v>
      </c>
      <c r="B1232" s="69">
        <v>0</v>
      </c>
      <c r="C1232" s="69">
        <v>1</v>
      </c>
      <c r="D1232" s="69" t="s">
        <v>2453</v>
      </c>
      <c r="E1232" s="69" t="s">
        <v>2454</v>
      </c>
      <c r="F1232" s="69" t="s">
        <v>2455</v>
      </c>
      <c r="G1232" s="69">
        <v>1</v>
      </c>
      <c r="I1232" s="69">
        <v>0</v>
      </c>
      <c r="J1232" s="69">
        <v>0</v>
      </c>
      <c r="K1232" s="69">
        <v>0</v>
      </c>
      <c r="M1232" s="69">
        <v>0</v>
      </c>
      <c r="O1232" s="69">
        <v>0</v>
      </c>
      <c r="P1232" s="69">
        <v>1</v>
      </c>
      <c r="Q1232" s="69">
        <v>0</v>
      </c>
      <c r="R1232" s="69">
        <v>2</v>
      </c>
      <c r="S1232" s="69">
        <v>0</v>
      </c>
      <c r="T1232" s="69">
        <v>0</v>
      </c>
      <c r="U1232" s="69">
        <v>0</v>
      </c>
      <c r="V1232" s="69">
        <v>0</v>
      </c>
      <c r="W1232" s="69">
        <v>0</v>
      </c>
      <c r="X1232" s="69">
        <v>0</v>
      </c>
      <c r="Y1232" s="69">
        <v>0</v>
      </c>
      <c r="Z1232" s="69">
        <v>0</v>
      </c>
      <c r="AA1232" s="69">
        <v>1</v>
      </c>
      <c r="AB1232" s="69">
        <v>31</v>
      </c>
      <c r="AC1232" s="69">
        <v>0</v>
      </c>
      <c r="AD1232" s="69">
        <v>0</v>
      </c>
      <c r="AE1232" s="69">
        <v>0</v>
      </c>
      <c r="AF1232" s="69">
        <v>1</v>
      </c>
      <c r="AG1232" s="69">
        <v>0</v>
      </c>
      <c r="AH1232" s="69">
        <v>1</v>
      </c>
      <c r="AI1232" s="69">
        <v>0</v>
      </c>
      <c r="AJ1232" s="69">
        <v>0</v>
      </c>
      <c r="AK1232" s="69">
        <v>0</v>
      </c>
      <c r="AL1232" s="69">
        <v>0</v>
      </c>
      <c r="AM1232" s="69">
        <v>0</v>
      </c>
      <c r="AN1232" s="69">
        <v>0</v>
      </c>
      <c r="AO1232" s="69">
        <v>0</v>
      </c>
      <c r="AP1232" s="69">
        <v>0</v>
      </c>
      <c r="AQ1232" s="84">
        <v>0</v>
      </c>
      <c r="AR1232" s="69">
        <v>0</v>
      </c>
      <c r="AS1232" s="69">
        <v>0</v>
      </c>
      <c r="AT1232" s="69">
        <v>0</v>
      </c>
      <c r="AU1232" s="69">
        <v>0</v>
      </c>
      <c r="AV1232" s="69">
        <v>0</v>
      </c>
      <c r="AW1232" s="69">
        <v>0</v>
      </c>
      <c r="AX1232" s="69">
        <v>0</v>
      </c>
      <c r="AY1232" s="69">
        <v>0</v>
      </c>
      <c r="AZ1232" s="69">
        <v>0</v>
      </c>
      <c r="BA1232" s="69">
        <v>0</v>
      </c>
      <c r="BB1232" s="69">
        <v>0</v>
      </c>
      <c r="BC1232" s="69">
        <v>0</v>
      </c>
      <c r="BD1232" s="69">
        <v>0</v>
      </c>
      <c r="BE1232" s="69">
        <v>0</v>
      </c>
      <c r="BF1232" s="69">
        <v>0</v>
      </c>
      <c r="BG1232" s="69">
        <v>0</v>
      </c>
      <c r="BH1232" s="69">
        <v>0</v>
      </c>
      <c r="BK1232" s="69">
        <v>3</v>
      </c>
      <c r="BL1232" s="69">
        <v>10</v>
      </c>
      <c r="BM1232" s="69">
        <v>1</v>
      </c>
      <c r="BN1232" s="69">
        <v>31</v>
      </c>
      <c r="BO1232" s="89">
        <v>0</v>
      </c>
      <c r="BP1232" s="69">
        <v>1</v>
      </c>
      <c r="BQ1232" s="69">
        <v>1</v>
      </c>
      <c r="BR1232" s="69">
        <v>1</v>
      </c>
      <c r="BS1232" s="69">
        <v>67505</v>
      </c>
      <c r="BT1232" s="69">
        <v>0</v>
      </c>
      <c r="BU1232" s="69">
        <v>0</v>
      </c>
      <c r="BV1232" s="69">
        <v>1000</v>
      </c>
      <c r="BW1232" s="69">
        <v>0</v>
      </c>
      <c r="BY1232" s="69">
        <v>0</v>
      </c>
      <c r="BZ1232" s="69">
        <v>0</v>
      </c>
      <c r="CA1232" s="69">
        <v>31</v>
      </c>
      <c r="CB1232" s="89">
        <v>0</v>
      </c>
      <c r="CC1232" s="69">
        <v>0</v>
      </c>
      <c r="CD1232" s="69">
        <v>0</v>
      </c>
      <c r="CE1232" s="69">
        <v>0</v>
      </c>
      <c r="CF1232" s="69">
        <v>0</v>
      </c>
      <c r="CG1232" s="69">
        <v>0</v>
      </c>
      <c r="CH1232" s="69">
        <v>0</v>
      </c>
      <c r="CI1232" s="69">
        <v>0</v>
      </c>
      <c r="CJ1232" s="69">
        <v>0</v>
      </c>
      <c r="CL1232" s="69">
        <v>0</v>
      </c>
      <c r="CM1232" s="69">
        <v>0</v>
      </c>
      <c r="CN1232" s="69">
        <v>0</v>
      </c>
      <c r="CO1232" s="89">
        <v>0</v>
      </c>
      <c r="CP1232" s="69">
        <v>0</v>
      </c>
      <c r="CQ1232" s="69">
        <v>0</v>
      </c>
      <c r="CR1232" s="69">
        <v>0</v>
      </c>
      <c r="CS1232" s="69">
        <v>0</v>
      </c>
      <c r="CT1232" s="69">
        <v>0</v>
      </c>
      <c r="CU1232" s="69">
        <v>0</v>
      </c>
      <c r="CV1232" s="69">
        <v>0</v>
      </c>
      <c r="CW1232" s="69">
        <v>0</v>
      </c>
      <c r="CZ1232" s="69">
        <v>0</v>
      </c>
      <c r="DA1232" s="69">
        <v>0</v>
      </c>
      <c r="DB1232" s="69">
        <v>150</v>
      </c>
      <c r="DC1232" s="69">
        <v>0</v>
      </c>
      <c r="DD1232" s="69">
        <v>0</v>
      </c>
      <c r="DE1232" s="69">
        <v>0</v>
      </c>
      <c r="DF1232" s="69">
        <v>0</v>
      </c>
      <c r="DG1232" s="69">
        <v>1</v>
      </c>
      <c r="DI1232" s="69" t="e">
        <f>INDEX(Sheet3!$E$78:$E$1130,MATCH(A1232,Sheet3!$D$78:$D$1130,0))</f>
        <v>#N/A</v>
      </c>
      <c r="DJ1232" s="69" t="str">
        <f t="shared" si="246"/>
        <v>skill_icons.ps_skill_pdef</v>
      </c>
      <c r="DK1232" s="69" t="s">
        <v>2456</v>
      </c>
      <c r="DL1232" s="93"/>
      <c r="DM1232" s="94" t="s">
        <v>2683</v>
      </c>
      <c r="DN1232" s="69" t="e">
        <f>"造成["&amp;INDEX(Sheet5!$L$2:$L$11,MATCH(BL1232,Sheet5!$J$2:$J$11,0))&amp;":"&amp;BR1232&amp;"*"&amp;BS1232/1000&amp;"]"&amp;INDEX(Sheet5!$I$2:$I$4,MATCH(BR1232,Sheet5!$H$2:$H$4,0))&amp;"的"&amp;INDEX(Sheet5!$K$2:$K$11,MATCH(BL1232,Sheet5!$J$2:$J$11,0))</f>
        <v>#N/A</v>
      </c>
      <c r="DO1232" s="69" t="e">
        <f>"造成["&amp;INDEX(Sheet5!$L$2:$L$11,MATCH(BY1232,Sheet5!$J$2:$J$11,0))&amp;":"&amp;CE1232&amp;"*"&amp;CF1232/1000&amp;"]"&amp;INDEX(Sheet5!$I$2:$I$4,MATCH(CE1232,Sheet5!$H$2:$H$4,0))&amp;"的"&amp;INDEX(Sheet5!$K$2:$K$11,MATCH(BY1232,Sheet5!$J$2:$J$11,0))</f>
        <v>#N/A</v>
      </c>
      <c r="DP1232" s="69"/>
      <c r="DQ1232" s="69"/>
      <c r="DR1232" s="69" t="e">
        <f t="shared" si="245"/>
        <v>#N/A</v>
      </c>
      <c r="DS1232" s="90">
        <f>MATCH(A1232,Sheet5!D:D,0)</f>
        <v>485</v>
      </c>
      <c r="DT1232" s="94" t="e">
        <f>MATCH(A1231,Sheet5!F:F,0)</f>
        <v>#N/A</v>
      </c>
      <c r="DU1232" s="69">
        <v>150</v>
      </c>
      <c r="DV1232" s="69">
        <v>0</v>
      </c>
      <c r="DW1232" s="69">
        <v>0</v>
      </c>
      <c r="DX1232" s="69">
        <v>0</v>
      </c>
      <c r="DY1232" s="69">
        <v>0</v>
      </c>
    </row>
    <row r="1233" spans="1:129" ht="14.25">
      <c r="A1233" s="69">
        <v>67506</v>
      </c>
      <c r="B1233" s="69">
        <v>0</v>
      </c>
      <c r="C1233" s="69">
        <v>1</v>
      </c>
      <c r="D1233" s="69" t="s">
        <v>2458</v>
      </c>
      <c r="E1233" s="69" t="s">
        <v>2459</v>
      </c>
      <c r="F1233" s="69" t="s">
        <v>2460</v>
      </c>
      <c r="G1233" s="69">
        <v>1</v>
      </c>
      <c r="I1233" s="69">
        <v>0</v>
      </c>
      <c r="J1233" s="69">
        <v>0</v>
      </c>
      <c r="K1233" s="69">
        <v>0</v>
      </c>
      <c r="M1233" s="69">
        <v>0</v>
      </c>
      <c r="O1233" s="69">
        <v>0</v>
      </c>
      <c r="P1233" s="69">
        <v>1</v>
      </c>
      <c r="Q1233" s="69">
        <v>0</v>
      </c>
      <c r="R1233" s="69">
        <v>2</v>
      </c>
      <c r="S1233" s="69">
        <v>0</v>
      </c>
      <c r="T1233" s="69">
        <v>0</v>
      </c>
      <c r="U1233" s="69">
        <v>0</v>
      </c>
      <c r="V1233" s="69">
        <v>0</v>
      </c>
      <c r="W1233" s="69">
        <v>0</v>
      </c>
      <c r="X1233" s="69">
        <v>0</v>
      </c>
      <c r="Y1233" s="69">
        <v>0</v>
      </c>
      <c r="Z1233" s="69">
        <v>0</v>
      </c>
      <c r="AA1233" s="69">
        <v>1</v>
      </c>
      <c r="AB1233" s="69">
        <v>31</v>
      </c>
      <c r="AC1233" s="69">
        <v>0</v>
      </c>
      <c r="AD1233" s="69">
        <v>0</v>
      </c>
      <c r="AE1233" s="69">
        <v>0</v>
      </c>
      <c r="AF1233" s="69">
        <v>1</v>
      </c>
      <c r="AG1233" s="69">
        <v>0</v>
      </c>
      <c r="AH1233" s="69">
        <v>1</v>
      </c>
      <c r="AI1233" s="69">
        <v>0</v>
      </c>
      <c r="AJ1233" s="69">
        <v>0</v>
      </c>
      <c r="AK1233" s="69">
        <v>0</v>
      </c>
      <c r="AL1233" s="69">
        <v>0</v>
      </c>
      <c r="AM1233" s="69">
        <v>0</v>
      </c>
      <c r="AN1233" s="69">
        <v>0</v>
      </c>
      <c r="AO1233" s="69">
        <v>0</v>
      </c>
      <c r="AP1233" s="69">
        <v>0</v>
      </c>
      <c r="AQ1233" s="84">
        <v>0</v>
      </c>
      <c r="AR1233" s="69">
        <v>0</v>
      </c>
      <c r="AS1233" s="69">
        <v>0</v>
      </c>
      <c r="AT1233" s="69">
        <v>0</v>
      </c>
      <c r="AU1233" s="69">
        <v>0</v>
      </c>
      <c r="AV1233" s="69">
        <v>0</v>
      </c>
      <c r="AW1233" s="69">
        <v>0</v>
      </c>
      <c r="AX1233" s="69">
        <v>0</v>
      </c>
      <c r="AY1233" s="69">
        <v>0</v>
      </c>
      <c r="AZ1233" s="69">
        <v>0</v>
      </c>
      <c r="BA1233" s="69">
        <v>0</v>
      </c>
      <c r="BB1233" s="69">
        <v>0</v>
      </c>
      <c r="BC1233" s="69">
        <v>0</v>
      </c>
      <c r="BD1233" s="69">
        <v>0</v>
      </c>
      <c r="BE1233" s="69">
        <v>0</v>
      </c>
      <c r="BF1233" s="69">
        <v>0</v>
      </c>
      <c r="BG1233" s="69">
        <v>0</v>
      </c>
      <c r="BH1233" s="69">
        <v>0</v>
      </c>
      <c r="BK1233" s="69">
        <v>3</v>
      </c>
      <c r="BL1233" s="69">
        <v>10</v>
      </c>
      <c r="BM1233" s="69">
        <v>1</v>
      </c>
      <c r="BN1233" s="69">
        <v>31</v>
      </c>
      <c r="BO1233" s="89">
        <v>0</v>
      </c>
      <c r="BP1233" s="69">
        <v>1</v>
      </c>
      <c r="BQ1233" s="69">
        <v>1</v>
      </c>
      <c r="BR1233" s="69">
        <v>1</v>
      </c>
      <c r="BS1233" s="69">
        <v>67506</v>
      </c>
      <c r="BT1233" s="69">
        <v>0</v>
      </c>
      <c r="BU1233" s="69">
        <v>0</v>
      </c>
      <c r="BV1233" s="69">
        <v>1000</v>
      </c>
      <c r="BW1233" s="69">
        <v>0</v>
      </c>
      <c r="BY1233" s="69">
        <v>0</v>
      </c>
      <c r="BZ1233" s="69">
        <v>0</v>
      </c>
      <c r="CA1233" s="69">
        <v>31</v>
      </c>
      <c r="CB1233" s="89">
        <v>0</v>
      </c>
      <c r="CC1233" s="69">
        <v>0</v>
      </c>
      <c r="CD1233" s="69">
        <v>0</v>
      </c>
      <c r="CE1233" s="69">
        <v>0</v>
      </c>
      <c r="CF1233" s="69">
        <v>0</v>
      </c>
      <c r="CG1233" s="69">
        <v>0</v>
      </c>
      <c r="CH1233" s="69">
        <v>0</v>
      </c>
      <c r="CI1233" s="69">
        <v>0</v>
      </c>
      <c r="CJ1233" s="69">
        <v>0</v>
      </c>
      <c r="CL1233" s="69">
        <v>0</v>
      </c>
      <c r="CM1233" s="69">
        <v>0</v>
      </c>
      <c r="CN1233" s="69">
        <v>0</v>
      </c>
      <c r="CO1233" s="89">
        <v>0</v>
      </c>
      <c r="CP1233" s="69">
        <v>0</v>
      </c>
      <c r="CQ1233" s="69">
        <v>0</v>
      </c>
      <c r="CR1233" s="69">
        <v>0</v>
      </c>
      <c r="CS1233" s="69">
        <v>0</v>
      </c>
      <c r="CT1233" s="69">
        <v>0</v>
      </c>
      <c r="CU1233" s="69">
        <v>0</v>
      </c>
      <c r="CV1233" s="69">
        <v>0</v>
      </c>
      <c r="CW1233" s="69">
        <v>0</v>
      </c>
      <c r="CZ1233" s="69">
        <v>0</v>
      </c>
      <c r="DA1233" s="69">
        <v>0</v>
      </c>
      <c r="DB1233" s="69">
        <v>150</v>
      </c>
      <c r="DC1233" s="69">
        <v>0</v>
      </c>
      <c r="DD1233" s="69">
        <v>0</v>
      </c>
      <c r="DE1233" s="69">
        <v>0</v>
      </c>
      <c r="DF1233" s="69">
        <v>0</v>
      </c>
      <c r="DG1233" s="69">
        <v>1</v>
      </c>
      <c r="DI1233" s="69" t="e">
        <f>INDEX(Sheet3!$E$78:$E$1130,MATCH(A1233,Sheet3!$D$78:$D$1130,0))</f>
        <v>#N/A</v>
      </c>
      <c r="DJ1233" s="69" t="str">
        <f t="shared" si="246"/>
        <v>skill_icons.ps_skill_mdef</v>
      </c>
      <c r="DK1233" s="69" t="s">
        <v>2461</v>
      </c>
      <c r="DL1233" s="93"/>
      <c r="DM1233" s="94" t="s">
        <v>2684</v>
      </c>
      <c r="DN1233" s="69" t="e">
        <f>"造成["&amp;INDEX(Sheet5!$L$2:$L$11,MATCH(BL1233,Sheet5!$J$2:$J$11,0))&amp;":"&amp;BR1233&amp;"*"&amp;BS1233/1000&amp;"]"&amp;INDEX(Sheet5!$I$2:$I$4,MATCH(BR1233,Sheet5!$H$2:$H$4,0))&amp;"的"&amp;INDEX(Sheet5!$K$2:$K$11,MATCH(BL1233,Sheet5!$J$2:$J$11,0))</f>
        <v>#N/A</v>
      </c>
      <c r="DO1233" s="69" t="e">
        <f>"造成["&amp;INDEX(Sheet5!$L$2:$L$11,MATCH(BY1233,Sheet5!$J$2:$J$11,0))&amp;":"&amp;CE1233&amp;"*"&amp;CF1233/1000&amp;"]"&amp;INDEX(Sheet5!$I$2:$I$4,MATCH(CE1233,Sheet5!$H$2:$H$4,0))&amp;"的"&amp;INDEX(Sheet5!$K$2:$K$11,MATCH(BY1233,Sheet5!$J$2:$J$11,0))</f>
        <v>#N/A</v>
      </c>
      <c r="DP1233" s="69"/>
      <c r="DQ1233" s="69"/>
      <c r="DR1233" s="69" t="e">
        <f t="shared" si="245"/>
        <v>#N/A</v>
      </c>
      <c r="DS1233" s="90">
        <f>MATCH(A1233,Sheet5!D:D,0)</f>
        <v>486</v>
      </c>
      <c r="DT1233" s="94" t="e">
        <f>MATCH(A1232,Sheet5!F:F,0)</f>
        <v>#N/A</v>
      </c>
      <c r="DU1233" s="69">
        <v>150</v>
      </c>
      <c r="DV1233" s="69">
        <v>0</v>
      </c>
      <c r="DW1233" s="69">
        <v>0</v>
      </c>
      <c r="DX1233" s="69">
        <v>0</v>
      </c>
      <c r="DY1233" s="69">
        <v>0</v>
      </c>
    </row>
    <row r="1234" spans="1:129" ht="14.25">
      <c r="A1234" s="69">
        <v>67507</v>
      </c>
      <c r="B1234" s="69">
        <v>0</v>
      </c>
      <c r="C1234" s="69">
        <v>1</v>
      </c>
      <c r="D1234" s="69" t="s">
        <v>2463</v>
      </c>
      <c r="E1234" s="69" t="s">
        <v>2464</v>
      </c>
      <c r="F1234" s="69" t="s">
        <v>1825</v>
      </c>
      <c r="G1234" s="69">
        <v>1</v>
      </c>
      <c r="I1234" s="69">
        <v>0</v>
      </c>
      <c r="J1234" s="69">
        <v>0</v>
      </c>
      <c r="K1234" s="69">
        <v>0</v>
      </c>
      <c r="M1234" s="69">
        <v>0</v>
      </c>
      <c r="O1234" s="69">
        <v>0</v>
      </c>
      <c r="P1234" s="69">
        <v>1</v>
      </c>
      <c r="Q1234" s="69">
        <v>0</v>
      </c>
      <c r="R1234" s="69">
        <v>2</v>
      </c>
      <c r="S1234" s="69">
        <v>0</v>
      </c>
      <c r="T1234" s="69">
        <v>0</v>
      </c>
      <c r="U1234" s="69">
        <v>0</v>
      </c>
      <c r="V1234" s="69">
        <v>0</v>
      </c>
      <c r="W1234" s="69">
        <v>0</v>
      </c>
      <c r="X1234" s="69">
        <v>0</v>
      </c>
      <c r="Y1234" s="69">
        <v>0</v>
      </c>
      <c r="Z1234" s="69">
        <v>0</v>
      </c>
      <c r="AA1234" s="69">
        <v>1</v>
      </c>
      <c r="AB1234" s="69">
        <v>31</v>
      </c>
      <c r="AC1234" s="69">
        <v>0</v>
      </c>
      <c r="AD1234" s="69">
        <v>0</v>
      </c>
      <c r="AE1234" s="69">
        <v>0</v>
      </c>
      <c r="AF1234" s="69">
        <v>1</v>
      </c>
      <c r="AG1234" s="69">
        <v>0</v>
      </c>
      <c r="AH1234" s="69">
        <v>1</v>
      </c>
      <c r="AI1234" s="69">
        <v>0</v>
      </c>
      <c r="AJ1234" s="69">
        <v>0</v>
      </c>
      <c r="AK1234" s="69">
        <v>0</v>
      </c>
      <c r="AL1234" s="69">
        <v>0</v>
      </c>
      <c r="AM1234" s="69">
        <v>0</v>
      </c>
      <c r="AN1234" s="69">
        <v>0</v>
      </c>
      <c r="AO1234" s="69">
        <v>0</v>
      </c>
      <c r="AP1234" s="69">
        <v>0</v>
      </c>
      <c r="AQ1234" s="84">
        <v>0</v>
      </c>
      <c r="AR1234" s="69">
        <v>0</v>
      </c>
      <c r="AS1234" s="69">
        <v>0</v>
      </c>
      <c r="AT1234" s="69">
        <v>0</v>
      </c>
      <c r="AU1234" s="69">
        <v>0</v>
      </c>
      <c r="AV1234" s="69">
        <v>0</v>
      </c>
      <c r="AW1234" s="69">
        <v>0</v>
      </c>
      <c r="AX1234" s="69">
        <v>0</v>
      </c>
      <c r="AY1234" s="69">
        <v>0</v>
      </c>
      <c r="AZ1234" s="69">
        <v>0</v>
      </c>
      <c r="BA1234" s="69">
        <v>0</v>
      </c>
      <c r="BB1234" s="69">
        <v>0</v>
      </c>
      <c r="BC1234" s="69">
        <v>0</v>
      </c>
      <c r="BD1234" s="69">
        <v>0</v>
      </c>
      <c r="BE1234" s="69">
        <v>0</v>
      </c>
      <c r="BF1234" s="69">
        <v>0</v>
      </c>
      <c r="BG1234" s="69">
        <v>0</v>
      </c>
      <c r="BH1234" s="69">
        <v>0</v>
      </c>
      <c r="BK1234" s="69">
        <v>3</v>
      </c>
      <c r="BL1234" s="69">
        <v>10</v>
      </c>
      <c r="BM1234" s="69">
        <v>1</v>
      </c>
      <c r="BN1234" s="69">
        <v>31</v>
      </c>
      <c r="BO1234" s="89">
        <v>0</v>
      </c>
      <c r="BP1234" s="69">
        <v>1</v>
      </c>
      <c r="BQ1234" s="69">
        <v>1</v>
      </c>
      <c r="BR1234" s="69">
        <v>1</v>
      </c>
      <c r="BS1234" s="69">
        <v>67507</v>
      </c>
      <c r="BT1234" s="69">
        <v>0</v>
      </c>
      <c r="BU1234" s="69">
        <v>0</v>
      </c>
      <c r="BV1234" s="69">
        <v>1000</v>
      </c>
      <c r="BW1234" s="69">
        <v>0</v>
      </c>
      <c r="BY1234" s="69">
        <v>0</v>
      </c>
      <c r="BZ1234" s="69">
        <v>0</v>
      </c>
      <c r="CA1234" s="69">
        <v>31</v>
      </c>
      <c r="CB1234" s="89">
        <v>0</v>
      </c>
      <c r="CC1234" s="69">
        <v>0</v>
      </c>
      <c r="CD1234" s="69">
        <v>0</v>
      </c>
      <c r="CE1234" s="69">
        <v>0</v>
      </c>
      <c r="CF1234" s="69">
        <v>0</v>
      </c>
      <c r="CG1234" s="69">
        <v>0</v>
      </c>
      <c r="CH1234" s="69">
        <v>0</v>
      </c>
      <c r="CI1234" s="69">
        <v>0</v>
      </c>
      <c r="CJ1234" s="69">
        <v>0</v>
      </c>
      <c r="CL1234" s="69">
        <v>0</v>
      </c>
      <c r="CM1234" s="69">
        <v>0</v>
      </c>
      <c r="CN1234" s="69">
        <v>0</v>
      </c>
      <c r="CO1234" s="89">
        <v>0</v>
      </c>
      <c r="CP1234" s="69">
        <v>0</v>
      </c>
      <c r="CQ1234" s="69">
        <v>0</v>
      </c>
      <c r="CR1234" s="69">
        <v>0</v>
      </c>
      <c r="CS1234" s="69">
        <v>0</v>
      </c>
      <c r="CT1234" s="69">
        <v>0</v>
      </c>
      <c r="CU1234" s="69">
        <v>0</v>
      </c>
      <c r="CV1234" s="69">
        <v>0</v>
      </c>
      <c r="CW1234" s="69">
        <v>0</v>
      </c>
      <c r="CZ1234" s="69">
        <v>0</v>
      </c>
      <c r="DA1234" s="69">
        <v>0</v>
      </c>
      <c r="DB1234" s="69">
        <v>28</v>
      </c>
      <c r="DC1234" s="69">
        <v>0</v>
      </c>
      <c r="DD1234" s="69">
        <v>0</v>
      </c>
      <c r="DE1234" s="69">
        <v>0</v>
      </c>
      <c r="DF1234" s="69">
        <v>0</v>
      </c>
      <c r="DG1234" s="69">
        <v>1</v>
      </c>
      <c r="DI1234" s="69" t="e">
        <f>INDEX(Sheet3!$E$78:$E$1130,MATCH(A1234,Sheet3!$D$78:$D$1130,0))</f>
        <v>#N/A</v>
      </c>
      <c r="DJ1234" s="69" t="str">
        <f t="shared" si="246"/>
        <v>skill_icons.ps_skill_pysicalcri</v>
      </c>
      <c r="DK1234" s="69" t="s">
        <v>2465</v>
      </c>
      <c r="DL1234" s="93"/>
      <c r="DM1234" s="94" t="s">
        <v>2685</v>
      </c>
      <c r="DN1234" s="69" t="e">
        <f>"造成["&amp;INDEX(Sheet5!$L$2:$L$11,MATCH(BL1234,Sheet5!$J$2:$J$11,0))&amp;":"&amp;BR1234&amp;"*"&amp;BS1234/1000&amp;"]"&amp;INDEX(Sheet5!$I$2:$I$4,MATCH(BR1234,Sheet5!$H$2:$H$4,0))&amp;"的"&amp;INDEX(Sheet5!$K$2:$K$11,MATCH(BL1234,Sheet5!$J$2:$J$11,0))</f>
        <v>#N/A</v>
      </c>
      <c r="DO1234" s="69" t="e">
        <f>"造成["&amp;INDEX(Sheet5!$L$2:$L$11,MATCH(BY1234,Sheet5!$J$2:$J$11,0))&amp;":"&amp;CE1234&amp;"*"&amp;CF1234/1000&amp;"]"&amp;INDEX(Sheet5!$I$2:$I$4,MATCH(CE1234,Sheet5!$H$2:$H$4,0))&amp;"的"&amp;INDEX(Sheet5!$K$2:$K$11,MATCH(BY1234,Sheet5!$J$2:$J$11,0))</f>
        <v>#N/A</v>
      </c>
      <c r="DP1234" s="69"/>
      <c r="DQ1234" s="69"/>
      <c r="DR1234" s="69" t="e">
        <f t="shared" si="245"/>
        <v>#N/A</v>
      </c>
      <c r="DS1234" s="90">
        <f>MATCH(A1234,Sheet5!D:D,0)</f>
        <v>487</v>
      </c>
      <c r="DT1234" s="94" t="e">
        <f>MATCH(A1233,Sheet5!F:F,0)</f>
        <v>#N/A</v>
      </c>
      <c r="DU1234" s="69">
        <v>28</v>
      </c>
      <c r="DV1234" s="69">
        <v>0</v>
      </c>
      <c r="DW1234" s="69">
        <v>0</v>
      </c>
      <c r="DX1234" s="69">
        <v>0</v>
      </c>
      <c r="DY1234" s="69">
        <v>0</v>
      </c>
    </row>
    <row r="1235" spans="1:129" ht="14.25">
      <c r="A1235" s="69">
        <v>67508</v>
      </c>
      <c r="B1235" s="69">
        <v>0</v>
      </c>
      <c r="C1235" s="69">
        <v>1</v>
      </c>
      <c r="D1235" s="69" t="s">
        <v>2467</v>
      </c>
      <c r="E1235" s="69" t="s">
        <v>2468</v>
      </c>
      <c r="F1235" s="69" t="s">
        <v>2469</v>
      </c>
      <c r="G1235" s="69">
        <v>1</v>
      </c>
      <c r="I1235" s="69">
        <v>0</v>
      </c>
      <c r="J1235" s="69">
        <v>0</v>
      </c>
      <c r="K1235" s="69">
        <v>0</v>
      </c>
      <c r="M1235" s="69">
        <v>0</v>
      </c>
      <c r="O1235" s="69">
        <v>0</v>
      </c>
      <c r="P1235" s="69">
        <v>1</v>
      </c>
      <c r="Q1235" s="69">
        <v>0</v>
      </c>
      <c r="R1235" s="69">
        <v>2</v>
      </c>
      <c r="S1235" s="69">
        <v>0</v>
      </c>
      <c r="T1235" s="69">
        <v>0</v>
      </c>
      <c r="U1235" s="69">
        <v>0</v>
      </c>
      <c r="V1235" s="69">
        <v>0</v>
      </c>
      <c r="W1235" s="69">
        <v>0</v>
      </c>
      <c r="X1235" s="69">
        <v>0</v>
      </c>
      <c r="Y1235" s="69">
        <v>0</v>
      </c>
      <c r="Z1235" s="69">
        <v>0</v>
      </c>
      <c r="AA1235" s="69">
        <v>1</v>
      </c>
      <c r="AB1235" s="69">
        <v>31</v>
      </c>
      <c r="AC1235" s="69">
        <v>0</v>
      </c>
      <c r="AD1235" s="69">
        <v>0</v>
      </c>
      <c r="AE1235" s="69">
        <v>0</v>
      </c>
      <c r="AF1235" s="69">
        <v>1</v>
      </c>
      <c r="AG1235" s="69">
        <v>0</v>
      </c>
      <c r="AH1235" s="69">
        <v>1</v>
      </c>
      <c r="AI1235" s="69">
        <v>0</v>
      </c>
      <c r="AJ1235" s="69">
        <v>0</v>
      </c>
      <c r="AK1235" s="69">
        <v>0</v>
      </c>
      <c r="AL1235" s="69">
        <v>0</v>
      </c>
      <c r="AM1235" s="69">
        <v>0</v>
      </c>
      <c r="AN1235" s="69">
        <v>0</v>
      </c>
      <c r="AO1235" s="69">
        <v>0</v>
      </c>
      <c r="AP1235" s="69">
        <v>0</v>
      </c>
      <c r="AQ1235" s="84">
        <v>0</v>
      </c>
      <c r="AR1235" s="69">
        <v>0</v>
      </c>
      <c r="AS1235" s="69">
        <v>0</v>
      </c>
      <c r="AT1235" s="69">
        <v>0</v>
      </c>
      <c r="AU1235" s="69">
        <v>0</v>
      </c>
      <c r="AV1235" s="69">
        <v>0</v>
      </c>
      <c r="AW1235" s="69">
        <v>0</v>
      </c>
      <c r="AX1235" s="69">
        <v>0</v>
      </c>
      <c r="AY1235" s="69">
        <v>0</v>
      </c>
      <c r="AZ1235" s="69">
        <v>0</v>
      </c>
      <c r="BA1235" s="69">
        <v>0</v>
      </c>
      <c r="BB1235" s="69">
        <v>0</v>
      </c>
      <c r="BC1235" s="69">
        <v>0</v>
      </c>
      <c r="BD1235" s="69">
        <v>0</v>
      </c>
      <c r="BE1235" s="69">
        <v>0</v>
      </c>
      <c r="BF1235" s="69">
        <v>0</v>
      </c>
      <c r="BG1235" s="69">
        <v>0</v>
      </c>
      <c r="BH1235" s="69">
        <v>0</v>
      </c>
      <c r="BK1235" s="69">
        <v>3</v>
      </c>
      <c r="BL1235" s="69">
        <v>10</v>
      </c>
      <c r="BM1235" s="69">
        <v>1</v>
      </c>
      <c r="BN1235" s="69">
        <v>31</v>
      </c>
      <c r="BO1235" s="89">
        <v>0</v>
      </c>
      <c r="BP1235" s="69">
        <v>1</v>
      </c>
      <c r="BQ1235" s="69">
        <v>1</v>
      </c>
      <c r="BR1235" s="69">
        <v>1</v>
      </c>
      <c r="BS1235" s="69">
        <v>67508</v>
      </c>
      <c r="BT1235" s="69">
        <v>0</v>
      </c>
      <c r="BU1235" s="69">
        <v>0</v>
      </c>
      <c r="BV1235" s="69">
        <v>1000</v>
      </c>
      <c r="BW1235" s="69">
        <v>0</v>
      </c>
      <c r="BY1235" s="69">
        <v>0</v>
      </c>
      <c r="BZ1235" s="69">
        <v>0</v>
      </c>
      <c r="CA1235" s="69">
        <v>31</v>
      </c>
      <c r="CB1235" s="89">
        <v>0</v>
      </c>
      <c r="CC1235" s="69">
        <v>0</v>
      </c>
      <c r="CD1235" s="69">
        <v>0</v>
      </c>
      <c r="CE1235" s="69">
        <v>0</v>
      </c>
      <c r="CF1235" s="69">
        <v>0</v>
      </c>
      <c r="CG1235" s="69">
        <v>0</v>
      </c>
      <c r="CH1235" s="69">
        <v>0</v>
      </c>
      <c r="CI1235" s="69">
        <v>0</v>
      </c>
      <c r="CJ1235" s="69">
        <v>0</v>
      </c>
      <c r="CL1235" s="69">
        <v>0</v>
      </c>
      <c r="CM1235" s="69">
        <v>0</v>
      </c>
      <c r="CN1235" s="69">
        <v>0</v>
      </c>
      <c r="CO1235" s="89">
        <v>0</v>
      </c>
      <c r="CP1235" s="69">
        <v>0</v>
      </c>
      <c r="CQ1235" s="69">
        <v>0</v>
      </c>
      <c r="CR1235" s="69">
        <v>0</v>
      </c>
      <c r="CS1235" s="69">
        <v>0</v>
      </c>
      <c r="CT1235" s="69">
        <v>0</v>
      </c>
      <c r="CU1235" s="69">
        <v>0</v>
      </c>
      <c r="CV1235" s="69">
        <v>0</v>
      </c>
      <c r="CW1235" s="69">
        <v>0</v>
      </c>
      <c r="CZ1235" s="69">
        <v>0</v>
      </c>
      <c r="DA1235" s="69">
        <v>0</v>
      </c>
      <c r="DB1235" s="69">
        <v>28</v>
      </c>
      <c r="DC1235" s="69">
        <v>0</v>
      </c>
      <c r="DD1235" s="69">
        <v>0</v>
      </c>
      <c r="DE1235" s="69">
        <v>0</v>
      </c>
      <c r="DF1235" s="69">
        <v>0</v>
      </c>
      <c r="DG1235" s="69">
        <v>1</v>
      </c>
      <c r="DI1235" s="69" t="e">
        <f>INDEX(Sheet3!$E$78:$E$1130,MATCH(A1235,Sheet3!$D$78:$D$1130,0))</f>
        <v>#N/A</v>
      </c>
      <c r="DJ1235" s="69" t="str">
        <f t="shared" si="246"/>
        <v>skill_icons.ps_skill_magiccri</v>
      </c>
      <c r="DK1235" s="69" t="s">
        <v>2470</v>
      </c>
      <c r="DL1235" s="93"/>
      <c r="DM1235" s="94" t="s">
        <v>2686</v>
      </c>
      <c r="DN1235" s="69" t="e">
        <f>"造成["&amp;INDEX(Sheet5!$L$2:$L$11,MATCH(BL1235,Sheet5!$J$2:$J$11,0))&amp;":"&amp;BR1235&amp;"*"&amp;BS1235/1000&amp;"]"&amp;INDEX(Sheet5!$I$2:$I$4,MATCH(BR1235,Sheet5!$H$2:$H$4,0))&amp;"的"&amp;INDEX(Sheet5!$K$2:$K$11,MATCH(BL1235,Sheet5!$J$2:$J$11,0))</f>
        <v>#N/A</v>
      </c>
      <c r="DO1235" s="69" t="e">
        <f>"造成["&amp;INDEX(Sheet5!$L$2:$L$11,MATCH(BY1235,Sheet5!$J$2:$J$11,0))&amp;":"&amp;CE1235&amp;"*"&amp;CF1235/1000&amp;"]"&amp;INDEX(Sheet5!$I$2:$I$4,MATCH(CE1235,Sheet5!$H$2:$H$4,0))&amp;"的"&amp;INDEX(Sheet5!$K$2:$K$11,MATCH(BY1235,Sheet5!$J$2:$J$11,0))</f>
        <v>#N/A</v>
      </c>
      <c r="DP1235" s="69"/>
      <c r="DQ1235" s="69"/>
      <c r="DR1235" s="69" t="e">
        <f t="shared" si="245"/>
        <v>#N/A</v>
      </c>
      <c r="DS1235" s="90">
        <f>MATCH(A1235,Sheet5!D:D,0)</f>
        <v>488</v>
      </c>
      <c r="DT1235" s="94" t="e">
        <f>MATCH(A1234,Sheet5!F:F,0)</f>
        <v>#N/A</v>
      </c>
      <c r="DU1235" s="69">
        <v>28</v>
      </c>
      <c r="DV1235" s="69">
        <v>0</v>
      </c>
      <c r="DW1235" s="69">
        <v>0</v>
      </c>
      <c r="DX1235" s="69">
        <v>0</v>
      </c>
      <c r="DY1235" s="69">
        <v>0</v>
      </c>
    </row>
    <row r="1236" spans="1:129" ht="14.25">
      <c r="A1236" s="69">
        <v>67509</v>
      </c>
      <c r="B1236" s="69">
        <v>0</v>
      </c>
      <c r="C1236" s="69">
        <v>1</v>
      </c>
      <c r="D1236" s="69" t="s">
        <v>2472</v>
      </c>
      <c r="E1236" s="69" t="s">
        <v>2473</v>
      </c>
      <c r="F1236" s="69" t="s">
        <v>2474</v>
      </c>
      <c r="G1236" s="69">
        <v>1</v>
      </c>
      <c r="I1236" s="69">
        <v>0</v>
      </c>
      <c r="J1236" s="69">
        <v>0</v>
      </c>
      <c r="K1236" s="69">
        <v>0</v>
      </c>
      <c r="M1236" s="69">
        <v>0</v>
      </c>
      <c r="O1236" s="69">
        <v>0</v>
      </c>
      <c r="P1236" s="69">
        <v>1</v>
      </c>
      <c r="Q1236" s="69">
        <v>0</v>
      </c>
      <c r="R1236" s="69">
        <v>2</v>
      </c>
      <c r="S1236" s="69">
        <v>0</v>
      </c>
      <c r="T1236" s="69">
        <v>0</v>
      </c>
      <c r="U1236" s="69">
        <v>0</v>
      </c>
      <c r="V1236" s="69">
        <v>0</v>
      </c>
      <c r="W1236" s="69">
        <v>0</v>
      </c>
      <c r="X1236" s="69">
        <v>0</v>
      </c>
      <c r="Y1236" s="69">
        <v>0</v>
      </c>
      <c r="Z1236" s="69">
        <v>0</v>
      </c>
      <c r="AA1236" s="69">
        <v>1</v>
      </c>
      <c r="AB1236" s="69">
        <v>31</v>
      </c>
      <c r="AC1236" s="69">
        <v>0</v>
      </c>
      <c r="AD1236" s="69">
        <v>0</v>
      </c>
      <c r="AE1236" s="69">
        <v>0</v>
      </c>
      <c r="AF1236" s="69">
        <v>1</v>
      </c>
      <c r="AG1236" s="69">
        <v>0</v>
      </c>
      <c r="AH1236" s="69">
        <v>1</v>
      </c>
      <c r="AI1236" s="69">
        <v>0</v>
      </c>
      <c r="AJ1236" s="69">
        <v>0</v>
      </c>
      <c r="AK1236" s="69">
        <v>0</v>
      </c>
      <c r="AL1236" s="69">
        <v>0</v>
      </c>
      <c r="AM1236" s="69">
        <v>0</v>
      </c>
      <c r="AN1236" s="69">
        <v>0</v>
      </c>
      <c r="AO1236" s="69">
        <v>0</v>
      </c>
      <c r="AP1236" s="69">
        <v>0</v>
      </c>
      <c r="AQ1236" s="84">
        <v>0</v>
      </c>
      <c r="AR1236" s="69">
        <v>0</v>
      </c>
      <c r="AS1236" s="69">
        <v>0</v>
      </c>
      <c r="AT1236" s="69">
        <v>0</v>
      </c>
      <c r="AU1236" s="69">
        <v>0</v>
      </c>
      <c r="AV1236" s="69">
        <v>0</v>
      </c>
      <c r="AW1236" s="69">
        <v>0</v>
      </c>
      <c r="AX1236" s="69">
        <v>0</v>
      </c>
      <c r="AY1236" s="69">
        <v>0</v>
      </c>
      <c r="AZ1236" s="69">
        <v>0</v>
      </c>
      <c r="BA1236" s="69">
        <v>0</v>
      </c>
      <c r="BB1236" s="69">
        <v>0</v>
      </c>
      <c r="BC1236" s="69">
        <v>0</v>
      </c>
      <c r="BD1236" s="69">
        <v>0</v>
      </c>
      <c r="BE1236" s="69">
        <v>0</v>
      </c>
      <c r="BF1236" s="69">
        <v>0</v>
      </c>
      <c r="BG1236" s="69">
        <v>0</v>
      </c>
      <c r="BH1236" s="69">
        <v>0</v>
      </c>
      <c r="BK1236" s="69">
        <v>3</v>
      </c>
      <c r="BL1236" s="69">
        <v>10</v>
      </c>
      <c r="BM1236" s="69">
        <v>1</v>
      </c>
      <c r="BN1236" s="69">
        <v>31</v>
      </c>
      <c r="BO1236" s="89">
        <v>0</v>
      </c>
      <c r="BP1236" s="69">
        <v>1</v>
      </c>
      <c r="BQ1236" s="69">
        <v>1</v>
      </c>
      <c r="BR1236" s="69">
        <v>1</v>
      </c>
      <c r="BS1236" s="69">
        <v>67509</v>
      </c>
      <c r="BT1236" s="69">
        <v>0</v>
      </c>
      <c r="BU1236" s="69">
        <v>0</v>
      </c>
      <c r="BV1236" s="69">
        <v>1000</v>
      </c>
      <c r="BW1236" s="69">
        <v>0</v>
      </c>
      <c r="BY1236" s="69">
        <v>0</v>
      </c>
      <c r="BZ1236" s="69">
        <v>0</v>
      </c>
      <c r="CA1236" s="69">
        <v>31</v>
      </c>
      <c r="CB1236" s="89">
        <v>0</v>
      </c>
      <c r="CC1236" s="69">
        <v>0</v>
      </c>
      <c r="CD1236" s="69">
        <v>0</v>
      </c>
      <c r="CE1236" s="69">
        <v>0</v>
      </c>
      <c r="CF1236" s="69">
        <v>0</v>
      </c>
      <c r="CG1236" s="69">
        <v>0</v>
      </c>
      <c r="CH1236" s="69">
        <v>0</v>
      </c>
      <c r="CI1236" s="69">
        <v>0</v>
      </c>
      <c r="CJ1236" s="69">
        <v>0</v>
      </c>
      <c r="CL1236" s="69">
        <v>0</v>
      </c>
      <c r="CM1236" s="69">
        <v>0</v>
      </c>
      <c r="CN1236" s="69">
        <v>0</v>
      </c>
      <c r="CO1236" s="89">
        <v>0</v>
      </c>
      <c r="CP1236" s="69">
        <v>0</v>
      </c>
      <c r="CQ1236" s="69">
        <v>0</v>
      </c>
      <c r="CR1236" s="69">
        <v>0</v>
      </c>
      <c r="CS1236" s="69">
        <v>0</v>
      </c>
      <c r="CT1236" s="69">
        <v>0</v>
      </c>
      <c r="CU1236" s="69">
        <v>0</v>
      </c>
      <c r="CV1236" s="69">
        <v>0</v>
      </c>
      <c r="CW1236" s="69">
        <v>0</v>
      </c>
      <c r="CZ1236" s="69">
        <v>0</v>
      </c>
      <c r="DA1236" s="69">
        <v>0</v>
      </c>
      <c r="DB1236" s="69">
        <v>28</v>
      </c>
      <c r="DC1236" s="69">
        <v>0</v>
      </c>
      <c r="DD1236" s="69">
        <v>0</v>
      </c>
      <c r="DE1236" s="69">
        <v>0</v>
      </c>
      <c r="DF1236" s="69">
        <v>0</v>
      </c>
      <c r="DG1236" s="69">
        <v>1</v>
      </c>
      <c r="DI1236" s="69" t="e">
        <f>INDEX(Sheet3!$E$78:$E$1130,MATCH(A1236,Sheet3!$D$78:$D$1130,0))</f>
        <v>#N/A</v>
      </c>
      <c r="DJ1236" s="69" t="str">
        <f t="shared" si="246"/>
        <v>skill_icons.ps_skill_pysicalcridam</v>
      </c>
      <c r="DK1236" s="69" t="s">
        <v>2475</v>
      </c>
      <c r="DL1236" s="93"/>
      <c r="DM1236" s="94" t="s">
        <v>2687</v>
      </c>
      <c r="DN1236" s="69" t="e">
        <f>"造成["&amp;INDEX(Sheet5!$L$2:$L$11,MATCH(BL1236,Sheet5!$J$2:$J$11,0))&amp;":"&amp;BR1236&amp;"*"&amp;BS1236/1000&amp;"]"&amp;INDEX(Sheet5!$I$2:$I$4,MATCH(BR1236,Sheet5!$H$2:$H$4,0))&amp;"的"&amp;INDEX(Sheet5!$K$2:$K$11,MATCH(BL1236,Sheet5!$J$2:$J$11,0))</f>
        <v>#N/A</v>
      </c>
      <c r="DO1236" s="69" t="e">
        <f>"造成["&amp;INDEX(Sheet5!$L$2:$L$11,MATCH(BY1236,Sheet5!$J$2:$J$11,0))&amp;":"&amp;CE1236&amp;"*"&amp;CF1236/1000&amp;"]"&amp;INDEX(Sheet5!$I$2:$I$4,MATCH(CE1236,Sheet5!$H$2:$H$4,0))&amp;"的"&amp;INDEX(Sheet5!$K$2:$K$11,MATCH(BY1236,Sheet5!$J$2:$J$11,0))</f>
        <v>#N/A</v>
      </c>
      <c r="DP1236" s="69"/>
      <c r="DQ1236" s="69"/>
      <c r="DR1236" s="69" t="e">
        <f t="shared" si="245"/>
        <v>#N/A</v>
      </c>
      <c r="DS1236" s="90">
        <f>MATCH(A1236,Sheet5!D:D,0)</f>
        <v>489</v>
      </c>
      <c r="DT1236" s="94" t="e">
        <f>MATCH(A1235,Sheet5!F:F,0)</f>
        <v>#N/A</v>
      </c>
      <c r="DU1236" s="69">
        <v>28</v>
      </c>
      <c r="DV1236" s="69">
        <v>0</v>
      </c>
      <c r="DW1236" s="69">
        <v>0</v>
      </c>
      <c r="DX1236" s="69">
        <v>0</v>
      </c>
      <c r="DY1236" s="69">
        <v>0</v>
      </c>
    </row>
    <row r="1237" spans="1:129" ht="14.25">
      <c r="A1237" s="69">
        <v>67510</v>
      </c>
      <c r="B1237" s="69">
        <v>0</v>
      </c>
      <c r="C1237" s="69">
        <v>1</v>
      </c>
      <c r="D1237" s="69" t="s">
        <v>2477</v>
      </c>
      <c r="E1237" s="69" t="s">
        <v>2478</v>
      </c>
      <c r="F1237" s="69" t="s">
        <v>2479</v>
      </c>
      <c r="G1237" s="69">
        <v>1</v>
      </c>
      <c r="I1237" s="69">
        <v>0</v>
      </c>
      <c r="J1237" s="69">
        <v>0</v>
      </c>
      <c r="K1237" s="69">
        <v>0</v>
      </c>
      <c r="M1237" s="69">
        <v>0</v>
      </c>
      <c r="O1237" s="69">
        <v>0</v>
      </c>
      <c r="P1237" s="69">
        <v>1</v>
      </c>
      <c r="Q1237" s="69">
        <v>0</v>
      </c>
      <c r="R1237" s="69">
        <v>2</v>
      </c>
      <c r="S1237" s="69">
        <v>0</v>
      </c>
      <c r="T1237" s="69">
        <v>0</v>
      </c>
      <c r="U1237" s="69">
        <v>0</v>
      </c>
      <c r="V1237" s="69">
        <v>0</v>
      </c>
      <c r="W1237" s="69">
        <v>0</v>
      </c>
      <c r="X1237" s="69">
        <v>0</v>
      </c>
      <c r="Y1237" s="69">
        <v>0</v>
      </c>
      <c r="Z1237" s="69">
        <v>0</v>
      </c>
      <c r="AA1237" s="69">
        <v>1</v>
      </c>
      <c r="AB1237" s="69">
        <v>31</v>
      </c>
      <c r="AC1237" s="69">
        <v>0</v>
      </c>
      <c r="AD1237" s="69">
        <v>0</v>
      </c>
      <c r="AE1237" s="69">
        <v>0</v>
      </c>
      <c r="AF1237" s="69">
        <v>1</v>
      </c>
      <c r="AG1237" s="69">
        <v>0</v>
      </c>
      <c r="AH1237" s="69">
        <v>1</v>
      </c>
      <c r="AI1237" s="69">
        <v>0</v>
      </c>
      <c r="AJ1237" s="69">
        <v>0</v>
      </c>
      <c r="AK1237" s="69">
        <v>0</v>
      </c>
      <c r="AL1237" s="69">
        <v>0</v>
      </c>
      <c r="AM1237" s="69">
        <v>0</v>
      </c>
      <c r="AN1237" s="69">
        <v>0</v>
      </c>
      <c r="AO1237" s="69">
        <v>0</v>
      </c>
      <c r="AP1237" s="69">
        <v>0</v>
      </c>
      <c r="AQ1237" s="84">
        <v>0</v>
      </c>
      <c r="AR1237" s="69">
        <v>0</v>
      </c>
      <c r="AS1237" s="69">
        <v>0</v>
      </c>
      <c r="AT1237" s="69">
        <v>0</v>
      </c>
      <c r="AU1237" s="69">
        <v>0</v>
      </c>
      <c r="AV1237" s="69">
        <v>0</v>
      </c>
      <c r="AW1237" s="69">
        <v>0</v>
      </c>
      <c r="AX1237" s="69">
        <v>0</v>
      </c>
      <c r="AY1237" s="69">
        <v>0</v>
      </c>
      <c r="AZ1237" s="69">
        <v>0</v>
      </c>
      <c r="BA1237" s="69">
        <v>0</v>
      </c>
      <c r="BB1237" s="69">
        <v>0</v>
      </c>
      <c r="BC1237" s="69">
        <v>0</v>
      </c>
      <c r="BD1237" s="69">
        <v>0</v>
      </c>
      <c r="BE1237" s="69">
        <v>0</v>
      </c>
      <c r="BF1237" s="69">
        <v>0</v>
      </c>
      <c r="BG1237" s="69">
        <v>0</v>
      </c>
      <c r="BH1237" s="69">
        <v>0</v>
      </c>
      <c r="BK1237" s="69">
        <v>3</v>
      </c>
      <c r="BL1237" s="69">
        <v>10</v>
      </c>
      <c r="BM1237" s="69">
        <v>1</v>
      </c>
      <c r="BN1237" s="69">
        <v>31</v>
      </c>
      <c r="BO1237" s="89">
        <v>0</v>
      </c>
      <c r="BP1237" s="69">
        <v>1</v>
      </c>
      <c r="BQ1237" s="69">
        <v>1</v>
      </c>
      <c r="BR1237" s="69">
        <v>1</v>
      </c>
      <c r="BS1237" s="69">
        <v>67510</v>
      </c>
      <c r="BT1237" s="69">
        <v>0</v>
      </c>
      <c r="BU1237" s="69">
        <v>0</v>
      </c>
      <c r="BV1237" s="69">
        <v>1000</v>
      </c>
      <c r="BW1237" s="69">
        <v>0</v>
      </c>
      <c r="BY1237" s="69">
        <v>0</v>
      </c>
      <c r="BZ1237" s="69">
        <v>0</v>
      </c>
      <c r="CA1237" s="69">
        <v>31</v>
      </c>
      <c r="CB1237" s="89">
        <v>0</v>
      </c>
      <c r="CC1237" s="69">
        <v>0</v>
      </c>
      <c r="CD1237" s="69">
        <v>0</v>
      </c>
      <c r="CE1237" s="69">
        <v>0</v>
      </c>
      <c r="CF1237" s="69">
        <v>0</v>
      </c>
      <c r="CG1237" s="69">
        <v>0</v>
      </c>
      <c r="CH1237" s="69">
        <v>0</v>
      </c>
      <c r="CI1237" s="69">
        <v>0</v>
      </c>
      <c r="CJ1237" s="69">
        <v>0</v>
      </c>
      <c r="CL1237" s="69">
        <v>0</v>
      </c>
      <c r="CM1237" s="69">
        <v>0</v>
      </c>
      <c r="CN1237" s="69">
        <v>0</v>
      </c>
      <c r="CO1237" s="89">
        <v>0</v>
      </c>
      <c r="CP1237" s="69">
        <v>0</v>
      </c>
      <c r="CQ1237" s="69">
        <v>0</v>
      </c>
      <c r="CR1237" s="69">
        <v>0</v>
      </c>
      <c r="CS1237" s="69">
        <v>0</v>
      </c>
      <c r="CT1237" s="69">
        <v>0</v>
      </c>
      <c r="CU1237" s="69">
        <v>0</v>
      </c>
      <c r="CV1237" s="69">
        <v>0</v>
      </c>
      <c r="CW1237" s="69">
        <v>0</v>
      </c>
      <c r="CZ1237" s="69">
        <v>0</v>
      </c>
      <c r="DA1237" s="69">
        <v>0</v>
      </c>
      <c r="DB1237" s="69">
        <v>28</v>
      </c>
      <c r="DC1237" s="69">
        <v>0</v>
      </c>
      <c r="DD1237" s="69">
        <v>0</v>
      </c>
      <c r="DE1237" s="69">
        <v>0</v>
      </c>
      <c r="DF1237" s="69">
        <v>0</v>
      </c>
      <c r="DG1237" s="69">
        <v>1</v>
      </c>
      <c r="DI1237" s="69" t="e">
        <f>INDEX(Sheet3!$E$78:$E$1130,MATCH(A1237,Sheet3!$D$78:$D$1130,0))</f>
        <v>#N/A</v>
      </c>
      <c r="DJ1237" s="69" t="str">
        <f t="shared" si="246"/>
        <v>skill_icons.ps_skill_magiccridam</v>
      </c>
      <c r="DK1237" s="69" t="s">
        <v>2480</v>
      </c>
      <c r="DL1237" s="93"/>
      <c r="DM1237" s="94" t="s">
        <v>2688</v>
      </c>
      <c r="DN1237" s="69" t="e">
        <f>"造成["&amp;INDEX(Sheet5!$L$2:$L$11,MATCH(BL1237,Sheet5!$J$2:$J$11,0))&amp;":"&amp;BR1237&amp;"*"&amp;BS1237/1000&amp;"]"&amp;INDEX(Sheet5!$I$2:$I$4,MATCH(BR1237,Sheet5!$H$2:$H$4,0))&amp;"的"&amp;INDEX(Sheet5!$K$2:$K$11,MATCH(BL1237,Sheet5!$J$2:$J$11,0))</f>
        <v>#N/A</v>
      </c>
      <c r="DO1237" s="69" t="e">
        <f>"造成["&amp;INDEX(Sheet5!$L$2:$L$11,MATCH(BY1237,Sheet5!$J$2:$J$11,0))&amp;":"&amp;CE1237&amp;"*"&amp;CF1237/1000&amp;"]"&amp;INDEX(Sheet5!$I$2:$I$4,MATCH(CE1237,Sheet5!$H$2:$H$4,0))&amp;"的"&amp;INDEX(Sheet5!$K$2:$K$11,MATCH(BY1237,Sheet5!$J$2:$J$11,0))</f>
        <v>#N/A</v>
      </c>
      <c r="DP1237" s="69"/>
      <c r="DQ1237" s="69"/>
      <c r="DR1237" s="69" t="e">
        <f t="shared" si="245"/>
        <v>#N/A</v>
      </c>
      <c r="DS1237" s="90">
        <f>MATCH(A1237,Sheet5!D:D,0)</f>
        <v>490</v>
      </c>
      <c r="DT1237" s="94" t="e">
        <f>MATCH(A1236,Sheet5!F:F,0)</f>
        <v>#N/A</v>
      </c>
      <c r="DU1237" s="69">
        <v>28</v>
      </c>
      <c r="DV1237" s="69">
        <v>0</v>
      </c>
      <c r="DW1237" s="69">
        <v>0</v>
      </c>
      <c r="DX1237" s="69">
        <v>0</v>
      </c>
      <c r="DY1237" s="69">
        <v>0</v>
      </c>
    </row>
    <row r="1238" spans="1:129" ht="14.25">
      <c r="A1238" s="69">
        <v>67511</v>
      </c>
      <c r="B1238" s="69">
        <v>0</v>
      </c>
      <c r="C1238" s="69">
        <v>1</v>
      </c>
      <c r="D1238" s="69" t="s">
        <v>2482</v>
      </c>
      <c r="E1238" s="69" t="s">
        <v>2483</v>
      </c>
      <c r="F1238" s="69" t="s">
        <v>2484</v>
      </c>
      <c r="G1238" s="69">
        <v>1</v>
      </c>
      <c r="I1238" s="69">
        <v>0</v>
      </c>
      <c r="J1238" s="69">
        <v>0</v>
      </c>
      <c r="K1238" s="69">
        <v>0</v>
      </c>
      <c r="M1238" s="69">
        <v>0</v>
      </c>
      <c r="O1238" s="69">
        <v>0</v>
      </c>
      <c r="P1238" s="69">
        <v>1</v>
      </c>
      <c r="Q1238" s="69">
        <v>0</v>
      </c>
      <c r="R1238" s="69">
        <v>2</v>
      </c>
      <c r="S1238" s="69">
        <v>0</v>
      </c>
      <c r="T1238" s="69">
        <v>0</v>
      </c>
      <c r="U1238" s="69">
        <v>0</v>
      </c>
      <c r="V1238" s="69">
        <v>0</v>
      </c>
      <c r="W1238" s="69">
        <v>0</v>
      </c>
      <c r="X1238" s="69">
        <v>0</v>
      </c>
      <c r="Y1238" s="69">
        <v>0</v>
      </c>
      <c r="Z1238" s="69">
        <v>0</v>
      </c>
      <c r="AA1238" s="69">
        <v>1</v>
      </c>
      <c r="AB1238" s="69">
        <v>31</v>
      </c>
      <c r="AC1238" s="69">
        <v>0</v>
      </c>
      <c r="AD1238" s="69">
        <v>0</v>
      </c>
      <c r="AE1238" s="69">
        <v>0</v>
      </c>
      <c r="AF1238" s="69">
        <v>1</v>
      </c>
      <c r="AG1238" s="69">
        <v>0</v>
      </c>
      <c r="AH1238" s="69">
        <v>1</v>
      </c>
      <c r="AI1238" s="69">
        <v>0</v>
      </c>
      <c r="AJ1238" s="69">
        <v>0</v>
      </c>
      <c r="AK1238" s="69">
        <v>0</v>
      </c>
      <c r="AL1238" s="69">
        <v>0</v>
      </c>
      <c r="AM1238" s="69">
        <v>0</v>
      </c>
      <c r="AN1238" s="69">
        <v>0</v>
      </c>
      <c r="AO1238" s="69">
        <v>0</v>
      </c>
      <c r="AP1238" s="69">
        <v>0</v>
      </c>
      <c r="AQ1238" s="84">
        <v>0</v>
      </c>
      <c r="AR1238" s="69">
        <v>0</v>
      </c>
      <c r="AS1238" s="69">
        <v>0</v>
      </c>
      <c r="AT1238" s="69">
        <v>0</v>
      </c>
      <c r="AU1238" s="69">
        <v>0</v>
      </c>
      <c r="AV1238" s="69">
        <v>0</v>
      </c>
      <c r="AW1238" s="69">
        <v>0</v>
      </c>
      <c r="AX1238" s="69">
        <v>0</v>
      </c>
      <c r="AY1238" s="69">
        <v>0</v>
      </c>
      <c r="AZ1238" s="69">
        <v>0</v>
      </c>
      <c r="BA1238" s="69">
        <v>0</v>
      </c>
      <c r="BB1238" s="69">
        <v>0</v>
      </c>
      <c r="BC1238" s="69">
        <v>0</v>
      </c>
      <c r="BD1238" s="69">
        <v>0</v>
      </c>
      <c r="BE1238" s="69">
        <v>0</v>
      </c>
      <c r="BF1238" s="69">
        <v>0</v>
      </c>
      <c r="BG1238" s="69">
        <v>0</v>
      </c>
      <c r="BH1238" s="69">
        <v>0</v>
      </c>
      <c r="BK1238" s="69">
        <v>3</v>
      </c>
      <c r="BL1238" s="69">
        <v>10</v>
      </c>
      <c r="BM1238" s="69">
        <v>1</v>
      </c>
      <c r="BN1238" s="69">
        <v>31</v>
      </c>
      <c r="BO1238" s="89">
        <v>0</v>
      </c>
      <c r="BP1238" s="69">
        <v>1</v>
      </c>
      <c r="BQ1238" s="69">
        <v>1</v>
      </c>
      <c r="BR1238" s="69">
        <v>1</v>
      </c>
      <c r="BS1238" s="69">
        <v>67511</v>
      </c>
      <c r="BT1238" s="69">
        <v>0</v>
      </c>
      <c r="BU1238" s="69">
        <v>0</v>
      </c>
      <c r="BV1238" s="69">
        <v>1000</v>
      </c>
      <c r="BW1238" s="69">
        <v>0</v>
      </c>
      <c r="BY1238" s="69">
        <v>0</v>
      </c>
      <c r="BZ1238" s="69">
        <v>0</v>
      </c>
      <c r="CA1238" s="69">
        <v>31</v>
      </c>
      <c r="CB1238" s="89">
        <v>0</v>
      </c>
      <c r="CC1238" s="69">
        <v>0</v>
      </c>
      <c r="CD1238" s="69">
        <v>0</v>
      </c>
      <c r="CE1238" s="69">
        <v>0</v>
      </c>
      <c r="CF1238" s="69">
        <v>0</v>
      </c>
      <c r="CG1238" s="69">
        <v>0</v>
      </c>
      <c r="CH1238" s="69">
        <v>0</v>
      </c>
      <c r="CI1238" s="69">
        <v>0</v>
      </c>
      <c r="CJ1238" s="69">
        <v>0</v>
      </c>
      <c r="CL1238" s="69">
        <v>0</v>
      </c>
      <c r="CM1238" s="69">
        <v>0</v>
      </c>
      <c r="CN1238" s="69">
        <v>0</v>
      </c>
      <c r="CO1238" s="89">
        <v>0</v>
      </c>
      <c r="CP1238" s="69">
        <v>0</v>
      </c>
      <c r="CQ1238" s="69">
        <v>0</v>
      </c>
      <c r="CR1238" s="69">
        <v>0</v>
      </c>
      <c r="CS1238" s="69">
        <v>0</v>
      </c>
      <c r="CT1238" s="69">
        <v>0</v>
      </c>
      <c r="CU1238" s="69">
        <v>0</v>
      </c>
      <c r="CV1238" s="69">
        <v>0</v>
      </c>
      <c r="CW1238" s="69">
        <v>0</v>
      </c>
      <c r="CZ1238" s="69">
        <v>0</v>
      </c>
      <c r="DA1238" s="69">
        <v>0</v>
      </c>
      <c r="DB1238" s="69">
        <v>12</v>
      </c>
      <c r="DC1238" s="69">
        <v>0</v>
      </c>
      <c r="DD1238" s="69">
        <v>0</v>
      </c>
      <c r="DE1238" s="69">
        <v>0</v>
      </c>
      <c r="DF1238" s="69">
        <v>0</v>
      </c>
      <c r="DG1238" s="69">
        <v>1</v>
      </c>
      <c r="DI1238" s="69" t="e">
        <f>INDEX(Sheet3!$E$78:$E$1130,MATCH(A1238,Sheet3!$D$78:$D$1130,0))</f>
        <v>#N/A</v>
      </c>
      <c r="DJ1238" s="69" t="str">
        <f t="shared" si="246"/>
        <v>skill_icons.ps_skill_movespd</v>
      </c>
      <c r="DK1238" s="69" t="s">
        <v>2485</v>
      </c>
      <c r="DL1238" s="93"/>
      <c r="DM1238" s="94" t="s">
        <v>2689</v>
      </c>
      <c r="DN1238" s="69" t="e">
        <f>"造成["&amp;INDEX(Sheet5!$L$2:$L$11,MATCH(BL1238,Sheet5!$J$2:$J$11,0))&amp;":"&amp;BR1238&amp;"*"&amp;BS1238/1000&amp;"]"&amp;INDEX(Sheet5!$I$2:$I$4,MATCH(BR1238,Sheet5!$H$2:$H$4,0))&amp;"的"&amp;INDEX(Sheet5!$K$2:$K$11,MATCH(BL1238,Sheet5!$J$2:$J$11,0))</f>
        <v>#N/A</v>
      </c>
      <c r="DO1238" s="69" t="e">
        <f>"造成["&amp;INDEX(Sheet5!$L$2:$L$11,MATCH(BY1238,Sheet5!$J$2:$J$11,0))&amp;":"&amp;CE1238&amp;"*"&amp;CF1238/1000&amp;"]"&amp;INDEX(Sheet5!$I$2:$I$4,MATCH(CE1238,Sheet5!$H$2:$H$4,0))&amp;"的"&amp;INDEX(Sheet5!$K$2:$K$11,MATCH(BY1238,Sheet5!$J$2:$J$11,0))</f>
        <v>#N/A</v>
      </c>
      <c r="DP1238" s="69"/>
      <c r="DQ1238" s="69"/>
      <c r="DR1238" s="69" t="e">
        <f t="shared" si="245"/>
        <v>#N/A</v>
      </c>
      <c r="DS1238" s="90">
        <f>MATCH(A1238,Sheet5!D:D,0)</f>
        <v>491</v>
      </c>
      <c r="DT1238" s="94" t="e">
        <f>MATCH(A1237,Sheet5!F:F,0)</f>
        <v>#N/A</v>
      </c>
      <c r="DU1238" s="69">
        <v>12</v>
      </c>
      <c r="DV1238" s="69">
        <v>0</v>
      </c>
      <c r="DW1238" s="69">
        <v>0</v>
      </c>
      <c r="DX1238" s="69">
        <v>0</v>
      </c>
      <c r="DY1238" s="69">
        <v>0</v>
      </c>
    </row>
    <row r="1239" spans="1:129" ht="14.25">
      <c r="A1239" s="69">
        <v>67512</v>
      </c>
      <c r="B1239" s="69">
        <v>0</v>
      </c>
      <c r="C1239" s="69">
        <v>1</v>
      </c>
      <c r="D1239" s="69" t="s">
        <v>2487</v>
      </c>
      <c r="E1239" s="69" t="s">
        <v>2488</v>
      </c>
      <c r="F1239" s="69" t="s">
        <v>2489</v>
      </c>
      <c r="G1239" s="69">
        <v>1</v>
      </c>
      <c r="I1239" s="69">
        <v>0</v>
      </c>
      <c r="J1239" s="69">
        <v>0</v>
      </c>
      <c r="K1239" s="69">
        <v>0</v>
      </c>
      <c r="M1239" s="69">
        <v>0</v>
      </c>
      <c r="O1239" s="69">
        <v>0</v>
      </c>
      <c r="P1239" s="69">
        <v>1</v>
      </c>
      <c r="Q1239" s="69">
        <v>0</v>
      </c>
      <c r="R1239" s="69">
        <v>2</v>
      </c>
      <c r="S1239" s="69">
        <v>0</v>
      </c>
      <c r="T1239" s="69">
        <v>0</v>
      </c>
      <c r="U1239" s="69">
        <v>0</v>
      </c>
      <c r="V1239" s="69">
        <v>0</v>
      </c>
      <c r="W1239" s="69">
        <v>0</v>
      </c>
      <c r="X1239" s="69">
        <v>0</v>
      </c>
      <c r="Y1239" s="69">
        <v>0</v>
      </c>
      <c r="Z1239" s="69">
        <v>0</v>
      </c>
      <c r="AA1239" s="69">
        <v>1</v>
      </c>
      <c r="AB1239" s="69">
        <v>31</v>
      </c>
      <c r="AC1239" s="69">
        <v>0</v>
      </c>
      <c r="AD1239" s="69">
        <v>0</v>
      </c>
      <c r="AE1239" s="69">
        <v>0</v>
      </c>
      <c r="AF1239" s="69">
        <v>1</v>
      </c>
      <c r="AG1239" s="69">
        <v>0</v>
      </c>
      <c r="AH1239" s="69">
        <v>1</v>
      </c>
      <c r="AI1239" s="69">
        <v>0</v>
      </c>
      <c r="AJ1239" s="69">
        <v>0</v>
      </c>
      <c r="AK1239" s="69">
        <v>0</v>
      </c>
      <c r="AL1239" s="69">
        <v>0</v>
      </c>
      <c r="AM1239" s="69">
        <v>0</v>
      </c>
      <c r="AN1239" s="69">
        <v>0</v>
      </c>
      <c r="AO1239" s="69">
        <v>0</v>
      </c>
      <c r="AP1239" s="69">
        <v>0</v>
      </c>
      <c r="AQ1239" s="84">
        <v>0</v>
      </c>
      <c r="AR1239" s="69">
        <v>0</v>
      </c>
      <c r="AS1239" s="69">
        <v>0</v>
      </c>
      <c r="AT1239" s="69">
        <v>0</v>
      </c>
      <c r="AU1239" s="69">
        <v>0</v>
      </c>
      <c r="AV1239" s="69">
        <v>0</v>
      </c>
      <c r="AW1239" s="69">
        <v>0</v>
      </c>
      <c r="AX1239" s="69">
        <v>0</v>
      </c>
      <c r="AY1239" s="69">
        <v>0</v>
      </c>
      <c r="AZ1239" s="69">
        <v>0</v>
      </c>
      <c r="BA1239" s="69">
        <v>0</v>
      </c>
      <c r="BB1239" s="69">
        <v>0</v>
      </c>
      <c r="BC1239" s="69">
        <v>0</v>
      </c>
      <c r="BD1239" s="69">
        <v>0</v>
      </c>
      <c r="BE1239" s="69">
        <v>0</v>
      </c>
      <c r="BF1239" s="69">
        <v>0</v>
      </c>
      <c r="BG1239" s="69">
        <v>0</v>
      </c>
      <c r="BH1239" s="69">
        <v>0</v>
      </c>
      <c r="BK1239" s="69">
        <v>3</v>
      </c>
      <c r="BL1239" s="69">
        <v>10</v>
      </c>
      <c r="BM1239" s="69">
        <v>1</v>
      </c>
      <c r="BN1239" s="69">
        <v>31</v>
      </c>
      <c r="BO1239" s="89">
        <v>0</v>
      </c>
      <c r="BP1239" s="69">
        <v>1</v>
      </c>
      <c r="BQ1239" s="69">
        <v>1</v>
      </c>
      <c r="BR1239" s="69">
        <v>1</v>
      </c>
      <c r="BS1239" s="69">
        <v>67512</v>
      </c>
      <c r="BT1239" s="69">
        <v>0</v>
      </c>
      <c r="BU1239" s="69">
        <v>0</v>
      </c>
      <c r="BV1239" s="69">
        <v>1000</v>
      </c>
      <c r="BW1239" s="69">
        <v>0</v>
      </c>
      <c r="BY1239" s="69">
        <v>0</v>
      </c>
      <c r="BZ1239" s="69">
        <v>0</v>
      </c>
      <c r="CA1239" s="69">
        <v>31</v>
      </c>
      <c r="CB1239" s="89">
        <v>0</v>
      </c>
      <c r="CC1239" s="69">
        <v>0</v>
      </c>
      <c r="CD1239" s="69">
        <v>0</v>
      </c>
      <c r="CE1239" s="69">
        <v>0</v>
      </c>
      <c r="CF1239" s="69">
        <v>0</v>
      </c>
      <c r="CG1239" s="69">
        <v>0</v>
      </c>
      <c r="CH1239" s="69">
        <v>0</v>
      </c>
      <c r="CI1239" s="69">
        <v>0</v>
      </c>
      <c r="CJ1239" s="69">
        <v>0</v>
      </c>
      <c r="CL1239" s="69">
        <v>0</v>
      </c>
      <c r="CM1239" s="69">
        <v>0</v>
      </c>
      <c r="CN1239" s="69">
        <v>0</v>
      </c>
      <c r="CO1239" s="89">
        <v>0</v>
      </c>
      <c r="CP1239" s="69">
        <v>0</v>
      </c>
      <c r="CQ1239" s="69">
        <v>0</v>
      </c>
      <c r="CR1239" s="69">
        <v>0</v>
      </c>
      <c r="CS1239" s="69">
        <v>0</v>
      </c>
      <c r="CT1239" s="69">
        <v>0</v>
      </c>
      <c r="CU1239" s="69">
        <v>0</v>
      </c>
      <c r="CV1239" s="69">
        <v>0</v>
      </c>
      <c r="CW1239" s="69">
        <v>0</v>
      </c>
      <c r="CZ1239" s="69">
        <v>0</v>
      </c>
      <c r="DA1239" s="69">
        <v>0</v>
      </c>
      <c r="DB1239" s="69">
        <v>75</v>
      </c>
      <c r="DC1239" s="69">
        <v>0</v>
      </c>
      <c r="DD1239" s="69">
        <v>0</v>
      </c>
      <c r="DE1239" s="69">
        <v>0</v>
      </c>
      <c r="DF1239" s="69">
        <v>0</v>
      </c>
      <c r="DG1239" s="69">
        <v>1</v>
      </c>
      <c r="DI1239" s="69" t="e">
        <f>INDEX(Sheet3!$E$78:$E$1130,MATCH(A1239,Sheet3!$D$78:$D$1130,0))</f>
        <v>#N/A</v>
      </c>
      <c r="DJ1239" s="69" t="str">
        <f t="shared" si="246"/>
        <v>skill_icons.ps_skill_hprevive</v>
      </c>
      <c r="DK1239" s="69" t="s">
        <v>2490</v>
      </c>
      <c r="DL1239" s="93"/>
      <c r="DM1239" s="94" t="s">
        <v>2690</v>
      </c>
      <c r="DN1239" s="69" t="e">
        <f>"造成["&amp;INDEX(Sheet5!$L$2:$L$11,MATCH(BL1239,Sheet5!$J$2:$J$11,0))&amp;":"&amp;BR1239&amp;"*"&amp;BS1239/1000&amp;"]"&amp;INDEX(Sheet5!$I$2:$I$4,MATCH(BR1239,Sheet5!$H$2:$H$4,0))&amp;"的"&amp;INDEX(Sheet5!$K$2:$K$11,MATCH(BL1239,Sheet5!$J$2:$J$11,0))</f>
        <v>#N/A</v>
      </c>
      <c r="DO1239" s="69" t="e">
        <f>"造成["&amp;INDEX(Sheet5!$L$2:$L$11,MATCH(BY1239,Sheet5!$J$2:$J$11,0))&amp;":"&amp;CE1239&amp;"*"&amp;CF1239/1000&amp;"]"&amp;INDEX(Sheet5!$I$2:$I$4,MATCH(CE1239,Sheet5!$H$2:$H$4,0))&amp;"的"&amp;INDEX(Sheet5!$K$2:$K$11,MATCH(BY1239,Sheet5!$J$2:$J$11,0))</f>
        <v>#N/A</v>
      </c>
      <c r="DP1239" s="69"/>
      <c r="DQ1239" s="69"/>
      <c r="DR1239" s="69" t="e">
        <f t="shared" si="245"/>
        <v>#N/A</v>
      </c>
      <c r="DS1239" s="90">
        <f>MATCH(A1239,Sheet5!D:D,0)</f>
        <v>492</v>
      </c>
      <c r="DT1239" s="94" t="e">
        <f>MATCH(A1238,Sheet5!F:F,0)</f>
        <v>#N/A</v>
      </c>
      <c r="DU1239" s="69">
        <v>75</v>
      </c>
      <c r="DV1239" s="69">
        <v>0</v>
      </c>
      <c r="DW1239" s="69">
        <v>0</v>
      </c>
      <c r="DX1239" s="69">
        <v>0</v>
      </c>
      <c r="DY1239" s="69">
        <v>0</v>
      </c>
    </row>
    <row r="1240" spans="1:129" ht="14.25">
      <c r="A1240" s="69">
        <v>67513</v>
      </c>
      <c r="B1240" s="69">
        <v>0</v>
      </c>
      <c r="C1240" s="69">
        <v>1</v>
      </c>
      <c r="D1240" s="69" t="s">
        <v>2492</v>
      </c>
      <c r="E1240" s="69" t="s">
        <v>2493</v>
      </c>
      <c r="F1240" s="69" t="s">
        <v>2494</v>
      </c>
      <c r="G1240" s="69">
        <v>1</v>
      </c>
      <c r="I1240" s="69">
        <v>0</v>
      </c>
      <c r="J1240" s="69">
        <v>0</v>
      </c>
      <c r="K1240" s="69">
        <v>0</v>
      </c>
      <c r="M1240" s="69">
        <v>0</v>
      </c>
      <c r="O1240" s="69">
        <v>0</v>
      </c>
      <c r="P1240" s="69">
        <v>1</v>
      </c>
      <c r="Q1240" s="69">
        <v>0</v>
      </c>
      <c r="R1240" s="69">
        <v>2</v>
      </c>
      <c r="S1240" s="69">
        <v>0</v>
      </c>
      <c r="T1240" s="69">
        <v>0</v>
      </c>
      <c r="U1240" s="69">
        <v>0</v>
      </c>
      <c r="V1240" s="69">
        <v>0</v>
      </c>
      <c r="W1240" s="69">
        <v>0</v>
      </c>
      <c r="X1240" s="69">
        <v>0</v>
      </c>
      <c r="Y1240" s="69">
        <v>0</v>
      </c>
      <c r="Z1240" s="69">
        <v>0</v>
      </c>
      <c r="AA1240" s="69">
        <v>1</v>
      </c>
      <c r="AB1240" s="69">
        <v>31</v>
      </c>
      <c r="AC1240" s="69">
        <v>0</v>
      </c>
      <c r="AD1240" s="69">
        <v>0</v>
      </c>
      <c r="AE1240" s="69">
        <v>0</v>
      </c>
      <c r="AF1240" s="69">
        <v>1</v>
      </c>
      <c r="AG1240" s="69">
        <v>0</v>
      </c>
      <c r="AH1240" s="69">
        <v>1</v>
      </c>
      <c r="AI1240" s="69">
        <v>0</v>
      </c>
      <c r="AJ1240" s="69">
        <v>0</v>
      </c>
      <c r="AK1240" s="69">
        <v>0</v>
      </c>
      <c r="AL1240" s="69">
        <v>0</v>
      </c>
      <c r="AM1240" s="69">
        <v>0</v>
      </c>
      <c r="AN1240" s="69">
        <v>0</v>
      </c>
      <c r="AO1240" s="69">
        <v>0</v>
      </c>
      <c r="AP1240" s="69">
        <v>0</v>
      </c>
      <c r="AQ1240" s="84">
        <v>0</v>
      </c>
      <c r="AR1240" s="69">
        <v>0</v>
      </c>
      <c r="AS1240" s="69">
        <v>0</v>
      </c>
      <c r="AT1240" s="69">
        <v>0</v>
      </c>
      <c r="AU1240" s="69">
        <v>0</v>
      </c>
      <c r="AV1240" s="69">
        <v>0</v>
      </c>
      <c r="AW1240" s="69">
        <v>0</v>
      </c>
      <c r="AX1240" s="69">
        <v>0</v>
      </c>
      <c r="AY1240" s="69">
        <v>0</v>
      </c>
      <c r="AZ1240" s="69">
        <v>0</v>
      </c>
      <c r="BA1240" s="69">
        <v>0</v>
      </c>
      <c r="BB1240" s="69">
        <v>0</v>
      </c>
      <c r="BC1240" s="69">
        <v>0</v>
      </c>
      <c r="BD1240" s="69">
        <v>0</v>
      </c>
      <c r="BE1240" s="69">
        <v>0</v>
      </c>
      <c r="BF1240" s="69">
        <v>0</v>
      </c>
      <c r="BG1240" s="69">
        <v>0</v>
      </c>
      <c r="BH1240" s="69">
        <v>0</v>
      </c>
      <c r="BK1240" s="69">
        <v>3</v>
      </c>
      <c r="BL1240" s="69">
        <v>10</v>
      </c>
      <c r="BM1240" s="69">
        <v>1</v>
      </c>
      <c r="BN1240" s="69">
        <v>31</v>
      </c>
      <c r="BO1240" s="89">
        <v>0</v>
      </c>
      <c r="BP1240" s="69">
        <v>1</v>
      </c>
      <c r="BQ1240" s="69">
        <v>1</v>
      </c>
      <c r="BR1240" s="69">
        <v>1</v>
      </c>
      <c r="BS1240" s="69">
        <v>67513</v>
      </c>
      <c r="BT1240" s="69">
        <v>0</v>
      </c>
      <c r="BU1240" s="69">
        <v>0</v>
      </c>
      <c r="BV1240" s="69">
        <v>1000</v>
      </c>
      <c r="BW1240" s="69">
        <v>0</v>
      </c>
      <c r="BY1240" s="69">
        <v>0</v>
      </c>
      <c r="BZ1240" s="69">
        <v>0</v>
      </c>
      <c r="CA1240" s="69">
        <v>31</v>
      </c>
      <c r="CB1240" s="89">
        <v>0</v>
      </c>
      <c r="CC1240" s="69">
        <v>0</v>
      </c>
      <c r="CD1240" s="69">
        <v>0</v>
      </c>
      <c r="CE1240" s="69">
        <v>0</v>
      </c>
      <c r="CF1240" s="69">
        <v>0</v>
      </c>
      <c r="CG1240" s="69">
        <v>0</v>
      </c>
      <c r="CH1240" s="69">
        <v>0</v>
      </c>
      <c r="CI1240" s="69">
        <v>0</v>
      </c>
      <c r="CJ1240" s="69">
        <v>0</v>
      </c>
      <c r="CL1240" s="69">
        <v>0</v>
      </c>
      <c r="CM1240" s="69">
        <v>0</v>
      </c>
      <c r="CN1240" s="69">
        <v>0</v>
      </c>
      <c r="CO1240" s="89">
        <v>0</v>
      </c>
      <c r="CP1240" s="69">
        <v>0</v>
      </c>
      <c r="CQ1240" s="69">
        <v>0</v>
      </c>
      <c r="CR1240" s="69">
        <v>0</v>
      </c>
      <c r="CS1240" s="69">
        <v>0</v>
      </c>
      <c r="CT1240" s="69">
        <v>0</v>
      </c>
      <c r="CU1240" s="69">
        <v>0</v>
      </c>
      <c r="CV1240" s="69">
        <v>0</v>
      </c>
      <c r="CW1240" s="69">
        <v>0</v>
      </c>
      <c r="CZ1240" s="69">
        <v>0</v>
      </c>
      <c r="DA1240" s="69">
        <v>0</v>
      </c>
      <c r="DB1240" s="69">
        <v>75</v>
      </c>
      <c r="DC1240" s="69">
        <v>0</v>
      </c>
      <c r="DD1240" s="69">
        <v>0</v>
      </c>
      <c r="DE1240" s="69">
        <v>0</v>
      </c>
      <c r="DF1240" s="69">
        <v>0</v>
      </c>
      <c r="DG1240" s="69">
        <v>1</v>
      </c>
      <c r="DI1240" s="69" t="e">
        <f>INDEX(Sheet3!$E$78:$E$1130,MATCH(A1240,Sheet3!$D$78:$D$1130,0))</f>
        <v>#N/A</v>
      </c>
      <c r="DJ1240" s="69" t="str">
        <f t="shared" si="246"/>
        <v>skill_icons.ps_skill_mprevive</v>
      </c>
      <c r="DK1240" s="69" t="s">
        <v>2495</v>
      </c>
      <c r="DL1240" s="93"/>
      <c r="DM1240" s="94" t="s">
        <v>2691</v>
      </c>
      <c r="DN1240" s="69" t="e">
        <f>"造成["&amp;INDEX(Sheet5!$L$2:$L$11,MATCH(BL1240,Sheet5!$J$2:$J$11,0))&amp;":"&amp;BR1240&amp;"*"&amp;BS1240/1000&amp;"]"&amp;INDEX(Sheet5!$I$2:$I$4,MATCH(BR1240,Sheet5!$H$2:$H$4,0))&amp;"的"&amp;INDEX(Sheet5!$K$2:$K$11,MATCH(BL1240,Sheet5!$J$2:$J$11,0))</f>
        <v>#N/A</v>
      </c>
      <c r="DO1240" s="69" t="e">
        <f>"造成["&amp;INDEX(Sheet5!$L$2:$L$11,MATCH(BY1240,Sheet5!$J$2:$J$11,0))&amp;":"&amp;CE1240&amp;"*"&amp;CF1240/1000&amp;"]"&amp;INDEX(Sheet5!$I$2:$I$4,MATCH(CE1240,Sheet5!$H$2:$H$4,0))&amp;"的"&amp;INDEX(Sheet5!$K$2:$K$11,MATCH(BY1240,Sheet5!$J$2:$J$11,0))</f>
        <v>#N/A</v>
      </c>
      <c r="DP1240" s="69"/>
      <c r="DQ1240" s="69"/>
      <c r="DR1240" s="69" t="e">
        <f t="shared" si="245"/>
        <v>#N/A</v>
      </c>
      <c r="DS1240" s="90">
        <f>MATCH(A1240,Sheet5!D:D,0)</f>
        <v>493</v>
      </c>
      <c r="DT1240" s="94" t="e">
        <f>MATCH(A1239,Sheet5!F:F,0)</f>
        <v>#N/A</v>
      </c>
      <c r="DU1240" s="69">
        <v>75</v>
      </c>
      <c r="DV1240" s="69">
        <v>0</v>
      </c>
      <c r="DW1240" s="69">
        <v>0</v>
      </c>
      <c r="DX1240" s="69">
        <v>0</v>
      </c>
      <c r="DY1240" s="69">
        <v>0</v>
      </c>
    </row>
    <row r="1241" spans="1:129" ht="14.25">
      <c r="A1241" s="69">
        <v>68001</v>
      </c>
      <c r="B1241" s="69">
        <v>0</v>
      </c>
      <c r="C1241" s="69">
        <v>1</v>
      </c>
      <c r="D1241" s="69" t="s">
        <v>2433</v>
      </c>
      <c r="E1241" s="69" t="s">
        <v>2434</v>
      </c>
      <c r="F1241" s="69" t="s">
        <v>2435</v>
      </c>
      <c r="G1241" s="69">
        <v>1</v>
      </c>
      <c r="I1241" s="69">
        <v>0</v>
      </c>
      <c r="J1241" s="69">
        <v>0</v>
      </c>
      <c r="K1241" s="69">
        <v>0</v>
      </c>
      <c r="M1241" s="69">
        <v>0</v>
      </c>
      <c r="O1241" s="69">
        <v>0</v>
      </c>
      <c r="P1241" s="69">
        <v>1</v>
      </c>
      <c r="Q1241" s="69">
        <v>0</v>
      </c>
      <c r="R1241" s="69">
        <v>2</v>
      </c>
      <c r="S1241" s="69">
        <v>0</v>
      </c>
      <c r="T1241" s="69">
        <v>0</v>
      </c>
      <c r="U1241" s="69">
        <v>0</v>
      </c>
      <c r="V1241" s="69">
        <v>0</v>
      </c>
      <c r="W1241" s="69">
        <v>0</v>
      </c>
      <c r="X1241" s="69">
        <v>0</v>
      </c>
      <c r="Y1241" s="69">
        <v>0</v>
      </c>
      <c r="Z1241" s="69">
        <v>0</v>
      </c>
      <c r="AA1241" s="69">
        <v>1</v>
      </c>
      <c r="AB1241" s="69">
        <v>31</v>
      </c>
      <c r="AC1241" s="69">
        <v>0</v>
      </c>
      <c r="AD1241" s="69">
        <v>0</v>
      </c>
      <c r="AE1241" s="69">
        <v>0</v>
      </c>
      <c r="AF1241" s="69">
        <v>1</v>
      </c>
      <c r="AG1241" s="69">
        <v>0</v>
      </c>
      <c r="AH1241" s="69">
        <v>1</v>
      </c>
      <c r="AI1241" s="69">
        <v>0</v>
      </c>
      <c r="AJ1241" s="69">
        <v>0</v>
      </c>
      <c r="AK1241" s="69">
        <v>0</v>
      </c>
      <c r="AL1241" s="69">
        <v>0</v>
      </c>
      <c r="AM1241" s="69">
        <v>0</v>
      </c>
      <c r="AN1241" s="69">
        <v>0</v>
      </c>
      <c r="AO1241" s="69">
        <v>0</v>
      </c>
      <c r="AP1241" s="69">
        <v>0</v>
      </c>
      <c r="AQ1241" s="84">
        <v>0</v>
      </c>
      <c r="AR1241" s="69">
        <v>0</v>
      </c>
      <c r="AS1241" s="69">
        <v>0</v>
      </c>
      <c r="AT1241" s="69">
        <v>0</v>
      </c>
      <c r="AU1241" s="69">
        <v>0</v>
      </c>
      <c r="AV1241" s="69">
        <v>0</v>
      </c>
      <c r="AW1241" s="69">
        <v>0</v>
      </c>
      <c r="AX1241" s="69">
        <v>0</v>
      </c>
      <c r="AY1241" s="69">
        <v>0</v>
      </c>
      <c r="AZ1241" s="69">
        <v>0</v>
      </c>
      <c r="BA1241" s="69">
        <v>0</v>
      </c>
      <c r="BB1241" s="69">
        <v>0</v>
      </c>
      <c r="BC1241" s="69">
        <v>0</v>
      </c>
      <c r="BD1241" s="69">
        <v>0</v>
      </c>
      <c r="BE1241" s="69">
        <v>0</v>
      </c>
      <c r="BF1241" s="69">
        <v>0</v>
      </c>
      <c r="BG1241" s="69">
        <v>0</v>
      </c>
      <c r="BH1241" s="69">
        <v>0</v>
      </c>
      <c r="BK1241" s="69">
        <v>3</v>
      </c>
      <c r="BL1241" s="69">
        <v>10</v>
      </c>
      <c r="BM1241" s="69">
        <v>1</v>
      </c>
      <c r="BN1241" s="69">
        <v>31</v>
      </c>
      <c r="BO1241" s="89">
        <v>0</v>
      </c>
      <c r="BP1241" s="69">
        <v>1</v>
      </c>
      <c r="BQ1241" s="69">
        <v>1</v>
      </c>
      <c r="BR1241" s="69">
        <v>1</v>
      </c>
      <c r="BS1241" s="69">
        <v>68001</v>
      </c>
      <c r="BT1241" s="69">
        <v>0</v>
      </c>
      <c r="BU1241" s="69">
        <v>0</v>
      </c>
      <c r="BV1241" s="69">
        <v>1000</v>
      </c>
      <c r="BW1241" s="69">
        <v>0</v>
      </c>
      <c r="BY1241" s="69">
        <v>0</v>
      </c>
      <c r="BZ1241" s="69">
        <v>0</v>
      </c>
      <c r="CA1241" s="69">
        <v>31</v>
      </c>
      <c r="CB1241" s="89">
        <v>0</v>
      </c>
      <c r="CC1241" s="69">
        <v>0</v>
      </c>
      <c r="CD1241" s="69">
        <v>0</v>
      </c>
      <c r="CE1241" s="69">
        <v>0</v>
      </c>
      <c r="CF1241" s="69">
        <v>0</v>
      </c>
      <c r="CG1241" s="69">
        <v>0</v>
      </c>
      <c r="CH1241" s="69">
        <v>0</v>
      </c>
      <c r="CI1241" s="69">
        <v>0</v>
      </c>
      <c r="CJ1241" s="69">
        <v>0</v>
      </c>
      <c r="CL1241" s="69">
        <v>0</v>
      </c>
      <c r="CM1241" s="69">
        <v>0</v>
      </c>
      <c r="CN1241" s="69">
        <v>0</v>
      </c>
      <c r="CO1241" s="89">
        <v>0</v>
      </c>
      <c r="CP1241" s="69">
        <v>0</v>
      </c>
      <c r="CQ1241" s="69">
        <v>0</v>
      </c>
      <c r="CR1241" s="69">
        <v>0</v>
      </c>
      <c r="CS1241" s="69">
        <v>0</v>
      </c>
      <c r="CT1241" s="69">
        <v>0</v>
      </c>
      <c r="CU1241" s="69">
        <v>0</v>
      </c>
      <c r="CV1241" s="69">
        <v>0</v>
      </c>
      <c r="CW1241" s="69">
        <v>0</v>
      </c>
      <c r="CZ1241" s="69">
        <v>0</v>
      </c>
      <c r="DA1241" s="69">
        <v>0</v>
      </c>
      <c r="DB1241" s="69">
        <v>4000</v>
      </c>
      <c r="DC1241" s="69">
        <v>0</v>
      </c>
      <c r="DD1241" s="69">
        <v>0</v>
      </c>
      <c r="DE1241" s="69">
        <v>0</v>
      </c>
      <c r="DF1241" s="69">
        <v>0</v>
      </c>
      <c r="DG1241" s="69">
        <v>1</v>
      </c>
      <c r="DI1241" s="69" t="e">
        <f>INDEX(Sheet3!$E$78:$E$1130,MATCH(A1241,Sheet3!$D$78:$D$1130,0))</f>
        <v>#N/A</v>
      </c>
      <c r="DJ1241" s="69" t="str">
        <f t="shared" si="246"/>
        <v>skill_icons.ps_skill_maxhp</v>
      </c>
      <c r="DK1241" s="69" t="s">
        <v>2436</v>
      </c>
      <c r="DL1241" s="93"/>
      <c r="DM1241" s="94" t="s">
        <v>2692</v>
      </c>
      <c r="DN1241" s="69" t="e">
        <f>"造成["&amp;INDEX(Sheet5!$L$2:$L$11,MATCH(BL1241,Sheet5!$J$2:$J$11,0))&amp;":"&amp;BR1241&amp;"*"&amp;BS1241/1000&amp;"]"&amp;INDEX(Sheet5!$I$2:$I$4,MATCH(BR1241,Sheet5!$H$2:$H$4,0))&amp;"的"&amp;INDEX(Sheet5!$K$2:$K$11,MATCH(BL1241,Sheet5!$J$2:$J$11,0))</f>
        <v>#N/A</v>
      </c>
      <c r="DO1241" s="69" t="e">
        <f>"造成["&amp;INDEX(Sheet5!$L$2:$L$11,MATCH(BY1241,Sheet5!$J$2:$J$11,0))&amp;":"&amp;CE1241&amp;"*"&amp;CF1241/1000&amp;"]"&amp;INDEX(Sheet5!$I$2:$I$4,MATCH(CE1241,Sheet5!$H$2:$H$4,0))&amp;"的"&amp;INDEX(Sheet5!$K$2:$K$11,MATCH(BY1241,Sheet5!$J$2:$J$11,0))</f>
        <v>#N/A</v>
      </c>
      <c r="DP1241" s="69"/>
      <c r="DQ1241" s="69"/>
      <c r="DR1241" s="69" t="e">
        <f t="shared" si="245"/>
        <v>#N/A</v>
      </c>
      <c r="DS1241" s="90">
        <f>MATCH(A1241,Sheet5!D:D,0)</f>
        <v>494</v>
      </c>
      <c r="DT1241" s="94" t="e">
        <f>MATCH(A1240,Sheet5!F:F,0)</f>
        <v>#N/A</v>
      </c>
      <c r="DU1241" s="69">
        <v>4000</v>
      </c>
      <c r="DV1241" s="69">
        <v>0</v>
      </c>
      <c r="DW1241" s="69">
        <v>0</v>
      </c>
      <c r="DX1241" s="69">
        <v>0</v>
      </c>
      <c r="DY1241" s="69">
        <v>0</v>
      </c>
    </row>
    <row r="1242" spans="1:129" ht="14.25">
      <c r="A1242" s="69">
        <v>68002</v>
      </c>
      <c r="B1242" s="69">
        <v>0</v>
      </c>
      <c r="C1242" s="69">
        <v>1</v>
      </c>
      <c r="D1242" s="69" t="s">
        <v>2438</v>
      </c>
      <c r="E1242" s="69" t="s">
        <v>2439</v>
      </c>
      <c r="F1242" s="69" t="s">
        <v>2440</v>
      </c>
      <c r="G1242" s="69">
        <v>1</v>
      </c>
      <c r="I1242" s="69">
        <v>0</v>
      </c>
      <c r="J1242" s="69">
        <v>0</v>
      </c>
      <c r="K1242" s="69">
        <v>0</v>
      </c>
      <c r="M1242" s="69">
        <v>0</v>
      </c>
      <c r="O1242" s="69">
        <v>0</v>
      </c>
      <c r="P1242" s="69">
        <v>1</v>
      </c>
      <c r="Q1242" s="69">
        <v>0</v>
      </c>
      <c r="R1242" s="69">
        <v>2</v>
      </c>
      <c r="S1242" s="69">
        <v>0</v>
      </c>
      <c r="T1242" s="69">
        <v>0</v>
      </c>
      <c r="U1242" s="69">
        <v>0</v>
      </c>
      <c r="V1242" s="69">
        <v>0</v>
      </c>
      <c r="W1242" s="69">
        <v>0</v>
      </c>
      <c r="X1242" s="69">
        <v>0</v>
      </c>
      <c r="Y1242" s="69">
        <v>0</v>
      </c>
      <c r="Z1242" s="69">
        <v>0</v>
      </c>
      <c r="AA1242" s="69">
        <v>1</v>
      </c>
      <c r="AB1242" s="69">
        <v>31</v>
      </c>
      <c r="AC1242" s="69">
        <v>0</v>
      </c>
      <c r="AD1242" s="69">
        <v>0</v>
      </c>
      <c r="AE1242" s="69">
        <v>0</v>
      </c>
      <c r="AF1242" s="69">
        <v>1</v>
      </c>
      <c r="AG1242" s="69">
        <v>0</v>
      </c>
      <c r="AH1242" s="69">
        <v>1</v>
      </c>
      <c r="AI1242" s="69">
        <v>0</v>
      </c>
      <c r="AJ1242" s="69">
        <v>0</v>
      </c>
      <c r="AK1242" s="69">
        <v>0</v>
      </c>
      <c r="AL1242" s="69">
        <v>0</v>
      </c>
      <c r="AM1242" s="69">
        <v>0</v>
      </c>
      <c r="AN1242" s="69">
        <v>0</v>
      </c>
      <c r="AO1242" s="69">
        <v>0</v>
      </c>
      <c r="AP1242" s="69">
        <v>0</v>
      </c>
      <c r="AQ1242" s="84">
        <v>0</v>
      </c>
      <c r="AR1242" s="69">
        <v>0</v>
      </c>
      <c r="AS1242" s="69">
        <v>0</v>
      </c>
      <c r="AT1242" s="69">
        <v>0</v>
      </c>
      <c r="AU1242" s="69">
        <v>0</v>
      </c>
      <c r="AV1242" s="69">
        <v>0</v>
      </c>
      <c r="AW1242" s="69">
        <v>0</v>
      </c>
      <c r="AX1242" s="69">
        <v>0</v>
      </c>
      <c r="AY1242" s="69">
        <v>0</v>
      </c>
      <c r="AZ1242" s="69">
        <v>0</v>
      </c>
      <c r="BA1242" s="69">
        <v>0</v>
      </c>
      <c r="BB1242" s="69">
        <v>0</v>
      </c>
      <c r="BC1242" s="69">
        <v>0</v>
      </c>
      <c r="BD1242" s="69">
        <v>0</v>
      </c>
      <c r="BE1242" s="69">
        <v>0</v>
      </c>
      <c r="BF1242" s="69">
        <v>0</v>
      </c>
      <c r="BG1242" s="69">
        <v>0</v>
      </c>
      <c r="BH1242" s="69">
        <v>0</v>
      </c>
      <c r="BK1242" s="69">
        <v>3</v>
      </c>
      <c r="BL1242" s="69">
        <v>10</v>
      </c>
      <c r="BM1242" s="69">
        <v>1</v>
      </c>
      <c r="BN1242" s="69">
        <v>31</v>
      </c>
      <c r="BO1242" s="89">
        <v>0</v>
      </c>
      <c r="BP1242" s="69">
        <v>1</v>
      </c>
      <c r="BQ1242" s="69">
        <v>1</v>
      </c>
      <c r="BR1242" s="69">
        <v>1</v>
      </c>
      <c r="BS1242" s="69">
        <v>68002</v>
      </c>
      <c r="BT1242" s="69">
        <v>0</v>
      </c>
      <c r="BU1242" s="69">
        <v>0</v>
      </c>
      <c r="BV1242" s="69">
        <v>1000</v>
      </c>
      <c r="BW1242" s="69">
        <v>0</v>
      </c>
      <c r="BY1242" s="69">
        <v>0</v>
      </c>
      <c r="BZ1242" s="69">
        <v>0</v>
      </c>
      <c r="CA1242" s="69">
        <v>31</v>
      </c>
      <c r="CB1242" s="89">
        <v>0</v>
      </c>
      <c r="CC1242" s="69">
        <v>0</v>
      </c>
      <c r="CD1242" s="69">
        <v>0</v>
      </c>
      <c r="CE1242" s="69">
        <v>0</v>
      </c>
      <c r="CF1242" s="69">
        <v>0</v>
      </c>
      <c r="CG1242" s="69">
        <v>0</v>
      </c>
      <c r="CH1242" s="69">
        <v>0</v>
      </c>
      <c r="CI1242" s="69">
        <v>0</v>
      </c>
      <c r="CJ1242" s="69">
        <v>0</v>
      </c>
      <c r="CL1242" s="69">
        <v>0</v>
      </c>
      <c r="CM1242" s="69">
        <v>0</v>
      </c>
      <c r="CN1242" s="69">
        <v>0</v>
      </c>
      <c r="CO1242" s="89">
        <v>0</v>
      </c>
      <c r="CP1242" s="69">
        <v>0</v>
      </c>
      <c r="CQ1242" s="69">
        <v>0</v>
      </c>
      <c r="CR1242" s="69">
        <v>0</v>
      </c>
      <c r="CS1242" s="69">
        <v>0</v>
      </c>
      <c r="CT1242" s="69">
        <v>0</v>
      </c>
      <c r="CU1242" s="69">
        <v>0</v>
      </c>
      <c r="CV1242" s="69">
        <v>0</v>
      </c>
      <c r="CW1242" s="69">
        <v>0</v>
      </c>
      <c r="CZ1242" s="69">
        <v>0</v>
      </c>
      <c r="DA1242" s="69">
        <v>0</v>
      </c>
      <c r="DB1242" s="69">
        <v>4000</v>
      </c>
      <c r="DC1242" s="69">
        <v>0</v>
      </c>
      <c r="DD1242" s="69">
        <v>0</v>
      </c>
      <c r="DE1242" s="69">
        <v>0</v>
      </c>
      <c r="DF1242" s="69">
        <v>0</v>
      </c>
      <c r="DG1242" s="69">
        <v>1</v>
      </c>
      <c r="DI1242" s="69" t="e">
        <f>INDEX(Sheet3!$E$78:$E$1130,MATCH(A1242,Sheet3!$D$78:$D$1130,0))</f>
        <v>#N/A</v>
      </c>
      <c r="DJ1242" s="69" t="str">
        <f t="shared" si="246"/>
        <v>skill_icons.ps_skill_maxmp</v>
      </c>
      <c r="DK1242" s="69" t="s">
        <v>2441</v>
      </c>
      <c r="DL1242" s="93"/>
      <c r="DM1242" s="94" t="s">
        <v>2693</v>
      </c>
      <c r="DN1242" s="69" t="e">
        <f>"造成["&amp;INDEX(Sheet5!$L$2:$L$11,MATCH(BL1242,Sheet5!$J$2:$J$11,0))&amp;":"&amp;BR1242&amp;"*"&amp;BS1242/1000&amp;"]"&amp;INDEX(Sheet5!$I$2:$I$4,MATCH(BR1242,Sheet5!$H$2:$H$4,0))&amp;"的"&amp;INDEX(Sheet5!$K$2:$K$11,MATCH(BL1242,Sheet5!$J$2:$J$11,0))</f>
        <v>#N/A</v>
      </c>
      <c r="DO1242" s="69" t="e">
        <f>"造成["&amp;INDEX(Sheet5!$L$2:$L$11,MATCH(BY1242,Sheet5!$J$2:$J$11,0))&amp;":"&amp;CE1242&amp;"*"&amp;CF1242/1000&amp;"]"&amp;INDEX(Sheet5!$I$2:$I$4,MATCH(CE1242,Sheet5!$H$2:$H$4,0))&amp;"的"&amp;INDEX(Sheet5!$K$2:$K$11,MATCH(BY1242,Sheet5!$J$2:$J$11,0))</f>
        <v>#N/A</v>
      </c>
      <c r="DP1242" s="69"/>
      <c r="DQ1242" s="69"/>
      <c r="DR1242" s="69" t="e">
        <f t="shared" si="245"/>
        <v>#N/A</v>
      </c>
      <c r="DS1242" s="90">
        <f>MATCH(A1242,Sheet5!D:D,0)</f>
        <v>495</v>
      </c>
      <c r="DT1242" s="94" t="e">
        <f>MATCH(A1241,Sheet5!F:F,0)</f>
        <v>#N/A</v>
      </c>
      <c r="DU1242" s="69">
        <v>4000</v>
      </c>
      <c r="DV1242" s="69">
        <v>0</v>
      </c>
      <c r="DW1242" s="69">
        <v>0</v>
      </c>
      <c r="DX1242" s="69">
        <v>0</v>
      </c>
      <c r="DY1242" s="69">
        <v>0</v>
      </c>
    </row>
    <row r="1243" spans="1:129" ht="14.25">
      <c r="A1243" s="69">
        <v>68003</v>
      </c>
      <c r="B1243" s="69">
        <v>0</v>
      </c>
      <c r="C1243" s="69">
        <v>1</v>
      </c>
      <c r="D1243" s="69" t="s">
        <v>2443</v>
      </c>
      <c r="E1243" s="69" t="s">
        <v>2444</v>
      </c>
      <c r="F1243" s="69" t="s">
        <v>2445</v>
      </c>
      <c r="G1243" s="69">
        <v>1</v>
      </c>
      <c r="I1243" s="69">
        <v>0</v>
      </c>
      <c r="J1243" s="69">
        <v>0</v>
      </c>
      <c r="K1243" s="69">
        <v>0</v>
      </c>
      <c r="M1243" s="69">
        <v>0</v>
      </c>
      <c r="O1243" s="69">
        <v>0</v>
      </c>
      <c r="P1243" s="69">
        <v>1</v>
      </c>
      <c r="Q1243" s="69">
        <v>0</v>
      </c>
      <c r="R1243" s="69">
        <v>2</v>
      </c>
      <c r="S1243" s="69">
        <v>0</v>
      </c>
      <c r="T1243" s="69">
        <v>0</v>
      </c>
      <c r="U1243" s="69">
        <v>0</v>
      </c>
      <c r="V1243" s="69">
        <v>0</v>
      </c>
      <c r="W1243" s="69">
        <v>0</v>
      </c>
      <c r="X1243" s="69">
        <v>0</v>
      </c>
      <c r="Y1243" s="69">
        <v>0</v>
      </c>
      <c r="Z1243" s="69">
        <v>0</v>
      </c>
      <c r="AA1243" s="69">
        <v>1</v>
      </c>
      <c r="AB1243" s="69">
        <v>31</v>
      </c>
      <c r="AC1243" s="69">
        <v>0</v>
      </c>
      <c r="AD1243" s="69">
        <v>0</v>
      </c>
      <c r="AE1243" s="69">
        <v>0</v>
      </c>
      <c r="AF1243" s="69">
        <v>1</v>
      </c>
      <c r="AG1243" s="69">
        <v>0</v>
      </c>
      <c r="AH1243" s="69">
        <v>1</v>
      </c>
      <c r="AI1243" s="69">
        <v>0</v>
      </c>
      <c r="AJ1243" s="69">
        <v>0</v>
      </c>
      <c r="AK1243" s="69">
        <v>0</v>
      </c>
      <c r="AL1243" s="69">
        <v>0</v>
      </c>
      <c r="AM1243" s="69">
        <v>0</v>
      </c>
      <c r="AN1243" s="69">
        <v>0</v>
      </c>
      <c r="AO1243" s="69">
        <v>0</v>
      </c>
      <c r="AP1243" s="69">
        <v>0</v>
      </c>
      <c r="AQ1243" s="84">
        <v>0</v>
      </c>
      <c r="AR1243" s="69">
        <v>0</v>
      </c>
      <c r="AS1243" s="69">
        <v>0</v>
      </c>
      <c r="AT1243" s="69">
        <v>0</v>
      </c>
      <c r="AU1243" s="69">
        <v>0</v>
      </c>
      <c r="AV1243" s="69">
        <v>0</v>
      </c>
      <c r="AW1243" s="69">
        <v>0</v>
      </c>
      <c r="AX1243" s="69">
        <v>0</v>
      </c>
      <c r="AY1243" s="69">
        <v>0</v>
      </c>
      <c r="AZ1243" s="69">
        <v>0</v>
      </c>
      <c r="BA1243" s="69">
        <v>0</v>
      </c>
      <c r="BB1243" s="69">
        <v>0</v>
      </c>
      <c r="BC1243" s="69">
        <v>0</v>
      </c>
      <c r="BD1243" s="69">
        <v>0</v>
      </c>
      <c r="BE1243" s="69">
        <v>0</v>
      </c>
      <c r="BF1243" s="69">
        <v>0</v>
      </c>
      <c r="BG1243" s="69">
        <v>0</v>
      </c>
      <c r="BH1243" s="69">
        <v>0</v>
      </c>
      <c r="BK1243" s="69">
        <v>3</v>
      </c>
      <c r="BL1243" s="69">
        <v>10</v>
      </c>
      <c r="BM1243" s="69">
        <v>1</v>
      </c>
      <c r="BN1243" s="69">
        <v>31</v>
      </c>
      <c r="BO1243" s="89">
        <v>0</v>
      </c>
      <c r="BP1243" s="69">
        <v>1</v>
      </c>
      <c r="BQ1243" s="69">
        <v>1</v>
      </c>
      <c r="BR1243" s="69">
        <v>1</v>
      </c>
      <c r="BS1243" s="69">
        <v>68003</v>
      </c>
      <c r="BT1243" s="69">
        <v>0</v>
      </c>
      <c r="BU1243" s="69">
        <v>0</v>
      </c>
      <c r="BV1243" s="69">
        <v>1000</v>
      </c>
      <c r="BW1243" s="69">
        <v>0</v>
      </c>
      <c r="BY1243" s="69">
        <v>0</v>
      </c>
      <c r="BZ1243" s="69">
        <v>0</v>
      </c>
      <c r="CA1243" s="69">
        <v>31</v>
      </c>
      <c r="CB1243" s="89">
        <v>0</v>
      </c>
      <c r="CC1243" s="69">
        <v>0</v>
      </c>
      <c r="CD1243" s="69">
        <v>0</v>
      </c>
      <c r="CE1243" s="69">
        <v>0</v>
      </c>
      <c r="CF1243" s="69">
        <v>0</v>
      </c>
      <c r="CG1243" s="69">
        <v>0</v>
      </c>
      <c r="CH1243" s="69">
        <v>0</v>
      </c>
      <c r="CI1243" s="69">
        <v>0</v>
      </c>
      <c r="CJ1243" s="69">
        <v>0</v>
      </c>
      <c r="CL1243" s="69">
        <v>0</v>
      </c>
      <c r="CM1243" s="69">
        <v>0</v>
      </c>
      <c r="CN1243" s="69">
        <v>0</v>
      </c>
      <c r="CO1243" s="89">
        <v>0</v>
      </c>
      <c r="CP1243" s="69">
        <v>0</v>
      </c>
      <c r="CQ1243" s="69">
        <v>0</v>
      </c>
      <c r="CR1243" s="69">
        <v>0</v>
      </c>
      <c r="CS1243" s="69">
        <v>0</v>
      </c>
      <c r="CT1243" s="69">
        <v>0</v>
      </c>
      <c r="CU1243" s="69">
        <v>0</v>
      </c>
      <c r="CV1243" s="69">
        <v>0</v>
      </c>
      <c r="CW1243" s="69">
        <v>0</v>
      </c>
      <c r="CZ1243" s="69">
        <v>0</v>
      </c>
      <c r="DA1243" s="69">
        <v>0</v>
      </c>
      <c r="DB1243" s="69">
        <v>400</v>
      </c>
      <c r="DC1243" s="69">
        <v>0</v>
      </c>
      <c r="DD1243" s="69">
        <v>0</v>
      </c>
      <c r="DE1243" s="69">
        <v>0</v>
      </c>
      <c r="DF1243" s="69">
        <v>0</v>
      </c>
      <c r="DG1243" s="69">
        <v>1</v>
      </c>
      <c r="DI1243" s="69" t="e">
        <f>INDEX(Sheet3!$E$78:$E$1130,MATCH(A1243,Sheet3!$D$78:$D$1130,0))</f>
        <v>#N/A</v>
      </c>
      <c r="DJ1243" s="69" t="str">
        <f t="shared" si="246"/>
        <v>skill_icons.ps_skill_patk</v>
      </c>
      <c r="DK1243" s="69" t="s">
        <v>2446</v>
      </c>
      <c r="DL1243" s="93"/>
      <c r="DM1243" s="94" t="s">
        <v>2694</v>
      </c>
      <c r="DN1243" s="69" t="e">
        <f>"造成["&amp;INDEX(Sheet5!$L$2:$L$11,MATCH(BL1243,Sheet5!$J$2:$J$11,0))&amp;":"&amp;BR1243&amp;"*"&amp;BS1243/1000&amp;"]"&amp;INDEX(Sheet5!$I$2:$I$4,MATCH(BR1243,Sheet5!$H$2:$H$4,0))&amp;"的"&amp;INDEX(Sheet5!$K$2:$K$11,MATCH(BL1243,Sheet5!$J$2:$J$11,0))</f>
        <v>#N/A</v>
      </c>
      <c r="DO1243" s="69" t="e">
        <f>"造成["&amp;INDEX(Sheet5!$L$2:$L$11,MATCH(BY1243,Sheet5!$J$2:$J$11,0))&amp;":"&amp;CE1243&amp;"*"&amp;CF1243/1000&amp;"]"&amp;INDEX(Sheet5!$I$2:$I$4,MATCH(CE1243,Sheet5!$H$2:$H$4,0))&amp;"的"&amp;INDEX(Sheet5!$K$2:$K$11,MATCH(BY1243,Sheet5!$J$2:$J$11,0))</f>
        <v>#N/A</v>
      </c>
      <c r="DP1243" s="69"/>
      <c r="DQ1243" s="69"/>
      <c r="DR1243" s="69" t="e">
        <f t="shared" si="245"/>
        <v>#N/A</v>
      </c>
      <c r="DS1243" s="90">
        <f>MATCH(A1243,Sheet5!D:D,0)</f>
        <v>496</v>
      </c>
      <c r="DT1243" s="94" t="e">
        <f>MATCH(A1242,Sheet5!F:F,0)</f>
        <v>#N/A</v>
      </c>
      <c r="DU1243" s="69">
        <v>400</v>
      </c>
      <c r="DV1243" s="69">
        <v>0</v>
      </c>
      <c r="DW1243" s="69">
        <v>0</v>
      </c>
      <c r="DX1243" s="69">
        <v>0</v>
      </c>
      <c r="DY1243" s="69">
        <v>0</v>
      </c>
    </row>
    <row r="1244" spans="1:129" ht="14.25">
      <c r="A1244" s="69">
        <v>68004</v>
      </c>
      <c r="B1244" s="69">
        <v>0</v>
      </c>
      <c r="C1244" s="69">
        <v>1</v>
      </c>
      <c r="D1244" s="69" t="s">
        <v>2448</v>
      </c>
      <c r="E1244" s="69" t="s">
        <v>2449</v>
      </c>
      <c r="F1244" s="69" t="s">
        <v>2450</v>
      </c>
      <c r="G1244" s="69">
        <v>1</v>
      </c>
      <c r="I1244" s="69">
        <v>0</v>
      </c>
      <c r="J1244" s="69">
        <v>0</v>
      </c>
      <c r="K1244" s="69">
        <v>0</v>
      </c>
      <c r="M1244" s="69">
        <v>0</v>
      </c>
      <c r="O1244" s="69">
        <v>0</v>
      </c>
      <c r="P1244" s="69">
        <v>1</v>
      </c>
      <c r="Q1244" s="69">
        <v>0</v>
      </c>
      <c r="R1244" s="69">
        <v>2</v>
      </c>
      <c r="S1244" s="69">
        <v>0</v>
      </c>
      <c r="T1244" s="69">
        <v>0</v>
      </c>
      <c r="U1244" s="69">
        <v>0</v>
      </c>
      <c r="V1244" s="69">
        <v>0</v>
      </c>
      <c r="W1244" s="69">
        <v>0</v>
      </c>
      <c r="X1244" s="69">
        <v>0</v>
      </c>
      <c r="Y1244" s="69">
        <v>0</v>
      </c>
      <c r="Z1244" s="69">
        <v>0</v>
      </c>
      <c r="AA1244" s="69">
        <v>1</v>
      </c>
      <c r="AB1244" s="69">
        <v>31</v>
      </c>
      <c r="AC1244" s="69">
        <v>0</v>
      </c>
      <c r="AD1244" s="69">
        <v>0</v>
      </c>
      <c r="AE1244" s="69">
        <v>0</v>
      </c>
      <c r="AF1244" s="69">
        <v>1</v>
      </c>
      <c r="AG1244" s="69">
        <v>0</v>
      </c>
      <c r="AH1244" s="69">
        <v>1</v>
      </c>
      <c r="AI1244" s="69">
        <v>0</v>
      </c>
      <c r="AJ1244" s="69">
        <v>0</v>
      </c>
      <c r="AK1244" s="69">
        <v>0</v>
      </c>
      <c r="AL1244" s="69">
        <v>0</v>
      </c>
      <c r="AM1244" s="69">
        <v>0</v>
      </c>
      <c r="AN1244" s="69">
        <v>0</v>
      </c>
      <c r="AO1244" s="69">
        <v>0</v>
      </c>
      <c r="AP1244" s="69">
        <v>0</v>
      </c>
      <c r="AQ1244" s="84">
        <v>0</v>
      </c>
      <c r="AR1244" s="69">
        <v>0</v>
      </c>
      <c r="AS1244" s="69">
        <v>0</v>
      </c>
      <c r="AT1244" s="69">
        <v>0</v>
      </c>
      <c r="AU1244" s="69">
        <v>0</v>
      </c>
      <c r="AV1244" s="69">
        <v>0</v>
      </c>
      <c r="AW1244" s="69">
        <v>0</v>
      </c>
      <c r="AX1244" s="69">
        <v>0</v>
      </c>
      <c r="AY1244" s="69">
        <v>0</v>
      </c>
      <c r="AZ1244" s="69">
        <v>0</v>
      </c>
      <c r="BA1244" s="69">
        <v>0</v>
      </c>
      <c r="BB1244" s="69">
        <v>0</v>
      </c>
      <c r="BC1244" s="69">
        <v>0</v>
      </c>
      <c r="BD1244" s="69">
        <v>0</v>
      </c>
      <c r="BE1244" s="69">
        <v>0</v>
      </c>
      <c r="BF1244" s="69">
        <v>0</v>
      </c>
      <c r="BG1244" s="69">
        <v>0</v>
      </c>
      <c r="BH1244" s="69">
        <v>0</v>
      </c>
      <c r="BK1244" s="69">
        <v>3</v>
      </c>
      <c r="BL1244" s="69">
        <v>10</v>
      </c>
      <c r="BM1244" s="69">
        <v>1</v>
      </c>
      <c r="BN1244" s="69">
        <v>31</v>
      </c>
      <c r="BO1244" s="89">
        <v>0</v>
      </c>
      <c r="BP1244" s="69">
        <v>1</v>
      </c>
      <c r="BQ1244" s="69">
        <v>1</v>
      </c>
      <c r="BR1244" s="69">
        <v>1</v>
      </c>
      <c r="BS1244" s="69">
        <v>68004</v>
      </c>
      <c r="BT1244" s="69">
        <v>0</v>
      </c>
      <c r="BU1244" s="69">
        <v>0</v>
      </c>
      <c r="BV1244" s="69">
        <v>1000</v>
      </c>
      <c r="BW1244" s="69">
        <v>0</v>
      </c>
      <c r="BY1244" s="69">
        <v>0</v>
      </c>
      <c r="BZ1244" s="69">
        <v>0</v>
      </c>
      <c r="CA1244" s="69">
        <v>31</v>
      </c>
      <c r="CB1244" s="89">
        <v>0</v>
      </c>
      <c r="CC1244" s="69">
        <v>0</v>
      </c>
      <c r="CD1244" s="69">
        <v>0</v>
      </c>
      <c r="CE1244" s="69">
        <v>0</v>
      </c>
      <c r="CF1244" s="69">
        <v>0</v>
      </c>
      <c r="CG1244" s="69">
        <v>0</v>
      </c>
      <c r="CH1244" s="69">
        <v>0</v>
      </c>
      <c r="CI1244" s="69">
        <v>0</v>
      </c>
      <c r="CJ1244" s="69">
        <v>0</v>
      </c>
      <c r="CL1244" s="69">
        <v>0</v>
      </c>
      <c r="CM1244" s="69">
        <v>0</v>
      </c>
      <c r="CN1244" s="69">
        <v>0</v>
      </c>
      <c r="CO1244" s="89">
        <v>0</v>
      </c>
      <c r="CP1244" s="69">
        <v>0</v>
      </c>
      <c r="CQ1244" s="69">
        <v>0</v>
      </c>
      <c r="CR1244" s="69">
        <v>0</v>
      </c>
      <c r="CS1244" s="69">
        <v>0</v>
      </c>
      <c r="CT1244" s="69">
        <v>0</v>
      </c>
      <c r="CU1244" s="69">
        <v>0</v>
      </c>
      <c r="CV1244" s="69">
        <v>0</v>
      </c>
      <c r="CW1244" s="69">
        <v>0</v>
      </c>
      <c r="CZ1244" s="69">
        <v>0</v>
      </c>
      <c r="DA1244" s="69">
        <v>0</v>
      </c>
      <c r="DB1244" s="69">
        <v>400</v>
      </c>
      <c r="DC1244" s="69">
        <v>0</v>
      </c>
      <c r="DD1244" s="69">
        <v>0</v>
      </c>
      <c r="DE1244" s="69">
        <v>0</v>
      </c>
      <c r="DF1244" s="69">
        <v>0</v>
      </c>
      <c r="DG1244" s="69">
        <v>1</v>
      </c>
      <c r="DI1244" s="69" t="e">
        <f>INDEX(Sheet3!$E$78:$E$1130,MATCH(A1244,Sheet3!$D$78:$D$1130,0))</f>
        <v>#N/A</v>
      </c>
      <c r="DJ1244" s="69" t="str">
        <f t="shared" si="246"/>
        <v>skill_icons.ps_skill_matk</v>
      </c>
      <c r="DK1244" s="69" t="s">
        <v>2451</v>
      </c>
      <c r="DL1244" s="93"/>
      <c r="DM1244" s="94" t="s">
        <v>2695</v>
      </c>
      <c r="DN1244" s="69" t="e">
        <f>"造成["&amp;INDEX(Sheet5!$L$2:$L$11,MATCH(BL1244,Sheet5!$J$2:$J$11,0))&amp;":"&amp;BR1244&amp;"*"&amp;BS1244/1000&amp;"]"&amp;INDEX(Sheet5!$I$2:$I$4,MATCH(BR1244,Sheet5!$H$2:$H$4,0))&amp;"的"&amp;INDEX(Sheet5!$K$2:$K$11,MATCH(BL1244,Sheet5!$J$2:$J$11,0))</f>
        <v>#N/A</v>
      </c>
      <c r="DO1244" s="69" t="e">
        <f>"造成["&amp;INDEX(Sheet5!$L$2:$L$11,MATCH(BY1244,Sheet5!$J$2:$J$11,0))&amp;":"&amp;CE1244&amp;"*"&amp;CF1244/1000&amp;"]"&amp;INDEX(Sheet5!$I$2:$I$4,MATCH(CE1244,Sheet5!$H$2:$H$4,0))&amp;"的"&amp;INDEX(Sheet5!$K$2:$K$11,MATCH(BY1244,Sheet5!$J$2:$J$11,0))</f>
        <v>#N/A</v>
      </c>
      <c r="DP1244" s="69"/>
      <c r="DQ1244" s="69"/>
      <c r="DR1244" s="69" t="e">
        <f t="shared" si="245"/>
        <v>#N/A</v>
      </c>
      <c r="DS1244" s="90">
        <f>MATCH(A1244,Sheet5!D:D,0)</f>
        <v>497</v>
      </c>
      <c r="DT1244" s="94" t="e">
        <f>MATCH(A1243,Sheet5!F:F,0)</f>
        <v>#N/A</v>
      </c>
      <c r="DU1244" s="69">
        <v>400</v>
      </c>
      <c r="DV1244" s="69">
        <v>0</v>
      </c>
      <c r="DW1244" s="69">
        <v>0</v>
      </c>
      <c r="DX1244" s="69">
        <v>0</v>
      </c>
      <c r="DY1244" s="69">
        <v>0</v>
      </c>
    </row>
    <row r="1245" spans="1:129" ht="14.25">
      <c r="A1245" s="69">
        <v>68005</v>
      </c>
      <c r="B1245" s="69">
        <v>0</v>
      </c>
      <c r="C1245" s="69">
        <v>1</v>
      </c>
      <c r="D1245" s="69" t="s">
        <v>2453</v>
      </c>
      <c r="E1245" s="69" t="s">
        <v>2454</v>
      </c>
      <c r="F1245" s="69" t="s">
        <v>2455</v>
      </c>
      <c r="G1245" s="69">
        <v>1</v>
      </c>
      <c r="I1245" s="69">
        <v>0</v>
      </c>
      <c r="J1245" s="69">
        <v>0</v>
      </c>
      <c r="K1245" s="69">
        <v>0</v>
      </c>
      <c r="M1245" s="69">
        <v>0</v>
      </c>
      <c r="O1245" s="69">
        <v>0</v>
      </c>
      <c r="P1245" s="69">
        <v>1</v>
      </c>
      <c r="Q1245" s="69">
        <v>0</v>
      </c>
      <c r="R1245" s="69">
        <v>2</v>
      </c>
      <c r="S1245" s="69">
        <v>0</v>
      </c>
      <c r="T1245" s="69">
        <v>0</v>
      </c>
      <c r="U1245" s="69">
        <v>0</v>
      </c>
      <c r="V1245" s="69">
        <v>0</v>
      </c>
      <c r="W1245" s="69">
        <v>0</v>
      </c>
      <c r="X1245" s="69">
        <v>0</v>
      </c>
      <c r="Y1245" s="69">
        <v>0</v>
      </c>
      <c r="Z1245" s="69">
        <v>0</v>
      </c>
      <c r="AA1245" s="69">
        <v>1</v>
      </c>
      <c r="AB1245" s="69">
        <v>31</v>
      </c>
      <c r="AC1245" s="69">
        <v>0</v>
      </c>
      <c r="AD1245" s="69">
        <v>0</v>
      </c>
      <c r="AE1245" s="69">
        <v>0</v>
      </c>
      <c r="AF1245" s="69">
        <v>1</v>
      </c>
      <c r="AG1245" s="69">
        <v>0</v>
      </c>
      <c r="AH1245" s="69">
        <v>1</v>
      </c>
      <c r="AI1245" s="69">
        <v>0</v>
      </c>
      <c r="AJ1245" s="69">
        <v>0</v>
      </c>
      <c r="AK1245" s="69">
        <v>0</v>
      </c>
      <c r="AL1245" s="69">
        <v>0</v>
      </c>
      <c r="AM1245" s="69">
        <v>0</v>
      </c>
      <c r="AN1245" s="69">
        <v>0</v>
      </c>
      <c r="AO1245" s="69">
        <v>0</v>
      </c>
      <c r="AP1245" s="69">
        <v>0</v>
      </c>
      <c r="AQ1245" s="84">
        <v>0</v>
      </c>
      <c r="AR1245" s="69">
        <v>0</v>
      </c>
      <c r="AS1245" s="69">
        <v>0</v>
      </c>
      <c r="AT1245" s="69">
        <v>0</v>
      </c>
      <c r="AU1245" s="69">
        <v>0</v>
      </c>
      <c r="AV1245" s="69">
        <v>0</v>
      </c>
      <c r="AW1245" s="69">
        <v>0</v>
      </c>
      <c r="AX1245" s="69">
        <v>0</v>
      </c>
      <c r="AY1245" s="69">
        <v>0</v>
      </c>
      <c r="AZ1245" s="69">
        <v>0</v>
      </c>
      <c r="BA1245" s="69">
        <v>0</v>
      </c>
      <c r="BB1245" s="69">
        <v>0</v>
      </c>
      <c r="BC1245" s="69">
        <v>0</v>
      </c>
      <c r="BD1245" s="69">
        <v>0</v>
      </c>
      <c r="BE1245" s="69">
        <v>0</v>
      </c>
      <c r="BF1245" s="69">
        <v>0</v>
      </c>
      <c r="BG1245" s="69">
        <v>0</v>
      </c>
      <c r="BH1245" s="69">
        <v>0</v>
      </c>
      <c r="BK1245" s="69">
        <v>3</v>
      </c>
      <c r="BL1245" s="69">
        <v>10</v>
      </c>
      <c r="BM1245" s="69">
        <v>1</v>
      </c>
      <c r="BN1245" s="69">
        <v>31</v>
      </c>
      <c r="BO1245" s="89">
        <v>0</v>
      </c>
      <c r="BP1245" s="69">
        <v>1</v>
      </c>
      <c r="BQ1245" s="69">
        <v>1</v>
      </c>
      <c r="BR1245" s="69">
        <v>1</v>
      </c>
      <c r="BS1245" s="69">
        <v>68005</v>
      </c>
      <c r="BT1245" s="69">
        <v>0</v>
      </c>
      <c r="BU1245" s="69">
        <v>0</v>
      </c>
      <c r="BV1245" s="69">
        <v>1000</v>
      </c>
      <c r="BW1245" s="69">
        <v>0</v>
      </c>
      <c r="BY1245" s="69">
        <v>0</v>
      </c>
      <c r="BZ1245" s="69">
        <v>0</v>
      </c>
      <c r="CA1245" s="69">
        <v>31</v>
      </c>
      <c r="CB1245" s="89">
        <v>0</v>
      </c>
      <c r="CC1245" s="69">
        <v>0</v>
      </c>
      <c r="CD1245" s="69">
        <v>0</v>
      </c>
      <c r="CE1245" s="69">
        <v>0</v>
      </c>
      <c r="CF1245" s="69">
        <v>0</v>
      </c>
      <c r="CG1245" s="69">
        <v>0</v>
      </c>
      <c r="CH1245" s="69">
        <v>0</v>
      </c>
      <c r="CI1245" s="69">
        <v>0</v>
      </c>
      <c r="CJ1245" s="69">
        <v>0</v>
      </c>
      <c r="CL1245" s="69">
        <v>0</v>
      </c>
      <c r="CM1245" s="69">
        <v>0</v>
      </c>
      <c r="CN1245" s="69">
        <v>0</v>
      </c>
      <c r="CO1245" s="89">
        <v>0</v>
      </c>
      <c r="CP1245" s="69">
        <v>0</v>
      </c>
      <c r="CQ1245" s="69">
        <v>0</v>
      </c>
      <c r="CR1245" s="69">
        <v>0</v>
      </c>
      <c r="CS1245" s="69">
        <v>0</v>
      </c>
      <c r="CT1245" s="69">
        <v>0</v>
      </c>
      <c r="CU1245" s="69">
        <v>0</v>
      </c>
      <c r="CV1245" s="69">
        <v>0</v>
      </c>
      <c r="CW1245" s="69">
        <v>0</v>
      </c>
      <c r="CZ1245" s="69">
        <v>0</v>
      </c>
      <c r="DA1245" s="69">
        <v>0</v>
      </c>
      <c r="DB1245" s="69">
        <v>200</v>
      </c>
      <c r="DC1245" s="69">
        <v>0</v>
      </c>
      <c r="DD1245" s="69">
        <v>0</v>
      </c>
      <c r="DE1245" s="69">
        <v>0</v>
      </c>
      <c r="DF1245" s="69">
        <v>0</v>
      </c>
      <c r="DG1245" s="69">
        <v>1</v>
      </c>
      <c r="DI1245" s="69" t="e">
        <f>INDEX(Sheet3!$E$78:$E$1130,MATCH(A1245,Sheet3!$D$78:$D$1130,0))</f>
        <v>#N/A</v>
      </c>
      <c r="DJ1245" s="69" t="str">
        <f t="shared" si="246"/>
        <v>skill_icons.ps_skill_pdef</v>
      </c>
      <c r="DK1245" s="69" t="s">
        <v>2456</v>
      </c>
      <c r="DL1245" s="93"/>
      <c r="DM1245" s="94" t="s">
        <v>2696</v>
      </c>
      <c r="DN1245" s="69" t="e">
        <f>"造成["&amp;INDEX(Sheet5!$L$2:$L$11,MATCH(BL1245,Sheet5!$J$2:$J$11,0))&amp;":"&amp;BR1245&amp;"*"&amp;BS1245/1000&amp;"]"&amp;INDEX(Sheet5!$I$2:$I$4,MATCH(BR1245,Sheet5!$H$2:$H$4,0))&amp;"的"&amp;INDEX(Sheet5!$K$2:$K$11,MATCH(BL1245,Sheet5!$J$2:$J$11,0))</f>
        <v>#N/A</v>
      </c>
      <c r="DO1245" s="69" t="e">
        <f>"造成["&amp;INDEX(Sheet5!$L$2:$L$11,MATCH(BY1245,Sheet5!$J$2:$J$11,0))&amp;":"&amp;CE1245&amp;"*"&amp;CF1245/1000&amp;"]"&amp;INDEX(Sheet5!$I$2:$I$4,MATCH(CE1245,Sheet5!$H$2:$H$4,0))&amp;"的"&amp;INDEX(Sheet5!$K$2:$K$11,MATCH(BY1245,Sheet5!$J$2:$J$11,0))</f>
        <v>#N/A</v>
      </c>
      <c r="DP1245" s="69"/>
      <c r="DQ1245" s="69"/>
      <c r="DR1245" s="69" t="e">
        <f t="shared" si="245"/>
        <v>#N/A</v>
      </c>
      <c r="DS1245" s="90">
        <f>MATCH(A1245,Sheet5!D:D,0)</f>
        <v>498</v>
      </c>
      <c r="DT1245" s="94" t="e">
        <f>MATCH(A1244,Sheet5!F:F,0)</f>
        <v>#N/A</v>
      </c>
      <c r="DU1245" s="69">
        <v>200</v>
      </c>
      <c r="DV1245" s="69">
        <v>0</v>
      </c>
      <c r="DW1245" s="69">
        <v>0</v>
      </c>
      <c r="DX1245" s="69">
        <v>0</v>
      </c>
      <c r="DY1245" s="69">
        <v>0</v>
      </c>
    </row>
    <row r="1246" spans="1:129" ht="14.25">
      <c r="A1246" s="69">
        <v>68006</v>
      </c>
      <c r="B1246" s="69">
        <v>0</v>
      </c>
      <c r="C1246" s="69">
        <v>1</v>
      </c>
      <c r="D1246" s="69" t="s">
        <v>2458</v>
      </c>
      <c r="E1246" s="69" t="s">
        <v>2459</v>
      </c>
      <c r="F1246" s="69" t="s">
        <v>2460</v>
      </c>
      <c r="G1246" s="69">
        <v>1</v>
      </c>
      <c r="I1246" s="69">
        <v>0</v>
      </c>
      <c r="J1246" s="69">
        <v>0</v>
      </c>
      <c r="K1246" s="69">
        <v>0</v>
      </c>
      <c r="M1246" s="69">
        <v>0</v>
      </c>
      <c r="O1246" s="69">
        <v>0</v>
      </c>
      <c r="P1246" s="69">
        <v>1</v>
      </c>
      <c r="Q1246" s="69">
        <v>0</v>
      </c>
      <c r="R1246" s="69">
        <v>2</v>
      </c>
      <c r="S1246" s="69">
        <v>0</v>
      </c>
      <c r="T1246" s="69">
        <v>0</v>
      </c>
      <c r="U1246" s="69">
        <v>0</v>
      </c>
      <c r="V1246" s="69">
        <v>0</v>
      </c>
      <c r="W1246" s="69">
        <v>0</v>
      </c>
      <c r="X1246" s="69">
        <v>0</v>
      </c>
      <c r="Y1246" s="69">
        <v>0</v>
      </c>
      <c r="Z1246" s="69">
        <v>0</v>
      </c>
      <c r="AA1246" s="69">
        <v>1</v>
      </c>
      <c r="AB1246" s="69">
        <v>31</v>
      </c>
      <c r="AC1246" s="69">
        <v>0</v>
      </c>
      <c r="AD1246" s="69">
        <v>0</v>
      </c>
      <c r="AE1246" s="69">
        <v>0</v>
      </c>
      <c r="AF1246" s="69">
        <v>1</v>
      </c>
      <c r="AG1246" s="69">
        <v>0</v>
      </c>
      <c r="AH1246" s="69">
        <v>1</v>
      </c>
      <c r="AI1246" s="69">
        <v>0</v>
      </c>
      <c r="AJ1246" s="69">
        <v>0</v>
      </c>
      <c r="AK1246" s="69">
        <v>0</v>
      </c>
      <c r="AL1246" s="69">
        <v>0</v>
      </c>
      <c r="AM1246" s="69">
        <v>0</v>
      </c>
      <c r="AN1246" s="69">
        <v>0</v>
      </c>
      <c r="AO1246" s="69">
        <v>0</v>
      </c>
      <c r="AP1246" s="69">
        <v>0</v>
      </c>
      <c r="AQ1246" s="84">
        <v>0</v>
      </c>
      <c r="AR1246" s="69">
        <v>0</v>
      </c>
      <c r="AS1246" s="69">
        <v>0</v>
      </c>
      <c r="AT1246" s="69">
        <v>0</v>
      </c>
      <c r="AU1246" s="69">
        <v>0</v>
      </c>
      <c r="AV1246" s="69">
        <v>0</v>
      </c>
      <c r="AW1246" s="69">
        <v>0</v>
      </c>
      <c r="AX1246" s="69">
        <v>0</v>
      </c>
      <c r="AY1246" s="69">
        <v>0</v>
      </c>
      <c r="AZ1246" s="69">
        <v>0</v>
      </c>
      <c r="BA1246" s="69">
        <v>0</v>
      </c>
      <c r="BB1246" s="69">
        <v>0</v>
      </c>
      <c r="BC1246" s="69">
        <v>0</v>
      </c>
      <c r="BD1246" s="69">
        <v>0</v>
      </c>
      <c r="BE1246" s="69">
        <v>0</v>
      </c>
      <c r="BF1246" s="69">
        <v>0</v>
      </c>
      <c r="BG1246" s="69">
        <v>0</v>
      </c>
      <c r="BH1246" s="69">
        <v>0</v>
      </c>
      <c r="BK1246" s="69">
        <v>3</v>
      </c>
      <c r="BL1246" s="69">
        <v>10</v>
      </c>
      <c r="BM1246" s="69">
        <v>1</v>
      </c>
      <c r="BN1246" s="69">
        <v>31</v>
      </c>
      <c r="BO1246" s="89">
        <v>0</v>
      </c>
      <c r="BP1246" s="69">
        <v>1</v>
      </c>
      <c r="BQ1246" s="69">
        <v>1</v>
      </c>
      <c r="BR1246" s="69">
        <v>1</v>
      </c>
      <c r="BS1246" s="69">
        <v>68006</v>
      </c>
      <c r="BT1246" s="69">
        <v>0</v>
      </c>
      <c r="BU1246" s="69">
        <v>0</v>
      </c>
      <c r="BV1246" s="69">
        <v>1000</v>
      </c>
      <c r="BW1246" s="69">
        <v>0</v>
      </c>
      <c r="BY1246" s="69">
        <v>0</v>
      </c>
      <c r="BZ1246" s="69">
        <v>0</v>
      </c>
      <c r="CA1246" s="69">
        <v>31</v>
      </c>
      <c r="CB1246" s="89">
        <v>0</v>
      </c>
      <c r="CC1246" s="69">
        <v>0</v>
      </c>
      <c r="CD1246" s="69">
        <v>0</v>
      </c>
      <c r="CE1246" s="69">
        <v>0</v>
      </c>
      <c r="CF1246" s="69">
        <v>0</v>
      </c>
      <c r="CG1246" s="69">
        <v>0</v>
      </c>
      <c r="CH1246" s="69">
        <v>0</v>
      </c>
      <c r="CI1246" s="69">
        <v>0</v>
      </c>
      <c r="CJ1246" s="69">
        <v>0</v>
      </c>
      <c r="CL1246" s="69">
        <v>0</v>
      </c>
      <c r="CM1246" s="69">
        <v>0</v>
      </c>
      <c r="CN1246" s="69">
        <v>0</v>
      </c>
      <c r="CO1246" s="89">
        <v>0</v>
      </c>
      <c r="CP1246" s="69">
        <v>0</v>
      </c>
      <c r="CQ1246" s="69">
        <v>0</v>
      </c>
      <c r="CR1246" s="69">
        <v>0</v>
      </c>
      <c r="CS1246" s="69">
        <v>0</v>
      </c>
      <c r="CT1246" s="69">
        <v>0</v>
      </c>
      <c r="CU1246" s="69">
        <v>0</v>
      </c>
      <c r="CV1246" s="69">
        <v>0</v>
      </c>
      <c r="CW1246" s="69">
        <v>0</v>
      </c>
      <c r="CZ1246" s="69">
        <v>0</v>
      </c>
      <c r="DA1246" s="69">
        <v>0</v>
      </c>
      <c r="DB1246" s="69">
        <v>200</v>
      </c>
      <c r="DC1246" s="69">
        <v>0</v>
      </c>
      <c r="DD1246" s="69">
        <v>0</v>
      </c>
      <c r="DE1246" s="69">
        <v>0</v>
      </c>
      <c r="DF1246" s="69">
        <v>0</v>
      </c>
      <c r="DG1246" s="69">
        <v>1</v>
      </c>
      <c r="DI1246" s="69" t="e">
        <f>INDEX(Sheet3!$E$78:$E$1130,MATCH(A1246,Sheet3!$D$78:$D$1130,0))</f>
        <v>#N/A</v>
      </c>
      <c r="DJ1246" s="69" t="str">
        <f t="shared" si="246"/>
        <v>skill_icons.ps_skill_mdef</v>
      </c>
      <c r="DK1246" s="69" t="s">
        <v>2461</v>
      </c>
      <c r="DL1246" s="93"/>
      <c r="DM1246" s="94" t="s">
        <v>2697</v>
      </c>
      <c r="DN1246" s="69" t="e">
        <f>"造成["&amp;INDEX(Sheet5!$L$2:$L$11,MATCH(BL1246,Sheet5!$J$2:$J$11,0))&amp;":"&amp;BR1246&amp;"*"&amp;BS1246/1000&amp;"]"&amp;INDEX(Sheet5!$I$2:$I$4,MATCH(BR1246,Sheet5!$H$2:$H$4,0))&amp;"的"&amp;INDEX(Sheet5!$K$2:$K$11,MATCH(BL1246,Sheet5!$J$2:$J$11,0))</f>
        <v>#N/A</v>
      </c>
      <c r="DO1246" s="69" t="e">
        <f>"造成["&amp;INDEX(Sheet5!$L$2:$L$11,MATCH(BY1246,Sheet5!$J$2:$J$11,0))&amp;":"&amp;CE1246&amp;"*"&amp;CF1246/1000&amp;"]"&amp;INDEX(Sheet5!$I$2:$I$4,MATCH(CE1246,Sheet5!$H$2:$H$4,0))&amp;"的"&amp;INDEX(Sheet5!$K$2:$K$11,MATCH(BY1246,Sheet5!$J$2:$J$11,0))</f>
        <v>#N/A</v>
      </c>
      <c r="DP1246" s="69"/>
      <c r="DQ1246" s="69"/>
      <c r="DR1246" s="69" t="e">
        <f t="shared" si="245"/>
        <v>#N/A</v>
      </c>
      <c r="DS1246" s="90">
        <f>MATCH(A1246,Sheet5!D:D,0)</f>
        <v>499</v>
      </c>
      <c r="DT1246" s="94" t="e">
        <f>MATCH(A1245,Sheet5!F:F,0)</f>
        <v>#N/A</v>
      </c>
      <c r="DU1246" s="69">
        <v>200</v>
      </c>
      <c r="DV1246" s="69">
        <v>0</v>
      </c>
      <c r="DW1246" s="69">
        <v>0</v>
      </c>
      <c r="DX1246" s="69">
        <v>0</v>
      </c>
      <c r="DY1246" s="69">
        <v>0</v>
      </c>
    </row>
    <row r="1247" spans="1:129" ht="14.25">
      <c r="A1247" s="69">
        <v>68007</v>
      </c>
      <c r="B1247" s="69">
        <v>0</v>
      </c>
      <c r="C1247" s="69">
        <v>1</v>
      </c>
      <c r="D1247" s="69" t="s">
        <v>2463</v>
      </c>
      <c r="E1247" s="69" t="s">
        <v>2464</v>
      </c>
      <c r="F1247" s="69" t="s">
        <v>1825</v>
      </c>
      <c r="G1247" s="69">
        <v>1</v>
      </c>
      <c r="I1247" s="69">
        <v>0</v>
      </c>
      <c r="J1247" s="69">
        <v>0</v>
      </c>
      <c r="K1247" s="69">
        <v>0</v>
      </c>
      <c r="M1247" s="69">
        <v>0</v>
      </c>
      <c r="O1247" s="69">
        <v>0</v>
      </c>
      <c r="P1247" s="69">
        <v>1</v>
      </c>
      <c r="Q1247" s="69">
        <v>0</v>
      </c>
      <c r="R1247" s="69">
        <v>2</v>
      </c>
      <c r="S1247" s="69">
        <v>0</v>
      </c>
      <c r="T1247" s="69">
        <v>0</v>
      </c>
      <c r="U1247" s="69">
        <v>0</v>
      </c>
      <c r="V1247" s="69">
        <v>0</v>
      </c>
      <c r="W1247" s="69">
        <v>0</v>
      </c>
      <c r="X1247" s="69">
        <v>0</v>
      </c>
      <c r="Y1247" s="69">
        <v>0</v>
      </c>
      <c r="Z1247" s="69">
        <v>0</v>
      </c>
      <c r="AA1247" s="69">
        <v>1</v>
      </c>
      <c r="AB1247" s="69">
        <v>31</v>
      </c>
      <c r="AC1247" s="69">
        <v>0</v>
      </c>
      <c r="AD1247" s="69">
        <v>0</v>
      </c>
      <c r="AE1247" s="69">
        <v>0</v>
      </c>
      <c r="AF1247" s="69">
        <v>1</v>
      </c>
      <c r="AG1247" s="69">
        <v>0</v>
      </c>
      <c r="AH1247" s="69">
        <v>1</v>
      </c>
      <c r="AI1247" s="69">
        <v>0</v>
      </c>
      <c r="AJ1247" s="69">
        <v>0</v>
      </c>
      <c r="AK1247" s="69">
        <v>0</v>
      </c>
      <c r="AL1247" s="69">
        <v>0</v>
      </c>
      <c r="AM1247" s="69">
        <v>0</v>
      </c>
      <c r="AN1247" s="69">
        <v>0</v>
      </c>
      <c r="AO1247" s="69">
        <v>0</v>
      </c>
      <c r="AP1247" s="69">
        <v>0</v>
      </c>
      <c r="AQ1247" s="84">
        <v>0</v>
      </c>
      <c r="AR1247" s="69">
        <v>0</v>
      </c>
      <c r="AS1247" s="69">
        <v>0</v>
      </c>
      <c r="AT1247" s="69">
        <v>0</v>
      </c>
      <c r="AU1247" s="69">
        <v>0</v>
      </c>
      <c r="AV1247" s="69">
        <v>0</v>
      </c>
      <c r="AW1247" s="69">
        <v>0</v>
      </c>
      <c r="AX1247" s="69">
        <v>0</v>
      </c>
      <c r="AY1247" s="69">
        <v>0</v>
      </c>
      <c r="AZ1247" s="69">
        <v>0</v>
      </c>
      <c r="BA1247" s="69">
        <v>0</v>
      </c>
      <c r="BB1247" s="69">
        <v>0</v>
      </c>
      <c r="BC1247" s="69">
        <v>0</v>
      </c>
      <c r="BD1247" s="69">
        <v>0</v>
      </c>
      <c r="BE1247" s="69">
        <v>0</v>
      </c>
      <c r="BF1247" s="69">
        <v>0</v>
      </c>
      <c r="BG1247" s="69">
        <v>0</v>
      </c>
      <c r="BH1247" s="69">
        <v>0</v>
      </c>
      <c r="BK1247" s="69">
        <v>3</v>
      </c>
      <c r="BL1247" s="69">
        <v>10</v>
      </c>
      <c r="BM1247" s="69">
        <v>1</v>
      </c>
      <c r="BN1247" s="69">
        <v>31</v>
      </c>
      <c r="BO1247" s="89">
        <v>0</v>
      </c>
      <c r="BP1247" s="69">
        <v>1</v>
      </c>
      <c r="BQ1247" s="69">
        <v>1</v>
      </c>
      <c r="BR1247" s="69">
        <v>1</v>
      </c>
      <c r="BS1247" s="69">
        <v>68007</v>
      </c>
      <c r="BT1247" s="69">
        <v>0</v>
      </c>
      <c r="BU1247" s="69">
        <v>0</v>
      </c>
      <c r="BV1247" s="69">
        <v>1000</v>
      </c>
      <c r="BW1247" s="69">
        <v>0</v>
      </c>
      <c r="BY1247" s="69">
        <v>0</v>
      </c>
      <c r="BZ1247" s="69">
        <v>0</v>
      </c>
      <c r="CA1247" s="69">
        <v>31</v>
      </c>
      <c r="CB1247" s="89">
        <v>0</v>
      </c>
      <c r="CC1247" s="69">
        <v>0</v>
      </c>
      <c r="CD1247" s="69">
        <v>0</v>
      </c>
      <c r="CE1247" s="69">
        <v>0</v>
      </c>
      <c r="CF1247" s="69">
        <v>0</v>
      </c>
      <c r="CG1247" s="69">
        <v>0</v>
      </c>
      <c r="CH1247" s="69">
        <v>0</v>
      </c>
      <c r="CI1247" s="69">
        <v>0</v>
      </c>
      <c r="CJ1247" s="69">
        <v>0</v>
      </c>
      <c r="CL1247" s="69">
        <v>0</v>
      </c>
      <c r="CM1247" s="69">
        <v>0</v>
      </c>
      <c r="CN1247" s="69">
        <v>0</v>
      </c>
      <c r="CO1247" s="89">
        <v>0</v>
      </c>
      <c r="CP1247" s="69">
        <v>0</v>
      </c>
      <c r="CQ1247" s="69">
        <v>0</v>
      </c>
      <c r="CR1247" s="69">
        <v>0</v>
      </c>
      <c r="CS1247" s="69">
        <v>0</v>
      </c>
      <c r="CT1247" s="69">
        <v>0</v>
      </c>
      <c r="CU1247" s="69">
        <v>0</v>
      </c>
      <c r="CV1247" s="69">
        <v>0</v>
      </c>
      <c r="CW1247" s="69">
        <v>0</v>
      </c>
      <c r="CZ1247" s="69">
        <v>0</v>
      </c>
      <c r="DA1247" s="69">
        <v>0</v>
      </c>
      <c r="DB1247" s="69">
        <v>30</v>
      </c>
      <c r="DC1247" s="69">
        <v>0</v>
      </c>
      <c r="DD1247" s="69">
        <v>0</v>
      </c>
      <c r="DE1247" s="69">
        <v>0</v>
      </c>
      <c r="DF1247" s="69">
        <v>0</v>
      </c>
      <c r="DG1247" s="69">
        <v>1</v>
      </c>
      <c r="DI1247" s="69" t="e">
        <f>INDEX(Sheet3!$E$78:$E$1130,MATCH(A1247,Sheet3!$D$78:$D$1130,0))</f>
        <v>#N/A</v>
      </c>
      <c r="DJ1247" s="69" t="str">
        <f t="shared" si="246"/>
        <v>skill_icons.ps_skill_pysicalcri</v>
      </c>
      <c r="DK1247" s="69" t="s">
        <v>2465</v>
      </c>
      <c r="DL1247" s="93"/>
      <c r="DM1247" s="94" t="s">
        <v>2698</v>
      </c>
      <c r="DN1247" s="69" t="e">
        <f>"造成["&amp;INDEX(Sheet5!$L$2:$L$11,MATCH(BL1247,Sheet5!$J$2:$J$11,0))&amp;":"&amp;BR1247&amp;"*"&amp;BS1247/1000&amp;"]"&amp;INDEX(Sheet5!$I$2:$I$4,MATCH(BR1247,Sheet5!$H$2:$H$4,0))&amp;"的"&amp;INDEX(Sheet5!$K$2:$K$11,MATCH(BL1247,Sheet5!$J$2:$J$11,0))</f>
        <v>#N/A</v>
      </c>
      <c r="DO1247" s="69" t="e">
        <f>"造成["&amp;INDEX(Sheet5!$L$2:$L$11,MATCH(BY1247,Sheet5!$J$2:$J$11,0))&amp;":"&amp;CE1247&amp;"*"&amp;CF1247/1000&amp;"]"&amp;INDEX(Sheet5!$I$2:$I$4,MATCH(CE1247,Sheet5!$H$2:$H$4,0))&amp;"的"&amp;INDEX(Sheet5!$K$2:$K$11,MATCH(BY1247,Sheet5!$J$2:$J$11,0))</f>
        <v>#N/A</v>
      </c>
      <c r="DP1247" s="69"/>
      <c r="DQ1247" s="69"/>
      <c r="DR1247" s="69" t="e">
        <f t="shared" si="245"/>
        <v>#N/A</v>
      </c>
      <c r="DS1247" s="90">
        <f>MATCH(A1247,Sheet5!D:D,0)</f>
        <v>500</v>
      </c>
      <c r="DT1247" s="94" t="e">
        <f>MATCH(A1246,Sheet5!F:F,0)</f>
        <v>#N/A</v>
      </c>
      <c r="DU1247" s="69">
        <v>30</v>
      </c>
      <c r="DV1247" s="69">
        <v>0</v>
      </c>
      <c r="DW1247" s="69">
        <v>0</v>
      </c>
      <c r="DX1247" s="69">
        <v>0</v>
      </c>
      <c r="DY1247" s="69">
        <v>0</v>
      </c>
    </row>
    <row r="1248" spans="1:129" ht="14.25">
      <c r="A1248" s="69">
        <v>68008</v>
      </c>
      <c r="B1248" s="69">
        <v>0</v>
      </c>
      <c r="C1248" s="69">
        <v>1</v>
      </c>
      <c r="D1248" s="69" t="s">
        <v>2467</v>
      </c>
      <c r="E1248" s="69" t="s">
        <v>2468</v>
      </c>
      <c r="F1248" s="69" t="s">
        <v>2469</v>
      </c>
      <c r="G1248" s="69">
        <v>1</v>
      </c>
      <c r="I1248" s="69">
        <v>0</v>
      </c>
      <c r="J1248" s="69">
        <v>0</v>
      </c>
      <c r="K1248" s="69">
        <v>0</v>
      </c>
      <c r="M1248" s="69">
        <v>0</v>
      </c>
      <c r="O1248" s="69">
        <v>0</v>
      </c>
      <c r="P1248" s="69">
        <v>1</v>
      </c>
      <c r="Q1248" s="69">
        <v>0</v>
      </c>
      <c r="R1248" s="69">
        <v>2</v>
      </c>
      <c r="S1248" s="69">
        <v>0</v>
      </c>
      <c r="T1248" s="69">
        <v>0</v>
      </c>
      <c r="U1248" s="69">
        <v>0</v>
      </c>
      <c r="V1248" s="69">
        <v>0</v>
      </c>
      <c r="W1248" s="69">
        <v>0</v>
      </c>
      <c r="X1248" s="69">
        <v>0</v>
      </c>
      <c r="Y1248" s="69">
        <v>0</v>
      </c>
      <c r="Z1248" s="69">
        <v>0</v>
      </c>
      <c r="AA1248" s="69">
        <v>1</v>
      </c>
      <c r="AB1248" s="69">
        <v>31</v>
      </c>
      <c r="AC1248" s="69">
        <v>0</v>
      </c>
      <c r="AD1248" s="69">
        <v>0</v>
      </c>
      <c r="AE1248" s="69">
        <v>0</v>
      </c>
      <c r="AF1248" s="69">
        <v>1</v>
      </c>
      <c r="AG1248" s="69">
        <v>0</v>
      </c>
      <c r="AH1248" s="69">
        <v>1</v>
      </c>
      <c r="AI1248" s="69">
        <v>0</v>
      </c>
      <c r="AJ1248" s="69">
        <v>0</v>
      </c>
      <c r="AK1248" s="69">
        <v>0</v>
      </c>
      <c r="AL1248" s="69">
        <v>0</v>
      </c>
      <c r="AM1248" s="69">
        <v>0</v>
      </c>
      <c r="AN1248" s="69">
        <v>0</v>
      </c>
      <c r="AO1248" s="69">
        <v>0</v>
      </c>
      <c r="AP1248" s="69">
        <v>0</v>
      </c>
      <c r="AQ1248" s="84">
        <v>0</v>
      </c>
      <c r="AR1248" s="69">
        <v>0</v>
      </c>
      <c r="AS1248" s="69">
        <v>0</v>
      </c>
      <c r="AT1248" s="69">
        <v>0</v>
      </c>
      <c r="AU1248" s="69">
        <v>0</v>
      </c>
      <c r="AV1248" s="69">
        <v>0</v>
      </c>
      <c r="AW1248" s="69">
        <v>0</v>
      </c>
      <c r="AX1248" s="69">
        <v>0</v>
      </c>
      <c r="AY1248" s="69">
        <v>0</v>
      </c>
      <c r="AZ1248" s="69">
        <v>0</v>
      </c>
      <c r="BA1248" s="69">
        <v>0</v>
      </c>
      <c r="BB1248" s="69">
        <v>0</v>
      </c>
      <c r="BC1248" s="69">
        <v>0</v>
      </c>
      <c r="BD1248" s="69">
        <v>0</v>
      </c>
      <c r="BE1248" s="69">
        <v>0</v>
      </c>
      <c r="BF1248" s="69">
        <v>0</v>
      </c>
      <c r="BG1248" s="69">
        <v>0</v>
      </c>
      <c r="BH1248" s="69">
        <v>0</v>
      </c>
      <c r="BK1248" s="69">
        <v>3</v>
      </c>
      <c r="BL1248" s="69">
        <v>10</v>
      </c>
      <c r="BM1248" s="69">
        <v>1</v>
      </c>
      <c r="BN1248" s="69">
        <v>31</v>
      </c>
      <c r="BO1248" s="89">
        <v>0</v>
      </c>
      <c r="BP1248" s="69">
        <v>1</v>
      </c>
      <c r="BQ1248" s="69">
        <v>1</v>
      </c>
      <c r="BR1248" s="69">
        <v>1</v>
      </c>
      <c r="BS1248" s="69">
        <v>68008</v>
      </c>
      <c r="BT1248" s="69">
        <v>0</v>
      </c>
      <c r="BU1248" s="69">
        <v>0</v>
      </c>
      <c r="BV1248" s="69">
        <v>1000</v>
      </c>
      <c r="BW1248" s="69">
        <v>0</v>
      </c>
      <c r="BY1248" s="69">
        <v>0</v>
      </c>
      <c r="BZ1248" s="69">
        <v>0</v>
      </c>
      <c r="CA1248" s="69">
        <v>31</v>
      </c>
      <c r="CB1248" s="89">
        <v>0</v>
      </c>
      <c r="CC1248" s="69">
        <v>0</v>
      </c>
      <c r="CD1248" s="69">
        <v>0</v>
      </c>
      <c r="CE1248" s="69">
        <v>0</v>
      </c>
      <c r="CF1248" s="69">
        <v>0</v>
      </c>
      <c r="CG1248" s="69">
        <v>0</v>
      </c>
      <c r="CH1248" s="69">
        <v>0</v>
      </c>
      <c r="CI1248" s="69">
        <v>0</v>
      </c>
      <c r="CJ1248" s="69">
        <v>0</v>
      </c>
      <c r="CL1248" s="69">
        <v>0</v>
      </c>
      <c r="CM1248" s="69">
        <v>0</v>
      </c>
      <c r="CN1248" s="69">
        <v>0</v>
      </c>
      <c r="CO1248" s="89">
        <v>0</v>
      </c>
      <c r="CP1248" s="69">
        <v>0</v>
      </c>
      <c r="CQ1248" s="69">
        <v>0</v>
      </c>
      <c r="CR1248" s="69">
        <v>0</v>
      </c>
      <c r="CS1248" s="69">
        <v>0</v>
      </c>
      <c r="CT1248" s="69">
        <v>0</v>
      </c>
      <c r="CU1248" s="69">
        <v>0</v>
      </c>
      <c r="CV1248" s="69">
        <v>0</v>
      </c>
      <c r="CW1248" s="69">
        <v>0</v>
      </c>
      <c r="CZ1248" s="69">
        <v>0</v>
      </c>
      <c r="DA1248" s="69">
        <v>0</v>
      </c>
      <c r="DB1248" s="69">
        <v>30</v>
      </c>
      <c r="DC1248" s="69">
        <v>0</v>
      </c>
      <c r="DD1248" s="69">
        <v>0</v>
      </c>
      <c r="DE1248" s="69">
        <v>0</v>
      </c>
      <c r="DF1248" s="69">
        <v>0</v>
      </c>
      <c r="DG1248" s="69">
        <v>1</v>
      </c>
      <c r="DI1248" s="69" t="e">
        <f>INDEX(Sheet3!$E$78:$E$1130,MATCH(A1248,Sheet3!$D$78:$D$1130,0))</f>
        <v>#N/A</v>
      </c>
      <c r="DJ1248" s="69" t="str">
        <f t="shared" si="246"/>
        <v>skill_icons.ps_skill_magiccri</v>
      </c>
      <c r="DK1248" s="69" t="s">
        <v>2470</v>
      </c>
      <c r="DL1248" s="93"/>
      <c r="DM1248" s="94" t="s">
        <v>2699</v>
      </c>
      <c r="DN1248" s="69" t="e">
        <f>"造成["&amp;INDEX(Sheet5!$L$2:$L$11,MATCH(BL1248,Sheet5!$J$2:$J$11,0))&amp;":"&amp;BR1248&amp;"*"&amp;BS1248/1000&amp;"]"&amp;INDEX(Sheet5!$I$2:$I$4,MATCH(BR1248,Sheet5!$H$2:$H$4,0))&amp;"的"&amp;INDEX(Sheet5!$K$2:$K$11,MATCH(BL1248,Sheet5!$J$2:$J$11,0))</f>
        <v>#N/A</v>
      </c>
      <c r="DO1248" s="69" t="e">
        <f>"造成["&amp;INDEX(Sheet5!$L$2:$L$11,MATCH(BY1248,Sheet5!$J$2:$J$11,0))&amp;":"&amp;CE1248&amp;"*"&amp;CF1248/1000&amp;"]"&amp;INDEX(Sheet5!$I$2:$I$4,MATCH(CE1248,Sheet5!$H$2:$H$4,0))&amp;"的"&amp;INDEX(Sheet5!$K$2:$K$11,MATCH(BY1248,Sheet5!$J$2:$J$11,0))</f>
        <v>#N/A</v>
      </c>
      <c r="DP1248" s="69"/>
      <c r="DQ1248" s="69"/>
      <c r="DR1248" s="69" t="e">
        <f t="shared" si="245"/>
        <v>#N/A</v>
      </c>
      <c r="DS1248" s="90">
        <f>MATCH(A1248,Sheet5!D:D,0)</f>
        <v>501</v>
      </c>
      <c r="DT1248" s="94" t="e">
        <f>MATCH(A1247,Sheet5!F:F,0)</f>
        <v>#N/A</v>
      </c>
      <c r="DU1248" s="69">
        <v>30</v>
      </c>
      <c r="DV1248" s="69">
        <v>0</v>
      </c>
      <c r="DW1248" s="69">
        <v>0</v>
      </c>
      <c r="DX1248" s="69">
        <v>0</v>
      </c>
      <c r="DY1248" s="69">
        <v>0</v>
      </c>
    </row>
    <row r="1249" spans="1:129" ht="14.25">
      <c r="A1249" s="69">
        <v>68009</v>
      </c>
      <c r="B1249" s="69">
        <v>0</v>
      </c>
      <c r="C1249" s="69">
        <v>1</v>
      </c>
      <c r="D1249" s="69" t="s">
        <v>2472</v>
      </c>
      <c r="E1249" s="69" t="s">
        <v>2473</v>
      </c>
      <c r="F1249" s="69" t="s">
        <v>2474</v>
      </c>
      <c r="G1249" s="69">
        <v>1</v>
      </c>
      <c r="I1249" s="69">
        <v>0</v>
      </c>
      <c r="J1249" s="69">
        <v>0</v>
      </c>
      <c r="K1249" s="69">
        <v>0</v>
      </c>
      <c r="M1249" s="69">
        <v>0</v>
      </c>
      <c r="O1249" s="69">
        <v>0</v>
      </c>
      <c r="P1249" s="69">
        <v>1</v>
      </c>
      <c r="Q1249" s="69">
        <v>0</v>
      </c>
      <c r="R1249" s="69">
        <v>2</v>
      </c>
      <c r="S1249" s="69">
        <v>0</v>
      </c>
      <c r="T1249" s="69">
        <v>0</v>
      </c>
      <c r="U1249" s="69">
        <v>0</v>
      </c>
      <c r="V1249" s="69">
        <v>0</v>
      </c>
      <c r="W1249" s="69">
        <v>0</v>
      </c>
      <c r="X1249" s="69">
        <v>0</v>
      </c>
      <c r="Y1249" s="69">
        <v>0</v>
      </c>
      <c r="Z1249" s="69">
        <v>0</v>
      </c>
      <c r="AA1249" s="69">
        <v>1</v>
      </c>
      <c r="AB1249" s="69">
        <v>31</v>
      </c>
      <c r="AC1249" s="69">
        <v>0</v>
      </c>
      <c r="AD1249" s="69">
        <v>0</v>
      </c>
      <c r="AE1249" s="69">
        <v>0</v>
      </c>
      <c r="AF1249" s="69">
        <v>1</v>
      </c>
      <c r="AG1249" s="69">
        <v>0</v>
      </c>
      <c r="AH1249" s="69">
        <v>1</v>
      </c>
      <c r="AI1249" s="69">
        <v>0</v>
      </c>
      <c r="AJ1249" s="69">
        <v>0</v>
      </c>
      <c r="AK1249" s="69">
        <v>0</v>
      </c>
      <c r="AL1249" s="69">
        <v>0</v>
      </c>
      <c r="AM1249" s="69">
        <v>0</v>
      </c>
      <c r="AN1249" s="69">
        <v>0</v>
      </c>
      <c r="AO1249" s="69">
        <v>0</v>
      </c>
      <c r="AP1249" s="69">
        <v>0</v>
      </c>
      <c r="AQ1249" s="84">
        <v>0</v>
      </c>
      <c r="AR1249" s="69">
        <v>0</v>
      </c>
      <c r="AS1249" s="69">
        <v>0</v>
      </c>
      <c r="AT1249" s="69">
        <v>0</v>
      </c>
      <c r="AU1249" s="69">
        <v>0</v>
      </c>
      <c r="AV1249" s="69">
        <v>0</v>
      </c>
      <c r="AW1249" s="69">
        <v>0</v>
      </c>
      <c r="AX1249" s="69">
        <v>0</v>
      </c>
      <c r="AY1249" s="69">
        <v>0</v>
      </c>
      <c r="AZ1249" s="69">
        <v>0</v>
      </c>
      <c r="BA1249" s="69">
        <v>0</v>
      </c>
      <c r="BB1249" s="69">
        <v>0</v>
      </c>
      <c r="BC1249" s="69">
        <v>0</v>
      </c>
      <c r="BD1249" s="69">
        <v>0</v>
      </c>
      <c r="BE1249" s="69">
        <v>0</v>
      </c>
      <c r="BF1249" s="69">
        <v>0</v>
      </c>
      <c r="BG1249" s="69">
        <v>0</v>
      </c>
      <c r="BH1249" s="69">
        <v>0</v>
      </c>
      <c r="BK1249" s="69">
        <v>3</v>
      </c>
      <c r="BL1249" s="69">
        <v>10</v>
      </c>
      <c r="BM1249" s="69">
        <v>1</v>
      </c>
      <c r="BN1249" s="69">
        <v>31</v>
      </c>
      <c r="BO1249" s="89">
        <v>0</v>
      </c>
      <c r="BP1249" s="69">
        <v>1</v>
      </c>
      <c r="BQ1249" s="69">
        <v>1</v>
      </c>
      <c r="BR1249" s="69">
        <v>1</v>
      </c>
      <c r="BS1249" s="69">
        <v>68009</v>
      </c>
      <c r="BT1249" s="69">
        <v>0</v>
      </c>
      <c r="BU1249" s="69">
        <v>0</v>
      </c>
      <c r="BV1249" s="69">
        <v>1000</v>
      </c>
      <c r="BW1249" s="69">
        <v>0</v>
      </c>
      <c r="BY1249" s="69">
        <v>0</v>
      </c>
      <c r="BZ1249" s="69">
        <v>0</v>
      </c>
      <c r="CA1249" s="69">
        <v>31</v>
      </c>
      <c r="CB1249" s="89">
        <v>0</v>
      </c>
      <c r="CC1249" s="69">
        <v>0</v>
      </c>
      <c r="CD1249" s="69">
        <v>0</v>
      </c>
      <c r="CE1249" s="69">
        <v>0</v>
      </c>
      <c r="CF1249" s="69">
        <v>0</v>
      </c>
      <c r="CG1249" s="69">
        <v>0</v>
      </c>
      <c r="CH1249" s="69">
        <v>0</v>
      </c>
      <c r="CI1249" s="69">
        <v>0</v>
      </c>
      <c r="CJ1249" s="69">
        <v>0</v>
      </c>
      <c r="CL1249" s="69">
        <v>0</v>
      </c>
      <c r="CM1249" s="69">
        <v>0</v>
      </c>
      <c r="CN1249" s="69">
        <v>0</v>
      </c>
      <c r="CO1249" s="89">
        <v>0</v>
      </c>
      <c r="CP1249" s="69">
        <v>0</v>
      </c>
      <c r="CQ1249" s="69">
        <v>0</v>
      </c>
      <c r="CR1249" s="69">
        <v>0</v>
      </c>
      <c r="CS1249" s="69">
        <v>0</v>
      </c>
      <c r="CT1249" s="69">
        <v>0</v>
      </c>
      <c r="CU1249" s="69">
        <v>0</v>
      </c>
      <c r="CV1249" s="69">
        <v>0</v>
      </c>
      <c r="CW1249" s="69">
        <v>0</v>
      </c>
      <c r="CZ1249" s="69">
        <v>0</v>
      </c>
      <c r="DA1249" s="69">
        <v>0</v>
      </c>
      <c r="DB1249" s="69">
        <v>30</v>
      </c>
      <c r="DC1249" s="69">
        <v>0</v>
      </c>
      <c r="DD1249" s="69">
        <v>0</v>
      </c>
      <c r="DE1249" s="69">
        <v>0</v>
      </c>
      <c r="DF1249" s="69">
        <v>0</v>
      </c>
      <c r="DG1249" s="69">
        <v>1</v>
      </c>
      <c r="DI1249" s="69" t="e">
        <f>INDEX(Sheet3!$E$78:$E$1130,MATCH(A1249,Sheet3!$D$78:$D$1130,0))</f>
        <v>#N/A</v>
      </c>
      <c r="DJ1249" s="69" t="str">
        <f t="shared" si="246"/>
        <v>skill_icons.ps_skill_pysicalcridam</v>
      </c>
      <c r="DK1249" s="69" t="s">
        <v>2475</v>
      </c>
      <c r="DL1249" s="93"/>
      <c r="DM1249" s="94" t="s">
        <v>2700</v>
      </c>
      <c r="DN1249" s="69" t="e">
        <f>"造成["&amp;INDEX(Sheet5!$L$2:$L$11,MATCH(BL1249,Sheet5!$J$2:$J$11,0))&amp;":"&amp;BR1249&amp;"*"&amp;BS1249/1000&amp;"]"&amp;INDEX(Sheet5!$I$2:$I$4,MATCH(BR1249,Sheet5!$H$2:$H$4,0))&amp;"的"&amp;INDEX(Sheet5!$K$2:$K$11,MATCH(BL1249,Sheet5!$J$2:$J$11,0))</f>
        <v>#N/A</v>
      </c>
      <c r="DO1249" s="69" t="e">
        <f>"造成["&amp;INDEX(Sheet5!$L$2:$L$11,MATCH(BY1249,Sheet5!$J$2:$J$11,0))&amp;":"&amp;CE1249&amp;"*"&amp;CF1249/1000&amp;"]"&amp;INDEX(Sheet5!$I$2:$I$4,MATCH(CE1249,Sheet5!$H$2:$H$4,0))&amp;"的"&amp;INDEX(Sheet5!$K$2:$K$11,MATCH(BY1249,Sheet5!$J$2:$J$11,0))</f>
        <v>#N/A</v>
      </c>
      <c r="DP1249" s="69"/>
      <c r="DQ1249" s="69"/>
      <c r="DR1249" s="69" t="e">
        <f t="shared" si="245"/>
        <v>#N/A</v>
      </c>
      <c r="DS1249" s="90">
        <f>MATCH(A1249,Sheet5!D:D,0)</f>
        <v>502</v>
      </c>
      <c r="DT1249" s="94" t="e">
        <f>MATCH(A1248,Sheet5!F:F,0)</f>
        <v>#N/A</v>
      </c>
      <c r="DU1249" s="69">
        <v>30</v>
      </c>
      <c r="DV1249" s="69">
        <v>0</v>
      </c>
      <c r="DW1249" s="69">
        <v>0</v>
      </c>
      <c r="DX1249" s="69">
        <v>0</v>
      </c>
      <c r="DY1249" s="69">
        <v>0</v>
      </c>
    </row>
    <row r="1250" spans="1:129" ht="14.25">
      <c r="A1250" s="69">
        <v>68010</v>
      </c>
      <c r="B1250" s="69">
        <v>0</v>
      </c>
      <c r="C1250" s="69">
        <v>1</v>
      </c>
      <c r="D1250" s="69" t="s">
        <v>2477</v>
      </c>
      <c r="E1250" s="69" t="s">
        <v>2478</v>
      </c>
      <c r="F1250" s="69" t="s">
        <v>2479</v>
      </c>
      <c r="G1250" s="69">
        <v>1</v>
      </c>
      <c r="I1250" s="69">
        <v>0</v>
      </c>
      <c r="J1250" s="69">
        <v>0</v>
      </c>
      <c r="K1250" s="69">
        <v>0</v>
      </c>
      <c r="M1250" s="69">
        <v>0</v>
      </c>
      <c r="O1250" s="69">
        <v>0</v>
      </c>
      <c r="P1250" s="69">
        <v>1</v>
      </c>
      <c r="Q1250" s="69">
        <v>0</v>
      </c>
      <c r="R1250" s="69">
        <v>2</v>
      </c>
      <c r="S1250" s="69">
        <v>0</v>
      </c>
      <c r="T1250" s="69">
        <v>0</v>
      </c>
      <c r="U1250" s="69">
        <v>0</v>
      </c>
      <c r="V1250" s="69">
        <v>0</v>
      </c>
      <c r="W1250" s="69">
        <v>0</v>
      </c>
      <c r="X1250" s="69">
        <v>0</v>
      </c>
      <c r="Y1250" s="69">
        <v>0</v>
      </c>
      <c r="Z1250" s="69">
        <v>0</v>
      </c>
      <c r="AA1250" s="69">
        <v>1</v>
      </c>
      <c r="AB1250" s="69">
        <v>31</v>
      </c>
      <c r="AC1250" s="69">
        <v>0</v>
      </c>
      <c r="AD1250" s="69">
        <v>0</v>
      </c>
      <c r="AE1250" s="69">
        <v>0</v>
      </c>
      <c r="AF1250" s="69">
        <v>1</v>
      </c>
      <c r="AG1250" s="69">
        <v>0</v>
      </c>
      <c r="AH1250" s="69">
        <v>1</v>
      </c>
      <c r="AI1250" s="69">
        <v>0</v>
      </c>
      <c r="AJ1250" s="69">
        <v>0</v>
      </c>
      <c r="AK1250" s="69">
        <v>0</v>
      </c>
      <c r="AL1250" s="69">
        <v>0</v>
      </c>
      <c r="AM1250" s="69">
        <v>0</v>
      </c>
      <c r="AN1250" s="69">
        <v>0</v>
      </c>
      <c r="AO1250" s="69">
        <v>0</v>
      </c>
      <c r="AP1250" s="69">
        <v>0</v>
      </c>
      <c r="AQ1250" s="84">
        <v>0</v>
      </c>
      <c r="AR1250" s="69">
        <v>0</v>
      </c>
      <c r="AS1250" s="69">
        <v>0</v>
      </c>
      <c r="AT1250" s="69">
        <v>0</v>
      </c>
      <c r="AU1250" s="69">
        <v>0</v>
      </c>
      <c r="AV1250" s="69">
        <v>0</v>
      </c>
      <c r="AW1250" s="69">
        <v>0</v>
      </c>
      <c r="AX1250" s="69">
        <v>0</v>
      </c>
      <c r="AY1250" s="69">
        <v>0</v>
      </c>
      <c r="AZ1250" s="69">
        <v>0</v>
      </c>
      <c r="BA1250" s="69">
        <v>0</v>
      </c>
      <c r="BB1250" s="69">
        <v>0</v>
      </c>
      <c r="BC1250" s="69">
        <v>0</v>
      </c>
      <c r="BD1250" s="69">
        <v>0</v>
      </c>
      <c r="BE1250" s="69">
        <v>0</v>
      </c>
      <c r="BF1250" s="69">
        <v>0</v>
      </c>
      <c r="BG1250" s="69">
        <v>0</v>
      </c>
      <c r="BH1250" s="69">
        <v>0</v>
      </c>
      <c r="BK1250" s="69">
        <v>3</v>
      </c>
      <c r="BL1250" s="69">
        <v>10</v>
      </c>
      <c r="BM1250" s="69">
        <v>1</v>
      </c>
      <c r="BN1250" s="69">
        <v>31</v>
      </c>
      <c r="BO1250" s="89">
        <v>0</v>
      </c>
      <c r="BP1250" s="69">
        <v>1</v>
      </c>
      <c r="BQ1250" s="69">
        <v>1</v>
      </c>
      <c r="BR1250" s="69">
        <v>1</v>
      </c>
      <c r="BS1250" s="69">
        <v>68010</v>
      </c>
      <c r="BT1250" s="69">
        <v>0</v>
      </c>
      <c r="BU1250" s="69">
        <v>0</v>
      </c>
      <c r="BV1250" s="69">
        <v>1000</v>
      </c>
      <c r="BW1250" s="69">
        <v>0</v>
      </c>
      <c r="BY1250" s="69">
        <v>0</v>
      </c>
      <c r="BZ1250" s="69">
        <v>0</v>
      </c>
      <c r="CA1250" s="69">
        <v>31</v>
      </c>
      <c r="CB1250" s="89">
        <v>0</v>
      </c>
      <c r="CC1250" s="69">
        <v>0</v>
      </c>
      <c r="CD1250" s="69">
        <v>0</v>
      </c>
      <c r="CE1250" s="69">
        <v>0</v>
      </c>
      <c r="CF1250" s="69">
        <v>0</v>
      </c>
      <c r="CG1250" s="69">
        <v>0</v>
      </c>
      <c r="CH1250" s="69">
        <v>0</v>
      </c>
      <c r="CI1250" s="69">
        <v>0</v>
      </c>
      <c r="CJ1250" s="69">
        <v>0</v>
      </c>
      <c r="CL1250" s="69">
        <v>0</v>
      </c>
      <c r="CM1250" s="69">
        <v>0</v>
      </c>
      <c r="CN1250" s="69">
        <v>0</v>
      </c>
      <c r="CO1250" s="89">
        <v>0</v>
      </c>
      <c r="CP1250" s="69">
        <v>0</v>
      </c>
      <c r="CQ1250" s="69">
        <v>0</v>
      </c>
      <c r="CR1250" s="69">
        <v>0</v>
      </c>
      <c r="CS1250" s="69">
        <v>0</v>
      </c>
      <c r="CT1250" s="69">
        <v>0</v>
      </c>
      <c r="CU1250" s="69">
        <v>0</v>
      </c>
      <c r="CV1250" s="69">
        <v>0</v>
      </c>
      <c r="CW1250" s="69">
        <v>0</v>
      </c>
      <c r="CZ1250" s="69">
        <v>0</v>
      </c>
      <c r="DA1250" s="69">
        <v>0</v>
      </c>
      <c r="DB1250" s="69">
        <v>30</v>
      </c>
      <c r="DC1250" s="69">
        <v>0</v>
      </c>
      <c r="DD1250" s="69">
        <v>0</v>
      </c>
      <c r="DE1250" s="69">
        <v>0</v>
      </c>
      <c r="DF1250" s="69">
        <v>0</v>
      </c>
      <c r="DG1250" s="69">
        <v>1</v>
      </c>
      <c r="DI1250" s="69" t="e">
        <f>INDEX(Sheet3!$E$78:$E$1130,MATCH(A1250,Sheet3!$D$78:$D$1130,0))</f>
        <v>#N/A</v>
      </c>
      <c r="DJ1250" s="69" t="str">
        <f t="shared" si="246"/>
        <v>skill_icons.ps_skill_magiccridam</v>
      </c>
      <c r="DK1250" s="69" t="s">
        <v>2480</v>
      </c>
      <c r="DL1250" s="93"/>
      <c r="DM1250" s="94" t="s">
        <v>2701</v>
      </c>
      <c r="DN1250" s="69" t="e">
        <f>"造成["&amp;INDEX(Sheet5!$L$2:$L$11,MATCH(BL1250,Sheet5!$J$2:$J$11,0))&amp;":"&amp;BR1250&amp;"*"&amp;BS1250/1000&amp;"]"&amp;INDEX(Sheet5!$I$2:$I$4,MATCH(BR1250,Sheet5!$H$2:$H$4,0))&amp;"的"&amp;INDEX(Sheet5!$K$2:$K$11,MATCH(BL1250,Sheet5!$J$2:$J$11,0))</f>
        <v>#N/A</v>
      </c>
      <c r="DO1250" s="69" t="e">
        <f>"造成["&amp;INDEX(Sheet5!$L$2:$L$11,MATCH(BY1250,Sheet5!$J$2:$J$11,0))&amp;":"&amp;CE1250&amp;"*"&amp;CF1250/1000&amp;"]"&amp;INDEX(Sheet5!$I$2:$I$4,MATCH(CE1250,Sheet5!$H$2:$H$4,0))&amp;"的"&amp;INDEX(Sheet5!$K$2:$K$11,MATCH(BY1250,Sheet5!$J$2:$J$11,0))</f>
        <v>#N/A</v>
      </c>
      <c r="DP1250" s="69"/>
      <c r="DQ1250" s="69"/>
      <c r="DR1250" s="69" t="e">
        <f t="shared" si="245"/>
        <v>#N/A</v>
      </c>
      <c r="DS1250" s="90">
        <f>MATCH(A1250,Sheet5!D:D,0)</f>
        <v>503</v>
      </c>
      <c r="DT1250" s="94" t="e">
        <f>MATCH(A1249,Sheet5!F:F,0)</f>
        <v>#N/A</v>
      </c>
      <c r="DU1250" s="69">
        <v>30</v>
      </c>
      <c r="DV1250" s="69">
        <v>0</v>
      </c>
      <c r="DW1250" s="69">
        <v>0</v>
      </c>
      <c r="DX1250" s="69">
        <v>0</v>
      </c>
      <c r="DY1250" s="69">
        <v>0</v>
      </c>
    </row>
    <row r="1251" spans="1:129" ht="14.25">
      <c r="A1251" s="69">
        <v>68011</v>
      </c>
      <c r="B1251" s="69">
        <v>0</v>
      </c>
      <c r="C1251" s="69">
        <v>1</v>
      </c>
      <c r="D1251" s="69" t="s">
        <v>2482</v>
      </c>
      <c r="E1251" s="69" t="s">
        <v>2483</v>
      </c>
      <c r="F1251" s="69" t="s">
        <v>2484</v>
      </c>
      <c r="G1251" s="69">
        <v>1</v>
      </c>
      <c r="I1251" s="69">
        <v>0</v>
      </c>
      <c r="J1251" s="69">
        <v>0</v>
      </c>
      <c r="K1251" s="69">
        <v>0</v>
      </c>
      <c r="M1251" s="69">
        <v>0</v>
      </c>
      <c r="O1251" s="69">
        <v>0</v>
      </c>
      <c r="P1251" s="69">
        <v>1</v>
      </c>
      <c r="Q1251" s="69">
        <v>0</v>
      </c>
      <c r="R1251" s="69">
        <v>2</v>
      </c>
      <c r="S1251" s="69">
        <v>0</v>
      </c>
      <c r="T1251" s="69">
        <v>0</v>
      </c>
      <c r="U1251" s="69">
        <v>0</v>
      </c>
      <c r="V1251" s="69">
        <v>0</v>
      </c>
      <c r="W1251" s="69">
        <v>0</v>
      </c>
      <c r="X1251" s="69">
        <v>0</v>
      </c>
      <c r="Y1251" s="69">
        <v>0</v>
      </c>
      <c r="Z1251" s="69">
        <v>0</v>
      </c>
      <c r="AA1251" s="69">
        <v>1</v>
      </c>
      <c r="AB1251" s="69">
        <v>31</v>
      </c>
      <c r="AC1251" s="69">
        <v>0</v>
      </c>
      <c r="AD1251" s="69">
        <v>0</v>
      </c>
      <c r="AE1251" s="69">
        <v>0</v>
      </c>
      <c r="AF1251" s="69">
        <v>1</v>
      </c>
      <c r="AG1251" s="69">
        <v>0</v>
      </c>
      <c r="AH1251" s="69">
        <v>1</v>
      </c>
      <c r="AI1251" s="69">
        <v>0</v>
      </c>
      <c r="AJ1251" s="69">
        <v>0</v>
      </c>
      <c r="AK1251" s="69">
        <v>0</v>
      </c>
      <c r="AL1251" s="69">
        <v>0</v>
      </c>
      <c r="AM1251" s="69">
        <v>0</v>
      </c>
      <c r="AN1251" s="69">
        <v>0</v>
      </c>
      <c r="AO1251" s="69">
        <v>0</v>
      </c>
      <c r="AP1251" s="69">
        <v>0</v>
      </c>
      <c r="AQ1251" s="84">
        <v>0</v>
      </c>
      <c r="AR1251" s="69">
        <v>0</v>
      </c>
      <c r="AS1251" s="69">
        <v>0</v>
      </c>
      <c r="AT1251" s="69">
        <v>0</v>
      </c>
      <c r="AU1251" s="69">
        <v>0</v>
      </c>
      <c r="AV1251" s="69">
        <v>0</v>
      </c>
      <c r="AW1251" s="69">
        <v>0</v>
      </c>
      <c r="AX1251" s="69">
        <v>0</v>
      </c>
      <c r="AY1251" s="69">
        <v>0</v>
      </c>
      <c r="AZ1251" s="69">
        <v>0</v>
      </c>
      <c r="BA1251" s="69">
        <v>0</v>
      </c>
      <c r="BB1251" s="69">
        <v>0</v>
      </c>
      <c r="BC1251" s="69">
        <v>0</v>
      </c>
      <c r="BD1251" s="69">
        <v>0</v>
      </c>
      <c r="BE1251" s="69">
        <v>0</v>
      </c>
      <c r="BF1251" s="69">
        <v>0</v>
      </c>
      <c r="BG1251" s="69">
        <v>0</v>
      </c>
      <c r="BH1251" s="69">
        <v>0</v>
      </c>
      <c r="BK1251" s="69">
        <v>3</v>
      </c>
      <c r="BL1251" s="69">
        <v>10</v>
      </c>
      <c r="BM1251" s="69">
        <v>1</v>
      </c>
      <c r="BN1251" s="69">
        <v>31</v>
      </c>
      <c r="BO1251" s="89">
        <v>0</v>
      </c>
      <c r="BP1251" s="69">
        <v>1</v>
      </c>
      <c r="BQ1251" s="69">
        <v>1</v>
      </c>
      <c r="BR1251" s="69">
        <v>1</v>
      </c>
      <c r="BS1251" s="69">
        <v>68011</v>
      </c>
      <c r="BT1251" s="69">
        <v>0</v>
      </c>
      <c r="BU1251" s="69">
        <v>0</v>
      </c>
      <c r="BV1251" s="69">
        <v>1000</v>
      </c>
      <c r="BW1251" s="69">
        <v>0</v>
      </c>
      <c r="BY1251" s="69">
        <v>0</v>
      </c>
      <c r="BZ1251" s="69">
        <v>0</v>
      </c>
      <c r="CA1251" s="69">
        <v>31</v>
      </c>
      <c r="CB1251" s="89">
        <v>0</v>
      </c>
      <c r="CC1251" s="69">
        <v>0</v>
      </c>
      <c r="CD1251" s="69">
        <v>0</v>
      </c>
      <c r="CE1251" s="69">
        <v>0</v>
      </c>
      <c r="CF1251" s="69">
        <v>0</v>
      </c>
      <c r="CG1251" s="69">
        <v>0</v>
      </c>
      <c r="CH1251" s="69">
        <v>0</v>
      </c>
      <c r="CI1251" s="69">
        <v>0</v>
      </c>
      <c r="CJ1251" s="69">
        <v>0</v>
      </c>
      <c r="CL1251" s="69">
        <v>0</v>
      </c>
      <c r="CM1251" s="69">
        <v>0</v>
      </c>
      <c r="CN1251" s="69">
        <v>0</v>
      </c>
      <c r="CO1251" s="89">
        <v>0</v>
      </c>
      <c r="CP1251" s="69">
        <v>0</v>
      </c>
      <c r="CQ1251" s="69">
        <v>0</v>
      </c>
      <c r="CR1251" s="69">
        <v>0</v>
      </c>
      <c r="CS1251" s="69">
        <v>0</v>
      </c>
      <c r="CT1251" s="69">
        <v>0</v>
      </c>
      <c r="CU1251" s="69">
        <v>0</v>
      </c>
      <c r="CV1251" s="69">
        <v>0</v>
      </c>
      <c r="CW1251" s="69">
        <v>0</v>
      </c>
      <c r="CZ1251" s="69">
        <v>0</v>
      </c>
      <c r="DA1251" s="69">
        <v>0</v>
      </c>
      <c r="DB1251" s="69">
        <v>12</v>
      </c>
      <c r="DC1251" s="69">
        <v>0</v>
      </c>
      <c r="DD1251" s="69">
        <v>0</v>
      </c>
      <c r="DE1251" s="69">
        <v>0</v>
      </c>
      <c r="DF1251" s="69">
        <v>0</v>
      </c>
      <c r="DG1251" s="69">
        <v>1</v>
      </c>
      <c r="DI1251" s="69" t="e">
        <f>INDEX(Sheet3!$E$78:$E$1130,MATCH(A1251,Sheet3!$D$78:$D$1130,0))</f>
        <v>#N/A</v>
      </c>
      <c r="DJ1251" s="69" t="str">
        <f t="shared" si="246"/>
        <v>skill_icons.ps_skill_movespd</v>
      </c>
      <c r="DK1251" s="69" t="s">
        <v>2485</v>
      </c>
      <c r="DL1251" s="93"/>
      <c r="DM1251" s="94" t="s">
        <v>2702</v>
      </c>
      <c r="DN1251" s="69" t="e">
        <f>"造成["&amp;INDEX(Sheet5!$L$2:$L$11,MATCH(BL1251,Sheet5!$J$2:$J$11,0))&amp;":"&amp;BR1251&amp;"*"&amp;BS1251/1000&amp;"]"&amp;INDEX(Sheet5!$I$2:$I$4,MATCH(BR1251,Sheet5!$H$2:$H$4,0))&amp;"的"&amp;INDEX(Sheet5!$K$2:$K$11,MATCH(BL1251,Sheet5!$J$2:$J$11,0))</f>
        <v>#N/A</v>
      </c>
      <c r="DO1251" s="69" t="e">
        <f>"造成["&amp;INDEX(Sheet5!$L$2:$L$11,MATCH(BY1251,Sheet5!$J$2:$J$11,0))&amp;":"&amp;CE1251&amp;"*"&amp;CF1251/1000&amp;"]"&amp;INDEX(Sheet5!$I$2:$I$4,MATCH(CE1251,Sheet5!$H$2:$H$4,0))&amp;"的"&amp;INDEX(Sheet5!$K$2:$K$11,MATCH(BY1251,Sheet5!$J$2:$J$11,0))</f>
        <v>#N/A</v>
      </c>
      <c r="DP1251" s="69"/>
      <c r="DQ1251" s="69"/>
      <c r="DR1251" s="69" t="e">
        <f t="shared" si="245"/>
        <v>#N/A</v>
      </c>
      <c r="DS1251" s="90">
        <f>MATCH(A1251,Sheet5!D:D,0)</f>
        <v>504</v>
      </c>
      <c r="DT1251" s="94" t="e">
        <f>MATCH(A1250,Sheet5!F:F,0)</f>
        <v>#N/A</v>
      </c>
      <c r="DU1251" s="69">
        <v>12</v>
      </c>
      <c r="DV1251" s="69">
        <v>0</v>
      </c>
      <c r="DW1251" s="69">
        <v>0</v>
      </c>
      <c r="DX1251" s="69">
        <v>0</v>
      </c>
      <c r="DY1251" s="69">
        <v>0</v>
      </c>
    </row>
    <row r="1252" spans="1:129" ht="14.25">
      <c r="A1252" s="69">
        <v>68012</v>
      </c>
      <c r="B1252" s="69">
        <v>0</v>
      </c>
      <c r="C1252" s="69">
        <v>1</v>
      </c>
      <c r="D1252" s="69" t="s">
        <v>2487</v>
      </c>
      <c r="E1252" s="69" t="s">
        <v>2488</v>
      </c>
      <c r="F1252" s="69" t="s">
        <v>2489</v>
      </c>
      <c r="G1252" s="69">
        <v>1</v>
      </c>
      <c r="I1252" s="69">
        <v>0</v>
      </c>
      <c r="J1252" s="69">
        <v>0</v>
      </c>
      <c r="K1252" s="69">
        <v>0</v>
      </c>
      <c r="M1252" s="69">
        <v>0</v>
      </c>
      <c r="O1252" s="69">
        <v>0</v>
      </c>
      <c r="P1252" s="69">
        <v>1</v>
      </c>
      <c r="Q1252" s="69">
        <v>0</v>
      </c>
      <c r="R1252" s="69">
        <v>2</v>
      </c>
      <c r="S1252" s="69">
        <v>0</v>
      </c>
      <c r="T1252" s="69">
        <v>0</v>
      </c>
      <c r="U1252" s="69">
        <v>0</v>
      </c>
      <c r="V1252" s="69">
        <v>0</v>
      </c>
      <c r="W1252" s="69">
        <v>0</v>
      </c>
      <c r="X1252" s="69">
        <v>0</v>
      </c>
      <c r="Y1252" s="69">
        <v>0</v>
      </c>
      <c r="Z1252" s="69">
        <v>0</v>
      </c>
      <c r="AA1252" s="69">
        <v>1</v>
      </c>
      <c r="AB1252" s="69">
        <v>31</v>
      </c>
      <c r="AC1252" s="69">
        <v>0</v>
      </c>
      <c r="AD1252" s="69">
        <v>0</v>
      </c>
      <c r="AE1252" s="69">
        <v>0</v>
      </c>
      <c r="AF1252" s="69">
        <v>1</v>
      </c>
      <c r="AG1252" s="69">
        <v>0</v>
      </c>
      <c r="AH1252" s="69">
        <v>1</v>
      </c>
      <c r="AI1252" s="69">
        <v>0</v>
      </c>
      <c r="AJ1252" s="69">
        <v>0</v>
      </c>
      <c r="AK1252" s="69">
        <v>0</v>
      </c>
      <c r="AL1252" s="69">
        <v>0</v>
      </c>
      <c r="AM1252" s="69">
        <v>0</v>
      </c>
      <c r="AN1252" s="69">
        <v>0</v>
      </c>
      <c r="AO1252" s="69">
        <v>0</v>
      </c>
      <c r="AP1252" s="69">
        <v>0</v>
      </c>
      <c r="AQ1252" s="84">
        <v>0</v>
      </c>
      <c r="AR1252" s="69">
        <v>0</v>
      </c>
      <c r="AS1252" s="69">
        <v>0</v>
      </c>
      <c r="AT1252" s="69">
        <v>0</v>
      </c>
      <c r="AU1252" s="69">
        <v>0</v>
      </c>
      <c r="AV1252" s="69">
        <v>0</v>
      </c>
      <c r="AW1252" s="69">
        <v>0</v>
      </c>
      <c r="AX1252" s="69">
        <v>0</v>
      </c>
      <c r="AY1252" s="69">
        <v>0</v>
      </c>
      <c r="AZ1252" s="69">
        <v>0</v>
      </c>
      <c r="BA1252" s="69">
        <v>0</v>
      </c>
      <c r="BB1252" s="69">
        <v>0</v>
      </c>
      <c r="BC1252" s="69">
        <v>0</v>
      </c>
      <c r="BD1252" s="69">
        <v>0</v>
      </c>
      <c r="BE1252" s="69">
        <v>0</v>
      </c>
      <c r="BF1252" s="69">
        <v>0</v>
      </c>
      <c r="BG1252" s="69">
        <v>0</v>
      </c>
      <c r="BH1252" s="69">
        <v>0</v>
      </c>
      <c r="BK1252" s="69">
        <v>3</v>
      </c>
      <c r="BL1252" s="69">
        <v>10</v>
      </c>
      <c r="BM1252" s="69">
        <v>1</v>
      </c>
      <c r="BN1252" s="69">
        <v>31</v>
      </c>
      <c r="BO1252" s="89">
        <v>0</v>
      </c>
      <c r="BP1252" s="69">
        <v>1</v>
      </c>
      <c r="BQ1252" s="69">
        <v>1</v>
      </c>
      <c r="BR1252" s="69">
        <v>1</v>
      </c>
      <c r="BS1252" s="69">
        <v>68012</v>
      </c>
      <c r="BT1252" s="69">
        <v>0</v>
      </c>
      <c r="BU1252" s="69">
        <v>0</v>
      </c>
      <c r="BV1252" s="69">
        <v>1000</v>
      </c>
      <c r="BW1252" s="69">
        <v>0</v>
      </c>
      <c r="BY1252" s="69">
        <v>0</v>
      </c>
      <c r="BZ1252" s="69">
        <v>0</v>
      </c>
      <c r="CA1252" s="69">
        <v>31</v>
      </c>
      <c r="CB1252" s="89">
        <v>0</v>
      </c>
      <c r="CC1252" s="69">
        <v>0</v>
      </c>
      <c r="CD1252" s="69">
        <v>0</v>
      </c>
      <c r="CE1252" s="69">
        <v>0</v>
      </c>
      <c r="CF1252" s="69">
        <v>0</v>
      </c>
      <c r="CG1252" s="69">
        <v>0</v>
      </c>
      <c r="CH1252" s="69">
        <v>0</v>
      </c>
      <c r="CI1252" s="69">
        <v>0</v>
      </c>
      <c r="CJ1252" s="69">
        <v>0</v>
      </c>
      <c r="CL1252" s="69">
        <v>0</v>
      </c>
      <c r="CM1252" s="69">
        <v>0</v>
      </c>
      <c r="CN1252" s="69">
        <v>0</v>
      </c>
      <c r="CO1252" s="89">
        <v>0</v>
      </c>
      <c r="CP1252" s="69">
        <v>0</v>
      </c>
      <c r="CQ1252" s="69">
        <v>0</v>
      </c>
      <c r="CR1252" s="69">
        <v>0</v>
      </c>
      <c r="CS1252" s="69">
        <v>0</v>
      </c>
      <c r="CT1252" s="69">
        <v>0</v>
      </c>
      <c r="CU1252" s="69">
        <v>0</v>
      </c>
      <c r="CV1252" s="69">
        <v>0</v>
      </c>
      <c r="CW1252" s="69">
        <v>0</v>
      </c>
      <c r="CZ1252" s="69">
        <v>0</v>
      </c>
      <c r="DA1252" s="69">
        <v>0</v>
      </c>
      <c r="DB1252" s="69">
        <v>100</v>
      </c>
      <c r="DC1252" s="69">
        <v>0</v>
      </c>
      <c r="DD1252" s="69">
        <v>0</v>
      </c>
      <c r="DE1252" s="69">
        <v>0</v>
      </c>
      <c r="DF1252" s="69">
        <v>0</v>
      </c>
      <c r="DG1252" s="69">
        <v>1</v>
      </c>
      <c r="DI1252" s="69" t="e">
        <f>INDEX(Sheet3!$E$78:$E$1130,MATCH(A1252,Sheet3!$D$78:$D$1130,0))</f>
        <v>#N/A</v>
      </c>
      <c r="DJ1252" s="69" t="str">
        <f t="shared" si="246"/>
        <v>skill_icons.ps_skill_hprevive</v>
      </c>
      <c r="DK1252" s="69" t="s">
        <v>2490</v>
      </c>
      <c r="DL1252" s="93"/>
      <c r="DM1252" s="94" t="s">
        <v>2703</v>
      </c>
      <c r="DN1252" s="69" t="e">
        <f>"造成["&amp;INDEX(Sheet5!$L$2:$L$11,MATCH(BL1252,Sheet5!$J$2:$J$11,0))&amp;":"&amp;BR1252&amp;"*"&amp;BS1252/1000&amp;"]"&amp;INDEX(Sheet5!$I$2:$I$4,MATCH(BR1252,Sheet5!$H$2:$H$4,0))&amp;"的"&amp;INDEX(Sheet5!$K$2:$K$11,MATCH(BL1252,Sheet5!$J$2:$J$11,0))</f>
        <v>#N/A</v>
      </c>
      <c r="DO1252" s="69" t="e">
        <f>"造成["&amp;INDEX(Sheet5!$L$2:$L$11,MATCH(BY1252,Sheet5!$J$2:$J$11,0))&amp;":"&amp;CE1252&amp;"*"&amp;CF1252/1000&amp;"]"&amp;INDEX(Sheet5!$I$2:$I$4,MATCH(CE1252,Sheet5!$H$2:$H$4,0))&amp;"的"&amp;INDEX(Sheet5!$K$2:$K$11,MATCH(BY1252,Sheet5!$J$2:$J$11,0))</f>
        <v>#N/A</v>
      </c>
      <c r="DP1252" s="69"/>
      <c r="DQ1252" s="69"/>
      <c r="DR1252" s="69" t="e">
        <f t="shared" si="245"/>
        <v>#N/A</v>
      </c>
      <c r="DS1252" s="90">
        <f>MATCH(A1252,Sheet5!D:D,0)</f>
        <v>505</v>
      </c>
      <c r="DT1252" s="94" t="e">
        <f>MATCH(A1251,Sheet5!F:F,0)</f>
        <v>#N/A</v>
      </c>
      <c r="DU1252" s="69">
        <v>100</v>
      </c>
      <c r="DV1252" s="69">
        <v>0</v>
      </c>
      <c r="DW1252" s="69">
        <v>0</v>
      </c>
      <c r="DX1252" s="69">
        <v>0</v>
      </c>
      <c r="DY1252" s="69">
        <v>0</v>
      </c>
    </row>
    <row r="1253" spans="1:129" ht="14.25">
      <c r="A1253" s="69">
        <v>68013</v>
      </c>
      <c r="B1253" s="69">
        <v>0</v>
      </c>
      <c r="C1253" s="69">
        <v>1</v>
      </c>
      <c r="D1253" s="69" t="s">
        <v>2492</v>
      </c>
      <c r="E1253" s="69" t="s">
        <v>2493</v>
      </c>
      <c r="F1253" s="69" t="s">
        <v>2494</v>
      </c>
      <c r="G1253" s="69">
        <v>1</v>
      </c>
      <c r="I1253" s="69">
        <v>0</v>
      </c>
      <c r="J1253" s="69">
        <v>0</v>
      </c>
      <c r="K1253" s="69">
        <v>0</v>
      </c>
      <c r="M1253" s="69">
        <v>0</v>
      </c>
      <c r="O1253" s="69">
        <v>0</v>
      </c>
      <c r="P1253" s="69">
        <v>1</v>
      </c>
      <c r="Q1253" s="69">
        <v>0</v>
      </c>
      <c r="R1253" s="69">
        <v>2</v>
      </c>
      <c r="S1253" s="69">
        <v>0</v>
      </c>
      <c r="T1253" s="69">
        <v>0</v>
      </c>
      <c r="U1253" s="69">
        <v>0</v>
      </c>
      <c r="V1253" s="69">
        <v>0</v>
      </c>
      <c r="W1253" s="69">
        <v>0</v>
      </c>
      <c r="X1253" s="69">
        <v>0</v>
      </c>
      <c r="Y1253" s="69">
        <v>0</v>
      </c>
      <c r="Z1253" s="69">
        <v>0</v>
      </c>
      <c r="AA1253" s="69">
        <v>1</v>
      </c>
      <c r="AB1253" s="69">
        <v>31</v>
      </c>
      <c r="AC1253" s="69">
        <v>0</v>
      </c>
      <c r="AD1253" s="69">
        <v>0</v>
      </c>
      <c r="AE1253" s="69">
        <v>0</v>
      </c>
      <c r="AF1253" s="69">
        <v>1</v>
      </c>
      <c r="AG1253" s="69">
        <v>0</v>
      </c>
      <c r="AH1253" s="69">
        <v>1</v>
      </c>
      <c r="AI1253" s="69">
        <v>0</v>
      </c>
      <c r="AJ1253" s="69">
        <v>0</v>
      </c>
      <c r="AK1253" s="69">
        <v>0</v>
      </c>
      <c r="AL1253" s="69">
        <v>0</v>
      </c>
      <c r="AM1253" s="69">
        <v>0</v>
      </c>
      <c r="AN1253" s="69">
        <v>0</v>
      </c>
      <c r="AO1253" s="69">
        <v>0</v>
      </c>
      <c r="AP1253" s="69">
        <v>0</v>
      </c>
      <c r="AQ1253" s="84">
        <v>0</v>
      </c>
      <c r="AR1253" s="69">
        <v>0</v>
      </c>
      <c r="AS1253" s="69">
        <v>0</v>
      </c>
      <c r="AT1253" s="69">
        <v>0</v>
      </c>
      <c r="AU1253" s="69">
        <v>0</v>
      </c>
      <c r="AV1253" s="69">
        <v>0</v>
      </c>
      <c r="AW1253" s="69">
        <v>0</v>
      </c>
      <c r="AX1253" s="69">
        <v>0</v>
      </c>
      <c r="AY1253" s="69">
        <v>0</v>
      </c>
      <c r="AZ1253" s="69">
        <v>0</v>
      </c>
      <c r="BA1253" s="69">
        <v>0</v>
      </c>
      <c r="BB1253" s="69">
        <v>0</v>
      </c>
      <c r="BC1253" s="69">
        <v>0</v>
      </c>
      <c r="BD1253" s="69">
        <v>0</v>
      </c>
      <c r="BE1253" s="69">
        <v>0</v>
      </c>
      <c r="BF1253" s="69">
        <v>0</v>
      </c>
      <c r="BG1253" s="69">
        <v>0</v>
      </c>
      <c r="BH1253" s="69">
        <v>0</v>
      </c>
      <c r="BK1253" s="69">
        <v>3</v>
      </c>
      <c r="BL1253" s="69">
        <v>10</v>
      </c>
      <c r="BM1253" s="69">
        <v>1</v>
      </c>
      <c r="BN1253" s="69">
        <v>31</v>
      </c>
      <c r="BO1253" s="89">
        <v>0</v>
      </c>
      <c r="BP1253" s="69">
        <v>1</v>
      </c>
      <c r="BQ1253" s="69">
        <v>1</v>
      </c>
      <c r="BR1253" s="69">
        <v>1</v>
      </c>
      <c r="BS1253" s="69">
        <v>68013</v>
      </c>
      <c r="BT1253" s="69">
        <v>0</v>
      </c>
      <c r="BU1253" s="69">
        <v>0</v>
      </c>
      <c r="BV1253" s="69">
        <v>1000</v>
      </c>
      <c r="BW1253" s="69">
        <v>0</v>
      </c>
      <c r="BY1253" s="69">
        <v>0</v>
      </c>
      <c r="BZ1253" s="69">
        <v>0</v>
      </c>
      <c r="CA1253" s="69">
        <v>31</v>
      </c>
      <c r="CB1253" s="89">
        <v>0</v>
      </c>
      <c r="CC1253" s="69">
        <v>0</v>
      </c>
      <c r="CD1253" s="69">
        <v>0</v>
      </c>
      <c r="CE1253" s="69">
        <v>0</v>
      </c>
      <c r="CF1253" s="69">
        <v>0</v>
      </c>
      <c r="CG1253" s="69">
        <v>0</v>
      </c>
      <c r="CH1253" s="69">
        <v>0</v>
      </c>
      <c r="CI1253" s="69">
        <v>0</v>
      </c>
      <c r="CJ1253" s="69">
        <v>0</v>
      </c>
      <c r="CL1253" s="69">
        <v>0</v>
      </c>
      <c r="CM1253" s="69">
        <v>0</v>
      </c>
      <c r="CN1253" s="69">
        <v>0</v>
      </c>
      <c r="CO1253" s="89">
        <v>0</v>
      </c>
      <c r="CP1253" s="69">
        <v>0</v>
      </c>
      <c r="CQ1253" s="69">
        <v>0</v>
      </c>
      <c r="CR1253" s="69">
        <v>0</v>
      </c>
      <c r="CS1253" s="69">
        <v>0</v>
      </c>
      <c r="CT1253" s="69">
        <v>0</v>
      </c>
      <c r="CU1253" s="69">
        <v>0</v>
      </c>
      <c r="CV1253" s="69">
        <v>0</v>
      </c>
      <c r="CW1253" s="69">
        <v>0</v>
      </c>
      <c r="CZ1253" s="69">
        <v>0</v>
      </c>
      <c r="DA1253" s="69">
        <v>0</v>
      </c>
      <c r="DB1253" s="69">
        <v>100</v>
      </c>
      <c r="DC1253" s="69">
        <v>0</v>
      </c>
      <c r="DD1253" s="69">
        <v>0</v>
      </c>
      <c r="DE1253" s="69">
        <v>0</v>
      </c>
      <c r="DF1253" s="69">
        <v>0</v>
      </c>
      <c r="DG1253" s="69">
        <v>1</v>
      </c>
      <c r="DI1253" s="69" t="e">
        <f>INDEX(Sheet3!$E$78:$E$1130,MATCH(A1253,Sheet3!$D$78:$D$1130,0))</f>
        <v>#N/A</v>
      </c>
      <c r="DJ1253" s="69" t="str">
        <f t="shared" si="246"/>
        <v>skill_icons.ps_skill_mprevive</v>
      </c>
      <c r="DK1253" s="69" t="s">
        <v>2495</v>
      </c>
      <c r="DL1253" s="93"/>
      <c r="DM1253" s="94" t="s">
        <v>2704</v>
      </c>
      <c r="DN1253" s="69" t="e">
        <f>"造成["&amp;INDEX(Sheet5!$L$2:$L$11,MATCH(BL1253,Sheet5!$J$2:$J$11,0))&amp;":"&amp;BR1253&amp;"*"&amp;BS1253/1000&amp;"]"&amp;INDEX(Sheet5!$I$2:$I$4,MATCH(BR1253,Sheet5!$H$2:$H$4,0))&amp;"的"&amp;INDEX(Sheet5!$K$2:$K$11,MATCH(BL1253,Sheet5!$J$2:$J$11,0))</f>
        <v>#N/A</v>
      </c>
      <c r="DO1253" s="69" t="e">
        <f>"造成["&amp;INDEX(Sheet5!$L$2:$L$11,MATCH(BY1253,Sheet5!$J$2:$J$11,0))&amp;":"&amp;CE1253&amp;"*"&amp;CF1253/1000&amp;"]"&amp;INDEX(Sheet5!$I$2:$I$4,MATCH(CE1253,Sheet5!$H$2:$H$4,0))&amp;"的"&amp;INDEX(Sheet5!$K$2:$K$11,MATCH(BY1253,Sheet5!$J$2:$J$11,0))</f>
        <v>#N/A</v>
      </c>
      <c r="DP1253" s="69"/>
      <c r="DQ1253" s="69"/>
      <c r="DR1253" s="69" t="e">
        <f t="shared" si="245"/>
        <v>#N/A</v>
      </c>
      <c r="DS1253" s="90">
        <f>MATCH(A1253,Sheet5!D:D,0)</f>
        <v>506</v>
      </c>
      <c r="DT1253" s="94" t="e">
        <f>MATCH(A1252,Sheet5!F:F,0)</f>
        <v>#N/A</v>
      </c>
      <c r="DU1253" s="69">
        <v>100</v>
      </c>
      <c r="DV1253" s="69">
        <v>0</v>
      </c>
      <c r="DW1253" s="69">
        <v>0</v>
      </c>
      <c r="DX1253" s="69">
        <v>0</v>
      </c>
      <c r="DY1253" s="69">
        <v>0</v>
      </c>
    </row>
    <row r="1254" spans="1:129" ht="14.25">
      <c r="A1254" s="69">
        <v>68501</v>
      </c>
      <c r="B1254" s="69">
        <v>0</v>
      </c>
      <c r="C1254" s="69">
        <v>1</v>
      </c>
      <c r="D1254" s="69" t="s">
        <v>2433</v>
      </c>
      <c r="E1254" s="69" t="s">
        <v>2434</v>
      </c>
      <c r="F1254" s="69" t="s">
        <v>2435</v>
      </c>
      <c r="G1254" s="69">
        <v>1</v>
      </c>
      <c r="I1254" s="69">
        <v>0</v>
      </c>
      <c r="J1254" s="69">
        <v>0</v>
      </c>
      <c r="K1254" s="69">
        <v>0</v>
      </c>
      <c r="M1254" s="69">
        <v>0</v>
      </c>
      <c r="O1254" s="69">
        <v>0</v>
      </c>
      <c r="P1254" s="69">
        <v>1</v>
      </c>
      <c r="Q1254" s="69">
        <v>0</v>
      </c>
      <c r="R1254" s="69">
        <v>2</v>
      </c>
      <c r="S1254" s="69">
        <v>0</v>
      </c>
      <c r="T1254" s="69">
        <v>0</v>
      </c>
      <c r="U1254" s="69">
        <v>0</v>
      </c>
      <c r="V1254" s="69">
        <v>0</v>
      </c>
      <c r="W1254" s="69">
        <v>0</v>
      </c>
      <c r="X1254" s="69">
        <v>0</v>
      </c>
      <c r="Y1254" s="69">
        <v>0</v>
      </c>
      <c r="Z1254" s="69">
        <v>0</v>
      </c>
      <c r="AA1254" s="69">
        <v>1</v>
      </c>
      <c r="AB1254" s="69">
        <v>31</v>
      </c>
      <c r="AC1254" s="69">
        <v>0</v>
      </c>
      <c r="AD1254" s="69">
        <v>0</v>
      </c>
      <c r="AE1254" s="69">
        <v>0</v>
      </c>
      <c r="AF1254" s="69">
        <v>1</v>
      </c>
      <c r="AG1254" s="69">
        <v>0</v>
      </c>
      <c r="AH1254" s="69">
        <v>1</v>
      </c>
      <c r="AI1254" s="69">
        <v>0</v>
      </c>
      <c r="AJ1254" s="69">
        <v>0</v>
      </c>
      <c r="AK1254" s="69">
        <v>0</v>
      </c>
      <c r="AL1254" s="69">
        <v>0</v>
      </c>
      <c r="AM1254" s="69">
        <v>0</v>
      </c>
      <c r="AN1254" s="69">
        <v>0</v>
      </c>
      <c r="AO1254" s="69">
        <v>0</v>
      </c>
      <c r="AP1254" s="69">
        <v>0</v>
      </c>
      <c r="AQ1254" s="84">
        <v>0</v>
      </c>
      <c r="AR1254" s="69">
        <v>0</v>
      </c>
      <c r="AS1254" s="69">
        <v>0</v>
      </c>
      <c r="AT1254" s="69">
        <v>0</v>
      </c>
      <c r="AU1254" s="69">
        <v>0</v>
      </c>
      <c r="AV1254" s="69">
        <v>0</v>
      </c>
      <c r="AW1254" s="69">
        <v>0</v>
      </c>
      <c r="AX1254" s="69">
        <v>0</v>
      </c>
      <c r="AY1254" s="69">
        <v>0</v>
      </c>
      <c r="AZ1254" s="69">
        <v>0</v>
      </c>
      <c r="BA1254" s="69">
        <v>0</v>
      </c>
      <c r="BB1254" s="69">
        <v>0</v>
      </c>
      <c r="BC1254" s="69">
        <v>0</v>
      </c>
      <c r="BD1254" s="69">
        <v>0</v>
      </c>
      <c r="BE1254" s="69">
        <v>0</v>
      </c>
      <c r="BF1254" s="69">
        <v>0</v>
      </c>
      <c r="BG1254" s="69">
        <v>0</v>
      </c>
      <c r="BH1254" s="69">
        <v>0</v>
      </c>
      <c r="BK1254" s="69">
        <v>3</v>
      </c>
      <c r="BL1254" s="69">
        <v>10</v>
      </c>
      <c r="BM1254" s="69">
        <v>1</v>
      </c>
      <c r="BN1254" s="69">
        <v>31</v>
      </c>
      <c r="BO1254" s="89">
        <v>0</v>
      </c>
      <c r="BP1254" s="69">
        <v>1</v>
      </c>
      <c r="BQ1254" s="69">
        <v>1</v>
      </c>
      <c r="BR1254" s="69">
        <v>1</v>
      </c>
      <c r="BS1254" s="69">
        <v>68501</v>
      </c>
      <c r="BT1254" s="69">
        <v>0</v>
      </c>
      <c r="BU1254" s="69">
        <v>0</v>
      </c>
      <c r="BV1254" s="69">
        <v>1000</v>
      </c>
      <c r="BW1254" s="69">
        <v>0</v>
      </c>
      <c r="BY1254" s="69">
        <v>0</v>
      </c>
      <c r="BZ1254" s="69">
        <v>0</v>
      </c>
      <c r="CA1254" s="69">
        <v>31</v>
      </c>
      <c r="CB1254" s="89">
        <v>0</v>
      </c>
      <c r="CC1254" s="69">
        <v>0</v>
      </c>
      <c r="CD1254" s="69">
        <v>0</v>
      </c>
      <c r="CE1254" s="69">
        <v>0</v>
      </c>
      <c r="CF1254" s="69">
        <v>0</v>
      </c>
      <c r="CG1254" s="69">
        <v>0</v>
      </c>
      <c r="CH1254" s="69">
        <v>0</v>
      </c>
      <c r="CI1254" s="69">
        <v>0</v>
      </c>
      <c r="CJ1254" s="69">
        <v>0</v>
      </c>
      <c r="CL1254" s="69">
        <v>0</v>
      </c>
      <c r="CM1254" s="69">
        <v>0</v>
      </c>
      <c r="CN1254" s="69">
        <v>0</v>
      </c>
      <c r="CO1254" s="89">
        <v>0</v>
      </c>
      <c r="CP1254" s="69">
        <v>0</v>
      </c>
      <c r="CQ1254" s="69">
        <v>0</v>
      </c>
      <c r="CR1254" s="69">
        <v>0</v>
      </c>
      <c r="CS1254" s="69">
        <v>0</v>
      </c>
      <c r="CT1254" s="69">
        <v>0</v>
      </c>
      <c r="CU1254" s="69">
        <v>0</v>
      </c>
      <c r="CV1254" s="69">
        <v>0</v>
      </c>
      <c r="CW1254" s="69">
        <v>0</v>
      </c>
      <c r="CZ1254" s="69">
        <v>0</v>
      </c>
      <c r="DA1254" s="69">
        <v>0</v>
      </c>
      <c r="DB1254" s="69">
        <v>5500</v>
      </c>
      <c r="DC1254" s="69">
        <v>0</v>
      </c>
      <c r="DD1254" s="69">
        <v>0</v>
      </c>
      <c r="DE1254" s="69">
        <v>0</v>
      </c>
      <c r="DF1254" s="69">
        <v>0</v>
      </c>
      <c r="DG1254" s="69">
        <v>1</v>
      </c>
      <c r="DI1254" s="69" t="e">
        <f>INDEX(Sheet3!$E$78:$E$1130,MATCH(A1254,Sheet3!$D$78:$D$1130,0))</f>
        <v>#N/A</v>
      </c>
      <c r="DJ1254" s="69" t="str">
        <f t="shared" si="246"/>
        <v>skill_icons.ps_skill_maxhp</v>
      </c>
      <c r="DK1254" s="69" t="s">
        <v>2436</v>
      </c>
      <c r="DL1254" s="93"/>
      <c r="DM1254" s="94" t="s">
        <v>2705</v>
      </c>
      <c r="DN1254" s="69" t="e">
        <f>"造成["&amp;INDEX(Sheet5!$L$2:$L$11,MATCH(BL1254,Sheet5!$J$2:$J$11,0))&amp;":"&amp;BR1254&amp;"*"&amp;BS1254/1000&amp;"]"&amp;INDEX(Sheet5!$I$2:$I$4,MATCH(BR1254,Sheet5!$H$2:$H$4,0))&amp;"的"&amp;INDEX(Sheet5!$K$2:$K$11,MATCH(BL1254,Sheet5!$J$2:$J$11,0))</f>
        <v>#N/A</v>
      </c>
      <c r="DO1254" s="69" t="e">
        <f>"造成["&amp;INDEX(Sheet5!$L$2:$L$11,MATCH(BY1254,Sheet5!$J$2:$J$11,0))&amp;":"&amp;CE1254&amp;"*"&amp;CF1254/1000&amp;"]"&amp;INDEX(Sheet5!$I$2:$I$4,MATCH(CE1254,Sheet5!$H$2:$H$4,0))&amp;"的"&amp;INDEX(Sheet5!$K$2:$K$11,MATCH(BY1254,Sheet5!$J$2:$J$11,0))</f>
        <v>#N/A</v>
      </c>
      <c r="DP1254" s="69"/>
      <c r="DQ1254" s="69"/>
      <c r="DR1254" s="69" t="e">
        <f t="shared" si="245"/>
        <v>#N/A</v>
      </c>
      <c r="DS1254" s="90">
        <f>MATCH(A1254,Sheet5!D:D,0)</f>
        <v>507</v>
      </c>
      <c r="DT1254" s="94" t="e">
        <f>MATCH(A1253,Sheet5!F:F,0)</f>
        <v>#N/A</v>
      </c>
      <c r="DU1254" s="69">
        <v>5500</v>
      </c>
      <c r="DV1254" s="69">
        <v>0</v>
      </c>
      <c r="DW1254" s="69">
        <v>0</v>
      </c>
      <c r="DX1254" s="69">
        <v>0</v>
      </c>
      <c r="DY1254" s="69">
        <v>0</v>
      </c>
    </row>
    <row r="1255" spans="1:129" ht="14.25">
      <c r="A1255" s="69">
        <v>68502</v>
      </c>
      <c r="B1255" s="69">
        <v>0</v>
      </c>
      <c r="C1255" s="69">
        <v>1</v>
      </c>
      <c r="D1255" s="69" t="s">
        <v>2438</v>
      </c>
      <c r="E1255" s="69" t="s">
        <v>2439</v>
      </c>
      <c r="F1255" s="69" t="s">
        <v>2440</v>
      </c>
      <c r="G1255" s="69">
        <v>1</v>
      </c>
      <c r="I1255" s="69">
        <v>0</v>
      </c>
      <c r="J1255" s="69">
        <v>0</v>
      </c>
      <c r="K1255" s="69">
        <v>0</v>
      </c>
      <c r="M1255" s="69">
        <v>0</v>
      </c>
      <c r="O1255" s="69">
        <v>0</v>
      </c>
      <c r="P1255" s="69">
        <v>1</v>
      </c>
      <c r="Q1255" s="69">
        <v>0</v>
      </c>
      <c r="R1255" s="69">
        <v>2</v>
      </c>
      <c r="S1255" s="69">
        <v>0</v>
      </c>
      <c r="T1255" s="69">
        <v>0</v>
      </c>
      <c r="U1255" s="69">
        <v>0</v>
      </c>
      <c r="V1255" s="69">
        <v>0</v>
      </c>
      <c r="W1255" s="69">
        <v>0</v>
      </c>
      <c r="X1255" s="69">
        <v>0</v>
      </c>
      <c r="Y1255" s="69">
        <v>0</v>
      </c>
      <c r="Z1255" s="69">
        <v>0</v>
      </c>
      <c r="AA1255" s="69">
        <v>1</v>
      </c>
      <c r="AB1255" s="69">
        <v>31</v>
      </c>
      <c r="AC1255" s="69">
        <v>0</v>
      </c>
      <c r="AD1255" s="69">
        <v>0</v>
      </c>
      <c r="AE1255" s="69">
        <v>0</v>
      </c>
      <c r="AF1255" s="69">
        <v>1</v>
      </c>
      <c r="AG1255" s="69">
        <v>0</v>
      </c>
      <c r="AH1255" s="69">
        <v>1</v>
      </c>
      <c r="AI1255" s="69">
        <v>0</v>
      </c>
      <c r="AJ1255" s="69">
        <v>0</v>
      </c>
      <c r="AK1255" s="69">
        <v>0</v>
      </c>
      <c r="AL1255" s="69">
        <v>0</v>
      </c>
      <c r="AM1255" s="69">
        <v>0</v>
      </c>
      <c r="AN1255" s="69">
        <v>0</v>
      </c>
      <c r="AO1255" s="69">
        <v>0</v>
      </c>
      <c r="AP1255" s="69">
        <v>0</v>
      </c>
      <c r="AQ1255" s="84">
        <v>0</v>
      </c>
      <c r="AR1255" s="69">
        <v>0</v>
      </c>
      <c r="AS1255" s="69">
        <v>0</v>
      </c>
      <c r="AT1255" s="69">
        <v>0</v>
      </c>
      <c r="AU1255" s="69">
        <v>0</v>
      </c>
      <c r="AV1255" s="69">
        <v>0</v>
      </c>
      <c r="AW1255" s="69">
        <v>0</v>
      </c>
      <c r="AX1255" s="69">
        <v>0</v>
      </c>
      <c r="AY1255" s="69">
        <v>0</v>
      </c>
      <c r="AZ1255" s="69">
        <v>0</v>
      </c>
      <c r="BA1255" s="69">
        <v>0</v>
      </c>
      <c r="BB1255" s="69">
        <v>0</v>
      </c>
      <c r="BC1255" s="69">
        <v>0</v>
      </c>
      <c r="BD1255" s="69">
        <v>0</v>
      </c>
      <c r="BE1255" s="69">
        <v>0</v>
      </c>
      <c r="BF1255" s="69">
        <v>0</v>
      </c>
      <c r="BG1255" s="69">
        <v>0</v>
      </c>
      <c r="BH1255" s="69">
        <v>0</v>
      </c>
      <c r="BK1255" s="69">
        <v>3</v>
      </c>
      <c r="BL1255" s="69">
        <v>10</v>
      </c>
      <c r="BM1255" s="69">
        <v>1</v>
      </c>
      <c r="BN1255" s="69">
        <v>31</v>
      </c>
      <c r="BO1255" s="89">
        <v>0</v>
      </c>
      <c r="BP1255" s="69">
        <v>1</v>
      </c>
      <c r="BQ1255" s="69">
        <v>1</v>
      </c>
      <c r="BR1255" s="69">
        <v>1</v>
      </c>
      <c r="BS1255" s="69">
        <v>68502</v>
      </c>
      <c r="BT1255" s="69">
        <v>0</v>
      </c>
      <c r="BU1255" s="69">
        <v>0</v>
      </c>
      <c r="BV1255" s="69">
        <v>1000</v>
      </c>
      <c r="BW1255" s="69">
        <v>0</v>
      </c>
      <c r="BY1255" s="69">
        <v>0</v>
      </c>
      <c r="BZ1255" s="69">
        <v>0</v>
      </c>
      <c r="CA1255" s="69">
        <v>31</v>
      </c>
      <c r="CB1255" s="89">
        <v>0</v>
      </c>
      <c r="CC1255" s="69">
        <v>0</v>
      </c>
      <c r="CD1255" s="69">
        <v>0</v>
      </c>
      <c r="CE1255" s="69">
        <v>0</v>
      </c>
      <c r="CF1255" s="69">
        <v>0</v>
      </c>
      <c r="CG1255" s="69">
        <v>0</v>
      </c>
      <c r="CH1255" s="69">
        <v>0</v>
      </c>
      <c r="CI1255" s="69">
        <v>0</v>
      </c>
      <c r="CJ1255" s="69">
        <v>0</v>
      </c>
      <c r="CL1255" s="69">
        <v>0</v>
      </c>
      <c r="CM1255" s="69">
        <v>0</v>
      </c>
      <c r="CN1255" s="69">
        <v>0</v>
      </c>
      <c r="CO1255" s="89">
        <v>0</v>
      </c>
      <c r="CP1255" s="69">
        <v>0</v>
      </c>
      <c r="CQ1255" s="69">
        <v>0</v>
      </c>
      <c r="CR1255" s="69">
        <v>0</v>
      </c>
      <c r="CS1255" s="69">
        <v>0</v>
      </c>
      <c r="CT1255" s="69">
        <v>0</v>
      </c>
      <c r="CU1255" s="69">
        <v>0</v>
      </c>
      <c r="CV1255" s="69">
        <v>0</v>
      </c>
      <c r="CW1255" s="69">
        <v>0</v>
      </c>
      <c r="CZ1255" s="69">
        <v>0</v>
      </c>
      <c r="DA1255" s="69">
        <v>0</v>
      </c>
      <c r="DB1255" s="69">
        <v>5500</v>
      </c>
      <c r="DC1255" s="69">
        <v>0</v>
      </c>
      <c r="DD1255" s="69">
        <v>0</v>
      </c>
      <c r="DE1255" s="69">
        <v>0</v>
      </c>
      <c r="DF1255" s="69">
        <v>0</v>
      </c>
      <c r="DG1255" s="69">
        <v>1</v>
      </c>
      <c r="DI1255" s="69" t="e">
        <f>INDEX(Sheet3!$E$78:$E$1130,MATCH(A1255,Sheet3!$D$78:$D$1130,0))</f>
        <v>#N/A</v>
      </c>
      <c r="DJ1255" s="69" t="str">
        <f t="shared" si="246"/>
        <v>skill_icons.ps_skill_maxmp</v>
      </c>
      <c r="DK1255" s="69" t="s">
        <v>2441</v>
      </c>
      <c r="DL1255" s="93"/>
      <c r="DM1255" s="94" t="s">
        <v>2706</v>
      </c>
      <c r="DN1255" s="69" t="e">
        <f>"造成["&amp;INDEX(Sheet5!$L$2:$L$11,MATCH(BL1255,Sheet5!$J$2:$J$11,0))&amp;":"&amp;BR1255&amp;"*"&amp;BS1255/1000&amp;"]"&amp;INDEX(Sheet5!$I$2:$I$4,MATCH(BR1255,Sheet5!$H$2:$H$4,0))&amp;"的"&amp;INDEX(Sheet5!$K$2:$K$11,MATCH(BL1255,Sheet5!$J$2:$J$11,0))</f>
        <v>#N/A</v>
      </c>
      <c r="DO1255" s="69" t="e">
        <f>"造成["&amp;INDEX(Sheet5!$L$2:$L$11,MATCH(BY1255,Sheet5!$J$2:$J$11,0))&amp;":"&amp;CE1255&amp;"*"&amp;CF1255/1000&amp;"]"&amp;INDEX(Sheet5!$I$2:$I$4,MATCH(CE1255,Sheet5!$H$2:$H$4,0))&amp;"的"&amp;INDEX(Sheet5!$K$2:$K$11,MATCH(BY1255,Sheet5!$J$2:$J$11,0))</f>
        <v>#N/A</v>
      </c>
      <c r="DP1255" s="69"/>
      <c r="DQ1255" s="69"/>
      <c r="DR1255" s="69" t="e">
        <f t="shared" si="245"/>
        <v>#N/A</v>
      </c>
      <c r="DS1255" s="90">
        <f>MATCH(A1255,Sheet5!D:D,0)</f>
        <v>508</v>
      </c>
      <c r="DT1255" s="94" t="e">
        <f>MATCH(A1254,Sheet5!F:F,0)</f>
        <v>#N/A</v>
      </c>
      <c r="DU1255" s="69">
        <v>5500</v>
      </c>
      <c r="DV1255" s="69">
        <v>0</v>
      </c>
      <c r="DW1255" s="69">
        <v>0</v>
      </c>
      <c r="DX1255" s="69">
        <v>0</v>
      </c>
      <c r="DY1255" s="69">
        <v>0</v>
      </c>
    </row>
    <row r="1256" spans="1:129" ht="14.25">
      <c r="A1256" s="69">
        <v>68503</v>
      </c>
      <c r="B1256" s="69">
        <v>0</v>
      </c>
      <c r="C1256" s="69">
        <v>1</v>
      </c>
      <c r="D1256" s="69" t="s">
        <v>2443</v>
      </c>
      <c r="E1256" s="69" t="s">
        <v>2444</v>
      </c>
      <c r="F1256" s="69" t="s">
        <v>2445</v>
      </c>
      <c r="G1256" s="69">
        <v>1</v>
      </c>
      <c r="I1256" s="69">
        <v>0</v>
      </c>
      <c r="J1256" s="69">
        <v>0</v>
      </c>
      <c r="K1256" s="69">
        <v>0</v>
      </c>
      <c r="M1256" s="69">
        <v>0</v>
      </c>
      <c r="O1256" s="69">
        <v>0</v>
      </c>
      <c r="P1256" s="69">
        <v>1</v>
      </c>
      <c r="Q1256" s="69">
        <v>0</v>
      </c>
      <c r="R1256" s="69">
        <v>2</v>
      </c>
      <c r="S1256" s="69">
        <v>0</v>
      </c>
      <c r="T1256" s="69">
        <v>0</v>
      </c>
      <c r="U1256" s="69">
        <v>0</v>
      </c>
      <c r="V1256" s="69">
        <v>0</v>
      </c>
      <c r="W1256" s="69">
        <v>0</v>
      </c>
      <c r="X1256" s="69">
        <v>0</v>
      </c>
      <c r="Y1256" s="69">
        <v>0</v>
      </c>
      <c r="Z1256" s="69">
        <v>0</v>
      </c>
      <c r="AA1256" s="69">
        <v>1</v>
      </c>
      <c r="AB1256" s="69">
        <v>31</v>
      </c>
      <c r="AC1256" s="69">
        <v>0</v>
      </c>
      <c r="AD1256" s="69">
        <v>0</v>
      </c>
      <c r="AE1256" s="69">
        <v>0</v>
      </c>
      <c r="AF1256" s="69">
        <v>1</v>
      </c>
      <c r="AG1256" s="69">
        <v>0</v>
      </c>
      <c r="AH1256" s="69">
        <v>1</v>
      </c>
      <c r="AI1256" s="69">
        <v>0</v>
      </c>
      <c r="AJ1256" s="69">
        <v>0</v>
      </c>
      <c r="AK1256" s="69">
        <v>0</v>
      </c>
      <c r="AL1256" s="69">
        <v>0</v>
      </c>
      <c r="AM1256" s="69">
        <v>0</v>
      </c>
      <c r="AN1256" s="69">
        <v>0</v>
      </c>
      <c r="AO1256" s="69">
        <v>0</v>
      </c>
      <c r="AP1256" s="69">
        <v>0</v>
      </c>
      <c r="AQ1256" s="84">
        <v>0</v>
      </c>
      <c r="AR1256" s="69">
        <v>0</v>
      </c>
      <c r="AS1256" s="69">
        <v>0</v>
      </c>
      <c r="AT1256" s="69">
        <v>0</v>
      </c>
      <c r="AU1256" s="69">
        <v>0</v>
      </c>
      <c r="AV1256" s="69">
        <v>0</v>
      </c>
      <c r="AW1256" s="69">
        <v>0</v>
      </c>
      <c r="AX1256" s="69">
        <v>0</v>
      </c>
      <c r="AY1256" s="69">
        <v>0</v>
      </c>
      <c r="AZ1256" s="69">
        <v>0</v>
      </c>
      <c r="BA1256" s="69">
        <v>0</v>
      </c>
      <c r="BB1256" s="69">
        <v>0</v>
      </c>
      <c r="BC1256" s="69">
        <v>0</v>
      </c>
      <c r="BD1256" s="69">
        <v>0</v>
      </c>
      <c r="BE1256" s="69">
        <v>0</v>
      </c>
      <c r="BF1256" s="69">
        <v>0</v>
      </c>
      <c r="BG1256" s="69">
        <v>0</v>
      </c>
      <c r="BH1256" s="69">
        <v>0</v>
      </c>
      <c r="BK1256" s="69">
        <v>3</v>
      </c>
      <c r="BL1256" s="69">
        <v>10</v>
      </c>
      <c r="BM1256" s="69">
        <v>1</v>
      </c>
      <c r="BN1256" s="69">
        <v>31</v>
      </c>
      <c r="BO1256" s="89">
        <v>0</v>
      </c>
      <c r="BP1256" s="69">
        <v>1</v>
      </c>
      <c r="BQ1256" s="69">
        <v>1</v>
      </c>
      <c r="BR1256" s="69">
        <v>1</v>
      </c>
      <c r="BS1256" s="69">
        <v>68503</v>
      </c>
      <c r="BT1256" s="69">
        <v>0</v>
      </c>
      <c r="BU1256" s="69">
        <v>0</v>
      </c>
      <c r="BV1256" s="69">
        <v>1000</v>
      </c>
      <c r="BW1256" s="69">
        <v>0</v>
      </c>
      <c r="BY1256" s="69">
        <v>0</v>
      </c>
      <c r="BZ1256" s="69">
        <v>0</v>
      </c>
      <c r="CA1256" s="69">
        <v>31</v>
      </c>
      <c r="CB1256" s="89">
        <v>0</v>
      </c>
      <c r="CC1256" s="69">
        <v>0</v>
      </c>
      <c r="CD1256" s="69">
        <v>0</v>
      </c>
      <c r="CE1256" s="69">
        <v>0</v>
      </c>
      <c r="CF1256" s="69">
        <v>0</v>
      </c>
      <c r="CG1256" s="69">
        <v>0</v>
      </c>
      <c r="CH1256" s="69">
        <v>0</v>
      </c>
      <c r="CI1256" s="69">
        <v>0</v>
      </c>
      <c r="CJ1256" s="69">
        <v>0</v>
      </c>
      <c r="CL1256" s="69">
        <v>0</v>
      </c>
      <c r="CM1256" s="69">
        <v>0</v>
      </c>
      <c r="CN1256" s="69">
        <v>0</v>
      </c>
      <c r="CO1256" s="89">
        <v>0</v>
      </c>
      <c r="CP1256" s="69">
        <v>0</v>
      </c>
      <c r="CQ1256" s="69">
        <v>0</v>
      </c>
      <c r="CR1256" s="69">
        <v>0</v>
      </c>
      <c r="CS1256" s="69">
        <v>0</v>
      </c>
      <c r="CT1256" s="69">
        <v>0</v>
      </c>
      <c r="CU1256" s="69">
        <v>0</v>
      </c>
      <c r="CV1256" s="69">
        <v>0</v>
      </c>
      <c r="CW1256" s="69">
        <v>0</v>
      </c>
      <c r="CZ1256" s="69">
        <v>0</v>
      </c>
      <c r="DA1256" s="69">
        <v>0</v>
      </c>
      <c r="DB1256" s="69">
        <v>550</v>
      </c>
      <c r="DC1256" s="69">
        <v>0</v>
      </c>
      <c r="DD1256" s="69">
        <v>0</v>
      </c>
      <c r="DE1256" s="69">
        <v>0</v>
      </c>
      <c r="DF1256" s="69">
        <v>0</v>
      </c>
      <c r="DG1256" s="69">
        <v>1</v>
      </c>
      <c r="DI1256" s="69" t="e">
        <f>INDEX(Sheet3!$E$78:$E$1130,MATCH(A1256,Sheet3!$D$78:$D$1130,0))</f>
        <v>#N/A</v>
      </c>
      <c r="DJ1256" s="69" t="str">
        <f t="shared" si="246"/>
        <v>skill_icons.ps_skill_patk</v>
      </c>
      <c r="DK1256" s="69" t="s">
        <v>2446</v>
      </c>
      <c r="DL1256" s="93"/>
      <c r="DM1256" s="94" t="s">
        <v>2707</v>
      </c>
      <c r="DN1256" s="69" t="e">
        <f>"造成["&amp;INDEX(Sheet5!$L$2:$L$11,MATCH(BL1256,Sheet5!$J$2:$J$11,0))&amp;":"&amp;BR1256&amp;"*"&amp;BS1256/1000&amp;"]"&amp;INDEX(Sheet5!$I$2:$I$4,MATCH(BR1256,Sheet5!$H$2:$H$4,0))&amp;"的"&amp;INDEX(Sheet5!$K$2:$K$11,MATCH(BL1256,Sheet5!$J$2:$J$11,0))</f>
        <v>#N/A</v>
      </c>
      <c r="DO1256" s="69" t="e">
        <f>"造成["&amp;INDEX(Sheet5!$L$2:$L$11,MATCH(BY1256,Sheet5!$J$2:$J$11,0))&amp;":"&amp;CE1256&amp;"*"&amp;CF1256/1000&amp;"]"&amp;INDEX(Sheet5!$I$2:$I$4,MATCH(CE1256,Sheet5!$H$2:$H$4,0))&amp;"的"&amp;INDEX(Sheet5!$K$2:$K$11,MATCH(BY1256,Sheet5!$J$2:$J$11,0))</f>
        <v>#N/A</v>
      </c>
      <c r="DP1256" s="69"/>
      <c r="DQ1256" s="69"/>
      <c r="DR1256" s="69" t="e">
        <f t="shared" si="245"/>
        <v>#N/A</v>
      </c>
      <c r="DS1256" s="90">
        <f>MATCH(A1256,Sheet5!D:D,0)</f>
        <v>509</v>
      </c>
      <c r="DT1256" s="94" t="e">
        <f>MATCH(A1255,Sheet5!F:F,0)</f>
        <v>#N/A</v>
      </c>
      <c r="DU1256" s="69">
        <v>550</v>
      </c>
      <c r="DV1256" s="69">
        <v>0</v>
      </c>
      <c r="DW1256" s="69">
        <v>0</v>
      </c>
      <c r="DX1256" s="69">
        <v>0</v>
      </c>
      <c r="DY1256" s="69">
        <v>0</v>
      </c>
    </row>
    <row r="1257" spans="1:129" ht="14.25">
      <c r="A1257" s="69">
        <v>68504</v>
      </c>
      <c r="B1257" s="69">
        <v>0</v>
      </c>
      <c r="C1257" s="69">
        <v>1</v>
      </c>
      <c r="D1257" s="69" t="s">
        <v>2448</v>
      </c>
      <c r="E1257" s="69" t="s">
        <v>2449</v>
      </c>
      <c r="F1257" s="69" t="s">
        <v>2450</v>
      </c>
      <c r="G1257" s="69">
        <v>1</v>
      </c>
      <c r="I1257" s="69">
        <v>0</v>
      </c>
      <c r="J1257" s="69">
        <v>0</v>
      </c>
      <c r="K1257" s="69">
        <v>0</v>
      </c>
      <c r="M1257" s="69">
        <v>0</v>
      </c>
      <c r="O1257" s="69">
        <v>0</v>
      </c>
      <c r="P1257" s="69">
        <v>1</v>
      </c>
      <c r="Q1257" s="69">
        <v>0</v>
      </c>
      <c r="R1257" s="69">
        <v>2</v>
      </c>
      <c r="S1257" s="69">
        <v>0</v>
      </c>
      <c r="T1257" s="69">
        <v>0</v>
      </c>
      <c r="U1257" s="69">
        <v>0</v>
      </c>
      <c r="V1257" s="69">
        <v>0</v>
      </c>
      <c r="W1257" s="69">
        <v>0</v>
      </c>
      <c r="X1257" s="69">
        <v>0</v>
      </c>
      <c r="Y1257" s="69">
        <v>0</v>
      </c>
      <c r="Z1257" s="69">
        <v>0</v>
      </c>
      <c r="AA1257" s="69">
        <v>1</v>
      </c>
      <c r="AB1257" s="69">
        <v>31</v>
      </c>
      <c r="AC1257" s="69">
        <v>0</v>
      </c>
      <c r="AD1257" s="69">
        <v>0</v>
      </c>
      <c r="AE1257" s="69">
        <v>0</v>
      </c>
      <c r="AF1257" s="69">
        <v>1</v>
      </c>
      <c r="AG1257" s="69">
        <v>0</v>
      </c>
      <c r="AH1257" s="69">
        <v>1</v>
      </c>
      <c r="AI1257" s="69">
        <v>0</v>
      </c>
      <c r="AJ1257" s="69">
        <v>0</v>
      </c>
      <c r="AK1257" s="69">
        <v>0</v>
      </c>
      <c r="AL1257" s="69">
        <v>0</v>
      </c>
      <c r="AM1257" s="69">
        <v>0</v>
      </c>
      <c r="AN1257" s="69">
        <v>0</v>
      </c>
      <c r="AO1257" s="69">
        <v>0</v>
      </c>
      <c r="AP1257" s="69">
        <v>0</v>
      </c>
      <c r="AQ1257" s="84">
        <v>0</v>
      </c>
      <c r="AR1257" s="69">
        <v>0</v>
      </c>
      <c r="AS1257" s="69">
        <v>0</v>
      </c>
      <c r="AT1257" s="69">
        <v>0</v>
      </c>
      <c r="AU1257" s="69">
        <v>0</v>
      </c>
      <c r="AV1257" s="69">
        <v>0</v>
      </c>
      <c r="AW1257" s="69">
        <v>0</v>
      </c>
      <c r="AX1257" s="69">
        <v>0</v>
      </c>
      <c r="AY1257" s="69">
        <v>0</v>
      </c>
      <c r="AZ1257" s="69">
        <v>0</v>
      </c>
      <c r="BA1257" s="69">
        <v>0</v>
      </c>
      <c r="BB1257" s="69">
        <v>0</v>
      </c>
      <c r="BC1257" s="69">
        <v>0</v>
      </c>
      <c r="BD1257" s="69">
        <v>0</v>
      </c>
      <c r="BE1257" s="69">
        <v>0</v>
      </c>
      <c r="BF1257" s="69">
        <v>0</v>
      </c>
      <c r="BG1257" s="69">
        <v>0</v>
      </c>
      <c r="BH1257" s="69">
        <v>0</v>
      </c>
      <c r="BK1257" s="69">
        <v>3</v>
      </c>
      <c r="BL1257" s="69">
        <v>10</v>
      </c>
      <c r="BM1257" s="69">
        <v>1</v>
      </c>
      <c r="BN1257" s="69">
        <v>31</v>
      </c>
      <c r="BO1257" s="89">
        <v>0</v>
      </c>
      <c r="BP1257" s="69">
        <v>1</v>
      </c>
      <c r="BQ1257" s="69">
        <v>1</v>
      </c>
      <c r="BR1257" s="69">
        <v>1</v>
      </c>
      <c r="BS1257" s="69">
        <v>68504</v>
      </c>
      <c r="BT1257" s="69">
        <v>0</v>
      </c>
      <c r="BU1257" s="69">
        <v>0</v>
      </c>
      <c r="BV1257" s="69">
        <v>1000</v>
      </c>
      <c r="BW1257" s="69">
        <v>0</v>
      </c>
      <c r="BY1257" s="69">
        <v>0</v>
      </c>
      <c r="BZ1257" s="69">
        <v>0</v>
      </c>
      <c r="CA1257" s="69">
        <v>31</v>
      </c>
      <c r="CB1257" s="89">
        <v>0</v>
      </c>
      <c r="CC1257" s="69">
        <v>0</v>
      </c>
      <c r="CD1257" s="69">
        <v>0</v>
      </c>
      <c r="CE1257" s="69">
        <v>0</v>
      </c>
      <c r="CF1257" s="69">
        <v>0</v>
      </c>
      <c r="CG1257" s="69">
        <v>0</v>
      </c>
      <c r="CH1257" s="69">
        <v>0</v>
      </c>
      <c r="CI1257" s="69">
        <v>0</v>
      </c>
      <c r="CJ1257" s="69">
        <v>0</v>
      </c>
      <c r="CL1257" s="69">
        <v>0</v>
      </c>
      <c r="CM1257" s="69">
        <v>0</v>
      </c>
      <c r="CN1257" s="69">
        <v>0</v>
      </c>
      <c r="CO1257" s="89">
        <v>0</v>
      </c>
      <c r="CP1257" s="69">
        <v>0</v>
      </c>
      <c r="CQ1257" s="69">
        <v>0</v>
      </c>
      <c r="CR1257" s="69">
        <v>0</v>
      </c>
      <c r="CS1257" s="69">
        <v>0</v>
      </c>
      <c r="CT1257" s="69">
        <v>0</v>
      </c>
      <c r="CU1257" s="69">
        <v>0</v>
      </c>
      <c r="CV1257" s="69">
        <v>0</v>
      </c>
      <c r="CW1257" s="69">
        <v>0</v>
      </c>
      <c r="CZ1257" s="69">
        <v>0</v>
      </c>
      <c r="DA1257" s="69">
        <v>0</v>
      </c>
      <c r="DB1257" s="69">
        <v>550</v>
      </c>
      <c r="DC1257" s="69">
        <v>0</v>
      </c>
      <c r="DD1257" s="69">
        <v>0</v>
      </c>
      <c r="DE1257" s="69">
        <v>0</v>
      </c>
      <c r="DF1257" s="69">
        <v>0</v>
      </c>
      <c r="DG1257" s="69">
        <v>1</v>
      </c>
      <c r="DI1257" s="69" t="e">
        <f>INDEX(Sheet3!$E$78:$E$1130,MATCH(A1257,Sheet3!$D$78:$D$1130,0))</f>
        <v>#N/A</v>
      </c>
      <c r="DJ1257" s="69" t="str">
        <f t="shared" si="246"/>
        <v>skill_icons.ps_skill_matk</v>
      </c>
      <c r="DK1257" s="69" t="s">
        <v>2451</v>
      </c>
      <c r="DL1257" s="93"/>
      <c r="DM1257" s="94" t="s">
        <v>2708</v>
      </c>
      <c r="DN1257" s="69" t="e">
        <f>"造成["&amp;INDEX(Sheet5!$L$2:$L$11,MATCH(BL1257,Sheet5!$J$2:$J$11,0))&amp;":"&amp;BR1257&amp;"*"&amp;BS1257/1000&amp;"]"&amp;INDEX(Sheet5!$I$2:$I$4,MATCH(BR1257,Sheet5!$H$2:$H$4,0))&amp;"的"&amp;INDEX(Sheet5!$K$2:$K$11,MATCH(BL1257,Sheet5!$J$2:$J$11,0))</f>
        <v>#N/A</v>
      </c>
      <c r="DO1257" s="69" t="e">
        <f>"造成["&amp;INDEX(Sheet5!$L$2:$L$11,MATCH(BY1257,Sheet5!$J$2:$J$11,0))&amp;":"&amp;CE1257&amp;"*"&amp;CF1257/1000&amp;"]"&amp;INDEX(Sheet5!$I$2:$I$4,MATCH(CE1257,Sheet5!$H$2:$H$4,0))&amp;"的"&amp;INDEX(Sheet5!$K$2:$K$11,MATCH(BY1257,Sheet5!$J$2:$J$11,0))</f>
        <v>#N/A</v>
      </c>
      <c r="DP1257" s="69"/>
      <c r="DQ1257" s="69"/>
      <c r="DR1257" s="69" t="e">
        <f t="shared" si="245"/>
        <v>#N/A</v>
      </c>
      <c r="DS1257" s="90">
        <f>MATCH(A1257,Sheet5!D:D,0)</f>
        <v>510</v>
      </c>
      <c r="DT1257" s="94" t="e">
        <f>MATCH(A1256,Sheet5!F:F,0)</f>
        <v>#N/A</v>
      </c>
      <c r="DU1257" s="69">
        <v>550</v>
      </c>
      <c r="DV1257" s="69">
        <v>0</v>
      </c>
      <c r="DW1257" s="69">
        <v>0</v>
      </c>
      <c r="DX1257" s="69">
        <v>0</v>
      </c>
      <c r="DY1257" s="69">
        <v>0</v>
      </c>
    </row>
    <row r="1258" spans="1:129" ht="14.25">
      <c r="A1258" s="69">
        <v>68505</v>
      </c>
      <c r="B1258" s="69">
        <v>0</v>
      </c>
      <c r="C1258" s="69">
        <v>1</v>
      </c>
      <c r="D1258" s="69" t="s">
        <v>2453</v>
      </c>
      <c r="E1258" s="69" t="s">
        <v>2454</v>
      </c>
      <c r="F1258" s="69" t="s">
        <v>2455</v>
      </c>
      <c r="G1258" s="69">
        <v>1</v>
      </c>
      <c r="I1258" s="69">
        <v>0</v>
      </c>
      <c r="J1258" s="69">
        <v>0</v>
      </c>
      <c r="K1258" s="69">
        <v>0</v>
      </c>
      <c r="M1258" s="69">
        <v>0</v>
      </c>
      <c r="O1258" s="69">
        <v>0</v>
      </c>
      <c r="P1258" s="69">
        <v>1</v>
      </c>
      <c r="Q1258" s="69">
        <v>0</v>
      </c>
      <c r="R1258" s="69">
        <v>2</v>
      </c>
      <c r="S1258" s="69">
        <v>0</v>
      </c>
      <c r="T1258" s="69">
        <v>0</v>
      </c>
      <c r="U1258" s="69">
        <v>0</v>
      </c>
      <c r="V1258" s="69">
        <v>0</v>
      </c>
      <c r="W1258" s="69">
        <v>0</v>
      </c>
      <c r="X1258" s="69">
        <v>0</v>
      </c>
      <c r="Y1258" s="69">
        <v>0</v>
      </c>
      <c r="Z1258" s="69">
        <v>0</v>
      </c>
      <c r="AA1258" s="69">
        <v>1</v>
      </c>
      <c r="AB1258" s="69">
        <v>31</v>
      </c>
      <c r="AC1258" s="69">
        <v>0</v>
      </c>
      <c r="AD1258" s="69">
        <v>0</v>
      </c>
      <c r="AE1258" s="69">
        <v>0</v>
      </c>
      <c r="AF1258" s="69">
        <v>1</v>
      </c>
      <c r="AG1258" s="69">
        <v>0</v>
      </c>
      <c r="AH1258" s="69">
        <v>1</v>
      </c>
      <c r="AI1258" s="69">
        <v>0</v>
      </c>
      <c r="AJ1258" s="69">
        <v>0</v>
      </c>
      <c r="AK1258" s="69">
        <v>0</v>
      </c>
      <c r="AL1258" s="69">
        <v>0</v>
      </c>
      <c r="AM1258" s="69">
        <v>0</v>
      </c>
      <c r="AN1258" s="69">
        <v>0</v>
      </c>
      <c r="AO1258" s="69">
        <v>0</v>
      </c>
      <c r="AP1258" s="69">
        <v>0</v>
      </c>
      <c r="AQ1258" s="84">
        <v>0</v>
      </c>
      <c r="AR1258" s="69">
        <v>0</v>
      </c>
      <c r="AS1258" s="69">
        <v>0</v>
      </c>
      <c r="AT1258" s="69">
        <v>0</v>
      </c>
      <c r="AU1258" s="69">
        <v>0</v>
      </c>
      <c r="AV1258" s="69">
        <v>0</v>
      </c>
      <c r="AW1258" s="69">
        <v>0</v>
      </c>
      <c r="AX1258" s="69">
        <v>0</v>
      </c>
      <c r="AY1258" s="69">
        <v>0</v>
      </c>
      <c r="AZ1258" s="69">
        <v>0</v>
      </c>
      <c r="BA1258" s="69">
        <v>0</v>
      </c>
      <c r="BB1258" s="69">
        <v>0</v>
      </c>
      <c r="BC1258" s="69">
        <v>0</v>
      </c>
      <c r="BD1258" s="69">
        <v>0</v>
      </c>
      <c r="BE1258" s="69">
        <v>0</v>
      </c>
      <c r="BF1258" s="69">
        <v>0</v>
      </c>
      <c r="BG1258" s="69">
        <v>0</v>
      </c>
      <c r="BH1258" s="69">
        <v>0</v>
      </c>
      <c r="BK1258" s="69">
        <v>3</v>
      </c>
      <c r="BL1258" s="69">
        <v>10</v>
      </c>
      <c r="BM1258" s="69">
        <v>1</v>
      </c>
      <c r="BN1258" s="69">
        <v>31</v>
      </c>
      <c r="BO1258" s="89">
        <v>0</v>
      </c>
      <c r="BP1258" s="69">
        <v>1</v>
      </c>
      <c r="BQ1258" s="69">
        <v>1</v>
      </c>
      <c r="BR1258" s="69">
        <v>1</v>
      </c>
      <c r="BS1258" s="69">
        <v>68505</v>
      </c>
      <c r="BT1258" s="69">
        <v>0</v>
      </c>
      <c r="BU1258" s="69">
        <v>0</v>
      </c>
      <c r="BV1258" s="69">
        <v>1000</v>
      </c>
      <c r="BW1258" s="69">
        <v>0</v>
      </c>
      <c r="BY1258" s="69">
        <v>0</v>
      </c>
      <c r="BZ1258" s="69">
        <v>0</v>
      </c>
      <c r="CA1258" s="69">
        <v>31</v>
      </c>
      <c r="CB1258" s="89">
        <v>0</v>
      </c>
      <c r="CC1258" s="69">
        <v>0</v>
      </c>
      <c r="CD1258" s="69">
        <v>0</v>
      </c>
      <c r="CE1258" s="69">
        <v>0</v>
      </c>
      <c r="CF1258" s="69">
        <v>0</v>
      </c>
      <c r="CG1258" s="69">
        <v>0</v>
      </c>
      <c r="CH1258" s="69">
        <v>0</v>
      </c>
      <c r="CI1258" s="69">
        <v>0</v>
      </c>
      <c r="CJ1258" s="69">
        <v>0</v>
      </c>
      <c r="CL1258" s="69">
        <v>0</v>
      </c>
      <c r="CM1258" s="69">
        <v>0</v>
      </c>
      <c r="CN1258" s="69">
        <v>0</v>
      </c>
      <c r="CO1258" s="89">
        <v>0</v>
      </c>
      <c r="CP1258" s="69">
        <v>0</v>
      </c>
      <c r="CQ1258" s="69">
        <v>0</v>
      </c>
      <c r="CR1258" s="69">
        <v>0</v>
      </c>
      <c r="CS1258" s="69">
        <v>0</v>
      </c>
      <c r="CT1258" s="69">
        <v>0</v>
      </c>
      <c r="CU1258" s="69">
        <v>0</v>
      </c>
      <c r="CV1258" s="69">
        <v>0</v>
      </c>
      <c r="CW1258" s="69">
        <v>0</v>
      </c>
      <c r="CZ1258" s="69">
        <v>0</v>
      </c>
      <c r="DA1258" s="69">
        <v>0</v>
      </c>
      <c r="DB1258" s="69">
        <v>275</v>
      </c>
      <c r="DC1258" s="69">
        <v>0</v>
      </c>
      <c r="DD1258" s="69">
        <v>0</v>
      </c>
      <c r="DE1258" s="69">
        <v>0</v>
      </c>
      <c r="DF1258" s="69">
        <v>0</v>
      </c>
      <c r="DG1258" s="69">
        <v>1</v>
      </c>
      <c r="DI1258" s="69" t="e">
        <f>INDEX(Sheet3!$E$78:$E$1130,MATCH(A1258,Sheet3!$D$78:$D$1130,0))</f>
        <v>#N/A</v>
      </c>
      <c r="DJ1258" s="69" t="str">
        <f t="shared" si="246"/>
        <v>skill_icons.ps_skill_pdef</v>
      </c>
      <c r="DK1258" s="69" t="s">
        <v>2456</v>
      </c>
      <c r="DL1258" s="93"/>
      <c r="DM1258" s="94" t="s">
        <v>2709</v>
      </c>
      <c r="DN1258" s="69" t="e">
        <f>"造成["&amp;INDEX(Sheet5!$L$2:$L$11,MATCH(BL1258,Sheet5!$J$2:$J$11,0))&amp;":"&amp;BR1258&amp;"*"&amp;BS1258/1000&amp;"]"&amp;INDEX(Sheet5!$I$2:$I$4,MATCH(BR1258,Sheet5!$H$2:$H$4,0))&amp;"的"&amp;INDEX(Sheet5!$K$2:$K$11,MATCH(BL1258,Sheet5!$J$2:$J$11,0))</f>
        <v>#N/A</v>
      </c>
      <c r="DO1258" s="69" t="e">
        <f>"造成["&amp;INDEX(Sheet5!$L$2:$L$11,MATCH(BY1258,Sheet5!$J$2:$J$11,0))&amp;":"&amp;CE1258&amp;"*"&amp;CF1258/1000&amp;"]"&amp;INDEX(Sheet5!$I$2:$I$4,MATCH(CE1258,Sheet5!$H$2:$H$4,0))&amp;"的"&amp;INDEX(Sheet5!$K$2:$K$11,MATCH(BY1258,Sheet5!$J$2:$J$11,0))</f>
        <v>#N/A</v>
      </c>
      <c r="DP1258" s="69"/>
      <c r="DQ1258" s="69"/>
      <c r="DR1258" s="69" t="e">
        <f t="shared" si="245"/>
        <v>#N/A</v>
      </c>
      <c r="DS1258" s="90">
        <f>MATCH(A1258,Sheet5!D:D,0)</f>
        <v>511</v>
      </c>
      <c r="DT1258" s="94" t="e">
        <f>MATCH(A1257,Sheet5!F:F,0)</f>
        <v>#N/A</v>
      </c>
      <c r="DU1258" s="69">
        <v>275</v>
      </c>
      <c r="DV1258" s="69">
        <v>0</v>
      </c>
      <c r="DW1258" s="69">
        <v>0</v>
      </c>
      <c r="DX1258" s="69">
        <v>0</v>
      </c>
      <c r="DY1258" s="69">
        <v>0</v>
      </c>
    </row>
    <row r="1259" spans="1:129" ht="14.25">
      <c r="A1259" s="69">
        <v>68506</v>
      </c>
      <c r="B1259" s="69">
        <v>0</v>
      </c>
      <c r="C1259" s="69">
        <v>1</v>
      </c>
      <c r="D1259" s="69" t="s">
        <v>2458</v>
      </c>
      <c r="E1259" s="69" t="s">
        <v>2459</v>
      </c>
      <c r="F1259" s="69" t="s">
        <v>2460</v>
      </c>
      <c r="G1259" s="69">
        <v>1</v>
      </c>
      <c r="I1259" s="69">
        <v>0</v>
      </c>
      <c r="J1259" s="69">
        <v>0</v>
      </c>
      <c r="K1259" s="69">
        <v>0</v>
      </c>
      <c r="M1259" s="69">
        <v>0</v>
      </c>
      <c r="O1259" s="69">
        <v>0</v>
      </c>
      <c r="P1259" s="69">
        <v>1</v>
      </c>
      <c r="Q1259" s="69">
        <v>0</v>
      </c>
      <c r="R1259" s="69">
        <v>2</v>
      </c>
      <c r="S1259" s="69">
        <v>0</v>
      </c>
      <c r="T1259" s="69">
        <v>0</v>
      </c>
      <c r="U1259" s="69">
        <v>0</v>
      </c>
      <c r="V1259" s="69">
        <v>0</v>
      </c>
      <c r="W1259" s="69">
        <v>0</v>
      </c>
      <c r="X1259" s="69">
        <v>0</v>
      </c>
      <c r="Y1259" s="69">
        <v>0</v>
      </c>
      <c r="Z1259" s="69">
        <v>0</v>
      </c>
      <c r="AA1259" s="69">
        <v>1</v>
      </c>
      <c r="AB1259" s="69">
        <v>31</v>
      </c>
      <c r="AC1259" s="69">
        <v>0</v>
      </c>
      <c r="AD1259" s="69">
        <v>0</v>
      </c>
      <c r="AE1259" s="69">
        <v>0</v>
      </c>
      <c r="AF1259" s="69">
        <v>1</v>
      </c>
      <c r="AG1259" s="69">
        <v>0</v>
      </c>
      <c r="AH1259" s="69">
        <v>1</v>
      </c>
      <c r="AI1259" s="69">
        <v>0</v>
      </c>
      <c r="AJ1259" s="69">
        <v>0</v>
      </c>
      <c r="AK1259" s="69">
        <v>0</v>
      </c>
      <c r="AL1259" s="69">
        <v>0</v>
      </c>
      <c r="AM1259" s="69">
        <v>0</v>
      </c>
      <c r="AN1259" s="69">
        <v>0</v>
      </c>
      <c r="AO1259" s="69">
        <v>0</v>
      </c>
      <c r="AP1259" s="69">
        <v>0</v>
      </c>
      <c r="AQ1259" s="84">
        <v>0</v>
      </c>
      <c r="AR1259" s="69">
        <v>0</v>
      </c>
      <c r="AS1259" s="69">
        <v>0</v>
      </c>
      <c r="AT1259" s="69">
        <v>0</v>
      </c>
      <c r="AU1259" s="69">
        <v>0</v>
      </c>
      <c r="AV1259" s="69">
        <v>0</v>
      </c>
      <c r="AW1259" s="69">
        <v>0</v>
      </c>
      <c r="AX1259" s="69">
        <v>0</v>
      </c>
      <c r="AY1259" s="69">
        <v>0</v>
      </c>
      <c r="AZ1259" s="69">
        <v>0</v>
      </c>
      <c r="BA1259" s="69">
        <v>0</v>
      </c>
      <c r="BB1259" s="69">
        <v>0</v>
      </c>
      <c r="BC1259" s="69">
        <v>0</v>
      </c>
      <c r="BD1259" s="69">
        <v>0</v>
      </c>
      <c r="BE1259" s="69">
        <v>0</v>
      </c>
      <c r="BF1259" s="69">
        <v>0</v>
      </c>
      <c r="BG1259" s="69">
        <v>0</v>
      </c>
      <c r="BH1259" s="69">
        <v>0</v>
      </c>
      <c r="BK1259" s="69">
        <v>3</v>
      </c>
      <c r="BL1259" s="69">
        <v>10</v>
      </c>
      <c r="BM1259" s="69">
        <v>1</v>
      </c>
      <c r="BN1259" s="69">
        <v>31</v>
      </c>
      <c r="BO1259" s="89">
        <v>0</v>
      </c>
      <c r="BP1259" s="69">
        <v>1</v>
      </c>
      <c r="BQ1259" s="69">
        <v>1</v>
      </c>
      <c r="BR1259" s="69">
        <v>1</v>
      </c>
      <c r="BS1259" s="69">
        <v>68506</v>
      </c>
      <c r="BT1259" s="69">
        <v>0</v>
      </c>
      <c r="BU1259" s="69">
        <v>0</v>
      </c>
      <c r="BV1259" s="69">
        <v>1000</v>
      </c>
      <c r="BW1259" s="69">
        <v>0</v>
      </c>
      <c r="BY1259" s="69">
        <v>0</v>
      </c>
      <c r="BZ1259" s="69">
        <v>0</v>
      </c>
      <c r="CA1259" s="69">
        <v>31</v>
      </c>
      <c r="CB1259" s="89">
        <v>0</v>
      </c>
      <c r="CC1259" s="69">
        <v>0</v>
      </c>
      <c r="CD1259" s="69">
        <v>0</v>
      </c>
      <c r="CE1259" s="69">
        <v>0</v>
      </c>
      <c r="CF1259" s="69">
        <v>0</v>
      </c>
      <c r="CG1259" s="69">
        <v>0</v>
      </c>
      <c r="CH1259" s="69">
        <v>0</v>
      </c>
      <c r="CI1259" s="69">
        <v>0</v>
      </c>
      <c r="CJ1259" s="69">
        <v>0</v>
      </c>
      <c r="CL1259" s="69">
        <v>0</v>
      </c>
      <c r="CM1259" s="69">
        <v>0</v>
      </c>
      <c r="CN1259" s="69">
        <v>0</v>
      </c>
      <c r="CO1259" s="89">
        <v>0</v>
      </c>
      <c r="CP1259" s="69">
        <v>0</v>
      </c>
      <c r="CQ1259" s="69">
        <v>0</v>
      </c>
      <c r="CR1259" s="69">
        <v>0</v>
      </c>
      <c r="CS1259" s="69">
        <v>0</v>
      </c>
      <c r="CT1259" s="69">
        <v>0</v>
      </c>
      <c r="CU1259" s="69">
        <v>0</v>
      </c>
      <c r="CV1259" s="69">
        <v>0</v>
      </c>
      <c r="CW1259" s="69">
        <v>0</v>
      </c>
      <c r="CZ1259" s="69">
        <v>0</v>
      </c>
      <c r="DA1259" s="69">
        <v>0</v>
      </c>
      <c r="DB1259" s="69">
        <v>275</v>
      </c>
      <c r="DC1259" s="69">
        <v>0</v>
      </c>
      <c r="DD1259" s="69">
        <v>0</v>
      </c>
      <c r="DE1259" s="69">
        <v>0</v>
      </c>
      <c r="DF1259" s="69">
        <v>0</v>
      </c>
      <c r="DG1259" s="69">
        <v>1</v>
      </c>
      <c r="DI1259" s="69" t="e">
        <f>INDEX(Sheet3!$E$78:$E$1130,MATCH(A1259,Sheet3!$D$78:$D$1130,0))</f>
        <v>#N/A</v>
      </c>
      <c r="DJ1259" s="69" t="str">
        <f t="shared" si="246"/>
        <v>skill_icons.ps_skill_mdef</v>
      </c>
      <c r="DK1259" s="69" t="s">
        <v>2461</v>
      </c>
      <c r="DL1259" s="93"/>
      <c r="DM1259" s="94" t="s">
        <v>2710</v>
      </c>
      <c r="DN1259" s="69" t="e">
        <f>"造成["&amp;INDEX(Sheet5!$L$2:$L$11,MATCH(BL1259,Sheet5!$J$2:$J$11,0))&amp;":"&amp;BR1259&amp;"*"&amp;BS1259/1000&amp;"]"&amp;INDEX(Sheet5!$I$2:$I$4,MATCH(BR1259,Sheet5!$H$2:$H$4,0))&amp;"的"&amp;INDEX(Sheet5!$K$2:$K$11,MATCH(BL1259,Sheet5!$J$2:$J$11,0))</f>
        <v>#N/A</v>
      </c>
      <c r="DO1259" s="69" t="e">
        <f>"造成["&amp;INDEX(Sheet5!$L$2:$L$11,MATCH(BY1259,Sheet5!$J$2:$J$11,0))&amp;":"&amp;CE1259&amp;"*"&amp;CF1259/1000&amp;"]"&amp;INDEX(Sheet5!$I$2:$I$4,MATCH(CE1259,Sheet5!$H$2:$H$4,0))&amp;"的"&amp;INDEX(Sheet5!$K$2:$K$11,MATCH(BY1259,Sheet5!$J$2:$J$11,0))</f>
        <v>#N/A</v>
      </c>
      <c r="DP1259" s="69"/>
      <c r="DQ1259" s="69"/>
      <c r="DR1259" s="69" t="e">
        <f t="shared" si="245"/>
        <v>#N/A</v>
      </c>
      <c r="DS1259" s="90">
        <f>MATCH(A1259,Sheet5!D:D,0)</f>
        <v>512</v>
      </c>
      <c r="DT1259" s="94" t="e">
        <f>MATCH(A1258,Sheet5!F:F,0)</f>
        <v>#N/A</v>
      </c>
      <c r="DU1259" s="69">
        <v>275</v>
      </c>
      <c r="DV1259" s="69">
        <v>0</v>
      </c>
      <c r="DW1259" s="69">
        <v>0</v>
      </c>
      <c r="DX1259" s="69">
        <v>0</v>
      </c>
      <c r="DY1259" s="69">
        <v>0</v>
      </c>
    </row>
    <row r="1260" spans="1:129" ht="14.25">
      <c r="A1260" s="69">
        <v>68507</v>
      </c>
      <c r="B1260" s="69">
        <v>0</v>
      </c>
      <c r="C1260" s="69">
        <v>1</v>
      </c>
      <c r="D1260" s="69" t="s">
        <v>2463</v>
      </c>
      <c r="E1260" s="69" t="s">
        <v>2464</v>
      </c>
      <c r="F1260" s="69" t="s">
        <v>1825</v>
      </c>
      <c r="G1260" s="69">
        <v>1</v>
      </c>
      <c r="I1260" s="69">
        <v>0</v>
      </c>
      <c r="J1260" s="69">
        <v>0</v>
      </c>
      <c r="K1260" s="69">
        <v>0</v>
      </c>
      <c r="M1260" s="69">
        <v>0</v>
      </c>
      <c r="O1260" s="69">
        <v>0</v>
      </c>
      <c r="P1260" s="69">
        <v>1</v>
      </c>
      <c r="Q1260" s="69">
        <v>0</v>
      </c>
      <c r="R1260" s="69">
        <v>2</v>
      </c>
      <c r="S1260" s="69">
        <v>0</v>
      </c>
      <c r="T1260" s="69">
        <v>0</v>
      </c>
      <c r="U1260" s="69">
        <v>0</v>
      </c>
      <c r="V1260" s="69">
        <v>0</v>
      </c>
      <c r="W1260" s="69">
        <v>0</v>
      </c>
      <c r="X1260" s="69">
        <v>0</v>
      </c>
      <c r="Y1260" s="69">
        <v>0</v>
      </c>
      <c r="Z1260" s="69">
        <v>0</v>
      </c>
      <c r="AA1260" s="69">
        <v>1</v>
      </c>
      <c r="AB1260" s="69">
        <v>31</v>
      </c>
      <c r="AC1260" s="69">
        <v>0</v>
      </c>
      <c r="AD1260" s="69">
        <v>0</v>
      </c>
      <c r="AE1260" s="69">
        <v>0</v>
      </c>
      <c r="AF1260" s="69">
        <v>1</v>
      </c>
      <c r="AG1260" s="69">
        <v>0</v>
      </c>
      <c r="AH1260" s="69">
        <v>1</v>
      </c>
      <c r="AI1260" s="69">
        <v>0</v>
      </c>
      <c r="AJ1260" s="69">
        <v>0</v>
      </c>
      <c r="AK1260" s="69">
        <v>0</v>
      </c>
      <c r="AL1260" s="69">
        <v>0</v>
      </c>
      <c r="AM1260" s="69">
        <v>0</v>
      </c>
      <c r="AN1260" s="69">
        <v>0</v>
      </c>
      <c r="AO1260" s="69">
        <v>0</v>
      </c>
      <c r="AP1260" s="69">
        <v>0</v>
      </c>
      <c r="AQ1260" s="84">
        <v>0</v>
      </c>
      <c r="AR1260" s="69">
        <v>0</v>
      </c>
      <c r="AS1260" s="69">
        <v>0</v>
      </c>
      <c r="AT1260" s="69">
        <v>0</v>
      </c>
      <c r="AU1260" s="69">
        <v>0</v>
      </c>
      <c r="AV1260" s="69">
        <v>0</v>
      </c>
      <c r="AW1260" s="69">
        <v>0</v>
      </c>
      <c r="AX1260" s="69">
        <v>0</v>
      </c>
      <c r="AY1260" s="69">
        <v>0</v>
      </c>
      <c r="AZ1260" s="69">
        <v>0</v>
      </c>
      <c r="BA1260" s="69">
        <v>0</v>
      </c>
      <c r="BB1260" s="69">
        <v>0</v>
      </c>
      <c r="BC1260" s="69">
        <v>0</v>
      </c>
      <c r="BD1260" s="69">
        <v>0</v>
      </c>
      <c r="BE1260" s="69">
        <v>0</v>
      </c>
      <c r="BF1260" s="69">
        <v>0</v>
      </c>
      <c r="BG1260" s="69">
        <v>0</v>
      </c>
      <c r="BH1260" s="69">
        <v>0</v>
      </c>
      <c r="BK1260" s="69">
        <v>3</v>
      </c>
      <c r="BL1260" s="69">
        <v>10</v>
      </c>
      <c r="BM1260" s="69">
        <v>1</v>
      </c>
      <c r="BN1260" s="69">
        <v>31</v>
      </c>
      <c r="BO1260" s="89">
        <v>0</v>
      </c>
      <c r="BP1260" s="69">
        <v>1</v>
      </c>
      <c r="BQ1260" s="69">
        <v>1</v>
      </c>
      <c r="BR1260" s="69">
        <v>1</v>
      </c>
      <c r="BS1260" s="69">
        <v>68507</v>
      </c>
      <c r="BT1260" s="69">
        <v>0</v>
      </c>
      <c r="BU1260" s="69">
        <v>0</v>
      </c>
      <c r="BV1260" s="69">
        <v>1000</v>
      </c>
      <c r="BW1260" s="69">
        <v>0</v>
      </c>
      <c r="BY1260" s="69">
        <v>0</v>
      </c>
      <c r="BZ1260" s="69">
        <v>0</v>
      </c>
      <c r="CA1260" s="69">
        <v>31</v>
      </c>
      <c r="CB1260" s="89">
        <v>0</v>
      </c>
      <c r="CC1260" s="69">
        <v>0</v>
      </c>
      <c r="CD1260" s="69">
        <v>0</v>
      </c>
      <c r="CE1260" s="69">
        <v>0</v>
      </c>
      <c r="CF1260" s="69">
        <v>0</v>
      </c>
      <c r="CG1260" s="69">
        <v>0</v>
      </c>
      <c r="CH1260" s="69">
        <v>0</v>
      </c>
      <c r="CI1260" s="69">
        <v>0</v>
      </c>
      <c r="CJ1260" s="69">
        <v>0</v>
      </c>
      <c r="CL1260" s="69">
        <v>0</v>
      </c>
      <c r="CM1260" s="69">
        <v>0</v>
      </c>
      <c r="CN1260" s="69">
        <v>0</v>
      </c>
      <c r="CO1260" s="89">
        <v>0</v>
      </c>
      <c r="CP1260" s="69">
        <v>0</v>
      </c>
      <c r="CQ1260" s="69">
        <v>0</v>
      </c>
      <c r="CR1260" s="69">
        <v>0</v>
      </c>
      <c r="CS1260" s="69">
        <v>0</v>
      </c>
      <c r="CT1260" s="69">
        <v>0</v>
      </c>
      <c r="CU1260" s="69">
        <v>0</v>
      </c>
      <c r="CV1260" s="69">
        <v>0</v>
      </c>
      <c r="CW1260" s="69">
        <v>0</v>
      </c>
      <c r="CZ1260" s="69">
        <v>0</v>
      </c>
      <c r="DA1260" s="69">
        <v>0</v>
      </c>
      <c r="DB1260" s="69">
        <v>31</v>
      </c>
      <c r="DC1260" s="69">
        <v>0</v>
      </c>
      <c r="DD1260" s="69">
        <v>0</v>
      </c>
      <c r="DE1260" s="69">
        <v>0</v>
      </c>
      <c r="DF1260" s="69">
        <v>0</v>
      </c>
      <c r="DG1260" s="69">
        <v>1</v>
      </c>
      <c r="DI1260" s="69" t="e">
        <f>INDEX(Sheet3!$E$78:$E$1130,MATCH(A1260,Sheet3!$D$78:$D$1130,0))</f>
        <v>#N/A</v>
      </c>
      <c r="DJ1260" s="69" t="str">
        <f t="shared" si="246"/>
        <v>skill_icons.ps_skill_pysicalcri</v>
      </c>
      <c r="DK1260" s="69" t="s">
        <v>2465</v>
      </c>
      <c r="DL1260" s="93"/>
      <c r="DM1260" s="94" t="s">
        <v>2711</v>
      </c>
      <c r="DN1260" s="69" t="e">
        <f>"造成["&amp;INDEX(Sheet5!$L$2:$L$11,MATCH(BL1260,Sheet5!$J$2:$J$11,0))&amp;":"&amp;BR1260&amp;"*"&amp;BS1260/1000&amp;"]"&amp;INDEX(Sheet5!$I$2:$I$4,MATCH(BR1260,Sheet5!$H$2:$H$4,0))&amp;"的"&amp;INDEX(Sheet5!$K$2:$K$11,MATCH(BL1260,Sheet5!$J$2:$J$11,0))</f>
        <v>#N/A</v>
      </c>
      <c r="DO1260" s="69" t="e">
        <f>"造成["&amp;INDEX(Sheet5!$L$2:$L$11,MATCH(BY1260,Sheet5!$J$2:$J$11,0))&amp;":"&amp;CE1260&amp;"*"&amp;CF1260/1000&amp;"]"&amp;INDEX(Sheet5!$I$2:$I$4,MATCH(CE1260,Sheet5!$H$2:$H$4,0))&amp;"的"&amp;INDEX(Sheet5!$K$2:$K$11,MATCH(BY1260,Sheet5!$J$2:$J$11,0))</f>
        <v>#N/A</v>
      </c>
      <c r="DP1260" s="69"/>
      <c r="DQ1260" s="69"/>
      <c r="DR1260" s="69" t="e">
        <f t="shared" si="245"/>
        <v>#N/A</v>
      </c>
      <c r="DS1260" s="90">
        <f>MATCH(A1260,Sheet5!D:D,0)</f>
        <v>513</v>
      </c>
      <c r="DT1260" s="94" t="e">
        <f>MATCH(A1259,Sheet5!F:F,0)</f>
        <v>#N/A</v>
      </c>
      <c r="DU1260" s="69">
        <v>31</v>
      </c>
      <c r="DV1260" s="69">
        <v>0</v>
      </c>
      <c r="DW1260" s="69">
        <v>0</v>
      </c>
      <c r="DX1260" s="69">
        <v>0</v>
      </c>
      <c r="DY1260" s="69">
        <v>0</v>
      </c>
    </row>
    <row r="1261" spans="1:129" ht="14.25">
      <c r="A1261" s="69">
        <v>68508</v>
      </c>
      <c r="B1261" s="69">
        <v>0</v>
      </c>
      <c r="C1261" s="69">
        <v>1</v>
      </c>
      <c r="D1261" s="69" t="s">
        <v>2467</v>
      </c>
      <c r="E1261" s="69" t="s">
        <v>2468</v>
      </c>
      <c r="F1261" s="69" t="s">
        <v>2469</v>
      </c>
      <c r="G1261" s="69">
        <v>1</v>
      </c>
      <c r="I1261" s="69">
        <v>0</v>
      </c>
      <c r="J1261" s="69">
        <v>0</v>
      </c>
      <c r="K1261" s="69">
        <v>0</v>
      </c>
      <c r="M1261" s="69">
        <v>0</v>
      </c>
      <c r="O1261" s="69">
        <v>0</v>
      </c>
      <c r="P1261" s="69">
        <v>1</v>
      </c>
      <c r="Q1261" s="69">
        <v>0</v>
      </c>
      <c r="R1261" s="69">
        <v>2</v>
      </c>
      <c r="S1261" s="69">
        <v>0</v>
      </c>
      <c r="T1261" s="69">
        <v>0</v>
      </c>
      <c r="U1261" s="69">
        <v>0</v>
      </c>
      <c r="V1261" s="69">
        <v>0</v>
      </c>
      <c r="W1261" s="69">
        <v>0</v>
      </c>
      <c r="X1261" s="69">
        <v>0</v>
      </c>
      <c r="Y1261" s="69">
        <v>0</v>
      </c>
      <c r="Z1261" s="69">
        <v>0</v>
      </c>
      <c r="AA1261" s="69">
        <v>1</v>
      </c>
      <c r="AB1261" s="69">
        <v>31</v>
      </c>
      <c r="AC1261" s="69">
        <v>0</v>
      </c>
      <c r="AD1261" s="69">
        <v>0</v>
      </c>
      <c r="AE1261" s="69">
        <v>0</v>
      </c>
      <c r="AF1261" s="69">
        <v>1</v>
      </c>
      <c r="AG1261" s="69">
        <v>0</v>
      </c>
      <c r="AH1261" s="69">
        <v>1</v>
      </c>
      <c r="AI1261" s="69">
        <v>0</v>
      </c>
      <c r="AJ1261" s="69">
        <v>0</v>
      </c>
      <c r="AK1261" s="69">
        <v>0</v>
      </c>
      <c r="AL1261" s="69">
        <v>0</v>
      </c>
      <c r="AM1261" s="69">
        <v>0</v>
      </c>
      <c r="AN1261" s="69">
        <v>0</v>
      </c>
      <c r="AO1261" s="69">
        <v>0</v>
      </c>
      <c r="AP1261" s="69">
        <v>0</v>
      </c>
      <c r="AQ1261" s="84">
        <v>0</v>
      </c>
      <c r="AR1261" s="69">
        <v>0</v>
      </c>
      <c r="AS1261" s="69">
        <v>0</v>
      </c>
      <c r="AT1261" s="69">
        <v>0</v>
      </c>
      <c r="AU1261" s="69">
        <v>0</v>
      </c>
      <c r="AV1261" s="69">
        <v>0</v>
      </c>
      <c r="AW1261" s="69">
        <v>0</v>
      </c>
      <c r="AX1261" s="69">
        <v>0</v>
      </c>
      <c r="AY1261" s="69">
        <v>0</v>
      </c>
      <c r="AZ1261" s="69">
        <v>0</v>
      </c>
      <c r="BA1261" s="69">
        <v>0</v>
      </c>
      <c r="BB1261" s="69">
        <v>0</v>
      </c>
      <c r="BC1261" s="69">
        <v>0</v>
      </c>
      <c r="BD1261" s="69">
        <v>0</v>
      </c>
      <c r="BE1261" s="69">
        <v>0</v>
      </c>
      <c r="BF1261" s="69">
        <v>0</v>
      </c>
      <c r="BG1261" s="69">
        <v>0</v>
      </c>
      <c r="BH1261" s="69">
        <v>0</v>
      </c>
      <c r="BK1261" s="69">
        <v>3</v>
      </c>
      <c r="BL1261" s="69">
        <v>10</v>
      </c>
      <c r="BM1261" s="69">
        <v>1</v>
      </c>
      <c r="BN1261" s="69">
        <v>31</v>
      </c>
      <c r="BO1261" s="89">
        <v>0</v>
      </c>
      <c r="BP1261" s="69">
        <v>1</v>
      </c>
      <c r="BQ1261" s="69">
        <v>1</v>
      </c>
      <c r="BR1261" s="69">
        <v>1</v>
      </c>
      <c r="BS1261" s="69">
        <v>68508</v>
      </c>
      <c r="BT1261" s="69">
        <v>0</v>
      </c>
      <c r="BU1261" s="69">
        <v>0</v>
      </c>
      <c r="BV1261" s="69">
        <v>1000</v>
      </c>
      <c r="BW1261" s="69">
        <v>0</v>
      </c>
      <c r="BY1261" s="69">
        <v>0</v>
      </c>
      <c r="BZ1261" s="69">
        <v>0</v>
      </c>
      <c r="CA1261" s="69">
        <v>31</v>
      </c>
      <c r="CB1261" s="89">
        <v>0</v>
      </c>
      <c r="CC1261" s="69">
        <v>0</v>
      </c>
      <c r="CD1261" s="69">
        <v>0</v>
      </c>
      <c r="CE1261" s="69">
        <v>0</v>
      </c>
      <c r="CF1261" s="69">
        <v>0</v>
      </c>
      <c r="CG1261" s="69">
        <v>0</v>
      </c>
      <c r="CH1261" s="69">
        <v>0</v>
      </c>
      <c r="CI1261" s="69">
        <v>0</v>
      </c>
      <c r="CJ1261" s="69">
        <v>0</v>
      </c>
      <c r="CL1261" s="69">
        <v>0</v>
      </c>
      <c r="CM1261" s="69">
        <v>0</v>
      </c>
      <c r="CN1261" s="69">
        <v>0</v>
      </c>
      <c r="CO1261" s="89">
        <v>0</v>
      </c>
      <c r="CP1261" s="69">
        <v>0</v>
      </c>
      <c r="CQ1261" s="69">
        <v>0</v>
      </c>
      <c r="CR1261" s="69">
        <v>0</v>
      </c>
      <c r="CS1261" s="69">
        <v>0</v>
      </c>
      <c r="CT1261" s="69">
        <v>0</v>
      </c>
      <c r="CU1261" s="69">
        <v>0</v>
      </c>
      <c r="CV1261" s="69">
        <v>0</v>
      </c>
      <c r="CW1261" s="69">
        <v>0</v>
      </c>
      <c r="CZ1261" s="69">
        <v>0</v>
      </c>
      <c r="DA1261" s="69">
        <v>0</v>
      </c>
      <c r="DB1261" s="69">
        <v>31</v>
      </c>
      <c r="DC1261" s="69">
        <v>0</v>
      </c>
      <c r="DD1261" s="69">
        <v>0</v>
      </c>
      <c r="DE1261" s="69">
        <v>0</v>
      </c>
      <c r="DF1261" s="69">
        <v>0</v>
      </c>
      <c r="DG1261" s="69">
        <v>1</v>
      </c>
      <c r="DI1261" s="69" t="e">
        <f>INDEX(Sheet3!$E$78:$E$1130,MATCH(A1261,Sheet3!$D$78:$D$1130,0))</f>
        <v>#N/A</v>
      </c>
      <c r="DJ1261" s="69" t="str">
        <f t="shared" si="246"/>
        <v>skill_icons.ps_skill_magiccri</v>
      </c>
      <c r="DK1261" s="69" t="s">
        <v>2470</v>
      </c>
      <c r="DL1261" s="93"/>
      <c r="DM1261" s="94" t="s">
        <v>2712</v>
      </c>
      <c r="DN1261" s="69" t="e">
        <f>"造成["&amp;INDEX(Sheet5!$L$2:$L$11,MATCH(BL1261,Sheet5!$J$2:$J$11,0))&amp;":"&amp;BR1261&amp;"*"&amp;BS1261/1000&amp;"]"&amp;INDEX(Sheet5!$I$2:$I$4,MATCH(BR1261,Sheet5!$H$2:$H$4,0))&amp;"的"&amp;INDEX(Sheet5!$K$2:$K$11,MATCH(BL1261,Sheet5!$J$2:$J$11,0))</f>
        <v>#N/A</v>
      </c>
      <c r="DO1261" s="69" t="e">
        <f>"造成["&amp;INDEX(Sheet5!$L$2:$L$11,MATCH(BY1261,Sheet5!$J$2:$J$11,0))&amp;":"&amp;CE1261&amp;"*"&amp;CF1261/1000&amp;"]"&amp;INDEX(Sheet5!$I$2:$I$4,MATCH(CE1261,Sheet5!$H$2:$H$4,0))&amp;"的"&amp;INDEX(Sheet5!$K$2:$K$11,MATCH(BY1261,Sheet5!$J$2:$J$11,0))</f>
        <v>#N/A</v>
      </c>
      <c r="DP1261" s="69"/>
      <c r="DQ1261" s="69"/>
      <c r="DR1261" s="69" t="e">
        <f t="shared" si="245"/>
        <v>#N/A</v>
      </c>
      <c r="DS1261" s="90">
        <f>MATCH(A1261,Sheet5!D:D,0)</f>
        <v>514</v>
      </c>
      <c r="DT1261" s="94" t="e">
        <f>MATCH(A1260,Sheet5!F:F,0)</f>
        <v>#N/A</v>
      </c>
      <c r="DU1261" s="69">
        <v>31</v>
      </c>
      <c r="DV1261" s="69">
        <v>0</v>
      </c>
      <c r="DW1261" s="69">
        <v>0</v>
      </c>
      <c r="DX1261" s="69">
        <v>0</v>
      </c>
      <c r="DY1261" s="69">
        <v>0</v>
      </c>
    </row>
    <row r="1262" spans="1:129" ht="14.25">
      <c r="A1262" s="69">
        <v>68509</v>
      </c>
      <c r="B1262" s="69">
        <v>0</v>
      </c>
      <c r="C1262" s="69">
        <v>1</v>
      </c>
      <c r="D1262" s="69" t="s">
        <v>2472</v>
      </c>
      <c r="E1262" s="69" t="s">
        <v>2473</v>
      </c>
      <c r="F1262" s="69" t="s">
        <v>2474</v>
      </c>
      <c r="G1262" s="69">
        <v>1</v>
      </c>
      <c r="I1262" s="69">
        <v>0</v>
      </c>
      <c r="J1262" s="69">
        <v>0</v>
      </c>
      <c r="K1262" s="69">
        <v>0</v>
      </c>
      <c r="M1262" s="69">
        <v>0</v>
      </c>
      <c r="O1262" s="69">
        <v>0</v>
      </c>
      <c r="P1262" s="69">
        <v>1</v>
      </c>
      <c r="Q1262" s="69">
        <v>0</v>
      </c>
      <c r="R1262" s="69">
        <v>2</v>
      </c>
      <c r="S1262" s="69">
        <v>0</v>
      </c>
      <c r="T1262" s="69">
        <v>0</v>
      </c>
      <c r="U1262" s="69">
        <v>0</v>
      </c>
      <c r="V1262" s="69">
        <v>0</v>
      </c>
      <c r="W1262" s="69">
        <v>0</v>
      </c>
      <c r="X1262" s="69">
        <v>0</v>
      </c>
      <c r="Y1262" s="69">
        <v>0</v>
      </c>
      <c r="Z1262" s="69">
        <v>0</v>
      </c>
      <c r="AA1262" s="69">
        <v>1</v>
      </c>
      <c r="AB1262" s="69">
        <v>31</v>
      </c>
      <c r="AC1262" s="69">
        <v>0</v>
      </c>
      <c r="AD1262" s="69">
        <v>0</v>
      </c>
      <c r="AE1262" s="69">
        <v>0</v>
      </c>
      <c r="AF1262" s="69">
        <v>1</v>
      </c>
      <c r="AG1262" s="69">
        <v>0</v>
      </c>
      <c r="AH1262" s="69">
        <v>1</v>
      </c>
      <c r="AI1262" s="69">
        <v>0</v>
      </c>
      <c r="AJ1262" s="69">
        <v>0</v>
      </c>
      <c r="AK1262" s="69">
        <v>0</v>
      </c>
      <c r="AL1262" s="69">
        <v>0</v>
      </c>
      <c r="AM1262" s="69">
        <v>0</v>
      </c>
      <c r="AN1262" s="69">
        <v>0</v>
      </c>
      <c r="AO1262" s="69">
        <v>0</v>
      </c>
      <c r="AP1262" s="69">
        <v>0</v>
      </c>
      <c r="AQ1262" s="84">
        <v>0</v>
      </c>
      <c r="AR1262" s="69">
        <v>0</v>
      </c>
      <c r="AS1262" s="69">
        <v>0</v>
      </c>
      <c r="AT1262" s="69">
        <v>0</v>
      </c>
      <c r="AU1262" s="69">
        <v>0</v>
      </c>
      <c r="AV1262" s="69">
        <v>0</v>
      </c>
      <c r="AW1262" s="69">
        <v>0</v>
      </c>
      <c r="AX1262" s="69">
        <v>0</v>
      </c>
      <c r="AY1262" s="69">
        <v>0</v>
      </c>
      <c r="AZ1262" s="69">
        <v>0</v>
      </c>
      <c r="BA1262" s="69">
        <v>0</v>
      </c>
      <c r="BB1262" s="69">
        <v>0</v>
      </c>
      <c r="BC1262" s="69">
        <v>0</v>
      </c>
      <c r="BD1262" s="69">
        <v>0</v>
      </c>
      <c r="BE1262" s="69">
        <v>0</v>
      </c>
      <c r="BF1262" s="69">
        <v>0</v>
      </c>
      <c r="BG1262" s="69">
        <v>0</v>
      </c>
      <c r="BH1262" s="69">
        <v>0</v>
      </c>
      <c r="BK1262" s="69">
        <v>3</v>
      </c>
      <c r="BL1262" s="69">
        <v>10</v>
      </c>
      <c r="BM1262" s="69">
        <v>1</v>
      </c>
      <c r="BN1262" s="69">
        <v>31</v>
      </c>
      <c r="BO1262" s="89">
        <v>0</v>
      </c>
      <c r="BP1262" s="69">
        <v>1</v>
      </c>
      <c r="BQ1262" s="69">
        <v>1</v>
      </c>
      <c r="BR1262" s="69">
        <v>1</v>
      </c>
      <c r="BS1262" s="69">
        <v>68509</v>
      </c>
      <c r="BT1262" s="69">
        <v>0</v>
      </c>
      <c r="BU1262" s="69">
        <v>0</v>
      </c>
      <c r="BV1262" s="69">
        <v>1000</v>
      </c>
      <c r="BW1262" s="69">
        <v>0</v>
      </c>
      <c r="BY1262" s="69">
        <v>0</v>
      </c>
      <c r="BZ1262" s="69">
        <v>0</v>
      </c>
      <c r="CA1262" s="69">
        <v>31</v>
      </c>
      <c r="CB1262" s="89">
        <v>0</v>
      </c>
      <c r="CC1262" s="69">
        <v>0</v>
      </c>
      <c r="CD1262" s="69">
        <v>0</v>
      </c>
      <c r="CE1262" s="69">
        <v>0</v>
      </c>
      <c r="CF1262" s="69">
        <v>0</v>
      </c>
      <c r="CG1262" s="69">
        <v>0</v>
      </c>
      <c r="CH1262" s="69">
        <v>0</v>
      </c>
      <c r="CI1262" s="69">
        <v>0</v>
      </c>
      <c r="CJ1262" s="69">
        <v>0</v>
      </c>
      <c r="CL1262" s="69">
        <v>0</v>
      </c>
      <c r="CM1262" s="69">
        <v>0</v>
      </c>
      <c r="CN1262" s="69">
        <v>0</v>
      </c>
      <c r="CO1262" s="89">
        <v>0</v>
      </c>
      <c r="CP1262" s="69">
        <v>0</v>
      </c>
      <c r="CQ1262" s="69">
        <v>0</v>
      </c>
      <c r="CR1262" s="69">
        <v>0</v>
      </c>
      <c r="CS1262" s="69">
        <v>0</v>
      </c>
      <c r="CT1262" s="69">
        <v>0</v>
      </c>
      <c r="CU1262" s="69">
        <v>0</v>
      </c>
      <c r="CV1262" s="69">
        <v>0</v>
      </c>
      <c r="CW1262" s="69">
        <v>0</v>
      </c>
      <c r="CZ1262" s="69">
        <v>0</v>
      </c>
      <c r="DA1262" s="69">
        <v>0</v>
      </c>
      <c r="DB1262" s="69">
        <v>31</v>
      </c>
      <c r="DC1262" s="69">
        <v>0</v>
      </c>
      <c r="DD1262" s="69">
        <v>0</v>
      </c>
      <c r="DE1262" s="69">
        <v>0</v>
      </c>
      <c r="DF1262" s="69">
        <v>0</v>
      </c>
      <c r="DG1262" s="69">
        <v>1</v>
      </c>
      <c r="DI1262" s="69" t="e">
        <f>INDEX(Sheet3!$E$78:$E$1130,MATCH(A1262,Sheet3!$D$78:$D$1130,0))</f>
        <v>#N/A</v>
      </c>
      <c r="DJ1262" s="69" t="str">
        <f t="shared" si="246"/>
        <v>skill_icons.ps_skill_pysicalcridam</v>
      </c>
      <c r="DK1262" s="69" t="s">
        <v>2475</v>
      </c>
      <c r="DL1262" s="93"/>
      <c r="DM1262" s="94" t="s">
        <v>2713</v>
      </c>
      <c r="DN1262" s="69" t="e">
        <f>"造成["&amp;INDEX(Sheet5!$L$2:$L$11,MATCH(BL1262,Sheet5!$J$2:$J$11,0))&amp;":"&amp;BR1262&amp;"*"&amp;BS1262/1000&amp;"]"&amp;INDEX(Sheet5!$I$2:$I$4,MATCH(BR1262,Sheet5!$H$2:$H$4,0))&amp;"的"&amp;INDEX(Sheet5!$K$2:$K$11,MATCH(BL1262,Sheet5!$J$2:$J$11,0))</f>
        <v>#N/A</v>
      </c>
      <c r="DO1262" s="69" t="e">
        <f>"造成["&amp;INDEX(Sheet5!$L$2:$L$11,MATCH(BY1262,Sheet5!$J$2:$J$11,0))&amp;":"&amp;CE1262&amp;"*"&amp;CF1262/1000&amp;"]"&amp;INDEX(Sheet5!$I$2:$I$4,MATCH(CE1262,Sheet5!$H$2:$H$4,0))&amp;"的"&amp;INDEX(Sheet5!$K$2:$K$11,MATCH(BY1262,Sheet5!$J$2:$J$11,0))</f>
        <v>#N/A</v>
      </c>
      <c r="DP1262" s="69"/>
      <c r="DQ1262" s="69"/>
      <c r="DR1262" s="69" t="e">
        <f t="shared" si="245"/>
        <v>#N/A</v>
      </c>
      <c r="DS1262" s="90">
        <f>MATCH(A1262,Sheet5!D:D,0)</f>
        <v>515</v>
      </c>
      <c r="DT1262" s="94" t="e">
        <f>MATCH(A1261,Sheet5!F:F,0)</f>
        <v>#N/A</v>
      </c>
      <c r="DU1262" s="69">
        <v>31</v>
      </c>
      <c r="DV1262" s="69">
        <v>0</v>
      </c>
      <c r="DW1262" s="69">
        <v>0</v>
      </c>
      <c r="DX1262" s="69">
        <v>0</v>
      </c>
      <c r="DY1262" s="69">
        <v>0</v>
      </c>
    </row>
    <row r="1263" spans="1:129" ht="14.25">
      <c r="A1263" s="69">
        <v>68510</v>
      </c>
      <c r="B1263" s="69">
        <v>0</v>
      </c>
      <c r="C1263" s="69">
        <v>1</v>
      </c>
      <c r="D1263" s="69" t="s">
        <v>2477</v>
      </c>
      <c r="E1263" s="69" t="s">
        <v>2478</v>
      </c>
      <c r="F1263" s="69" t="s">
        <v>2479</v>
      </c>
      <c r="G1263" s="69">
        <v>1</v>
      </c>
      <c r="I1263" s="69">
        <v>0</v>
      </c>
      <c r="J1263" s="69">
        <v>0</v>
      </c>
      <c r="K1263" s="69">
        <v>0</v>
      </c>
      <c r="M1263" s="69">
        <v>0</v>
      </c>
      <c r="O1263" s="69">
        <v>0</v>
      </c>
      <c r="P1263" s="69">
        <v>1</v>
      </c>
      <c r="Q1263" s="69">
        <v>0</v>
      </c>
      <c r="R1263" s="69">
        <v>2</v>
      </c>
      <c r="S1263" s="69">
        <v>0</v>
      </c>
      <c r="T1263" s="69">
        <v>0</v>
      </c>
      <c r="U1263" s="69">
        <v>0</v>
      </c>
      <c r="V1263" s="69">
        <v>0</v>
      </c>
      <c r="W1263" s="69">
        <v>0</v>
      </c>
      <c r="X1263" s="69">
        <v>0</v>
      </c>
      <c r="Y1263" s="69">
        <v>0</v>
      </c>
      <c r="Z1263" s="69">
        <v>0</v>
      </c>
      <c r="AA1263" s="69">
        <v>1</v>
      </c>
      <c r="AB1263" s="69">
        <v>31</v>
      </c>
      <c r="AC1263" s="69">
        <v>0</v>
      </c>
      <c r="AD1263" s="69">
        <v>0</v>
      </c>
      <c r="AE1263" s="69">
        <v>0</v>
      </c>
      <c r="AF1263" s="69">
        <v>1</v>
      </c>
      <c r="AG1263" s="69">
        <v>0</v>
      </c>
      <c r="AH1263" s="69">
        <v>1</v>
      </c>
      <c r="AI1263" s="69">
        <v>0</v>
      </c>
      <c r="AJ1263" s="69">
        <v>0</v>
      </c>
      <c r="AK1263" s="69">
        <v>0</v>
      </c>
      <c r="AL1263" s="69">
        <v>0</v>
      </c>
      <c r="AM1263" s="69">
        <v>0</v>
      </c>
      <c r="AN1263" s="69">
        <v>0</v>
      </c>
      <c r="AO1263" s="69">
        <v>0</v>
      </c>
      <c r="AP1263" s="69">
        <v>0</v>
      </c>
      <c r="AQ1263" s="84">
        <v>0</v>
      </c>
      <c r="AR1263" s="69">
        <v>0</v>
      </c>
      <c r="AS1263" s="69">
        <v>0</v>
      </c>
      <c r="AT1263" s="69">
        <v>0</v>
      </c>
      <c r="AU1263" s="69">
        <v>0</v>
      </c>
      <c r="AV1263" s="69">
        <v>0</v>
      </c>
      <c r="AW1263" s="69">
        <v>0</v>
      </c>
      <c r="AX1263" s="69">
        <v>0</v>
      </c>
      <c r="AY1263" s="69">
        <v>0</v>
      </c>
      <c r="AZ1263" s="69">
        <v>0</v>
      </c>
      <c r="BA1263" s="69">
        <v>0</v>
      </c>
      <c r="BB1263" s="69">
        <v>0</v>
      </c>
      <c r="BC1263" s="69">
        <v>0</v>
      </c>
      <c r="BD1263" s="69">
        <v>0</v>
      </c>
      <c r="BE1263" s="69">
        <v>0</v>
      </c>
      <c r="BF1263" s="69">
        <v>0</v>
      </c>
      <c r="BG1263" s="69">
        <v>0</v>
      </c>
      <c r="BH1263" s="69">
        <v>0</v>
      </c>
      <c r="BK1263" s="69">
        <v>3</v>
      </c>
      <c r="BL1263" s="69">
        <v>10</v>
      </c>
      <c r="BM1263" s="69">
        <v>1</v>
      </c>
      <c r="BN1263" s="69">
        <v>31</v>
      </c>
      <c r="BO1263" s="89">
        <v>0</v>
      </c>
      <c r="BP1263" s="69">
        <v>1</v>
      </c>
      <c r="BQ1263" s="69">
        <v>1</v>
      </c>
      <c r="BR1263" s="69">
        <v>1</v>
      </c>
      <c r="BS1263" s="69">
        <v>68510</v>
      </c>
      <c r="BT1263" s="69">
        <v>0</v>
      </c>
      <c r="BU1263" s="69">
        <v>0</v>
      </c>
      <c r="BV1263" s="69">
        <v>1000</v>
      </c>
      <c r="BW1263" s="69">
        <v>0</v>
      </c>
      <c r="BY1263" s="69">
        <v>0</v>
      </c>
      <c r="BZ1263" s="69">
        <v>0</v>
      </c>
      <c r="CA1263" s="69">
        <v>31</v>
      </c>
      <c r="CB1263" s="89">
        <v>0</v>
      </c>
      <c r="CC1263" s="69">
        <v>0</v>
      </c>
      <c r="CD1263" s="69">
        <v>0</v>
      </c>
      <c r="CE1263" s="69">
        <v>0</v>
      </c>
      <c r="CF1263" s="69">
        <v>0</v>
      </c>
      <c r="CG1263" s="69">
        <v>0</v>
      </c>
      <c r="CH1263" s="69">
        <v>0</v>
      </c>
      <c r="CI1263" s="69">
        <v>0</v>
      </c>
      <c r="CJ1263" s="69">
        <v>0</v>
      </c>
      <c r="CL1263" s="69">
        <v>0</v>
      </c>
      <c r="CM1263" s="69">
        <v>0</v>
      </c>
      <c r="CN1263" s="69">
        <v>0</v>
      </c>
      <c r="CO1263" s="89">
        <v>0</v>
      </c>
      <c r="CP1263" s="69">
        <v>0</v>
      </c>
      <c r="CQ1263" s="69">
        <v>0</v>
      </c>
      <c r="CR1263" s="69">
        <v>0</v>
      </c>
      <c r="CS1263" s="69">
        <v>0</v>
      </c>
      <c r="CT1263" s="69">
        <v>0</v>
      </c>
      <c r="CU1263" s="69">
        <v>0</v>
      </c>
      <c r="CV1263" s="69">
        <v>0</v>
      </c>
      <c r="CW1263" s="69">
        <v>0</v>
      </c>
      <c r="CZ1263" s="69">
        <v>0</v>
      </c>
      <c r="DA1263" s="69">
        <v>0</v>
      </c>
      <c r="DB1263" s="69">
        <v>31</v>
      </c>
      <c r="DC1263" s="69">
        <v>0</v>
      </c>
      <c r="DD1263" s="69">
        <v>0</v>
      </c>
      <c r="DE1263" s="69">
        <v>0</v>
      </c>
      <c r="DF1263" s="69">
        <v>0</v>
      </c>
      <c r="DG1263" s="69">
        <v>1</v>
      </c>
      <c r="DI1263" s="69" t="e">
        <f>INDEX(Sheet3!$E$78:$E$1130,MATCH(A1263,Sheet3!$D$78:$D$1130,0))</f>
        <v>#N/A</v>
      </c>
      <c r="DJ1263" s="69" t="str">
        <f t="shared" si="246"/>
        <v>skill_icons.ps_skill_magiccridam</v>
      </c>
      <c r="DK1263" s="69" t="s">
        <v>2480</v>
      </c>
      <c r="DL1263" s="93"/>
      <c r="DM1263" s="94" t="s">
        <v>2714</v>
      </c>
      <c r="DN1263" s="69" t="e">
        <f>"造成["&amp;INDEX(Sheet5!$L$2:$L$11,MATCH(BL1263,Sheet5!$J$2:$J$11,0))&amp;":"&amp;BR1263&amp;"*"&amp;BS1263/1000&amp;"]"&amp;INDEX(Sheet5!$I$2:$I$4,MATCH(BR1263,Sheet5!$H$2:$H$4,0))&amp;"的"&amp;INDEX(Sheet5!$K$2:$K$11,MATCH(BL1263,Sheet5!$J$2:$J$11,0))</f>
        <v>#N/A</v>
      </c>
      <c r="DO1263" s="69" t="e">
        <f>"造成["&amp;INDEX(Sheet5!$L$2:$L$11,MATCH(BY1263,Sheet5!$J$2:$J$11,0))&amp;":"&amp;CE1263&amp;"*"&amp;CF1263/1000&amp;"]"&amp;INDEX(Sheet5!$I$2:$I$4,MATCH(CE1263,Sheet5!$H$2:$H$4,0))&amp;"的"&amp;INDEX(Sheet5!$K$2:$K$11,MATCH(BY1263,Sheet5!$J$2:$J$11,0))</f>
        <v>#N/A</v>
      </c>
      <c r="DP1263" s="69"/>
      <c r="DQ1263" s="69"/>
      <c r="DR1263" s="69" t="e">
        <f t="shared" si="245"/>
        <v>#N/A</v>
      </c>
      <c r="DS1263" s="90">
        <f>MATCH(A1263,Sheet5!D:D,0)</f>
        <v>516</v>
      </c>
      <c r="DT1263" s="94" t="e">
        <f>MATCH(A1262,Sheet5!F:F,0)</f>
        <v>#N/A</v>
      </c>
      <c r="DU1263" s="69">
        <v>31</v>
      </c>
      <c r="DV1263" s="69">
        <v>0</v>
      </c>
      <c r="DW1263" s="69">
        <v>0</v>
      </c>
      <c r="DX1263" s="69">
        <v>0</v>
      </c>
      <c r="DY1263" s="69">
        <v>0</v>
      </c>
    </row>
    <row r="1264" spans="1:129" ht="14.25">
      <c r="A1264" s="69">
        <v>68511</v>
      </c>
      <c r="B1264" s="69">
        <v>0</v>
      </c>
      <c r="C1264" s="69">
        <v>1</v>
      </c>
      <c r="D1264" s="69" t="s">
        <v>2482</v>
      </c>
      <c r="E1264" s="69" t="s">
        <v>2483</v>
      </c>
      <c r="F1264" s="69" t="s">
        <v>2484</v>
      </c>
      <c r="G1264" s="69">
        <v>1</v>
      </c>
      <c r="I1264" s="69">
        <v>0</v>
      </c>
      <c r="J1264" s="69">
        <v>0</v>
      </c>
      <c r="K1264" s="69">
        <v>0</v>
      </c>
      <c r="M1264" s="69">
        <v>0</v>
      </c>
      <c r="O1264" s="69">
        <v>0</v>
      </c>
      <c r="P1264" s="69">
        <v>1</v>
      </c>
      <c r="Q1264" s="69">
        <v>0</v>
      </c>
      <c r="R1264" s="69">
        <v>2</v>
      </c>
      <c r="S1264" s="69">
        <v>0</v>
      </c>
      <c r="T1264" s="69">
        <v>0</v>
      </c>
      <c r="U1264" s="69">
        <v>0</v>
      </c>
      <c r="V1264" s="69">
        <v>0</v>
      </c>
      <c r="W1264" s="69">
        <v>0</v>
      </c>
      <c r="X1264" s="69">
        <v>0</v>
      </c>
      <c r="Y1264" s="69">
        <v>0</v>
      </c>
      <c r="Z1264" s="69">
        <v>0</v>
      </c>
      <c r="AA1264" s="69">
        <v>1</v>
      </c>
      <c r="AB1264" s="69">
        <v>31</v>
      </c>
      <c r="AC1264" s="69">
        <v>0</v>
      </c>
      <c r="AD1264" s="69">
        <v>0</v>
      </c>
      <c r="AE1264" s="69">
        <v>0</v>
      </c>
      <c r="AF1264" s="69">
        <v>1</v>
      </c>
      <c r="AG1264" s="69">
        <v>0</v>
      </c>
      <c r="AH1264" s="69">
        <v>1</v>
      </c>
      <c r="AI1264" s="69">
        <v>0</v>
      </c>
      <c r="AJ1264" s="69">
        <v>0</v>
      </c>
      <c r="AK1264" s="69">
        <v>0</v>
      </c>
      <c r="AL1264" s="69">
        <v>0</v>
      </c>
      <c r="AM1264" s="69">
        <v>0</v>
      </c>
      <c r="AN1264" s="69">
        <v>0</v>
      </c>
      <c r="AO1264" s="69">
        <v>0</v>
      </c>
      <c r="AP1264" s="69">
        <v>0</v>
      </c>
      <c r="AQ1264" s="84">
        <v>0</v>
      </c>
      <c r="AR1264" s="69">
        <v>0</v>
      </c>
      <c r="AS1264" s="69">
        <v>0</v>
      </c>
      <c r="AT1264" s="69">
        <v>0</v>
      </c>
      <c r="AU1264" s="69">
        <v>0</v>
      </c>
      <c r="AV1264" s="69">
        <v>0</v>
      </c>
      <c r="AW1264" s="69">
        <v>0</v>
      </c>
      <c r="AX1264" s="69">
        <v>0</v>
      </c>
      <c r="AY1264" s="69">
        <v>0</v>
      </c>
      <c r="AZ1264" s="69">
        <v>0</v>
      </c>
      <c r="BA1264" s="69">
        <v>0</v>
      </c>
      <c r="BB1264" s="69">
        <v>0</v>
      </c>
      <c r="BC1264" s="69">
        <v>0</v>
      </c>
      <c r="BD1264" s="69">
        <v>0</v>
      </c>
      <c r="BE1264" s="69">
        <v>0</v>
      </c>
      <c r="BF1264" s="69">
        <v>0</v>
      </c>
      <c r="BG1264" s="69">
        <v>0</v>
      </c>
      <c r="BH1264" s="69">
        <v>0</v>
      </c>
      <c r="BK1264" s="69">
        <v>3</v>
      </c>
      <c r="BL1264" s="69">
        <v>10</v>
      </c>
      <c r="BM1264" s="69">
        <v>1</v>
      </c>
      <c r="BN1264" s="69">
        <v>31</v>
      </c>
      <c r="BO1264" s="89">
        <v>0</v>
      </c>
      <c r="BP1264" s="69">
        <v>1</v>
      </c>
      <c r="BQ1264" s="69">
        <v>1</v>
      </c>
      <c r="BR1264" s="69">
        <v>1</v>
      </c>
      <c r="BS1264" s="69">
        <v>68511</v>
      </c>
      <c r="BT1264" s="69">
        <v>0</v>
      </c>
      <c r="BU1264" s="69">
        <v>0</v>
      </c>
      <c r="BV1264" s="69">
        <v>1000</v>
      </c>
      <c r="BW1264" s="69">
        <v>0</v>
      </c>
      <c r="BY1264" s="69">
        <v>0</v>
      </c>
      <c r="BZ1264" s="69">
        <v>0</v>
      </c>
      <c r="CA1264" s="69">
        <v>31</v>
      </c>
      <c r="CB1264" s="89">
        <v>0</v>
      </c>
      <c r="CC1264" s="69">
        <v>0</v>
      </c>
      <c r="CD1264" s="69">
        <v>0</v>
      </c>
      <c r="CE1264" s="69">
        <v>0</v>
      </c>
      <c r="CF1264" s="69">
        <v>0</v>
      </c>
      <c r="CG1264" s="69">
        <v>0</v>
      </c>
      <c r="CH1264" s="69">
        <v>0</v>
      </c>
      <c r="CI1264" s="69">
        <v>0</v>
      </c>
      <c r="CJ1264" s="69">
        <v>0</v>
      </c>
      <c r="CL1264" s="69">
        <v>0</v>
      </c>
      <c r="CM1264" s="69">
        <v>0</v>
      </c>
      <c r="CN1264" s="69">
        <v>0</v>
      </c>
      <c r="CO1264" s="89">
        <v>0</v>
      </c>
      <c r="CP1264" s="69">
        <v>0</v>
      </c>
      <c r="CQ1264" s="69">
        <v>0</v>
      </c>
      <c r="CR1264" s="69">
        <v>0</v>
      </c>
      <c r="CS1264" s="69">
        <v>0</v>
      </c>
      <c r="CT1264" s="69">
        <v>0</v>
      </c>
      <c r="CU1264" s="69">
        <v>0</v>
      </c>
      <c r="CV1264" s="69">
        <v>0</v>
      </c>
      <c r="CW1264" s="69">
        <v>0</v>
      </c>
      <c r="CZ1264" s="69">
        <v>0</v>
      </c>
      <c r="DA1264" s="69">
        <v>0</v>
      </c>
      <c r="DB1264" s="69">
        <v>13</v>
      </c>
      <c r="DC1264" s="69">
        <v>0</v>
      </c>
      <c r="DD1264" s="69">
        <v>0</v>
      </c>
      <c r="DE1264" s="69">
        <v>0</v>
      </c>
      <c r="DF1264" s="69">
        <v>0</v>
      </c>
      <c r="DG1264" s="69">
        <v>1</v>
      </c>
      <c r="DI1264" s="69" t="e">
        <f>INDEX(Sheet3!$E$78:$E$1130,MATCH(A1264,Sheet3!$D$78:$D$1130,0))</f>
        <v>#N/A</v>
      </c>
      <c r="DJ1264" s="69" t="str">
        <f t="shared" si="246"/>
        <v>skill_icons.ps_skill_movespd</v>
      </c>
      <c r="DK1264" s="69" t="s">
        <v>2485</v>
      </c>
      <c r="DL1264" s="93"/>
      <c r="DM1264" s="94" t="s">
        <v>2715</v>
      </c>
      <c r="DN1264" s="69" t="e">
        <f>"造成["&amp;INDEX(Sheet5!$L$2:$L$11,MATCH(BL1264,Sheet5!$J$2:$J$11,0))&amp;":"&amp;BR1264&amp;"*"&amp;BS1264/1000&amp;"]"&amp;INDEX(Sheet5!$I$2:$I$4,MATCH(BR1264,Sheet5!$H$2:$H$4,0))&amp;"的"&amp;INDEX(Sheet5!$K$2:$K$11,MATCH(BL1264,Sheet5!$J$2:$J$11,0))</f>
        <v>#N/A</v>
      </c>
      <c r="DO1264" s="69" t="e">
        <f>"造成["&amp;INDEX(Sheet5!$L$2:$L$11,MATCH(BY1264,Sheet5!$J$2:$J$11,0))&amp;":"&amp;CE1264&amp;"*"&amp;CF1264/1000&amp;"]"&amp;INDEX(Sheet5!$I$2:$I$4,MATCH(CE1264,Sheet5!$H$2:$H$4,0))&amp;"的"&amp;INDEX(Sheet5!$K$2:$K$11,MATCH(BY1264,Sheet5!$J$2:$J$11,0))</f>
        <v>#N/A</v>
      </c>
      <c r="DP1264" s="69"/>
      <c r="DQ1264" s="69"/>
      <c r="DR1264" s="69" t="e">
        <f t="shared" si="245"/>
        <v>#N/A</v>
      </c>
      <c r="DS1264" s="90">
        <f>MATCH(A1264,Sheet5!D:D,0)</f>
        <v>517</v>
      </c>
      <c r="DT1264" s="94" t="e">
        <f>MATCH(A1263,Sheet5!F:F,0)</f>
        <v>#N/A</v>
      </c>
      <c r="DU1264" s="69">
        <v>13</v>
      </c>
      <c r="DV1264" s="69">
        <v>0</v>
      </c>
      <c r="DW1264" s="69">
        <v>0</v>
      </c>
      <c r="DX1264" s="69">
        <v>0</v>
      </c>
      <c r="DY1264" s="69">
        <v>0</v>
      </c>
    </row>
    <row r="1265" spans="1:129" ht="14.25">
      <c r="A1265" s="69">
        <v>68512</v>
      </c>
      <c r="B1265" s="69">
        <v>0</v>
      </c>
      <c r="C1265" s="69">
        <v>1</v>
      </c>
      <c r="D1265" s="69" t="s">
        <v>2487</v>
      </c>
      <c r="E1265" s="69" t="s">
        <v>2488</v>
      </c>
      <c r="F1265" s="69" t="s">
        <v>2489</v>
      </c>
      <c r="G1265" s="69">
        <v>1</v>
      </c>
      <c r="I1265" s="69">
        <v>0</v>
      </c>
      <c r="J1265" s="69">
        <v>0</v>
      </c>
      <c r="K1265" s="69">
        <v>0</v>
      </c>
      <c r="M1265" s="69">
        <v>0</v>
      </c>
      <c r="O1265" s="69">
        <v>0</v>
      </c>
      <c r="P1265" s="69">
        <v>1</v>
      </c>
      <c r="Q1265" s="69">
        <v>0</v>
      </c>
      <c r="R1265" s="69">
        <v>2</v>
      </c>
      <c r="S1265" s="69">
        <v>0</v>
      </c>
      <c r="T1265" s="69">
        <v>0</v>
      </c>
      <c r="U1265" s="69">
        <v>0</v>
      </c>
      <c r="V1265" s="69">
        <v>0</v>
      </c>
      <c r="W1265" s="69">
        <v>0</v>
      </c>
      <c r="X1265" s="69">
        <v>0</v>
      </c>
      <c r="Y1265" s="69">
        <v>0</v>
      </c>
      <c r="Z1265" s="69">
        <v>0</v>
      </c>
      <c r="AA1265" s="69">
        <v>1</v>
      </c>
      <c r="AB1265" s="69">
        <v>31</v>
      </c>
      <c r="AC1265" s="69">
        <v>0</v>
      </c>
      <c r="AD1265" s="69">
        <v>0</v>
      </c>
      <c r="AE1265" s="69">
        <v>0</v>
      </c>
      <c r="AF1265" s="69">
        <v>1</v>
      </c>
      <c r="AG1265" s="69">
        <v>0</v>
      </c>
      <c r="AH1265" s="69">
        <v>1</v>
      </c>
      <c r="AI1265" s="69">
        <v>0</v>
      </c>
      <c r="AJ1265" s="69">
        <v>0</v>
      </c>
      <c r="AK1265" s="69">
        <v>0</v>
      </c>
      <c r="AL1265" s="69">
        <v>0</v>
      </c>
      <c r="AM1265" s="69">
        <v>0</v>
      </c>
      <c r="AN1265" s="69">
        <v>0</v>
      </c>
      <c r="AO1265" s="69">
        <v>0</v>
      </c>
      <c r="AP1265" s="69">
        <v>0</v>
      </c>
      <c r="AQ1265" s="84">
        <v>0</v>
      </c>
      <c r="AR1265" s="69">
        <v>0</v>
      </c>
      <c r="AS1265" s="69">
        <v>0</v>
      </c>
      <c r="AT1265" s="69">
        <v>0</v>
      </c>
      <c r="AU1265" s="69">
        <v>0</v>
      </c>
      <c r="AV1265" s="69">
        <v>0</v>
      </c>
      <c r="AW1265" s="69">
        <v>0</v>
      </c>
      <c r="AX1265" s="69">
        <v>0</v>
      </c>
      <c r="AY1265" s="69">
        <v>0</v>
      </c>
      <c r="AZ1265" s="69">
        <v>0</v>
      </c>
      <c r="BA1265" s="69">
        <v>0</v>
      </c>
      <c r="BB1265" s="69">
        <v>0</v>
      </c>
      <c r="BC1265" s="69">
        <v>0</v>
      </c>
      <c r="BD1265" s="69">
        <v>0</v>
      </c>
      <c r="BE1265" s="69">
        <v>0</v>
      </c>
      <c r="BF1265" s="69">
        <v>0</v>
      </c>
      <c r="BG1265" s="69">
        <v>0</v>
      </c>
      <c r="BH1265" s="69">
        <v>0</v>
      </c>
      <c r="BK1265" s="69">
        <v>3</v>
      </c>
      <c r="BL1265" s="69">
        <v>10</v>
      </c>
      <c r="BM1265" s="69">
        <v>1</v>
      </c>
      <c r="BN1265" s="69">
        <v>31</v>
      </c>
      <c r="BO1265" s="89">
        <v>0</v>
      </c>
      <c r="BP1265" s="69">
        <v>1</v>
      </c>
      <c r="BQ1265" s="69">
        <v>1</v>
      </c>
      <c r="BR1265" s="69">
        <v>1</v>
      </c>
      <c r="BS1265" s="69">
        <v>68512</v>
      </c>
      <c r="BT1265" s="69">
        <v>0</v>
      </c>
      <c r="BU1265" s="69">
        <v>0</v>
      </c>
      <c r="BV1265" s="69">
        <v>1000</v>
      </c>
      <c r="BW1265" s="69">
        <v>0</v>
      </c>
      <c r="BY1265" s="69">
        <v>0</v>
      </c>
      <c r="BZ1265" s="69">
        <v>0</v>
      </c>
      <c r="CA1265" s="69">
        <v>31</v>
      </c>
      <c r="CB1265" s="89">
        <v>0</v>
      </c>
      <c r="CC1265" s="69">
        <v>0</v>
      </c>
      <c r="CD1265" s="69">
        <v>0</v>
      </c>
      <c r="CE1265" s="69">
        <v>0</v>
      </c>
      <c r="CF1265" s="69">
        <v>0</v>
      </c>
      <c r="CG1265" s="69">
        <v>0</v>
      </c>
      <c r="CH1265" s="69">
        <v>0</v>
      </c>
      <c r="CI1265" s="69">
        <v>0</v>
      </c>
      <c r="CJ1265" s="69">
        <v>0</v>
      </c>
      <c r="CL1265" s="69">
        <v>0</v>
      </c>
      <c r="CM1265" s="69">
        <v>0</v>
      </c>
      <c r="CN1265" s="69">
        <v>0</v>
      </c>
      <c r="CO1265" s="89">
        <v>0</v>
      </c>
      <c r="CP1265" s="69">
        <v>0</v>
      </c>
      <c r="CQ1265" s="69">
        <v>0</v>
      </c>
      <c r="CR1265" s="69">
        <v>0</v>
      </c>
      <c r="CS1265" s="69">
        <v>0</v>
      </c>
      <c r="CT1265" s="69">
        <v>0</v>
      </c>
      <c r="CU1265" s="69">
        <v>0</v>
      </c>
      <c r="CV1265" s="69">
        <v>0</v>
      </c>
      <c r="CW1265" s="69">
        <v>0</v>
      </c>
      <c r="CZ1265" s="69">
        <v>0</v>
      </c>
      <c r="DA1265" s="69">
        <v>0</v>
      </c>
      <c r="DB1265" s="69">
        <v>137</v>
      </c>
      <c r="DC1265" s="69">
        <v>0</v>
      </c>
      <c r="DD1265" s="69">
        <v>0</v>
      </c>
      <c r="DE1265" s="69">
        <v>0</v>
      </c>
      <c r="DF1265" s="69">
        <v>0</v>
      </c>
      <c r="DG1265" s="69">
        <v>1</v>
      </c>
      <c r="DI1265" s="69" t="e">
        <f>INDEX(Sheet3!$E$78:$E$1130,MATCH(A1265,Sheet3!$D$78:$D$1130,0))</f>
        <v>#N/A</v>
      </c>
      <c r="DJ1265" s="69" t="str">
        <f t="shared" si="246"/>
        <v>skill_icons.ps_skill_hprevive</v>
      </c>
      <c r="DK1265" s="69" t="s">
        <v>2490</v>
      </c>
      <c r="DL1265" s="93"/>
      <c r="DM1265" s="94" t="s">
        <v>2716</v>
      </c>
      <c r="DN1265" s="69" t="e">
        <f>"造成["&amp;INDEX(Sheet5!$L$2:$L$11,MATCH(BL1265,Sheet5!$J$2:$J$11,0))&amp;":"&amp;BR1265&amp;"*"&amp;BS1265/1000&amp;"]"&amp;INDEX(Sheet5!$I$2:$I$4,MATCH(BR1265,Sheet5!$H$2:$H$4,0))&amp;"的"&amp;INDEX(Sheet5!$K$2:$K$11,MATCH(BL1265,Sheet5!$J$2:$J$11,0))</f>
        <v>#N/A</v>
      </c>
      <c r="DO1265" s="69" t="e">
        <f>"造成["&amp;INDEX(Sheet5!$L$2:$L$11,MATCH(BY1265,Sheet5!$J$2:$J$11,0))&amp;":"&amp;CE1265&amp;"*"&amp;CF1265/1000&amp;"]"&amp;INDEX(Sheet5!$I$2:$I$4,MATCH(CE1265,Sheet5!$H$2:$H$4,0))&amp;"的"&amp;INDEX(Sheet5!$K$2:$K$11,MATCH(BY1265,Sheet5!$J$2:$J$11,0))</f>
        <v>#N/A</v>
      </c>
      <c r="DP1265" s="69"/>
      <c r="DQ1265" s="69"/>
      <c r="DR1265" s="69" t="e">
        <f t="shared" si="245"/>
        <v>#N/A</v>
      </c>
      <c r="DS1265" s="90">
        <f>MATCH(A1265,Sheet5!D:D,0)</f>
        <v>518</v>
      </c>
      <c r="DT1265" s="94" t="e">
        <f>MATCH(A1264,Sheet5!F:F,0)</f>
        <v>#N/A</v>
      </c>
      <c r="DU1265" s="69">
        <v>137</v>
      </c>
      <c r="DV1265" s="69">
        <v>0</v>
      </c>
      <c r="DW1265" s="69">
        <v>0</v>
      </c>
      <c r="DX1265" s="69">
        <v>0</v>
      </c>
      <c r="DY1265" s="69">
        <v>0</v>
      </c>
    </row>
    <row r="1266" spans="1:129" ht="14.25">
      <c r="A1266" s="69">
        <v>68513</v>
      </c>
      <c r="B1266" s="69">
        <v>0</v>
      </c>
      <c r="C1266" s="69">
        <v>1</v>
      </c>
      <c r="D1266" s="69" t="s">
        <v>2492</v>
      </c>
      <c r="E1266" s="69" t="s">
        <v>2493</v>
      </c>
      <c r="F1266" s="69" t="s">
        <v>2494</v>
      </c>
      <c r="G1266" s="69">
        <v>1</v>
      </c>
      <c r="I1266" s="69">
        <v>0</v>
      </c>
      <c r="J1266" s="69">
        <v>0</v>
      </c>
      <c r="K1266" s="69">
        <v>0</v>
      </c>
      <c r="M1266" s="69">
        <v>0</v>
      </c>
      <c r="O1266" s="69">
        <v>0</v>
      </c>
      <c r="P1266" s="69">
        <v>1</v>
      </c>
      <c r="Q1266" s="69">
        <v>0</v>
      </c>
      <c r="R1266" s="69">
        <v>2</v>
      </c>
      <c r="S1266" s="69">
        <v>0</v>
      </c>
      <c r="T1266" s="69">
        <v>0</v>
      </c>
      <c r="U1266" s="69">
        <v>0</v>
      </c>
      <c r="V1266" s="69">
        <v>0</v>
      </c>
      <c r="W1266" s="69">
        <v>0</v>
      </c>
      <c r="X1266" s="69">
        <v>0</v>
      </c>
      <c r="Y1266" s="69">
        <v>0</v>
      </c>
      <c r="Z1266" s="69">
        <v>0</v>
      </c>
      <c r="AA1266" s="69">
        <v>1</v>
      </c>
      <c r="AB1266" s="69">
        <v>31</v>
      </c>
      <c r="AC1266" s="69">
        <v>0</v>
      </c>
      <c r="AD1266" s="69">
        <v>0</v>
      </c>
      <c r="AE1266" s="69">
        <v>0</v>
      </c>
      <c r="AF1266" s="69">
        <v>1</v>
      </c>
      <c r="AG1266" s="69">
        <v>0</v>
      </c>
      <c r="AH1266" s="69">
        <v>1</v>
      </c>
      <c r="AI1266" s="69">
        <v>0</v>
      </c>
      <c r="AJ1266" s="69">
        <v>0</v>
      </c>
      <c r="AK1266" s="69">
        <v>0</v>
      </c>
      <c r="AL1266" s="69">
        <v>0</v>
      </c>
      <c r="AM1266" s="69">
        <v>0</v>
      </c>
      <c r="AN1266" s="69">
        <v>0</v>
      </c>
      <c r="AO1266" s="69">
        <v>0</v>
      </c>
      <c r="AP1266" s="69">
        <v>0</v>
      </c>
      <c r="AQ1266" s="84">
        <v>0</v>
      </c>
      <c r="AR1266" s="69">
        <v>0</v>
      </c>
      <c r="AS1266" s="69">
        <v>0</v>
      </c>
      <c r="AT1266" s="69">
        <v>0</v>
      </c>
      <c r="AU1266" s="69">
        <v>0</v>
      </c>
      <c r="AV1266" s="69">
        <v>0</v>
      </c>
      <c r="AW1266" s="69">
        <v>0</v>
      </c>
      <c r="AX1266" s="69">
        <v>0</v>
      </c>
      <c r="AY1266" s="69">
        <v>0</v>
      </c>
      <c r="AZ1266" s="69">
        <v>0</v>
      </c>
      <c r="BA1266" s="69">
        <v>0</v>
      </c>
      <c r="BB1266" s="69">
        <v>0</v>
      </c>
      <c r="BC1266" s="69">
        <v>0</v>
      </c>
      <c r="BD1266" s="69">
        <v>0</v>
      </c>
      <c r="BE1266" s="69">
        <v>0</v>
      </c>
      <c r="BF1266" s="69">
        <v>0</v>
      </c>
      <c r="BG1266" s="69">
        <v>0</v>
      </c>
      <c r="BH1266" s="69">
        <v>0</v>
      </c>
      <c r="BK1266" s="69">
        <v>3</v>
      </c>
      <c r="BL1266" s="69">
        <v>10</v>
      </c>
      <c r="BM1266" s="69">
        <v>1</v>
      </c>
      <c r="BN1266" s="69">
        <v>31</v>
      </c>
      <c r="BO1266" s="89">
        <v>0</v>
      </c>
      <c r="BP1266" s="69">
        <v>1</v>
      </c>
      <c r="BQ1266" s="69">
        <v>1</v>
      </c>
      <c r="BR1266" s="69">
        <v>1</v>
      </c>
      <c r="BS1266" s="69">
        <v>68513</v>
      </c>
      <c r="BT1266" s="69">
        <v>0</v>
      </c>
      <c r="BU1266" s="69">
        <v>0</v>
      </c>
      <c r="BV1266" s="69">
        <v>1000</v>
      </c>
      <c r="BW1266" s="69">
        <v>0</v>
      </c>
      <c r="BY1266" s="69">
        <v>0</v>
      </c>
      <c r="BZ1266" s="69">
        <v>0</v>
      </c>
      <c r="CA1266" s="69">
        <v>31</v>
      </c>
      <c r="CB1266" s="89">
        <v>0</v>
      </c>
      <c r="CC1266" s="69">
        <v>0</v>
      </c>
      <c r="CD1266" s="69">
        <v>0</v>
      </c>
      <c r="CE1266" s="69">
        <v>0</v>
      </c>
      <c r="CF1266" s="69">
        <v>0</v>
      </c>
      <c r="CG1266" s="69">
        <v>0</v>
      </c>
      <c r="CH1266" s="69">
        <v>0</v>
      </c>
      <c r="CI1266" s="69">
        <v>0</v>
      </c>
      <c r="CJ1266" s="69">
        <v>0</v>
      </c>
      <c r="CL1266" s="69">
        <v>0</v>
      </c>
      <c r="CM1266" s="69">
        <v>0</v>
      </c>
      <c r="CN1266" s="69">
        <v>0</v>
      </c>
      <c r="CO1266" s="89">
        <v>0</v>
      </c>
      <c r="CP1266" s="69">
        <v>0</v>
      </c>
      <c r="CQ1266" s="69">
        <v>0</v>
      </c>
      <c r="CR1266" s="69">
        <v>0</v>
      </c>
      <c r="CS1266" s="69">
        <v>0</v>
      </c>
      <c r="CT1266" s="69">
        <v>0</v>
      </c>
      <c r="CU1266" s="69">
        <v>0</v>
      </c>
      <c r="CV1266" s="69">
        <v>0</v>
      </c>
      <c r="CW1266" s="69">
        <v>0</v>
      </c>
      <c r="CZ1266" s="69">
        <v>0</v>
      </c>
      <c r="DA1266" s="69">
        <v>0</v>
      </c>
      <c r="DB1266" s="69">
        <v>137</v>
      </c>
      <c r="DC1266" s="69">
        <v>0</v>
      </c>
      <c r="DD1266" s="69">
        <v>0</v>
      </c>
      <c r="DE1266" s="69">
        <v>0</v>
      </c>
      <c r="DF1266" s="69">
        <v>0</v>
      </c>
      <c r="DG1266" s="69">
        <v>1</v>
      </c>
      <c r="DI1266" s="69" t="e">
        <f>INDEX(Sheet3!$E$78:$E$1130,MATCH(A1266,Sheet3!$D$78:$D$1130,0))</f>
        <v>#N/A</v>
      </c>
      <c r="DJ1266" s="69" t="str">
        <f t="shared" si="246"/>
        <v>skill_icons.ps_skill_mprevive</v>
      </c>
      <c r="DK1266" s="69" t="s">
        <v>2495</v>
      </c>
      <c r="DL1266" s="93"/>
      <c r="DM1266" s="94" t="s">
        <v>2717</v>
      </c>
      <c r="DN1266" s="69" t="e">
        <f>"造成["&amp;INDEX(Sheet5!$L$2:$L$11,MATCH(BL1266,Sheet5!$J$2:$J$11,0))&amp;":"&amp;BR1266&amp;"*"&amp;BS1266/1000&amp;"]"&amp;INDEX(Sheet5!$I$2:$I$4,MATCH(BR1266,Sheet5!$H$2:$H$4,0))&amp;"的"&amp;INDEX(Sheet5!$K$2:$K$11,MATCH(BL1266,Sheet5!$J$2:$J$11,0))</f>
        <v>#N/A</v>
      </c>
      <c r="DO1266" s="69" t="e">
        <f>"造成["&amp;INDEX(Sheet5!$L$2:$L$11,MATCH(BY1266,Sheet5!$J$2:$J$11,0))&amp;":"&amp;CE1266&amp;"*"&amp;CF1266/1000&amp;"]"&amp;INDEX(Sheet5!$I$2:$I$4,MATCH(CE1266,Sheet5!$H$2:$H$4,0))&amp;"的"&amp;INDEX(Sheet5!$K$2:$K$11,MATCH(BY1266,Sheet5!$J$2:$J$11,0))</f>
        <v>#N/A</v>
      </c>
      <c r="DP1266" s="69"/>
      <c r="DQ1266" s="69"/>
      <c r="DR1266" s="69" t="e">
        <f t="shared" si="245"/>
        <v>#N/A</v>
      </c>
      <c r="DS1266" s="90">
        <f>MATCH(A1266,Sheet5!D:D,0)</f>
        <v>519</v>
      </c>
      <c r="DT1266" s="94" t="e">
        <f>MATCH(A1265,Sheet5!F:F,0)</f>
        <v>#N/A</v>
      </c>
      <c r="DU1266" s="69">
        <v>137</v>
      </c>
      <c r="DV1266" s="69">
        <v>0</v>
      </c>
      <c r="DW1266" s="69">
        <v>0</v>
      </c>
      <c r="DX1266" s="69">
        <v>0</v>
      </c>
      <c r="DY1266" s="69">
        <v>0</v>
      </c>
    </row>
    <row r="1267" spans="1:129" ht="14.25">
      <c r="A1267" s="69">
        <v>69001</v>
      </c>
      <c r="B1267" s="69">
        <v>0</v>
      </c>
      <c r="C1267" s="69">
        <v>1</v>
      </c>
      <c r="D1267" s="69" t="s">
        <v>2433</v>
      </c>
      <c r="E1267" s="69" t="s">
        <v>2434</v>
      </c>
      <c r="F1267" s="69" t="s">
        <v>2435</v>
      </c>
      <c r="G1267" s="69">
        <v>1</v>
      </c>
      <c r="I1267" s="69">
        <v>0</v>
      </c>
      <c r="J1267" s="69">
        <v>0</v>
      </c>
      <c r="K1267" s="69">
        <v>0</v>
      </c>
      <c r="M1267" s="69">
        <v>0</v>
      </c>
      <c r="O1267" s="69">
        <v>0</v>
      </c>
      <c r="P1267" s="69">
        <v>1</v>
      </c>
      <c r="Q1267" s="69">
        <v>0</v>
      </c>
      <c r="R1267" s="69">
        <v>2</v>
      </c>
      <c r="S1267" s="69">
        <v>0</v>
      </c>
      <c r="T1267" s="69">
        <v>0</v>
      </c>
      <c r="U1267" s="69">
        <v>0</v>
      </c>
      <c r="V1267" s="69">
        <v>0</v>
      </c>
      <c r="W1267" s="69">
        <v>0</v>
      </c>
      <c r="X1267" s="69">
        <v>0</v>
      </c>
      <c r="Y1267" s="69">
        <v>0</v>
      </c>
      <c r="Z1267" s="69">
        <v>0</v>
      </c>
      <c r="AA1267" s="69">
        <v>1</v>
      </c>
      <c r="AB1267" s="69">
        <v>31</v>
      </c>
      <c r="AC1267" s="69">
        <v>0</v>
      </c>
      <c r="AD1267" s="69">
        <v>0</v>
      </c>
      <c r="AE1267" s="69">
        <v>0</v>
      </c>
      <c r="AF1267" s="69">
        <v>1</v>
      </c>
      <c r="AG1267" s="69">
        <v>0</v>
      </c>
      <c r="AH1267" s="69">
        <v>1</v>
      </c>
      <c r="AI1267" s="69">
        <v>0</v>
      </c>
      <c r="AJ1267" s="69">
        <v>0</v>
      </c>
      <c r="AK1267" s="69">
        <v>0</v>
      </c>
      <c r="AL1267" s="69">
        <v>0</v>
      </c>
      <c r="AM1267" s="69">
        <v>0</v>
      </c>
      <c r="AN1267" s="69">
        <v>0</v>
      </c>
      <c r="AO1267" s="69">
        <v>0</v>
      </c>
      <c r="AP1267" s="69">
        <v>0</v>
      </c>
      <c r="AQ1267" s="84">
        <v>0</v>
      </c>
      <c r="AR1267" s="69">
        <v>0</v>
      </c>
      <c r="AS1267" s="69">
        <v>0</v>
      </c>
      <c r="AT1267" s="69">
        <v>0</v>
      </c>
      <c r="AU1267" s="69">
        <v>0</v>
      </c>
      <c r="AV1267" s="69">
        <v>0</v>
      </c>
      <c r="AW1267" s="69">
        <v>0</v>
      </c>
      <c r="AX1267" s="69">
        <v>0</v>
      </c>
      <c r="AY1267" s="69">
        <v>0</v>
      </c>
      <c r="AZ1267" s="69">
        <v>0</v>
      </c>
      <c r="BA1267" s="69">
        <v>0</v>
      </c>
      <c r="BB1267" s="69">
        <v>0</v>
      </c>
      <c r="BC1267" s="69">
        <v>0</v>
      </c>
      <c r="BD1267" s="69">
        <v>0</v>
      </c>
      <c r="BE1267" s="69">
        <v>0</v>
      </c>
      <c r="BF1267" s="69">
        <v>0</v>
      </c>
      <c r="BG1267" s="69">
        <v>0</v>
      </c>
      <c r="BH1267" s="69">
        <v>0</v>
      </c>
      <c r="BK1267" s="69">
        <v>3</v>
      </c>
      <c r="BL1267" s="69">
        <v>10</v>
      </c>
      <c r="BM1267" s="69">
        <v>1</v>
      </c>
      <c r="BN1267" s="69">
        <v>31</v>
      </c>
      <c r="BO1267" s="89">
        <v>0</v>
      </c>
      <c r="BP1267" s="69">
        <v>1</v>
      </c>
      <c r="BQ1267" s="69">
        <v>1</v>
      </c>
      <c r="BR1267" s="69">
        <v>1</v>
      </c>
      <c r="BS1267" s="69">
        <v>69001</v>
      </c>
      <c r="BT1267" s="69">
        <v>0</v>
      </c>
      <c r="BU1267" s="69">
        <v>0</v>
      </c>
      <c r="BV1267" s="69">
        <v>1000</v>
      </c>
      <c r="BW1267" s="69">
        <v>0</v>
      </c>
      <c r="BY1267" s="69">
        <v>0</v>
      </c>
      <c r="BZ1267" s="69">
        <v>0</v>
      </c>
      <c r="CA1267" s="69">
        <v>31</v>
      </c>
      <c r="CB1267" s="89">
        <v>0</v>
      </c>
      <c r="CC1267" s="69">
        <v>0</v>
      </c>
      <c r="CD1267" s="69">
        <v>0</v>
      </c>
      <c r="CE1267" s="69">
        <v>0</v>
      </c>
      <c r="CF1267" s="69">
        <v>0</v>
      </c>
      <c r="CG1267" s="69">
        <v>0</v>
      </c>
      <c r="CH1267" s="69">
        <v>0</v>
      </c>
      <c r="CI1267" s="69">
        <v>0</v>
      </c>
      <c r="CJ1267" s="69">
        <v>0</v>
      </c>
      <c r="CL1267" s="69">
        <v>0</v>
      </c>
      <c r="CM1267" s="69">
        <v>0</v>
      </c>
      <c r="CN1267" s="69">
        <v>0</v>
      </c>
      <c r="CO1267" s="89">
        <v>0</v>
      </c>
      <c r="CP1267" s="69">
        <v>0</v>
      </c>
      <c r="CQ1267" s="69">
        <v>0</v>
      </c>
      <c r="CR1267" s="69">
        <v>0</v>
      </c>
      <c r="CS1267" s="69">
        <v>0</v>
      </c>
      <c r="CT1267" s="69">
        <v>0</v>
      </c>
      <c r="CU1267" s="69">
        <v>0</v>
      </c>
      <c r="CV1267" s="69">
        <v>0</v>
      </c>
      <c r="CW1267" s="69">
        <v>0</v>
      </c>
      <c r="CZ1267" s="69">
        <v>0</v>
      </c>
      <c r="DA1267" s="69">
        <v>0</v>
      </c>
      <c r="DB1267" s="69">
        <v>7000</v>
      </c>
      <c r="DC1267" s="69">
        <v>0</v>
      </c>
      <c r="DD1267" s="69">
        <v>0</v>
      </c>
      <c r="DE1267" s="69">
        <v>0</v>
      </c>
      <c r="DF1267" s="69">
        <v>0</v>
      </c>
      <c r="DG1267" s="69">
        <v>1</v>
      </c>
      <c r="DI1267" s="69" t="e">
        <f>INDEX(Sheet3!$E$78:$E$1130,MATCH(A1267,Sheet3!$D$78:$D$1130,0))</f>
        <v>#N/A</v>
      </c>
      <c r="DJ1267" s="69" t="str">
        <f t="shared" si="246"/>
        <v>skill_icons.ps_skill_maxhp</v>
      </c>
      <c r="DK1267" s="69" t="s">
        <v>2436</v>
      </c>
      <c r="DL1267" s="93"/>
      <c r="DM1267" s="94" t="s">
        <v>2718</v>
      </c>
      <c r="DN1267" s="69" t="e">
        <f>"造成["&amp;INDEX(Sheet5!$L$2:$L$11,MATCH(BL1267,Sheet5!$J$2:$J$11,0))&amp;":"&amp;BR1267&amp;"*"&amp;BS1267/1000&amp;"]"&amp;INDEX(Sheet5!$I$2:$I$4,MATCH(BR1267,Sheet5!$H$2:$H$4,0))&amp;"的"&amp;INDEX(Sheet5!$K$2:$K$11,MATCH(BL1267,Sheet5!$J$2:$J$11,0))</f>
        <v>#N/A</v>
      </c>
      <c r="DO1267" s="69" t="e">
        <f>"造成["&amp;INDEX(Sheet5!$L$2:$L$11,MATCH(BY1267,Sheet5!$J$2:$J$11,0))&amp;":"&amp;CE1267&amp;"*"&amp;CF1267/1000&amp;"]"&amp;INDEX(Sheet5!$I$2:$I$4,MATCH(CE1267,Sheet5!$H$2:$H$4,0))&amp;"的"&amp;INDEX(Sheet5!$K$2:$K$11,MATCH(BY1267,Sheet5!$J$2:$J$11,0))</f>
        <v>#N/A</v>
      </c>
      <c r="DP1267" s="69"/>
      <c r="DQ1267" s="69"/>
      <c r="DR1267" s="69" t="e">
        <f t="shared" si="245"/>
        <v>#N/A</v>
      </c>
      <c r="DS1267" s="90">
        <f>MATCH(A1267,Sheet5!D:D,0)</f>
        <v>520</v>
      </c>
      <c r="DT1267" s="94" t="e">
        <f>MATCH(A1266,Sheet5!F:F,0)</f>
        <v>#N/A</v>
      </c>
      <c r="DU1267" s="69">
        <v>7000</v>
      </c>
      <c r="DV1267" s="69">
        <v>0</v>
      </c>
      <c r="DW1267" s="69">
        <v>0</v>
      </c>
      <c r="DX1267" s="69">
        <v>0</v>
      </c>
      <c r="DY1267" s="69">
        <v>0</v>
      </c>
    </row>
    <row r="1268" spans="1:129" ht="14.25">
      <c r="A1268" s="69">
        <v>69002</v>
      </c>
      <c r="B1268" s="69">
        <v>0</v>
      </c>
      <c r="C1268" s="69">
        <v>1</v>
      </c>
      <c r="D1268" s="69" t="s">
        <v>2438</v>
      </c>
      <c r="E1268" s="69" t="s">
        <v>2439</v>
      </c>
      <c r="F1268" s="69" t="s">
        <v>2440</v>
      </c>
      <c r="G1268" s="69">
        <v>1</v>
      </c>
      <c r="I1268" s="69">
        <v>0</v>
      </c>
      <c r="J1268" s="69">
        <v>0</v>
      </c>
      <c r="K1268" s="69">
        <v>0</v>
      </c>
      <c r="M1268" s="69">
        <v>0</v>
      </c>
      <c r="O1268" s="69">
        <v>0</v>
      </c>
      <c r="P1268" s="69">
        <v>1</v>
      </c>
      <c r="Q1268" s="69">
        <v>0</v>
      </c>
      <c r="R1268" s="69">
        <v>2</v>
      </c>
      <c r="S1268" s="69">
        <v>0</v>
      </c>
      <c r="T1268" s="69">
        <v>0</v>
      </c>
      <c r="U1268" s="69">
        <v>0</v>
      </c>
      <c r="V1268" s="69">
        <v>0</v>
      </c>
      <c r="W1268" s="69">
        <v>0</v>
      </c>
      <c r="X1268" s="69">
        <v>0</v>
      </c>
      <c r="Y1268" s="69">
        <v>0</v>
      </c>
      <c r="Z1268" s="69">
        <v>0</v>
      </c>
      <c r="AA1268" s="69">
        <v>1</v>
      </c>
      <c r="AB1268" s="69">
        <v>31</v>
      </c>
      <c r="AC1268" s="69">
        <v>0</v>
      </c>
      <c r="AD1268" s="69">
        <v>0</v>
      </c>
      <c r="AE1268" s="69">
        <v>0</v>
      </c>
      <c r="AF1268" s="69">
        <v>1</v>
      </c>
      <c r="AG1268" s="69">
        <v>0</v>
      </c>
      <c r="AH1268" s="69">
        <v>1</v>
      </c>
      <c r="AI1268" s="69">
        <v>0</v>
      </c>
      <c r="AJ1268" s="69">
        <v>0</v>
      </c>
      <c r="AK1268" s="69">
        <v>0</v>
      </c>
      <c r="AL1268" s="69">
        <v>0</v>
      </c>
      <c r="AM1268" s="69">
        <v>0</v>
      </c>
      <c r="AN1268" s="69">
        <v>0</v>
      </c>
      <c r="AO1268" s="69">
        <v>0</v>
      </c>
      <c r="AP1268" s="69">
        <v>0</v>
      </c>
      <c r="AQ1268" s="84">
        <v>0</v>
      </c>
      <c r="AR1268" s="69">
        <v>0</v>
      </c>
      <c r="AS1268" s="69">
        <v>0</v>
      </c>
      <c r="AT1268" s="69">
        <v>0</v>
      </c>
      <c r="AU1268" s="69">
        <v>0</v>
      </c>
      <c r="AV1268" s="69">
        <v>0</v>
      </c>
      <c r="AW1268" s="69">
        <v>0</v>
      </c>
      <c r="AX1268" s="69">
        <v>0</v>
      </c>
      <c r="AY1268" s="69">
        <v>0</v>
      </c>
      <c r="AZ1268" s="69">
        <v>0</v>
      </c>
      <c r="BA1268" s="69">
        <v>0</v>
      </c>
      <c r="BB1268" s="69">
        <v>0</v>
      </c>
      <c r="BC1268" s="69">
        <v>0</v>
      </c>
      <c r="BD1268" s="69">
        <v>0</v>
      </c>
      <c r="BE1268" s="69">
        <v>0</v>
      </c>
      <c r="BF1268" s="69">
        <v>0</v>
      </c>
      <c r="BG1268" s="69">
        <v>0</v>
      </c>
      <c r="BH1268" s="69">
        <v>0</v>
      </c>
      <c r="BK1268" s="69">
        <v>3</v>
      </c>
      <c r="BL1268" s="69">
        <v>10</v>
      </c>
      <c r="BM1268" s="69">
        <v>1</v>
      </c>
      <c r="BN1268" s="69">
        <v>31</v>
      </c>
      <c r="BO1268" s="89">
        <v>0</v>
      </c>
      <c r="BP1268" s="69">
        <v>1</v>
      </c>
      <c r="BQ1268" s="69">
        <v>1</v>
      </c>
      <c r="BR1268" s="69">
        <v>1</v>
      </c>
      <c r="BS1268" s="69">
        <v>69002</v>
      </c>
      <c r="BT1268" s="69">
        <v>0</v>
      </c>
      <c r="BU1268" s="69">
        <v>0</v>
      </c>
      <c r="BV1268" s="69">
        <v>1000</v>
      </c>
      <c r="BW1268" s="69">
        <v>0</v>
      </c>
      <c r="BY1268" s="69">
        <v>0</v>
      </c>
      <c r="BZ1268" s="69">
        <v>0</v>
      </c>
      <c r="CA1268" s="69">
        <v>31</v>
      </c>
      <c r="CB1268" s="89">
        <v>0</v>
      </c>
      <c r="CC1268" s="69">
        <v>0</v>
      </c>
      <c r="CD1268" s="69">
        <v>0</v>
      </c>
      <c r="CE1268" s="69">
        <v>0</v>
      </c>
      <c r="CF1268" s="69">
        <v>0</v>
      </c>
      <c r="CG1268" s="69">
        <v>0</v>
      </c>
      <c r="CH1268" s="69">
        <v>0</v>
      </c>
      <c r="CI1268" s="69">
        <v>0</v>
      </c>
      <c r="CJ1268" s="69">
        <v>0</v>
      </c>
      <c r="CL1268" s="69">
        <v>0</v>
      </c>
      <c r="CM1268" s="69">
        <v>0</v>
      </c>
      <c r="CN1268" s="69">
        <v>0</v>
      </c>
      <c r="CO1268" s="89">
        <v>0</v>
      </c>
      <c r="CP1268" s="69">
        <v>0</v>
      </c>
      <c r="CQ1268" s="69">
        <v>0</v>
      </c>
      <c r="CR1268" s="69">
        <v>0</v>
      </c>
      <c r="CS1268" s="69">
        <v>0</v>
      </c>
      <c r="CT1268" s="69">
        <v>0</v>
      </c>
      <c r="CU1268" s="69">
        <v>0</v>
      </c>
      <c r="CV1268" s="69">
        <v>0</v>
      </c>
      <c r="CW1268" s="69">
        <v>0</v>
      </c>
      <c r="CZ1268" s="69">
        <v>0</v>
      </c>
      <c r="DA1268" s="69">
        <v>0</v>
      </c>
      <c r="DB1268" s="69">
        <v>7000</v>
      </c>
      <c r="DC1268" s="69">
        <v>0</v>
      </c>
      <c r="DD1268" s="69">
        <v>0</v>
      </c>
      <c r="DE1268" s="69">
        <v>0</v>
      </c>
      <c r="DF1268" s="69">
        <v>0</v>
      </c>
      <c r="DG1268" s="69">
        <v>1</v>
      </c>
      <c r="DI1268" s="69" t="e">
        <f>INDEX(Sheet3!$E$78:$E$1130,MATCH(A1268,Sheet3!$D$78:$D$1130,0))</f>
        <v>#N/A</v>
      </c>
      <c r="DJ1268" s="69" t="str">
        <f t="shared" si="246"/>
        <v>skill_icons.ps_skill_maxmp</v>
      </c>
      <c r="DK1268" s="69" t="s">
        <v>2441</v>
      </c>
      <c r="DL1268" s="93"/>
      <c r="DM1268" s="94" t="s">
        <v>2719</v>
      </c>
      <c r="DN1268" s="69" t="e">
        <f>"造成["&amp;INDEX(Sheet5!$L$2:$L$11,MATCH(BL1268,Sheet5!$J$2:$J$11,0))&amp;":"&amp;BR1268&amp;"*"&amp;BS1268/1000&amp;"]"&amp;INDEX(Sheet5!$I$2:$I$4,MATCH(BR1268,Sheet5!$H$2:$H$4,0))&amp;"的"&amp;INDEX(Sheet5!$K$2:$K$11,MATCH(BL1268,Sheet5!$J$2:$J$11,0))</f>
        <v>#N/A</v>
      </c>
      <c r="DO1268" s="69" t="e">
        <f>"造成["&amp;INDEX(Sheet5!$L$2:$L$11,MATCH(BY1268,Sheet5!$J$2:$J$11,0))&amp;":"&amp;CE1268&amp;"*"&amp;CF1268/1000&amp;"]"&amp;INDEX(Sheet5!$I$2:$I$4,MATCH(CE1268,Sheet5!$H$2:$H$4,0))&amp;"的"&amp;INDEX(Sheet5!$K$2:$K$11,MATCH(BY1268,Sheet5!$J$2:$J$11,0))</f>
        <v>#N/A</v>
      </c>
      <c r="DP1268" s="69"/>
      <c r="DQ1268" s="69"/>
      <c r="DR1268" s="69" t="e">
        <f t="shared" si="245"/>
        <v>#N/A</v>
      </c>
      <c r="DS1268" s="90">
        <f>MATCH(A1268,Sheet5!D:D,0)</f>
        <v>521</v>
      </c>
      <c r="DT1268" s="94" t="e">
        <f>MATCH(A1267,Sheet5!F:F,0)</f>
        <v>#N/A</v>
      </c>
      <c r="DU1268" s="69">
        <v>7000</v>
      </c>
      <c r="DV1268" s="69">
        <v>0</v>
      </c>
      <c r="DW1268" s="69">
        <v>0</v>
      </c>
      <c r="DX1268" s="69">
        <v>0</v>
      </c>
      <c r="DY1268" s="69">
        <v>0</v>
      </c>
    </row>
    <row r="1269" spans="1:129" ht="14.25">
      <c r="A1269" s="69">
        <v>69003</v>
      </c>
      <c r="B1269" s="69">
        <v>0</v>
      </c>
      <c r="C1269" s="69">
        <v>1</v>
      </c>
      <c r="D1269" s="69" t="s">
        <v>2443</v>
      </c>
      <c r="E1269" s="69" t="s">
        <v>2444</v>
      </c>
      <c r="F1269" s="69" t="s">
        <v>2445</v>
      </c>
      <c r="G1269" s="69">
        <v>1</v>
      </c>
      <c r="I1269" s="69">
        <v>0</v>
      </c>
      <c r="J1269" s="69">
        <v>0</v>
      </c>
      <c r="K1269" s="69">
        <v>0</v>
      </c>
      <c r="M1269" s="69">
        <v>0</v>
      </c>
      <c r="O1269" s="69">
        <v>0</v>
      </c>
      <c r="P1269" s="69">
        <v>1</v>
      </c>
      <c r="Q1269" s="69">
        <v>0</v>
      </c>
      <c r="R1269" s="69">
        <v>2</v>
      </c>
      <c r="S1269" s="69">
        <v>0</v>
      </c>
      <c r="T1269" s="69">
        <v>0</v>
      </c>
      <c r="U1269" s="69">
        <v>0</v>
      </c>
      <c r="V1269" s="69">
        <v>0</v>
      </c>
      <c r="W1269" s="69">
        <v>0</v>
      </c>
      <c r="X1269" s="69">
        <v>0</v>
      </c>
      <c r="Y1269" s="69">
        <v>0</v>
      </c>
      <c r="Z1269" s="69">
        <v>0</v>
      </c>
      <c r="AA1269" s="69">
        <v>1</v>
      </c>
      <c r="AB1269" s="69">
        <v>31</v>
      </c>
      <c r="AC1269" s="69">
        <v>0</v>
      </c>
      <c r="AD1269" s="69">
        <v>0</v>
      </c>
      <c r="AE1269" s="69">
        <v>0</v>
      </c>
      <c r="AF1269" s="69">
        <v>1</v>
      </c>
      <c r="AG1269" s="69">
        <v>0</v>
      </c>
      <c r="AH1269" s="69">
        <v>1</v>
      </c>
      <c r="AI1269" s="69">
        <v>0</v>
      </c>
      <c r="AJ1269" s="69">
        <v>0</v>
      </c>
      <c r="AK1269" s="69">
        <v>0</v>
      </c>
      <c r="AL1269" s="69">
        <v>0</v>
      </c>
      <c r="AM1269" s="69">
        <v>0</v>
      </c>
      <c r="AN1269" s="69">
        <v>0</v>
      </c>
      <c r="AO1269" s="69">
        <v>0</v>
      </c>
      <c r="AP1269" s="69">
        <v>0</v>
      </c>
      <c r="AQ1269" s="84">
        <v>0</v>
      </c>
      <c r="AR1269" s="69">
        <v>0</v>
      </c>
      <c r="AS1269" s="69">
        <v>0</v>
      </c>
      <c r="AT1269" s="69">
        <v>0</v>
      </c>
      <c r="AU1269" s="69">
        <v>0</v>
      </c>
      <c r="AV1269" s="69">
        <v>0</v>
      </c>
      <c r="AW1269" s="69">
        <v>0</v>
      </c>
      <c r="AX1269" s="69">
        <v>0</v>
      </c>
      <c r="AY1269" s="69">
        <v>0</v>
      </c>
      <c r="AZ1269" s="69">
        <v>0</v>
      </c>
      <c r="BA1269" s="69">
        <v>0</v>
      </c>
      <c r="BB1269" s="69">
        <v>0</v>
      </c>
      <c r="BC1269" s="69">
        <v>0</v>
      </c>
      <c r="BD1269" s="69">
        <v>0</v>
      </c>
      <c r="BE1269" s="69">
        <v>0</v>
      </c>
      <c r="BF1269" s="69">
        <v>0</v>
      </c>
      <c r="BG1269" s="69">
        <v>0</v>
      </c>
      <c r="BH1269" s="69">
        <v>0</v>
      </c>
      <c r="BK1269" s="69">
        <v>3</v>
      </c>
      <c r="BL1269" s="69">
        <v>10</v>
      </c>
      <c r="BM1269" s="69">
        <v>1</v>
      </c>
      <c r="BN1269" s="69">
        <v>31</v>
      </c>
      <c r="BO1269" s="89">
        <v>0</v>
      </c>
      <c r="BP1269" s="69">
        <v>1</v>
      </c>
      <c r="BQ1269" s="69">
        <v>1</v>
      </c>
      <c r="BR1269" s="69">
        <v>1</v>
      </c>
      <c r="BS1269" s="69">
        <v>69003</v>
      </c>
      <c r="BT1269" s="69">
        <v>0</v>
      </c>
      <c r="BU1269" s="69">
        <v>0</v>
      </c>
      <c r="BV1269" s="69">
        <v>1000</v>
      </c>
      <c r="BW1269" s="69">
        <v>0</v>
      </c>
      <c r="BY1269" s="69">
        <v>0</v>
      </c>
      <c r="BZ1269" s="69">
        <v>0</v>
      </c>
      <c r="CA1269" s="69">
        <v>31</v>
      </c>
      <c r="CB1269" s="89">
        <v>0</v>
      </c>
      <c r="CC1269" s="69">
        <v>0</v>
      </c>
      <c r="CD1269" s="69">
        <v>0</v>
      </c>
      <c r="CE1269" s="69">
        <v>0</v>
      </c>
      <c r="CF1269" s="69">
        <v>0</v>
      </c>
      <c r="CG1269" s="69">
        <v>0</v>
      </c>
      <c r="CH1269" s="69">
        <v>0</v>
      </c>
      <c r="CI1269" s="69">
        <v>0</v>
      </c>
      <c r="CJ1269" s="69">
        <v>0</v>
      </c>
      <c r="CL1269" s="69">
        <v>0</v>
      </c>
      <c r="CM1269" s="69">
        <v>0</v>
      </c>
      <c r="CN1269" s="69">
        <v>0</v>
      </c>
      <c r="CO1269" s="89">
        <v>0</v>
      </c>
      <c r="CP1269" s="69">
        <v>0</v>
      </c>
      <c r="CQ1269" s="69">
        <v>0</v>
      </c>
      <c r="CR1269" s="69">
        <v>0</v>
      </c>
      <c r="CS1269" s="69">
        <v>0</v>
      </c>
      <c r="CT1269" s="69">
        <v>0</v>
      </c>
      <c r="CU1269" s="69">
        <v>0</v>
      </c>
      <c r="CV1269" s="69">
        <v>0</v>
      </c>
      <c r="CW1269" s="69">
        <v>0</v>
      </c>
      <c r="CZ1269" s="69">
        <v>0</v>
      </c>
      <c r="DA1269" s="69">
        <v>0</v>
      </c>
      <c r="DB1269" s="69">
        <v>700</v>
      </c>
      <c r="DC1269" s="69">
        <v>0</v>
      </c>
      <c r="DD1269" s="69">
        <v>0</v>
      </c>
      <c r="DE1269" s="69">
        <v>0</v>
      </c>
      <c r="DF1269" s="69">
        <v>0</v>
      </c>
      <c r="DG1269" s="69">
        <v>1</v>
      </c>
      <c r="DI1269" s="69" t="e">
        <f>INDEX(Sheet3!$E$78:$E$1130,MATCH(A1269,Sheet3!$D$78:$D$1130,0))</f>
        <v>#N/A</v>
      </c>
      <c r="DJ1269" s="69" t="str">
        <f t="shared" si="246"/>
        <v>skill_icons.ps_skill_patk</v>
      </c>
      <c r="DK1269" s="69" t="s">
        <v>2446</v>
      </c>
      <c r="DL1269" s="93"/>
      <c r="DM1269" s="94" t="s">
        <v>2720</v>
      </c>
      <c r="DN1269" s="69" t="e">
        <f>"造成["&amp;INDEX(Sheet5!$L$2:$L$11,MATCH(BL1269,Sheet5!$J$2:$J$11,0))&amp;":"&amp;BR1269&amp;"*"&amp;BS1269/1000&amp;"]"&amp;INDEX(Sheet5!$I$2:$I$4,MATCH(BR1269,Sheet5!$H$2:$H$4,0))&amp;"的"&amp;INDEX(Sheet5!$K$2:$K$11,MATCH(BL1269,Sheet5!$J$2:$J$11,0))</f>
        <v>#N/A</v>
      </c>
      <c r="DO1269" s="69" t="e">
        <f>"造成["&amp;INDEX(Sheet5!$L$2:$L$11,MATCH(BY1269,Sheet5!$J$2:$J$11,0))&amp;":"&amp;CE1269&amp;"*"&amp;CF1269/1000&amp;"]"&amp;INDEX(Sheet5!$I$2:$I$4,MATCH(CE1269,Sheet5!$H$2:$H$4,0))&amp;"的"&amp;INDEX(Sheet5!$K$2:$K$11,MATCH(BY1269,Sheet5!$J$2:$J$11,0))</f>
        <v>#N/A</v>
      </c>
      <c r="DP1269" s="69"/>
      <c r="DQ1269" s="69"/>
      <c r="DR1269" s="69" t="e">
        <f t="shared" si="245"/>
        <v>#N/A</v>
      </c>
      <c r="DS1269" s="90">
        <f>MATCH(A1269,Sheet5!D:D,0)</f>
        <v>522</v>
      </c>
      <c r="DT1269" s="94" t="e">
        <f>MATCH(A1268,Sheet5!F:F,0)</f>
        <v>#N/A</v>
      </c>
      <c r="DU1269" s="69">
        <v>700</v>
      </c>
      <c r="DV1269" s="69">
        <v>0</v>
      </c>
      <c r="DW1269" s="69">
        <v>0</v>
      </c>
      <c r="DX1269" s="69">
        <v>0</v>
      </c>
      <c r="DY1269" s="69">
        <v>0</v>
      </c>
    </row>
    <row r="1270" spans="1:129" ht="14.25">
      <c r="A1270" s="69">
        <v>69004</v>
      </c>
      <c r="B1270" s="69">
        <v>0</v>
      </c>
      <c r="C1270" s="69">
        <v>1</v>
      </c>
      <c r="D1270" s="69" t="s">
        <v>2448</v>
      </c>
      <c r="E1270" s="69" t="s">
        <v>2449</v>
      </c>
      <c r="F1270" s="69" t="s">
        <v>2450</v>
      </c>
      <c r="G1270" s="69">
        <v>1</v>
      </c>
      <c r="I1270" s="69">
        <v>0</v>
      </c>
      <c r="J1270" s="69">
        <v>0</v>
      </c>
      <c r="K1270" s="69">
        <v>0</v>
      </c>
      <c r="M1270" s="69">
        <v>0</v>
      </c>
      <c r="O1270" s="69">
        <v>0</v>
      </c>
      <c r="P1270" s="69">
        <v>1</v>
      </c>
      <c r="Q1270" s="69">
        <v>0</v>
      </c>
      <c r="R1270" s="69">
        <v>2</v>
      </c>
      <c r="S1270" s="69">
        <v>0</v>
      </c>
      <c r="T1270" s="69">
        <v>0</v>
      </c>
      <c r="U1270" s="69">
        <v>0</v>
      </c>
      <c r="V1270" s="69">
        <v>0</v>
      </c>
      <c r="W1270" s="69">
        <v>0</v>
      </c>
      <c r="X1270" s="69">
        <v>0</v>
      </c>
      <c r="Y1270" s="69">
        <v>0</v>
      </c>
      <c r="Z1270" s="69">
        <v>0</v>
      </c>
      <c r="AA1270" s="69">
        <v>1</v>
      </c>
      <c r="AB1270" s="69">
        <v>31</v>
      </c>
      <c r="AC1270" s="69">
        <v>0</v>
      </c>
      <c r="AD1270" s="69">
        <v>0</v>
      </c>
      <c r="AE1270" s="69">
        <v>0</v>
      </c>
      <c r="AF1270" s="69">
        <v>1</v>
      </c>
      <c r="AG1270" s="69">
        <v>0</v>
      </c>
      <c r="AH1270" s="69">
        <v>1</v>
      </c>
      <c r="AI1270" s="69">
        <v>0</v>
      </c>
      <c r="AJ1270" s="69">
        <v>0</v>
      </c>
      <c r="AK1270" s="69">
        <v>0</v>
      </c>
      <c r="AL1270" s="69">
        <v>0</v>
      </c>
      <c r="AM1270" s="69">
        <v>0</v>
      </c>
      <c r="AN1270" s="69">
        <v>0</v>
      </c>
      <c r="AO1270" s="69">
        <v>0</v>
      </c>
      <c r="AP1270" s="69">
        <v>0</v>
      </c>
      <c r="AQ1270" s="84">
        <v>0</v>
      </c>
      <c r="AR1270" s="69">
        <v>0</v>
      </c>
      <c r="AS1270" s="69">
        <v>0</v>
      </c>
      <c r="AT1270" s="69">
        <v>0</v>
      </c>
      <c r="AU1270" s="69">
        <v>0</v>
      </c>
      <c r="AV1270" s="69">
        <v>0</v>
      </c>
      <c r="AW1270" s="69">
        <v>0</v>
      </c>
      <c r="AX1270" s="69">
        <v>0</v>
      </c>
      <c r="AY1270" s="69">
        <v>0</v>
      </c>
      <c r="AZ1270" s="69">
        <v>0</v>
      </c>
      <c r="BA1270" s="69">
        <v>0</v>
      </c>
      <c r="BB1270" s="69">
        <v>0</v>
      </c>
      <c r="BC1270" s="69">
        <v>0</v>
      </c>
      <c r="BD1270" s="69">
        <v>0</v>
      </c>
      <c r="BE1270" s="69">
        <v>0</v>
      </c>
      <c r="BF1270" s="69">
        <v>0</v>
      </c>
      <c r="BG1270" s="69">
        <v>0</v>
      </c>
      <c r="BH1270" s="69">
        <v>0</v>
      </c>
      <c r="BK1270" s="69">
        <v>3</v>
      </c>
      <c r="BL1270" s="69">
        <v>10</v>
      </c>
      <c r="BM1270" s="69">
        <v>1</v>
      </c>
      <c r="BN1270" s="69">
        <v>31</v>
      </c>
      <c r="BO1270" s="89">
        <v>0</v>
      </c>
      <c r="BP1270" s="69">
        <v>1</v>
      </c>
      <c r="BQ1270" s="69">
        <v>1</v>
      </c>
      <c r="BR1270" s="69">
        <v>1</v>
      </c>
      <c r="BS1270" s="69">
        <v>69004</v>
      </c>
      <c r="BT1270" s="69">
        <v>0</v>
      </c>
      <c r="BU1270" s="69">
        <v>0</v>
      </c>
      <c r="BV1270" s="69">
        <v>1000</v>
      </c>
      <c r="BW1270" s="69">
        <v>0</v>
      </c>
      <c r="BY1270" s="69">
        <v>0</v>
      </c>
      <c r="BZ1270" s="69">
        <v>0</v>
      </c>
      <c r="CA1270" s="69">
        <v>31</v>
      </c>
      <c r="CB1270" s="89">
        <v>0</v>
      </c>
      <c r="CC1270" s="69">
        <v>0</v>
      </c>
      <c r="CD1270" s="69">
        <v>0</v>
      </c>
      <c r="CE1270" s="69">
        <v>0</v>
      </c>
      <c r="CF1270" s="69">
        <v>0</v>
      </c>
      <c r="CG1270" s="69">
        <v>0</v>
      </c>
      <c r="CH1270" s="69">
        <v>0</v>
      </c>
      <c r="CI1270" s="69">
        <v>0</v>
      </c>
      <c r="CJ1270" s="69">
        <v>0</v>
      </c>
      <c r="CL1270" s="69">
        <v>0</v>
      </c>
      <c r="CM1270" s="69">
        <v>0</v>
      </c>
      <c r="CN1270" s="69">
        <v>0</v>
      </c>
      <c r="CO1270" s="89">
        <v>0</v>
      </c>
      <c r="CP1270" s="69">
        <v>0</v>
      </c>
      <c r="CQ1270" s="69">
        <v>0</v>
      </c>
      <c r="CR1270" s="69">
        <v>0</v>
      </c>
      <c r="CS1270" s="69">
        <v>0</v>
      </c>
      <c r="CT1270" s="69">
        <v>0</v>
      </c>
      <c r="CU1270" s="69">
        <v>0</v>
      </c>
      <c r="CV1270" s="69">
        <v>0</v>
      </c>
      <c r="CW1270" s="69">
        <v>0</v>
      </c>
      <c r="CZ1270" s="69">
        <v>0</v>
      </c>
      <c r="DA1270" s="69">
        <v>0</v>
      </c>
      <c r="DB1270" s="69">
        <v>700</v>
      </c>
      <c r="DC1270" s="69">
        <v>0</v>
      </c>
      <c r="DD1270" s="69">
        <v>0</v>
      </c>
      <c r="DE1270" s="69">
        <v>0</v>
      </c>
      <c r="DF1270" s="69">
        <v>0</v>
      </c>
      <c r="DG1270" s="69">
        <v>1</v>
      </c>
      <c r="DI1270" s="69" t="e">
        <f>INDEX(Sheet3!$E$78:$E$1130,MATCH(A1270,Sheet3!$D$78:$D$1130,0))</f>
        <v>#N/A</v>
      </c>
      <c r="DJ1270" s="69" t="str">
        <f t="shared" si="246"/>
        <v>skill_icons.ps_skill_matk</v>
      </c>
      <c r="DK1270" s="69" t="s">
        <v>2451</v>
      </c>
      <c r="DL1270" s="93"/>
      <c r="DM1270" s="94" t="s">
        <v>2721</v>
      </c>
      <c r="DN1270" s="69" t="e">
        <f>"造成["&amp;INDEX(Sheet5!$L$2:$L$11,MATCH(BL1270,Sheet5!$J$2:$J$11,0))&amp;":"&amp;BR1270&amp;"*"&amp;BS1270/1000&amp;"]"&amp;INDEX(Sheet5!$I$2:$I$4,MATCH(BR1270,Sheet5!$H$2:$H$4,0))&amp;"的"&amp;INDEX(Sheet5!$K$2:$K$11,MATCH(BL1270,Sheet5!$J$2:$J$11,0))</f>
        <v>#N/A</v>
      </c>
      <c r="DO1270" s="69" t="e">
        <f>"造成["&amp;INDEX(Sheet5!$L$2:$L$11,MATCH(BY1270,Sheet5!$J$2:$J$11,0))&amp;":"&amp;CE1270&amp;"*"&amp;CF1270/1000&amp;"]"&amp;INDEX(Sheet5!$I$2:$I$4,MATCH(CE1270,Sheet5!$H$2:$H$4,0))&amp;"的"&amp;INDEX(Sheet5!$K$2:$K$11,MATCH(BY1270,Sheet5!$J$2:$J$11,0))</f>
        <v>#N/A</v>
      </c>
      <c r="DP1270" s="69"/>
      <c r="DQ1270" s="69"/>
      <c r="DR1270" s="69" t="e">
        <f t="shared" si="245"/>
        <v>#N/A</v>
      </c>
      <c r="DS1270" s="90">
        <f>MATCH(A1270,Sheet5!D:D,0)</f>
        <v>523</v>
      </c>
      <c r="DT1270" s="94" t="e">
        <f>MATCH(A1269,Sheet5!F:F,0)</f>
        <v>#N/A</v>
      </c>
      <c r="DU1270" s="69">
        <v>700</v>
      </c>
      <c r="DV1270" s="69">
        <v>0</v>
      </c>
      <c r="DW1270" s="69">
        <v>0</v>
      </c>
      <c r="DX1270" s="69">
        <v>0</v>
      </c>
      <c r="DY1270" s="69">
        <v>0</v>
      </c>
    </row>
    <row r="1271" spans="1:129" ht="14.25">
      <c r="A1271" s="69">
        <v>69005</v>
      </c>
      <c r="B1271" s="69">
        <v>0</v>
      </c>
      <c r="C1271" s="69">
        <v>1</v>
      </c>
      <c r="D1271" s="69" t="s">
        <v>2453</v>
      </c>
      <c r="E1271" s="69" t="s">
        <v>2454</v>
      </c>
      <c r="F1271" s="69" t="s">
        <v>2455</v>
      </c>
      <c r="G1271" s="69">
        <v>1</v>
      </c>
      <c r="I1271" s="69">
        <v>0</v>
      </c>
      <c r="J1271" s="69">
        <v>0</v>
      </c>
      <c r="K1271" s="69">
        <v>0</v>
      </c>
      <c r="M1271" s="69">
        <v>0</v>
      </c>
      <c r="O1271" s="69">
        <v>0</v>
      </c>
      <c r="P1271" s="69">
        <v>1</v>
      </c>
      <c r="Q1271" s="69">
        <v>0</v>
      </c>
      <c r="R1271" s="69">
        <v>2</v>
      </c>
      <c r="S1271" s="69">
        <v>0</v>
      </c>
      <c r="T1271" s="69">
        <v>0</v>
      </c>
      <c r="U1271" s="69">
        <v>0</v>
      </c>
      <c r="V1271" s="69">
        <v>0</v>
      </c>
      <c r="W1271" s="69">
        <v>0</v>
      </c>
      <c r="X1271" s="69">
        <v>0</v>
      </c>
      <c r="Y1271" s="69">
        <v>0</v>
      </c>
      <c r="Z1271" s="69">
        <v>0</v>
      </c>
      <c r="AA1271" s="69">
        <v>1</v>
      </c>
      <c r="AB1271" s="69">
        <v>31</v>
      </c>
      <c r="AC1271" s="69">
        <v>0</v>
      </c>
      <c r="AD1271" s="69">
        <v>0</v>
      </c>
      <c r="AE1271" s="69">
        <v>0</v>
      </c>
      <c r="AF1271" s="69">
        <v>1</v>
      </c>
      <c r="AG1271" s="69">
        <v>0</v>
      </c>
      <c r="AH1271" s="69">
        <v>1</v>
      </c>
      <c r="AI1271" s="69">
        <v>0</v>
      </c>
      <c r="AJ1271" s="69">
        <v>0</v>
      </c>
      <c r="AK1271" s="69">
        <v>0</v>
      </c>
      <c r="AL1271" s="69">
        <v>0</v>
      </c>
      <c r="AM1271" s="69">
        <v>0</v>
      </c>
      <c r="AN1271" s="69">
        <v>0</v>
      </c>
      <c r="AO1271" s="69">
        <v>0</v>
      </c>
      <c r="AP1271" s="69">
        <v>0</v>
      </c>
      <c r="AQ1271" s="84">
        <v>0</v>
      </c>
      <c r="AR1271" s="69">
        <v>0</v>
      </c>
      <c r="AS1271" s="69">
        <v>0</v>
      </c>
      <c r="AT1271" s="69">
        <v>0</v>
      </c>
      <c r="AU1271" s="69">
        <v>0</v>
      </c>
      <c r="AV1271" s="69">
        <v>0</v>
      </c>
      <c r="AW1271" s="69">
        <v>0</v>
      </c>
      <c r="AX1271" s="69">
        <v>0</v>
      </c>
      <c r="AY1271" s="69">
        <v>0</v>
      </c>
      <c r="AZ1271" s="69">
        <v>0</v>
      </c>
      <c r="BA1271" s="69">
        <v>0</v>
      </c>
      <c r="BB1271" s="69">
        <v>0</v>
      </c>
      <c r="BC1271" s="69">
        <v>0</v>
      </c>
      <c r="BD1271" s="69">
        <v>0</v>
      </c>
      <c r="BE1271" s="69">
        <v>0</v>
      </c>
      <c r="BF1271" s="69">
        <v>0</v>
      </c>
      <c r="BG1271" s="69">
        <v>0</v>
      </c>
      <c r="BH1271" s="69">
        <v>0</v>
      </c>
      <c r="BK1271" s="69">
        <v>3</v>
      </c>
      <c r="BL1271" s="69">
        <v>10</v>
      </c>
      <c r="BM1271" s="69">
        <v>1</v>
      </c>
      <c r="BN1271" s="69">
        <v>31</v>
      </c>
      <c r="BO1271" s="89">
        <v>0</v>
      </c>
      <c r="BP1271" s="69">
        <v>1</v>
      </c>
      <c r="BQ1271" s="69">
        <v>1</v>
      </c>
      <c r="BR1271" s="69">
        <v>1</v>
      </c>
      <c r="BS1271" s="69">
        <v>69005</v>
      </c>
      <c r="BT1271" s="69">
        <v>0</v>
      </c>
      <c r="BU1271" s="69">
        <v>0</v>
      </c>
      <c r="BV1271" s="69">
        <v>1000</v>
      </c>
      <c r="BW1271" s="69">
        <v>0</v>
      </c>
      <c r="BY1271" s="69">
        <v>0</v>
      </c>
      <c r="BZ1271" s="69">
        <v>0</v>
      </c>
      <c r="CA1271" s="69">
        <v>31</v>
      </c>
      <c r="CB1271" s="89">
        <v>0</v>
      </c>
      <c r="CC1271" s="69">
        <v>0</v>
      </c>
      <c r="CD1271" s="69">
        <v>0</v>
      </c>
      <c r="CE1271" s="69">
        <v>0</v>
      </c>
      <c r="CF1271" s="69">
        <v>0</v>
      </c>
      <c r="CG1271" s="69">
        <v>0</v>
      </c>
      <c r="CH1271" s="69">
        <v>0</v>
      </c>
      <c r="CI1271" s="69">
        <v>0</v>
      </c>
      <c r="CJ1271" s="69">
        <v>0</v>
      </c>
      <c r="CL1271" s="69">
        <v>0</v>
      </c>
      <c r="CM1271" s="69">
        <v>0</v>
      </c>
      <c r="CN1271" s="69">
        <v>0</v>
      </c>
      <c r="CO1271" s="89">
        <v>0</v>
      </c>
      <c r="CP1271" s="69">
        <v>0</v>
      </c>
      <c r="CQ1271" s="69">
        <v>0</v>
      </c>
      <c r="CR1271" s="69">
        <v>0</v>
      </c>
      <c r="CS1271" s="69">
        <v>0</v>
      </c>
      <c r="CT1271" s="69">
        <v>0</v>
      </c>
      <c r="CU1271" s="69">
        <v>0</v>
      </c>
      <c r="CV1271" s="69">
        <v>0</v>
      </c>
      <c r="CW1271" s="69">
        <v>0</v>
      </c>
      <c r="CZ1271" s="69">
        <v>0</v>
      </c>
      <c r="DA1271" s="69">
        <v>0</v>
      </c>
      <c r="DB1271" s="69">
        <v>350</v>
      </c>
      <c r="DC1271" s="69">
        <v>0</v>
      </c>
      <c r="DD1271" s="69">
        <v>0</v>
      </c>
      <c r="DE1271" s="69">
        <v>0</v>
      </c>
      <c r="DF1271" s="69">
        <v>0</v>
      </c>
      <c r="DG1271" s="69">
        <v>1</v>
      </c>
      <c r="DI1271" s="69" t="e">
        <f>INDEX(Sheet3!$E$78:$E$1130,MATCH(A1271,Sheet3!$D$78:$D$1130,0))</f>
        <v>#N/A</v>
      </c>
      <c r="DJ1271" s="69" t="str">
        <f t="shared" si="246"/>
        <v>skill_icons.ps_skill_pdef</v>
      </c>
      <c r="DK1271" s="69" t="s">
        <v>2456</v>
      </c>
      <c r="DL1271" s="93"/>
      <c r="DM1271" s="94" t="s">
        <v>2722</v>
      </c>
      <c r="DN1271" s="69" t="e">
        <f>"造成["&amp;INDEX(Sheet5!$L$2:$L$11,MATCH(BL1271,Sheet5!$J$2:$J$11,0))&amp;":"&amp;BR1271&amp;"*"&amp;BS1271/1000&amp;"]"&amp;INDEX(Sheet5!$I$2:$I$4,MATCH(BR1271,Sheet5!$H$2:$H$4,0))&amp;"的"&amp;INDEX(Sheet5!$K$2:$K$11,MATCH(BL1271,Sheet5!$J$2:$J$11,0))</f>
        <v>#N/A</v>
      </c>
      <c r="DO1271" s="69" t="e">
        <f>"造成["&amp;INDEX(Sheet5!$L$2:$L$11,MATCH(BY1271,Sheet5!$J$2:$J$11,0))&amp;":"&amp;CE1271&amp;"*"&amp;CF1271/1000&amp;"]"&amp;INDEX(Sheet5!$I$2:$I$4,MATCH(CE1271,Sheet5!$H$2:$H$4,0))&amp;"的"&amp;INDEX(Sheet5!$K$2:$K$11,MATCH(BY1271,Sheet5!$J$2:$J$11,0))</f>
        <v>#N/A</v>
      </c>
      <c r="DP1271" s="69"/>
      <c r="DQ1271" s="69"/>
      <c r="DR1271" s="69" t="e">
        <f t="shared" si="245"/>
        <v>#N/A</v>
      </c>
      <c r="DS1271" s="90">
        <f>MATCH(A1271,Sheet5!D:D,0)</f>
        <v>524</v>
      </c>
      <c r="DT1271" s="94" t="e">
        <f>MATCH(A1270,Sheet5!F:F,0)</f>
        <v>#N/A</v>
      </c>
      <c r="DU1271" s="69">
        <v>350</v>
      </c>
      <c r="DV1271" s="69">
        <v>0</v>
      </c>
      <c r="DW1271" s="69">
        <v>0</v>
      </c>
      <c r="DX1271" s="69">
        <v>0</v>
      </c>
      <c r="DY1271" s="69">
        <v>0</v>
      </c>
    </row>
    <row r="1272" spans="1:129" ht="14.25">
      <c r="A1272" s="69">
        <v>69006</v>
      </c>
      <c r="B1272" s="69">
        <v>0</v>
      </c>
      <c r="C1272" s="69">
        <v>1</v>
      </c>
      <c r="D1272" s="69" t="s">
        <v>2458</v>
      </c>
      <c r="E1272" s="69" t="s">
        <v>2459</v>
      </c>
      <c r="F1272" s="69" t="s">
        <v>2460</v>
      </c>
      <c r="G1272" s="69">
        <v>1</v>
      </c>
      <c r="I1272" s="69">
        <v>0</v>
      </c>
      <c r="J1272" s="69">
        <v>0</v>
      </c>
      <c r="K1272" s="69">
        <v>0</v>
      </c>
      <c r="M1272" s="69">
        <v>0</v>
      </c>
      <c r="O1272" s="69">
        <v>0</v>
      </c>
      <c r="P1272" s="69">
        <v>1</v>
      </c>
      <c r="Q1272" s="69">
        <v>0</v>
      </c>
      <c r="R1272" s="69">
        <v>2</v>
      </c>
      <c r="S1272" s="69">
        <v>0</v>
      </c>
      <c r="T1272" s="69">
        <v>0</v>
      </c>
      <c r="U1272" s="69">
        <v>0</v>
      </c>
      <c r="V1272" s="69">
        <v>0</v>
      </c>
      <c r="W1272" s="69">
        <v>0</v>
      </c>
      <c r="X1272" s="69">
        <v>0</v>
      </c>
      <c r="Y1272" s="69">
        <v>0</v>
      </c>
      <c r="Z1272" s="69">
        <v>0</v>
      </c>
      <c r="AA1272" s="69">
        <v>1</v>
      </c>
      <c r="AB1272" s="69">
        <v>31</v>
      </c>
      <c r="AC1272" s="69">
        <v>0</v>
      </c>
      <c r="AD1272" s="69">
        <v>0</v>
      </c>
      <c r="AE1272" s="69">
        <v>0</v>
      </c>
      <c r="AF1272" s="69">
        <v>1</v>
      </c>
      <c r="AG1272" s="69">
        <v>0</v>
      </c>
      <c r="AH1272" s="69">
        <v>1</v>
      </c>
      <c r="AI1272" s="69">
        <v>0</v>
      </c>
      <c r="AJ1272" s="69">
        <v>0</v>
      </c>
      <c r="AK1272" s="69">
        <v>0</v>
      </c>
      <c r="AL1272" s="69">
        <v>0</v>
      </c>
      <c r="AM1272" s="69">
        <v>0</v>
      </c>
      <c r="AN1272" s="69">
        <v>0</v>
      </c>
      <c r="AO1272" s="69">
        <v>0</v>
      </c>
      <c r="AP1272" s="69">
        <v>0</v>
      </c>
      <c r="AQ1272" s="84">
        <v>0</v>
      </c>
      <c r="AR1272" s="69">
        <v>0</v>
      </c>
      <c r="AS1272" s="69">
        <v>0</v>
      </c>
      <c r="AT1272" s="69">
        <v>0</v>
      </c>
      <c r="AU1272" s="69">
        <v>0</v>
      </c>
      <c r="AV1272" s="69">
        <v>0</v>
      </c>
      <c r="AW1272" s="69">
        <v>0</v>
      </c>
      <c r="AX1272" s="69">
        <v>0</v>
      </c>
      <c r="AY1272" s="69">
        <v>0</v>
      </c>
      <c r="AZ1272" s="69">
        <v>0</v>
      </c>
      <c r="BA1272" s="69">
        <v>0</v>
      </c>
      <c r="BB1272" s="69">
        <v>0</v>
      </c>
      <c r="BC1272" s="69">
        <v>0</v>
      </c>
      <c r="BD1272" s="69">
        <v>0</v>
      </c>
      <c r="BE1272" s="69">
        <v>0</v>
      </c>
      <c r="BF1272" s="69">
        <v>0</v>
      </c>
      <c r="BG1272" s="69">
        <v>0</v>
      </c>
      <c r="BH1272" s="69">
        <v>0</v>
      </c>
      <c r="BK1272" s="69">
        <v>3</v>
      </c>
      <c r="BL1272" s="69">
        <v>10</v>
      </c>
      <c r="BM1272" s="69">
        <v>1</v>
      </c>
      <c r="BN1272" s="69">
        <v>31</v>
      </c>
      <c r="BO1272" s="89">
        <v>0</v>
      </c>
      <c r="BP1272" s="69">
        <v>1</v>
      </c>
      <c r="BQ1272" s="69">
        <v>1</v>
      </c>
      <c r="BR1272" s="69">
        <v>1</v>
      </c>
      <c r="BS1272" s="69">
        <v>69006</v>
      </c>
      <c r="BT1272" s="69">
        <v>0</v>
      </c>
      <c r="BU1272" s="69">
        <v>0</v>
      </c>
      <c r="BV1272" s="69">
        <v>1000</v>
      </c>
      <c r="BW1272" s="69">
        <v>0</v>
      </c>
      <c r="BY1272" s="69">
        <v>0</v>
      </c>
      <c r="BZ1272" s="69">
        <v>0</v>
      </c>
      <c r="CA1272" s="69">
        <v>31</v>
      </c>
      <c r="CB1272" s="89">
        <v>0</v>
      </c>
      <c r="CC1272" s="69">
        <v>0</v>
      </c>
      <c r="CD1272" s="69">
        <v>0</v>
      </c>
      <c r="CE1272" s="69">
        <v>0</v>
      </c>
      <c r="CF1272" s="69">
        <v>0</v>
      </c>
      <c r="CG1272" s="69">
        <v>0</v>
      </c>
      <c r="CH1272" s="69">
        <v>0</v>
      </c>
      <c r="CI1272" s="69">
        <v>0</v>
      </c>
      <c r="CJ1272" s="69">
        <v>0</v>
      </c>
      <c r="CL1272" s="69">
        <v>0</v>
      </c>
      <c r="CM1272" s="69">
        <v>0</v>
      </c>
      <c r="CN1272" s="69">
        <v>0</v>
      </c>
      <c r="CO1272" s="89">
        <v>0</v>
      </c>
      <c r="CP1272" s="69">
        <v>0</v>
      </c>
      <c r="CQ1272" s="69">
        <v>0</v>
      </c>
      <c r="CR1272" s="69">
        <v>0</v>
      </c>
      <c r="CS1272" s="69">
        <v>0</v>
      </c>
      <c r="CT1272" s="69">
        <v>0</v>
      </c>
      <c r="CU1272" s="69">
        <v>0</v>
      </c>
      <c r="CV1272" s="69">
        <v>0</v>
      </c>
      <c r="CW1272" s="69">
        <v>0</v>
      </c>
      <c r="CZ1272" s="69">
        <v>0</v>
      </c>
      <c r="DA1272" s="69">
        <v>0</v>
      </c>
      <c r="DB1272" s="69">
        <v>350</v>
      </c>
      <c r="DC1272" s="69">
        <v>0</v>
      </c>
      <c r="DD1272" s="69">
        <v>0</v>
      </c>
      <c r="DE1272" s="69">
        <v>0</v>
      </c>
      <c r="DF1272" s="69">
        <v>0</v>
      </c>
      <c r="DG1272" s="69">
        <v>1</v>
      </c>
      <c r="DI1272" s="69" t="e">
        <f>INDEX(Sheet3!$E$78:$E$1130,MATCH(A1272,Sheet3!$D$78:$D$1130,0))</f>
        <v>#N/A</v>
      </c>
      <c r="DJ1272" s="69" t="str">
        <f t="shared" si="246"/>
        <v>skill_icons.ps_skill_mdef</v>
      </c>
      <c r="DK1272" s="69" t="s">
        <v>2461</v>
      </c>
      <c r="DL1272" s="93"/>
      <c r="DM1272" s="94" t="s">
        <v>2723</v>
      </c>
      <c r="DN1272" s="69" t="e">
        <f>"造成["&amp;INDEX(Sheet5!$L$2:$L$11,MATCH(BL1272,Sheet5!$J$2:$J$11,0))&amp;":"&amp;BR1272&amp;"*"&amp;BS1272/1000&amp;"]"&amp;INDEX(Sheet5!$I$2:$I$4,MATCH(BR1272,Sheet5!$H$2:$H$4,0))&amp;"的"&amp;INDEX(Sheet5!$K$2:$K$11,MATCH(BL1272,Sheet5!$J$2:$J$11,0))</f>
        <v>#N/A</v>
      </c>
      <c r="DO1272" s="69" t="e">
        <f>"造成["&amp;INDEX(Sheet5!$L$2:$L$11,MATCH(BY1272,Sheet5!$J$2:$J$11,0))&amp;":"&amp;CE1272&amp;"*"&amp;CF1272/1000&amp;"]"&amp;INDEX(Sheet5!$I$2:$I$4,MATCH(CE1272,Sheet5!$H$2:$H$4,0))&amp;"的"&amp;INDEX(Sheet5!$K$2:$K$11,MATCH(BY1272,Sheet5!$J$2:$J$11,0))</f>
        <v>#N/A</v>
      </c>
      <c r="DP1272" s="69"/>
      <c r="DQ1272" s="69"/>
      <c r="DR1272" s="69" t="e">
        <f t="shared" si="245"/>
        <v>#N/A</v>
      </c>
      <c r="DS1272" s="90">
        <f>MATCH(A1272,Sheet5!D:D,0)</f>
        <v>525</v>
      </c>
      <c r="DT1272" s="94" t="e">
        <f>MATCH(A1271,Sheet5!F:F,0)</f>
        <v>#N/A</v>
      </c>
      <c r="DU1272" s="69">
        <v>350</v>
      </c>
      <c r="DV1272" s="69">
        <v>0</v>
      </c>
      <c r="DW1272" s="69">
        <v>0</v>
      </c>
      <c r="DX1272" s="69">
        <v>0</v>
      </c>
      <c r="DY1272" s="69">
        <v>0</v>
      </c>
    </row>
    <row r="1273" spans="1:129" ht="14.25">
      <c r="A1273" s="69">
        <v>69007</v>
      </c>
      <c r="B1273" s="69">
        <v>0</v>
      </c>
      <c r="C1273" s="69">
        <v>1</v>
      </c>
      <c r="D1273" s="69" t="s">
        <v>2463</v>
      </c>
      <c r="E1273" s="69" t="s">
        <v>2464</v>
      </c>
      <c r="F1273" s="69" t="s">
        <v>1825</v>
      </c>
      <c r="G1273" s="69">
        <v>1</v>
      </c>
      <c r="I1273" s="69">
        <v>0</v>
      </c>
      <c r="J1273" s="69">
        <v>0</v>
      </c>
      <c r="K1273" s="69">
        <v>0</v>
      </c>
      <c r="M1273" s="69">
        <v>0</v>
      </c>
      <c r="O1273" s="69">
        <v>0</v>
      </c>
      <c r="P1273" s="69">
        <v>1</v>
      </c>
      <c r="Q1273" s="69">
        <v>0</v>
      </c>
      <c r="R1273" s="69">
        <v>2</v>
      </c>
      <c r="S1273" s="69">
        <v>0</v>
      </c>
      <c r="T1273" s="69">
        <v>0</v>
      </c>
      <c r="U1273" s="69">
        <v>0</v>
      </c>
      <c r="V1273" s="69">
        <v>0</v>
      </c>
      <c r="W1273" s="69">
        <v>0</v>
      </c>
      <c r="X1273" s="69">
        <v>0</v>
      </c>
      <c r="Y1273" s="69">
        <v>0</v>
      </c>
      <c r="Z1273" s="69">
        <v>0</v>
      </c>
      <c r="AA1273" s="69">
        <v>1</v>
      </c>
      <c r="AB1273" s="69">
        <v>31</v>
      </c>
      <c r="AC1273" s="69">
        <v>0</v>
      </c>
      <c r="AD1273" s="69">
        <v>0</v>
      </c>
      <c r="AE1273" s="69">
        <v>0</v>
      </c>
      <c r="AF1273" s="69">
        <v>1</v>
      </c>
      <c r="AG1273" s="69">
        <v>0</v>
      </c>
      <c r="AH1273" s="69">
        <v>1</v>
      </c>
      <c r="AI1273" s="69">
        <v>0</v>
      </c>
      <c r="AJ1273" s="69">
        <v>0</v>
      </c>
      <c r="AK1273" s="69">
        <v>0</v>
      </c>
      <c r="AL1273" s="69">
        <v>0</v>
      </c>
      <c r="AM1273" s="69">
        <v>0</v>
      </c>
      <c r="AN1273" s="69">
        <v>0</v>
      </c>
      <c r="AO1273" s="69">
        <v>0</v>
      </c>
      <c r="AP1273" s="69">
        <v>0</v>
      </c>
      <c r="AQ1273" s="84">
        <v>0</v>
      </c>
      <c r="AR1273" s="69">
        <v>0</v>
      </c>
      <c r="AS1273" s="69">
        <v>0</v>
      </c>
      <c r="AT1273" s="69">
        <v>0</v>
      </c>
      <c r="AU1273" s="69">
        <v>0</v>
      </c>
      <c r="AV1273" s="69">
        <v>0</v>
      </c>
      <c r="AW1273" s="69">
        <v>0</v>
      </c>
      <c r="AX1273" s="69">
        <v>0</v>
      </c>
      <c r="AY1273" s="69">
        <v>0</v>
      </c>
      <c r="AZ1273" s="69">
        <v>0</v>
      </c>
      <c r="BA1273" s="69">
        <v>0</v>
      </c>
      <c r="BB1273" s="69">
        <v>0</v>
      </c>
      <c r="BC1273" s="69">
        <v>0</v>
      </c>
      <c r="BD1273" s="69">
        <v>0</v>
      </c>
      <c r="BE1273" s="69">
        <v>0</v>
      </c>
      <c r="BF1273" s="69">
        <v>0</v>
      </c>
      <c r="BG1273" s="69">
        <v>0</v>
      </c>
      <c r="BH1273" s="69">
        <v>0</v>
      </c>
      <c r="BK1273" s="69">
        <v>3</v>
      </c>
      <c r="BL1273" s="69">
        <v>10</v>
      </c>
      <c r="BM1273" s="69">
        <v>1</v>
      </c>
      <c r="BN1273" s="69">
        <v>31</v>
      </c>
      <c r="BO1273" s="89">
        <v>0</v>
      </c>
      <c r="BP1273" s="69">
        <v>1</v>
      </c>
      <c r="BQ1273" s="69">
        <v>1</v>
      </c>
      <c r="BR1273" s="69">
        <v>1</v>
      </c>
      <c r="BS1273" s="69">
        <v>69007</v>
      </c>
      <c r="BT1273" s="69">
        <v>0</v>
      </c>
      <c r="BU1273" s="69">
        <v>0</v>
      </c>
      <c r="BV1273" s="69">
        <v>1000</v>
      </c>
      <c r="BW1273" s="69">
        <v>0</v>
      </c>
      <c r="BY1273" s="69">
        <v>0</v>
      </c>
      <c r="BZ1273" s="69">
        <v>0</v>
      </c>
      <c r="CA1273" s="69">
        <v>31</v>
      </c>
      <c r="CB1273" s="89">
        <v>0</v>
      </c>
      <c r="CC1273" s="69">
        <v>0</v>
      </c>
      <c r="CD1273" s="69">
        <v>0</v>
      </c>
      <c r="CE1273" s="69">
        <v>0</v>
      </c>
      <c r="CF1273" s="69">
        <v>0</v>
      </c>
      <c r="CG1273" s="69">
        <v>0</v>
      </c>
      <c r="CH1273" s="69">
        <v>0</v>
      </c>
      <c r="CI1273" s="69">
        <v>0</v>
      </c>
      <c r="CJ1273" s="69">
        <v>0</v>
      </c>
      <c r="CL1273" s="69">
        <v>0</v>
      </c>
      <c r="CM1273" s="69">
        <v>0</v>
      </c>
      <c r="CN1273" s="69">
        <v>0</v>
      </c>
      <c r="CO1273" s="89">
        <v>0</v>
      </c>
      <c r="CP1273" s="69">
        <v>0</v>
      </c>
      <c r="CQ1273" s="69">
        <v>0</v>
      </c>
      <c r="CR1273" s="69">
        <v>0</v>
      </c>
      <c r="CS1273" s="69">
        <v>0</v>
      </c>
      <c r="CT1273" s="69">
        <v>0</v>
      </c>
      <c r="CU1273" s="69">
        <v>0</v>
      </c>
      <c r="CV1273" s="69">
        <v>0</v>
      </c>
      <c r="CW1273" s="69">
        <v>0</v>
      </c>
      <c r="CZ1273" s="69">
        <v>0</v>
      </c>
      <c r="DA1273" s="69">
        <v>0</v>
      </c>
      <c r="DB1273" s="69">
        <v>33</v>
      </c>
      <c r="DC1273" s="69">
        <v>0</v>
      </c>
      <c r="DD1273" s="69">
        <v>0</v>
      </c>
      <c r="DE1273" s="69">
        <v>0</v>
      </c>
      <c r="DF1273" s="69">
        <v>0</v>
      </c>
      <c r="DG1273" s="69">
        <v>1</v>
      </c>
      <c r="DI1273" s="69" t="e">
        <f>INDEX(Sheet3!$E$78:$E$1130,MATCH(A1273,Sheet3!$D$78:$D$1130,0))</f>
        <v>#N/A</v>
      </c>
      <c r="DJ1273" s="69" t="str">
        <f t="shared" si="246"/>
        <v>skill_icons.ps_skill_pysicalcri</v>
      </c>
      <c r="DK1273" s="69" t="s">
        <v>2465</v>
      </c>
      <c r="DL1273" s="93"/>
      <c r="DM1273" s="94" t="s">
        <v>2724</v>
      </c>
      <c r="DN1273" s="69" t="e">
        <f>"造成["&amp;INDEX(Sheet5!$L$2:$L$11,MATCH(BL1273,Sheet5!$J$2:$J$11,0))&amp;":"&amp;BR1273&amp;"*"&amp;BS1273/1000&amp;"]"&amp;INDEX(Sheet5!$I$2:$I$4,MATCH(BR1273,Sheet5!$H$2:$H$4,0))&amp;"的"&amp;INDEX(Sheet5!$K$2:$K$11,MATCH(BL1273,Sheet5!$J$2:$J$11,0))</f>
        <v>#N/A</v>
      </c>
      <c r="DO1273" s="69" t="e">
        <f>"造成["&amp;INDEX(Sheet5!$L$2:$L$11,MATCH(BY1273,Sheet5!$J$2:$J$11,0))&amp;":"&amp;CE1273&amp;"*"&amp;CF1273/1000&amp;"]"&amp;INDEX(Sheet5!$I$2:$I$4,MATCH(CE1273,Sheet5!$H$2:$H$4,0))&amp;"的"&amp;INDEX(Sheet5!$K$2:$K$11,MATCH(BY1273,Sheet5!$J$2:$J$11,0))</f>
        <v>#N/A</v>
      </c>
      <c r="DP1273" s="69"/>
      <c r="DQ1273" s="69"/>
      <c r="DR1273" s="69" t="e">
        <f t="shared" si="245"/>
        <v>#N/A</v>
      </c>
      <c r="DS1273" s="90">
        <f>MATCH(A1273,Sheet5!D:D,0)</f>
        <v>526</v>
      </c>
      <c r="DT1273" s="94" t="e">
        <f>MATCH(A1272,Sheet5!F:F,0)</f>
        <v>#N/A</v>
      </c>
      <c r="DU1273" s="69">
        <v>33</v>
      </c>
      <c r="DV1273" s="69">
        <v>0</v>
      </c>
      <c r="DW1273" s="69">
        <v>0</v>
      </c>
      <c r="DX1273" s="69">
        <v>0</v>
      </c>
      <c r="DY1273" s="69">
        <v>0</v>
      </c>
    </row>
    <row r="1274" spans="1:129" ht="14.25">
      <c r="A1274" s="69">
        <v>69008</v>
      </c>
      <c r="B1274" s="69">
        <v>0</v>
      </c>
      <c r="C1274" s="69">
        <v>1</v>
      </c>
      <c r="D1274" s="69" t="s">
        <v>2467</v>
      </c>
      <c r="E1274" s="69" t="s">
        <v>2468</v>
      </c>
      <c r="F1274" s="69" t="s">
        <v>2469</v>
      </c>
      <c r="G1274" s="69">
        <v>1</v>
      </c>
      <c r="I1274" s="69">
        <v>0</v>
      </c>
      <c r="J1274" s="69">
        <v>0</v>
      </c>
      <c r="K1274" s="69">
        <v>0</v>
      </c>
      <c r="M1274" s="69">
        <v>0</v>
      </c>
      <c r="O1274" s="69">
        <v>0</v>
      </c>
      <c r="P1274" s="69">
        <v>1</v>
      </c>
      <c r="Q1274" s="69">
        <v>0</v>
      </c>
      <c r="R1274" s="69">
        <v>2</v>
      </c>
      <c r="S1274" s="69">
        <v>0</v>
      </c>
      <c r="T1274" s="69">
        <v>0</v>
      </c>
      <c r="U1274" s="69">
        <v>0</v>
      </c>
      <c r="V1274" s="69">
        <v>0</v>
      </c>
      <c r="W1274" s="69">
        <v>0</v>
      </c>
      <c r="X1274" s="69">
        <v>0</v>
      </c>
      <c r="Y1274" s="69">
        <v>0</v>
      </c>
      <c r="Z1274" s="69">
        <v>0</v>
      </c>
      <c r="AA1274" s="69">
        <v>1</v>
      </c>
      <c r="AB1274" s="69">
        <v>31</v>
      </c>
      <c r="AC1274" s="69">
        <v>0</v>
      </c>
      <c r="AD1274" s="69">
        <v>0</v>
      </c>
      <c r="AE1274" s="69">
        <v>0</v>
      </c>
      <c r="AF1274" s="69">
        <v>1</v>
      </c>
      <c r="AG1274" s="69">
        <v>0</v>
      </c>
      <c r="AH1274" s="69">
        <v>1</v>
      </c>
      <c r="AI1274" s="69">
        <v>0</v>
      </c>
      <c r="AJ1274" s="69">
        <v>0</v>
      </c>
      <c r="AK1274" s="69">
        <v>0</v>
      </c>
      <c r="AL1274" s="69">
        <v>0</v>
      </c>
      <c r="AM1274" s="69">
        <v>0</v>
      </c>
      <c r="AN1274" s="69">
        <v>0</v>
      </c>
      <c r="AO1274" s="69">
        <v>0</v>
      </c>
      <c r="AP1274" s="69">
        <v>0</v>
      </c>
      <c r="AQ1274" s="84">
        <v>0</v>
      </c>
      <c r="AR1274" s="69">
        <v>0</v>
      </c>
      <c r="AS1274" s="69">
        <v>0</v>
      </c>
      <c r="AT1274" s="69">
        <v>0</v>
      </c>
      <c r="AU1274" s="69">
        <v>0</v>
      </c>
      <c r="AV1274" s="69">
        <v>0</v>
      </c>
      <c r="AW1274" s="69">
        <v>0</v>
      </c>
      <c r="AX1274" s="69">
        <v>0</v>
      </c>
      <c r="AY1274" s="69">
        <v>0</v>
      </c>
      <c r="AZ1274" s="69">
        <v>0</v>
      </c>
      <c r="BA1274" s="69">
        <v>0</v>
      </c>
      <c r="BB1274" s="69">
        <v>0</v>
      </c>
      <c r="BC1274" s="69">
        <v>0</v>
      </c>
      <c r="BD1274" s="69">
        <v>0</v>
      </c>
      <c r="BE1274" s="69">
        <v>0</v>
      </c>
      <c r="BF1274" s="69">
        <v>0</v>
      </c>
      <c r="BG1274" s="69">
        <v>0</v>
      </c>
      <c r="BH1274" s="69">
        <v>0</v>
      </c>
      <c r="BK1274" s="69">
        <v>3</v>
      </c>
      <c r="BL1274" s="69">
        <v>10</v>
      </c>
      <c r="BM1274" s="69">
        <v>1</v>
      </c>
      <c r="BN1274" s="69">
        <v>31</v>
      </c>
      <c r="BO1274" s="89">
        <v>0</v>
      </c>
      <c r="BP1274" s="69">
        <v>1</v>
      </c>
      <c r="BQ1274" s="69">
        <v>1</v>
      </c>
      <c r="BR1274" s="69">
        <v>1</v>
      </c>
      <c r="BS1274" s="69">
        <v>69008</v>
      </c>
      <c r="BT1274" s="69">
        <v>0</v>
      </c>
      <c r="BU1274" s="69">
        <v>0</v>
      </c>
      <c r="BV1274" s="69">
        <v>1000</v>
      </c>
      <c r="BW1274" s="69">
        <v>0</v>
      </c>
      <c r="BY1274" s="69">
        <v>0</v>
      </c>
      <c r="BZ1274" s="69">
        <v>0</v>
      </c>
      <c r="CA1274" s="69">
        <v>31</v>
      </c>
      <c r="CB1274" s="89">
        <v>0</v>
      </c>
      <c r="CC1274" s="69">
        <v>0</v>
      </c>
      <c r="CD1274" s="69">
        <v>0</v>
      </c>
      <c r="CE1274" s="69">
        <v>0</v>
      </c>
      <c r="CF1274" s="69">
        <v>0</v>
      </c>
      <c r="CG1274" s="69">
        <v>0</v>
      </c>
      <c r="CH1274" s="69">
        <v>0</v>
      </c>
      <c r="CI1274" s="69">
        <v>0</v>
      </c>
      <c r="CJ1274" s="69">
        <v>0</v>
      </c>
      <c r="CL1274" s="69">
        <v>0</v>
      </c>
      <c r="CM1274" s="69">
        <v>0</v>
      </c>
      <c r="CN1274" s="69">
        <v>0</v>
      </c>
      <c r="CO1274" s="89">
        <v>0</v>
      </c>
      <c r="CP1274" s="69">
        <v>0</v>
      </c>
      <c r="CQ1274" s="69">
        <v>0</v>
      </c>
      <c r="CR1274" s="69">
        <v>0</v>
      </c>
      <c r="CS1274" s="69">
        <v>0</v>
      </c>
      <c r="CT1274" s="69">
        <v>0</v>
      </c>
      <c r="CU1274" s="69">
        <v>0</v>
      </c>
      <c r="CV1274" s="69">
        <v>0</v>
      </c>
      <c r="CW1274" s="69">
        <v>0</v>
      </c>
      <c r="CZ1274" s="69">
        <v>0</v>
      </c>
      <c r="DA1274" s="69">
        <v>0</v>
      </c>
      <c r="DB1274" s="69">
        <v>33</v>
      </c>
      <c r="DC1274" s="69">
        <v>0</v>
      </c>
      <c r="DD1274" s="69">
        <v>0</v>
      </c>
      <c r="DE1274" s="69">
        <v>0</v>
      </c>
      <c r="DF1274" s="69">
        <v>0</v>
      </c>
      <c r="DG1274" s="69">
        <v>1</v>
      </c>
      <c r="DI1274" s="69" t="e">
        <f>INDEX(Sheet3!$E$78:$E$1130,MATCH(A1274,Sheet3!$D$78:$D$1130,0))</f>
        <v>#N/A</v>
      </c>
      <c r="DJ1274" s="69" t="str">
        <f t="shared" si="246"/>
        <v>skill_icons.ps_skill_magiccri</v>
      </c>
      <c r="DK1274" s="69" t="s">
        <v>2470</v>
      </c>
      <c r="DL1274" s="93"/>
      <c r="DM1274" s="94" t="s">
        <v>2725</v>
      </c>
      <c r="DN1274" s="69" t="e">
        <f>"造成["&amp;INDEX(Sheet5!$L$2:$L$11,MATCH(BL1274,Sheet5!$J$2:$J$11,0))&amp;":"&amp;BR1274&amp;"*"&amp;BS1274/1000&amp;"]"&amp;INDEX(Sheet5!$I$2:$I$4,MATCH(BR1274,Sheet5!$H$2:$H$4,0))&amp;"的"&amp;INDEX(Sheet5!$K$2:$K$11,MATCH(BL1274,Sheet5!$J$2:$J$11,0))</f>
        <v>#N/A</v>
      </c>
      <c r="DO1274" s="69" t="e">
        <f>"造成["&amp;INDEX(Sheet5!$L$2:$L$11,MATCH(BY1274,Sheet5!$J$2:$J$11,0))&amp;":"&amp;CE1274&amp;"*"&amp;CF1274/1000&amp;"]"&amp;INDEX(Sheet5!$I$2:$I$4,MATCH(CE1274,Sheet5!$H$2:$H$4,0))&amp;"的"&amp;INDEX(Sheet5!$K$2:$K$11,MATCH(BY1274,Sheet5!$J$2:$J$11,0))</f>
        <v>#N/A</v>
      </c>
      <c r="DP1274" s="69"/>
      <c r="DQ1274" s="69"/>
      <c r="DR1274" s="69" t="e">
        <f t="shared" si="245"/>
        <v>#N/A</v>
      </c>
      <c r="DS1274" s="90">
        <f>MATCH(A1274,Sheet5!D:D,0)</f>
        <v>527</v>
      </c>
      <c r="DT1274" s="94" t="e">
        <f>MATCH(A1273,Sheet5!F:F,0)</f>
        <v>#N/A</v>
      </c>
      <c r="DU1274" s="69">
        <v>33</v>
      </c>
      <c r="DV1274" s="69">
        <v>0</v>
      </c>
      <c r="DW1274" s="69">
        <v>0</v>
      </c>
      <c r="DX1274" s="69">
        <v>0</v>
      </c>
      <c r="DY1274" s="69">
        <v>0</v>
      </c>
    </row>
    <row r="1275" spans="1:129" ht="14.25">
      <c r="A1275" s="69">
        <v>69009</v>
      </c>
      <c r="B1275" s="69">
        <v>0</v>
      </c>
      <c r="C1275" s="69">
        <v>1</v>
      </c>
      <c r="D1275" s="69" t="s">
        <v>2472</v>
      </c>
      <c r="E1275" s="69" t="s">
        <v>2473</v>
      </c>
      <c r="F1275" s="69" t="s">
        <v>2474</v>
      </c>
      <c r="G1275" s="69">
        <v>1</v>
      </c>
      <c r="I1275" s="69">
        <v>0</v>
      </c>
      <c r="J1275" s="69">
        <v>0</v>
      </c>
      <c r="K1275" s="69">
        <v>0</v>
      </c>
      <c r="M1275" s="69">
        <v>0</v>
      </c>
      <c r="O1275" s="69">
        <v>0</v>
      </c>
      <c r="P1275" s="69">
        <v>1</v>
      </c>
      <c r="Q1275" s="69">
        <v>0</v>
      </c>
      <c r="R1275" s="69">
        <v>2</v>
      </c>
      <c r="S1275" s="69">
        <v>0</v>
      </c>
      <c r="T1275" s="69">
        <v>0</v>
      </c>
      <c r="U1275" s="69">
        <v>0</v>
      </c>
      <c r="V1275" s="69">
        <v>0</v>
      </c>
      <c r="W1275" s="69">
        <v>0</v>
      </c>
      <c r="X1275" s="69">
        <v>0</v>
      </c>
      <c r="Y1275" s="69">
        <v>0</v>
      </c>
      <c r="Z1275" s="69">
        <v>0</v>
      </c>
      <c r="AA1275" s="69">
        <v>1</v>
      </c>
      <c r="AB1275" s="69">
        <v>31</v>
      </c>
      <c r="AC1275" s="69">
        <v>0</v>
      </c>
      <c r="AD1275" s="69">
        <v>0</v>
      </c>
      <c r="AE1275" s="69">
        <v>0</v>
      </c>
      <c r="AF1275" s="69">
        <v>1</v>
      </c>
      <c r="AG1275" s="69">
        <v>0</v>
      </c>
      <c r="AH1275" s="69">
        <v>1</v>
      </c>
      <c r="AI1275" s="69">
        <v>0</v>
      </c>
      <c r="AJ1275" s="69">
        <v>0</v>
      </c>
      <c r="AK1275" s="69">
        <v>0</v>
      </c>
      <c r="AL1275" s="69">
        <v>0</v>
      </c>
      <c r="AM1275" s="69">
        <v>0</v>
      </c>
      <c r="AN1275" s="69">
        <v>0</v>
      </c>
      <c r="AO1275" s="69">
        <v>0</v>
      </c>
      <c r="AP1275" s="69">
        <v>0</v>
      </c>
      <c r="AQ1275" s="84">
        <v>0</v>
      </c>
      <c r="AR1275" s="69">
        <v>0</v>
      </c>
      <c r="AS1275" s="69">
        <v>0</v>
      </c>
      <c r="AT1275" s="69">
        <v>0</v>
      </c>
      <c r="AU1275" s="69">
        <v>0</v>
      </c>
      <c r="AV1275" s="69">
        <v>0</v>
      </c>
      <c r="AW1275" s="69">
        <v>0</v>
      </c>
      <c r="AX1275" s="69">
        <v>0</v>
      </c>
      <c r="AY1275" s="69">
        <v>0</v>
      </c>
      <c r="AZ1275" s="69">
        <v>0</v>
      </c>
      <c r="BA1275" s="69">
        <v>0</v>
      </c>
      <c r="BB1275" s="69">
        <v>0</v>
      </c>
      <c r="BC1275" s="69">
        <v>0</v>
      </c>
      <c r="BD1275" s="69">
        <v>0</v>
      </c>
      <c r="BE1275" s="69">
        <v>0</v>
      </c>
      <c r="BF1275" s="69">
        <v>0</v>
      </c>
      <c r="BG1275" s="69">
        <v>0</v>
      </c>
      <c r="BH1275" s="69">
        <v>0</v>
      </c>
      <c r="BK1275" s="69">
        <v>3</v>
      </c>
      <c r="BL1275" s="69">
        <v>10</v>
      </c>
      <c r="BM1275" s="69">
        <v>1</v>
      </c>
      <c r="BN1275" s="69">
        <v>31</v>
      </c>
      <c r="BO1275" s="89">
        <v>0</v>
      </c>
      <c r="BP1275" s="69">
        <v>1</v>
      </c>
      <c r="BQ1275" s="69">
        <v>1</v>
      </c>
      <c r="BR1275" s="69">
        <v>1</v>
      </c>
      <c r="BS1275" s="69">
        <v>69009</v>
      </c>
      <c r="BT1275" s="69">
        <v>0</v>
      </c>
      <c r="BU1275" s="69">
        <v>0</v>
      </c>
      <c r="BV1275" s="69">
        <v>1000</v>
      </c>
      <c r="BW1275" s="69">
        <v>0</v>
      </c>
      <c r="BY1275" s="69">
        <v>0</v>
      </c>
      <c r="BZ1275" s="69">
        <v>0</v>
      </c>
      <c r="CA1275" s="69">
        <v>31</v>
      </c>
      <c r="CB1275" s="89">
        <v>0</v>
      </c>
      <c r="CC1275" s="69">
        <v>0</v>
      </c>
      <c r="CD1275" s="69">
        <v>0</v>
      </c>
      <c r="CE1275" s="69">
        <v>0</v>
      </c>
      <c r="CF1275" s="69">
        <v>0</v>
      </c>
      <c r="CG1275" s="69">
        <v>0</v>
      </c>
      <c r="CH1275" s="69">
        <v>0</v>
      </c>
      <c r="CI1275" s="69">
        <v>0</v>
      </c>
      <c r="CJ1275" s="69">
        <v>0</v>
      </c>
      <c r="CL1275" s="69">
        <v>0</v>
      </c>
      <c r="CM1275" s="69">
        <v>0</v>
      </c>
      <c r="CN1275" s="69">
        <v>0</v>
      </c>
      <c r="CO1275" s="89">
        <v>0</v>
      </c>
      <c r="CP1275" s="69">
        <v>0</v>
      </c>
      <c r="CQ1275" s="69">
        <v>0</v>
      </c>
      <c r="CR1275" s="69">
        <v>0</v>
      </c>
      <c r="CS1275" s="69">
        <v>0</v>
      </c>
      <c r="CT1275" s="69">
        <v>0</v>
      </c>
      <c r="CU1275" s="69">
        <v>0</v>
      </c>
      <c r="CV1275" s="69">
        <v>0</v>
      </c>
      <c r="CW1275" s="69">
        <v>0</v>
      </c>
      <c r="CZ1275" s="69">
        <v>0</v>
      </c>
      <c r="DA1275" s="69">
        <v>0</v>
      </c>
      <c r="DB1275" s="69">
        <v>33</v>
      </c>
      <c r="DC1275" s="69">
        <v>0</v>
      </c>
      <c r="DD1275" s="69">
        <v>0</v>
      </c>
      <c r="DE1275" s="69">
        <v>0</v>
      </c>
      <c r="DF1275" s="69">
        <v>0</v>
      </c>
      <c r="DG1275" s="69">
        <v>1</v>
      </c>
      <c r="DI1275" s="69" t="e">
        <f>INDEX(Sheet3!$E$78:$E$1130,MATCH(A1275,Sheet3!$D$78:$D$1130,0))</f>
        <v>#N/A</v>
      </c>
      <c r="DJ1275" s="69" t="str">
        <f t="shared" si="246"/>
        <v>skill_icons.ps_skill_pysicalcridam</v>
      </c>
      <c r="DK1275" s="69" t="s">
        <v>2475</v>
      </c>
      <c r="DL1275" s="93"/>
      <c r="DM1275" s="94" t="s">
        <v>2726</v>
      </c>
      <c r="DN1275" s="69" t="e">
        <f>"造成["&amp;INDEX(Sheet5!$L$2:$L$11,MATCH(BL1275,Sheet5!$J$2:$J$11,0))&amp;":"&amp;BR1275&amp;"*"&amp;BS1275/1000&amp;"]"&amp;INDEX(Sheet5!$I$2:$I$4,MATCH(BR1275,Sheet5!$H$2:$H$4,0))&amp;"的"&amp;INDEX(Sheet5!$K$2:$K$11,MATCH(BL1275,Sheet5!$J$2:$J$11,0))</f>
        <v>#N/A</v>
      </c>
      <c r="DO1275" s="69" t="e">
        <f>"造成["&amp;INDEX(Sheet5!$L$2:$L$11,MATCH(BY1275,Sheet5!$J$2:$J$11,0))&amp;":"&amp;CE1275&amp;"*"&amp;CF1275/1000&amp;"]"&amp;INDEX(Sheet5!$I$2:$I$4,MATCH(CE1275,Sheet5!$H$2:$H$4,0))&amp;"的"&amp;INDEX(Sheet5!$K$2:$K$11,MATCH(BY1275,Sheet5!$J$2:$J$11,0))</f>
        <v>#N/A</v>
      </c>
      <c r="DP1275" s="69"/>
      <c r="DQ1275" s="69"/>
      <c r="DR1275" s="69" t="e">
        <f t="shared" si="245"/>
        <v>#N/A</v>
      </c>
      <c r="DS1275" s="90">
        <f>MATCH(A1275,Sheet5!D:D,0)</f>
        <v>528</v>
      </c>
      <c r="DT1275" s="94" t="e">
        <f>MATCH(A1274,Sheet5!F:F,0)</f>
        <v>#N/A</v>
      </c>
      <c r="DU1275" s="69">
        <v>33</v>
      </c>
      <c r="DV1275" s="69">
        <v>0</v>
      </c>
      <c r="DW1275" s="69">
        <v>0</v>
      </c>
      <c r="DX1275" s="69">
        <v>0</v>
      </c>
      <c r="DY1275" s="69">
        <v>0</v>
      </c>
    </row>
    <row r="1276" spans="1:129" ht="14.25">
      <c r="A1276" s="69">
        <v>69010</v>
      </c>
      <c r="B1276" s="69">
        <v>0</v>
      </c>
      <c r="C1276" s="69">
        <v>1</v>
      </c>
      <c r="D1276" s="69" t="s">
        <v>2477</v>
      </c>
      <c r="E1276" s="69" t="s">
        <v>2478</v>
      </c>
      <c r="F1276" s="69" t="s">
        <v>2479</v>
      </c>
      <c r="G1276" s="69">
        <v>1</v>
      </c>
      <c r="I1276" s="69">
        <v>0</v>
      </c>
      <c r="J1276" s="69">
        <v>0</v>
      </c>
      <c r="K1276" s="69">
        <v>0</v>
      </c>
      <c r="M1276" s="69">
        <v>0</v>
      </c>
      <c r="O1276" s="69">
        <v>0</v>
      </c>
      <c r="P1276" s="69">
        <v>1</v>
      </c>
      <c r="Q1276" s="69">
        <v>0</v>
      </c>
      <c r="R1276" s="69">
        <v>2</v>
      </c>
      <c r="S1276" s="69">
        <v>0</v>
      </c>
      <c r="T1276" s="69">
        <v>0</v>
      </c>
      <c r="U1276" s="69">
        <v>0</v>
      </c>
      <c r="V1276" s="69">
        <v>0</v>
      </c>
      <c r="W1276" s="69">
        <v>0</v>
      </c>
      <c r="X1276" s="69">
        <v>0</v>
      </c>
      <c r="Y1276" s="69">
        <v>0</v>
      </c>
      <c r="Z1276" s="69">
        <v>0</v>
      </c>
      <c r="AA1276" s="69">
        <v>1</v>
      </c>
      <c r="AB1276" s="69">
        <v>31</v>
      </c>
      <c r="AC1276" s="69">
        <v>0</v>
      </c>
      <c r="AD1276" s="69">
        <v>0</v>
      </c>
      <c r="AE1276" s="69">
        <v>0</v>
      </c>
      <c r="AF1276" s="69">
        <v>1</v>
      </c>
      <c r="AG1276" s="69">
        <v>0</v>
      </c>
      <c r="AH1276" s="69">
        <v>1</v>
      </c>
      <c r="AI1276" s="69">
        <v>0</v>
      </c>
      <c r="AJ1276" s="69">
        <v>0</v>
      </c>
      <c r="AK1276" s="69">
        <v>0</v>
      </c>
      <c r="AL1276" s="69">
        <v>0</v>
      </c>
      <c r="AM1276" s="69">
        <v>0</v>
      </c>
      <c r="AN1276" s="69">
        <v>0</v>
      </c>
      <c r="AO1276" s="69">
        <v>0</v>
      </c>
      <c r="AP1276" s="69">
        <v>0</v>
      </c>
      <c r="AQ1276" s="84">
        <v>0</v>
      </c>
      <c r="AR1276" s="69">
        <v>0</v>
      </c>
      <c r="AS1276" s="69">
        <v>0</v>
      </c>
      <c r="AT1276" s="69">
        <v>0</v>
      </c>
      <c r="AU1276" s="69">
        <v>0</v>
      </c>
      <c r="AV1276" s="69">
        <v>0</v>
      </c>
      <c r="AW1276" s="69">
        <v>0</v>
      </c>
      <c r="AX1276" s="69">
        <v>0</v>
      </c>
      <c r="AY1276" s="69">
        <v>0</v>
      </c>
      <c r="AZ1276" s="69">
        <v>0</v>
      </c>
      <c r="BA1276" s="69">
        <v>0</v>
      </c>
      <c r="BB1276" s="69">
        <v>0</v>
      </c>
      <c r="BC1276" s="69">
        <v>0</v>
      </c>
      <c r="BD1276" s="69">
        <v>0</v>
      </c>
      <c r="BE1276" s="69">
        <v>0</v>
      </c>
      <c r="BF1276" s="69">
        <v>0</v>
      </c>
      <c r="BG1276" s="69">
        <v>0</v>
      </c>
      <c r="BH1276" s="69">
        <v>0</v>
      </c>
      <c r="BK1276" s="69">
        <v>3</v>
      </c>
      <c r="BL1276" s="69">
        <v>10</v>
      </c>
      <c r="BM1276" s="69">
        <v>1</v>
      </c>
      <c r="BN1276" s="69">
        <v>31</v>
      </c>
      <c r="BO1276" s="89">
        <v>0</v>
      </c>
      <c r="BP1276" s="69">
        <v>1</v>
      </c>
      <c r="BQ1276" s="69">
        <v>1</v>
      </c>
      <c r="BR1276" s="69">
        <v>1</v>
      </c>
      <c r="BS1276" s="69">
        <v>69010</v>
      </c>
      <c r="BT1276" s="69">
        <v>0</v>
      </c>
      <c r="BU1276" s="69">
        <v>0</v>
      </c>
      <c r="BV1276" s="69">
        <v>1000</v>
      </c>
      <c r="BW1276" s="69">
        <v>0</v>
      </c>
      <c r="BY1276" s="69">
        <v>0</v>
      </c>
      <c r="BZ1276" s="69">
        <v>0</v>
      </c>
      <c r="CA1276" s="69">
        <v>31</v>
      </c>
      <c r="CB1276" s="89">
        <v>0</v>
      </c>
      <c r="CC1276" s="69">
        <v>0</v>
      </c>
      <c r="CD1276" s="69">
        <v>0</v>
      </c>
      <c r="CE1276" s="69">
        <v>0</v>
      </c>
      <c r="CF1276" s="69">
        <v>0</v>
      </c>
      <c r="CG1276" s="69">
        <v>0</v>
      </c>
      <c r="CH1276" s="69">
        <v>0</v>
      </c>
      <c r="CI1276" s="69">
        <v>0</v>
      </c>
      <c r="CJ1276" s="69">
        <v>0</v>
      </c>
      <c r="CL1276" s="69">
        <v>0</v>
      </c>
      <c r="CM1276" s="69">
        <v>0</v>
      </c>
      <c r="CN1276" s="69">
        <v>0</v>
      </c>
      <c r="CO1276" s="89">
        <v>0</v>
      </c>
      <c r="CP1276" s="69">
        <v>0</v>
      </c>
      <c r="CQ1276" s="69">
        <v>0</v>
      </c>
      <c r="CR1276" s="69">
        <v>0</v>
      </c>
      <c r="CS1276" s="69">
        <v>0</v>
      </c>
      <c r="CT1276" s="69">
        <v>0</v>
      </c>
      <c r="CU1276" s="69">
        <v>0</v>
      </c>
      <c r="CV1276" s="69">
        <v>0</v>
      </c>
      <c r="CW1276" s="69">
        <v>0</v>
      </c>
      <c r="CZ1276" s="69">
        <v>0</v>
      </c>
      <c r="DA1276" s="69">
        <v>0</v>
      </c>
      <c r="DB1276" s="69">
        <v>33</v>
      </c>
      <c r="DC1276" s="69">
        <v>0</v>
      </c>
      <c r="DD1276" s="69">
        <v>0</v>
      </c>
      <c r="DE1276" s="69">
        <v>0</v>
      </c>
      <c r="DF1276" s="69">
        <v>0</v>
      </c>
      <c r="DG1276" s="69">
        <v>1</v>
      </c>
      <c r="DI1276" s="69" t="e">
        <f>INDEX(Sheet3!$E$78:$E$1130,MATCH(A1276,Sheet3!$D$78:$D$1130,0))</f>
        <v>#N/A</v>
      </c>
      <c r="DJ1276" s="69" t="str">
        <f t="shared" si="246"/>
        <v>skill_icons.ps_skill_magiccridam</v>
      </c>
      <c r="DK1276" s="69" t="s">
        <v>2480</v>
      </c>
      <c r="DL1276" s="93"/>
      <c r="DM1276" s="94" t="s">
        <v>2727</v>
      </c>
      <c r="DN1276" s="69" t="e">
        <f>"造成["&amp;INDEX(Sheet5!$L$2:$L$11,MATCH(BL1276,Sheet5!$J$2:$J$11,0))&amp;":"&amp;BR1276&amp;"*"&amp;BS1276/1000&amp;"]"&amp;INDEX(Sheet5!$I$2:$I$4,MATCH(BR1276,Sheet5!$H$2:$H$4,0))&amp;"的"&amp;INDEX(Sheet5!$K$2:$K$11,MATCH(BL1276,Sheet5!$J$2:$J$11,0))</f>
        <v>#N/A</v>
      </c>
      <c r="DO1276" s="69" t="e">
        <f>"造成["&amp;INDEX(Sheet5!$L$2:$L$11,MATCH(BY1276,Sheet5!$J$2:$J$11,0))&amp;":"&amp;CE1276&amp;"*"&amp;CF1276/1000&amp;"]"&amp;INDEX(Sheet5!$I$2:$I$4,MATCH(CE1276,Sheet5!$H$2:$H$4,0))&amp;"的"&amp;INDEX(Sheet5!$K$2:$K$11,MATCH(BY1276,Sheet5!$J$2:$J$11,0))</f>
        <v>#N/A</v>
      </c>
      <c r="DP1276" s="69"/>
      <c r="DQ1276" s="69"/>
      <c r="DR1276" s="69" t="e">
        <f t="shared" si="245"/>
        <v>#N/A</v>
      </c>
      <c r="DS1276" s="90">
        <f>MATCH(A1276,Sheet5!D:D,0)</f>
        <v>529</v>
      </c>
      <c r="DT1276" s="94" t="e">
        <f>MATCH(A1275,Sheet5!F:F,0)</f>
        <v>#N/A</v>
      </c>
      <c r="DU1276" s="69">
        <v>33</v>
      </c>
      <c r="DV1276" s="69">
        <v>0</v>
      </c>
      <c r="DW1276" s="69">
        <v>0</v>
      </c>
      <c r="DX1276" s="69">
        <v>0</v>
      </c>
      <c r="DY1276" s="69">
        <v>0</v>
      </c>
    </row>
    <row r="1277" spans="1:129" ht="14.25">
      <c r="A1277" s="69">
        <v>69011</v>
      </c>
      <c r="B1277" s="69">
        <v>0</v>
      </c>
      <c r="C1277" s="69">
        <v>1</v>
      </c>
      <c r="D1277" s="69" t="s">
        <v>2482</v>
      </c>
      <c r="E1277" s="69" t="s">
        <v>2483</v>
      </c>
      <c r="F1277" s="69" t="s">
        <v>2484</v>
      </c>
      <c r="G1277" s="69">
        <v>1</v>
      </c>
      <c r="I1277" s="69">
        <v>0</v>
      </c>
      <c r="J1277" s="69">
        <v>0</v>
      </c>
      <c r="K1277" s="69">
        <v>0</v>
      </c>
      <c r="M1277" s="69">
        <v>0</v>
      </c>
      <c r="O1277" s="69">
        <v>0</v>
      </c>
      <c r="P1277" s="69">
        <v>1</v>
      </c>
      <c r="Q1277" s="69">
        <v>0</v>
      </c>
      <c r="R1277" s="69">
        <v>2</v>
      </c>
      <c r="S1277" s="69">
        <v>0</v>
      </c>
      <c r="T1277" s="69">
        <v>0</v>
      </c>
      <c r="U1277" s="69">
        <v>0</v>
      </c>
      <c r="V1277" s="69">
        <v>0</v>
      </c>
      <c r="W1277" s="69">
        <v>0</v>
      </c>
      <c r="X1277" s="69">
        <v>0</v>
      </c>
      <c r="Y1277" s="69">
        <v>0</v>
      </c>
      <c r="Z1277" s="69">
        <v>0</v>
      </c>
      <c r="AA1277" s="69">
        <v>1</v>
      </c>
      <c r="AB1277" s="69">
        <v>31</v>
      </c>
      <c r="AC1277" s="69">
        <v>0</v>
      </c>
      <c r="AD1277" s="69">
        <v>0</v>
      </c>
      <c r="AE1277" s="69">
        <v>0</v>
      </c>
      <c r="AF1277" s="69">
        <v>1</v>
      </c>
      <c r="AG1277" s="69">
        <v>0</v>
      </c>
      <c r="AH1277" s="69">
        <v>1</v>
      </c>
      <c r="AI1277" s="69">
        <v>0</v>
      </c>
      <c r="AJ1277" s="69">
        <v>0</v>
      </c>
      <c r="AK1277" s="69">
        <v>0</v>
      </c>
      <c r="AL1277" s="69">
        <v>0</v>
      </c>
      <c r="AM1277" s="69">
        <v>0</v>
      </c>
      <c r="AN1277" s="69">
        <v>0</v>
      </c>
      <c r="AO1277" s="69">
        <v>0</v>
      </c>
      <c r="AP1277" s="69">
        <v>0</v>
      </c>
      <c r="AQ1277" s="84">
        <v>0</v>
      </c>
      <c r="AR1277" s="69">
        <v>0</v>
      </c>
      <c r="AS1277" s="69">
        <v>0</v>
      </c>
      <c r="AT1277" s="69">
        <v>0</v>
      </c>
      <c r="AU1277" s="69">
        <v>0</v>
      </c>
      <c r="AV1277" s="69">
        <v>0</v>
      </c>
      <c r="AW1277" s="69">
        <v>0</v>
      </c>
      <c r="AX1277" s="69">
        <v>0</v>
      </c>
      <c r="AY1277" s="69">
        <v>0</v>
      </c>
      <c r="AZ1277" s="69">
        <v>0</v>
      </c>
      <c r="BA1277" s="69">
        <v>0</v>
      </c>
      <c r="BB1277" s="69">
        <v>0</v>
      </c>
      <c r="BC1277" s="69">
        <v>0</v>
      </c>
      <c r="BD1277" s="69">
        <v>0</v>
      </c>
      <c r="BE1277" s="69">
        <v>0</v>
      </c>
      <c r="BF1277" s="69">
        <v>0</v>
      </c>
      <c r="BG1277" s="69">
        <v>0</v>
      </c>
      <c r="BH1277" s="69">
        <v>0</v>
      </c>
      <c r="BK1277" s="69">
        <v>3</v>
      </c>
      <c r="BL1277" s="69">
        <v>10</v>
      </c>
      <c r="BM1277" s="69">
        <v>1</v>
      </c>
      <c r="BN1277" s="69">
        <v>31</v>
      </c>
      <c r="BO1277" s="89">
        <v>0</v>
      </c>
      <c r="BP1277" s="69">
        <v>1</v>
      </c>
      <c r="BQ1277" s="69">
        <v>1</v>
      </c>
      <c r="BR1277" s="69">
        <v>1</v>
      </c>
      <c r="BS1277" s="69">
        <v>69011</v>
      </c>
      <c r="BT1277" s="69">
        <v>0</v>
      </c>
      <c r="BU1277" s="69">
        <v>0</v>
      </c>
      <c r="BV1277" s="69">
        <v>1000</v>
      </c>
      <c r="BW1277" s="69">
        <v>0</v>
      </c>
      <c r="BY1277" s="69">
        <v>0</v>
      </c>
      <c r="BZ1277" s="69">
        <v>0</v>
      </c>
      <c r="CA1277" s="69">
        <v>31</v>
      </c>
      <c r="CB1277" s="89">
        <v>0</v>
      </c>
      <c r="CC1277" s="69">
        <v>0</v>
      </c>
      <c r="CD1277" s="69">
        <v>0</v>
      </c>
      <c r="CE1277" s="69">
        <v>0</v>
      </c>
      <c r="CF1277" s="69">
        <v>0</v>
      </c>
      <c r="CG1277" s="69">
        <v>0</v>
      </c>
      <c r="CH1277" s="69">
        <v>0</v>
      </c>
      <c r="CI1277" s="69">
        <v>0</v>
      </c>
      <c r="CJ1277" s="69">
        <v>0</v>
      </c>
      <c r="CL1277" s="69">
        <v>0</v>
      </c>
      <c r="CM1277" s="69">
        <v>0</v>
      </c>
      <c r="CN1277" s="69">
        <v>0</v>
      </c>
      <c r="CO1277" s="89">
        <v>0</v>
      </c>
      <c r="CP1277" s="69">
        <v>0</v>
      </c>
      <c r="CQ1277" s="69">
        <v>0</v>
      </c>
      <c r="CR1277" s="69">
        <v>0</v>
      </c>
      <c r="CS1277" s="69">
        <v>0</v>
      </c>
      <c r="CT1277" s="69">
        <v>0</v>
      </c>
      <c r="CU1277" s="69">
        <v>0</v>
      </c>
      <c r="CV1277" s="69">
        <v>0</v>
      </c>
      <c r="CW1277" s="69">
        <v>0</v>
      </c>
      <c r="CZ1277" s="69">
        <v>0</v>
      </c>
      <c r="DA1277" s="69">
        <v>0</v>
      </c>
      <c r="DB1277" s="69">
        <v>15</v>
      </c>
      <c r="DC1277" s="69">
        <v>0</v>
      </c>
      <c r="DD1277" s="69">
        <v>0</v>
      </c>
      <c r="DE1277" s="69">
        <v>0</v>
      </c>
      <c r="DF1277" s="69">
        <v>0</v>
      </c>
      <c r="DG1277" s="69">
        <v>1</v>
      </c>
      <c r="DI1277" s="69" t="e">
        <f>INDEX(Sheet3!$E$78:$E$1130,MATCH(A1277,Sheet3!$D$78:$D$1130,0))</f>
        <v>#N/A</v>
      </c>
      <c r="DJ1277" s="69" t="str">
        <f t="shared" si="246"/>
        <v>skill_icons.ps_skill_movespd</v>
      </c>
      <c r="DK1277" s="69" t="s">
        <v>2485</v>
      </c>
      <c r="DL1277" s="93"/>
      <c r="DM1277" s="94" t="s">
        <v>2728</v>
      </c>
      <c r="DN1277" s="69" t="e">
        <f>"造成["&amp;INDEX(Sheet5!$L$2:$L$11,MATCH(BL1277,Sheet5!$J$2:$J$11,0))&amp;":"&amp;BR1277&amp;"*"&amp;BS1277/1000&amp;"]"&amp;INDEX(Sheet5!$I$2:$I$4,MATCH(BR1277,Sheet5!$H$2:$H$4,0))&amp;"的"&amp;INDEX(Sheet5!$K$2:$K$11,MATCH(BL1277,Sheet5!$J$2:$J$11,0))</f>
        <v>#N/A</v>
      </c>
      <c r="DO1277" s="69" t="e">
        <f>"造成["&amp;INDEX(Sheet5!$L$2:$L$11,MATCH(BY1277,Sheet5!$J$2:$J$11,0))&amp;":"&amp;CE1277&amp;"*"&amp;CF1277/1000&amp;"]"&amp;INDEX(Sheet5!$I$2:$I$4,MATCH(CE1277,Sheet5!$H$2:$H$4,0))&amp;"的"&amp;INDEX(Sheet5!$K$2:$K$11,MATCH(BY1277,Sheet5!$J$2:$J$11,0))</f>
        <v>#N/A</v>
      </c>
      <c r="DP1277" s="69"/>
      <c r="DQ1277" s="69"/>
      <c r="DR1277" s="69" t="e">
        <f t="shared" si="245"/>
        <v>#N/A</v>
      </c>
      <c r="DS1277" s="90">
        <f>MATCH(A1277,Sheet5!D:D,0)</f>
        <v>530</v>
      </c>
      <c r="DT1277" s="94" t="e">
        <f>MATCH(A1276,Sheet5!F:F,0)</f>
        <v>#N/A</v>
      </c>
      <c r="DU1277" s="69">
        <v>15</v>
      </c>
      <c r="DV1277" s="69">
        <v>0</v>
      </c>
      <c r="DW1277" s="69">
        <v>0</v>
      </c>
      <c r="DX1277" s="69">
        <v>0</v>
      </c>
      <c r="DY1277" s="69">
        <v>0</v>
      </c>
    </row>
    <row r="1278" spans="1:129" ht="14.25">
      <c r="A1278" s="69">
        <v>69012</v>
      </c>
      <c r="B1278" s="69">
        <v>0</v>
      </c>
      <c r="C1278" s="69">
        <v>1</v>
      </c>
      <c r="D1278" s="69" t="s">
        <v>2487</v>
      </c>
      <c r="E1278" s="69" t="s">
        <v>2488</v>
      </c>
      <c r="F1278" s="69" t="s">
        <v>2489</v>
      </c>
      <c r="G1278" s="69">
        <v>1</v>
      </c>
      <c r="I1278" s="69">
        <v>0</v>
      </c>
      <c r="J1278" s="69">
        <v>0</v>
      </c>
      <c r="K1278" s="69">
        <v>0</v>
      </c>
      <c r="M1278" s="69">
        <v>0</v>
      </c>
      <c r="O1278" s="69">
        <v>0</v>
      </c>
      <c r="P1278" s="69">
        <v>1</v>
      </c>
      <c r="Q1278" s="69">
        <v>0</v>
      </c>
      <c r="R1278" s="69">
        <v>2</v>
      </c>
      <c r="S1278" s="69">
        <v>0</v>
      </c>
      <c r="T1278" s="69">
        <v>0</v>
      </c>
      <c r="U1278" s="69">
        <v>0</v>
      </c>
      <c r="V1278" s="69">
        <v>0</v>
      </c>
      <c r="W1278" s="69">
        <v>0</v>
      </c>
      <c r="X1278" s="69">
        <v>0</v>
      </c>
      <c r="Y1278" s="69">
        <v>0</v>
      </c>
      <c r="Z1278" s="69">
        <v>0</v>
      </c>
      <c r="AA1278" s="69">
        <v>1</v>
      </c>
      <c r="AB1278" s="69">
        <v>31</v>
      </c>
      <c r="AC1278" s="69">
        <v>0</v>
      </c>
      <c r="AD1278" s="69">
        <v>0</v>
      </c>
      <c r="AE1278" s="69">
        <v>0</v>
      </c>
      <c r="AF1278" s="69">
        <v>1</v>
      </c>
      <c r="AG1278" s="69">
        <v>0</v>
      </c>
      <c r="AH1278" s="69">
        <v>1</v>
      </c>
      <c r="AI1278" s="69">
        <v>0</v>
      </c>
      <c r="AJ1278" s="69">
        <v>0</v>
      </c>
      <c r="AK1278" s="69">
        <v>0</v>
      </c>
      <c r="AL1278" s="69">
        <v>0</v>
      </c>
      <c r="AM1278" s="69">
        <v>0</v>
      </c>
      <c r="AN1278" s="69">
        <v>0</v>
      </c>
      <c r="AO1278" s="69">
        <v>0</v>
      </c>
      <c r="AP1278" s="69">
        <v>0</v>
      </c>
      <c r="AQ1278" s="84">
        <v>0</v>
      </c>
      <c r="AR1278" s="69">
        <v>0</v>
      </c>
      <c r="AS1278" s="69">
        <v>0</v>
      </c>
      <c r="AT1278" s="69">
        <v>0</v>
      </c>
      <c r="AU1278" s="69">
        <v>0</v>
      </c>
      <c r="AV1278" s="69">
        <v>0</v>
      </c>
      <c r="AW1278" s="69">
        <v>0</v>
      </c>
      <c r="AX1278" s="69">
        <v>0</v>
      </c>
      <c r="AY1278" s="69">
        <v>0</v>
      </c>
      <c r="AZ1278" s="69">
        <v>0</v>
      </c>
      <c r="BA1278" s="69">
        <v>0</v>
      </c>
      <c r="BB1278" s="69">
        <v>0</v>
      </c>
      <c r="BC1278" s="69">
        <v>0</v>
      </c>
      <c r="BD1278" s="69">
        <v>0</v>
      </c>
      <c r="BE1278" s="69">
        <v>0</v>
      </c>
      <c r="BF1278" s="69">
        <v>0</v>
      </c>
      <c r="BG1278" s="69">
        <v>0</v>
      </c>
      <c r="BH1278" s="69">
        <v>0</v>
      </c>
      <c r="BK1278" s="69">
        <v>3</v>
      </c>
      <c r="BL1278" s="69">
        <v>10</v>
      </c>
      <c r="BM1278" s="69">
        <v>1</v>
      </c>
      <c r="BN1278" s="69">
        <v>31</v>
      </c>
      <c r="BO1278" s="89">
        <v>0</v>
      </c>
      <c r="BP1278" s="69">
        <v>1</v>
      </c>
      <c r="BQ1278" s="69">
        <v>1</v>
      </c>
      <c r="BR1278" s="69">
        <v>1</v>
      </c>
      <c r="BS1278" s="69">
        <v>69012</v>
      </c>
      <c r="BT1278" s="69">
        <v>0</v>
      </c>
      <c r="BU1278" s="69">
        <v>0</v>
      </c>
      <c r="BV1278" s="69">
        <v>1000</v>
      </c>
      <c r="BW1278" s="69">
        <v>0</v>
      </c>
      <c r="BY1278" s="69">
        <v>0</v>
      </c>
      <c r="BZ1278" s="69">
        <v>0</v>
      </c>
      <c r="CA1278" s="69">
        <v>31</v>
      </c>
      <c r="CB1278" s="89">
        <v>0</v>
      </c>
      <c r="CC1278" s="69">
        <v>0</v>
      </c>
      <c r="CD1278" s="69">
        <v>0</v>
      </c>
      <c r="CE1278" s="69">
        <v>0</v>
      </c>
      <c r="CF1278" s="69">
        <v>0</v>
      </c>
      <c r="CG1278" s="69">
        <v>0</v>
      </c>
      <c r="CH1278" s="69">
        <v>0</v>
      </c>
      <c r="CI1278" s="69">
        <v>0</v>
      </c>
      <c r="CJ1278" s="69">
        <v>0</v>
      </c>
      <c r="CL1278" s="69">
        <v>0</v>
      </c>
      <c r="CM1278" s="69">
        <v>0</v>
      </c>
      <c r="CN1278" s="69">
        <v>0</v>
      </c>
      <c r="CO1278" s="89">
        <v>0</v>
      </c>
      <c r="CP1278" s="69">
        <v>0</v>
      </c>
      <c r="CQ1278" s="69">
        <v>0</v>
      </c>
      <c r="CR1278" s="69">
        <v>0</v>
      </c>
      <c r="CS1278" s="69">
        <v>0</v>
      </c>
      <c r="CT1278" s="69">
        <v>0</v>
      </c>
      <c r="CU1278" s="69">
        <v>0</v>
      </c>
      <c r="CV1278" s="69">
        <v>0</v>
      </c>
      <c r="CW1278" s="69">
        <v>0</v>
      </c>
      <c r="CZ1278" s="69">
        <v>0</v>
      </c>
      <c r="DA1278" s="69">
        <v>0</v>
      </c>
      <c r="DB1278" s="69">
        <v>175</v>
      </c>
      <c r="DC1278" s="69">
        <v>0</v>
      </c>
      <c r="DD1278" s="69">
        <v>0</v>
      </c>
      <c r="DE1278" s="69">
        <v>0</v>
      </c>
      <c r="DF1278" s="69">
        <v>0</v>
      </c>
      <c r="DG1278" s="69">
        <v>1</v>
      </c>
      <c r="DI1278" s="69" t="e">
        <f>INDEX(Sheet3!$E$78:$E$1130,MATCH(A1278,Sheet3!$D$78:$D$1130,0))</f>
        <v>#N/A</v>
      </c>
      <c r="DJ1278" s="69" t="str">
        <f t="shared" si="246"/>
        <v>skill_icons.ps_skill_hprevive</v>
      </c>
      <c r="DK1278" s="69" t="s">
        <v>2490</v>
      </c>
      <c r="DL1278" s="93"/>
      <c r="DM1278" s="94" t="s">
        <v>2729</v>
      </c>
      <c r="DN1278" s="69" t="e">
        <f>"造成["&amp;INDEX(Sheet5!$L$2:$L$11,MATCH(BL1278,Sheet5!$J$2:$J$11,0))&amp;":"&amp;BR1278&amp;"*"&amp;BS1278/1000&amp;"]"&amp;INDEX(Sheet5!$I$2:$I$4,MATCH(BR1278,Sheet5!$H$2:$H$4,0))&amp;"的"&amp;INDEX(Sheet5!$K$2:$K$11,MATCH(BL1278,Sheet5!$J$2:$J$11,0))</f>
        <v>#N/A</v>
      </c>
      <c r="DO1278" s="69" t="e">
        <f>"造成["&amp;INDEX(Sheet5!$L$2:$L$11,MATCH(BY1278,Sheet5!$J$2:$J$11,0))&amp;":"&amp;CE1278&amp;"*"&amp;CF1278/1000&amp;"]"&amp;INDEX(Sheet5!$I$2:$I$4,MATCH(CE1278,Sheet5!$H$2:$H$4,0))&amp;"的"&amp;INDEX(Sheet5!$K$2:$K$11,MATCH(BY1278,Sheet5!$J$2:$J$11,0))</f>
        <v>#N/A</v>
      </c>
      <c r="DP1278" s="69"/>
      <c r="DQ1278" s="69"/>
      <c r="DR1278" s="69" t="e">
        <f t="shared" si="245"/>
        <v>#N/A</v>
      </c>
      <c r="DS1278" s="90">
        <f>MATCH(A1278,Sheet5!D:D,0)</f>
        <v>531</v>
      </c>
      <c r="DT1278" s="94" t="e">
        <f>MATCH(A1277,Sheet5!F:F,0)</f>
        <v>#N/A</v>
      </c>
      <c r="DU1278" s="69">
        <v>175</v>
      </c>
      <c r="DV1278" s="69">
        <v>0</v>
      </c>
      <c r="DW1278" s="69">
        <v>0</v>
      </c>
      <c r="DX1278" s="69">
        <v>0</v>
      </c>
      <c r="DY1278" s="69">
        <v>0</v>
      </c>
    </row>
    <row r="1279" spans="1:129" ht="14.25">
      <c r="A1279" s="69">
        <v>69013</v>
      </c>
      <c r="B1279" s="69">
        <v>0</v>
      </c>
      <c r="C1279" s="69">
        <v>1</v>
      </c>
      <c r="D1279" s="69" t="s">
        <v>2492</v>
      </c>
      <c r="E1279" s="69" t="s">
        <v>2493</v>
      </c>
      <c r="F1279" s="69" t="s">
        <v>2494</v>
      </c>
      <c r="G1279" s="69">
        <v>1</v>
      </c>
      <c r="I1279" s="69">
        <v>0</v>
      </c>
      <c r="J1279" s="69">
        <v>0</v>
      </c>
      <c r="K1279" s="69">
        <v>0</v>
      </c>
      <c r="M1279" s="69">
        <v>0</v>
      </c>
      <c r="O1279" s="69">
        <v>0</v>
      </c>
      <c r="P1279" s="69">
        <v>1</v>
      </c>
      <c r="Q1279" s="69">
        <v>0</v>
      </c>
      <c r="R1279" s="69">
        <v>2</v>
      </c>
      <c r="S1279" s="69">
        <v>0</v>
      </c>
      <c r="T1279" s="69">
        <v>0</v>
      </c>
      <c r="U1279" s="69">
        <v>0</v>
      </c>
      <c r="V1279" s="69">
        <v>0</v>
      </c>
      <c r="W1279" s="69">
        <v>0</v>
      </c>
      <c r="X1279" s="69">
        <v>0</v>
      </c>
      <c r="Y1279" s="69">
        <v>0</v>
      </c>
      <c r="Z1279" s="69">
        <v>0</v>
      </c>
      <c r="AA1279" s="69">
        <v>1</v>
      </c>
      <c r="AB1279" s="69">
        <v>31</v>
      </c>
      <c r="AC1279" s="69">
        <v>0</v>
      </c>
      <c r="AD1279" s="69">
        <v>0</v>
      </c>
      <c r="AE1279" s="69">
        <v>0</v>
      </c>
      <c r="AF1279" s="69">
        <v>1</v>
      </c>
      <c r="AG1279" s="69">
        <v>0</v>
      </c>
      <c r="AH1279" s="69">
        <v>1</v>
      </c>
      <c r="AI1279" s="69">
        <v>0</v>
      </c>
      <c r="AJ1279" s="69">
        <v>0</v>
      </c>
      <c r="AK1279" s="69">
        <v>0</v>
      </c>
      <c r="AL1279" s="69">
        <v>0</v>
      </c>
      <c r="AM1279" s="69">
        <v>0</v>
      </c>
      <c r="AN1279" s="69">
        <v>0</v>
      </c>
      <c r="AO1279" s="69">
        <v>0</v>
      </c>
      <c r="AP1279" s="69">
        <v>0</v>
      </c>
      <c r="AQ1279" s="84">
        <v>0</v>
      </c>
      <c r="AR1279" s="69">
        <v>0</v>
      </c>
      <c r="AS1279" s="69">
        <v>0</v>
      </c>
      <c r="AT1279" s="69">
        <v>0</v>
      </c>
      <c r="AU1279" s="69">
        <v>0</v>
      </c>
      <c r="AV1279" s="69">
        <v>0</v>
      </c>
      <c r="AW1279" s="69">
        <v>0</v>
      </c>
      <c r="AX1279" s="69">
        <v>0</v>
      </c>
      <c r="AY1279" s="69">
        <v>0</v>
      </c>
      <c r="AZ1279" s="69">
        <v>0</v>
      </c>
      <c r="BA1279" s="69">
        <v>0</v>
      </c>
      <c r="BB1279" s="69">
        <v>0</v>
      </c>
      <c r="BC1279" s="69">
        <v>0</v>
      </c>
      <c r="BD1279" s="69">
        <v>0</v>
      </c>
      <c r="BE1279" s="69">
        <v>0</v>
      </c>
      <c r="BF1279" s="69">
        <v>0</v>
      </c>
      <c r="BG1279" s="69">
        <v>0</v>
      </c>
      <c r="BH1279" s="69">
        <v>0</v>
      </c>
      <c r="BK1279" s="69">
        <v>3</v>
      </c>
      <c r="BL1279" s="69">
        <v>10</v>
      </c>
      <c r="BM1279" s="69">
        <v>1</v>
      </c>
      <c r="BN1279" s="69">
        <v>31</v>
      </c>
      <c r="BO1279" s="89">
        <v>0</v>
      </c>
      <c r="BP1279" s="69">
        <v>1</v>
      </c>
      <c r="BQ1279" s="69">
        <v>1</v>
      </c>
      <c r="BR1279" s="69">
        <v>1</v>
      </c>
      <c r="BS1279" s="69">
        <v>69013</v>
      </c>
      <c r="BT1279" s="69">
        <v>0</v>
      </c>
      <c r="BU1279" s="69">
        <v>0</v>
      </c>
      <c r="BV1279" s="69">
        <v>1000</v>
      </c>
      <c r="BW1279" s="69">
        <v>0</v>
      </c>
      <c r="BY1279" s="69">
        <v>0</v>
      </c>
      <c r="BZ1279" s="69">
        <v>0</v>
      </c>
      <c r="CA1279" s="69">
        <v>31</v>
      </c>
      <c r="CB1279" s="89">
        <v>0</v>
      </c>
      <c r="CC1279" s="69">
        <v>0</v>
      </c>
      <c r="CD1279" s="69">
        <v>0</v>
      </c>
      <c r="CE1279" s="69">
        <v>0</v>
      </c>
      <c r="CF1279" s="69">
        <v>0</v>
      </c>
      <c r="CG1279" s="69">
        <v>0</v>
      </c>
      <c r="CH1279" s="69">
        <v>0</v>
      </c>
      <c r="CI1279" s="69">
        <v>0</v>
      </c>
      <c r="CJ1279" s="69">
        <v>0</v>
      </c>
      <c r="CL1279" s="69">
        <v>0</v>
      </c>
      <c r="CM1279" s="69">
        <v>0</v>
      </c>
      <c r="CN1279" s="69">
        <v>0</v>
      </c>
      <c r="CO1279" s="89">
        <v>0</v>
      </c>
      <c r="CP1279" s="69">
        <v>0</v>
      </c>
      <c r="CQ1279" s="69">
        <v>0</v>
      </c>
      <c r="CR1279" s="69">
        <v>0</v>
      </c>
      <c r="CS1279" s="69">
        <v>0</v>
      </c>
      <c r="CT1279" s="69">
        <v>0</v>
      </c>
      <c r="CU1279" s="69">
        <v>0</v>
      </c>
      <c r="CV1279" s="69">
        <v>0</v>
      </c>
      <c r="CW1279" s="69">
        <v>0</v>
      </c>
      <c r="CZ1279" s="69">
        <v>0</v>
      </c>
      <c r="DA1279" s="69">
        <v>0</v>
      </c>
      <c r="DB1279" s="69">
        <v>175</v>
      </c>
      <c r="DC1279" s="69">
        <v>0</v>
      </c>
      <c r="DD1279" s="69">
        <v>0</v>
      </c>
      <c r="DE1279" s="69">
        <v>0</v>
      </c>
      <c r="DF1279" s="69">
        <v>0</v>
      </c>
      <c r="DG1279" s="69">
        <v>1</v>
      </c>
      <c r="DI1279" s="69" t="e">
        <f>INDEX(Sheet3!$E$78:$E$1130,MATCH(A1279,Sheet3!$D$78:$D$1130,0))</f>
        <v>#N/A</v>
      </c>
      <c r="DJ1279" s="69" t="str">
        <f t="shared" si="246"/>
        <v>skill_icons.ps_skill_mprevive</v>
      </c>
      <c r="DK1279" s="69" t="s">
        <v>2495</v>
      </c>
      <c r="DL1279" s="93"/>
      <c r="DM1279" s="94" t="s">
        <v>2730</v>
      </c>
      <c r="DN1279" s="69" t="e">
        <f>"造成["&amp;INDEX(Sheet5!$L$2:$L$11,MATCH(BL1279,Sheet5!$J$2:$J$11,0))&amp;":"&amp;BR1279&amp;"*"&amp;BS1279/1000&amp;"]"&amp;INDEX(Sheet5!$I$2:$I$4,MATCH(BR1279,Sheet5!$H$2:$H$4,0))&amp;"的"&amp;INDEX(Sheet5!$K$2:$K$11,MATCH(BL1279,Sheet5!$J$2:$J$11,0))</f>
        <v>#N/A</v>
      </c>
      <c r="DO1279" s="69" t="e">
        <f>"造成["&amp;INDEX(Sheet5!$L$2:$L$11,MATCH(BY1279,Sheet5!$J$2:$J$11,0))&amp;":"&amp;CE1279&amp;"*"&amp;CF1279/1000&amp;"]"&amp;INDEX(Sheet5!$I$2:$I$4,MATCH(CE1279,Sheet5!$H$2:$H$4,0))&amp;"的"&amp;INDEX(Sheet5!$K$2:$K$11,MATCH(BY1279,Sheet5!$J$2:$J$11,0))</f>
        <v>#N/A</v>
      </c>
      <c r="DP1279" s="69"/>
      <c r="DQ1279" s="69"/>
      <c r="DR1279" s="69" t="e">
        <f t="shared" ref="DR1279:DR1356" si="247">MATCH(A1279,$DX$51:$DX$69,0)</f>
        <v>#N/A</v>
      </c>
      <c r="DS1279" s="90">
        <f>MATCH(A1279,Sheet5!D:D,0)</f>
        <v>532</v>
      </c>
      <c r="DT1279" s="94" t="e">
        <f>MATCH(A1278,Sheet5!F:F,0)</f>
        <v>#N/A</v>
      </c>
      <c r="DU1279" s="69">
        <v>175</v>
      </c>
      <c r="DV1279" s="69">
        <v>0</v>
      </c>
      <c r="DW1279" s="69">
        <v>0</v>
      </c>
      <c r="DX1279" s="69">
        <v>0</v>
      </c>
      <c r="DY1279" s="69">
        <v>0</v>
      </c>
    </row>
    <row r="1280" spans="1:129" ht="14.25">
      <c r="A1280" s="69">
        <v>69500</v>
      </c>
      <c r="B1280" s="69">
        <v>300015</v>
      </c>
      <c r="C1280" s="69">
        <v>1</v>
      </c>
      <c r="D1280" s="69" t="s">
        <v>2443</v>
      </c>
      <c r="E1280" s="69" t="s">
        <v>2444</v>
      </c>
      <c r="F1280" s="69" t="s">
        <v>2445</v>
      </c>
      <c r="G1280" s="69">
        <v>1</v>
      </c>
      <c r="I1280" s="69">
        <v>0</v>
      </c>
      <c r="J1280" s="69">
        <v>0</v>
      </c>
      <c r="K1280" s="69">
        <v>0</v>
      </c>
      <c r="M1280" s="69">
        <v>0</v>
      </c>
      <c r="O1280" s="69">
        <v>0</v>
      </c>
      <c r="P1280" s="69">
        <v>1</v>
      </c>
      <c r="Q1280" s="69">
        <v>0</v>
      </c>
      <c r="R1280" s="69">
        <v>2</v>
      </c>
      <c r="S1280" s="69">
        <v>0</v>
      </c>
      <c r="T1280" s="69">
        <v>0</v>
      </c>
      <c r="U1280" s="69">
        <v>0</v>
      </c>
      <c r="V1280" s="69">
        <v>0</v>
      </c>
      <c r="W1280" s="69">
        <v>0</v>
      </c>
      <c r="X1280" s="69">
        <v>0</v>
      </c>
      <c r="Y1280" s="69">
        <v>0</v>
      </c>
      <c r="Z1280" s="69">
        <v>0</v>
      </c>
      <c r="AA1280" s="69">
        <v>1</v>
      </c>
      <c r="AB1280" s="69">
        <v>31</v>
      </c>
      <c r="AC1280" s="69">
        <v>0</v>
      </c>
      <c r="AD1280" s="69">
        <v>0</v>
      </c>
      <c r="AE1280" s="69">
        <v>0</v>
      </c>
      <c r="AF1280" s="69">
        <v>1</v>
      </c>
      <c r="AG1280" s="69">
        <v>0</v>
      </c>
      <c r="AH1280" s="69">
        <v>1</v>
      </c>
      <c r="AI1280" s="69">
        <v>0</v>
      </c>
      <c r="AJ1280" s="69">
        <v>0</v>
      </c>
      <c r="AK1280" s="69">
        <v>0</v>
      </c>
      <c r="AL1280" s="69">
        <v>0</v>
      </c>
      <c r="AM1280" s="69">
        <v>0</v>
      </c>
      <c r="AN1280" s="69">
        <v>0</v>
      </c>
      <c r="AO1280" s="69">
        <v>0</v>
      </c>
      <c r="AP1280" s="69">
        <v>0</v>
      </c>
      <c r="AQ1280" s="84">
        <v>0</v>
      </c>
      <c r="AR1280" s="69">
        <v>0</v>
      </c>
      <c r="AS1280" s="69">
        <v>0</v>
      </c>
      <c r="AT1280" s="69">
        <v>0</v>
      </c>
      <c r="AU1280" s="69">
        <v>0</v>
      </c>
      <c r="AV1280" s="69">
        <v>0</v>
      </c>
      <c r="AW1280" s="69">
        <v>0</v>
      </c>
      <c r="AX1280" s="69">
        <v>0</v>
      </c>
      <c r="AY1280" s="69">
        <v>0</v>
      </c>
      <c r="AZ1280" s="69">
        <v>0</v>
      </c>
      <c r="BA1280" s="69">
        <v>0</v>
      </c>
      <c r="BB1280" s="69">
        <v>0</v>
      </c>
      <c r="BC1280" s="69">
        <v>0</v>
      </c>
      <c r="BD1280" s="69">
        <v>0</v>
      </c>
      <c r="BE1280" s="69">
        <v>0</v>
      </c>
      <c r="BF1280" s="69">
        <v>0</v>
      </c>
      <c r="BG1280" s="69">
        <v>0</v>
      </c>
      <c r="BH1280" s="69">
        <v>0</v>
      </c>
      <c r="BK1280" s="69">
        <v>3</v>
      </c>
      <c r="BL1280" s="69">
        <v>10</v>
      </c>
      <c r="BM1280" s="69">
        <v>1</v>
      </c>
      <c r="BN1280" s="69">
        <v>31</v>
      </c>
      <c r="BO1280" s="89">
        <v>0</v>
      </c>
      <c r="BP1280" s="69">
        <v>1</v>
      </c>
      <c r="BQ1280" s="69">
        <v>1</v>
      </c>
      <c r="BR1280" s="69">
        <v>1</v>
      </c>
      <c r="BS1280" s="69">
        <v>68003</v>
      </c>
      <c r="BT1280" s="69">
        <v>0</v>
      </c>
      <c r="BU1280" s="69">
        <v>0</v>
      </c>
      <c r="BV1280" s="69">
        <v>1000</v>
      </c>
      <c r="BW1280" s="69">
        <v>0</v>
      </c>
      <c r="BY1280" s="69">
        <v>0</v>
      </c>
      <c r="BZ1280" s="69">
        <v>0</v>
      </c>
      <c r="CA1280" s="69">
        <v>31</v>
      </c>
      <c r="CB1280" s="89">
        <v>0</v>
      </c>
      <c r="CC1280" s="69">
        <v>0</v>
      </c>
      <c r="CD1280" s="69">
        <v>0</v>
      </c>
      <c r="CE1280" s="69">
        <v>0</v>
      </c>
      <c r="CF1280" s="69">
        <v>0</v>
      </c>
      <c r="CG1280" s="69">
        <v>0</v>
      </c>
      <c r="CH1280" s="69">
        <v>0</v>
      </c>
      <c r="CI1280" s="69">
        <v>0</v>
      </c>
      <c r="CJ1280" s="69">
        <v>0</v>
      </c>
      <c r="CL1280" s="69">
        <v>0</v>
      </c>
      <c r="CM1280" s="69">
        <v>0</v>
      </c>
      <c r="CN1280" s="69">
        <v>0</v>
      </c>
      <c r="CO1280" s="89">
        <v>0</v>
      </c>
      <c r="CP1280" s="69">
        <v>0</v>
      </c>
      <c r="CQ1280" s="69">
        <v>0</v>
      </c>
      <c r="CR1280" s="69">
        <v>0</v>
      </c>
      <c r="CS1280" s="69">
        <v>0</v>
      </c>
      <c r="CT1280" s="69">
        <v>0</v>
      </c>
      <c r="CU1280" s="69">
        <v>0</v>
      </c>
      <c r="CV1280" s="69">
        <v>0</v>
      </c>
      <c r="CW1280" s="69">
        <v>0</v>
      </c>
      <c r="CZ1280" s="69">
        <v>0</v>
      </c>
      <c r="DA1280" s="69">
        <v>0</v>
      </c>
      <c r="DB1280" s="69">
        <v>400</v>
      </c>
      <c r="DC1280" s="69">
        <v>0</v>
      </c>
      <c r="DD1280" s="69">
        <v>0</v>
      </c>
      <c r="DE1280" s="69">
        <v>0</v>
      </c>
      <c r="DF1280" s="69">
        <v>0</v>
      </c>
      <c r="DG1280" s="69">
        <v>1</v>
      </c>
      <c r="DI1280" s="69" t="e">
        <f>INDEX(Sheet3!$E$78:$E$1130,MATCH(A1280,Sheet3!$D$78:$D$1130,0))</f>
        <v>#N/A</v>
      </c>
      <c r="DJ1280" s="69" t="str">
        <f t="shared" ref="DJ1280:DJ1281" si="248">IFERROR(DI1280,F1280)</f>
        <v>skill_icons.ps_skill_patk</v>
      </c>
      <c r="DK1280" s="69" t="s">
        <v>2446</v>
      </c>
      <c r="DL1280" s="93"/>
      <c r="DM1280" s="94" t="s">
        <v>2694</v>
      </c>
      <c r="DN1280" s="69" t="e">
        <f>"造成["&amp;INDEX(Sheet5!$L$2:$L$11,MATCH(BL1280,Sheet5!$J$2:$J$11,0))&amp;":"&amp;BR1280&amp;"*"&amp;BS1280/1000&amp;"]"&amp;INDEX(Sheet5!$I$2:$I$4,MATCH(BR1280,Sheet5!$H$2:$H$4,0))&amp;"的"&amp;INDEX(Sheet5!$K$2:$K$11,MATCH(BL1280,Sheet5!$J$2:$J$11,0))</f>
        <v>#N/A</v>
      </c>
      <c r="DO1280" s="69" t="e">
        <f>"造成["&amp;INDEX(Sheet5!$L$2:$L$11,MATCH(BY1280,Sheet5!$J$2:$J$11,0))&amp;":"&amp;CE1280&amp;"*"&amp;CF1280/1000&amp;"]"&amp;INDEX(Sheet5!$I$2:$I$4,MATCH(CE1280,Sheet5!$H$2:$H$4,0))&amp;"的"&amp;INDEX(Sheet5!$K$2:$K$11,MATCH(BY1280,Sheet5!$J$2:$J$11,0))</f>
        <v>#N/A</v>
      </c>
      <c r="DP1280" s="69"/>
      <c r="DQ1280" s="69"/>
      <c r="DR1280" s="69" t="e">
        <f t="shared" si="247"/>
        <v>#N/A</v>
      </c>
      <c r="DS1280" s="90" t="e">
        <f>MATCH(A1280,Sheet5!D:D,0)</f>
        <v>#N/A</v>
      </c>
      <c r="DT1280" s="94" t="e">
        <f>MATCH(A1279,Sheet5!F:F,0)</f>
        <v>#N/A</v>
      </c>
      <c r="DU1280" s="69">
        <v>400</v>
      </c>
      <c r="DV1280" s="69">
        <v>0</v>
      </c>
      <c r="DW1280" s="69">
        <v>0</v>
      </c>
      <c r="DX1280" s="69">
        <v>0</v>
      </c>
      <c r="DY1280" s="69">
        <v>0</v>
      </c>
    </row>
    <row r="1281" spans="1:130" ht="14.25">
      <c r="A1281" s="69">
        <v>69501</v>
      </c>
      <c r="B1281" s="69">
        <v>300027</v>
      </c>
      <c r="C1281" s="69">
        <v>1</v>
      </c>
      <c r="D1281" s="69" t="s">
        <v>2453</v>
      </c>
      <c r="E1281" s="69" t="s">
        <v>2454</v>
      </c>
      <c r="F1281" s="69" t="s">
        <v>2455</v>
      </c>
      <c r="G1281" s="69">
        <v>1</v>
      </c>
      <c r="I1281" s="69">
        <v>0</v>
      </c>
      <c r="J1281" s="69">
        <v>0</v>
      </c>
      <c r="K1281" s="69">
        <v>0</v>
      </c>
      <c r="M1281" s="69">
        <v>0</v>
      </c>
      <c r="O1281" s="69">
        <v>0</v>
      </c>
      <c r="P1281" s="69">
        <v>1</v>
      </c>
      <c r="Q1281" s="69">
        <v>0</v>
      </c>
      <c r="R1281" s="69">
        <v>2</v>
      </c>
      <c r="S1281" s="69">
        <v>0</v>
      </c>
      <c r="T1281" s="69">
        <v>0</v>
      </c>
      <c r="U1281" s="69">
        <v>0</v>
      </c>
      <c r="V1281" s="69">
        <v>0</v>
      </c>
      <c r="W1281" s="69">
        <v>0</v>
      </c>
      <c r="X1281" s="69">
        <v>0</v>
      </c>
      <c r="Y1281" s="69">
        <v>0</v>
      </c>
      <c r="Z1281" s="69">
        <v>0</v>
      </c>
      <c r="AA1281" s="69">
        <v>1</v>
      </c>
      <c r="AB1281" s="69">
        <v>31</v>
      </c>
      <c r="AC1281" s="69">
        <v>0</v>
      </c>
      <c r="AD1281" s="69">
        <v>0</v>
      </c>
      <c r="AE1281" s="69">
        <v>0</v>
      </c>
      <c r="AF1281" s="69">
        <v>1</v>
      </c>
      <c r="AG1281" s="69">
        <v>0</v>
      </c>
      <c r="AH1281" s="69">
        <v>1</v>
      </c>
      <c r="AI1281" s="69">
        <v>0</v>
      </c>
      <c r="AJ1281" s="69">
        <v>0</v>
      </c>
      <c r="AK1281" s="69">
        <v>0</v>
      </c>
      <c r="AL1281" s="69">
        <v>0</v>
      </c>
      <c r="AM1281" s="69">
        <v>0</v>
      </c>
      <c r="AN1281" s="69">
        <v>0</v>
      </c>
      <c r="AO1281" s="69">
        <v>0</v>
      </c>
      <c r="AP1281" s="69">
        <v>0</v>
      </c>
      <c r="AQ1281" s="84">
        <v>0</v>
      </c>
      <c r="AR1281" s="69">
        <v>0</v>
      </c>
      <c r="AS1281" s="69">
        <v>0</v>
      </c>
      <c r="AT1281" s="69">
        <v>0</v>
      </c>
      <c r="AU1281" s="69">
        <v>0</v>
      </c>
      <c r="AV1281" s="69">
        <v>0</v>
      </c>
      <c r="AW1281" s="69">
        <v>0</v>
      </c>
      <c r="AX1281" s="69">
        <v>0</v>
      </c>
      <c r="AY1281" s="69">
        <v>0</v>
      </c>
      <c r="AZ1281" s="69">
        <v>0</v>
      </c>
      <c r="BA1281" s="69">
        <v>0</v>
      </c>
      <c r="BB1281" s="69">
        <v>0</v>
      </c>
      <c r="BC1281" s="69">
        <v>0</v>
      </c>
      <c r="BD1281" s="69">
        <v>0</v>
      </c>
      <c r="BE1281" s="69">
        <v>0</v>
      </c>
      <c r="BF1281" s="69">
        <v>0</v>
      </c>
      <c r="BG1281" s="69">
        <v>0</v>
      </c>
      <c r="BH1281" s="69">
        <v>0</v>
      </c>
      <c r="BK1281" s="69">
        <v>3</v>
      </c>
      <c r="BL1281" s="69">
        <v>10</v>
      </c>
      <c r="BM1281" s="69">
        <v>1</v>
      </c>
      <c r="BN1281" s="69">
        <v>31</v>
      </c>
      <c r="BO1281" s="89">
        <v>0</v>
      </c>
      <c r="BP1281" s="69">
        <v>1</v>
      </c>
      <c r="BQ1281" s="69">
        <v>1</v>
      </c>
      <c r="BR1281" s="69">
        <v>1</v>
      </c>
      <c r="BS1281" s="69">
        <v>68505</v>
      </c>
      <c r="BT1281" s="69">
        <v>0</v>
      </c>
      <c r="BU1281" s="69">
        <v>0</v>
      </c>
      <c r="BV1281" s="69">
        <v>1000</v>
      </c>
      <c r="BW1281" s="69">
        <v>0</v>
      </c>
      <c r="BY1281" s="69">
        <v>0</v>
      </c>
      <c r="BZ1281" s="69">
        <v>0</v>
      </c>
      <c r="CA1281" s="69">
        <v>31</v>
      </c>
      <c r="CB1281" s="89">
        <v>0</v>
      </c>
      <c r="CC1281" s="69">
        <v>0</v>
      </c>
      <c r="CD1281" s="69">
        <v>0</v>
      </c>
      <c r="CE1281" s="69">
        <v>0</v>
      </c>
      <c r="CF1281" s="69">
        <v>0</v>
      </c>
      <c r="CG1281" s="69">
        <v>0</v>
      </c>
      <c r="CH1281" s="69">
        <v>0</v>
      </c>
      <c r="CI1281" s="69">
        <v>0</v>
      </c>
      <c r="CJ1281" s="69">
        <v>0</v>
      </c>
      <c r="CL1281" s="69">
        <v>0</v>
      </c>
      <c r="CM1281" s="69">
        <v>0</v>
      </c>
      <c r="CN1281" s="69">
        <v>0</v>
      </c>
      <c r="CO1281" s="89">
        <v>0</v>
      </c>
      <c r="CP1281" s="69">
        <v>0</v>
      </c>
      <c r="CQ1281" s="69">
        <v>0</v>
      </c>
      <c r="CR1281" s="69">
        <v>0</v>
      </c>
      <c r="CS1281" s="69">
        <v>0</v>
      </c>
      <c r="CT1281" s="69">
        <v>0</v>
      </c>
      <c r="CU1281" s="69">
        <v>0</v>
      </c>
      <c r="CV1281" s="69">
        <v>0</v>
      </c>
      <c r="CW1281" s="69">
        <v>0</v>
      </c>
      <c r="CZ1281" s="69">
        <v>0</v>
      </c>
      <c r="DA1281" s="69">
        <v>0</v>
      </c>
      <c r="DB1281" s="69">
        <v>275</v>
      </c>
      <c r="DC1281" s="69">
        <v>0</v>
      </c>
      <c r="DD1281" s="69">
        <v>0</v>
      </c>
      <c r="DE1281" s="69">
        <v>0</v>
      </c>
      <c r="DF1281" s="69">
        <v>0</v>
      </c>
      <c r="DG1281" s="69">
        <v>1</v>
      </c>
      <c r="DI1281" s="69" t="e">
        <f>INDEX(Sheet3!$E$78:$E$1130,MATCH(A1281,Sheet3!$D$78:$D$1130,0))</f>
        <v>#N/A</v>
      </c>
      <c r="DJ1281" s="69" t="str">
        <f t="shared" si="248"/>
        <v>skill_icons.ps_skill_pdef</v>
      </c>
      <c r="DK1281" s="69" t="s">
        <v>2456</v>
      </c>
      <c r="DL1281" s="93"/>
      <c r="DM1281" s="94" t="s">
        <v>2709</v>
      </c>
      <c r="DN1281" s="69" t="e">
        <f>"造成["&amp;INDEX(Sheet5!$L$2:$L$11,MATCH(BL1281,Sheet5!$J$2:$J$11,0))&amp;":"&amp;BR1281&amp;"*"&amp;BS1281/1000&amp;"]"&amp;INDEX(Sheet5!$I$2:$I$4,MATCH(BR1281,Sheet5!$H$2:$H$4,0))&amp;"的"&amp;INDEX(Sheet5!$K$2:$K$11,MATCH(BL1281,Sheet5!$J$2:$J$11,0))</f>
        <v>#N/A</v>
      </c>
      <c r="DO1281" s="69" t="e">
        <f>"造成["&amp;INDEX(Sheet5!$L$2:$L$11,MATCH(BY1281,Sheet5!$J$2:$J$11,0))&amp;":"&amp;CE1281&amp;"*"&amp;CF1281/1000&amp;"]"&amp;INDEX(Sheet5!$I$2:$I$4,MATCH(CE1281,Sheet5!$H$2:$H$4,0))&amp;"的"&amp;INDEX(Sheet5!$K$2:$K$11,MATCH(BY1281,Sheet5!$J$2:$J$11,0))</f>
        <v>#N/A</v>
      </c>
      <c r="DP1281" s="69"/>
      <c r="DQ1281" s="69"/>
      <c r="DR1281" s="69" t="e">
        <f t="shared" si="247"/>
        <v>#N/A</v>
      </c>
      <c r="DS1281" s="90" t="e">
        <f>MATCH(A1281,Sheet5!D:D,0)</f>
        <v>#N/A</v>
      </c>
      <c r="DT1281" s="94" t="e">
        <f>MATCH(A1280,Sheet5!F:F,0)</f>
        <v>#N/A</v>
      </c>
      <c r="DU1281" s="69">
        <v>275</v>
      </c>
      <c r="DV1281" s="69">
        <v>0</v>
      </c>
      <c r="DW1281" s="69">
        <v>0</v>
      </c>
      <c r="DX1281" s="69">
        <v>0</v>
      </c>
      <c r="DY1281" s="69">
        <v>0</v>
      </c>
    </row>
    <row r="1282" spans="1:130" ht="14.25">
      <c r="A1282" s="69">
        <v>70001</v>
      </c>
      <c r="B1282" s="69">
        <v>0</v>
      </c>
      <c r="C1282" s="69">
        <v>1</v>
      </c>
      <c r="D1282" s="69" t="s">
        <v>2731</v>
      </c>
      <c r="E1282" s="69" t="s">
        <v>2732</v>
      </c>
      <c r="F1282" s="69" t="s">
        <v>636</v>
      </c>
      <c r="G1282" s="69">
        <v>1</v>
      </c>
      <c r="I1282" s="69">
        <v>0</v>
      </c>
      <c r="J1282" s="69">
        <v>0</v>
      </c>
      <c r="K1282" s="69">
        <v>0</v>
      </c>
      <c r="M1282" s="69">
        <v>0</v>
      </c>
      <c r="O1282" s="69">
        <v>0</v>
      </c>
      <c r="P1282" s="69">
        <v>1</v>
      </c>
      <c r="Q1282" s="69">
        <v>0</v>
      </c>
      <c r="R1282" s="69">
        <f t="shared" ref="R1282:R1288" si="249">IF(S1282&gt;0,2,1)</f>
        <v>2</v>
      </c>
      <c r="S1282" s="69">
        <v>16</v>
      </c>
      <c r="T1282" s="69">
        <v>100</v>
      </c>
      <c r="U1282" s="69">
        <v>0</v>
      </c>
      <c r="V1282" s="69">
        <v>10</v>
      </c>
      <c r="W1282" s="69">
        <v>0</v>
      </c>
      <c r="X1282" s="69">
        <v>0</v>
      </c>
      <c r="Y1282" s="69">
        <v>0</v>
      </c>
      <c r="Z1282" s="69">
        <v>0</v>
      </c>
      <c r="AA1282" s="69">
        <v>2</v>
      </c>
      <c r="AB1282" s="69">
        <v>31</v>
      </c>
      <c r="AC1282" s="69">
        <v>0</v>
      </c>
      <c r="AD1282" s="69">
        <v>0</v>
      </c>
      <c r="AE1282" s="69">
        <v>0</v>
      </c>
      <c r="AF1282" s="69">
        <v>0</v>
      </c>
      <c r="AG1282" s="69">
        <v>0</v>
      </c>
      <c r="AH1282" s="69">
        <v>0</v>
      </c>
      <c r="AI1282" s="69">
        <v>195</v>
      </c>
      <c r="AJ1282" s="69">
        <v>0</v>
      </c>
      <c r="AK1282" s="69">
        <v>0</v>
      </c>
      <c r="AL1282" s="69">
        <v>0</v>
      </c>
      <c r="AM1282" s="69">
        <v>0</v>
      </c>
      <c r="AN1282" s="69">
        <v>0</v>
      </c>
      <c r="AO1282" s="69">
        <v>0</v>
      </c>
      <c r="AP1282" s="69">
        <v>0</v>
      </c>
      <c r="AQ1282" s="84">
        <v>0</v>
      </c>
      <c r="AR1282" s="69">
        <v>0</v>
      </c>
      <c r="AS1282" s="69">
        <v>0</v>
      </c>
      <c r="AT1282" s="69">
        <v>0</v>
      </c>
      <c r="AU1282" s="69">
        <v>0</v>
      </c>
      <c r="AV1282" s="69">
        <v>0</v>
      </c>
      <c r="AW1282" s="69">
        <v>0</v>
      </c>
      <c r="AX1282" s="69">
        <v>0</v>
      </c>
      <c r="AY1282" s="69">
        <v>0</v>
      </c>
      <c r="AZ1282" s="69">
        <v>0</v>
      </c>
      <c r="BA1282" s="69">
        <v>0</v>
      </c>
      <c r="BB1282" s="69">
        <v>0</v>
      </c>
      <c r="BC1282" s="69">
        <v>0</v>
      </c>
      <c r="BD1282" s="69">
        <v>0</v>
      </c>
      <c r="BE1282" s="69">
        <v>0</v>
      </c>
      <c r="BF1282" s="69">
        <v>0</v>
      </c>
      <c r="BG1282" s="69">
        <v>0</v>
      </c>
      <c r="BH1282" s="69">
        <v>0</v>
      </c>
      <c r="BK1282" s="69">
        <v>3</v>
      </c>
      <c r="BL1282" s="69">
        <v>0</v>
      </c>
      <c r="BM1282" s="69">
        <v>2</v>
      </c>
      <c r="BN1282" s="69">
        <v>31</v>
      </c>
      <c r="BO1282" s="89">
        <v>0</v>
      </c>
      <c r="BP1282" s="69">
        <v>0</v>
      </c>
      <c r="BQ1282" s="69">
        <v>0</v>
      </c>
      <c r="BR1282" s="69">
        <v>0</v>
      </c>
      <c r="BS1282" s="69">
        <v>0</v>
      </c>
      <c r="BT1282" s="69">
        <v>0</v>
      </c>
      <c r="BU1282" s="69">
        <v>0</v>
      </c>
      <c r="BV1282" s="69">
        <v>1000</v>
      </c>
      <c r="BW1282" s="69">
        <v>0</v>
      </c>
      <c r="BY1282" s="69">
        <v>0</v>
      </c>
      <c r="BZ1282" s="69">
        <v>1</v>
      </c>
      <c r="CA1282" s="69">
        <v>31</v>
      </c>
      <c r="CB1282" s="89">
        <v>0</v>
      </c>
      <c r="CC1282" s="69">
        <v>1</v>
      </c>
      <c r="CD1282" s="69">
        <v>1</v>
      </c>
      <c r="CE1282" s="69">
        <v>0</v>
      </c>
      <c r="CF1282" s="69">
        <v>0</v>
      </c>
      <c r="CG1282" s="69">
        <v>0</v>
      </c>
      <c r="CH1282" s="69">
        <v>0</v>
      </c>
      <c r="CI1282" s="69">
        <v>1000</v>
      </c>
      <c r="CJ1282" s="69">
        <v>0</v>
      </c>
      <c r="CL1282" s="69">
        <v>0</v>
      </c>
      <c r="CM1282" s="69">
        <v>0</v>
      </c>
      <c r="CN1282" s="69">
        <v>0</v>
      </c>
      <c r="CO1282" s="89">
        <v>0</v>
      </c>
      <c r="CP1282" s="69">
        <v>0</v>
      </c>
      <c r="CQ1282" s="69">
        <v>0</v>
      </c>
      <c r="CR1282" s="69">
        <v>0</v>
      </c>
      <c r="CS1282" s="69">
        <v>0</v>
      </c>
      <c r="CT1282" s="69">
        <v>0</v>
      </c>
      <c r="CU1282" s="69">
        <v>0</v>
      </c>
      <c r="CV1282" s="69">
        <v>0</v>
      </c>
      <c r="CW1282" s="69">
        <v>0</v>
      </c>
      <c r="CZ1282" s="69">
        <v>0</v>
      </c>
      <c r="DA1282" s="69">
        <v>0</v>
      </c>
      <c r="DB1282" s="69">
        <v>0</v>
      </c>
      <c r="DC1282" s="69">
        <v>0</v>
      </c>
      <c r="DD1282" s="69">
        <v>0</v>
      </c>
      <c r="DE1282" s="69">
        <v>0</v>
      </c>
      <c r="DF1282" s="69">
        <v>0</v>
      </c>
      <c r="DG1282" s="69">
        <v>1</v>
      </c>
      <c r="DI1282" s="69" t="e">
        <f>INDEX(Sheet3!$E$78:$E$1130,MATCH(A1282,Sheet3!$D$78:$D$1130,0))</f>
        <v>#N/A</v>
      </c>
      <c r="DJ1282" s="69" t="str">
        <f t="shared" si="246"/>
        <v>skill_icons.ps_pet_skill_042</v>
      </c>
      <c r="DK1282" s="69" t="s">
        <v>943</v>
      </c>
      <c r="DL1282" s="93"/>
      <c r="DM1282" s="69" t="s">
        <v>2733</v>
      </c>
      <c r="DN1282" s="69" t="e">
        <f>"造成["&amp;INDEX(Sheet5!$L$2:$L$11,MATCH(BL1282,Sheet5!$J$2:$J$11,0))&amp;":"&amp;BR1282&amp;"*"&amp;BS1282/1000&amp;"]"&amp;INDEX(Sheet5!$I$2:$I$4,MATCH(BR1282,Sheet5!$H$2:$H$4,0))&amp;"的"&amp;INDEX(Sheet5!$K$2:$K$11,MATCH(BL1282,Sheet5!$J$2:$J$11,0))</f>
        <v>#N/A</v>
      </c>
      <c r="DO1282" s="69" t="e">
        <f>"造成["&amp;INDEX(Sheet5!$L$2:$L$11,MATCH(BY1282,Sheet5!$J$2:$J$11,0))&amp;":"&amp;CE1282&amp;"*"&amp;CF1282/1000&amp;"]"&amp;INDEX(Sheet5!$I$2:$I$4,MATCH(CE1282,Sheet5!$H$2:$H$4,0))&amp;"的"&amp;INDEX(Sheet5!$K$2:$K$11,MATCH(BY1282,Sheet5!$J$2:$J$11,0))</f>
        <v>#N/A</v>
      </c>
      <c r="DP1282" s="69"/>
      <c r="DQ1282" s="69"/>
      <c r="DR1282" s="69" t="e">
        <f t="shared" si="247"/>
        <v>#N/A</v>
      </c>
      <c r="DS1282" s="90">
        <f>MATCH(A1282,Sheet5!D:D,0)</f>
        <v>533</v>
      </c>
      <c r="DT1282" s="94" t="e">
        <f>MATCH(A1279,Sheet5!F:F,0)</f>
        <v>#N/A</v>
      </c>
      <c r="DU1282" s="69">
        <v>0</v>
      </c>
      <c r="DV1282" s="69">
        <v>0</v>
      </c>
      <c r="DW1282" s="69">
        <v>0</v>
      </c>
      <c r="DX1282" s="69">
        <v>0</v>
      </c>
      <c r="DY1282" s="69">
        <v>0</v>
      </c>
    </row>
    <row r="1283" spans="1:130" ht="14.25">
      <c r="A1283" s="69">
        <v>70002</v>
      </c>
      <c r="B1283" s="69">
        <v>0</v>
      </c>
      <c r="C1283" s="69">
        <v>1</v>
      </c>
      <c r="D1283" s="69" t="s">
        <v>2734</v>
      </c>
      <c r="E1283" s="69" t="s">
        <v>2735</v>
      </c>
      <c r="F1283" s="69" t="s">
        <v>1351</v>
      </c>
      <c r="G1283" s="69">
        <v>1</v>
      </c>
      <c r="I1283" s="69">
        <v>0</v>
      </c>
      <c r="J1283" s="69">
        <v>0</v>
      </c>
      <c r="K1283" s="69">
        <v>0</v>
      </c>
      <c r="M1283" s="69">
        <v>0</v>
      </c>
      <c r="O1283" s="69">
        <v>0</v>
      </c>
      <c r="P1283" s="69">
        <v>1</v>
      </c>
      <c r="Q1283" s="69">
        <v>0</v>
      </c>
      <c r="R1283" s="69">
        <f t="shared" si="249"/>
        <v>2</v>
      </c>
      <c r="S1283" s="69">
        <v>2</v>
      </c>
      <c r="T1283" s="69">
        <v>20</v>
      </c>
      <c r="U1283" s="69">
        <v>50</v>
      </c>
      <c r="V1283" s="69">
        <v>0</v>
      </c>
      <c r="W1283" s="69">
        <v>0</v>
      </c>
      <c r="X1283" s="69">
        <v>0</v>
      </c>
      <c r="Y1283" s="69">
        <v>0</v>
      </c>
      <c r="Z1283" s="69">
        <v>0</v>
      </c>
      <c r="AA1283" s="69">
        <v>1</v>
      </c>
      <c r="AB1283" s="69">
        <v>31</v>
      </c>
      <c r="AC1283" s="69">
        <v>0</v>
      </c>
      <c r="AD1283" s="69">
        <v>0</v>
      </c>
      <c r="AE1283" s="69">
        <v>0</v>
      </c>
      <c r="AF1283" s="69">
        <v>0</v>
      </c>
      <c r="AG1283" s="69">
        <v>0</v>
      </c>
      <c r="AH1283" s="69">
        <v>0</v>
      </c>
      <c r="AI1283" s="69">
        <v>0</v>
      </c>
      <c r="AJ1283" s="69">
        <v>0</v>
      </c>
      <c r="AK1283" s="69">
        <v>0</v>
      </c>
      <c r="AL1283" s="69">
        <v>0</v>
      </c>
      <c r="AM1283" s="69">
        <v>0</v>
      </c>
      <c r="AN1283" s="69">
        <v>0</v>
      </c>
      <c r="AO1283" s="69">
        <v>0</v>
      </c>
      <c r="AP1283" s="69">
        <v>0</v>
      </c>
      <c r="AQ1283" s="84">
        <v>0</v>
      </c>
      <c r="AR1283" s="69">
        <v>0</v>
      </c>
      <c r="AS1283" s="69">
        <v>0</v>
      </c>
      <c r="AT1283" s="69">
        <v>0</v>
      </c>
      <c r="AU1283" s="69">
        <v>0</v>
      </c>
      <c r="AV1283" s="69">
        <v>0</v>
      </c>
      <c r="AW1283" s="69">
        <v>0</v>
      </c>
      <c r="AX1283" s="69">
        <v>0</v>
      </c>
      <c r="AY1283" s="69">
        <v>0</v>
      </c>
      <c r="AZ1283" s="69">
        <v>0</v>
      </c>
      <c r="BA1283" s="69">
        <v>0</v>
      </c>
      <c r="BB1283" s="69">
        <v>0</v>
      </c>
      <c r="BC1283" s="69">
        <v>0</v>
      </c>
      <c r="BD1283" s="69">
        <v>0</v>
      </c>
      <c r="BE1283" s="69">
        <v>0</v>
      </c>
      <c r="BF1283" s="69">
        <v>0</v>
      </c>
      <c r="BG1283" s="69">
        <v>0</v>
      </c>
      <c r="BH1283" s="69">
        <v>0</v>
      </c>
      <c r="BK1283" s="69">
        <v>3</v>
      </c>
      <c r="BL1283" s="69">
        <v>0</v>
      </c>
      <c r="BM1283" s="69">
        <v>0</v>
      </c>
      <c r="BN1283" s="69">
        <v>0</v>
      </c>
      <c r="BO1283" s="89">
        <v>0</v>
      </c>
      <c r="BP1283" s="69">
        <v>0</v>
      </c>
      <c r="BQ1283" s="69">
        <v>0</v>
      </c>
      <c r="BR1283" s="69">
        <v>0</v>
      </c>
      <c r="BS1283" s="69">
        <v>0</v>
      </c>
      <c r="BT1283" s="69">
        <v>0</v>
      </c>
      <c r="BU1283" s="69">
        <v>0</v>
      </c>
      <c r="BV1283" s="69">
        <v>1000</v>
      </c>
      <c r="BW1283" s="69">
        <v>202</v>
      </c>
      <c r="BY1283" s="69">
        <v>0</v>
      </c>
      <c r="BZ1283" s="69">
        <v>0</v>
      </c>
      <c r="CA1283" s="69">
        <v>31</v>
      </c>
      <c r="CB1283" s="89">
        <v>0</v>
      </c>
      <c r="CC1283" s="69">
        <v>0</v>
      </c>
      <c r="CD1283" s="69">
        <v>0</v>
      </c>
      <c r="CE1283" s="69">
        <v>0</v>
      </c>
      <c r="CF1283" s="69">
        <v>0</v>
      </c>
      <c r="CG1283" s="69">
        <v>0</v>
      </c>
      <c r="CH1283" s="69">
        <v>0</v>
      </c>
      <c r="CI1283" s="69">
        <v>0</v>
      </c>
      <c r="CJ1283" s="69">
        <v>0</v>
      </c>
      <c r="CL1283" s="69">
        <v>0</v>
      </c>
      <c r="CM1283" s="69">
        <v>0</v>
      </c>
      <c r="CN1283" s="69">
        <v>0</v>
      </c>
      <c r="CO1283" s="89">
        <v>0</v>
      </c>
      <c r="CP1283" s="69">
        <v>0</v>
      </c>
      <c r="CQ1283" s="69">
        <v>0</v>
      </c>
      <c r="CR1283" s="69">
        <v>0</v>
      </c>
      <c r="CS1283" s="69">
        <v>0</v>
      </c>
      <c r="CT1283" s="89">
        <v>0</v>
      </c>
      <c r="CU1283" s="69">
        <v>0</v>
      </c>
      <c r="CV1283" s="69">
        <v>0</v>
      </c>
      <c r="CW1283" s="69">
        <v>0</v>
      </c>
      <c r="CZ1283" s="69">
        <v>0</v>
      </c>
      <c r="DA1283" s="69">
        <v>0</v>
      </c>
      <c r="DB1283" s="69">
        <v>0</v>
      </c>
      <c r="DC1283" s="69">
        <v>0</v>
      </c>
      <c r="DD1283" s="69">
        <v>0</v>
      </c>
      <c r="DE1283" s="69">
        <v>0</v>
      </c>
      <c r="DF1283" s="69">
        <v>0</v>
      </c>
      <c r="DG1283" s="69">
        <v>1</v>
      </c>
      <c r="DI1283" s="69" t="e">
        <f>INDEX(Sheet3!$E$78:$E$1130,MATCH(A1283,Sheet3!$D$78:$D$1130,0))</f>
        <v>#N/A</v>
      </c>
      <c r="DJ1283" s="69" t="str">
        <f t="shared" si="246"/>
        <v>skill_icons.ps_skill_block</v>
      </c>
      <c r="DK1283" s="69" t="s">
        <v>2736</v>
      </c>
      <c r="DL1283" s="93"/>
      <c r="DM1283" s="69" t="s">
        <v>2737</v>
      </c>
      <c r="DN1283" s="69" t="e">
        <f>"造成["&amp;INDEX(Sheet5!$L$2:$L$11,MATCH(BL1283,Sheet5!$J$2:$J$11,0))&amp;":"&amp;BR1283&amp;"*"&amp;BS1283/1000&amp;"]"&amp;INDEX(Sheet5!$I$2:$I$4,MATCH(BR1283,Sheet5!$H$2:$H$4,0))&amp;"的"&amp;INDEX(Sheet5!$K$2:$K$11,MATCH(BL1283,Sheet5!$J$2:$J$11,0))</f>
        <v>#N/A</v>
      </c>
      <c r="DO1283" s="69" t="e">
        <f>"造成["&amp;INDEX(Sheet5!$L$2:$L$11,MATCH(BY1283,Sheet5!$J$2:$J$11,0))&amp;":"&amp;CE1283&amp;"*"&amp;CF1283/1000&amp;"]"&amp;INDEX(Sheet5!$I$2:$I$4,MATCH(CE1283,Sheet5!$H$2:$H$4,0))&amp;"的"&amp;INDEX(Sheet5!$K$2:$K$11,MATCH(BY1283,Sheet5!$J$2:$J$11,0))</f>
        <v>#N/A</v>
      </c>
      <c r="DP1283" s="69"/>
      <c r="DQ1283" s="69"/>
      <c r="DR1283" s="69" t="e">
        <f t="shared" si="247"/>
        <v>#N/A</v>
      </c>
      <c r="DS1283" s="90">
        <f>MATCH(A1283,Sheet5!D:D,0)</f>
        <v>534</v>
      </c>
      <c r="DT1283" s="94" t="e">
        <f>MATCH(A1282,Sheet5!F:F,0)</f>
        <v>#N/A</v>
      </c>
      <c r="DU1283" s="69">
        <v>0</v>
      </c>
      <c r="DV1283" s="69">
        <v>0</v>
      </c>
      <c r="DW1283" s="69">
        <v>0</v>
      </c>
      <c r="DX1283" s="69">
        <v>0</v>
      </c>
      <c r="DY1283" s="69">
        <v>0</v>
      </c>
    </row>
    <row r="1284" spans="1:130" ht="14.25">
      <c r="A1284" s="69">
        <v>70003</v>
      </c>
      <c r="B1284" s="69">
        <v>0</v>
      </c>
      <c r="C1284" s="69">
        <v>1</v>
      </c>
      <c r="D1284" s="69" t="s">
        <v>2048</v>
      </c>
      <c r="E1284" s="69" t="s">
        <v>2738</v>
      </c>
      <c r="F1284" s="69" t="s">
        <v>2739</v>
      </c>
      <c r="G1284" s="69">
        <v>1</v>
      </c>
      <c r="I1284" s="69">
        <v>0</v>
      </c>
      <c r="J1284" s="69">
        <v>0</v>
      </c>
      <c r="K1284" s="69">
        <v>0</v>
      </c>
      <c r="M1284" s="69">
        <v>0</v>
      </c>
      <c r="O1284" s="69">
        <v>0</v>
      </c>
      <c r="P1284" s="69">
        <v>1</v>
      </c>
      <c r="Q1284" s="69">
        <v>0</v>
      </c>
      <c r="R1284" s="69">
        <f t="shared" si="249"/>
        <v>2</v>
      </c>
      <c r="S1284" s="69">
        <v>256</v>
      </c>
      <c r="T1284" s="69">
        <v>20</v>
      </c>
      <c r="U1284" s="69">
        <v>5</v>
      </c>
      <c r="V1284" s="69">
        <v>0</v>
      </c>
      <c r="W1284" s="69">
        <v>0</v>
      </c>
      <c r="X1284" s="69">
        <v>0</v>
      </c>
      <c r="Y1284" s="69">
        <v>0</v>
      </c>
      <c r="Z1284" s="69">
        <v>0</v>
      </c>
      <c r="AA1284" s="69">
        <v>1</v>
      </c>
      <c r="AB1284" s="69">
        <v>31</v>
      </c>
      <c r="AC1284" s="69">
        <v>0</v>
      </c>
      <c r="AD1284" s="69">
        <v>0</v>
      </c>
      <c r="AE1284" s="69">
        <v>0</v>
      </c>
      <c r="AF1284" s="69">
        <v>0</v>
      </c>
      <c r="AG1284" s="69">
        <v>0</v>
      </c>
      <c r="AH1284" s="69">
        <v>0</v>
      </c>
      <c r="AI1284" s="69">
        <v>0</v>
      </c>
      <c r="AJ1284" s="69">
        <v>0</v>
      </c>
      <c r="AK1284" s="69">
        <v>0</v>
      </c>
      <c r="AL1284" s="69">
        <v>0</v>
      </c>
      <c r="AM1284" s="69">
        <v>0</v>
      </c>
      <c r="AN1284" s="69">
        <v>0</v>
      </c>
      <c r="AO1284" s="69">
        <v>0</v>
      </c>
      <c r="AP1284" s="69">
        <v>0</v>
      </c>
      <c r="AQ1284" s="84">
        <v>0</v>
      </c>
      <c r="AR1284" s="69">
        <v>0</v>
      </c>
      <c r="AS1284" s="69">
        <v>0</v>
      </c>
      <c r="AT1284" s="69">
        <v>0</v>
      </c>
      <c r="AU1284" s="69">
        <v>0</v>
      </c>
      <c r="AV1284" s="69">
        <v>0</v>
      </c>
      <c r="AW1284" s="69">
        <v>0</v>
      </c>
      <c r="AX1284" s="69">
        <v>0</v>
      </c>
      <c r="AY1284" s="69">
        <v>0</v>
      </c>
      <c r="AZ1284" s="69">
        <v>0</v>
      </c>
      <c r="BA1284" s="69">
        <v>0</v>
      </c>
      <c r="BB1284" s="69">
        <v>0</v>
      </c>
      <c r="BC1284" s="69">
        <v>0</v>
      </c>
      <c r="BD1284" s="69">
        <v>0</v>
      </c>
      <c r="BE1284" s="69">
        <v>0</v>
      </c>
      <c r="BF1284" s="69">
        <v>0</v>
      </c>
      <c r="BG1284" s="69">
        <v>0</v>
      </c>
      <c r="BH1284" s="69">
        <v>0</v>
      </c>
      <c r="BK1284" s="69">
        <v>3</v>
      </c>
      <c r="BL1284" s="69">
        <v>0</v>
      </c>
      <c r="BM1284" s="69">
        <v>1</v>
      </c>
      <c r="BN1284" s="69">
        <v>31</v>
      </c>
      <c r="BO1284" s="89">
        <v>0</v>
      </c>
      <c r="BP1284" s="69">
        <v>0</v>
      </c>
      <c r="BQ1284" s="69">
        <v>0</v>
      </c>
      <c r="BR1284" s="69">
        <v>0</v>
      </c>
      <c r="BS1284" s="69">
        <v>0</v>
      </c>
      <c r="BT1284" s="69">
        <v>0</v>
      </c>
      <c r="BU1284" s="69">
        <v>0</v>
      </c>
      <c r="BV1284" s="69">
        <v>1000</v>
      </c>
      <c r="BW1284" s="69">
        <v>194</v>
      </c>
      <c r="BY1284" s="69">
        <v>0</v>
      </c>
      <c r="BZ1284" s="69">
        <v>0</v>
      </c>
      <c r="CA1284" s="69">
        <v>31</v>
      </c>
      <c r="CB1284" s="89">
        <v>0</v>
      </c>
      <c r="CC1284" s="69">
        <v>0</v>
      </c>
      <c r="CD1284" s="69">
        <v>0</v>
      </c>
      <c r="CE1284" s="69">
        <v>0</v>
      </c>
      <c r="CF1284" s="69">
        <v>0</v>
      </c>
      <c r="CG1284" s="69">
        <v>0</v>
      </c>
      <c r="CH1284" s="69">
        <v>0</v>
      </c>
      <c r="CI1284" s="69">
        <v>0</v>
      </c>
      <c r="CJ1284" s="69">
        <v>0</v>
      </c>
      <c r="CL1284" s="69">
        <v>0</v>
      </c>
      <c r="CM1284" s="69">
        <v>0</v>
      </c>
      <c r="CN1284" s="69">
        <v>0</v>
      </c>
      <c r="CO1284" s="89">
        <v>0</v>
      </c>
      <c r="CP1284" s="69">
        <v>0</v>
      </c>
      <c r="CQ1284" s="69">
        <v>0</v>
      </c>
      <c r="CR1284" s="69">
        <v>0</v>
      </c>
      <c r="CS1284" s="69">
        <v>0</v>
      </c>
      <c r="CT1284" s="89">
        <v>0</v>
      </c>
      <c r="CU1284" s="69">
        <v>0</v>
      </c>
      <c r="CV1284" s="69">
        <v>0</v>
      </c>
      <c r="CW1284" s="69">
        <v>0</v>
      </c>
      <c r="CZ1284" s="69">
        <v>0</v>
      </c>
      <c r="DA1284" s="69">
        <v>0</v>
      </c>
      <c r="DB1284" s="69">
        <v>0</v>
      </c>
      <c r="DC1284" s="69">
        <v>0</v>
      </c>
      <c r="DD1284" s="69">
        <v>0</v>
      </c>
      <c r="DE1284" s="69">
        <v>0</v>
      </c>
      <c r="DF1284" s="69">
        <v>0</v>
      </c>
      <c r="DG1284" s="69">
        <v>1</v>
      </c>
      <c r="DI1284" s="69" t="e">
        <f>INDEX(Sheet3!$E$78:$E$1130,MATCH(A1284,Sheet3!$D$78:$D$1130,0))</f>
        <v>#N/A</v>
      </c>
      <c r="DJ1284" s="69" t="str">
        <f t="shared" si="246"/>
        <v>skill_icons.ps_skill_suckblood</v>
      </c>
      <c r="DK1284" s="69" t="s">
        <v>1915</v>
      </c>
      <c r="DL1284" s="93"/>
      <c r="DM1284" s="69" t="s">
        <v>2740</v>
      </c>
      <c r="DN1284" s="69" t="e">
        <f>"造成["&amp;INDEX(Sheet5!$L$2:$L$11,MATCH(BL1284,Sheet5!$J$2:$J$11,0))&amp;":"&amp;BR1284&amp;"*"&amp;BS1284/1000&amp;"]"&amp;INDEX(Sheet5!$I$2:$I$4,MATCH(BR1284,Sheet5!$H$2:$H$4,0))&amp;"的"&amp;INDEX(Sheet5!$K$2:$K$11,MATCH(BL1284,Sheet5!$J$2:$J$11,0))</f>
        <v>#N/A</v>
      </c>
      <c r="DO1284" s="69" t="e">
        <f>"造成["&amp;INDEX(Sheet5!$L$2:$L$11,MATCH(BY1284,Sheet5!$J$2:$J$11,0))&amp;":"&amp;CE1284&amp;"*"&amp;CF1284/1000&amp;"]"&amp;INDEX(Sheet5!$I$2:$I$4,MATCH(CE1284,Sheet5!$H$2:$H$4,0))&amp;"的"&amp;INDEX(Sheet5!$K$2:$K$11,MATCH(BY1284,Sheet5!$J$2:$J$11,0))</f>
        <v>#N/A</v>
      </c>
      <c r="DP1284" s="69"/>
      <c r="DQ1284" s="69"/>
      <c r="DR1284" s="69" t="e">
        <f t="shared" si="247"/>
        <v>#N/A</v>
      </c>
      <c r="DS1284" s="90">
        <f>MATCH(A1284,Sheet5!D:D,0)</f>
        <v>535</v>
      </c>
      <c r="DT1284" s="94" t="e">
        <f>MATCH(A1283,Sheet5!F:F,0)</f>
        <v>#N/A</v>
      </c>
      <c r="DU1284" s="69">
        <v>0</v>
      </c>
      <c r="DV1284" s="69">
        <v>0</v>
      </c>
      <c r="DW1284" s="69">
        <v>0</v>
      </c>
      <c r="DX1284" s="69">
        <v>0</v>
      </c>
      <c r="DY1284" s="69">
        <v>0</v>
      </c>
    </row>
    <row r="1285" spans="1:130" ht="14.25">
      <c r="A1285" s="69">
        <v>70004</v>
      </c>
      <c r="B1285" s="69">
        <v>0</v>
      </c>
      <c r="C1285" s="69">
        <v>1</v>
      </c>
      <c r="D1285" s="69" t="s">
        <v>2741</v>
      </c>
      <c r="E1285" s="69" t="s">
        <v>2742</v>
      </c>
      <c r="F1285" s="69" t="s">
        <v>1667</v>
      </c>
      <c r="G1285" s="69">
        <v>1</v>
      </c>
      <c r="I1285" s="69">
        <v>0</v>
      </c>
      <c r="J1285" s="69">
        <v>0</v>
      </c>
      <c r="K1285" s="69">
        <v>0</v>
      </c>
      <c r="M1285" s="69">
        <v>0</v>
      </c>
      <c r="O1285" s="69">
        <v>0</v>
      </c>
      <c r="P1285" s="69">
        <v>1</v>
      </c>
      <c r="Q1285" s="69">
        <v>0</v>
      </c>
      <c r="R1285" s="69">
        <v>1</v>
      </c>
      <c r="S1285" s="69">
        <v>0</v>
      </c>
      <c r="T1285" s="69">
        <v>0</v>
      </c>
      <c r="U1285" s="69">
        <v>0</v>
      </c>
      <c r="V1285" s="69">
        <v>0</v>
      </c>
      <c r="W1285" s="69">
        <v>0</v>
      </c>
      <c r="X1285" s="69">
        <v>0</v>
      </c>
      <c r="Y1285" s="69">
        <v>0</v>
      </c>
      <c r="Z1285" s="69">
        <v>0</v>
      </c>
      <c r="AA1285" s="69">
        <v>1</v>
      </c>
      <c r="AB1285" s="69">
        <v>31</v>
      </c>
      <c r="AC1285" s="69">
        <v>0</v>
      </c>
      <c r="AD1285" s="69">
        <v>0</v>
      </c>
      <c r="AE1285" s="69">
        <v>0</v>
      </c>
      <c r="AF1285" s="69">
        <v>0</v>
      </c>
      <c r="AG1285" s="69">
        <v>0</v>
      </c>
      <c r="AH1285" s="69">
        <v>0</v>
      </c>
      <c r="AI1285" s="69">
        <v>0</v>
      </c>
      <c r="AJ1285" s="69">
        <v>0</v>
      </c>
      <c r="AK1285" s="69">
        <v>0</v>
      </c>
      <c r="AL1285" s="69">
        <v>0</v>
      </c>
      <c r="AM1285" s="69">
        <v>0</v>
      </c>
      <c r="AN1285" s="69">
        <v>0</v>
      </c>
      <c r="AO1285" s="69">
        <v>0</v>
      </c>
      <c r="AP1285" s="69">
        <v>0</v>
      </c>
      <c r="AQ1285" s="84">
        <v>0</v>
      </c>
      <c r="AR1285" s="69">
        <v>0</v>
      </c>
      <c r="AS1285" s="69">
        <v>0</v>
      </c>
      <c r="AT1285" s="69">
        <v>0</v>
      </c>
      <c r="AU1285" s="69">
        <v>0</v>
      </c>
      <c r="AV1285" s="69">
        <v>0</v>
      </c>
      <c r="AW1285" s="69">
        <v>0</v>
      </c>
      <c r="AX1285" s="69">
        <v>0</v>
      </c>
      <c r="AY1285" s="69">
        <v>0</v>
      </c>
      <c r="AZ1285" s="69">
        <v>0</v>
      </c>
      <c r="BA1285" s="69">
        <v>0</v>
      </c>
      <c r="BB1285" s="69">
        <v>0</v>
      </c>
      <c r="BC1285" s="69">
        <v>0</v>
      </c>
      <c r="BD1285" s="69">
        <v>0</v>
      </c>
      <c r="BE1285" s="69">
        <v>0</v>
      </c>
      <c r="BF1285" s="69">
        <v>0</v>
      </c>
      <c r="BG1285" s="69">
        <v>0</v>
      </c>
      <c r="BH1285" s="69">
        <v>0</v>
      </c>
      <c r="BK1285" s="69">
        <v>3</v>
      </c>
      <c r="BL1285" s="69">
        <v>10</v>
      </c>
      <c r="BM1285" s="69">
        <v>1</v>
      </c>
      <c r="BN1285" s="69">
        <v>31</v>
      </c>
      <c r="BO1285" s="89">
        <v>0</v>
      </c>
      <c r="BP1285" s="69">
        <v>1</v>
      </c>
      <c r="BQ1285" s="69">
        <v>1</v>
      </c>
      <c r="BR1285" s="69">
        <v>1</v>
      </c>
      <c r="BS1285" s="69">
        <v>20001</v>
      </c>
      <c r="BT1285" s="69">
        <v>0</v>
      </c>
      <c r="BU1285" s="69">
        <v>0</v>
      </c>
      <c r="BV1285" s="69">
        <v>1000</v>
      </c>
      <c r="BW1285" s="69">
        <v>0</v>
      </c>
      <c r="BY1285" s="69">
        <v>0</v>
      </c>
      <c r="BZ1285" s="69">
        <v>0</v>
      </c>
      <c r="CA1285" s="69">
        <v>31</v>
      </c>
      <c r="CB1285" s="89">
        <v>0</v>
      </c>
      <c r="CC1285" s="69">
        <v>0</v>
      </c>
      <c r="CD1285" s="69">
        <v>0</v>
      </c>
      <c r="CE1285" s="69">
        <v>0</v>
      </c>
      <c r="CF1285" s="69">
        <v>0</v>
      </c>
      <c r="CG1285" s="69">
        <v>0</v>
      </c>
      <c r="CH1285" s="69">
        <v>0</v>
      </c>
      <c r="CI1285" s="69">
        <v>0</v>
      </c>
      <c r="CJ1285" s="69">
        <v>0</v>
      </c>
      <c r="CL1285" s="69">
        <v>0</v>
      </c>
      <c r="CM1285" s="69">
        <v>0</v>
      </c>
      <c r="CN1285" s="69">
        <v>0</v>
      </c>
      <c r="CO1285" s="89">
        <v>0</v>
      </c>
      <c r="CP1285" s="69">
        <v>0</v>
      </c>
      <c r="CQ1285" s="69">
        <v>0</v>
      </c>
      <c r="CR1285" s="69">
        <v>0</v>
      </c>
      <c r="CS1285" s="69">
        <v>0</v>
      </c>
      <c r="CT1285" s="89">
        <v>0</v>
      </c>
      <c r="CU1285" s="69">
        <v>0</v>
      </c>
      <c r="CV1285" s="69">
        <v>0</v>
      </c>
      <c r="CW1285" s="69">
        <v>0</v>
      </c>
      <c r="CZ1285" s="69">
        <v>0</v>
      </c>
      <c r="DA1285" s="69">
        <v>0</v>
      </c>
      <c r="DB1285" s="69">
        <v>0</v>
      </c>
      <c r="DC1285" s="69">
        <v>0</v>
      </c>
      <c r="DD1285" s="69">
        <v>0</v>
      </c>
      <c r="DE1285" s="69">
        <v>0</v>
      </c>
      <c r="DF1285" s="69">
        <v>0</v>
      </c>
      <c r="DG1285" s="69">
        <v>1</v>
      </c>
      <c r="DI1285" s="69" t="e">
        <f>INDEX(Sheet3!$E$78:$E$1130,MATCH(A1285,Sheet3!$D$78:$D$1130,0))</f>
        <v>#N/A</v>
      </c>
      <c r="DJ1285" s="69" t="str">
        <f t="shared" si="246"/>
        <v>skill_icons.ps_skill_burn</v>
      </c>
      <c r="DK1285" s="69" t="s">
        <v>1568</v>
      </c>
      <c r="DL1285" s="93"/>
      <c r="DM1285" s="69" t="s">
        <v>2743</v>
      </c>
      <c r="DN1285" s="69" t="e">
        <f>"造成["&amp;INDEX(Sheet5!$L$2:$L$11,MATCH(BL1285,Sheet5!$J$2:$J$11,0))&amp;":"&amp;BR1285&amp;"*"&amp;BS1285/1000&amp;"]"&amp;INDEX(Sheet5!$I$2:$I$4,MATCH(BR1285,Sheet5!$H$2:$H$4,0))&amp;"的"&amp;INDEX(Sheet5!$K$2:$K$11,MATCH(BL1285,Sheet5!$J$2:$J$11,0))</f>
        <v>#N/A</v>
      </c>
      <c r="DO1285" s="69" t="e">
        <f>"造成["&amp;INDEX(Sheet5!$L$2:$L$11,MATCH(BY1285,Sheet5!$J$2:$J$11,0))&amp;":"&amp;CE1285&amp;"*"&amp;CF1285/1000&amp;"]"&amp;INDEX(Sheet5!$I$2:$I$4,MATCH(CE1285,Sheet5!$H$2:$H$4,0))&amp;"的"&amp;INDEX(Sheet5!$K$2:$K$11,MATCH(BY1285,Sheet5!$J$2:$J$11,0))</f>
        <v>#N/A</v>
      </c>
      <c r="DP1285" s="69"/>
      <c r="DQ1285" s="69"/>
      <c r="DR1285" s="69" t="e">
        <f t="shared" si="247"/>
        <v>#N/A</v>
      </c>
      <c r="DS1285" s="90">
        <f>MATCH(A1285,Sheet5!D:D,0)</f>
        <v>536</v>
      </c>
      <c r="DT1285" s="94" t="e">
        <f>MATCH(A1284,Sheet5!F:F,0)</f>
        <v>#N/A</v>
      </c>
      <c r="DU1285" s="69">
        <v>0</v>
      </c>
      <c r="DV1285" s="69">
        <v>0</v>
      </c>
      <c r="DW1285" s="69">
        <v>0</v>
      </c>
      <c r="DX1285" s="69">
        <v>0</v>
      </c>
      <c r="DY1285" s="69">
        <v>0</v>
      </c>
    </row>
    <row r="1286" spans="1:130" ht="14.25">
      <c r="A1286" s="69">
        <v>70005</v>
      </c>
      <c r="B1286" s="69">
        <v>0</v>
      </c>
      <c r="C1286" s="69">
        <v>1</v>
      </c>
      <c r="D1286" s="69" t="s">
        <v>2744</v>
      </c>
      <c r="E1286" s="69" t="s">
        <v>2745</v>
      </c>
      <c r="F1286" s="69" t="s">
        <v>2746</v>
      </c>
      <c r="G1286" s="69">
        <v>1</v>
      </c>
      <c r="I1286" s="69">
        <v>0</v>
      </c>
      <c r="J1286" s="69">
        <v>0</v>
      </c>
      <c r="K1286" s="69">
        <v>0</v>
      </c>
      <c r="M1286" s="69">
        <v>0</v>
      </c>
      <c r="O1286" s="69">
        <v>0</v>
      </c>
      <c r="P1286" s="69">
        <v>1</v>
      </c>
      <c r="Q1286" s="69">
        <v>0</v>
      </c>
      <c r="R1286" s="69">
        <v>1</v>
      </c>
      <c r="S1286" s="69">
        <v>0</v>
      </c>
      <c r="T1286" s="69">
        <v>0</v>
      </c>
      <c r="U1286" s="69">
        <v>0</v>
      </c>
      <c r="V1286" s="69">
        <v>0</v>
      </c>
      <c r="W1286" s="69">
        <v>0</v>
      </c>
      <c r="X1286" s="69">
        <v>0</v>
      </c>
      <c r="Y1286" s="69">
        <v>0</v>
      </c>
      <c r="Z1286" s="69">
        <v>0</v>
      </c>
      <c r="AA1286" s="69">
        <v>1</v>
      </c>
      <c r="AB1286" s="69">
        <v>31</v>
      </c>
      <c r="AC1286" s="69">
        <v>0</v>
      </c>
      <c r="AD1286" s="69">
        <v>0</v>
      </c>
      <c r="AE1286" s="69">
        <v>0</v>
      </c>
      <c r="AF1286" s="69">
        <v>0</v>
      </c>
      <c r="AG1286" s="69">
        <v>0</v>
      </c>
      <c r="AH1286" s="69">
        <v>0</v>
      </c>
      <c r="AI1286" s="69">
        <v>0</v>
      </c>
      <c r="AJ1286" s="69">
        <v>0</v>
      </c>
      <c r="AK1286" s="69">
        <v>0</v>
      </c>
      <c r="AL1286" s="69">
        <v>0</v>
      </c>
      <c r="AM1286" s="69">
        <v>0</v>
      </c>
      <c r="AN1286" s="69">
        <v>0</v>
      </c>
      <c r="AO1286" s="69">
        <v>0</v>
      </c>
      <c r="AP1286" s="69">
        <v>0</v>
      </c>
      <c r="AQ1286" s="84">
        <v>0</v>
      </c>
      <c r="AR1286" s="69">
        <v>0</v>
      </c>
      <c r="AS1286" s="69">
        <v>0</v>
      </c>
      <c r="AT1286" s="69">
        <v>0</v>
      </c>
      <c r="AU1286" s="69">
        <v>0</v>
      </c>
      <c r="AV1286" s="69">
        <v>0</v>
      </c>
      <c r="AW1286" s="69">
        <v>0</v>
      </c>
      <c r="AX1286" s="69">
        <v>0</v>
      </c>
      <c r="AY1286" s="69">
        <v>0</v>
      </c>
      <c r="AZ1286" s="69">
        <v>0</v>
      </c>
      <c r="BA1286" s="69">
        <v>0</v>
      </c>
      <c r="BB1286" s="69">
        <v>0</v>
      </c>
      <c r="BC1286" s="69">
        <v>0</v>
      </c>
      <c r="BD1286" s="69">
        <v>0</v>
      </c>
      <c r="BE1286" s="69">
        <v>0</v>
      </c>
      <c r="BF1286" s="69">
        <v>0</v>
      </c>
      <c r="BG1286" s="69">
        <v>0</v>
      </c>
      <c r="BH1286" s="69">
        <v>0</v>
      </c>
      <c r="BK1286" s="69">
        <v>3</v>
      </c>
      <c r="BL1286" s="69">
        <v>10</v>
      </c>
      <c r="BM1286" s="69">
        <v>1</v>
      </c>
      <c r="BN1286" s="69">
        <v>31</v>
      </c>
      <c r="BO1286" s="89">
        <v>0</v>
      </c>
      <c r="BP1286" s="69">
        <v>1</v>
      </c>
      <c r="BQ1286" s="69">
        <v>1</v>
      </c>
      <c r="BR1286" s="69">
        <v>1</v>
      </c>
      <c r="BS1286" s="69">
        <v>20002</v>
      </c>
      <c r="BT1286" s="69">
        <v>0</v>
      </c>
      <c r="BU1286" s="69">
        <v>0</v>
      </c>
      <c r="BV1286" s="69">
        <v>1000</v>
      </c>
      <c r="BW1286" s="69">
        <v>0</v>
      </c>
      <c r="BY1286" s="69">
        <v>0</v>
      </c>
      <c r="BZ1286" s="69">
        <v>0</v>
      </c>
      <c r="CA1286" s="69">
        <v>31</v>
      </c>
      <c r="CB1286" s="89">
        <v>0</v>
      </c>
      <c r="CC1286" s="69">
        <v>0</v>
      </c>
      <c r="CD1286" s="69">
        <v>0</v>
      </c>
      <c r="CE1286" s="69">
        <v>0</v>
      </c>
      <c r="CF1286" s="69">
        <v>0</v>
      </c>
      <c r="CG1286" s="69">
        <v>0</v>
      </c>
      <c r="CH1286" s="69">
        <v>0</v>
      </c>
      <c r="CI1286" s="69">
        <v>0</v>
      </c>
      <c r="CJ1286" s="69">
        <v>0</v>
      </c>
      <c r="CL1286" s="69">
        <v>0</v>
      </c>
      <c r="CM1286" s="69">
        <v>0</v>
      </c>
      <c r="CN1286" s="69">
        <v>0</v>
      </c>
      <c r="CO1286" s="89">
        <v>0</v>
      </c>
      <c r="CP1286" s="69">
        <v>0</v>
      </c>
      <c r="CQ1286" s="69">
        <v>0</v>
      </c>
      <c r="CR1286" s="69">
        <v>0</v>
      </c>
      <c r="CS1286" s="69">
        <v>0</v>
      </c>
      <c r="CT1286" s="89">
        <v>0</v>
      </c>
      <c r="CU1286" s="69">
        <v>0</v>
      </c>
      <c r="CV1286" s="69">
        <v>0</v>
      </c>
      <c r="CW1286" s="69">
        <v>0</v>
      </c>
      <c r="CZ1286" s="69">
        <v>0</v>
      </c>
      <c r="DA1286" s="69">
        <v>0</v>
      </c>
      <c r="DB1286" s="69">
        <v>0</v>
      </c>
      <c r="DC1286" s="69">
        <v>0</v>
      </c>
      <c r="DD1286" s="69">
        <v>0</v>
      </c>
      <c r="DE1286" s="69">
        <v>0</v>
      </c>
      <c r="DF1286" s="69">
        <v>0</v>
      </c>
      <c r="DG1286" s="69">
        <v>1</v>
      </c>
      <c r="DI1286" s="69" t="e">
        <f>INDEX(Sheet3!$E$78:$E$1130,MATCH(A1286,Sheet3!$D$78:$D$1130,0))</f>
        <v>#N/A</v>
      </c>
      <c r="DJ1286" s="69" t="str">
        <f t="shared" si="246"/>
        <v>skill_icons.ps_skill_blast</v>
      </c>
      <c r="DK1286" s="69" t="s">
        <v>2747</v>
      </c>
      <c r="DL1286" s="93"/>
      <c r="DM1286" s="69" t="s">
        <v>2748</v>
      </c>
      <c r="DN1286" s="69" t="e">
        <f>"造成["&amp;INDEX(Sheet5!$L$2:$L$11,MATCH(BL1286,Sheet5!$J$2:$J$11,0))&amp;":"&amp;BR1286&amp;"*"&amp;BS1286/1000&amp;"]"&amp;INDEX(Sheet5!$I$2:$I$4,MATCH(BR1286,Sheet5!$H$2:$H$4,0))&amp;"的"&amp;INDEX(Sheet5!$K$2:$K$11,MATCH(BL1286,Sheet5!$J$2:$J$11,0))</f>
        <v>#N/A</v>
      </c>
      <c r="DO1286" s="69" t="e">
        <f>"造成["&amp;INDEX(Sheet5!$L$2:$L$11,MATCH(BY1286,Sheet5!$J$2:$J$11,0))&amp;":"&amp;CE1286&amp;"*"&amp;CF1286/1000&amp;"]"&amp;INDEX(Sheet5!$I$2:$I$4,MATCH(CE1286,Sheet5!$H$2:$H$4,0))&amp;"的"&amp;INDEX(Sheet5!$K$2:$K$11,MATCH(BY1286,Sheet5!$J$2:$J$11,0))</f>
        <v>#N/A</v>
      </c>
      <c r="DP1286" s="69"/>
      <c r="DQ1286" s="69"/>
      <c r="DR1286" s="69" t="e">
        <f t="shared" si="247"/>
        <v>#N/A</v>
      </c>
      <c r="DS1286" s="90">
        <f>MATCH(A1286,Sheet5!D:D,0)</f>
        <v>537</v>
      </c>
      <c r="DT1286" s="94" t="e">
        <f>MATCH(A1285,Sheet5!F:F,0)</f>
        <v>#N/A</v>
      </c>
      <c r="DU1286" s="69">
        <v>0</v>
      </c>
      <c r="DV1286" s="69">
        <v>0</v>
      </c>
      <c r="DW1286" s="69">
        <v>0</v>
      </c>
      <c r="DX1286" s="69">
        <v>0</v>
      </c>
      <c r="DY1286" s="69">
        <v>0</v>
      </c>
    </row>
    <row r="1287" spans="1:130" ht="14.25">
      <c r="A1287" s="69">
        <v>71001</v>
      </c>
      <c r="B1287" s="69">
        <v>0</v>
      </c>
      <c r="C1287" s="69">
        <v>1</v>
      </c>
      <c r="D1287" s="69" t="s">
        <v>2749</v>
      </c>
      <c r="E1287" s="69" t="s">
        <v>239</v>
      </c>
      <c r="F1287" s="69">
        <v>0</v>
      </c>
      <c r="G1287" s="69">
        <v>1</v>
      </c>
      <c r="I1287" s="69">
        <v>0</v>
      </c>
      <c r="J1287" s="69">
        <v>0</v>
      </c>
      <c r="K1287" s="69">
        <v>0</v>
      </c>
      <c r="M1287" s="69">
        <v>0</v>
      </c>
      <c r="O1287" s="69">
        <v>0</v>
      </c>
      <c r="P1287" s="69">
        <v>6</v>
      </c>
      <c r="Q1287" s="69">
        <v>0</v>
      </c>
      <c r="R1287" s="69">
        <f t="shared" si="249"/>
        <v>1</v>
      </c>
      <c r="S1287" s="69">
        <v>0</v>
      </c>
      <c r="T1287" s="69">
        <v>0</v>
      </c>
      <c r="U1287" s="69">
        <v>0</v>
      </c>
      <c r="V1287" s="69">
        <v>0</v>
      </c>
      <c r="W1287" s="69">
        <v>0</v>
      </c>
      <c r="X1287" s="69">
        <v>0</v>
      </c>
      <c r="Y1287" s="69">
        <v>0</v>
      </c>
      <c r="Z1287" s="69">
        <v>0</v>
      </c>
      <c r="AA1287" s="69">
        <v>1</v>
      </c>
      <c r="AB1287" s="69">
        <v>31</v>
      </c>
      <c r="AC1287" s="69">
        <v>0</v>
      </c>
      <c r="AD1287" s="69">
        <v>0</v>
      </c>
      <c r="AE1287" s="69">
        <v>0</v>
      </c>
      <c r="AF1287" s="69">
        <v>10</v>
      </c>
      <c r="AG1287" s="69">
        <v>0</v>
      </c>
      <c r="AH1287" s="69">
        <v>2</v>
      </c>
      <c r="AI1287" s="69">
        <v>0</v>
      </c>
      <c r="AJ1287" s="69">
        <v>0</v>
      </c>
      <c r="AK1287" s="69">
        <v>0</v>
      </c>
      <c r="AL1287" s="69">
        <v>0</v>
      </c>
      <c r="AM1287" s="69">
        <v>1</v>
      </c>
      <c r="AN1287" s="69">
        <v>1</v>
      </c>
      <c r="AO1287" s="69">
        <v>0</v>
      </c>
      <c r="AP1287" s="69">
        <v>1.5</v>
      </c>
      <c r="AQ1287" s="84">
        <v>0</v>
      </c>
      <c r="AR1287" s="69">
        <v>0</v>
      </c>
      <c r="AS1287" s="69">
        <v>0</v>
      </c>
      <c r="AT1287" s="69">
        <v>0</v>
      </c>
      <c r="AU1287" s="69">
        <v>0</v>
      </c>
      <c r="AV1287" s="69">
        <v>0</v>
      </c>
      <c r="AW1287" s="69">
        <v>0</v>
      </c>
      <c r="AX1287" s="69">
        <v>0</v>
      </c>
      <c r="AY1287" s="69">
        <v>0</v>
      </c>
      <c r="AZ1287" s="69">
        <v>0</v>
      </c>
      <c r="BA1287" s="69">
        <v>1</v>
      </c>
      <c r="BB1287" s="69">
        <v>-1</v>
      </c>
      <c r="BC1287" s="69">
        <v>0</v>
      </c>
      <c r="BD1287" s="69">
        <v>0</v>
      </c>
      <c r="BE1287" s="69">
        <v>0</v>
      </c>
      <c r="BF1287" s="69">
        <v>0</v>
      </c>
      <c r="BG1287" s="69">
        <v>0</v>
      </c>
      <c r="BH1287" s="69">
        <v>0</v>
      </c>
      <c r="BI1287" s="69" t="s">
        <v>2750</v>
      </c>
      <c r="BK1287" s="69">
        <v>3</v>
      </c>
      <c r="BL1287" s="69">
        <v>3</v>
      </c>
      <c r="BM1287" s="69">
        <v>2</v>
      </c>
      <c r="BN1287" s="69">
        <v>31</v>
      </c>
      <c r="BO1287" s="89">
        <v>0</v>
      </c>
      <c r="BP1287" s="69">
        <v>1</v>
      </c>
      <c r="BQ1287" s="69">
        <v>10</v>
      </c>
      <c r="BR1287" s="69">
        <v>204</v>
      </c>
      <c r="BS1287" s="69">
        <v>500</v>
      </c>
      <c r="BT1287" s="69">
        <v>1</v>
      </c>
      <c r="BU1287" s="69">
        <v>20</v>
      </c>
      <c r="BV1287" s="69">
        <v>1000</v>
      </c>
      <c r="BW1287" s="69">
        <v>152</v>
      </c>
      <c r="BY1287" s="69">
        <v>0</v>
      </c>
      <c r="BZ1287" s="69">
        <v>0</v>
      </c>
      <c r="CA1287" s="69">
        <v>31</v>
      </c>
      <c r="CB1287" s="89">
        <v>0</v>
      </c>
      <c r="CC1287" s="69">
        <v>0</v>
      </c>
      <c r="CD1287" s="69">
        <v>0</v>
      </c>
      <c r="CE1287" s="69">
        <v>0</v>
      </c>
      <c r="CF1287" s="69">
        <v>0</v>
      </c>
      <c r="CG1287" s="69">
        <v>0</v>
      </c>
      <c r="CH1287" s="69">
        <v>0</v>
      </c>
      <c r="CI1287" s="69">
        <v>0</v>
      </c>
      <c r="CJ1287" s="69">
        <v>0</v>
      </c>
      <c r="CL1287" s="69">
        <v>0</v>
      </c>
      <c r="CM1287" s="69">
        <v>0</v>
      </c>
      <c r="CN1287" s="69">
        <v>0</v>
      </c>
      <c r="CO1287" s="89">
        <v>0</v>
      </c>
      <c r="CP1287" s="69">
        <v>0</v>
      </c>
      <c r="CQ1287" s="69">
        <v>0</v>
      </c>
      <c r="CR1287" s="69">
        <v>0</v>
      </c>
      <c r="CS1287" s="69">
        <v>0</v>
      </c>
      <c r="CT1287" s="89">
        <v>0</v>
      </c>
      <c r="CU1287" s="69">
        <v>0</v>
      </c>
      <c r="CV1287" s="69">
        <v>0</v>
      </c>
      <c r="CW1287" s="69">
        <v>0</v>
      </c>
      <c r="CZ1287" s="69">
        <v>0</v>
      </c>
      <c r="DA1287" s="69">
        <v>0</v>
      </c>
      <c r="DB1287" s="69">
        <v>0</v>
      </c>
      <c r="DC1287" s="69">
        <v>0</v>
      </c>
      <c r="DD1287" s="69">
        <v>0</v>
      </c>
      <c r="DE1287" s="69">
        <v>0</v>
      </c>
      <c r="DF1287" s="69">
        <v>0</v>
      </c>
      <c r="DG1287" s="69">
        <v>1</v>
      </c>
      <c r="DI1287" s="69" t="e">
        <f>INDEX(Sheet3!$E$78:$E$1130,MATCH(A1287,Sheet3!$D$78:$D$1130,0))</f>
        <v>#N/A</v>
      </c>
      <c r="DJ1287" s="69">
        <f t="shared" si="246"/>
        <v>0</v>
      </c>
      <c r="DK1287" s="69" t="s">
        <v>2751</v>
      </c>
      <c r="DL1287" s="93"/>
      <c r="DM1287" s="69" t="s">
        <v>239</v>
      </c>
      <c r="DN1287" s="69" t="str">
        <f>"造成["&amp;INDEX(Sheet5!$L$2:$L$11,MATCH(BL1287,Sheet5!$J$2:$J$11,0))&amp;":"&amp;BR1287&amp;"*"&amp;BS1287/1000&amp;"]"&amp;INDEX(Sheet5!$I$2:$I$4,MATCH(BR1287,Sheet5!$H$2:$H$4,0))&amp;"的"&amp;INDEX(Sheet5!$K$2:$K$11,MATCH(BL1287,Sheet5!$J$2:$J$11,0))</f>
        <v>造成[ui.cs_blue:204*0.5]的火系伤害。</v>
      </c>
      <c r="DO1287" s="69" t="e">
        <f>"造成["&amp;INDEX(Sheet5!$L$2:$L$11,MATCH(BY1287,Sheet5!$J$2:$J$11,0))&amp;":"&amp;CE1287&amp;"*"&amp;CF1287/1000&amp;"]"&amp;INDEX(Sheet5!$I$2:$I$4,MATCH(CE1287,Sheet5!$H$2:$H$4,0))&amp;"的"&amp;INDEX(Sheet5!$K$2:$K$11,MATCH(BY1287,Sheet5!$J$2:$J$11,0))</f>
        <v>#N/A</v>
      </c>
      <c r="DP1287" s="69"/>
      <c r="DQ1287" s="69"/>
      <c r="DR1287" s="69" t="e">
        <f t="shared" si="247"/>
        <v>#N/A</v>
      </c>
      <c r="DS1287" s="90">
        <f>MATCH(A1287,Sheet5!D:D,0)</f>
        <v>538</v>
      </c>
      <c r="DT1287" s="94" t="e">
        <f>MATCH(A1286,Sheet5!F:F,0)</f>
        <v>#N/A</v>
      </c>
      <c r="DU1287" s="69">
        <v>0</v>
      </c>
      <c r="DV1287" s="69">
        <v>0</v>
      </c>
      <c r="DW1287" s="69">
        <v>0</v>
      </c>
      <c r="DX1287" s="69">
        <v>0</v>
      </c>
      <c r="DY1287" s="69">
        <v>0</v>
      </c>
    </row>
    <row r="1288" spans="1:130" ht="14.25">
      <c r="A1288" s="69">
        <v>71002</v>
      </c>
      <c r="B1288" s="69">
        <v>0</v>
      </c>
      <c r="C1288" s="69">
        <v>1</v>
      </c>
      <c r="D1288" s="69" t="s">
        <v>2752</v>
      </c>
      <c r="E1288" s="69" t="s">
        <v>239</v>
      </c>
      <c r="F1288" s="69">
        <v>0</v>
      </c>
      <c r="G1288" s="69">
        <v>1</v>
      </c>
      <c r="I1288" s="69">
        <v>0</v>
      </c>
      <c r="J1288" s="69">
        <v>0</v>
      </c>
      <c r="K1288" s="69">
        <v>0</v>
      </c>
      <c r="M1288" s="69">
        <v>0</v>
      </c>
      <c r="O1288" s="69">
        <v>0</v>
      </c>
      <c r="P1288" s="69">
        <v>6</v>
      </c>
      <c r="Q1288" s="69">
        <v>0</v>
      </c>
      <c r="R1288" s="69">
        <f t="shared" si="249"/>
        <v>1</v>
      </c>
      <c r="S1288" s="69">
        <v>0</v>
      </c>
      <c r="T1288" s="69">
        <v>0</v>
      </c>
      <c r="U1288" s="69">
        <v>0</v>
      </c>
      <c r="V1288" s="69">
        <v>0</v>
      </c>
      <c r="W1288" s="69">
        <v>0</v>
      </c>
      <c r="X1288" s="69">
        <v>0</v>
      </c>
      <c r="Y1288" s="69">
        <v>0</v>
      </c>
      <c r="Z1288" s="69">
        <v>0</v>
      </c>
      <c r="AA1288" s="69">
        <v>1</v>
      </c>
      <c r="AB1288" s="69">
        <v>31</v>
      </c>
      <c r="AC1288" s="69">
        <v>0</v>
      </c>
      <c r="AD1288" s="69">
        <v>0</v>
      </c>
      <c r="AE1288" s="69">
        <v>0</v>
      </c>
      <c r="AF1288" s="69">
        <v>10</v>
      </c>
      <c r="AG1288" s="69">
        <v>0</v>
      </c>
      <c r="AH1288" s="69">
        <v>2</v>
      </c>
      <c r="AI1288" s="69">
        <v>0</v>
      </c>
      <c r="AJ1288" s="69">
        <v>0</v>
      </c>
      <c r="AK1288" s="69">
        <v>0</v>
      </c>
      <c r="AL1288" s="69">
        <v>0</v>
      </c>
      <c r="AM1288" s="69">
        <v>1</v>
      </c>
      <c r="AN1288" s="69">
        <v>1</v>
      </c>
      <c r="AO1288" s="69">
        <v>0</v>
      </c>
      <c r="AP1288" s="69">
        <v>2</v>
      </c>
      <c r="AQ1288" s="84">
        <v>0</v>
      </c>
      <c r="AR1288" s="69">
        <v>0</v>
      </c>
      <c r="AS1288" s="69">
        <v>0</v>
      </c>
      <c r="AT1288" s="69">
        <v>0</v>
      </c>
      <c r="AU1288" s="69">
        <v>0</v>
      </c>
      <c r="AV1288" s="69">
        <v>0</v>
      </c>
      <c r="AW1288" s="69">
        <v>0</v>
      </c>
      <c r="AX1288" s="69">
        <v>0</v>
      </c>
      <c r="AY1288" s="69">
        <v>0</v>
      </c>
      <c r="AZ1288" s="69">
        <v>0</v>
      </c>
      <c r="BA1288" s="69">
        <v>1</v>
      </c>
      <c r="BB1288" s="69">
        <v>-1</v>
      </c>
      <c r="BC1288" s="69">
        <v>0</v>
      </c>
      <c r="BD1288" s="69">
        <v>0</v>
      </c>
      <c r="BE1288" s="69">
        <v>0</v>
      </c>
      <c r="BF1288" s="69">
        <v>0</v>
      </c>
      <c r="BG1288" s="69">
        <v>0</v>
      </c>
      <c r="BH1288" s="69">
        <v>0</v>
      </c>
      <c r="BI1288" s="69" t="s">
        <v>2753</v>
      </c>
      <c r="BK1288" s="69">
        <v>3</v>
      </c>
      <c r="BL1288" s="69">
        <v>10</v>
      </c>
      <c r="BM1288" s="69">
        <v>2</v>
      </c>
      <c r="BN1288" s="69">
        <v>31</v>
      </c>
      <c r="BO1288" s="89">
        <v>0</v>
      </c>
      <c r="BP1288" s="69">
        <v>1</v>
      </c>
      <c r="BQ1288" s="69">
        <v>10</v>
      </c>
      <c r="BR1288" s="69">
        <v>1</v>
      </c>
      <c r="BS1288" s="69">
        <v>20003</v>
      </c>
      <c r="BT1288" s="69">
        <v>0</v>
      </c>
      <c r="BU1288" s="69">
        <v>0</v>
      </c>
      <c r="BV1288" s="69">
        <v>1000</v>
      </c>
      <c r="BW1288" s="69">
        <v>196</v>
      </c>
      <c r="BY1288" s="69">
        <v>0</v>
      </c>
      <c r="BZ1288" s="69">
        <v>0</v>
      </c>
      <c r="CA1288" s="69">
        <v>31</v>
      </c>
      <c r="CB1288" s="89">
        <v>0</v>
      </c>
      <c r="CC1288" s="69">
        <v>0</v>
      </c>
      <c r="CD1288" s="69">
        <v>0</v>
      </c>
      <c r="CE1288" s="69">
        <v>0</v>
      </c>
      <c r="CF1288" s="69">
        <v>0</v>
      </c>
      <c r="CG1288" s="69">
        <v>0</v>
      </c>
      <c r="CH1288" s="69">
        <v>0</v>
      </c>
      <c r="CI1288" s="69">
        <v>0</v>
      </c>
      <c r="CJ1288" s="69">
        <v>0</v>
      </c>
      <c r="CL1288" s="69">
        <v>0</v>
      </c>
      <c r="CM1288" s="69">
        <v>0</v>
      </c>
      <c r="CN1288" s="69">
        <v>0</v>
      </c>
      <c r="CO1288" s="89">
        <v>0</v>
      </c>
      <c r="CP1288" s="69">
        <v>0</v>
      </c>
      <c r="CQ1288" s="69">
        <v>0</v>
      </c>
      <c r="CR1288" s="69">
        <v>0</v>
      </c>
      <c r="CS1288" s="69">
        <v>0</v>
      </c>
      <c r="CT1288" s="89">
        <v>0</v>
      </c>
      <c r="CU1288" s="69">
        <v>0</v>
      </c>
      <c r="CV1288" s="69">
        <v>0</v>
      </c>
      <c r="CW1288" s="69">
        <v>0</v>
      </c>
      <c r="CY1288" s="69" t="s">
        <v>2754</v>
      </c>
      <c r="CZ1288" s="69">
        <v>0</v>
      </c>
      <c r="DA1288" s="69">
        <v>0</v>
      </c>
      <c r="DB1288" s="69">
        <v>0</v>
      </c>
      <c r="DC1288" s="69">
        <v>0</v>
      </c>
      <c r="DD1288" s="69">
        <v>0</v>
      </c>
      <c r="DE1288" s="69">
        <v>0</v>
      </c>
      <c r="DF1288" s="69">
        <v>0</v>
      </c>
      <c r="DG1288" s="69">
        <v>1</v>
      </c>
      <c r="DI1288" s="69" t="e">
        <f>INDEX(Sheet3!$E$78:$E$1130,MATCH(A1288,Sheet3!$D$78:$D$1130,0))</f>
        <v>#N/A</v>
      </c>
      <c r="DJ1288" s="69">
        <f t="shared" si="246"/>
        <v>0</v>
      </c>
      <c r="DK1288" s="69" t="s">
        <v>2755</v>
      </c>
      <c r="DL1288" s="93"/>
      <c r="DM1288" s="69" t="s">
        <v>239</v>
      </c>
      <c r="DN1288" s="69" t="e">
        <f>"造成["&amp;INDEX(Sheet5!$L$2:$L$11,MATCH(BL1288,Sheet5!$J$2:$J$11,0))&amp;":"&amp;BR1288&amp;"*"&amp;BS1288/1000&amp;"]"&amp;INDEX(Sheet5!$I$2:$I$4,MATCH(BR1288,Sheet5!$H$2:$H$4,0))&amp;"的"&amp;INDEX(Sheet5!$K$2:$K$11,MATCH(BL1288,Sheet5!$J$2:$J$11,0))</f>
        <v>#N/A</v>
      </c>
      <c r="DO1288" s="69" t="e">
        <f>"造成["&amp;INDEX(Sheet5!$L$2:$L$11,MATCH(BY1288,Sheet5!$J$2:$J$11,0))&amp;":"&amp;CE1288&amp;"*"&amp;CF1288/1000&amp;"]"&amp;INDEX(Sheet5!$I$2:$I$4,MATCH(CE1288,Sheet5!$H$2:$H$4,0))&amp;"的"&amp;INDEX(Sheet5!$K$2:$K$11,MATCH(BY1288,Sheet5!$J$2:$J$11,0))</f>
        <v>#N/A</v>
      </c>
      <c r="DP1288" s="69"/>
      <c r="DQ1288" s="69"/>
      <c r="DR1288" s="69" t="e">
        <f t="shared" si="247"/>
        <v>#N/A</v>
      </c>
      <c r="DS1288" s="90">
        <f>MATCH(A1288,Sheet5!D:D,0)</f>
        <v>539</v>
      </c>
      <c r="DT1288" s="94" t="e">
        <f>MATCH(A1287,Sheet5!F:F,0)</f>
        <v>#N/A</v>
      </c>
      <c r="DU1288" s="69">
        <v>0</v>
      </c>
      <c r="DV1288" s="69">
        <v>0</v>
      </c>
      <c r="DW1288" s="69">
        <v>0</v>
      </c>
      <c r="DX1288" s="69">
        <v>0</v>
      </c>
      <c r="DY1288" s="69">
        <v>0</v>
      </c>
    </row>
    <row r="1289" spans="1:130" ht="14.25">
      <c r="A1289" s="69">
        <v>75801</v>
      </c>
      <c r="B1289" s="69">
        <v>19001</v>
      </c>
      <c r="C1289" s="69">
        <v>1</v>
      </c>
      <c r="D1289" s="69" t="s">
        <v>2453</v>
      </c>
      <c r="E1289" s="69" t="s">
        <v>2454</v>
      </c>
      <c r="F1289" s="69" t="s">
        <v>2455</v>
      </c>
      <c r="G1289" s="69">
        <v>1</v>
      </c>
      <c r="I1289" s="69">
        <v>0</v>
      </c>
      <c r="J1289" s="69">
        <v>0</v>
      </c>
      <c r="K1289" s="69">
        <v>0</v>
      </c>
      <c r="M1289" s="69">
        <v>0</v>
      </c>
      <c r="O1289" s="69">
        <v>0</v>
      </c>
      <c r="P1289" s="69">
        <v>1</v>
      </c>
      <c r="Q1289" s="69">
        <v>0</v>
      </c>
      <c r="R1289" s="69">
        <v>2</v>
      </c>
      <c r="S1289" s="69">
        <v>0</v>
      </c>
      <c r="T1289" s="69">
        <v>0</v>
      </c>
      <c r="U1289" s="69">
        <v>0</v>
      </c>
      <c r="V1289" s="69">
        <v>0</v>
      </c>
      <c r="W1289" s="69">
        <v>0</v>
      </c>
      <c r="X1289" s="69">
        <v>0</v>
      </c>
      <c r="Y1289" s="69">
        <v>0</v>
      </c>
      <c r="Z1289" s="69">
        <v>0</v>
      </c>
      <c r="AA1289" s="69">
        <v>1</v>
      </c>
      <c r="AB1289" s="69">
        <v>31</v>
      </c>
      <c r="AC1289" s="69">
        <v>0</v>
      </c>
      <c r="AD1289" s="69">
        <v>0</v>
      </c>
      <c r="AE1289" s="69">
        <v>0</v>
      </c>
      <c r="AF1289" s="69">
        <v>1</v>
      </c>
      <c r="AG1289" s="69">
        <v>0</v>
      </c>
      <c r="AH1289" s="69">
        <v>1</v>
      </c>
      <c r="AI1289" s="69">
        <v>0</v>
      </c>
      <c r="AJ1289" s="69">
        <v>0</v>
      </c>
      <c r="AK1289" s="69">
        <v>0</v>
      </c>
      <c r="AL1289" s="69">
        <v>0</v>
      </c>
      <c r="AM1289" s="69">
        <v>0</v>
      </c>
      <c r="AN1289" s="69">
        <v>0</v>
      </c>
      <c r="AO1289" s="69">
        <v>0</v>
      </c>
      <c r="AP1289" s="69">
        <v>0</v>
      </c>
      <c r="AQ1289" s="84">
        <v>0</v>
      </c>
      <c r="AR1289" s="69">
        <v>0</v>
      </c>
      <c r="AS1289" s="69">
        <v>0</v>
      </c>
      <c r="AT1289" s="69">
        <v>0</v>
      </c>
      <c r="AU1289" s="69">
        <v>0</v>
      </c>
      <c r="AV1289" s="69">
        <v>0</v>
      </c>
      <c r="AW1289" s="69">
        <v>0</v>
      </c>
      <c r="AX1289" s="69">
        <v>0</v>
      </c>
      <c r="AY1289" s="69">
        <v>0</v>
      </c>
      <c r="AZ1289" s="69">
        <v>0</v>
      </c>
      <c r="BA1289" s="69">
        <v>0</v>
      </c>
      <c r="BB1289" s="69">
        <v>0</v>
      </c>
      <c r="BC1289" s="69">
        <v>0</v>
      </c>
      <c r="BD1289" s="69">
        <v>0</v>
      </c>
      <c r="BE1289" s="69">
        <v>0</v>
      </c>
      <c r="BF1289" s="69">
        <v>0</v>
      </c>
      <c r="BG1289" s="69">
        <v>0</v>
      </c>
      <c r="BH1289" s="69">
        <v>0</v>
      </c>
      <c r="BK1289" s="69">
        <v>3</v>
      </c>
      <c r="BL1289" s="69">
        <v>10</v>
      </c>
      <c r="BM1289" s="69">
        <v>1</v>
      </c>
      <c r="BN1289" s="69">
        <v>31</v>
      </c>
      <c r="BO1289" s="89">
        <v>0</v>
      </c>
      <c r="BP1289" s="69">
        <v>1</v>
      </c>
      <c r="BQ1289" s="69">
        <v>1</v>
      </c>
      <c r="BR1289" s="69">
        <v>1</v>
      </c>
      <c r="BS1289" s="69">
        <v>75001</v>
      </c>
      <c r="BT1289" s="69">
        <v>0</v>
      </c>
      <c r="BU1289" s="69">
        <v>0</v>
      </c>
      <c r="BV1289" s="69">
        <v>1000</v>
      </c>
      <c r="BW1289" s="69">
        <v>0</v>
      </c>
      <c r="BY1289" s="69">
        <v>0</v>
      </c>
      <c r="BZ1289" s="69">
        <v>0</v>
      </c>
      <c r="CA1289" s="69">
        <v>31</v>
      </c>
      <c r="CB1289" s="89">
        <v>0</v>
      </c>
      <c r="CC1289" s="69">
        <v>0</v>
      </c>
      <c r="CD1289" s="69">
        <v>0</v>
      </c>
      <c r="CE1289" s="69">
        <v>0</v>
      </c>
      <c r="CF1289" s="69">
        <v>0</v>
      </c>
      <c r="CG1289" s="69">
        <v>0</v>
      </c>
      <c r="CH1289" s="69">
        <v>0</v>
      </c>
      <c r="CI1289" s="69">
        <v>0</v>
      </c>
      <c r="CJ1289" s="69">
        <v>0</v>
      </c>
      <c r="CL1289" s="69">
        <v>0</v>
      </c>
      <c r="CM1289" s="69">
        <v>0</v>
      </c>
      <c r="CN1289" s="69">
        <v>0</v>
      </c>
      <c r="CO1289" s="89">
        <v>0</v>
      </c>
      <c r="CP1289" s="69">
        <v>0</v>
      </c>
      <c r="CQ1289" s="69">
        <v>0</v>
      </c>
      <c r="CR1289" s="69">
        <v>0</v>
      </c>
      <c r="CS1289" s="69">
        <v>0</v>
      </c>
      <c r="CT1289" s="69">
        <v>0</v>
      </c>
      <c r="CU1289" s="69">
        <v>0</v>
      </c>
      <c r="CV1289" s="69">
        <v>0</v>
      </c>
      <c r="CW1289" s="69">
        <v>0</v>
      </c>
      <c r="CZ1289" s="69">
        <v>0</v>
      </c>
      <c r="DA1289" s="69">
        <v>0</v>
      </c>
      <c r="DB1289" s="69">
        <v>20</v>
      </c>
      <c r="DC1289" s="69">
        <v>0</v>
      </c>
      <c r="DD1289" s="69">
        <v>0</v>
      </c>
      <c r="DE1289" s="69">
        <v>0</v>
      </c>
      <c r="DF1289" s="69">
        <v>0</v>
      </c>
      <c r="DG1289" s="69">
        <v>1</v>
      </c>
      <c r="DI1289" s="69" t="e">
        <f>INDEX(Sheet3!$E$78:$E$1130,MATCH(A1289,Sheet3!$D$78:$D$1130,0))</f>
        <v>#N/A</v>
      </c>
      <c r="DJ1289" s="69" t="str">
        <f t="shared" si="246"/>
        <v>skill_icons.ps_skill_pdef</v>
      </c>
      <c r="DK1289" s="69" t="s">
        <v>2456</v>
      </c>
      <c r="DL1289" s="93"/>
      <c r="DM1289" s="94" t="s">
        <v>2566</v>
      </c>
      <c r="DN1289" s="69" t="e">
        <f>"造成["&amp;INDEX(Sheet5!$L$2:$L$11,MATCH(BL1289,Sheet5!$J$2:$J$11,0))&amp;":"&amp;BR1289&amp;"*"&amp;BS1289/1000&amp;"]"&amp;INDEX(Sheet5!$I$2:$I$4,MATCH(BR1289,Sheet5!$H$2:$H$4,0))&amp;"的"&amp;INDEX(Sheet5!$K$2:$K$11,MATCH(BL1289,Sheet5!$J$2:$J$11,0))</f>
        <v>#N/A</v>
      </c>
      <c r="DO1289" s="69" t="e">
        <f>"造成["&amp;INDEX(Sheet5!$L$2:$L$11,MATCH(BY1289,Sheet5!$J$2:$J$11,0))&amp;":"&amp;CE1289&amp;"*"&amp;CF1289/1000&amp;"]"&amp;INDEX(Sheet5!$I$2:$I$4,MATCH(CE1289,Sheet5!$H$2:$H$4,0))&amp;"的"&amp;INDEX(Sheet5!$K$2:$K$11,MATCH(BY1289,Sheet5!$J$2:$J$11,0))</f>
        <v>#N/A</v>
      </c>
      <c r="DP1289" s="69"/>
      <c r="DQ1289" s="69"/>
      <c r="DR1289" s="69" t="e">
        <f t="shared" si="247"/>
        <v>#N/A</v>
      </c>
      <c r="DS1289" s="90" t="e">
        <f>MATCH(A1289,Sheet5!D:D,0)</f>
        <v>#N/A</v>
      </c>
      <c r="DT1289" s="94" t="e">
        <f>MATCH(A1288,Sheet5!F:F,0)</f>
        <v>#N/A</v>
      </c>
      <c r="DU1289" s="69">
        <v>20</v>
      </c>
      <c r="DV1289" s="69">
        <v>0</v>
      </c>
      <c r="DW1289" s="69">
        <v>0</v>
      </c>
      <c r="DX1289" s="69">
        <v>0</v>
      </c>
      <c r="DY1289" s="69">
        <v>0</v>
      </c>
    </row>
    <row r="1290" spans="1:130" ht="14.25">
      <c r="A1290" s="69">
        <v>75802</v>
      </c>
      <c r="B1290" s="69">
        <v>19002</v>
      </c>
      <c r="C1290" s="69">
        <v>1</v>
      </c>
      <c r="D1290" s="69" t="s">
        <v>2482</v>
      </c>
      <c r="E1290" s="69" t="s">
        <v>2483</v>
      </c>
      <c r="F1290" s="69" t="s">
        <v>2484</v>
      </c>
      <c r="G1290" s="69">
        <v>1</v>
      </c>
      <c r="I1290" s="69">
        <v>0</v>
      </c>
      <c r="J1290" s="69">
        <v>0</v>
      </c>
      <c r="K1290" s="69">
        <v>0</v>
      </c>
      <c r="M1290" s="69">
        <v>0</v>
      </c>
      <c r="O1290" s="69">
        <v>0</v>
      </c>
      <c r="P1290" s="69">
        <v>1</v>
      </c>
      <c r="Q1290" s="69">
        <v>0</v>
      </c>
      <c r="R1290" s="69">
        <v>2</v>
      </c>
      <c r="S1290" s="69">
        <v>0</v>
      </c>
      <c r="T1290" s="69">
        <v>0</v>
      </c>
      <c r="U1290" s="69">
        <v>0</v>
      </c>
      <c r="V1290" s="69">
        <v>0</v>
      </c>
      <c r="W1290" s="69">
        <v>0</v>
      </c>
      <c r="X1290" s="69">
        <v>0</v>
      </c>
      <c r="Y1290" s="69">
        <v>0</v>
      </c>
      <c r="Z1290" s="69">
        <v>0</v>
      </c>
      <c r="AA1290" s="69">
        <v>1</v>
      </c>
      <c r="AB1290" s="69">
        <v>31</v>
      </c>
      <c r="AC1290" s="69">
        <v>0</v>
      </c>
      <c r="AD1290" s="69">
        <v>0</v>
      </c>
      <c r="AE1290" s="69">
        <v>0</v>
      </c>
      <c r="AF1290" s="69">
        <v>1</v>
      </c>
      <c r="AG1290" s="69">
        <v>0</v>
      </c>
      <c r="AH1290" s="69">
        <v>1</v>
      </c>
      <c r="AI1290" s="69">
        <v>0</v>
      </c>
      <c r="AJ1290" s="69">
        <v>0</v>
      </c>
      <c r="AK1290" s="69">
        <v>0</v>
      </c>
      <c r="AL1290" s="69">
        <v>0</v>
      </c>
      <c r="AM1290" s="69">
        <v>0</v>
      </c>
      <c r="AN1290" s="69">
        <v>0</v>
      </c>
      <c r="AO1290" s="69">
        <v>0</v>
      </c>
      <c r="AP1290" s="69">
        <v>0</v>
      </c>
      <c r="AQ1290" s="84">
        <v>0</v>
      </c>
      <c r="AR1290" s="69">
        <v>0</v>
      </c>
      <c r="AS1290" s="69">
        <v>0</v>
      </c>
      <c r="AT1290" s="69">
        <v>0</v>
      </c>
      <c r="AU1290" s="69">
        <v>0</v>
      </c>
      <c r="AV1290" s="69">
        <v>0</v>
      </c>
      <c r="AW1290" s="69">
        <v>0</v>
      </c>
      <c r="AX1290" s="69">
        <v>0</v>
      </c>
      <c r="AY1290" s="69">
        <v>0</v>
      </c>
      <c r="AZ1290" s="69">
        <v>0</v>
      </c>
      <c r="BA1290" s="69">
        <v>0</v>
      </c>
      <c r="BB1290" s="69">
        <v>0</v>
      </c>
      <c r="BC1290" s="69">
        <v>0</v>
      </c>
      <c r="BD1290" s="69">
        <v>0</v>
      </c>
      <c r="BE1290" s="69">
        <v>0</v>
      </c>
      <c r="BF1290" s="69">
        <v>0</v>
      </c>
      <c r="BG1290" s="69">
        <v>0</v>
      </c>
      <c r="BH1290" s="69">
        <v>0</v>
      </c>
      <c r="BK1290" s="69">
        <v>3</v>
      </c>
      <c r="BL1290" s="69">
        <v>10</v>
      </c>
      <c r="BM1290" s="69">
        <v>1</v>
      </c>
      <c r="BN1290" s="69">
        <v>31</v>
      </c>
      <c r="BO1290" s="89">
        <v>0</v>
      </c>
      <c r="BP1290" s="69">
        <v>1</v>
      </c>
      <c r="BQ1290" s="69">
        <v>1</v>
      </c>
      <c r="BR1290" s="69">
        <v>1</v>
      </c>
      <c r="BS1290" s="69">
        <v>75002</v>
      </c>
      <c r="BT1290" s="69">
        <v>0</v>
      </c>
      <c r="BU1290" s="69">
        <v>0</v>
      </c>
      <c r="BV1290" s="69">
        <v>1000</v>
      </c>
      <c r="BW1290" s="69">
        <v>0</v>
      </c>
      <c r="BY1290" s="69">
        <v>0</v>
      </c>
      <c r="BZ1290" s="69">
        <v>0</v>
      </c>
      <c r="CA1290" s="69">
        <v>31</v>
      </c>
      <c r="CB1290" s="89">
        <v>0</v>
      </c>
      <c r="CC1290" s="69">
        <v>0</v>
      </c>
      <c r="CD1290" s="69">
        <v>0</v>
      </c>
      <c r="CE1290" s="69">
        <v>0</v>
      </c>
      <c r="CF1290" s="69">
        <v>0</v>
      </c>
      <c r="CG1290" s="69">
        <v>0</v>
      </c>
      <c r="CH1290" s="69">
        <v>0</v>
      </c>
      <c r="CI1290" s="69">
        <v>0</v>
      </c>
      <c r="CJ1290" s="69">
        <v>0</v>
      </c>
      <c r="CL1290" s="69">
        <v>0</v>
      </c>
      <c r="CM1290" s="69">
        <v>0</v>
      </c>
      <c r="CN1290" s="69">
        <v>0</v>
      </c>
      <c r="CO1290" s="89">
        <v>0</v>
      </c>
      <c r="CP1290" s="69">
        <v>0</v>
      </c>
      <c r="CQ1290" s="69">
        <v>0</v>
      </c>
      <c r="CR1290" s="69">
        <v>0</v>
      </c>
      <c r="CS1290" s="69">
        <v>0</v>
      </c>
      <c r="CT1290" s="69">
        <v>0</v>
      </c>
      <c r="CU1290" s="69">
        <v>0</v>
      </c>
      <c r="CV1290" s="69">
        <v>0</v>
      </c>
      <c r="CW1290" s="69">
        <v>0</v>
      </c>
      <c r="CZ1290" s="69">
        <v>0</v>
      </c>
      <c r="DA1290" s="69">
        <v>0</v>
      </c>
      <c r="DB1290" s="69">
        <v>10</v>
      </c>
      <c r="DC1290" s="69">
        <v>0</v>
      </c>
      <c r="DD1290" s="69">
        <v>0</v>
      </c>
      <c r="DE1290" s="69">
        <v>0</v>
      </c>
      <c r="DF1290" s="69">
        <v>0</v>
      </c>
      <c r="DG1290" s="69">
        <v>1</v>
      </c>
      <c r="DI1290" s="69" t="e">
        <f>INDEX(Sheet3!$E$78:$E$1130,MATCH(A1290,Sheet3!$D$78:$D$1130,0))</f>
        <v>#N/A</v>
      </c>
      <c r="DJ1290" s="69" t="str">
        <f t="shared" si="246"/>
        <v>skill_icons.ps_skill_movespd</v>
      </c>
      <c r="DK1290" s="69" t="s">
        <v>2485</v>
      </c>
      <c r="DL1290" s="93"/>
      <c r="DM1290" s="94" t="s">
        <v>2663</v>
      </c>
      <c r="DN1290" s="69" t="e">
        <f>"造成["&amp;INDEX(Sheet5!$L$2:$L$11,MATCH(BL1290,Sheet5!$J$2:$J$11,0))&amp;":"&amp;BR1290&amp;"*"&amp;BS1290/1000&amp;"]"&amp;INDEX(Sheet5!$I$2:$I$4,MATCH(BR1290,Sheet5!$H$2:$H$4,0))&amp;"的"&amp;INDEX(Sheet5!$K$2:$K$11,MATCH(BL1290,Sheet5!$J$2:$J$11,0))</f>
        <v>#N/A</v>
      </c>
      <c r="DO1290" s="69" t="e">
        <f>"造成["&amp;INDEX(Sheet5!$L$2:$L$11,MATCH(BY1290,Sheet5!$J$2:$J$11,0))&amp;":"&amp;CE1290&amp;"*"&amp;CF1290/1000&amp;"]"&amp;INDEX(Sheet5!$I$2:$I$4,MATCH(CE1290,Sheet5!$H$2:$H$4,0))&amp;"的"&amp;INDEX(Sheet5!$K$2:$K$11,MATCH(BY1290,Sheet5!$J$2:$J$11,0))</f>
        <v>#N/A</v>
      </c>
      <c r="DP1290" s="69"/>
      <c r="DQ1290" s="69"/>
      <c r="DR1290" s="69" t="e">
        <f t="shared" si="247"/>
        <v>#N/A</v>
      </c>
      <c r="DS1290" s="90" t="e">
        <f>MATCH(A1290,Sheet5!D:D,0)</f>
        <v>#N/A</v>
      </c>
      <c r="DT1290" s="94" t="e">
        <f>MATCH(A1289,Sheet5!F:F,0)</f>
        <v>#N/A</v>
      </c>
      <c r="DU1290" s="69">
        <v>10</v>
      </c>
      <c r="DV1290" s="69">
        <v>0</v>
      </c>
      <c r="DW1290" s="69">
        <v>0</v>
      </c>
      <c r="DX1290" s="69">
        <v>0</v>
      </c>
      <c r="DY1290" s="69">
        <v>0</v>
      </c>
    </row>
    <row r="1291" spans="1:130" ht="14.25">
      <c r="A1291" s="69">
        <v>75803</v>
      </c>
      <c r="B1291" s="69">
        <v>19003</v>
      </c>
      <c r="C1291" s="69">
        <v>1</v>
      </c>
      <c r="D1291" s="69" t="s">
        <v>2453</v>
      </c>
      <c r="E1291" s="69" t="s">
        <v>2454</v>
      </c>
      <c r="F1291" s="69" t="s">
        <v>2455</v>
      </c>
      <c r="G1291" s="69">
        <v>1</v>
      </c>
      <c r="I1291" s="69">
        <v>0</v>
      </c>
      <c r="J1291" s="69">
        <v>0</v>
      </c>
      <c r="K1291" s="69">
        <v>0</v>
      </c>
      <c r="M1291" s="69">
        <v>0</v>
      </c>
      <c r="O1291" s="69">
        <v>0</v>
      </c>
      <c r="P1291" s="69">
        <v>1</v>
      </c>
      <c r="Q1291" s="69">
        <v>0</v>
      </c>
      <c r="R1291" s="69">
        <v>2</v>
      </c>
      <c r="S1291" s="69">
        <v>0</v>
      </c>
      <c r="T1291" s="69">
        <v>0</v>
      </c>
      <c r="U1291" s="69">
        <v>0</v>
      </c>
      <c r="V1291" s="69">
        <v>0</v>
      </c>
      <c r="W1291" s="69">
        <v>0</v>
      </c>
      <c r="X1291" s="69">
        <v>0</v>
      </c>
      <c r="Y1291" s="69">
        <v>0</v>
      </c>
      <c r="Z1291" s="69">
        <v>0</v>
      </c>
      <c r="AA1291" s="69">
        <v>1</v>
      </c>
      <c r="AB1291" s="69">
        <v>31</v>
      </c>
      <c r="AC1291" s="69">
        <v>0</v>
      </c>
      <c r="AD1291" s="69">
        <v>0</v>
      </c>
      <c r="AE1291" s="69">
        <v>0</v>
      </c>
      <c r="AF1291" s="69">
        <v>1</v>
      </c>
      <c r="AG1291" s="69">
        <v>0</v>
      </c>
      <c r="AH1291" s="69">
        <v>1</v>
      </c>
      <c r="AI1291" s="69">
        <v>0</v>
      </c>
      <c r="AJ1291" s="69">
        <v>0</v>
      </c>
      <c r="AK1291" s="69">
        <v>0</v>
      </c>
      <c r="AL1291" s="69">
        <v>0</v>
      </c>
      <c r="AM1291" s="69">
        <v>0</v>
      </c>
      <c r="AN1291" s="69">
        <v>0</v>
      </c>
      <c r="AO1291" s="69">
        <v>0</v>
      </c>
      <c r="AP1291" s="69">
        <v>0</v>
      </c>
      <c r="AQ1291" s="84">
        <v>0</v>
      </c>
      <c r="AR1291" s="69">
        <v>0</v>
      </c>
      <c r="AS1291" s="69">
        <v>0</v>
      </c>
      <c r="AT1291" s="69">
        <v>0</v>
      </c>
      <c r="AU1291" s="69">
        <v>0</v>
      </c>
      <c r="AV1291" s="69">
        <v>0</v>
      </c>
      <c r="AW1291" s="69">
        <v>0</v>
      </c>
      <c r="AX1291" s="69">
        <v>0</v>
      </c>
      <c r="AY1291" s="69">
        <v>0</v>
      </c>
      <c r="AZ1291" s="69">
        <v>0</v>
      </c>
      <c r="BA1291" s="69">
        <v>0</v>
      </c>
      <c r="BB1291" s="69">
        <v>0</v>
      </c>
      <c r="BC1291" s="69">
        <v>0</v>
      </c>
      <c r="BD1291" s="69">
        <v>0</v>
      </c>
      <c r="BE1291" s="69">
        <v>0</v>
      </c>
      <c r="BF1291" s="69">
        <v>0</v>
      </c>
      <c r="BG1291" s="69">
        <v>0</v>
      </c>
      <c r="BH1291" s="69">
        <v>0</v>
      </c>
      <c r="BK1291" s="69">
        <v>3</v>
      </c>
      <c r="BL1291" s="69">
        <v>10</v>
      </c>
      <c r="BM1291" s="69">
        <v>1</v>
      </c>
      <c r="BN1291" s="69">
        <v>31</v>
      </c>
      <c r="BO1291" s="89">
        <v>0</v>
      </c>
      <c r="BP1291" s="69">
        <v>1</v>
      </c>
      <c r="BQ1291" s="69">
        <v>1</v>
      </c>
      <c r="BR1291" s="69">
        <v>1</v>
      </c>
      <c r="BS1291" s="69">
        <v>75003</v>
      </c>
      <c r="BT1291" s="69">
        <v>0</v>
      </c>
      <c r="BU1291" s="69">
        <v>0</v>
      </c>
      <c r="BV1291" s="69">
        <v>1000</v>
      </c>
      <c r="BW1291" s="69">
        <v>0</v>
      </c>
      <c r="BY1291" s="69">
        <v>0</v>
      </c>
      <c r="BZ1291" s="69">
        <v>0</v>
      </c>
      <c r="CA1291" s="69">
        <v>31</v>
      </c>
      <c r="CB1291" s="89">
        <v>0</v>
      </c>
      <c r="CC1291" s="69">
        <v>0</v>
      </c>
      <c r="CD1291" s="69">
        <v>0</v>
      </c>
      <c r="CE1291" s="69">
        <v>0</v>
      </c>
      <c r="CF1291" s="69">
        <v>0</v>
      </c>
      <c r="CG1291" s="69">
        <v>0</v>
      </c>
      <c r="CH1291" s="69">
        <v>0</v>
      </c>
      <c r="CI1291" s="69">
        <v>0</v>
      </c>
      <c r="CJ1291" s="69">
        <v>0</v>
      </c>
      <c r="CL1291" s="69">
        <v>0</v>
      </c>
      <c r="CM1291" s="69">
        <v>0</v>
      </c>
      <c r="CN1291" s="69">
        <v>0</v>
      </c>
      <c r="CO1291" s="89">
        <v>0</v>
      </c>
      <c r="CP1291" s="69">
        <v>0</v>
      </c>
      <c r="CQ1291" s="69">
        <v>0</v>
      </c>
      <c r="CR1291" s="69">
        <v>0</v>
      </c>
      <c r="CS1291" s="69">
        <v>0</v>
      </c>
      <c r="CT1291" s="69">
        <v>0</v>
      </c>
      <c r="CU1291" s="69">
        <v>0</v>
      </c>
      <c r="CV1291" s="69">
        <v>0</v>
      </c>
      <c r="CW1291" s="69">
        <v>0</v>
      </c>
      <c r="CZ1291" s="69">
        <v>0</v>
      </c>
      <c r="DA1291" s="69">
        <v>0</v>
      </c>
      <c r="DB1291" s="69">
        <v>7</v>
      </c>
      <c r="DC1291" s="69">
        <v>0</v>
      </c>
      <c r="DD1291" s="69">
        <v>0</v>
      </c>
      <c r="DE1291" s="69">
        <v>0</v>
      </c>
      <c r="DF1291" s="69">
        <v>0</v>
      </c>
      <c r="DG1291" s="69">
        <v>1</v>
      </c>
      <c r="DI1291" s="69" t="e">
        <f>INDEX(Sheet3!$E$78:$E$1130,MATCH(A1291,Sheet3!$D$78:$D$1130,0))</f>
        <v>#N/A</v>
      </c>
      <c r="DJ1291" s="69" t="str">
        <f t="shared" si="246"/>
        <v>skill_icons.ps_skill_pdef</v>
      </c>
      <c r="DK1291" s="69" t="s">
        <v>2456</v>
      </c>
      <c r="DL1291" s="93"/>
      <c r="DM1291" s="94" t="s">
        <v>2514</v>
      </c>
      <c r="DN1291" s="69" t="e">
        <f>"造成["&amp;INDEX(Sheet5!$L$2:$L$11,MATCH(BL1291,Sheet5!$J$2:$J$11,0))&amp;":"&amp;BR1291&amp;"*"&amp;BS1291/1000&amp;"]"&amp;INDEX(Sheet5!$I$2:$I$4,MATCH(BR1291,Sheet5!$H$2:$H$4,0))&amp;"的"&amp;INDEX(Sheet5!$K$2:$K$11,MATCH(BL1291,Sheet5!$J$2:$J$11,0))</f>
        <v>#N/A</v>
      </c>
      <c r="DO1291" s="69" t="e">
        <f>"造成["&amp;INDEX(Sheet5!$L$2:$L$11,MATCH(BY1291,Sheet5!$J$2:$J$11,0))&amp;":"&amp;CE1291&amp;"*"&amp;CF1291/1000&amp;"]"&amp;INDEX(Sheet5!$I$2:$I$4,MATCH(CE1291,Sheet5!$H$2:$H$4,0))&amp;"的"&amp;INDEX(Sheet5!$K$2:$K$11,MATCH(BY1291,Sheet5!$J$2:$J$11,0))</f>
        <v>#N/A</v>
      </c>
      <c r="DP1291" s="69"/>
      <c r="DQ1291" s="69"/>
      <c r="DR1291" s="69" t="e">
        <f t="shared" si="247"/>
        <v>#N/A</v>
      </c>
      <c r="DS1291" s="90" t="e">
        <f>MATCH(A1291,Sheet5!D:D,0)</f>
        <v>#N/A</v>
      </c>
      <c r="DT1291" s="94" t="e">
        <f>MATCH(A1290,Sheet5!F:F,0)</f>
        <v>#N/A</v>
      </c>
      <c r="DU1291" s="69">
        <v>7</v>
      </c>
      <c r="DV1291" s="69">
        <v>0</v>
      </c>
      <c r="DW1291" s="69">
        <v>0</v>
      </c>
      <c r="DX1291" s="69">
        <v>0</v>
      </c>
      <c r="DY1291" s="69">
        <v>0</v>
      </c>
    </row>
    <row r="1292" spans="1:130" ht="14.25">
      <c r="A1292" s="69">
        <v>75804</v>
      </c>
      <c r="B1292" s="69">
        <v>19004</v>
      </c>
      <c r="C1292" s="69">
        <v>1</v>
      </c>
      <c r="D1292" s="69" t="s">
        <v>2458</v>
      </c>
      <c r="E1292" s="69" t="s">
        <v>2459</v>
      </c>
      <c r="F1292" s="69" t="s">
        <v>2460</v>
      </c>
      <c r="G1292" s="69">
        <v>1</v>
      </c>
      <c r="I1292" s="69">
        <v>0</v>
      </c>
      <c r="J1292" s="69">
        <v>0</v>
      </c>
      <c r="K1292" s="69">
        <v>0</v>
      </c>
      <c r="M1292" s="69">
        <v>0</v>
      </c>
      <c r="O1292" s="69">
        <v>0</v>
      </c>
      <c r="P1292" s="69">
        <v>1</v>
      </c>
      <c r="Q1292" s="69">
        <v>0</v>
      </c>
      <c r="R1292" s="69">
        <v>2</v>
      </c>
      <c r="S1292" s="69">
        <v>0</v>
      </c>
      <c r="T1292" s="69">
        <v>0</v>
      </c>
      <c r="U1292" s="69">
        <v>0</v>
      </c>
      <c r="V1292" s="69">
        <v>0</v>
      </c>
      <c r="W1292" s="69">
        <v>0</v>
      </c>
      <c r="X1292" s="69">
        <v>0</v>
      </c>
      <c r="Y1292" s="69">
        <v>0</v>
      </c>
      <c r="Z1292" s="69">
        <v>0</v>
      </c>
      <c r="AA1292" s="69">
        <v>1</v>
      </c>
      <c r="AB1292" s="69">
        <v>31</v>
      </c>
      <c r="AC1292" s="69">
        <v>0</v>
      </c>
      <c r="AD1292" s="69">
        <v>0</v>
      </c>
      <c r="AE1292" s="69">
        <v>0</v>
      </c>
      <c r="AF1292" s="69">
        <v>1</v>
      </c>
      <c r="AG1292" s="69">
        <v>0</v>
      </c>
      <c r="AH1292" s="69">
        <v>1</v>
      </c>
      <c r="AI1292" s="69">
        <v>0</v>
      </c>
      <c r="AJ1292" s="69">
        <v>0</v>
      </c>
      <c r="AK1292" s="69">
        <v>0</v>
      </c>
      <c r="AL1292" s="69">
        <v>0</v>
      </c>
      <c r="AM1292" s="69">
        <v>0</v>
      </c>
      <c r="AN1292" s="69">
        <v>0</v>
      </c>
      <c r="AO1292" s="69">
        <v>0</v>
      </c>
      <c r="AP1292" s="69">
        <v>0</v>
      </c>
      <c r="AQ1292" s="84">
        <v>0</v>
      </c>
      <c r="AR1292" s="69">
        <v>0</v>
      </c>
      <c r="AS1292" s="69">
        <v>0</v>
      </c>
      <c r="AT1292" s="69">
        <v>0</v>
      </c>
      <c r="AU1292" s="69">
        <v>0</v>
      </c>
      <c r="AV1292" s="69">
        <v>0</v>
      </c>
      <c r="AW1292" s="69">
        <v>0</v>
      </c>
      <c r="AX1292" s="69">
        <v>0</v>
      </c>
      <c r="AY1292" s="69">
        <v>0</v>
      </c>
      <c r="AZ1292" s="69">
        <v>0</v>
      </c>
      <c r="BA1292" s="69">
        <v>0</v>
      </c>
      <c r="BB1292" s="69">
        <v>0</v>
      </c>
      <c r="BC1292" s="69">
        <v>0</v>
      </c>
      <c r="BD1292" s="69">
        <v>0</v>
      </c>
      <c r="BE1292" s="69">
        <v>0</v>
      </c>
      <c r="BF1292" s="69">
        <v>0</v>
      </c>
      <c r="BG1292" s="69">
        <v>0</v>
      </c>
      <c r="BH1292" s="69">
        <v>0</v>
      </c>
      <c r="BK1292" s="69">
        <v>3</v>
      </c>
      <c r="BL1292" s="69">
        <v>10</v>
      </c>
      <c r="BM1292" s="69">
        <v>1</v>
      </c>
      <c r="BN1292" s="69">
        <v>31</v>
      </c>
      <c r="BO1292" s="89">
        <v>0</v>
      </c>
      <c r="BP1292" s="69">
        <v>1</v>
      </c>
      <c r="BQ1292" s="69">
        <v>1</v>
      </c>
      <c r="BR1292" s="69">
        <v>1</v>
      </c>
      <c r="BS1292" s="69">
        <v>75004</v>
      </c>
      <c r="BT1292" s="69">
        <v>0</v>
      </c>
      <c r="BU1292" s="69">
        <v>0</v>
      </c>
      <c r="BV1292" s="69">
        <v>1000</v>
      </c>
      <c r="BW1292" s="69">
        <v>0</v>
      </c>
      <c r="BY1292" s="69">
        <v>0</v>
      </c>
      <c r="BZ1292" s="69">
        <v>0</v>
      </c>
      <c r="CA1292" s="69">
        <v>31</v>
      </c>
      <c r="CB1292" s="89">
        <v>0</v>
      </c>
      <c r="CC1292" s="69">
        <v>0</v>
      </c>
      <c r="CD1292" s="69">
        <v>0</v>
      </c>
      <c r="CE1292" s="69">
        <v>0</v>
      </c>
      <c r="CF1292" s="69">
        <v>0</v>
      </c>
      <c r="CG1292" s="69">
        <v>0</v>
      </c>
      <c r="CH1292" s="69">
        <v>0</v>
      </c>
      <c r="CI1292" s="69">
        <v>0</v>
      </c>
      <c r="CJ1292" s="69">
        <v>0</v>
      </c>
      <c r="CL1292" s="69">
        <v>0</v>
      </c>
      <c r="CM1292" s="69">
        <v>0</v>
      </c>
      <c r="CN1292" s="69">
        <v>0</v>
      </c>
      <c r="CO1292" s="89">
        <v>0</v>
      </c>
      <c r="CP1292" s="69">
        <v>0</v>
      </c>
      <c r="CQ1292" s="69">
        <v>0</v>
      </c>
      <c r="CR1292" s="69">
        <v>0</v>
      </c>
      <c r="CS1292" s="69">
        <v>0</v>
      </c>
      <c r="CT1292" s="69">
        <v>0</v>
      </c>
      <c r="CU1292" s="69">
        <v>0</v>
      </c>
      <c r="CV1292" s="69">
        <v>0</v>
      </c>
      <c r="CW1292" s="69">
        <v>0</v>
      </c>
      <c r="CZ1292" s="69">
        <v>0</v>
      </c>
      <c r="DA1292" s="69">
        <v>0</v>
      </c>
      <c r="DB1292" s="69">
        <v>7</v>
      </c>
      <c r="DC1292" s="69">
        <v>0</v>
      </c>
      <c r="DD1292" s="69">
        <v>0</v>
      </c>
      <c r="DE1292" s="69">
        <v>0</v>
      </c>
      <c r="DF1292" s="69">
        <v>0</v>
      </c>
      <c r="DG1292" s="69">
        <v>1</v>
      </c>
      <c r="DI1292" s="69" t="e">
        <f>INDEX(Sheet3!$E$78:$E$1130,MATCH(A1292,Sheet3!$D$78:$D$1130,0))</f>
        <v>#N/A</v>
      </c>
      <c r="DJ1292" s="69" t="str">
        <f t="shared" si="246"/>
        <v>skill_icons.ps_skill_mdef</v>
      </c>
      <c r="DK1292" s="69" t="s">
        <v>2461</v>
      </c>
      <c r="DL1292" s="93"/>
      <c r="DM1292" s="94" t="s">
        <v>2515</v>
      </c>
      <c r="DN1292" s="69" t="e">
        <f>"造成["&amp;INDEX(Sheet5!$L$2:$L$11,MATCH(BL1292,Sheet5!$J$2:$J$11,0))&amp;":"&amp;BR1292&amp;"*"&amp;BS1292/1000&amp;"]"&amp;INDEX(Sheet5!$I$2:$I$4,MATCH(BR1292,Sheet5!$H$2:$H$4,0))&amp;"的"&amp;INDEX(Sheet5!$K$2:$K$11,MATCH(BL1292,Sheet5!$J$2:$J$11,0))</f>
        <v>#N/A</v>
      </c>
      <c r="DO1292" s="69" t="e">
        <f>"造成["&amp;INDEX(Sheet5!$L$2:$L$11,MATCH(BY1292,Sheet5!$J$2:$J$11,0))&amp;":"&amp;CE1292&amp;"*"&amp;CF1292/1000&amp;"]"&amp;INDEX(Sheet5!$I$2:$I$4,MATCH(CE1292,Sheet5!$H$2:$H$4,0))&amp;"的"&amp;INDEX(Sheet5!$K$2:$K$11,MATCH(BY1292,Sheet5!$J$2:$J$11,0))</f>
        <v>#N/A</v>
      </c>
      <c r="DP1292" s="69"/>
      <c r="DQ1292" s="69"/>
      <c r="DR1292" s="69" t="e">
        <f t="shared" si="247"/>
        <v>#N/A</v>
      </c>
      <c r="DS1292" s="90" t="e">
        <f>MATCH(A1292,Sheet5!D:D,0)</f>
        <v>#N/A</v>
      </c>
      <c r="DT1292" s="94" t="e">
        <f>MATCH(A1291,Sheet5!F:F,0)</f>
        <v>#N/A</v>
      </c>
      <c r="DU1292" s="69">
        <v>7</v>
      </c>
      <c r="DV1292" s="69">
        <v>0</v>
      </c>
      <c r="DW1292" s="69">
        <v>0</v>
      </c>
      <c r="DX1292" s="69">
        <v>0</v>
      </c>
      <c r="DY1292" s="69">
        <v>0</v>
      </c>
    </row>
    <row r="1293" spans="1:130" ht="14.25">
      <c r="A1293" s="69">
        <v>75805</v>
      </c>
      <c r="B1293" s="69">
        <v>19005</v>
      </c>
      <c r="C1293" s="69">
        <v>1</v>
      </c>
      <c r="D1293" s="69" t="s">
        <v>2443</v>
      </c>
      <c r="E1293" s="69" t="s">
        <v>2444</v>
      </c>
      <c r="F1293" s="69" t="s">
        <v>2445</v>
      </c>
      <c r="G1293" s="69">
        <v>1</v>
      </c>
      <c r="I1293" s="69">
        <v>0</v>
      </c>
      <c r="J1293" s="69">
        <v>0</v>
      </c>
      <c r="K1293" s="69">
        <v>0</v>
      </c>
      <c r="M1293" s="69">
        <v>0</v>
      </c>
      <c r="O1293" s="69">
        <v>0</v>
      </c>
      <c r="P1293" s="69">
        <v>1</v>
      </c>
      <c r="Q1293" s="69">
        <v>0</v>
      </c>
      <c r="R1293" s="69">
        <v>2</v>
      </c>
      <c r="S1293" s="69">
        <v>0</v>
      </c>
      <c r="T1293" s="69">
        <v>0</v>
      </c>
      <c r="U1293" s="69">
        <v>0</v>
      </c>
      <c r="V1293" s="69">
        <v>0</v>
      </c>
      <c r="W1293" s="69">
        <v>0</v>
      </c>
      <c r="X1293" s="69">
        <v>0</v>
      </c>
      <c r="Y1293" s="69">
        <v>0</v>
      </c>
      <c r="Z1293" s="69">
        <v>0</v>
      </c>
      <c r="AA1293" s="69">
        <v>1</v>
      </c>
      <c r="AB1293" s="69">
        <v>31</v>
      </c>
      <c r="AC1293" s="69">
        <v>0</v>
      </c>
      <c r="AD1293" s="69">
        <v>0</v>
      </c>
      <c r="AE1293" s="69">
        <v>0</v>
      </c>
      <c r="AF1293" s="69">
        <v>1</v>
      </c>
      <c r="AG1293" s="69">
        <v>0</v>
      </c>
      <c r="AH1293" s="69">
        <v>1</v>
      </c>
      <c r="AI1293" s="69">
        <v>0</v>
      </c>
      <c r="AJ1293" s="69">
        <v>0</v>
      </c>
      <c r="AK1293" s="69">
        <v>0</v>
      </c>
      <c r="AL1293" s="69">
        <v>0</v>
      </c>
      <c r="AM1293" s="69">
        <v>0</v>
      </c>
      <c r="AN1293" s="69">
        <v>0</v>
      </c>
      <c r="AO1293" s="69">
        <v>0</v>
      </c>
      <c r="AP1293" s="69">
        <v>0</v>
      </c>
      <c r="AQ1293" s="84">
        <v>0</v>
      </c>
      <c r="AR1293" s="69">
        <v>0</v>
      </c>
      <c r="AS1293" s="69">
        <v>0</v>
      </c>
      <c r="AT1293" s="69">
        <v>0</v>
      </c>
      <c r="AU1293" s="69">
        <v>0</v>
      </c>
      <c r="AV1293" s="69">
        <v>0</v>
      </c>
      <c r="AW1293" s="69">
        <v>0</v>
      </c>
      <c r="AX1293" s="69">
        <v>0</v>
      </c>
      <c r="AY1293" s="69">
        <v>0</v>
      </c>
      <c r="AZ1293" s="69">
        <v>0</v>
      </c>
      <c r="BA1293" s="69">
        <v>0</v>
      </c>
      <c r="BB1293" s="69">
        <v>0</v>
      </c>
      <c r="BC1293" s="69">
        <v>0</v>
      </c>
      <c r="BD1293" s="69">
        <v>0</v>
      </c>
      <c r="BE1293" s="69">
        <v>0</v>
      </c>
      <c r="BF1293" s="69">
        <v>0</v>
      </c>
      <c r="BG1293" s="69">
        <v>0</v>
      </c>
      <c r="BH1293" s="69">
        <v>0</v>
      </c>
      <c r="BK1293" s="69">
        <v>3</v>
      </c>
      <c r="BL1293" s="69">
        <v>10</v>
      </c>
      <c r="BM1293" s="69">
        <v>1</v>
      </c>
      <c r="BN1293" s="69">
        <v>31</v>
      </c>
      <c r="BO1293" s="89">
        <v>0</v>
      </c>
      <c r="BP1293" s="69">
        <v>1</v>
      </c>
      <c r="BQ1293" s="69">
        <v>1</v>
      </c>
      <c r="BR1293" s="69">
        <v>1</v>
      </c>
      <c r="BS1293" s="69">
        <v>75005</v>
      </c>
      <c r="BT1293" s="69">
        <v>0</v>
      </c>
      <c r="BU1293" s="69">
        <v>0</v>
      </c>
      <c r="BV1293" s="69">
        <v>1000</v>
      </c>
      <c r="BW1293" s="69">
        <v>0</v>
      </c>
      <c r="BY1293" s="69">
        <v>0</v>
      </c>
      <c r="BZ1293" s="69">
        <v>0</v>
      </c>
      <c r="CA1293" s="69">
        <v>31</v>
      </c>
      <c r="CB1293" s="89">
        <v>0</v>
      </c>
      <c r="CC1293" s="69">
        <v>0</v>
      </c>
      <c r="CD1293" s="69">
        <v>0</v>
      </c>
      <c r="CE1293" s="69">
        <v>0</v>
      </c>
      <c r="CF1293" s="69">
        <v>0</v>
      </c>
      <c r="CG1293" s="69">
        <v>0</v>
      </c>
      <c r="CH1293" s="69">
        <v>0</v>
      </c>
      <c r="CI1293" s="69">
        <v>0</v>
      </c>
      <c r="CJ1293" s="69">
        <v>0</v>
      </c>
      <c r="CL1293" s="69">
        <v>0</v>
      </c>
      <c r="CM1293" s="69">
        <v>0</v>
      </c>
      <c r="CN1293" s="69">
        <v>0</v>
      </c>
      <c r="CO1293" s="89">
        <v>0</v>
      </c>
      <c r="CP1293" s="69">
        <v>0</v>
      </c>
      <c r="CQ1293" s="69">
        <v>0</v>
      </c>
      <c r="CR1293" s="69">
        <v>0</v>
      </c>
      <c r="CS1293" s="69">
        <v>0</v>
      </c>
      <c r="CT1293" s="69">
        <v>0</v>
      </c>
      <c r="CU1293" s="69">
        <v>0</v>
      </c>
      <c r="CV1293" s="69">
        <v>0</v>
      </c>
      <c r="CW1293" s="69">
        <v>0</v>
      </c>
      <c r="CZ1293" s="69">
        <v>0</v>
      </c>
      <c r="DA1293" s="69">
        <v>0</v>
      </c>
      <c r="DB1293" s="69">
        <v>20</v>
      </c>
      <c r="DC1293" s="69">
        <v>0</v>
      </c>
      <c r="DD1293" s="69">
        <v>0</v>
      </c>
      <c r="DE1293" s="69">
        <v>0</v>
      </c>
      <c r="DF1293" s="69">
        <v>0</v>
      </c>
      <c r="DG1293" s="69">
        <v>1</v>
      </c>
      <c r="DI1293" s="69" t="e">
        <f>INDEX(Sheet3!$E$78:$E$1130,MATCH(A1293,Sheet3!$D$78:$D$1130,0))</f>
        <v>#N/A</v>
      </c>
      <c r="DJ1293" s="69" t="str">
        <f t="shared" si="246"/>
        <v>skill_icons.ps_skill_patk</v>
      </c>
      <c r="DK1293" s="69" t="s">
        <v>2446</v>
      </c>
      <c r="DL1293" s="93"/>
      <c r="DM1293" s="94" t="s">
        <v>2525</v>
      </c>
      <c r="DN1293" s="69" t="e">
        <f>"造成["&amp;INDEX(Sheet5!$L$2:$L$11,MATCH(BL1293,Sheet5!$J$2:$J$11,0))&amp;":"&amp;BR1293&amp;"*"&amp;BS1293/1000&amp;"]"&amp;INDEX(Sheet5!$I$2:$I$4,MATCH(BR1293,Sheet5!$H$2:$H$4,0))&amp;"的"&amp;INDEX(Sheet5!$K$2:$K$11,MATCH(BL1293,Sheet5!$J$2:$J$11,0))</f>
        <v>#N/A</v>
      </c>
      <c r="DO1293" s="69" t="e">
        <f>"造成["&amp;INDEX(Sheet5!$L$2:$L$11,MATCH(BY1293,Sheet5!$J$2:$J$11,0))&amp;":"&amp;CE1293&amp;"*"&amp;CF1293/1000&amp;"]"&amp;INDEX(Sheet5!$I$2:$I$4,MATCH(CE1293,Sheet5!$H$2:$H$4,0))&amp;"的"&amp;INDEX(Sheet5!$K$2:$K$11,MATCH(BY1293,Sheet5!$J$2:$J$11,0))</f>
        <v>#N/A</v>
      </c>
      <c r="DP1293" s="69"/>
      <c r="DQ1293" s="69"/>
      <c r="DR1293" s="69" t="e">
        <f t="shared" si="247"/>
        <v>#N/A</v>
      </c>
      <c r="DS1293" s="90" t="e">
        <f>MATCH(A1293,Sheet5!D:D,0)</f>
        <v>#N/A</v>
      </c>
      <c r="DT1293" s="94" t="e">
        <f>MATCH(A1292,Sheet5!F:F,0)</f>
        <v>#N/A</v>
      </c>
      <c r="DU1293" s="69">
        <v>20</v>
      </c>
      <c r="DV1293" s="69">
        <v>0</v>
      </c>
      <c r="DW1293" s="69">
        <v>0</v>
      </c>
      <c r="DX1293" s="69">
        <v>0</v>
      </c>
      <c r="DY1293" s="69">
        <v>0</v>
      </c>
    </row>
    <row r="1294" spans="1:130" ht="14.25">
      <c r="A1294" s="69">
        <v>75806</v>
      </c>
      <c r="B1294" s="69">
        <v>19006</v>
      </c>
      <c r="C1294" s="69">
        <v>1</v>
      </c>
      <c r="D1294" s="69" t="s">
        <v>2756</v>
      </c>
      <c r="E1294" s="69" t="s">
        <v>2757</v>
      </c>
      <c r="F1294" s="69" t="s">
        <v>326</v>
      </c>
      <c r="G1294" s="69">
        <v>1</v>
      </c>
      <c r="I1294" s="69">
        <v>0</v>
      </c>
      <c r="J1294" s="69">
        <v>0</v>
      </c>
      <c r="K1294" s="69">
        <v>0</v>
      </c>
      <c r="M1294" s="69">
        <v>8</v>
      </c>
      <c r="O1294" s="69">
        <v>0</v>
      </c>
      <c r="P1294" s="69">
        <v>1</v>
      </c>
      <c r="Q1294" s="69">
        <v>0</v>
      </c>
      <c r="R1294" s="69">
        <f t="shared" ref="R1294" si="250">IF(S1294&gt;0,2,1)</f>
        <v>1</v>
      </c>
      <c r="S1294" s="69">
        <v>0</v>
      </c>
      <c r="T1294" s="69">
        <v>0</v>
      </c>
      <c r="U1294" s="69">
        <v>0</v>
      </c>
      <c r="V1294" s="69">
        <v>0</v>
      </c>
      <c r="W1294" s="69">
        <v>0</v>
      </c>
      <c r="X1294" s="69">
        <v>0</v>
      </c>
      <c r="Y1294" s="69">
        <v>0</v>
      </c>
      <c r="Z1294" s="69">
        <v>0</v>
      </c>
      <c r="AA1294" s="69">
        <v>7</v>
      </c>
      <c r="AB1294" s="69">
        <v>31</v>
      </c>
      <c r="AC1294" s="69">
        <v>0</v>
      </c>
      <c r="AD1294" s="69">
        <v>0</v>
      </c>
      <c r="AE1294" s="69">
        <v>0</v>
      </c>
      <c r="AF1294" s="69">
        <v>1</v>
      </c>
      <c r="AG1294" s="69">
        <v>0</v>
      </c>
      <c r="AH1294" s="69">
        <v>2</v>
      </c>
      <c r="AI1294" s="69">
        <v>0</v>
      </c>
      <c r="AJ1294" s="69">
        <v>0</v>
      </c>
      <c r="AK1294" s="69">
        <v>0</v>
      </c>
      <c r="AL1294" s="69">
        <v>0</v>
      </c>
      <c r="AM1294" s="69">
        <v>1</v>
      </c>
      <c r="AN1294" s="69">
        <v>1</v>
      </c>
      <c r="AO1294" s="69">
        <v>0</v>
      </c>
      <c r="AP1294" s="69">
        <v>0</v>
      </c>
      <c r="AQ1294" s="84">
        <v>0</v>
      </c>
      <c r="AR1294" s="69">
        <v>0</v>
      </c>
      <c r="AS1294" s="69">
        <v>0</v>
      </c>
      <c r="AT1294" s="69">
        <v>0</v>
      </c>
      <c r="AU1294" s="69">
        <v>0</v>
      </c>
      <c r="AV1294" s="69">
        <v>0</v>
      </c>
      <c r="AW1294" s="69">
        <v>0</v>
      </c>
      <c r="AX1294" s="69">
        <v>0</v>
      </c>
      <c r="AY1294" s="69">
        <v>0</v>
      </c>
      <c r="AZ1294" s="69">
        <v>0</v>
      </c>
      <c r="BA1294" s="69">
        <v>0</v>
      </c>
      <c r="BB1294" s="69">
        <v>0</v>
      </c>
      <c r="BC1294" s="69">
        <v>0</v>
      </c>
      <c r="BD1294" s="69">
        <v>0</v>
      </c>
      <c r="BE1294" s="69">
        <v>0</v>
      </c>
      <c r="BF1294" s="69">
        <v>0</v>
      </c>
      <c r="BG1294" s="69">
        <v>0</v>
      </c>
      <c r="BH1294" s="69">
        <v>0</v>
      </c>
      <c r="BK1294" s="69">
        <v>3</v>
      </c>
      <c r="BL1294" s="69">
        <v>12</v>
      </c>
      <c r="BM1294" s="69">
        <v>2</v>
      </c>
      <c r="BN1294" s="69">
        <v>31</v>
      </c>
      <c r="BO1294" s="89">
        <v>0</v>
      </c>
      <c r="BP1294" s="69">
        <v>2</v>
      </c>
      <c r="BQ1294" s="69">
        <v>1</v>
      </c>
      <c r="BR1294" s="69">
        <v>401</v>
      </c>
      <c r="BS1294" s="69">
        <v>50</v>
      </c>
      <c r="BT1294" s="69">
        <v>0</v>
      </c>
      <c r="BU1294" s="69">
        <v>0</v>
      </c>
      <c r="BV1294" s="69">
        <v>1000</v>
      </c>
      <c r="BW1294" s="69">
        <v>0</v>
      </c>
      <c r="BY1294" s="69">
        <v>0</v>
      </c>
      <c r="BZ1294" s="69">
        <v>0</v>
      </c>
      <c r="CA1294" s="69">
        <v>31</v>
      </c>
      <c r="CB1294" s="89">
        <v>0</v>
      </c>
      <c r="CC1294" s="69">
        <v>0</v>
      </c>
      <c r="CD1294" s="69">
        <v>0</v>
      </c>
      <c r="CE1294" s="69">
        <v>0</v>
      </c>
      <c r="CF1294" s="69">
        <v>0</v>
      </c>
      <c r="CG1294" s="69">
        <v>0</v>
      </c>
      <c r="CH1294" s="69">
        <v>0</v>
      </c>
      <c r="CI1294" s="69">
        <v>0</v>
      </c>
      <c r="CJ1294" s="69">
        <v>0</v>
      </c>
      <c r="CL1294" s="69">
        <v>0</v>
      </c>
      <c r="CM1294" s="69">
        <v>0</v>
      </c>
      <c r="CN1294" s="69">
        <v>0</v>
      </c>
      <c r="CO1294" s="89">
        <v>0</v>
      </c>
      <c r="CP1294" s="69">
        <v>0</v>
      </c>
      <c r="CQ1294" s="69">
        <v>0</v>
      </c>
      <c r="CR1294" s="69">
        <v>0</v>
      </c>
      <c r="CS1294" s="69">
        <v>0</v>
      </c>
      <c r="CT1294" s="69">
        <v>0</v>
      </c>
      <c r="CU1294" s="69">
        <v>0</v>
      </c>
      <c r="CV1294" s="69">
        <v>0</v>
      </c>
      <c r="CW1294" s="69">
        <v>0</v>
      </c>
      <c r="CZ1294" s="69">
        <v>0</v>
      </c>
      <c r="DA1294" s="69">
        <v>0</v>
      </c>
      <c r="DB1294" s="69">
        <v>0</v>
      </c>
      <c r="DC1294" s="69">
        <v>0</v>
      </c>
      <c r="DD1294" s="69">
        <v>0</v>
      </c>
      <c r="DE1294" s="69">
        <v>0</v>
      </c>
      <c r="DF1294" s="69">
        <v>0</v>
      </c>
      <c r="DG1294" s="69">
        <v>1</v>
      </c>
      <c r="DI1294" s="69" t="e">
        <f>INDEX(Sheet3!$E$78:$E$1130,MATCH(A1294,Sheet3!$D$78:$D$1130,0))</f>
        <v>#N/A</v>
      </c>
      <c r="DJ1294" s="69" t="str">
        <f t="shared" ref="DJ1294:DJ1295" si="251">IFERROR(DI1294,F1294)</f>
        <v>item.ps_skill_10061</v>
      </c>
      <c r="DK1294" s="69" t="s">
        <v>2758</v>
      </c>
      <c r="DL1294" s="69"/>
      <c r="DM1294" s="69" t="s">
        <v>2759</v>
      </c>
      <c r="DN1294" s="69" t="e">
        <f>"造成["&amp;INDEX(Sheet5!$L$2:$L$11,MATCH(BL1294,Sheet5!$J$2:$J$11,0))&amp;":"&amp;BR1294&amp;"*"&amp;BS1294/1000&amp;"]"&amp;INDEX(Sheet5!$I$2:$I$4,MATCH(BR1294,Sheet5!$H$2:$H$4,0))&amp;"的"&amp;INDEX(Sheet5!$K$2:$K$11,MATCH(BL1294,Sheet5!$J$2:$J$11,0))</f>
        <v>#N/A</v>
      </c>
      <c r="DO1294" s="69"/>
      <c r="DP1294" s="69"/>
      <c r="DQ1294" s="69"/>
      <c r="DR1294" s="69" t="e">
        <f t="shared" ref="DR1294:DR1295" si="252">MATCH(A1294,$DX$51:$DX$69,0)</f>
        <v>#N/A</v>
      </c>
      <c r="DS1294" s="90" t="e">
        <f>MATCH(A1294,Sheet5!D:D,0)</f>
        <v>#N/A</v>
      </c>
      <c r="DT1294" s="94" t="e">
        <f>MATCH(A1287,Sheet5!F:F,0)</f>
        <v>#N/A</v>
      </c>
      <c r="DU1294" s="69">
        <v>0</v>
      </c>
      <c r="DV1294" s="69">
        <v>0</v>
      </c>
      <c r="DW1294" s="69">
        <v>0</v>
      </c>
      <c r="DX1294" s="69">
        <v>0</v>
      </c>
      <c r="DY1294" s="69">
        <v>0</v>
      </c>
    </row>
    <row r="1295" spans="1:130" ht="14.25">
      <c r="A1295" s="69">
        <v>75807</v>
      </c>
      <c r="B1295" s="69">
        <v>19007</v>
      </c>
      <c r="C1295" s="69">
        <v>1</v>
      </c>
      <c r="D1295" s="69" t="s">
        <v>2453</v>
      </c>
      <c r="E1295" s="69" t="s">
        <v>2454</v>
      </c>
      <c r="F1295" s="69" t="s">
        <v>2455</v>
      </c>
      <c r="G1295" s="69">
        <v>1</v>
      </c>
      <c r="I1295" s="69">
        <v>0</v>
      </c>
      <c r="J1295" s="69">
        <v>0</v>
      </c>
      <c r="K1295" s="69">
        <v>0</v>
      </c>
      <c r="M1295" s="69">
        <v>0</v>
      </c>
      <c r="O1295" s="69">
        <v>0</v>
      </c>
      <c r="P1295" s="69">
        <v>1</v>
      </c>
      <c r="Q1295" s="69">
        <v>0</v>
      </c>
      <c r="R1295" s="69">
        <v>2</v>
      </c>
      <c r="S1295" s="69">
        <v>0</v>
      </c>
      <c r="T1295" s="69">
        <v>0</v>
      </c>
      <c r="U1295" s="69">
        <v>0</v>
      </c>
      <c r="V1295" s="69">
        <v>0</v>
      </c>
      <c r="W1295" s="69">
        <v>0</v>
      </c>
      <c r="X1295" s="69">
        <v>0</v>
      </c>
      <c r="Y1295" s="69">
        <v>0</v>
      </c>
      <c r="Z1295" s="69">
        <v>0</v>
      </c>
      <c r="AA1295" s="69">
        <v>1</v>
      </c>
      <c r="AB1295" s="69">
        <v>31</v>
      </c>
      <c r="AC1295" s="69">
        <v>0</v>
      </c>
      <c r="AD1295" s="69">
        <v>0</v>
      </c>
      <c r="AE1295" s="69">
        <v>0</v>
      </c>
      <c r="AF1295" s="69">
        <v>1</v>
      </c>
      <c r="AG1295" s="69">
        <v>0</v>
      </c>
      <c r="AH1295" s="69">
        <v>1</v>
      </c>
      <c r="AI1295" s="69">
        <v>0</v>
      </c>
      <c r="AJ1295" s="69">
        <v>0</v>
      </c>
      <c r="AK1295" s="69">
        <v>0</v>
      </c>
      <c r="AL1295" s="69">
        <v>0</v>
      </c>
      <c r="AM1295" s="69">
        <v>0</v>
      </c>
      <c r="AN1295" s="69">
        <v>0</v>
      </c>
      <c r="AO1295" s="69">
        <v>0</v>
      </c>
      <c r="AP1295" s="69">
        <v>0</v>
      </c>
      <c r="AQ1295" s="84">
        <v>0</v>
      </c>
      <c r="AR1295" s="69">
        <v>0</v>
      </c>
      <c r="AS1295" s="69">
        <v>0</v>
      </c>
      <c r="AT1295" s="69">
        <v>0</v>
      </c>
      <c r="AU1295" s="69">
        <v>0</v>
      </c>
      <c r="AV1295" s="69">
        <v>0</v>
      </c>
      <c r="AW1295" s="69">
        <v>0</v>
      </c>
      <c r="AX1295" s="69">
        <v>0</v>
      </c>
      <c r="AY1295" s="69">
        <v>0</v>
      </c>
      <c r="AZ1295" s="69">
        <v>0</v>
      </c>
      <c r="BA1295" s="69">
        <v>0</v>
      </c>
      <c r="BB1295" s="69">
        <v>0</v>
      </c>
      <c r="BC1295" s="69">
        <v>0</v>
      </c>
      <c r="BD1295" s="69">
        <v>0</v>
      </c>
      <c r="BE1295" s="69">
        <v>0</v>
      </c>
      <c r="BF1295" s="69">
        <v>0</v>
      </c>
      <c r="BG1295" s="69">
        <v>0</v>
      </c>
      <c r="BH1295" s="69">
        <v>0</v>
      </c>
      <c r="BK1295" s="69">
        <v>3</v>
      </c>
      <c r="BL1295" s="69">
        <v>10</v>
      </c>
      <c r="BM1295" s="69">
        <v>1</v>
      </c>
      <c r="BN1295" s="69">
        <v>31</v>
      </c>
      <c r="BO1295" s="89">
        <v>0</v>
      </c>
      <c r="BP1295" s="69">
        <v>1</v>
      </c>
      <c r="BQ1295" s="69">
        <v>1</v>
      </c>
      <c r="BR1295" s="69">
        <v>1</v>
      </c>
      <c r="BS1295" s="69">
        <v>75007</v>
      </c>
      <c r="BT1295" s="69">
        <v>0</v>
      </c>
      <c r="BU1295" s="69">
        <v>0</v>
      </c>
      <c r="BV1295" s="69">
        <v>1000</v>
      </c>
      <c r="BW1295" s="69">
        <v>0</v>
      </c>
      <c r="BY1295" s="69">
        <v>0</v>
      </c>
      <c r="BZ1295" s="69">
        <v>0</v>
      </c>
      <c r="CA1295" s="69">
        <v>31</v>
      </c>
      <c r="CB1295" s="89">
        <v>0</v>
      </c>
      <c r="CC1295" s="69">
        <v>0</v>
      </c>
      <c r="CD1295" s="69">
        <v>0</v>
      </c>
      <c r="CE1295" s="69">
        <v>0</v>
      </c>
      <c r="CF1295" s="69">
        <v>0</v>
      </c>
      <c r="CG1295" s="69">
        <v>0</v>
      </c>
      <c r="CH1295" s="69">
        <v>0</v>
      </c>
      <c r="CI1295" s="69">
        <v>0</v>
      </c>
      <c r="CJ1295" s="69">
        <v>0</v>
      </c>
      <c r="CL1295" s="69">
        <v>0</v>
      </c>
      <c r="CM1295" s="69">
        <v>0</v>
      </c>
      <c r="CN1295" s="69">
        <v>0</v>
      </c>
      <c r="CO1295" s="89">
        <v>0</v>
      </c>
      <c r="CP1295" s="69">
        <v>0</v>
      </c>
      <c r="CQ1295" s="69">
        <v>0</v>
      </c>
      <c r="CR1295" s="69">
        <v>0</v>
      </c>
      <c r="CS1295" s="69">
        <v>0</v>
      </c>
      <c r="CT1295" s="69">
        <v>0</v>
      </c>
      <c r="CU1295" s="69">
        <v>0</v>
      </c>
      <c r="CV1295" s="69">
        <v>0</v>
      </c>
      <c r="CW1295" s="69">
        <v>0</v>
      </c>
      <c r="CZ1295" s="69">
        <v>0</v>
      </c>
      <c r="DA1295" s="69">
        <v>0</v>
      </c>
      <c r="DB1295" s="69">
        <v>32</v>
      </c>
      <c r="DC1295" s="69">
        <v>0</v>
      </c>
      <c r="DD1295" s="69">
        <v>0</v>
      </c>
      <c r="DE1295" s="69">
        <v>0</v>
      </c>
      <c r="DF1295" s="69">
        <v>0</v>
      </c>
      <c r="DG1295" s="69">
        <v>1</v>
      </c>
      <c r="DI1295" s="69" t="e">
        <f>INDEX(Sheet3!$E$78:$E$1130,MATCH(A1295,Sheet3!$D$78:$D$1130,0))</f>
        <v>#N/A</v>
      </c>
      <c r="DJ1295" s="69" t="str">
        <f t="shared" si="251"/>
        <v>skill_icons.ps_skill_pdef</v>
      </c>
      <c r="DK1295" s="69" t="s">
        <v>2456</v>
      </c>
      <c r="DL1295" s="93"/>
      <c r="DM1295" s="94" t="s">
        <v>2592</v>
      </c>
      <c r="DN1295" s="69" t="e">
        <f>"造成["&amp;INDEX(Sheet5!$L$2:$L$11,MATCH(BL1295,Sheet5!$J$2:$J$11,0))&amp;":"&amp;BR1295&amp;"*"&amp;BS1295/1000&amp;"]"&amp;INDEX(Sheet5!$I$2:$I$4,MATCH(BR1295,Sheet5!$H$2:$H$4,0))&amp;"的"&amp;INDEX(Sheet5!$K$2:$K$11,MATCH(BL1295,Sheet5!$J$2:$J$11,0))</f>
        <v>#N/A</v>
      </c>
      <c r="DO1295" s="69" t="e">
        <f>"造成["&amp;INDEX(Sheet5!$L$2:$L$11,MATCH(BY1295,Sheet5!$J$2:$J$11,0))&amp;":"&amp;CE1295&amp;"*"&amp;CF1295/1000&amp;"]"&amp;INDEX(Sheet5!$I$2:$I$4,MATCH(CE1295,Sheet5!$H$2:$H$4,0))&amp;"的"&amp;INDEX(Sheet5!$K$2:$K$11,MATCH(BY1295,Sheet5!$J$2:$J$11,0))</f>
        <v>#N/A</v>
      </c>
      <c r="DP1295" s="69"/>
      <c r="DQ1295" s="69"/>
      <c r="DR1295" s="69" t="e">
        <f t="shared" si="252"/>
        <v>#N/A</v>
      </c>
      <c r="DS1295" s="90" t="e">
        <f>MATCH(A1295,Sheet5!D:D,0)</f>
        <v>#N/A</v>
      </c>
      <c r="DT1295" s="94" t="e">
        <f>MATCH(A1294,Sheet5!F:F,0)</f>
        <v>#N/A</v>
      </c>
      <c r="DU1295" s="69">
        <v>32</v>
      </c>
      <c r="DV1295" s="69">
        <v>0</v>
      </c>
      <c r="DW1295" s="69">
        <v>0</v>
      </c>
      <c r="DX1295" s="69">
        <v>0</v>
      </c>
      <c r="DY1295" s="69">
        <v>0</v>
      </c>
    </row>
    <row r="1296" spans="1:130" ht="17.25">
      <c r="A1296" s="69">
        <v>75808</v>
      </c>
      <c r="B1296" s="118">
        <v>19008</v>
      </c>
      <c r="C1296" s="69">
        <v>1</v>
      </c>
      <c r="D1296" s="142" t="s">
        <v>1921</v>
      </c>
      <c r="E1296" s="69" t="str">
        <f t="shared" ref="E1296" si="253">"DES_"&amp;D1296</f>
        <v>DES_Flame of suffocate</v>
      </c>
      <c r="F1296" s="69" t="s">
        <v>1763</v>
      </c>
      <c r="G1296" s="69">
        <v>1</v>
      </c>
      <c r="H1296" s="69"/>
      <c r="I1296" s="69">
        <v>0</v>
      </c>
      <c r="J1296" s="69">
        <v>0</v>
      </c>
      <c r="K1296" s="69">
        <v>0</v>
      </c>
      <c r="L1296" s="69"/>
      <c r="M1296" s="69">
        <v>0</v>
      </c>
      <c r="N1296" s="69" t="s">
        <v>362</v>
      </c>
      <c r="O1296" s="69">
        <v>0</v>
      </c>
      <c r="P1296" s="69">
        <v>1</v>
      </c>
      <c r="Q1296" s="69">
        <v>0</v>
      </c>
      <c r="R1296" s="69">
        <v>2</v>
      </c>
      <c r="S1296" s="69">
        <v>2048</v>
      </c>
      <c r="T1296" s="69">
        <v>50</v>
      </c>
      <c r="U1296" s="69">
        <v>1</v>
      </c>
      <c r="V1296" s="69">
        <v>1</v>
      </c>
      <c r="W1296" s="69">
        <v>0</v>
      </c>
      <c r="X1296" s="69">
        <v>0</v>
      </c>
      <c r="Y1296" s="69">
        <v>0</v>
      </c>
      <c r="Z1296" s="69">
        <v>1000</v>
      </c>
      <c r="AA1296" s="69">
        <v>2</v>
      </c>
      <c r="AB1296" s="69">
        <v>31</v>
      </c>
      <c r="AC1296" s="69">
        <v>0</v>
      </c>
      <c r="AD1296" s="69">
        <v>0</v>
      </c>
      <c r="AE1296" s="69">
        <v>0</v>
      </c>
      <c r="AF1296" s="69">
        <v>1</v>
      </c>
      <c r="AG1296" s="69">
        <v>0</v>
      </c>
      <c r="AH1296" s="69">
        <v>25</v>
      </c>
      <c r="AI1296" s="69">
        <v>0</v>
      </c>
      <c r="AJ1296" s="69">
        <v>0</v>
      </c>
      <c r="AK1296" s="69">
        <v>0</v>
      </c>
      <c r="AL1296" s="69">
        <v>0</v>
      </c>
      <c r="AM1296" s="69">
        <v>0</v>
      </c>
      <c r="AN1296" s="69">
        <v>0</v>
      </c>
      <c r="AO1296" s="69">
        <v>0</v>
      </c>
      <c r="AP1296" s="69">
        <v>0</v>
      </c>
      <c r="AQ1296" s="84">
        <v>0</v>
      </c>
      <c r="AR1296" s="69">
        <v>0</v>
      </c>
      <c r="AS1296" s="69">
        <v>0</v>
      </c>
      <c r="AT1296" s="69">
        <v>0</v>
      </c>
      <c r="AU1296" s="69">
        <v>0</v>
      </c>
      <c r="AV1296" s="69">
        <v>0</v>
      </c>
      <c r="AW1296" s="69">
        <v>0</v>
      </c>
      <c r="AX1296" s="69">
        <v>0</v>
      </c>
      <c r="AY1296" s="69">
        <v>0</v>
      </c>
      <c r="AZ1296" s="69">
        <v>0</v>
      </c>
      <c r="BA1296" s="69">
        <v>0</v>
      </c>
      <c r="BB1296" s="69">
        <v>0</v>
      </c>
      <c r="BC1296" s="69">
        <v>0</v>
      </c>
      <c r="BD1296" s="69">
        <v>0</v>
      </c>
      <c r="BE1296" s="69">
        <v>0</v>
      </c>
      <c r="BF1296" s="69">
        <v>0</v>
      </c>
      <c r="BG1296" s="69">
        <v>0</v>
      </c>
      <c r="BH1296" s="69">
        <v>0</v>
      </c>
      <c r="BI1296" s="69"/>
      <c r="BJ1296" s="69"/>
      <c r="BK1296" s="69">
        <v>3</v>
      </c>
      <c r="BL1296" s="69">
        <v>10</v>
      </c>
      <c r="BM1296" s="69">
        <v>2</v>
      </c>
      <c r="BN1296" s="69">
        <v>15</v>
      </c>
      <c r="BO1296" s="69">
        <v>0</v>
      </c>
      <c r="BP1296" s="69">
        <v>1</v>
      </c>
      <c r="BQ1296" s="69">
        <v>1</v>
      </c>
      <c r="BR1296" s="69">
        <v>1</v>
      </c>
      <c r="BS1296" s="8">
        <v>75008</v>
      </c>
      <c r="BT1296" s="69">
        <v>0</v>
      </c>
      <c r="BU1296" s="69">
        <v>0</v>
      </c>
      <c r="BV1296" s="69">
        <v>1000</v>
      </c>
      <c r="BW1296" s="118">
        <v>0</v>
      </c>
      <c r="BX1296" s="69"/>
      <c r="BY1296" s="69">
        <v>0</v>
      </c>
      <c r="BZ1296" s="69">
        <v>0</v>
      </c>
      <c r="CA1296" s="69">
        <v>31</v>
      </c>
      <c r="CB1296" s="69">
        <v>0</v>
      </c>
      <c r="CC1296" s="69">
        <v>0</v>
      </c>
      <c r="CD1296" s="69">
        <v>0</v>
      </c>
      <c r="CE1296" s="69">
        <v>0</v>
      </c>
      <c r="CF1296" s="69">
        <v>0</v>
      </c>
      <c r="CG1296" s="69">
        <v>0</v>
      </c>
      <c r="CH1296" s="69">
        <v>0</v>
      </c>
      <c r="CI1296" s="69">
        <v>0</v>
      </c>
      <c r="CJ1296" s="69">
        <v>0</v>
      </c>
      <c r="CK1296" s="69"/>
      <c r="CL1296" s="69">
        <v>0</v>
      </c>
      <c r="CM1296" s="69">
        <v>0</v>
      </c>
      <c r="CN1296" s="69">
        <v>0</v>
      </c>
      <c r="CO1296" s="69">
        <v>0</v>
      </c>
      <c r="CP1296" s="69">
        <v>0</v>
      </c>
      <c r="CQ1296" s="69">
        <v>0</v>
      </c>
      <c r="CR1296" s="69">
        <v>0</v>
      </c>
      <c r="CS1296" s="69">
        <v>0</v>
      </c>
      <c r="CT1296" s="69">
        <v>0</v>
      </c>
      <c r="CU1296" s="69">
        <v>0</v>
      </c>
      <c r="CV1296" s="69">
        <v>0</v>
      </c>
      <c r="CW1296" s="69">
        <v>0</v>
      </c>
      <c r="CX1296" s="69"/>
      <c r="CY1296" s="69"/>
      <c r="CZ1296" s="69">
        <v>0</v>
      </c>
      <c r="DA1296" s="69">
        <v>0</v>
      </c>
      <c r="DB1296" s="90">
        <v>8</v>
      </c>
      <c r="DC1296" s="69">
        <v>0</v>
      </c>
      <c r="DD1296" s="69">
        <v>0</v>
      </c>
      <c r="DE1296" s="69">
        <v>0</v>
      </c>
      <c r="DF1296" s="69">
        <v>0</v>
      </c>
      <c r="DG1296" s="69">
        <v>1</v>
      </c>
      <c r="DH1296" s="69"/>
      <c r="DI1296" s="69" t="e">
        <v>#N/A</v>
      </c>
      <c r="DJ1296" s="69" t="s">
        <v>1763</v>
      </c>
      <c r="DK1296" s="90" t="s">
        <v>1922</v>
      </c>
      <c r="DL1296" s="93" t="s">
        <v>1765</v>
      </c>
      <c r="DM1296" s="106" t="s">
        <v>1765</v>
      </c>
      <c r="DN1296" s="69" t="e">
        <f>"造成["&amp;INDEX(Sheet5!$L$2:$L$11,MATCH(BL1296,Sheet5!$J$2:$J$11,0))&amp;":"&amp;BR1296&amp;"*"&amp;BS1296/1000&amp;"]"&amp;INDEX(Sheet5!$I$2:$I$4,MATCH(BR1296,Sheet5!$H$2:$H$4,0))&amp;"的"&amp;INDEX(Sheet5!$K$2:$K$11,MATCH(BL1296,Sheet5!$J$2:$J$11,0))</f>
        <v>#N/A</v>
      </c>
      <c r="DO1296" s="69"/>
      <c r="DP1296" s="69" t="e">
        <v>#N/A</v>
      </c>
      <c r="DQ1296" s="69" t="e">
        <v>#N/A</v>
      </c>
      <c r="DR1296" s="69" t="e">
        <v>#N/A</v>
      </c>
      <c r="DS1296" s="90"/>
      <c r="DT1296" s="94"/>
      <c r="DU1296" s="69"/>
      <c r="DV1296" s="69"/>
      <c r="DW1296" s="69"/>
      <c r="DX1296" s="69"/>
      <c r="DY1296" s="69"/>
      <c r="DZ1296" s="69"/>
    </row>
    <row r="1297" spans="1:129" ht="14.25">
      <c r="A1297" s="69">
        <v>75809</v>
      </c>
      <c r="B1297" s="69">
        <v>19009</v>
      </c>
      <c r="C1297" s="69">
        <v>1</v>
      </c>
      <c r="D1297" s="69" t="s">
        <v>2448</v>
      </c>
      <c r="E1297" s="69" t="s">
        <v>2449</v>
      </c>
      <c r="F1297" s="69" t="s">
        <v>2450</v>
      </c>
      <c r="G1297" s="69">
        <v>1</v>
      </c>
      <c r="I1297" s="69">
        <v>0</v>
      </c>
      <c r="J1297" s="69">
        <v>0</v>
      </c>
      <c r="K1297" s="69">
        <v>0</v>
      </c>
      <c r="M1297" s="69">
        <v>0</v>
      </c>
      <c r="O1297" s="69">
        <v>0</v>
      </c>
      <c r="P1297" s="69">
        <v>1</v>
      </c>
      <c r="Q1297" s="69">
        <v>0</v>
      </c>
      <c r="R1297" s="69">
        <v>2</v>
      </c>
      <c r="S1297" s="69">
        <v>0</v>
      </c>
      <c r="T1297" s="69">
        <v>0</v>
      </c>
      <c r="U1297" s="69">
        <v>0</v>
      </c>
      <c r="V1297" s="69">
        <v>0</v>
      </c>
      <c r="W1297" s="69">
        <v>0</v>
      </c>
      <c r="X1297" s="69">
        <v>0</v>
      </c>
      <c r="Y1297" s="69">
        <v>0</v>
      </c>
      <c r="Z1297" s="69">
        <v>0</v>
      </c>
      <c r="AA1297" s="69">
        <v>1</v>
      </c>
      <c r="AB1297" s="69">
        <v>31</v>
      </c>
      <c r="AC1297" s="69">
        <v>0</v>
      </c>
      <c r="AD1297" s="69">
        <v>0</v>
      </c>
      <c r="AE1297" s="69">
        <v>0</v>
      </c>
      <c r="AF1297" s="69">
        <v>1</v>
      </c>
      <c r="AG1297" s="69">
        <v>0</v>
      </c>
      <c r="AH1297" s="69">
        <v>1</v>
      </c>
      <c r="AI1297" s="69">
        <v>0</v>
      </c>
      <c r="AJ1297" s="69">
        <v>0</v>
      </c>
      <c r="AK1297" s="69">
        <v>0</v>
      </c>
      <c r="AL1297" s="69">
        <v>0</v>
      </c>
      <c r="AM1297" s="69">
        <v>0</v>
      </c>
      <c r="AN1297" s="69">
        <v>0</v>
      </c>
      <c r="AO1297" s="69">
        <v>0</v>
      </c>
      <c r="AP1297" s="69">
        <v>0</v>
      </c>
      <c r="AQ1297" s="84">
        <v>0</v>
      </c>
      <c r="AR1297" s="69">
        <v>0</v>
      </c>
      <c r="AS1297" s="69">
        <v>0</v>
      </c>
      <c r="AT1297" s="69">
        <v>0</v>
      </c>
      <c r="AU1297" s="69">
        <v>0</v>
      </c>
      <c r="AV1297" s="69">
        <v>0</v>
      </c>
      <c r="AW1297" s="69">
        <v>0</v>
      </c>
      <c r="AX1297" s="69">
        <v>0</v>
      </c>
      <c r="AY1297" s="69">
        <v>0</v>
      </c>
      <c r="AZ1297" s="69">
        <v>0</v>
      </c>
      <c r="BA1297" s="69">
        <v>0</v>
      </c>
      <c r="BB1297" s="69">
        <v>0</v>
      </c>
      <c r="BC1297" s="69">
        <v>0</v>
      </c>
      <c r="BD1297" s="69">
        <v>0</v>
      </c>
      <c r="BE1297" s="69">
        <v>0</v>
      </c>
      <c r="BF1297" s="69">
        <v>0</v>
      </c>
      <c r="BG1297" s="69">
        <v>0</v>
      </c>
      <c r="BH1297" s="69">
        <v>0</v>
      </c>
      <c r="BK1297" s="69">
        <v>3</v>
      </c>
      <c r="BL1297" s="69">
        <v>10</v>
      </c>
      <c r="BM1297" s="69">
        <v>1</v>
      </c>
      <c r="BN1297" s="69">
        <v>31</v>
      </c>
      <c r="BO1297" s="89">
        <v>0</v>
      </c>
      <c r="BP1297" s="69">
        <v>1</v>
      </c>
      <c r="BQ1297" s="69">
        <v>1</v>
      </c>
      <c r="BR1297" s="69">
        <v>1</v>
      </c>
      <c r="BS1297" s="69">
        <v>75009</v>
      </c>
      <c r="BT1297" s="69">
        <v>0</v>
      </c>
      <c r="BU1297" s="69">
        <v>0</v>
      </c>
      <c r="BV1297" s="69">
        <v>1000</v>
      </c>
      <c r="BW1297" s="69">
        <v>0</v>
      </c>
      <c r="BY1297" s="69">
        <v>0</v>
      </c>
      <c r="BZ1297" s="69">
        <v>0</v>
      </c>
      <c r="CA1297" s="69">
        <v>31</v>
      </c>
      <c r="CB1297" s="89">
        <v>0</v>
      </c>
      <c r="CC1297" s="69">
        <v>0</v>
      </c>
      <c r="CD1297" s="69">
        <v>0</v>
      </c>
      <c r="CE1297" s="69">
        <v>0</v>
      </c>
      <c r="CF1297" s="69">
        <v>0</v>
      </c>
      <c r="CG1297" s="69">
        <v>0</v>
      </c>
      <c r="CH1297" s="69">
        <v>0</v>
      </c>
      <c r="CI1297" s="69">
        <v>0</v>
      </c>
      <c r="CJ1297" s="69">
        <v>0</v>
      </c>
      <c r="CL1297" s="69">
        <v>0</v>
      </c>
      <c r="CM1297" s="69">
        <v>0</v>
      </c>
      <c r="CN1297" s="69">
        <v>0</v>
      </c>
      <c r="CO1297" s="89">
        <v>0</v>
      </c>
      <c r="CP1297" s="69">
        <v>0</v>
      </c>
      <c r="CQ1297" s="69">
        <v>0</v>
      </c>
      <c r="CR1297" s="69">
        <v>0</v>
      </c>
      <c r="CS1297" s="69">
        <v>0</v>
      </c>
      <c r="CT1297" s="69">
        <v>0</v>
      </c>
      <c r="CU1297" s="69">
        <v>0</v>
      </c>
      <c r="CV1297" s="69">
        <v>0</v>
      </c>
      <c r="CW1297" s="69">
        <v>0</v>
      </c>
      <c r="CZ1297" s="69">
        <v>0</v>
      </c>
      <c r="DA1297" s="69">
        <v>0</v>
      </c>
      <c r="DB1297" s="69">
        <v>180</v>
      </c>
      <c r="DC1297" s="69">
        <v>0</v>
      </c>
      <c r="DD1297" s="69">
        <v>0</v>
      </c>
      <c r="DE1297" s="69">
        <v>0</v>
      </c>
      <c r="DF1297" s="69">
        <v>0</v>
      </c>
      <c r="DG1297" s="69">
        <v>1</v>
      </c>
      <c r="DI1297" s="69" t="e">
        <f>INDEX(Sheet3!$E$78:$E$1130,MATCH(A1297,Sheet3!$D$78:$D$1130,0))</f>
        <v>#N/A</v>
      </c>
      <c r="DJ1297" s="69" t="str">
        <f t="shared" ref="DJ1297:DJ1300" si="254">IFERROR(DI1297,F1297)</f>
        <v>skill_icons.ps_skill_matk</v>
      </c>
      <c r="DK1297" s="69" t="s">
        <v>2451</v>
      </c>
      <c r="DL1297" s="93"/>
      <c r="DM1297" s="94" t="s">
        <v>2656</v>
      </c>
      <c r="DN1297" s="69" t="e">
        <f>"造成["&amp;INDEX(Sheet5!$L$2:$L$11,MATCH(BL1297,Sheet5!$J$2:$J$11,0))&amp;":"&amp;BR1297&amp;"*"&amp;BS1297/1000&amp;"]"&amp;INDEX(Sheet5!$I$2:$I$4,MATCH(BR1297,Sheet5!$H$2:$H$4,0))&amp;"的"&amp;INDEX(Sheet5!$K$2:$K$11,MATCH(BL1297,Sheet5!$J$2:$J$11,0))</f>
        <v>#N/A</v>
      </c>
      <c r="DO1297" s="69" t="e">
        <f>"造成["&amp;INDEX(Sheet5!$L$2:$L$11,MATCH(BY1297,Sheet5!$J$2:$J$11,0))&amp;":"&amp;CE1297&amp;"*"&amp;CF1297/1000&amp;"]"&amp;INDEX(Sheet5!$I$2:$I$4,MATCH(CE1297,Sheet5!$H$2:$H$4,0))&amp;"的"&amp;INDEX(Sheet5!$K$2:$K$11,MATCH(BY1297,Sheet5!$J$2:$J$11,0))</f>
        <v>#N/A</v>
      </c>
      <c r="DP1297" s="69"/>
      <c r="DQ1297" s="69"/>
      <c r="DR1297" s="69" t="e">
        <f t="shared" ref="DR1297:DR1300" si="255">MATCH(A1297,$DX$51:$DX$69,0)</f>
        <v>#N/A</v>
      </c>
      <c r="DS1297" s="90" t="e">
        <f>MATCH(A1297,Sheet5!D:D,0)</f>
        <v>#N/A</v>
      </c>
      <c r="DT1297" s="94" t="e">
        <f>MATCH(A1296,Sheet5!F:F,0)</f>
        <v>#N/A</v>
      </c>
      <c r="DU1297" s="69">
        <v>180</v>
      </c>
      <c r="DV1297" s="69">
        <v>0</v>
      </c>
      <c r="DW1297" s="69">
        <v>0</v>
      </c>
      <c r="DX1297" s="69">
        <v>0</v>
      </c>
      <c r="DY1297" s="69">
        <v>0</v>
      </c>
    </row>
    <row r="1298" spans="1:129" ht="14.25">
      <c r="A1298" s="69">
        <v>75810</v>
      </c>
      <c r="B1298" s="69">
        <v>19011</v>
      </c>
      <c r="C1298" s="69">
        <v>1</v>
      </c>
      <c r="D1298" s="69" t="s">
        <v>2443</v>
      </c>
      <c r="E1298" s="69" t="s">
        <v>2444</v>
      </c>
      <c r="F1298" s="69" t="s">
        <v>2445</v>
      </c>
      <c r="G1298" s="69">
        <v>1</v>
      </c>
      <c r="I1298" s="69">
        <v>0</v>
      </c>
      <c r="J1298" s="69">
        <v>0</v>
      </c>
      <c r="K1298" s="69">
        <v>0</v>
      </c>
      <c r="M1298" s="69">
        <v>0</v>
      </c>
      <c r="O1298" s="69">
        <v>0</v>
      </c>
      <c r="P1298" s="69">
        <v>1</v>
      </c>
      <c r="Q1298" s="69">
        <v>0</v>
      </c>
      <c r="R1298" s="69">
        <v>2</v>
      </c>
      <c r="S1298" s="69">
        <v>0</v>
      </c>
      <c r="T1298" s="69">
        <v>0</v>
      </c>
      <c r="U1298" s="69">
        <v>0</v>
      </c>
      <c r="V1298" s="69">
        <v>0</v>
      </c>
      <c r="W1298" s="69">
        <v>0</v>
      </c>
      <c r="X1298" s="69">
        <v>0</v>
      </c>
      <c r="Y1298" s="69">
        <v>0</v>
      </c>
      <c r="Z1298" s="69">
        <v>0</v>
      </c>
      <c r="AA1298" s="69">
        <v>1</v>
      </c>
      <c r="AB1298" s="69">
        <v>31</v>
      </c>
      <c r="AC1298" s="69">
        <v>0</v>
      </c>
      <c r="AD1298" s="69">
        <v>0</v>
      </c>
      <c r="AE1298" s="69">
        <v>0</v>
      </c>
      <c r="AF1298" s="69">
        <v>1</v>
      </c>
      <c r="AG1298" s="69">
        <v>0</v>
      </c>
      <c r="AH1298" s="69">
        <v>1</v>
      </c>
      <c r="AI1298" s="69">
        <v>0</v>
      </c>
      <c r="AJ1298" s="69">
        <v>0</v>
      </c>
      <c r="AK1298" s="69">
        <v>0</v>
      </c>
      <c r="AL1298" s="69">
        <v>0</v>
      </c>
      <c r="AM1298" s="69">
        <v>0</v>
      </c>
      <c r="AN1298" s="69">
        <v>0</v>
      </c>
      <c r="AO1298" s="69">
        <v>0</v>
      </c>
      <c r="AP1298" s="69">
        <v>0</v>
      </c>
      <c r="AQ1298" s="84">
        <v>0</v>
      </c>
      <c r="AR1298" s="69">
        <v>0</v>
      </c>
      <c r="AS1298" s="69">
        <v>0</v>
      </c>
      <c r="AT1298" s="69">
        <v>0</v>
      </c>
      <c r="AU1298" s="69">
        <v>0</v>
      </c>
      <c r="AV1298" s="69">
        <v>0</v>
      </c>
      <c r="AW1298" s="69">
        <v>0</v>
      </c>
      <c r="AX1298" s="69">
        <v>0</v>
      </c>
      <c r="AY1298" s="69">
        <v>0</v>
      </c>
      <c r="AZ1298" s="69">
        <v>0</v>
      </c>
      <c r="BA1298" s="69">
        <v>0</v>
      </c>
      <c r="BB1298" s="69">
        <v>0</v>
      </c>
      <c r="BC1298" s="69">
        <v>0</v>
      </c>
      <c r="BD1298" s="69">
        <v>0</v>
      </c>
      <c r="BE1298" s="69">
        <v>0</v>
      </c>
      <c r="BF1298" s="69">
        <v>0</v>
      </c>
      <c r="BG1298" s="69">
        <v>0</v>
      </c>
      <c r="BH1298" s="69">
        <v>0</v>
      </c>
      <c r="BK1298" s="69">
        <v>3</v>
      </c>
      <c r="BL1298" s="69">
        <v>10</v>
      </c>
      <c r="BM1298" s="69">
        <v>1</v>
      </c>
      <c r="BN1298" s="69">
        <v>31</v>
      </c>
      <c r="BO1298" s="89">
        <v>0</v>
      </c>
      <c r="BP1298" s="69">
        <v>1</v>
      </c>
      <c r="BQ1298" s="69">
        <v>1</v>
      </c>
      <c r="BR1298" s="69">
        <v>1</v>
      </c>
      <c r="BS1298" s="69">
        <v>75010</v>
      </c>
      <c r="BT1298" s="69">
        <v>0</v>
      </c>
      <c r="BU1298" s="69">
        <v>0</v>
      </c>
      <c r="BV1298" s="69">
        <v>1000</v>
      </c>
      <c r="BW1298" s="69">
        <v>0</v>
      </c>
      <c r="BY1298" s="69">
        <v>0</v>
      </c>
      <c r="BZ1298" s="69">
        <v>0</v>
      </c>
      <c r="CA1298" s="69">
        <v>31</v>
      </c>
      <c r="CB1298" s="89">
        <v>0</v>
      </c>
      <c r="CC1298" s="69">
        <v>0</v>
      </c>
      <c r="CD1298" s="69">
        <v>0</v>
      </c>
      <c r="CE1298" s="69">
        <v>0</v>
      </c>
      <c r="CF1298" s="69">
        <v>0</v>
      </c>
      <c r="CG1298" s="69">
        <v>0</v>
      </c>
      <c r="CH1298" s="69">
        <v>0</v>
      </c>
      <c r="CI1298" s="69">
        <v>0</v>
      </c>
      <c r="CJ1298" s="69">
        <v>0</v>
      </c>
      <c r="CL1298" s="69">
        <v>0</v>
      </c>
      <c r="CM1298" s="69">
        <v>0</v>
      </c>
      <c r="CN1298" s="69">
        <v>0</v>
      </c>
      <c r="CO1298" s="89">
        <v>0</v>
      </c>
      <c r="CP1298" s="69">
        <v>0</v>
      </c>
      <c r="CQ1298" s="69">
        <v>0</v>
      </c>
      <c r="CR1298" s="69">
        <v>0</v>
      </c>
      <c r="CS1298" s="69">
        <v>0</v>
      </c>
      <c r="CT1298" s="69">
        <v>0</v>
      </c>
      <c r="CU1298" s="69">
        <v>0</v>
      </c>
      <c r="CV1298" s="69">
        <v>0</v>
      </c>
      <c r="CW1298" s="69">
        <v>0</v>
      </c>
      <c r="CZ1298" s="69">
        <v>0</v>
      </c>
      <c r="DA1298" s="69">
        <v>0</v>
      </c>
      <c r="DB1298" s="69">
        <v>150</v>
      </c>
      <c r="DC1298" s="69">
        <v>0</v>
      </c>
      <c r="DD1298" s="69">
        <v>0</v>
      </c>
      <c r="DE1298" s="69">
        <v>0</v>
      </c>
      <c r="DF1298" s="69">
        <v>0</v>
      </c>
      <c r="DG1298" s="69">
        <v>1</v>
      </c>
      <c r="DI1298" s="69" t="e">
        <f>INDEX(Sheet3!$E$78:$E$1130,MATCH(A1298,Sheet3!$D$78:$D$1130,0))</f>
        <v>#N/A</v>
      </c>
      <c r="DJ1298" s="69" t="str">
        <f t="shared" si="254"/>
        <v>skill_icons.ps_skill_patk</v>
      </c>
      <c r="DK1298" s="69" t="s">
        <v>2446</v>
      </c>
      <c r="DL1298" s="93"/>
      <c r="DM1298" s="94" t="s">
        <v>2642</v>
      </c>
      <c r="DN1298" s="69" t="e">
        <f>"造成["&amp;INDEX(Sheet5!$L$2:$L$11,MATCH(BL1298,Sheet5!$J$2:$J$11,0))&amp;":"&amp;BR1298&amp;"*"&amp;BS1298/1000&amp;"]"&amp;INDEX(Sheet5!$I$2:$I$4,MATCH(BR1298,Sheet5!$H$2:$H$4,0))&amp;"的"&amp;INDEX(Sheet5!$K$2:$K$11,MATCH(BL1298,Sheet5!$J$2:$J$11,0))</f>
        <v>#N/A</v>
      </c>
      <c r="DO1298" s="69" t="e">
        <f>"造成["&amp;INDEX(Sheet5!$L$2:$L$11,MATCH(BY1298,Sheet5!$J$2:$J$11,0))&amp;":"&amp;CE1298&amp;"*"&amp;CF1298/1000&amp;"]"&amp;INDEX(Sheet5!$I$2:$I$4,MATCH(CE1298,Sheet5!$H$2:$H$4,0))&amp;"的"&amp;INDEX(Sheet5!$K$2:$K$11,MATCH(BY1298,Sheet5!$J$2:$J$11,0))</f>
        <v>#N/A</v>
      </c>
      <c r="DP1298" s="69"/>
      <c r="DQ1298" s="69"/>
      <c r="DR1298" s="69" t="e">
        <f t="shared" si="255"/>
        <v>#N/A</v>
      </c>
      <c r="DS1298" s="90" t="e">
        <f>MATCH(A1298,Sheet5!D:D,0)</f>
        <v>#N/A</v>
      </c>
      <c r="DT1298" s="94" t="e">
        <f>MATCH(A1297,Sheet5!F:F,0)</f>
        <v>#N/A</v>
      </c>
      <c r="DU1298" s="69">
        <v>150</v>
      </c>
      <c r="DV1298" s="69">
        <v>0</v>
      </c>
      <c r="DW1298" s="69">
        <v>0</v>
      </c>
      <c r="DX1298" s="69">
        <v>0</v>
      </c>
      <c r="DY1298" s="69">
        <v>0</v>
      </c>
    </row>
    <row r="1299" spans="1:129" ht="15">
      <c r="A1299" s="69">
        <v>75811</v>
      </c>
      <c r="B1299" s="69">
        <v>19012</v>
      </c>
      <c r="C1299" s="69">
        <v>1</v>
      </c>
      <c r="D1299" s="69" t="s">
        <v>2048</v>
      </c>
      <c r="E1299" s="69" t="s">
        <v>2760</v>
      </c>
      <c r="F1299" s="69" t="s">
        <v>2761</v>
      </c>
      <c r="G1299" s="69">
        <v>1</v>
      </c>
      <c r="H1299" s="69" t="s">
        <v>703</v>
      </c>
      <c r="I1299" s="69">
        <v>535</v>
      </c>
      <c r="J1299" s="69">
        <v>535</v>
      </c>
      <c r="K1299" s="69">
        <v>1000</v>
      </c>
      <c r="M1299" s="69">
        <v>0</v>
      </c>
      <c r="O1299" s="69">
        <v>0</v>
      </c>
      <c r="P1299" s="69">
        <v>1</v>
      </c>
      <c r="Q1299" s="69">
        <v>0</v>
      </c>
      <c r="R1299" s="69">
        <f t="shared" ref="R1299" si="256">IF(S1299&gt;0,2,1)</f>
        <v>2</v>
      </c>
      <c r="S1299" s="69">
        <v>256</v>
      </c>
      <c r="T1299" s="69">
        <v>100</v>
      </c>
      <c r="U1299" s="69">
        <v>17</v>
      </c>
      <c r="V1299" s="69">
        <v>0</v>
      </c>
      <c r="W1299" s="69">
        <v>0</v>
      </c>
      <c r="X1299" s="69">
        <v>0</v>
      </c>
      <c r="Y1299" s="69">
        <v>0</v>
      </c>
      <c r="Z1299" s="69">
        <v>0</v>
      </c>
      <c r="AA1299" s="69">
        <v>1</v>
      </c>
      <c r="AB1299" s="69">
        <v>31</v>
      </c>
      <c r="AC1299" s="69">
        <v>0</v>
      </c>
      <c r="AD1299" s="69">
        <v>0</v>
      </c>
      <c r="AE1299" s="69">
        <v>0</v>
      </c>
      <c r="AF1299" s="69">
        <v>0</v>
      </c>
      <c r="AG1299" s="69">
        <v>0</v>
      </c>
      <c r="AH1299" s="69">
        <v>0</v>
      </c>
      <c r="AI1299" s="69">
        <v>0</v>
      </c>
      <c r="AJ1299" s="69">
        <v>0</v>
      </c>
      <c r="AK1299" s="69">
        <v>0</v>
      </c>
      <c r="AL1299" s="69">
        <v>0</v>
      </c>
      <c r="AM1299" s="69">
        <v>0</v>
      </c>
      <c r="AN1299" s="69">
        <v>0</v>
      </c>
      <c r="AO1299" s="69">
        <v>0</v>
      </c>
      <c r="AP1299" s="69">
        <v>0</v>
      </c>
      <c r="AQ1299" s="84">
        <v>0</v>
      </c>
      <c r="AR1299" s="69">
        <v>0</v>
      </c>
      <c r="AS1299" s="69">
        <v>0</v>
      </c>
      <c r="AT1299" s="69">
        <v>0</v>
      </c>
      <c r="AU1299" s="69">
        <v>0</v>
      </c>
      <c r="AV1299" s="69">
        <v>0</v>
      </c>
      <c r="AW1299" s="69">
        <v>0</v>
      </c>
      <c r="AX1299" s="69">
        <v>0</v>
      </c>
      <c r="AY1299" s="69">
        <v>0</v>
      </c>
      <c r="AZ1299" s="69">
        <v>0</v>
      </c>
      <c r="BA1299" s="69">
        <v>0</v>
      </c>
      <c r="BB1299" s="69">
        <v>0</v>
      </c>
      <c r="BC1299" s="69">
        <v>0</v>
      </c>
      <c r="BD1299" s="69">
        <v>0</v>
      </c>
      <c r="BE1299" s="69">
        <v>0</v>
      </c>
      <c r="BF1299" s="69">
        <v>0</v>
      </c>
      <c r="BG1299" s="69">
        <v>0</v>
      </c>
      <c r="BH1299" s="69">
        <v>0</v>
      </c>
      <c r="BK1299" s="69">
        <v>3</v>
      </c>
      <c r="BL1299" s="69">
        <v>0</v>
      </c>
      <c r="BM1299" s="69">
        <v>2</v>
      </c>
      <c r="BN1299" s="69">
        <v>31</v>
      </c>
      <c r="BO1299" s="89">
        <v>0</v>
      </c>
      <c r="BP1299" s="69">
        <v>1</v>
      </c>
      <c r="BQ1299" s="69">
        <v>1</v>
      </c>
      <c r="BR1299" s="69">
        <v>203</v>
      </c>
      <c r="BS1299" s="69">
        <v>0</v>
      </c>
      <c r="BT1299" s="69">
        <v>1</v>
      </c>
      <c r="BU1299" s="69">
        <v>20</v>
      </c>
      <c r="BV1299" s="69">
        <v>1000</v>
      </c>
      <c r="BW1299" s="69">
        <v>1215</v>
      </c>
      <c r="BY1299" s="69">
        <v>10</v>
      </c>
      <c r="BZ1299" s="69">
        <v>2</v>
      </c>
      <c r="CA1299" s="69">
        <v>31</v>
      </c>
      <c r="CB1299" s="89">
        <v>0</v>
      </c>
      <c r="CC1299" s="69">
        <v>1</v>
      </c>
      <c r="CD1299" s="69">
        <v>1</v>
      </c>
      <c r="CE1299" s="69">
        <v>1</v>
      </c>
      <c r="CF1299" s="69">
        <v>11020</v>
      </c>
      <c r="CG1299" s="69">
        <v>0</v>
      </c>
      <c r="CH1299" s="69">
        <v>0</v>
      </c>
      <c r="CI1299" s="69">
        <v>1000</v>
      </c>
      <c r="CJ1299" s="69">
        <v>0</v>
      </c>
      <c r="CL1299" s="69">
        <v>0</v>
      </c>
      <c r="CM1299" s="69">
        <v>0</v>
      </c>
      <c r="CN1299" s="69">
        <v>0</v>
      </c>
      <c r="CO1299" s="89">
        <v>0</v>
      </c>
      <c r="CP1299" s="69">
        <v>0</v>
      </c>
      <c r="CQ1299" s="69">
        <v>0</v>
      </c>
      <c r="CR1299" s="69">
        <v>0</v>
      </c>
      <c r="CS1299" s="69">
        <v>0</v>
      </c>
      <c r="CT1299" s="69">
        <v>0</v>
      </c>
      <c r="CU1299" s="69">
        <v>0</v>
      </c>
      <c r="CV1299" s="69">
        <v>0</v>
      </c>
      <c r="CW1299" s="69">
        <v>0</v>
      </c>
      <c r="CZ1299" s="69">
        <v>0</v>
      </c>
      <c r="DA1299" s="69">
        <v>0</v>
      </c>
      <c r="DB1299" s="90">
        <v>100</v>
      </c>
      <c r="DC1299" s="69">
        <v>17</v>
      </c>
      <c r="DD1299" s="69">
        <v>0</v>
      </c>
      <c r="DE1299" s="69">
        <v>0</v>
      </c>
      <c r="DF1299" s="69">
        <v>0</v>
      </c>
      <c r="DG1299" s="69">
        <v>1</v>
      </c>
      <c r="DI1299" s="69" t="e">
        <f>INDEX(Sheet3!$E$78:$E$1130,MATCH(A1299,Sheet3!$D$78:$D$1130,0))</f>
        <v>#N/A</v>
      </c>
      <c r="DJ1299" s="69" t="str">
        <f t="shared" si="254"/>
        <v>skill_icons.ps_suckblood</v>
      </c>
      <c r="DK1299" s="69" t="s">
        <v>1915</v>
      </c>
      <c r="DL1299" s="93" t="e">
        <f t="shared" ref="DL1299" si="257">DM1299&amp;DN1299</f>
        <v>#N/A</v>
      </c>
      <c r="DM1299" s="113" t="s">
        <v>2762</v>
      </c>
      <c r="DN1299" s="69" t="e">
        <f>"造成["&amp;INDEX(Sheet5!$L$2:$L$11,MATCH(BL1299,Sheet5!$J$2:$J$11,0))&amp;":"&amp;BR1299&amp;"*"&amp;BS1299/1000&amp;"]"&amp;INDEX(Sheet5!$I$2:$I$4,MATCH(BR1299,Sheet5!$H$2:$H$4,0))&amp;"的"&amp;INDEX(Sheet5!$K$2:$K$11,MATCH(BL1299,Sheet5!$J$2:$J$11,0))</f>
        <v>#N/A</v>
      </c>
      <c r="DO1299" s="69" t="e">
        <f>"造成["&amp;INDEX(Sheet5!$L$2:$L$11,MATCH(BY1299,Sheet5!$J$2:$J$11,0))&amp;":"&amp;CE1299&amp;"*"&amp;CF1299/1000&amp;"]"&amp;INDEX(Sheet5!$I$2:$I$4,MATCH(CE1299,Sheet5!$H$2:$H$4,0))&amp;"的"&amp;INDEX(Sheet5!$K$2:$K$11,MATCH(BY1299,Sheet5!$J$2:$J$11,0))</f>
        <v>#N/A</v>
      </c>
      <c r="DP1299" s="69"/>
      <c r="DQ1299" s="69"/>
      <c r="DR1299" s="69" t="e">
        <f t="shared" si="255"/>
        <v>#N/A</v>
      </c>
      <c r="DS1299" s="90" t="e">
        <f>MATCH(A1299,Sheet5!D:D,0)</f>
        <v>#N/A</v>
      </c>
      <c r="DT1299" s="94" t="e">
        <f>MATCH(A1299,Sheet5!F:F,0)</f>
        <v>#N/A</v>
      </c>
      <c r="DU1299" s="69" t="e">
        <f>"["&amp;INDEX(Sheet5!$L$2:$L$11,MATCH(CD1299,Sheet5!$J$2:$J$11,0))&amp;":"&amp;CJ1299&amp;"*"&amp;CK1299/1000&amp;"]"&amp;INDEX(Sheet5!$I$2:$I$4,MATCH(CJ1299,Sheet5!$H$2:$H$4,0))</f>
        <v>#N/A</v>
      </c>
      <c r="DV1299" s="69">
        <f t="shared" ref="DV1299" si="258">AN1299</f>
        <v>0</v>
      </c>
      <c r="DW1299" s="69">
        <v>0</v>
      </c>
      <c r="DX1299" s="69">
        <v>0</v>
      </c>
      <c r="DY1299" s="69">
        <v>0</v>
      </c>
    </row>
    <row r="1300" spans="1:129" ht="17.25">
      <c r="A1300" s="69">
        <v>75812</v>
      </c>
      <c r="B1300" s="69">
        <v>19013</v>
      </c>
      <c r="C1300" s="69">
        <v>1</v>
      </c>
      <c r="D1300" s="69" t="s">
        <v>2433</v>
      </c>
      <c r="E1300" s="69" t="s">
        <v>2434</v>
      </c>
      <c r="F1300" s="69" t="s">
        <v>2435</v>
      </c>
      <c r="G1300" s="69">
        <v>1</v>
      </c>
      <c r="I1300" s="69">
        <v>0</v>
      </c>
      <c r="J1300" s="69">
        <v>0</v>
      </c>
      <c r="K1300" s="69">
        <v>0</v>
      </c>
      <c r="M1300" s="69">
        <v>0</v>
      </c>
      <c r="O1300" s="69">
        <v>0</v>
      </c>
      <c r="P1300" s="69">
        <v>1</v>
      </c>
      <c r="Q1300" s="69">
        <v>0</v>
      </c>
      <c r="R1300" s="69">
        <v>2</v>
      </c>
      <c r="S1300" s="69">
        <v>0</v>
      </c>
      <c r="T1300" s="69">
        <v>0</v>
      </c>
      <c r="U1300" s="69">
        <v>0</v>
      </c>
      <c r="V1300" s="69">
        <v>0</v>
      </c>
      <c r="W1300" s="69">
        <v>0</v>
      </c>
      <c r="X1300" s="69">
        <v>0</v>
      </c>
      <c r="Y1300" s="69">
        <v>0</v>
      </c>
      <c r="Z1300" s="69">
        <v>0</v>
      </c>
      <c r="AA1300" s="69">
        <v>1</v>
      </c>
      <c r="AB1300" s="69">
        <v>31</v>
      </c>
      <c r="AC1300" s="69">
        <v>0</v>
      </c>
      <c r="AD1300" s="69">
        <v>0</v>
      </c>
      <c r="AE1300" s="69">
        <v>0</v>
      </c>
      <c r="AF1300" s="69">
        <v>1</v>
      </c>
      <c r="AG1300" s="69">
        <v>0</v>
      </c>
      <c r="AH1300" s="69">
        <v>1</v>
      </c>
      <c r="AI1300" s="69">
        <v>0</v>
      </c>
      <c r="AJ1300" s="69">
        <v>0</v>
      </c>
      <c r="AK1300" s="69">
        <v>0</v>
      </c>
      <c r="AL1300" s="69">
        <v>0</v>
      </c>
      <c r="AM1300" s="69">
        <v>0</v>
      </c>
      <c r="AN1300" s="69">
        <v>0</v>
      </c>
      <c r="AO1300" s="69">
        <v>0</v>
      </c>
      <c r="AP1300" s="69">
        <v>0</v>
      </c>
      <c r="AQ1300" s="84">
        <v>0</v>
      </c>
      <c r="AR1300" s="69">
        <v>0</v>
      </c>
      <c r="AS1300" s="69">
        <v>0</v>
      </c>
      <c r="AT1300" s="69">
        <v>0</v>
      </c>
      <c r="AU1300" s="69">
        <v>0</v>
      </c>
      <c r="AV1300" s="69">
        <v>0</v>
      </c>
      <c r="AW1300" s="69">
        <v>0</v>
      </c>
      <c r="AX1300" s="69">
        <v>0</v>
      </c>
      <c r="AY1300" s="69">
        <v>0</v>
      </c>
      <c r="AZ1300" s="69">
        <v>0</v>
      </c>
      <c r="BA1300" s="69">
        <v>0</v>
      </c>
      <c r="BB1300" s="69">
        <v>0</v>
      </c>
      <c r="BC1300" s="69">
        <v>0</v>
      </c>
      <c r="BD1300" s="69">
        <v>0</v>
      </c>
      <c r="BE1300" s="69">
        <v>0</v>
      </c>
      <c r="BF1300" s="69">
        <v>0</v>
      </c>
      <c r="BG1300" s="69">
        <v>0</v>
      </c>
      <c r="BH1300" s="69">
        <v>0</v>
      </c>
      <c r="BK1300" s="69">
        <v>3</v>
      </c>
      <c r="BL1300" s="69">
        <v>10</v>
      </c>
      <c r="BM1300" s="69">
        <v>1</v>
      </c>
      <c r="BN1300" s="69">
        <v>31</v>
      </c>
      <c r="BO1300" s="89">
        <v>0</v>
      </c>
      <c r="BP1300" s="69">
        <v>1</v>
      </c>
      <c r="BQ1300" s="69">
        <v>1</v>
      </c>
      <c r="BR1300" s="69">
        <v>1</v>
      </c>
      <c r="BS1300" s="8">
        <v>75011</v>
      </c>
      <c r="BT1300" s="69">
        <v>0</v>
      </c>
      <c r="BU1300" s="69">
        <v>0</v>
      </c>
      <c r="BV1300" s="69">
        <v>1000</v>
      </c>
      <c r="BW1300" s="69">
        <v>0</v>
      </c>
      <c r="BY1300" s="69">
        <v>0</v>
      </c>
      <c r="BZ1300" s="69">
        <v>0</v>
      </c>
      <c r="CA1300" s="69">
        <v>31</v>
      </c>
      <c r="CB1300" s="89">
        <v>0</v>
      </c>
      <c r="CC1300" s="69">
        <v>0</v>
      </c>
      <c r="CD1300" s="69">
        <v>0</v>
      </c>
      <c r="CE1300" s="69">
        <v>0</v>
      </c>
      <c r="CF1300" s="69">
        <v>0</v>
      </c>
      <c r="CG1300" s="69">
        <v>0</v>
      </c>
      <c r="CH1300" s="69">
        <v>0</v>
      </c>
      <c r="CI1300" s="69">
        <v>0</v>
      </c>
      <c r="CJ1300" s="69">
        <v>0</v>
      </c>
      <c r="CL1300" s="69">
        <v>0</v>
      </c>
      <c r="CM1300" s="69">
        <v>0</v>
      </c>
      <c r="CN1300" s="69">
        <v>0</v>
      </c>
      <c r="CO1300" s="89">
        <v>0</v>
      </c>
      <c r="CP1300" s="69">
        <v>0</v>
      </c>
      <c r="CQ1300" s="69">
        <v>0</v>
      </c>
      <c r="CR1300" s="69">
        <v>0</v>
      </c>
      <c r="CS1300" s="69">
        <v>0</v>
      </c>
      <c r="CT1300" s="69">
        <v>0</v>
      </c>
      <c r="CU1300" s="69">
        <v>0</v>
      </c>
      <c r="CV1300" s="69">
        <v>0</v>
      </c>
      <c r="CW1300" s="69">
        <v>0</v>
      </c>
      <c r="CZ1300" s="69">
        <v>0</v>
      </c>
      <c r="DA1300" s="69">
        <v>0</v>
      </c>
      <c r="DB1300" s="69">
        <v>4000</v>
      </c>
      <c r="DC1300" s="69">
        <v>0</v>
      </c>
      <c r="DD1300" s="69">
        <v>0</v>
      </c>
      <c r="DE1300" s="69">
        <v>0</v>
      </c>
      <c r="DF1300" s="69">
        <v>0</v>
      </c>
      <c r="DG1300" s="69">
        <v>1</v>
      </c>
      <c r="DI1300" s="69" t="e">
        <f>INDEX(Sheet3!$E$78:$E$1130,MATCH(A1300,Sheet3!$D$78:$D$1130,0))</f>
        <v>#N/A</v>
      </c>
      <c r="DJ1300" s="69" t="str">
        <f t="shared" si="254"/>
        <v>skill_icons.ps_skill_maxhp</v>
      </c>
      <c r="DK1300" s="69" t="s">
        <v>2436</v>
      </c>
      <c r="DL1300" s="93"/>
      <c r="DM1300" s="94" t="s">
        <v>2692</v>
      </c>
      <c r="DN1300" s="69" t="e">
        <f>"造成["&amp;INDEX(Sheet5!$L$2:$L$11,MATCH(BL1300,Sheet5!$J$2:$J$11,0))&amp;":"&amp;BR1300&amp;"*"&amp;BS1300/1000&amp;"]"&amp;INDEX(Sheet5!$I$2:$I$4,MATCH(BR1300,Sheet5!$H$2:$H$4,0))&amp;"的"&amp;INDEX(Sheet5!$K$2:$K$11,MATCH(BL1300,Sheet5!$J$2:$J$11,0))</f>
        <v>#N/A</v>
      </c>
      <c r="DO1300" s="69" t="e">
        <f>"造成["&amp;INDEX(Sheet5!$L$2:$L$11,MATCH(BY1300,Sheet5!$J$2:$J$11,0))&amp;":"&amp;CE1300&amp;"*"&amp;CF1300/1000&amp;"]"&amp;INDEX(Sheet5!$I$2:$I$4,MATCH(CE1300,Sheet5!$H$2:$H$4,0))&amp;"的"&amp;INDEX(Sheet5!$K$2:$K$11,MATCH(BY1300,Sheet5!$J$2:$J$11,0))</f>
        <v>#N/A</v>
      </c>
      <c r="DP1300" s="69"/>
      <c r="DQ1300" s="69"/>
      <c r="DR1300" s="69" t="e">
        <f t="shared" si="255"/>
        <v>#N/A</v>
      </c>
      <c r="DS1300" s="90" t="e">
        <f>MATCH(A1300,Sheet5!D:D,0)</f>
        <v>#N/A</v>
      </c>
      <c r="DT1300" s="94" t="e">
        <f>MATCH(A1299,Sheet5!F:F,0)</f>
        <v>#N/A</v>
      </c>
      <c r="DU1300" s="69">
        <v>4000</v>
      </c>
      <c r="DV1300" s="69">
        <v>0</v>
      </c>
      <c r="DW1300" s="69">
        <v>0</v>
      </c>
      <c r="DX1300" s="69">
        <v>0</v>
      </c>
      <c r="DY1300" s="69">
        <v>0</v>
      </c>
    </row>
    <row r="1301" spans="1:129" ht="14.25">
      <c r="A1301" s="69">
        <v>80000</v>
      </c>
      <c r="B1301" s="69">
        <v>0</v>
      </c>
      <c r="C1301" s="69">
        <v>1</v>
      </c>
      <c r="D1301" s="69" t="s">
        <v>2756</v>
      </c>
      <c r="E1301" s="69" t="s">
        <v>2757</v>
      </c>
      <c r="F1301" s="69" t="s">
        <v>326</v>
      </c>
      <c r="G1301" s="69">
        <v>1</v>
      </c>
      <c r="I1301" s="69">
        <v>0</v>
      </c>
      <c r="J1301" s="69">
        <v>0</v>
      </c>
      <c r="K1301" s="69">
        <v>0</v>
      </c>
      <c r="M1301" s="69">
        <v>8</v>
      </c>
      <c r="O1301" s="69">
        <v>0</v>
      </c>
      <c r="P1301" s="69">
        <v>1</v>
      </c>
      <c r="Q1301" s="69">
        <v>0</v>
      </c>
      <c r="R1301" s="69">
        <f t="shared" ref="R1301:R1306" si="259">IF(S1301&gt;0,2,1)</f>
        <v>1</v>
      </c>
      <c r="S1301" s="69">
        <v>0</v>
      </c>
      <c r="T1301" s="69">
        <v>0</v>
      </c>
      <c r="U1301" s="69">
        <v>0</v>
      </c>
      <c r="V1301" s="69">
        <v>0</v>
      </c>
      <c r="W1301" s="69">
        <v>0</v>
      </c>
      <c r="X1301" s="69">
        <v>0</v>
      </c>
      <c r="Y1301" s="69">
        <v>0</v>
      </c>
      <c r="Z1301" s="69">
        <v>0</v>
      </c>
      <c r="AA1301" s="69">
        <v>7</v>
      </c>
      <c r="AB1301" s="69">
        <v>31</v>
      </c>
      <c r="AC1301" s="69">
        <v>0</v>
      </c>
      <c r="AD1301" s="69">
        <v>0</v>
      </c>
      <c r="AE1301" s="69">
        <v>0</v>
      </c>
      <c r="AF1301" s="69">
        <v>1</v>
      </c>
      <c r="AG1301" s="69">
        <v>0</v>
      </c>
      <c r="AH1301" s="69">
        <v>2</v>
      </c>
      <c r="AI1301" s="69">
        <v>0</v>
      </c>
      <c r="AJ1301" s="69">
        <v>0</v>
      </c>
      <c r="AK1301" s="69">
        <v>0</v>
      </c>
      <c r="AL1301" s="69">
        <v>0</v>
      </c>
      <c r="AM1301" s="69">
        <v>1</v>
      </c>
      <c r="AN1301" s="69">
        <v>1</v>
      </c>
      <c r="AO1301" s="69">
        <v>0</v>
      </c>
      <c r="AP1301" s="69">
        <v>0</v>
      </c>
      <c r="AQ1301" s="84">
        <v>0</v>
      </c>
      <c r="AR1301" s="69">
        <v>0</v>
      </c>
      <c r="AS1301" s="69">
        <v>0</v>
      </c>
      <c r="AT1301" s="69">
        <v>0</v>
      </c>
      <c r="AU1301" s="69">
        <v>0</v>
      </c>
      <c r="AV1301" s="69">
        <v>0</v>
      </c>
      <c r="AW1301" s="69">
        <v>0</v>
      </c>
      <c r="AX1301" s="69">
        <v>0</v>
      </c>
      <c r="AY1301" s="69">
        <v>0</v>
      </c>
      <c r="AZ1301" s="69">
        <v>0</v>
      </c>
      <c r="BA1301" s="69">
        <v>0</v>
      </c>
      <c r="BB1301" s="69">
        <v>0</v>
      </c>
      <c r="BC1301" s="69">
        <v>0</v>
      </c>
      <c r="BD1301" s="69">
        <v>0</v>
      </c>
      <c r="BE1301" s="69">
        <v>0</v>
      </c>
      <c r="BF1301" s="69">
        <v>0</v>
      </c>
      <c r="BG1301" s="69">
        <v>0</v>
      </c>
      <c r="BH1301" s="69">
        <v>0</v>
      </c>
      <c r="BK1301" s="69">
        <v>3</v>
      </c>
      <c r="BL1301" s="69">
        <v>12</v>
      </c>
      <c r="BM1301" s="69">
        <v>2</v>
      </c>
      <c r="BN1301" s="69">
        <v>31</v>
      </c>
      <c r="BO1301" s="89">
        <v>0</v>
      </c>
      <c r="BP1301" s="69">
        <v>2</v>
      </c>
      <c r="BQ1301" s="69">
        <v>1</v>
      </c>
      <c r="BR1301" s="69">
        <v>401</v>
      </c>
      <c r="BS1301" s="69">
        <v>50</v>
      </c>
      <c r="BT1301" s="69">
        <v>0</v>
      </c>
      <c r="BU1301" s="69">
        <v>0</v>
      </c>
      <c r="BV1301" s="69">
        <v>1000</v>
      </c>
      <c r="BW1301" s="69">
        <v>0</v>
      </c>
      <c r="BY1301" s="69">
        <v>0</v>
      </c>
      <c r="BZ1301" s="69">
        <v>0</v>
      </c>
      <c r="CA1301" s="69">
        <v>31</v>
      </c>
      <c r="CB1301" s="89">
        <v>0</v>
      </c>
      <c r="CC1301" s="69">
        <v>0</v>
      </c>
      <c r="CD1301" s="69">
        <v>0</v>
      </c>
      <c r="CE1301" s="69">
        <v>0</v>
      </c>
      <c r="CF1301" s="69">
        <v>0</v>
      </c>
      <c r="CG1301" s="69">
        <v>0</v>
      </c>
      <c r="CH1301" s="69">
        <v>0</v>
      </c>
      <c r="CI1301" s="69">
        <v>0</v>
      </c>
      <c r="CJ1301" s="69">
        <v>0</v>
      </c>
      <c r="CL1301" s="69">
        <v>0</v>
      </c>
      <c r="CM1301" s="69">
        <v>0</v>
      </c>
      <c r="CN1301" s="69">
        <v>0</v>
      </c>
      <c r="CO1301" s="89">
        <v>0</v>
      </c>
      <c r="CP1301" s="69">
        <v>0</v>
      </c>
      <c r="CQ1301" s="69">
        <v>0</v>
      </c>
      <c r="CR1301" s="69">
        <v>0</v>
      </c>
      <c r="CS1301" s="69">
        <v>0</v>
      </c>
      <c r="CT1301" s="69">
        <v>0</v>
      </c>
      <c r="CU1301" s="69">
        <v>0</v>
      </c>
      <c r="CV1301" s="69">
        <v>0</v>
      </c>
      <c r="CW1301" s="69">
        <v>0</v>
      </c>
      <c r="CZ1301" s="69">
        <v>0</v>
      </c>
      <c r="DA1301" s="69">
        <v>0</v>
      </c>
      <c r="DB1301" s="69">
        <v>0</v>
      </c>
      <c r="DC1301" s="69">
        <v>0</v>
      </c>
      <c r="DD1301" s="69">
        <v>0</v>
      </c>
      <c r="DE1301" s="69">
        <v>0</v>
      </c>
      <c r="DF1301" s="69">
        <v>0</v>
      </c>
      <c r="DG1301" s="69">
        <v>1</v>
      </c>
      <c r="DI1301" s="69" t="e">
        <f>INDEX(Sheet3!$E$78:$E$1130,MATCH(A1301,Sheet3!$D$78:$D$1130,0))</f>
        <v>#N/A</v>
      </c>
      <c r="DJ1301" s="69" t="str">
        <f t="shared" si="246"/>
        <v>item.ps_skill_10061</v>
      </c>
      <c r="DK1301" s="69" t="s">
        <v>2758</v>
      </c>
      <c r="DL1301" s="69"/>
      <c r="DM1301" s="69" t="s">
        <v>2759</v>
      </c>
      <c r="DN1301" s="69" t="e">
        <f>"造成["&amp;INDEX(Sheet5!$L$2:$L$11,MATCH(BL1301,Sheet5!$J$2:$J$11,0))&amp;":"&amp;BR1301&amp;"*"&amp;BS1301/1000&amp;"]"&amp;INDEX(Sheet5!$I$2:$I$4,MATCH(BR1301,Sheet5!$H$2:$H$4,0))&amp;"的"&amp;INDEX(Sheet5!$K$2:$K$11,MATCH(BL1301,Sheet5!$J$2:$J$11,0))</f>
        <v>#N/A</v>
      </c>
      <c r="DO1301" s="69"/>
      <c r="DP1301" s="69"/>
      <c r="DQ1301" s="69"/>
      <c r="DR1301" s="69" t="e">
        <f t="shared" si="247"/>
        <v>#N/A</v>
      </c>
      <c r="DS1301" s="90" t="e">
        <f>MATCH(A1301,Sheet5!D:D,0)</f>
        <v>#N/A</v>
      </c>
      <c r="DT1301" s="94" t="e">
        <f>MATCH(A1288,Sheet5!F:F,0)</f>
        <v>#N/A</v>
      </c>
      <c r="DU1301" s="69">
        <v>0</v>
      </c>
      <c r="DV1301" s="69">
        <v>0</v>
      </c>
      <c r="DW1301" s="69">
        <v>0</v>
      </c>
      <c r="DX1301" s="69">
        <v>0</v>
      </c>
      <c r="DY1301" s="69">
        <v>0</v>
      </c>
    </row>
    <row r="1302" spans="1:129" ht="14.25">
      <c r="A1302" s="69">
        <v>80001</v>
      </c>
      <c r="B1302" s="69">
        <v>0</v>
      </c>
      <c r="C1302" s="69">
        <v>1</v>
      </c>
      <c r="D1302" s="69" t="s">
        <v>2763</v>
      </c>
      <c r="E1302" s="69" t="s">
        <v>2764</v>
      </c>
      <c r="F1302" s="69" t="s">
        <v>326</v>
      </c>
      <c r="G1302" s="69">
        <v>1</v>
      </c>
      <c r="I1302" s="69">
        <v>0</v>
      </c>
      <c r="J1302" s="69">
        <v>0</v>
      </c>
      <c r="K1302" s="69">
        <v>0</v>
      </c>
      <c r="M1302" s="69">
        <v>0</v>
      </c>
      <c r="O1302" s="69">
        <v>0</v>
      </c>
      <c r="P1302" s="69">
        <v>1</v>
      </c>
      <c r="Q1302" s="69">
        <v>0</v>
      </c>
      <c r="R1302" s="69">
        <f t="shared" si="259"/>
        <v>1</v>
      </c>
      <c r="S1302" s="69">
        <v>0</v>
      </c>
      <c r="T1302" s="69">
        <v>0</v>
      </c>
      <c r="U1302" s="69">
        <v>0</v>
      </c>
      <c r="V1302" s="69">
        <v>0</v>
      </c>
      <c r="W1302" s="69">
        <v>0</v>
      </c>
      <c r="X1302" s="69">
        <v>0</v>
      </c>
      <c r="Y1302" s="69">
        <v>0</v>
      </c>
      <c r="Z1302" s="69">
        <v>0</v>
      </c>
      <c r="AA1302" s="69">
        <v>7</v>
      </c>
      <c r="AB1302" s="69">
        <v>31</v>
      </c>
      <c r="AC1302" s="69">
        <v>0</v>
      </c>
      <c r="AD1302" s="69">
        <v>0</v>
      </c>
      <c r="AE1302" s="69">
        <v>0</v>
      </c>
      <c r="AF1302" s="69">
        <v>1</v>
      </c>
      <c r="AG1302" s="69">
        <v>0</v>
      </c>
      <c r="AH1302" s="69">
        <v>2</v>
      </c>
      <c r="AI1302" s="69">
        <v>0</v>
      </c>
      <c r="AJ1302" s="69">
        <v>0</v>
      </c>
      <c r="AK1302" s="69">
        <v>0</v>
      </c>
      <c r="AL1302" s="69">
        <v>0</v>
      </c>
      <c r="AM1302" s="69">
        <v>1</v>
      </c>
      <c r="AN1302" s="69">
        <v>1</v>
      </c>
      <c r="AO1302" s="69">
        <v>0</v>
      </c>
      <c r="AP1302" s="69">
        <v>0</v>
      </c>
      <c r="AQ1302" s="84">
        <v>0</v>
      </c>
      <c r="AR1302" s="69">
        <v>0</v>
      </c>
      <c r="AS1302" s="69">
        <v>0</v>
      </c>
      <c r="AT1302" s="69">
        <v>0</v>
      </c>
      <c r="AU1302" s="69">
        <v>0</v>
      </c>
      <c r="AV1302" s="69">
        <v>0</v>
      </c>
      <c r="AW1302" s="69">
        <v>0</v>
      </c>
      <c r="AX1302" s="69">
        <v>0</v>
      </c>
      <c r="AY1302" s="69">
        <v>0</v>
      </c>
      <c r="AZ1302" s="69">
        <v>0</v>
      </c>
      <c r="BA1302" s="69">
        <v>0</v>
      </c>
      <c r="BB1302" s="69">
        <v>0</v>
      </c>
      <c r="BC1302" s="69">
        <v>0</v>
      </c>
      <c r="BD1302" s="69">
        <v>0</v>
      </c>
      <c r="BE1302" s="69">
        <v>0</v>
      </c>
      <c r="BF1302" s="69">
        <v>0</v>
      </c>
      <c r="BG1302" s="69">
        <v>0</v>
      </c>
      <c r="BH1302" s="69">
        <v>0</v>
      </c>
      <c r="BK1302" s="69">
        <v>3</v>
      </c>
      <c r="BL1302" s="69">
        <v>1</v>
      </c>
      <c r="BM1302" s="69">
        <v>2</v>
      </c>
      <c r="BN1302" s="69">
        <v>31</v>
      </c>
      <c r="BO1302" s="89">
        <v>0</v>
      </c>
      <c r="BP1302" s="69">
        <v>2</v>
      </c>
      <c r="BQ1302" s="69">
        <v>1</v>
      </c>
      <c r="BR1302" s="69">
        <v>401</v>
      </c>
      <c r="BS1302" s="69">
        <v>100</v>
      </c>
      <c r="BT1302" s="69">
        <v>0</v>
      </c>
      <c r="BU1302" s="69">
        <v>0</v>
      </c>
      <c r="BV1302" s="69">
        <v>1000</v>
      </c>
      <c r="BW1302" s="69">
        <v>0</v>
      </c>
      <c r="BY1302" s="69">
        <v>0</v>
      </c>
      <c r="BZ1302" s="69">
        <v>0</v>
      </c>
      <c r="CA1302" s="69">
        <v>31</v>
      </c>
      <c r="CB1302" s="89">
        <v>0</v>
      </c>
      <c r="CC1302" s="69">
        <v>0</v>
      </c>
      <c r="CD1302" s="69">
        <v>0</v>
      </c>
      <c r="CE1302" s="69">
        <v>0</v>
      </c>
      <c r="CF1302" s="69">
        <v>0</v>
      </c>
      <c r="CG1302" s="69">
        <v>0</v>
      </c>
      <c r="CH1302" s="69">
        <v>0</v>
      </c>
      <c r="CI1302" s="69">
        <v>0</v>
      </c>
      <c r="CJ1302" s="69">
        <v>0</v>
      </c>
      <c r="CL1302" s="69">
        <v>0</v>
      </c>
      <c r="CM1302" s="69">
        <v>0</v>
      </c>
      <c r="CN1302" s="69">
        <v>0</v>
      </c>
      <c r="CO1302" s="89">
        <v>0</v>
      </c>
      <c r="CP1302" s="69">
        <v>0</v>
      </c>
      <c r="CQ1302" s="69">
        <v>0</v>
      </c>
      <c r="CR1302" s="69">
        <v>0</v>
      </c>
      <c r="CS1302" s="69">
        <v>0</v>
      </c>
      <c r="CT1302" s="69">
        <v>0</v>
      </c>
      <c r="CU1302" s="69">
        <v>0</v>
      </c>
      <c r="CV1302" s="69">
        <v>0</v>
      </c>
      <c r="CW1302" s="69">
        <v>0</v>
      </c>
      <c r="CZ1302" s="69">
        <v>0</v>
      </c>
      <c r="DA1302" s="69">
        <v>0</v>
      </c>
      <c r="DB1302" s="69">
        <v>0</v>
      </c>
      <c r="DC1302" s="69">
        <v>0</v>
      </c>
      <c r="DD1302" s="69">
        <v>0</v>
      </c>
      <c r="DE1302" s="69">
        <v>0</v>
      </c>
      <c r="DF1302" s="69">
        <v>0</v>
      </c>
      <c r="DG1302" s="69">
        <v>1</v>
      </c>
      <c r="DI1302" s="69" t="e">
        <f>INDEX(Sheet3!$E$78:$E$1130,MATCH(A1302,Sheet3!$D$78:$D$1130,0))</f>
        <v>#N/A</v>
      </c>
      <c r="DJ1302" s="69" t="str">
        <f t="shared" si="246"/>
        <v>item.ps_skill_10061</v>
      </c>
      <c r="DK1302" s="69" t="s">
        <v>2765</v>
      </c>
      <c r="DL1302" s="69"/>
      <c r="DM1302" s="69" t="s">
        <v>2766</v>
      </c>
      <c r="DN1302" s="69" t="e">
        <f>"造成["&amp;INDEX(Sheet5!$L$2:$L$11,MATCH(BL1302,Sheet5!$J$2:$J$11,0))&amp;":"&amp;BR1302&amp;"*"&amp;BS1302/1000&amp;"]"&amp;INDEX(Sheet5!$I$2:$I$4,MATCH(BR1302,Sheet5!$H$2:$H$4,0))&amp;"的"&amp;INDEX(Sheet5!$K$2:$K$11,MATCH(BL1302,Sheet5!$J$2:$J$11,0))</f>
        <v>#N/A</v>
      </c>
      <c r="DO1302" s="69"/>
      <c r="DP1302" s="69"/>
      <c r="DQ1302" s="69"/>
      <c r="DR1302" s="69" t="e">
        <f t="shared" si="247"/>
        <v>#N/A</v>
      </c>
      <c r="DS1302" s="90" t="e">
        <f>MATCH(A1302,Sheet5!D:D,0)</f>
        <v>#N/A</v>
      </c>
      <c r="DT1302" s="94" t="e">
        <f>MATCH(A1301,Sheet5!F:F,0)</f>
        <v>#N/A</v>
      </c>
      <c r="DU1302" s="69">
        <v>0</v>
      </c>
      <c r="DV1302" s="69">
        <v>0</v>
      </c>
      <c r="DW1302" s="69">
        <v>0</v>
      </c>
      <c r="DX1302" s="69">
        <v>0</v>
      </c>
      <c r="DY1302" s="69">
        <v>0</v>
      </c>
    </row>
    <row r="1303" spans="1:129" ht="14.25">
      <c r="A1303" s="69">
        <v>80002</v>
      </c>
      <c r="B1303" s="69">
        <v>0</v>
      </c>
      <c r="C1303" s="69">
        <v>1</v>
      </c>
      <c r="D1303" s="69" t="s">
        <v>2767</v>
      </c>
      <c r="E1303" s="69" t="s">
        <v>2768</v>
      </c>
      <c r="F1303" s="69" t="s">
        <v>326</v>
      </c>
      <c r="G1303" s="69">
        <v>1</v>
      </c>
      <c r="I1303" s="69">
        <v>0</v>
      </c>
      <c r="J1303" s="69">
        <v>0</v>
      </c>
      <c r="K1303" s="69">
        <v>0</v>
      </c>
      <c r="M1303" s="69">
        <v>0</v>
      </c>
      <c r="O1303" s="69">
        <v>0</v>
      </c>
      <c r="P1303" s="69">
        <v>1</v>
      </c>
      <c r="Q1303" s="69">
        <v>0</v>
      </c>
      <c r="R1303" s="69">
        <f t="shared" si="259"/>
        <v>1</v>
      </c>
      <c r="S1303" s="69">
        <v>0</v>
      </c>
      <c r="T1303" s="69">
        <v>0</v>
      </c>
      <c r="U1303" s="69">
        <v>0</v>
      </c>
      <c r="V1303" s="69">
        <v>0</v>
      </c>
      <c r="W1303" s="69">
        <v>0</v>
      </c>
      <c r="X1303" s="69">
        <v>0</v>
      </c>
      <c r="Y1303" s="69">
        <v>0</v>
      </c>
      <c r="Z1303" s="69">
        <v>0</v>
      </c>
      <c r="AA1303" s="69">
        <v>7</v>
      </c>
      <c r="AB1303" s="69">
        <v>31</v>
      </c>
      <c r="AC1303" s="69">
        <v>0</v>
      </c>
      <c r="AD1303" s="69">
        <v>0</v>
      </c>
      <c r="AE1303" s="69">
        <v>0</v>
      </c>
      <c r="AF1303" s="69">
        <v>1</v>
      </c>
      <c r="AG1303" s="69">
        <v>0</v>
      </c>
      <c r="AH1303" s="69">
        <v>2</v>
      </c>
      <c r="AI1303" s="69">
        <v>0</v>
      </c>
      <c r="AJ1303" s="69">
        <v>0</v>
      </c>
      <c r="AK1303" s="69">
        <v>0</v>
      </c>
      <c r="AL1303" s="69">
        <v>0</v>
      </c>
      <c r="AM1303" s="69">
        <v>1</v>
      </c>
      <c r="AN1303" s="69">
        <v>1</v>
      </c>
      <c r="AO1303" s="69">
        <v>0</v>
      </c>
      <c r="AP1303" s="69">
        <v>0</v>
      </c>
      <c r="AQ1303" s="84">
        <v>0</v>
      </c>
      <c r="AR1303" s="69">
        <v>0</v>
      </c>
      <c r="AS1303" s="69">
        <v>0</v>
      </c>
      <c r="AT1303" s="69">
        <v>0</v>
      </c>
      <c r="AU1303" s="69">
        <v>0</v>
      </c>
      <c r="AV1303" s="69">
        <v>0</v>
      </c>
      <c r="AW1303" s="69">
        <v>0</v>
      </c>
      <c r="AX1303" s="69">
        <v>0</v>
      </c>
      <c r="AY1303" s="69">
        <v>0</v>
      </c>
      <c r="AZ1303" s="69">
        <v>0</v>
      </c>
      <c r="BA1303" s="69">
        <v>0</v>
      </c>
      <c r="BB1303" s="69">
        <v>0</v>
      </c>
      <c r="BC1303" s="69">
        <v>0</v>
      </c>
      <c r="BD1303" s="69">
        <v>0</v>
      </c>
      <c r="BE1303" s="69">
        <v>0</v>
      </c>
      <c r="BF1303" s="69">
        <v>0</v>
      </c>
      <c r="BG1303" s="69">
        <v>0</v>
      </c>
      <c r="BH1303" s="69">
        <v>0</v>
      </c>
      <c r="BK1303" s="69">
        <v>3</v>
      </c>
      <c r="BL1303" s="69">
        <v>10</v>
      </c>
      <c r="BM1303" s="69">
        <v>2</v>
      </c>
      <c r="BN1303" s="69">
        <v>31</v>
      </c>
      <c r="BO1303" s="89">
        <v>0</v>
      </c>
      <c r="BP1303" s="69">
        <v>2</v>
      </c>
      <c r="BQ1303" s="69">
        <v>1</v>
      </c>
      <c r="BR1303" s="69">
        <v>1</v>
      </c>
      <c r="BS1303" s="69">
        <v>51015</v>
      </c>
      <c r="BT1303" s="69">
        <v>0</v>
      </c>
      <c r="BU1303" s="69">
        <v>0</v>
      </c>
      <c r="BV1303" s="69">
        <v>1000</v>
      </c>
      <c r="BW1303" s="69">
        <v>0</v>
      </c>
      <c r="BY1303" s="69">
        <v>0</v>
      </c>
      <c r="BZ1303" s="69">
        <v>0</v>
      </c>
      <c r="CA1303" s="69">
        <v>31</v>
      </c>
      <c r="CB1303" s="89">
        <v>0</v>
      </c>
      <c r="CC1303" s="69">
        <v>0</v>
      </c>
      <c r="CD1303" s="69">
        <v>0</v>
      </c>
      <c r="CE1303" s="69">
        <v>0</v>
      </c>
      <c r="CF1303" s="69">
        <v>0</v>
      </c>
      <c r="CG1303" s="69">
        <v>0</v>
      </c>
      <c r="CH1303" s="69">
        <v>0</v>
      </c>
      <c r="CI1303" s="69">
        <v>0</v>
      </c>
      <c r="CJ1303" s="69">
        <v>0</v>
      </c>
      <c r="CL1303" s="69">
        <v>0</v>
      </c>
      <c r="CM1303" s="69">
        <v>0</v>
      </c>
      <c r="CN1303" s="69">
        <v>0</v>
      </c>
      <c r="CO1303" s="89">
        <v>0</v>
      </c>
      <c r="CP1303" s="69">
        <v>0</v>
      </c>
      <c r="CQ1303" s="69">
        <v>0</v>
      </c>
      <c r="CR1303" s="69">
        <v>0</v>
      </c>
      <c r="CS1303" s="69">
        <v>0</v>
      </c>
      <c r="CT1303" s="89">
        <v>0</v>
      </c>
      <c r="CU1303" s="69">
        <v>0</v>
      </c>
      <c r="CV1303" s="69">
        <v>0</v>
      </c>
      <c r="CW1303" s="69">
        <v>0</v>
      </c>
      <c r="CZ1303" s="69">
        <v>0</v>
      </c>
      <c r="DA1303" s="69">
        <v>0</v>
      </c>
      <c r="DB1303" s="69">
        <v>0</v>
      </c>
      <c r="DC1303" s="69">
        <v>0</v>
      </c>
      <c r="DD1303" s="69">
        <v>0</v>
      </c>
      <c r="DE1303" s="69">
        <v>0</v>
      </c>
      <c r="DF1303" s="69">
        <v>0</v>
      </c>
      <c r="DG1303" s="69">
        <v>1</v>
      </c>
      <c r="DI1303" s="69" t="e">
        <f>INDEX(Sheet3!$E$78:$E$1130,MATCH(A1303,Sheet3!$D$78:$D$1130,0))</f>
        <v>#N/A</v>
      </c>
      <c r="DJ1303" s="69" t="str">
        <f t="shared" si="246"/>
        <v>item.ps_skill_10061</v>
      </c>
      <c r="DK1303" s="69" t="s">
        <v>2769</v>
      </c>
      <c r="DL1303" s="69"/>
      <c r="DM1303" s="69" t="s">
        <v>2770</v>
      </c>
      <c r="DN1303" s="69" t="e">
        <f>"造成["&amp;INDEX(Sheet5!$L$2:$L$11,MATCH(BL1303,Sheet5!$J$2:$J$11,0))&amp;":"&amp;BR1303&amp;"*"&amp;BS1303/1000&amp;"]"&amp;INDEX(Sheet5!$I$2:$I$4,MATCH(BR1303,Sheet5!$H$2:$H$4,0))&amp;"的"&amp;INDEX(Sheet5!$K$2:$K$11,MATCH(BL1303,Sheet5!$J$2:$J$11,0))</f>
        <v>#N/A</v>
      </c>
      <c r="DO1303" s="69"/>
      <c r="DP1303" s="69"/>
      <c r="DQ1303" s="69"/>
      <c r="DR1303" s="69" t="e">
        <f t="shared" si="247"/>
        <v>#N/A</v>
      </c>
      <c r="DS1303" s="90" t="e">
        <f>MATCH(A1303,Sheet5!D:D,0)</f>
        <v>#N/A</v>
      </c>
      <c r="DT1303" s="94" t="e">
        <f>MATCH(A1302,Sheet5!F:F,0)</f>
        <v>#N/A</v>
      </c>
      <c r="DU1303" s="69">
        <v>0</v>
      </c>
      <c r="DV1303" s="69">
        <v>0</v>
      </c>
      <c r="DW1303" s="69">
        <v>0</v>
      </c>
      <c r="DX1303" s="69">
        <v>0</v>
      </c>
      <c r="DY1303" s="69">
        <v>0</v>
      </c>
    </row>
    <row r="1304" spans="1:129" ht="14.25">
      <c r="A1304" s="69">
        <v>80003</v>
      </c>
      <c r="B1304" s="69">
        <v>0</v>
      </c>
      <c r="C1304" s="69">
        <v>1</v>
      </c>
      <c r="D1304" s="69" t="s">
        <v>2771</v>
      </c>
      <c r="E1304" s="69" t="s">
        <v>2772</v>
      </c>
      <c r="F1304" s="69" t="s">
        <v>326</v>
      </c>
      <c r="G1304" s="69">
        <v>1</v>
      </c>
      <c r="I1304" s="69">
        <v>0</v>
      </c>
      <c r="J1304" s="69">
        <v>0</v>
      </c>
      <c r="K1304" s="69">
        <v>0</v>
      </c>
      <c r="M1304" s="69">
        <v>0</v>
      </c>
      <c r="O1304" s="69">
        <v>0</v>
      </c>
      <c r="P1304" s="69">
        <v>1</v>
      </c>
      <c r="Q1304" s="69">
        <v>0</v>
      </c>
      <c r="R1304" s="69">
        <f t="shared" si="259"/>
        <v>1</v>
      </c>
      <c r="S1304" s="69">
        <v>0</v>
      </c>
      <c r="T1304" s="69">
        <v>0</v>
      </c>
      <c r="U1304" s="69">
        <v>0</v>
      </c>
      <c r="V1304" s="69">
        <v>0</v>
      </c>
      <c r="W1304" s="69">
        <v>0</v>
      </c>
      <c r="X1304" s="69">
        <v>0</v>
      </c>
      <c r="Y1304" s="69">
        <v>0</v>
      </c>
      <c r="Z1304" s="69">
        <v>15000</v>
      </c>
      <c r="AA1304" s="69">
        <v>4</v>
      </c>
      <c r="AB1304" s="69">
        <v>31</v>
      </c>
      <c r="AC1304" s="69">
        <v>0</v>
      </c>
      <c r="AD1304" s="69">
        <v>0</v>
      </c>
      <c r="AE1304" s="69">
        <v>0</v>
      </c>
      <c r="AF1304" s="69">
        <v>10</v>
      </c>
      <c r="AG1304" s="69">
        <v>0</v>
      </c>
      <c r="AH1304" s="69">
        <v>4</v>
      </c>
      <c r="AI1304" s="69">
        <v>0</v>
      </c>
      <c r="AJ1304" s="69">
        <v>0</v>
      </c>
      <c r="AK1304" s="69">
        <v>0</v>
      </c>
      <c r="AL1304" s="69">
        <v>0</v>
      </c>
      <c r="AM1304" s="69">
        <v>0</v>
      </c>
      <c r="AN1304" s="69">
        <v>0</v>
      </c>
      <c r="AO1304" s="69">
        <v>0</v>
      </c>
      <c r="AP1304" s="69">
        <v>0</v>
      </c>
      <c r="AQ1304" s="84">
        <v>0</v>
      </c>
      <c r="AR1304" s="69">
        <v>0</v>
      </c>
      <c r="AS1304" s="69">
        <v>0</v>
      </c>
      <c r="AT1304" s="69">
        <v>0</v>
      </c>
      <c r="AU1304" s="69">
        <v>0</v>
      </c>
      <c r="AV1304" s="69">
        <v>0</v>
      </c>
      <c r="AW1304" s="69">
        <v>0</v>
      </c>
      <c r="AX1304" s="69">
        <v>0</v>
      </c>
      <c r="AY1304" s="69">
        <v>0</v>
      </c>
      <c r="AZ1304" s="69">
        <v>0</v>
      </c>
      <c r="BA1304" s="69">
        <v>0</v>
      </c>
      <c r="BB1304" s="69">
        <v>0</v>
      </c>
      <c r="BC1304" s="69">
        <v>0</v>
      </c>
      <c r="BD1304" s="69">
        <v>0</v>
      </c>
      <c r="BE1304" s="69">
        <v>0</v>
      </c>
      <c r="BF1304" s="69">
        <v>0</v>
      </c>
      <c r="BG1304" s="69">
        <v>0</v>
      </c>
      <c r="BH1304" s="69">
        <v>0</v>
      </c>
      <c r="BK1304" s="69">
        <v>3</v>
      </c>
      <c r="BL1304" s="69">
        <v>12</v>
      </c>
      <c r="BM1304" s="69">
        <v>2</v>
      </c>
      <c r="BN1304" s="69">
        <v>31</v>
      </c>
      <c r="BO1304" s="89">
        <v>0</v>
      </c>
      <c r="BP1304" s="69">
        <v>1</v>
      </c>
      <c r="BQ1304" s="69">
        <v>1</v>
      </c>
      <c r="BR1304" s="69">
        <v>401</v>
      </c>
      <c r="BS1304" s="69">
        <v>150</v>
      </c>
      <c r="BT1304" s="69">
        <v>0</v>
      </c>
      <c r="BU1304" s="69">
        <v>0</v>
      </c>
      <c r="BV1304" s="69">
        <v>1000</v>
      </c>
      <c r="BW1304" s="69">
        <v>0</v>
      </c>
      <c r="BY1304" s="69">
        <v>0</v>
      </c>
      <c r="BZ1304" s="69">
        <v>0</v>
      </c>
      <c r="CA1304" s="69">
        <v>31</v>
      </c>
      <c r="CB1304" s="89">
        <v>0</v>
      </c>
      <c r="CC1304" s="69">
        <v>0</v>
      </c>
      <c r="CD1304" s="69">
        <v>0</v>
      </c>
      <c r="CE1304" s="69">
        <v>0</v>
      </c>
      <c r="CF1304" s="69">
        <v>0</v>
      </c>
      <c r="CG1304" s="69">
        <v>0</v>
      </c>
      <c r="CH1304" s="69">
        <v>0</v>
      </c>
      <c r="CI1304" s="69">
        <v>0</v>
      </c>
      <c r="CJ1304" s="69">
        <v>0</v>
      </c>
      <c r="CL1304" s="69">
        <v>0</v>
      </c>
      <c r="CM1304" s="69">
        <v>0</v>
      </c>
      <c r="CN1304" s="69">
        <v>0</v>
      </c>
      <c r="CO1304" s="89">
        <v>0</v>
      </c>
      <c r="CP1304" s="69">
        <v>0</v>
      </c>
      <c r="CQ1304" s="69">
        <v>0</v>
      </c>
      <c r="CR1304" s="69">
        <v>0</v>
      </c>
      <c r="CS1304" s="69">
        <v>0</v>
      </c>
      <c r="CT1304" s="69">
        <v>0</v>
      </c>
      <c r="CU1304" s="69">
        <v>0</v>
      </c>
      <c r="CV1304" s="69">
        <v>0</v>
      </c>
      <c r="CW1304" s="69">
        <v>0</v>
      </c>
      <c r="CZ1304" s="69">
        <v>0</v>
      </c>
      <c r="DA1304" s="69">
        <v>0</v>
      </c>
      <c r="DB1304" s="69">
        <v>0</v>
      </c>
      <c r="DC1304" s="69">
        <v>0</v>
      </c>
      <c r="DD1304" s="69">
        <v>0</v>
      </c>
      <c r="DE1304" s="69">
        <v>0</v>
      </c>
      <c r="DF1304" s="69">
        <v>0</v>
      </c>
      <c r="DG1304" s="69">
        <v>1</v>
      </c>
      <c r="DI1304" s="69" t="e">
        <f>INDEX(Sheet3!$E$78:$E$1130,MATCH(A1304,Sheet3!$D$78:$D$1130,0))</f>
        <v>#N/A</v>
      </c>
      <c r="DJ1304" s="69" t="str">
        <f t="shared" si="246"/>
        <v>item.ps_skill_10061</v>
      </c>
      <c r="DK1304" s="69" t="s">
        <v>2773</v>
      </c>
      <c r="DL1304" s="69"/>
      <c r="DM1304" s="69" t="s">
        <v>2774</v>
      </c>
      <c r="DN1304" s="69" t="e">
        <f>"造成["&amp;INDEX(Sheet5!$L$2:$L$11,MATCH(BL1304,Sheet5!$J$2:$J$11,0))&amp;":"&amp;BR1304&amp;"*"&amp;BS1304/1000&amp;"]"&amp;INDEX(Sheet5!$I$2:$I$4,MATCH(BR1304,Sheet5!$H$2:$H$4,0))&amp;"的"&amp;INDEX(Sheet5!$K$2:$K$11,MATCH(BL1304,Sheet5!$J$2:$J$11,0))</f>
        <v>#N/A</v>
      </c>
      <c r="DO1304" s="69"/>
      <c r="DP1304" s="69"/>
      <c r="DQ1304" s="69"/>
      <c r="DR1304" s="69" t="e">
        <f t="shared" si="247"/>
        <v>#N/A</v>
      </c>
      <c r="DS1304" s="90" t="e">
        <f>MATCH(A1304,Sheet5!D:D,0)</f>
        <v>#N/A</v>
      </c>
      <c r="DT1304" s="94" t="e">
        <f>MATCH(A1303,Sheet5!F:F,0)</f>
        <v>#N/A</v>
      </c>
      <c r="DU1304" s="69">
        <v>0</v>
      </c>
      <c r="DV1304" s="69">
        <v>0</v>
      </c>
      <c r="DW1304" s="69">
        <v>0</v>
      </c>
      <c r="DX1304" s="69">
        <v>0</v>
      </c>
      <c r="DY1304" s="69">
        <v>0</v>
      </c>
    </row>
    <row r="1305" spans="1:129" ht="14.25">
      <c r="A1305" s="69">
        <v>80004</v>
      </c>
      <c r="B1305" s="69">
        <v>0</v>
      </c>
      <c r="C1305" s="69">
        <v>1</v>
      </c>
      <c r="D1305" s="69" t="s">
        <v>2775</v>
      </c>
      <c r="E1305" s="69" t="s">
        <v>2764</v>
      </c>
      <c r="F1305" s="69" t="s">
        <v>326</v>
      </c>
      <c r="G1305" s="69">
        <v>1</v>
      </c>
      <c r="I1305" s="69">
        <v>0</v>
      </c>
      <c r="J1305" s="69">
        <v>0</v>
      </c>
      <c r="K1305" s="69">
        <v>0</v>
      </c>
      <c r="M1305" s="69">
        <v>0</v>
      </c>
      <c r="O1305" s="69">
        <v>0</v>
      </c>
      <c r="P1305" s="69">
        <v>1</v>
      </c>
      <c r="Q1305" s="69">
        <v>0</v>
      </c>
      <c r="R1305" s="69">
        <f t="shared" si="259"/>
        <v>1</v>
      </c>
      <c r="S1305" s="69">
        <v>0</v>
      </c>
      <c r="T1305" s="69">
        <v>0</v>
      </c>
      <c r="U1305" s="69">
        <v>0</v>
      </c>
      <c r="V1305" s="69">
        <v>0</v>
      </c>
      <c r="W1305" s="69">
        <v>0</v>
      </c>
      <c r="X1305" s="69">
        <v>0</v>
      </c>
      <c r="Y1305" s="69">
        <v>0</v>
      </c>
      <c r="Z1305" s="69">
        <v>10000</v>
      </c>
      <c r="AA1305" s="69">
        <v>2</v>
      </c>
      <c r="AB1305" s="69">
        <v>31</v>
      </c>
      <c r="AC1305" s="69">
        <v>0</v>
      </c>
      <c r="AD1305" s="69">
        <v>0</v>
      </c>
      <c r="AE1305" s="69">
        <v>0</v>
      </c>
      <c r="AF1305" s="69">
        <v>20</v>
      </c>
      <c r="AG1305" s="69">
        <v>0</v>
      </c>
      <c r="AH1305" s="69">
        <v>1</v>
      </c>
      <c r="AI1305" s="69">
        <v>0</v>
      </c>
      <c r="AJ1305" s="69">
        <v>0</v>
      </c>
      <c r="AK1305" s="69">
        <v>0</v>
      </c>
      <c r="AL1305" s="69">
        <v>0</v>
      </c>
      <c r="AM1305" s="69">
        <v>1</v>
      </c>
      <c r="AN1305" s="69">
        <v>1</v>
      </c>
      <c r="AO1305" s="69">
        <v>0</v>
      </c>
      <c r="AP1305" s="69">
        <v>0</v>
      </c>
      <c r="AQ1305" s="84">
        <v>0</v>
      </c>
      <c r="AR1305" s="69">
        <v>0</v>
      </c>
      <c r="AS1305" s="69">
        <v>0</v>
      </c>
      <c r="AT1305" s="69">
        <v>0</v>
      </c>
      <c r="AU1305" s="69">
        <v>0</v>
      </c>
      <c r="AV1305" s="69">
        <v>0</v>
      </c>
      <c r="AW1305" s="69">
        <v>0</v>
      </c>
      <c r="AX1305" s="69">
        <v>0</v>
      </c>
      <c r="AY1305" s="69">
        <v>0</v>
      </c>
      <c r="AZ1305" s="69">
        <v>0</v>
      </c>
      <c r="BA1305" s="69">
        <v>0</v>
      </c>
      <c r="BB1305" s="69">
        <v>0</v>
      </c>
      <c r="BC1305" s="69">
        <v>0</v>
      </c>
      <c r="BD1305" s="69">
        <v>0</v>
      </c>
      <c r="BE1305" s="69">
        <v>0</v>
      </c>
      <c r="BF1305" s="69">
        <v>0</v>
      </c>
      <c r="BG1305" s="69">
        <v>0</v>
      </c>
      <c r="BH1305" s="69">
        <v>0</v>
      </c>
      <c r="BK1305" s="69">
        <v>3</v>
      </c>
      <c r="BL1305" s="69">
        <v>1</v>
      </c>
      <c r="BM1305" s="69">
        <v>2</v>
      </c>
      <c r="BN1305" s="69">
        <v>31</v>
      </c>
      <c r="BO1305" s="89">
        <v>0</v>
      </c>
      <c r="BP1305" s="69">
        <v>2</v>
      </c>
      <c r="BQ1305" s="69">
        <v>20</v>
      </c>
      <c r="BR1305" s="69">
        <v>401</v>
      </c>
      <c r="BS1305" s="69">
        <v>1</v>
      </c>
      <c r="BT1305" s="69">
        <v>1</v>
      </c>
      <c r="BU1305" s="69">
        <v>50</v>
      </c>
      <c r="BV1305" s="69">
        <v>1000</v>
      </c>
      <c r="BW1305" s="69">
        <v>0</v>
      </c>
      <c r="BY1305" s="69">
        <v>10</v>
      </c>
      <c r="BZ1305" s="69">
        <v>2</v>
      </c>
      <c r="CA1305" s="69">
        <v>31</v>
      </c>
      <c r="CB1305" s="89">
        <v>0</v>
      </c>
      <c r="CC1305" s="69">
        <v>2</v>
      </c>
      <c r="CD1305" s="69">
        <v>20</v>
      </c>
      <c r="CE1305" s="69">
        <v>1</v>
      </c>
      <c r="CF1305" s="69">
        <v>70013</v>
      </c>
      <c r="CG1305" s="69">
        <v>0</v>
      </c>
      <c r="CH1305" s="69">
        <v>0</v>
      </c>
      <c r="CI1305" s="69">
        <v>1000</v>
      </c>
      <c r="CJ1305" s="69">
        <v>0</v>
      </c>
      <c r="CL1305" s="69">
        <v>10</v>
      </c>
      <c r="CM1305" s="69">
        <v>2</v>
      </c>
      <c r="CN1305" s="69">
        <v>31</v>
      </c>
      <c r="CO1305" s="89">
        <v>0</v>
      </c>
      <c r="CP1305" s="69">
        <v>2</v>
      </c>
      <c r="CQ1305" s="69">
        <v>20</v>
      </c>
      <c r="CR1305" s="69">
        <v>1</v>
      </c>
      <c r="CS1305" s="69">
        <v>70103</v>
      </c>
      <c r="CT1305" s="69">
        <v>0</v>
      </c>
      <c r="CU1305" s="69">
        <v>0</v>
      </c>
      <c r="CV1305" s="69">
        <v>1000</v>
      </c>
      <c r="CW1305" s="69">
        <v>0</v>
      </c>
      <c r="CZ1305" s="69">
        <v>0</v>
      </c>
      <c r="DA1305" s="69">
        <v>0</v>
      </c>
      <c r="DB1305" s="69">
        <v>0</v>
      </c>
      <c r="DC1305" s="69">
        <v>0</v>
      </c>
      <c r="DD1305" s="69">
        <v>0</v>
      </c>
      <c r="DE1305" s="69">
        <v>0</v>
      </c>
      <c r="DF1305" s="69">
        <v>0</v>
      </c>
      <c r="DG1305" s="69">
        <v>1</v>
      </c>
      <c r="DI1305" s="69" t="e">
        <f>INDEX(Sheet3!$E$78:$E$1130,MATCH(A1305,Sheet3!$D$78:$D$1130,0))</f>
        <v>#N/A</v>
      </c>
      <c r="DJ1305" s="69" t="str">
        <f t="shared" si="246"/>
        <v>item.ps_skill_10061</v>
      </c>
      <c r="DK1305" s="69" t="s">
        <v>2776</v>
      </c>
      <c r="DL1305" s="69"/>
      <c r="DM1305" s="69" t="s">
        <v>2766</v>
      </c>
      <c r="DN1305" s="69" t="e">
        <f>"造成["&amp;INDEX(Sheet5!$L$2:$L$11,MATCH(BL1305,Sheet5!$J$2:$J$11,0))&amp;":"&amp;BR1305&amp;"*"&amp;BS1305/1000&amp;"]"&amp;INDEX(Sheet5!$I$2:$I$4,MATCH(BR1305,Sheet5!$H$2:$H$4,0))&amp;"的"&amp;INDEX(Sheet5!$K$2:$K$11,MATCH(BL1305,Sheet5!$J$2:$J$11,0))</f>
        <v>#N/A</v>
      </c>
      <c r="DO1305" s="69"/>
      <c r="DP1305" s="69"/>
      <c r="DQ1305" s="69"/>
      <c r="DR1305" s="69" t="e">
        <f t="shared" si="247"/>
        <v>#N/A</v>
      </c>
      <c r="DS1305" s="90" t="e">
        <f>MATCH(A1305,Sheet5!D:D,0)</f>
        <v>#N/A</v>
      </c>
      <c r="DT1305" s="94" t="e">
        <f>MATCH(A1304,Sheet5!F:F,0)</f>
        <v>#N/A</v>
      </c>
      <c r="DU1305" s="69">
        <v>0</v>
      </c>
      <c r="DV1305" s="69">
        <v>0</v>
      </c>
      <c r="DW1305" s="69">
        <v>0</v>
      </c>
      <c r="DX1305" s="69">
        <v>0</v>
      </c>
      <c r="DY1305" s="69">
        <v>0</v>
      </c>
    </row>
    <row r="1306" spans="1:129" ht="14.25">
      <c r="A1306" s="69">
        <v>80005</v>
      </c>
      <c r="B1306" s="69">
        <v>0</v>
      </c>
      <c r="C1306" s="69">
        <v>1</v>
      </c>
      <c r="D1306" s="69" t="s">
        <v>2777</v>
      </c>
      <c r="E1306" s="69" t="s">
        <v>2764</v>
      </c>
      <c r="F1306" s="69" t="s">
        <v>326</v>
      </c>
      <c r="G1306" s="69">
        <v>1</v>
      </c>
      <c r="I1306" s="69">
        <v>0</v>
      </c>
      <c r="J1306" s="69">
        <v>0</v>
      </c>
      <c r="K1306" s="69">
        <v>0</v>
      </c>
      <c r="M1306" s="69">
        <v>0</v>
      </c>
      <c r="O1306" s="69">
        <v>0</v>
      </c>
      <c r="P1306" s="69">
        <v>2</v>
      </c>
      <c r="Q1306" s="69">
        <v>0</v>
      </c>
      <c r="R1306" s="69">
        <f t="shared" si="259"/>
        <v>1</v>
      </c>
      <c r="S1306" s="69">
        <v>0</v>
      </c>
      <c r="T1306" s="69">
        <v>0</v>
      </c>
      <c r="U1306" s="69">
        <v>0</v>
      </c>
      <c r="V1306" s="69">
        <v>0</v>
      </c>
      <c r="W1306" s="69">
        <v>0</v>
      </c>
      <c r="X1306" s="69">
        <v>0</v>
      </c>
      <c r="Y1306" s="69">
        <v>0</v>
      </c>
      <c r="Z1306" s="69">
        <v>10000</v>
      </c>
      <c r="AA1306" s="69">
        <v>2</v>
      </c>
      <c r="AB1306" s="69">
        <v>31</v>
      </c>
      <c r="AC1306" s="69">
        <v>0</v>
      </c>
      <c r="AD1306" s="69">
        <v>0</v>
      </c>
      <c r="AE1306" s="69">
        <v>0</v>
      </c>
      <c r="AF1306" s="69">
        <v>20</v>
      </c>
      <c r="AG1306" s="69">
        <v>0</v>
      </c>
      <c r="AH1306" s="69">
        <v>7</v>
      </c>
      <c r="AI1306" s="69">
        <v>0</v>
      </c>
      <c r="AJ1306" s="69">
        <v>0</v>
      </c>
      <c r="AK1306" s="69">
        <v>0</v>
      </c>
      <c r="AL1306" s="69">
        <v>0</v>
      </c>
      <c r="AM1306" s="69">
        <v>1</v>
      </c>
      <c r="AN1306" s="69">
        <v>1</v>
      </c>
      <c r="AO1306" s="69">
        <v>0</v>
      </c>
      <c r="AP1306" s="69">
        <v>1</v>
      </c>
      <c r="AQ1306" s="84">
        <v>0</v>
      </c>
      <c r="AR1306" s="69">
        <v>0</v>
      </c>
      <c r="AS1306" s="69">
        <v>0</v>
      </c>
      <c r="AT1306" s="69">
        <v>0</v>
      </c>
      <c r="AU1306" s="69">
        <v>0</v>
      </c>
      <c r="AV1306" s="69">
        <v>0</v>
      </c>
      <c r="AW1306" s="69">
        <v>0</v>
      </c>
      <c r="AX1306" s="69">
        <v>0</v>
      </c>
      <c r="AY1306" s="69">
        <v>0</v>
      </c>
      <c r="AZ1306" s="69">
        <v>0</v>
      </c>
      <c r="BA1306" s="69">
        <v>0</v>
      </c>
      <c r="BB1306" s="69">
        <v>0</v>
      </c>
      <c r="BC1306" s="69">
        <v>0</v>
      </c>
      <c r="BD1306" s="69">
        <v>0</v>
      </c>
      <c r="BE1306" s="69">
        <v>0</v>
      </c>
      <c r="BF1306" s="69">
        <v>0</v>
      </c>
      <c r="BG1306" s="69">
        <v>0</v>
      </c>
      <c r="BH1306" s="69">
        <v>0</v>
      </c>
      <c r="BI1306" s="69" t="s">
        <v>2778</v>
      </c>
      <c r="BK1306" s="69">
        <v>3</v>
      </c>
      <c r="BL1306" s="69">
        <v>1</v>
      </c>
      <c r="BM1306" s="69">
        <v>2</v>
      </c>
      <c r="BN1306" s="69">
        <v>31</v>
      </c>
      <c r="BO1306" s="89">
        <v>0</v>
      </c>
      <c r="BP1306" s="69">
        <v>2</v>
      </c>
      <c r="BQ1306" s="69">
        <v>20</v>
      </c>
      <c r="BR1306" s="69">
        <v>401</v>
      </c>
      <c r="BS1306" s="69">
        <v>5</v>
      </c>
      <c r="BT1306" s="69">
        <v>1</v>
      </c>
      <c r="BU1306" s="69">
        <v>20</v>
      </c>
      <c r="BV1306" s="69">
        <v>1000</v>
      </c>
      <c r="BW1306" s="69">
        <v>0</v>
      </c>
      <c r="BY1306" s="69">
        <v>10</v>
      </c>
      <c r="BZ1306" s="69">
        <v>2</v>
      </c>
      <c r="CA1306" s="69">
        <v>31</v>
      </c>
      <c r="CB1306" s="89">
        <v>0</v>
      </c>
      <c r="CC1306" s="69">
        <v>2</v>
      </c>
      <c r="CD1306" s="69">
        <v>20</v>
      </c>
      <c r="CE1306" s="69">
        <v>1</v>
      </c>
      <c r="CF1306" s="69">
        <v>70012</v>
      </c>
      <c r="CG1306" s="69">
        <v>0</v>
      </c>
      <c r="CH1306" s="69">
        <v>0</v>
      </c>
      <c r="CI1306" s="69">
        <v>1000</v>
      </c>
      <c r="CJ1306" s="69">
        <v>0</v>
      </c>
      <c r="CL1306" s="69">
        <v>1</v>
      </c>
      <c r="CM1306" s="69">
        <v>2</v>
      </c>
      <c r="CN1306" s="69">
        <v>31</v>
      </c>
      <c r="CO1306" s="89">
        <v>0</v>
      </c>
      <c r="CP1306" s="69">
        <v>2</v>
      </c>
      <c r="CQ1306" s="69">
        <v>20</v>
      </c>
      <c r="CR1306" s="69">
        <v>1</v>
      </c>
      <c r="CS1306" s="69">
        <v>55</v>
      </c>
      <c r="CT1306" s="69">
        <v>0</v>
      </c>
      <c r="CU1306" s="69">
        <v>0</v>
      </c>
      <c r="CV1306" s="69">
        <v>1000</v>
      </c>
      <c r="CW1306" s="69">
        <v>0</v>
      </c>
      <c r="CZ1306" s="69">
        <v>0</v>
      </c>
      <c r="DA1306" s="69">
        <v>0</v>
      </c>
      <c r="DB1306" s="69">
        <v>0</v>
      </c>
      <c r="DC1306" s="69">
        <v>0</v>
      </c>
      <c r="DD1306" s="69">
        <v>0</v>
      </c>
      <c r="DE1306" s="69">
        <v>0</v>
      </c>
      <c r="DF1306" s="69">
        <v>0</v>
      </c>
      <c r="DG1306" s="69">
        <v>1</v>
      </c>
      <c r="DI1306" s="69" t="e">
        <f>INDEX(Sheet3!$E$78:$E$1130,MATCH(A1306,Sheet3!$D$78:$D$1130,0))</f>
        <v>#N/A</v>
      </c>
      <c r="DJ1306" s="69" t="str">
        <f t="shared" si="246"/>
        <v>item.ps_skill_10061</v>
      </c>
      <c r="DK1306" s="69" t="s">
        <v>2779</v>
      </c>
      <c r="DL1306" s="69"/>
      <c r="DM1306" s="69" t="s">
        <v>2766</v>
      </c>
      <c r="DN1306" s="69" t="e">
        <f>"造成["&amp;INDEX(Sheet5!$L$2:$L$11,MATCH(BL1306,Sheet5!$J$2:$J$11,0))&amp;":"&amp;BR1306&amp;"*"&amp;BS1306/1000&amp;"]"&amp;INDEX(Sheet5!$I$2:$I$4,MATCH(BR1306,Sheet5!$H$2:$H$4,0))&amp;"的"&amp;INDEX(Sheet5!$K$2:$K$11,MATCH(BL1306,Sheet5!$J$2:$J$11,0))</f>
        <v>#N/A</v>
      </c>
      <c r="DO1306" s="69"/>
      <c r="DP1306" s="69"/>
      <c r="DQ1306" s="69"/>
      <c r="DR1306" s="69" t="e">
        <f t="shared" si="247"/>
        <v>#N/A</v>
      </c>
      <c r="DS1306" s="90" t="e">
        <f>MATCH(A1306,Sheet5!D:D,0)</f>
        <v>#N/A</v>
      </c>
      <c r="DT1306" s="94" t="e">
        <f>MATCH(A1305,Sheet5!F:F,0)</f>
        <v>#N/A</v>
      </c>
      <c r="DU1306" s="69">
        <v>0</v>
      </c>
      <c r="DV1306" s="69">
        <v>0</v>
      </c>
      <c r="DW1306" s="69">
        <v>0</v>
      </c>
      <c r="DX1306" s="69">
        <v>0</v>
      </c>
      <c r="DY1306" s="69">
        <v>0</v>
      </c>
    </row>
    <row r="1307" spans="1:129" ht="14.25">
      <c r="A1307" s="69">
        <v>80006</v>
      </c>
      <c r="B1307" s="69">
        <v>0</v>
      </c>
      <c r="C1307" s="69">
        <v>1</v>
      </c>
      <c r="D1307" s="69" t="s">
        <v>2771</v>
      </c>
      <c r="E1307" s="69" t="s">
        <v>2780</v>
      </c>
      <c r="F1307" s="69" t="s">
        <v>326</v>
      </c>
      <c r="G1307" s="69">
        <v>1</v>
      </c>
      <c r="I1307" s="69">
        <v>0</v>
      </c>
      <c r="J1307" s="69">
        <v>0</v>
      </c>
      <c r="K1307" s="69">
        <v>0</v>
      </c>
      <c r="M1307" s="69">
        <v>0</v>
      </c>
      <c r="O1307" s="69">
        <v>0</v>
      </c>
      <c r="P1307" s="69">
        <v>1</v>
      </c>
      <c r="Q1307" s="69">
        <v>0</v>
      </c>
      <c r="R1307" s="69">
        <f t="shared" ref="R1307:R1312" si="260">IF(S1307&gt;0,2,1)</f>
        <v>1</v>
      </c>
      <c r="S1307" s="69">
        <v>0</v>
      </c>
      <c r="T1307" s="69">
        <v>0</v>
      </c>
      <c r="U1307" s="69">
        <v>0</v>
      </c>
      <c r="V1307" s="69">
        <v>0</v>
      </c>
      <c r="W1307" s="69">
        <v>0</v>
      </c>
      <c r="X1307" s="69">
        <v>0</v>
      </c>
      <c r="Y1307" s="69">
        <v>0</v>
      </c>
      <c r="Z1307" s="69">
        <v>10000</v>
      </c>
      <c r="AA1307" s="69">
        <v>4</v>
      </c>
      <c r="AB1307" s="69">
        <v>31</v>
      </c>
      <c r="AC1307" s="69">
        <v>0</v>
      </c>
      <c r="AD1307" s="69">
        <v>0</v>
      </c>
      <c r="AE1307" s="69">
        <v>0</v>
      </c>
      <c r="AF1307" s="69">
        <v>10</v>
      </c>
      <c r="AG1307" s="69">
        <v>0</v>
      </c>
      <c r="AH1307" s="69">
        <v>4</v>
      </c>
      <c r="AI1307" s="69">
        <v>0</v>
      </c>
      <c r="AJ1307" s="69">
        <v>0</v>
      </c>
      <c r="AK1307" s="69">
        <v>0</v>
      </c>
      <c r="AL1307" s="69">
        <v>0</v>
      </c>
      <c r="AM1307" s="69">
        <v>0</v>
      </c>
      <c r="AN1307" s="69">
        <v>0</v>
      </c>
      <c r="AO1307" s="69">
        <v>0</v>
      </c>
      <c r="AP1307" s="69">
        <v>0</v>
      </c>
      <c r="AQ1307" s="84">
        <v>0</v>
      </c>
      <c r="AR1307" s="69">
        <v>0</v>
      </c>
      <c r="AS1307" s="69">
        <v>0</v>
      </c>
      <c r="AT1307" s="69">
        <v>0</v>
      </c>
      <c r="AU1307" s="69">
        <v>0</v>
      </c>
      <c r="AV1307" s="69">
        <v>0</v>
      </c>
      <c r="AW1307" s="69">
        <v>0</v>
      </c>
      <c r="AX1307" s="69">
        <v>0</v>
      </c>
      <c r="AY1307" s="69">
        <v>0</v>
      </c>
      <c r="AZ1307" s="69">
        <v>0</v>
      </c>
      <c r="BA1307" s="69">
        <v>0</v>
      </c>
      <c r="BB1307" s="69">
        <v>0</v>
      </c>
      <c r="BC1307" s="69">
        <v>0</v>
      </c>
      <c r="BD1307" s="69">
        <v>0</v>
      </c>
      <c r="BE1307" s="69">
        <v>0</v>
      </c>
      <c r="BF1307" s="69">
        <v>0</v>
      </c>
      <c r="BG1307" s="69">
        <v>0</v>
      </c>
      <c r="BH1307" s="69">
        <v>0</v>
      </c>
      <c r="BK1307" s="69">
        <v>3</v>
      </c>
      <c r="BL1307" s="69">
        <v>10</v>
      </c>
      <c r="BM1307" s="69">
        <v>2</v>
      </c>
      <c r="BN1307" s="69">
        <v>31</v>
      </c>
      <c r="BO1307" s="89">
        <v>0</v>
      </c>
      <c r="BP1307" s="69">
        <v>4</v>
      </c>
      <c r="BQ1307" s="69">
        <v>1</v>
      </c>
      <c r="BR1307" s="69">
        <v>1</v>
      </c>
      <c r="BS1307" s="69">
        <v>70010</v>
      </c>
      <c r="BT1307" s="69">
        <v>0</v>
      </c>
      <c r="BU1307" s="69">
        <v>0</v>
      </c>
      <c r="BV1307" s="69">
        <v>1000</v>
      </c>
      <c r="BW1307" s="69">
        <v>0</v>
      </c>
      <c r="BY1307" s="69">
        <v>0</v>
      </c>
      <c r="BZ1307" s="69">
        <v>0</v>
      </c>
      <c r="CA1307" s="69">
        <v>31</v>
      </c>
      <c r="CB1307" s="89">
        <v>0</v>
      </c>
      <c r="CC1307" s="69">
        <v>0</v>
      </c>
      <c r="CD1307" s="69">
        <v>0</v>
      </c>
      <c r="CE1307" s="69">
        <v>0</v>
      </c>
      <c r="CF1307" s="69">
        <v>0</v>
      </c>
      <c r="CG1307" s="69">
        <v>0</v>
      </c>
      <c r="CH1307" s="69">
        <v>0</v>
      </c>
      <c r="CI1307" s="69">
        <v>0</v>
      </c>
      <c r="CJ1307" s="69">
        <v>0</v>
      </c>
      <c r="CL1307" s="69">
        <v>0</v>
      </c>
      <c r="CM1307" s="69">
        <v>0</v>
      </c>
      <c r="CN1307" s="69">
        <v>0</v>
      </c>
      <c r="CO1307" s="89">
        <v>0</v>
      </c>
      <c r="CP1307" s="69">
        <v>0</v>
      </c>
      <c r="CQ1307" s="69">
        <v>0</v>
      </c>
      <c r="CR1307" s="69">
        <v>0</v>
      </c>
      <c r="CS1307" s="69">
        <v>0</v>
      </c>
      <c r="CT1307" s="69">
        <v>0</v>
      </c>
      <c r="CU1307" s="69">
        <v>0</v>
      </c>
      <c r="CV1307" s="69">
        <v>0</v>
      </c>
      <c r="CW1307" s="69">
        <v>0</v>
      </c>
      <c r="CZ1307" s="69">
        <v>0</v>
      </c>
      <c r="DA1307" s="69">
        <v>0</v>
      </c>
      <c r="DB1307" s="69">
        <v>0</v>
      </c>
      <c r="DC1307" s="69">
        <v>0</v>
      </c>
      <c r="DD1307" s="69">
        <v>0</v>
      </c>
      <c r="DE1307" s="69">
        <v>0</v>
      </c>
      <c r="DF1307" s="69">
        <v>0</v>
      </c>
      <c r="DG1307" s="69">
        <v>1</v>
      </c>
      <c r="DI1307" s="69" t="e">
        <f>INDEX(Sheet3!$E$78:$E$1130,MATCH(A1307,Sheet3!$D$78:$D$1130,0))</f>
        <v>#N/A</v>
      </c>
      <c r="DJ1307" s="69" t="str">
        <f t="shared" si="246"/>
        <v>item.ps_skill_10061</v>
      </c>
      <c r="DK1307" s="69" t="s">
        <v>2773</v>
      </c>
      <c r="DL1307" s="69"/>
      <c r="DM1307" s="69" t="s">
        <v>2781</v>
      </c>
      <c r="DN1307" s="69" t="e">
        <f>"造成["&amp;INDEX(Sheet5!$L$2:$L$11,MATCH(BL1307,Sheet5!$J$2:$J$11,0))&amp;":"&amp;BR1307&amp;"*"&amp;BS1307/1000&amp;"]"&amp;INDEX(Sheet5!$I$2:$I$4,MATCH(BR1307,Sheet5!$H$2:$H$4,0))&amp;"的"&amp;INDEX(Sheet5!$K$2:$K$11,MATCH(BL1307,Sheet5!$J$2:$J$11,0))</f>
        <v>#N/A</v>
      </c>
      <c r="DO1307" s="69"/>
      <c r="DP1307" s="69"/>
      <c r="DQ1307" s="69"/>
      <c r="DR1307" s="69" t="e">
        <f t="shared" si="247"/>
        <v>#N/A</v>
      </c>
      <c r="DS1307" s="90" t="e">
        <f>MATCH(A1307,Sheet5!D:D,0)</f>
        <v>#N/A</v>
      </c>
      <c r="DT1307" s="94" t="e">
        <f>MATCH(A1306,Sheet5!F:F,0)</f>
        <v>#N/A</v>
      </c>
      <c r="DU1307" s="69">
        <v>0</v>
      </c>
      <c r="DV1307" s="69">
        <v>0</v>
      </c>
      <c r="DW1307" s="69">
        <v>0</v>
      </c>
      <c r="DX1307" s="69">
        <v>0</v>
      </c>
      <c r="DY1307" s="69">
        <v>0</v>
      </c>
    </row>
    <row r="1308" spans="1:129" ht="14.25">
      <c r="A1308" s="69">
        <v>80007</v>
      </c>
      <c r="B1308" s="69">
        <v>0</v>
      </c>
      <c r="C1308" s="69">
        <v>1</v>
      </c>
      <c r="D1308" s="69" t="s">
        <v>2771</v>
      </c>
      <c r="E1308" s="69" t="s">
        <v>2772</v>
      </c>
      <c r="F1308" s="69" t="s">
        <v>326</v>
      </c>
      <c r="G1308" s="69">
        <v>1</v>
      </c>
      <c r="I1308" s="69">
        <v>0</v>
      </c>
      <c r="J1308" s="69">
        <v>0</v>
      </c>
      <c r="K1308" s="69">
        <v>0</v>
      </c>
      <c r="M1308" s="69">
        <v>0</v>
      </c>
      <c r="O1308" s="69">
        <v>0</v>
      </c>
      <c r="P1308" s="69">
        <v>1</v>
      </c>
      <c r="Q1308" s="69">
        <v>0</v>
      </c>
      <c r="R1308" s="69">
        <f t="shared" si="260"/>
        <v>1</v>
      </c>
      <c r="S1308" s="69">
        <v>0</v>
      </c>
      <c r="T1308" s="69">
        <v>0</v>
      </c>
      <c r="U1308" s="69">
        <v>0</v>
      </c>
      <c r="V1308" s="69">
        <v>0</v>
      </c>
      <c r="W1308" s="69">
        <v>0</v>
      </c>
      <c r="X1308" s="69">
        <v>0</v>
      </c>
      <c r="Y1308" s="69">
        <v>0</v>
      </c>
      <c r="Z1308" s="69">
        <v>20000</v>
      </c>
      <c r="AA1308" s="69">
        <v>4</v>
      </c>
      <c r="AB1308" s="69">
        <v>31</v>
      </c>
      <c r="AC1308" s="69">
        <v>0</v>
      </c>
      <c r="AD1308" s="69">
        <v>0</v>
      </c>
      <c r="AE1308" s="69">
        <v>0</v>
      </c>
      <c r="AF1308" s="69">
        <v>10</v>
      </c>
      <c r="AG1308" s="69">
        <v>0</v>
      </c>
      <c r="AH1308" s="69">
        <v>4</v>
      </c>
      <c r="AI1308" s="69">
        <v>0</v>
      </c>
      <c r="AJ1308" s="69">
        <v>0</v>
      </c>
      <c r="AK1308" s="69">
        <v>0</v>
      </c>
      <c r="AL1308" s="69">
        <v>0</v>
      </c>
      <c r="AM1308" s="69">
        <v>0</v>
      </c>
      <c r="AN1308" s="69">
        <v>0</v>
      </c>
      <c r="AO1308" s="69">
        <v>0</v>
      </c>
      <c r="AP1308" s="69">
        <v>0</v>
      </c>
      <c r="AQ1308" s="84">
        <v>0</v>
      </c>
      <c r="AR1308" s="69">
        <v>0</v>
      </c>
      <c r="AS1308" s="69">
        <v>0</v>
      </c>
      <c r="AT1308" s="69">
        <v>0</v>
      </c>
      <c r="AU1308" s="69">
        <v>0</v>
      </c>
      <c r="AV1308" s="69">
        <v>0</v>
      </c>
      <c r="AW1308" s="69">
        <v>0</v>
      </c>
      <c r="AX1308" s="69">
        <v>0</v>
      </c>
      <c r="AY1308" s="69">
        <v>0</v>
      </c>
      <c r="AZ1308" s="69">
        <v>0</v>
      </c>
      <c r="BA1308" s="69">
        <v>0</v>
      </c>
      <c r="BB1308" s="69">
        <v>0</v>
      </c>
      <c r="BC1308" s="69">
        <v>0</v>
      </c>
      <c r="BD1308" s="69">
        <v>0</v>
      </c>
      <c r="BE1308" s="69">
        <v>0</v>
      </c>
      <c r="BF1308" s="69">
        <v>0</v>
      </c>
      <c r="BG1308" s="69">
        <v>0</v>
      </c>
      <c r="BH1308" s="69">
        <v>0</v>
      </c>
      <c r="BK1308" s="69">
        <v>3</v>
      </c>
      <c r="BL1308" s="69">
        <v>10</v>
      </c>
      <c r="BM1308" s="69">
        <v>2</v>
      </c>
      <c r="BN1308" s="69">
        <v>31</v>
      </c>
      <c r="BO1308" s="89">
        <v>0</v>
      </c>
      <c r="BP1308" s="69">
        <v>4</v>
      </c>
      <c r="BQ1308" s="69">
        <v>1</v>
      </c>
      <c r="BR1308" s="69">
        <v>1</v>
      </c>
      <c r="BS1308" s="69">
        <v>70011</v>
      </c>
      <c r="BT1308" s="69">
        <v>0</v>
      </c>
      <c r="BU1308" s="69">
        <v>0</v>
      </c>
      <c r="BV1308" s="69">
        <v>1000</v>
      </c>
      <c r="BW1308" s="69">
        <v>0</v>
      </c>
      <c r="BY1308" s="69">
        <v>0</v>
      </c>
      <c r="BZ1308" s="69">
        <v>0</v>
      </c>
      <c r="CA1308" s="69">
        <v>31</v>
      </c>
      <c r="CB1308" s="89">
        <v>0</v>
      </c>
      <c r="CC1308" s="69">
        <v>0</v>
      </c>
      <c r="CD1308" s="69">
        <v>0</v>
      </c>
      <c r="CE1308" s="69">
        <v>0</v>
      </c>
      <c r="CF1308" s="69">
        <v>0</v>
      </c>
      <c r="CG1308" s="69">
        <v>0</v>
      </c>
      <c r="CH1308" s="69">
        <v>0</v>
      </c>
      <c r="CI1308" s="69">
        <v>0</v>
      </c>
      <c r="CJ1308" s="69">
        <v>0</v>
      </c>
      <c r="CL1308" s="69">
        <v>0</v>
      </c>
      <c r="CM1308" s="69">
        <v>0</v>
      </c>
      <c r="CN1308" s="69">
        <v>0</v>
      </c>
      <c r="CO1308" s="89">
        <v>0</v>
      </c>
      <c r="CP1308" s="69">
        <v>0</v>
      </c>
      <c r="CQ1308" s="69">
        <v>0</v>
      </c>
      <c r="CR1308" s="69">
        <v>0</v>
      </c>
      <c r="CS1308" s="69">
        <v>0</v>
      </c>
      <c r="CT1308" s="69">
        <v>0</v>
      </c>
      <c r="CU1308" s="69">
        <v>0</v>
      </c>
      <c r="CV1308" s="69">
        <v>0</v>
      </c>
      <c r="CW1308" s="69">
        <v>0</v>
      </c>
      <c r="CZ1308" s="69">
        <v>0</v>
      </c>
      <c r="DA1308" s="69">
        <v>0</v>
      </c>
      <c r="DB1308" s="69">
        <v>0</v>
      </c>
      <c r="DC1308" s="69">
        <v>0</v>
      </c>
      <c r="DD1308" s="69">
        <v>0</v>
      </c>
      <c r="DE1308" s="69">
        <v>0</v>
      </c>
      <c r="DF1308" s="69">
        <v>0</v>
      </c>
      <c r="DG1308" s="69">
        <v>1</v>
      </c>
      <c r="DI1308" s="69" t="e">
        <f>INDEX(Sheet3!$E$78:$E$1130,MATCH(A1308,Sheet3!$D$78:$D$1130,0))</f>
        <v>#N/A</v>
      </c>
      <c r="DJ1308" s="69" t="str">
        <f t="shared" ref="DJ1308:DJ1371" si="261">IFERROR(DI1308,F1308)</f>
        <v>item.ps_skill_10061</v>
      </c>
      <c r="DK1308" s="69" t="s">
        <v>2773</v>
      </c>
      <c r="DL1308" s="69"/>
      <c r="DM1308" s="69" t="s">
        <v>2774</v>
      </c>
      <c r="DN1308" s="69" t="e">
        <f>"造成["&amp;INDEX(Sheet5!$L$2:$L$11,MATCH(BL1308,Sheet5!$J$2:$J$11,0))&amp;":"&amp;BR1308&amp;"*"&amp;BS1308/1000&amp;"]"&amp;INDEX(Sheet5!$I$2:$I$4,MATCH(BR1308,Sheet5!$H$2:$H$4,0))&amp;"的"&amp;INDEX(Sheet5!$K$2:$K$11,MATCH(BL1308,Sheet5!$J$2:$J$11,0))</f>
        <v>#N/A</v>
      </c>
      <c r="DO1308" s="69"/>
      <c r="DP1308" s="69"/>
      <c r="DQ1308" s="69"/>
      <c r="DR1308" s="69" t="e">
        <f t="shared" si="247"/>
        <v>#N/A</v>
      </c>
      <c r="DS1308" s="90" t="e">
        <f>MATCH(A1308,Sheet5!D:D,0)</f>
        <v>#N/A</v>
      </c>
      <c r="DT1308" s="94" t="e">
        <f>MATCH(A1307,Sheet5!F:F,0)</f>
        <v>#N/A</v>
      </c>
      <c r="DU1308" s="69">
        <v>0</v>
      </c>
      <c r="DV1308" s="69">
        <v>0</v>
      </c>
      <c r="DW1308" s="69">
        <v>0</v>
      </c>
      <c r="DX1308" s="69">
        <v>0</v>
      </c>
      <c r="DY1308" s="69">
        <v>0</v>
      </c>
    </row>
    <row r="1309" spans="1:129" ht="14.25">
      <c r="A1309" s="69">
        <v>80008</v>
      </c>
      <c r="B1309" s="69">
        <v>0</v>
      </c>
      <c r="C1309" s="69">
        <v>1</v>
      </c>
      <c r="D1309" s="69" t="s">
        <v>2782</v>
      </c>
      <c r="E1309" s="69" t="s">
        <v>2764</v>
      </c>
      <c r="F1309" s="69" t="s">
        <v>326</v>
      </c>
      <c r="G1309" s="69">
        <v>1</v>
      </c>
      <c r="I1309" s="69">
        <v>0</v>
      </c>
      <c r="J1309" s="69">
        <v>0</v>
      </c>
      <c r="K1309" s="69">
        <v>0</v>
      </c>
      <c r="M1309" s="69">
        <v>0</v>
      </c>
      <c r="O1309" s="69">
        <v>0</v>
      </c>
      <c r="P1309" s="69">
        <v>1</v>
      </c>
      <c r="Q1309" s="69">
        <v>0</v>
      </c>
      <c r="R1309" s="69">
        <f t="shared" si="260"/>
        <v>1</v>
      </c>
      <c r="S1309" s="69">
        <v>0</v>
      </c>
      <c r="T1309" s="69">
        <v>0</v>
      </c>
      <c r="U1309" s="69">
        <v>0</v>
      </c>
      <c r="V1309" s="69">
        <v>0</v>
      </c>
      <c r="W1309" s="69">
        <v>0</v>
      </c>
      <c r="X1309" s="69">
        <v>0</v>
      </c>
      <c r="Y1309" s="69">
        <v>0</v>
      </c>
      <c r="Z1309" s="69">
        <v>10000</v>
      </c>
      <c r="AA1309" s="69">
        <v>2</v>
      </c>
      <c r="AB1309" s="69">
        <v>31</v>
      </c>
      <c r="AC1309" s="69">
        <v>0</v>
      </c>
      <c r="AD1309" s="69">
        <v>0</v>
      </c>
      <c r="AE1309" s="69">
        <v>0</v>
      </c>
      <c r="AF1309" s="69">
        <v>20</v>
      </c>
      <c r="AG1309" s="69">
        <v>0</v>
      </c>
      <c r="AH1309" s="69">
        <v>1</v>
      </c>
      <c r="AI1309" s="69">
        <v>0</v>
      </c>
      <c r="AJ1309" s="69">
        <v>0</v>
      </c>
      <c r="AK1309" s="69">
        <v>0</v>
      </c>
      <c r="AL1309" s="69">
        <v>0</v>
      </c>
      <c r="AM1309" s="69">
        <v>1</v>
      </c>
      <c r="AN1309" s="69">
        <v>1</v>
      </c>
      <c r="AO1309" s="69">
        <v>0</v>
      </c>
      <c r="AP1309" s="69">
        <v>0</v>
      </c>
      <c r="AQ1309" s="84">
        <v>0</v>
      </c>
      <c r="AR1309" s="69">
        <v>0</v>
      </c>
      <c r="AS1309" s="69">
        <v>0</v>
      </c>
      <c r="AT1309" s="69">
        <v>0</v>
      </c>
      <c r="AU1309" s="69">
        <v>0</v>
      </c>
      <c r="AV1309" s="69">
        <v>0</v>
      </c>
      <c r="AW1309" s="69">
        <v>0</v>
      </c>
      <c r="AX1309" s="69">
        <v>0</v>
      </c>
      <c r="AY1309" s="69">
        <v>0</v>
      </c>
      <c r="AZ1309" s="69">
        <v>0</v>
      </c>
      <c r="BA1309" s="69">
        <v>0</v>
      </c>
      <c r="BB1309" s="69">
        <v>0</v>
      </c>
      <c r="BC1309" s="69">
        <v>0</v>
      </c>
      <c r="BD1309" s="69">
        <v>0</v>
      </c>
      <c r="BE1309" s="69">
        <v>0</v>
      </c>
      <c r="BF1309" s="69">
        <v>0</v>
      </c>
      <c r="BG1309" s="69">
        <v>0</v>
      </c>
      <c r="BH1309" s="69">
        <v>0</v>
      </c>
      <c r="BK1309" s="69">
        <v>3</v>
      </c>
      <c r="BL1309" s="69">
        <v>1</v>
      </c>
      <c r="BM1309" s="69">
        <v>2</v>
      </c>
      <c r="BN1309" s="69">
        <v>31</v>
      </c>
      <c r="BO1309" s="89">
        <v>0</v>
      </c>
      <c r="BP1309" s="69">
        <v>2</v>
      </c>
      <c r="BQ1309" s="69">
        <v>20</v>
      </c>
      <c r="BR1309" s="69">
        <v>401</v>
      </c>
      <c r="BS1309" s="69">
        <v>2</v>
      </c>
      <c r="BT1309" s="69">
        <v>1</v>
      </c>
      <c r="BU1309" s="69">
        <v>75</v>
      </c>
      <c r="BV1309" s="69">
        <v>1000</v>
      </c>
      <c r="BW1309" s="69">
        <v>0</v>
      </c>
      <c r="BY1309" s="69">
        <v>10</v>
      </c>
      <c r="BZ1309" s="69">
        <v>2</v>
      </c>
      <c r="CA1309" s="69">
        <v>31</v>
      </c>
      <c r="CB1309" s="89">
        <v>0</v>
      </c>
      <c r="CC1309" s="69">
        <v>2</v>
      </c>
      <c r="CD1309" s="69">
        <v>20</v>
      </c>
      <c r="CE1309" s="69">
        <v>1</v>
      </c>
      <c r="CF1309" s="69">
        <v>70022</v>
      </c>
      <c r="CG1309" s="69">
        <v>0</v>
      </c>
      <c r="CH1309" s="69">
        <v>0</v>
      </c>
      <c r="CI1309" s="69">
        <v>1000</v>
      </c>
      <c r="CJ1309" s="69">
        <v>0</v>
      </c>
      <c r="CL1309" s="69">
        <v>10</v>
      </c>
      <c r="CM1309" s="69">
        <v>2</v>
      </c>
      <c r="CN1309" s="69">
        <v>31</v>
      </c>
      <c r="CO1309" s="89">
        <v>0</v>
      </c>
      <c r="CP1309" s="69">
        <v>2</v>
      </c>
      <c r="CQ1309" s="69">
        <v>20</v>
      </c>
      <c r="CR1309" s="69">
        <v>1</v>
      </c>
      <c r="CS1309" s="69">
        <v>70103</v>
      </c>
      <c r="CT1309" s="69">
        <v>0</v>
      </c>
      <c r="CU1309" s="69">
        <v>0</v>
      </c>
      <c r="CV1309" s="69">
        <v>1000</v>
      </c>
      <c r="CW1309" s="69">
        <v>0</v>
      </c>
      <c r="CZ1309" s="69">
        <v>0</v>
      </c>
      <c r="DA1309" s="69">
        <v>0</v>
      </c>
      <c r="DB1309" s="69">
        <v>0</v>
      </c>
      <c r="DC1309" s="69">
        <v>0</v>
      </c>
      <c r="DD1309" s="69">
        <v>0</v>
      </c>
      <c r="DE1309" s="69">
        <v>0</v>
      </c>
      <c r="DF1309" s="69">
        <v>0</v>
      </c>
      <c r="DG1309" s="69">
        <v>1</v>
      </c>
      <c r="DI1309" s="69" t="e">
        <f>INDEX(Sheet3!$E$78:$E$1130,MATCH(A1309,Sheet3!$D$78:$D$1130,0))</f>
        <v>#N/A</v>
      </c>
      <c r="DJ1309" s="69" t="str">
        <f t="shared" si="261"/>
        <v>item.ps_skill_10061</v>
      </c>
      <c r="DK1309" s="69" t="s">
        <v>2783</v>
      </c>
      <c r="DL1309" s="69"/>
      <c r="DM1309" s="69" t="s">
        <v>2766</v>
      </c>
      <c r="DN1309" s="69" t="e">
        <f>"造成["&amp;INDEX(Sheet5!$L$2:$L$11,MATCH(BL1309,Sheet5!$J$2:$J$11,0))&amp;":"&amp;BR1309&amp;"*"&amp;BS1309/1000&amp;"]"&amp;INDEX(Sheet5!$I$2:$I$4,MATCH(BR1309,Sheet5!$H$2:$H$4,0))&amp;"的"&amp;INDEX(Sheet5!$K$2:$K$11,MATCH(BL1309,Sheet5!$J$2:$J$11,0))</f>
        <v>#N/A</v>
      </c>
      <c r="DO1309" s="69"/>
      <c r="DP1309" s="69"/>
      <c r="DQ1309" s="69"/>
      <c r="DR1309" s="69" t="e">
        <f t="shared" si="247"/>
        <v>#N/A</v>
      </c>
      <c r="DS1309" s="90" t="e">
        <f>MATCH(A1309,Sheet5!D:D,0)</f>
        <v>#N/A</v>
      </c>
      <c r="DT1309" s="94" t="e">
        <f>MATCH(A1308,Sheet5!F:F,0)</f>
        <v>#N/A</v>
      </c>
      <c r="DU1309" s="69">
        <v>0</v>
      </c>
      <c r="DV1309" s="69">
        <v>0</v>
      </c>
      <c r="DW1309" s="69">
        <v>0</v>
      </c>
      <c r="DX1309" s="69">
        <v>0</v>
      </c>
      <c r="DY1309" s="69">
        <v>0</v>
      </c>
    </row>
    <row r="1310" spans="1:129" ht="14.25">
      <c r="A1310" s="69">
        <v>80009</v>
      </c>
      <c r="B1310" s="69">
        <v>0</v>
      </c>
      <c r="C1310" s="69">
        <v>1</v>
      </c>
      <c r="D1310" s="69" t="s">
        <v>2784</v>
      </c>
      <c r="E1310" s="69" t="s">
        <v>2764</v>
      </c>
      <c r="F1310" s="69" t="s">
        <v>326</v>
      </c>
      <c r="G1310" s="69">
        <v>1</v>
      </c>
      <c r="I1310" s="69">
        <v>0</v>
      </c>
      <c r="J1310" s="69">
        <v>0</v>
      </c>
      <c r="K1310" s="69">
        <v>0</v>
      </c>
      <c r="M1310" s="69">
        <v>0</v>
      </c>
      <c r="O1310" s="69">
        <v>0</v>
      </c>
      <c r="P1310" s="69">
        <v>2</v>
      </c>
      <c r="Q1310" s="69">
        <v>0</v>
      </c>
      <c r="R1310" s="69">
        <f t="shared" si="260"/>
        <v>1</v>
      </c>
      <c r="S1310" s="69">
        <v>0</v>
      </c>
      <c r="T1310" s="69">
        <v>0</v>
      </c>
      <c r="U1310" s="69">
        <v>0</v>
      </c>
      <c r="V1310" s="69">
        <v>0</v>
      </c>
      <c r="W1310" s="69">
        <v>0</v>
      </c>
      <c r="X1310" s="69">
        <v>0</v>
      </c>
      <c r="Y1310" s="69">
        <v>0</v>
      </c>
      <c r="Z1310" s="69">
        <v>10000</v>
      </c>
      <c r="AA1310" s="69">
        <v>2</v>
      </c>
      <c r="AB1310" s="69">
        <v>31</v>
      </c>
      <c r="AC1310" s="69">
        <v>0</v>
      </c>
      <c r="AD1310" s="69">
        <v>0</v>
      </c>
      <c r="AE1310" s="69">
        <v>0</v>
      </c>
      <c r="AF1310" s="69">
        <v>20</v>
      </c>
      <c r="AG1310" s="69">
        <v>0</v>
      </c>
      <c r="AH1310" s="69">
        <v>7</v>
      </c>
      <c r="AI1310" s="69">
        <v>0</v>
      </c>
      <c r="AJ1310" s="69">
        <v>0</v>
      </c>
      <c r="AK1310" s="69">
        <v>0</v>
      </c>
      <c r="AL1310" s="69">
        <v>0</v>
      </c>
      <c r="AM1310" s="69">
        <v>1</v>
      </c>
      <c r="AN1310" s="69">
        <v>1</v>
      </c>
      <c r="AO1310" s="69">
        <v>0</v>
      </c>
      <c r="AP1310" s="69">
        <v>1</v>
      </c>
      <c r="AQ1310" s="84">
        <v>0</v>
      </c>
      <c r="AR1310" s="69">
        <v>0</v>
      </c>
      <c r="AS1310" s="69">
        <v>0</v>
      </c>
      <c r="AT1310" s="69">
        <v>0</v>
      </c>
      <c r="AU1310" s="69">
        <v>0</v>
      </c>
      <c r="AV1310" s="69">
        <v>0</v>
      </c>
      <c r="AW1310" s="69">
        <v>0</v>
      </c>
      <c r="AX1310" s="69">
        <v>0</v>
      </c>
      <c r="AY1310" s="69">
        <v>0</v>
      </c>
      <c r="AZ1310" s="69">
        <v>0</v>
      </c>
      <c r="BA1310" s="69">
        <v>0</v>
      </c>
      <c r="BB1310" s="69">
        <v>0</v>
      </c>
      <c r="BC1310" s="69">
        <v>0</v>
      </c>
      <c r="BD1310" s="69">
        <v>0</v>
      </c>
      <c r="BE1310" s="69">
        <v>0</v>
      </c>
      <c r="BF1310" s="69">
        <v>0</v>
      </c>
      <c r="BG1310" s="69">
        <v>0</v>
      </c>
      <c r="BH1310" s="69">
        <v>0</v>
      </c>
      <c r="BI1310" s="69" t="s">
        <v>2778</v>
      </c>
      <c r="BK1310" s="69">
        <v>3</v>
      </c>
      <c r="BL1310" s="69">
        <v>1</v>
      </c>
      <c r="BM1310" s="69">
        <v>2</v>
      </c>
      <c r="BN1310" s="69">
        <v>31</v>
      </c>
      <c r="BO1310" s="89">
        <v>0</v>
      </c>
      <c r="BP1310" s="69">
        <v>2</v>
      </c>
      <c r="BQ1310" s="69">
        <v>20</v>
      </c>
      <c r="BR1310" s="69">
        <v>401</v>
      </c>
      <c r="BS1310" s="69">
        <v>6</v>
      </c>
      <c r="BT1310" s="69">
        <v>1</v>
      </c>
      <c r="BU1310" s="69">
        <v>45</v>
      </c>
      <c r="BV1310" s="69">
        <v>1000</v>
      </c>
      <c r="BW1310" s="69">
        <v>0</v>
      </c>
      <c r="BY1310" s="69">
        <v>10</v>
      </c>
      <c r="BZ1310" s="69">
        <v>2</v>
      </c>
      <c r="CA1310" s="69">
        <v>31</v>
      </c>
      <c r="CB1310" s="89">
        <v>0</v>
      </c>
      <c r="CC1310" s="69">
        <v>2</v>
      </c>
      <c r="CD1310" s="69">
        <v>20</v>
      </c>
      <c r="CE1310" s="69">
        <v>1</v>
      </c>
      <c r="CF1310" s="69">
        <v>70021</v>
      </c>
      <c r="CG1310" s="69">
        <v>0</v>
      </c>
      <c r="CH1310" s="69">
        <v>0</v>
      </c>
      <c r="CI1310" s="69">
        <v>1000</v>
      </c>
      <c r="CJ1310" s="69">
        <v>0</v>
      </c>
      <c r="CL1310" s="69">
        <v>1</v>
      </c>
      <c r="CM1310" s="69">
        <v>2</v>
      </c>
      <c r="CN1310" s="69">
        <v>31</v>
      </c>
      <c r="CO1310" s="89">
        <v>0</v>
      </c>
      <c r="CP1310" s="69">
        <v>2</v>
      </c>
      <c r="CQ1310" s="69">
        <v>20</v>
      </c>
      <c r="CR1310" s="69">
        <v>1</v>
      </c>
      <c r="CS1310" s="69">
        <v>80</v>
      </c>
      <c r="CT1310" s="69">
        <v>0</v>
      </c>
      <c r="CU1310" s="69">
        <v>0</v>
      </c>
      <c r="CV1310" s="69">
        <v>1000</v>
      </c>
      <c r="CW1310" s="69">
        <v>0</v>
      </c>
      <c r="CZ1310" s="69">
        <v>0</v>
      </c>
      <c r="DA1310" s="69">
        <v>0</v>
      </c>
      <c r="DB1310" s="69">
        <v>0</v>
      </c>
      <c r="DC1310" s="69">
        <v>0</v>
      </c>
      <c r="DD1310" s="69">
        <v>0</v>
      </c>
      <c r="DE1310" s="69">
        <v>0</v>
      </c>
      <c r="DF1310" s="69">
        <v>0</v>
      </c>
      <c r="DG1310" s="69">
        <v>1</v>
      </c>
      <c r="DI1310" s="69" t="e">
        <f>INDEX(Sheet3!$E$78:$E$1130,MATCH(A1310,Sheet3!$D$78:$D$1130,0))</f>
        <v>#N/A</v>
      </c>
      <c r="DJ1310" s="69" t="str">
        <f t="shared" si="261"/>
        <v>item.ps_skill_10061</v>
      </c>
      <c r="DK1310" s="69" t="s">
        <v>2785</v>
      </c>
      <c r="DL1310" s="69"/>
      <c r="DM1310" s="69" t="s">
        <v>2766</v>
      </c>
      <c r="DN1310" s="69" t="e">
        <f>"造成["&amp;INDEX(Sheet5!$L$2:$L$11,MATCH(BL1310,Sheet5!$J$2:$J$11,0))&amp;":"&amp;BR1310&amp;"*"&amp;BS1310/1000&amp;"]"&amp;INDEX(Sheet5!$I$2:$I$4,MATCH(BR1310,Sheet5!$H$2:$H$4,0))&amp;"的"&amp;INDEX(Sheet5!$K$2:$K$11,MATCH(BL1310,Sheet5!$J$2:$J$11,0))</f>
        <v>#N/A</v>
      </c>
      <c r="DO1310" s="69"/>
      <c r="DP1310" s="69"/>
      <c r="DQ1310" s="69"/>
      <c r="DR1310" s="69" t="e">
        <f t="shared" si="247"/>
        <v>#N/A</v>
      </c>
      <c r="DS1310" s="90" t="e">
        <f>MATCH(A1310,Sheet5!D:D,0)</f>
        <v>#N/A</v>
      </c>
      <c r="DT1310" s="94" t="e">
        <f>MATCH(A1309,Sheet5!F:F,0)</f>
        <v>#N/A</v>
      </c>
      <c r="DU1310" s="69">
        <v>0</v>
      </c>
      <c r="DV1310" s="69">
        <v>0</v>
      </c>
      <c r="DW1310" s="69">
        <v>0</v>
      </c>
      <c r="DX1310" s="69">
        <v>0</v>
      </c>
      <c r="DY1310" s="69">
        <v>0</v>
      </c>
    </row>
    <row r="1311" spans="1:129" ht="14.25">
      <c r="A1311" s="69">
        <v>80010</v>
      </c>
      <c r="B1311" s="69">
        <v>0</v>
      </c>
      <c r="C1311" s="69">
        <v>1</v>
      </c>
      <c r="D1311" s="69" t="s">
        <v>2786</v>
      </c>
      <c r="E1311" s="69" t="s">
        <v>2764</v>
      </c>
      <c r="F1311" s="69" t="s">
        <v>326</v>
      </c>
      <c r="G1311" s="69">
        <v>1</v>
      </c>
      <c r="I1311" s="69">
        <v>0</v>
      </c>
      <c r="J1311" s="69">
        <v>0</v>
      </c>
      <c r="K1311" s="69">
        <v>0</v>
      </c>
      <c r="M1311" s="69">
        <v>0</v>
      </c>
      <c r="O1311" s="69">
        <v>0</v>
      </c>
      <c r="P1311" s="69">
        <v>1</v>
      </c>
      <c r="Q1311" s="69">
        <v>0</v>
      </c>
      <c r="R1311" s="69">
        <f t="shared" si="260"/>
        <v>1</v>
      </c>
      <c r="S1311" s="69">
        <v>0</v>
      </c>
      <c r="T1311" s="69">
        <v>0</v>
      </c>
      <c r="U1311" s="69">
        <v>0</v>
      </c>
      <c r="V1311" s="69">
        <v>0</v>
      </c>
      <c r="W1311" s="69">
        <v>0</v>
      </c>
      <c r="X1311" s="69">
        <v>0</v>
      </c>
      <c r="Y1311" s="69">
        <v>0</v>
      </c>
      <c r="Z1311" s="69">
        <v>10000</v>
      </c>
      <c r="AA1311" s="69">
        <v>2</v>
      </c>
      <c r="AB1311" s="69">
        <v>31</v>
      </c>
      <c r="AC1311" s="69">
        <v>0</v>
      </c>
      <c r="AD1311" s="69">
        <v>0</v>
      </c>
      <c r="AE1311" s="69">
        <v>0</v>
      </c>
      <c r="AF1311" s="69">
        <v>20</v>
      </c>
      <c r="AG1311" s="69">
        <v>0</v>
      </c>
      <c r="AH1311" s="69">
        <v>1</v>
      </c>
      <c r="AI1311" s="69">
        <v>0</v>
      </c>
      <c r="AJ1311" s="69">
        <v>0</v>
      </c>
      <c r="AK1311" s="69">
        <v>0</v>
      </c>
      <c r="AL1311" s="69">
        <v>0</v>
      </c>
      <c r="AM1311" s="69">
        <v>1</v>
      </c>
      <c r="AN1311" s="69">
        <v>1</v>
      </c>
      <c r="AO1311" s="69">
        <v>0</v>
      </c>
      <c r="AP1311" s="69">
        <v>0</v>
      </c>
      <c r="AQ1311" s="84">
        <v>0</v>
      </c>
      <c r="AR1311" s="69">
        <v>0</v>
      </c>
      <c r="AS1311" s="69">
        <v>0</v>
      </c>
      <c r="AT1311" s="69">
        <v>0</v>
      </c>
      <c r="AU1311" s="69">
        <v>0</v>
      </c>
      <c r="AV1311" s="69">
        <v>0</v>
      </c>
      <c r="AW1311" s="69">
        <v>0</v>
      </c>
      <c r="AX1311" s="69">
        <v>0</v>
      </c>
      <c r="AY1311" s="69">
        <v>0</v>
      </c>
      <c r="AZ1311" s="69">
        <v>0</v>
      </c>
      <c r="BA1311" s="69">
        <v>0</v>
      </c>
      <c r="BB1311" s="69">
        <v>0</v>
      </c>
      <c r="BC1311" s="69">
        <v>0</v>
      </c>
      <c r="BD1311" s="69">
        <v>0</v>
      </c>
      <c r="BE1311" s="69">
        <v>0</v>
      </c>
      <c r="BF1311" s="69">
        <v>0</v>
      </c>
      <c r="BG1311" s="69">
        <v>0</v>
      </c>
      <c r="BH1311" s="69">
        <v>0</v>
      </c>
      <c r="BK1311" s="69">
        <v>3</v>
      </c>
      <c r="BL1311" s="69">
        <v>1</v>
      </c>
      <c r="BM1311" s="69">
        <v>2</v>
      </c>
      <c r="BN1311" s="69">
        <v>31</v>
      </c>
      <c r="BO1311" s="89">
        <v>0</v>
      </c>
      <c r="BP1311" s="69">
        <v>2</v>
      </c>
      <c r="BQ1311" s="69">
        <v>20</v>
      </c>
      <c r="BR1311" s="69">
        <v>401</v>
      </c>
      <c r="BS1311" s="69">
        <v>3</v>
      </c>
      <c r="BT1311" s="69">
        <v>1</v>
      </c>
      <c r="BU1311" s="69">
        <v>95</v>
      </c>
      <c r="BV1311" s="69">
        <v>1000</v>
      </c>
      <c r="BW1311" s="69">
        <v>0</v>
      </c>
      <c r="BY1311" s="69">
        <v>10</v>
      </c>
      <c r="BZ1311" s="69">
        <v>2</v>
      </c>
      <c r="CA1311" s="69">
        <v>31</v>
      </c>
      <c r="CB1311" s="89">
        <v>0</v>
      </c>
      <c r="CC1311" s="69">
        <v>2</v>
      </c>
      <c r="CD1311" s="69">
        <v>20</v>
      </c>
      <c r="CE1311" s="69">
        <v>1</v>
      </c>
      <c r="CF1311" s="69">
        <v>70024</v>
      </c>
      <c r="CG1311" s="69">
        <v>0</v>
      </c>
      <c r="CH1311" s="69">
        <v>0</v>
      </c>
      <c r="CI1311" s="69">
        <v>1000</v>
      </c>
      <c r="CJ1311" s="69">
        <v>0</v>
      </c>
      <c r="CL1311" s="69">
        <v>10</v>
      </c>
      <c r="CM1311" s="69">
        <v>2</v>
      </c>
      <c r="CN1311" s="69">
        <v>31</v>
      </c>
      <c r="CO1311" s="89">
        <v>0</v>
      </c>
      <c r="CP1311" s="69">
        <v>2</v>
      </c>
      <c r="CQ1311" s="69">
        <v>20</v>
      </c>
      <c r="CR1311" s="69">
        <v>1</v>
      </c>
      <c r="CS1311" s="69">
        <v>70103</v>
      </c>
      <c r="CT1311" s="69">
        <v>0</v>
      </c>
      <c r="CU1311" s="69">
        <v>0</v>
      </c>
      <c r="CV1311" s="69">
        <v>1000</v>
      </c>
      <c r="CW1311" s="69">
        <v>0</v>
      </c>
      <c r="CZ1311" s="69">
        <v>0</v>
      </c>
      <c r="DA1311" s="69">
        <v>0</v>
      </c>
      <c r="DB1311" s="69">
        <v>0</v>
      </c>
      <c r="DC1311" s="69">
        <v>0</v>
      </c>
      <c r="DD1311" s="69">
        <v>0</v>
      </c>
      <c r="DE1311" s="69">
        <v>0</v>
      </c>
      <c r="DF1311" s="69">
        <v>0</v>
      </c>
      <c r="DG1311" s="69">
        <v>1</v>
      </c>
      <c r="DI1311" s="69" t="e">
        <f>INDEX(Sheet3!$E$78:$E$1130,MATCH(A1311,Sheet3!$D$78:$D$1130,0))</f>
        <v>#N/A</v>
      </c>
      <c r="DJ1311" s="69" t="str">
        <f t="shared" si="261"/>
        <v>item.ps_skill_10061</v>
      </c>
      <c r="DK1311" s="69" t="s">
        <v>2787</v>
      </c>
      <c r="DL1311" s="69"/>
      <c r="DM1311" s="69" t="s">
        <v>2766</v>
      </c>
      <c r="DN1311" s="69" t="e">
        <f>"造成["&amp;INDEX(Sheet5!$L$2:$L$11,MATCH(BL1311,Sheet5!$J$2:$J$11,0))&amp;":"&amp;BR1311&amp;"*"&amp;BS1311/1000&amp;"]"&amp;INDEX(Sheet5!$I$2:$I$4,MATCH(BR1311,Sheet5!$H$2:$H$4,0))&amp;"的"&amp;INDEX(Sheet5!$K$2:$K$11,MATCH(BL1311,Sheet5!$J$2:$J$11,0))</f>
        <v>#N/A</v>
      </c>
      <c r="DO1311" s="69"/>
      <c r="DP1311" s="69"/>
      <c r="DQ1311" s="69"/>
      <c r="DR1311" s="69" t="e">
        <f t="shared" si="247"/>
        <v>#N/A</v>
      </c>
      <c r="DS1311" s="90" t="e">
        <f>MATCH(A1311,Sheet5!D:D,0)</f>
        <v>#N/A</v>
      </c>
      <c r="DT1311" s="94" t="e">
        <f>MATCH(A1310,Sheet5!F:F,0)</f>
        <v>#N/A</v>
      </c>
      <c r="DU1311" s="69">
        <v>0</v>
      </c>
      <c r="DV1311" s="69">
        <v>0</v>
      </c>
      <c r="DW1311" s="69">
        <v>0</v>
      </c>
      <c r="DX1311" s="69">
        <v>0</v>
      </c>
      <c r="DY1311" s="69">
        <v>0</v>
      </c>
    </row>
    <row r="1312" spans="1:129" ht="14.25">
      <c r="A1312" s="69">
        <v>80011</v>
      </c>
      <c r="B1312" s="69">
        <v>0</v>
      </c>
      <c r="C1312" s="69">
        <v>1</v>
      </c>
      <c r="D1312" s="69" t="s">
        <v>2788</v>
      </c>
      <c r="E1312" s="69" t="s">
        <v>2764</v>
      </c>
      <c r="F1312" s="69" t="s">
        <v>326</v>
      </c>
      <c r="G1312" s="69">
        <v>1</v>
      </c>
      <c r="I1312" s="69">
        <v>0</v>
      </c>
      <c r="J1312" s="69">
        <v>0</v>
      </c>
      <c r="K1312" s="69">
        <v>0</v>
      </c>
      <c r="M1312" s="69">
        <v>0</v>
      </c>
      <c r="O1312" s="69">
        <v>0</v>
      </c>
      <c r="P1312" s="69">
        <v>2</v>
      </c>
      <c r="Q1312" s="69">
        <v>0</v>
      </c>
      <c r="R1312" s="69">
        <f t="shared" si="260"/>
        <v>1</v>
      </c>
      <c r="S1312" s="69">
        <v>0</v>
      </c>
      <c r="T1312" s="69">
        <v>0</v>
      </c>
      <c r="U1312" s="69">
        <v>0</v>
      </c>
      <c r="V1312" s="69">
        <v>0</v>
      </c>
      <c r="W1312" s="69">
        <v>0</v>
      </c>
      <c r="X1312" s="69">
        <v>0</v>
      </c>
      <c r="Y1312" s="69">
        <v>0</v>
      </c>
      <c r="Z1312" s="69">
        <v>10000</v>
      </c>
      <c r="AA1312" s="69">
        <v>2</v>
      </c>
      <c r="AB1312" s="69">
        <v>31</v>
      </c>
      <c r="AC1312" s="69">
        <v>0</v>
      </c>
      <c r="AD1312" s="69">
        <v>0</v>
      </c>
      <c r="AE1312" s="69">
        <v>0</v>
      </c>
      <c r="AF1312" s="69">
        <v>20</v>
      </c>
      <c r="AG1312" s="69">
        <v>0</v>
      </c>
      <c r="AH1312" s="69">
        <v>7</v>
      </c>
      <c r="AI1312" s="69">
        <v>0</v>
      </c>
      <c r="AJ1312" s="69">
        <v>0</v>
      </c>
      <c r="AK1312" s="69">
        <v>0</v>
      </c>
      <c r="AL1312" s="69">
        <v>0</v>
      </c>
      <c r="AM1312" s="69">
        <v>1</v>
      </c>
      <c r="AN1312" s="69">
        <v>1</v>
      </c>
      <c r="AO1312" s="69">
        <v>0</v>
      </c>
      <c r="AP1312" s="69">
        <v>1</v>
      </c>
      <c r="AQ1312" s="84">
        <v>0</v>
      </c>
      <c r="AR1312" s="69">
        <v>0</v>
      </c>
      <c r="AS1312" s="69">
        <v>0</v>
      </c>
      <c r="AT1312" s="69">
        <v>0</v>
      </c>
      <c r="AU1312" s="69">
        <v>0</v>
      </c>
      <c r="AV1312" s="69">
        <v>0</v>
      </c>
      <c r="AW1312" s="69">
        <v>0</v>
      </c>
      <c r="AX1312" s="69">
        <v>0</v>
      </c>
      <c r="AY1312" s="69">
        <v>0</v>
      </c>
      <c r="AZ1312" s="69">
        <v>0</v>
      </c>
      <c r="BA1312" s="69">
        <v>0</v>
      </c>
      <c r="BB1312" s="69">
        <v>0</v>
      </c>
      <c r="BC1312" s="69">
        <v>0</v>
      </c>
      <c r="BD1312" s="69">
        <v>0</v>
      </c>
      <c r="BE1312" s="69">
        <v>0</v>
      </c>
      <c r="BF1312" s="69">
        <v>0</v>
      </c>
      <c r="BG1312" s="69">
        <v>0</v>
      </c>
      <c r="BH1312" s="69">
        <v>0</v>
      </c>
      <c r="BI1312" s="69" t="s">
        <v>2778</v>
      </c>
      <c r="BK1312" s="69">
        <v>3</v>
      </c>
      <c r="BL1312" s="69">
        <v>1</v>
      </c>
      <c r="BM1312" s="69">
        <v>2</v>
      </c>
      <c r="BN1312" s="69">
        <v>31</v>
      </c>
      <c r="BO1312" s="89">
        <v>0</v>
      </c>
      <c r="BP1312" s="69">
        <v>2</v>
      </c>
      <c r="BQ1312" s="69">
        <v>20</v>
      </c>
      <c r="BR1312" s="69">
        <v>401</v>
      </c>
      <c r="BS1312" s="69">
        <v>7</v>
      </c>
      <c r="BT1312" s="69">
        <v>1</v>
      </c>
      <c r="BU1312" s="69">
        <v>65</v>
      </c>
      <c r="BV1312" s="69">
        <v>1000</v>
      </c>
      <c r="BW1312" s="69">
        <v>0</v>
      </c>
      <c r="BY1312" s="69">
        <v>10</v>
      </c>
      <c r="BZ1312" s="69">
        <v>2</v>
      </c>
      <c r="CA1312" s="69">
        <v>31</v>
      </c>
      <c r="CB1312" s="89">
        <v>0</v>
      </c>
      <c r="CC1312" s="69">
        <v>2</v>
      </c>
      <c r="CD1312" s="69">
        <v>20</v>
      </c>
      <c r="CE1312" s="69">
        <v>1</v>
      </c>
      <c r="CF1312" s="69">
        <v>70023</v>
      </c>
      <c r="CG1312" s="69">
        <v>0</v>
      </c>
      <c r="CH1312" s="69">
        <v>0</v>
      </c>
      <c r="CI1312" s="69">
        <v>1000</v>
      </c>
      <c r="CJ1312" s="69">
        <v>0</v>
      </c>
      <c r="CL1312" s="69">
        <v>1</v>
      </c>
      <c r="CM1312" s="69">
        <v>2</v>
      </c>
      <c r="CN1312" s="69">
        <v>31</v>
      </c>
      <c r="CO1312" s="89">
        <v>0</v>
      </c>
      <c r="CP1312" s="69">
        <v>2</v>
      </c>
      <c r="CQ1312" s="69">
        <v>20</v>
      </c>
      <c r="CR1312" s="69">
        <v>1</v>
      </c>
      <c r="CS1312" s="69">
        <v>100</v>
      </c>
      <c r="CT1312" s="69">
        <v>0</v>
      </c>
      <c r="CU1312" s="69">
        <v>0</v>
      </c>
      <c r="CV1312" s="69">
        <v>1000</v>
      </c>
      <c r="CW1312" s="69">
        <v>0</v>
      </c>
      <c r="CZ1312" s="69">
        <v>0</v>
      </c>
      <c r="DA1312" s="69">
        <v>0</v>
      </c>
      <c r="DB1312" s="69">
        <v>0</v>
      </c>
      <c r="DC1312" s="69">
        <v>0</v>
      </c>
      <c r="DD1312" s="69">
        <v>0</v>
      </c>
      <c r="DE1312" s="69">
        <v>0</v>
      </c>
      <c r="DF1312" s="69">
        <v>0</v>
      </c>
      <c r="DG1312" s="69">
        <v>1</v>
      </c>
      <c r="DI1312" s="69" t="e">
        <f>INDEX(Sheet3!$E$78:$E$1130,MATCH(A1312,Sheet3!$D$78:$D$1130,0))</f>
        <v>#N/A</v>
      </c>
      <c r="DJ1312" s="69" t="str">
        <f t="shared" si="261"/>
        <v>item.ps_skill_10061</v>
      </c>
      <c r="DK1312" s="69" t="s">
        <v>2789</v>
      </c>
      <c r="DL1312" s="69"/>
      <c r="DM1312" s="69" t="s">
        <v>2766</v>
      </c>
      <c r="DN1312" s="69" t="e">
        <f>"造成["&amp;INDEX(Sheet5!$L$2:$L$11,MATCH(BL1312,Sheet5!$J$2:$J$11,0))&amp;":"&amp;BR1312&amp;"*"&amp;BS1312/1000&amp;"]"&amp;INDEX(Sheet5!$I$2:$I$4,MATCH(BR1312,Sheet5!$H$2:$H$4,0))&amp;"的"&amp;INDEX(Sheet5!$K$2:$K$11,MATCH(BL1312,Sheet5!$J$2:$J$11,0))</f>
        <v>#N/A</v>
      </c>
      <c r="DO1312" s="69"/>
      <c r="DP1312" s="69"/>
      <c r="DQ1312" s="69"/>
      <c r="DR1312" s="69" t="e">
        <f t="shared" si="247"/>
        <v>#N/A</v>
      </c>
      <c r="DS1312" s="90" t="e">
        <f>MATCH(A1312,Sheet5!D:D,0)</f>
        <v>#N/A</v>
      </c>
      <c r="DT1312" s="94" t="e">
        <f>MATCH(A1311,Sheet5!F:F,0)</f>
        <v>#N/A</v>
      </c>
      <c r="DU1312" s="69">
        <v>0</v>
      </c>
      <c r="DV1312" s="69">
        <v>0</v>
      </c>
      <c r="DW1312" s="69">
        <v>0</v>
      </c>
      <c r="DX1312" s="69">
        <v>0</v>
      </c>
      <c r="DY1312" s="69">
        <v>0</v>
      </c>
    </row>
    <row r="1313" spans="1:129" ht="14.25">
      <c r="A1313" s="69">
        <v>80012</v>
      </c>
      <c r="B1313" s="69">
        <v>0</v>
      </c>
      <c r="C1313" s="69">
        <v>1</v>
      </c>
      <c r="D1313" s="69" t="s">
        <v>2790</v>
      </c>
      <c r="E1313" s="69" t="s">
        <v>239</v>
      </c>
      <c r="F1313" s="69">
        <v>0</v>
      </c>
      <c r="G1313" s="69">
        <v>1</v>
      </c>
      <c r="H1313" s="69" t="s">
        <v>311</v>
      </c>
      <c r="I1313" s="69">
        <v>0</v>
      </c>
      <c r="J1313" s="69">
        <v>0</v>
      </c>
      <c r="K1313" s="69">
        <v>2000</v>
      </c>
      <c r="M1313" s="69">
        <v>8</v>
      </c>
      <c r="O1313" s="69">
        <v>0</v>
      </c>
      <c r="P1313" s="69">
        <v>1</v>
      </c>
      <c r="Q1313" s="69">
        <v>0</v>
      </c>
      <c r="R1313" s="69">
        <v>0</v>
      </c>
      <c r="S1313" s="69">
        <v>0</v>
      </c>
      <c r="T1313" s="69">
        <v>0</v>
      </c>
      <c r="U1313" s="69">
        <v>0</v>
      </c>
      <c r="V1313" s="69">
        <v>0</v>
      </c>
      <c r="W1313" s="69">
        <v>0</v>
      </c>
      <c r="X1313" s="69">
        <v>0</v>
      </c>
      <c r="Y1313" s="69">
        <v>0</v>
      </c>
      <c r="Z1313" s="69">
        <v>6000</v>
      </c>
      <c r="AA1313" s="69">
        <v>7</v>
      </c>
      <c r="AB1313" s="69">
        <v>31</v>
      </c>
      <c r="AC1313" s="69">
        <v>0</v>
      </c>
      <c r="AD1313" s="69">
        <v>0</v>
      </c>
      <c r="AE1313" s="69">
        <v>0</v>
      </c>
      <c r="AF1313" s="69">
        <v>1</v>
      </c>
      <c r="AG1313" s="69">
        <v>0</v>
      </c>
      <c r="AH1313" s="69">
        <v>0</v>
      </c>
      <c r="AI1313" s="69">
        <v>0</v>
      </c>
      <c r="AJ1313" s="69">
        <v>0</v>
      </c>
      <c r="AK1313" s="69">
        <v>0</v>
      </c>
      <c r="AL1313" s="69">
        <v>0</v>
      </c>
      <c r="AM1313" s="69">
        <v>1</v>
      </c>
      <c r="AN1313" s="69">
        <v>1</v>
      </c>
      <c r="AO1313" s="69">
        <v>0</v>
      </c>
      <c r="AP1313" s="69">
        <v>0</v>
      </c>
      <c r="AQ1313" s="84">
        <v>0</v>
      </c>
      <c r="AR1313" s="69">
        <v>0</v>
      </c>
      <c r="AS1313" s="69">
        <v>0</v>
      </c>
      <c r="AT1313" s="69">
        <v>0</v>
      </c>
      <c r="AU1313" s="69">
        <v>0</v>
      </c>
      <c r="AV1313" s="69">
        <v>0</v>
      </c>
      <c r="AW1313" s="69">
        <v>0</v>
      </c>
      <c r="AX1313" s="69">
        <v>0</v>
      </c>
      <c r="AY1313" s="69">
        <v>0</v>
      </c>
      <c r="AZ1313" s="69">
        <v>0</v>
      </c>
      <c r="BA1313" s="69">
        <v>0</v>
      </c>
      <c r="BB1313" s="69">
        <v>0</v>
      </c>
      <c r="BC1313" s="69">
        <v>0</v>
      </c>
      <c r="BD1313" s="69">
        <v>0</v>
      </c>
      <c r="BE1313" s="69">
        <v>0</v>
      </c>
      <c r="BF1313" s="69">
        <v>0</v>
      </c>
      <c r="BG1313" s="69">
        <v>800</v>
      </c>
      <c r="BH1313" s="69">
        <v>0</v>
      </c>
      <c r="BK1313" s="69">
        <v>3</v>
      </c>
      <c r="BL1313" s="69">
        <v>10</v>
      </c>
      <c r="BM1313" s="69">
        <v>2</v>
      </c>
      <c r="BN1313" s="69">
        <v>16</v>
      </c>
      <c r="BO1313" s="89">
        <v>0</v>
      </c>
      <c r="BP1313" s="69">
        <v>1</v>
      </c>
      <c r="BQ1313" s="69">
        <v>1</v>
      </c>
      <c r="BR1313" s="69">
        <v>1</v>
      </c>
      <c r="BS1313" s="69">
        <v>70025</v>
      </c>
      <c r="BT1313" s="69">
        <v>0</v>
      </c>
      <c r="BU1313" s="69">
        <v>0</v>
      </c>
      <c r="BV1313" s="69">
        <v>1000</v>
      </c>
      <c r="BW1313" s="69">
        <v>0</v>
      </c>
      <c r="BY1313" s="69">
        <v>0</v>
      </c>
      <c r="BZ1313" s="69">
        <v>0</v>
      </c>
      <c r="CA1313" s="69">
        <v>31</v>
      </c>
      <c r="CB1313" s="89">
        <v>0</v>
      </c>
      <c r="CC1313" s="69">
        <v>0</v>
      </c>
      <c r="CD1313" s="69">
        <v>0</v>
      </c>
      <c r="CE1313" s="69">
        <v>0</v>
      </c>
      <c r="CF1313" s="69">
        <v>0</v>
      </c>
      <c r="CG1313" s="69">
        <v>0</v>
      </c>
      <c r="CH1313" s="69">
        <v>0</v>
      </c>
      <c r="CI1313" s="69">
        <v>0</v>
      </c>
      <c r="CJ1313" s="69">
        <v>0</v>
      </c>
      <c r="CL1313" s="69">
        <v>0</v>
      </c>
      <c r="CM1313" s="69">
        <v>0</v>
      </c>
      <c r="CN1313" s="69">
        <v>0</v>
      </c>
      <c r="CO1313" s="89">
        <v>0</v>
      </c>
      <c r="CP1313" s="69">
        <v>0</v>
      </c>
      <c r="CQ1313" s="69">
        <v>0</v>
      </c>
      <c r="CR1313" s="69">
        <v>0</v>
      </c>
      <c r="CS1313" s="69">
        <v>0</v>
      </c>
      <c r="CT1313" s="69">
        <v>0</v>
      </c>
      <c r="CU1313" s="69">
        <v>0</v>
      </c>
      <c r="CV1313" s="69">
        <v>0</v>
      </c>
      <c r="CW1313" s="69">
        <v>0</v>
      </c>
      <c r="CZ1313" s="69">
        <v>0</v>
      </c>
      <c r="DA1313" s="69">
        <v>0</v>
      </c>
      <c r="DB1313" s="69">
        <v>0</v>
      </c>
      <c r="DC1313" s="69">
        <v>0</v>
      </c>
      <c r="DD1313" s="69">
        <v>0</v>
      </c>
      <c r="DE1313" s="69">
        <v>0</v>
      </c>
      <c r="DF1313" s="69">
        <v>0</v>
      </c>
      <c r="DG1313" s="69">
        <v>1</v>
      </c>
      <c r="DI1313" s="69" t="e">
        <f>INDEX(Sheet3!$E$78:$E$1130,MATCH(A1313,Sheet3!$D$78:$D$1130,0))</f>
        <v>#N/A</v>
      </c>
      <c r="DJ1313" s="69">
        <f t="shared" si="261"/>
        <v>0</v>
      </c>
      <c r="DK1313" s="69" t="s">
        <v>2791</v>
      </c>
      <c r="DL1313" s="69"/>
      <c r="DM1313" s="69" t="s">
        <v>239</v>
      </c>
      <c r="DN1313" s="69" t="e">
        <f>"造成["&amp;INDEX(Sheet5!$L$2:$L$11,MATCH(BL1313,Sheet5!$J$2:$J$11,0))&amp;":"&amp;BR1313&amp;"*"&amp;BS1313/1000&amp;"]"&amp;INDEX(Sheet5!$I$2:$I$4,MATCH(BR1313,Sheet5!$H$2:$H$4,0))&amp;"的"&amp;INDEX(Sheet5!$K$2:$K$11,MATCH(BL1313,Sheet5!$J$2:$J$11,0))</f>
        <v>#N/A</v>
      </c>
      <c r="DO1313" s="69"/>
      <c r="DP1313" s="69"/>
      <c r="DQ1313" s="69"/>
      <c r="DR1313" s="69" t="e">
        <f t="shared" si="247"/>
        <v>#N/A</v>
      </c>
      <c r="DS1313" s="90" t="e">
        <f>MATCH(A1313,Sheet5!D:D,0)</f>
        <v>#N/A</v>
      </c>
      <c r="DT1313" s="94" t="e">
        <f>MATCH(A1312,Sheet5!F:F,0)</f>
        <v>#N/A</v>
      </c>
      <c r="DU1313" s="69">
        <v>0</v>
      </c>
      <c r="DV1313" s="69">
        <v>0</v>
      </c>
      <c r="DW1313" s="69">
        <v>0</v>
      </c>
      <c r="DX1313" s="69">
        <v>0</v>
      </c>
      <c r="DY1313" s="69">
        <v>0</v>
      </c>
    </row>
    <row r="1314" spans="1:129" ht="14.25">
      <c r="A1314" s="69">
        <v>80013</v>
      </c>
      <c r="B1314" s="69">
        <v>0</v>
      </c>
      <c r="C1314" s="69">
        <v>1</v>
      </c>
      <c r="D1314" s="69" t="s">
        <v>2786</v>
      </c>
      <c r="E1314" s="69" t="s">
        <v>2764</v>
      </c>
      <c r="F1314" s="69" t="s">
        <v>326</v>
      </c>
      <c r="G1314" s="69">
        <v>1</v>
      </c>
      <c r="I1314" s="69">
        <v>0</v>
      </c>
      <c r="J1314" s="69">
        <v>0</v>
      </c>
      <c r="K1314" s="69">
        <v>0</v>
      </c>
      <c r="M1314" s="69">
        <v>0</v>
      </c>
      <c r="O1314" s="69">
        <v>0</v>
      </c>
      <c r="P1314" s="69">
        <v>1</v>
      </c>
      <c r="Q1314" s="69">
        <v>0</v>
      </c>
      <c r="R1314" s="69">
        <f t="shared" ref="R1314" si="262">IF(S1314&gt;0,2,1)</f>
        <v>1</v>
      </c>
      <c r="S1314" s="69">
        <v>0</v>
      </c>
      <c r="T1314" s="69">
        <v>0</v>
      </c>
      <c r="U1314" s="69">
        <v>0</v>
      </c>
      <c r="V1314" s="69">
        <v>0</v>
      </c>
      <c r="W1314" s="69">
        <v>0</v>
      </c>
      <c r="X1314" s="69">
        <v>0</v>
      </c>
      <c r="Y1314" s="69">
        <v>0</v>
      </c>
      <c r="Z1314" s="69">
        <v>10000</v>
      </c>
      <c r="AA1314" s="69">
        <v>2</v>
      </c>
      <c r="AB1314" s="69">
        <v>31</v>
      </c>
      <c r="AC1314" s="69">
        <v>0</v>
      </c>
      <c r="AD1314" s="69">
        <v>0</v>
      </c>
      <c r="AE1314" s="69">
        <v>0</v>
      </c>
      <c r="AF1314" s="69">
        <v>1</v>
      </c>
      <c r="AG1314" s="69">
        <v>0</v>
      </c>
      <c r="AH1314" s="69">
        <v>1</v>
      </c>
      <c r="AI1314" s="69">
        <v>0</v>
      </c>
      <c r="AJ1314" s="69">
        <v>0</v>
      </c>
      <c r="AK1314" s="69">
        <v>0</v>
      </c>
      <c r="AL1314" s="69">
        <v>0</v>
      </c>
      <c r="AM1314" s="69">
        <v>1</v>
      </c>
      <c r="AN1314" s="69">
        <v>1</v>
      </c>
      <c r="AO1314" s="69">
        <v>0</v>
      </c>
      <c r="AP1314" s="69">
        <v>0</v>
      </c>
      <c r="AQ1314" s="84">
        <v>0</v>
      </c>
      <c r="AR1314" s="69">
        <v>0</v>
      </c>
      <c r="AS1314" s="69">
        <v>0</v>
      </c>
      <c r="AT1314" s="69">
        <v>0</v>
      </c>
      <c r="AU1314" s="69">
        <v>0</v>
      </c>
      <c r="AV1314" s="69">
        <v>0</v>
      </c>
      <c r="AW1314" s="69">
        <v>0</v>
      </c>
      <c r="AX1314" s="69">
        <v>0</v>
      </c>
      <c r="AY1314" s="69">
        <v>0</v>
      </c>
      <c r="AZ1314" s="69">
        <v>0</v>
      </c>
      <c r="BA1314" s="69">
        <v>0</v>
      </c>
      <c r="BB1314" s="69">
        <v>0</v>
      </c>
      <c r="BC1314" s="69">
        <v>0</v>
      </c>
      <c r="BD1314" s="69">
        <v>0</v>
      </c>
      <c r="BE1314" s="69">
        <v>0</v>
      </c>
      <c r="BF1314" s="69">
        <v>0</v>
      </c>
      <c r="BG1314" s="69">
        <v>0</v>
      </c>
      <c r="BH1314" s="69">
        <v>0</v>
      </c>
      <c r="BK1314" s="69">
        <v>3</v>
      </c>
      <c r="BL1314" s="69">
        <v>1</v>
      </c>
      <c r="BM1314" s="69">
        <v>2</v>
      </c>
      <c r="BN1314" s="69">
        <v>31</v>
      </c>
      <c r="BO1314" s="89">
        <v>0</v>
      </c>
      <c r="BP1314" s="69">
        <v>1</v>
      </c>
      <c r="BQ1314" s="69">
        <v>1</v>
      </c>
      <c r="BR1314" s="69">
        <v>401</v>
      </c>
      <c r="BS1314" s="69">
        <v>150</v>
      </c>
      <c r="BT1314" s="69">
        <v>0</v>
      </c>
      <c r="BU1314" s="69">
        <v>0</v>
      </c>
      <c r="BV1314" s="69">
        <v>1000</v>
      </c>
      <c r="BW1314" s="69">
        <v>0</v>
      </c>
      <c r="BY1314" s="69">
        <v>10</v>
      </c>
      <c r="BZ1314" s="69">
        <v>2</v>
      </c>
      <c r="CA1314" s="69">
        <v>31</v>
      </c>
      <c r="CB1314" s="89">
        <v>0</v>
      </c>
      <c r="CC1314" s="69">
        <v>1</v>
      </c>
      <c r="CD1314" s="69">
        <v>1</v>
      </c>
      <c r="CE1314" s="69">
        <v>1</v>
      </c>
      <c r="CF1314" s="69">
        <v>70070</v>
      </c>
      <c r="CG1314" s="69">
        <v>0</v>
      </c>
      <c r="CH1314" s="69">
        <v>0</v>
      </c>
      <c r="CI1314" s="69">
        <v>1000</v>
      </c>
      <c r="CJ1314" s="69">
        <v>0</v>
      </c>
      <c r="CL1314" s="69">
        <v>0</v>
      </c>
      <c r="CM1314" s="69">
        <v>0</v>
      </c>
      <c r="CN1314" s="69">
        <v>0</v>
      </c>
      <c r="CO1314" s="89">
        <v>0</v>
      </c>
      <c r="CP1314" s="69">
        <v>0</v>
      </c>
      <c r="CQ1314" s="69">
        <v>0</v>
      </c>
      <c r="CR1314" s="69">
        <v>0</v>
      </c>
      <c r="CS1314" s="69">
        <v>0</v>
      </c>
      <c r="CT1314" s="69">
        <v>0</v>
      </c>
      <c r="CU1314" s="69">
        <v>0</v>
      </c>
      <c r="CV1314" s="69">
        <v>0</v>
      </c>
      <c r="CW1314" s="69">
        <v>0</v>
      </c>
      <c r="CZ1314" s="69">
        <v>0</v>
      </c>
      <c r="DA1314" s="69">
        <v>0</v>
      </c>
      <c r="DB1314" s="69">
        <v>0</v>
      </c>
      <c r="DC1314" s="69">
        <v>0</v>
      </c>
      <c r="DD1314" s="69">
        <v>0</v>
      </c>
      <c r="DE1314" s="69">
        <v>0</v>
      </c>
      <c r="DF1314" s="69">
        <v>0</v>
      </c>
      <c r="DG1314" s="69">
        <v>1</v>
      </c>
      <c r="DI1314" s="69" t="e">
        <f>INDEX(Sheet3!$E$78:$E$1130,MATCH(A1314,Sheet3!$D$78:$D$1130,0))</f>
        <v>#N/A</v>
      </c>
      <c r="DJ1314" s="69" t="str">
        <f t="shared" si="261"/>
        <v>item.ps_skill_10061</v>
      </c>
      <c r="DK1314" s="69" t="s">
        <v>2787</v>
      </c>
      <c r="DL1314" s="69"/>
      <c r="DM1314" s="69" t="s">
        <v>2766</v>
      </c>
      <c r="DN1314" s="69" t="e">
        <f>"造成["&amp;INDEX(Sheet5!$L$2:$L$11,MATCH(BL1314,Sheet5!$J$2:$J$11,0))&amp;":"&amp;BR1314&amp;"*"&amp;BS1314/1000&amp;"]"&amp;INDEX(Sheet5!$I$2:$I$4,MATCH(BR1314,Sheet5!$H$2:$H$4,0))&amp;"的"&amp;INDEX(Sheet5!$K$2:$K$11,MATCH(BL1314,Sheet5!$J$2:$J$11,0))</f>
        <v>#N/A</v>
      </c>
      <c r="DO1314" s="69"/>
      <c r="DP1314" s="69"/>
      <c r="DQ1314" s="69"/>
      <c r="DR1314" s="69" t="e">
        <f t="shared" si="247"/>
        <v>#N/A</v>
      </c>
      <c r="DS1314" s="90" t="e">
        <f>MATCH(A1314,Sheet5!D:D,0)</f>
        <v>#N/A</v>
      </c>
      <c r="DT1314" s="94" t="e">
        <f>MATCH(A1313,Sheet5!F:F,0)</f>
        <v>#N/A</v>
      </c>
      <c r="DU1314" s="69">
        <v>0</v>
      </c>
      <c r="DV1314" s="69">
        <v>0</v>
      </c>
      <c r="DW1314" s="69">
        <v>0</v>
      </c>
      <c r="DX1314" s="69">
        <v>0</v>
      </c>
      <c r="DY1314" s="69">
        <v>0</v>
      </c>
    </row>
    <row r="1315" spans="1:129" ht="14.25">
      <c r="A1315" s="69">
        <v>80014</v>
      </c>
      <c r="B1315" s="69">
        <v>0</v>
      </c>
      <c r="C1315" s="96">
        <v>1</v>
      </c>
      <c r="D1315" s="69" t="s">
        <v>2792</v>
      </c>
      <c r="E1315" s="69" t="s">
        <v>239</v>
      </c>
      <c r="F1315" s="69">
        <v>0</v>
      </c>
      <c r="G1315" s="69">
        <v>1</v>
      </c>
      <c r="I1315" s="69">
        <v>0</v>
      </c>
      <c r="J1315" s="69">
        <v>0</v>
      </c>
      <c r="K1315" s="69">
        <v>0</v>
      </c>
      <c r="M1315" s="69">
        <v>0</v>
      </c>
      <c r="N1315" s="69" t="s">
        <v>268</v>
      </c>
      <c r="O1315" s="69">
        <v>0</v>
      </c>
      <c r="P1315" s="69">
        <v>8</v>
      </c>
      <c r="Q1315" s="69">
        <v>0</v>
      </c>
      <c r="R1315" s="69">
        <f t="shared" ref="R1315:R1322" si="263">IF(S1315&gt;0,2,1)</f>
        <v>1</v>
      </c>
      <c r="S1315" s="69">
        <v>0</v>
      </c>
      <c r="T1315" s="69">
        <v>0</v>
      </c>
      <c r="U1315" s="69">
        <v>0</v>
      </c>
      <c r="V1315" s="69">
        <v>0</v>
      </c>
      <c r="W1315" s="69">
        <v>0</v>
      </c>
      <c r="X1315" s="69">
        <v>0</v>
      </c>
      <c r="Y1315" s="69">
        <v>0</v>
      </c>
      <c r="Z1315" s="69">
        <v>3000</v>
      </c>
      <c r="AA1315" s="69">
        <v>2</v>
      </c>
      <c r="AB1315" s="69">
        <v>31</v>
      </c>
      <c r="AC1315" s="69">
        <v>0</v>
      </c>
      <c r="AD1315" s="69">
        <v>0</v>
      </c>
      <c r="AE1315" s="69">
        <v>0</v>
      </c>
      <c r="AF1315" s="69">
        <v>1</v>
      </c>
      <c r="AG1315" s="69">
        <v>0</v>
      </c>
      <c r="AH1315" s="69">
        <v>5</v>
      </c>
      <c r="AI1315" s="69">
        <v>204</v>
      </c>
      <c r="AJ1315" s="69">
        <v>0</v>
      </c>
      <c r="AK1315" s="69">
        <v>0</v>
      </c>
      <c r="AL1315" s="69">
        <v>0</v>
      </c>
      <c r="AM1315" s="69">
        <v>1</v>
      </c>
      <c r="AN1315" s="69">
        <v>1</v>
      </c>
      <c r="AO1315" s="69">
        <v>1</v>
      </c>
      <c r="AP1315" s="69">
        <v>1</v>
      </c>
      <c r="AQ1315" s="84">
        <v>8</v>
      </c>
      <c r="AR1315" s="69">
        <v>4</v>
      </c>
      <c r="AS1315" s="69">
        <v>0</v>
      </c>
      <c r="AT1315" s="69">
        <v>0</v>
      </c>
      <c r="AU1315" s="69">
        <v>0</v>
      </c>
      <c r="AV1315" s="69">
        <v>0</v>
      </c>
      <c r="AW1315" s="69">
        <v>0</v>
      </c>
      <c r="AX1315" s="69">
        <v>0</v>
      </c>
      <c r="AY1315" s="69">
        <v>0</v>
      </c>
      <c r="AZ1315" s="69">
        <v>0</v>
      </c>
      <c r="BA1315" s="69">
        <v>0</v>
      </c>
      <c r="BB1315" s="69">
        <v>0</v>
      </c>
      <c r="BC1315" s="69">
        <v>0</v>
      </c>
      <c r="BD1315" s="69">
        <v>0</v>
      </c>
      <c r="BE1315" s="69">
        <v>0</v>
      </c>
      <c r="BF1315" s="69">
        <v>0</v>
      </c>
      <c r="BG1315" s="69">
        <v>0</v>
      </c>
      <c r="BH1315" s="69">
        <v>0</v>
      </c>
      <c r="BK1315" s="69">
        <v>3</v>
      </c>
      <c r="BL1315" s="69">
        <v>1</v>
      </c>
      <c r="BM1315" s="69">
        <v>2</v>
      </c>
      <c r="BN1315" s="69">
        <v>31</v>
      </c>
      <c r="BO1315" s="89">
        <v>0</v>
      </c>
      <c r="BP1315" s="69">
        <f t="shared" ref="BP1315:BP1321" si="264">AH1315</f>
        <v>5</v>
      </c>
      <c r="BQ1315" s="69">
        <f t="shared" ref="BQ1315:BQ1321" si="265">AF1315</f>
        <v>1</v>
      </c>
      <c r="BR1315" s="69">
        <v>401</v>
      </c>
      <c r="BS1315" s="69">
        <v>5</v>
      </c>
      <c r="BT1315" s="69">
        <v>0</v>
      </c>
      <c r="BU1315" s="69">
        <v>0</v>
      </c>
      <c r="BV1315" s="69">
        <v>1000</v>
      </c>
      <c r="BW1315" s="69">
        <v>0</v>
      </c>
      <c r="BX1315" s="69" t="s">
        <v>269</v>
      </c>
      <c r="BY1315" s="69">
        <v>1</v>
      </c>
      <c r="BZ1315" s="69">
        <v>2</v>
      </c>
      <c r="CA1315" s="69">
        <v>31</v>
      </c>
      <c r="CB1315" s="89">
        <v>0</v>
      </c>
      <c r="CC1315" s="69">
        <f t="shared" ref="CC1315:CD1315" si="266">BP1315</f>
        <v>5</v>
      </c>
      <c r="CD1315" s="69">
        <f t="shared" si="266"/>
        <v>1</v>
      </c>
      <c r="CE1315" s="69">
        <v>1</v>
      </c>
      <c r="CF1315" s="69">
        <v>20</v>
      </c>
      <c r="CG1315" s="69">
        <v>0</v>
      </c>
      <c r="CH1315" s="69">
        <v>0</v>
      </c>
      <c r="CI1315" s="69">
        <v>1000</v>
      </c>
      <c r="CJ1315" s="69">
        <v>0</v>
      </c>
      <c r="CL1315" s="69">
        <v>0</v>
      </c>
      <c r="CM1315" s="69">
        <v>0</v>
      </c>
      <c r="CN1315" s="69">
        <v>0</v>
      </c>
      <c r="CO1315" s="89">
        <v>0</v>
      </c>
      <c r="CP1315" s="69">
        <v>0</v>
      </c>
      <c r="CQ1315" s="69">
        <v>0</v>
      </c>
      <c r="CR1315" s="69">
        <v>0</v>
      </c>
      <c r="CS1315" s="69">
        <v>0</v>
      </c>
      <c r="CT1315" s="69">
        <v>0</v>
      </c>
      <c r="CU1315" s="69">
        <v>0</v>
      </c>
      <c r="CV1315" s="69">
        <v>0</v>
      </c>
      <c r="CW1315" s="69">
        <v>0</v>
      </c>
      <c r="CZ1315" s="69">
        <v>0</v>
      </c>
      <c r="DA1315" s="69">
        <v>0</v>
      </c>
      <c r="DB1315" s="69">
        <v>0</v>
      </c>
      <c r="DC1315" s="69">
        <v>0</v>
      </c>
      <c r="DD1315" s="69">
        <v>0</v>
      </c>
      <c r="DE1315" s="69">
        <v>0</v>
      </c>
      <c r="DF1315" s="69">
        <v>0</v>
      </c>
      <c r="DG1315" s="69">
        <v>1</v>
      </c>
      <c r="DI1315" s="69" t="e">
        <f>INDEX(Sheet3!$E$78:$E$1130,MATCH(A1315,Sheet3!$D$78:$D$1130,0))</f>
        <v>#N/A</v>
      </c>
      <c r="DJ1315" s="69">
        <f t="shared" si="261"/>
        <v>0</v>
      </c>
      <c r="DK1315" s="69" t="s">
        <v>478</v>
      </c>
      <c r="DL1315" s="69"/>
      <c r="DM1315" s="69" t="s">
        <v>239</v>
      </c>
      <c r="DN1315" s="69" t="e">
        <f>"造成["&amp;INDEX(Sheet5!$L$2:$L$11,MATCH(BL1315,Sheet5!$J$2:$J$11,0))&amp;":"&amp;BR1315&amp;"*"&amp;BS1315/1000&amp;"]"&amp;INDEX(Sheet5!$I$2:$I$4,MATCH(BR1315,Sheet5!$H$2:$H$4,0))&amp;"的"&amp;INDEX(Sheet5!$K$2:$K$11,MATCH(BL1315,Sheet5!$J$2:$J$11,0))</f>
        <v>#N/A</v>
      </c>
      <c r="DO1315" s="69"/>
      <c r="DP1315" s="69"/>
      <c r="DQ1315" s="69"/>
      <c r="DR1315" s="69" t="e">
        <f t="shared" si="247"/>
        <v>#N/A</v>
      </c>
      <c r="DS1315" s="90" t="e">
        <f>MATCH(A1315,Sheet5!D:D,0)</f>
        <v>#N/A</v>
      </c>
      <c r="DT1315" s="94" t="e">
        <f>MATCH(A1314,Sheet5!F:F,0)</f>
        <v>#N/A</v>
      </c>
      <c r="DU1315" s="69">
        <v>0</v>
      </c>
      <c r="DV1315" s="69">
        <v>0</v>
      </c>
      <c r="DW1315" s="69">
        <v>0</v>
      </c>
      <c r="DX1315" s="69">
        <v>0</v>
      </c>
      <c r="DY1315" s="69">
        <v>0</v>
      </c>
    </row>
    <row r="1316" spans="1:129" ht="14.25">
      <c r="A1316" s="69">
        <v>80015</v>
      </c>
      <c r="B1316" s="69">
        <v>0</v>
      </c>
      <c r="C1316" s="96">
        <v>1</v>
      </c>
      <c r="D1316" s="69" t="s">
        <v>2793</v>
      </c>
      <c r="E1316" s="69" t="s">
        <v>239</v>
      </c>
      <c r="F1316" s="69">
        <v>0</v>
      </c>
      <c r="G1316" s="69">
        <v>1</v>
      </c>
      <c r="I1316" s="69">
        <v>0</v>
      </c>
      <c r="J1316" s="69">
        <v>0</v>
      </c>
      <c r="K1316" s="69">
        <v>0</v>
      </c>
      <c r="M1316" s="69">
        <v>0</v>
      </c>
      <c r="N1316" s="69" t="s">
        <v>480</v>
      </c>
      <c r="O1316" s="69">
        <v>0</v>
      </c>
      <c r="P1316" s="69">
        <v>8</v>
      </c>
      <c r="Q1316" s="69">
        <v>0</v>
      </c>
      <c r="R1316" s="69">
        <f t="shared" si="263"/>
        <v>1</v>
      </c>
      <c r="S1316" s="69">
        <v>0</v>
      </c>
      <c r="T1316" s="69">
        <v>0</v>
      </c>
      <c r="U1316" s="69">
        <v>0</v>
      </c>
      <c r="V1316" s="69">
        <v>0</v>
      </c>
      <c r="W1316" s="69">
        <v>0</v>
      </c>
      <c r="X1316" s="69">
        <v>0</v>
      </c>
      <c r="Y1316" s="69">
        <v>0</v>
      </c>
      <c r="Z1316" s="69">
        <v>3000</v>
      </c>
      <c r="AA1316" s="69">
        <v>2</v>
      </c>
      <c r="AB1316" s="69">
        <v>31</v>
      </c>
      <c r="AC1316" s="69">
        <v>0</v>
      </c>
      <c r="AD1316" s="69">
        <v>0</v>
      </c>
      <c r="AE1316" s="69">
        <v>0</v>
      </c>
      <c r="AF1316" s="69">
        <v>1</v>
      </c>
      <c r="AG1316" s="69">
        <v>0</v>
      </c>
      <c r="AH1316" s="69">
        <v>5</v>
      </c>
      <c r="AI1316" s="69">
        <v>312</v>
      </c>
      <c r="AJ1316" s="69">
        <v>0</v>
      </c>
      <c r="AK1316" s="69">
        <v>0</v>
      </c>
      <c r="AL1316" s="69">
        <v>0</v>
      </c>
      <c r="AM1316" s="69">
        <v>1</v>
      </c>
      <c r="AN1316" s="69">
        <v>1</v>
      </c>
      <c r="AO1316" s="69">
        <v>1</v>
      </c>
      <c r="AP1316" s="69">
        <v>1</v>
      </c>
      <c r="AQ1316" s="84">
        <v>8</v>
      </c>
      <c r="AR1316" s="69">
        <v>4</v>
      </c>
      <c r="AS1316" s="69">
        <v>0</v>
      </c>
      <c r="AT1316" s="69">
        <v>0</v>
      </c>
      <c r="AU1316" s="69">
        <v>0</v>
      </c>
      <c r="AV1316" s="69">
        <v>0</v>
      </c>
      <c r="AW1316" s="69">
        <v>0</v>
      </c>
      <c r="AX1316" s="69">
        <v>0</v>
      </c>
      <c r="AY1316" s="69">
        <v>0</v>
      </c>
      <c r="AZ1316" s="69">
        <v>0</v>
      </c>
      <c r="BA1316" s="69">
        <v>0</v>
      </c>
      <c r="BB1316" s="69">
        <v>0</v>
      </c>
      <c r="BC1316" s="69">
        <v>0</v>
      </c>
      <c r="BD1316" s="69">
        <v>0</v>
      </c>
      <c r="BE1316" s="69">
        <v>0</v>
      </c>
      <c r="BF1316" s="69">
        <v>0</v>
      </c>
      <c r="BG1316" s="69">
        <v>0</v>
      </c>
      <c r="BH1316" s="69">
        <v>0</v>
      </c>
      <c r="BK1316" s="69">
        <v>3</v>
      </c>
      <c r="BL1316" s="69">
        <v>1</v>
      </c>
      <c r="BM1316" s="69">
        <v>2</v>
      </c>
      <c r="BN1316" s="69">
        <v>31</v>
      </c>
      <c r="BO1316" s="89">
        <v>0</v>
      </c>
      <c r="BP1316" s="69">
        <f t="shared" si="264"/>
        <v>5</v>
      </c>
      <c r="BQ1316" s="69">
        <f t="shared" si="265"/>
        <v>1</v>
      </c>
      <c r="BR1316" s="69">
        <v>401</v>
      </c>
      <c r="BS1316" s="69">
        <v>5</v>
      </c>
      <c r="BT1316" s="69">
        <v>0</v>
      </c>
      <c r="BU1316" s="69">
        <v>0</v>
      </c>
      <c r="BV1316" s="69">
        <v>1000</v>
      </c>
      <c r="BW1316" s="69">
        <v>0</v>
      </c>
      <c r="BY1316" s="69">
        <v>1</v>
      </c>
      <c r="BZ1316" s="69">
        <v>2</v>
      </c>
      <c r="CA1316" s="69">
        <v>31</v>
      </c>
      <c r="CB1316" s="89">
        <v>0</v>
      </c>
      <c r="CC1316" s="69">
        <f t="shared" ref="CC1316:CD1319" si="267">BP1316</f>
        <v>5</v>
      </c>
      <c r="CD1316" s="69">
        <f t="shared" si="267"/>
        <v>1</v>
      </c>
      <c r="CE1316" s="69">
        <v>1</v>
      </c>
      <c r="CF1316" s="69">
        <v>20</v>
      </c>
      <c r="CG1316" s="69">
        <v>0</v>
      </c>
      <c r="CH1316" s="69">
        <v>0</v>
      </c>
      <c r="CI1316" s="69">
        <v>1000</v>
      </c>
      <c r="CJ1316" s="69">
        <v>0</v>
      </c>
      <c r="CL1316" s="69">
        <v>0</v>
      </c>
      <c r="CM1316" s="69">
        <v>0</v>
      </c>
      <c r="CN1316" s="69">
        <v>0</v>
      </c>
      <c r="CO1316" s="89">
        <v>0</v>
      </c>
      <c r="CP1316" s="69">
        <v>0</v>
      </c>
      <c r="CQ1316" s="69">
        <v>0</v>
      </c>
      <c r="CR1316" s="69">
        <v>0</v>
      </c>
      <c r="CS1316" s="69">
        <v>0</v>
      </c>
      <c r="CT1316" s="69">
        <v>0</v>
      </c>
      <c r="CU1316" s="69">
        <v>0</v>
      </c>
      <c r="CV1316" s="69">
        <v>0</v>
      </c>
      <c r="CW1316" s="69">
        <v>0</v>
      </c>
      <c r="CZ1316" s="69">
        <v>0</v>
      </c>
      <c r="DA1316" s="69">
        <v>0</v>
      </c>
      <c r="DB1316" s="69">
        <v>0</v>
      </c>
      <c r="DC1316" s="69">
        <v>0</v>
      </c>
      <c r="DD1316" s="69">
        <v>0</v>
      </c>
      <c r="DE1316" s="69">
        <v>0</v>
      </c>
      <c r="DF1316" s="69">
        <v>0</v>
      </c>
      <c r="DG1316" s="69">
        <v>1</v>
      </c>
      <c r="DI1316" s="69" t="e">
        <f>INDEX(Sheet3!$E$78:$E$1130,MATCH(A1316,Sheet3!$D$78:$D$1130,0))</f>
        <v>#N/A</v>
      </c>
      <c r="DJ1316" s="69">
        <f t="shared" si="261"/>
        <v>0</v>
      </c>
      <c r="DK1316" s="96" t="s">
        <v>481</v>
      </c>
      <c r="DL1316" s="96"/>
      <c r="DM1316" s="69" t="s">
        <v>239</v>
      </c>
      <c r="DN1316" s="69" t="e">
        <f>"造成["&amp;INDEX(Sheet5!$L$2:$L$11,MATCH(BL1316,Sheet5!$J$2:$J$11,0))&amp;":"&amp;BR1316&amp;"*"&amp;BS1316/1000&amp;"]"&amp;INDEX(Sheet5!$I$2:$I$4,MATCH(BR1316,Sheet5!$H$2:$H$4,0))&amp;"的"&amp;INDEX(Sheet5!$K$2:$K$11,MATCH(BL1316,Sheet5!$J$2:$J$11,0))</f>
        <v>#N/A</v>
      </c>
      <c r="DO1316" s="69"/>
      <c r="DP1316" s="69"/>
      <c r="DQ1316" s="69"/>
      <c r="DR1316" s="69" t="e">
        <f t="shared" si="247"/>
        <v>#N/A</v>
      </c>
      <c r="DS1316" s="90" t="e">
        <f>MATCH(A1316,Sheet5!D:D,0)</f>
        <v>#N/A</v>
      </c>
      <c r="DT1316" s="94" t="e">
        <f>MATCH(A1315,Sheet5!F:F,0)</f>
        <v>#N/A</v>
      </c>
      <c r="DU1316" s="69">
        <v>0</v>
      </c>
      <c r="DV1316" s="69">
        <v>0</v>
      </c>
      <c r="DW1316" s="69">
        <v>0</v>
      </c>
      <c r="DX1316" s="69">
        <v>0</v>
      </c>
      <c r="DY1316" s="69">
        <v>0</v>
      </c>
    </row>
    <row r="1317" spans="1:129" ht="14.25">
      <c r="A1317" s="69">
        <v>80016</v>
      </c>
      <c r="B1317" s="69">
        <v>0</v>
      </c>
      <c r="C1317" s="69">
        <v>1</v>
      </c>
      <c r="D1317" s="69" t="s">
        <v>2794</v>
      </c>
      <c r="E1317" s="69" t="s">
        <v>239</v>
      </c>
      <c r="F1317" s="69">
        <v>0</v>
      </c>
      <c r="G1317" s="69">
        <v>1</v>
      </c>
      <c r="I1317" s="69">
        <v>0</v>
      </c>
      <c r="J1317" s="69">
        <v>0</v>
      </c>
      <c r="K1317" s="69">
        <v>0</v>
      </c>
      <c r="M1317" s="69">
        <v>0</v>
      </c>
      <c r="N1317" s="69" t="s">
        <v>457</v>
      </c>
      <c r="O1317" s="69">
        <v>0</v>
      </c>
      <c r="P1317" s="69">
        <v>4</v>
      </c>
      <c r="Q1317" s="69">
        <v>0</v>
      </c>
      <c r="R1317" s="69">
        <f t="shared" si="263"/>
        <v>1</v>
      </c>
      <c r="S1317" s="69">
        <v>0</v>
      </c>
      <c r="T1317" s="69">
        <v>0</v>
      </c>
      <c r="U1317" s="69">
        <v>0</v>
      </c>
      <c r="V1317" s="69">
        <v>0</v>
      </c>
      <c r="W1317" s="69">
        <v>0</v>
      </c>
      <c r="X1317" s="69">
        <v>0</v>
      </c>
      <c r="Y1317" s="69">
        <v>0</v>
      </c>
      <c r="Z1317" s="69">
        <v>3000</v>
      </c>
      <c r="AA1317" s="69">
        <v>2</v>
      </c>
      <c r="AB1317" s="69">
        <v>31</v>
      </c>
      <c r="AC1317" s="69">
        <v>0</v>
      </c>
      <c r="AD1317" s="69">
        <v>0</v>
      </c>
      <c r="AE1317" s="69">
        <v>0</v>
      </c>
      <c r="AF1317" s="69">
        <v>50</v>
      </c>
      <c r="AG1317" s="69">
        <v>0</v>
      </c>
      <c r="AH1317" s="69">
        <v>1</v>
      </c>
      <c r="AI1317" s="69">
        <v>0</v>
      </c>
      <c r="AJ1317" s="69">
        <v>0</v>
      </c>
      <c r="AK1317" s="69">
        <v>0</v>
      </c>
      <c r="AL1317" s="69">
        <v>0</v>
      </c>
      <c r="AM1317" s="69">
        <v>1</v>
      </c>
      <c r="AN1317" s="69">
        <v>1</v>
      </c>
      <c r="AO1317" s="69">
        <v>0</v>
      </c>
      <c r="AP1317" s="69">
        <v>0</v>
      </c>
      <c r="AQ1317" s="84">
        <v>0</v>
      </c>
      <c r="AR1317" s="69">
        <v>0</v>
      </c>
      <c r="AS1317" s="69">
        <v>0</v>
      </c>
      <c r="AT1317" s="69">
        <v>0</v>
      </c>
      <c r="AU1317" s="69">
        <v>0</v>
      </c>
      <c r="AV1317" s="69">
        <v>1</v>
      </c>
      <c r="AW1317" s="69">
        <v>4</v>
      </c>
      <c r="AX1317" s="69">
        <v>1</v>
      </c>
      <c r="AY1317" s="69">
        <v>0</v>
      </c>
      <c r="AZ1317" s="69">
        <v>0</v>
      </c>
      <c r="BA1317" s="69">
        <v>0</v>
      </c>
      <c r="BB1317" s="69">
        <v>0</v>
      </c>
      <c r="BC1317" s="69">
        <v>0</v>
      </c>
      <c r="BD1317" s="69">
        <v>0</v>
      </c>
      <c r="BE1317" s="69">
        <v>0</v>
      </c>
      <c r="BF1317" s="69">
        <v>0</v>
      </c>
      <c r="BG1317" s="69">
        <v>0</v>
      </c>
      <c r="BH1317" s="69">
        <v>0</v>
      </c>
      <c r="BK1317" s="69">
        <v>3</v>
      </c>
      <c r="BL1317" s="69">
        <v>1</v>
      </c>
      <c r="BM1317" s="69">
        <v>2</v>
      </c>
      <c r="BN1317" s="69">
        <v>31</v>
      </c>
      <c r="BO1317" s="89">
        <v>0</v>
      </c>
      <c r="BP1317" s="69">
        <f t="shared" si="264"/>
        <v>1</v>
      </c>
      <c r="BQ1317" s="69">
        <f t="shared" si="265"/>
        <v>50</v>
      </c>
      <c r="BR1317" s="69">
        <v>401</v>
      </c>
      <c r="BS1317" s="69">
        <v>5</v>
      </c>
      <c r="BT1317" s="69">
        <v>0</v>
      </c>
      <c r="BU1317" s="69">
        <v>0</v>
      </c>
      <c r="BV1317" s="69">
        <v>1000</v>
      </c>
      <c r="BW1317" s="69">
        <v>0</v>
      </c>
      <c r="BY1317" s="69">
        <v>10</v>
      </c>
      <c r="BZ1317" s="69">
        <v>2</v>
      </c>
      <c r="CA1317" s="69">
        <v>31</v>
      </c>
      <c r="CB1317" s="89">
        <v>0</v>
      </c>
      <c r="CC1317" s="69">
        <f t="shared" si="267"/>
        <v>1</v>
      </c>
      <c r="CD1317" s="69">
        <f t="shared" si="267"/>
        <v>50</v>
      </c>
      <c r="CE1317" s="69">
        <v>1</v>
      </c>
      <c r="CF1317" s="69">
        <v>70082</v>
      </c>
      <c r="CG1317" s="69">
        <v>0</v>
      </c>
      <c r="CH1317" s="69">
        <v>0</v>
      </c>
      <c r="CI1317" s="69">
        <v>1000</v>
      </c>
      <c r="CJ1317" s="69">
        <v>0</v>
      </c>
      <c r="CL1317" s="69">
        <v>1</v>
      </c>
      <c r="CM1317" s="69">
        <v>2</v>
      </c>
      <c r="CN1317" s="69">
        <v>31</v>
      </c>
      <c r="CO1317" s="89">
        <v>0</v>
      </c>
      <c r="CP1317" s="69">
        <f>CC1317</f>
        <v>1</v>
      </c>
      <c r="CQ1317" s="69">
        <f>CD1317</f>
        <v>50</v>
      </c>
      <c r="CR1317" s="69">
        <v>1</v>
      </c>
      <c r="CS1317" s="69">
        <v>25</v>
      </c>
      <c r="CT1317" s="69">
        <v>0</v>
      </c>
      <c r="CU1317" s="69">
        <v>0</v>
      </c>
      <c r="CV1317" s="69">
        <v>1000</v>
      </c>
      <c r="CW1317" s="69">
        <v>0</v>
      </c>
      <c r="CZ1317" s="69">
        <v>0</v>
      </c>
      <c r="DA1317" s="69">
        <v>0</v>
      </c>
      <c r="DB1317" s="69">
        <v>0</v>
      </c>
      <c r="DC1317" s="69">
        <v>0</v>
      </c>
      <c r="DD1317" s="69">
        <v>0</v>
      </c>
      <c r="DE1317" s="69">
        <v>0</v>
      </c>
      <c r="DF1317" s="69">
        <v>0</v>
      </c>
      <c r="DG1317" s="69">
        <v>1</v>
      </c>
      <c r="DI1317" s="69" t="e">
        <f>INDEX(Sheet3!$E$78:$E$1130,MATCH(A1317,Sheet3!$D$78:$D$1130,0))</f>
        <v>#N/A</v>
      </c>
      <c r="DJ1317" s="69">
        <f t="shared" si="261"/>
        <v>0</v>
      </c>
      <c r="DK1317" s="69" t="s">
        <v>2795</v>
      </c>
      <c r="DL1317" s="69"/>
      <c r="DM1317" s="69" t="s">
        <v>239</v>
      </c>
      <c r="DN1317" s="69" t="e">
        <f>"造成["&amp;INDEX(Sheet5!$L$2:$L$11,MATCH(BL1317,Sheet5!$J$2:$J$11,0))&amp;":"&amp;BR1317&amp;"*"&amp;BS1317/1000&amp;"]"&amp;INDEX(Sheet5!$I$2:$I$4,MATCH(BR1317,Sheet5!$H$2:$H$4,0))&amp;"的"&amp;INDEX(Sheet5!$K$2:$K$11,MATCH(BL1317,Sheet5!$J$2:$J$11,0))</f>
        <v>#N/A</v>
      </c>
      <c r="DO1317" s="69"/>
      <c r="DP1317" s="69"/>
      <c r="DQ1317" s="69"/>
      <c r="DR1317" s="69" t="e">
        <f t="shared" si="247"/>
        <v>#N/A</v>
      </c>
      <c r="DS1317" s="90" t="e">
        <f>MATCH(A1317,Sheet5!D:D,0)</f>
        <v>#N/A</v>
      </c>
      <c r="DT1317" s="94" t="e">
        <f>MATCH(A1316,Sheet5!F:F,0)</f>
        <v>#N/A</v>
      </c>
      <c r="DU1317" s="69">
        <v>0</v>
      </c>
      <c r="DV1317" s="69">
        <v>0</v>
      </c>
      <c r="DW1317" s="69">
        <v>0</v>
      </c>
      <c r="DX1317" s="69">
        <v>0</v>
      </c>
      <c r="DY1317" s="69">
        <v>0</v>
      </c>
    </row>
    <row r="1318" spans="1:129" ht="14.25">
      <c r="A1318" s="69">
        <v>80017</v>
      </c>
      <c r="B1318" s="69">
        <v>0</v>
      </c>
      <c r="C1318" s="95">
        <v>1</v>
      </c>
      <c r="D1318" s="69" t="s">
        <v>484</v>
      </c>
      <c r="E1318" s="69" t="s">
        <v>239</v>
      </c>
      <c r="F1318" s="95">
        <v>0</v>
      </c>
      <c r="G1318" s="69">
        <v>1</v>
      </c>
      <c r="I1318" s="95">
        <v>0</v>
      </c>
      <c r="J1318" s="69">
        <v>0</v>
      </c>
      <c r="K1318" s="95">
        <v>0</v>
      </c>
      <c r="M1318" s="95">
        <v>0</v>
      </c>
      <c r="N1318" s="69" t="s">
        <v>268</v>
      </c>
      <c r="O1318" s="95">
        <v>0</v>
      </c>
      <c r="P1318" s="95">
        <v>1</v>
      </c>
      <c r="Q1318" s="95">
        <v>0</v>
      </c>
      <c r="R1318" s="69">
        <f t="shared" si="263"/>
        <v>1</v>
      </c>
      <c r="S1318" s="95">
        <v>0</v>
      </c>
      <c r="T1318" s="95">
        <v>0</v>
      </c>
      <c r="U1318" s="95">
        <v>0</v>
      </c>
      <c r="V1318" s="95">
        <v>0</v>
      </c>
      <c r="W1318" s="95">
        <v>0</v>
      </c>
      <c r="X1318" s="95">
        <v>0</v>
      </c>
      <c r="Y1318" s="95">
        <v>0</v>
      </c>
      <c r="Z1318" s="69">
        <v>3000</v>
      </c>
      <c r="AA1318" s="69">
        <v>2</v>
      </c>
      <c r="AB1318" s="69">
        <v>31</v>
      </c>
      <c r="AC1318" s="69">
        <v>0</v>
      </c>
      <c r="AD1318" s="69">
        <v>0</v>
      </c>
      <c r="AE1318" s="69">
        <v>0</v>
      </c>
      <c r="AF1318" s="69">
        <v>50</v>
      </c>
      <c r="AG1318" s="69">
        <v>0</v>
      </c>
      <c r="AH1318" s="95">
        <v>2</v>
      </c>
      <c r="AI1318" s="95">
        <v>0</v>
      </c>
      <c r="AJ1318" s="95">
        <v>0</v>
      </c>
      <c r="AK1318" s="95">
        <v>0</v>
      </c>
      <c r="AL1318" s="95">
        <v>0</v>
      </c>
      <c r="AM1318" s="95">
        <v>1</v>
      </c>
      <c r="AN1318" s="95">
        <v>1</v>
      </c>
      <c r="AO1318" s="95">
        <v>0</v>
      </c>
      <c r="AP1318" s="95">
        <v>0</v>
      </c>
      <c r="AQ1318" s="100">
        <v>0</v>
      </c>
      <c r="AR1318" s="95">
        <v>0</v>
      </c>
      <c r="AS1318" s="69">
        <v>0</v>
      </c>
      <c r="AT1318" s="95">
        <v>0</v>
      </c>
      <c r="AU1318" s="95">
        <v>0</v>
      </c>
      <c r="AV1318" s="69">
        <v>0</v>
      </c>
      <c r="AW1318" s="95">
        <v>4</v>
      </c>
      <c r="AX1318" s="95">
        <v>1</v>
      </c>
      <c r="AY1318" s="95">
        <v>0</v>
      </c>
      <c r="AZ1318" s="95">
        <v>0</v>
      </c>
      <c r="BA1318" s="95">
        <v>0</v>
      </c>
      <c r="BB1318" s="95">
        <v>0</v>
      </c>
      <c r="BC1318" s="95">
        <v>0</v>
      </c>
      <c r="BD1318" s="69">
        <v>0</v>
      </c>
      <c r="BE1318" s="69">
        <v>0</v>
      </c>
      <c r="BF1318" s="69">
        <v>0</v>
      </c>
      <c r="BG1318" s="95">
        <v>0</v>
      </c>
      <c r="BH1318" s="69">
        <v>0</v>
      </c>
      <c r="BK1318" s="69">
        <v>3</v>
      </c>
      <c r="BL1318" s="95">
        <v>1</v>
      </c>
      <c r="BM1318" s="69">
        <v>2</v>
      </c>
      <c r="BN1318" s="69">
        <v>31</v>
      </c>
      <c r="BO1318" s="101">
        <v>0</v>
      </c>
      <c r="BP1318" s="69">
        <f t="shared" si="264"/>
        <v>2</v>
      </c>
      <c r="BQ1318" s="69">
        <f t="shared" si="265"/>
        <v>50</v>
      </c>
      <c r="BR1318" s="69">
        <v>401</v>
      </c>
      <c r="BS1318" s="69">
        <v>5</v>
      </c>
      <c r="BT1318" s="95">
        <v>0</v>
      </c>
      <c r="BU1318" s="95">
        <v>0</v>
      </c>
      <c r="BV1318" s="95">
        <v>1000</v>
      </c>
      <c r="BW1318" s="95">
        <v>0</v>
      </c>
      <c r="BY1318" s="69">
        <v>1</v>
      </c>
      <c r="BZ1318" s="69">
        <v>2</v>
      </c>
      <c r="CA1318" s="69">
        <v>31</v>
      </c>
      <c r="CB1318" s="89">
        <v>0</v>
      </c>
      <c r="CC1318" s="69">
        <f t="shared" si="267"/>
        <v>2</v>
      </c>
      <c r="CD1318" s="69">
        <f t="shared" si="267"/>
        <v>50</v>
      </c>
      <c r="CE1318" s="69">
        <v>1</v>
      </c>
      <c r="CF1318" s="69">
        <v>30</v>
      </c>
      <c r="CG1318" s="69">
        <v>0</v>
      </c>
      <c r="CH1318" s="69">
        <v>0</v>
      </c>
      <c r="CI1318" s="69">
        <v>1000</v>
      </c>
      <c r="CJ1318" s="95">
        <v>0</v>
      </c>
      <c r="CL1318" s="69">
        <v>10</v>
      </c>
      <c r="CM1318" s="69">
        <v>2</v>
      </c>
      <c r="CN1318" s="69">
        <v>31</v>
      </c>
      <c r="CO1318" s="89">
        <v>0</v>
      </c>
      <c r="CP1318" s="69">
        <f t="shared" ref="CP1318" si="268">CC1318</f>
        <v>2</v>
      </c>
      <c r="CQ1318" s="69">
        <f t="shared" ref="CQ1318" si="269">CD1318</f>
        <v>50</v>
      </c>
      <c r="CR1318" s="69">
        <v>1</v>
      </c>
      <c r="CS1318" s="69">
        <v>70094</v>
      </c>
      <c r="CT1318" s="69">
        <v>0</v>
      </c>
      <c r="CU1318" s="69">
        <v>0</v>
      </c>
      <c r="CV1318" s="69">
        <v>1000</v>
      </c>
      <c r="CW1318" s="95">
        <v>0</v>
      </c>
      <c r="CZ1318" s="69">
        <v>0</v>
      </c>
      <c r="DA1318" s="69">
        <v>0</v>
      </c>
      <c r="DB1318" s="69">
        <v>0</v>
      </c>
      <c r="DC1318" s="69">
        <v>0</v>
      </c>
      <c r="DD1318" s="69">
        <v>0</v>
      </c>
      <c r="DE1318" s="69">
        <v>0</v>
      </c>
      <c r="DF1318" s="69">
        <v>0</v>
      </c>
      <c r="DG1318" s="69">
        <v>1</v>
      </c>
      <c r="DI1318" s="69" t="e">
        <f>INDEX(Sheet3!$E$78:$E$1130,MATCH(A1318,Sheet3!$D$78:$D$1130,0))</f>
        <v>#N/A</v>
      </c>
      <c r="DJ1318" s="69">
        <f t="shared" si="261"/>
        <v>0</v>
      </c>
      <c r="DK1318" s="95" t="s">
        <v>485</v>
      </c>
      <c r="DL1318" s="95"/>
      <c r="DM1318" s="95" t="s">
        <v>239</v>
      </c>
      <c r="DN1318" s="69" t="e">
        <f>"造成["&amp;INDEX(Sheet5!$L$2:$L$11,MATCH(BL1318,Sheet5!$J$2:$J$11,0))&amp;":"&amp;BR1318&amp;"*"&amp;BS1318/1000&amp;"]"&amp;INDEX(Sheet5!$I$2:$I$4,MATCH(BR1318,Sheet5!$H$2:$H$4,0))&amp;"的"&amp;INDEX(Sheet5!$K$2:$K$11,MATCH(BL1318,Sheet5!$J$2:$J$11,0))</f>
        <v>#N/A</v>
      </c>
      <c r="DO1318" s="95"/>
      <c r="DP1318" s="95"/>
      <c r="DQ1318" s="95"/>
      <c r="DR1318" s="69" t="e">
        <f t="shared" si="247"/>
        <v>#N/A</v>
      </c>
      <c r="DS1318" s="90" t="e">
        <f>MATCH(A1318,Sheet5!D:D,0)</f>
        <v>#N/A</v>
      </c>
      <c r="DT1318" s="94" t="e">
        <f>MATCH(A1317,Sheet5!F:F,0)</f>
        <v>#N/A</v>
      </c>
      <c r="DU1318" s="95">
        <v>0</v>
      </c>
      <c r="DV1318" s="95">
        <v>0</v>
      </c>
      <c r="DW1318" s="95">
        <v>0</v>
      </c>
      <c r="DX1318" s="95">
        <v>0</v>
      </c>
      <c r="DY1318" s="95">
        <v>0</v>
      </c>
    </row>
    <row r="1319" spans="1:129" ht="14.25">
      <c r="A1319" s="69">
        <v>80018</v>
      </c>
      <c r="B1319" s="69">
        <v>0</v>
      </c>
      <c r="C1319" s="69">
        <v>1</v>
      </c>
      <c r="D1319" s="69" t="s">
        <v>2796</v>
      </c>
      <c r="E1319" s="69" t="s">
        <v>239</v>
      </c>
      <c r="F1319" s="69">
        <v>0</v>
      </c>
      <c r="G1319" s="69">
        <v>1</v>
      </c>
      <c r="I1319" s="69">
        <v>0</v>
      </c>
      <c r="J1319" s="69">
        <v>0</v>
      </c>
      <c r="K1319" s="69">
        <v>0</v>
      </c>
      <c r="M1319" s="69">
        <v>0</v>
      </c>
      <c r="O1319" s="69">
        <v>0</v>
      </c>
      <c r="P1319" s="69">
        <v>4</v>
      </c>
      <c r="Q1319" s="69">
        <v>0</v>
      </c>
      <c r="R1319" s="69">
        <f t="shared" si="263"/>
        <v>1</v>
      </c>
      <c r="S1319" s="69">
        <v>0</v>
      </c>
      <c r="T1319" s="69">
        <v>0</v>
      </c>
      <c r="U1319" s="69">
        <v>0</v>
      </c>
      <c r="V1319" s="69">
        <v>0</v>
      </c>
      <c r="W1319" s="69">
        <v>0</v>
      </c>
      <c r="X1319" s="69">
        <v>0</v>
      </c>
      <c r="Y1319" s="69">
        <v>0</v>
      </c>
      <c r="Z1319" s="69">
        <v>3000</v>
      </c>
      <c r="AA1319" s="69">
        <v>2</v>
      </c>
      <c r="AB1319" s="69">
        <v>31</v>
      </c>
      <c r="AC1319" s="69">
        <v>0</v>
      </c>
      <c r="AD1319" s="69">
        <v>0</v>
      </c>
      <c r="AE1319" s="69">
        <v>0</v>
      </c>
      <c r="AF1319" s="69">
        <v>50</v>
      </c>
      <c r="AG1319" s="69">
        <v>0</v>
      </c>
      <c r="AH1319" s="69">
        <v>1</v>
      </c>
      <c r="AI1319" s="69">
        <v>0</v>
      </c>
      <c r="AJ1319" s="69">
        <v>0</v>
      </c>
      <c r="AK1319" s="69">
        <v>0</v>
      </c>
      <c r="AL1319" s="69">
        <v>0</v>
      </c>
      <c r="AM1319" s="69">
        <v>1</v>
      </c>
      <c r="AN1319" s="69">
        <v>1</v>
      </c>
      <c r="AO1319" s="69">
        <v>0</v>
      </c>
      <c r="AP1319" s="69">
        <v>0</v>
      </c>
      <c r="AQ1319" s="84">
        <v>0</v>
      </c>
      <c r="AR1319" s="69">
        <v>0</v>
      </c>
      <c r="AS1319" s="69">
        <v>0</v>
      </c>
      <c r="AT1319" s="69">
        <v>0</v>
      </c>
      <c r="AU1319" s="69">
        <v>0</v>
      </c>
      <c r="AV1319" s="69">
        <v>1</v>
      </c>
      <c r="AW1319" s="69">
        <v>4</v>
      </c>
      <c r="AX1319" s="69">
        <v>1</v>
      </c>
      <c r="AY1319" s="69">
        <v>0</v>
      </c>
      <c r="AZ1319" s="69">
        <v>0</v>
      </c>
      <c r="BA1319" s="69">
        <v>0</v>
      </c>
      <c r="BB1319" s="69">
        <v>0</v>
      </c>
      <c r="BC1319" s="69">
        <v>0</v>
      </c>
      <c r="BD1319" s="69">
        <v>0</v>
      </c>
      <c r="BE1319" s="69">
        <v>0</v>
      </c>
      <c r="BF1319" s="69">
        <v>0</v>
      </c>
      <c r="BG1319" s="69">
        <v>0</v>
      </c>
      <c r="BH1319" s="69">
        <v>0</v>
      </c>
      <c r="BK1319" s="69">
        <v>3</v>
      </c>
      <c r="BL1319" s="69">
        <v>1</v>
      </c>
      <c r="BM1319" s="69">
        <v>2</v>
      </c>
      <c r="BN1319" s="69">
        <v>31</v>
      </c>
      <c r="BO1319" s="89">
        <v>0</v>
      </c>
      <c r="BP1319" s="69">
        <f t="shared" si="264"/>
        <v>1</v>
      </c>
      <c r="BQ1319" s="69">
        <f t="shared" si="265"/>
        <v>50</v>
      </c>
      <c r="BR1319" s="69">
        <v>401</v>
      </c>
      <c r="BS1319" s="69">
        <v>5</v>
      </c>
      <c r="BT1319" s="69">
        <v>0</v>
      </c>
      <c r="BU1319" s="69">
        <v>0</v>
      </c>
      <c r="BV1319" s="69">
        <v>1000</v>
      </c>
      <c r="BW1319" s="69">
        <v>0</v>
      </c>
      <c r="BY1319" s="69">
        <v>1</v>
      </c>
      <c r="BZ1319" s="69">
        <v>2</v>
      </c>
      <c r="CA1319" s="69">
        <v>31</v>
      </c>
      <c r="CB1319" s="89">
        <v>0</v>
      </c>
      <c r="CC1319" s="69">
        <f t="shared" si="267"/>
        <v>1</v>
      </c>
      <c r="CD1319" s="69">
        <f t="shared" si="267"/>
        <v>50</v>
      </c>
      <c r="CE1319" s="69">
        <v>1</v>
      </c>
      <c r="CF1319" s="69">
        <v>40</v>
      </c>
      <c r="CG1319" s="69">
        <v>0</v>
      </c>
      <c r="CH1319" s="69">
        <v>0</v>
      </c>
      <c r="CI1319" s="69">
        <v>1000</v>
      </c>
      <c r="CJ1319" s="69">
        <v>0</v>
      </c>
      <c r="CL1319" s="69">
        <v>0</v>
      </c>
      <c r="CM1319" s="69">
        <v>0</v>
      </c>
      <c r="CN1319" s="69">
        <v>0</v>
      </c>
      <c r="CO1319" s="89">
        <v>0</v>
      </c>
      <c r="CP1319" s="69">
        <v>0</v>
      </c>
      <c r="CQ1319" s="69">
        <v>0</v>
      </c>
      <c r="CR1319" s="69">
        <v>0</v>
      </c>
      <c r="CS1319" s="69">
        <v>0</v>
      </c>
      <c r="CT1319" s="69">
        <v>0</v>
      </c>
      <c r="CU1319" s="69">
        <v>0</v>
      </c>
      <c r="CV1319" s="69">
        <v>0</v>
      </c>
      <c r="CW1319" s="69">
        <v>0</v>
      </c>
      <c r="CZ1319" s="69">
        <v>0</v>
      </c>
      <c r="DA1319" s="69">
        <v>0</v>
      </c>
      <c r="DB1319" s="69">
        <v>0</v>
      </c>
      <c r="DC1319" s="69">
        <v>0</v>
      </c>
      <c r="DD1319" s="69">
        <v>0</v>
      </c>
      <c r="DE1319" s="69">
        <v>0</v>
      </c>
      <c r="DF1319" s="69">
        <v>0</v>
      </c>
      <c r="DG1319" s="69">
        <v>1</v>
      </c>
      <c r="DI1319" s="69" t="e">
        <f>INDEX(Sheet3!$E$78:$E$1130,MATCH(A1319,Sheet3!$D$78:$D$1130,0))</f>
        <v>#N/A</v>
      </c>
      <c r="DJ1319" s="69">
        <f t="shared" si="261"/>
        <v>0</v>
      </c>
      <c r="DK1319" s="69" t="s">
        <v>471</v>
      </c>
      <c r="DL1319" s="69"/>
      <c r="DM1319" s="69" t="s">
        <v>239</v>
      </c>
      <c r="DN1319" s="69" t="e">
        <f>"造成["&amp;INDEX(Sheet5!$L$2:$L$11,MATCH(BL1319,Sheet5!$J$2:$J$11,0))&amp;":"&amp;BR1319&amp;"*"&amp;BS1319/1000&amp;"]"&amp;INDEX(Sheet5!$I$2:$I$4,MATCH(BR1319,Sheet5!$H$2:$H$4,0))&amp;"的"&amp;INDEX(Sheet5!$K$2:$K$11,MATCH(BL1319,Sheet5!$J$2:$J$11,0))</f>
        <v>#N/A</v>
      </c>
      <c r="DO1319" s="69"/>
      <c r="DP1319" s="69"/>
      <c r="DQ1319" s="69"/>
      <c r="DR1319" s="69" t="e">
        <f t="shared" si="247"/>
        <v>#N/A</v>
      </c>
      <c r="DS1319" s="90" t="e">
        <f>MATCH(A1319,Sheet5!D:D,0)</f>
        <v>#N/A</v>
      </c>
      <c r="DT1319" s="94" t="e">
        <f>MATCH(A1318,Sheet5!F:F,0)</f>
        <v>#N/A</v>
      </c>
      <c r="DU1319" s="69">
        <v>0</v>
      </c>
      <c r="DV1319" s="69">
        <v>0</v>
      </c>
      <c r="DW1319" s="69">
        <v>0</v>
      </c>
      <c r="DX1319" s="69">
        <v>0</v>
      </c>
      <c r="DY1319" s="69">
        <v>0</v>
      </c>
    </row>
    <row r="1320" spans="1:129" ht="14.25">
      <c r="A1320" s="69">
        <v>80019</v>
      </c>
      <c r="B1320" s="69">
        <v>0</v>
      </c>
      <c r="C1320" s="95">
        <v>1</v>
      </c>
      <c r="D1320" s="69" t="s">
        <v>2797</v>
      </c>
      <c r="E1320" s="69" t="s">
        <v>239</v>
      </c>
      <c r="F1320" s="95">
        <v>0</v>
      </c>
      <c r="G1320" s="69">
        <v>1</v>
      </c>
      <c r="I1320" s="95">
        <v>0</v>
      </c>
      <c r="J1320" s="69">
        <v>0</v>
      </c>
      <c r="K1320" s="95">
        <v>0</v>
      </c>
      <c r="M1320" s="95">
        <v>0</v>
      </c>
      <c r="N1320" s="69" t="s">
        <v>473</v>
      </c>
      <c r="O1320" s="95">
        <v>0</v>
      </c>
      <c r="P1320" s="95">
        <v>4</v>
      </c>
      <c r="Q1320" s="95">
        <v>0</v>
      </c>
      <c r="R1320" s="69">
        <f t="shared" si="263"/>
        <v>1</v>
      </c>
      <c r="S1320" s="95">
        <v>0</v>
      </c>
      <c r="T1320" s="95">
        <v>0</v>
      </c>
      <c r="U1320" s="95">
        <v>0</v>
      </c>
      <c r="V1320" s="95">
        <v>0</v>
      </c>
      <c r="W1320" s="95">
        <v>0</v>
      </c>
      <c r="X1320" s="95">
        <v>0</v>
      </c>
      <c r="Y1320" s="95">
        <v>0</v>
      </c>
      <c r="Z1320" s="69">
        <v>3000</v>
      </c>
      <c r="AA1320" s="69">
        <v>2</v>
      </c>
      <c r="AB1320" s="69">
        <v>31</v>
      </c>
      <c r="AC1320" s="69">
        <v>0</v>
      </c>
      <c r="AD1320" s="69">
        <v>0</v>
      </c>
      <c r="AE1320" s="69">
        <v>0</v>
      </c>
      <c r="AF1320" s="69">
        <v>50</v>
      </c>
      <c r="AG1320" s="69">
        <v>0</v>
      </c>
      <c r="AH1320" s="95">
        <v>1</v>
      </c>
      <c r="AI1320" s="95">
        <v>0</v>
      </c>
      <c r="AJ1320" s="95">
        <v>0</v>
      </c>
      <c r="AK1320" s="95">
        <v>0</v>
      </c>
      <c r="AL1320" s="95">
        <v>0</v>
      </c>
      <c r="AM1320" s="95">
        <v>1</v>
      </c>
      <c r="AN1320" s="95">
        <v>1</v>
      </c>
      <c r="AO1320" s="95">
        <v>0</v>
      </c>
      <c r="AP1320" s="95">
        <v>0</v>
      </c>
      <c r="AQ1320" s="100">
        <v>0</v>
      </c>
      <c r="AR1320" s="95">
        <v>0</v>
      </c>
      <c r="AS1320" s="69">
        <v>0</v>
      </c>
      <c r="AT1320" s="95">
        <v>0</v>
      </c>
      <c r="AU1320" s="95">
        <v>0</v>
      </c>
      <c r="AV1320" s="69">
        <v>1</v>
      </c>
      <c r="AW1320" s="95">
        <v>4</v>
      </c>
      <c r="AX1320" s="95">
        <v>1</v>
      </c>
      <c r="AY1320" s="95">
        <v>0</v>
      </c>
      <c r="AZ1320" s="95">
        <v>0</v>
      </c>
      <c r="BA1320" s="95">
        <v>0</v>
      </c>
      <c r="BB1320" s="95">
        <v>0</v>
      </c>
      <c r="BC1320" s="95">
        <v>0</v>
      </c>
      <c r="BD1320" s="69">
        <v>0</v>
      </c>
      <c r="BE1320" s="69">
        <v>0</v>
      </c>
      <c r="BF1320" s="69">
        <v>0</v>
      </c>
      <c r="BG1320" s="95">
        <v>0</v>
      </c>
      <c r="BH1320" s="69">
        <v>0</v>
      </c>
      <c r="BK1320" s="69">
        <v>3</v>
      </c>
      <c r="BL1320" s="95">
        <v>1</v>
      </c>
      <c r="BM1320" s="95">
        <v>2</v>
      </c>
      <c r="BN1320" s="69">
        <v>31</v>
      </c>
      <c r="BO1320" s="101">
        <v>0</v>
      </c>
      <c r="BP1320" s="69">
        <f t="shared" si="264"/>
        <v>1</v>
      </c>
      <c r="BQ1320" s="69">
        <f t="shared" si="265"/>
        <v>50</v>
      </c>
      <c r="BR1320" s="95">
        <v>401</v>
      </c>
      <c r="BS1320" s="69">
        <v>5</v>
      </c>
      <c r="BT1320" s="95">
        <v>0</v>
      </c>
      <c r="BU1320" s="95">
        <v>0</v>
      </c>
      <c r="BV1320" s="95">
        <v>1000</v>
      </c>
      <c r="BW1320" s="95">
        <v>0</v>
      </c>
      <c r="BY1320" s="95">
        <v>10</v>
      </c>
      <c r="BZ1320" s="69">
        <v>2</v>
      </c>
      <c r="CA1320" s="69">
        <v>31</v>
      </c>
      <c r="CB1320" s="101">
        <v>0</v>
      </c>
      <c r="CC1320" s="69">
        <f t="shared" ref="CC1320:CC1321" si="270">BP1320</f>
        <v>1</v>
      </c>
      <c r="CD1320" s="69">
        <f t="shared" ref="CD1320:CD1321" si="271">BQ1320</f>
        <v>50</v>
      </c>
      <c r="CE1320" s="95">
        <v>1</v>
      </c>
      <c r="CF1320" s="95">
        <v>70083</v>
      </c>
      <c r="CG1320" s="95">
        <v>0</v>
      </c>
      <c r="CH1320" s="95">
        <v>0</v>
      </c>
      <c r="CI1320" s="95">
        <v>1000</v>
      </c>
      <c r="CJ1320" s="95">
        <v>0</v>
      </c>
      <c r="CL1320" s="69">
        <v>1</v>
      </c>
      <c r="CM1320" s="69">
        <v>2</v>
      </c>
      <c r="CN1320" s="69">
        <v>31</v>
      </c>
      <c r="CO1320" s="89">
        <v>0</v>
      </c>
      <c r="CP1320" s="69">
        <f t="shared" ref="CP1320:CP1321" si="272">CC1320</f>
        <v>1</v>
      </c>
      <c r="CQ1320" s="69">
        <f t="shared" ref="CQ1320:CQ1321" si="273">CD1320</f>
        <v>50</v>
      </c>
      <c r="CR1320" s="69">
        <v>1</v>
      </c>
      <c r="CS1320" s="69">
        <v>25</v>
      </c>
      <c r="CT1320" s="69">
        <v>0</v>
      </c>
      <c r="CU1320" s="69">
        <v>0</v>
      </c>
      <c r="CV1320" s="69">
        <v>1000</v>
      </c>
      <c r="CW1320" s="95">
        <v>0</v>
      </c>
      <c r="CZ1320" s="69">
        <v>0</v>
      </c>
      <c r="DA1320" s="69">
        <v>0</v>
      </c>
      <c r="DB1320" s="69">
        <v>0</v>
      </c>
      <c r="DC1320" s="69">
        <v>0</v>
      </c>
      <c r="DD1320" s="69">
        <v>0</v>
      </c>
      <c r="DE1320" s="69">
        <v>0</v>
      </c>
      <c r="DF1320" s="69">
        <v>0</v>
      </c>
      <c r="DG1320" s="69">
        <v>1</v>
      </c>
      <c r="DI1320" s="69" t="e">
        <f>INDEX(Sheet3!$E$78:$E$1130,MATCH(A1320,Sheet3!$D$78:$D$1130,0))</f>
        <v>#N/A</v>
      </c>
      <c r="DJ1320" s="69">
        <f t="shared" si="261"/>
        <v>0</v>
      </c>
      <c r="DK1320" s="95" t="s">
        <v>474</v>
      </c>
      <c r="DL1320" s="95"/>
      <c r="DM1320" s="95" t="s">
        <v>239</v>
      </c>
      <c r="DN1320" s="69" t="e">
        <f>"造成["&amp;INDEX(Sheet5!$L$2:$L$11,MATCH(BL1320,Sheet5!$J$2:$J$11,0))&amp;":"&amp;BR1320&amp;"*"&amp;BS1320/1000&amp;"]"&amp;INDEX(Sheet5!$I$2:$I$4,MATCH(BR1320,Sheet5!$H$2:$H$4,0))&amp;"的"&amp;INDEX(Sheet5!$K$2:$K$11,MATCH(BL1320,Sheet5!$J$2:$J$11,0))</f>
        <v>#N/A</v>
      </c>
      <c r="DO1320" s="95"/>
      <c r="DP1320" s="95"/>
      <c r="DQ1320" s="95"/>
      <c r="DR1320" s="69" t="e">
        <f t="shared" si="247"/>
        <v>#N/A</v>
      </c>
      <c r="DS1320" s="90" t="e">
        <f>MATCH(A1320,Sheet5!D:D,0)</f>
        <v>#N/A</v>
      </c>
      <c r="DT1320" s="94" t="e">
        <f>MATCH(A1319,Sheet5!F:F,0)</f>
        <v>#N/A</v>
      </c>
      <c r="DU1320" s="95">
        <v>0</v>
      </c>
      <c r="DV1320" s="95">
        <v>0</v>
      </c>
      <c r="DW1320" s="95">
        <v>0</v>
      </c>
      <c r="DX1320" s="95">
        <v>0</v>
      </c>
      <c r="DY1320" s="95">
        <v>0</v>
      </c>
    </row>
    <row r="1321" spans="1:129" ht="14.25">
      <c r="A1321" s="69">
        <v>80020</v>
      </c>
      <c r="B1321" s="69">
        <v>0</v>
      </c>
      <c r="C1321" s="69">
        <v>1</v>
      </c>
      <c r="D1321" s="69" t="s">
        <v>475</v>
      </c>
      <c r="E1321" s="69" t="s">
        <v>239</v>
      </c>
      <c r="F1321" s="69">
        <v>0</v>
      </c>
      <c r="G1321" s="69">
        <v>1</v>
      </c>
      <c r="I1321" s="69">
        <v>0</v>
      </c>
      <c r="J1321" s="69">
        <v>0</v>
      </c>
      <c r="K1321" s="69">
        <v>0</v>
      </c>
      <c r="M1321" s="69">
        <v>0</v>
      </c>
      <c r="N1321" s="69" t="s">
        <v>457</v>
      </c>
      <c r="O1321" s="69">
        <v>0</v>
      </c>
      <c r="P1321" s="69">
        <v>1</v>
      </c>
      <c r="Q1321" s="69">
        <v>0</v>
      </c>
      <c r="R1321" s="69">
        <f t="shared" si="263"/>
        <v>1</v>
      </c>
      <c r="S1321" s="69">
        <v>0</v>
      </c>
      <c r="T1321" s="69">
        <v>0</v>
      </c>
      <c r="U1321" s="69">
        <v>0</v>
      </c>
      <c r="V1321" s="69">
        <v>0</v>
      </c>
      <c r="W1321" s="69">
        <v>0</v>
      </c>
      <c r="X1321" s="69">
        <v>0</v>
      </c>
      <c r="Y1321" s="69">
        <v>0</v>
      </c>
      <c r="Z1321" s="69">
        <v>3000</v>
      </c>
      <c r="AA1321" s="69">
        <v>2</v>
      </c>
      <c r="AB1321" s="69">
        <v>31</v>
      </c>
      <c r="AC1321" s="69">
        <v>0</v>
      </c>
      <c r="AD1321" s="69">
        <v>0</v>
      </c>
      <c r="AE1321" s="69">
        <v>0</v>
      </c>
      <c r="AF1321" s="69">
        <v>50</v>
      </c>
      <c r="AG1321" s="69">
        <v>0</v>
      </c>
      <c r="AH1321" s="69">
        <v>5</v>
      </c>
      <c r="AI1321" s="69">
        <v>0</v>
      </c>
      <c r="AJ1321" s="69">
        <v>0</v>
      </c>
      <c r="AK1321" s="69">
        <v>0</v>
      </c>
      <c r="AL1321" s="69">
        <v>0</v>
      </c>
      <c r="AM1321" s="69">
        <v>1</v>
      </c>
      <c r="AN1321" s="69">
        <v>1</v>
      </c>
      <c r="AO1321" s="69">
        <v>0</v>
      </c>
      <c r="AP1321" s="69">
        <v>1</v>
      </c>
      <c r="AQ1321" s="84">
        <v>15</v>
      </c>
      <c r="AR1321" s="69">
        <v>2</v>
      </c>
      <c r="AS1321" s="69">
        <v>0</v>
      </c>
      <c r="AT1321" s="69">
        <v>0</v>
      </c>
      <c r="AU1321" s="69">
        <v>0</v>
      </c>
      <c r="AV1321" s="69">
        <v>0</v>
      </c>
      <c r="AW1321" s="69">
        <v>0</v>
      </c>
      <c r="AX1321" s="69">
        <v>0</v>
      </c>
      <c r="AY1321" s="69">
        <v>0</v>
      </c>
      <c r="AZ1321" s="69">
        <v>0</v>
      </c>
      <c r="BA1321" s="69">
        <v>0</v>
      </c>
      <c r="BB1321" s="69">
        <v>0</v>
      </c>
      <c r="BC1321" s="69">
        <v>0</v>
      </c>
      <c r="BD1321" s="69">
        <v>0</v>
      </c>
      <c r="BE1321" s="69">
        <v>0</v>
      </c>
      <c r="BF1321" s="69">
        <v>0</v>
      </c>
      <c r="BG1321" s="69">
        <v>0</v>
      </c>
      <c r="BH1321" s="69">
        <v>0</v>
      </c>
      <c r="BK1321" s="69">
        <v>3</v>
      </c>
      <c r="BL1321" s="69">
        <v>1</v>
      </c>
      <c r="BM1321" s="69">
        <v>2</v>
      </c>
      <c r="BN1321" s="69">
        <v>31</v>
      </c>
      <c r="BO1321" s="89">
        <v>0</v>
      </c>
      <c r="BP1321" s="69">
        <f t="shared" si="264"/>
        <v>5</v>
      </c>
      <c r="BQ1321" s="69">
        <f t="shared" si="265"/>
        <v>50</v>
      </c>
      <c r="BR1321" s="69">
        <v>401</v>
      </c>
      <c r="BS1321" s="69">
        <v>5</v>
      </c>
      <c r="BT1321" s="69">
        <v>0</v>
      </c>
      <c r="BU1321" s="69">
        <v>0</v>
      </c>
      <c r="BV1321" s="69">
        <v>1000</v>
      </c>
      <c r="BW1321" s="69">
        <v>0</v>
      </c>
      <c r="BY1321" s="69">
        <v>10</v>
      </c>
      <c r="BZ1321" s="69">
        <v>2</v>
      </c>
      <c r="CA1321" s="69">
        <v>31</v>
      </c>
      <c r="CB1321" s="89">
        <v>0</v>
      </c>
      <c r="CC1321" s="69">
        <f t="shared" si="270"/>
        <v>5</v>
      </c>
      <c r="CD1321" s="69">
        <f t="shared" si="271"/>
        <v>50</v>
      </c>
      <c r="CE1321" s="69">
        <v>1</v>
      </c>
      <c r="CF1321" s="69">
        <v>70082</v>
      </c>
      <c r="CG1321" s="69">
        <v>0</v>
      </c>
      <c r="CH1321" s="69">
        <v>0</v>
      </c>
      <c r="CI1321" s="69">
        <v>1000</v>
      </c>
      <c r="CJ1321" s="69">
        <v>0</v>
      </c>
      <c r="CL1321" s="69">
        <v>1</v>
      </c>
      <c r="CM1321" s="69">
        <v>2</v>
      </c>
      <c r="CN1321" s="69">
        <v>31</v>
      </c>
      <c r="CO1321" s="89">
        <v>0</v>
      </c>
      <c r="CP1321" s="69">
        <f t="shared" si="272"/>
        <v>5</v>
      </c>
      <c r="CQ1321" s="69">
        <f t="shared" si="273"/>
        <v>50</v>
      </c>
      <c r="CR1321" s="69">
        <v>1</v>
      </c>
      <c r="CS1321" s="69">
        <v>20</v>
      </c>
      <c r="CT1321" s="69">
        <v>0</v>
      </c>
      <c r="CU1321" s="69">
        <v>0</v>
      </c>
      <c r="CV1321" s="69">
        <v>1000</v>
      </c>
      <c r="CW1321" s="69">
        <v>0</v>
      </c>
      <c r="CZ1321" s="69">
        <v>0</v>
      </c>
      <c r="DA1321" s="69">
        <v>0</v>
      </c>
      <c r="DB1321" s="69">
        <v>0</v>
      </c>
      <c r="DC1321" s="69">
        <v>0</v>
      </c>
      <c r="DD1321" s="69">
        <v>0</v>
      </c>
      <c r="DE1321" s="69">
        <v>0</v>
      </c>
      <c r="DF1321" s="69">
        <v>0</v>
      </c>
      <c r="DG1321" s="69">
        <v>1</v>
      </c>
      <c r="DI1321" s="69" t="e">
        <f>INDEX(Sheet3!$E$78:$E$1130,MATCH(A1321,Sheet3!$D$78:$D$1130,0))</f>
        <v>#N/A</v>
      </c>
      <c r="DJ1321" s="69">
        <f t="shared" si="261"/>
        <v>0</v>
      </c>
      <c r="DK1321" s="69" t="s">
        <v>476</v>
      </c>
      <c r="DL1321" s="69"/>
      <c r="DM1321" s="69" t="s">
        <v>239</v>
      </c>
      <c r="DN1321" s="69" t="e">
        <f>"造成["&amp;INDEX(Sheet5!$L$2:$L$11,MATCH(BL1321,Sheet5!$J$2:$J$11,0))&amp;":"&amp;BR1321&amp;"*"&amp;BS1321/1000&amp;"]"&amp;INDEX(Sheet5!$I$2:$I$4,MATCH(BR1321,Sheet5!$H$2:$H$4,0))&amp;"的"&amp;INDEX(Sheet5!$K$2:$K$11,MATCH(BL1321,Sheet5!$J$2:$J$11,0))</f>
        <v>#N/A</v>
      </c>
      <c r="DO1321" s="69"/>
      <c r="DP1321" s="69"/>
      <c r="DQ1321" s="69"/>
      <c r="DR1321" s="69" t="e">
        <f t="shared" si="247"/>
        <v>#N/A</v>
      </c>
      <c r="DS1321" s="90" t="e">
        <f>MATCH(A1321,Sheet5!D:D,0)</f>
        <v>#N/A</v>
      </c>
      <c r="DT1321" s="94" t="e">
        <f>MATCH(A1320,Sheet5!F:F,0)</f>
        <v>#N/A</v>
      </c>
      <c r="DU1321" s="69">
        <v>0</v>
      </c>
      <c r="DV1321" s="69">
        <v>0</v>
      </c>
      <c r="DW1321" s="69">
        <v>0</v>
      </c>
      <c r="DX1321" s="69">
        <v>0</v>
      </c>
      <c r="DY1321" s="69">
        <v>0</v>
      </c>
    </row>
    <row r="1322" spans="1:129" ht="14.25">
      <c r="A1322" s="69">
        <v>80021</v>
      </c>
      <c r="B1322" s="69">
        <v>0</v>
      </c>
      <c r="C1322" s="69">
        <v>1</v>
      </c>
      <c r="D1322" s="69" t="s">
        <v>2771</v>
      </c>
      <c r="E1322" s="69" t="s">
        <v>2780</v>
      </c>
      <c r="F1322" s="69" t="s">
        <v>326</v>
      </c>
      <c r="G1322" s="69">
        <v>1</v>
      </c>
      <c r="I1322" s="69">
        <v>0</v>
      </c>
      <c r="J1322" s="69">
        <v>0</v>
      </c>
      <c r="K1322" s="69">
        <v>0</v>
      </c>
      <c r="M1322" s="69">
        <v>0</v>
      </c>
      <c r="O1322" s="69">
        <v>0</v>
      </c>
      <c r="P1322" s="69">
        <v>1</v>
      </c>
      <c r="Q1322" s="69">
        <v>0</v>
      </c>
      <c r="R1322" s="69">
        <f t="shared" si="263"/>
        <v>1</v>
      </c>
      <c r="S1322" s="69">
        <v>0</v>
      </c>
      <c r="T1322" s="69">
        <v>0</v>
      </c>
      <c r="U1322" s="69">
        <v>0</v>
      </c>
      <c r="V1322" s="69">
        <v>0</v>
      </c>
      <c r="W1322" s="69">
        <v>0</v>
      </c>
      <c r="X1322" s="69">
        <v>0</v>
      </c>
      <c r="Y1322" s="69">
        <v>0</v>
      </c>
      <c r="Z1322" s="69">
        <v>10000</v>
      </c>
      <c r="AA1322" s="69">
        <v>4</v>
      </c>
      <c r="AB1322" s="69">
        <v>31</v>
      </c>
      <c r="AC1322" s="69">
        <v>0</v>
      </c>
      <c r="AD1322" s="69">
        <v>0</v>
      </c>
      <c r="AE1322" s="69">
        <v>0</v>
      </c>
      <c r="AF1322" s="69">
        <v>20</v>
      </c>
      <c r="AG1322" s="69">
        <v>0</v>
      </c>
      <c r="AH1322" s="69">
        <v>10</v>
      </c>
      <c r="AI1322" s="69">
        <v>0</v>
      </c>
      <c r="AJ1322" s="69">
        <v>0</v>
      </c>
      <c r="AK1322" s="69">
        <v>0</v>
      </c>
      <c r="AL1322" s="69">
        <v>0</v>
      </c>
      <c r="AM1322" s="69">
        <v>0</v>
      </c>
      <c r="AN1322" s="69">
        <v>0</v>
      </c>
      <c r="AO1322" s="69">
        <v>0</v>
      </c>
      <c r="AP1322" s="69">
        <v>0</v>
      </c>
      <c r="AQ1322" s="84">
        <v>0</v>
      </c>
      <c r="AR1322" s="69">
        <v>0</v>
      </c>
      <c r="AS1322" s="69">
        <v>0</v>
      </c>
      <c r="AT1322" s="69">
        <v>0</v>
      </c>
      <c r="AU1322" s="69">
        <v>0</v>
      </c>
      <c r="AV1322" s="69">
        <v>0</v>
      </c>
      <c r="AW1322" s="69">
        <v>0</v>
      </c>
      <c r="AX1322" s="69">
        <v>0</v>
      </c>
      <c r="AY1322" s="69">
        <v>0</v>
      </c>
      <c r="AZ1322" s="69">
        <v>0</v>
      </c>
      <c r="BA1322" s="69">
        <v>0</v>
      </c>
      <c r="BB1322" s="69">
        <v>0</v>
      </c>
      <c r="BC1322" s="69">
        <v>0</v>
      </c>
      <c r="BD1322" s="69">
        <v>0</v>
      </c>
      <c r="BE1322" s="69">
        <v>0</v>
      </c>
      <c r="BF1322" s="69">
        <v>0</v>
      </c>
      <c r="BG1322" s="69">
        <v>0</v>
      </c>
      <c r="BH1322" s="69">
        <v>0</v>
      </c>
      <c r="BK1322" s="69">
        <v>3</v>
      </c>
      <c r="BL1322" s="69">
        <v>10</v>
      </c>
      <c r="BM1322" s="69">
        <v>4</v>
      </c>
      <c r="BN1322" s="69">
        <v>31</v>
      </c>
      <c r="BO1322" s="89">
        <v>0</v>
      </c>
      <c r="BP1322" s="69">
        <v>10</v>
      </c>
      <c r="BQ1322" s="69">
        <v>1</v>
      </c>
      <c r="BR1322" s="69">
        <v>1</v>
      </c>
      <c r="BS1322" s="69">
        <v>70101</v>
      </c>
      <c r="BT1322" s="69">
        <v>0</v>
      </c>
      <c r="BU1322" s="69">
        <v>0</v>
      </c>
      <c r="BV1322" s="69">
        <v>1000</v>
      </c>
      <c r="BW1322" s="69">
        <v>0</v>
      </c>
      <c r="BY1322" s="69">
        <v>0</v>
      </c>
      <c r="BZ1322" s="69">
        <v>0</v>
      </c>
      <c r="CA1322" s="69">
        <v>31</v>
      </c>
      <c r="CB1322" s="89">
        <v>0</v>
      </c>
      <c r="CC1322" s="69">
        <v>0</v>
      </c>
      <c r="CD1322" s="69">
        <v>0</v>
      </c>
      <c r="CE1322" s="69">
        <v>0</v>
      </c>
      <c r="CF1322" s="69">
        <v>0</v>
      </c>
      <c r="CG1322" s="69">
        <v>0</v>
      </c>
      <c r="CH1322" s="69">
        <v>0</v>
      </c>
      <c r="CI1322" s="69">
        <v>0</v>
      </c>
      <c r="CJ1322" s="69">
        <v>0</v>
      </c>
      <c r="CL1322" s="69">
        <v>0</v>
      </c>
      <c r="CM1322" s="69">
        <v>0</v>
      </c>
      <c r="CN1322" s="69">
        <v>0</v>
      </c>
      <c r="CO1322" s="89">
        <v>0</v>
      </c>
      <c r="CP1322" s="69">
        <v>0</v>
      </c>
      <c r="CQ1322" s="69">
        <v>0</v>
      </c>
      <c r="CR1322" s="69">
        <v>0</v>
      </c>
      <c r="CS1322" s="69">
        <v>0</v>
      </c>
      <c r="CT1322" s="69">
        <v>0</v>
      </c>
      <c r="CU1322" s="69">
        <v>0</v>
      </c>
      <c r="CV1322" s="69">
        <v>0</v>
      </c>
      <c r="CW1322" s="69">
        <v>0</v>
      </c>
      <c r="CZ1322" s="69">
        <v>0</v>
      </c>
      <c r="DA1322" s="69">
        <v>0</v>
      </c>
      <c r="DB1322" s="69">
        <v>0</v>
      </c>
      <c r="DC1322" s="69">
        <v>0</v>
      </c>
      <c r="DD1322" s="69">
        <v>0</v>
      </c>
      <c r="DE1322" s="69">
        <v>0</v>
      </c>
      <c r="DF1322" s="69">
        <v>0</v>
      </c>
      <c r="DG1322" s="69">
        <v>1</v>
      </c>
      <c r="DI1322" s="69" t="e">
        <f>INDEX(Sheet3!$E$78:$E$1130,MATCH(A1322,Sheet3!$D$78:$D$1130,0))</f>
        <v>#N/A</v>
      </c>
      <c r="DJ1322" s="69" t="str">
        <f t="shared" si="261"/>
        <v>item.ps_skill_10061</v>
      </c>
      <c r="DK1322" s="69" t="s">
        <v>2773</v>
      </c>
      <c r="DL1322" s="69"/>
      <c r="DM1322" s="69" t="s">
        <v>2781</v>
      </c>
      <c r="DN1322" s="69" t="e">
        <f>"造成["&amp;INDEX(Sheet5!$L$2:$L$11,MATCH(BL1322,Sheet5!$J$2:$J$11,0))&amp;":"&amp;BR1322&amp;"*"&amp;BS1322/1000&amp;"]"&amp;INDEX(Sheet5!$I$2:$I$4,MATCH(BR1322,Sheet5!$H$2:$H$4,0))&amp;"的"&amp;INDEX(Sheet5!$K$2:$K$11,MATCH(BL1322,Sheet5!$J$2:$J$11,0))</f>
        <v>#N/A</v>
      </c>
      <c r="DO1322" s="69"/>
      <c r="DP1322" s="69"/>
      <c r="DQ1322" s="69"/>
      <c r="DR1322" s="69" t="e">
        <f t="shared" si="247"/>
        <v>#N/A</v>
      </c>
      <c r="DS1322" s="90" t="e">
        <f>MATCH(A1322,Sheet5!D:D,0)</f>
        <v>#N/A</v>
      </c>
      <c r="DT1322" s="94" t="e">
        <f>MATCH(A1321,Sheet5!F:F,0)</f>
        <v>#N/A</v>
      </c>
      <c r="DU1322" s="69">
        <v>0</v>
      </c>
      <c r="DV1322" s="69">
        <v>0</v>
      </c>
      <c r="DW1322" s="69">
        <v>0</v>
      </c>
      <c r="DX1322" s="69">
        <v>0</v>
      </c>
      <c r="DY1322" s="69">
        <v>0</v>
      </c>
    </row>
    <row r="1323" spans="1:129" ht="14.25">
      <c r="A1323" s="69">
        <v>78001</v>
      </c>
      <c r="B1323" s="69">
        <v>0</v>
      </c>
      <c r="C1323" s="69">
        <v>1</v>
      </c>
      <c r="D1323" s="69" t="s">
        <v>2798</v>
      </c>
      <c r="E1323" s="69" t="s">
        <v>2799</v>
      </c>
      <c r="F1323" s="69" t="s">
        <v>2746</v>
      </c>
      <c r="G1323" s="69">
        <v>1</v>
      </c>
      <c r="I1323" s="69">
        <v>0</v>
      </c>
      <c r="J1323" s="69">
        <v>0</v>
      </c>
      <c r="K1323" s="69">
        <v>0</v>
      </c>
      <c r="M1323" s="69">
        <v>0</v>
      </c>
      <c r="O1323" s="69">
        <v>0</v>
      </c>
      <c r="P1323" s="69">
        <v>1</v>
      </c>
      <c r="Q1323" s="69">
        <v>0</v>
      </c>
      <c r="R1323" s="69">
        <f t="shared" ref="R1323" si="274">IF(S1323&gt;0,2,1)</f>
        <v>2</v>
      </c>
      <c r="S1323" s="69">
        <v>512</v>
      </c>
      <c r="T1323" s="69">
        <v>15</v>
      </c>
      <c r="U1323" s="69">
        <v>0</v>
      </c>
      <c r="V1323" s="69">
        <v>0</v>
      </c>
      <c r="W1323" s="69">
        <v>0</v>
      </c>
      <c r="X1323" s="69">
        <v>0</v>
      </c>
      <c r="Y1323" s="69">
        <v>0</v>
      </c>
      <c r="Z1323" s="69">
        <v>0</v>
      </c>
      <c r="AA1323" s="69">
        <v>2</v>
      </c>
      <c r="AB1323" s="69">
        <v>31</v>
      </c>
      <c r="AC1323" s="69">
        <v>0</v>
      </c>
      <c r="AD1323" s="69">
        <v>0</v>
      </c>
      <c r="AE1323" s="69">
        <v>0</v>
      </c>
      <c r="AF1323" s="69">
        <v>10</v>
      </c>
      <c r="AG1323" s="69">
        <v>0</v>
      </c>
      <c r="AH1323" s="69">
        <v>2</v>
      </c>
      <c r="AI1323" s="69">
        <v>0</v>
      </c>
      <c r="AJ1323" s="69">
        <v>0</v>
      </c>
      <c r="AK1323" s="69">
        <v>0</v>
      </c>
      <c r="AL1323" s="69">
        <v>0</v>
      </c>
      <c r="AM1323" s="69">
        <v>1</v>
      </c>
      <c r="AN1323" s="69">
        <v>1</v>
      </c>
      <c r="AO1323" s="69">
        <v>0</v>
      </c>
      <c r="AP1323" s="69">
        <v>2</v>
      </c>
      <c r="AQ1323" s="84">
        <v>0</v>
      </c>
      <c r="AR1323" s="69">
        <v>0</v>
      </c>
      <c r="AS1323" s="69">
        <v>0</v>
      </c>
      <c r="AT1323" s="69">
        <v>0</v>
      </c>
      <c r="AU1323" s="69">
        <v>0</v>
      </c>
      <c r="AV1323" s="69">
        <v>0</v>
      </c>
      <c r="AW1323" s="69">
        <v>0</v>
      </c>
      <c r="AX1323" s="69">
        <v>0</v>
      </c>
      <c r="AY1323" s="69">
        <v>0</v>
      </c>
      <c r="AZ1323" s="69">
        <v>0</v>
      </c>
      <c r="BA1323" s="69">
        <v>1</v>
      </c>
      <c r="BB1323" s="69">
        <v>-1</v>
      </c>
      <c r="BC1323" s="69">
        <v>0</v>
      </c>
      <c r="BD1323" s="69">
        <v>0</v>
      </c>
      <c r="BE1323" s="69">
        <v>0</v>
      </c>
      <c r="BF1323" s="69">
        <v>0</v>
      </c>
      <c r="BG1323" s="69">
        <v>0</v>
      </c>
      <c r="BH1323" s="69">
        <v>0</v>
      </c>
      <c r="BK1323" s="69">
        <v>3</v>
      </c>
      <c r="BL1323" s="69">
        <v>10</v>
      </c>
      <c r="BM1323" s="69">
        <v>2</v>
      </c>
      <c r="BN1323" s="69">
        <v>31</v>
      </c>
      <c r="BO1323" s="89">
        <v>0</v>
      </c>
      <c r="BP1323" s="69">
        <v>2</v>
      </c>
      <c r="BQ1323" s="69">
        <v>10</v>
      </c>
      <c r="BR1323" s="69">
        <v>1</v>
      </c>
      <c r="BS1323" s="69">
        <v>78001</v>
      </c>
      <c r="BT1323" s="69">
        <v>0</v>
      </c>
      <c r="BU1323" s="69">
        <v>0</v>
      </c>
      <c r="BV1323" s="69">
        <v>1000</v>
      </c>
      <c r="BW1323" s="69">
        <v>189</v>
      </c>
      <c r="BY1323" s="69">
        <v>0</v>
      </c>
      <c r="BZ1323" s="69">
        <v>0</v>
      </c>
      <c r="CA1323" s="69">
        <v>31</v>
      </c>
      <c r="CB1323" s="89">
        <v>0</v>
      </c>
      <c r="CC1323" s="69">
        <v>0</v>
      </c>
      <c r="CD1323" s="69">
        <v>0</v>
      </c>
      <c r="CE1323" s="69">
        <v>0</v>
      </c>
      <c r="CF1323" s="69">
        <v>0</v>
      </c>
      <c r="CG1323" s="69">
        <v>0</v>
      </c>
      <c r="CH1323" s="69">
        <v>0</v>
      </c>
      <c r="CI1323" s="69">
        <v>0</v>
      </c>
      <c r="CJ1323" s="69">
        <v>0</v>
      </c>
      <c r="CL1323" s="69">
        <v>0</v>
      </c>
      <c r="CM1323" s="69">
        <v>0</v>
      </c>
      <c r="CN1323" s="69">
        <v>0</v>
      </c>
      <c r="CO1323" s="89">
        <v>0</v>
      </c>
      <c r="CP1323" s="69">
        <v>0</v>
      </c>
      <c r="CQ1323" s="69">
        <v>0</v>
      </c>
      <c r="CR1323" s="69">
        <v>0</v>
      </c>
      <c r="CS1323" s="69">
        <v>0</v>
      </c>
      <c r="CT1323" s="89">
        <v>0</v>
      </c>
      <c r="CU1323" s="69">
        <v>0</v>
      </c>
      <c r="CV1323" s="69">
        <v>0</v>
      </c>
      <c r="CW1323" s="69">
        <v>0</v>
      </c>
      <c r="CZ1323" s="69">
        <v>0</v>
      </c>
      <c r="DA1323" s="69">
        <v>0</v>
      </c>
      <c r="DB1323" s="69">
        <v>0</v>
      </c>
      <c r="DC1323" s="69">
        <v>0</v>
      </c>
      <c r="DD1323" s="69">
        <v>0</v>
      </c>
      <c r="DE1323" s="69">
        <v>0</v>
      </c>
      <c r="DF1323" s="69">
        <v>0</v>
      </c>
      <c r="DG1323" s="69">
        <v>1</v>
      </c>
      <c r="DI1323" s="69" t="e">
        <f>INDEX(Sheet3!$E$78:$E$1130,MATCH(A1323,Sheet3!$D$78:$D$1130,0))</f>
        <v>#N/A</v>
      </c>
      <c r="DJ1323" s="69" t="str">
        <f t="shared" si="261"/>
        <v>skill_icons.ps_skill_blast</v>
      </c>
      <c r="DK1323" s="69" t="s">
        <v>2800</v>
      </c>
      <c r="DL1323" s="93"/>
      <c r="DM1323" s="69" t="s">
        <v>2801</v>
      </c>
      <c r="DN1323" s="69" t="e">
        <f>"造成["&amp;INDEX(Sheet5!$L$2:$L$11,MATCH(BL1323,Sheet5!$J$2:$J$11,0))&amp;":"&amp;BR1323&amp;"*"&amp;BS1323/1000&amp;"]"&amp;INDEX(Sheet5!$I$2:$I$4,MATCH(BR1323,Sheet5!$H$2:$H$4,0))&amp;"的"&amp;INDEX(Sheet5!$K$2:$K$11,MATCH(BL1323,Sheet5!$J$2:$J$11,0))</f>
        <v>#N/A</v>
      </c>
      <c r="DO1323" s="69" t="e">
        <f>"造成["&amp;INDEX(Sheet5!$L$2:$L$11,MATCH(BY1323,Sheet5!$J$2:$J$11,0))&amp;":"&amp;CE1323&amp;"*"&amp;CF1323/1000&amp;"]"&amp;INDEX(Sheet5!$I$2:$I$4,MATCH(CE1323,Sheet5!$H$2:$H$4,0))&amp;"的"&amp;INDEX(Sheet5!$K$2:$K$11,MATCH(BY1323,Sheet5!$J$2:$J$11,0))</f>
        <v>#N/A</v>
      </c>
      <c r="DP1323" s="69"/>
      <c r="DQ1323" s="69"/>
      <c r="DR1323" s="69" t="e">
        <f t="shared" si="247"/>
        <v>#N/A</v>
      </c>
      <c r="DS1323" s="90">
        <f>MATCH(A1323,Sheet5!D:D,0)</f>
        <v>1124</v>
      </c>
      <c r="DT1323" s="94" t="e">
        <f>MATCH(A1322,Sheet5!F:F,0)</f>
        <v>#N/A</v>
      </c>
      <c r="DU1323" s="69">
        <v>0</v>
      </c>
      <c r="DV1323" s="69">
        <v>0</v>
      </c>
      <c r="DW1323" s="69">
        <v>0</v>
      </c>
      <c r="DX1323" s="69">
        <v>0</v>
      </c>
      <c r="DY1323" s="69">
        <v>0</v>
      </c>
    </row>
    <row r="1324" spans="1:129" ht="14.25">
      <c r="A1324" s="69">
        <v>78002</v>
      </c>
      <c r="B1324" s="69">
        <v>0</v>
      </c>
      <c r="C1324" s="69">
        <v>1</v>
      </c>
      <c r="D1324" s="69" t="s">
        <v>2802</v>
      </c>
      <c r="E1324" s="69" t="s">
        <v>2803</v>
      </c>
      <c r="F1324" s="69" t="s">
        <v>2746</v>
      </c>
      <c r="G1324" s="69">
        <v>1</v>
      </c>
      <c r="I1324" s="69">
        <v>0</v>
      </c>
      <c r="J1324" s="69">
        <v>0</v>
      </c>
      <c r="K1324" s="69">
        <v>0</v>
      </c>
      <c r="M1324" s="69">
        <v>198</v>
      </c>
      <c r="O1324" s="69">
        <v>0</v>
      </c>
      <c r="P1324" s="69">
        <v>1</v>
      </c>
      <c r="Q1324" s="69">
        <v>0</v>
      </c>
      <c r="R1324" s="69">
        <f t="shared" ref="R1324:R1332" si="275">IF(S1324&gt;0,2,1)</f>
        <v>2</v>
      </c>
      <c r="S1324" s="69">
        <v>4</v>
      </c>
      <c r="T1324" s="69">
        <v>15</v>
      </c>
      <c r="U1324" s="69">
        <v>0</v>
      </c>
      <c r="V1324" s="69">
        <v>0</v>
      </c>
      <c r="W1324" s="69">
        <v>0</v>
      </c>
      <c r="X1324" s="69">
        <v>0</v>
      </c>
      <c r="Y1324" s="69">
        <v>0</v>
      </c>
      <c r="Z1324" s="69">
        <v>0</v>
      </c>
      <c r="AA1324" s="69">
        <v>1</v>
      </c>
      <c r="AB1324" s="69">
        <v>31</v>
      </c>
      <c r="AC1324" s="69">
        <v>0</v>
      </c>
      <c r="AD1324" s="69">
        <v>0</v>
      </c>
      <c r="AE1324" s="69">
        <v>0</v>
      </c>
      <c r="AF1324" s="69">
        <v>1</v>
      </c>
      <c r="AG1324" s="69">
        <v>0</v>
      </c>
      <c r="AH1324" s="69">
        <v>2</v>
      </c>
      <c r="AI1324" s="69">
        <v>0</v>
      </c>
      <c r="AJ1324" s="69">
        <v>0</v>
      </c>
      <c r="AK1324" s="69">
        <v>0</v>
      </c>
      <c r="AL1324" s="69">
        <v>0</v>
      </c>
      <c r="AM1324" s="69">
        <v>1</v>
      </c>
      <c r="AN1324" s="69">
        <v>1</v>
      </c>
      <c r="AO1324" s="69">
        <v>0</v>
      </c>
      <c r="AP1324" s="69">
        <v>2</v>
      </c>
      <c r="AQ1324" s="84">
        <v>0</v>
      </c>
      <c r="AR1324" s="69">
        <v>0</v>
      </c>
      <c r="AS1324" s="69">
        <v>0</v>
      </c>
      <c r="AT1324" s="69">
        <v>0</v>
      </c>
      <c r="AU1324" s="69">
        <v>0</v>
      </c>
      <c r="AV1324" s="69">
        <v>0</v>
      </c>
      <c r="AW1324" s="69">
        <v>0</v>
      </c>
      <c r="AX1324" s="69">
        <v>0</v>
      </c>
      <c r="AY1324" s="69">
        <v>0</v>
      </c>
      <c r="AZ1324" s="69">
        <v>0</v>
      </c>
      <c r="BA1324" s="69">
        <v>1</v>
      </c>
      <c r="BB1324" s="69">
        <v>-1</v>
      </c>
      <c r="BC1324" s="69">
        <v>0</v>
      </c>
      <c r="BD1324" s="69">
        <v>0</v>
      </c>
      <c r="BE1324" s="69">
        <v>0</v>
      </c>
      <c r="BF1324" s="69">
        <v>0</v>
      </c>
      <c r="BG1324" s="69">
        <v>0</v>
      </c>
      <c r="BH1324" s="69">
        <v>0</v>
      </c>
      <c r="BK1324" s="69">
        <v>3</v>
      </c>
      <c r="BL1324" s="69">
        <v>0</v>
      </c>
      <c r="BM1324" s="69">
        <v>0</v>
      </c>
      <c r="BN1324" s="69">
        <v>0</v>
      </c>
      <c r="BO1324" s="89">
        <v>0</v>
      </c>
      <c r="BP1324" s="69">
        <v>0</v>
      </c>
      <c r="BQ1324" s="69">
        <v>0</v>
      </c>
      <c r="BR1324" s="69">
        <v>0</v>
      </c>
      <c r="BS1324" s="69">
        <v>0</v>
      </c>
      <c r="BT1324" s="69">
        <v>0</v>
      </c>
      <c r="BU1324" s="69">
        <v>0</v>
      </c>
      <c r="BV1324" s="69">
        <v>1000</v>
      </c>
      <c r="BW1324" s="69">
        <v>0</v>
      </c>
      <c r="BY1324" s="69">
        <v>0</v>
      </c>
      <c r="BZ1324" s="69">
        <v>0</v>
      </c>
      <c r="CA1324" s="69">
        <v>31</v>
      </c>
      <c r="CB1324" s="89">
        <v>0</v>
      </c>
      <c r="CC1324" s="69">
        <v>0</v>
      </c>
      <c r="CD1324" s="69">
        <v>0</v>
      </c>
      <c r="CE1324" s="69">
        <v>0</v>
      </c>
      <c r="CF1324" s="69">
        <v>0</v>
      </c>
      <c r="CG1324" s="69">
        <v>0</v>
      </c>
      <c r="CH1324" s="69">
        <v>0</v>
      </c>
      <c r="CI1324" s="69">
        <v>0</v>
      </c>
      <c r="CJ1324" s="69">
        <v>0</v>
      </c>
      <c r="CL1324" s="69">
        <v>0</v>
      </c>
      <c r="CM1324" s="69">
        <v>0</v>
      </c>
      <c r="CN1324" s="69">
        <v>0</v>
      </c>
      <c r="CO1324" s="89">
        <v>0</v>
      </c>
      <c r="CP1324" s="69">
        <v>0</v>
      </c>
      <c r="CQ1324" s="69">
        <v>0</v>
      </c>
      <c r="CR1324" s="69">
        <v>0</v>
      </c>
      <c r="CS1324" s="69">
        <v>0</v>
      </c>
      <c r="CT1324" s="89">
        <v>0</v>
      </c>
      <c r="CU1324" s="69">
        <v>0</v>
      </c>
      <c r="CV1324" s="69">
        <v>0</v>
      </c>
      <c r="CW1324" s="69">
        <v>0</v>
      </c>
      <c r="CZ1324" s="69">
        <v>0</v>
      </c>
      <c r="DA1324" s="69">
        <v>0</v>
      </c>
      <c r="DB1324" s="69">
        <v>0</v>
      </c>
      <c r="DC1324" s="69">
        <v>0</v>
      </c>
      <c r="DD1324" s="69">
        <v>0</v>
      </c>
      <c r="DE1324" s="69">
        <v>0</v>
      </c>
      <c r="DF1324" s="69">
        <v>0</v>
      </c>
      <c r="DG1324" s="69">
        <v>1</v>
      </c>
      <c r="DI1324" s="69" t="e">
        <f>INDEX(Sheet3!$E$78:$E$1130,MATCH(A1324,Sheet3!$D$78:$D$1130,0))</f>
        <v>#N/A</v>
      </c>
      <c r="DJ1324" s="69" t="str">
        <f t="shared" si="261"/>
        <v>skill_icons.ps_skill_blast</v>
      </c>
      <c r="DK1324" s="69" t="s">
        <v>2804</v>
      </c>
      <c r="DL1324" s="93"/>
      <c r="DM1324" s="69" t="s">
        <v>2805</v>
      </c>
      <c r="DN1324" s="69" t="e">
        <f>"造成["&amp;INDEX(Sheet5!$L$2:$L$11,MATCH(BL1324,Sheet5!$J$2:$J$11,0))&amp;":"&amp;BR1324&amp;"*"&amp;BS1324/1000&amp;"]"&amp;INDEX(Sheet5!$I$2:$I$4,MATCH(BR1324,Sheet5!$H$2:$H$4,0))&amp;"的"&amp;INDEX(Sheet5!$K$2:$K$11,MATCH(BL1324,Sheet5!$J$2:$J$11,0))</f>
        <v>#N/A</v>
      </c>
      <c r="DO1324" s="69" t="e">
        <f>"造成["&amp;INDEX(Sheet5!$L$2:$L$11,MATCH(BY1324,Sheet5!$J$2:$J$11,0))&amp;":"&amp;CE1324&amp;"*"&amp;CF1324/1000&amp;"]"&amp;INDEX(Sheet5!$I$2:$I$4,MATCH(CE1324,Sheet5!$H$2:$H$4,0))&amp;"的"&amp;INDEX(Sheet5!$K$2:$K$11,MATCH(BY1324,Sheet5!$J$2:$J$11,0))</f>
        <v>#N/A</v>
      </c>
      <c r="DP1324" s="69"/>
      <c r="DQ1324" s="69"/>
      <c r="DR1324" s="69" t="e">
        <f t="shared" si="247"/>
        <v>#N/A</v>
      </c>
      <c r="DS1324" s="90">
        <f>MATCH(A1324,Sheet5!D:D,0)</f>
        <v>1125</v>
      </c>
      <c r="DT1324" s="94" t="e">
        <f>MATCH(A1323,Sheet5!F:F,0)</f>
        <v>#N/A</v>
      </c>
      <c r="DU1324" s="69">
        <v>0</v>
      </c>
      <c r="DV1324" s="69">
        <v>0</v>
      </c>
      <c r="DW1324" s="69">
        <v>0</v>
      </c>
      <c r="DX1324" s="69">
        <v>0</v>
      </c>
      <c r="DY1324" s="69">
        <v>0</v>
      </c>
    </row>
    <row r="1325" spans="1:129" ht="14.25">
      <c r="A1325" s="69">
        <v>78003</v>
      </c>
      <c r="B1325" s="69">
        <v>0</v>
      </c>
      <c r="C1325" s="69">
        <v>1</v>
      </c>
      <c r="D1325" s="69" t="s">
        <v>2806</v>
      </c>
      <c r="E1325" s="69" t="s">
        <v>2807</v>
      </c>
      <c r="F1325" s="69" t="s">
        <v>2746</v>
      </c>
      <c r="G1325" s="69">
        <v>1</v>
      </c>
      <c r="I1325" s="69">
        <v>0</v>
      </c>
      <c r="J1325" s="69">
        <v>0</v>
      </c>
      <c r="K1325" s="69">
        <v>0</v>
      </c>
      <c r="M1325" s="69">
        <v>0</v>
      </c>
      <c r="O1325" s="69">
        <v>0</v>
      </c>
      <c r="P1325" s="69">
        <v>2</v>
      </c>
      <c r="Q1325" s="69">
        <v>0</v>
      </c>
      <c r="R1325" s="69">
        <f t="shared" si="275"/>
        <v>2</v>
      </c>
      <c r="S1325" s="69">
        <v>512</v>
      </c>
      <c r="T1325" s="69">
        <v>10</v>
      </c>
      <c r="U1325" s="69">
        <v>0</v>
      </c>
      <c r="V1325" s="69">
        <v>0</v>
      </c>
      <c r="W1325" s="69">
        <v>0</v>
      </c>
      <c r="X1325" s="69">
        <v>0</v>
      </c>
      <c r="Y1325" s="69">
        <v>0</v>
      </c>
      <c r="Z1325" s="69">
        <v>0</v>
      </c>
      <c r="AA1325" s="69">
        <v>2</v>
      </c>
      <c r="AB1325" s="69">
        <v>31</v>
      </c>
      <c r="AC1325" s="69">
        <v>0</v>
      </c>
      <c r="AD1325" s="69">
        <v>0</v>
      </c>
      <c r="AE1325" s="69">
        <v>0</v>
      </c>
      <c r="AF1325" s="69">
        <v>5</v>
      </c>
      <c r="AG1325" s="69">
        <v>0</v>
      </c>
      <c r="AH1325" s="69">
        <v>9</v>
      </c>
      <c r="AI1325" s="69">
        <v>199</v>
      </c>
      <c r="AJ1325" s="69">
        <v>3</v>
      </c>
      <c r="AK1325" s="69">
        <v>0</v>
      </c>
      <c r="AL1325" s="69">
        <v>0</v>
      </c>
      <c r="AM1325" s="69">
        <v>1</v>
      </c>
      <c r="AN1325" s="69">
        <v>1</v>
      </c>
      <c r="AO1325" s="69">
        <v>1</v>
      </c>
      <c r="AP1325" s="69">
        <v>2</v>
      </c>
      <c r="AQ1325" s="84">
        <v>15</v>
      </c>
      <c r="AR1325" s="69">
        <v>2</v>
      </c>
      <c r="AS1325" s="69">
        <v>0</v>
      </c>
      <c r="AT1325" s="69">
        <v>0</v>
      </c>
      <c r="AU1325" s="69">
        <v>0</v>
      </c>
      <c r="AV1325" s="69">
        <v>0</v>
      </c>
      <c r="AW1325" s="69">
        <v>0</v>
      </c>
      <c r="AX1325" s="69">
        <v>0</v>
      </c>
      <c r="AY1325" s="69">
        <v>0</v>
      </c>
      <c r="AZ1325" s="69">
        <v>0</v>
      </c>
      <c r="BA1325" s="69">
        <v>0</v>
      </c>
      <c r="BB1325" s="69">
        <v>0</v>
      </c>
      <c r="BC1325" s="69">
        <v>0</v>
      </c>
      <c r="BD1325" s="69">
        <v>0</v>
      </c>
      <c r="BE1325" s="69">
        <v>0</v>
      </c>
      <c r="BF1325" s="69">
        <v>0</v>
      </c>
      <c r="BG1325" s="69">
        <v>0</v>
      </c>
      <c r="BH1325" s="69">
        <v>0</v>
      </c>
      <c r="BK1325" s="69">
        <v>3</v>
      </c>
      <c r="BL1325" s="69">
        <v>2</v>
      </c>
      <c r="BM1325" s="69">
        <v>2</v>
      </c>
      <c r="BN1325" s="69">
        <v>31</v>
      </c>
      <c r="BO1325" s="89">
        <v>0</v>
      </c>
      <c r="BP1325" s="69">
        <v>1</v>
      </c>
      <c r="BQ1325" s="69">
        <v>5</v>
      </c>
      <c r="BR1325" s="69">
        <v>203</v>
      </c>
      <c r="BS1325" s="69">
        <v>1000</v>
      </c>
      <c r="BT1325" s="69">
        <v>0</v>
      </c>
      <c r="BU1325" s="69">
        <v>0</v>
      </c>
      <c r="BV1325" s="69">
        <v>1000</v>
      </c>
      <c r="BW1325" s="69">
        <v>200</v>
      </c>
      <c r="BY1325" s="69">
        <v>0</v>
      </c>
      <c r="BZ1325" s="69">
        <v>0</v>
      </c>
      <c r="CA1325" s="69">
        <v>31</v>
      </c>
      <c r="CB1325" s="89">
        <v>0</v>
      </c>
      <c r="CC1325" s="69">
        <v>0</v>
      </c>
      <c r="CD1325" s="69">
        <v>0</v>
      </c>
      <c r="CE1325" s="69">
        <v>0</v>
      </c>
      <c r="CF1325" s="69">
        <v>0</v>
      </c>
      <c r="CG1325" s="69">
        <v>0</v>
      </c>
      <c r="CH1325" s="69">
        <v>0</v>
      </c>
      <c r="CI1325" s="69">
        <v>0</v>
      </c>
      <c r="CJ1325" s="69">
        <v>0</v>
      </c>
      <c r="CL1325" s="69">
        <v>0</v>
      </c>
      <c r="CM1325" s="69">
        <v>0</v>
      </c>
      <c r="CN1325" s="69">
        <v>0</v>
      </c>
      <c r="CO1325" s="89">
        <v>0</v>
      </c>
      <c r="CP1325" s="69">
        <v>0</v>
      </c>
      <c r="CQ1325" s="69">
        <v>0</v>
      </c>
      <c r="CR1325" s="69">
        <v>0</v>
      </c>
      <c r="CS1325" s="69">
        <v>0</v>
      </c>
      <c r="CT1325" s="89">
        <v>0</v>
      </c>
      <c r="CU1325" s="69">
        <v>0</v>
      </c>
      <c r="CV1325" s="69">
        <v>0</v>
      </c>
      <c r="CW1325" s="69">
        <v>0</v>
      </c>
      <c r="CZ1325" s="69">
        <v>0</v>
      </c>
      <c r="DA1325" s="69">
        <v>0</v>
      </c>
      <c r="DB1325" s="69">
        <v>0</v>
      </c>
      <c r="DC1325" s="69">
        <v>0</v>
      </c>
      <c r="DD1325" s="69">
        <v>0</v>
      </c>
      <c r="DE1325" s="69">
        <v>0</v>
      </c>
      <c r="DF1325" s="69">
        <v>0</v>
      </c>
      <c r="DG1325" s="69">
        <v>1</v>
      </c>
      <c r="DI1325" s="69" t="e">
        <f>INDEX(Sheet3!$E$78:$E$1130,MATCH(A1325,Sheet3!$D$78:$D$1130,0))</f>
        <v>#N/A</v>
      </c>
      <c r="DJ1325" s="69" t="str">
        <f t="shared" si="261"/>
        <v>skill_icons.ps_skill_blast</v>
      </c>
      <c r="DK1325" s="69" t="s">
        <v>2808</v>
      </c>
      <c r="DL1325" s="93"/>
      <c r="DM1325" s="69" t="s">
        <v>2809</v>
      </c>
      <c r="DN1325" s="69" t="str">
        <f>"造成["&amp;INDEX(Sheet5!$L$2:$L$11,MATCH(BL1325,Sheet5!$J$2:$J$11,0))&amp;":"&amp;BR1325&amp;"*"&amp;BS1325/1000&amp;"]"&amp;INDEX(Sheet5!$I$2:$I$4,MATCH(BR1325,Sheet5!$H$2:$H$4,0))&amp;"的"&amp;INDEX(Sheet5!$K$2:$K$11,MATCH(BL1325,Sheet5!$J$2:$J$11,0))</f>
        <v>造成[ui.cs_orange:203*1]的物理伤害。</v>
      </c>
      <c r="DO1325" s="69" t="e">
        <f>"造成["&amp;INDEX(Sheet5!$L$2:$L$11,MATCH(BY1325,Sheet5!$J$2:$J$11,0))&amp;":"&amp;CE1325&amp;"*"&amp;CF1325/1000&amp;"]"&amp;INDEX(Sheet5!$I$2:$I$4,MATCH(CE1325,Sheet5!$H$2:$H$4,0))&amp;"的"&amp;INDEX(Sheet5!$K$2:$K$11,MATCH(BY1325,Sheet5!$J$2:$J$11,0))</f>
        <v>#N/A</v>
      </c>
      <c r="DP1325" s="69"/>
      <c r="DQ1325" s="69"/>
      <c r="DR1325" s="69" t="e">
        <f t="shared" si="247"/>
        <v>#N/A</v>
      </c>
      <c r="DS1325" s="90">
        <f>MATCH(A1325,Sheet5!D:D,0)</f>
        <v>1126</v>
      </c>
      <c r="DT1325" s="94" t="e">
        <f>MATCH(A1324,Sheet5!F:F,0)</f>
        <v>#N/A</v>
      </c>
      <c r="DU1325" s="69">
        <v>0</v>
      </c>
      <c r="DV1325" s="69">
        <v>0</v>
      </c>
      <c r="DW1325" s="69">
        <v>0</v>
      </c>
      <c r="DX1325" s="69">
        <v>0</v>
      </c>
      <c r="DY1325" s="69">
        <v>0</v>
      </c>
    </row>
    <row r="1326" spans="1:129" ht="14.25">
      <c r="A1326" s="69">
        <v>78004</v>
      </c>
      <c r="B1326" s="69">
        <v>0</v>
      </c>
      <c r="C1326" s="69">
        <v>1</v>
      </c>
      <c r="D1326" s="69" t="s">
        <v>2810</v>
      </c>
      <c r="E1326" s="69" t="s">
        <v>2811</v>
      </c>
      <c r="F1326" s="69" t="s">
        <v>2746</v>
      </c>
      <c r="G1326" s="69">
        <v>1</v>
      </c>
      <c r="I1326" s="69">
        <v>0</v>
      </c>
      <c r="J1326" s="69">
        <v>0</v>
      </c>
      <c r="K1326" s="69">
        <v>0</v>
      </c>
      <c r="M1326" s="69">
        <v>201</v>
      </c>
      <c r="O1326" s="69">
        <v>0</v>
      </c>
      <c r="P1326" s="69">
        <v>1</v>
      </c>
      <c r="Q1326" s="69">
        <v>0</v>
      </c>
      <c r="R1326" s="69">
        <f t="shared" si="275"/>
        <v>2</v>
      </c>
      <c r="S1326" s="69">
        <v>8</v>
      </c>
      <c r="T1326" s="69">
        <v>10</v>
      </c>
      <c r="U1326" s="69">
        <v>0</v>
      </c>
      <c r="V1326" s="69">
        <v>0</v>
      </c>
      <c r="W1326" s="69">
        <v>0</v>
      </c>
      <c r="X1326" s="69">
        <v>0</v>
      </c>
      <c r="Y1326" s="69">
        <v>0</v>
      </c>
      <c r="Z1326" s="69">
        <v>0</v>
      </c>
      <c r="AA1326" s="69">
        <v>1</v>
      </c>
      <c r="AB1326" s="69">
        <v>31</v>
      </c>
      <c r="AC1326" s="69">
        <v>0</v>
      </c>
      <c r="AD1326" s="69">
        <v>0</v>
      </c>
      <c r="AE1326" s="69">
        <v>0</v>
      </c>
      <c r="AF1326" s="69">
        <v>1</v>
      </c>
      <c r="AG1326" s="69">
        <v>0</v>
      </c>
      <c r="AH1326" s="69">
        <v>2</v>
      </c>
      <c r="AI1326" s="69">
        <v>0</v>
      </c>
      <c r="AJ1326" s="69">
        <v>0</v>
      </c>
      <c r="AK1326" s="69">
        <v>0</v>
      </c>
      <c r="AL1326" s="69">
        <v>0</v>
      </c>
      <c r="AM1326" s="69">
        <v>1</v>
      </c>
      <c r="AN1326" s="69">
        <v>1</v>
      </c>
      <c r="AO1326" s="69">
        <v>0</v>
      </c>
      <c r="AP1326" s="69">
        <v>2</v>
      </c>
      <c r="AQ1326" s="84">
        <v>0</v>
      </c>
      <c r="AR1326" s="69">
        <v>0</v>
      </c>
      <c r="AS1326" s="69">
        <v>0</v>
      </c>
      <c r="AT1326" s="69">
        <v>0</v>
      </c>
      <c r="AU1326" s="69">
        <v>0</v>
      </c>
      <c r="AV1326" s="69">
        <v>0</v>
      </c>
      <c r="AW1326" s="69">
        <v>0</v>
      </c>
      <c r="AX1326" s="69">
        <v>0</v>
      </c>
      <c r="AY1326" s="69">
        <v>0</v>
      </c>
      <c r="AZ1326" s="69">
        <v>0</v>
      </c>
      <c r="BA1326" s="69">
        <v>1</v>
      </c>
      <c r="BB1326" s="69">
        <v>-1</v>
      </c>
      <c r="BC1326" s="69">
        <v>0</v>
      </c>
      <c r="BD1326" s="69">
        <v>0</v>
      </c>
      <c r="BE1326" s="69">
        <v>0</v>
      </c>
      <c r="BF1326" s="69">
        <v>0</v>
      </c>
      <c r="BG1326" s="69">
        <v>230</v>
      </c>
      <c r="BH1326" s="69">
        <v>0</v>
      </c>
      <c r="BK1326" s="69">
        <v>3</v>
      </c>
      <c r="BL1326" s="69">
        <v>10</v>
      </c>
      <c r="BM1326" s="69">
        <v>1</v>
      </c>
      <c r="BN1326" s="69">
        <v>31</v>
      </c>
      <c r="BO1326" s="89">
        <v>0</v>
      </c>
      <c r="BP1326" s="69">
        <v>2</v>
      </c>
      <c r="BQ1326" s="69">
        <v>1</v>
      </c>
      <c r="BR1326" s="69">
        <v>1</v>
      </c>
      <c r="BS1326" s="69">
        <v>78004</v>
      </c>
      <c r="BT1326" s="69">
        <v>0</v>
      </c>
      <c r="BU1326" s="69">
        <v>0</v>
      </c>
      <c r="BV1326" s="69">
        <v>1000</v>
      </c>
      <c r="BW1326" s="69">
        <v>0</v>
      </c>
      <c r="BY1326" s="69">
        <v>0</v>
      </c>
      <c r="BZ1326" s="69">
        <v>0</v>
      </c>
      <c r="CA1326" s="69">
        <v>31</v>
      </c>
      <c r="CB1326" s="89">
        <v>0</v>
      </c>
      <c r="CC1326" s="69">
        <v>0</v>
      </c>
      <c r="CD1326" s="69">
        <v>0</v>
      </c>
      <c r="CE1326" s="69">
        <v>0</v>
      </c>
      <c r="CF1326" s="69">
        <v>0</v>
      </c>
      <c r="CG1326" s="69">
        <v>0</v>
      </c>
      <c r="CH1326" s="69">
        <v>0</v>
      </c>
      <c r="CI1326" s="69">
        <v>0</v>
      </c>
      <c r="CJ1326" s="69">
        <v>0</v>
      </c>
      <c r="CL1326" s="69">
        <v>0</v>
      </c>
      <c r="CM1326" s="69">
        <v>0</v>
      </c>
      <c r="CN1326" s="69">
        <v>0</v>
      </c>
      <c r="CO1326" s="89">
        <v>0</v>
      </c>
      <c r="CP1326" s="69">
        <v>0</v>
      </c>
      <c r="CQ1326" s="69">
        <v>0</v>
      </c>
      <c r="CR1326" s="69">
        <v>0</v>
      </c>
      <c r="CS1326" s="69">
        <v>0</v>
      </c>
      <c r="CT1326" s="89">
        <v>0</v>
      </c>
      <c r="CU1326" s="69">
        <v>0</v>
      </c>
      <c r="CV1326" s="69">
        <v>0</v>
      </c>
      <c r="CW1326" s="69">
        <v>0</v>
      </c>
      <c r="CZ1326" s="69">
        <v>0</v>
      </c>
      <c r="DA1326" s="69">
        <v>0</v>
      </c>
      <c r="DB1326" s="69">
        <v>0</v>
      </c>
      <c r="DC1326" s="69">
        <v>0</v>
      </c>
      <c r="DD1326" s="69">
        <v>0</v>
      </c>
      <c r="DE1326" s="69">
        <v>0</v>
      </c>
      <c r="DF1326" s="69">
        <v>0</v>
      </c>
      <c r="DG1326" s="69">
        <v>1</v>
      </c>
      <c r="DI1326" s="69" t="e">
        <f>INDEX(Sheet3!$E$78:$E$1130,MATCH(A1326,Sheet3!$D$78:$D$1130,0))</f>
        <v>#N/A</v>
      </c>
      <c r="DJ1326" s="69" t="str">
        <f t="shared" si="261"/>
        <v>skill_icons.ps_skill_blast</v>
      </c>
      <c r="DK1326" s="69" t="s">
        <v>2812</v>
      </c>
      <c r="DL1326" s="93"/>
      <c r="DM1326" s="69" t="s">
        <v>2813</v>
      </c>
      <c r="DN1326" s="69" t="e">
        <f>"造成["&amp;INDEX(Sheet5!$L$2:$L$11,MATCH(BL1326,Sheet5!$J$2:$J$11,0))&amp;":"&amp;BR1326&amp;"*"&amp;BS1326/1000&amp;"]"&amp;INDEX(Sheet5!$I$2:$I$4,MATCH(BR1326,Sheet5!$H$2:$H$4,0))&amp;"的"&amp;INDEX(Sheet5!$K$2:$K$11,MATCH(BL1326,Sheet5!$J$2:$J$11,0))</f>
        <v>#N/A</v>
      </c>
      <c r="DO1326" s="69" t="e">
        <f>"造成["&amp;INDEX(Sheet5!$L$2:$L$11,MATCH(BY1326,Sheet5!$J$2:$J$11,0))&amp;":"&amp;CE1326&amp;"*"&amp;CF1326/1000&amp;"]"&amp;INDEX(Sheet5!$I$2:$I$4,MATCH(CE1326,Sheet5!$H$2:$H$4,0))&amp;"的"&amp;INDEX(Sheet5!$K$2:$K$11,MATCH(BY1326,Sheet5!$J$2:$J$11,0))</f>
        <v>#N/A</v>
      </c>
      <c r="DP1326" s="69"/>
      <c r="DQ1326" s="69"/>
      <c r="DR1326" s="69" t="e">
        <f t="shared" si="247"/>
        <v>#N/A</v>
      </c>
      <c r="DS1326" s="90">
        <f>MATCH(A1326,Sheet5!D:D,0)</f>
        <v>1127</v>
      </c>
      <c r="DT1326" s="94" t="e">
        <f>MATCH(A1325,Sheet5!F:F,0)</f>
        <v>#N/A</v>
      </c>
      <c r="DU1326" s="69">
        <v>0</v>
      </c>
      <c r="DV1326" s="69">
        <v>0</v>
      </c>
      <c r="DW1326" s="69">
        <v>0</v>
      </c>
      <c r="DX1326" s="69">
        <v>0</v>
      </c>
      <c r="DY1326" s="69">
        <v>0</v>
      </c>
    </row>
    <row r="1327" spans="1:129" ht="14.25">
      <c r="A1327" s="69">
        <v>10307</v>
      </c>
      <c r="B1327" s="69">
        <v>0</v>
      </c>
      <c r="C1327" s="69">
        <v>1</v>
      </c>
      <c r="D1327" s="69" t="s">
        <v>310</v>
      </c>
      <c r="E1327" s="69" t="s">
        <v>239</v>
      </c>
      <c r="F1327" s="69">
        <v>0</v>
      </c>
      <c r="G1327" s="69">
        <v>1</v>
      </c>
      <c r="H1327" s="69" t="s">
        <v>311</v>
      </c>
      <c r="I1327" s="69">
        <v>0</v>
      </c>
      <c r="J1327" s="69">
        <v>0</v>
      </c>
      <c r="K1327" s="69">
        <v>2000</v>
      </c>
      <c r="M1327" s="69">
        <v>0</v>
      </c>
      <c r="O1327" s="69">
        <v>0</v>
      </c>
      <c r="P1327" s="69">
        <v>1</v>
      </c>
      <c r="Q1327" s="69">
        <v>0</v>
      </c>
      <c r="R1327" s="69">
        <f t="shared" si="275"/>
        <v>1</v>
      </c>
      <c r="S1327" s="69">
        <v>0</v>
      </c>
      <c r="T1327" s="69">
        <v>0</v>
      </c>
      <c r="U1327" s="69">
        <v>0</v>
      </c>
      <c r="V1327" s="69">
        <v>0</v>
      </c>
      <c r="W1327" s="69">
        <v>0</v>
      </c>
      <c r="X1327" s="69">
        <v>0</v>
      </c>
      <c r="Y1327" s="69">
        <v>0</v>
      </c>
      <c r="Z1327" s="69">
        <v>6000</v>
      </c>
      <c r="AA1327" s="69">
        <v>4</v>
      </c>
      <c r="AB1327" s="69">
        <v>31</v>
      </c>
      <c r="AC1327" s="69">
        <v>0</v>
      </c>
      <c r="AD1327" s="69">
        <v>0</v>
      </c>
      <c r="AE1327" s="69">
        <v>0</v>
      </c>
      <c r="AF1327" s="69">
        <v>10</v>
      </c>
      <c r="AG1327" s="69">
        <v>0</v>
      </c>
      <c r="AH1327" s="69">
        <v>0</v>
      </c>
      <c r="AI1327" s="69">
        <v>0</v>
      </c>
      <c r="AJ1327" s="69">
        <v>0</v>
      </c>
      <c r="AK1327" s="69">
        <v>0</v>
      </c>
      <c r="AL1327" s="69">
        <v>0</v>
      </c>
      <c r="AM1327" s="69">
        <v>1</v>
      </c>
      <c r="AN1327" s="69">
        <v>1</v>
      </c>
      <c r="AO1327" s="69">
        <v>0</v>
      </c>
      <c r="AP1327" s="69">
        <v>0</v>
      </c>
      <c r="AQ1327" s="84">
        <v>0</v>
      </c>
      <c r="AR1327" s="69">
        <v>0</v>
      </c>
      <c r="AS1327" s="69">
        <v>0</v>
      </c>
      <c r="AT1327" s="69">
        <v>0</v>
      </c>
      <c r="AU1327" s="69">
        <v>0</v>
      </c>
      <c r="AV1327" s="69">
        <v>0</v>
      </c>
      <c r="AW1327" s="69">
        <v>0</v>
      </c>
      <c r="AX1327" s="69">
        <v>0</v>
      </c>
      <c r="AY1327" s="69">
        <v>0</v>
      </c>
      <c r="AZ1327" s="69">
        <v>0</v>
      </c>
      <c r="BA1327" s="69">
        <v>0</v>
      </c>
      <c r="BB1327" s="69">
        <v>0</v>
      </c>
      <c r="BC1327" s="69">
        <v>0</v>
      </c>
      <c r="BD1327" s="69">
        <v>0</v>
      </c>
      <c r="BE1327" s="69">
        <v>0</v>
      </c>
      <c r="BF1327" s="69">
        <v>0</v>
      </c>
      <c r="BG1327" s="69">
        <v>800</v>
      </c>
      <c r="BH1327" s="69">
        <v>0</v>
      </c>
      <c r="BK1327" s="69">
        <v>3</v>
      </c>
      <c r="BL1327" s="69">
        <v>10</v>
      </c>
      <c r="BM1327" s="69">
        <v>4</v>
      </c>
      <c r="BN1327" s="69">
        <v>31</v>
      </c>
      <c r="BO1327" s="89">
        <v>0</v>
      </c>
      <c r="BP1327" s="69">
        <v>1</v>
      </c>
      <c r="BQ1327" s="69">
        <v>1</v>
      </c>
      <c r="BR1327" s="69">
        <v>1</v>
      </c>
      <c r="BS1327" s="69">
        <v>10307</v>
      </c>
      <c r="BT1327" s="69">
        <v>0</v>
      </c>
      <c r="BU1327" s="69">
        <v>0</v>
      </c>
      <c r="BV1327" s="69">
        <v>1000</v>
      </c>
      <c r="BW1327" s="69">
        <v>0</v>
      </c>
      <c r="BY1327" s="69">
        <v>0</v>
      </c>
      <c r="BZ1327" s="69">
        <v>0</v>
      </c>
      <c r="CA1327" s="69">
        <v>0</v>
      </c>
      <c r="CB1327" s="89">
        <v>0</v>
      </c>
      <c r="CC1327" s="69">
        <v>0</v>
      </c>
      <c r="CD1327" s="69">
        <v>0</v>
      </c>
      <c r="CE1327" s="69">
        <v>0</v>
      </c>
      <c r="CF1327" s="69">
        <v>0</v>
      </c>
      <c r="CG1327" s="69">
        <v>0</v>
      </c>
      <c r="CH1327" s="69">
        <v>0</v>
      </c>
      <c r="CI1327" s="69">
        <v>0</v>
      </c>
      <c r="CJ1327" s="69">
        <v>0</v>
      </c>
      <c r="CL1327" s="69">
        <v>0</v>
      </c>
      <c r="CM1327" s="69">
        <v>0</v>
      </c>
      <c r="CN1327" s="69">
        <v>0</v>
      </c>
      <c r="CO1327" s="89">
        <v>0</v>
      </c>
      <c r="CP1327" s="69">
        <v>0</v>
      </c>
      <c r="CQ1327" s="69">
        <v>0</v>
      </c>
      <c r="CR1327" s="69">
        <v>0</v>
      </c>
      <c r="CS1327" s="69">
        <v>0</v>
      </c>
      <c r="CT1327" s="69">
        <v>0</v>
      </c>
      <c r="CU1327" s="69">
        <v>0</v>
      </c>
      <c r="CV1327" s="69">
        <v>0</v>
      </c>
      <c r="CW1327" s="69">
        <v>0</v>
      </c>
      <c r="CZ1327" s="69">
        <v>0</v>
      </c>
      <c r="DA1327" s="69">
        <v>0</v>
      </c>
      <c r="DB1327" s="69">
        <v>0</v>
      </c>
      <c r="DC1327" s="69">
        <v>0</v>
      </c>
      <c r="DD1327" s="69">
        <v>0</v>
      </c>
      <c r="DE1327" s="69">
        <v>0</v>
      </c>
      <c r="DF1327" s="69">
        <v>0</v>
      </c>
      <c r="DG1327" s="69">
        <v>1</v>
      </c>
      <c r="DI1327" s="69" t="e">
        <f>INDEX(Sheet3!$E$78:$E$1130,MATCH(A1327,Sheet3!$D$78:$D$1130,0))</f>
        <v>#N/A</v>
      </c>
      <c r="DJ1327" s="69">
        <f t="shared" si="261"/>
        <v>0</v>
      </c>
      <c r="DK1327" s="69" t="s">
        <v>2814</v>
      </c>
      <c r="DL1327" s="69"/>
      <c r="DM1327" s="69" t="s">
        <v>239</v>
      </c>
      <c r="DN1327" s="69" t="e">
        <f>"造成["&amp;INDEX(Sheet5!$L$2:$L$11,MATCH(BL1327,Sheet5!$J$2:$J$11,0))&amp;":"&amp;BR1327&amp;"*"&amp;BS1327/1000&amp;"]"&amp;INDEX(Sheet5!$I$2:$I$4,MATCH(BR1327,Sheet5!$H$2:$H$4,0))&amp;"的"&amp;INDEX(Sheet5!$K$2:$K$11,MATCH(BL1327,Sheet5!$J$2:$J$11,0))</f>
        <v>#N/A</v>
      </c>
      <c r="DO1327" s="69"/>
      <c r="DP1327" s="69"/>
      <c r="DQ1327" s="69"/>
      <c r="DR1327" s="69" t="e">
        <f t="shared" si="247"/>
        <v>#N/A</v>
      </c>
      <c r="DS1327" s="90" t="e">
        <f>MATCH(A1327,Sheet5!D:D,0)</f>
        <v>#N/A</v>
      </c>
      <c r="DT1327" s="94" t="e">
        <f>MATCH(A1326,Sheet5!F:F,0)</f>
        <v>#N/A</v>
      </c>
      <c r="DU1327" s="69">
        <v>0</v>
      </c>
      <c r="DV1327" s="69">
        <v>0</v>
      </c>
      <c r="DW1327" s="69">
        <v>0</v>
      </c>
      <c r="DX1327" s="69">
        <v>0</v>
      </c>
      <c r="DY1327" s="69">
        <v>0</v>
      </c>
    </row>
    <row r="1328" spans="1:129" ht="14.25">
      <c r="A1328" s="69">
        <v>10308</v>
      </c>
      <c r="B1328" s="69">
        <v>0</v>
      </c>
      <c r="C1328" s="69">
        <v>1</v>
      </c>
      <c r="D1328" s="69" t="s">
        <v>2815</v>
      </c>
      <c r="E1328" s="69" t="s">
        <v>239</v>
      </c>
      <c r="F1328" s="69">
        <v>0</v>
      </c>
      <c r="G1328" s="69">
        <v>1</v>
      </c>
      <c r="I1328" s="69">
        <v>0</v>
      </c>
      <c r="J1328" s="69">
        <v>0</v>
      </c>
      <c r="K1328" s="69">
        <v>0</v>
      </c>
      <c r="M1328" s="69">
        <v>185</v>
      </c>
      <c r="O1328" s="69">
        <v>0</v>
      </c>
      <c r="P1328" s="69">
        <v>6</v>
      </c>
      <c r="Q1328" s="69">
        <v>0</v>
      </c>
      <c r="R1328" s="69">
        <f t="shared" si="275"/>
        <v>1</v>
      </c>
      <c r="S1328" s="69">
        <v>0</v>
      </c>
      <c r="T1328" s="69">
        <v>0</v>
      </c>
      <c r="U1328" s="69">
        <v>0</v>
      </c>
      <c r="V1328" s="69">
        <v>0</v>
      </c>
      <c r="W1328" s="69">
        <v>0</v>
      </c>
      <c r="X1328" s="69">
        <v>0</v>
      </c>
      <c r="Y1328" s="69">
        <v>0</v>
      </c>
      <c r="Z1328" s="69">
        <v>0</v>
      </c>
      <c r="AA1328" s="69">
        <v>7</v>
      </c>
      <c r="AB1328" s="69">
        <v>31</v>
      </c>
      <c r="AC1328" s="69">
        <v>0</v>
      </c>
      <c r="AD1328" s="69">
        <v>0</v>
      </c>
      <c r="AE1328" s="69">
        <v>0</v>
      </c>
      <c r="AF1328" s="69">
        <v>10</v>
      </c>
      <c r="AG1328" s="69">
        <v>0</v>
      </c>
      <c r="AH1328" s="69">
        <v>3</v>
      </c>
      <c r="AI1328" s="69">
        <v>0</v>
      </c>
      <c r="AJ1328" s="69">
        <v>0</v>
      </c>
      <c r="AK1328" s="69">
        <v>0</v>
      </c>
      <c r="AL1328" s="69">
        <v>0</v>
      </c>
      <c r="AM1328" s="69">
        <v>1</v>
      </c>
      <c r="AN1328" s="69">
        <v>1</v>
      </c>
      <c r="AO1328" s="69">
        <v>0</v>
      </c>
      <c r="AP1328" s="69">
        <v>4</v>
      </c>
      <c r="AQ1328" s="84">
        <v>0</v>
      </c>
      <c r="AR1328" s="69">
        <v>0</v>
      </c>
      <c r="AS1328" s="69">
        <v>0</v>
      </c>
      <c r="AT1328" s="69">
        <v>0</v>
      </c>
      <c r="AU1328" s="69">
        <v>0</v>
      </c>
      <c r="AV1328" s="69">
        <v>0</v>
      </c>
      <c r="AW1328" s="69">
        <v>0</v>
      </c>
      <c r="AX1328" s="69">
        <v>0</v>
      </c>
      <c r="AY1328" s="69">
        <v>0</v>
      </c>
      <c r="AZ1328" s="69">
        <v>0</v>
      </c>
      <c r="BA1328" s="69">
        <v>0</v>
      </c>
      <c r="BB1328" s="69">
        <v>0</v>
      </c>
      <c r="BC1328" s="69">
        <v>0</v>
      </c>
      <c r="BD1328" s="69">
        <v>0</v>
      </c>
      <c r="BE1328" s="69">
        <v>0</v>
      </c>
      <c r="BF1328" s="69">
        <v>0</v>
      </c>
      <c r="BG1328" s="69">
        <v>0</v>
      </c>
      <c r="BH1328" s="69">
        <v>0</v>
      </c>
      <c r="BK1328" s="69">
        <v>3</v>
      </c>
      <c r="BL1328" s="69">
        <v>1</v>
      </c>
      <c r="BM1328" s="69">
        <v>6</v>
      </c>
      <c r="BN1328" s="69">
        <v>16</v>
      </c>
      <c r="BO1328" s="89">
        <v>0</v>
      </c>
      <c r="BP1328" s="69">
        <v>3</v>
      </c>
      <c r="BQ1328" s="69">
        <v>10</v>
      </c>
      <c r="BR1328" s="69">
        <v>401</v>
      </c>
      <c r="BS1328" s="69">
        <v>100</v>
      </c>
      <c r="BT1328" s="69">
        <v>0</v>
      </c>
      <c r="BU1328" s="69">
        <v>0</v>
      </c>
      <c r="BV1328" s="69">
        <v>1000</v>
      </c>
      <c r="BW1328" s="69">
        <v>0</v>
      </c>
      <c r="BY1328" s="69">
        <v>0</v>
      </c>
      <c r="BZ1328" s="69">
        <v>0</v>
      </c>
      <c r="CA1328" s="69">
        <v>31</v>
      </c>
      <c r="CB1328" s="89">
        <v>0</v>
      </c>
      <c r="CC1328" s="69">
        <v>0</v>
      </c>
      <c r="CD1328" s="69">
        <v>0</v>
      </c>
      <c r="CE1328" s="69">
        <v>0</v>
      </c>
      <c r="CF1328" s="69">
        <v>0</v>
      </c>
      <c r="CG1328" s="69">
        <v>0</v>
      </c>
      <c r="CH1328" s="69">
        <v>0</v>
      </c>
      <c r="CI1328" s="69">
        <v>0</v>
      </c>
      <c r="CJ1328" s="69">
        <v>0</v>
      </c>
      <c r="CL1328" s="69">
        <v>0</v>
      </c>
      <c r="CM1328" s="69">
        <v>0</v>
      </c>
      <c r="CN1328" s="69">
        <v>0</v>
      </c>
      <c r="CO1328" s="89">
        <v>0</v>
      </c>
      <c r="CP1328" s="69">
        <v>0</v>
      </c>
      <c r="CQ1328" s="69">
        <v>0</v>
      </c>
      <c r="CR1328" s="69">
        <v>0</v>
      </c>
      <c r="CS1328" s="69">
        <v>0</v>
      </c>
      <c r="CT1328" s="89">
        <v>0</v>
      </c>
      <c r="CU1328" s="69">
        <v>0</v>
      </c>
      <c r="CV1328" s="69">
        <v>0</v>
      </c>
      <c r="CW1328" s="69">
        <v>0</v>
      </c>
      <c r="CZ1328" s="69">
        <v>0</v>
      </c>
      <c r="DA1328" s="69">
        <v>0</v>
      </c>
      <c r="DB1328" s="69">
        <v>0</v>
      </c>
      <c r="DC1328" s="69">
        <v>0</v>
      </c>
      <c r="DD1328" s="69">
        <v>0</v>
      </c>
      <c r="DE1328" s="69">
        <v>0</v>
      </c>
      <c r="DF1328" s="69">
        <v>0</v>
      </c>
      <c r="DG1328" s="69">
        <v>1</v>
      </c>
      <c r="DI1328" s="69" t="e">
        <f>INDEX(Sheet3!$E$78:$E$1130,MATCH(A1328,Sheet3!$D$78:$D$1130,0))</f>
        <v>#N/A</v>
      </c>
      <c r="DJ1328" s="69">
        <f t="shared" si="261"/>
        <v>0</v>
      </c>
      <c r="DK1328" s="69" t="s">
        <v>2816</v>
      </c>
      <c r="DL1328" s="69"/>
      <c r="DM1328" s="69" t="s">
        <v>239</v>
      </c>
      <c r="DN1328" s="69" t="e">
        <f>"造成["&amp;INDEX(Sheet5!$L$2:$L$11,MATCH(BL1328,Sheet5!$J$2:$J$11,0))&amp;":"&amp;BR1328&amp;"*"&amp;BS1328/1000&amp;"]"&amp;INDEX(Sheet5!$I$2:$I$4,MATCH(BR1328,Sheet5!$H$2:$H$4,0))&amp;"的"&amp;INDEX(Sheet5!$K$2:$K$11,MATCH(BL1328,Sheet5!$J$2:$J$11,0))</f>
        <v>#N/A</v>
      </c>
      <c r="DO1328" s="69"/>
      <c r="DP1328" s="69"/>
      <c r="DQ1328" s="69"/>
      <c r="DR1328" s="69" t="e">
        <f t="shared" si="247"/>
        <v>#N/A</v>
      </c>
      <c r="DS1328" s="90" t="e">
        <f>MATCH(A1328,Sheet5!D:D,0)</f>
        <v>#N/A</v>
      </c>
      <c r="DT1328" s="94" t="e">
        <f>MATCH(A1327,Sheet5!F:F,0)</f>
        <v>#N/A</v>
      </c>
      <c r="DU1328" s="69">
        <v>0</v>
      </c>
      <c r="DV1328" s="69">
        <v>0</v>
      </c>
      <c r="DW1328" s="69">
        <v>0</v>
      </c>
      <c r="DX1328" s="69">
        <v>0</v>
      </c>
      <c r="DY1328" s="69">
        <v>0</v>
      </c>
    </row>
    <row r="1329" spans="1:129" ht="14.25">
      <c r="A1329" s="69">
        <v>10309</v>
      </c>
      <c r="B1329" s="69">
        <v>0</v>
      </c>
      <c r="C1329" s="69">
        <v>1</v>
      </c>
      <c r="D1329" s="69" t="s">
        <v>2817</v>
      </c>
      <c r="E1329" s="69" t="s">
        <v>239</v>
      </c>
      <c r="F1329" s="69">
        <v>0</v>
      </c>
      <c r="G1329" s="69">
        <v>1</v>
      </c>
      <c r="H1329" s="69" t="s">
        <v>311</v>
      </c>
      <c r="I1329" s="69">
        <v>0</v>
      </c>
      <c r="J1329" s="69">
        <v>0</v>
      </c>
      <c r="K1329" s="69">
        <v>1000</v>
      </c>
      <c r="M1329" s="69">
        <v>0</v>
      </c>
      <c r="O1329" s="69">
        <v>0</v>
      </c>
      <c r="P1329" s="69">
        <v>1</v>
      </c>
      <c r="Q1329" s="69">
        <v>0</v>
      </c>
      <c r="R1329" s="69">
        <f t="shared" si="275"/>
        <v>1</v>
      </c>
      <c r="S1329" s="69">
        <v>0</v>
      </c>
      <c r="T1329" s="69">
        <v>0</v>
      </c>
      <c r="U1329" s="69">
        <v>0</v>
      </c>
      <c r="V1329" s="69">
        <v>0</v>
      </c>
      <c r="W1329" s="69">
        <v>0</v>
      </c>
      <c r="X1329" s="69">
        <v>0</v>
      </c>
      <c r="Y1329" s="69">
        <v>0</v>
      </c>
      <c r="Z1329" s="69">
        <v>6000</v>
      </c>
      <c r="AA1329" s="69">
        <v>7</v>
      </c>
      <c r="AB1329" s="69">
        <v>31</v>
      </c>
      <c r="AC1329" s="69">
        <v>0</v>
      </c>
      <c r="AD1329" s="69">
        <v>0</v>
      </c>
      <c r="AE1329" s="69">
        <v>0</v>
      </c>
      <c r="AF1329" s="69">
        <v>2</v>
      </c>
      <c r="AG1329" s="69">
        <v>0</v>
      </c>
      <c r="AH1329" s="69">
        <v>0</v>
      </c>
      <c r="AI1329" s="69">
        <v>0</v>
      </c>
      <c r="AJ1329" s="69">
        <v>0</v>
      </c>
      <c r="AK1329" s="69">
        <v>0</v>
      </c>
      <c r="AL1329" s="69">
        <v>0</v>
      </c>
      <c r="AM1329" s="69">
        <v>1</v>
      </c>
      <c r="AN1329" s="69">
        <v>1</v>
      </c>
      <c r="AO1329" s="69">
        <v>0</v>
      </c>
      <c r="AP1329" s="69">
        <v>0</v>
      </c>
      <c r="AQ1329" s="84">
        <v>0</v>
      </c>
      <c r="AR1329" s="69">
        <v>0</v>
      </c>
      <c r="AS1329" s="69">
        <v>0</v>
      </c>
      <c r="AT1329" s="69">
        <v>0</v>
      </c>
      <c r="AU1329" s="69">
        <v>0</v>
      </c>
      <c r="AV1329" s="69">
        <v>0</v>
      </c>
      <c r="AW1329" s="69">
        <v>0</v>
      </c>
      <c r="AX1329" s="69">
        <v>0</v>
      </c>
      <c r="AY1329" s="69">
        <v>0</v>
      </c>
      <c r="AZ1329" s="69">
        <v>0</v>
      </c>
      <c r="BA1329" s="69">
        <v>0</v>
      </c>
      <c r="BB1329" s="69">
        <v>0</v>
      </c>
      <c r="BC1329" s="69">
        <v>0</v>
      </c>
      <c r="BD1329" s="69">
        <v>0</v>
      </c>
      <c r="BE1329" s="69">
        <v>0</v>
      </c>
      <c r="BF1329" s="69">
        <v>0</v>
      </c>
      <c r="BG1329" s="69">
        <v>0</v>
      </c>
      <c r="BH1329" s="69">
        <v>0</v>
      </c>
      <c r="BK1329" s="69">
        <v>3</v>
      </c>
      <c r="BL1329" s="69">
        <v>10</v>
      </c>
      <c r="BM1329" s="69">
        <v>1</v>
      </c>
      <c r="BN1329" s="69">
        <v>31</v>
      </c>
      <c r="BO1329" s="89">
        <v>0</v>
      </c>
      <c r="BP1329" s="69">
        <v>1</v>
      </c>
      <c r="BQ1329" s="69">
        <v>1</v>
      </c>
      <c r="BR1329" s="69">
        <v>1</v>
      </c>
      <c r="BS1329" s="69">
        <v>70001</v>
      </c>
      <c r="BT1329" s="69">
        <v>0</v>
      </c>
      <c r="BU1329" s="69">
        <v>0</v>
      </c>
      <c r="BV1329" s="69">
        <v>1000</v>
      </c>
      <c r="BW1329" s="69">
        <v>0</v>
      </c>
      <c r="BY1329" s="69">
        <v>10</v>
      </c>
      <c r="BZ1329" s="69">
        <v>6</v>
      </c>
      <c r="CA1329" s="69">
        <v>31</v>
      </c>
      <c r="CB1329" s="89">
        <v>0</v>
      </c>
      <c r="CC1329" s="69">
        <v>1</v>
      </c>
      <c r="CD1329" s="69">
        <v>1</v>
      </c>
      <c r="CE1329" s="69">
        <v>1</v>
      </c>
      <c r="CF1329" s="69">
        <v>70004</v>
      </c>
      <c r="CG1329" s="69">
        <v>0</v>
      </c>
      <c r="CH1329" s="69">
        <v>0</v>
      </c>
      <c r="CI1329" s="69">
        <v>1000</v>
      </c>
      <c r="CJ1329" s="69">
        <v>0</v>
      </c>
      <c r="CL1329" s="69">
        <v>0</v>
      </c>
      <c r="CM1329" s="69">
        <v>0</v>
      </c>
      <c r="CN1329" s="69">
        <v>0</v>
      </c>
      <c r="CO1329" s="89">
        <v>0</v>
      </c>
      <c r="CP1329" s="69">
        <v>0</v>
      </c>
      <c r="CQ1329" s="69">
        <v>0</v>
      </c>
      <c r="CR1329" s="69">
        <v>0</v>
      </c>
      <c r="CS1329" s="69">
        <v>0</v>
      </c>
      <c r="CT1329" s="69">
        <v>0</v>
      </c>
      <c r="CU1329" s="69">
        <v>0</v>
      </c>
      <c r="CV1329" s="69">
        <v>0</v>
      </c>
      <c r="CW1329" s="69">
        <v>0</v>
      </c>
      <c r="CZ1329" s="69">
        <v>0</v>
      </c>
      <c r="DA1329" s="69">
        <v>0</v>
      </c>
      <c r="DB1329" s="69">
        <v>0</v>
      </c>
      <c r="DC1329" s="69">
        <v>0</v>
      </c>
      <c r="DD1329" s="69">
        <v>0</v>
      </c>
      <c r="DE1329" s="69">
        <v>0</v>
      </c>
      <c r="DF1329" s="69">
        <v>0</v>
      </c>
      <c r="DG1329" s="69">
        <v>1</v>
      </c>
      <c r="DI1329" s="69" t="e">
        <f>INDEX(Sheet3!$E$78:$E$1130,MATCH(A1329,Sheet3!$D$78:$D$1130,0))</f>
        <v>#N/A</v>
      </c>
      <c r="DJ1329" s="69">
        <f t="shared" si="261"/>
        <v>0</v>
      </c>
      <c r="DK1329" s="69" t="s">
        <v>2818</v>
      </c>
      <c r="DL1329" s="69"/>
      <c r="DM1329" s="69" t="s">
        <v>239</v>
      </c>
      <c r="DN1329" s="69" t="e">
        <f>"造成["&amp;INDEX(Sheet5!$L$2:$L$11,MATCH(BL1329,Sheet5!$J$2:$J$11,0))&amp;":"&amp;BR1329&amp;"*"&amp;BS1329/1000&amp;"]"&amp;INDEX(Sheet5!$I$2:$I$4,MATCH(BR1329,Sheet5!$H$2:$H$4,0))&amp;"的"&amp;INDEX(Sheet5!$K$2:$K$11,MATCH(BL1329,Sheet5!$J$2:$J$11,0))</f>
        <v>#N/A</v>
      </c>
      <c r="DO1329" s="69"/>
      <c r="DP1329" s="69"/>
      <c r="DQ1329" s="69"/>
      <c r="DR1329" s="69" t="e">
        <f t="shared" si="247"/>
        <v>#N/A</v>
      </c>
      <c r="DS1329" s="90" t="e">
        <f>MATCH(A1329,Sheet5!D:D,0)</f>
        <v>#N/A</v>
      </c>
      <c r="DT1329" s="94" t="e">
        <f>MATCH(A1328,Sheet5!F:F,0)</f>
        <v>#N/A</v>
      </c>
      <c r="DU1329" s="69">
        <v>0</v>
      </c>
      <c r="DV1329" s="69">
        <v>0</v>
      </c>
      <c r="DW1329" s="69">
        <v>0</v>
      </c>
      <c r="DX1329" s="69">
        <v>0</v>
      </c>
      <c r="DY1329" s="69">
        <v>0</v>
      </c>
    </row>
    <row r="1330" spans="1:129" ht="14.25">
      <c r="A1330" s="69">
        <v>10310</v>
      </c>
      <c r="B1330" s="69">
        <v>0</v>
      </c>
      <c r="C1330" s="69">
        <v>1</v>
      </c>
      <c r="D1330" s="69" t="s">
        <v>2817</v>
      </c>
      <c r="E1330" s="69" t="s">
        <v>239</v>
      </c>
      <c r="F1330" s="69">
        <v>0</v>
      </c>
      <c r="G1330" s="69">
        <v>1</v>
      </c>
      <c r="H1330" s="69" t="s">
        <v>311</v>
      </c>
      <c r="I1330" s="69">
        <v>0</v>
      </c>
      <c r="J1330" s="69">
        <v>0</v>
      </c>
      <c r="K1330" s="69">
        <v>1000</v>
      </c>
      <c r="M1330" s="69">
        <v>0</v>
      </c>
      <c r="O1330" s="69">
        <v>0</v>
      </c>
      <c r="P1330" s="69">
        <v>1</v>
      </c>
      <c r="Q1330" s="69">
        <v>0</v>
      </c>
      <c r="R1330" s="69">
        <f t="shared" si="275"/>
        <v>1</v>
      </c>
      <c r="S1330" s="69">
        <v>0</v>
      </c>
      <c r="T1330" s="69">
        <v>0</v>
      </c>
      <c r="U1330" s="69">
        <v>0</v>
      </c>
      <c r="V1330" s="69">
        <v>0</v>
      </c>
      <c r="W1330" s="69">
        <v>0</v>
      </c>
      <c r="X1330" s="69">
        <v>0</v>
      </c>
      <c r="Y1330" s="69">
        <v>0</v>
      </c>
      <c r="Z1330" s="69">
        <v>6000</v>
      </c>
      <c r="AA1330" s="69">
        <v>7</v>
      </c>
      <c r="AB1330" s="69">
        <v>31</v>
      </c>
      <c r="AC1330" s="69">
        <v>0</v>
      </c>
      <c r="AD1330" s="69">
        <v>0</v>
      </c>
      <c r="AE1330" s="69">
        <v>0</v>
      </c>
      <c r="AF1330" s="69">
        <v>2</v>
      </c>
      <c r="AG1330" s="69">
        <v>0</v>
      </c>
      <c r="AH1330" s="69">
        <v>0</v>
      </c>
      <c r="AI1330" s="69">
        <v>0</v>
      </c>
      <c r="AJ1330" s="69">
        <v>0</v>
      </c>
      <c r="AK1330" s="69">
        <v>0</v>
      </c>
      <c r="AL1330" s="69">
        <v>0</v>
      </c>
      <c r="AM1330" s="69">
        <v>1</v>
      </c>
      <c r="AN1330" s="69">
        <v>1</v>
      </c>
      <c r="AO1330" s="69">
        <v>0</v>
      </c>
      <c r="AP1330" s="69">
        <v>0</v>
      </c>
      <c r="AQ1330" s="84">
        <v>0</v>
      </c>
      <c r="AR1330" s="69">
        <v>0</v>
      </c>
      <c r="AS1330" s="69">
        <v>0</v>
      </c>
      <c r="AT1330" s="69">
        <v>0</v>
      </c>
      <c r="AU1330" s="69">
        <v>0</v>
      </c>
      <c r="AV1330" s="69">
        <v>0</v>
      </c>
      <c r="AW1330" s="69">
        <v>0</v>
      </c>
      <c r="AX1330" s="69">
        <v>0</v>
      </c>
      <c r="AY1330" s="69">
        <v>0</v>
      </c>
      <c r="AZ1330" s="69">
        <v>0</v>
      </c>
      <c r="BA1330" s="69">
        <v>0</v>
      </c>
      <c r="BB1330" s="69">
        <v>0</v>
      </c>
      <c r="BC1330" s="69">
        <v>0</v>
      </c>
      <c r="BD1330" s="69">
        <v>0</v>
      </c>
      <c r="BE1330" s="69">
        <v>0</v>
      </c>
      <c r="BF1330" s="69">
        <v>0</v>
      </c>
      <c r="BG1330" s="69">
        <v>0</v>
      </c>
      <c r="BH1330" s="69">
        <v>0</v>
      </c>
      <c r="BK1330" s="69">
        <v>3</v>
      </c>
      <c r="BL1330" s="69">
        <v>10</v>
      </c>
      <c r="BM1330" s="69">
        <v>1</v>
      </c>
      <c r="BN1330" s="69">
        <v>31</v>
      </c>
      <c r="BO1330" s="89">
        <v>0</v>
      </c>
      <c r="BP1330" s="69">
        <v>1</v>
      </c>
      <c r="BQ1330" s="69">
        <v>1</v>
      </c>
      <c r="BR1330" s="69">
        <v>1</v>
      </c>
      <c r="BS1330" s="69">
        <v>70002</v>
      </c>
      <c r="BT1330" s="69">
        <v>0</v>
      </c>
      <c r="BU1330" s="69">
        <v>0</v>
      </c>
      <c r="BV1330" s="69">
        <v>1000</v>
      </c>
      <c r="BW1330" s="69">
        <v>0</v>
      </c>
      <c r="BY1330" s="69">
        <v>10</v>
      </c>
      <c r="BZ1330" s="69">
        <v>6</v>
      </c>
      <c r="CA1330" s="69">
        <v>31</v>
      </c>
      <c r="CB1330" s="89">
        <v>0</v>
      </c>
      <c r="CC1330" s="69">
        <v>1</v>
      </c>
      <c r="CD1330" s="69">
        <v>1</v>
      </c>
      <c r="CE1330" s="69">
        <v>1</v>
      </c>
      <c r="CF1330" s="69">
        <v>70005</v>
      </c>
      <c r="CG1330" s="69">
        <v>0</v>
      </c>
      <c r="CH1330" s="69">
        <v>0</v>
      </c>
      <c r="CI1330" s="69">
        <v>1000</v>
      </c>
      <c r="CJ1330" s="69">
        <v>0</v>
      </c>
      <c r="CL1330" s="69">
        <v>0</v>
      </c>
      <c r="CM1330" s="69">
        <v>0</v>
      </c>
      <c r="CN1330" s="69">
        <v>0</v>
      </c>
      <c r="CO1330" s="89">
        <v>0</v>
      </c>
      <c r="CP1330" s="69">
        <v>0</v>
      </c>
      <c r="CQ1330" s="69">
        <v>0</v>
      </c>
      <c r="CR1330" s="69">
        <v>0</v>
      </c>
      <c r="CS1330" s="69">
        <v>0</v>
      </c>
      <c r="CT1330" s="69">
        <v>0</v>
      </c>
      <c r="CU1330" s="69">
        <v>0</v>
      </c>
      <c r="CV1330" s="69">
        <v>0</v>
      </c>
      <c r="CW1330" s="69">
        <v>0</v>
      </c>
      <c r="CZ1330" s="69">
        <v>0</v>
      </c>
      <c r="DA1330" s="69">
        <v>0</v>
      </c>
      <c r="DB1330" s="69">
        <v>0</v>
      </c>
      <c r="DC1330" s="69">
        <v>0</v>
      </c>
      <c r="DD1330" s="69">
        <v>0</v>
      </c>
      <c r="DE1330" s="69">
        <v>0</v>
      </c>
      <c r="DF1330" s="69">
        <v>0</v>
      </c>
      <c r="DG1330" s="69">
        <v>1</v>
      </c>
      <c r="DI1330" s="69" t="e">
        <f>INDEX(Sheet3!$E$78:$E$1130,MATCH(A1330,Sheet3!$D$78:$D$1130,0))</f>
        <v>#N/A</v>
      </c>
      <c r="DJ1330" s="69">
        <f t="shared" si="261"/>
        <v>0</v>
      </c>
      <c r="DK1330" s="69" t="s">
        <v>2818</v>
      </c>
      <c r="DL1330" s="69"/>
      <c r="DM1330" s="69" t="s">
        <v>239</v>
      </c>
      <c r="DN1330" s="69" t="e">
        <f>"造成["&amp;INDEX(Sheet5!$L$2:$L$11,MATCH(BL1330,Sheet5!$J$2:$J$11,0))&amp;":"&amp;BR1330&amp;"*"&amp;BS1330/1000&amp;"]"&amp;INDEX(Sheet5!$I$2:$I$4,MATCH(BR1330,Sheet5!$H$2:$H$4,0))&amp;"的"&amp;INDEX(Sheet5!$K$2:$K$11,MATCH(BL1330,Sheet5!$J$2:$J$11,0))</f>
        <v>#N/A</v>
      </c>
      <c r="DO1330" s="69"/>
      <c r="DP1330" s="69"/>
      <c r="DQ1330" s="69"/>
      <c r="DR1330" s="69" t="e">
        <f t="shared" si="247"/>
        <v>#N/A</v>
      </c>
      <c r="DS1330" s="90" t="e">
        <f>MATCH(A1330,Sheet5!D:D,0)</f>
        <v>#N/A</v>
      </c>
      <c r="DT1330" s="94" t="e">
        <f>MATCH(A1329,Sheet5!F:F,0)</f>
        <v>#N/A</v>
      </c>
      <c r="DU1330" s="69">
        <v>0</v>
      </c>
      <c r="DV1330" s="69">
        <v>0</v>
      </c>
      <c r="DW1330" s="69">
        <v>0</v>
      </c>
      <c r="DX1330" s="69">
        <v>0</v>
      </c>
      <c r="DY1330" s="69">
        <v>0</v>
      </c>
    </row>
    <row r="1331" spans="1:129" ht="14.25">
      <c r="A1331" s="69">
        <v>10311</v>
      </c>
      <c r="B1331" s="69">
        <v>0</v>
      </c>
      <c r="C1331" s="69">
        <v>1</v>
      </c>
      <c r="D1331" s="69" t="s">
        <v>2817</v>
      </c>
      <c r="E1331" s="69" t="s">
        <v>239</v>
      </c>
      <c r="F1331" s="69">
        <v>0</v>
      </c>
      <c r="G1331" s="69">
        <v>1</v>
      </c>
      <c r="H1331" s="69" t="s">
        <v>311</v>
      </c>
      <c r="I1331" s="69">
        <v>0</v>
      </c>
      <c r="J1331" s="69">
        <v>0</v>
      </c>
      <c r="K1331" s="69">
        <v>1000</v>
      </c>
      <c r="M1331" s="69">
        <v>0</v>
      </c>
      <c r="O1331" s="69">
        <v>0</v>
      </c>
      <c r="P1331" s="69">
        <v>1</v>
      </c>
      <c r="Q1331" s="69">
        <v>0</v>
      </c>
      <c r="R1331" s="69">
        <f t="shared" si="275"/>
        <v>1</v>
      </c>
      <c r="S1331" s="69">
        <v>0</v>
      </c>
      <c r="T1331" s="69">
        <v>0</v>
      </c>
      <c r="U1331" s="69">
        <v>0</v>
      </c>
      <c r="V1331" s="69">
        <v>0</v>
      </c>
      <c r="W1331" s="69">
        <v>0</v>
      </c>
      <c r="X1331" s="69">
        <v>0</v>
      </c>
      <c r="Y1331" s="69">
        <v>0</v>
      </c>
      <c r="Z1331" s="69">
        <v>6000</v>
      </c>
      <c r="AA1331" s="69">
        <v>7</v>
      </c>
      <c r="AB1331" s="69">
        <v>31</v>
      </c>
      <c r="AC1331" s="69">
        <v>0</v>
      </c>
      <c r="AD1331" s="69">
        <v>0</v>
      </c>
      <c r="AE1331" s="69">
        <v>0</v>
      </c>
      <c r="AF1331" s="69">
        <v>2</v>
      </c>
      <c r="AG1331" s="69">
        <v>0</v>
      </c>
      <c r="AH1331" s="69">
        <v>0</v>
      </c>
      <c r="AI1331" s="69">
        <v>0</v>
      </c>
      <c r="AJ1331" s="69">
        <v>0</v>
      </c>
      <c r="AK1331" s="69">
        <v>0</v>
      </c>
      <c r="AL1331" s="69">
        <v>0</v>
      </c>
      <c r="AM1331" s="69">
        <v>1</v>
      </c>
      <c r="AN1331" s="69">
        <v>1</v>
      </c>
      <c r="AO1331" s="69">
        <v>0</v>
      </c>
      <c r="AP1331" s="69">
        <v>0</v>
      </c>
      <c r="AQ1331" s="84">
        <v>0</v>
      </c>
      <c r="AR1331" s="69">
        <v>0</v>
      </c>
      <c r="AS1331" s="69">
        <v>0</v>
      </c>
      <c r="AT1331" s="69">
        <v>0</v>
      </c>
      <c r="AU1331" s="69">
        <v>0</v>
      </c>
      <c r="AV1331" s="69">
        <v>0</v>
      </c>
      <c r="AW1331" s="69">
        <v>0</v>
      </c>
      <c r="AX1331" s="69">
        <v>0</v>
      </c>
      <c r="AY1331" s="69">
        <v>0</v>
      </c>
      <c r="AZ1331" s="69">
        <v>0</v>
      </c>
      <c r="BA1331" s="69">
        <v>0</v>
      </c>
      <c r="BB1331" s="69">
        <v>0</v>
      </c>
      <c r="BC1331" s="69">
        <v>0</v>
      </c>
      <c r="BD1331" s="69">
        <v>0</v>
      </c>
      <c r="BE1331" s="69">
        <v>0</v>
      </c>
      <c r="BF1331" s="69">
        <v>0</v>
      </c>
      <c r="BG1331" s="69">
        <v>0</v>
      </c>
      <c r="BH1331" s="69">
        <v>0</v>
      </c>
      <c r="BK1331" s="69">
        <v>3</v>
      </c>
      <c r="BL1331" s="69">
        <v>10</v>
      </c>
      <c r="BM1331" s="69">
        <v>1</v>
      </c>
      <c r="BN1331" s="69">
        <v>31</v>
      </c>
      <c r="BO1331" s="89">
        <v>0</v>
      </c>
      <c r="BP1331" s="69">
        <v>1</v>
      </c>
      <c r="BQ1331" s="69">
        <v>1</v>
      </c>
      <c r="BR1331" s="69">
        <v>1</v>
      </c>
      <c r="BS1331" s="69">
        <v>70003</v>
      </c>
      <c r="BT1331" s="69">
        <v>0</v>
      </c>
      <c r="BU1331" s="69">
        <v>0</v>
      </c>
      <c r="BV1331" s="69">
        <v>1000</v>
      </c>
      <c r="BW1331" s="69">
        <v>0</v>
      </c>
      <c r="BY1331" s="69">
        <v>10</v>
      </c>
      <c r="BZ1331" s="69">
        <v>6</v>
      </c>
      <c r="CA1331" s="69">
        <v>31</v>
      </c>
      <c r="CB1331" s="89">
        <v>0</v>
      </c>
      <c r="CC1331" s="69">
        <v>1</v>
      </c>
      <c r="CD1331" s="69">
        <v>1</v>
      </c>
      <c r="CE1331" s="69">
        <v>1</v>
      </c>
      <c r="CF1331" s="69">
        <v>70006</v>
      </c>
      <c r="CG1331" s="69">
        <v>0</v>
      </c>
      <c r="CH1331" s="69">
        <v>0</v>
      </c>
      <c r="CI1331" s="69">
        <v>1000</v>
      </c>
      <c r="CJ1331" s="69">
        <v>0</v>
      </c>
      <c r="CL1331" s="69">
        <v>0</v>
      </c>
      <c r="CM1331" s="69">
        <v>0</v>
      </c>
      <c r="CN1331" s="69">
        <v>0</v>
      </c>
      <c r="CO1331" s="89">
        <v>0</v>
      </c>
      <c r="CP1331" s="69">
        <v>0</v>
      </c>
      <c r="CQ1331" s="69">
        <v>0</v>
      </c>
      <c r="CR1331" s="69">
        <v>0</v>
      </c>
      <c r="CS1331" s="69">
        <v>0</v>
      </c>
      <c r="CT1331" s="69">
        <v>0</v>
      </c>
      <c r="CU1331" s="69">
        <v>0</v>
      </c>
      <c r="CV1331" s="69">
        <v>0</v>
      </c>
      <c r="CW1331" s="69">
        <v>0</v>
      </c>
      <c r="CZ1331" s="69">
        <v>0</v>
      </c>
      <c r="DA1331" s="69">
        <v>0</v>
      </c>
      <c r="DB1331" s="69">
        <v>0</v>
      </c>
      <c r="DC1331" s="69">
        <v>0</v>
      </c>
      <c r="DD1331" s="69">
        <v>0</v>
      </c>
      <c r="DE1331" s="69">
        <v>0</v>
      </c>
      <c r="DF1331" s="69">
        <v>0</v>
      </c>
      <c r="DG1331" s="69">
        <v>1</v>
      </c>
      <c r="DI1331" s="69" t="e">
        <f>INDEX(Sheet3!$E$78:$E$1130,MATCH(A1331,Sheet3!$D$78:$D$1130,0))</f>
        <v>#N/A</v>
      </c>
      <c r="DJ1331" s="69">
        <f t="shared" si="261"/>
        <v>0</v>
      </c>
      <c r="DK1331" s="69" t="s">
        <v>2818</v>
      </c>
      <c r="DL1331" s="69"/>
      <c r="DM1331" s="69" t="s">
        <v>239</v>
      </c>
      <c r="DN1331" s="69" t="e">
        <f>"造成["&amp;INDEX(Sheet5!$L$2:$L$11,MATCH(BL1331,Sheet5!$J$2:$J$11,0))&amp;":"&amp;BR1331&amp;"*"&amp;BS1331/1000&amp;"]"&amp;INDEX(Sheet5!$I$2:$I$4,MATCH(BR1331,Sheet5!$H$2:$H$4,0))&amp;"的"&amp;INDEX(Sheet5!$K$2:$K$11,MATCH(BL1331,Sheet5!$J$2:$J$11,0))</f>
        <v>#N/A</v>
      </c>
      <c r="DO1331" s="69"/>
      <c r="DP1331" s="69"/>
      <c r="DQ1331" s="69"/>
      <c r="DR1331" s="69" t="e">
        <f t="shared" si="247"/>
        <v>#N/A</v>
      </c>
      <c r="DS1331" s="90" t="e">
        <f>MATCH(A1331,Sheet5!D:D,0)</f>
        <v>#N/A</v>
      </c>
      <c r="DT1331" s="94" t="e">
        <f>MATCH(A1330,Sheet5!F:F,0)</f>
        <v>#N/A</v>
      </c>
      <c r="DU1331" s="69">
        <v>0</v>
      </c>
      <c r="DV1331" s="69">
        <v>0</v>
      </c>
      <c r="DW1331" s="69">
        <v>0</v>
      </c>
      <c r="DX1331" s="69">
        <v>0</v>
      </c>
      <c r="DY1331" s="69">
        <v>0</v>
      </c>
    </row>
    <row r="1332" spans="1:129" ht="14.25">
      <c r="A1332" s="69">
        <v>10312</v>
      </c>
      <c r="B1332" s="69">
        <v>0</v>
      </c>
      <c r="C1332" s="69">
        <v>1</v>
      </c>
      <c r="D1332" s="69" t="s">
        <v>2819</v>
      </c>
      <c r="E1332" s="69" t="s">
        <v>239</v>
      </c>
      <c r="F1332" s="69">
        <v>0</v>
      </c>
      <c r="G1332" s="69">
        <v>1</v>
      </c>
      <c r="H1332" s="69" t="s">
        <v>311</v>
      </c>
      <c r="I1332" s="69">
        <v>0</v>
      </c>
      <c r="J1332" s="69">
        <v>0</v>
      </c>
      <c r="K1332" s="69">
        <v>1000</v>
      </c>
      <c r="M1332" s="69">
        <v>0</v>
      </c>
      <c r="O1332" s="69">
        <v>0</v>
      </c>
      <c r="P1332" s="69">
        <v>1</v>
      </c>
      <c r="Q1332" s="69">
        <v>0</v>
      </c>
      <c r="R1332" s="69">
        <f t="shared" si="275"/>
        <v>1</v>
      </c>
      <c r="S1332" s="69">
        <v>0</v>
      </c>
      <c r="T1332" s="69">
        <v>0</v>
      </c>
      <c r="U1332" s="69">
        <v>0</v>
      </c>
      <c r="V1332" s="69">
        <v>0</v>
      </c>
      <c r="W1332" s="69">
        <v>0</v>
      </c>
      <c r="X1332" s="69">
        <v>0</v>
      </c>
      <c r="Y1332" s="69">
        <v>0</v>
      </c>
      <c r="Z1332" s="69">
        <v>6000</v>
      </c>
      <c r="AA1332" s="69">
        <v>7</v>
      </c>
      <c r="AB1332" s="69">
        <v>31</v>
      </c>
      <c r="AC1332" s="69">
        <v>0</v>
      </c>
      <c r="AD1332" s="69">
        <v>0</v>
      </c>
      <c r="AE1332" s="69">
        <v>0</v>
      </c>
      <c r="AF1332" s="69">
        <v>2</v>
      </c>
      <c r="AG1332" s="69">
        <v>0</v>
      </c>
      <c r="AH1332" s="69">
        <v>0</v>
      </c>
      <c r="AI1332" s="69">
        <v>0</v>
      </c>
      <c r="AJ1332" s="69">
        <v>0</v>
      </c>
      <c r="AK1332" s="69">
        <v>0</v>
      </c>
      <c r="AL1332" s="69">
        <v>0</v>
      </c>
      <c r="AM1332" s="69">
        <v>1</v>
      </c>
      <c r="AN1332" s="69">
        <v>1</v>
      </c>
      <c r="AO1332" s="69">
        <v>0</v>
      </c>
      <c r="AP1332" s="69">
        <v>0</v>
      </c>
      <c r="AQ1332" s="84">
        <v>0</v>
      </c>
      <c r="AR1332" s="69">
        <v>0</v>
      </c>
      <c r="AS1332" s="69">
        <v>0</v>
      </c>
      <c r="AT1332" s="69">
        <v>0</v>
      </c>
      <c r="AU1332" s="69">
        <v>0</v>
      </c>
      <c r="AV1332" s="69">
        <v>0</v>
      </c>
      <c r="AW1332" s="69">
        <v>0</v>
      </c>
      <c r="AX1332" s="69">
        <v>0</v>
      </c>
      <c r="AY1332" s="69">
        <v>0</v>
      </c>
      <c r="AZ1332" s="69">
        <v>0</v>
      </c>
      <c r="BA1332" s="69">
        <v>0</v>
      </c>
      <c r="BB1332" s="69">
        <v>0</v>
      </c>
      <c r="BC1332" s="69">
        <v>0</v>
      </c>
      <c r="BD1332" s="69">
        <v>0</v>
      </c>
      <c r="BE1332" s="69">
        <v>0</v>
      </c>
      <c r="BF1332" s="69">
        <v>0</v>
      </c>
      <c r="BG1332" s="69">
        <v>0</v>
      </c>
      <c r="BH1332" s="69">
        <v>0</v>
      </c>
      <c r="BK1332" s="69">
        <v>3</v>
      </c>
      <c r="BL1332" s="69">
        <v>10</v>
      </c>
      <c r="BM1332" s="69">
        <v>1</v>
      </c>
      <c r="BN1332" s="69">
        <v>31</v>
      </c>
      <c r="BO1332" s="89">
        <v>0</v>
      </c>
      <c r="BP1332" s="69">
        <v>1</v>
      </c>
      <c r="BQ1332" s="69">
        <v>1</v>
      </c>
      <c r="BR1332" s="69">
        <v>1</v>
      </c>
      <c r="BS1332" s="69">
        <v>70007</v>
      </c>
      <c r="BT1332" s="69">
        <v>0</v>
      </c>
      <c r="BU1332" s="69">
        <v>0</v>
      </c>
      <c r="BV1332" s="69">
        <v>1000</v>
      </c>
      <c r="BW1332" s="69">
        <v>0</v>
      </c>
      <c r="BY1332" s="69">
        <v>10</v>
      </c>
      <c r="BZ1332" s="69">
        <v>6</v>
      </c>
      <c r="CA1332" s="69">
        <v>31</v>
      </c>
      <c r="CB1332" s="89">
        <v>0</v>
      </c>
      <c r="CC1332" s="69">
        <v>1</v>
      </c>
      <c r="CD1332" s="69">
        <v>1</v>
      </c>
      <c r="CE1332" s="69">
        <v>1</v>
      </c>
      <c r="CF1332" s="69">
        <v>70008</v>
      </c>
      <c r="CG1332" s="69">
        <v>0</v>
      </c>
      <c r="CH1332" s="69">
        <v>0</v>
      </c>
      <c r="CI1332" s="69">
        <v>1000</v>
      </c>
      <c r="CJ1332" s="69">
        <v>0</v>
      </c>
      <c r="CL1332" s="69">
        <v>0</v>
      </c>
      <c r="CM1332" s="69">
        <v>0</v>
      </c>
      <c r="CN1332" s="69">
        <v>0</v>
      </c>
      <c r="CO1332" s="89">
        <v>0</v>
      </c>
      <c r="CP1332" s="69">
        <v>0</v>
      </c>
      <c r="CQ1332" s="69">
        <v>0</v>
      </c>
      <c r="CR1332" s="69">
        <v>0</v>
      </c>
      <c r="CS1332" s="69">
        <v>0</v>
      </c>
      <c r="CT1332" s="69">
        <v>0</v>
      </c>
      <c r="CU1332" s="69">
        <v>0</v>
      </c>
      <c r="CV1332" s="69">
        <v>0</v>
      </c>
      <c r="CW1332" s="69">
        <v>0</v>
      </c>
      <c r="CZ1332" s="69">
        <v>0</v>
      </c>
      <c r="DA1332" s="69">
        <v>0</v>
      </c>
      <c r="DB1332" s="69">
        <v>0</v>
      </c>
      <c r="DC1332" s="69">
        <v>0</v>
      </c>
      <c r="DD1332" s="69">
        <v>0</v>
      </c>
      <c r="DE1332" s="69">
        <v>0</v>
      </c>
      <c r="DF1332" s="69">
        <v>0</v>
      </c>
      <c r="DG1332" s="69">
        <v>1</v>
      </c>
      <c r="DI1332" s="69" t="e">
        <f>INDEX(Sheet3!$E$78:$E$1130,MATCH(A1332,Sheet3!$D$78:$D$1130,0))</f>
        <v>#N/A</v>
      </c>
      <c r="DJ1332" s="69">
        <f t="shared" si="261"/>
        <v>0</v>
      </c>
      <c r="DK1332" s="69" t="s">
        <v>2820</v>
      </c>
      <c r="DL1332" s="69"/>
      <c r="DM1332" s="69" t="s">
        <v>239</v>
      </c>
      <c r="DN1332" s="69" t="e">
        <f>"造成["&amp;INDEX(Sheet5!$L$2:$L$11,MATCH(BL1332,Sheet5!$J$2:$J$11,0))&amp;":"&amp;BR1332&amp;"*"&amp;BS1332/1000&amp;"]"&amp;INDEX(Sheet5!$I$2:$I$4,MATCH(BR1332,Sheet5!$H$2:$H$4,0))&amp;"的"&amp;INDEX(Sheet5!$K$2:$K$11,MATCH(BL1332,Sheet5!$J$2:$J$11,0))</f>
        <v>#N/A</v>
      </c>
      <c r="DO1332" s="69"/>
      <c r="DP1332" s="69"/>
      <c r="DQ1332" s="69"/>
      <c r="DR1332" s="69" t="e">
        <f t="shared" si="247"/>
        <v>#N/A</v>
      </c>
      <c r="DS1332" s="90" t="e">
        <f>MATCH(A1332,Sheet5!D:D,0)</f>
        <v>#N/A</v>
      </c>
      <c r="DT1332" s="94" t="e">
        <f>MATCH(A1331,Sheet5!F:F,0)</f>
        <v>#N/A</v>
      </c>
      <c r="DU1332" s="69">
        <v>0</v>
      </c>
      <c r="DV1332" s="69">
        <v>0</v>
      </c>
      <c r="DW1332" s="69">
        <v>0</v>
      </c>
      <c r="DX1332" s="69">
        <v>0</v>
      </c>
      <c r="DY1332" s="69">
        <v>0</v>
      </c>
    </row>
    <row r="1333" spans="1:129" ht="14.25">
      <c r="A1333" s="69">
        <v>70101</v>
      </c>
      <c r="B1333" s="69">
        <v>0</v>
      </c>
      <c r="C1333" s="69">
        <v>1</v>
      </c>
      <c r="D1333" s="69" t="s">
        <v>2821</v>
      </c>
      <c r="E1333" s="69" t="s">
        <v>2822</v>
      </c>
      <c r="F1333" s="69" t="s">
        <v>2823</v>
      </c>
      <c r="G1333" s="69">
        <v>1</v>
      </c>
      <c r="H1333" s="69" t="s">
        <v>852</v>
      </c>
      <c r="I1333" s="69">
        <v>0</v>
      </c>
      <c r="J1333" s="69">
        <v>0</v>
      </c>
      <c r="K1333" s="69">
        <v>0</v>
      </c>
      <c r="M1333" s="69">
        <v>0</v>
      </c>
      <c r="O1333" s="69">
        <v>0</v>
      </c>
      <c r="P1333" s="69">
        <v>1</v>
      </c>
      <c r="Q1333" s="69">
        <v>0</v>
      </c>
      <c r="R1333" s="69">
        <v>2</v>
      </c>
      <c r="S1333" s="69">
        <v>32768</v>
      </c>
      <c r="T1333" s="69">
        <v>100</v>
      </c>
      <c r="U1333" s="69">
        <v>0</v>
      </c>
      <c r="V1333" s="69">
        <v>0</v>
      </c>
      <c r="W1333" s="69">
        <v>0</v>
      </c>
      <c r="X1333" s="69">
        <v>0</v>
      </c>
      <c r="Y1333" s="69">
        <v>0</v>
      </c>
      <c r="Z1333" s="69">
        <v>0</v>
      </c>
      <c r="AA1333" s="69">
        <v>1</v>
      </c>
      <c r="AB1333" s="69">
        <v>8</v>
      </c>
      <c r="AC1333" s="69">
        <v>0</v>
      </c>
      <c r="AD1333" s="69">
        <v>0</v>
      </c>
      <c r="AE1333" s="69">
        <v>0</v>
      </c>
      <c r="AF1333" s="69">
        <v>1</v>
      </c>
      <c r="AG1333" s="69">
        <v>0</v>
      </c>
      <c r="AH1333" s="69">
        <v>1</v>
      </c>
      <c r="AI1333" s="69">
        <v>0</v>
      </c>
      <c r="AJ1333" s="69">
        <v>0</v>
      </c>
      <c r="AK1333" s="69">
        <v>0</v>
      </c>
      <c r="AL1333" s="69">
        <v>0</v>
      </c>
      <c r="AM1333" s="69">
        <v>0</v>
      </c>
      <c r="AN1333" s="69">
        <v>0</v>
      </c>
      <c r="AO1333" s="69">
        <v>0</v>
      </c>
      <c r="AP1333" s="69">
        <v>0</v>
      </c>
      <c r="AQ1333" s="84">
        <v>0</v>
      </c>
      <c r="AR1333" s="69">
        <v>0</v>
      </c>
      <c r="AS1333" s="69">
        <v>0</v>
      </c>
      <c r="AT1333" s="69">
        <v>0</v>
      </c>
      <c r="AU1333" s="69">
        <v>0</v>
      </c>
      <c r="AV1333" s="69">
        <v>0</v>
      </c>
      <c r="AW1333" s="69">
        <v>0</v>
      </c>
      <c r="AX1333" s="69">
        <v>0</v>
      </c>
      <c r="AY1333" s="69">
        <v>0</v>
      </c>
      <c r="AZ1333" s="69">
        <v>0</v>
      </c>
      <c r="BA1333" s="69">
        <v>0</v>
      </c>
      <c r="BB1333" s="69">
        <v>0</v>
      </c>
      <c r="BC1333" s="69">
        <v>0</v>
      </c>
      <c r="BD1333" s="69">
        <v>0</v>
      </c>
      <c r="BE1333" s="69">
        <v>0</v>
      </c>
      <c r="BF1333" s="69">
        <v>0</v>
      </c>
      <c r="BG1333" s="69">
        <v>0</v>
      </c>
      <c r="BH1333" s="69">
        <v>0</v>
      </c>
      <c r="BK1333" s="69">
        <v>3</v>
      </c>
      <c r="BL1333" s="69">
        <v>10</v>
      </c>
      <c r="BM1333" s="69">
        <v>1</v>
      </c>
      <c r="BN1333" s="69">
        <v>8</v>
      </c>
      <c r="BO1333" s="89">
        <v>0</v>
      </c>
      <c r="BP1333" s="69">
        <v>1</v>
      </c>
      <c r="BQ1333" s="69">
        <v>1</v>
      </c>
      <c r="BR1333" s="69">
        <v>1</v>
      </c>
      <c r="BS1333" s="69">
        <v>21001</v>
      </c>
      <c r="BT1333" s="69">
        <v>0</v>
      </c>
      <c r="BU1333" s="69">
        <v>0</v>
      </c>
      <c r="BV1333" s="69">
        <v>1000</v>
      </c>
      <c r="BW1333" s="69">
        <v>0</v>
      </c>
      <c r="BY1333" s="69">
        <v>0</v>
      </c>
      <c r="BZ1333" s="69">
        <v>0</v>
      </c>
      <c r="CA1333" s="69">
        <v>31</v>
      </c>
      <c r="CB1333" s="89">
        <v>0</v>
      </c>
      <c r="CC1333" s="69">
        <v>0</v>
      </c>
      <c r="CD1333" s="69">
        <v>0</v>
      </c>
      <c r="CE1333" s="69">
        <v>0</v>
      </c>
      <c r="CF1333" s="69">
        <v>0</v>
      </c>
      <c r="CG1333" s="69">
        <v>0</v>
      </c>
      <c r="CH1333" s="69">
        <v>0</v>
      </c>
      <c r="CI1333" s="69">
        <v>0</v>
      </c>
      <c r="CJ1333" s="69">
        <v>0</v>
      </c>
      <c r="CL1333" s="69">
        <v>0</v>
      </c>
      <c r="CM1333" s="69">
        <v>0</v>
      </c>
      <c r="CN1333" s="69">
        <v>0</v>
      </c>
      <c r="CO1333" s="89">
        <v>0</v>
      </c>
      <c r="CP1333" s="69">
        <v>0</v>
      </c>
      <c r="CQ1333" s="69">
        <v>0</v>
      </c>
      <c r="CR1333" s="69">
        <v>0</v>
      </c>
      <c r="CS1333" s="69">
        <v>0</v>
      </c>
      <c r="CT1333" s="69">
        <v>0</v>
      </c>
      <c r="CU1333" s="69">
        <v>0</v>
      </c>
      <c r="CV1333" s="69">
        <v>0</v>
      </c>
      <c r="CW1333" s="69">
        <v>0</v>
      </c>
      <c r="CZ1333" s="69">
        <v>0</v>
      </c>
      <c r="DA1333" s="69">
        <v>0</v>
      </c>
      <c r="DB1333" s="69">
        <v>8</v>
      </c>
      <c r="DC1333" s="69">
        <v>0</v>
      </c>
      <c r="DD1333" s="69">
        <v>0</v>
      </c>
      <c r="DE1333" s="69">
        <v>0</v>
      </c>
      <c r="DF1333" s="69">
        <v>0</v>
      </c>
      <c r="DG1333" s="69">
        <v>1</v>
      </c>
      <c r="DI1333" s="69" t="e">
        <f>INDEX(Sheet3!$E$78:$E$1130,MATCH(A1333,Sheet3!$D$78:$D$1130,0))</f>
        <v>#N/A</v>
      </c>
      <c r="DJ1333" s="69" t="str">
        <f t="shared" si="261"/>
        <v>skill_icons.ps_pet_skill_001</v>
      </c>
      <c r="DK1333" s="69" t="s">
        <v>316</v>
      </c>
      <c r="DL1333" s="93"/>
      <c r="DM1333" s="94" t="s">
        <v>317</v>
      </c>
      <c r="DN1333" s="69" t="e">
        <f>"造成["&amp;INDEX(Sheet5!$L$2:$L$11,MATCH(BL1333,Sheet5!$J$2:$J$11,0))&amp;":"&amp;BR1333&amp;"*"&amp;BS1333/1000&amp;"]"&amp;INDEX(Sheet5!$I$2:$I$4,MATCH(BR1333,Sheet5!$H$2:$H$4,0))&amp;"的"&amp;INDEX(Sheet5!$K$2:$K$11,MATCH(BL1333,Sheet5!$J$2:$J$11,0))</f>
        <v>#N/A</v>
      </c>
      <c r="DO1333" s="69" t="e">
        <f>"造成["&amp;INDEX(Sheet5!$L$2:$L$11,MATCH(BY1333,Sheet5!$J$2:$J$11,0))&amp;":"&amp;CE1333&amp;"*"&amp;CF1333/1000&amp;"]"&amp;INDEX(Sheet5!$I$2:$I$4,MATCH(CE1333,Sheet5!$H$2:$H$4,0))&amp;"的"&amp;INDEX(Sheet5!$K$2:$K$11,MATCH(BY1333,Sheet5!$J$2:$J$11,0))</f>
        <v>#N/A</v>
      </c>
      <c r="DP1333" s="69"/>
      <c r="DQ1333" s="69"/>
      <c r="DR1333" s="69" t="e">
        <f t="shared" si="247"/>
        <v>#N/A</v>
      </c>
      <c r="DS1333" s="90">
        <f>MATCH(A1333,Sheet5!D:D,0)</f>
        <v>2</v>
      </c>
      <c r="DT1333" s="94" t="e">
        <f>MATCH(A1332,Sheet5!F:F,0)</f>
        <v>#N/A</v>
      </c>
      <c r="DU1333" s="69">
        <v>8</v>
      </c>
      <c r="DV1333" s="69">
        <v>0</v>
      </c>
      <c r="DW1333" s="69">
        <v>0</v>
      </c>
      <c r="DX1333" s="69">
        <v>0</v>
      </c>
      <c r="DY1333" s="69">
        <v>0</v>
      </c>
    </row>
    <row r="1334" spans="1:129" ht="14.25">
      <c r="A1334" s="69">
        <v>70201</v>
      </c>
      <c r="B1334" s="69">
        <v>0</v>
      </c>
      <c r="C1334" s="69">
        <v>1</v>
      </c>
      <c r="D1334" s="69" t="s">
        <v>2824</v>
      </c>
      <c r="E1334" s="69" t="s">
        <v>2825</v>
      </c>
      <c r="F1334" s="69" t="s">
        <v>2826</v>
      </c>
      <c r="G1334" s="69">
        <v>1</v>
      </c>
      <c r="H1334" s="69" t="s">
        <v>852</v>
      </c>
      <c r="I1334" s="69">
        <v>0</v>
      </c>
      <c r="J1334" s="69">
        <v>0</v>
      </c>
      <c r="K1334" s="69">
        <v>0</v>
      </c>
      <c r="M1334" s="69">
        <v>0</v>
      </c>
      <c r="O1334" s="69">
        <v>0</v>
      </c>
      <c r="P1334" s="69">
        <v>1</v>
      </c>
      <c r="Q1334" s="69">
        <v>0</v>
      </c>
      <c r="R1334" s="69">
        <v>2</v>
      </c>
      <c r="S1334" s="69">
        <v>32768</v>
      </c>
      <c r="T1334" s="69">
        <v>100</v>
      </c>
      <c r="U1334" s="69">
        <v>0</v>
      </c>
      <c r="V1334" s="69">
        <v>0</v>
      </c>
      <c r="W1334" s="69">
        <v>0</v>
      </c>
      <c r="X1334" s="69">
        <v>0</v>
      </c>
      <c r="Y1334" s="69">
        <v>0</v>
      </c>
      <c r="Z1334" s="69">
        <v>0</v>
      </c>
      <c r="AA1334" s="69">
        <v>1</v>
      </c>
      <c r="AB1334" s="69">
        <v>8</v>
      </c>
      <c r="AC1334" s="69">
        <v>0</v>
      </c>
      <c r="AD1334" s="69">
        <v>0</v>
      </c>
      <c r="AE1334" s="69">
        <v>0</v>
      </c>
      <c r="AF1334" s="69">
        <v>1</v>
      </c>
      <c r="AG1334" s="69">
        <v>0</v>
      </c>
      <c r="AH1334" s="69">
        <v>1</v>
      </c>
      <c r="AI1334" s="69">
        <v>0</v>
      </c>
      <c r="AJ1334" s="69">
        <v>0</v>
      </c>
      <c r="AK1334" s="69">
        <v>0</v>
      </c>
      <c r="AL1334" s="69">
        <v>0</v>
      </c>
      <c r="AM1334" s="69">
        <v>0</v>
      </c>
      <c r="AN1334" s="69">
        <v>0</v>
      </c>
      <c r="AO1334" s="69">
        <v>0</v>
      </c>
      <c r="AP1334" s="69">
        <v>0</v>
      </c>
      <c r="AQ1334" s="84">
        <v>0</v>
      </c>
      <c r="AR1334" s="69">
        <v>0</v>
      </c>
      <c r="AS1334" s="69">
        <v>0</v>
      </c>
      <c r="AT1334" s="69">
        <v>0</v>
      </c>
      <c r="AU1334" s="69">
        <v>0</v>
      </c>
      <c r="AV1334" s="69">
        <v>0</v>
      </c>
      <c r="AW1334" s="69">
        <v>0</v>
      </c>
      <c r="AX1334" s="69">
        <v>0</v>
      </c>
      <c r="AY1334" s="69">
        <v>0</v>
      </c>
      <c r="AZ1334" s="69">
        <v>0</v>
      </c>
      <c r="BA1334" s="69">
        <v>0</v>
      </c>
      <c r="BB1334" s="69">
        <v>0</v>
      </c>
      <c r="BC1334" s="69">
        <v>0</v>
      </c>
      <c r="BD1334" s="69">
        <v>0</v>
      </c>
      <c r="BE1334" s="69">
        <v>0</v>
      </c>
      <c r="BF1334" s="69">
        <v>0</v>
      </c>
      <c r="BG1334" s="69">
        <v>0</v>
      </c>
      <c r="BH1334" s="69">
        <v>0</v>
      </c>
      <c r="BK1334" s="69">
        <v>3</v>
      </c>
      <c r="BL1334" s="69">
        <v>10</v>
      </c>
      <c r="BM1334" s="69">
        <v>1</v>
      </c>
      <c r="BN1334" s="69">
        <v>8</v>
      </c>
      <c r="BO1334" s="89">
        <v>0</v>
      </c>
      <c r="BP1334" s="69">
        <v>1</v>
      </c>
      <c r="BQ1334" s="69">
        <v>1</v>
      </c>
      <c r="BR1334" s="69">
        <v>1</v>
      </c>
      <c r="BS1334" s="69">
        <v>21002</v>
      </c>
      <c r="BT1334" s="69">
        <v>0</v>
      </c>
      <c r="BU1334" s="69">
        <v>0</v>
      </c>
      <c r="BV1334" s="69">
        <v>1000</v>
      </c>
      <c r="BW1334" s="69">
        <v>0</v>
      </c>
      <c r="BY1334" s="69">
        <v>0</v>
      </c>
      <c r="BZ1334" s="69">
        <v>0</v>
      </c>
      <c r="CA1334" s="69">
        <v>31</v>
      </c>
      <c r="CB1334" s="89">
        <v>0</v>
      </c>
      <c r="CC1334" s="69">
        <v>0</v>
      </c>
      <c r="CD1334" s="69">
        <v>0</v>
      </c>
      <c r="CE1334" s="69">
        <v>0</v>
      </c>
      <c r="CF1334" s="69">
        <v>0</v>
      </c>
      <c r="CG1334" s="69">
        <v>0</v>
      </c>
      <c r="CH1334" s="69">
        <v>0</v>
      </c>
      <c r="CI1334" s="69">
        <v>0</v>
      </c>
      <c r="CJ1334" s="69">
        <v>0</v>
      </c>
      <c r="CL1334" s="69">
        <v>0</v>
      </c>
      <c r="CM1334" s="69">
        <v>0</v>
      </c>
      <c r="CN1334" s="69">
        <v>0</v>
      </c>
      <c r="CO1334" s="89">
        <v>0</v>
      </c>
      <c r="CP1334" s="69">
        <v>0</v>
      </c>
      <c r="CQ1334" s="69">
        <v>0</v>
      </c>
      <c r="CR1334" s="69">
        <v>0</v>
      </c>
      <c r="CS1334" s="69">
        <v>0</v>
      </c>
      <c r="CT1334" s="69">
        <v>0</v>
      </c>
      <c r="CU1334" s="69">
        <v>0</v>
      </c>
      <c r="CV1334" s="69">
        <v>0</v>
      </c>
      <c r="CW1334" s="69">
        <v>0</v>
      </c>
      <c r="CZ1334" s="69">
        <v>0</v>
      </c>
      <c r="DA1334" s="69">
        <v>0</v>
      </c>
      <c r="DB1334" s="69">
        <v>8</v>
      </c>
      <c r="DC1334" s="69">
        <v>0</v>
      </c>
      <c r="DD1334" s="69">
        <v>0</v>
      </c>
      <c r="DE1334" s="69">
        <v>0</v>
      </c>
      <c r="DF1334" s="69">
        <v>0</v>
      </c>
      <c r="DG1334" s="69">
        <v>1</v>
      </c>
      <c r="DI1334" s="69" t="e">
        <f>INDEX(Sheet3!$E$78:$E$1130,MATCH(A1334,Sheet3!$D$78:$D$1130,0))</f>
        <v>#N/A</v>
      </c>
      <c r="DJ1334" s="69" t="str">
        <f t="shared" si="261"/>
        <v>skill_icons.ps_pet_skill_002</v>
      </c>
      <c r="DK1334" s="69" t="s">
        <v>2827</v>
      </c>
      <c r="DL1334" s="93"/>
      <c r="DM1334" s="94" t="s">
        <v>2828</v>
      </c>
      <c r="DN1334" s="69" t="e">
        <f>"造成["&amp;INDEX(Sheet5!$L$2:$L$11,MATCH(BL1334,Sheet5!$J$2:$J$11,0))&amp;":"&amp;BR1334&amp;"*"&amp;BS1334/1000&amp;"]"&amp;INDEX(Sheet5!$I$2:$I$4,MATCH(BR1334,Sheet5!$H$2:$H$4,0))&amp;"的"&amp;INDEX(Sheet5!$K$2:$K$11,MATCH(BL1334,Sheet5!$J$2:$J$11,0))</f>
        <v>#N/A</v>
      </c>
      <c r="DO1334" s="69" t="e">
        <f>"造成["&amp;INDEX(Sheet5!$L$2:$L$11,MATCH(BY1334,Sheet5!$J$2:$J$11,0))&amp;":"&amp;CE1334&amp;"*"&amp;CF1334/1000&amp;"]"&amp;INDEX(Sheet5!$I$2:$I$4,MATCH(CE1334,Sheet5!$H$2:$H$4,0))&amp;"的"&amp;INDEX(Sheet5!$K$2:$K$11,MATCH(BY1334,Sheet5!$J$2:$J$11,0))</f>
        <v>#N/A</v>
      </c>
      <c r="DP1334" s="69"/>
      <c r="DQ1334" s="69"/>
      <c r="DR1334" s="69" t="e">
        <f t="shared" si="247"/>
        <v>#N/A</v>
      </c>
      <c r="DS1334" s="90">
        <f>MATCH(A1334,Sheet5!D:D,0)</f>
        <v>3</v>
      </c>
      <c r="DT1334" s="94" t="e">
        <f>MATCH(A1333,Sheet5!F:F,0)</f>
        <v>#N/A</v>
      </c>
      <c r="DU1334" s="69">
        <v>8</v>
      </c>
      <c r="DV1334" s="69">
        <v>0</v>
      </c>
      <c r="DW1334" s="69">
        <v>0</v>
      </c>
      <c r="DX1334" s="69">
        <v>0</v>
      </c>
      <c r="DY1334" s="69">
        <v>0</v>
      </c>
    </row>
    <row r="1335" spans="1:129" ht="14.25">
      <c r="A1335" s="69">
        <v>70301</v>
      </c>
      <c r="B1335" s="69">
        <v>0</v>
      </c>
      <c r="C1335" s="69">
        <v>1</v>
      </c>
      <c r="D1335" s="69" t="s">
        <v>2829</v>
      </c>
      <c r="E1335" s="69" t="s">
        <v>2830</v>
      </c>
      <c r="F1335" s="69" t="s">
        <v>2831</v>
      </c>
      <c r="G1335" s="69">
        <v>1</v>
      </c>
      <c r="H1335" s="69" t="s">
        <v>852</v>
      </c>
      <c r="I1335" s="69">
        <v>0</v>
      </c>
      <c r="J1335" s="69">
        <v>0</v>
      </c>
      <c r="K1335" s="69">
        <v>0</v>
      </c>
      <c r="M1335" s="69">
        <v>0</v>
      </c>
      <c r="O1335" s="69">
        <v>0</v>
      </c>
      <c r="P1335" s="69">
        <v>1</v>
      </c>
      <c r="Q1335" s="69">
        <v>0</v>
      </c>
      <c r="R1335" s="69">
        <v>2</v>
      </c>
      <c r="S1335" s="69">
        <v>32768</v>
      </c>
      <c r="T1335" s="69">
        <v>100</v>
      </c>
      <c r="U1335" s="69">
        <v>0</v>
      </c>
      <c r="V1335" s="69">
        <v>0</v>
      </c>
      <c r="W1335" s="69">
        <v>0</v>
      </c>
      <c r="X1335" s="69">
        <v>0</v>
      </c>
      <c r="Y1335" s="69">
        <v>0</v>
      </c>
      <c r="Z1335" s="69">
        <v>0</v>
      </c>
      <c r="AA1335" s="69">
        <v>1</v>
      </c>
      <c r="AB1335" s="69">
        <v>8</v>
      </c>
      <c r="AC1335" s="69">
        <v>0</v>
      </c>
      <c r="AD1335" s="69">
        <v>0</v>
      </c>
      <c r="AE1335" s="69">
        <v>0</v>
      </c>
      <c r="AF1335" s="69">
        <v>1</v>
      </c>
      <c r="AG1335" s="69">
        <v>0</v>
      </c>
      <c r="AH1335" s="69">
        <v>1</v>
      </c>
      <c r="AI1335" s="69">
        <v>0</v>
      </c>
      <c r="AJ1335" s="69">
        <v>0</v>
      </c>
      <c r="AK1335" s="69">
        <v>0</v>
      </c>
      <c r="AL1335" s="69">
        <v>0</v>
      </c>
      <c r="AM1335" s="69">
        <v>0</v>
      </c>
      <c r="AN1335" s="69">
        <v>0</v>
      </c>
      <c r="AO1335" s="69">
        <v>0</v>
      </c>
      <c r="AP1335" s="69">
        <v>0</v>
      </c>
      <c r="AQ1335" s="84">
        <v>0</v>
      </c>
      <c r="AR1335" s="69">
        <v>0</v>
      </c>
      <c r="AS1335" s="69">
        <v>0</v>
      </c>
      <c r="AT1335" s="69">
        <v>0</v>
      </c>
      <c r="AU1335" s="69">
        <v>0</v>
      </c>
      <c r="AV1335" s="69">
        <v>0</v>
      </c>
      <c r="AW1335" s="69">
        <v>0</v>
      </c>
      <c r="AX1335" s="69">
        <v>0</v>
      </c>
      <c r="AY1335" s="69">
        <v>0</v>
      </c>
      <c r="AZ1335" s="69">
        <v>0</v>
      </c>
      <c r="BA1335" s="69">
        <v>0</v>
      </c>
      <c r="BB1335" s="69">
        <v>0</v>
      </c>
      <c r="BC1335" s="69">
        <v>0</v>
      </c>
      <c r="BD1335" s="69">
        <v>0</v>
      </c>
      <c r="BE1335" s="69">
        <v>0</v>
      </c>
      <c r="BF1335" s="69">
        <v>0</v>
      </c>
      <c r="BG1335" s="69">
        <v>0</v>
      </c>
      <c r="BH1335" s="69">
        <v>0</v>
      </c>
      <c r="BK1335" s="69">
        <v>3</v>
      </c>
      <c r="BL1335" s="69">
        <v>10</v>
      </c>
      <c r="BM1335" s="69">
        <v>1</v>
      </c>
      <c r="BN1335" s="69">
        <v>8</v>
      </c>
      <c r="BO1335" s="89">
        <v>0</v>
      </c>
      <c r="BP1335" s="69">
        <v>1</v>
      </c>
      <c r="BQ1335" s="69">
        <v>1</v>
      </c>
      <c r="BR1335" s="69">
        <v>1</v>
      </c>
      <c r="BS1335" s="69">
        <v>21003</v>
      </c>
      <c r="BT1335" s="69">
        <v>0</v>
      </c>
      <c r="BU1335" s="69">
        <v>0</v>
      </c>
      <c r="BV1335" s="69">
        <v>1000</v>
      </c>
      <c r="BW1335" s="69">
        <v>0</v>
      </c>
      <c r="BY1335" s="69">
        <v>0</v>
      </c>
      <c r="BZ1335" s="69">
        <v>0</v>
      </c>
      <c r="CA1335" s="69">
        <v>31</v>
      </c>
      <c r="CB1335" s="89">
        <v>0</v>
      </c>
      <c r="CC1335" s="69">
        <v>0</v>
      </c>
      <c r="CD1335" s="69">
        <v>0</v>
      </c>
      <c r="CE1335" s="69">
        <v>0</v>
      </c>
      <c r="CF1335" s="69">
        <v>0</v>
      </c>
      <c r="CG1335" s="69">
        <v>0</v>
      </c>
      <c r="CH1335" s="69">
        <v>0</v>
      </c>
      <c r="CI1335" s="69">
        <v>0</v>
      </c>
      <c r="CJ1335" s="69">
        <v>0</v>
      </c>
      <c r="CL1335" s="69">
        <v>0</v>
      </c>
      <c r="CM1335" s="69">
        <v>0</v>
      </c>
      <c r="CN1335" s="69">
        <v>0</v>
      </c>
      <c r="CO1335" s="89">
        <v>0</v>
      </c>
      <c r="CP1335" s="69">
        <v>0</v>
      </c>
      <c r="CQ1335" s="69">
        <v>0</v>
      </c>
      <c r="CR1335" s="69">
        <v>0</v>
      </c>
      <c r="CS1335" s="69">
        <v>0</v>
      </c>
      <c r="CT1335" s="69">
        <v>0</v>
      </c>
      <c r="CU1335" s="69">
        <v>0</v>
      </c>
      <c r="CV1335" s="69">
        <v>0</v>
      </c>
      <c r="CW1335" s="69">
        <v>0</v>
      </c>
      <c r="CZ1335" s="69">
        <v>0</v>
      </c>
      <c r="DA1335" s="69">
        <v>0</v>
      </c>
      <c r="DB1335" s="69">
        <v>8</v>
      </c>
      <c r="DC1335" s="69">
        <v>0</v>
      </c>
      <c r="DD1335" s="69">
        <v>0</v>
      </c>
      <c r="DE1335" s="69">
        <v>0</v>
      </c>
      <c r="DF1335" s="69">
        <v>0</v>
      </c>
      <c r="DG1335" s="69">
        <v>1</v>
      </c>
      <c r="DI1335" s="69" t="e">
        <f>INDEX(Sheet3!$E$78:$E$1130,MATCH(A1335,Sheet3!$D$78:$D$1130,0))</f>
        <v>#N/A</v>
      </c>
      <c r="DJ1335" s="69" t="str">
        <f t="shared" si="261"/>
        <v>skill_icons.ps_pet_skill_003</v>
      </c>
      <c r="DK1335" s="69" t="s">
        <v>2832</v>
      </c>
      <c r="DL1335" s="93"/>
      <c r="DM1335" s="94" t="s">
        <v>2833</v>
      </c>
      <c r="DN1335" s="69" t="e">
        <f>"造成["&amp;INDEX(Sheet5!$L$2:$L$11,MATCH(BL1335,Sheet5!$J$2:$J$11,0))&amp;":"&amp;BR1335&amp;"*"&amp;BS1335/1000&amp;"]"&amp;INDEX(Sheet5!$I$2:$I$4,MATCH(BR1335,Sheet5!$H$2:$H$4,0))&amp;"的"&amp;INDEX(Sheet5!$K$2:$K$11,MATCH(BL1335,Sheet5!$J$2:$J$11,0))</f>
        <v>#N/A</v>
      </c>
      <c r="DO1335" s="69" t="e">
        <f>"造成["&amp;INDEX(Sheet5!$L$2:$L$11,MATCH(BY1335,Sheet5!$J$2:$J$11,0))&amp;":"&amp;CE1335&amp;"*"&amp;CF1335/1000&amp;"]"&amp;INDEX(Sheet5!$I$2:$I$4,MATCH(CE1335,Sheet5!$H$2:$H$4,0))&amp;"的"&amp;INDEX(Sheet5!$K$2:$K$11,MATCH(BY1335,Sheet5!$J$2:$J$11,0))</f>
        <v>#N/A</v>
      </c>
      <c r="DP1335" s="69"/>
      <c r="DQ1335" s="69"/>
      <c r="DR1335" s="69" t="e">
        <f t="shared" si="247"/>
        <v>#N/A</v>
      </c>
      <c r="DS1335" s="90">
        <f>MATCH(A1335,Sheet5!D:D,0)</f>
        <v>4</v>
      </c>
      <c r="DT1335" s="94" t="e">
        <f>MATCH(A1334,Sheet5!F:F,0)</f>
        <v>#N/A</v>
      </c>
      <c r="DU1335" s="69">
        <v>8</v>
      </c>
      <c r="DV1335" s="69">
        <v>0</v>
      </c>
      <c r="DW1335" s="69">
        <v>0</v>
      </c>
      <c r="DX1335" s="69">
        <v>0</v>
      </c>
      <c r="DY1335" s="69">
        <v>0</v>
      </c>
    </row>
    <row r="1336" spans="1:129" ht="14.25">
      <c r="A1336" s="69">
        <v>70401</v>
      </c>
      <c r="B1336" s="69">
        <v>0</v>
      </c>
      <c r="C1336" s="69">
        <v>1</v>
      </c>
      <c r="D1336" s="69" t="s">
        <v>2834</v>
      </c>
      <c r="E1336" s="69" t="s">
        <v>2835</v>
      </c>
      <c r="F1336" s="69" t="s">
        <v>2836</v>
      </c>
      <c r="G1336" s="69">
        <v>1</v>
      </c>
      <c r="H1336" s="69" t="s">
        <v>852</v>
      </c>
      <c r="I1336" s="69">
        <v>0</v>
      </c>
      <c r="J1336" s="69">
        <v>0</v>
      </c>
      <c r="K1336" s="69">
        <v>0</v>
      </c>
      <c r="M1336" s="69">
        <v>0</v>
      </c>
      <c r="O1336" s="69">
        <v>0</v>
      </c>
      <c r="P1336" s="69">
        <v>1</v>
      </c>
      <c r="Q1336" s="69">
        <v>0</v>
      </c>
      <c r="R1336" s="69">
        <v>2</v>
      </c>
      <c r="S1336" s="69">
        <v>32768</v>
      </c>
      <c r="T1336" s="69">
        <v>100</v>
      </c>
      <c r="U1336" s="69">
        <v>0</v>
      </c>
      <c r="V1336" s="69">
        <v>0</v>
      </c>
      <c r="W1336" s="69">
        <v>0</v>
      </c>
      <c r="X1336" s="69">
        <v>0</v>
      </c>
      <c r="Y1336" s="69">
        <v>0</v>
      </c>
      <c r="Z1336" s="69">
        <v>0</v>
      </c>
      <c r="AA1336" s="69">
        <v>1</v>
      </c>
      <c r="AB1336" s="69">
        <v>8</v>
      </c>
      <c r="AC1336" s="69">
        <v>0</v>
      </c>
      <c r="AD1336" s="69">
        <v>0</v>
      </c>
      <c r="AE1336" s="69">
        <v>0</v>
      </c>
      <c r="AF1336" s="69">
        <v>1</v>
      </c>
      <c r="AG1336" s="69">
        <v>0</v>
      </c>
      <c r="AH1336" s="69">
        <v>1</v>
      </c>
      <c r="AI1336" s="69">
        <v>0</v>
      </c>
      <c r="AJ1336" s="69">
        <v>0</v>
      </c>
      <c r="AK1336" s="69">
        <v>0</v>
      </c>
      <c r="AL1336" s="69">
        <v>0</v>
      </c>
      <c r="AM1336" s="69">
        <v>0</v>
      </c>
      <c r="AN1336" s="69">
        <v>0</v>
      </c>
      <c r="AO1336" s="69">
        <v>0</v>
      </c>
      <c r="AP1336" s="69">
        <v>0</v>
      </c>
      <c r="AQ1336" s="84">
        <v>0</v>
      </c>
      <c r="AR1336" s="69">
        <v>0</v>
      </c>
      <c r="AS1336" s="69">
        <v>0</v>
      </c>
      <c r="AT1336" s="69">
        <v>0</v>
      </c>
      <c r="AU1336" s="69">
        <v>0</v>
      </c>
      <c r="AV1336" s="69">
        <v>0</v>
      </c>
      <c r="AW1336" s="69">
        <v>0</v>
      </c>
      <c r="AX1336" s="69">
        <v>0</v>
      </c>
      <c r="AY1336" s="69">
        <v>0</v>
      </c>
      <c r="AZ1336" s="69">
        <v>0</v>
      </c>
      <c r="BA1336" s="69">
        <v>0</v>
      </c>
      <c r="BB1336" s="69">
        <v>0</v>
      </c>
      <c r="BC1336" s="69">
        <v>0</v>
      </c>
      <c r="BD1336" s="69">
        <v>0</v>
      </c>
      <c r="BE1336" s="69">
        <v>0</v>
      </c>
      <c r="BF1336" s="69">
        <v>0</v>
      </c>
      <c r="BG1336" s="69">
        <v>0</v>
      </c>
      <c r="BH1336" s="69">
        <v>0</v>
      </c>
      <c r="BK1336" s="69">
        <v>3</v>
      </c>
      <c r="BL1336" s="69">
        <v>10</v>
      </c>
      <c r="BM1336" s="69">
        <v>1</v>
      </c>
      <c r="BN1336" s="69">
        <v>8</v>
      </c>
      <c r="BO1336" s="89">
        <v>0</v>
      </c>
      <c r="BP1336" s="69">
        <v>1</v>
      </c>
      <c r="BQ1336" s="69">
        <v>1</v>
      </c>
      <c r="BR1336" s="69">
        <v>1</v>
      </c>
      <c r="BS1336" s="69">
        <v>21004</v>
      </c>
      <c r="BT1336" s="69">
        <v>0</v>
      </c>
      <c r="BU1336" s="69">
        <v>0</v>
      </c>
      <c r="BV1336" s="69">
        <v>1000</v>
      </c>
      <c r="BW1336" s="69">
        <v>0</v>
      </c>
      <c r="BY1336" s="69">
        <v>0</v>
      </c>
      <c r="BZ1336" s="69">
        <v>0</v>
      </c>
      <c r="CA1336" s="69">
        <v>31</v>
      </c>
      <c r="CB1336" s="89">
        <v>0</v>
      </c>
      <c r="CC1336" s="69">
        <v>0</v>
      </c>
      <c r="CD1336" s="69">
        <v>0</v>
      </c>
      <c r="CE1336" s="69">
        <v>0</v>
      </c>
      <c r="CF1336" s="69">
        <v>0</v>
      </c>
      <c r="CG1336" s="69">
        <v>0</v>
      </c>
      <c r="CH1336" s="69">
        <v>0</v>
      </c>
      <c r="CI1336" s="69">
        <v>0</v>
      </c>
      <c r="CJ1336" s="69">
        <v>0</v>
      </c>
      <c r="CL1336" s="69">
        <v>0</v>
      </c>
      <c r="CM1336" s="69">
        <v>0</v>
      </c>
      <c r="CN1336" s="69">
        <v>0</v>
      </c>
      <c r="CO1336" s="89">
        <v>0</v>
      </c>
      <c r="CP1336" s="69">
        <v>0</v>
      </c>
      <c r="CQ1336" s="69">
        <v>0</v>
      </c>
      <c r="CR1336" s="69">
        <v>0</v>
      </c>
      <c r="CS1336" s="69">
        <v>0</v>
      </c>
      <c r="CT1336" s="69">
        <v>0</v>
      </c>
      <c r="CU1336" s="69">
        <v>0</v>
      </c>
      <c r="CV1336" s="69">
        <v>0</v>
      </c>
      <c r="CW1336" s="69">
        <v>0</v>
      </c>
      <c r="CZ1336" s="69">
        <v>0</v>
      </c>
      <c r="DA1336" s="69">
        <v>0</v>
      </c>
      <c r="DB1336" s="69">
        <v>8</v>
      </c>
      <c r="DC1336" s="69">
        <v>0</v>
      </c>
      <c r="DD1336" s="69">
        <v>0</v>
      </c>
      <c r="DE1336" s="69">
        <v>0</v>
      </c>
      <c r="DF1336" s="69">
        <v>0</v>
      </c>
      <c r="DG1336" s="69">
        <v>1</v>
      </c>
      <c r="DI1336" s="69" t="e">
        <f>INDEX(Sheet3!$E$78:$E$1130,MATCH(A1336,Sheet3!$D$78:$D$1130,0))</f>
        <v>#N/A</v>
      </c>
      <c r="DJ1336" s="69" t="str">
        <f t="shared" si="261"/>
        <v>skill_icons.ps_pet_skill_004</v>
      </c>
      <c r="DK1336" s="69" t="s">
        <v>2837</v>
      </c>
      <c r="DL1336" s="93"/>
      <c r="DM1336" s="94" t="s">
        <v>2838</v>
      </c>
      <c r="DN1336" s="69" t="e">
        <f>"造成["&amp;INDEX(Sheet5!$L$2:$L$11,MATCH(BL1336,Sheet5!$J$2:$J$11,0))&amp;":"&amp;BR1336&amp;"*"&amp;BS1336/1000&amp;"]"&amp;INDEX(Sheet5!$I$2:$I$4,MATCH(BR1336,Sheet5!$H$2:$H$4,0))&amp;"的"&amp;INDEX(Sheet5!$K$2:$K$11,MATCH(BL1336,Sheet5!$J$2:$J$11,0))</f>
        <v>#N/A</v>
      </c>
      <c r="DO1336" s="69" t="e">
        <f>"造成["&amp;INDEX(Sheet5!$L$2:$L$11,MATCH(BY1336,Sheet5!$J$2:$J$11,0))&amp;":"&amp;CE1336&amp;"*"&amp;CF1336/1000&amp;"]"&amp;INDEX(Sheet5!$I$2:$I$4,MATCH(CE1336,Sheet5!$H$2:$H$4,0))&amp;"的"&amp;INDEX(Sheet5!$K$2:$K$11,MATCH(BY1336,Sheet5!$J$2:$J$11,0))</f>
        <v>#N/A</v>
      </c>
      <c r="DP1336" s="69"/>
      <c r="DQ1336" s="69"/>
      <c r="DR1336" s="69" t="e">
        <f t="shared" si="247"/>
        <v>#N/A</v>
      </c>
      <c r="DS1336" s="90">
        <f>MATCH(A1336,Sheet5!D:D,0)</f>
        <v>5</v>
      </c>
      <c r="DT1336" s="94" t="e">
        <f>MATCH(A1335,Sheet5!F:F,0)</f>
        <v>#N/A</v>
      </c>
      <c r="DU1336" s="69">
        <v>8</v>
      </c>
      <c r="DV1336" s="69">
        <v>0</v>
      </c>
      <c r="DW1336" s="69">
        <v>0</v>
      </c>
      <c r="DX1336" s="69">
        <v>0</v>
      </c>
      <c r="DY1336" s="69">
        <v>0</v>
      </c>
    </row>
    <row r="1337" spans="1:129" ht="14.25">
      <c r="A1337" s="69">
        <v>70501</v>
      </c>
      <c r="B1337" s="69">
        <v>0</v>
      </c>
      <c r="C1337" s="69">
        <v>1</v>
      </c>
      <c r="D1337" s="69" t="s">
        <v>2839</v>
      </c>
      <c r="E1337" s="69" t="s">
        <v>2840</v>
      </c>
      <c r="F1337" s="69" t="s">
        <v>2841</v>
      </c>
      <c r="G1337" s="69">
        <v>1</v>
      </c>
      <c r="H1337" s="69" t="s">
        <v>852</v>
      </c>
      <c r="I1337" s="69">
        <v>0</v>
      </c>
      <c r="J1337" s="69">
        <v>0</v>
      </c>
      <c r="K1337" s="69">
        <v>0</v>
      </c>
      <c r="M1337" s="69">
        <v>0</v>
      </c>
      <c r="O1337" s="69">
        <v>0</v>
      </c>
      <c r="P1337" s="69">
        <v>1</v>
      </c>
      <c r="Q1337" s="69">
        <v>0</v>
      </c>
      <c r="R1337" s="69">
        <v>2</v>
      </c>
      <c r="S1337" s="69">
        <v>32768</v>
      </c>
      <c r="T1337" s="69">
        <v>100</v>
      </c>
      <c r="U1337" s="69">
        <v>0</v>
      </c>
      <c r="V1337" s="69">
        <v>0</v>
      </c>
      <c r="W1337" s="69">
        <v>0</v>
      </c>
      <c r="X1337" s="69">
        <v>0</v>
      </c>
      <c r="Y1337" s="69">
        <v>0</v>
      </c>
      <c r="Z1337" s="69">
        <v>0</v>
      </c>
      <c r="AA1337" s="69">
        <v>1</v>
      </c>
      <c r="AB1337" s="69">
        <v>8</v>
      </c>
      <c r="AC1337" s="69">
        <v>0</v>
      </c>
      <c r="AD1337" s="69">
        <v>0</v>
      </c>
      <c r="AE1337" s="69">
        <v>0</v>
      </c>
      <c r="AF1337" s="69">
        <v>1</v>
      </c>
      <c r="AG1337" s="69">
        <v>0</v>
      </c>
      <c r="AH1337" s="69">
        <v>1</v>
      </c>
      <c r="AI1337" s="69">
        <v>0</v>
      </c>
      <c r="AJ1337" s="69">
        <v>0</v>
      </c>
      <c r="AK1337" s="69">
        <v>0</v>
      </c>
      <c r="AL1337" s="69">
        <v>0</v>
      </c>
      <c r="AM1337" s="69">
        <v>0</v>
      </c>
      <c r="AN1337" s="69">
        <v>0</v>
      </c>
      <c r="AO1337" s="69">
        <v>0</v>
      </c>
      <c r="AP1337" s="69">
        <v>0</v>
      </c>
      <c r="AQ1337" s="84">
        <v>0</v>
      </c>
      <c r="AR1337" s="69">
        <v>0</v>
      </c>
      <c r="AS1337" s="69">
        <v>0</v>
      </c>
      <c r="AT1337" s="69">
        <v>0</v>
      </c>
      <c r="AU1337" s="69">
        <v>0</v>
      </c>
      <c r="AV1337" s="69">
        <v>0</v>
      </c>
      <c r="AW1337" s="69">
        <v>0</v>
      </c>
      <c r="AX1337" s="69">
        <v>0</v>
      </c>
      <c r="AY1337" s="69">
        <v>0</v>
      </c>
      <c r="AZ1337" s="69">
        <v>0</v>
      </c>
      <c r="BA1337" s="69">
        <v>0</v>
      </c>
      <c r="BB1337" s="69">
        <v>0</v>
      </c>
      <c r="BC1337" s="69">
        <v>0</v>
      </c>
      <c r="BD1337" s="69">
        <v>0</v>
      </c>
      <c r="BE1337" s="69">
        <v>0</v>
      </c>
      <c r="BF1337" s="69">
        <v>0</v>
      </c>
      <c r="BG1337" s="69">
        <v>0</v>
      </c>
      <c r="BH1337" s="69">
        <v>0</v>
      </c>
      <c r="BK1337" s="69">
        <v>3</v>
      </c>
      <c r="BL1337" s="69">
        <v>10</v>
      </c>
      <c r="BM1337" s="69">
        <v>1</v>
      </c>
      <c r="BN1337" s="69">
        <v>8</v>
      </c>
      <c r="BO1337" s="89">
        <v>0</v>
      </c>
      <c r="BP1337" s="69">
        <v>1</v>
      </c>
      <c r="BQ1337" s="69">
        <v>1</v>
      </c>
      <c r="BR1337" s="69">
        <v>1</v>
      </c>
      <c r="BS1337" s="69">
        <v>21005</v>
      </c>
      <c r="BT1337" s="69">
        <v>0</v>
      </c>
      <c r="BU1337" s="69">
        <v>0</v>
      </c>
      <c r="BV1337" s="69">
        <v>1000</v>
      </c>
      <c r="BW1337" s="69">
        <v>0</v>
      </c>
      <c r="BY1337" s="69">
        <v>0</v>
      </c>
      <c r="BZ1337" s="69">
        <v>0</v>
      </c>
      <c r="CA1337" s="69">
        <v>31</v>
      </c>
      <c r="CB1337" s="89">
        <v>0</v>
      </c>
      <c r="CC1337" s="69">
        <v>0</v>
      </c>
      <c r="CD1337" s="69">
        <v>0</v>
      </c>
      <c r="CE1337" s="69">
        <v>0</v>
      </c>
      <c r="CF1337" s="69">
        <v>0</v>
      </c>
      <c r="CG1337" s="69">
        <v>0</v>
      </c>
      <c r="CH1337" s="69">
        <v>0</v>
      </c>
      <c r="CI1337" s="69">
        <v>0</v>
      </c>
      <c r="CJ1337" s="69">
        <v>0</v>
      </c>
      <c r="CL1337" s="69">
        <v>0</v>
      </c>
      <c r="CM1337" s="69">
        <v>0</v>
      </c>
      <c r="CN1337" s="69">
        <v>0</v>
      </c>
      <c r="CO1337" s="89">
        <v>0</v>
      </c>
      <c r="CP1337" s="69">
        <v>0</v>
      </c>
      <c r="CQ1337" s="69">
        <v>0</v>
      </c>
      <c r="CR1337" s="69">
        <v>0</v>
      </c>
      <c r="CS1337" s="69">
        <v>0</v>
      </c>
      <c r="CT1337" s="69">
        <v>0</v>
      </c>
      <c r="CU1337" s="69">
        <v>0</v>
      </c>
      <c r="CV1337" s="69">
        <v>0</v>
      </c>
      <c r="CW1337" s="69">
        <v>0</v>
      </c>
      <c r="CZ1337" s="69">
        <v>0</v>
      </c>
      <c r="DA1337" s="69">
        <v>0</v>
      </c>
      <c r="DB1337" s="69">
        <v>8</v>
      </c>
      <c r="DC1337" s="69">
        <v>0</v>
      </c>
      <c r="DD1337" s="69">
        <v>0</v>
      </c>
      <c r="DE1337" s="69">
        <v>0</v>
      </c>
      <c r="DF1337" s="69">
        <v>0</v>
      </c>
      <c r="DG1337" s="69">
        <v>1</v>
      </c>
      <c r="DI1337" s="69" t="e">
        <f>INDEX(Sheet3!$E$78:$E$1130,MATCH(A1337,Sheet3!$D$78:$D$1130,0))</f>
        <v>#N/A</v>
      </c>
      <c r="DJ1337" s="69" t="str">
        <f t="shared" si="261"/>
        <v>skill_icons.ps_pet_skill_005</v>
      </c>
      <c r="DK1337" s="69" t="s">
        <v>2842</v>
      </c>
      <c r="DL1337" s="93"/>
      <c r="DM1337" s="94" t="s">
        <v>2843</v>
      </c>
      <c r="DN1337" s="69" t="e">
        <f>"造成["&amp;INDEX(Sheet5!$L$2:$L$11,MATCH(BL1337,Sheet5!$J$2:$J$11,0))&amp;":"&amp;BR1337&amp;"*"&amp;BS1337/1000&amp;"]"&amp;INDEX(Sheet5!$I$2:$I$4,MATCH(BR1337,Sheet5!$H$2:$H$4,0))&amp;"的"&amp;INDEX(Sheet5!$K$2:$K$11,MATCH(BL1337,Sheet5!$J$2:$J$11,0))</f>
        <v>#N/A</v>
      </c>
      <c r="DO1337" s="69" t="e">
        <f>"造成["&amp;INDEX(Sheet5!$L$2:$L$11,MATCH(BY1337,Sheet5!$J$2:$J$11,0))&amp;":"&amp;CE1337&amp;"*"&amp;CF1337/1000&amp;"]"&amp;INDEX(Sheet5!$I$2:$I$4,MATCH(CE1337,Sheet5!$H$2:$H$4,0))&amp;"的"&amp;INDEX(Sheet5!$K$2:$K$11,MATCH(BY1337,Sheet5!$J$2:$J$11,0))</f>
        <v>#N/A</v>
      </c>
      <c r="DP1337" s="69"/>
      <c r="DQ1337" s="69"/>
      <c r="DR1337" s="69" t="e">
        <f t="shared" si="247"/>
        <v>#N/A</v>
      </c>
      <c r="DS1337" s="90">
        <f>MATCH(A1337,Sheet5!D:D,0)</f>
        <v>6</v>
      </c>
      <c r="DT1337" s="94" t="e">
        <f>MATCH(A1336,Sheet5!F:F,0)</f>
        <v>#N/A</v>
      </c>
      <c r="DU1337" s="69">
        <v>8</v>
      </c>
      <c r="DV1337" s="69">
        <v>0</v>
      </c>
      <c r="DW1337" s="69">
        <v>0</v>
      </c>
      <c r="DX1337" s="69">
        <v>0</v>
      </c>
      <c r="DY1337" s="69">
        <v>0</v>
      </c>
    </row>
    <row r="1338" spans="1:129" ht="14.25">
      <c r="A1338" s="69">
        <v>70601</v>
      </c>
      <c r="B1338" s="69">
        <v>0</v>
      </c>
      <c r="C1338" s="69">
        <v>1</v>
      </c>
      <c r="D1338" s="69" t="s">
        <v>2844</v>
      </c>
      <c r="E1338" s="69" t="s">
        <v>2845</v>
      </c>
      <c r="F1338" s="69" t="s">
        <v>2846</v>
      </c>
      <c r="G1338" s="69">
        <v>1</v>
      </c>
      <c r="H1338" s="69" t="s">
        <v>852</v>
      </c>
      <c r="I1338" s="69">
        <v>0</v>
      </c>
      <c r="J1338" s="69">
        <v>0</v>
      </c>
      <c r="K1338" s="69">
        <v>0</v>
      </c>
      <c r="M1338" s="69">
        <v>0</v>
      </c>
      <c r="O1338" s="69">
        <v>0</v>
      </c>
      <c r="P1338" s="69">
        <v>1</v>
      </c>
      <c r="Q1338" s="69">
        <v>0</v>
      </c>
      <c r="R1338" s="69">
        <v>2</v>
      </c>
      <c r="S1338" s="69">
        <v>32768</v>
      </c>
      <c r="T1338" s="69">
        <v>100</v>
      </c>
      <c r="U1338" s="69">
        <v>0</v>
      </c>
      <c r="V1338" s="69">
        <v>0</v>
      </c>
      <c r="W1338" s="69">
        <v>0</v>
      </c>
      <c r="X1338" s="69">
        <v>0</v>
      </c>
      <c r="Y1338" s="69">
        <v>0</v>
      </c>
      <c r="Z1338" s="69">
        <v>0</v>
      </c>
      <c r="AA1338" s="69">
        <v>1</v>
      </c>
      <c r="AB1338" s="69">
        <v>8</v>
      </c>
      <c r="AC1338" s="69">
        <v>0</v>
      </c>
      <c r="AD1338" s="69">
        <v>0</v>
      </c>
      <c r="AE1338" s="69">
        <v>0</v>
      </c>
      <c r="AF1338" s="69">
        <v>1</v>
      </c>
      <c r="AG1338" s="69">
        <v>0</v>
      </c>
      <c r="AH1338" s="69">
        <v>1</v>
      </c>
      <c r="AI1338" s="69">
        <v>0</v>
      </c>
      <c r="AJ1338" s="69">
        <v>0</v>
      </c>
      <c r="AK1338" s="69">
        <v>0</v>
      </c>
      <c r="AL1338" s="69">
        <v>0</v>
      </c>
      <c r="AM1338" s="69">
        <v>0</v>
      </c>
      <c r="AN1338" s="69">
        <v>0</v>
      </c>
      <c r="AO1338" s="69">
        <v>0</v>
      </c>
      <c r="AP1338" s="69">
        <v>0</v>
      </c>
      <c r="AQ1338" s="84">
        <v>0</v>
      </c>
      <c r="AR1338" s="69">
        <v>0</v>
      </c>
      <c r="AS1338" s="69">
        <v>0</v>
      </c>
      <c r="AT1338" s="69">
        <v>0</v>
      </c>
      <c r="AU1338" s="69">
        <v>0</v>
      </c>
      <c r="AV1338" s="69">
        <v>0</v>
      </c>
      <c r="AW1338" s="69">
        <v>0</v>
      </c>
      <c r="AX1338" s="69">
        <v>0</v>
      </c>
      <c r="AY1338" s="69">
        <v>0</v>
      </c>
      <c r="AZ1338" s="69">
        <v>0</v>
      </c>
      <c r="BA1338" s="69">
        <v>0</v>
      </c>
      <c r="BB1338" s="69">
        <v>0</v>
      </c>
      <c r="BC1338" s="69">
        <v>0</v>
      </c>
      <c r="BD1338" s="69">
        <v>0</v>
      </c>
      <c r="BE1338" s="69">
        <v>0</v>
      </c>
      <c r="BF1338" s="69">
        <v>0</v>
      </c>
      <c r="BG1338" s="69">
        <v>0</v>
      </c>
      <c r="BH1338" s="69">
        <v>0</v>
      </c>
      <c r="BK1338" s="69">
        <v>3</v>
      </c>
      <c r="BL1338" s="69">
        <v>10</v>
      </c>
      <c r="BM1338" s="69">
        <v>1</v>
      </c>
      <c r="BN1338" s="69">
        <v>8</v>
      </c>
      <c r="BO1338" s="89">
        <v>0</v>
      </c>
      <c r="BP1338" s="69">
        <v>1</v>
      </c>
      <c r="BQ1338" s="69">
        <v>1</v>
      </c>
      <c r="BR1338" s="69">
        <v>1</v>
      </c>
      <c r="BS1338" s="69">
        <v>21006</v>
      </c>
      <c r="BT1338" s="69">
        <v>0</v>
      </c>
      <c r="BU1338" s="69">
        <v>0</v>
      </c>
      <c r="BV1338" s="69">
        <v>1000</v>
      </c>
      <c r="BW1338" s="69">
        <v>0</v>
      </c>
      <c r="BY1338" s="69">
        <v>0</v>
      </c>
      <c r="BZ1338" s="69">
        <v>0</v>
      </c>
      <c r="CA1338" s="69">
        <v>31</v>
      </c>
      <c r="CB1338" s="89">
        <v>0</v>
      </c>
      <c r="CC1338" s="69">
        <v>0</v>
      </c>
      <c r="CD1338" s="69">
        <v>0</v>
      </c>
      <c r="CE1338" s="69">
        <v>0</v>
      </c>
      <c r="CF1338" s="69">
        <v>0</v>
      </c>
      <c r="CG1338" s="69">
        <v>0</v>
      </c>
      <c r="CH1338" s="69">
        <v>0</v>
      </c>
      <c r="CI1338" s="69">
        <v>0</v>
      </c>
      <c r="CJ1338" s="69">
        <v>0</v>
      </c>
      <c r="CL1338" s="69">
        <v>0</v>
      </c>
      <c r="CM1338" s="69">
        <v>0</v>
      </c>
      <c r="CN1338" s="69">
        <v>0</v>
      </c>
      <c r="CO1338" s="89">
        <v>0</v>
      </c>
      <c r="CP1338" s="69">
        <v>0</v>
      </c>
      <c r="CQ1338" s="69">
        <v>0</v>
      </c>
      <c r="CR1338" s="69">
        <v>0</v>
      </c>
      <c r="CS1338" s="69">
        <v>0</v>
      </c>
      <c r="CT1338" s="69">
        <v>0</v>
      </c>
      <c r="CU1338" s="69">
        <v>0</v>
      </c>
      <c r="CV1338" s="69">
        <v>0</v>
      </c>
      <c r="CW1338" s="69">
        <v>0</v>
      </c>
      <c r="CZ1338" s="69">
        <v>0</v>
      </c>
      <c r="DA1338" s="69">
        <v>0</v>
      </c>
      <c r="DB1338" s="69">
        <v>8</v>
      </c>
      <c r="DC1338" s="69">
        <v>0</v>
      </c>
      <c r="DD1338" s="69">
        <v>0</v>
      </c>
      <c r="DE1338" s="69">
        <v>0</v>
      </c>
      <c r="DF1338" s="69">
        <v>0</v>
      </c>
      <c r="DG1338" s="69">
        <v>1</v>
      </c>
      <c r="DI1338" s="69" t="e">
        <f>INDEX(Sheet3!$E$78:$E$1130,MATCH(A1338,Sheet3!$D$78:$D$1130,0))</f>
        <v>#N/A</v>
      </c>
      <c r="DJ1338" s="69" t="str">
        <f t="shared" si="261"/>
        <v>skill_icons.ps_pet_skill_006</v>
      </c>
      <c r="DK1338" s="69" t="s">
        <v>2847</v>
      </c>
      <c r="DL1338" s="93"/>
      <c r="DM1338" s="94" t="s">
        <v>2848</v>
      </c>
      <c r="DN1338" s="69" t="e">
        <f>"造成["&amp;INDEX(Sheet5!$L$2:$L$11,MATCH(BL1338,Sheet5!$J$2:$J$11,0))&amp;":"&amp;BR1338&amp;"*"&amp;BS1338/1000&amp;"]"&amp;INDEX(Sheet5!$I$2:$I$4,MATCH(BR1338,Sheet5!$H$2:$H$4,0))&amp;"的"&amp;INDEX(Sheet5!$K$2:$K$11,MATCH(BL1338,Sheet5!$J$2:$J$11,0))</f>
        <v>#N/A</v>
      </c>
      <c r="DO1338" s="69" t="e">
        <f>"造成["&amp;INDEX(Sheet5!$L$2:$L$11,MATCH(BY1338,Sheet5!$J$2:$J$11,0))&amp;":"&amp;CE1338&amp;"*"&amp;CF1338/1000&amp;"]"&amp;INDEX(Sheet5!$I$2:$I$4,MATCH(CE1338,Sheet5!$H$2:$H$4,0))&amp;"的"&amp;INDEX(Sheet5!$K$2:$K$11,MATCH(BY1338,Sheet5!$J$2:$J$11,0))</f>
        <v>#N/A</v>
      </c>
      <c r="DP1338" s="69"/>
      <c r="DQ1338" s="69"/>
      <c r="DR1338" s="69" t="e">
        <f t="shared" si="247"/>
        <v>#N/A</v>
      </c>
      <c r="DS1338" s="90">
        <f>MATCH(A1338,Sheet5!D:D,0)</f>
        <v>7</v>
      </c>
      <c r="DT1338" s="94" t="e">
        <f>MATCH(A1337,Sheet5!F:F,0)</f>
        <v>#N/A</v>
      </c>
      <c r="DU1338" s="69">
        <v>8</v>
      </c>
      <c r="DV1338" s="69">
        <v>0</v>
      </c>
      <c r="DW1338" s="69">
        <v>0</v>
      </c>
      <c r="DX1338" s="69">
        <v>0</v>
      </c>
      <c r="DY1338" s="69">
        <v>0</v>
      </c>
    </row>
    <row r="1339" spans="1:129" ht="14.25">
      <c r="A1339" s="69">
        <v>70701</v>
      </c>
      <c r="B1339" s="69">
        <v>0</v>
      </c>
      <c r="C1339" s="69">
        <v>1</v>
      </c>
      <c r="D1339" s="69" t="s">
        <v>2849</v>
      </c>
      <c r="E1339" s="69" t="s">
        <v>2850</v>
      </c>
      <c r="F1339" s="69" t="s">
        <v>2851</v>
      </c>
      <c r="G1339" s="69">
        <v>1</v>
      </c>
      <c r="H1339" s="69" t="s">
        <v>852</v>
      </c>
      <c r="I1339" s="69">
        <v>0</v>
      </c>
      <c r="J1339" s="69">
        <v>0</v>
      </c>
      <c r="K1339" s="69">
        <v>0</v>
      </c>
      <c r="M1339" s="69">
        <v>0</v>
      </c>
      <c r="O1339" s="69">
        <v>0</v>
      </c>
      <c r="P1339" s="69">
        <v>1</v>
      </c>
      <c r="Q1339" s="69">
        <v>0</v>
      </c>
      <c r="R1339" s="69">
        <v>2</v>
      </c>
      <c r="S1339" s="69">
        <v>32768</v>
      </c>
      <c r="T1339" s="69">
        <v>100</v>
      </c>
      <c r="U1339" s="69">
        <v>0</v>
      </c>
      <c r="V1339" s="69">
        <v>0</v>
      </c>
      <c r="W1339" s="69">
        <v>0</v>
      </c>
      <c r="X1339" s="69">
        <v>0</v>
      </c>
      <c r="Y1339" s="69">
        <v>0</v>
      </c>
      <c r="Z1339" s="69">
        <v>0</v>
      </c>
      <c r="AA1339" s="69">
        <v>1</v>
      </c>
      <c r="AB1339" s="69">
        <v>8</v>
      </c>
      <c r="AC1339" s="69">
        <v>0</v>
      </c>
      <c r="AD1339" s="69">
        <v>0</v>
      </c>
      <c r="AE1339" s="69">
        <v>0</v>
      </c>
      <c r="AF1339" s="69">
        <v>1</v>
      </c>
      <c r="AG1339" s="69">
        <v>0</v>
      </c>
      <c r="AH1339" s="69">
        <v>1</v>
      </c>
      <c r="AI1339" s="69">
        <v>0</v>
      </c>
      <c r="AJ1339" s="69">
        <v>0</v>
      </c>
      <c r="AK1339" s="69">
        <v>0</v>
      </c>
      <c r="AL1339" s="69">
        <v>0</v>
      </c>
      <c r="AM1339" s="69">
        <v>0</v>
      </c>
      <c r="AN1339" s="69">
        <v>0</v>
      </c>
      <c r="AO1339" s="69">
        <v>0</v>
      </c>
      <c r="AP1339" s="69">
        <v>0</v>
      </c>
      <c r="AQ1339" s="84">
        <v>0</v>
      </c>
      <c r="AR1339" s="69">
        <v>0</v>
      </c>
      <c r="AS1339" s="69">
        <v>0</v>
      </c>
      <c r="AT1339" s="69">
        <v>0</v>
      </c>
      <c r="AU1339" s="69">
        <v>0</v>
      </c>
      <c r="AV1339" s="69">
        <v>0</v>
      </c>
      <c r="AW1339" s="69">
        <v>0</v>
      </c>
      <c r="AX1339" s="69">
        <v>0</v>
      </c>
      <c r="AY1339" s="69">
        <v>0</v>
      </c>
      <c r="AZ1339" s="69">
        <v>0</v>
      </c>
      <c r="BA1339" s="69">
        <v>0</v>
      </c>
      <c r="BB1339" s="69">
        <v>0</v>
      </c>
      <c r="BC1339" s="69">
        <v>0</v>
      </c>
      <c r="BD1339" s="69">
        <v>0</v>
      </c>
      <c r="BE1339" s="69">
        <v>0</v>
      </c>
      <c r="BF1339" s="69">
        <v>0</v>
      </c>
      <c r="BG1339" s="69">
        <v>0</v>
      </c>
      <c r="BH1339" s="69">
        <v>0</v>
      </c>
      <c r="BK1339" s="69">
        <v>3</v>
      </c>
      <c r="BL1339" s="69">
        <v>10</v>
      </c>
      <c r="BM1339" s="69">
        <v>1</v>
      </c>
      <c r="BN1339" s="69">
        <v>8</v>
      </c>
      <c r="BO1339" s="89">
        <v>0</v>
      </c>
      <c r="BP1339" s="69">
        <v>1</v>
      </c>
      <c r="BQ1339" s="69">
        <v>1</v>
      </c>
      <c r="BR1339" s="69">
        <v>1</v>
      </c>
      <c r="BS1339" s="69">
        <v>21007</v>
      </c>
      <c r="BT1339" s="69">
        <v>0</v>
      </c>
      <c r="BU1339" s="69">
        <v>0</v>
      </c>
      <c r="BV1339" s="69">
        <v>1000</v>
      </c>
      <c r="BW1339" s="69">
        <v>0</v>
      </c>
      <c r="BY1339" s="69">
        <v>0</v>
      </c>
      <c r="BZ1339" s="69">
        <v>0</v>
      </c>
      <c r="CA1339" s="69">
        <v>31</v>
      </c>
      <c r="CB1339" s="89">
        <v>0</v>
      </c>
      <c r="CC1339" s="69">
        <v>0</v>
      </c>
      <c r="CD1339" s="69">
        <v>0</v>
      </c>
      <c r="CE1339" s="69">
        <v>0</v>
      </c>
      <c r="CF1339" s="69">
        <v>0</v>
      </c>
      <c r="CG1339" s="69">
        <v>0</v>
      </c>
      <c r="CH1339" s="69">
        <v>0</v>
      </c>
      <c r="CI1339" s="69">
        <v>0</v>
      </c>
      <c r="CJ1339" s="69">
        <v>0</v>
      </c>
      <c r="CL1339" s="69">
        <v>0</v>
      </c>
      <c r="CM1339" s="69">
        <v>0</v>
      </c>
      <c r="CN1339" s="69">
        <v>0</v>
      </c>
      <c r="CO1339" s="89">
        <v>0</v>
      </c>
      <c r="CP1339" s="69">
        <v>0</v>
      </c>
      <c r="CQ1339" s="69">
        <v>0</v>
      </c>
      <c r="CR1339" s="69">
        <v>0</v>
      </c>
      <c r="CS1339" s="69">
        <v>0</v>
      </c>
      <c r="CT1339" s="69">
        <v>0</v>
      </c>
      <c r="CU1339" s="69">
        <v>0</v>
      </c>
      <c r="CV1339" s="69">
        <v>0</v>
      </c>
      <c r="CW1339" s="69">
        <v>0</v>
      </c>
      <c r="CZ1339" s="69">
        <v>0</v>
      </c>
      <c r="DA1339" s="69">
        <v>0</v>
      </c>
      <c r="DB1339" s="69">
        <v>8</v>
      </c>
      <c r="DC1339" s="69">
        <v>0</v>
      </c>
      <c r="DD1339" s="69">
        <v>0</v>
      </c>
      <c r="DE1339" s="69">
        <v>0</v>
      </c>
      <c r="DF1339" s="69">
        <v>0</v>
      </c>
      <c r="DG1339" s="69">
        <v>1</v>
      </c>
      <c r="DI1339" s="69" t="e">
        <f>INDEX(Sheet3!$E$78:$E$1130,MATCH(A1339,Sheet3!$D$78:$D$1130,0))</f>
        <v>#N/A</v>
      </c>
      <c r="DJ1339" s="69" t="str">
        <f t="shared" si="261"/>
        <v>skill_icons.ps_pet_skill_007</v>
      </c>
      <c r="DK1339" s="69" t="s">
        <v>2852</v>
      </c>
      <c r="DL1339" s="93"/>
      <c r="DM1339" s="94" t="s">
        <v>2853</v>
      </c>
      <c r="DN1339" s="69" t="e">
        <f>"造成["&amp;INDEX(Sheet5!$L$2:$L$11,MATCH(BL1339,Sheet5!$J$2:$J$11,0))&amp;":"&amp;BR1339&amp;"*"&amp;BS1339/1000&amp;"]"&amp;INDEX(Sheet5!$I$2:$I$4,MATCH(BR1339,Sheet5!$H$2:$H$4,0))&amp;"的"&amp;INDEX(Sheet5!$K$2:$K$11,MATCH(BL1339,Sheet5!$J$2:$J$11,0))</f>
        <v>#N/A</v>
      </c>
      <c r="DO1339" s="69" t="e">
        <f>"造成["&amp;INDEX(Sheet5!$L$2:$L$11,MATCH(BY1339,Sheet5!$J$2:$J$11,0))&amp;":"&amp;CE1339&amp;"*"&amp;CF1339/1000&amp;"]"&amp;INDEX(Sheet5!$I$2:$I$4,MATCH(CE1339,Sheet5!$H$2:$H$4,0))&amp;"的"&amp;INDEX(Sheet5!$K$2:$K$11,MATCH(BY1339,Sheet5!$J$2:$J$11,0))</f>
        <v>#N/A</v>
      </c>
      <c r="DP1339" s="69"/>
      <c r="DQ1339" s="69"/>
      <c r="DR1339" s="69" t="e">
        <f t="shared" si="247"/>
        <v>#N/A</v>
      </c>
      <c r="DS1339" s="90">
        <f>MATCH(A1339,Sheet5!D:D,0)</f>
        <v>8</v>
      </c>
      <c r="DT1339" s="94" t="e">
        <f>MATCH(A1338,Sheet5!F:F,0)</f>
        <v>#N/A</v>
      </c>
      <c r="DU1339" s="69">
        <v>8</v>
      </c>
      <c r="DV1339" s="69">
        <v>0</v>
      </c>
      <c r="DW1339" s="69">
        <v>0</v>
      </c>
      <c r="DX1339" s="69">
        <v>0</v>
      </c>
      <c r="DY1339" s="69">
        <v>0</v>
      </c>
    </row>
    <row r="1340" spans="1:129" ht="14.25">
      <c r="A1340" s="69">
        <v>70801</v>
      </c>
      <c r="B1340" s="69">
        <v>0</v>
      </c>
      <c r="C1340" s="69">
        <v>1</v>
      </c>
      <c r="D1340" s="69" t="s">
        <v>2854</v>
      </c>
      <c r="E1340" s="69" t="s">
        <v>2855</v>
      </c>
      <c r="F1340" s="69" t="s">
        <v>2856</v>
      </c>
      <c r="G1340" s="69">
        <v>1</v>
      </c>
      <c r="H1340" s="69" t="s">
        <v>852</v>
      </c>
      <c r="I1340" s="69">
        <v>0</v>
      </c>
      <c r="J1340" s="69">
        <v>0</v>
      </c>
      <c r="K1340" s="69">
        <v>0</v>
      </c>
      <c r="M1340" s="69">
        <v>0</v>
      </c>
      <c r="O1340" s="69">
        <v>0</v>
      </c>
      <c r="P1340" s="69">
        <v>1</v>
      </c>
      <c r="Q1340" s="69">
        <v>0</v>
      </c>
      <c r="R1340" s="69">
        <v>2</v>
      </c>
      <c r="S1340" s="69">
        <v>32768</v>
      </c>
      <c r="T1340" s="69">
        <v>100</v>
      </c>
      <c r="U1340" s="69">
        <v>0</v>
      </c>
      <c r="V1340" s="69">
        <v>0</v>
      </c>
      <c r="W1340" s="69">
        <v>0</v>
      </c>
      <c r="X1340" s="69">
        <v>0</v>
      </c>
      <c r="Y1340" s="69">
        <v>0</v>
      </c>
      <c r="Z1340" s="69">
        <v>0</v>
      </c>
      <c r="AA1340" s="69">
        <v>1</v>
      </c>
      <c r="AB1340" s="69">
        <v>8</v>
      </c>
      <c r="AC1340" s="69">
        <v>0</v>
      </c>
      <c r="AD1340" s="69">
        <v>0</v>
      </c>
      <c r="AE1340" s="69">
        <v>0</v>
      </c>
      <c r="AF1340" s="69">
        <v>1</v>
      </c>
      <c r="AG1340" s="69">
        <v>0</v>
      </c>
      <c r="AH1340" s="69">
        <v>1</v>
      </c>
      <c r="AI1340" s="69">
        <v>0</v>
      </c>
      <c r="AJ1340" s="69">
        <v>0</v>
      </c>
      <c r="AK1340" s="69">
        <v>0</v>
      </c>
      <c r="AL1340" s="69">
        <v>0</v>
      </c>
      <c r="AM1340" s="69">
        <v>0</v>
      </c>
      <c r="AN1340" s="69">
        <v>0</v>
      </c>
      <c r="AO1340" s="69">
        <v>0</v>
      </c>
      <c r="AP1340" s="69">
        <v>0</v>
      </c>
      <c r="AQ1340" s="84">
        <v>0</v>
      </c>
      <c r="AR1340" s="69">
        <v>0</v>
      </c>
      <c r="AS1340" s="69">
        <v>0</v>
      </c>
      <c r="AT1340" s="69">
        <v>0</v>
      </c>
      <c r="AU1340" s="69">
        <v>0</v>
      </c>
      <c r="AV1340" s="69">
        <v>0</v>
      </c>
      <c r="AW1340" s="69">
        <v>0</v>
      </c>
      <c r="AX1340" s="69">
        <v>0</v>
      </c>
      <c r="AY1340" s="69">
        <v>0</v>
      </c>
      <c r="AZ1340" s="69">
        <v>0</v>
      </c>
      <c r="BA1340" s="69">
        <v>0</v>
      </c>
      <c r="BB1340" s="69">
        <v>0</v>
      </c>
      <c r="BC1340" s="69">
        <v>0</v>
      </c>
      <c r="BD1340" s="69">
        <v>0</v>
      </c>
      <c r="BE1340" s="69">
        <v>0</v>
      </c>
      <c r="BF1340" s="69">
        <v>0</v>
      </c>
      <c r="BG1340" s="69">
        <v>0</v>
      </c>
      <c r="BH1340" s="69">
        <v>0</v>
      </c>
      <c r="BK1340" s="69">
        <v>3</v>
      </c>
      <c r="BL1340" s="69">
        <v>10</v>
      </c>
      <c r="BM1340" s="69">
        <v>1</v>
      </c>
      <c r="BN1340" s="69">
        <v>8</v>
      </c>
      <c r="BO1340" s="89">
        <v>0</v>
      </c>
      <c r="BP1340" s="69">
        <v>1</v>
      </c>
      <c r="BQ1340" s="69">
        <v>1</v>
      </c>
      <c r="BR1340" s="69">
        <v>1</v>
      </c>
      <c r="BS1340" s="69">
        <v>21008</v>
      </c>
      <c r="BT1340" s="69">
        <v>0</v>
      </c>
      <c r="BU1340" s="69">
        <v>0</v>
      </c>
      <c r="BV1340" s="69">
        <v>1000</v>
      </c>
      <c r="BW1340" s="69">
        <v>0</v>
      </c>
      <c r="BY1340" s="69">
        <v>0</v>
      </c>
      <c r="BZ1340" s="69">
        <v>0</v>
      </c>
      <c r="CA1340" s="69">
        <v>31</v>
      </c>
      <c r="CB1340" s="89">
        <v>0</v>
      </c>
      <c r="CC1340" s="69">
        <v>0</v>
      </c>
      <c r="CD1340" s="69">
        <v>0</v>
      </c>
      <c r="CE1340" s="69">
        <v>0</v>
      </c>
      <c r="CF1340" s="69">
        <v>0</v>
      </c>
      <c r="CG1340" s="69">
        <v>0</v>
      </c>
      <c r="CH1340" s="69">
        <v>0</v>
      </c>
      <c r="CI1340" s="69">
        <v>0</v>
      </c>
      <c r="CJ1340" s="69">
        <v>0</v>
      </c>
      <c r="CL1340" s="69">
        <v>0</v>
      </c>
      <c r="CM1340" s="69">
        <v>0</v>
      </c>
      <c r="CN1340" s="69">
        <v>0</v>
      </c>
      <c r="CO1340" s="89">
        <v>0</v>
      </c>
      <c r="CP1340" s="69">
        <v>0</v>
      </c>
      <c r="CQ1340" s="69">
        <v>0</v>
      </c>
      <c r="CR1340" s="69">
        <v>0</v>
      </c>
      <c r="CS1340" s="69">
        <v>0</v>
      </c>
      <c r="CT1340" s="69">
        <v>0</v>
      </c>
      <c r="CU1340" s="69">
        <v>0</v>
      </c>
      <c r="CV1340" s="69">
        <v>0</v>
      </c>
      <c r="CW1340" s="69">
        <v>0</v>
      </c>
      <c r="CZ1340" s="69">
        <v>0</v>
      </c>
      <c r="DA1340" s="69">
        <v>0</v>
      </c>
      <c r="DB1340" s="69">
        <v>8</v>
      </c>
      <c r="DC1340" s="69">
        <v>0</v>
      </c>
      <c r="DD1340" s="69">
        <v>0</v>
      </c>
      <c r="DE1340" s="69">
        <v>0</v>
      </c>
      <c r="DF1340" s="69">
        <v>0</v>
      </c>
      <c r="DG1340" s="69">
        <v>1</v>
      </c>
      <c r="DI1340" s="69" t="e">
        <f>INDEX(Sheet3!$E$78:$E$1130,MATCH(A1340,Sheet3!$D$78:$D$1130,0))</f>
        <v>#N/A</v>
      </c>
      <c r="DJ1340" s="69" t="str">
        <f t="shared" si="261"/>
        <v>skill_icons.ps_pet_skill_009</v>
      </c>
      <c r="DK1340" s="69" t="s">
        <v>2857</v>
      </c>
      <c r="DL1340" s="93"/>
      <c r="DM1340" s="94" t="s">
        <v>2858</v>
      </c>
      <c r="DN1340" s="69" t="e">
        <f>"造成["&amp;INDEX(Sheet5!$L$2:$L$11,MATCH(BL1340,Sheet5!$J$2:$J$11,0))&amp;":"&amp;BR1340&amp;"*"&amp;BS1340/1000&amp;"]"&amp;INDEX(Sheet5!$I$2:$I$4,MATCH(BR1340,Sheet5!$H$2:$H$4,0))&amp;"的"&amp;INDEX(Sheet5!$K$2:$K$11,MATCH(BL1340,Sheet5!$J$2:$J$11,0))</f>
        <v>#N/A</v>
      </c>
      <c r="DO1340" s="69" t="e">
        <f>"造成["&amp;INDEX(Sheet5!$L$2:$L$11,MATCH(BY1340,Sheet5!$J$2:$J$11,0))&amp;":"&amp;CE1340&amp;"*"&amp;CF1340/1000&amp;"]"&amp;INDEX(Sheet5!$I$2:$I$4,MATCH(CE1340,Sheet5!$H$2:$H$4,0))&amp;"的"&amp;INDEX(Sheet5!$K$2:$K$11,MATCH(BY1340,Sheet5!$J$2:$J$11,0))</f>
        <v>#N/A</v>
      </c>
      <c r="DP1340" s="69"/>
      <c r="DQ1340" s="69"/>
      <c r="DR1340" s="69" t="e">
        <f t="shared" si="247"/>
        <v>#N/A</v>
      </c>
      <c r="DS1340" s="90">
        <f>MATCH(A1340,Sheet5!D:D,0)</f>
        <v>9</v>
      </c>
      <c r="DT1340" s="94" t="e">
        <f>MATCH(A1339,Sheet5!F:F,0)</f>
        <v>#N/A</v>
      </c>
      <c r="DU1340" s="69">
        <v>8</v>
      </c>
      <c r="DV1340" s="69">
        <v>0</v>
      </c>
      <c r="DW1340" s="69">
        <v>0</v>
      </c>
      <c r="DX1340" s="69">
        <v>0</v>
      </c>
      <c r="DY1340" s="69">
        <v>0</v>
      </c>
    </row>
    <row r="1341" spans="1:129" ht="14.25">
      <c r="A1341" s="69">
        <v>70901</v>
      </c>
      <c r="B1341" s="69">
        <v>0</v>
      </c>
      <c r="C1341" s="69">
        <v>1</v>
      </c>
      <c r="D1341" s="69" t="s">
        <v>2859</v>
      </c>
      <c r="E1341" s="69" t="s">
        <v>2860</v>
      </c>
      <c r="F1341" s="69" t="s">
        <v>2861</v>
      </c>
      <c r="G1341" s="69">
        <v>1</v>
      </c>
      <c r="H1341" s="69" t="s">
        <v>852</v>
      </c>
      <c r="I1341" s="69">
        <v>0</v>
      </c>
      <c r="J1341" s="69">
        <v>0</v>
      </c>
      <c r="K1341" s="69">
        <v>0</v>
      </c>
      <c r="M1341" s="69">
        <v>0</v>
      </c>
      <c r="O1341" s="69">
        <v>0</v>
      </c>
      <c r="P1341" s="69">
        <v>1</v>
      </c>
      <c r="Q1341" s="69">
        <v>0</v>
      </c>
      <c r="R1341" s="69">
        <v>2</v>
      </c>
      <c r="S1341" s="69">
        <v>32768</v>
      </c>
      <c r="T1341" s="69">
        <v>100</v>
      </c>
      <c r="U1341" s="69">
        <v>0</v>
      </c>
      <c r="V1341" s="69">
        <v>0</v>
      </c>
      <c r="W1341" s="69">
        <v>0</v>
      </c>
      <c r="X1341" s="69">
        <v>0</v>
      </c>
      <c r="Y1341" s="69">
        <v>0</v>
      </c>
      <c r="Z1341" s="69">
        <v>0</v>
      </c>
      <c r="AA1341" s="69">
        <v>1</v>
      </c>
      <c r="AB1341" s="69">
        <v>8</v>
      </c>
      <c r="AC1341" s="69">
        <v>0</v>
      </c>
      <c r="AD1341" s="69">
        <v>0</v>
      </c>
      <c r="AE1341" s="69">
        <v>0</v>
      </c>
      <c r="AF1341" s="69">
        <v>1</v>
      </c>
      <c r="AG1341" s="69">
        <v>0</v>
      </c>
      <c r="AH1341" s="69">
        <v>1</v>
      </c>
      <c r="AI1341" s="69">
        <v>0</v>
      </c>
      <c r="AJ1341" s="69">
        <v>0</v>
      </c>
      <c r="AK1341" s="69">
        <v>0</v>
      </c>
      <c r="AL1341" s="69">
        <v>0</v>
      </c>
      <c r="AM1341" s="69">
        <v>0</v>
      </c>
      <c r="AN1341" s="69">
        <v>0</v>
      </c>
      <c r="AO1341" s="69">
        <v>0</v>
      </c>
      <c r="AP1341" s="69">
        <v>0</v>
      </c>
      <c r="AQ1341" s="84">
        <v>0</v>
      </c>
      <c r="AR1341" s="69">
        <v>0</v>
      </c>
      <c r="AS1341" s="69">
        <v>0</v>
      </c>
      <c r="AT1341" s="69">
        <v>0</v>
      </c>
      <c r="AU1341" s="69">
        <v>0</v>
      </c>
      <c r="AV1341" s="69">
        <v>0</v>
      </c>
      <c r="AW1341" s="69">
        <v>0</v>
      </c>
      <c r="AX1341" s="69">
        <v>0</v>
      </c>
      <c r="AY1341" s="69">
        <v>0</v>
      </c>
      <c r="AZ1341" s="69">
        <v>0</v>
      </c>
      <c r="BA1341" s="69">
        <v>0</v>
      </c>
      <c r="BB1341" s="69">
        <v>0</v>
      </c>
      <c r="BC1341" s="69">
        <v>0</v>
      </c>
      <c r="BD1341" s="69">
        <v>0</v>
      </c>
      <c r="BE1341" s="69">
        <v>0</v>
      </c>
      <c r="BF1341" s="69">
        <v>0</v>
      </c>
      <c r="BG1341" s="69">
        <v>0</v>
      </c>
      <c r="BH1341" s="69">
        <v>0</v>
      </c>
      <c r="BK1341" s="69">
        <v>3</v>
      </c>
      <c r="BL1341" s="69">
        <v>10</v>
      </c>
      <c r="BM1341" s="69">
        <v>1</v>
      </c>
      <c r="BN1341" s="69">
        <v>8</v>
      </c>
      <c r="BO1341" s="89">
        <v>0</v>
      </c>
      <c r="BP1341" s="69">
        <v>1</v>
      </c>
      <c r="BQ1341" s="69">
        <v>1</v>
      </c>
      <c r="BR1341" s="69">
        <v>1</v>
      </c>
      <c r="BS1341" s="69">
        <v>21009</v>
      </c>
      <c r="BT1341" s="69">
        <v>0</v>
      </c>
      <c r="BU1341" s="69">
        <v>0</v>
      </c>
      <c r="BV1341" s="69">
        <v>1000</v>
      </c>
      <c r="BW1341" s="69">
        <v>0</v>
      </c>
      <c r="BY1341" s="69">
        <v>0</v>
      </c>
      <c r="BZ1341" s="69">
        <v>0</v>
      </c>
      <c r="CA1341" s="69">
        <v>31</v>
      </c>
      <c r="CB1341" s="89">
        <v>0</v>
      </c>
      <c r="CC1341" s="69">
        <v>0</v>
      </c>
      <c r="CD1341" s="69">
        <v>0</v>
      </c>
      <c r="CE1341" s="69">
        <v>0</v>
      </c>
      <c r="CF1341" s="69">
        <v>0</v>
      </c>
      <c r="CG1341" s="69">
        <v>0</v>
      </c>
      <c r="CH1341" s="69">
        <v>0</v>
      </c>
      <c r="CI1341" s="69">
        <v>0</v>
      </c>
      <c r="CJ1341" s="69">
        <v>0</v>
      </c>
      <c r="CL1341" s="69">
        <v>0</v>
      </c>
      <c r="CM1341" s="69">
        <v>0</v>
      </c>
      <c r="CN1341" s="69">
        <v>0</v>
      </c>
      <c r="CO1341" s="89">
        <v>0</v>
      </c>
      <c r="CP1341" s="69">
        <v>0</v>
      </c>
      <c r="CQ1341" s="69">
        <v>0</v>
      </c>
      <c r="CR1341" s="69">
        <v>0</v>
      </c>
      <c r="CS1341" s="69">
        <v>0</v>
      </c>
      <c r="CT1341" s="69">
        <v>0</v>
      </c>
      <c r="CU1341" s="69">
        <v>0</v>
      </c>
      <c r="CV1341" s="69">
        <v>0</v>
      </c>
      <c r="CW1341" s="69">
        <v>0</v>
      </c>
      <c r="CZ1341" s="69">
        <v>0</v>
      </c>
      <c r="DA1341" s="69">
        <v>0</v>
      </c>
      <c r="DB1341" s="69">
        <v>8</v>
      </c>
      <c r="DC1341" s="69">
        <v>0</v>
      </c>
      <c r="DD1341" s="69">
        <v>0</v>
      </c>
      <c r="DE1341" s="69">
        <v>0</v>
      </c>
      <c r="DF1341" s="69">
        <v>0</v>
      </c>
      <c r="DG1341" s="69">
        <v>1</v>
      </c>
      <c r="DI1341" s="69" t="e">
        <f>INDEX(Sheet3!$E$78:$E$1130,MATCH(A1341,Sheet3!$D$78:$D$1130,0))</f>
        <v>#N/A</v>
      </c>
      <c r="DJ1341" s="69" t="str">
        <f t="shared" si="261"/>
        <v>skill_icons.ps_pet_skill_010</v>
      </c>
      <c r="DK1341" s="69" t="s">
        <v>2862</v>
      </c>
      <c r="DL1341" s="93"/>
      <c r="DM1341" s="94" t="s">
        <v>2863</v>
      </c>
      <c r="DN1341" s="69" t="e">
        <f>"造成["&amp;INDEX(Sheet5!$L$2:$L$11,MATCH(BL1341,Sheet5!$J$2:$J$11,0))&amp;":"&amp;BR1341&amp;"*"&amp;BS1341/1000&amp;"]"&amp;INDEX(Sheet5!$I$2:$I$4,MATCH(BR1341,Sheet5!$H$2:$H$4,0))&amp;"的"&amp;INDEX(Sheet5!$K$2:$K$11,MATCH(BL1341,Sheet5!$J$2:$J$11,0))</f>
        <v>#N/A</v>
      </c>
      <c r="DO1341" s="69" t="e">
        <f>"造成["&amp;INDEX(Sheet5!$L$2:$L$11,MATCH(BY1341,Sheet5!$J$2:$J$11,0))&amp;":"&amp;CE1341&amp;"*"&amp;CF1341/1000&amp;"]"&amp;INDEX(Sheet5!$I$2:$I$4,MATCH(CE1341,Sheet5!$H$2:$H$4,0))&amp;"的"&amp;INDEX(Sheet5!$K$2:$K$11,MATCH(BY1341,Sheet5!$J$2:$J$11,0))</f>
        <v>#N/A</v>
      </c>
      <c r="DP1341" s="69"/>
      <c r="DQ1341" s="69"/>
      <c r="DR1341" s="69" t="e">
        <f t="shared" si="247"/>
        <v>#N/A</v>
      </c>
      <c r="DS1341" s="90">
        <f>MATCH(A1341,Sheet5!D:D,0)</f>
        <v>10</v>
      </c>
      <c r="DT1341" s="94" t="e">
        <f>MATCH(A1340,Sheet5!F:F,0)</f>
        <v>#N/A</v>
      </c>
      <c r="DU1341" s="69">
        <v>8</v>
      </c>
      <c r="DV1341" s="69">
        <v>0</v>
      </c>
      <c r="DW1341" s="69">
        <v>0</v>
      </c>
      <c r="DX1341" s="69">
        <v>0</v>
      </c>
      <c r="DY1341" s="69">
        <v>0</v>
      </c>
    </row>
    <row r="1342" spans="1:129" ht="14.25">
      <c r="A1342" s="69">
        <v>74201</v>
      </c>
      <c r="B1342" s="69">
        <v>0</v>
      </c>
      <c r="C1342" s="69">
        <v>1</v>
      </c>
      <c r="D1342" s="69" t="s">
        <v>2864</v>
      </c>
      <c r="E1342" s="69" t="s">
        <v>2865</v>
      </c>
      <c r="F1342" s="69" t="s">
        <v>2866</v>
      </c>
      <c r="G1342" s="69">
        <v>1</v>
      </c>
      <c r="H1342" s="69" t="s">
        <v>852</v>
      </c>
      <c r="I1342" s="69">
        <v>0</v>
      </c>
      <c r="J1342" s="69">
        <v>0</v>
      </c>
      <c r="K1342" s="69">
        <v>0</v>
      </c>
      <c r="M1342" s="69">
        <v>0</v>
      </c>
      <c r="O1342" s="69">
        <v>0</v>
      </c>
      <c r="P1342" s="69">
        <v>1</v>
      </c>
      <c r="Q1342" s="69">
        <v>0</v>
      </c>
      <c r="R1342" s="69">
        <v>2</v>
      </c>
      <c r="S1342" s="69">
        <v>32768</v>
      </c>
      <c r="T1342" s="69">
        <v>100</v>
      </c>
      <c r="U1342" s="69">
        <v>0</v>
      </c>
      <c r="V1342" s="69">
        <v>0</v>
      </c>
      <c r="W1342" s="69">
        <v>0</v>
      </c>
      <c r="X1342" s="69">
        <v>0</v>
      </c>
      <c r="Y1342" s="69">
        <v>0</v>
      </c>
      <c r="Z1342" s="69">
        <v>0</v>
      </c>
      <c r="AA1342" s="69">
        <v>1</v>
      </c>
      <c r="AB1342" s="69">
        <v>8</v>
      </c>
      <c r="AC1342" s="69">
        <v>0</v>
      </c>
      <c r="AD1342" s="69">
        <v>0</v>
      </c>
      <c r="AE1342" s="69">
        <v>0</v>
      </c>
      <c r="AF1342" s="69">
        <v>1</v>
      </c>
      <c r="AG1342" s="69">
        <v>0</v>
      </c>
      <c r="AH1342" s="69">
        <v>1</v>
      </c>
      <c r="AI1342" s="69">
        <v>0</v>
      </c>
      <c r="AJ1342" s="69">
        <v>0</v>
      </c>
      <c r="AK1342" s="69">
        <v>0</v>
      </c>
      <c r="AL1342" s="69">
        <v>0</v>
      </c>
      <c r="AM1342" s="69">
        <v>0</v>
      </c>
      <c r="AN1342" s="69">
        <v>0</v>
      </c>
      <c r="AO1342" s="69">
        <v>0</v>
      </c>
      <c r="AP1342" s="69">
        <v>0</v>
      </c>
      <c r="AQ1342" s="84">
        <v>0</v>
      </c>
      <c r="AR1342" s="69">
        <v>0</v>
      </c>
      <c r="AS1342" s="69">
        <v>0</v>
      </c>
      <c r="AT1342" s="69">
        <v>0</v>
      </c>
      <c r="AU1342" s="69">
        <v>0</v>
      </c>
      <c r="AV1342" s="69">
        <v>0</v>
      </c>
      <c r="AW1342" s="69">
        <v>0</v>
      </c>
      <c r="AX1342" s="69">
        <v>0</v>
      </c>
      <c r="AY1342" s="69">
        <v>0</v>
      </c>
      <c r="AZ1342" s="69">
        <v>0</v>
      </c>
      <c r="BA1342" s="69">
        <v>0</v>
      </c>
      <c r="BB1342" s="69">
        <v>0</v>
      </c>
      <c r="BC1342" s="69">
        <v>0</v>
      </c>
      <c r="BD1342" s="69">
        <v>0</v>
      </c>
      <c r="BE1342" s="69">
        <v>0</v>
      </c>
      <c r="BF1342" s="69">
        <v>0</v>
      </c>
      <c r="BG1342" s="69">
        <v>0</v>
      </c>
      <c r="BH1342" s="69">
        <v>0</v>
      </c>
      <c r="BK1342" s="69">
        <v>3</v>
      </c>
      <c r="BL1342" s="69">
        <v>10</v>
      </c>
      <c r="BM1342" s="69">
        <v>1</v>
      </c>
      <c r="BN1342" s="69">
        <v>8</v>
      </c>
      <c r="BO1342" s="89">
        <v>0</v>
      </c>
      <c r="BP1342" s="69">
        <v>1</v>
      </c>
      <c r="BQ1342" s="69">
        <v>1</v>
      </c>
      <c r="BR1342" s="69">
        <v>1</v>
      </c>
      <c r="BS1342" s="69">
        <v>21010</v>
      </c>
      <c r="BT1342" s="69">
        <v>0</v>
      </c>
      <c r="BU1342" s="69">
        <v>0</v>
      </c>
      <c r="BV1342" s="69">
        <v>1000</v>
      </c>
      <c r="BW1342" s="69">
        <v>0</v>
      </c>
      <c r="BY1342" s="69">
        <v>0</v>
      </c>
      <c r="BZ1342" s="69">
        <v>0</v>
      </c>
      <c r="CA1342" s="69">
        <v>31</v>
      </c>
      <c r="CB1342" s="89">
        <v>0</v>
      </c>
      <c r="CC1342" s="69">
        <v>0</v>
      </c>
      <c r="CD1342" s="69">
        <v>0</v>
      </c>
      <c r="CE1342" s="69">
        <v>0</v>
      </c>
      <c r="CF1342" s="69">
        <v>0</v>
      </c>
      <c r="CG1342" s="69">
        <v>0</v>
      </c>
      <c r="CH1342" s="69">
        <v>0</v>
      </c>
      <c r="CI1342" s="69">
        <v>0</v>
      </c>
      <c r="CJ1342" s="69">
        <v>0</v>
      </c>
      <c r="CL1342" s="69">
        <v>0</v>
      </c>
      <c r="CM1342" s="69">
        <v>0</v>
      </c>
      <c r="CN1342" s="69">
        <v>0</v>
      </c>
      <c r="CO1342" s="89">
        <v>0</v>
      </c>
      <c r="CP1342" s="69">
        <v>0</v>
      </c>
      <c r="CQ1342" s="69">
        <v>0</v>
      </c>
      <c r="CR1342" s="69">
        <v>0</v>
      </c>
      <c r="CS1342" s="69">
        <v>0</v>
      </c>
      <c r="CT1342" s="69">
        <v>0</v>
      </c>
      <c r="CU1342" s="69">
        <v>0</v>
      </c>
      <c r="CV1342" s="69">
        <v>0</v>
      </c>
      <c r="CW1342" s="69">
        <v>0</v>
      </c>
      <c r="CZ1342" s="69">
        <v>0</v>
      </c>
      <c r="DA1342" s="69">
        <v>0</v>
      </c>
      <c r="DB1342" s="69">
        <v>8</v>
      </c>
      <c r="DC1342" s="69">
        <v>0</v>
      </c>
      <c r="DD1342" s="69">
        <v>0</v>
      </c>
      <c r="DE1342" s="69">
        <v>0</v>
      </c>
      <c r="DF1342" s="69">
        <v>0</v>
      </c>
      <c r="DG1342" s="69">
        <v>1</v>
      </c>
      <c r="DI1342" s="69" t="e">
        <f>INDEX(Sheet3!$E$78:$E$1130,MATCH(A1342,Sheet3!$D$78:$D$1130,0))</f>
        <v>#N/A</v>
      </c>
      <c r="DJ1342" s="69" t="str">
        <f t="shared" si="261"/>
        <v>skill_icons.ps_pet_skill_011</v>
      </c>
      <c r="DK1342" s="69" t="s">
        <v>2867</v>
      </c>
      <c r="DL1342" s="93"/>
      <c r="DM1342" s="94" t="s">
        <v>2868</v>
      </c>
      <c r="DN1342" s="69" t="e">
        <f>"造成["&amp;INDEX(Sheet5!$L$2:$L$11,MATCH(BL1342,Sheet5!$J$2:$J$11,0))&amp;":"&amp;BR1342&amp;"*"&amp;BS1342/1000&amp;"]"&amp;INDEX(Sheet5!$I$2:$I$4,MATCH(BR1342,Sheet5!$H$2:$H$4,0))&amp;"的"&amp;INDEX(Sheet5!$K$2:$K$11,MATCH(BL1342,Sheet5!$J$2:$J$11,0))</f>
        <v>#N/A</v>
      </c>
      <c r="DO1342" s="69" t="e">
        <f>"造成["&amp;INDEX(Sheet5!$L$2:$L$11,MATCH(BY1342,Sheet5!$J$2:$J$11,0))&amp;":"&amp;CE1342&amp;"*"&amp;CF1342/1000&amp;"]"&amp;INDEX(Sheet5!$I$2:$I$4,MATCH(CE1342,Sheet5!$H$2:$H$4,0))&amp;"的"&amp;INDEX(Sheet5!$K$2:$K$11,MATCH(BY1342,Sheet5!$J$2:$J$11,0))</f>
        <v>#N/A</v>
      </c>
      <c r="DP1342" s="69"/>
      <c r="DQ1342" s="69"/>
      <c r="DR1342" s="69" t="e">
        <f t="shared" si="247"/>
        <v>#N/A</v>
      </c>
      <c r="DS1342" s="90">
        <f>MATCH(A1342,Sheet5!D:D,0)</f>
        <v>11</v>
      </c>
      <c r="DT1342" s="94" t="e">
        <f>MATCH(A1341,Sheet5!F:F,0)</f>
        <v>#N/A</v>
      </c>
      <c r="DU1342" s="69">
        <v>8</v>
      </c>
      <c r="DV1342" s="69">
        <v>0</v>
      </c>
      <c r="DW1342" s="69">
        <v>0</v>
      </c>
      <c r="DX1342" s="69">
        <v>0</v>
      </c>
      <c r="DY1342" s="69">
        <v>0</v>
      </c>
    </row>
    <row r="1343" spans="1:129" ht="14.25">
      <c r="A1343" s="69">
        <v>71101</v>
      </c>
      <c r="B1343" s="69">
        <v>0</v>
      </c>
      <c r="C1343" s="69">
        <v>1</v>
      </c>
      <c r="D1343" s="69" t="s">
        <v>2869</v>
      </c>
      <c r="E1343" s="69" t="s">
        <v>2870</v>
      </c>
      <c r="F1343" s="69" t="s">
        <v>1480</v>
      </c>
      <c r="G1343" s="69">
        <v>1</v>
      </c>
      <c r="H1343" s="69" t="s">
        <v>852</v>
      </c>
      <c r="I1343" s="69">
        <v>0</v>
      </c>
      <c r="J1343" s="69">
        <v>0</v>
      </c>
      <c r="K1343" s="69">
        <v>0</v>
      </c>
      <c r="M1343" s="69">
        <v>0</v>
      </c>
      <c r="O1343" s="69">
        <v>0</v>
      </c>
      <c r="P1343" s="69">
        <v>1</v>
      </c>
      <c r="Q1343" s="69">
        <v>0</v>
      </c>
      <c r="R1343" s="69">
        <v>2</v>
      </c>
      <c r="S1343" s="69">
        <v>512</v>
      </c>
      <c r="T1343" s="69">
        <v>40</v>
      </c>
      <c r="U1343" s="69">
        <v>0</v>
      </c>
      <c r="V1343" s="69">
        <v>0</v>
      </c>
      <c r="W1343" s="69">
        <v>0</v>
      </c>
      <c r="X1343" s="69">
        <v>0</v>
      </c>
      <c r="Y1343" s="69">
        <v>0</v>
      </c>
      <c r="Z1343" s="69">
        <v>0</v>
      </c>
      <c r="AA1343" s="69">
        <v>1</v>
      </c>
      <c r="AB1343" s="69">
        <v>8</v>
      </c>
      <c r="AC1343" s="69">
        <v>0</v>
      </c>
      <c r="AD1343" s="69">
        <v>0</v>
      </c>
      <c r="AE1343" s="69">
        <v>0</v>
      </c>
      <c r="AF1343" s="69">
        <v>1</v>
      </c>
      <c r="AG1343" s="69">
        <v>0</v>
      </c>
      <c r="AH1343" s="69">
        <v>1</v>
      </c>
      <c r="AI1343" s="69">
        <v>0</v>
      </c>
      <c r="AJ1343" s="69">
        <v>0</v>
      </c>
      <c r="AK1343" s="69">
        <v>0</v>
      </c>
      <c r="AL1343" s="69">
        <v>0</v>
      </c>
      <c r="AM1343" s="69">
        <v>0</v>
      </c>
      <c r="AN1343" s="69">
        <v>0</v>
      </c>
      <c r="AO1343" s="69">
        <v>0</v>
      </c>
      <c r="AP1343" s="69">
        <v>0</v>
      </c>
      <c r="AQ1343" s="84">
        <v>0</v>
      </c>
      <c r="AR1343" s="69">
        <v>0</v>
      </c>
      <c r="AS1343" s="69">
        <v>0</v>
      </c>
      <c r="AT1343" s="69">
        <v>0</v>
      </c>
      <c r="AU1343" s="69">
        <v>0</v>
      </c>
      <c r="AV1343" s="69">
        <v>0</v>
      </c>
      <c r="AW1343" s="69">
        <v>0</v>
      </c>
      <c r="AX1343" s="69">
        <v>0</v>
      </c>
      <c r="AY1343" s="69">
        <v>0</v>
      </c>
      <c r="AZ1343" s="69">
        <v>0</v>
      </c>
      <c r="BA1343" s="69">
        <v>0</v>
      </c>
      <c r="BB1343" s="69">
        <v>0</v>
      </c>
      <c r="BC1343" s="69">
        <v>0</v>
      </c>
      <c r="BD1343" s="69">
        <v>0</v>
      </c>
      <c r="BE1343" s="69">
        <v>0</v>
      </c>
      <c r="BF1343" s="69">
        <v>0</v>
      </c>
      <c r="BG1343" s="69">
        <v>0</v>
      </c>
      <c r="BH1343" s="69">
        <v>0</v>
      </c>
      <c r="BK1343" s="69">
        <v>3</v>
      </c>
      <c r="BL1343" s="69">
        <v>10</v>
      </c>
      <c r="BM1343" s="69">
        <v>1</v>
      </c>
      <c r="BN1343" s="69">
        <v>8</v>
      </c>
      <c r="BO1343" s="89">
        <v>0</v>
      </c>
      <c r="BP1343" s="69">
        <v>1</v>
      </c>
      <c r="BQ1343" s="69">
        <v>1</v>
      </c>
      <c r="BR1343" s="69">
        <v>1</v>
      </c>
      <c r="BS1343" s="69">
        <v>21011</v>
      </c>
      <c r="BT1343" s="69">
        <v>0</v>
      </c>
      <c r="BU1343" s="69">
        <v>0</v>
      </c>
      <c r="BV1343" s="69">
        <v>1000</v>
      </c>
      <c r="BW1343" s="69">
        <v>0</v>
      </c>
      <c r="BY1343" s="69">
        <v>0</v>
      </c>
      <c r="BZ1343" s="69">
        <v>0</v>
      </c>
      <c r="CA1343" s="69">
        <v>31</v>
      </c>
      <c r="CB1343" s="89">
        <v>0</v>
      </c>
      <c r="CC1343" s="69">
        <v>0</v>
      </c>
      <c r="CD1343" s="69">
        <v>0</v>
      </c>
      <c r="CE1343" s="69">
        <v>0</v>
      </c>
      <c r="CF1343" s="69">
        <v>0</v>
      </c>
      <c r="CG1343" s="69">
        <v>0</v>
      </c>
      <c r="CH1343" s="69">
        <v>0</v>
      </c>
      <c r="CI1343" s="69">
        <v>0</v>
      </c>
      <c r="CJ1343" s="69">
        <v>0</v>
      </c>
      <c r="CL1343" s="69">
        <v>0</v>
      </c>
      <c r="CM1343" s="69">
        <v>0</v>
      </c>
      <c r="CN1343" s="69">
        <v>0</v>
      </c>
      <c r="CO1343" s="89">
        <v>0</v>
      </c>
      <c r="CP1343" s="69">
        <v>0</v>
      </c>
      <c r="CQ1343" s="69">
        <v>0</v>
      </c>
      <c r="CR1343" s="69">
        <v>0</v>
      </c>
      <c r="CS1343" s="69">
        <v>0</v>
      </c>
      <c r="CT1343" s="69">
        <v>0</v>
      </c>
      <c r="CU1343" s="69">
        <v>0</v>
      </c>
      <c r="CV1343" s="69">
        <v>0</v>
      </c>
      <c r="CW1343" s="69">
        <v>0</v>
      </c>
      <c r="CZ1343" s="69">
        <v>0</v>
      </c>
      <c r="DA1343" s="69">
        <v>0</v>
      </c>
      <c r="DB1343" s="69">
        <v>10</v>
      </c>
      <c r="DC1343" s="69">
        <v>15</v>
      </c>
      <c r="DD1343" s="69">
        <v>0</v>
      </c>
      <c r="DE1343" s="69">
        <v>0</v>
      </c>
      <c r="DF1343" s="69">
        <v>0</v>
      </c>
      <c r="DG1343" s="69">
        <v>1</v>
      </c>
      <c r="DI1343" s="69" t="e">
        <f>INDEX(Sheet3!$E$78:$E$1130,MATCH(A1343,Sheet3!$D$78:$D$1130,0))</f>
        <v>#N/A</v>
      </c>
      <c r="DJ1343" s="69" t="str">
        <f t="shared" si="261"/>
        <v>skill_icons.ps_pet_skill_013</v>
      </c>
      <c r="DK1343" s="69" t="s">
        <v>2871</v>
      </c>
      <c r="DL1343" s="93"/>
      <c r="DM1343" s="94" t="s">
        <v>2872</v>
      </c>
      <c r="DN1343" s="69" t="e">
        <f>"造成["&amp;INDEX(Sheet5!$L$2:$L$11,MATCH(BL1343,Sheet5!$J$2:$J$11,0))&amp;":"&amp;BR1343&amp;"*"&amp;BS1343/1000&amp;"]"&amp;INDEX(Sheet5!$I$2:$I$4,MATCH(BR1343,Sheet5!$H$2:$H$4,0))&amp;"的"&amp;INDEX(Sheet5!$K$2:$K$11,MATCH(BL1343,Sheet5!$J$2:$J$11,0))</f>
        <v>#N/A</v>
      </c>
      <c r="DO1343" s="69" t="e">
        <f>"造成["&amp;INDEX(Sheet5!$L$2:$L$11,MATCH(BY1343,Sheet5!$J$2:$J$11,0))&amp;":"&amp;CE1343&amp;"*"&amp;CF1343/1000&amp;"]"&amp;INDEX(Sheet5!$I$2:$I$4,MATCH(CE1343,Sheet5!$H$2:$H$4,0))&amp;"的"&amp;INDEX(Sheet5!$K$2:$K$11,MATCH(BY1343,Sheet5!$J$2:$J$11,0))</f>
        <v>#N/A</v>
      </c>
      <c r="DP1343" s="69"/>
      <c r="DQ1343" s="69"/>
      <c r="DR1343" s="69" t="e">
        <f t="shared" si="247"/>
        <v>#N/A</v>
      </c>
      <c r="DS1343" s="90">
        <f>MATCH(A1343,Sheet5!D:D,0)</f>
        <v>12</v>
      </c>
      <c r="DT1343" s="94" t="e">
        <f>MATCH(A1342,Sheet5!F:F,0)</f>
        <v>#N/A</v>
      </c>
      <c r="DU1343" s="69">
        <v>10</v>
      </c>
      <c r="DV1343" s="69">
        <v>15</v>
      </c>
      <c r="DW1343" s="69">
        <v>0</v>
      </c>
      <c r="DX1343" s="69">
        <v>0</v>
      </c>
      <c r="DY1343" s="69">
        <v>0</v>
      </c>
    </row>
    <row r="1344" spans="1:129" ht="15">
      <c r="A1344" s="69">
        <v>71201</v>
      </c>
      <c r="B1344" s="69">
        <v>0</v>
      </c>
      <c r="C1344" s="69">
        <v>1</v>
      </c>
      <c r="D1344" s="69" t="s">
        <v>2873</v>
      </c>
      <c r="E1344" s="69" t="s">
        <v>2874</v>
      </c>
      <c r="F1344" s="69" t="s">
        <v>2875</v>
      </c>
      <c r="G1344" s="69">
        <v>1</v>
      </c>
      <c r="H1344" s="69" t="s">
        <v>852</v>
      </c>
      <c r="I1344" s="69">
        <v>0</v>
      </c>
      <c r="J1344" s="69">
        <v>0</v>
      </c>
      <c r="K1344" s="69">
        <v>0</v>
      </c>
      <c r="M1344" s="69">
        <v>0</v>
      </c>
      <c r="O1344" s="69">
        <v>0</v>
      </c>
      <c r="P1344" s="69">
        <v>1</v>
      </c>
      <c r="Q1344" s="69">
        <v>0</v>
      </c>
      <c r="R1344" s="69">
        <v>2</v>
      </c>
      <c r="S1344" s="69">
        <v>1</v>
      </c>
      <c r="T1344" s="69">
        <v>60</v>
      </c>
      <c r="U1344" s="69">
        <v>30</v>
      </c>
      <c r="V1344" s="69">
        <v>0</v>
      </c>
      <c r="W1344" s="69">
        <v>0</v>
      </c>
      <c r="X1344" s="69">
        <v>0</v>
      </c>
      <c r="Y1344" s="69">
        <v>0</v>
      </c>
      <c r="Z1344" s="69">
        <v>86400000</v>
      </c>
      <c r="AA1344" s="69">
        <v>1</v>
      </c>
      <c r="AB1344" s="69">
        <v>8</v>
      </c>
      <c r="AC1344" s="69">
        <v>0</v>
      </c>
      <c r="AD1344" s="69">
        <v>0</v>
      </c>
      <c r="AE1344" s="69">
        <v>0</v>
      </c>
      <c r="AF1344" s="69">
        <v>1</v>
      </c>
      <c r="AG1344" s="69">
        <v>0</v>
      </c>
      <c r="AH1344" s="69">
        <v>1</v>
      </c>
      <c r="AI1344" s="69">
        <v>0</v>
      </c>
      <c r="AJ1344" s="69">
        <v>0</v>
      </c>
      <c r="AK1344" s="69">
        <v>0</v>
      </c>
      <c r="AL1344" s="69">
        <v>0</v>
      </c>
      <c r="AM1344" s="69">
        <v>0</v>
      </c>
      <c r="AN1344" s="69">
        <v>0</v>
      </c>
      <c r="AO1344" s="69">
        <v>0</v>
      </c>
      <c r="AP1344" s="69">
        <v>0</v>
      </c>
      <c r="AQ1344" s="84">
        <v>0</v>
      </c>
      <c r="AR1344" s="69">
        <v>0</v>
      </c>
      <c r="AS1344" s="69">
        <v>0</v>
      </c>
      <c r="AT1344" s="69">
        <v>0</v>
      </c>
      <c r="AU1344" s="69">
        <v>0</v>
      </c>
      <c r="AV1344" s="69">
        <v>0</v>
      </c>
      <c r="AW1344" s="69">
        <v>0</v>
      </c>
      <c r="AX1344" s="69">
        <v>0</v>
      </c>
      <c r="AY1344" s="69">
        <v>0</v>
      </c>
      <c r="AZ1344" s="69">
        <v>0</v>
      </c>
      <c r="BA1344" s="69">
        <v>0</v>
      </c>
      <c r="BB1344" s="69">
        <v>0</v>
      </c>
      <c r="BC1344" s="69">
        <v>0</v>
      </c>
      <c r="BD1344" s="69">
        <v>0</v>
      </c>
      <c r="BE1344" s="69">
        <v>0</v>
      </c>
      <c r="BF1344" s="69">
        <v>0</v>
      </c>
      <c r="BG1344" s="69">
        <v>0</v>
      </c>
      <c r="BH1344" s="69">
        <v>0</v>
      </c>
      <c r="BK1344" s="69">
        <v>3</v>
      </c>
      <c r="BL1344" s="69">
        <v>10</v>
      </c>
      <c r="BM1344" s="69">
        <v>1</v>
      </c>
      <c r="BN1344" s="69">
        <v>8</v>
      </c>
      <c r="BO1344" s="89">
        <v>0</v>
      </c>
      <c r="BP1344" s="69">
        <v>1</v>
      </c>
      <c r="BQ1344" s="69">
        <v>1</v>
      </c>
      <c r="BR1344" s="69">
        <v>1</v>
      </c>
      <c r="BS1344" s="69">
        <v>21012</v>
      </c>
      <c r="BT1344" s="69">
        <v>0</v>
      </c>
      <c r="BU1344" s="69">
        <v>0</v>
      </c>
      <c r="BV1344" s="69">
        <v>1000</v>
      </c>
      <c r="BW1344" s="69">
        <v>0</v>
      </c>
      <c r="BY1344" s="69">
        <v>0</v>
      </c>
      <c r="BZ1344" s="69">
        <v>0</v>
      </c>
      <c r="CA1344" s="69">
        <v>31</v>
      </c>
      <c r="CB1344" s="89">
        <v>0</v>
      </c>
      <c r="CC1344" s="69">
        <v>0</v>
      </c>
      <c r="CD1344" s="69">
        <v>0</v>
      </c>
      <c r="CE1344" s="69">
        <v>0</v>
      </c>
      <c r="CF1344" s="69">
        <v>0</v>
      </c>
      <c r="CG1344" s="69">
        <v>0</v>
      </c>
      <c r="CH1344" s="69">
        <v>0</v>
      </c>
      <c r="CI1344" s="69">
        <v>0</v>
      </c>
      <c r="CJ1344" s="69">
        <v>0</v>
      </c>
      <c r="CL1344" s="69">
        <v>0</v>
      </c>
      <c r="CM1344" s="69">
        <v>0</v>
      </c>
      <c r="CN1344" s="69">
        <v>0</v>
      </c>
      <c r="CO1344" s="89">
        <v>0</v>
      </c>
      <c r="CP1344" s="69">
        <v>0</v>
      </c>
      <c r="CQ1344" s="69">
        <v>0</v>
      </c>
      <c r="CR1344" s="69">
        <v>0</v>
      </c>
      <c r="CS1344" s="69">
        <v>0</v>
      </c>
      <c r="CT1344" s="69">
        <v>0</v>
      </c>
      <c r="CU1344" s="69">
        <v>0</v>
      </c>
      <c r="CV1344" s="69">
        <v>0</v>
      </c>
      <c r="CW1344" s="69">
        <v>0</v>
      </c>
      <c r="CZ1344" s="69">
        <v>0</v>
      </c>
      <c r="DA1344" s="69">
        <v>0</v>
      </c>
      <c r="DB1344" s="69">
        <v>15</v>
      </c>
      <c r="DC1344" s="69">
        <v>60</v>
      </c>
      <c r="DD1344" s="69">
        <v>30</v>
      </c>
      <c r="DE1344" s="69">
        <v>0</v>
      </c>
      <c r="DF1344" s="69">
        <v>0</v>
      </c>
      <c r="DG1344" s="69">
        <v>1</v>
      </c>
      <c r="DI1344" s="69" t="e">
        <f>INDEX(Sheet3!$E$78:$E$1130,MATCH(A1344,Sheet3!$D$78:$D$1130,0))</f>
        <v>#N/A</v>
      </c>
      <c r="DJ1344" s="69" t="str">
        <f t="shared" si="261"/>
        <v>skill_icons.ps_pet_skill_017</v>
      </c>
      <c r="DK1344" s="69" t="s">
        <v>2876</v>
      </c>
      <c r="DL1344" s="93"/>
      <c r="DM1344" s="159" t="s">
        <v>2877</v>
      </c>
      <c r="DN1344" s="69" t="e">
        <f>"造成["&amp;INDEX(Sheet5!$L$2:$L$11,MATCH(BL1344,Sheet5!$J$2:$J$11,0))&amp;":"&amp;BR1344&amp;"*"&amp;BS1344/1000&amp;"]"&amp;INDEX(Sheet5!$I$2:$I$4,MATCH(BR1344,Sheet5!$H$2:$H$4,0))&amp;"的"&amp;INDEX(Sheet5!$K$2:$K$11,MATCH(BL1344,Sheet5!$J$2:$J$11,0))</f>
        <v>#N/A</v>
      </c>
      <c r="DO1344" s="69" t="e">
        <f>"造成["&amp;INDEX(Sheet5!$L$2:$L$11,MATCH(BY1344,Sheet5!$J$2:$J$11,0))&amp;":"&amp;CE1344&amp;"*"&amp;CF1344/1000&amp;"]"&amp;INDEX(Sheet5!$I$2:$I$4,MATCH(CE1344,Sheet5!$H$2:$H$4,0))&amp;"的"&amp;INDEX(Sheet5!$K$2:$K$11,MATCH(BY1344,Sheet5!$J$2:$J$11,0))</f>
        <v>#N/A</v>
      </c>
      <c r="DP1344" s="69"/>
      <c r="DQ1344" s="69"/>
      <c r="DR1344" s="69" t="e">
        <f t="shared" si="247"/>
        <v>#N/A</v>
      </c>
      <c r="DS1344" s="90">
        <f>MATCH(A1344,Sheet5!D:D,0)</f>
        <v>13</v>
      </c>
      <c r="DT1344" s="94" t="e">
        <f>MATCH(A1343,Sheet5!F:F,0)</f>
        <v>#N/A</v>
      </c>
      <c r="DU1344" s="69">
        <v>15</v>
      </c>
      <c r="DV1344" s="69">
        <v>60</v>
      </c>
      <c r="DW1344" s="69">
        <v>30</v>
      </c>
      <c r="DX1344" s="69">
        <v>0</v>
      </c>
      <c r="DY1344" s="69">
        <v>0</v>
      </c>
    </row>
    <row r="1345" spans="1:129" ht="15">
      <c r="A1345" s="69">
        <v>71301</v>
      </c>
      <c r="B1345" s="69">
        <v>0</v>
      </c>
      <c r="C1345" s="69">
        <v>1</v>
      </c>
      <c r="D1345" s="69" t="s">
        <v>2878</v>
      </c>
      <c r="E1345" s="69" t="s">
        <v>2879</v>
      </c>
      <c r="F1345" s="69" t="s">
        <v>2880</v>
      </c>
      <c r="G1345" s="69">
        <v>1</v>
      </c>
      <c r="H1345" s="69" t="s">
        <v>852</v>
      </c>
      <c r="I1345" s="69">
        <v>0</v>
      </c>
      <c r="J1345" s="69">
        <v>0</v>
      </c>
      <c r="K1345" s="69">
        <v>0</v>
      </c>
      <c r="M1345" s="69">
        <v>0</v>
      </c>
      <c r="O1345" s="69">
        <v>0</v>
      </c>
      <c r="P1345" s="69">
        <v>1</v>
      </c>
      <c r="Q1345" s="69">
        <v>0</v>
      </c>
      <c r="R1345" s="69">
        <v>2</v>
      </c>
      <c r="S1345" s="69">
        <v>1</v>
      </c>
      <c r="T1345" s="69">
        <v>60</v>
      </c>
      <c r="U1345" s="69">
        <v>30</v>
      </c>
      <c r="V1345" s="69">
        <v>0</v>
      </c>
      <c r="W1345" s="69">
        <v>0</v>
      </c>
      <c r="X1345" s="69">
        <v>0</v>
      </c>
      <c r="Y1345" s="69">
        <v>0</v>
      </c>
      <c r="Z1345" s="69">
        <v>86400000</v>
      </c>
      <c r="AA1345" s="69">
        <v>1</v>
      </c>
      <c r="AB1345" s="69">
        <v>8</v>
      </c>
      <c r="AC1345" s="69">
        <v>0</v>
      </c>
      <c r="AD1345" s="69">
        <v>0</v>
      </c>
      <c r="AE1345" s="69">
        <v>0</v>
      </c>
      <c r="AF1345" s="69">
        <v>1</v>
      </c>
      <c r="AG1345" s="69">
        <v>0</v>
      </c>
      <c r="AH1345" s="69">
        <v>1</v>
      </c>
      <c r="AI1345" s="69">
        <v>0</v>
      </c>
      <c r="AJ1345" s="69">
        <v>0</v>
      </c>
      <c r="AK1345" s="69">
        <v>0</v>
      </c>
      <c r="AL1345" s="69">
        <v>0</v>
      </c>
      <c r="AM1345" s="69">
        <v>0</v>
      </c>
      <c r="AN1345" s="69">
        <v>0</v>
      </c>
      <c r="AO1345" s="69">
        <v>0</v>
      </c>
      <c r="AP1345" s="69">
        <v>0</v>
      </c>
      <c r="AQ1345" s="84">
        <v>0</v>
      </c>
      <c r="AR1345" s="69">
        <v>0</v>
      </c>
      <c r="AS1345" s="69">
        <v>0</v>
      </c>
      <c r="AT1345" s="69">
        <v>0</v>
      </c>
      <c r="AU1345" s="69">
        <v>0</v>
      </c>
      <c r="AV1345" s="69">
        <v>0</v>
      </c>
      <c r="AW1345" s="69">
        <v>0</v>
      </c>
      <c r="AX1345" s="69">
        <v>0</v>
      </c>
      <c r="AY1345" s="69">
        <v>0</v>
      </c>
      <c r="AZ1345" s="69">
        <v>0</v>
      </c>
      <c r="BA1345" s="69">
        <v>0</v>
      </c>
      <c r="BB1345" s="69">
        <v>0</v>
      </c>
      <c r="BC1345" s="69">
        <v>0</v>
      </c>
      <c r="BD1345" s="69">
        <v>0</v>
      </c>
      <c r="BE1345" s="69">
        <v>0</v>
      </c>
      <c r="BF1345" s="69">
        <v>0</v>
      </c>
      <c r="BG1345" s="69">
        <v>0</v>
      </c>
      <c r="BH1345" s="69">
        <v>0</v>
      </c>
      <c r="BK1345" s="69">
        <v>3</v>
      </c>
      <c r="BL1345" s="69">
        <v>10</v>
      </c>
      <c r="BM1345" s="69">
        <v>1</v>
      </c>
      <c r="BN1345" s="69">
        <v>8</v>
      </c>
      <c r="BO1345" s="89">
        <v>0</v>
      </c>
      <c r="BP1345" s="69">
        <v>1</v>
      </c>
      <c r="BQ1345" s="69">
        <v>1</v>
      </c>
      <c r="BR1345" s="69">
        <v>1</v>
      </c>
      <c r="BS1345" s="69">
        <v>21013</v>
      </c>
      <c r="BT1345" s="69">
        <v>0</v>
      </c>
      <c r="BU1345" s="69">
        <v>0</v>
      </c>
      <c r="BV1345" s="69">
        <v>1000</v>
      </c>
      <c r="BW1345" s="69">
        <v>0</v>
      </c>
      <c r="BY1345" s="69">
        <v>0</v>
      </c>
      <c r="BZ1345" s="69">
        <v>0</v>
      </c>
      <c r="CA1345" s="69">
        <v>31</v>
      </c>
      <c r="CB1345" s="89">
        <v>0</v>
      </c>
      <c r="CC1345" s="69">
        <v>0</v>
      </c>
      <c r="CD1345" s="69">
        <v>0</v>
      </c>
      <c r="CE1345" s="69">
        <v>0</v>
      </c>
      <c r="CF1345" s="69">
        <v>0</v>
      </c>
      <c r="CG1345" s="69">
        <v>0</v>
      </c>
      <c r="CH1345" s="69">
        <v>0</v>
      </c>
      <c r="CI1345" s="69">
        <v>0</v>
      </c>
      <c r="CJ1345" s="69">
        <v>0</v>
      </c>
      <c r="CL1345" s="69">
        <v>0</v>
      </c>
      <c r="CM1345" s="69">
        <v>0</v>
      </c>
      <c r="CN1345" s="69">
        <v>0</v>
      </c>
      <c r="CO1345" s="89">
        <v>0</v>
      </c>
      <c r="CP1345" s="69">
        <v>0</v>
      </c>
      <c r="CQ1345" s="69">
        <v>0</v>
      </c>
      <c r="CR1345" s="69">
        <v>0</v>
      </c>
      <c r="CS1345" s="69">
        <v>0</v>
      </c>
      <c r="CT1345" s="69">
        <v>0</v>
      </c>
      <c r="CU1345" s="69">
        <v>0</v>
      </c>
      <c r="CV1345" s="69">
        <v>0</v>
      </c>
      <c r="CW1345" s="69">
        <v>0</v>
      </c>
      <c r="CZ1345" s="69">
        <v>0</v>
      </c>
      <c r="DA1345" s="69">
        <v>0</v>
      </c>
      <c r="DB1345" s="69">
        <v>30</v>
      </c>
      <c r="DC1345" s="69">
        <v>60</v>
      </c>
      <c r="DD1345" s="69">
        <v>30</v>
      </c>
      <c r="DE1345" s="69">
        <v>0</v>
      </c>
      <c r="DF1345" s="69">
        <v>0</v>
      </c>
      <c r="DG1345" s="69">
        <v>1</v>
      </c>
      <c r="DI1345" s="69" t="e">
        <f>INDEX(Sheet3!$E$78:$E$1130,MATCH(A1345,Sheet3!$D$78:$D$1130,0))</f>
        <v>#N/A</v>
      </c>
      <c r="DJ1345" s="69" t="str">
        <f t="shared" si="261"/>
        <v>skill_icons.ps_pet_skill_018</v>
      </c>
      <c r="DK1345" s="69" t="s">
        <v>2881</v>
      </c>
      <c r="DL1345" s="93"/>
      <c r="DM1345" s="159" t="s">
        <v>2882</v>
      </c>
      <c r="DN1345" s="69" t="e">
        <f>"造成["&amp;INDEX(Sheet5!$L$2:$L$11,MATCH(BL1345,Sheet5!$J$2:$J$11,0))&amp;":"&amp;BR1345&amp;"*"&amp;BS1345/1000&amp;"]"&amp;INDEX(Sheet5!$I$2:$I$4,MATCH(BR1345,Sheet5!$H$2:$H$4,0))&amp;"的"&amp;INDEX(Sheet5!$K$2:$K$11,MATCH(BL1345,Sheet5!$J$2:$J$11,0))</f>
        <v>#N/A</v>
      </c>
      <c r="DO1345" s="69" t="e">
        <f>"造成["&amp;INDEX(Sheet5!$L$2:$L$11,MATCH(BY1345,Sheet5!$J$2:$J$11,0))&amp;":"&amp;CE1345&amp;"*"&amp;CF1345/1000&amp;"]"&amp;INDEX(Sheet5!$I$2:$I$4,MATCH(CE1345,Sheet5!$H$2:$H$4,0))&amp;"的"&amp;INDEX(Sheet5!$K$2:$K$11,MATCH(BY1345,Sheet5!$J$2:$J$11,0))</f>
        <v>#N/A</v>
      </c>
      <c r="DP1345" s="69"/>
      <c r="DQ1345" s="69"/>
      <c r="DR1345" s="69" t="e">
        <f t="shared" si="247"/>
        <v>#N/A</v>
      </c>
      <c r="DS1345" s="90">
        <f>MATCH(A1345,Sheet5!D:D,0)</f>
        <v>14</v>
      </c>
      <c r="DT1345" s="94" t="e">
        <f>MATCH(A1344,Sheet5!F:F,0)</f>
        <v>#N/A</v>
      </c>
      <c r="DU1345" s="69">
        <v>30</v>
      </c>
      <c r="DV1345" s="69">
        <v>60</v>
      </c>
      <c r="DW1345" s="69">
        <v>30</v>
      </c>
      <c r="DX1345" s="69">
        <v>0</v>
      </c>
      <c r="DY1345" s="69">
        <v>0</v>
      </c>
    </row>
    <row r="1346" spans="1:129" ht="15">
      <c r="A1346" s="69">
        <v>71401</v>
      </c>
      <c r="B1346" s="69">
        <v>0</v>
      </c>
      <c r="C1346" s="69">
        <v>1</v>
      </c>
      <c r="D1346" s="69" t="s">
        <v>2883</v>
      </c>
      <c r="E1346" s="69" t="s">
        <v>2884</v>
      </c>
      <c r="F1346" s="69" t="s">
        <v>2885</v>
      </c>
      <c r="G1346" s="69">
        <v>1</v>
      </c>
      <c r="H1346" s="69" t="s">
        <v>852</v>
      </c>
      <c r="I1346" s="69">
        <v>0</v>
      </c>
      <c r="J1346" s="69">
        <v>0</v>
      </c>
      <c r="K1346" s="69">
        <v>0</v>
      </c>
      <c r="M1346" s="69">
        <v>0</v>
      </c>
      <c r="O1346" s="69">
        <v>0</v>
      </c>
      <c r="P1346" s="69">
        <v>1</v>
      </c>
      <c r="Q1346" s="69">
        <v>0</v>
      </c>
      <c r="R1346" s="69">
        <v>2</v>
      </c>
      <c r="S1346" s="69">
        <v>1</v>
      </c>
      <c r="T1346" s="69">
        <v>60</v>
      </c>
      <c r="U1346" s="69">
        <v>30</v>
      </c>
      <c r="V1346" s="69">
        <v>0</v>
      </c>
      <c r="W1346" s="69">
        <v>0</v>
      </c>
      <c r="X1346" s="69">
        <v>0</v>
      </c>
      <c r="Y1346" s="69">
        <v>0</v>
      </c>
      <c r="Z1346" s="69">
        <v>86400000</v>
      </c>
      <c r="AA1346" s="69">
        <v>1</v>
      </c>
      <c r="AB1346" s="69">
        <v>8</v>
      </c>
      <c r="AC1346" s="69">
        <v>0</v>
      </c>
      <c r="AD1346" s="69">
        <v>0</v>
      </c>
      <c r="AE1346" s="69">
        <v>0</v>
      </c>
      <c r="AF1346" s="69">
        <v>1</v>
      </c>
      <c r="AG1346" s="69">
        <v>0</v>
      </c>
      <c r="AH1346" s="69">
        <v>1</v>
      </c>
      <c r="AI1346" s="69">
        <v>0</v>
      </c>
      <c r="AJ1346" s="69">
        <v>0</v>
      </c>
      <c r="AK1346" s="69">
        <v>0</v>
      </c>
      <c r="AL1346" s="69">
        <v>0</v>
      </c>
      <c r="AM1346" s="69">
        <v>0</v>
      </c>
      <c r="AN1346" s="69">
        <v>0</v>
      </c>
      <c r="AO1346" s="69">
        <v>0</v>
      </c>
      <c r="AP1346" s="69">
        <v>0</v>
      </c>
      <c r="AQ1346" s="84">
        <v>0</v>
      </c>
      <c r="AR1346" s="69">
        <v>0</v>
      </c>
      <c r="AS1346" s="69">
        <v>0</v>
      </c>
      <c r="AT1346" s="69">
        <v>0</v>
      </c>
      <c r="AU1346" s="69">
        <v>0</v>
      </c>
      <c r="AV1346" s="69">
        <v>0</v>
      </c>
      <c r="AW1346" s="69">
        <v>0</v>
      </c>
      <c r="AX1346" s="69">
        <v>0</v>
      </c>
      <c r="AY1346" s="69">
        <v>0</v>
      </c>
      <c r="AZ1346" s="69">
        <v>0</v>
      </c>
      <c r="BA1346" s="69">
        <v>0</v>
      </c>
      <c r="BB1346" s="69">
        <v>0</v>
      </c>
      <c r="BC1346" s="69">
        <v>0</v>
      </c>
      <c r="BD1346" s="69">
        <v>0</v>
      </c>
      <c r="BE1346" s="69">
        <v>0</v>
      </c>
      <c r="BF1346" s="69">
        <v>0</v>
      </c>
      <c r="BG1346" s="69">
        <v>0</v>
      </c>
      <c r="BH1346" s="69">
        <v>0</v>
      </c>
      <c r="BK1346" s="69">
        <v>3</v>
      </c>
      <c r="BL1346" s="69">
        <v>10</v>
      </c>
      <c r="BM1346" s="69">
        <v>1</v>
      </c>
      <c r="BN1346" s="69">
        <v>8</v>
      </c>
      <c r="BO1346" s="89">
        <v>0</v>
      </c>
      <c r="BP1346" s="69">
        <v>1</v>
      </c>
      <c r="BQ1346" s="69">
        <v>1</v>
      </c>
      <c r="BR1346" s="69">
        <v>1</v>
      </c>
      <c r="BS1346" s="69">
        <v>21014</v>
      </c>
      <c r="BT1346" s="69">
        <v>0</v>
      </c>
      <c r="BU1346" s="69">
        <v>0</v>
      </c>
      <c r="BV1346" s="69">
        <v>1000</v>
      </c>
      <c r="BW1346" s="69">
        <v>0</v>
      </c>
      <c r="BY1346" s="69">
        <v>0</v>
      </c>
      <c r="BZ1346" s="69">
        <v>0</v>
      </c>
      <c r="CA1346" s="69">
        <v>31</v>
      </c>
      <c r="CB1346" s="89">
        <v>0</v>
      </c>
      <c r="CC1346" s="69">
        <v>0</v>
      </c>
      <c r="CD1346" s="69">
        <v>0</v>
      </c>
      <c r="CE1346" s="69">
        <v>0</v>
      </c>
      <c r="CF1346" s="69">
        <v>0</v>
      </c>
      <c r="CG1346" s="69">
        <v>0</v>
      </c>
      <c r="CH1346" s="69">
        <v>0</v>
      </c>
      <c r="CI1346" s="69">
        <v>0</v>
      </c>
      <c r="CJ1346" s="69">
        <v>0</v>
      </c>
      <c r="CL1346" s="69">
        <v>0</v>
      </c>
      <c r="CM1346" s="69">
        <v>0</v>
      </c>
      <c r="CN1346" s="69">
        <v>0</v>
      </c>
      <c r="CO1346" s="89">
        <v>0</v>
      </c>
      <c r="CP1346" s="69">
        <v>0</v>
      </c>
      <c r="CQ1346" s="69">
        <v>0</v>
      </c>
      <c r="CR1346" s="69">
        <v>0</v>
      </c>
      <c r="CS1346" s="69">
        <v>0</v>
      </c>
      <c r="CT1346" s="69">
        <v>0</v>
      </c>
      <c r="CU1346" s="69">
        <v>0</v>
      </c>
      <c r="CV1346" s="69">
        <v>0</v>
      </c>
      <c r="CW1346" s="69">
        <v>0</v>
      </c>
      <c r="CZ1346" s="69">
        <v>0</v>
      </c>
      <c r="DA1346" s="69">
        <v>0</v>
      </c>
      <c r="DB1346" s="69">
        <v>10</v>
      </c>
      <c r="DC1346" s="69">
        <v>60</v>
      </c>
      <c r="DD1346" s="69">
        <v>30</v>
      </c>
      <c r="DE1346" s="69">
        <v>0</v>
      </c>
      <c r="DF1346" s="69">
        <v>0</v>
      </c>
      <c r="DG1346" s="69">
        <v>1</v>
      </c>
      <c r="DI1346" s="69" t="e">
        <f>INDEX(Sheet3!$E$78:$E$1130,MATCH(A1346,Sheet3!$D$78:$D$1130,0))</f>
        <v>#N/A</v>
      </c>
      <c r="DJ1346" s="69" t="str">
        <f t="shared" si="261"/>
        <v>skill_icons.ps_pet_skill_019</v>
      </c>
      <c r="DK1346" s="69" t="s">
        <v>2886</v>
      </c>
      <c r="DL1346" s="93"/>
      <c r="DM1346" s="159" t="s">
        <v>2887</v>
      </c>
      <c r="DN1346" s="69" t="e">
        <f>"造成["&amp;INDEX(Sheet5!$L$2:$L$11,MATCH(BL1346,Sheet5!$J$2:$J$11,0))&amp;":"&amp;BR1346&amp;"*"&amp;BS1346/1000&amp;"]"&amp;INDEX(Sheet5!$I$2:$I$4,MATCH(BR1346,Sheet5!$H$2:$H$4,0))&amp;"的"&amp;INDEX(Sheet5!$K$2:$K$11,MATCH(BL1346,Sheet5!$J$2:$J$11,0))</f>
        <v>#N/A</v>
      </c>
      <c r="DO1346" s="69" t="e">
        <f>"造成["&amp;INDEX(Sheet5!$L$2:$L$11,MATCH(BY1346,Sheet5!$J$2:$J$11,0))&amp;":"&amp;CE1346&amp;"*"&amp;CF1346/1000&amp;"]"&amp;INDEX(Sheet5!$I$2:$I$4,MATCH(CE1346,Sheet5!$H$2:$H$4,0))&amp;"的"&amp;INDEX(Sheet5!$K$2:$K$11,MATCH(BY1346,Sheet5!$J$2:$J$11,0))</f>
        <v>#N/A</v>
      </c>
      <c r="DP1346" s="69"/>
      <c r="DQ1346" s="69"/>
      <c r="DR1346" s="69" t="e">
        <f t="shared" si="247"/>
        <v>#N/A</v>
      </c>
      <c r="DS1346" s="90">
        <f>MATCH(A1346,Sheet5!D:D,0)</f>
        <v>15</v>
      </c>
      <c r="DT1346" s="94" t="e">
        <f>MATCH(A1345,Sheet5!F:F,0)</f>
        <v>#N/A</v>
      </c>
      <c r="DU1346" s="69">
        <v>10</v>
      </c>
      <c r="DV1346" s="69">
        <v>60</v>
      </c>
      <c r="DW1346" s="69">
        <v>30</v>
      </c>
      <c r="DX1346" s="69">
        <v>0</v>
      </c>
      <c r="DY1346" s="69">
        <v>0</v>
      </c>
    </row>
    <row r="1347" spans="1:129" ht="14.25">
      <c r="A1347" s="69">
        <v>71501</v>
      </c>
      <c r="B1347" s="69">
        <v>0</v>
      </c>
      <c r="C1347" s="69">
        <v>1</v>
      </c>
      <c r="D1347" s="69" t="s">
        <v>2888</v>
      </c>
      <c r="E1347" s="69" t="s">
        <v>2889</v>
      </c>
      <c r="F1347" s="69" t="s">
        <v>2890</v>
      </c>
      <c r="G1347" s="69">
        <v>1</v>
      </c>
      <c r="H1347" s="69" t="s">
        <v>852</v>
      </c>
      <c r="I1347" s="69">
        <v>0</v>
      </c>
      <c r="J1347" s="69">
        <v>0</v>
      </c>
      <c r="K1347" s="69">
        <v>0</v>
      </c>
      <c r="M1347" s="69">
        <v>0</v>
      </c>
      <c r="O1347" s="69">
        <v>0</v>
      </c>
      <c r="P1347" s="69">
        <v>1</v>
      </c>
      <c r="Q1347" s="69">
        <v>0</v>
      </c>
      <c r="R1347" s="69">
        <v>2</v>
      </c>
      <c r="S1347" s="69">
        <v>32768</v>
      </c>
      <c r="T1347" s="69">
        <v>100</v>
      </c>
      <c r="U1347" s="69">
        <v>0</v>
      </c>
      <c r="V1347" s="69">
        <v>0</v>
      </c>
      <c r="W1347" s="69">
        <v>0</v>
      </c>
      <c r="X1347" s="69">
        <v>0</v>
      </c>
      <c r="Y1347" s="69">
        <v>0</v>
      </c>
      <c r="Z1347" s="69">
        <v>0</v>
      </c>
      <c r="AA1347" s="69">
        <v>1</v>
      </c>
      <c r="AB1347" s="69">
        <v>8</v>
      </c>
      <c r="AC1347" s="69">
        <v>0</v>
      </c>
      <c r="AD1347" s="69">
        <v>0</v>
      </c>
      <c r="AE1347" s="69">
        <v>0</v>
      </c>
      <c r="AF1347" s="69">
        <v>1</v>
      </c>
      <c r="AG1347" s="69">
        <v>0</v>
      </c>
      <c r="AH1347" s="69">
        <v>1</v>
      </c>
      <c r="AI1347" s="69">
        <v>0</v>
      </c>
      <c r="AJ1347" s="69">
        <v>0</v>
      </c>
      <c r="AK1347" s="69">
        <v>0</v>
      </c>
      <c r="AL1347" s="69">
        <v>0</v>
      </c>
      <c r="AM1347" s="69">
        <v>0</v>
      </c>
      <c r="AN1347" s="69">
        <v>0</v>
      </c>
      <c r="AO1347" s="69">
        <v>0</v>
      </c>
      <c r="AP1347" s="69">
        <v>0</v>
      </c>
      <c r="AQ1347" s="84">
        <v>0</v>
      </c>
      <c r="AR1347" s="69">
        <v>0</v>
      </c>
      <c r="AS1347" s="69">
        <v>0</v>
      </c>
      <c r="AT1347" s="69">
        <v>0</v>
      </c>
      <c r="AU1347" s="69">
        <v>0</v>
      </c>
      <c r="AV1347" s="69">
        <v>0</v>
      </c>
      <c r="AW1347" s="69">
        <v>0</v>
      </c>
      <c r="AX1347" s="69">
        <v>0</v>
      </c>
      <c r="AY1347" s="69">
        <v>0</v>
      </c>
      <c r="AZ1347" s="69">
        <v>0</v>
      </c>
      <c r="BA1347" s="69">
        <v>0</v>
      </c>
      <c r="BB1347" s="69">
        <v>0</v>
      </c>
      <c r="BC1347" s="69">
        <v>0</v>
      </c>
      <c r="BD1347" s="69">
        <v>0</v>
      </c>
      <c r="BE1347" s="69">
        <v>0</v>
      </c>
      <c r="BF1347" s="69">
        <v>0</v>
      </c>
      <c r="BG1347" s="69">
        <v>0</v>
      </c>
      <c r="BH1347" s="69">
        <v>0</v>
      </c>
      <c r="BK1347" s="69">
        <v>3</v>
      </c>
      <c r="BL1347" s="69">
        <v>10</v>
      </c>
      <c r="BM1347" s="69">
        <v>1</v>
      </c>
      <c r="BN1347" s="69">
        <v>8</v>
      </c>
      <c r="BO1347" s="89">
        <v>0</v>
      </c>
      <c r="BP1347" s="69">
        <v>1</v>
      </c>
      <c r="BQ1347" s="69">
        <v>1</v>
      </c>
      <c r="BR1347" s="69">
        <v>1</v>
      </c>
      <c r="BS1347" s="69">
        <v>21015</v>
      </c>
      <c r="BT1347" s="69">
        <v>0</v>
      </c>
      <c r="BU1347" s="69">
        <v>0</v>
      </c>
      <c r="BV1347" s="69">
        <v>1000</v>
      </c>
      <c r="BW1347" s="69">
        <v>0</v>
      </c>
      <c r="BY1347" s="69">
        <v>0</v>
      </c>
      <c r="BZ1347" s="69">
        <v>0</v>
      </c>
      <c r="CA1347" s="69">
        <v>31</v>
      </c>
      <c r="CB1347" s="89">
        <v>0</v>
      </c>
      <c r="CC1347" s="69">
        <v>0</v>
      </c>
      <c r="CD1347" s="69">
        <v>0</v>
      </c>
      <c r="CE1347" s="69">
        <v>0</v>
      </c>
      <c r="CF1347" s="69">
        <v>0</v>
      </c>
      <c r="CG1347" s="69">
        <v>0</v>
      </c>
      <c r="CH1347" s="69">
        <v>0</v>
      </c>
      <c r="CI1347" s="69">
        <v>0</v>
      </c>
      <c r="CJ1347" s="69">
        <v>0</v>
      </c>
      <c r="CL1347" s="69">
        <v>0</v>
      </c>
      <c r="CM1347" s="69">
        <v>0</v>
      </c>
      <c r="CN1347" s="69">
        <v>0</v>
      </c>
      <c r="CO1347" s="89">
        <v>0</v>
      </c>
      <c r="CP1347" s="69">
        <v>0</v>
      </c>
      <c r="CQ1347" s="69">
        <v>0</v>
      </c>
      <c r="CR1347" s="69">
        <v>0</v>
      </c>
      <c r="CS1347" s="69">
        <v>0</v>
      </c>
      <c r="CT1347" s="69">
        <v>0</v>
      </c>
      <c r="CU1347" s="69">
        <v>0</v>
      </c>
      <c r="CV1347" s="69">
        <v>0</v>
      </c>
      <c r="CW1347" s="69">
        <v>0</v>
      </c>
      <c r="CZ1347" s="69">
        <v>0</v>
      </c>
      <c r="DA1347" s="69">
        <v>0</v>
      </c>
      <c r="DB1347" s="69">
        <v>8</v>
      </c>
      <c r="DC1347" s="69">
        <v>0</v>
      </c>
      <c r="DD1347" s="69">
        <v>0</v>
      </c>
      <c r="DE1347" s="69">
        <v>0</v>
      </c>
      <c r="DF1347" s="69">
        <v>0</v>
      </c>
      <c r="DG1347" s="69">
        <v>1</v>
      </c>
      <c r="DI1347" s="69" t="e">
        <f>INDEX(Sheet3!$E$78:$E$1130,MATCH(A1347,Sheet3!$D$78:$D$1130,0))</f>
        <v>#N/A</v>
      </c>
      <c r="DJ1347" s="69" t="str">
        <f t="shared" si="261"/>
        <v>skill_icons.ps_pet_skill_025</v>
      </c>
      <c r="DK1347" s="69" t="s">
        <v>2891</v>
      </c>
      <c r="DL1347" s="93"/>
      <c r="DM1347" s="94" t="s">
        <v>2892</v>
      </c>
      <c r="DN1347" s="69" t="e">
        <f>"造成["&amp;INDEX(Sheet5!$L$2:$L$11,MATCH(BL1347,Sheet5!$J$2:$J$11,0))&amp;":"&amp;BR1347&amp;"*"&amp;BS1347/1000&amp;"]"&amp;INDEX(Sheet5!$I$2:$I$4,MATCH(BR1347,Sheet5!$H$2:$H$4,0))&amp;"的"&amp;INDEX(Sheet5!$K$2:$K$11,MATCH(BL1347,Sheet5!$J$2:$J$11,0))</f>
        <v>#N/A</v>
      </c>
      <c r="DO1347" s="69" t="e">
        <f>"造成["&amp;INDEX(Sheet5!$L$2:$L$11,MATCH(BY1347,Sheet5!$J$2:$J$11,0))&amp;":"&amp;CE1347&amp;"*"&amp;CF1347/1000&amp;"]"&amp;INDEX(Sheet5!$I$2:$I$4,MATCH(CE1347,Sheet5!$H$2:$H$4,0))&amp;"的"&amp;INDEX(Sheet5!$K$2:$K$11,MATCH(BY1347,Sheet5!$J$2:$J$11,0))</f>
        <v>#N/A</v>
      </c>
      <c r="DP1347" s="69"/>
      <c r="DQ1347" s="69"/>
      <c r="DR1347" s="69" t="e">
        <f t="shared" si="247"/>
        <v>#N/A</v>
      </c>
      <c r="DS1347" s="90">
        <f>MATCH(A1347,Sheet5!D:D,0)</f>
        <v>16</v>
      </c>
      <c r="DT1347" s="94" t="e">
        <f>MATCH(A1346,Sheet5!F:F,0)</f>
        <v>#N/A</v>
      </c>
      <c r="DU1347" s="69">
        <v>8</v>
      </c>
      <c r="DV1347" s="69">
        <v>0</v>
      </c>
      <c r="DW1347" s="69">
        <v>0</v>
      </c>
      <c r="DX1347" s="69">
        <v>0</v>
      </c>
      <c r="DY1347" s="69">
        <v>0</v>
      </c>
    </row>
    <row r="1348" spans="1:129" ht="14.25">
      <c r="A1348" s="69">
        <v>71601</v>
      </c>
      <c r="B1348" s="69">
        <v>0</v>
      </c>
      <c r="C1348" s="69">
        <v>1</v>
      </c>
      <c r="D1348" s="69" t="s">
        <v>2893</v>
      </c>
      <c r="E1348" s="69" t="s">
        <v>2894</v>
      </c>
      <c r="F1348" s="69" t="s">
        <v>2895</v>
      </c>
      <c r="G1348" s="69">
        <v>1</v>
      </c>
      <c r="H1348" s="69" t="s">
        <v>852</v>
      </c>
      <c r="I1348" s="69">
        <v>0</v>
      </c>
      <c r="J1348" s="69">
        <v>0</v>
      </c>
      <c r="K1348" s="69">
        <v>0</v>
      </c>
      <c r="M1348" s="69">
        <v>0</v>
      </c>
      <c r="O1348" s="69">
        <v>0</v>
      </c>
      <c r="P1348" s="69">
        <v>1</v>
      </c>
      <c r="Q1348" s="69">
        <v>0</v>
      </c>
      <c r="R1348" s="69">
        <v>2</v>
      </c>
      <c r="S1348" s="69">
        <v>32768</v>
      </c>
      <c r="T1348" s="69">
        <v>100</v>
      </c>
      <c r="U1348" s="69">
        <v>0</v>
      </c>
      <c r="V1348" s="69">
        <v>0</v>
      </c>
      <c r="W1348" s="69">
        <v>0</v>
      </c>
      <c r="X1348" s="69">
        <v>0</v>
      </c>
      <c r="Y1348" s="69">
        <v>0</v>
      </c>
      <c r="Z1348" s="69">
        <v>0</v>
      </c>
      <c r="AA1348" s="69">
        <v>1</v>
      </c>
      <c r="AB1348" s="69">
        <v>8</v>
      </c>
      <c r="AC1348" s="69">
        <v>0</v>
      </c>
      <c r="AD1348" s="69">
        <v>0</v>
      </c>
      <c r="AE1348" s="69">
        <v>0</v>
      </c>
      <c r="AF1348" s="69">
        <v>1</v>
      </c>
      <c r="AG1348" s="69">
        <v>0</v>
      </c>
      <c r="AH1348" s="69">
        <v>1</v>
      </c>
      <c r="AI1348" s="69">
        <v>0</v>
      </c>
      <c r="AJ1348" s="69">
        <v>0</v>
      </c>
      <c r="AK1348" s="69">
        <v>0</v>
      </c>
      <c r="AL1348" s="69">
        <v>0</v>
      </c>
      <c r="AM1348" s="69">
        <v>0</v>
      </c>
      <c r="AN1348" s="69">
        <v>0</v>
      </c>
      <c r="AO1348" s="69">
        <v>0</v>
      </c>
      <c r="AP1348" s="69">
        <v>0</v>
      </c>
      <c r="AQ1348" s="84">
        <v>0</v>
      </c>
      <c r="AR1348" s="69">
        <v>0</v>
      </c>
      <c r="AS1348" s="69">
        <v>0</v>
      </c>
      <c r="AT1348" s="69">
        <v>0</v>
      </c>
      <c r="AU1348" s="69">
        <v>0</v>
      </c>
      <c r="AV1348" s="69">
        <v>0</v>
      </c>
      <c r="AW1348" s="69">
        <v>0</v>
      </c>
      <c r="AX1348" s="69">
        <v>0</v>
      </c>
      <c r="AY1348" s="69">
        <v>0</v>
      </c>
      <c r="AZ1348" s="69">
        <v>0</v>
      </c>
      <c r="BA1348" s="69">
        <v>0</v>
      </c>
      <c r="BB1348" s="69">
        <v>0</v>
      </c>
      <c r="BC1348" s="69">
        <v>0</v>
      </c>
      <c r="BD1348" s="69">
        <v>0</v>
      </c>
      <c r="BE1348" s="69">
        <v>0</v>
      </c>
      <c r="BF1348" s="69">
        <v>0</v>
      </c>
      <c r="BG1348" s="69">
        <v>0</v>
      </c>
      <c r="BH1348" s="69">
        <v>0</v>
      </c>
      <c r="BK1348" s="69">
        <v>3</v>
      </c>
      <c r="BL1348" s="69">
        <v>10</v>
      </c>
      <c r="BM1348" s="69">
        <v>1</v>
      </c>
      <c r="BN1348" s="69">
        <v>8</v>
      </c>
      <c r="BO1348" s="89">
        <v>0</v>
      </c>
      <c r="BP1348" s="69">
        <v>1</v>
      </c>
      <c r="BQ1348" s="69">
        <v>1</v>
      </c>
      <c r="BR1348" s="69">
        <v>1</v>
      </c>
      <c r="BS1348" s="69">
        <v>21016</v>
      </c>
      <c r="BT1348" s="69">
        <v>0</v>
      </c>
      <c r="BU1348" s="69">
        <v>0</v>
      </c>
      <c r="BV1348" s="69">
        <v>1000</v>
      </c>
      <c r="BW1348" s="69">
        <v>0</v>
      </c>
      <c r="BY1348" s="69">
        <v>0</v>
      </c>
      <c r="BZ1348" s="69">
        <v>0</v>
      </c>
      <c r="CA1348" s="69">
        <v>31</v>
      </c>
      <c r="CB1348" s="89">
        <v>0</v>
      </c>
      <c r="CC1348" s="69">
        <v>0</v>
      </c>
      <c r="CD1348" s="69">
        <v>0</v>
      </c>
      <c r="CE1348" s="69">
        <v>0</v>
      </c>
      <c r="CF1348" s="69">
        <v>0</v>
      </c>
      <c r="CG1348" s="69">
        <v>0</v>
      </c>
      <c r="CH1348" s="69">
        <v>0</v>
      </c>
      <c r="CI1348" s="69">
        <v>0</v>
      </c>
      <c r="CJ1348" s="69">
        <v>0</v>
      </c>
      <c r="CL1348" s="69">
        <v>0</v>
      </c>
      <c r="CM1348" s="69">
        <v>0</v>
      </c>
      <c r="CN1348" s="69">
        <v>0</v>
      </c>
      <c r="CO1348" s="89">
        <v>0</v>
      </c>
      <c r="CP1348" s="69">
        <v>0</v>
      </c>
      <c r="CQ1348" s="69">
        <v>0</v>
      </c>
      <c r="CR1348" s="69">
        <v>0</v>
      </c>
      <c r="CS1348" s="69">
        <v>0</v>
      </c>
      <c r="CT1348" s="69">
        <v>0</v>
      </c>
      <c r="CU1348" s="69">
        <v>0</v>
      </c>
      <c r="CV1348" s="69">
        <v>0</v>
      </c>
      <c r="CW1348" s="69">
        <v>0</v>
      </c>
      <c r="CZ1348" s="69">
        <v>0</v>
      </c>
      <c r="DA1348" s="69">
        <v>0</v>
      </c>
      <c r="DB1348" s="69">
        <v>5</v>
      </c>
      <c r="DC1348" s="69">
        <v>8</v>
      </c>
      <c r="DD1348" s="69">
        <v>0</v>
      </c>
      <c r="DE1348" s="69">
        <v>0</v>
      </c>
      <c r="DF1348" s="69">
        <v>0</v>
      </c>
      <c r="DG1348" s="69">
        <v>1</v>
      </c>
      <c r="DI1348" s="69" t="e">
        <f>INDEX(Sheet3!$E$78:$E$1130,MATCH(A1348,Sheet3!$D$78:$D$1130,0))</f>
        <v>#N/A</v>
      </c>
      <c r="DJ1348" s="69" t="str">
        <f t="shared" si="261"/>
        <v>skill_icons.ps_pet_skill_026</v>
      </c>
      <c r="DK1348" s="69" t="s">
        <v>2896</v>
      </c>
      <c r="DL1348" s="93"/>
      <c r="DM1348" s="94" t="s">
        <v>2897</v>
      </c>
      <c r="DN1348" s="69" t="e">
        <f>"造成["&amp;INDEX(Sheet5!$L$2:$L$11,MATCH(BL1348,Sheet5!$J$2:$J$11,0))&amp;":"&amp;BR1348&amp;"*"&amp;BS1348/1000&amp;"]"&amp;INDEX(Sheet5!$I$2:$I$4,MATCH(BR1348,Sheet5!$H$2:$H$4,0))&amp;"的"&amp;INDEX(Sheet5!$K$2:$K$11,MATCH(BL1348,Sheet5!$J$2:$J$11,0))</f>
        <v>#N/A</v>
      </c>
      <c r="DO1348" s="69" t="e">
        <f>"造成["&amp;INDEX(Sheet5!$L$2:$L$11,MATCH(BY1348,Sheet5!$J$2:$J$11,0))&amp;":"&amp;CE1348&amp;"*"&amp;CF1348/1000&amp;"]"&amp;INDEX(Sheet5!$I$2:$I$4,MATCH(CE1348,Sheet5!$H$2:$H$4,0))&amp;"的"&amp;INDEX(Sheet5!$K$2:$K$11,MATCH(BY1348,Sheet5!$J$2:$J$11,0))</f>
        <v>#N/A</v>
      </c>
      <c r="DP1348" s="69"/>
      <c r="DQ1348" s="69"/>
      <c r="DR1348" s="69" t="e">
        <f t="shared" si="247"/>
        <v>#N/A</v>
      </c>
      <c r="DS1348" s="90">
        <f>MATCH(A1348,Sheet5!D:D,0)</f>
        <v>17</v>
      </c>
      <c r="DT1348" s="94" t="e">
        <f>MATCH(A1347,Sheet5!F:F,0)</f>
        <v>#N/A</v>
      </c>
      <c r="DU1348" s="69">
        <v>5</v>
      </c>
      <c r="DV1348" s="69">
        <v>8</v>
      </c>
      <c r="DW1348" s="69">
        <v>0</v>
      </c>
      <c r="DX1348" s="69">
        <v>0</v>
      </c>
      <c r="DY1348" s="69">
        <v>0</v>
      </c>
    </row>
    <row r="1349" spans="1:129" ht="14.25">
      <c r="A1349" s="69">
        <v>71701</v>
      </c>
      <c r="B1349" s="69">
        <v>0</v>
      </c>
      <c r="C1349" s="69">
        <v>1</v>
      </c>
      <c r="D1349" s="69" t="s">
        <v>2898</v>
      </c>
      <c r="E1349" s="69" t="s">
        <v>2899</v>
      </c>
      <c r="F1349" s="69" t="s">
        <v>2900</v>
      </c>
      <c r="G1349" s="69">
        <v>1</v>
      </c>
      <c r="H1349" s="69" t="s">
        <v>852</v>
      </c>
      <c r="I1349" s="69">
        <v>0</v>
      </c>
      <c r="J1349" s="69">
        <v>0</v>
      </c>
      <c r="K1349" s="69">
        <v>0</v>
      </c>
      <c r="M1349" s="69">
        <v>0</v>
      </c>
      <c r="O1349" s="69">
        <v>0</v>
      </c>
      <c r="P1349" s="69">
        <v>1</v>
      </c>
      <c r="Q1349" s="69">
        <v>0</v>
      </c>
      <c r="R1349" s="69">
        <v>2</v>
      </c>
      <c r="S1349" s="69">
        <v>32768</v>
      </c>
      <c r="T1349" s="69">
        <v>100</v>
      </c>
      <c r="U1349" s="69">
        <v>0</v>
      </c>
      <c r="V1349" s="69">
        <v>0</v>
      </c>
      <c r="W1349" s="69">
        <v>0</v>
      </c>
      <c r="X1349" s="69">
        <v>0</v>
      </c>
      <c r="Y1349" s="69">
        <v>0</v>
      </c>
      <c r="Z1349" s="69">
        <v>0</v>
      </c>
      <c r="AA1349" s="69">
        <v>1</v>
      </c>
      <c r="AB1349" s="69">
        <v>8</v>
      </c>
      <c r="AC1349" s="69">
        <v>0</v>
      </c>
      <c r="AD1349" s="69">
        <v>0</v>
      </c>
      <c r="AE1349" s="69">
        <v>0</v>
      </c>
      <c r="AF1349" s="69">
        <v>1</v>
      </c>
      <c r="AG1349" s="69">
        <v>0</v>
      </c>
      <c r="AH1349" s="69">
        <v>1</v>
      </c>
      <c r="AI1349" s="69">
        <v>0</v>
      </c>
      <c r="AJ1349" s="69">
        <v>0</v>
      </c>
      <c r="AK1349" s="69">
        <v>0</v>
      </c>
      <c r="AL1349" s="69">
        <v>0</v>
      </c>
      <c r="AM1349" s="69">
        <v>0</v>
      </c>
      <c r="AN1349" s="69">
        <v>0</v>
      </c>
      <c r="AO1349" s="69">
        <v>0</v>
      </c>
      <c r="AP1349" s="69">
        <v>0</v>
      </c>
      <c r="AQ1349" s="84">
        <v>0</v>
      </c>
      <c r="AR1349" s="69">
        <v>0</v>
      </c>
      <c r="AS1349" s="69">
        <v>0</v>
      </c>
      <c r="AT1349" s="69">
        <v>0</v>
      </c>
      <c r="AU1349" s="69">
        <v>0</v>
      </c>
      <c r="AV1349" s="69">
        <v>0</v>
      </c>
      <c r="AW1349" s="69">
        <v>0</v>
      </c>
      <c r="AX1349" s="69">
        <v>0</v>
      </c>
      <c r="AY1349" s="69">
        <v>0</v>
      </c>
      <c r="AZ1349" s="69">
        <v>0</v>
      </c>
      <c r="BA1349" s="69">
        <v>0</v>
      </c>
      <c r="BB1349" s="69">
        <v>0</v>
      </c>
      <c r="BC1349" s="69">
        <v>0</v>
      </c>
      <c r="BD1349" s="69">
        <v>0</v>
      </c>
      <c r="BE1349" s="69">
        <v>0</v>
      </c>
      <c r="BF1349" s="69">
        <v>0</v>
      </c>
      <c r="BG1349" s="69">
        <v>0</v>
      </c>
      <c r="BH1349" s="69">
        <v>0</v>
      </c>
      <c r="BK1349" s="69">
        <v>3</v>
      </c>
      <c r="BL1349" s="69">
        <v>10</v>
      </c>
      <c r="BM1349" s="69">
        <v>1</v>
      </c>
      <c r="BN1349" s="69">
        <v>8</v>
      </c>
      <c r="BO1349" s="89">
        <v>0</v>
      </c>
      <c r="BP1349" s="69">
        <v>1</v>
      </c>
      <c r="BQ1349" s="69">
        <v>1</v>
      </c>
      <c r="BR1349" s="69">
        <v>1</v>
      </c>
      <c r="BS1349" s="69">
        <v>21017</v>
      </c>
      <c r="BT1349" s="69">
        <v>0</v>
      </c>
      <c r="BU1349" s="69">
        <v>0</v>
      </c>
      <c r="BV1349" s="69">
        <v>1000</v>
      </c>
      <c r="BW1349" s="69">
        <v>0</v>
      </c>
      <c r="BY1349" s="69">
        <v>0</v>
      </c>
      <c r="BZ1349" s="69">
        <v>0</v>
      </c>
      <c r="CA1349" s="69">
        <v>31</v>
      </c>
      <c r="CB1349" s="89">
        <v>0</v>
      </c>
      <c r="CC1349" s="69">
        <v>0</v>
      </c>
      <c r="CD1349" s="69">
        <v>0</v>
      </c>
      <c r="CE1349" s="69">
        <v>0</v>
      </c>
      <c r="CF1349" s="69">
        <v>0</v>
      </c>
      <c r="CG1349" s="69">
        <v>0</v>
      </c>
      <c r="CH1349" s="69">
        <v>0</v>
      </c>
      <c r="CI1349" s="69">
        <v>0</v>
      </c>
      <c r="CJ1349" s="69">
        <v>0</v>
      </c>
      <c r="CL1349" s="69">
        <v>0</v>
      </c>
      <c r="CM1349" s="69">
        <v>0</v>
      </c>
      <c r="CN1349" s="69">
        <v>0</v>
      </c>
      <c r="CO1349" s="89">
        <v>0</v>
      </c>
      <c r="CP1349" s="69">
        <v>0</v>
      </c>
      <c r="CQ1349" s="69">
        <v>0</v>
      </c>
      <c r="CR1349" s="69">
        <v>0</v>
      </c>
      <c r="CS1349" s="69">
        <v>0</v>
      </c>
      <c r="CT1349" s="69">
        <v>0</v>
      </c>
      <c r="CU1349" s="69">
        <v>0</v>
      </c>
      <c r="CV1349" s="69">
        <v>0</v>
      </c>
      <c r="CW1349" s="69">
        <v>0</v>
      </c>
      <c r="CZ1349" s="69">
        <v>0</v>
      </c>
      <c r="DA1349" s="69">
        <v>0</v>
      </c>
      <c r="DB1349" s="69">
        <v>5</v>
      </c>
      <c r="DC1349" s="69">
        <v>8</v>
      </c>
      <c r="DD1349" s="69">
        <v>0</v>
      </c>
      <c r="DE1349" s="69">
        <v>0</v>
      </c>
      <c r="DF1349" s="69">
        <v>0</v>
      </c>
      <c r="DG1349" s="69">
        <v>1</v>
      </c>
      <c r="DI1349" s="69" t="e">
        <f>INDEX(Sheet3!$E$78:$E$1130,MATCH(A1349,Sheet3!$D$78:$D$1130,0))</f>
        <v>#N/A</v>
      </c>
      <c r="DJ1349" s="69" t="str">
        <f t="shared" si="261"/>
        <v>skill_icons.ps_pet_skill_027</v>
      </c>
      <c r="DK1349" s="69" t="s">
        <v>2901</v>
      </c>
      <c r="DL1349" s="93"/>
      <c r="DM1349" s="94" t="s">
        <v>2902</v>
      </c>
      <c r="DN1349" s="69" t="e">
        <f>"造成["&amp;INDEX(Sheet5!$L$2:$L$11,MATCH(BL1349,Sheet5!$J$2:$J$11,0))&amp;":"&amp;BR1349&amp;"*"&amp;BS1349/1000&amp;"]"&amp;INDEX(Sheet5!$I$2:$I$4,MATCH(BR1349,Sheet5!$H$2:$H$4,0))&amp;"的"&amp;INDEX(Sheet5!$K$2:$K$11,MATCH(BL1349,Sheet5!$J$2:$J$11,0))</f>
        <v>#N/A</v>
      </c>
      <c r="DO1349" s="69" t="e">
        <f>"造成["&amp;INDEX(Sheet5!$L$2:$L$11,MATCH(BY1349,Sheet5!$J$2:$J$11,0))&amp;":"&amp;CE1349&amp;"*"&amp;CF1349/1000&amp;"]"&amp;INDEX(Sheet5!$I$2:$I$4,MATCH(CE1349,Sheet5!$H$2:$H$4,0))&amp;"的"&amp;INDEX(Sheet5!$K$2:$K$11,MATCH(BY1349,Sheet5!$J$2:$J$11,0))</f>
        <v>#N/A</v>
      </c>
      <c r="DP1349" s="69"/>
      <c r="DQ1349" s="69"/>
      <c r="DR1349" s="69" t="e">
        <f t="shared" si="247"/>
        <v>#N/A</v>
      </c>
      <c r="DS1349" s="90">
        <f>MATCH(A1349,Sheet5!D:D,0)</f>
        <v>18</v>
      </c>
      <c r="DT1349" s="94" t="e">
        <f>MATCH(A1348,Sheet5!F:F,0)</f>
        <v>#N/A</v>
      </c>
      <c r="DU1349" s="69">
        <v>5</v>
      </c>
      <c r="DV1349" s="69">
        <v>8</v>
      </c>
      <c r="DW1349" s="69">
        <v>0</v>
      </c>
      <c r="DX1349" s="69">
        <v>0</v>
      </c>
      <c r="DY1349" s="69">
        <v>0</v>
      </c>
    </row>
    <row r="1350" spans="1:129" ht="14.25">
      <c r="A1350" s="69">
        <v>71801</v>
      </c>
      <c r="B1350" s="69">
        <v>0</v>
      </c>
      <c r="C1350" s="69">
        <v>1</v>
      </c>
      <c r="D1350" s="69" t="s">
        <v>2903</v>
      </c>
      <c r="E1350" s="69" t="s">
        <v>2904</v>
      </c>
      <c r="F1350" s="69" t="s">
        <v>2905</v>
      </c>
      <c r="G1350" s="69">
        <v>1</v>
      </c>
      <c r="H1350" s="69" t="s">
        <v>852</v>
      </c>
      <c r="I1350" s="69">
        <v>0</v>
      </c>
      <c r="J1350" s="69">
        <v>0</v>
      </c>
      <c r="K1350" s="69">
        <v>0</v>
      </c>
      <c r="M1350" s="69">
        <v>0</v>
      </c>
      <c r="O1350" s="69">
        <v>0</v>
      </c>
      <c r="P1350" s="69">
        <v>1</v>
      </c>
      <c r="Q1350" s="69">
        <v>0</v>
      </c>
      <c r="R1350" s="69">
        <v>2</v>
      </c>
      <c r="S1350" s="69">
        <v>32768</v>
      </c>
      <c r="T1350" s="69">
        <v>100</v>
      </c>
      <c r="U1350" s="69">
        <v>0</v>
      </c>
      <c r="V1350" s="69">
        <v>0</v>
      </c>
      <c r="W1350" s="69">
        <v>0</v>
      </c>
      <c r="X1350" s="69">
        <v>0</v>
      </c>
      <c r="Y1350" s="69">
        <v>0</v>
      </c>
      <c r="Z1350" s="69">
        <v>0</v>
      </c>
      <c r="AA1350" s="69">
        <v>1</v>
      </c>
      <c r="AB1350" s="69">
        <v>8</v>
      </c>
      <c r="AC1350" s="69">
        <v>0</v>
      </c>
      <c r="AD1350" s="69">
        <v>0</v>
      </c>
      <c r="AE1350" s="69">
        <v>0</v>
      </c>
      <c r="AF1350" s="69">
        <v>1</v>
      </c>
      <c r="AG1350" s="69">
        <v>0</v>
      </c>
      <c r="AH1350" s="69">
        <v>1</v>
      </c>
      <c r="AI1350" s="69">
        <v>0</v>
      </c>
      <c r="AJ1350" s="69">
        <v>0</v>
      </c>
      <c r="AK1350" s="69">
        <v>0</v>
      </c>
      <c r="AL1350" s="69">
        <v>0</v>
      </c>
      <c r="AM1350" s="69">
        <v>0</v>
      </c>
      <c r="AN1350" s="69">
        <v>0</v>
      </c>
      <c r="AO1350" s="69">
        <v>0</v>
      </c>
      <c r="AP1350" s="69">
        <v>0</v>
      </c>
      <c r="AQ1350" s="84">
        <v>0</v>
      </c>
      <c r="AR1350" s="69">
        <v>0</v>
      </c>
      <c r="AS1350" s="69">
        <v>0</v>
      </c>
      <c r="AT1350" s="69">
        <v>0</v>
      </c>
      <c r="AU1350" s="69">
        <v>0</v>
      </c>
      <c r="AV1350" s="69">
        <v>0</v>
      </c>
      <c r="AW1350" s="69">
        <v>0</v>
      </c>
      <c r="AX1350" s="69">
        <v>0</v>
      </c>
      <c r="AY1350" s="69">
        <v>0</v>
      </c>
      <c r="AZ1350" s="69">
        <v>0</v>
      </c>
      <c r="BA1350" s="69">
        <v>0</v>
      </c>
      <c r="BB1350" s="69">
        <v>0</v>
      </c>
      <c r="BC1350" s="69">
        <v>0</v>
      </c>
      <c r="BD1350" s="69">
        <v>0</v>
      </c>
      <c r="BE1350" s="69">
        <v>0</v>
      </c>
      <c r="BF1350" s="69">
        <v>0</v>
      </c>
      <c r="BG1350" s="69">
        <v>0</v>
      </c>
      <c r="BH1350" s="69">
        <v>0</v>
      </c>
      <c r="BK1350" s="69">
        <v>3</v>
      </c>
      <c r="BL1350" s="69">
        <v>10</v>
      </c>
      <c r="BM1350" s="69">
        <v>1</v>
      </c>
      <c r="BN1350" s="69">
        <v>8</v>
      </c>
      <c r="BO1350" s="89">
        <v>0</v>
      </c>
      <c r="BP1350" s="69">
        <v>1</v>
      </c>
      <c r="BQ1350" s="69">
        <v>1</v>
      </c>
      <c r="BR1350" s="69">
        <v>1</v>
      </c>
      <c r="BS1350" s="69">
        <v>21018</v>
      </c>
      <c r="BT1350" s="69">
        <v>0</v>
      </c>
      <c r="BU1350" s="69">
        <v>0</v>
      </c>
      <c r="BV1350" s="69">
        <v>1000</v>
      </c>
      <c r="BW1350" s="69">
        <v>0</v>
      </c>
      <c r="BY1350" s="69">
        <v>0</v>
      </c>
      <c r="BZ1350" s="69">
        <v>0</v>
      </c>
      <c r="CA1350" s="69">
        <v>31</v>
      </c>
      <c r="CB1350" s="89">
        <v>0</v>
      </c>
      <c r="CC1350" s="69">
        <v>0</v>
      </c>
      <c r="CD1350" s="69">
        <v>0</v>
      </c>
      <c r="CE1350" s="69">
        <v>0</v>
      </c>
      <c r="CF1350" s="69">
        <v>0</v>
      </c>
      <c r="CG1350" s="69">
        <v>0</v>
      </c>
      <c r="CH1350" s="69">
        <v>0</v>
      </c>
      <c r="CI1350" s="69">
        <v>0</v>
      </c>
      <c r="CJ1350" s="69">
        <v>0</v>
      </c>
      <c r="CL1350" s="69">
        <v>0</v>
      </c>
      <c r="CM1350" s="69">
        <v>0</v>
      </c>
      <c r="CN1350" s="69">
        <v>0</v>
      </c>
      <c r="CO1350" s="89">
        <v>0</v>
      </c>
      <c r="CP1350" s="69">
        <v>0</v>
      </c>
      <c r="CQ1350" s="69">
        <v>0</v>
      </c>
      <c r="CR1350" s="69">
        <v>0</v>
      </c>
      <c r="CS1350" s="69">
        <v>0</v>
      </c>
      <c r="CT1350" s="69">
        <v>0</v>
      </c>
      <c r="CU1350" s="69">
        <v>0</v>
      </c>
      <c r="CV1350" s="69">
        <v>0</v>
      </c>
      <c r="CW1350" s="69">
        <v>0</v>
      </c>
      <c r="CZ1350" s="69">
        <v>0</v>
      </c>
      <c r="DA1350" s="69">
        <v>0</v>
      </c>
      <c r="DB1350" s="69">
        <v>5</v>
      </c>
      <c r="DC1350" s="69">
        <v>8</v>
      </c>
      <c r="DD1350" s="69">
        <v>0</v>
      </c>
      <c r="DE1350" s="69">
        <v>0</v>
      </c>
      <c r="DF1350" s="69">
        <v>0</v>
      </c>
      <c r="DG1350" s="69">
        <v>1</v>
      </c>
      <c r="DI1350" s="69" t="e">
        <f>INDEX(Sheet3!$E$78:$E$1130,MATCH(A1350,Sheet3!$D$78:$D$1130,0))</f>
        <v>#N/A</v>
      </c>
      <c r="DJ1350" s="69" t="str">
        <f t="shared" si="261"/>
        <v>skill_icons.ps_pet_skill_028</v>
      </c>
      <c r="DK1350" s="69" t="s">
        <v>2906</v>
      </c>
      <c r="DL1350" s="93"/>
      <c r="DM1350" s="94" t="s">
        <v>2907</v>
      </c>
      <c r="DN1350" s="69" t="e">
        <f>"造成["&amp;INDEX(Sheet5!$L$2:$L$11,MATCH(BL1350,Sheet5!$J$2:$J$11,0))&amp;":"&amp;BR1350&amp;"*"&amp;BS1350/1000&amp;"]"&amp;INDEX(Sheet5!$I$2:$I$4,MATCH(BR1350,Sheet5!$H$2:$H$4,0))&amp;"的"&amp;INDEX(Sheet5!$K$2:$K$11,MATCH(BL1350,Sheet5!$J$2:$J$11,0))</f>
        <v>#N/A</v>
      </c>
      <c r="DO1350" s="69" t="e">
        <f>"造成["&amp;INDEX(Sheet5!$L$2:$L$11,MATCH(BY1350,Sheet5!$J$2:$J$11,0))&amp;":"&amp;CE1350&amp;"*"&amp;CF1350/1000&amp;"]"&amp;INDEX(Sheet5!$I$2:$I$4,MATCH(CE1350,Sheet5!$H$2:$H$4,0))&amp;"的"&amp;INDEX(Sheet5!$K$2:$K$11,MATCH(BY1350,Sheet5!$J$2:$J$11,0))</f>
        <v>#N/A</v>
      </c>
      <c r="DP1350" s="69"/>
      <c r="DQ1350" s="69"/>
      <c r="DR1350" s="69" t="e">
        <f t="shared" si="247"/>
        <v>#N/A</v>
      </c>
      <c r="DS1350" s="90">
        <f>MATCH(A1350,Sheet5!D:D,0)</f>
        <v>19</v>
      </c>
      <c r="DT1350" s="94" t="e">
        <f>MATCH(A1349,Sheet5!F:F,0)</f>
        <v>#N/A</v>
      </c>
      <c r="DU1350" s="69">
        <v>5</v>
      </c>
      <c r="DV1350" s="69">
        <v>8</v>
      </c>
      <c r="DW1350" s="69">
        <v>0</v>
      </c>
      <c r="DX1350" s="69">
        <v>0</v>
      </c>
      <c r="DY1350" s="69">
        <v>0</v>
      </c>
    </row>
    <row r="1351" spans="1:129" ht="15">
      <c r="A1351" s="69">
        <v>71901</v>
      </c>
      <c r="B1351" s="69">
        <v>0</v>
      </c>
      <c r="C1351" s="69">
        <v>1</v>
      </c>
      <c r="D1351" s="69" t="s">
        <v>2908</v>
      </c>
      <c r="E1351" s="69" t="s">
        <v>2909</v>
      </c>
      <c r="F1351" s="69" t="s">
        <v>2910</v>
      </c>
      <c r="G1351" s="69">
        <v>1</v>
      </c>
      <c r="H1351" s="69" t="s">
        <v>852</v>
      </c>
      <c r="I1351" s="69">
        <v>0</v>
      </c>
      <c r="J1351" s="69">
        <v>0</v>
      </c>
      <c r="K1351" s="69">
        <v>0</v>
      </c>
      <c r="M1351" s="69">
        <v>0</v>
      </c>
      <c r="O1351" s="69">
        <v>0</v>
      </c>
      <c r="P1351" s="69">
        <v>1</v>
      </c>
      <c r="Q1351" s="69">
        <v>0</v>
      </c>
      <c r="R1351" s="69">
        <v>2</v>
      </c>
      <c r="S1351" s="69">
        <v>1</v>
      </c>
      <c r="T1351" s="69">
        <v>60</v>
      </c>
      <c r="U1351" s="69">
        <v>30</v>
      </c>
      <c r="V1351" s="69">
        <v>0</v>
      </c>
      <c r="W1351" s="69">
        <v>0</v>
      </c>
      <c r="X1351" s="69">
        <v>0</v>
      </c>
      <c r="Y1351" s="69">
        <v>0</v>
      </c>
      <c r="Z1351" s="69">
        <v>86400000</v>
      </c>
      <c r="AA1351" s="69">
        <v>1</v>
      </c>
      <c r="AB1351" s="69">
        <v>8</v>
      </c>
      <c r="AC1351" s="69">
        <v>0</v>
      </c>
      <c r="AD1351" s="69">
        <v>0</v>
      </c>
      <c r="AE1351" s="69">
        <v>0</v>
      </c>
      <c r="AF1351" s="69">
        <v>1</v>
      </c>
      <c r="AG1351" s="69">
        <v>0</v>
      </c>
      <c r="AH1351" s="69">
        <v>1</v>
      </c>
      <c r="AI1351" s="69">
        <v>0</v>
      </c>
      <c r="AJ1351" s="69">
        <v>0</v>
      </c>
      <c r="AK1351" s="69">
        <v>0</v>
      </c>
      <c r="AL1351" s="69">
        <v>0</v>
      </c>
      <c r="AM1351" s="69">
        <v>0</v>
      </c>
      <c r="AN1351" s="69">
        <v>0</v>
      </c>
      <c r="AO1351" s="69">
        <v>0</v>
      </c>
      <c r="AP1351" s="69">
        <v>0</v>
      </c>
      <c r="AQ1351" s="84">
        <v>0</v>
      </c>
      <c r="AR1351" s="69">
        <v>0</v>
      </c>
      <c r="AS1351" s="69">
        <v>0</v>
      </c>
      <c r="AT1351" s="69">
        <v>0</v>
      </c>
      <c r="AU1351" s="69">
        <v>0</v>
      </c>
      <c r="AV1351" s="69">
        <v>0</v>
      </c>
      <c r="AW1351" s="69">
        <v>0</v>
      </c>
      <c r="AX1351" s="69">
        <v>0</v>
      </c>
      <c r="AY1351" s="69">
        <v>0</v>
      </c>
      <c r="AZ1351" s="69">
        <v>0</v>
      </c>
      <c r="BA1351" s="69">
        <v>0</v>
      </c>
      <c r="BB1351" s="69">
        <v>0</v>
      </c>
      <c r="BC1351" s="69">
        <v>0</v>
      </c>
      <c r="BD1351" s="69">
        <v>0</v>
      </c>
      <c r="BE1351" s="69">
        <v>0</v>
      </c>
      <c r="BF1351" s="69">
        <v>0</v>
      </c>
      <c r="BG1351" s="69">
        <v>0</v>
      </c>
      <c r="BH1351" s="69">
        <v>0</v>
      </c>
      <c r="BK1351" s="69">
        <v>3</v>
      </c>
      <c r="BL1351" s="69">
        <v>10</v>
      </c>
      <c r="BM1351" s="69">
        <v>1</v>
      </c>
      <c r="BN1351" s="69">
        <v>8</v>
      </c>
      <c r="BO1351" s="89">
        <v>0</v>
      </c>
      <c r="BP1351" s="69">
        <v>1</v>
      </c>
      <c r="BQ1351" s="69">
        <v>1</v>
      </c>
      <c r="BR1351" s="69">
        <v>1</v>
      </c>
      <c r="BS1351" s="69">
        <v>21019</v>
      </c>
      <c r="BT1351" s="69">
        <v>0</v>
      </c>
      <c r="BU1351" s="69">
        <v>0</v>
      </c>
      <c r="BV1351" s="69">
        <v>1000</v>
      </c>
      <c r="BW1351" s="69">
        <v>0</v>
      </c>
      <c r="BY1351" s="69">
        <v>0</v>
      </c>
      <c r="BZ1351" s="69">
        <v>0</v>
      </c>
      <c r="CA1351" s="69">
        <v>31</v>
      </c>
      <c r="CB1351" s="89">
        <v>0</v>
      </c>
      <c r="CC1351" s="69">
        <v>0</v>
      </c>
      <c r="CD1351" s="69">
        <v>0</v>
      </c>
      <c r="CE1351" s="69">
        <v>0</v>
      </c>
      <c r="CF1351" s="69">
        <v>0</v>
      </c>
      <c r="CG1351" s="69">
        <v>0</v>
      </c>
      <c r="CH1351" s="69">
        <v>0</v>
      </c>
      <c r="CI1351" s="69">
        <v>0</v>
      </c>
      <c r="CJ1351" s="69">
        <v>0</v>
      </c>
      <c r="CL1351" s="69">
        <v>0</v>
      </c>
      <c r="CM1351" s="69">
        <v>0</v>
      </c>
      <c r="CN1351" s="69">
        <v>0</v>
      </c>
      <c r="CO1351" s="89">
        <v>0</v>
      </c>
      <c r="CP1351" s="69">
        <v>0</v>
      </c>
      <c r="CQ1351" s="69">
        <v>0</v>
      </c>
      <c r="CR1351" s="69">
        <v>0</v>
      </c>
      <c r="CS1351" s="69">
        <v>0</v>
      </c>
      <c r="CT1351" s="69">
        <v>0</v>
      </c>
      <c r="CU1351" s="69">
        <v>0</v>
      </c>
      <c r="CV1351" s="69">
        <v>0</v>
      </c>
      <c r="CW1351" s="69">
        <v>0</v>
      </c>
      <c r="CZ1351" s="69">
        <v>0</v>
      </c>
      <c r="DA1351" s="69">
        <v>0</v>
      </c>
      <c r="DB1351" s="69">
        <v>5</v>
      </c>
      <c r="DC1351" s="69">
        <v>60</v>
      </c>
      <c r="DD1351" s="69">
        <v>30</v>
      </c>
      <c r="DE1351" s="69">
        <v>0</v>
      </c>
      <c r="DF1351" s="69">
        <v>0</v>
      </c>
      <c r="DG1351" s="69">
        <v>1</v>
      </c>
      <c r="DI1351" s="69" t="e">
        <f>INDEX(Sheet3!$E$78:$E$1130,MATCH(A1351,Sheet3!$D$78:$D$1130,0))</f>
        <v>#N/A</v>
      </c>
      <c r="DJ1351" s="69" t="str">
        <f t="shared" si="261"/>
        <v>skill_icons.ps_pet_skill_029</v>
      </c>
      <c r="DK1351" s="69" t="s">
        <v>2911</v>
      </c>
      <c r="DL1351" s="93"/>
      <c r="DM1351" s="159" t="s">
        <v>2912</v>
      </c>
      <c r="DN1351" s="69" t="e">
        <f>"造成["&amp;INDEX(Sheet5!$L$2:$L$11,MATCH(BL1351,Sheet5!$J$2:$J$11,0))&amp;":"&amp;BR1351&amp;"*"&amp;BS1351/1000&amp;"]"&amp;INDEX(Sheet5!$I$2:$I$4,MATCH(BR1351,Sheet5!$H$2:$H$4,0))&amp;"的"&amp;INDEX(Sheet5!$K$2:$K$11,MATCH(BL1351,Sheet5!$J$2:$J$11,0))</f>
        <v>#N/A</v>
      </c>
      <c r="DO1351" s="69" t="e">
        <f>"造成["&amp;INDEX(Sheet5!$L$2:$L$11,MATCH(BY1351,Sheet5!$J$2:$J$11,0))&amp;":"&amp;CE1351&amp;"*"&amp;CF1351/1000&amp;"]"&amp;INDEX(Sheet5!$I$2:$I$4,MATCH(CE1351,Sheet5!$H$2:$H$4,0))&amp;"的"&amp;INDEX(Sheet5!$K$2:$K$11,MATCH(BY1351,Sheet5!$J$2:$J$11,0))</f>
        <v>#N/A</v>
      </c>
      <c r="DP1351" s="69"/>
      <c r="DQ1351" s="69"/>
      <c r="DR1351" s="69" t="e">
        <f t="shared" si="247"/>
        <v>#N/A</v>
      </c>
      <c r="DS1351" s="90">
        <f>MATCH(A1351,Sheet5!D:D,0)</f>
        <v>20</v>
      </c>
      <c r="DT1351" s="94" t="e">
        <f>MATCH(A1350,Sheet5!F:F,0)</f>
        <v>#N/A</v>
      </c>
      <c r="DU1351" s="69">
        <v>5</v>
      </c>
      <c r="DV1351" s="69">
        <v>60</v>
      </c>
      <c r="DW1351" s="69">
        <v>30</v>
      </c>
      <c r="DX1351" s="69">
        <v>0</v>
      </c>
      <c r="DY1351" s="69">
        <v>0</v>
      </c>
    </row>
    <row r="1352" spans="1:129" ht="14.25">
      <c r="A1352" s="69">
        <v>72001</v>
      </c>
      <c r="B1352" s="69">
        <v>0</v>
      </c>
      <c r="C1352" s="69">
        <v>1</v>
      </c>
      <c r="D1352" s="69" t="s">
        <v>2913</v>
      </c>
      <c r="E1352" s="69" t="s">
        <v>2914</v>
      </c>
      <c r="F1352" s="69" t="s">
        <v>2915</v>
      </c>
      <c r="G1352" s="69">
        <v>1</v>
      </c>
      <c r="H1352" s="69" t="s">
        <v>852</v>
      </c>
      <c r="I1352" s="69">
        <v>0</v>
      </c>
      <c r="J1352" s="69">
        <v>0</v>
      </c>
      <c r="K1352" s="69">
        <v>0</v>
      </c>
      <c r="M1352" s="69">
        <v>0</v>
      </c>
      <c r="O1352" s="69">
        <v>0</v>
      </c>
      <c r="P1352" s="69">
        <v>1</v>
      </c>
      <c r="Q1352" s="69">
        <v>0</v>
      </c>
      <c r="R1352" s="69">
        <v>2</v>
      </c>
      <c r="S1352" s="69">
        <v>32768</v>
      </c>
      <c r="T1352" s="69">
        <v>100</v>
      </c>
      <c r="U1352" s="69">
        <v>0</v>
      </c>
      <c r="V1352" s="69">
        <v>0</v>
      </c>
      <c r="W1352" s="69">
        <v>0</v>
      </c>
      <c r="X1352" s="69">
        <v>0</v>
      </c>
      <c r="Y1352" s="69">
        <v>0</v>
      </c>
      <c r="Z1352" s="69">
        <v>0</v>
      </c>
      <c r="AA1352" s="69">
        <v>1</v>
      </c>
      <c r="AB1352" s="69">
        <v>8</v>
      </c>
      <c r="AC1352" s="69">
        <v>0</v>
      </c>
      <c r="AD1352" s="69">
        <v>0</v>
      </c>
      <c r="AE1352" s="69">
        <v>0</v>
      </c>
      <c r="AF1352" s="69">
        <v>1</v>
      </c>
      <c r="AG1352" s="69">
        <v>0</v>
      </c>
      <c r="AH1352" s="69">
        <v>1</v>
      </c>
      <c r="AI1352" s="69">
        <v>0</v>
      </c>
      <c r="AJ1352" s="69">
        <v>0</v>
      </c>
      <c r="AK1352" s="69">
        <v>0</v>
      </c>
      <c r="AL1352" s="69">
        <v>0</v>
      </c>
      <c r="AM1352" s="69">
        <v>0</v>
      </c>
      <c r="AN1352" s="69">
        <v>0</v>
      </c>
      <c r="AO1352" s="69">
        <v>0</v>
      </c>
      <c r="AP1352" s="69">
        <v>0</v>
      </c>
      <c r="AQ1352" s="84">
        <v>0</v>
      </c>
      <c r="AR1352" s="69">
        <v>0</v>
      </c>
      <c r="AS1352" s="69">
        <v>0</v>
      </c>
      <c r="AT1352" s="69">
        <v>0</v>
      </c>
      <c r="AU1352" s="69">
        <v>0</v>
      </c>
      <c r="AV1352" s="69">
        <v>0</v>
      </c>
      <c r="AW1352" s="69">
        <v>0</v>
      </c>
      <c r="AX1352" s="69">
        <v>0</v>
      </c>
      <c r="AY1352" s="69">
        <v>0</v>
      </c>
      <c r="AZ1352" s="69">
        <v>0</v>
      </c>
      <c r="BA1352" s="69">
        <v>0</v>
      </c>
      <c r="BB1352" s="69">
        <v>0</v>
      </c>
      <c r="BC1352" s="69">
        <v>0</v>
      </c>
      <c r="BD1352" s="69">
        <v>0</v>
      </c>
      <c r="BE1352" s="69">
        <v>0</v>
      </c>
      <c r="BF1352" s="69">
        <v>0</v>
      </c>
      <c r="BG1352" s="69">
        <v>0</v>
      </c>
      <c r="BH1352" s="69">
        <v>0</v>
      </c>
      <c r="BK1352" s="69">
        <v>3</v>
      </c>
      <c r="BL1352" s="69">
        <v>10</v>
      </c>
      <c r="BM1352" s="69">
        <v>1</v>
      </c>
      <c r="BN1352" s="69">
        <v>8</v>
      </c>
      <c r="BO1352" s="89">
        <v>0</v>
      </c>
      <c r="BP1352" s="69">
        <v>1</v>
      </c>
      <c r="BQ1352" s="69">
        <v>1</v>
      </c>
      <c r="BR1352" s="69">
        <v>1</v>
      </c>
      <c r="BS1352" s="69">
        <v>21020</v>
      </c>
      <c r="BT1352" s="69">
        <v>0</v>
      </c>
      <c r="BU1352" s="69">
        <v>0</v>
      </c>
      <c r="BV1352" s="69">
        <v>1000</v>
      </c>
      <c r="BW1352" s="69">
        <v>0</v>
      </c>
      <c r="BY1352" s="69">
        <v>0</v>
      </c>
      <c r="BZ1352" s="69">
        <v>0</v>
      </c>
      <c r="CA1352" s="69">
        <v>31</v>
      </c>
      <c r="CB1352" s="89">
        <v>0</v>
      </c>
      <c r="CC1352" s="69">
        <v>0</v>
      </c>
      <c r="CD1352" s="69">
        <v>0</v>
      </c>
      <c r="CE1352" s="69">
        <v>0</v>
      </c>
      <c r="CF1352" s="69">
        <v>0</v>
      </c>
      <c r="CG1352" s="69">
        <v>0</v>
      </c>
      <c r="CH1352" s="69">
        <v>0</v>
      </c>
      <c r="CI1352" s="69">
        <v>0</v>
      </c>
      <c r="CJ1352" s="69">
        <v>0</v>
      </c>
      <c r="CL1352" s="69">
        <v>0</v>
      </c>
      <c r="CM1352" s="69">
        <v>0</v>
      </c>
      <c r="CN1352" s="69">
        <v>0</v>
      </c>
      <c r="CO1352" s="89">
        <v>0</v>
      </c>
      <c r="CP1352" s="69">
        <v>0</v>
      </c>
      <c r="CQ1352" s="69">
        <v>0</v>
      </c>
      <c r="CR1352" s="69">
        <v>0</v>
      </c>
      <c r="CS1352" s="69">
        <v>0</v>
      </c>
      <c r="CT1352" s="69">
        <v>0</v>
      </c>
      <c r="CU1352" s="69">
        <v>0</v>
      </c>
      <c r="CV1352" s="69">
        <v>0</v>
      </c>
      <c r="CW1352" s="69">
        <v>0</v>
      </c>
      <c r="CZ1352" s="69">
        <v>0</v>
      </c>
      <c r="DA1352" s="69">
        <v>0</v>
      </c>
      <c r="DB1352" s="69">
        <v>8</v>
      </c>
      <c r="DC1352" s="69">
        <v>0</v>
      </c>
      <c r="DD1352" s="69">
        <v>0</v>
      </c>
      <c r="DE1352" s="69">
        <v>0</v>
      </c>
      <c r="DF1352" s="69">
        <v>0</v>
      </c>
      <c r="DG1352" s="69">
        <v>1</v>
      </c>
      <c r="DI1352" s="69" t="e">
        <f>INDEX(Sheet3!$E$78:$E$1130,MATCH(A1352,Sheet3!$D$78:$D$1130,0))</f>
        <v>#N/A</v>
      </c>
      <c r="DJ1352" s="69" t="str">
        <f t="shared" si="261"/>
        <v>skill_icons.ps_pet_skill_030</v>
      </c>
      <c r="DK1352" s="69" t="s">
        <v>2916</v>
      </c>
      <c r="DL1352" s="93"/>
      <c r="DM1352" s="94" t="s">
        <v>2917</v>
      </c>
      <c r="DN1352" s="69" t="e">
        <f>"造成["&amp;INDEX(Sheet5!$L$2:$L$11,MATCH(BL1352,Sheet5!$J$2:$J$11,0))&amp;":"&amp;BR1352&amp;"*"&amp;BS1352/1000&amp;"]"&amp;INDEX(Sheet5!$I$2:$I$4,MATCH(BR1352,Sheet5!$H$2:$H$4,0))&amp;"的"&amp;INDEX(Sheet5!$K$2:$K$11,MATCH(BL1352,Sheet5!$J$2:$J$11,0))</f>
        <v>#N/A</v>
      </c>
      <c r="DO1352" s="69" t="e">
        <f>"造成["&amp;INDEX(Sheet5!$L$2:$L$11,MATCH(BY1352,Sheet5!$J$2:$J$11,0))&amp;":"&amp;CE1352&amp;"*"&amp;CF1352/1000&amp;"]"&amp;INDEX(Sheet5!$I$2:$I$4,MATCH(CE1352,Sheet5!$H$2:$H$4,0))&amp;"的"&amp;INDEX(Sheet5!$K$2:$K$11,MATCH(BY1352,Sheet5!$J$2:$J$11,0))</f>
        <v>#N/A</v>
      </c>
      <c r="DP1352" s="69"/>
      <c r="DQ1352" s="69"/>
      <c r="DR1352" s="69" t="e">
        <f t="shared" si="247"/>
        <v>#N/A</v>
      </c>
      <c r="DS1352" s="90">
        <f>MATCH(A1352,Sheet5!D:D,0)</f>
        <v>21</v>
      </c>
      <c r="DT1352" s="94" t="e">
        <f>MATCH(A1351,Sheet5!F:F,0)</f>
        <v>#N/A</v>
      </c>
      <c r="DU1352" s="69">
        <v>8</v>
      </c>
      <c r="DV1352" s="69">
        <v>0</v>
      </c>
      <c r="DW1352" s="69">
        <v>0</v>
      </c>
      <c r="DX1352" s="69">
        <v>0</v>
      </c>
      <c r="DY1352" s="69">
        <v>0</v>
      </c>
    </row>
    <row r="1353" spans="1:129" ht="14.25">
      <c r="A1353" s="69">
        <v>72101</v>
      </c>
      <c r="B1353" s="69">
        <v>0</v>
      </c>
      <c r="C1353" s="69">
        <v>1</v>
      </c>
      <c r="D1353" s="69" t="s">
        <v>2918</v>
      </c>
      <c r="E1353" s="69" t="s">
        <v>2919</v>
      </c>
      <c r="F1353" s="69" t="s">
        <v>2920</v>
      </c>
      <c r="G1353" s="69">
        <v>1</v>
      </c>
      <c r="H1353" s="69" t="s">
        <v>852</v>
      </c>
      <c r="I1353" s="69">
        <v>0</v>
      </c>
      <c r="J1353" s="69">
        <v>0</v>
      </c>
      <c r="K1353" s="69">
        <v>0</v>
      </c>
      <c r="M1353" s="69">
        <v>0</v>
      </c>
      <c r="O1353" s="69">
        <v>0</v>
      </c>
      <c r="P1353" s="69">
        <v>1</v>
      </c>
      <c r="Q1353" s="69">
        <v>0</v>
      </c>
      <c r="R1353" s="69">
        <v>2</v>
      </c>
      <c r="S1353" s="69">
        <v>32768</v>
      </c>
      <c r="T1353" s="69">
        <v>100</v>
      </c>
      <c r="U1353" s="69">
        <v>0</v>
      </c>
      <c r="V1353" s="69">
        <v>0</v>
      </c>
      <c r="W1353" s="69">
        <v>0</v>
      </c>
      <c r="X1353" s="69">
        <v>0</v>
      </c>
      <c r="Y1353" s="69">
        <v>0</v>
      </c>
      <c r="Z1353" s="69">
        <v>0</v>
      </c>
      <c r="AA1353" s="69">
        <v>1</v>
      </c>
      <c r="AB1353" s="69">
        <v>8</v>
      </c>
      <c r="AC1353" s="69">
        <v>0</v>
      </c>
      <c r="AD1353" s="69">
        <v>0</v>
      </c>
      <c r="AE1353" s="69">
        <v>0</v>
      </c>
      <c r="AF1353" s="69">
        <v>1</v>
      </c>
      <c r="AG1353" s="69">
        <v>0</v>
      </c>
      <c r="AH1353" s="69">
        <v>1</v>
      </c>
      <c r="AI1353" s="69">
        <v>0</v>
      </c>
      <c r="AJ1353" s="69">
        <v>0</v>
      </c>
      <c r="AK1353" s="69">
        <v>0</v>
      </c>
      <c r="AL1353" s="69">
        <v>0</v>
      </c>
      <c r="AM1353" s="69">
        <v>0</v>
      </c>
      <c r="AN1353" s="69">
        <v>0</v>
      </c>
      <c r="AO1353" s="69">
        <v>0</v>
      </c>
      <c r="AP1353" s="69">
        <v>0</v>
      </c>
      <c r="AQ1353" s="84">
        <v>0</v>
      </c>
      <c r="AR1353" s="69">
        <v>0</v>
      </c>
      <c r="AS1353" s="69">
        <v>0</v>
      </c>
      <c r="AT1353" s="69">
        <v>0</v>
      </c>
      <c r="AU1353" s="69">
        <v>0</v>
      </c>
      <c r="AV1353" s="69">
        <v>0</v>
      </c>
      <c r="AW1353" s="69">
        <v>0</v>
      </c>
      <c r="AX1353" s="69">
        <v>0</v>
      </c>
      <c r="AY1353" s="69">
        <v>0</v>
      </c>
      <c r="AZ1353" s="69">
        <v>0</v>
      </c>
      <c r="BA1353" s="69">
        <v>0</v>
      </c>
      <c r="BB1353" s="69">
        <v>0</v>
      </c>
      <c r="BC1353" s="69">
        <v>0</v>
      </c>
      <c r="BD1353" s="69">
        <v>0</v>
      </c>
      <c r="BE1353" s="69">
        <v>0</v>
      </c>
      <c r="BF1353" s="69">
        <v>0</v>
      </c>
      <c r="BG1353" s="69">
        <v>0</v>
      </c>
      <c r="BH1353" s="69">
        <v>0</v>
      </c>
      <c r="BK1353" s="69">
        <v>3</v>
      </c>
      <c r="BL1353" s="69">
        <v>10</v>
      </c>
      <c r="BM1353" s="69">
        <v>1</v>
      </c>
      <c r="BN1353" s="69">
        <v>8</v>
      </c>
      <c r="BO1353" s="89">
        <v>0</v>
      </c>
      <c r="BP1353" s="69">
        <v>1</v>
      </c>
      <c r="BQ1353" s="69">
        <v>1</v>
      </c>
      <c r="BR1353" s="69">
        <v>1</v>
      </c>
      <c r="BS1353" s="69">
        <v>21021</v>
      </c>
      <c r="BT1353" s="69">
        <v>0</v>
      </c>
      <c r="BU1353" s="69">
        <v>0</v>
      </c>
      <c r="BV1353" s="69">
        <v>1000</v>
      </c>
      <c r="BW1353" s="69">
        <v>0</v>
      </c>
      <c r="BY1353" s="69">
        <v>0</v>
      </c>
      <c r="BZ1353" s="69">
        <v>0</v>
      </c>
      <c r="CA1353" s="69">
        <v>31</v>
      </c>
      <c r="CB1353" s="89">
        <v>0</v>
      </c>
      <c r="CC1353" s="69">
        <v>0</v>
      </c>
      <c r="CD1353" s="69">
        <v>0</v>
      </c>
      <c r="CE1353" s="69">
        <v>0</v>
      </c>
      <c r="CF1353" s="69">
        <v>0</v>
      </c>
      <c r="CG1353" s="69">
        <v>0</v>
      </c>
      <c r="CH1353" s="69">
        <v>0</v>
      </c>
      <c r="CI1353" s="69">
        <v>0</v>
      </c>
      <c r="CJ1353" s="69">
        <v>0</v>
      </c>
      <c r="CL1353" s="69">
        <v>0</v>
      </c>
      <c r="CM1353" s="69">
        <v>0</v>
      </c>
      <c r="CN1353" s="69">
        <v>0</v>
      </c>
      <c r="CO1353" s="89">
        <v>0</v>
      </c>
      <c r="CP1353" s="69">
        <v>0</v>
      </c>
      <c r="CQ1353" s="69">
        <v>0</v>
      </c>
      <c r="CR1353" s="69">
        <v>0</v>
      </c>
      <c r="CS1353" s="69">
        <v>0</v>
      </c>
      <c r="CT1353" s="69">
        <v>0</v>
      </c>
      <c r="CU1353" s="69">
        <v>0</v>
      </c>
      <c r="CV1353" s="69">
        <v>0</v>
      </c>
      <c r="CW1353" s="69">
        <v>0</v>
      </c>
      <c r="CZ1353" s="69">
        <v>0</v>
      </c>
      <c r="DA1353" s="69">
        <v>0</v>
      </c>
      <c r="DB1353" s="69">
        <v>8</v>
      </c>
      <c r="DC1353" s="69">
        <v>0</v>
      </c>
      <c r="DD1353" s="69">
        <v>0</v>
      </c>
      <c r="DE1353" s="69">
        <v>0</v>
      </c>
      <c r="DF1353" s="69">
        <v>0</v>
      </c>
      <c r="DG1353" s="69">
        <v>1</v>
      </c>
      <c r="DI1353" s="69" t="e">
        <f>INDEX(Sheet3!$E$78:$E$1130,MATCH(A1353,Sheet3!$D$78:$D$1130,0))</f>
        <v>#N/A</v>
      </c>
      <c r="DJ1353" s="69" t="str">
        <f t="shared" si="261"/>
        <v>skill_icons.ps_pet_skill_031</v>
      </c>
      <c r="DK1353" s="69" t="s">
        <v>2921</v>
      </c>
      <c r="DL1353" s="93"/>
      <c r="DM1353" s="94" t="s">
        <v>2922</v>
      </c>
      <c r="DN1353" s="69" t="e">
        <f>"造成["&amp;INDEX(Sheet5!$L$2:$L$11,MATCH(BL1353,Sheet5!$J$2:$J$11,0))&amp;":"&amp;BR1353&amp;"*"&amp;BS1353/1000&amp;"]"&amp;INDEX(Sheet5!$I$2:$I$4,MATCH(BR1353,Sheet5!$H$2:$H$4,0))&amp;"的"&amp;INDEX(Sheet5!$K$2:$K$11,MATCH(BL1353,Sheet5!$J$2:$J$11,0))</f>
        <v>#N/A</v>
      </c>
      <c r="DO1353" s="69" t="e">
        <f>"造成["&amp;INDEX(Sheet5!$L$2:$L$11,MATCH(BY1353,Sheet5!$J$2:$J$11,0))&amp;":"&amp;CE1353&amp;"*"&amp;CF1353/1000&amp;"]"&amp;INDEX(Sheet5!$I$2:$I$4,MATCH(CE1353,Sheet5!$H$2:$H$4,0))&amp;"的"&amp;INDEX(Sheet5!$K$2:$K$11,MATCH(BY1353,Sheet5!$J$2:$J$11,0))</f>
        <v>#N/A</v>
      </c>
      <c r="DP1353" s="69"/>
      <c r="DQ1353" s="69"/>
      <c r="DR1353" s="69" t="e">
        <f t="shared" si="247"/>
        <v>#N/A</v>
      </c>
      <c r="DS1353" s="90">
        <f>MATCH(A1353,Sheet5!D:D,0)</f>
        <v>22</v>
      </c>
      <c r="DT1353" s="94" t="e">
        <f>MATCH(A1352,Sheet5!F:F,0)</f>
        <v>#N/A</v>
      </c>
      <c r="DU1353" s="69">
        <v>8</v>
      </c>
      <c r="DV1353" s="69">
        <v>0</v>
      </c>
      <c r="DW1353" s="69">
        <v>0</v>
      </c>
      <c r="DX1353" s="69">
        <v>0</v>
      </c>
      <c r="DY1353" s="69">
        <v>0</v>
      </c>
    </row>
    <row r="1354" spans="1:129" ht="15">
      <c r="A1354" s="69">
        <v>72201</v>
      </c>
      <c r="B1354" s="69">
        <v>0</v>
      </c>
      <c r="C1354" s="69">
        <v>1</v>
      </c>
      <c r="D1354" s="69" t="s">
        <v>2923</v>
      </c>
      <c r="E1354" s="69" t="s">
        <v>2924</v>
      </c>
      <c r="F1354" s="69" t="s">
        <v>2925</v>
      </c>
      <c r="G1354" s="69">
        <v>1</v>
      </c>
      <c r="H1354" s="69" t="s">
        <v>852</v>
      </c>
      <c r="I1354" s="69">
        <v>0</v>
      </c>
      <c r="J1354" s="69">
        <v>0</v>
      </c>
      <c r="K1354" s="69">
        <v>0</v>
      </c>
      <c r="M1354" s="69">
        <v>0</v>
      </c>
      <c r="O1354" s="69">
        <v>0</v>
      </c>
      <c r="P1354" s="69">
        <v>1</v>
      </c>
      <c r="Q1354" s="69">
        <v>0</v>
      </c>
      <c r="R1354" s="69">
        <v>2</v>
      </c>
      <c r="S1354" s="69">
        <v>2048</v>
      </c>
      <c r="T1354" s="69">
        <v>15</v>
      </c>
      <c r="U1354" s="69">
        <v>0</v>
      </c>
      <c r="V1354" s="69">
        <v>0</v>
      </c>
      <c r="W1354" s="69">
        <v>0</v>
      </c>
      <c r="X1354" s="69">
        <v>0</v>
      </c>
      <c r="Y1354" s="69">
        <v>0</v>
      </c>
      <c r="Z1354" s="69">
        <v>0</v>
      </c>
      <c r="AA1354" s="69">
        <v>1</v>
      </c>
      <c r="AB1354" s="69">
        <v>31</v>
      </c>
      <c r="AC1354" s="69">
        <v>0</v>
      </c>
      <c r="AD1354" s="69">
        <v>0</v>
      </c>
      <c r="AE1354" s="69">
        <v>0</v>
      </c>
      <c r="AF1354" s="69">
        <v>1</v>
      </c>
      <c r="AG1354" s="69">
        <v>0</v>
      </c>
      <c r="AH1354" s="69">
        <v>1</v>
      </c>
      <c r="AI1354" s="69">
        <v>0</v>
      </c>
      <c r="AJ1354" s="69">
        <v>0</v>
      </c>
      <c r="AK1354" s="69">
        <v>0</v>
      </c>
      <c r="AL1354" s="69">
        <v>0</v>
      </c>
      <c r="AM1354" s="69">
        <v>0</v>
      </c>
      <c r="AN1354" s="69">
        <v>0</v>
      </c>
      <c r="AO1354" s="69">
        <v>0</v>
      </c>
      <c r="AP1354" s="69">
        <v>0</v>
      </c>
      <c r="AQ1354" s="84">
        <v>0</v>
      </c>
      <c r="AR1354" s="69">
        <v>0</v>
      </c>
      <c r="AS1354" s="69">
        <v>0</v>
      </c>
      <c r="AT1354" s="69">
        <v>0</v>
      </c>
      <c r="AU1354" s="69">
        <v>0</v>
      </c>
      <c r="AV1354" s="69">
        <v>0</v>
      </c>
      <c r="AW1354" s="69">
        <v>0</v>
      </c>
      <c r="AX1354" s="69">
        <v>0</v>
      </c>
      <c r="AY1354" s="69">
        <v>0</v>
      </c>
      <c r="AZ1354" s="69">
        <v>0</v>
      </c>
      <c r="BA1354" s="69">
        <v>0</v>
      </c>
      <c r="BB1354" s="69">
        <v>0</v>
      </c>
      <c r="BC1354" s="69">
        <v>0</v>
      </c>
      <c r="BD1354" s="69">
        <v>0</v>
      </c>
      <c r="BE1354" s="69">
        <v>0</v>
      </c>
      <c r="BF1354" s="69">
        <v>0</v>
      </c>
      <c r="BG1354" s="69">
        <v>0</v>
      </c>
      <c r="BH1354" s="69">
        <v>0</v>
      </c>
      <c r="BK1354" s="69">
        <v>3</v>
      </c>
      <c r="BL1354" s="69">
        <v>10</v>
      </c>
      <c r="BM1354" s="69">
        <v>2</v>
      </c>
      <c r="BN1354" s="69">
        <v>31</v>
      </c>
      <c r="BO1354" s="89">
        <v>0</v>
      </c>
      <c r="BP1354" s="69">
        <v>1</v>
      </c>
      <c r="BQ1354" s="69">
        <v>1</v>
      </c>
      <c r="BR1354" s="69">
        <v>1</v>
      </c>
      <c r="BS1354" s="69">
        <v>21022</v>
      </c>
      <c r="BT1354" s="69">
        <v>0</v>
      </c>
      <c r="BU1354" s="69">
        <v>0</v>
      </c>
      <c r="BV1354" s="69">
        <v>1000</v>
      </c>
      <c r="BW1354" s="69">
        <v>0</v>
      </c>
      <c r="BY1354" s="69">
        <v>0</v>
      </c>
      <c r="BZ1354" s="69">
        <v>0</v>
      </c>
      <c r="CA1354" s="69">
        <v>31</v>
      </c>
      <c r="CB1354" s="89">
        <v>0</v>
      </c>
      <c r="CC1354" s="69">
        <v>0</v>
      </c>
      <c r="CD1354" s="69">
        <v>0</v>
      </c>
      <c r="CE1354" s="69">
        <v>0</v>
      </c>
      <c r="CF1354" s="69">
        <v>0</v>
      </c>
      <c r="CG1354" s="69">
        <v>0</v>
      </c>
      <c r="CH1354" s="69">
        <v>0</v>
      </c>
      <c r="CI1354" s="69">
        <v>0</v>
      </c>
      <c r="CJ1354" s="69">
        <v>0</v>
      </c>
      <c r="CL1354" s="69">
        <v>0</v>
      </c>
      <c r="CM1354" s="69">
        <v>0</v>
      </c>
      <c r="CN1354" s="69">
        <v>0</v>
      </c>
      <c r="CO1354" s="89">
        <v>0</v>
      </c>
      <c r="CP1354" s="69">
        <v>0</v>
      </c>
      <c r="CQ1354" s="69">
        <v>0</v>
      </c>
      <c r="CR1354" s="69">
        <v>0</v>
      </c>
      <c r="CS1354" s="69">
        <v>0</v>
      </c>
      <c r="CT1354" s="69">
        <v>0</v>
      </c>
      <c r="CU1354" s="69">
        <v>0</v>
      </c>
      <c r="CV1354" s="69">
        <v>0</v>
      </c>
      <c r="CW1354" s="69">
        <v>0</v>
      </c>
      <c r="CZ1354" s="69">
        <v>0</v>
      </c>
      <c r="DA1354" s="69">
        <v>0</v>
      </c>
      <c r="DB1354" s="69">
        <v>15</v>
      </c>
      <c r="DC1354" s="69">
        <v>15</v>
      </c>
      <c r="DD1354" s="69">
        <v>0</v>
      </c>
      <c r="DE1354" s="69">
        <v>0</v>
      </c>
      <c r="DF1354" s="69">
        <v>0</v>
      </c>
      <c r="DG1354" s="69">
        <v>1</v>
      </c>
      <c r="DI1354" s="69" t="e">
        <f>INDEX(Sheet3!$E$78:$E$1130,MATCH(A1354,Sheet3!$D$78:$D$1130,0))</f>
        <v>#N/A</v>
      </c>
      <c r="DJ1354" s="69" t="str">
        <f t="shared" si="261"/>
        <v>skill_icons.ps_pet_skill_034</v>
      </c>
      <c r="DK1354" s="69" t="s">
        <v>2926</v>
      </c>
      <c r="DL1354" s="93"/>
      <c r="DM1354" s="159" t="s">
        <v>2927</v>
      </c>
      <c r="DN1354" s="69" t="e">
        <f>"造成["&amp;INDEX(Sheet5!$L$2:$L$11,MATCH(BL1354,Sheet5!$J$2:$J$11,0))&amp;":"&amp;BR1354&amp;"*"&amp;BS1354/1000&amp;"]"&amp;INDEX(Sheet5!$I$2:$I$4,MATCH(BR1354,Sheet5!$H$2:$H$4,0))&amp;"的"&amp;INDEX(Sheet5!$K$2:$K$11,MATCH(BL1354,Sheet5!$J$2:$J$11,0))</f>
        <v>#N/A</v>
      </c>
      <c r="DO1354" s="69" t="e">
        <f>"造成["&amp;INDEX(Sheet5!$L$2:$L$11,MATCH(BY1354,Sheet5!$J$2:$J$11,0))&amp;":"&amp;CE1354&amp;"*"&amp;CF1354/1000&amp;"]"&amp;INDEX(Sheet5!$I$2:$I$4,MATCH(CE1354,Sheet5!$H$2:$H$4,0))&amp;"的"&amp;INDEX(Sheet5!$K$2:$K$11,MATCH(BY1354,Sheet5!$J$2:$J$11,0))</f>
        <v>#N/A</v>
      </c>
      <c r="DP1354" s="69"/>
      <c r="DQ1354" s="69"/>
      <c r="DR1354" s="69" t="e">
        <f t="shared" si="247"/>
        <v>#N/A</v>
      </c>
      <c r="DS1354" s="90">
        <f>MATCH(A1354,Sheet5!D:D,0)</f>
        <v>23</v>
      </c>
      <c r="DT1354" s="94" t="e">
        <f>MATCH(A1353,Sheet5!F:F,0)</f>
        <v>#N/A</v>
      </c>
      <c r="DU1354" s="69">
        <v>15</v>
      </c>
      <c r="DV1354" s="69">
        <v>15</v>
      </c>
      <c r="DW1354" s="69">
        <v>0</v>
      </c>
      <c r="DX1354" s="69">
        <v>0</v>
      </c>
      <c r="DY1354" s="69">
        <v>0</v>
      </c>
    </row>
    <row r="1355" spans="1:129" ht="15">
      <c r="A1355" s="69">
        <v>72301</v>
      </c>
      <c r="B1355" s="69">
        <v>0</v>
      </c>
      <c r="C1355" s="69">
        <v>1</v>
      </c>
      <c r="D1355" s="69" t="s">
        <v>2928</v>
      </c>
      <c r="E1355" s="69" t="s">
        <v>2929</v>
      </c>
      <c r="F1355" s="69" t="s">
        <v>1571</v>
      </c>
      <c r="G1355" s="69">
        <v>1</v>
      </c>
      <c r="H1355" s="69" t="s">
        <v>852</v>
      </c>
      <c r="I1355" s="69">
        <v>0</v>
      </c>
      <c r="J1355" s="69">
        <v>0</v>
      </c>
      <c r="K1355" s="69">
        <v>0</v>
      </c>
      <c r="M1355" s="69">
        <v>0</v>
      </c>
      <c r="O1355" s="69">
        <v>0</v>
      </c>
      <c r="P1355" s="69">
        <v>1</v>
      </c>
      <c r="Q1355" s="69">
        <v>0</v>
      </c>
      <c r="R1355" s="69">
        <v>2</v>
      </c>
      <c r="S1355" s="69">
        <v>2048</v>
      </c>
      <c r="T1355" s="69">
        <v>40</v>
      </c>
      <c r="U1355" s="69">
        <v>0</v>
      </c>
      <c r="V1355" s="69">
        <v>0</v>
      </c>
      <c r="W1355" s="69">
        <v>0</v>
      </c>
      <c r="X1355" s="69">
        <v>0</v>
      </c>
      <c r="Y1355" s="69">
        <v>0</v>
      </c>
      <c r="Z1355" s="69">
        <v>0</v>
      </c>
      <c r="AA1355" s="69">
        <v>1</v>
      </c>
      <c r="AB1355" s="69">
        <v>8</v>
      </c>
      <c r="AC1355" s="69">
        <v>0</v>
      </c>
      <c r="AD1355" s="69">
        <v>0</v>
      </c>
      <c r="AE1355" s="69">
        <v>0</v>
      </c>
      <c r="AF1355" s="69">
        <v>1</v>
      </c>
      <c r="AG1355" s="69">
        <v>0</v>
      </c>
      <c r="AH1355" s="69">
        <v>1</v>
      </c>
      <c r="AI1355" s="69">
        <v>0</v>
      </c>
      <c r="AJ1355" s="69">
        <v>0</v>
      </c>
      <c r="AK1355" s="69">
        <v>0</v>
      </c>
      <c r="AL1355" s="69">
        <v>0</v>
      </c>
      <c r="AM1355" s="69">
        <v>0</v>
      </c>
      <c r="AN1355" s="69">
        <v>0</v>
      </c>
      <c r="AO1355" s="69">
        <v>0</v>
      </c>
      <c r="AP1355" s="69">
        <v>0</v>
      </c>
      <c r="AQ1355" s="84">
        <v>0</v>
      </c>
      <c r="AR1355" s="69">
        <v>0</v>
      </c>
      <c r="AS1355" s="69">
        <v>0</v>
      </c>
      <c r="AT1355" s="69">
        <v>0</v>
      </c>
      <c r="AU1355" s="69">
        <v>0</v>
      </c>
      <c r="AV1355" s="69">
        <v>0</v>
      </c>
      <c r="AW1355" s="69">
        <v>0</v>
      </c>
      <c r="AX1355" s="69">
        <v>0</v>
      </c>
      <c r="AY1355" s="69">
        <v>0</v>
      </c>
      <c r="AZ1355" s="69">
        <v>0</v>
      </c>
      <c r="BA1355" s="69">
        <v>0</v>
      </c>
      <c r="BB1355" s="69">
        <v>0</v>
      </c>
      <c r="BC1355" s="69">
        <v>0</v>
      </c>
      <c r="BD1355" s="69">
        <v>0</v>
      </c>
      <c r="BE1355" s="69">
        <v>0</v>
      </c>
      <c r="BF1355" s="69">
        <v>0</v>
      </c>
      <c r="BG1355" s="69">
        <v>0</v>
      </c>
      <c r="BH1355" s="69">
        <v>0</v>
      </c>
      <c r="BK1355" s="69">
        <v>3</v>
      </c>
      <c r="BL1355" s="69">
        <v>10</v>
      </c>
      <c r="BM1355" s="69">
        <v>1</v>
      </c>
      <c r="BN1355" s="69">
        <v>8</v>
      </c>
      <c r="BO1355" s="89">
        <v>0</v>
      </c>
      <c r="BP1355" s="69">
        <v>1</v>
      </c>
      <c r="BQ1355" s="69">
        <v>1</v>
      </c>
      <c r="BR1355" s="69">
        <v>1</v>
      </c>
      <c r="BS1355" s="69">
        <v>21023</v>
      </c>
      <c r="BT1355" s="69">
        <v>0</v>
      </c>
      <c r="BU1355" s="69">
        <v>0</v>
      </c>
      <c r="BV1355" s="69">
        <v>1000</v>
      </c>
      <c r="BW1355" s="69">
        <v>0</v>
      </c>
      <c r="BY1355" s="69">
        <v>0</v>
      </c>
      <c r="BZ1355" s="69">
        <v>0</v>
      </c>
      <c r="CA1355" s="69">
        <v>31</v>
      </c>
      <c r="CB1355" s="89">
        <v>0</v>
      </c>
      <c r="CC1355" s="69">
        <v>0</v>
      </c>
      <c r="CD1355" s="69">
        <v>0</v>
      </c>
      <c r="CE1355" s="69">
        <v>0</v>
      </c>
      <c r="CF1355" s="69">
        <v>0</v>
      </c>
      <c r="CG1355" s="69">
        <v>0</v>
      </c>
      <c r="CH1355" s="69">
        <v>0</v>
      </c>
      <c r="CI1355" s="69">
        <v>0</v>
      </c>
      <c r="CJ1355" s="69">
        <v>0</v>
      </c>
      <c r="CL1355" s="69">
        <v>0</v>
      </c>
      <c r="CM1355" s="69">
        <v>0</v>
      </c>
      <c r="CN1355" s="69">
        <v>0</v>
      </c>
      <c r="CO1355" s="89">
        <v>0</v>
      </c>
      <c r="CP1355" s="69">
        <v>0</v>
      </c>
      <c r="CQ1355" s="69">
        <v>0</v>
      </c>
      <c r="CR1355" s="69">
        <v>0</v>
      </c>
      <c r="CS1355" s="69">
        <v>0</v>
      </c>
      <c r="CT1355" s="69">
        <v>0</v>
      </c>
      <c r="CU1355" s="69">
        <v>0</v>
      </c>
      <c r="CV1355" s="69">
        <v>0</v>
      </c>
      <c r="CW1355" s="69">
        <v>0</v>
      </c>
      <c r="CZ1355" s="69">
        <v>0</v>
      </c>
      <c r="DA1355" s="69">
        <v>0</v>
      </c>
      <c r="DB1355" s="69">
        <v>8</v>
      </c>
      <c r="DC1355" s="69">
        <v>40</v>
      </c>
      <c r="DD1355" s="69">
        <v>0</v>
      </c>
      <c r="DE1355" s="69">
        <v>0</v>
      </c>
      <c r="DF1355" s="69">
        <v>0</v>
      </c>
      <c r="DG1355" s="69">
        <v>1</v>
      </c>
      <c r="DI1355" s="69" t="e">
        <f>INDEX(Sheet3!$E$78:$E$1130,MATCH(A1355,Sheet3!$D$78:$D$1130,0))</f>
        <v>#N/A</v>
      </c>
      <c r="DJ1355" s="69" t="str">
        <f t="shared" si="261"/>
        <v>skill_icons.ps_pet_skill_037</v>
      </c>
      <c r="DK1355" s="69" t="s">
        <v>2930</v>
      </c>
      <c r="DL1355" s="93"/>
      <c r="DM1355" s="159" t="s">
        <v>2931</v>
      </c>
      <c r="DN1355" s="69" t="e">
        <f>"造成["&amp;INDEX(Sheet5!$L$2:$L$11,MATCH(BL1355,Sheet5!$J$2:$J$11,0))&amp;":"&amp;BR1355&amp;"*"&amp;BS1355/1000&amp;"]"&amp;INDEX(Sheet5!$I$2:$I$4,MATCH(BR1355,Sheet5!$H$2:$H$4,0))&amp;"的"&amp;INDEX(Sheet5!$K$2:$K$11,MATCH(BL1355,Sheet5!$J$2:$J$11,0))</f>
        <v>#N/A</v>
      </c>
      <c r="DO1355" s="69" t="e">
        <f>"造成["&amp;INDEX(Sheet5!$L$2:$L$11,MATCH(BY1355,Sheet5!$J$2:$J$11,0))&amp;":"&amp;CE1355&amp;"*"&amp;CF1355/1000&amp;"]"&amp;INDEX(Sheet5!$I$2:$I$4,MATCH(CE1355,Sheet5!$H$2:$H$4,0))&amp;"的"&amp;INDEX(Sheet5!$K$2:$K$11,MATCH(BY1355,Sheet5!$J$2:$J$11,0))</f>
        <v>#N/A</v>
      </c>
      <c r="DP1355" s="69"/>
      <c r="DQ1355" s="69"/>
      <c r="DR1355" s="69" t="e">
        <f t="shared" si="247"/>
        <v>#N/A</v>
      </c>
      <c r="DS1355" s="90">
        <f>MATCH(A1355,Sheet5!D:D,0)</f>
        <v>24</v>
      </c>
      <c r="DT1355" s="94" t="e">
        <f>MATCH(A1354,Sheet5!F:F,0)</f>
        <v>#N/A</v>
      </c>
      <c r="DU1355" s="69">
        <v>8</v>
      </c>
      <c r="DV1355" s="69">
        <v>40</v>
      </c>
      <c r="DW1355" s="69">
        <v>0</v>
      </c>
      <c r="DX1355" s="69">
        <v>0</v>
      </c>
      <c r="DY1355" s="69">
        <v>0</v>
      </c>
    </row>
    <row r="1356" spans="1:129" ht="15">
      <c r="A1356" s="69">
        <v>72401</v>
      </c>
      <c r="B1356" s="69">
        <v>0</v>
      </c>
      <c r="C1356" s="69">
        <v>1</v>
      </c>
      <c r="D1356" s="69" t="s">
        <v>2932</v>
      </c>
      <c r="E1356" s="69" t="s">
        <v>2933</v>
      </c>
      <c r="F1356" s="69" t="s">
        <v>2934</v>
      </c>
      <c r="G1356" s="69">
        <v>1</v>
      </c>
      <c r="H1356" s="69" t="s">
        <v>852</v>
      </c>
      <c r="I1356" s="69">
        <v>0</v>
      </c>
      <c r="J1356" s="69">
        <v>0</v>
      </c>
      <c r="K1356" s="69">
        <v>0</v>
      </c>
      <c r="M1356" s="69">
        <v>0</v>
      </c>
      <c r="O1356" s="69">
        <v>0</v>
      </c>
      <c r="P1356" s="69">
        <v>1</v>
      </c>
      <c r="Q1356" s="69">
        <v>0</v>
      </c>
      <c r="R1356" s="69">
        <v>2</v>
      </c>
      <c r="S1356" s="69">
        <v>64</v>
      </c>
      <c r="T1356" s="69">
        <v>40</v>
      </c>
      <c r="U1356" s="69">
        <v>8</v>
      </c>
      <c r="V1356" s="69">
        <v>0</v>
      </c>
      <c r="W1356" s="69">
        <v>0</v>
      </c>
      <c r="X1356" s="69">
        <v>0</v>
      </c>
      <c r="Y1356" s="69">
        <v>0</v>
      </c>
      <c r="Z1356" s="69">
        <v>0</v>
      </c>
      <c r="AA1356" s="69">
        <v>1</v>
      </c>
      <c r="AB1356" s="69">
        <v>8</v>
      </c>
      <c r="AC1356" s="69">
        <v>0</v>
      </c>
      <c r="AD1356" s="69">
        <v>0</v>
      </c>
      <c r="AE1356" s="69">
        <v>0</v>
      </c>
      <c r="AF1356" s="69">
        <v>1</v>
      </c>
      <c r="AG1356" s="69">
        <v>0</v>
      </c>
      <c r="AH1356" s="69">
        <v>1</v>
      </c>
      <c r="AI1356" s="69">
        <v>0</v>
      </c>
      <c r="AJ1356" s="69">
        <v>0</v>
      </c>
      <c r="AK1356" s="69">
        <v>0</v>
      </c>
      <c r="AL1356" s="69">
        <v>0</v>
      </c>
      <c r="AM1356" s="69">
        <v>0</v>
      </c>
      <c r="AN1356" s="69">
        <v>0</v>
      </c>
      <c r="AO1356" s="69">
        <v>0</v>
      </c>
      <c r="AP1356" s="69">
        <v>0</v>
      </c>
      <c r="AQ1356" s="84">
        <v>0</v>
      </c>
      <c r="AR1356" s="69">
        <v>0</v>
      </c>
      <c r="AS1356" s="69">
        <v>0</v>
      </c>
      <c r="AT1356" s="69">
        <v>0</v>
      </c>
      <c r="AU1356" s="69">
        <v>0</v>
      </c>
      <c r="AV1356" s="69">
        <v>0</v>
      </c>
      <c r="AW1356" s="69">
        <v>0</v>
      </c>
      <c r="AX1356" s="69">
        <v>0</v>
      </c>
      <c r="AY1356" s="69">
        <v>0</v>
      </c>
      <c r="AZ1356" s="69">
        <v>0</v>
      </c>
      <c r="BA1356" s="69">
        <v>0</v>
      </c>
      <c r="BB1356" s="69">
        <v>0</v>
      </c>
      <c r="BC1356" s="69">
        <v>0</v>
      </c>
      <c r="BD1356" s="69">
        <v>0</v>
      </c>
      <c r="BE1356" s="69">
        <v>0</v>
      </c>
      <c r="BF1356" s="69">
        <v>0</v>
      </c>
      <c r="BG1356" s="69">
        <v>0</v>
      </c>
      <c r="BH1356" s="69">
        <v>0</v>
      </c>
      <c r="BK1356" s="69">
        <v>3</v>
      </c>
      <c r="BL1356" s="69">
        <v>10</v>
      </c>
      <c r="BM1356" s="69">
        <v>1</v>
      </c>
      <c r="BN1356" s="69">
        <v>8</v>
      </c>
      <c r="BO1356" s="89">
        <v>0</v>
      </c>
      <c r="BP1356" s="69">
        <v>1</v>
      </c>
      <c r="BQ1356" s="69">
        <v>1</v>
      </c>
      <c r="BR1356" s="69">
        <v>1</v>
      </c>
      <c r="BS1356" s="69">
        <v>21024</v>
      </c>
      <c r="BT1356" s="69">
        <v>0</v>
      </c>
      <c r="BU1356" s="69">
        <v>0</v>
      </c>
      <c r="BV1356" s="69">
        <v>1000</v>
      </c>
      <c r="BW1356" s="69">
        <v>0</v>
      </c>
      <c r="BY1356" s="69">
        <v>0</v>
      </c>
      <c r="BZ1356" s="69">
        <v>0</v>
      </c>
      <c r="CA1356" s="69">
        <v>31</v>
      </c>
      <c r="CB1356" s="89">
        <v>0</v>
      </c>
      <c r="CC1356" s="69">
        <v>0</v>
      </c>
      <c r="CD1356" s="69">
        <v>0</v>
      </c>
      <c r="CE1356" s="69">
        <v>0</v>
      </c>
      <c r="CF1356" s="69">
        <v>0</v>
      </c>
      <c r="CG1356" s="69">
        <v>0</v>
      </c>
      <c r="CH1356" s="69">
        <v>0</v>
      </c>
      <c r="CI1356" s="69">
        <v>0</v>
      </c>
      <c r="CJ1356" s="69">
        <v>0</v>
      </c>
      <c r="CL1356" s="69">
        <v>0</v>
      </c>
      <c r="CM1356" s="69">
        <v>0</v>
      </c>
      <c r="CN1356" s="69">
        <v>0</v>
      </c>
      <c r="CO1356" s="89">
        <v>0</v>
      </c>
      <c r="CP1356" s="69">
        <v>0</v>
      </c>
      <c r="CQ1356" s="69">
        <v>0</v>
      </c>
      <c r="CR1356" s="69">
        <v>0</v>
      </c>
      <c r="CS1356" s="69">
        <v>0</v>
      </c>
      <c r="CT1356" s="69">
        <v>0</v>
      </c>
      <c r="CU1356" s="69">
        <v>0</v>
      </c>
      <c r="CV1356" s="69">
        <v>0</v>
      </c>
      <c r="CW1356" s="69">
        <v>0</v>
      </c>
      <c r="CZ1356" s="69">
        <v>0</v>
      </c>
      <c r="DA1356" s="69">
        <v>0</v>
      </c>
      <c r="DB1356" s="69">
        <v>8</v>
      </c>
      <c r="DC1356" s="69">
        <v>40</v>
      </c>
      <c r="DD1356" s="69">
        <v>0</v>
      </c>
      <c r="DE1356" s="69">
        <v>0</v>
      </c>
      <c r="DF1356" s="69">
        <v>0</v>
      </c>
      <c r="DG1356" s="69">
        <v>1</v>
      </c>
      <c r="DI1356" s="69" t="e">
        <f>INDEX(Sheet3!$E$78:$E$1130,MATCH(A1356,Sheet3!$D$78:$D$1130,0))</f>
        <v>#N/A</v>
      </c>
      <c r="DJ1356" s="69" t="str">
        <f t="shared" si="261"/>
        <v>skill_icons.ps_pet_skill_040</v>
      </c>
      <c r="DK1356" s="69" t="s">
        <v>2935</v>
      </c>
      <c r="DL1356" s="93"/>
      <c r="DM1356" s="159" t="s">
        <v>2936</v>
      </c>
      <c r="DN1356" s="69" t="e">
        <f>"造成["&amp;INDEX(Sheet5!$L$2:$L$11,MATCH(BL1356,Sheet5!$J$2:$J$11,0))&amp;":"&amp;BR1356&amp;"*"&amp;BS1356/1000&amp;"]"&amp;INDEX(Sheet5!$I$2:$I$4,MATCH(BR1356,Sheet5!$H$2:$H$4,0))&amp;"的"&amp;INDEX(Sheet5!$K$2:$K$11,MATCH(BL1356,Sheet5!$J$2:$J$11,0))</f>
        <v>#N/A</v>
      </c>
      <c r="DO1356" s="69" t="e">
        <f>"造成["&amp;INDEX(Sheet5!$L$2:$L$11,MATCH(BY1356,Sheet5!$J$2:$J$11,0))&amp;":"&amp;CE1356&amp;"*"&amp;CF1356/1000&amp;"]"&amp;INDEX(Sheet5!$I$2:$I$4,MATCH(CE1356,Sheet5!$H$2:$H$4,0))&amp;"的"&amp;INDEX(Sheet5!$K$2:$K$11,MATCH(BY1356,Sheet5!$J$2:$J$11,0))</f>
        <v>#N/A</v>
      </c>
      <c r="DP1356" s="69"/>
      <c r="DQ1356" s="69"/>
      <c r="DR1356" s="69" t="e">
        <f t="shared" si="247"/>
        <v>#N/A</v>
      </c>
      <c r="DS1356" s="90">
        <f>MATCH(A1356,Sheet5!D:D,0)</f>
        <v>25</v>
      </c>
      <c r="DT1356" s="94" t="e">
        <f>MATCH(A1355,Sheet5!F:F,0)</f>
        <v>#N/A</v>
      </c>
      <c r="DU1356" s="69">
        <v>8</v>
      </c>
      <c r="DV1356" s="69">
        <v>40</v>
      </c>
      <c r="DW1356" s="69">
        <v>0</v>
      </c>
      <c r="DX1356" s="69">
        <v>0</v>
      </c>
      <c r="DY1356" s="69">
        <v>0</v>
      </c>
    </row>
    <row r="1357" spans="1:129" ht="14.25">
      <c r="A1357" s="69">
        <v>72501</v>
      </c>
      <c r="B1357" s="69">
        <v>0</v>
      </c>
      <c r="C1357" s="69">
        <v>1</v>
      </c>
      <c r="D1357" s="69" t="s">
        <v>2937</v>
      </c>
      <c r="E1357" s="69" t="s">
        <v>2938</v>
      </c>
      <c r="F1357" s="69" t="s">
        <v>2939</v>
      </c>
      <c r="G1357" s="69">
        <v>1</v>
      </c>
      <c r="H1357" s="69" t="s">
        <v>852</v>
      </c>
      <c r="I1357" s="69">
        <v>0</v>
      </c>
      <c r="J1357" s="69">
        <v>0</v>
      </c>
      <c r="K1357" s="69">
        <v>0</v>
      </c>
      <c r="M1357" s="69">
        <v>0</v>
      </c>
      <c r="O1357" s="69">
        <v>0</v>
      </c>
      <c r="P1357" s="69">
        <v>1</v>
      </c>
      <c r="Q1357" s="69">
        <v>0</v>
      </c>
      <c r="R1357" s="69">
        <v>2</v>
      </c>
      <c r="S1357" s="69">
        <v>32768</v>
      </c>
      <c r="T1357" s="69">
        <v>100</v>
      </c>
      <c r="U1357" s="69">
        <v>0</v>
      </c>
      <c r="V1357" s="69">
        <v>0</v>
      </c>
      <c r="W1357" s="69">
        <v>0</v>
      </c>
      <c r="X1357" s="69">
        <v>0</v>
      </c>
      <c r="Y1357" s="69">
        <v>0</v>
      </c>
      <c r="Z1357" s="69">
        <v>0</v>
      </c>
      <c r="AA1357" s="69">
        <v>1</v>
      </c>
      <c r="AB1357" s="69">
        <v>8</v>
      </c>
      <c r="AC1357" s="69">
        <v>0</v>
      </c>
      <c r="AD1357" s="69">
        <v>0</v>
      </c>
      <c r="AE1357" s="69">
        <v>0</v>
      </c>
      <c r="AF1357" s="69">
        <v>1</v>
      </c>
      <c r="AG1357" s="69">
        <v>0</v>
      </c>
      <c r="AH1357" s="69">
        <v>1</v>
      </c>
      <c r="AI1357" s="69">
        <v>0</v>
      </c>
      <c r="AJ1357" s="69">
        <v>0</v>
      </c>
      <c r="AK1357" s="69">
        <v>0</v>
      </c>
      <c r="AL1357" s="69">
        <v>0</v>
      </c>
      <c r="AM1357" s="69">
        <v>0</v>
      </c>
      <c r="AN1357" s="69">
        <v>0</v>
      </c>
      <c r="AO1357" s="69">
        <v>0</v>
      </c>
      <c r="AP1357" s="69">
        <v>0</v>
      </c>
      <c r="AQ1357" s="84">
        <v>0</v>
      </c>
      <c r="AR1357" s="69">
        <v>0</v>
      </c>
      <c r="AS1357" s="69">
        <v>0</v>
      </c>
      <c r="AT1357" s="69">
        <v>0</v>
      </c>
      <c r="AU1357" s="69">
        <v>0</v>
      </c>
      <c r="AV1357" s="69">
        <v>0</v>
      </c>
      <c r="AW1357" s="69">
        <v>0</v>
      </c>
      <c r="AX1357" s="69">
        <v>0</v>
      </c>
      <c r="AY1357" s="69">
        <v>0</v>
      </c>
      <c r="AZ1357" s="69">
        <v>0</v>
      </c>
      <c r="BA1357" s="69">
        <v>0</v>
      </c>
      <c r="BB1357" s="69">
        <v>0</v>
      </c>
      <c r="BC1357" s="69">
        <v>0</v>
      </c>
      <c r="BD1357" s="69">
        <v>0</v>
      </c>
      <c r="BE1357" s="69">
        <v>0</v>
      </c>
      <c r="BF1357" s="69">
        <v>0</v>
      </c>
      <c r="BG1357" s="69">
        <v>0</v>
      </c>
      <c r="BH1357" s="69">
        <v>0</v>
      </c>
      <c r="BK1357" s="69">
        <v>3</v>
      </c>
      <c r="BL1357" s="69">
        <v>10</v>
      </c>
      <c r="BM1357" s="69">
        <v>1</v>
      </c>
      <c r="BN1357" s="69">
        <v>8</v>
      </c>
      <c r="BO1357" s="89">
        <v>0</v>
      </c>
      <c r="BP1357" s="69">
        <v>1</v>
      </c>
      <c r="BQ1357" s="69">
        <v>1</v>
      </c>
      <c r="BR1357" s="69">
        <v>1</v>
      </c>
      <c r="BS1357" s="69">
        <v>21025</v>
      </c>
      <c r="BT1357" s="69">
        <v>0</v>
      </c>
      <c r="BU1357" s="69">
        <v>0</v>
      </c>
      <c r="BV1357" s="69">
        <v>1000</v>
      </c>
      <c r="BW1357" s="69">
        <v>0</v>
      </c>
      <c r="BY1357" s="69">
        <v>0</v>
      </c>
      <c r="BZ1357" s="69">
        <v>0</v>
      </c>
      <c r="CA1357" s="69">
        <v>31</v>
      </c>
      <c r="CB1357" s="89">
        <v>0</v>
      </c>
      <c r="CC1357" s="69">
        <v>0</v>
      </c>
      <c r="CD1357" s="69">
        <v>0</v>
      </c>
      <c r="CE1357" s="69">
        <v>0</v>
      </c>
      <c r="CF1357" s="69">
        <v>0</v>
      </c>
      <c r="CG1357" s="69">
        <v>0</v>
      </c>
      <c r="CH1357" s="69">
        <v>0</v>
      </c>
      <c r="CI1357" s="69">
        <v>0</v>
      </c>
      <c r="CJ1357" s="69">
        <v>0</v>
      </c>
      <c r="CL1357" s="69">
        <v>0</v>
      </c>
      <c r="CM1357" s="69">
        <v>0</v>
      </c>
      <c r="CN1357" s="69">
        <v>0</v>
      </c>
      <c r="CO1357" s="89">
        <v>0</v>
      </c>
      <c r="CP1357" s="69">
        <v>0</v>
      </c>
      <c r="CQ1357" s="69">
        <v>0</v>
      </c>
      <c r="CR1357" s="69">
        <v>0</v>
      </c>
      <c r="CS1357" s="69">
        <v>0</v>
      </c>
      <c r="CT1357" s="69">
        <v>0</v>
      </c>
      <c r="CU1357" s="69">
        <v>0</v>
      </c>
      <c r="CV1357" s="69">
        <v>0</v>
      </c>
      <c r="CW1357" s="69">
        <v>0</v>
      </c>
      <c r="CZ1357" s="69">
        <v>0</v>
      </c>
      <c r="DA1357" s="69">
        <v>0</v>
      </c>
      <c r="DB1357" s="69">
        <v>10</v>
      </c>
      <c r="DC1357" s="69">
        <v>0</v>
      </c>
      <c r="DD1357" s="69">
        <v>0</v>
      </c>
      <c r="DE1357" s="69">
        <v>0</v>
      </c>
      <c r="DF1357" s="69">
        <v>0</v>
      </c>
      <c r="DG1357" s="69">
        <v>1</v>
      </c>
      <c r="DI1357" s="69" t="e">
        <f>INDEX(Sheet3!$E$78:$E$1130,MATCH(A1357,Sheet3!$D$78:$D$1130,0))</f>
        <v>#N/A</v>
      </c>
      <c r="DJ1357" s="69" t="str">
        <f t="shared" si="261"/>
        <v>skill_icons.ps_pet_skill_043</v>
      </c>
      <c r="DK1357" s="69" t="s">
        <v>2940</v>
      </c>
      <c r="DL1357" s="93"/>
      <c r="DM1357" s="94" t="s">
        <v>2941</v>
      </c>
      <c r="DN1357" s="69" t="e">
        <f>"造成["&amp;INDEX(Sheet5!$L$2:$L$11,MATCH(BL1357,Sheet5!$J$2:$J$11,0))&amp;":"&amp;BR1357&amp;"*"&amp;BS1357/1000&amp;"]"&amp;INDEX(Sheet5!$I$2:$I$4,MATCH(BR1357,Sheet5!$H$2:$H$4,0))&amp;"的"&amp;INDEX(Sheet5!$K$2:$K$11,MATCH(BL1357,Sheet5!$J$2:$J$11,0))</f>
        <v>#N/A</v>
      </c>
      <c r="DO1357" s="69" t="e">
        <f>"造成["&amp;INDEX(Sheet5!$L$2:$L$11,MATCH(BY1357,Sheet5!$J$2:$J$11,0))&amp;":"&amp;CE1357&amp;"*"&amp;CF1357/1000&amp;"]"&amp;INDEX(Sheet5!$I$2:$I$4,MATCH(CE1357,Sheet5!$H$2:$H$4,0))&amp;"的"&amp;INDEX(Sheet5!$K$2:$K$11,MATCH(BY1357,Sheet5!$J$2:$J$11,0))</f>
        <v>#N/A</v>
      </c>
      <c r="DP1357" s="69"/>
      <c r="DQ1357" s="69"/>
      <c r="DR1357" s="69" t="e">
        <f t="shared" ref="DR1357:DR1403" si="276">MATCH(A1357,$DX$51:$DX$69,0)</f>
        <v>#N/A</v>
      </c>
      <c r="DS1357" s="90">
        <f>MATCH(A1357,Sheet5!D:D,0)</f>
        <v>26</v>
      </c>
      <c r="DT1357" s="94" t="e">
        <f>MATCH(A1356,Sheet5!F:F,0)</f>
        <v>#N/A</v>
      </c>
      <c r="DU1357" s="69">
        <v>10</v>
      </c>
      <c r="DV1357" s="69">
        <v>0</v>
      </c>
      <c r="DW1357" s="69">
        <v>0</v>
      </c>
      <c r="DX1357" s="69">
        <v>0</v>
      </c>
      <c r="DY1357" s="69">
        <v>0</v>
      </c>
    </row>
    <row r="1358" spans="1:129" ht="14.25">
      <c r="A1358" s="69">
        <v>72601</v>
      </c>
      <c r="B1358" s="69">
        <v>0</v>
      </c>
      <c r="C1358" s="69">
        <v>1</v>
      </c>
      <c r="D1358" s="69" t="s">
        <v>2942</v>
      </c>
      <c r="E1358" s="69" t="s">
        <v>2943</v>
      </c>
      <c r="F1358" s="69" t="s">
        <v>2944</v>
      </c>
      <c r="G1358" s="69">
        <v>1</v>
      </c>
      <c r="H1358" s="69" t="s">
        <v>852</v>
      </c>
      <c r="I1358" s="69">
        <v>0</v>
      </c>
      <c r="J1358" s="69">
        <v>0</v>
      </c>
      <c r="K1358" s="69">
        <v>0</v>
      </c>
      <c r="M1358" s="69">
        <v>0</v>
      </c>
      <c r="O1358" s="69">
        <v>0</v>
      </c>
      <c r="P1358" s="69">
        <v>1</v>
      </c>
      <c r="Q1358" s="69">
        <v>0</v>
      </c>
      <c r="R1358" s="69">
        <v>2</v>
      </c>
      <c r="S1358" s="69">
        <v>32768</v>
      </c>
      <c r="T1358" s="69">
        <v>100</v>
      </c>
      <c r="U1358" s="69">
        <v>0</v>
      </c>
      <c r="V1358" s="69">
        <v>0</v>
      </c>
      <c r="W1358" s="69">
        <v>0</v>
      </c>
      <c r="X1358" s="69">
        <v>0</v>
      </c>
      <c r="Y1358" s="69">
        <v>0</v>
      </c>
      <c r="Z1358" s="69">
        <v>0</v>
      </c>
      <c r="AA1358" s="69">
        <v>1</v>
      </c>
      <c r="AB1358" s="69">
        <v>8</v>
      </c>
      <c r="AC1358" s="69">
        <v>0</v>
      </c>
      <c r="AD1358" s="69">
        <v>0</v>
      </c>
      <c r="AE1358" s="69">
        <v>0</v>
      </c>
      <c r="AF1358" s="69">
        <v>1</v>
      </c>
      <c r="AG1358" s="69">
        <v>0</v>
      </c>
      <c r="AH1358" s="69">
        <v>1</v>
      </c>
      <c r="AI1358" s="69">
        <v>0</v>
      </c>
      <c r="AJ1358" s="69">
        <v>0</v>
      </c>
      <c r="AK1358" s="69">
        <v>0</v>
      </c>
      <c r="AL1358" s="69">
        <v>0</v>
      </c>
      <c r="AM1358" s="69">
        <v>0</v>
      </c>
      <c r="AN1358" s="69">
        <v>0</v>
      </c>
      <c r="AO1358" s="69">
        <v>0</v>
      </c>
      <c r="AP1358" s="69">
        <v>0</v>
      </c>
      <c r="AQ1358" s="84">
        <v>0</v>
      </c>
      <c r="AR1358" s="69">
        <v>0</v>
      </c>
      <c r="AS1358" s="69">
        <v>0</v>
      </c>
      <c r="AT1358" s="69">
        <v>0</v>
      </c>
      <c r="AU1358" s="69">
        <v>0</v>
      </c>
      <c r="AV1358" s="69">
        <v>0</v>
      </c>
      <c r="AW1358" s="69">
        <v>0</v>
      </c>
      <c r="AX1358" s="69">
        <v>0</v>
      </c>
      <c r="AY1358" s="69">
        <v>0</v>
      </c>
      <c r="AZ1358" s="69">
        <v>0</v>
      </c>
      <c r="BA1358" s="69">
        <v>0</v>
      </c>
      <c r="BB1358" s="69">
        <v>0</v>
      </c>
      <c r="BC1358" s="69">
        <v>0</v>
      </c>
      <c r="BD1358" s="69">
        <v>0</v>
      </c>
      <c r="BE1358" s="69">
        <v>0</v>
      </c>
      <c r="BF1358" s="69">
        <v>0</v>
      </c>
      <c r="BG1358" s="69">
        <v>0</v>
      </c>
      <c r="BH1358" s="69">
        <v>0</v>
      </c>
      <c r="BK1358" s="69">
        <v>3</v>
      </c>
      <c r="BL1358" s="69">
        <v>10</v>
      </c>
      <c r="BM1358" s="69">
        <v>1</v>
      </c>
      <c r="BN1358" s="69">
        <v>8</v>
      </c>
      <c r="BO1358" s="89">
        <v>0</v>
      </c>
      <c r="BP1358" s="69">
        <v>1</v>
      </c>
      <c r="BQ1358" s="69">
        <v>1</v>
      </c>
      <c r="BR1358" s="69">
        <v>1</v>
      </c>
      <c r="BS1358" s="69">
        <v>21026</v>
      </c>
      <c r="BT1358" s="69">
        <v>0</v>
      </c>
      <c r="BU1358" s="69">
        <v>0</v>
      </c>
      <c r="BV1358" s="69">
        <v>1000</v>
      </c>
      <c r="BW1358" s="69">
        <v>0</v>
      </c>
      <c r="BY1358" s="69">
        <v>0</v>
      </c>
      <c r="BZ1358" s="69">
        <v>0</v>
      </c>
      <c r="CA1358" s="69">
        <v>31</v>
      </c>
      <c r="CB1358" s="89">
        <v>0</v>
      </c>
      <c r="CC1358" s="69">
        <v>0</v>
      </c>
      <c r="CD1358" s="69">
        <v>0</v>
      </c>
      <c r="CE1358" s="69">
        <v>0</v>
      </c>
      <c r="CF1358" s="69">
        <v>0</v>
      </c>
      <c r="CG1358" s="69">
        <v>0</v>
      </c>
      <c r="CH1358" s="69">
        <v>0</v>
      </c>
      <c r="CI1358" s="69">
        <v>0</v>
      </c>
      <c r="CJ1358" s="69">
        <v>0</v>
      </c>
      <c r="CL1358" s="69">
        <v>0</v>
      </c>
      <c r="CM1358" s="69">
        <v>0</v>
      </c>
      <c r="CN1358" s="69">
        <v>0</v>
      </c>
      <c r="CO1358" s="89">
        <v>0</v>
      </c>
      <c r="CP1358" s="69">
        <v>0</v>
      </c>
      <c r="CQ1358" s="69">
        <v>0</v>
      </c>
      <c r="CR1358" s="69">
        <v>0</v>
      </c>
      <c r="CS1358" s="69">
        <v>0</v>
      </c>
      <c r="CT1358" s="69">
        <v>0</v>
      </c>
      <c r="CU1358" s="69">
        <v>0</v>
      </c>
      <c r="CV1358" s="69">
        <v>0</v>
      </c>
      <c r="CW1358" s="69">
        <v>0</v>
      </c>
      <c r="CZ1358" s="69">
        <v>0</v>
      </c>
      <c r="DA1358" s="69">
        <v>0</v>
      </c>
      <c r="DB1358" s="69">
        <v>5</v>
      </c>
      <c r="DC1358" s="69">
        <v>8</v>
      </c>
      <c r="DD1358" s="69">
        <v>0</v>
      </c>
      <c r="DE1358" s="69">
        <v>0</v>
      </c>
      <c r="DF1358" s="69">
        <v>0</v>
      </c>
      <c r="DG1358" s="69">
        <v>1</v>
      </c>
      <c r="DI1358" s="69" t="e">
        <f>INDEX(Sheet3!$E$78:$E$1130,MATCH(A1358,Sheet3!$D$78:$D$1130,0))</f>
        <v>#N/A</v>
      </c>
      <c r="DJ1358" s="69" t="str">
        <f t="shared" si="261"/>
        <v>skill_icons.ps_pet_skill_044</v>
      </c>
      <c r="DK1358" s="69" t="s">
        <v>2945</v>
      </c>
      <c r="DL1358" s="93"/>
      <c r="DM1358" s="94" t="s">
        <v>2946</v>
      </c>
      <c r="DN1358" s="69" t="e">
        <f>"造成["&amp;INDEX(Sheet5!$L$2:$L$11,MATCH(BL1358,Sheet5!$J$2:$J$11,0))&amp;":"&amp;BR1358&amp;"*"&amp;BS1358/1000&amp;"]"&amp;INDEX(Sheet5!$I$2:$I$4,MATCH(BR1358,Sheet5!$H$2:$H$4,0))&amp;"的"&amp;INDEX(Sheet5!$K$2:$K$11,MATCH(BL1358,Sheet5!$J$2:$J$11,0))</f>
        <v>#N/A</v>
      </c>
      <c r="DO1358" s="69" t="e">
        <f>"造成["&amp;INDEX(Sheet5!$L$2:$L$11,MATCH(BY1358,Sheet5!$J$2:$J$11,0))&amp;":"&amp;CE1358&amp;"*"&amp;CF1358/1000&amp;"]"&amp;INDEX(Sheet5!$I$2:$I$4,MATCH(CE1358,Sheet5!$H$2:$H$4,0))&amp;"的"&amp;INDEX(Sheet5!$K$2:$K$11,MATCH(BY1358,Sheet5!$J$2:$J$11,0))</f>
        <v>#N/A</v>
      </c>
      <c r="DP1358" s="69"/>
      <c r="DQ1358" s="69"/>
      <c r="DR1358" s="69" t="e">
        <f t="shared" si="276"/>
        <v>#N/A</v>
      </c>
      <c r="DS1358" s="90">
        <f>MATCH(A1358,Sheet5!D:D,0)</f>
        <v>27</v>
      </c>
      <c r="DT1358" s="94" t="e">
        <f>MATCH(A1357,Sheet5!F:F,0)</f>
        <v>#N/A</v>
      </c>
      <c r="DU1358" s="69">
        <v>5</v>
      </c>
      <c r="DV1358" s="69">
        <v>8</v>
      </c>
      <c r="DW1358" s="69">
        <v>0</v>
      </c>
      <c r="DX1358" s="69">
        <v>0</v>
      </c>
      <c r="DY1358" s="69">
        <v>0</v>
      </c>
    </row>
    <row r="1359" spans="1:129" ht="14.25">
      <c r="A1359" s="69">
        <v>72701</v>
      </c>
      <c r="B1359" s="69">
        <v>0</v>
      </c>
      <c r="C1359" s="69">
        <v>1</v>
      </c>
      <c r="D1359" s="69" t="s">
        <v>2947</v>
      </c>
      <c r="E1359" s="69" t="s">
        <v>2948</v>
      </c>
      <c r="F1359" s="69" t="s">
        <v>2949</v>
      </c>
      <c r="G1359" s="69">
        <v>1</v>
      </c>
      <c r="H1359" s="69" t="s">
        <v>852</v>
      </c>
      <c r="I1359" s="69">
        <v>0</v>
      </c>
      <c r="J1359" s="69">
        <v>0</v>
      </c>
      <c r="K1359" s="69">
        <v>0</v>
      </c>
      <c r="M1359" s="69">
        <v>0</v>
      </c>
      <c r="O1359" s="69">
        <v>0</v>
      </c>
      <c r="P1359" s="69">
        <v>1</v>
      </c>
      <c r="Q1359" s="69">
        <v>0</v>
      </c>
      <c r="R1359" s="69">
        <v>2</v>
      </c>
      <c r="S1359" s="69">
        <v>32768</v>
      </c>
      <c r="T1359" s="69">
        <v>100</v>
      </c>
      <c r="U1359" s="69">
        <v>0</v>
      </c>
      <c r="V1359" s="69">
        <v>0</v>
      </c>
      <c r="W1359" s="69">
        <v>0</v>
      </c>
      <c r="X1359" s="69">
        <v>0</v>
      </c>
      <c r="Y1359" s="69">
        <v>0</v>
      </c>
      <c r="Z1359" s="69">
        <v>0</v>
      </c>
      <c r="AA1359" s="69">
        <v>1</v>
      </c>
      <c r="AB1359" s="69">
        <v>8</v>
      </c>
      <c r="AC1359" s="69">
        <v>0</v>
      </c>
      <c r="AD1359" s="69">
        <v>0</v>
      </c>
      <c r="AE1359" s="69">
        <v>0</v>
      </c>
      <c r="AF1359" s="69">
        <v>1</v>
      </c>
      <c r="AG1359" s="69">
        <v>0</v>
      </c>
      <c r="AH1359" s="69">
        <v>1</v>
      </c>
      <c r="AI1359" s="69">
        <v>0</v>
      </c>
      <c r="AJ1359" s="69">
        <v>0</v>
      </c>
      <c r="AK1359" s="69">
        <v>0</v>
      </c>
      <c r="AL1359" s="69">
        <v>0</v>
      </c>
      <c r="AM1359" s="69">
        <v>0</v>
      </c>
      <c r="AN1359" s="69">
        <v>0</v>
      </c>
      <c r="AO1359" s="69">
        <v>0</v>
      </c>
      <c r="AP1359" s="69">
        <v>0</v>
      </c>
      <c r="AQ1359" s="84">
        <v>0</v>
      </c>
      <c r="AR1359" s="69">
        <v>0</v>
      </c>
      <c r="AS1359" s="69">
        <v>0</v>
      </c>
      <c r="AT1359" s="69">
        <v>0</v>
      </c>
      <c r="AU1359" s="69">
        <v>0</v>
      </c>
      <c r="AV1359" s="69">
        <v>0</v>
      </c>
      <c r="AW1359" s="69">
        <v>0</v>
      </c>
      <c r="AX1359" s="69">
        <v>0</v>
      </c>
      <c r="AY1359" s="69">
        <v>0</v>
      </c>
      <c r="AZ1359" s="69">
        <v>0</v>
      </c>
      <c r="BA1359" s="69">
        <v>0</v>
      </c>
      <c r="BB1359" s="69">
        <v>0</v>
      </c>
      <c r="BC1359" s="69">
        <v>0</v>
      </c>
      <c r="BD1359" s="69">
        <v>0</v>
      </c>
      <c r="BE1359" s="69">
        <v>0</v>
      </c>
      <c r="BF1359" s="69">
        <v>0</v>
      </c>
      <c r="BG1359" s="69">
        <v>0</v>
      </c>
      <c r="BH1359" s="69">
        <v>0</v>
      </c>
      <c r="BK1359" s="69">
        <v>3</v>
      </c>
      <c r="BL1359" s="69">
        <v>10</v>
      </c>
      <c r="BM1359" s="69">
        <v>1</v>
      </c>
      <c r="BN1359" s="69">
        <v>8</v>
      </c>
      <c r="BO1359" s="89">
        <v>0</v>
      </c>
      <c r="BP1359" s="69">
        <v>1</v>
      </c>
      <c r="BQ1359" s="69">
        <v>1</v>
      </c>
      <c r="BR1359" s="69">
        <v>1</v>
      </c>
      <c r="BS1359" s="69">
        <v>21027</v>
      </c>
      <c r="BT1359" s="69">
        <v>0</v>
      </c>
      <c r="BU1359" s="69">
        <v>0</v>
      </c>
      <c r="BV1359" s="69">
        <v>1000</v>
      </c>
      <c r="BW1359" s="69">
        <v>0</v>
      </c>
      <c r="BY1359" s="69">
        <v>0</v>
      </c>
      <c r="BZ1359" s="69">
        <v>0</v>
      </c>
      <c r="CA1359" s="69">
        <v>31</v>
      </c>
      <c r="CB1359" s="89">
        <v>0</v>
      </c>
      <c r="CC1359" s="69">
        <v>0</v>
      </c>
      <c r="CD1359" s="69">
        <v>0</v>
      </c>
      <c r="CE1359" s="69">
        <v>0</v>
      </c>
      <c r="CF1359" s="69">
        <v>0</v>
      </c>
      <c r="CG1359" s="69">
        <v>0</v>
      </c>
      <c r="CH1359" s="69">
        <v>0</v>
      </c>
      <c r="CI1359" s="69">
        <v>0</v>
      </c>
      <c r="CJ1359" s="69">
        <v>0</v>
      </c>
      <c r="CL1359" s="69">
        <v>0</v>
      </c>
      <c r="CM1359" s="69">
        <v>0</v>
      </c>
      <c r="CN1359" s="69">
        <v>0</v>
      </c>
      <c r="CO1359" s="89">
        <v>0</v>
      </c>
      <c r="CP1359" s="69">
        <v>0</v>
      </c>
      <c r="CQ1359" s="69">
        <v>0</v>
      </c>
      <c r="CR1359" s="69">
        <v>0</v>
      </c>
      <c r="CS1359" s="69">
        <v>0</v>
      </c>
      <c r="CT1359" s="69">
        <v>0</v>
      </c>
      <c r="CU1359" s="69">
        <v>0</v>
      </c>
      <c r="CV1359" s="69">
        <v>0</v>
      </c>
      <c r="CW1359" s="69">
        <v>0</v>
      </c>
      <c r="CZ1359" s="69">
        <v>0</v>
      </c>
      <c r="DA1359" s="69">
        <v>0</v>
      </c>
      <c r="DB1359" s="69">
        <v>5</v>
      </c>
      <c r="DC1359" s="69">
        <v>8</v>
      </c>
      <c r="DD1359" s="69">
        <v>0</v>
      </c>
      <c r="DE1359" s="69">
        <v>0</v>
      </c>
      <c r="DF1359" s="69">
        <v>0</v>
      </c>
      <c r="DG1359" s="69">
        <v>1</v>
      </c>
      <c r="DI1359" s="69" t="e">
        <f>INDEX(Sheet3!$E$78:$E$1130,MATCH(A1359,Sheet3!$D$78:$D$1130,0))</f>
        <v>#N/A</v>
      </c>
      <c r="DJ1359" s="69" t="str">
        <f t="shared" si="261"/>
        <v>skill_icons.ps_pet_skill_045</v>
      </c>
      <c r="DK1359" s="69" t="s">
        <v>2950</v>
      </c>
      <c r="DL1359" s="93"/>
      <c r="DM1359" s="94" t="s">
        <v>2951</v>
      </c>
      <c r="DN1359" s="69" t="e">
        <f>"造成["&amp;INDEX(Sheet5!$L$2:$L$11,MATCH(BL1359,Sheet5!$J$2:$J$11,0))&amp;":"&amp;BR1359&amp;"*"&amp;BS1359/1000&amp;"]"&amp;INDEX(Sheet5!$I$2:$I$4,MATCH(BR1359,Sheet5!$H$2:$H$4,0))&amp;"的"&amp;INDEX(Sheet5!$K$2:$K$11,MATCH(BL1359,Sheet5!$J$2:$J$11,0))</f>
        <v>#N/A</v>
      </c>
      <c r="DO1359" s="69" t="e">
        <f>"造成["&amp;INDEX(Sheet5!$L$2:$L$11,MATCH(BY1359,Sheet5!$J$2:$J$11,0))&amp;":"&amp;CE1359&amp;"*"&amp;CF1359/1000&amp;"]"&amp;INDEX(Sheet5!$I$2:$I$4,MATCH(CE1359,Sheet5!$H$2:$H$4,0))&amp;"的"&amp;INDEX(Sheet5!$K$2:$K$11,MATCH(BY1359,Sheet5!$J$2:$J$11,0))</f>
        <v>#N/A</v>
      </c>
      <c r="DP1359" s="69"/>
      <c r="DQ1359" s="69"/>
      <c r="DR1359" s="69" t="e">
        <f t="shared" si="276"/>
        <v>#N/A</v>
      </c>
      <c r="DS1359" s="90">
        <f>MATCH(A1359,Sheet5!D:D,0)</f>
        <v>28</v>
      </c>
      <c r="DT1359" s="94" t="e">
        <f>MATCH(A1358,Sheet5!F:F,0)</f>
        <v>#N/A</v>
      </c>
      <c r="DU1359" s="69">
        <v>5</v>
      </c>
      <c r="DV1359" s="69">
        <v>8</v>
      </c>
      <c r="DW1359" s="69">
        <v>0</v>
      </c>
      <c r="DX1359" s="69">
        <v>0</v>
      </c>
      <c r="DY1359" s="69">
        <v>0</v>
      </c>
    </row>
    <row r="1360" spans="1:129" ht="14.25">
      <c r="A1360" s="69">
        <v>72801</v>
      </c>
      <c r="B1360" s="69">
        <v>0</v>
      </c>
      <c r="C1360" s="69">
        <v>1</v>
      </c>
      <c r="D1360" s="69" t="s">
        <v>2952</v>
      </c>
      <c r="E1360" s="69" t="s">
        <v>2953</v>
      </c>
      <c r="F1360" s="69" t="s">
        <v>2954</v>
      </c>
      <c r="G1360" s="69">
        <v>1</v>
      </c>
      <c r="H1360" s="69" t="s">
        <v>852</v>
      </c>
      <c r="I1360" s="69">
        <v>0</v>
      </c>
      <c r="J1360" s="69">
        <v>0</v>
      </c>
      <c r="K1360" s="69">
        <v>0</v>
      </c>
      <c r="M1360" s="69">
        <v>0</v>
      </c>
      <c r="O1360" s="69">
        <v>0</v>
      </c>
      <c r="P1360" s="69">
        <v>1</v>
      </c>
      <c r="Q1360" s="69">
        <v>0</v>
      </c>
      <c r="R1360" s="69">
        <v>2</v>
      </c>
      <c r="S1360" s="69">
        <v>32768</v>
      </c>
      <c r="T1360" s="69">
        <v>100</v>
      </c>
      <c r="U1360" s="69">
        <v>0</v>
      </c>
      <c r="V1360" s="69">
        <v>0</v>
      </c>
      <c r="W1360" s="69">
        <v>0</v>
      </c>
      <c r="X1360" s="69">
        <v>0</v>
      </c>
      <c r="Y1360" s="69">
        <v>0</v>
      </c>
      <c r="Z1360" s="69">
        <v>0</v>
      </c>
      <c r="AA1360" s="69">
        <v>1</v>
      </c>
      <c r="AB1360" s="69">
        <v>8</v>
      </c>
      <c r="AC1360" s="69">
        <v>0</v>
      </c>
      <c r="AD1360" s="69">
        <v>0</v>
      </c>
      <c r="AE1360" s="69">
        <v>0</v>
      </c>
      <c r="AF1360" s="69">
        <v>1</v>
      </c>
      <c r="AG1360" s="69">
        <v>0</v>
      </c>
      <c r="AH1360" s="69">
        <v>1</v>
      </c>
      <c r="AI1360" s="69">
        <v>0</v>
      </c>
      <c r="AJ1360" s="69">
        <v>0</v>
      </c>
      <c r="AK1360" s="69">
        <v>0</v>
      </c>
      <c r="AL1360" s="69">
        <v>0</v>
      </c>
      <c r="AM1360" s="69">
        <v>0</v>
      </c>
      <c r="AN1360" s="69">
        <v>0</v>
      </c>
      <c r="AO1360" s="69">
        <v>0</v>
      </c>
      <c r="AP1360" s="69">
        <v>0</v>
      </c>
      <c r="AQ1360" s="84">
        <v>0</v>
      </c>
      <c r="AR1360" s="69">
        <v>0</v>
      </c>
      <c r="AS1360" s="69">
        <v>0</v>
      </c>
      <c r="AT1360" s="69">
        <v>0</v>
      </c>
      <c r="AU1360" s="69">
        <v>0</v>
      </c>
      <c r="AV1360" s="69">
        <v>0</v>
      </c>
      <c r="AW1360" s="69">
        <v>0</v>
      </c>
      <c r="AX1360" s="69">
        <v>0</v>
      </c>
      <c r="AY1360" s="69">
        <v>0</v>
      </c>
      <c r="AZ1360" s="69">
        <v>0</v>
      </c>
      <c r="BA1360" s="69">
        <v>0</v>
      </c>
      <c r="BB1360" s="69">
        <v>0</v>
      </c>
      <c r="BC1360" s="69">
        <v>0</v>
      </c>
      <c r="BD1360" s="69">
        <v>0</v>
      </c>
      <c r="BE1360" s="69">
        <v>0</v>
      </c>
      <c r="BF1360" s="69">
        <v>0</v>
      </c>
      <c r="BG1360" s="69">
        <v>0</v>
      </c>
      <c r="BH1360" s="69">
        <v>0</v>
      </c>
      <c r="BK1360" s="69">
        <v>3</v>
      </c>
      <c r="BL1360" s="69">
        <v>10</v>
      </c>
      <c r="BM1360" s="69">
        <v>1</v>
      </c>
      <c r="BN1360" s="69">
        <v>8</v>
      </c>
      <c r="BO1360" s="89">
        <v>0</v>
      </c>
      <c r="BP1360" s="69">
        <v>1</v>
      </c>
      <c r="BQ1360" s="69">
        <v>1</v>
      </c>
      <c r="BR1360" s="69">
        <v>1</v>
      </c>
      <c r="BS1360" s="69">
        <v>21028</v>
      </c>
      <c r="BT1360" s="69">
        <v>0</v>
      </c>
      <c r="BU1360" s="69">
        <v>0</v>
      </c>
      <c r="BV1360" s="69">
        <v>1000</v>
      </c>
      <c r="BW1360" s="69">
        <v>0</v>
      </c>
      <c r="BY1360" s="69">
        <v>0</v>
      </c>
      <c r="BZ1360" s="69">
        <v>0</v>
      </c>
      <c r="CA1360" s="69">
        <v>31</v>
      </c>
      <c r="CB1360" s="89">
        <v>0</v>
      </c>
      <c r="CC1360" s="69">
        <v>0</v>
      </c>
      <c r="CD1360" s="69">
        <v>0</v>
      </c>
      <c r="CE1360" s="69">
        <v>0</v>
      </c>
      <c r="CF1360" s="69">
        <v>0</v>
      </c>
      <c r="CG1360" s="69">
        <v>0</v>
      </c>
      <c r="CH1360" s="69">
        <v>0</v>
      </c>
      <c r="CI1360" s="69">
        <v>0</v>
      </c>
      <c r="CJ1360" s="69">
        <v>0</v>
      </c>
      <c r="CL1360" s="69">
        <v>0</v>
      </c>
      <c r="CM1360" s="69">
        <v>0</v>
      </c>
      <c r="CN1360" s="69">
        <v>0</v>
      </c>
      <c r="CO1360" s="89">
        <v>0</v>
      </c>
      <c r="CP1360" s="69">
        <v>0</v>
      </c>
      <c r="CQ1360" s="69">
        <v>0</v>
      </c>
      <c r="CR1360" s="69">
        <v>0</v>
      </c>
      <c r="CS1360" s="69">
        <v>0</v>
      </c>
      <c r="CT1360" s="69">
        <v>0</v>
      </c>
      <c r="CU1360" s="69">
        <v>0</v>
      </c>
      <c r="CV1360" s="69">
        <v>0</v>
      </c>
      <c r="CW1360" s="69">
        <v>0</v>
      </c>
      <c r="CZ1360" s="69">
        <v>0</v>
      </c>
      <c r="DA1360" s="69">
        <v>0</v>
      </c>
      <c r="DB1360" s="69">
        <v>5</v>
      </c>
      <c r="DC1360" s="69">
        <v>8</v>
      </c>
      <c r="DD1360" s="69">
        <v>0</v>
      </c>
      <c r="DE1360" s="69">
        <v>0</v>
      </c>
      <c r="DF1360" s="69">
        <v>0</v>
      </c>
      <c r="DG1360" s="69">
        <v>1</v>
      </c>
      <c r="DI1360" s="69" t="e">
        <f>INDEX(Sheet3!$E$78:$E$1130,MATCH(A1360,Sheet3!$D$78:$D$1130,0))</f>
        <v>#N/A</v>
      </c>
      <c r="DJ1360" s="69" t="str">
        <f t="shared" si="261"/>
        <v>skill_icons.ps_pet_skill_046</v>
      </c>
      <c r="DK1360" s="69" t="s">
        <v>2955</v>
      </c>
      <c r="DL1360" s="93"/>
      <c r="DM1360" s="94" t="s">
        <v>2956</v>
      </c>
      <c r="DN1360" s="69" t="e">
        <f>"造成["&amp;INDEX(Sheet5!$L$2:$L$11,MATCH(BL1360,Sheet5!$J$2:$J$11,0))&amp;":"&amp;BR1360&amp;"*"&amp;BS1360/1000&amp;"]"&amp;INDEX(Sheet5!$I$2:$I$4,MATCH(BR1360,Sheet5!$H$2:$H$4,0))&amp;"的"&amp;INDEX(Sheet5!$K$2:$K$11,MATCH(BL1360,Sheet5!$J$2:$J$11,0))</f>
        <v>#N/A</v>
      </c>
      <c r="DO1360" s="69" t="e">
        <f>"造成["&amp;INDEX(Sheet5!$L$2:$L$11,MATCH(BY1360,Sheet5!$J$2:$J$11,0))&amp;":"&amp;CE1360&amp;"*"&amp;CF1360/1000&amp;"]"&amp;INDEX(Sheet5!$I$2:$I$4,MATCH(CE1360,Sheet5!$H$2:$H$4,0))&amp;"的"&amp;INDEX(Sheet5!$K$2:$K$11,MATCH(BY1360,Sheet5!$J$2:$J$11,0))</f>
        <v>#N/A</v>
      </c>
      <c r="DP1360" s="69"/>
      <c r="DQ1360" s="69"/>
      <c r="DR1360" s="69" t="e">
        <f t="shared" si="276"/>
        <v>#N/A</v>
      </c>
      <c r="DS1360" s="90">
        <f>MATCH(A1360,Sheet5!D:D,0)</f>
        <v>29</v>
      </c>
      <c r="DT1360" s="94" t="e">
        <f>MATCH(A1359,Sheet5!F:F,0)</f>
        <v>#N/A</v>
      </c>
      <c r="DU1360" s="69">
        <v>5</v>
      </c>
      <c r="DV1360" s="69">
        <v>8</v>
      </c>
      <c r="DW1360" s="69">
        <v>0</v>
      </c>
      <c r="DX1360" s="69">
        <v>0</v>
      </c>
      <c r="DY1360" s="69">
        <v>0</v>
      </c>
    </row>
    <row r="1361" spans="1:129" ht="14.25">
      <c r="A1361" s="69">
        <v>72901</v>
      </c>
      <c r="B1361" s="69">
        <v>0</v>
      </c>
      <c r="C1361" s="69">
        <v>1</v>
      </c>
      <c r="D1361" s="69" t="s">
        <v>2957</v>
      </c>
      <c r="E1361" s="69" t="s">
        <v>2958</v>
      </c>
      <c r="F1361" s="69" t="s">
        <v>2959</v>
      </c>
      <c r="G1361" s="69">
        <v>1</v>
      </c>
      <c r="H1361" s="69" t="s">
        <v>852</v>
      </c>
      <c r="I1361" s="69">
        <v>0</v>
      </c>
      <c r="J1361" s="69">
        <v>0</v>
      </c>
      <c r="K1361" s="69">
        <v>0</v>
      </c>
      <c r="M1361" s="69">
        <v>0</v>
      </c>
      <c r="O1361" s="69">
        <v>0</v>
      </c>
      <c r="P1361" s="69">
        <v>1</v>
      </c>
      <c r="Q1361" s="69">
        <v>0</v>
      </c>
      <c r="R1361" s="69">
        <v>2</v>
      </c>
      <c r="S1361" s="69">
        <v>32768</v>
      </c>
      <c r="T1361" s="69">
        <v>100</v>
      </c>
      <c r="U1361" s="69">
        <v>0</v>
      </c>
      <c r="V1361" s="69">
        <v>0</v>
      </c>
      <c r="W1361" s="69">
        <v>0</v>
      </c>
      <c r="X1361" s="69">
        <v>0</v>
      </c>
      <c r="Y1361" s="69">
        <v>0</v>
      </c>
      <c r="Z1361" s="69">
        <v>0</v>
      </c>
      <c r="AA1361" s="69">
        <v>1</v>
      </c>
      <c r="AB1361" s="69">
        <v>8</v>
      </c>
      <c r="AC1361" s="69">
        <v>0</v>
      </c>
      <c r="AD1361" s="69">
        <v>0</v>
      </c>
      <c r="AE1361" s="69">
        <v>0</v>
      </c>
      <c r="AF1361" s="69">
        <v>1</v>
      </c>
      <c r="AG1361" s="69">
        <v>0</v>
      </c>
      <c r="AH1361" s="69">
        <v>1</v>
      </c>
      <c r="AI1361" s="69">
        <v>0</v>
      </c>
      <c r="AJ1361" s="69">
        <v>0</v>
      </c>
      <c r="AK1361" s="69">
        <v>0</v>
      </c>
      <c r="AL1361" s="69">
        <v>0</v>
      </c>
      <c r="AM1361" s="69">
        <v>0</v>
      </c>
      <c r="AN1361" s="69">
        <v>0</v>
      </c>
      <c r="AO1361" s="69">
        <v>0</v>
      </c>
      <c r="AP1361" s="69">
        <v>0</v>
      </c>
      <c r="AQ1361" s="84">
        <v>0</v>
      </c>
      <c r="AR1361" s="69">
        <v>0</v>
      </c>
      <c r="AS1361" s="69">
        <v>0</v>
      </c>
      <c r="AT1361" s="69">
        <v>0</v>
      </c>
      <c r="AU1361" s="69">
        <v>0</v>
      </c>
      <c r="AV1361" s="69">
        <v>0</v>
      </c>
      <c r="AW1361" s="69">
        <v>0</v>
      </c>
      <c r="AX1361" s="69">
        <v>0</v>
      </c>
      <c r="AY1361" s="69">
        <v>0</v>
      </c>
      <c r="AZ1361" s="69">
        <v>0</v>
      </c>
      <c r="BA1361" s="69">
        <v>0</v>
      </c>
      <c r="BB1361" s="69">
        <v>0</v>
      </c>
      <c r="BC1361" s="69">
        <v>0</v>
      </c>
      <c r="BD1361" s="69">
        <v>0</v>
      </c>
      <c r="BE1361" s="69">
        <v>0</v>
      </c>
      <c r="BF1361" s="69">
        <v>0</v>
      </c>
      <c r="BG1361" s="69">
        <v>0</v>
      </c>
      <c r="BH1361" s="69">
        <v>0</v>
      </c>
      <c r="BK1361" s="69">
        <v>3</v>
      </c>
      <c r="BL1361" s="69">
        <v>10</v>
      </c>
      <c r="BM1361" s="69">
        <v>1</v>
      </c>
      <c r="BN1361" s="69">
        <v>8</v>
      </c>
      <c r="BO1361" s="89">
        <v>0</v>
      </c>
      <c r="BP1361" s="69">
        <v>1</v>
      </c>
      <c r="BQ1361" s="69">
        <v>1</v>
      </c>
      <c r="BR1361" s="69">
        <v>1</v>
      </c>
      <c r="BS1361" s="69">
        <v>21029</v>
      </c>
      <c r="BT1361" s="69">
        <v>0</v>
      </c>
      <c r="BU1361" s="69">
        <v>0</v>
      </c>
      <c r="BV1361" s="69">
        <v>1000</v>
      </c>
      <c r="BW1361" s="69">
        <v>0</v>
      </c>
      <c r="BY1361" s="69">
        <v>0</v>
      </c>
      <c r="BZ1361" s="69">
        <v>0</v>
      </c>
      <c r="CA1361" s="69">
        <v>31</v>
      </c>
      <c r="CB1361" s="89">
        <v>0</v>
      </c>
      <c r="CC1361" s="69">
        <v>0</v>
      </c>
      <c r="CD1361" s="69">
        <v>0</v>
      </c>
      <c r="CE1361" s="69">
        <v>0</v>
      </c>
      <c r="CF1361" s="69">
        <v>0</v>
      </c>
      <c r="CG1361" s="69">
        <v>0</v>
      </c>
      <c r="CH1361" s="69">
        <v>0</v>
      </c>
      <c r="CI1361" s="69">
        <v>0</v>
      </c>
      <c r="CJ1361" s="69">
        <v>0</v>
      </c>
      <c r="CL1361" s="69">
        <v>0</v>
      </c>
      <c r="CM1361" s="69">
        <v>0</v>
      </c>
      <c r="CN1361" s="69">
        <v>0</v>
      </c>
      <c r="CO1361" s="89">
        <v>0</v>
      </c>
      <c r="CP1361" s="69">
        <v>0</v>
      </c>
      <c r="CQ1361" s="69">
        <v>0</v>
      </c>
      <c r="CR1361" s="69">
        <v>0</v>
      </c>
      <c r="CS1361" s="69">
        <v>0</v>
      </c>
      <c r="CT1361" s="69">
        <v>0</v>
      </c>
      <c r="CU1361" s="69">
        <v>0</v>
      </c>
      <c r="CV1361" s="69">
        <v>0</v>
      </c>
      <c r="CW1361" s="69">
        <v>0</v>
      </c>
      <c r="CZ1361" s="69">
        <v>0</v>
      </c>
      <c r="DA1361" s="69">
        <v>0</v>
      </c>
      <c r="DB1361" s="69">
        <v>5</v>
      </c>
      <c r="DC1361" s="69">
        <v>0</v>
      </c>
      <c r="DD1361" s="69">
        <v>0</v>
      </c>
      <c r="DE1361" s="69">
        <v>0</v>
      </c>
      <c r="DF1361" s="69">
        <v>0</v>
      </c>
      <c r="DG1361" s="69">
        <v>1</v>
      </c>
      <c r="DI1361" s="69" t="e">
        <f>INDEX(Sheet3!$E$78:$E$1130,MATCH(A1361,Sheet3!$D$78:$D$1130,0))</f>
        <v>#N/A</v>
      </c>
      <c r="DJ1361" s="69" t="str">
        <f t="shared" si="261"/>
        <v>skill_icons.ps_pet_skill_047</v>
      </c>
      <c r="DK1361" s="69" t="s">
        <v>2960</v>
      </c>
      <c r="DL1361" s="93"/>
      <c r="DM1361" s="94" t="s">
        <v>2961</v>
      </c>
      <c r="DN1361" s="69" t="e">
        <f>"造成["&amp;INDEX(Sheet5!$L$2:$L$11,MATCH(BL1361,Sheet5!$J$2:$J$11,0))&amp;":"&amp;BR1361&amp;"*"&amp;BS1361/1000&amp;"]"&amp;INDEX(Sheet5!$I$2:$I$4,MATCH(BR1361,Sheet5!$H$2:$H$4,0))&amp;"的"&amp;INDEX(Sheet5!$K$2:$K$11,MATCH(BL1361,Sheet5!$J$2:$J$11,0))</f>
        <v>#N/A</v>
      </c>
      <c r="DO1361" s="69" t="e">
        <f>"造成["&amp;INDEX(Sheet5!$L$2:$L$11,MATCH(BY1361,Sheet5!$J$2:$J$11,0))&amp;":"&amp;CE1361&amp;"*"&amp;CF1361/1000&amp;"]"&amp;INDEX(Sheet5!$I$2:$I$4,MATCH(CE1361,Sheet5!$H$2:$H$4,0))&amp;"的"&amp;INDEX(Sheet5!$K$2:$K$11,MATCH(BY1361,Sheet5!$J$2:$J$11,0))</f>
        <v>#N/A</v>
      </c>
      <c r="DP1361" s="69"/>
      <c r="DQ1361" s="69"/>
      <c r="DR1361" s="69" t="e">
        <f t="shared" si="276"/>
        <v>#N/A</v>
      </c>
      <c r="DS1361" s="90">
        <f>MATCH(A1361,Sheet5!D:D,0)</f>
        <v>30</v>
      </c>
      <c r="DT1361" s="94" t="e">
        <f>MATCH(A1360,Sheet5!F:F,0)</f>
        <v>#N/A</v>
      </c>
      <c r="DU1361" s="69">
        <v>5</v>
      </c>
      <c r="DV1361" s="69">
        <v>0</v>
      </c>
      <c r="DW1361" s="69">
        <v>0</v>
      </c>
      <c r="DX1361" s="69">
        <v>0</v>
      </c>
      <c r="DY1361" s="69">
        <v>0</v>
      </c>
    </row>
    <row r="1362" spans="1:129" ht="15">
      <c r="A1362" s="69">
        <v>73001</v>
      </c>
      <c r="B1362" s="69">
        <v>0</v>
      </c>
      <c r="C1362" s="69">
        <v>1</v>
      </c>
      <c r="D1362" s="69" t="s">
        <v>2962</v>
      </c>
      <c r="E1362" s="69" t="s">
        <v>2963</v>
      </c>
      <c r="F1362" s="69" t="s">
        <v>1079</v>
      </c>
      <c r="G1362" s="69">
        <v>1</v>
      </c>
      <c r="H1362" s="69" t="s">
        <v>852</v>
      </c>
      <c r="I1362" s="69">
        <v>0</v>
      </c>
      <c r="J1362" s="69">
        <v>0</v>
      </c>
      <c r="K1362" s="69">
        <v>0</v>
      </c>
      <c r="M1362" s="69">
        <v>256</v>
      </c>
      <c r="O1362" s="69">
        <v>0</v>
      </c>
      <c r="P1362" s="69">
        <v>1</v>
      </c>
      <c r="Q1362" s="69">
        <v>0</v>
      </c>
      <c r="R1362" s="69">
        <v>2</v>
      </c>
      <c r="S1362" s="69">
        <v>1</v>
      </c>
      <c r="T1362" s="69">
        <v>60</v>
      </c>
      <c r="U1362" s="69">
        <v>20</v>
      </c>
      <c r="V1362" s="69">
        <v>0</v>
      </c>
      <c r="W1362" s="69">
        <v>0</v>
      </c>
      <c r="X1362" s="69">
        <v>0</v>
      </c>
      <c r="Y1362" s="69">
        <v>0</v>
      </c>
      <c r="Z1362" s="69">
        <v>60000</v>
      </c>
      <c r="AA1362" s="69">
        <v>1</v>
      </c>
      <c r="AB1362" s="69">
        <v>8</v>
      </c>
      <c r="AC1362" s="69">
        <v>0</v>
      </c>
      <c r="AD1362" s="69">
        <v>0</v>
      </c>
      <c r="AE1362" s="69">
        <v>0</v>
      </c>
      <c r="AF1362" s="69">
        <v>1</v>
      </c>
      <c r="AG1362" s="69">
        <v>0</v>
      </c>
      <c r="AH1362" s="69">
        <v>1</v>
      </c>
      <c r="AI1362" s="69">
        <v>0</v>
      </c>
      <c r="AJ1362" s="69">
        <v>0</v>
      </c>
      <c r="AK1362" s="69">
        <v>0</v>
      </c>
      <c r="AL1362" s="69">
        <v>0</v>
      </c>
      <c r="AM1362" s="69">
        <v>0</v>
      </c>
      <c r="AN1362" s="69">
        <v>0</v>
      </c>
      <c r="AO1362" s="69">
        <v>0</v>
      </c>
      <c r="AP1362" s="69">
        <v>0</v>
      </c>
      <c r="AQ1362" s="84">
        <v>0</v>
      </c>
      <c r="AR1362" s="69">
        <v>0</v>
      </c>
      <c r="AS1362" s="69">
        <v>0</v>
      </c>
      <c r="AT1362" s="69">
        <v>0</v>
      </c>
      <c r="AU1362" s="69">
        <v>0</v>
      </c>
      <c r="AV1362" s="69">
        <v>0</v>
      </c>
      <c r="AW1362" s="69">
        <v>0</v>
      </c>
      <c r="AX1362" s="69">
        <v>0</v>
      </c>
      <c r="AY1362" s="69">
        <v>0</v>
      </c>
      <c r="AZ1362" s="69">
        <v>0</v>
      </c>
      <c r="BA1362" s="69">
        <v>0</v>
      </c>
      <c r="BB1362" s="69">
        <v>0</v>
      </c>
      <c r="BC1362" s="69">
        <v>0</v>
      </c>
      <c r="BD1362" s="69">
        <v>0</v>
      </c>
      <c r="BE1362" s="69">
        <v>0</v>
      </c>
      <c r="BF1362" s="69">
        <v>0</v>
      </c>
      <c r="BG1362" s="69">
        <v>0</v>
      </c>
      <c r="BH1362" s="69">
        <v>0</v>
      </c>
      <c r="BK1362" s="69">
        <v>3</v>
      </c>
      <c r="BL1362" s="69">
        <v>12</v>
      </c>
      <c r="BM1362" s="69">
        <v>1</v>
      </c>
      <c r="BN1362" s="69">
        <v>8</v>
      </c>
      <c r="BO1362" s="89">
        <v>0</v>
      </c>
      <c r="BP1362" s="69">
        <v>1</v>
      </c>
      <c r="BQ1362" s="69">
        <v>1</v>
      </c>
      <c r="BR1362" s="69">
        <v>401</v>
      </c>
      <c r="BS1362" s="69">
        <v>80</v>
      </c>
      <c r="BT1362" s="69">
        <v>0</v>
      </c>
      <c r="BU1362" s="69">
        <v>0</v>
      </c>
      <c r="BV1362" s="69">
        <v>1000</v>
      </c>
      <c r="BW1362" s="69">
        <v>257</v>
      </c>
      <c r="BY1362" s="69">
        <v>0</v>
      </c>
      <c r="BZ1362" s="69">
        <v>0</v>
      </c>
      <c r="CA1362" s="69">
        <v>31</v>
      </c>
      <c r="CB1362" s="89">
        <v>0</v>
      </c>
      <c r="CC1362" s="69">
        <v>0</v>
      </c>
      <c r="CD1362" s="69">
        <v>0</v>
      </c>
      <c r="CE1362" s="69">
        <v>0</v>
      </c>
      <c r="CF1362" s="69">
        <v>0</v>
      </c>
      <c r="CG1362" s="69">
        <v>0</v>
      </c>
      <c r="CH1362" s="69">
        <v>0</v>
      </c>
      <c r="CI1362" s="69">
        <v>0</v>
      </c>
      <c r="CJ1362" s="69">
        <v>0</v>
      </c>
      <c r="CL1362" s="69">
        <v>0</v>
      </c>
      <c r="CM1362" s="69">
        <v>0</v>
      </c>
      <c r="CN1362" s="69">
        <v>0</v>
      </c>
      <c r="CO1362" s="89">
        <v>0</v>
      </c>
      <c r="CP1362" s="69">
        <v>0</v>
      </c>
      <c r="CQ1362" s="69">
        <v>0</v>
      </c>
      <c r="CR1362" s="69">
        <v>0</v>
      </c>
      <c r="CS1362" s="69">
        <v>0</v>
      </c>
      <c r="CT1362" s="69">
        <v>0</v>
      </c>
      <c r="CU1362" s="69">
        <v>0</v>
      </c>
      <c r="CV1362" s="69">
        <v>0</v>
      </c>
      <c r="CW1362" s="69">
        <v>0</v>
      </c>
      <c r="CZ1362" s="69">
        <v>0</v>
      </c>
      <c r="DA1362" s="69">
        <v>0</v>
      </c>
      <c r="DB1362" s="69">
        <v>8</v>
      </c>
      <c r="DC1362" s="69">
        <v>60</v>
      </c>
      <c r="DD1362" s="69">
        <v>20</v>
      </c>
      <c r="DE1362" s="69">
        <v>0</v>
      </c>
      <c r="DF1362" s="69">
        <v>0</v>
      </c>
      <c r="DG1362" s="69">
        <v>1</v>
      </c>
      <c r="DI1362" s="69" t="e">
        <v>#N/A</v>
      </c>
      <c r="DJ1362" s="69" t="str">
        <f t="shared" si="261"/>
        <v>skill_icons.ps_pet_skill_008</v>
      </c>
      <c r="DK1362" s="69" t="s">
        <v>2964</v>
      </c>
      <c r="DL1362" s="93"/>
      <c r="DM1362" s="159" t="s">
        <v>2965</v>
      </c>
      <c r="DN1362" s="69" t="e">
        <f>"造成["&amp;INDEX(Sheet5!$L$2:$L$11,MATCH(BL1362,Sheet5!$J$2:$J$11,0))&amp;":"&amp;BR1362&amp;"*"&amp;BS1362/1000&amp;"]"&amp;INDEX(Sheet5!$I$2:$I$4,MATCH(BR1362,Sheet5!$H$2:$H$4,0))&amp;"的"&amp;INDEX(Sheet5!$K$2:$K$11,MATCH(BL1362,Sheet5!$J$2:$J$11,0))</f>
        <v>#N/A</v>
      </c>
      <c r="DO1362" s="69" t="e">
        <f>"造成["&amp;INDEX(Sheet5!$L$2:$L$11,MATCH(BY1362,Sheet5!$J$2:$J$11,0))&amp;":"&amp;CE1362&amp;"*"&amp;CF1362/1000&amp;"]"&amp;INDEX(Sheet5!$I$2:$I$4,MATCH(CE1362,Sheet5!$H$2:$H$4,0))&amp;"的"&amp;INDEX(Sheet5!$K$2:$K$11,MATCH(BY1362,Sheet5!$J$2:$J$11,0))</f>
        <v>#N/A</v>
      </c>
      <c r="DP1362" s="69"/>
      <c r="DQ1362" s="69"/>
      <c r="DR1362" s="69" t="e">
        <f t="shared" si="276"/>
        <v>#N/A</v>
      </c>
      <c r="DS1362" s="90">
        <f>MATCH(A1362,Sheet5!D:D,0)</f>
        <v>31</v>
      </c>
      <c r="DT1362" s="94" t="e">
        <f>MATCH(A1361,Sheet5!F:F,0)</f>
        <v>#N/A</v>
      </c>
      <c r="DU1362" s="69">
        <v>8</v>
      </c>
      <c r="DV1362" s="69">
        <v>60</v>
      </c>
      <c r="DW1362" s="69">
        <v>20</v>
      </c>
      <c r="DX1362" s="69">
        <v>0</v>
      </c>
      <c r="DY1362" s="69">
        <v>0</v>
      </c>
    </row>
    <row r="1363" spans="1:129" ht="15">
      <c r="A1363" s="69">
        <v>73101</v>
      </c>
      <c r="B1363" s="69">
        <v>0</v>
      </c>
      <c r="C1363" s="69">
        <v>1</v>
      </c>
      <c r="D1363" s="69" t="s">
        <v>2966</v>
      </c>
      <c r="E1363" s="69" t="s">
        <v>2967</v>
      </c>
      <c r="F1363" s="69" t="s">
        <v>2968</v>
      </c>
      <c r="G1363" s="69">
        <v>1</v>
      </c>
      <c r="H1363" s="69" t="s">
        <v>852</v>
      </c>
      <c r="I1363" s="69">
        <v>0</v>
      </c>
      <c r="J1363" s="69">
        <v>0</v>
      </c>
      <c r="K1363" s="69">
        <v>0</v>
      </c>
      <c r="M1363" s="69">
        <v>0</v>
      </c>
      <c r="O1363" s="69">
        <v>0</v>
      </c>
      <c r="P1363" s="69">
        <v>1</v>
      </c>
      <c r="Q1363" s="69">
        <v>0</v>
      </c>
      <c r="R1363" s="69">
        <v>2</v>
      </c>
      <c r="S1363" s="69">
        <v>256</v>
      </c>
      <c r="T1363" s="69">
        <v>30</v>
      </c>
      <c r="U1363" s="69">
        <v>10</v>
      </c>
      <c r="V1363" s="69">
        <v>0</v>
      </c>
      <c r="W1363" s="69">
        <v>0</v>
      </c>
      <c r="X1363" s="69">
        <v>0</v>
      </c>
      <c r="Y1363" s="69">
        <v>0</v>
      </c>
      <c r="Z1363" s="69">
        <v>0</v>
      </c>
      <c r="AA1363" s="69">
        <v>1</v>
      </c>
      <c r="AB1363" s="69">
        <v>8</v>
      </c>
      <c r="AC1363" s="69">
        <v>0</v>
      </c>
      <c r="AD1363" s="69">
        <v>0</v>
      </c>
      <c r="AE1363" s="69">
        <v>0</v>
      </c>
      <c r="AF1363" s="69">
        <v>1</v>
      </c>
      <c r="AG1363" s="69">
        <v>0</v>
      </c>
      <c r="AH1363" s="69">
        <v>1</v>
      </c>
      <c r="AI1363" s="69">
        <v>0</v>
      </c>
      <c r="AJ1363" s="69">
        <v>0</v>
      </c>
      <c r="AK1363" s="69">
        <v>0</v>
      </c>
      <c r="AL1363" s="69">
        <v>0</v>
      </c>
      <c r="AM1363" s="69">
        <v>0</v>
      </c>
      <c r="AN1363" s="69">
        <v>0</v>
      </c>
      <c r="AO1363" s="69">
        <v>0</v>
      </c>
      <c r="AP1363" s="69">
        <v>0</v>
      </c>
      <c r="AQ1363" s="84">
        <v>0</v>
      </c>
      <c r="AR1363" s="69">
        <v>0</v>
      </c>
      <c r="AS1363" s="69">
        <v>0</v>
      </c>
      <c r="AT1363" s="69">
        <v>0</v>
      </c>
      <c r="AU1363" s="69">
        <v>0</v>
      </c>
      <c r="AV1363" s="69">
        <v>0</v>
      </c>
      <c r="AW1363" s="69">
        <v>0</v>
      </c>
      <c r="AX1363" s="69">
        <v>0</v>
      </c>
      <c r="AY1363" s="69">
        <v>0</v>
      </c>
      <c r="AZ1363" s="69">
        <v>0</v>
      </c>
      <c r="BA1363" s="69">
        <v>0</v>
      </c>
      <c r="BB1363" s="69">
        <v>0</v>
      </c>
      <c r="BC1363" s="69">
        <v>0</v>
      </c>
      <c r="BD1363" s="69">
        <v>0</v>
      </c>
      <c r="BE1363" s="69">
        <v>0</v>
      </c>
      <c r="BF1363" s="69">
        <v>0</v>
      </c>
      <c r="BG1363" s="69">
        <v>0</v>
      </c>
      <c r="BH1363" s="69">
        <v>0</v>
      </c>
      <c r="BK1363" s="69">
        <v>3</v>
      </c>
      <c r="BL1363" s="69">
        <v>0</v>
      </c>
      <c r="BM1363" s="69">
        <v>1</v>
      </c>
      <c r="BN1363" s="69">
        <v>8</v>
      </c>
      <c r="BO1363" s="89">
        <v>0</v>
      </c>
      <c r="BP1363" s="69">
        <v>0</v>
      </c>
      <c r="BQ1363" s="69">
        <v>0</v>
      </c>
      <c r="BR1363" s="69">
        <v>0</v>
      </c>
      <c r="BS1363" s="69">
        <v>0</v>
      </c>
      <c r="BT1363" s="69">
        <v>0</v>
      </c>
      <c r="BU1363" s="69">
        <v>0</v>
      </c>
      <c r="BV1363" s="69">
        <v>0</v>
      </c>
      <c r="BW1363" s="69">
        <v>0</v>
      </c>
      <c r="BY1363" s="69">
        <v>0</v>
      </c>
      <c r="BZ1363" s="69">
        <v>0</v>
      </c>
      <c r="CA1363" s="69">
        <v>31</v>
      </c>
      <c r="CB1363" s="89">
        <v>0</v>
      </c>
      <c r="CC1363" s="69">
        <v>0</v>
      </c>
      <c r="CD1363" s="69">
        <v>0</v>
      </c>
      <c r="CE1363" s="69">
        <v>0</v>
      </c>
      <c r="CF1363" s="69">
        <v>0</v>
      </c>
      <c r="CG1363" s="69">
        <v>0</v>
      </c>
      <c r="CH1363" s="69">
        <v>0</v>
      </c>
      <c r="CI1363" s="69">
        <v>0</v>
      </c>
      <c r="CJ1363" s="69">
        <v>0</v>
      </c>
      <c r="CL1363" s="69">
        <v>0</v>
      </c>
      <c r="CM1363" s="69">
        <v>0</v>
      </c>
      <c r="CN1363" s="69">
        <v>0</v>
      </c>
      <c r="CO1363" s="89">
        <v>0</v>
      </c>
      <c r="CP1363" s="69">
        <v>0</v>
      </c>
      <c r="CQ1363" s="69">
        <v>0</v>
      </c>
      <c r="CR1363" s="69">
        <v>0</v>
      </c>
      <c r="CS1363" s="69">
        <v>0</v>
      </c>
      <c r="CT1363" s="69">
        <v>0</v>
      </c>
      <c r="CU1363" s="69">
        <v>0</v>
      </c>
      <c r="CV1363" s="69">
        <v>0</v>
      </c>
      <c r="CW1363" s="69">
        <v>0</v>
      </c>
      <c r="CZ1363" s="69">
        <v>0</v>
      </c>
      <c r="DA1363" s="69">
        <v>0</v>
      </c>
      <c r="DB1363" s="69">
        <v>30</v>
      </c>
      <c r="DC1363" s="69">
        <v>10</v>
      </c>
      <c r="DD1363" s="69">
        <v>0</v>
      </c>
      <c r="DE1363" s="69">
        <v>0</v>
      </c>
      <c r="DF1363" s="69">
        <v>0</v>
      </c>
      <c r="DG1363" s="69">
        <v>1</v>
      </c>
      <c r="DI1363" s="69" t="e">
        <f>INDEX(Sheet3!$E$78:$E$1130,MATCH(A1363,Sheet3!$D$78:$D$1130,0))</f>
        <v>#N/A</v>
      </c>
      <c r="DJ1363" s="69" t="str">
        <f t="shared" si="261"/>
        <v>skill_icons.ps_pet_skill_012</v>
      </c>
      <c r="DK1363" s="69" t="s">
        <v>2969</v>
      </c>
      <c r="DL1363" s="93"/>
      <c r="DM1363" s="159" t="s">
        <v>2970</v>
      </c>
      <c r="DN1363" s="69" t="e">
        <f>"造成["&amp;INDEX(Sheet5!$L$2:$L$11,MATCH(BL1363,Sheet5!$J$2:$J$11,0))&amp;":"&amp;BR1363&amp;"*"&amp;BS1363/1000&amp;"]"&amp;INDEX(Sheet5!$I$2:$I$4,MATCH(BR1363,Sheet5!$H$2:$H$4,0))&amp;"的"&amp;INDEX(Sheet5!$K$2:$K$11,MATCH(BL1363,Sheet5!$J$2:$J$11,0))</f>
        <v>#N/A</v>
      </c>
      <c r="DO1363" s="69" t="e">
        <f>"造成["&amp;INDEX(Sheet5!$L$2:$L$11,MATCH(BY1363,Sheet5!$J$2:$J$11,0))&amp;":"&amp;CE1363&amp;"*"&amp;CF1363/1000&amp;"]"&amp;INDEX(Sheet5!$I$2:$I$4,MATCH(CE1363,Sheet5!$H$2:$H$4,0))&amp;"的"&amp;INDEX(Sheet5!$K$2:$K$11,MATCH(BY1363,Sheet5!$J$2:$J$11,0))</f>
        <v>#N/A</v>
      </c>
      <c r="DP1363" s="69"/>
      <c r="DQ1363" s="69"/>
      <c r="DR1363" s="69" t="e">
        <f t="shared" si="276"/>
        <v>#N/A</v>
      </c>
      <c r="DS1363" s="90">
        <f>MATCH(A1363,Sheet5!D:D,0)</f>
        <v>32</v>
      </c>
      <c r="DT1363" s="94" t="e">
        <f>MATCH(A1362,Sheet5!F:F,0)</f>
        <v>#N/A</v>
      </c>
      <c r="DU1363" s="69">
        <v>30</v>
      </c>
      <c r="DV1363" s="69">
        <v>10</v>
      </c>
      <c r="DW1363" s="69">
        <v>0</v>
      </c>
      <c r="DX1363" s="69">
        <v>0</v>
      </c>
      <c r="DY1363" s="69">
        <v>0</v>
      </c>
    </row>
    <row r="1364" spans="1:129" ht="15">
      <c r="A1364" s="69">
        <v>73201</v>
      </c>
      <c r="B1364" s="69">
        <v>0</v>
      </c>
      <c r="C1364" s="69">
        <v>1</v>
      </c>
      <c r="D1364" s="69" t="s">
        <v>2971</v>
      </c>
      <c r="E1364" s="69" t="s">
        <v>2972</v>
      </c>
      <c r="F1364" s="69" t="s">
        <v>2973</v>
      </c>
      <c r="G1364" s="69">
        <v>1</v>
      </c>
      <c r="H1364" s="69" t="s">
        <v>852</v>
      </c>
      <c r="I1364" s="69">
        <v>0</v>
      </c>
      <c r="J1364" s="69">
        <v>0</v>
      </c>
      <c r="K1364" s="69">
        <v>0</v>
      </c>
      <c r="M1364" s="69">
        <v>0</v>
      </c>
      <c r="O1364" s="69">
        <v>0</v>
      </c>
      <c r="P1364" s="69">
        <v>1</v>
      </c>
      <c r="Q1364" s="69">
        <v>0</v>
      </c>
      <c r="R1364" s="69">
        <v>2</v>
      </c>
      <c r="S1364" s="69">
        <v>512</v>
      </c>
      <c r="T1364" s="69">
        <v>40</v>
      </c>
      <c r="U1364" s="69">
        <v>0</v>
      </c>
      <c r="V1364" s="69">
        <v>0</v>
      </c>
      <c r="W1364" s="69">
        <v>0</v>
      </c>
      <c r="X1364" s="69">
        <v>0</v>
      </c>
      <c r="Y1364" s="69">
        <v>0</v>
      </c>
      <c r="Z1364" s="69">
        <v>0</v>
      </c>
      <c r="AA1364" s="69">
        <v>1</v>
      </c>
      <c r="AB1364" s="69">
        <v>8</v>
      </c>
      <c r="AC1364" s="69">
        <v>0</v>
      </c>
      <c r="AD1364" s="69">
        <v>0</v>
      </c>
      <c r="AE1364" s="69">
        <v>0</v>
      </c>
      <c r="AF1364" s="69">
        <v>1</v>
      </c>
      <c r="AG1364" s="69">
        <v>0</v>
      </c>
      <c r="AH1364" s="69">
        <v>1</v>
      </c>
      <c r="AI1364" s="69">
        <v>0</v>
      </c>
      <c r="AJ1364" s="69">
        <v>0</v>
      </c>
      <c r="AK1364" s="69">
        <v>0</v>
      </c>
      <c r="AL1364" s="69">
        <v>0</v>
      </c>
      <c r="AM1364" s="69">
        <v>0</v>
      </c>
      <c r="AN1364" s="69">
        <v>0</v>
      </c>
      <c r="AO1364" s="69">
        <v>0</v>
      </c>
      <c r="AP1364" s="69">
        <v>0</v>
      </c>
      <c r="AQ1364" s="84">
        <v>0</v>
      </c>
      <c r="AR1364" s="69">
        <v>0</v>
      </c>
      <c r="AS1364" s="69">
        <v>0</v>
      </c>
      <c r="AT1364" s="69">
        <v>0</v>
      </c>
      <c r="AU1364" s="69">
        <v>0</v>
      </c>
      <c r="AV1364" s="69">
        <v>0</v>
      </c>
      <c r="AW1364" s="69">
        <v>0</v>
      </c>
      <c r="AX1364" s="69">
        <v>0</v>
      </c>
      <c r="AY1364" s="69">
        <v>0</v>
      </c>
      <c r="AZ1364" s="69">
        <v>0</v>
      </c>
      <c r="BA1364" s="69">
        <v>0</v>
      </c>
      <c r="BB1364" s="69">
        <v>0</v>
      </c>
      <c r="BC1364" s="69">
        <v>0</v>
      </c>
      <c r="BD1364" s="69">
        <v>0</v>
      </c>
      <c r="BE1364" s="69">
        <v>0</v>
      </c>
      <c r="BF1364" s="69">
        <v>0</v>
      </c>
      <c r="BG1364" s="69">
        <v>0</v>
      </c>
      <c r="BH1364" s="69">
        <v>0</v>
      </c>
      <c r="BK1364" s="69">
        <v>3</v>
      </c>
      <c r="BL1364" s="69">
        <v>10</v>
      </c>
      <c r="BM1364" s="69">
        <v>1</v>
      </c>
      <c r="BN1364" s="69">
        <v>8</v>
      </c>
      <c r="BO1364" s="89">
        <v>0</v>
      </c>
      <c r="BP1364" s="69">
        <v>1</v>
      </c>
      <c r="BQ1364" s="69">
        <v>1</v>
      </c>
      <c r="BR1364" s="69">
        <v>1</v>
      </c>
      <c r="BS1364" s="69">
        <v>21502</v>
      </c>
      <c r="BT1364" s="69">
        <v>0</v>
      </c>
      <c r="BU1364" s="69">
        <v>0</v>
      </c>
      <c r="BV1364" s="69">
        <v>1000</v>
      </c>
      <c r="BW1364" s="69">
        <v>0</v>
      </c>
      <c r="BY1364" s="69">
        <v>0</v>
      </c>
      <c r="BZ1364" s="69">
        <v>0</v>
      </c>
      <c r="CA1364" s="69">
        <v>31</v>
      </c>
      <c r="CB1364" s="89">
        <v>0</v>
      </c>
      <c r="CC1364" s="69">
        <v>0</v>
      </c>
      <c r="CD1364" s="69">
        <v>0</v>
      </c>
      <c r="CE1364" s="69">
        <v>0</v>
      </c>
      <c r="CF1364" s="69">
        <v>0</v>
      </c>
      <c r="CG1364" s="69">
        <v>0</v>
      </c>
      <c r="CH1364" s="69">
        <v>0</v>
      </c>
      <c r="CI1364" s="69">
        <v>0</v>
      </c>
      <c r="CJ1364" s="69">
        <v>0</v>
      </c>
      <c r="CL1364" s="69">
        <v>0</v>
      </c>
      <c r="CM1364" s="69">
        <v>0</v>
      </c>
      <c r="CN1364" s="69">
        <v>0</v>
      </c>
      <c r="CO1364" s="89">
        <v>0</v>
      </c>
      <c r="CP1364" s="69">
        <v>0</v>
      </c>
      <c r="CQ1364" s="69">
        <v>0</v>
      </c>
      <c r="CR1364" s="69">
        <v>0</v>
      </c>
      <c r="CS1364" s="69">
        <v>0</v>
      </c>
      <c r="CT1364" s="69">
        <v>0</v>
      </c>
      <c r="CU1364" s="69">
        <v>0</v>
      </c>
      <c r="CV1364" s="69">
        <v>0</v>
      </c>
      <c r="CW1364" s="69">
        <v>0</v>
      </c>
      <c r="CZ1364" s="69">
        <v>0</v>
      </c>
      <c r="DA1364" s="69">
        <v>0</v>
      </c>
      <c r="DB1364" s="69">
        <v>10</v>
      </c>
      <c r="DC1364" s="69">
        <v>40</v>
      </c>
      <c r="DD1364" s="69">
        <v>0</v>
      </c>
      <c r="DE1364" s="69">
        <v>0</v>
      </c>
      <c r="DF1364" s="69">
        <v>0</v>
      </c>
      <c r="DG1364" s="69">
        <v>1</v>
      </c>
      <c r="DI1364" s="69" t="e">
        <f>INDEX(Sheet3!$E$78:$E$1130,MATCH(A1364,Sheet3!$D$78:$D$1130,0))</f>
        <v>#N/A</v>
      </c>
      <c r="DJ1364" s="69" t="str">
        <f t="shared" si="261"/>
        <v>skill_icons.ps_pet_skill_015</v>
      </c>
      <c r="DK1364" s="69" t="s">
        <v>2974</v>
      </c>
      <c r="DL1364" s="93"/>
      <c r="DM1364" s="159" t="s">
        <v>2975</v>
      </c>
      <c r="DN1364" s="69" t="e">
        <f>"造成["&amp;INDEX(Sheet5!$L$2:$L$11,MATCH(BL1364,Sheet5!$J$2:$J$11,0))&amp;":"&amp;BR1364&amp;"*"&amp;BS1364/1000&amp;"]"&amp;INDEX(Sheet5!$I$2:$I$4,MATCH(BR1364,Sheet5!$H$2:$H$4,0))&amp;"的"&amp;INDEX(Sheet5!$K$2:$K$11,MATCH(BL1364,Sheet5!$J$2:$J$11,0))</f>
        <v>#N/A</v>
      </c>
      <c r="DO1364" s="69" t="e">
        <f>"造成["&amp;INDEX(Sheet5!$L$2:$L$11,MATCH(BY1364,Sheet5!$J$2:$J$11,0))&amp;":"&amp;CE1364&amp;"*"&amp;CF1364/1000&amp;"]"&amp;INDEX(Sheet5!$I$2:$I$4,MATCH(CE1364,Sheet5!$H$2:$H$4,0))&amp;"的"&amp;INDEX(Sheet5!$K$2:$K$11,MATCH(BY1364,Sheet5!$J$2:$J$11,0))</f>
        <v>#N/A</v>
      </c>
      <c r="DP1364" s="69"/>
      <c r="DQ1364" s="69"/>
      <c r="DR1364" s="69" t="e">
        <f t="shared" si="276"/>
        <v>#N/A</v>
      </c>
      <c r="DS1364" s="90">
        <f>MATCH(A1364,Sheet5!D:D,0)</f>
        <v>33</v>
      </c>
      <c r="DT1364" s="94" t="e">
        <f>MATCH(A1363,Sheet5!F:F,0)</f>
        <v>#N/A</v>
      </c>
      <c r="DU1364" s="69">
        <v>10</v>
      </c>
      <c r="DV1364" s="69">
        <v>40</v>
      </c>
      <c r="DW1364" s="69">
        <v>0</v>
      </c>
      <c r="DX1364" s="69">
        <v>0</v>
      </c>
      <c r="DY1364" s="69">
        <v>0</v>
      </c>
    </row>
    <row r="1365" spans="1:129" ht="15">
      <c r="A1365" s="69">
        <v>73301</v>
      </c>
      <c r="B1365" s="69">
        <v>0</v>
      </c>
      <c r="C1365" s="69">
        <v>1</v>
      </c>
      <c r="D1365" s="69" t="s">
        <v>2976</v>
      </c>
      <c r="E1365" s="69" t="s">
        <v>2977</v>
      </c>
      <c r="F1365" s="69" t="s">
        <v>2978</v>
      </c>
      <c r="G1365" s="69">
        <v>1</v>
      </c>
      <c r="H1365" s="69" t="s">
        <v>852</v>
      </c>
      <c r="I1365" s="69">
        <v>0</v>
      </c>
      <c r="J1365" s="69">
        <v>0</v>
      </c>
      <c r="K1365" s="69">
        <v>0</v>
      </c>
      <c r="M1365" s="69">
        <v>0</v>
      </c>
      <c r="N1365" s="69" t="s">
        <v>362</v>
      </c>
      <c r="O1365" s="69">
        <v>0</v>
      </c>
      <c r="P1365" s="69">
        <v>1</v>
      </c>
      <c r="Q1365" s="69">
        <v>0</v>
      </c>
      <c r="R1365" s="69">
        <v>2</v>
      </c>
      <c r="S1365" s="69">
        <v>512</v>
      </c>
      <c r="T1365" s="69">
        <v>15</v>
      </c>
      <c r="U1365" s="69">
        <v>0</v>
      </c>
      <c r="V1365" s="69">
        <v>0</v>
      </c>
      <c r="W1365" s="69">
        <v>0</v>
      </c>
      <c r="X1365" s="69">
        <v>0</v>
      </c>
      <c r="Y1365" s="69">
        <v>0</v>
      </c>
      <c r="Z1365" s="69">
        <v>0</v>
      </c>
      <c r="AA1365" s="69">
        <v>2</v>
      </c>
      <c r="AB1365" s="69">
        <v>31</v>
      </c>
      <c r="AC1365" s="69">
        <v>0</v>
      </c>
      <c r="AD1365" s="69">
        <v>0</v>
      </c>
      <c r="AE1365" s="69">
        <v>0</v>
      </c>
      <c r="AF1365" s="69">
        <v>1</v>
      </c>
      <c r="AG1365" s="69">
        <v>0</v>
      </c>
      <c r="AH1365" s="69">
        <v>1</v>
      </c>
      <c r="AI1365" s="69">
        <v>0</v>
      </c>
      <c r="AJ1365" s="69">
        <v>0</v>
      </c>
      <c r="AK1365" s="69">
        <v>0</v>
      </c>
      <c r="AL1365" s="69">
        <v>0</v>
      </c>
      <c r="AM1365" s="69">
        <v>0</v>
      </c>
      <c r="AN1365" s="69">
        <v>0</v>
      </c>
      <c r="AO1365" s="69">
        <v>0</v>
      </c>
      <c r="AP1365" s="69">
        <v>0</v>
      </c>
      <c r="AQ1365" s="84">
        <v>0</v>
      </c>
      <c r="AR1365" s="69">
        <v>0</v>
      </c>
      <c r="AS1365" s="69">
        <v>0</v>
      </c>
      <c r="AT1365" s="69">
        <v>0</v>
      </c>
      <c r="AU1365" s="69">
        <v>0</v>
      </c>
      <c r="AV1365" s="69">
        <v>0</v>
      </c>
      <c r="AW1365" s="69">
        <v>0</v>
      </c>
      <c r="AX1365" s="69">
        <v>0</v>
      </c>
      <c r="AY1365" s="69">
        <v>0</v>
      </c>
      <c r="AZ1365" s="69">
        <v>0</v>
      </c>
      <c r="BA1365" s="69">
        <v>0</v>
      </c>
      <c r="BB1365" s="69">
        <v>0</v>
      </c>
      <c r="BC1365" s="69">
        <v>0</v>
      </c>
      <c r="BD1365" s="69">
        <v>0</v>
      </c>
      <c r="BE1365" s="69">
        <v>0</v>
      </c>
      <c r="BF1365" s="69">
        <v>0</v>
      </c>
      <c r="BG1365" s="69">
        <v>0</v>
      </c>
      <c r="BH1365" s="69">
        <v>0</v>
      </c>
      <c r="BK1365" s="69">
        <v>3</v>
      </c>
      <c r="BL1365" s="69">
        <v>10</v>
      </c>
      <c r="BM1365" s="69">
        <v>2</v>
      </c>
      <c r="BN1365" s="69">
        <v>31</v>
      </c>
      <c r="BO1365" s="89">
        <v>0</v>
      </c>
      <c r="BP1365" s="69">
        <v>1</v>
      </c>
      <c r="BQ1365" s="69">
        <v>1</v>
      </c>
      <c r="BR1365" s="69">
        <v>1</v>
      </c>
      <c r="BS1365" s="69">
        <v>21503</v>
      </c>
      <c r="BT1365" s="69">
        <v>0</v>
      </c>
      <c r="BU1365" s="69">
        <v>0</v>
      </c>
      <c r="BV1365" s="69">
        <v>1000</v>
      </c>
      <c r="BW1365" s="69">
        <v>0</v>
      </c>
      <c r="BY1365" s="69">
        <v>0</v>
      </c>
      <c r="BZ1365" s="69">
        <v>0</v>
      </c>
      <c r="CA1365" s="69">
        <v>31</v>
      </c>
      <c r="CB1365" s="89">
        <v>0</v>
      </c>
      <c r="CC1365" s="69">
        <v>0</v>
      </c>
      <c r="CD1365" s="69">
        <v>0</v>
      </c>
      <c r="CE1365" s="69">
        <v>0</v>
      </c>
      <c r="CF1365" s="69">
        <v>0</v>
      </c>
      <c r="CG1365" s="69">
        <v>0</v>
      </c>
      <c r="CH1365" s="69">
        <v>0</v>
      </c>
      <c r="CI1365" s="69">
        <v>0</v>
      </c>
      <c r="CJ1365" s="69">
        <v>0</v>
      </c>
      <c r="CL1365" s="69">
        <v>0</v>
      </c>
      <c r="CM1365" s="69">
        <v>0</v>
      </c>
      <c r="CN1365" s="69">
        <v>0</v>
      </c>
      <c r="CO1365" s="89">
        <v>0</v>
      </c>
      <c r="CP1365" s="69">
        <v>0</v>
      </c>
      <c r="CQ1365" s="69">
        <v>0</v>
      </c>
      <c r="CR1365" s="69">
        <v>0</v>
      </c>
      <c r="CS1365" s="69">
        <v>0</v>
      </c>
      <c r="CT1365" s="69">
        <v>0</v>
      </c>
      <c r="CU1365" s="69">
        <v>0</v>
      </c>
      <c r="CV1365" s="69">
        <v>0</v>
      </c>
      <c r="CW1365" s="69">
        <v>0</v>
      </c>
      <c r="CZ1365" s="69">
        <v>0</v>
      </c>
      <c r="DA1365" s="69">
        <v>0</v>
      </c>
      <c r="DB1365" s="69">
        <v>100</v>
      </c>
      <c r="DC1365" s="69">
        <v>15</v>
      </c>
      <c r="DD1365" s="69">
        <v>0</v>
      </c>
      <c r="DE1365" s="69">
        <v>0</v>
      </c>
      <c r="DF1365" s="69">
        <v>0</v>
      </c>
      <c r="DG1365" s="69">
        <v>1</v>
      </c>
      <c r="DI1365" s="69" t="e">
        <f>INDEX(Sheet3!$E$78:$E$1130,MATCH(A1365,Sheet3!$D$78:$D$1130,0))</f>
        <v>#N/A</v>
      </c>
      <c r="DJ1365" s="69" t="str">
        <f t="shared" si="261"/>
        <v>skill_icons.ps_pet_skill_020</v>
      </c>
      <c r="DK1365" s="69" t="s">
        <v>2979</v>
      </c>
      <c r="DL1365" s="93"/>
      <c r="DM1365" s="159" t="s">
        <v>2980</v>
      </c>
      <c r="DN1365" s="69" t="e">
        <f>"造成["&amp;INDEX(Sheet5!$L$2:$L$11,MATCH(BL1365,Sheet5!$J$2:$J$11,0))&amp;":"&amp;BR1365&amp;"*"&amp;BS1365/1000&amp;"]"&amp;INDEX(Sheet5!$I$2:$I$4,MATCH(BR1365,Sheet5!$H$2:$H$4,0))&amp;"的"&amp;INDEX(Sheet5!$K$2:$K$11,MATCH(BL1365,Sheet5!$J$2:$J$11,0))</f>
        <v>#N/A</v>
      </c>
      <c r="DO1365" s="69" t="e">
        <f>"造成["&amp;INDEX(Sheet5!$L$2:$L$11,MATCH(BY1365,Sheet5!$J$2:$J$11,0))&amp;":"&amp;CE1365&amp;"*"&amp;CF1365/1000&amp;"]"&amp;INDEX(Sheet5!$I$2:$I$4,MATCH(CE1365,Sheet5!$H$2:$H$4,0))&amp;"的"&amp;INDEX(Sheet5!$K$2:$K$11,MATCH(BY1365,Sheet5!$J$2:$J$11,0))</f>
        <v>#N/A</v>
      </c>
      <c r="DP1365" s="69"/>
      <c r="DQ1365" s="69"/>
      <c r="DR1365" s="69" t="e">
        <f t="shared" si="276"/>
        <v>#N/A</v>
      </c>
      <c r="DS1365" s="90">
        <f>MATCH(A1365,Sheet5!D:D,0)</f>
        <v>34</v>
      </c>
      <c r="DT1365" s="94" t="e">
        <f>MATCH(A1364,Sheet5!F:F,0)</f>
        <v>#N/A</v>
      </c>
      <c r="DU1365" s="69">
        <v>100</v>
      </c>
      <c r="DV1365" s="69">
        <v>15</v>
      </c>
      <c r="DW1365" s="69">
        <v>0</v>
      </c>
      <c r="DX1365" s="69">
        <v>0</v>
      </c>
      <c r="DY1365" s="69">
        <v>0</v>
      </c>
    </row>
    <row r="1366" spans="1:129" ht="15">
      <c r="A1366" s="69">
        <v>73401</v>
      </c>
      <c r="B1366" s="69">
        <v>0</v>
      </c>
      <c r="C1366" s="69">
        <v>1</v>
      </c>
      <c r="D1366" s="69" t="s">
        <v>2981</v>
      </c>
      <c r="E1366" s="69" t="s">
        <v>2982</v>
      </c>
      <c r="F1366" s="69" t="s">
        <v>2983</v>
      </c>
      <c r="G1366" s="69">
        <v>1</v>
      </c>
      <c r="H1366" s="69" t="s">
        <v>852</v>
      </c>
      <c r="I1366" s="69">
        <v>0</v>
      </c>
      <c r="J1366" s="69">
        <v>0</v>
      </c>
      <c r="K1366" s="69">
        <v>0</v>
      </c>
      <c r="M1366" s="69">
        <v>0</v>
      </c>
      <c r="O1366" s="69">
        <v>0</v>
      </c>
      <c r="P1366" s="69">
        <v>1</v>
      </c>
      <c r="Q1366" s="69">
        <v>0</v>
      </c>
      <c r="R1366" s="69">
        <v>2</v>
      </c>
      <c r="S1366" s="69">
        <v>2</v>
      </c>
      <c r="T1366" s="69">
        <v>6</v>
      </c>
      <c r="U1366" s="69">
        <v>0</v>
      </c>
      <c r="V1366" s="69">
        <v>0</v>
      </c>
      <c r="W1366" s="69">
        <v>0</v>
      </c>
      <c r="X1366" s="69">
        <v>0</v>
      </c>
      <c r="Y1366" s="69">
        <v>0</v>
      </c>
      <c r="Z1366" s="69">
        <v>0</v>
      </c>
      <c r="AA1366" s="69">
        <v>1</v>
      </c>
      <c r="AB1366" s="69">
        <v>8</v>
      </c>
      <c r="AC1366" s="69">
        <v>0</v>
      </c>
      <c r="AD1366" s="69">
        <v>0</v>
      </c>
      <c r="AE1366" s="69">
        <v>0</v>
      </c>
      <c r="AF1366" s="69">
        <v>1</v>
      </c>
      <c r="AG1366" s="69">
        <v>0</v>
      </c>
      <c r="AH1366" s="69">
        <v>1</v>
      </c>
      <c r="AI1366" s="69">
        <v>0</v>
      </c>
      <c r="AJ1366" s="69">
        <v>0</v>
      </c>
      <c r="AK1366" s="69">
        <v>0</v>
      </c>
      <c r="AL1366" s="69">
        <v>0</v>
      </c>
      <c r="AM1366" s="69">
        <v>0</v>
      </c>
      <c r="AN1366" s="69">
        <v>0</v>
      </c>
      <c r="AO1366" s="69">
        <v>0</v>
      </c>
      <c r="AP1366" s="69">
        <v>0</v>
      </c>
      <c r="AQ1366" s="84">
        <v>0</v>
      </c>
      <c r="AR1366" s="69">
        <v>0</v>
      </c>
      <c r="AS1366" s="69">
        <v>0</v>
      </c>
      <c r="AT1366" s="69">
        <v>0</v>
      </c>
      <c r="AU1366" s="69">
        <v>0</v>
      </c>
      <c r="AV1366" s="69">
        <v>0</v>
      </c>
      <c r="AW1366" s="69">
        <v>0</v>
      </c>
      <c r="AX1366" s="69">
        <v>0</v>
      </c>
      <c r="AY1366" s="69">
        <v>0</v>
      </c>
      <c r="AZ1366" s="69">
        <v>0</v>
      </c>
      <c r="BA1366" s="69">
        <v>0</v>
      </c>
      <c r="BB1366" s="69">
        <v>0</v>
      </c>
      <c r="BC1366" s="69">
        <v>0</v>
      </c>
      <c r="BD1366" s="69">
        <v>0</v>
      </c>
      <c r="BE1366" s="69">
        <v>0</v>
      </c>
      <c r="BF1366" s="69">
        <v>0</v>
      </c>
      <c r="BG1366" s="69">
        <v>0</v>
      </c>
      <c r="BH1366" s="69">
        <v>0</v>
      </c>
      <c r="BK1366" s="69">
        <v>3</v>
      </c>
      <c r="BL1366" s="69">
        <v>10</v>
      </c>
      <c r="BM1366" s="69">
        <v>1</v>
      </c>
      <c r="BN1366" s="69">
        <v>8</v>
      </c>
      <c r="BO1366" s="89">
        <v>0</v>
      </c>
      <c r="BP1366" s="69">
        <v>1</v>
      </c>
      <c r="BQ1366" s="69">
        <v>1</v>
      </c>
      <c r="BR1366" s="69">
        <v>1</v>
      </c>
      <c r="BS1366" s="69">
        <v>21504</v>
      </c>
      <c r="BT1366" s="69">
        <v>0</v>
      </c>
      <c r="BU1366" s="69">
        <v>0</v>
      </c>
      <c r="BV1366" s="69">
        <v>1000</v>
      </c>
      <c r="BW1366" s="69">
        <v>0</v>
      </c>
      <c r="BY1366" s="69">
        <v>0</v>
      </c>
      <c r="BZ1366" s="69">
        <v>0</v>
      </c>
      <c r="CA1366" s="69">
        <v>31</v>
      </c>
      <c r="CB1366" s="89">
        <v>0</v>
      </c>
      <c r="CC1366" s="69">
        <v>0</v>
      </c>
      <c r="CD1366" s="69">
        <v>0</v>
      </c>
      <c r="CE1366" s="69">
        <v>0</v>
      </c>
      <c r="CF1366" s="69">
        <v>0</v>
      </c>
      <c r="CG1366" s="69">
        <v>0</v>
      </c>
      <c r="CH1366" s="69">
        <v>0</v>
      </c>
      <c r="CI1366" s="69">
        <v>0</v>
      </c>
      <c r="CJ1366" s="69">
        <v>0</v>
      </c>
      <c r="CL1366" s="69">
        <v>0</v>
      </c>
      <c r="CM1366" s="69">
        <v>0</v>
      </c>
      <c r="CN1366" s="69">
        <v>0</v>
      </c>
      <c r="CO1366" s="89">
        <v>0</v>
      </c>
      <c r="CP1366" s="69">
        <v>0</v>
      </c>
      <c r="CQ1366" s="69">
        <v>0</v>
      </c>
      <c r="CR1366" s="69">
        <v>0</v>
      </c>
      <c r="CS1366" s="69">
        <v>0</v>
      </c>
      <c r="CT1366" s="69">
        <v>0</v>
      </c>
      <c r="CU1366" s="69">
        <v>0</v>
      </c>
      <c r="CV1366" s="69">
        <v>0</v>
      </c>
      <c r="CW1366" s="69">
        <v>0</v>
      </c>
      <c r="CZ1366" s="69">
        <v>0</v>
      </c>
      <c r="DA1366" s="69">
        <v>0</v>
      </c>
      <c r="DB1366" s="69">
        <v>999999</v>
      </c>
      <c r="DC1366" s="69">
        <v>15</v>
      </c>
      <c r="DD1366" s="69">
        <v>0</v>
      </c>
      <c r="DE1366" s="69">
        <v>0</v>
      </c>
      <c r="DF1366" s="69">
        <v>0</v>
      </c>
      <c r="DG1366" s="69">
        <v>1</v>
      </c>
      <c r="DI1366" s="69" t="e">
        <f>INDEX(Sheet3!$E$78:$E$1130,MATCH(A1366,Sheet3!$D$78:$D$1130,0))</f>
        <v>#N/A</v>
      </c>
      <c r="DJ1366" s="69" t="str">
        <f t="shared" si="261"/>
        <v>skill_icons.ps_pet_skill_021</v>
      </c>
      <c r="DK1366" s="69" t="s">
        <v>2984</v>
      </c>
      <c r="DL1366" s="93"/>
      <c r="DM1366" s="159" t="s">
        <v>2985</v>
      </c>
      <c r="DN1366" s="69" t="e">
        <f>"造成["&amp;INDEX(Sheet5!$L$2:$L$11,MATCH(BL1366,Sheet5!$J$2:$J$11,0))&amp;":"&amp;BR1366&amp;"*"&amp;BS1366/1000&amp;"]"&amp;INDEX(Sheet5!$I$2:$I$4,MATCH(BR1366,Sheet5!$H$2:$H$4,0))&amp;"的"&amp;INDEX(Sheet5!$K$2:$K$11,MATCH(BL1366,Sheet5!$J$2:$J$11,0))</f>
        <v>#N/A</v>
      </c>
      <c r="DO1366" s="69" t="e">
        <f>"造成["&amp;INDEX(Sheet5!$L$2:$L$11,MATCH(BY1366,Sheet5!$J$2:$J$11,0))&amp;":"&amp;CE1366&amp;"*"&amp;CF1366/1000&amp;"]"&amp;INDEX(Sheet5!$I$2:$I$4,MATCH(CE1366,Sheet5!$H$2:$H$4,0))&amp;"的"&amp;INDEX(Sheet5!$K$2:$K$11,MATCH(BY1366,Sheet5!$J$2:$J$11,0))</f>
        <v>#N/A</v>
      </c>
      <c r="DP1366" s="69"/>
      <c r="DQ1366" s="69"/>
      <c r="DR1366" s="69" t="e">
        <f t="shared" si="276"/>
        <v>#N/A</v>
      </c>
      <c r="DS1366" s="90">
        <f>MATCH(A1366,Sheet5!D:D,0)</f>
        <v>35</v>
      </c>
      <c r="DT1366" s="94" t="e">
        <f>MATCH(A1365,Sheet5!F:F,0)</f>
        <v>#N/A</v>
      </c>
      <c r="DU1366" s="69">
        <v>999999</v>
      </c>
      <c r="DV1366" s="69">
        <v>15</v>
      </c>
      <c r="DW1366" s="69">
        <v>0</v>
      </c>
      <c r="DX1366" s="69">
        <v>0</v>
      </c>
      <c r="DY1366" s="69">
        <v>0</v>
      </c>
    </row>
    <row r="1367" spans="1:129" ht="15">
      <c r="A1367" s="69">
        <v>73501</v>
      </c>
      <c r="B1367" s="69">
        <v>0</v>
      </c>
      <c r="C1367" s="69">
        <v>1</v>
      </c>
      <c r="D1367" s="69" t="s">
        <v>2986</v>
      </c>
      <c r="E1367" s="69" t="s">
        <v>2987</v>
      </c>
      <c r="F1367" s="69" t="s">
        <v>2988</v>
      </c>
      <c r="G1367" s="69">
        <v>1</v>
      </c>
      <c r="H1367" s="69" t="s">
        <v>852</v>
      </c>
      <c r="I1367" s="69">
        <v>0</v>
      </c>
      <c r="J1367" s="69">
        <v>0</v>
      </c>
      <c r="K1367" s="69">
        <v>0</v>
      </c>
      <c r="M1367" s="69">
        <v>0</v>
      </c>
      <c r="N1367" s="69" t="s">
        <v>261</v>
      </c>
      <c r="O1367" s="69">
        <v>0</v>
      </c>
      <c r="P1367" s="69">
        <v>1</v>
      </c>
      <c r="Q1367" s="69">
        <v>0</v>
      </c>
      <c r="R1367" s="69">
        <v>2</v>
      </c>
      <c r="S1367" s="69">
        <v>2</v>
      </c>
      <c r="T1367" s="69">
        <v>60</v>
      </c>
      <c r="U1367" s="69">
        <v>8</v>
      </c>
      <c r="V1367" s="69">
        <v>0</v>
      </c>
      <c r="W1367" s="69">
        <v>0</v>
      </c>
      <c r="X1367" s="69">
        <v>0</v>
      </c>
      <c r="Y1367" s="69">
        <v>0</v>
      </c>
      <c r="Z1367" s="69">
        <v>0</v>
      </c>
      <c r="AA1367" s="69">
        <v>1</v>
      </c>
      <c r="AB1367" s="69">
        <v>8</v>
      </c>
      <c r="AC1367" s="69">
        <v>0</v>
      </c>
      <c r="AD1367" s="69">
        <v>0</v>
      </c>
      <c r="AE1367" s="69">
        <v>0</v>
      </c>
      <c r="AF1367" s="69">
        <v>1</v>
      </c>
      <c r="AG1367" s="69">
        <v>0</v>
      </c>
      <c r="AH1367" s="69">
        <v>1</v>
      </c>
      <c r="AI1367" s="69">
        <v>0</v>
      </c>
      <c r="AJ1367" s="69">
        <v>0</v>
      </c>
      <c r="AK1367" s="69">
        <v>0</v>
      </c>
      <c r="AL1367" s="69">
        <v>0</v>
      </c>
      <c r="AM1367" s="69">
        <v>0</v>
      </c>
      <c r="AN1367" s="69">
        <v>0</v>
      </c>
      <c r="AO1367" s="69">
        <v>0</v>
      </c>
      <c r="AP1367" s="69">
        <v>0</v>
      </c>
      <c r="AQ1367" s="84">
        <v>0</v>
      </c>
      <c r="AR1367" s="69">
        <v>0</v>
      </c>
      <c r="AS1367" s="69">
        <v>0</v>
      </c>
      <c r="AT1367" s="69">
        <v>0</v>
      </c>
      <c r="AU1367" s="69">
        <v>0</v>
      </c>
      <c r="AV1367" s="69">
        <v>0</v>
      </c>
      <c r="AW1367" s="69">
        <v>0</v>
      </c>
      <c r="AX1367" s="69">
        <v>0</v>
      </c>
      <c r="AY1367" s="69">
        <v>0</v>
      </c>
      <c r="AZ1367" s="69">
        <v>0</v>
      </c>
      <c r="BA1367" s="69">
        <v>0</v>
      </c>
      <c r="BB1367" s="69">
        <v>0</v>
      </c>
      <c r="BC1367" s="69">
        <v>0</v>
      </c>
      <c r="BD1367" s="69">
        <v>0</v>
      </c>
      <c r="BE1367" s="69">
        <v>0</v>
      </c>
      <c r="BF1367" s="69">
        <v>0</v>
      </c>
      <c r="BG1367" s="69">
        <v>0</v>
      </c>
      <c r="BH1367" s="69">
        <v>0</v>
      </c>
      <c r="BK1367" s="69">
        <v>3</v>
      </c>
      <c r="BL1367" s="69">
        <v>10</v>
      </c>
      <c r="BM1367" s="69">
        <v>1</v>
      </c>
      <c r="BN1367" s="69">
        <v>8</v>
      </c>
      <c r="BO1367" s="89">
        <v>0</v>
      </c>
      <c r="BP1367" s="69">
        <v>1</v>
      </c>
      <c r="BQ1367" s="69">
        <v>1</v>
      </c>
      <c r="BR1367" s="69">
        <v>1</v>
      </c>
      <c r="BS1367" s="69">
        <v>21505</v>
      </c>
      <c r="BT1367" s="69">
        <v>0</v>
      </c>
      <c r="BU1367" s="69">
        <v>0</v>
      </c>
      <c r="BV1367" s="69">
        <v>1000</v>
      </c>
      <c r="BW1367" s="69">
        <v>0</v>
      </c>
      <c r="BY1367" s="69">
        <v>0</v>
      </c>
      <c r="BZ1367" s="69">
        <v>0</v>
      </c>
      <c r="CA1367" s="69">
        <v>31</v>
      </c>
      <c r="CB1367" s="89">
        <v>0</v>
      </c>
      <c r="CC1367" s="69">
        <v>0</v>
      </c>
      <c r="CD1367" s="69">
        <v>0</v>
      </c>
      <c r="CE1367" s="69">
        <v>0</v>
      </c>
      <c r="CF1367" s="69">
        <v>0</v>
      </c>
      <c r="CG1367" s="69">
        <v>0</v>
      </c>
      <c r="CH1367" s="69">
        <v>0</v>
      </c>
      <c r="CI1367" s="69">
        <v>0</v>
      </c>
      <c r="CJ1367" s="69">
        <v>0</v>
      </c>
      <c r="CL1367" s="69">
        <v>0</v>
      </c>
      <c r="CM1367" s="69">
        <v>0</v>
      </c>
      <c r="CN1367" s="69">
        <v>0</v>
      </c>
      <c r="CO1367" s="89">
        <v>0</v>
      </c>
      <c r="CP1367" s="69">
        <v>0</v>
      </c>
      <c r="CQ1367" s="69">
        <v>0</v>
      </c>
      <c r="CR1367" s="69">
        <v>0</v>
      </c>
      <c r="CS1367" s="69">
        <v>0</v>
      </c>
      <c r="CT1367" s="69">
        <v>0</v>
      </c>
      <c r="CU1367" s="69">
        <v>0</v>
      </c>
      <c r="CV1367" s="69">
        <v>0</v>
      </c>
      <c r="CW1367" s="69">
        <v>0</v>
      </c>
      <c r="CZ1367" s="69">
        <v>0</v>
      </c>
      <c r="DA1367" s="69">
        <v>0</v>
      </c>
      <c r="DB1367" s="69">
        <v>8</v>
      </c>
      <c r="DC1367" s="69">
        <v>60</v>
      </c>
      <c r="DD1367" s="69">
        <v>0</v>
      </c>
      <c r="DE1367" s="69">
        <v>0</v>
      </c>
      <c r="DF1367" s="69">
        <v>0</v>
      </c>
      <c r="DG1367" s="69">
        <v>1</v>
      </c>
      <c r="DI1367" s="69" t="e">
        <f>INDEX(Sheet3!$E$78:$E$1130,MATCH(A1367,Sheet3!$D$78:$D$1130,0))</f>
        <v>#N/A</v>
      </c>
      <c r="DJ1367" s="69" t="str">
        <f t="shared" si="261"/>
        <v>skill_icons.ps_pet_skill_023</v>
      </c>
      <c r="DK1367" s="69" t="s">
        <v>2989</v>
      </c>
      <c r="DL1367" s="93"/>
      <c r="DM1367" s="159" t="s">
        <v>2990</v>
      </c>
      <c r="DN1367" s="69" t="e">
        <f>"造成["&amp;INDEX(Sheet5!$L$2:$L$11,MATCH(BL1367,Sheet5!$J$2:$J$11,0))&amp;":"&amp;BR1367&amp;"*"&amp;BS1367/1000&amp;"]"&amp;INDEX(Sheet5!$I$2:$I$4,MATCH(BR1367,Sheet5!$H$2:$H$4,0))&amp;"的"&amp;INDEX(Sheet5!$K$2:$K$11,MATCH(BL1367,Sheet5!$J$2:$J$11,0))</f>
        <v>#N/A</v>
      </c>
      <c r="DO1367" s="69" t="e">
        <f>"造成["&amp;INDEX(Sheet5!$L$2:$L$11,MATCH(BY1367,Sheet5!$J$2:$J$11,0))&amp;":"&amp;CE1367&amp;"*"&amp;CF1367/1000&amp;"]"&amp;INDEX(Sheet5!$I$2:$I$4,MATCH(CE1367,Sheet5!$H$2:$H$4,0))&amp;"的"&amp;INDEX(Sheet5!$K$2:$K$11,MATCH(BY1367,Sheet5!$J$2:$J$11,0))</f>
        <v>#N/A</v>
      </c>
      <c r="DP1367" s="69"/>
      <c r="DQ1367" s="69"/>
      <c r="DR1367" s="69" t="e">
        <f t="shared" si="276"/>
        <v>#N/A</v>
      </c>
      <c r="DS1367" s="90">
        <f>MATCH(A1367,Sheet5!D:D,0)</f>
        <v>36</v>
      </c>
      <c r="DT1367" s="94" t="e">
        <f>MATCH(A1366,Sheet5!F:F,0)</f>
        <v>#N/A</v>
      </c>
      <c r="DU1367" s="69">
        <v>8</v>
      </c>
      <c r="DV1367" s="69">
        <v>60</v>
      </c>
      <c r="DW1367" s="69">
        <v>0</v>
      </c>
      <c r="DX1367" s="69">
        <v>0</v>
      </c>
      <c r="DY1367" s="69">
        <v>0</v>
      </c>
    </row>
    <row r="1368" spans="1:129" ht="15">
      <c r="A1368" s="69">
        <v>73601</v>
      </c>
      <c r="B1368" s="69">
        <v>0</v>
      </c>
      <c r="C1368" s="69">
        <v>1</v>
      </c>
      <c r="D1368" s="69" t="s">
        <v>2991</v>
      </c>
      <c r="E1368" s="69" t="s">
        <v>2992</v>
      </c>
      <c r="F1368" s="69" t="s">
        <v>2993</v>
      </c>
      <c r="G1368" s="69">
        <v>1</v>
      </c>
      <c r="H1368" s="69" t="s">
        <v>852</v>
      </c>
      <c r="I1368" s="69">
        <v>0</v>
      </c>
      <c r="J1368" s="69">
        <v>0</v>
      </c>
      <c r="K1368" s="69">
        <v>0</v>
      </c>
      <c r="M1368" s="69">
        <v>0</v>
      </c>
      <c r="O1368" s="69">
        <v>0</v>
      </c>
      <c r="P1368" s="69">
        <v>1</v>
      </c>
      <c r="Q1368" s="69">
        <v>0</v>
      </c>
      <c r="R1368" s="69">
        <v>2</v>
      </c>
      <c r="S1368" s="69">
        <v>16</v>
      </c>
      <c r="T1368" s="69">
        <v>100</v>
      </c>
      <c r="U1368" s="69">
        <v>0</v>
      </c>
      <c r="V1368" s="69">
        <v>15</v>
      </c>
      <c r="W1368" s="69">
        <v>0</v>
      </c>
      <c r="X1368" s="69">
        <v>0</v>
      </c>
      <c r="Y1368" s="69">
        <v>0</v>
      </c>
      <c r="Z1368" s="69">
        <v>0</v>
      </c>
      <c r="AA1368" s="69">
        <v>2</v>
      </c>
      <c r="AB1368" s="69">
        <v>31</v>
      </c>
      <c r="AC1368" s="69">
        <v>0</v>
      </c>
      <c r="AD1368" s="69">
        <v>0</v>
      </c>
      <c r="AE1368" s="69">
        <v>0</v>
      </c>
      <c r="AF1368" s="69">
        <v>0</v>
      </c>
      <c r="AG1368" s="69">
        <v>0</v>
      </c>
      <c r="AH1368" s="69">
        <v>0</v>
      </c>
      <c r="AI1368" s="69">
        <v>0</v>
      </c>
      <c r="AJ1368" s="69">
        <v>0</v>
      </c>
      <c r="AK1368" s="69">
        <v>0</v>
      </c>
      <c r="AL1368" s="69">
        <v>0</v>
      </c>
      <c r="AM1368" s="69">
        <v>0</v>
      </c>
      <c r="AN1368" s="69">
        <v>0</v>
      </c>
      <c r="AO1368" s="69">
        <v>0</v>
      </c>
      <c r="AP1368" s="69">
        <v>0</v>
      </c>
      <c r="AQ1368" s="84">
        <v>0</v>
      </c>
      <c r="AR1368" s="69">
        <v>0</v>
      </c>
      <c r="AS1368" s="69">
        <v>0</v>
      </c>
      <c r="AT1368" s="69">
        <v>0</v>
      </c>
      <c r="AU1368" s="69">
        <v>0</v>
      </c>
      <c r="AV1368" s="69">
        <v>0</v>
      </c>
      <c r="AW1368" s="69">
        <v>0</v>
      </c>
      <c r="AX1368" s="69">
        <v>0</v>
      </c>
      <c r="AY1368" s="69">
        <v>0</v>
      </c>
      <c r="AZ1368" s="69">
        <v>0</v>
      </c>
      <c r="BA1368" s="69">
        <v>0</v>
      </c>
      <c r="BB1368" s="69">
        <v>0</v>
      </c>
      <c r="BC1368" s="69">
        <v>0</v>
      </c>
      <c r="BD1368" s="69">
        <v>0</v>
      </c>
      <c r="BE1368" s="69">
        <v>0</v>
      </c>
      <c r="BF1368" s="69">
        <v>0</v>
      </c>
      <c r="BG1368" s="69">
        <v>0</v>
      </c>
      <c r="BH1368" s="69">
        <v>0</v>
      </c>
      <c r="BK1368" s="69">
        <v>3</v>
      </c>
      <c r="BL1368" s="69">
        <v>0</v>
      </c>
      <c r="BM1368" s="69">
        <v>2</v>
      </c>
      <c r="BN1368" s="69">
        <v>31</v>
      </c>
      <c r="BO1368" s="89">
        <v>0</v>
      </c>
      <c r="BP1368" s="69">
        <v>0</v>
      </c>
      <c r="BQ1368" s="69">
        <v>0</v>
      </c>
      <c r="BR1368" s="69">
        <v>0</v>
      </c>
      <c r="BS1368" s="69">
        <v>0</v>
      </c>
      <c r="BT1368" s="69">
        <v>0</v>
      </c>
      <c r="BU1368" s="69">
        <v>0</v>
      </c>
      <c r="BV1368" s="69">
        <v>1000</v>
      </c>
      <c r="BW1368" s="69">
        <v>0</v>
      </c>
      <c r="BY1368" s="69">
        <v>0</v>
      </c>
      <c r="BZ1368" s="69">
        <v>0</v>
      </c>
      <c r="CA1368" s="69">
        <v>31</v>
      </c>
      <c r="CB1368" s="89">
        <v>0</v>
      </c>
      <c r="CC1368" s="69">
        <v>0</v>
      </c>
      <c r="CD1368" s="69">
        <v>0</v>
      </c>
      <c r="CE1368" s="69">
        <v>0</v>
      </c>
      <c r="CF1368" s="69">
        <v>0</v>
      </c>
      <c r="CG1368" s="69">
        <v>0</v>
      </c>
      <c r="CH1368" s="69">
        <v>0</v>
      </c>
      <c r="CI1368" s="69">
        <v>0</v>
      </c>
      <c r="CJ1368" s="69">
        <v>0</v>
      </c>
      <c r="CL1368" s="69">
        <v>0</v>
      </c>
      <c r="CM1368" s="69">
        <v>0</v>
      </c>
      <c r="CN1368" s="69">
        <v>0</v>
      </c>
      <c r="CO1368" s="89">
        <v>0</v>
      </c>
      <c r="CP1368" s="69">
        <v>0</v>
      </c>
      <c r="CQ1368" s="69">
        <v>0</v>
      </c>
      <c r="CR1368" s="69">
        <v>0</v>
      </c>
      <c r="CS1368" s="69">
        <v>0</v>
      </c>
      <c r="CT1368" s="69">
        <v>0</v>
      </c>
      <c r="CU1368" s="69">
        <v>0</v>
      </c>
      <c r="CV1368" s="69">
        <v>0</v>
      </c>
      <c r="CW1368" s="69">
        <v>0</v>
      </c>
      <c r="CZ1368" s="69">
        <v>0</v>
      </c>
      <c r="DA1368" s="69">
        <v>0</v>
      </c>
      <c r="DB1368" s="69">
        <v>100</v>
      </c>
      <c r="DC1368" s="69">
        <v>15</v>
      </c>
      <c r="DD1368" s="69">
        <v>0</v>
      </c>
      <c r="DE1368" s="69">
        <v>0</v>
      </c>
      <c r="DF1368" s="69">
        <v>0</v>
      </c>
      <c r="DG1368" s="69">
        <v>1</v>
      </c>
      <c r="DI1368" s="69" t="e">
        <f>INDEX(Sheet3!$E$78:$E$1130,MATCH(A1368,Sheet3!$D$78:$D$1130,0))</f>
        <v>#N/A</v>
      </c>
      <c r="DJ1368" s="69" t="str">
        <f t="shared" si="261"/>
        <v>skill_icons.ps_pet_skill_024</v>
      </c>
      <c r="DK1368" s="69" t="s">
        <v>2994</v>
      </c>
      <c r="DL1368" s="93"/>
      <c r="DM1368" s="159" t="s">
        <v>2995</v>
      </c>
      <c r="DN1368" s="69" t="e">
        <f>"造成["&amp;INDEX(Sheet5!$L$2:$L$11,MATCH(BL1368,Sheet5!$J$2:$J$11,0))&amp;":"&amp;BR1368&amp;"*"&amp;BS1368/1000&amp;"]"&amp;INDEX(Sheet5!$I$2:$I$4,MATCH(BR1368,Sheet5!$H$2:$H$4,0))&amp;"的"&amp;INDEX(Sheet5!$K$2:$K$11,MATCH(BL1368,Sheet5!$J$2:$J$11,0))</f>
        <v>#N/A</v>
      </c>
      <c r="DO1368" s="69" t="e">
        <f>"造成["&amp;INDEX(Sheet5!$L$2:$L$11,MATCH(BY1368,Sheet5!$J$2:$J$11,0))&amp;":"&amp;CE1368&amp;"*"&amp;CF1368/1000&amp;"]"&amp;INDEX(Sheet5!$I$2:$I$4,MATCH(CE1368,Sheet5!$H$2:$H$4,0))&amp;"的"&amp;INDEX(Sheet5!$K$2:$K$11,MATCH(BY1368,Sheet5!$J$2:$J$11,0))</f>
        <v>#N/A</v>
      </c>
      <c r="DP1368" s="69"/>
      <c r="DQ1368" s="69"/>
      <c r="DR1368" s="69" t="e">
        <f t="shared" si="276"/>
        <v>#N/A</v>
      </c>
      <c r="DS1368" s="90">
        <f>MATCH(A1368,Sheet5!D:D,0)</f>
        <v>37</v>
      </c>
      <c r="DT1368" s="94" t="e">
        <f>MATCH(A1367,Sheet5!F:F,0)</f>
        <v>#N/A</v>
      </c>
      <c r="DU1368" s="69">
        <v>100</v>
      </c>
      <c r="DV1368" s="69">
        <v>15</v>
      </c>
      <c r="DW1368" s="69">
        <v>0</v>
      </c>
      <c r="DX1368" s="69">
        <v>0</v>
      </c>
      <c r="DY1368" s="69">
        <v>0</v>
      </c>
    </row>
    <row r="1369" spans="1:129" ht="14.25">
      <c r="A1369" s="69">
        <v>73701</v>
      </c>
      <c r="B1369" s="69">
        <v>0</v>
      </c>
      <c r="C1369" s="69">
        <v>1</v>
      </c>
      <c r="D1369" s="69" t="s">
        <v>2996</v>
      </c>
      <c r="E1369" s="69" t="s">
        <v>2997</v>
      </c>
      <c r="F1369" s="69" t="s">
        <v>2998</v>
      </c>
      <c r="G1369" s="69">
        <v>1</v>
      </c>
      <c r="H1369" s="69" t="s">
        <v>852</v>
      </c>
      <c r="I1369" s="69">
        <v>0</v>
      </c>
      <c r="J1369" s="69">
        <v>0</v>
      </c>
      <c r="K1369" s="69">
        <v>0</v>
      </c>
      <c r="M1369" s="69">
        <v>0</v>
      </c>
      <c r="O1369" s="69">
        <v>0</v>
      </c>
      <c r="P1369" s="69">
        <v>1</v>
      </c>
      <c r="Q1369" s="69">
        <v>0</v>
      </c>
      <c r="R1369" s="69">
        <v>2</v>
      </c>
      <c r="S1369" s="69">
        <v>2048</v>
      </c>
      <c r="T1369" s="69">
        <v>15</v>
      </c>
      <c r="U1369" s="69">
        <v>0</v>
      </c>
      <c r="V1369" s="69">
        <v>0</v>
      </c>
      <c r="W1369" s="69">
        <v>0</v>
      </c>
      <c r="X1369" s="69">
        <v>0</v>
      </c>
      <c r="Y1369" s="69">
        <v>0</v>
      </c>
      <c r="Z1369" s="69">
        <v>0</v>
      </c>
      <c r="AA1369" s="69">
        <v>1</v>
      </c>
      <c r="AB1369" s="69">
        <v>8</v>
      </c>
      <c r="AC1369" s="69">
        <v>0</v>
      </c>
      <c r="AD1369" s="69">
        <v>0</v>
      </c>
      <c r="AE1369" s="69">
        <v>0</v>
      </c>
      <c r="AF1369" s="69">
        <v>0</v>
      </c>
      <c r="AG1369" s="69">
        <v>0</v>
      </c>
      <c r="AH1369" s="69">
        <v>0</v>
      </c>
      <c r="AI1369" s="69">
        <v>0</v>
      </c>
      <c r="AJ1369" s="69">
        <v>0</v>
      </c>
      <c r="AK1369" s="69">
        <v>0</v>
      </c>
      <c r="AL1369" s="69">
        <v>0</v>
      </c>
      <c r="AM1369" s="69">
        <v>0</v>
      </c>
      <c r="AN1369" s="69">
        <v>0</v>
      </c>
      <c r="AO1369" s="69">
        <v>0</v>
      </c>
      <c r="AP1369" s="69">
        <v>0</v>
      </c>
      <c r="AQ1369" s="84">
        <v>0</v>
      </c>
      <c r="AR1369" s="69">
        <v>0</v>
      </c>
      <c r="AS1369" s="69">
        <v>0</v>
      </c>
      <c r="AT1369" s="69">
        <v>0</v>
      </c>
      <c r="AU1369" s="69">
        <v>0</v>
      </c>
      <c r="AV1369" s="69">
        <v>0</v>
      </c>
      <c r="AW1369" s="69">
        <v>0</v>
      </c>
      <c r="AX1369" s="69">
        <v>0</v>
      </c>
      <c r="AY1369" s="69">
        <v>0</v>
      </c>
      <c r="AZ1369" s="69">
        <v>0</v>
      </c>
      <c r="BA1369" s="69">
        <v>0</v>
      </c>
      <c r="BB1369" s="69">
        <v>0</v>
      </c>
      <c r="BC1369" s="69">
        <v>0</v>
      </c>
      <c r="BD1369" s="69">
        <v>0</v>
      </c>
      <c r="BE1369" s="69">
        <v>0</v>
      </c>
      <c r="BF1369" s="69">
        <v>0</v>
      </c>
      <c r="BG1369" s="69">
        <v>0</v>
      </c>
      <c r="BH1369" s="69">
        <v>0</v>
      </c>
      <c r="BK1369" s="69">
        <v>3</v>
      </c>
      <c r="BL1369" s="69">
        <v>10</v>
      </c>
      <c r="BM1369" s="69">
        <v>1</v>
      </c>
      <c r="BN1369" s="69">
        <v>8</v>
      </c>
      <c r="BO1369" s="89">
        <v>0</v>
      </c>
      <c r="BP1369" s="69">
        <v>1</v>
      </c>
      <c r="BQ1369" s="69">
        <v>1</v>
      </c>
      <c r="BR1369" s="69">
        <v>1</v>
      </c>
      <c r="BS1369" s="69">
        <v>21506</v>
      </c>
      <c r="BT1369" s="69">
        <v>0</v>
      </c>
      <c r="BU1369" s="69">
        <v>0</v>
      </c>
      <c r="BV1369" s="69">
        <v>1000</v>
      </c>
      <c r="BW1369" s="69">
        <v>0</v>
      </c>
      <c r="BY1369" s="69">
        <v>0</v>
      </c>
      <c r="BZ1369" s="69">
        <v>0</v>
      </c>
      <c r="CA1369" s="69">
        <v>31</v>
      </c>
      <c r="CB1369" s="89">
        <v>0</v>
      </c>
      <c r="CC1369" s="69">
        <v>0</v>
      </c>
      <c r="CD1369" s="69">
        <v>0</v>
      </c>
      <c r="CE1369" s="69">
        <v>0</v>
      </c>
      <c r="CF1369" s="69">
        <v>0</v>
      </c>
      <c r="CG1369" s="69">
        <v>0</v>
      </c>
      <c r="CH1369" s="69">
        <v>0</v>
      </c>
      <c r="CI1369" s="69">
        <v>0</v>
      </c>
      <c r="CJ1369" s="69">
        <v>0</v>
      </c>
      <c r="CL1369" s="69">
        <v>0</v>
      </c>
      <c r="CM1369" s="69">
        <v>0</v>
      </c>
      <c r="CN1369" s="69">
        <v>0</v>
      </c>
      <c r="CO1369" s="89">
        <v>0</v>
      </c>
      <c r="CP1369" s="69">
        <v>0</v>
      </c>
      <c r="CQ1369" s="69">
        <v>0</v>
      </c>
      <c r="CR1369" s="69">
        <v>0</v>
      </c>
      <c r="CS1369" s="69">
        <v>0</v>
      </c>
      <c r="CT1369" s="69">
        <v>0</v>
      </c>
      <c r="CU1369" s="69">
        <v>0</v>
      </c>
      <c r="CV1369" s="69">
        <v>0</v>
      </c>
      <c r="CW1369" s="69">
        <v>0</v>
      </c>
      <c r="CZ1369" s="69">
        <v>0</v>
      </c>
      <c r="DA1369" s="69">
        <v>0</v>
      </c>
      <c r="DB1369" s="69">
        <v>100</v>
      </c>
      <c r="DC1369" s="69">
        <v>15</v>
      </c>
      <c r="DD1369" s="69">
        <v>0</v>
      </c>
      <c r="DE1369" s="69">
        <v>0</v>
      </c>
      <c r="DF1369" s="69">
        <v>0</v>
      </c>
      <c r="DG1369" s="69">
        <v>1</v>
      </c>
      <c r="DI1369" s="69" t="e">
        <f>INDEX(Sheet3!$E$78:$E$1130,MATCH(A1369,Sheet3!$D$78:$D$1130,0))</f>
        <v>#N/A</v>
      </c>
      <c r="DJ1369" s="69" t="str">
        <f t="shared" si="261"/>
        <v>skill_icons.ps_pet_skill_035</v>
      </c>
      <c r="DK1369" s="69" t="s">
        <v>2999</v>
      </c>
      <c r="DL1369" s="93"/>
      <c r="DM1369" s="94" t="s">
        <v>3000</v>
      </c>
      <c r="DN1369" s="69" t="e">
        <f>"造成["&amp;INDEX(Sheet5!$L$2:$L$11,MATCH(BL1369,Sheet5!$J$2:$J$11,0))&amp;":"&amp;BR1369&amp;"*"&amp;BS1369/1000&amp;"]"&amp;INDEX(Sheet5!$I$2:$I$4,MATCH(BR1369,Sheet5!$H$2:$H$4,0))&amp;"的"&amp;INDEX(Sheet5!$K$2:$K$11,MATCH(BL1369,Sheet5!$J$2:$J$11,0))</f>
        <v>#N/A</v>
      </c>
      <c r="DO1369" s="69" t="e">
        <f>"造成["&amp;INDEX(Sheet5!$L$2:$L$11,MATCH(BY1369,Sheet5!$J$2:$J$11,0))&amp;":"&amp;CE1369&amp;"*"&amp;CF1369/1000&amp;"]"&amp;INDEX(Sheet5!$I$2:$I$4,MATCH(CE1369,Sheet5!$H$2:$H$4,0))&amp;"的"&amp;INDEX(Sheet5!$K$2:$K$11,MATCH(BY1369,Sheet5!$J$2:$J$11,0))</f>
        <v>#N/A</v>
      </c>
      <c r="DP1369" s="69"/>
      <c r="DQ1369" s="69"/>
      <c r="DR1369" s="69" t="e">
        <f t="shared" si="276"/>
        <v>#N/A</v>
      </c>
      <c r="DS1369" s="90">
        <f>MATCH(A1369,Sheet5!D:D,0)</f>
        <v>38</v>
      </c>
      <c r="DT1369" s="94" t="e">
        <f>MATCH(A1368,Sheet5!F:F,0)</f>
        <v>#N/A</v>
      </c>
      <c r="DU1369" s="69">
        <v>100</v>
      </c>
      <c r="DV1369" s="69">
        <v>15</v>
      </c>
      <c r="DW1369" s="69">
        <v>0</v>
      </c>
      <c r="DX1369" s="69">
        <v>0</v>
      </c>
      <c r="DY1369" s="69">
        <v>0</v>
      </c>
    </row>
    <row r="1370" spans="1:129" ht="15">
      <c r="A1370" s="69">
        <v>73801</v>
      </c>
      <c r="B1370" s="69">
        <v>0</v>
      </c>
      <c r="C1370" s="69">
        <v>1</v>
      </c>
      <c r="D1370" s="69" t="s">
        <v>3001</v>
      </c>
      <c r="E1370" s="69" t="s">
        <v>3002</v>
      </c>
      <c r="F1370" s="69" t="s">
        <v>3003</v>
      </c>
      <c r="G1370" s="69">
        <v>1</v>
      </c>
      <c r="H1370" s="69" t="s">
        <v>852</v>
      </c>
      <c r="I1370" s="69">
        <v>0</v>
      </c>
      <c r="J1370" s="69">
        <v>0</v>
      </c>
      <c r="K1370" s="69">
        <v>0</v>
      </c>
      <c r="M1370" s="69">
        <v>0</v>
      </c>
      <c r="O1370" s="69">
        <v>0</v>
      </c>
      <c r="P1370" s="69">
        <v>1</v>
      </c>
      <c r="Q1370" s="69">
        <v>0</v>
      </c>
      <c r="R1370" s="69">
        <v>2</v>
      </c>
      <c r="S1370" s="69">
        <v>2048</v>
      </c>
      <c r="T1370" s="69">
        <v>15</v>
      </c>
      <c r="U1370" s="69">
        <v>0</v>
      </c>
      <c r="V1370" s="69">
        <v>0</v>
      </c>
      <c r="W1370" s="69">
        <v>0</v>
      </c>
      <c r="X1370" s="69">
        <v>0</v>
      </c>
      <c r="Y1370" s="69">
        <v>0</v>
      </c>
      <c r="Z1370" s="69">
        <v>0</v>
      </c>
      <c r="AA1370" s="69">
        <v>2</v>
      </c>
      <c r="AB1370" s="69">
        <v>31</v>
      </c>
      <c r="AC1370" s="69">
        <v>0</v>
      </c>
      <c r="AD1370" s="69">
        <v>0</v>
      </c>
      <c r="AE1370" s="69">
        <v>0</v>
      </c>
      <c r="AF1370" s="69">
        <v>1</v>
      </c>
      <c r="AG1370" s="69">
        <v>0</v>
      </c>
      <c r="AH1370" s="69">
        <v>1</v>
      </c>
      <c r="AI1370" s="69">
        <v>0</v>
      </c>
      <c r="AJ1370" s="69">
        <v>0</v>
      </c>
      <c r="AK1370" s="69">
        <v>0</v>
      </c>
      <c r="AL1370" s="69">
        <v>0</v>
      </c>
      <c r="AM1370" s="69">
        <v>0</v>
      </c>
      <c r="AN1370" s="69">
        <v>0</v>
      </c>
      <c r="AO1370" s="69">
        <v>0</v>
      </c>
      <c r="AP1370" s="69">
        <v>0</v>
      </c>
      <c r="AQ1370" s="84">
        <v>0</v>
      </c>
      <c r="AR1370" s="69">
        <v>0</v>
      </c>
      <c r="AS1370" s="69">
        <v>0</v>
      </c>
      <c r="AT1370" s="69">
        <v>0</v>
      </c>
      <c r="AU1370" s="69">
        <v>0</v>
      </c>
      <c r="AV1370" s="69">
        <v>0</v>
      </c>
      <c r="AW1370" s="69">
        <v>0</v>
      </c>
      <c r="AX1370" s="69">
        <v>0</v>
      </c>
      <c r="AY1370" s="69">
        <v>0</v>
      </c>
      <c r="AZ1370" s="69">
        <v>0</v>
      </c>
      <c r="BA1370" s="69">
        <v>0</v>
      </c>
      <c r="BB1370" s="69">
        <v>0</v>
      </c>
      <c r="BC1370" s="69">
        <v>0</v>
      </c>
      <c r="BD1370" s="69">
        <v>0</v>
      </c>
      <c r="BE1370" s="69">
        <v>0</v>
      </c>
      <c r="BF1370" s="69">
        <v>0</v>
      </c>
      <c r="BG1370" s="69">
        <v>0</v>
      </c>
      <c r="BH1370" s="69">
        <v>0</v>
      </c>
      <c r="BK1370" s="69">
        <v>3</v>
      </c>
      <c r="BL1370" s="69">
        <v>10</v>
      </c>
      <c r="BM1370" s="69">
        <v>2</v>
      </c>
      <c r="BN1370" s="69">
        <v>31</v>
      </c>
      <c r="BO1370" s="89">
        <v>0</v>
      </c>
      <c r="BP1370" s="69">
        <v>1</v>
      </c>
      <c r="BQ1370" s="69">
        <v>1</v>
      </c>
      <c r="BR1370" s="69">
        <v>1</v>
      </c>
      <c r="BS1370" s="69">
        <v>21507</v>
      </c>
      <c r="BT1370" s="69">
        <v>0</v>
      </c>
      <c r="BU1370" s="69">
        <v>0</v>
      </c>
      <c r="BV1370" s="69">
        <v>1000</v>
      </c>
      <c r="BW1370" s="69">
        <v>0</v>
      </c>
      <c r="BY1370" s="69">
        <v>0</v>
      </c>
      <c r="BZ1370" s="69">
        <v>0</v>
      </c>
      <c r="CA1370" s="69">
        <v>31</v>
      </c>
      <c r="CB1370" s="89">
        <v>0</v>
      </c>
      <c r="CC1370" s="69">
        <v>0</v>
      </c>
      <c r="CD1370" s="69">
        <v>0</v>
      </c>
      <c r="CE1370" s="69">
        <v>0</v>
      </c>
      <c r="CF1370" s="69">
        <v>0</v>
      </c>
      <c r="CG1370" s="69">
        <v>0</v>
      </c>
      <c r="CH1370" s="69">
        <v>0</v>
      </c>
      <c r="CI1370" s="69">
        <v>0</v>
      </c>
      <c r="CJ1370" s="69">
        <v>0</v>
      </c>
      <c r="CL1370" s="69">
        <v>0</v>
      </c>
      <c r="CM1370" s="69">
        <v>0</v>
      </c>
      <c r="CN1370" s="69">
        <v>0</v>
      </c>
      <c r="CO1370" s="89">
        <v>0</v>
      </c>
      <c r="CP1370" s="69">
        <v>0</v>
      </c>
      <c r="CQ1370" s="69">
        <v>0</v>
      </c>
      <c r="CR1370" s="69">
        <v>0</v>
      </c>
      <c r="CS1370" s="69">
        <v>0</v>
      </c>
      <c r="CT1370" s="69">
        <v>0</v>
      </c>
      <c r="CU1370" s="69">
        <v>0</v>
      </c>
      <c r="CV1370" s="69">
        <v>0</v>
      </c>
      <c r="CW1370" s="69">
        <v>0</v>
      </c>
      <c r="CZ1370" s="69">
        <v>0</v>
      </c>
      <c r="DA1370" s="69">
        <v>0</v>
      </c>
      <c r="DB1370" s="69">
        <v>100</v>
      </c>
      <c r="DC1370" s="69">
        <v>15</v>
      </c>
      <c r="DD1370" s="69">
        <v>0</v>
      </c>
      <c r="DE1370" s="69">
        <v>0</v>
      </c>
      <c r="DF1370" s="69">
        <v>0</v>
      </c>
      <c r="DG1370" s="69">
        <v>1</v>
      </c>
      <c r="DI1370" s="69" t="e">
        <f>INDEX(Sheet3!$E$78:$E$1130,MATCH(A1370,Sheet3!$D$78:$D$1130,0))</f>
        <v>#N/A</v>
      </c>
      <c r="DJ1370" s="69" t="str">
        <f t="shared" si="261"/>
        <v>skill_icons.ps_pet_skill_038</v>
      </c>
      <c r="DK1370" s="69" t="s">
        <v>3004</v>
      </c>
      <c r="DL1370" s="93"/>
      <c r="DM1370" s="159" t="s">
        <v>3005</v>
      </c>
      <c r="DN1370" s="69" t="e">
        <f>"造成["&amp;INDEX(Sheet5!$L$2:$L$11,MATCH(BL1370,Sheet5!$J$2:$J$11,0))&amp;":"&amp;BR1370&amp;"*"&amp;BS1370/1000&amp;"]"&amp;INDEX(Sheet5!$I$2:$I$4,MATCH(BR1370,Sheet5!$H$2:$H$4,0))&amp;"的"&amp;INDEX(Sheet5!$K$2:$K$11,MATCH(BL1370,Sheet5!$J$2:$J$11,0))</f>
        <v>#N/A</v>
      </c>
      <c r="DO1370" s="69" t="e">
        <f>"造成["&amp;INDEX(Sheet5!$L$2:$L$11,MATCH(BY1370,Sheet5!$J$2:$J$11,0))&amp;":"&amp;CE1370&amp;"*"&amp;CF1370/1000&amp;"]"&amp;INDEX(Sheet5!$I$2:$I$4,MATCH(CE1370,Sheet5!$H$2:$H$4,0))&amp;"的"&amp;INDEX(Sheet5!$K$2:$K$11,MATCH(BY1370,Sheet5!$J$2:$J$11,0))</f>
        <v>#N/A</v>
      </c>
      <c r="DP1370" s="69"/>
      <c r="DQ1370" s="69"/>
      <c r="DR1370" s="69" t="e">
        <f t="shared" si="276"/>
        <v>#N/A</v>
      </c>
      <c r="DS1370" s="90">
        <f>MATCH(A1370,Sheet5!D:D,0)</f>
        <v>39</v>
      </c>
      <c r="DT1370" s="94" t="e">
        <f>MATCH(A1369,Sheet5!F:F,0)</f>
        <v>#N/A</v>
      </c>
      <c r="DU1370" s="69">
        <v>100</v>
      </c>
      <c r="DV1370" s="69">
        <v>15</v>
      </c>
      <c r="DW1370" s="69">
        <v>0</v>
      </c>
      <c r="DX1370" s="69">
        <v>0</v>
      </c>
      <c r="DY1370" s="69">
        <v>0</v>
      </c>
    </row>
    <row r="1371" spans="1:129" ht="15">
      <c r="A1371" s="69">
        <v>73901</v>
      </c>
      <c r="B1371" s="69">
        <v>0</v>
      </c>
      <c r="C1371" s="69">
        <v>1</v>
      </c>
      <c r="D1371" s="69" t="s">
        <v>3006</v>
      </c>
      <c r="E1371" s="69" t="s">
        <v>3007</v>
      </c>
      <c r="F1371" s="69" t="s">
        <v>1763</v>
      </c>
      <c r="G1371" s="69">
        <v>1</v>
      </c>
      <c r="H1371" s="69" t="s">
        <v>852</v>
      </c>
      <c r="I1371" s="69">
        <v>0</v>
      </c>
      <c r="J1371" s="69">
        <v>0</v>
      </c>
      <c r="K1371" s="69">
        <v>0</v>
      </c>
      <c r="M1371" s="69">
        <v>0</v>
      </c>
      <c r="O1371" s="69">
        <v>0</v>
      </c>
      <c r="P1371" s="69">
        <v>1</v>
      </c>
      <c r="Q1371" s="69">
        <v>0</v>
      </c>
      <c r="R1371" s="69">
        <v>2</v>
      </c>
      <c r="S1371" s="69">
        <v>72</v>
      </c>
      <c r="T1371" s="69">
        <v>6</v>
      </c>
      <c r="U1371" s="69">
        <v>0</v>
      </c>
      <c r="V1371" s="69">
        <v>0</v>
      </c>
      <c r="W1371" s="69">
        <v>0</v>
      </c>
      <c r="X1371" s="69">
        <v>0</v>
      </c>
      <c r="Y1371" s="69">
        <v>0</v>
      </c>
      <c r="Z1371" s="69">
        <v>0</v>
      </c>
      <c r="AA1371" s="69">
        <v>1</v>
      </c>
      <c r="AB1371" s="69">
        <v>8</v>
      </c>
      <c r="AC1371" s="69">
        <v>0</v>
      </c>
      <c r="AD1371" s="69">
        <v>0</v>
      </c>
      <c r="AE1371" s="69">
        <v>0</v>
      </c>
      <c r="AF1371" s="69">
        <v>1</v>
      </c>
      <c r="AG1371" s="69">
        <v>0</v>
      </c>
      <c r="AH1371" s="69">
        <v>1</v>
      </c>
      <c r="AI1371" s="69">
        <v>0</v>
      </c>
      <c r="AJ1371" s="69">
        <v>0</v>
      </c>
      <c r="AK1371" s="69">
        <v>0</v>
      </c>
      <c r="AL1371" s="69">
        <v>0</v>
      </c>
      <c r="AM1371" s="69">
        <v>0</v>
      </c>
      <c r="AN1371" s="69">
        <v>0</v>
      </c>
      <c r="AO1371" s="69">
        <v>0</v>
      </c>
      <c r="AP1371" s="69">
        <v>0</v>
      </c>
      <c r="AQ1371" s="84">
        <v>0</v>
      </c>
      <c r="AR1371" s="69">
        <v>0</v>
      </c>
      <c r="AS1371" s="69">
        <v>0</v>
      </c>
      <c r="AT1371" s="69">
        <v>0</v>
      </c>
      <c r="AU1371" s="69">
        <v>0</v>
      </c>
      <c r="AV1371" s="69">
        <v>0</v>
      </c>
      <c r="AW1371" s="69">
        <v>0</v>
      </c>
      <c r="AX1371" s="69">
        <v>0</v>
      </c>
      <c r="AY1371" s="69">
        <v>0</v>
      </c>
      <c r="AZ1371" s="69">
        <v>0</v>
      </c>
      <c r="BA1371" s="69">
        <v>0</v>
      </c>
      <c r="BB1371" s="69">
        <v>0</v>
      </c>
      <c r="BC1371" s="69">
        <v>0</v>
      </c>
      <c r="BD1371" s="69">
        <v>0</v>
      </c>
      <c r="BE1371" s="69">
        <v>0</v>
      </c>
      <c r="BF1371" s="69">
        <v>0</v>
      </c>
      <c r="BG1371" s="69">
        <v>0</v>
      </c>
      <c r="BH1371" s="69">
        <v>0</v>
      </c>
      <c r="BK1371" s="69">
        <v>3</v>
      </c>
      <c r="BL1371" s="69">
        <v>10</v>
      </c>
      <c r="BM1371" s="69">
        <v>1</v>
      </c>
      <c r="BN1371" s="69">
        <v>8</v>
      </c>
      <c r="BO1371" s="89">
        <v>0</v>
      </c>
      <c r="BP1371" s="69">
        <v>1</v>
      </c>
      <c r="BQ1371" s="69">
        <v>1</v>
      </c>
      <c r="BR1371" s="69">
        <v>1</v>
      </c>
      <c r="BS1371" s="69">
        <v>21508</v>
      </c>
      <c r="BT1371" s="69">
        <v>0</v>
      </c>
      <c r="BU1371" s="69">
        <v>0</v>
      </c>
      <c r="BV1371" s="69">
        <v>1000</v>
      </c>
      <c r="BW1371" s="69">
        <v>0</v>
      </c>
      <c r="BY1371" s="69">
        <v>0</v>
      </c>
      <c r="BZ1371" s="69">
        <v>0</v>
      </c>
      <c r="CA1371" s="69">
        <v>31</v>
      </c>
      <c r="CB1371" s="89">
        <v>0</v>
      </c>
      <c r="CC1371" s="69">
        <v>0</v>
      </c>
      <c r="CD1371" s="69">
        <v>0</v>
      </c>
      <c r="CE1371" s="69">
        <v>0</v>
      </c>
      <c r="CF1371" s="69">
        <v>0</v>
      </c>
      <c r="CG1371" s="69">
        <v>0</v>
      </c>
      <c r="CH1371" s="69">
        <v>0</v>
      </c>
      <c r="CI1371" s="69">
        <v>0</v>
      </c>
      <c r="CJ1371" s="69">
        <v>0</v>
      </c>
      <c r="CL1371" s="69">
        <v>0</v>
      </c>
      <c r="CM1371" s="69">
        <v>0</v>
      </c>
      <c r="CN1371" s="69">
        <v>0</v>
      </c>
      <c r="CO1371" s="89">
        <v>0</v>
      </c>
      <c r="CP1371" s="69">
        <v>0</v>
      </c>
      <c r="CQ1371" s="69">
        <v>0</v>
      </c>
      <c r="CR1371" s="69">
        <v>0</v>
      </c>
      <c r="CS1371" s="69">
        <v>0</v>
      </c>
      <c r="CT1371" s="69">
        <v>0</v>
      </c>
      <c r="CU1371" s="69">
        <v>0</v>
      </c>
      <c r="CV1371" s="69">
        <v>0</v>
      </c>
      <c r="CW1371" s="69">
        <v>0</v>
      </c>
      <c r="CZ1371" s="69">
        <v>0</v>
      </c>
      <c r="DA1371" s="69">
        <v>0</v>
      </c>
      <c r="DB1371" s="69">
        <v>999999</v>
      </c>
      <c r="DC1371" s="69">
        <v>6</v>
      </c>
      <c r="DD1371" s="69">
        <v>0</v>
      </c>
      <c r="DE1371" s="69">
        <v>0</v>
      </c>
      <c r="DF1371" s="69">
        <v>0</v>
      </c>
      <c r="DG1371" s="69">
        <v>1</v>
      </c>
      <c r="DI1371" s="69" t="e">
        <f>INDEX(Sheet3!$E$78:$E$1130,MATCH(A1371,Sheet3!$D$78:$D$1130,0))</f>
        <v>#N/A</v>
      </c>
      <c r="DJ1371" s="69" t="str">
        <f t="shared" si="261"/>
        <v>skill_icons.ps_pet_skill_039</v>
      </c>
      <c r="DK1371" s="69" t="s">
        <v>3008</v>
      </c>
      <c r="DL1371" s="93"/>
      <c r="DM1371" s="113" t="s">
        <v>3009</v>
      </c>
      <c r="DN1371" s="69" t="e">
        <f>"造成["&amp;INDEX(Sheet5!$L$2:$L$11,MATCH(BL1371,Sheet5!$J$2:$J$11,0))&amp;":"&amp;BR1371&amp;"*"&amp;BS1371/1000&amp;"]"&amp;INDEX(Sheet5!$I$2:$I$4,MATCH(BR1371,Sheet5!$H$2:$H$4,0))&amp;"的"&amp;INDEX(Sheet5!$K$2:$K$11,MATCH(BL1371,Sheet5!$J$2:$J$11,0))</f>
        <v>#N/A</v>
      </c>
      <c r="DO1371" s="69" t="e">
        <f>"造成["&amp;INDEX(Sheet5!$L$2:$L$11,MATCH(BY1371,Sheet5!$J$2:$J$11,0))&amp;":"&amp;CE1371&amp;"*"&amp;CF1371/1000&amp;"]"&amp;INDEX(Sheet5!$I$2:$I$4,MATCH(CE1371,Sheet5!$H$2:$H$4,0))&amp;"的"&amp;INDEX(Sheet5!$K$2:$K$11,MATCH(BY1371,Sheet5!$J$2:$J$11,0))</f>
        <v>#N/A</v>
      </c>
      <c r="DP1371" s="69"/>
      <c r="DQ1371" s="69"/>
      <c r="DR1371" s="69" t="e">
        <f t="shared" si="276"/>
        <v>#N/A</v>
      </c>
      <c r="DS1371" s="90">
        <f>MATCH(A1371,Sheet5!D:D,0)</f>
        <v>40</v>
      </c>
      <c r="DT1371" s="94" t="e">
        <f>MATCH(A1370,Sheet5!F:F,0)</f>
        <v>#N/A</v>
      </c>
      <c r="DU1371" s="69">
        <v>999999</v>
      </c>
      <c r="DV1371" s="69">
        <v>6</v>
      </c>
      <c r="DW1371" s="69">
        <v>0</v>
      </c>
      <c r="DX1371" s="69">
        <v>0</v>
      </c>
      <c r="DY1371" s="69">
        <v>0</v>
      </c>
    </row>
    <row r="1372" spans="1:129" ht="15">
      <c r="A1372" s="69">
        <v>74001</v>
      </c>
      <c r="B1372" s="69">
        <v>0</v>
      </c>
      <c r="C1372" s="69">
        <v>1</v>
      </c>
      <c r="D1372" s="69" t="s">
        <v>3010</v>
      </c>
      <c r="E1372" s="69" t="s">
        <v>3011</v>
      </c>
      <c r="F1372" s="69" t="s">
        <v>636</v>
      </c>
      <c r="G1372" s="69">
        <v>1</v>
      </c>
      <c r="H1372" s="69" t="s">
        <v>852</v>
      </c>
      <c r="I1372" s="69">
        <v>0</v>
      </c>
      <c r="J1372" s="69">
        <v>0</v>
      </c>
      <c r="K1372" s="69">
        <v>0</v>
      </c>
      <c r="M1372" s="69">
        <v>0</v>
      </c>
      <c r="O1372" s="69">
        <v>0</v>
      </c>
      <c r="P1372" s="69">
        <v>1</v>
      </c>
      <c r="Q1372" s="69">
        <v>0</v>
      </c>
      <c r="R1372" s="69">
        <v>2</v>
      </c>
      <c r="S1372" s="69">
        <v>128</v>
      </c>
      <c r="T1372" s="69">
        <v>100</v>
      </c>
      <c r="U1372" s="69">
        <v>0</v>
      </c>
      <c r="V1372" s="69">
        <v>15</v>
      </c>
      <c r="W1372" s="69">
        <v>0</v>
      </c>
      <c r="X1372" s="69">
        <v>0</v>
      </c>
      <c r="Y1372" s="69">
        <v>0</v>
      </c>
      <c r="Z1372" s="69">
        <v>0</v>
      </c>
      <c r="AA1372" s="69">
        <v>2</v>
      </c>
      <c r="AB1372" s="69">
        <v>31</v>
      </c>
      <c r="AC1372" s="69">
        <v>0</v>
      </c>
      <c r="AD1372" s="69">
        <v>0</v>
      </c>
      <c r="AE1372" s="69">
        <v>0</v>
      </c>
      <c r="AF1372" s="69">
        <v>0</v>
      </c>
      <c r="AG1372" s="69">
        <v>0</v>
      </c>
      <c r="AH1372" s="69">
        <v>0</v>
      </c>
      <c r="AI1372" s="69">
        <v>0</v>
      </c>
      <c r="AJ1372" s="69">
        <v>0</v>
      </c>
      <c r="AK1372" s="69">
        <v>0</v>
      </c>
      <c r="AL1372" s="69">
        <v>0</v>
      </c>
      <c r="AM1372" s="69">
        <v>0</v>
      </c>
      <c r="AN1372" s="69">
        <v>0</v>
      </c>
      <c r="AO1372" s="69">
        <v>0</v>
      </c>
      <c r="AP1372" s="69">
        <v>0</v>
      </c>
      <c r="AQ1372" s="84">
        <v>0</v>
      </c>
      <c r="AR1372" s="69">
        <v>0</v>
      </c>
      <c r="AS1372" s="69">
        <v>0</v>
      </c>
      <c r="AT1372" s="69">
        <v>0</v>
      </c>
      <c r="AU1372" s="69">
        <v>0</v>
      </c>
      <c r="AV1372" s="69">
        <v>0</v>
      </c>
      <c r="AW1372" s="69">
        <v>0</v>
      </c>
      <c r="AX1372" s="69">
        <v>0</v>
      </c>
      <c r="AY1372" s="69">
        <v>0</v>
      </c>
      <c r="AZ1372" s="69">
        <v>0</v>
      </c>
      <c r="BA1372" s="69">
        <v>0</v>
      </c>
      <c r="BB1372" s="69">
        <v>0</v>
      </c>
      <c r="BC1372" s="69">
        <v>0</v>
      </c>
      <c r="BD1372" s="69">
        <v>0</v>
      </c>
      <c r="BE1372" s="69">
        <v>0</v>
      </c>
      <c r="BF1372" s="69">
        <v>0</v>
      </c>
      <c r="BG1372" s="69">
        <v>0</v>
      </c>
      <c r="BH1372" s="69">
        <v>0</v>
      </c>
      <c r="BK1372" s="69">
        <v>3</v>
      </c>
      <c r="BL1372" s="69">
        <v>0</v>
      </c>
      <c r="BM1372" s="69">
        <v>2</v>
      </c>
      <c r="BN1372" s="69">
        <v>31</v>
      </c>
      <c r="BO1372" s="89">
        <v>0</v>
      </c>
      <c r="BP1372" s="69">
        <v>0</v>
      </c>
      <c r="BQ1372" s="69">
        <v>0</v>
      </c>
      <c r="BR1372" s="69">
        <v>0</v>
      </c>
      <c r="BS1372" s="69">
        <v>0</v>
      </c>
      <c r="BT1372" s="69">
        <v>0</v>
      </c>
      <c r="BU1372" s="69">
        <v>0</v>
      </c>
      <c r="BV1372" s="69">
        <v>1000</v>
      </c>
      <c r="BW1372" s="69">
        <v>0</v>
      </c>
      <c r="BY1372" s="69">
        <v>0</v>
      </c>
      <c r="BZ1372" s="69">
        <v>0</v>
      </c>
      <c r="CA1372" s="69">
        <v>31</v>
      </c>
      <c r="CB1372" s="89">
        <v>0</v>
      </c>
      <c r="CC1372" s="69">
        <v>0</v>
      </c>
      <c r="CD1372" s="69">
        <v>0</v>
      </c>
      <c r="CE1372" s="69">
        <v>0</v>
      </c>
      <c r="CF1372" s="69">
        <v>0</v>
      </c>
      <c r="CG1372" s="69">
        <v>0</v>
      </c>
      <c r="CH1372" s="69">
        <v>0</v>
      </c>
      <c r="CI1372" s="69">
        <v>0</v>
      </c>
      <c r="CJ1372" s="69">
        <v>0</v>
      </c>
      <c r="CL1372" s="69">
        <v>0</v>
      </c>
      <c r="CM1372" s="69">
        <v>0</v>
      </c>
      <c r="CN1372" s="69">
        <v>0</v>
      </c>
      <c r="CO1372" s="89">
        <v>0</v>
      </c>
      <c r="CP1372" s="69">
        <v>0</v>
      </c>
      <c r="CQ1372" s="69">
        <v>0</v>
      </c>
      <c r="CR1372" s="69">
        <v>0</v>
      </c>
      <c r="CS1372" s="69">
        <v>0</v>
      </c>
      <c r="CT1372" s="69">
        <v>0</v>
      </c>
      <c r="CU1372" s="69">
        <v>0</v>
      </c>
      <c r="CV1372" s="69">
        <v>0</v>
      </c>
      <c r="CW1372" s="69">
        <v>0</v>
      </c>
      <c r="CZ1372" s="69">
        <v>0</v>
      </c>
      <c r="DA1372" s="69">
        <v>0</v>
      </c>
      <c r="DB1372" s="69">
        <v>100</v>
      </c>
      <c r="DC1372" s="69">
        <v>15</v>
      </c>
      <c r="DD1372" s="69">
        <v>0</v>
      </c>
      <c r="DE1372" s="69">
        <v>0</v>
      </c>
      <c r="DF1372" s="69">
        <v>0</v>
      </c>
      <c r="DG1372" s="69">
        <v>1</v>
      </c>
      <c r="DI1372" s="69" t="e">
        <f>INDEX(Sheet3!$E$78:$E$1130,MATCH(A1372,Sheet3!$D$78:$D$1130,0))</f>
        <v>#N/A</v>
      </c>
      <c r="DJ1372" s="69" t="str">
        <f t="shared" ref="DJ1372:DJ1377" si="277">IFERROR(DI1372,F1372)</f>
        <v>skill_icons.ps_pet_skill_042</v>
      </c>
      <c r="DK1372" s="69" t="s">
        <v>3012</v>
      </c>
      <c r="DL1372" s="93"/>
      <c r="DM1372" s="159" t="s">
        <v>3013</v>
      </c>
      <c r="DN1372" s="69" t="e">
        <f>"造成["&amp;INDEX(Sheet5!$L$2:$L$11,MATCH(BL1372,Sheet5!$J$2:$J$11,0))&amp;":"&amp;BR1372&amp;"*"&amp;BS1372/1000&amp;"]"&amp;INDEX(Sheet5!$I$2:$I$4,MATCH(BR1372,Sheet5!$H$2:$H$4,0))&amp;"的"&amp;INDEX(Sheet5!$K$2:$K$11,MATCH(BL1372,Sheet5!$J$2:$J$11,0))</f>
        <v>#N/A</v>
      </c>
      <c r="DO1372" s="69" t="e">
        <f>"造成["&amp;INDEX(Sheet5!$L$2:$L$11,MATCH(BY1372,Sheet5!$J$2:$J$11,0))&amp;":"&amp;CE1372&amp;"*"&amp;CF1372/1000&amp;"]"&amp;INDEX(Sheet5!$I$2:$I$4,MATCH(CE1372,Sheet5!$H$2:$H$4,0))&amp;"的"&amp;INDEX(Sheet5!$K$2:$K$11,MATCH(BY1372,Sheet5!$J$2:$J$11,0))</f>
        <v>#N/A</v>
      </c>
      <c r="DP1372" s="69"/>
      <c r="DQ1372" s="69"/>
      <c r="DR1372" s="69" t="e">
        <f t="shared" si="276"/>
        <v>#N/A</v>
      </c>
      <c r="DS1372" s="90">
        <f>MATCH(A1372,Sheet5!D:D,0)</f>
        <v>41</v>
      </c>
      <c r="DT1372" s="94" t="e">
        <f>MATCH(A1371,Sheet5!F:F,0)</f>
        <v>#N/A</v>
      </c>
      <c r="DU1372" s="69">
        <v>100</v>
      </c>
      <c r="DV1372" s="69">
        <v>15</v>
      </c>
      <c r="DW1372" s="69">
        <v>0</v>
      </c>
      <c r="DX1372" s="69">
        <v>0</v>
      </c>
      <c r="DY1372" s="69">
        <v>0</v>
      </c>
    </row>
    <row r="1373" spans="1:129" ht="15">
      <c r="A1373" s="69">
        <v>74101</v>
      </c>
      <c r="B1373" s="69">
        <v>0</v>
      </c>
      <c r="C1373" s="69">
        <v>1</v>
      </c>
      <c r="D1373" s="69" t="s">
        <v>3014</v>
      </c>
      <c r="E1373" s="69" t="s">
        <v>3015</v>
      </c>
      <c r="F1373" s="69" t="s">
        <v>3016</v>
      </c>
      <c r="G1373" s="69">
        <v>1</v>
      </c>
      <c r="H1373" s="69" t="s">
        <v>852</v>
      </c>
      <c r="I1373" s="69">
        <v>0</v>
      </c>
      <c r="J1373" s="69">
        <v>0</v>
      </c>
      <c r="K1373" s="69">
        <v>0</v>
      </c>
      <c r="M1373" s="69">
        <v>0</v>
      </c>
      <c r="O1373" s="69">
        <v>0</v>
      </c>
      <c r="P1373" s="69">
        <v>1</v>
      </c>
      <c r="Q1373" s="69">
        <v>0</v>
      </c>
      <c r="R1373" s="69">
        <v>2</v>
      </c>
      <c r="S1373" s="69">
        <v>2048</v>
      </c>
      <c r="T1373" s="69">
        <v>30</v>
      </c>
      <c r="U1373" s="69">
        <v>0</v>
      </c>
      <c r="V1373" s="69">
        <v>0</v>
      </c>
      <c r="W1373" s="69">
        <v>0</v>
      </c>
      <c r="X1373" s="69">
        <v>0</v>
      </c>
      <c r="Y1373" s="69">
        <v>0</v>
      </c>
      <c r="Z1373" s="69">
        <v>0</v>
      </c>
      <c r="AA1373" s="69">
        <v>2</v>
      </c>
      <c r="AB1373" s="69">
        <v>31</v>
      </c>
      <c r="AC1373" s="69">
        <v>0</v>
      </c>
      <c r="AD1373" s="69">
        <v>0</v>
      </c>
      <c r="AE1373" s="69">
        <v>0</v>
      </c>
      <c r="AF1373" s="69">
        <v>1</v>
      </c>
      <c r="AG1373" s="69">
        <v>0</v>
      </c>
      <c r="AH1373" s="69">
        <v>1</v>
      </c>
      <c r="AI1373" s="69">
        <v>0</v>
      </c>
      <c r="AJ1373" s="69">
        <v>0</v>
      </c>
      <c r="AK1373" s="69">
        <v>0</v>
      </c>
      <c r="AL1373" s="69">
        <v>0</v>
      </c>
      <c r="AM1373" s="69">
        <v>0</v>
      </c>
      <c r="AN1373" s="69">
        <v>0</v>
      </c>
      <c r="AO1373" s="69">
        <v>0</v>
      </c>
      <c r="AP1373" s="69">
        <v>0</v>
      </c>
      <c r="AQ1373" s="84">
        <v>0</v>
      </c>
      <c r="AR1373" s="69">
        <v>0</v>
      </c>
      <c r="AS1373" s="69">
        <v>0</v>
      </c>
      <c r="AT1373" s="69">
        <v>0</v>
      </c>
      <c r="AU1373" s="69">
        <v>0</v>
      </c>
      <c r="AV1373" s="69">
        <v>0</v>
      </c>
      <c r="AW1373" s="69">
        <v>0</v>
      </c>
      <c r="AX1373" s="69">
        <v>0</v>
      </c>
      <c r="AY1373" s="69">
        <v>0</v>
      </c>
      <c r="AZ1373" s="69">
        <v>0</v>
      </c>
      <c r="BA1373" s="69">
        <v>0</v>
      </c>
      <c r="BB1373" s="69">
        <v>0</v>
      </c>
      <c r="BC1373" s="69">
        <v>0</v>
      </c>
      <c r="BD1373" s="69">
        <v>0</v>
      </c>
      <c r="BE1373" s="69">
        <v>0</v>
      </c>
      <c r="BF1373" s="69">
        <v>0</v>
      </c>
      <c r="BG1373" s="69">
        <v>0</v>
      </c>
      <c r="BH1373" s="69">
        <v>0</v>
      </c>
      <c r="BK1373" s="69">
        <v>3</v>
      </c>
      <c r="BL1373" s="69">
        <v>10</v>
      </c>
      <c r="BM1373" s="69">
        <v>2</v>
      </c>
      <c r="BN1373" s="69">
        <v>31</v>
      </c>
      <c r="BO1373" s="89">
        <v>0</v>
      </c>
      <c r="BP1373" s="69">
        <v>1</v>
      </c>
      <c r="BQ1373" s="69">
        <v>1</v>
      </c>
      <c r="BR1373" s="69">
        <v>1</v>
      </c>
      <c r="BS1373" s="69">
        <v>21509</v>
      </c>
      <c r="BT1373" s="69">
        <v>0</v>
      </c>
      <c r="BU1373" s="69">
        <v>0</v>
      </c>
      <c r="BV1373" s="69">
        <v>1000</v>
      </c>
      <c r="BW1373" s="69">
        <v>0</v>
      </c>
      <c r="BY1373" s="69">
        <v>0</v>
      </c>
      <c r="BZ1373" s="69">
        <v>0</v>
      </c>
      <c r="CA1373" s="69">
        <v>31</v>
      </c>
      <c r="CB1373" s="89">
        <v>0</v>
      </c>
      <c r="CC1373" s="69">
        <v>0</v>
      </c>
      <c r="CD1373" s="69">
        <v>0</v>
      </c>
      <c r="CE1373" s="69">
        <v>0</v>
      </c>
      <c r="CF1373" s="69">
        <v>0</v>
      </c>
      <c r="CG1373" s="69">
        <v>0</v>
      </c>
      <c r="CH1373" s="69">
        <v>0</v>
      </c>
      <c r="CI1373" s="69">
        <v>0</v>
      </c>
      <c r="CJ1373" s="69">
        <v>0</v>
      </c>
      <c r="CL1373" s="69">
        <v>0</v>
      </c>
      <c r="CM1373" s="69">
        <v>0</v>
      </c>
      <c r="CN1373" s="69">
        <v>0</v>
      </c>
      <c r="CO1373" s="89">
        <v>0</v>
      </c>
      <c r="CP1373" s="69">
        <v>0</v>
      </c>
      <c r="CQ1373" s="69">
        <v>0</v>
      </c>
      <c r="CR1373" s="69">
        <v>0</v>
      </c>
      <c r="CS1373" s="69">
        <v>0</v>
      </c>
      <c r="CT1373" s="69">
        <v>0</v>
      </c>
      <c r="CU1373" s="69">
        <v>0</v>
      </c>
      <c r="CV1373" s="69">
        <v>0</v>
      </c>
      <c r="CW1373" s="69">
        <v>0</v>
      </c>
      <c r="CZ1373" s="69">
        <v>0</v>
      </c>
      <c r="DA1373" s="69">
        <v>0</v>
      </c>
      <c r="DB1373" s="69">
        <v>10</v>
      </c>
      <c r="DC1373" s="69">
        <v>30</v>
      </c>
      <c r="DD1373" s="69">
        <v>0</v>
      </c>
      <c r="DE1373" s="69">
        <v>0</v>
      </c>
      <c r="DF1373" s="69">
        <v>0</v>
      </c>
      <c r="DG1373" s="69">
        <v>1</v>
      </c>
      <c r="DI1373" s="69" t="e">
        <f>INDEX(Sheet3!$E$78:$E$1130,MATCH(A1373,Sheet3!$D$78:$D$1130,0))</f>
        <v>#N/A</v>
      </c>
      <c r="DJ1373" s="69" t="str">
        <f t="shared" si="277"/>
        <v>skill_icons.ps_pet_skill_048</v>
      </c>
      <c r="DK1373" s="69" t="s">
        <v>3017</v>
      </c>
      <c r="DL1373" s="93"/>
      <c r="DM1373" s="159" t="s">
        <v>3018</v>
      </c>
      <c r="DN1373" s="69" t="e">
        <f>"造成["&amp;INDEX(Sheet5!$L$2:$L$11,MATCH(BL1373,Sheet5!$J$2:$J$11,0))&amp;":"&amp;BR1373&amp;"*"&amp;BS1373/1000&amp;"]"&amp;INDEX(Sheet5!$I$2:$I$4,MATCH(BR1373,Sheet5!$H$2:$H$4,0))&amp;"的"&amp;INDEX(Sheet5!$K$2:$K$11,MATCH(BL1373,Sheet5!$J$2:$J$11,0))</f>
        <v>#N/A</v>
      </c>
      <c r="DO1373" s="69" t="e">
        <f>"造成["&amp;INDEX(Sheet5!$L$2:$L$11,MATCH(BY1373,Sheet5!$J$2:$J$11,0))&amp;":"&amp;CE1373&amp;"*"&amp;CF1373/1000&amp;"]"&amp;INDEX(Sheet5!$I$2:$I$4,MATCH(CE1373,Sheet5!$H$2:$H$4,0))&amp;"的"&amp;INDEX(Sheet5!$K$2:$K$11,MATCH(BY1373,Sheet5!$J$2:$J$11,0))</f>
        <v>#N/A</v>
      </c>
      <c r="DP1373" s="69"/>
      <c r="DQ1373" s="69"/>
      <c r="DR1373" s="69" t="e">
        <f t="shared" si="276"/>
        <v>#N/A</v>
      </c>
      <c r="DS1373" s="90">
        <f>MATCH(A1373,Sheet5!D:D,0)</f>
        <v>42</v>
      </c>
      <c r="DT1373" s="94" t="e">
        <f>MATCH(A1372,Sheet5!F:F,0)</f>
        <v>#N/A</v>
      </c>
      <c r="DU1373" s="69">
        <v>10</v>
      </c>
      <c r="DV1373" s="69">
        <v>30</v>
      </c>
      <c r="DW1373" s="69">
        <v>0</v>
      </c>
      <c r="DX1373" s="69">
        <v>0</v>
      </c>
      <c r="DY1373" s="69">
        <v>0</v>
      </c>
    </row>
    <row r="1374" spans="1:129" ht="15">
      <c r="A1374" s="69">
        <v>74301</v>
      </c>
      <c r="B1374" s="69">
        <v>0</v>
      </c>
      <c r="C1374" s="69">
        <v>1</v>
      </c>
      <c r="D1374" s="69" t="s">
        <v>3019</v>
      </c>
      <c r="E1374" s="69" t="s">
        <v>1996</v>
      </c>
      <c r="F1374" s="69" t="s">
        <v>1997</v>
      </c>
      <c r="G1374" s="69">
        <v>1</v>
      </c>
      <c r="H1374" s="69" t="s">
        <v>507</v>
      </c>
      <c r="I1374" s="69">
        <v>500</v>
      </c>
      <c r="J1374" s="69">
        <v>0</v>
      </c>
      <c r="K1374" s="69">
        <v>500</v>
      </c>
      <c r="M1374" s="69">
        <v>330</v>
      </c>
      <c r="O1374" s="69">
        <v>0</v>
      </c>
      <c r="P1374" s="69">
        <v>1</v>
      </c>
      <c r="Q1374" s="69">
        <v>0</v>
      </c>
      <c r="R1374" s="69">
        <v>1</v>
      </c>
      <c r="S1374" s="69">
        <v>0</v>
      </c>
      <c r="T1374" s="69">
        <v>0</v>
      </c>
      <c r="U1374" s="69">
        <v>0</v>
      </c>
      <c r="V1374" s="69">
        <v>0</v>
      </c>
      <c r="W1374" s="69">
        <v>0</v>
      </c>
      <c r="X1374" s="69">
        <v>0</v>
      </c>
      <c r="Y1374" s="69">
        <v>0</v>
      </c>
      <c r="Z1374" s="69">
        <v>10000</v>
      </c>
      <c r="AA1374" s="69">
        <v>1</v>
      </c>
      <c r="AB1374" s="69">
        <v>8</v>
      </c>
      <c r="AC1374" s="69">
        <v>0</v>
      </c>
      <c r="AD1374" s="69">
        <v>0</v>
      </c>
      <c r="AE1374" s="69">
        <v>0</v>
      </c>
      <c r="AF1374" s="69">
        <v>1</v>
      </c>
      <c r="AG1374" s="69">
        <v>0</v>
      </c>
      <c r="AH1374" s="69">
        <v>1</v>
      </c>
      <c r="AI1374" s="69">
        <v>0</v>
      </c>
      <c r="AJ1374" s="69">
        <v>0</v>
      </c>
      <c r="AK1374" s="69">
        <v>0</v>
      </c>
      <c r="AL1374" s="69">
        <v>0</v>
      </c>
      <c r="AM1374" s="69">
        <v>1</v>
      </c>
      <c r="AN1374" s="69">
        <v>1</v>
      </c>
      <c r="AO1374" s="69">
        <v>0</v>
      </c>
      <c r="AP1374" s="69">
        <v>0</v>
      </c>
      <c r="AQ1374" s="84">
        <v>0</v>
      </c>
      <c r="AR1374" s="69">
        <v>0</v>
      </c>
      <c r="AS1374" s="69">
        <v>0</v>
      </c>
      <c r="AT1374" s="69">
        <v>0</v>
      </c>
      <c r="AU1374" s="69">
        <v>0</v>
      </c>
      <c r="AV1374" s="69">
        <v>0</v>
      </c>
      <c r="AW1374" s="69">
        <v>0</v>
      </c>
      <c r="AX1374" s="69">
        <v>0</v>
      </c>
      <c r="AY1374" s="69">
        <v>0</v>
      </c>
      <c r="AZ1374" s="69">
        <v>0</v>
      </c>
      <c r="BA1374" s="69">
        <v>1</v>
      </c>
      <c r="BB1374" s="69">
        <v>-1</v>
      </c>
      <c r="BC1374" s="69">
        <v>0</v>
      </c>
      <c r="BD1374" s="69">
        <v>0</v>
      </c>
      <c r="BE1374" s="69">
        <v>0</v>
      </c>
      <c r="BF1374" s="69">
        <v>0</v>
      </c>
      <c r="BG1374" s="69">
        <v>0</v>
      </c>
      <c r="BH1374" s="69">
        <v>333</v>
      </c>
      <c r="BI1374" s="69" t="s">
        <v>3020</v>
      </c>
      <c r="BK1374" s="69">
        <v>3</v>
      </c>
      <c r="BL1374" s="69">
        <v>10</v>
      </c>
      <c r="BM1374" s="69">
        <v>1</v>
      </c>
      <c r="BN1374" s="69">
        <v>31</v>
      </c>
      <c r="BO1374" s="89">
        <v>0</v>
      </c>
      <c r="BP1374" s="69">
        <v>1</v>
      </c>
      <c r="BQ1374" s="69">
        <v>1</v>
      </c>
      <c r="BR1374" s="69">
        <v>1</v>
      </c>
      <c r="BS1374" s="69">
        <v>70071</v>
      </c>
      <c r="BT1374" s="69">
        <v>0</v>
      </c>
      <c r="BU1374" s="69">
        <v>0</v>
      </c>
      <c r="BV1374" s="69">
        <v>1000</v>
      </c>
      <c r="BW1374" s="69">
        <v>0</v>
      </c>
      <c r="BY1374" s="69">
        <v>0</v>
      </c>
      <c r="BZ1374" s="69">
        <v>0</v>
      </c>
      <c r="CA1374" s="69">
        <v>31</v>
      </c>
      <c r="CB1374" s="89">
        <v>0</v>
      </c>
      <c r="CC1374" s="69">
        <v>0</v>
      </c>
      <c r="CD1374" s="69">
        <v>0</v>
      </c>
      <c r="CE1374" s="69">
        <v>0</v>
      </c>
      <c r="CF1374" s="69">
        <v>0</v>
      </c>
      <c r="CG1374" s="69">
        <v>0</v>
      </c>
      <c r="CH1374" s="69">
        <v>0</v>
      </c>
      <c r="CI1374" s="69">
        <v>0</v>
      </c>
      <c r="CJ1374" s="69">
        <v>0</v>
      </c>
      <c r="CL1374" s="69">
        <v>0</v>
      </c>
      <c r="CM1374" s="69">
        <v>0</v>
      </c>
      <c r="CN1374" s="69">
        <v>0</v>
      </c>
      <c r="CO1374" s="89">
        <v>0</v>
      </c>
      <c r="CP1374" s="69">
        <v>0</v>
      </c>
      <c r="CQ1374" s="69">
        <v>0</v>
      </c>
      <c r="CR1374" s="69">
        <v>0</v>
      </c>
      <c r="CS1374" s="69">
        <v>0</v>
      </c>
      <c r="CT1374" s="69">
        <v>0</v>
      </c>
      <c r="CU1374" s="69">
        <v>0</v>
      </c>
      <c r="CV1374" s="69">
        <v>0</v>
      </c>
      <c r="CW1374" s="69">
        <v>0</v>
      </c>
      <c r="CZ1374" s="69">
        <v>0</v>
      </c>
      <c r="DA1374" s="69">
        <v>0</v>
      </c>
      <c r="DB1374" s="69">
        <v>80</v>
      </c>
      <c r="DC1374" s="69">
        <v>0</v>
      </c>
      <c r="DD1374" s="69">
        <v>0</v>
      </c>
      <c r="DE1374" s="69">
        <v>0</v>
      </c>
      <c r="DF1374" s="69">
        <v>0</v>
      </c>
      <c r="DG1374" s="69">
        <v>1</v>
      </c>
      <c r="DI1374" s="69" t="e">
        <f>INDEX(Sheet3!$E$78:$E$1130,MATCH(A1374,Sheet3!$D$78:$D$1130,0))</f>
        <v>#N/A</v>
      </c>
      <c r="DJ1374" s="69" t="str">
        <f t="shared" si="277"/>
        <v>skill_icons.ps_magic_shield</v>
      </c>
      <c r="DK1374" s="69" t="s">
        <v>1998</v>
      </c>
      <c r="DL1374" s="93"/>
      <c r="DM1374" s="113" t="s">
        <v>3021</v>
      </c>
      <c r="DN1374" s="69" t="e">
        <f>"造成["&amp;INDEX(Sheet5!$L$2:$L$11,MATCH(BL1374,Sheet5!$J$2:$J$11,0))&amp;":"&amp;BR1374&amp;"*"&amp;BS1374/1000&amp;"]"&amp;INDEX(Sheet5!$I$2:$I$4,MATCH(BR1374,Sheet5!$H$2:$H$4,0))&amp;"的"&amp;INDEX(Sheet5!$K$2:$K$11,MATCH(BL1374,Sheet5!$J$2:$J$11,0))</f>
        <v>#N/A</v>
      </c>
      <c r="DO1374" s="69" t="e">
        <f>"造成["&amp;INDEX(Sheet5!$L$2:$L$11,MATCH(BY1374,Sheet5!$J$2:$J$11,0))&amp;":"&amp;CE1374&amp;"*"&amp;CF1374/1000&amp;"]"&amp;INDEX(Sheet5!$I$2:$I$4,MATCH(CE1374,Sheet5!$H$2:$H$4,0))&amp;"的"&amp;INDEX(Sheet5!$K$2:$K$11,MATCH(BY1374,Sheet5!$J$2:$J$11,0))</f>
        <v>#N/A</v>
      </c>
      <c r="DP1374" s="69"/>
      <c r="DQ1374" s="69"/>
      <c r="DR1374" s="69" t="e">
        <f t="shared" si="276"/>
        <v>#N/A</v>
      </c>
      <c r="DS1374" s="90">
        <f>MATCH(A1374,Sheet5!D:D,0)</f>
        <v>43</v>
      </c>
      <c r="DT1374" s="94" t="e">
        <f>MATCH(A1373,Sheet5!F:F,0)</f>
        <v>#N/A</v>
      </c>
      <c r="DU1374" s="69">
        <v>80</v>
      </c>
      <c r="DV1374" s="69">
        <v>0</v>
      </c>
      <c r="DW1374" s="69">
        <v>0</v>
      </c>
      <c r="DX1374" s="69">
        <v>0</v>
      </c>
      <c r="DY1374" s="69">
        <v>0</v>
      </c>
    </row>
    <row r="1375" spans="1:129" ht="14.25">
      <c r="A1375" s="69">
        <v>74401</v>
      </c>
      <c r="B1375" s="69">
        <v>0</v>
      </c>
      <c r="C1375" s="69">
        <v>1</v>
      </c>
      <c r="D1375" s="69" t="s">
        <v>3022</v>
      </c>
      <c r="E1375" s="69" t="s">
        <v>3023</v>
      </c>
      <c r="F1375" s="69" t="s">
        <v>2012</v>
      </c>
      <c r="G1375" s="69">
        <v>0</v>
      </c>
      <c r="H1375" s="69" t="s">
        <v>507</v>
      </c>
      <c r="I1375" s="69">
        <v>2000</v>
      </c>
      <c r="J1375" s="69">
        <v>420</v>
      </c>
      <c r="K1375" s="69">
        <v>500</v>
      </c>
      <c r="M1375" s="69">
        <v>0</v>
      </c>
      <c r="O1375" s="69">
        <v>0</v>
      </c>
      <c r="P1375" s="69">
        <v>4</v>
      </c>
      <c r="Q1375" s="69">
        <v>0</v>
      </c>
      <c r="R1375" s="69">
        <f t="shared" ref="R1375" si="278">IF(S1375&gt;0,2,1)</f>
        <v>1</v>
      </c>
      <c r="S1375" s="69">
        <v>0</v>
      </c>
      <c r="T1375" s="69">
        <v>0</v>
      </c>
      <c r="U1375" s="69">
        <v>0</v>
      </c>
      <c r="V1375" s="69">
        <v>0</v>
      </c>
      <c r="W1375" s="69">
        <v>0</v>
      </c>
      <c r="X1375" s="69">
        <v>0</v>
      </c>
      <c r="Y1375" s="69">
        <v>0</v>
      </c>
      <c r="Z1375" s="69">
        <v>5000</v>
      </c>
      <c r="AA1375" s="69">
        <v>2</v>
      </c>
      <c r="AB1375" s="69">
        <v>31</v>
      </c>
      <c r="AC1375" s="69">
        <v>0</v>
      </c>
      <c r="AD1375" s="69">
        <v>0</v>
      </c>
      <c r="AE1375" s="69">
        <v>0</v>
      </c>
      <c r="AF1375" s="69">
        <v>50</v>
      </c>
      <c r="AG1375" s="69">
        <v>0</v>
      </c>
      <c r="AH1375" s="69">
        <v>4</v>
      </c>
      <c r="AI1375" s="69">
        <v>0</v>
      </c>
      <c r="AJ1375" s="69">
        <v>3</v>
      </c>
      <c r="AK1375" s="69">
        <v>0</v>
      </c>
      <c r="AL1375" s="69">
        <v>0</v>
      </c>
      <c r="AM1375" s="69">
        <v>1</v>
      </c>
      <c r="AN1375" s="69">
        <v>1</v>
      </c>
      <c r="AO1375" s="69">
        <v>0</v>
      </c>
      <c r="AP1375" s="69">
        <v>4</v>
      </c>
      <c r="AQ1375" s="84">
        <v>0</v>
      </c>
      <c r="AR1375" s="69">
        <v>0</v>
      </c>
      <c r="AS1375" s="69">
        <v>0</v>
      </c>
      <c r="AT1375" s="69">
        <v>0</v>
      </c>
      <c r="AU1375" s="69">
        <v>0</v>
      </c>
      <c r="AV1375" s="69">
        <v>1</v>
      </c>
      <c r="AW1375" s="69">
        <v>4</v>
      </c>
      <c r="AX1375" s="69">
        <v>4</v>
      </c>
      <c r="AY1375" s="69">
        <v>1800</v>
      </c>
      <c r="AZ1375" s="69">
        <v>500</v>
      </c>
      <c r="BA1375" s="69">
        <v>0</v>
      </c>
      <c r="BB1375" s="69">
        <v>0</v>
      </c>
      <c r="BC1375" s="69">
        <v>0</v>
      </c>
      <c r="BD1375" s="69">
        <v>0</v>
      </c>
      <c r="BE1375" s="69">
        <v>0</v>
      </c>
      <c r="BF1375" s="69">
        <v>0</v>
      </c>
      <c r="BG1375" s="69">
        <v>0</v>
      </c>
      <c r="BH1375" s="69">
        <v>0</v>
      </c>
      <c r="BI1375" s="69" t="s">
        <v>2013</v>
      </c>
      <c r="BK1375" s="69">
        <v>3</v>
      </c>
      <c r="BL1375" s="69">
        <v>2</v>
      </c>
      <c r="BM1375" s="69">
        <v>2</v>
      </c>
      <c r="BN1375" s="69">
        <v>31</v>
      </c>
      <c r="BO1375" s="89">
        <v>0</v>
      </c>
      <c r="BP1375" s="69">
        <v>1</v>
      </c>
      <c r="BQ1375" s="69">
        <v>1</v>
      </c>
      <c r="BR1375" s="69">
        <v>203</v>
      </c>
      <c r="BS1375" s="69">
        <v>850</v>
      </c>
      <c r="BT1375" s="69">
        <v>0</v>
      </c>
      <c r="BU1375" s="69">
        <v>0</v>
      </c>
      <c r="BV1375" s="69">
        <v>1000</v>
      </c>
      <c r="BW1375" s="69">
        <v>0</v>
      </c>
      <c r="BY1375" s="69">
        <v>0</v>
      </c>
      <c r="BZ1375" s="69">
        <v>0</v>
      </c>
      <c r="CA1375" s="69">
        <v>31</v>
      </c>
      <c r="CB1375" s="89">
        <v>0</v>
      </c>
      <c r="CC1375" s="69">
        <v>0</v>
      </c>
      <c r="CD1375" s="69">
        <v>0</v>
      </c>
      <c r="CE1375" s="69">
        <v>0</v>
      </c>
      <c r="CF1375" s="69">
        <v>0</v>
      </c>
      <c r="CG1375" s="69">
        <v>0</v>
      </c>
      <c r="CH1375" s="69">
        <v>0</v>
      </c>
      <c r="CI1375" s="69">
        <v>0</v>
      </c>
      <c r="CJ1375" s="69">
        <v>0</v>
      </c>
      <c r="CL1375" s="69">
        <v>0</v>
      </c>
      <c r="CM1375" s="69">
        <v>0</v>
      </c>
      <c r="CN1375" s="69">
        <v>0</v>
      </c>
      <c r="CO1375" s="89">
        <v>0</v>
      </c>
      <c r="CP1375" s="69">
        <v>0</v>
      </c>
      <c r="CQ1375" s="69">
        <v>0</v>
      </c>
      <c r="CR1375" s="69">
        <v>0</v>
      </c>
      <c r="CS1375" s="69">
        <v>0</v>
      </c>
      <c r="CT1375" s="69">
        <v>0</v>
      </c>
      <c r="CU1375" s="69">
        <v>0</v>
      </c>
      <c r="CV1375" s="69">
        <v>0</v>
      </c>
      <c r="CW1375" s="69">
        <v>0</v>
      </c>
      <c r="CZ1375" s="69">
        <v>0</v>
      </c>
      <c r="DA1375" s="69">
        <v>0</v>
      </c>
      <c r="DB1375" s="69">
        <v>85</v>
      </c>
      <c r="DC1375" s="69">
        <v>0</v>
      </c>
      <c r="DD1375" s="69">
        <v>0</v>
      </c>
      <c r="DE1375" s="69">
        <v>0</v>
      </c>
      <c r="DF1375" s="69">
        <v>0</v>
      </c>
      <c r="DG1375" s="69">
        <v>1</v>
      </c>
      <c r="DI1375" s="69" t="e">
        <f>INDEX(Sheet3!$E$78:$E$1130,MATCH(A1375,Sheet3!$D$78:$D$1130,0))</f>
        <v>#N/A</v>
      </c>
      <c r="DJ1375" s="69" t="str">
        <f t="shared" si="277"/>
        <v>skill_icons.ps_my_gifts</v>
      </c>
      <c r="DK1375" s="69" t="s">
        <v>2014</v>
      </c>
      <c r="DL1375" s="69"/>
      <c r="DM1375" s="94" t="s">
        <v>3024</v>
      </c>
      <c r="DN1375" s="69" t="str">
        <f>"造成["&amp;INDEX(Sheet5!$L$2:$L$11,MATCH(BL1375,Sheet5!$J$2:$J$11,0))&amp;":"&amp;BR1375&amp;"*"&amp;BS1375/1000&amp;"]"&amp;INDEX(Sheet5!$I$2:$I$4,MATCH(BR1375,Sheet5!$H$2:$H$4,0))&amp;"的"&amp;INDEX(Sheet5!$K$2:$K$11,MATCH(BL1375,Sheet5!$J$2:$J$11,0))</f>
        <v>造成[ui.cs_orange:203*0.85]的物理伤害。</v>
      </c>
      <c r="DO1375" s="94"/>
      <c r="DP1375" s="94"/>
      <c r="DQ1375" s="94"/>
      <c r="DR1375" s="69" t="e">
        <f t="shared" si="276"/>
        <v>#N/A</v>
      </c>
      <c r="DS1375" s="90">
        <f>MATCH(A1375,Sheet5!D:D,0)</f>
        <v>44</v>
      </c>
      <c r="DT1375" s="94" t="e">
        <f>MATCH(A1374,Sheet5!F:F,0)</f>
        <v>#N/A</v>
      </c>
      <c r="DU1375" s="69">
        <v>0</v>
      </c>
      <c r="DV1375" s="69">
        <v>0</v>
      </c>
      <c r="DW1375" s="69">
        <v>0</v>
      </c>
      <c r="DX1375" s="69">
        <v>0</v>
      </c>
      <c r="DY1375" s="69">
        <v>0</v>
      </c>
    </row>
    <row r="1376" spans="1:129" ht="15">
      <c r="A1376" s="69">
        <v>74501</v>
      </c>
      <c r="B1376" s="69">
        <v>0</v>
      </c>
      <c r="C1376" s="69">
        <v>1</v>
      </c>
      <c r="D1376" s="69" t="s">
        <v>3025</v>
      </c>
      <c r="E1376" s="69" t="s">
        <v>3026</v>
      </c>
      <c r="F1376" s="69" t="s">
        <v>3027</v>
      </c>
      <c r="G1376" s="69">
        <v>1</v>
      </c>
      <c r="H1376" s="69" t="s">
        <v>321</v>
      </c>
      <c r="I1376" s="69">
        <v>400</v>
      </c>
      <c r="J1376" s="69">
        <v>270</v>
      </c>
      <c r="K1376" s="69">
        <v>1600</v>
      </c>
      <c r="M1376" s="69">
        <v>402</v>
      </c>
      <c r="O1376" s="69">
        <v>0</v>
      </c>
      <c r="P1376" s="69">
        <v>1</v>
      </c>
      <c r="Q1376" s="69">
        <v>0</v>
      </c>
      <c r="R1376" s="69">
        <v>1</v>
      </c>
      <c r="S1376" s="69">
        <v>0</v>
      </c>
      <c r="T1376" s="69">
        <v>0</v>
      </c>
      <c r="U1376" s="69">
        <v>0</v>
      </c>
      <c r="V1376" s="69">
        <v>0</v>
      </c>
      <c r="W1376" s="69">
        <v>0</v>
      </c>
      <c r="X1376" s="69">
        <v>0</v>
      </c>
      <c r="Y1376" s="69">
        <v>0</v>
      </c>
      <c r="Z1376" s="69">
        <v>6000</v>
      </c>
      <c r="AA1376" s="69">
        <v>2</v>
      </c>
      <c r="AB1376" s="69">
        <v>31</v>
      </c>
      <c r="AC1376" s="69">
        <v>0</v>
      </c>
      <c r="AD1376" s="69">
        <v>0</v>
      </c>
      <c r="AE1376" s="69">
        <v>0</v>
      </c>
      <c r="AF1376" s="69">
        <v>1</v>
      </c>
      <c r="AG1376" s="69">
        <v>0</v>
      </c>
      <c r="AH1376" s="69">
        <v>9</v>
      </c>
      <c r="AI1376" s="69">
        <v>0</v>
      </c>
      <c r="AJ1376" s="69">
        <v>0</v>
      </c>
      <c r="AK1376" s="69">
        <v>0</v>
      </c>
      <c r="AL1376" s="69">
        <v>0</v>
      </c>
      <c r="AM1376" s="69">
        <v>1</v>
      </c>
      <c r="AN1376" s="69">
        <v>1</v>
      </c>
      <c r="AO1376" s="69">
        <v>1</v>
      </c>
      <c r="AP1376" s="69">
        <v>0.5</v>
      </c>
      <c r="AQ1376" s="84">
        <v>10</v>
      </c>
      <c r="AR1376" s="69">
        <v>5</v>
      </c>
      <c r="AS1376" s="69">
        <v>0</v>
      </c>
      <c r="AT1376" s="69">
        <v>0</v>
      </c>
      <c r="AU1376" s="69">
        <v>0</v>
      </c>
      <c r="AV1376" s="69">
        <v>0</v>
      </c>
      <c r="AW1376" s="69">
        <v>0</v>
      </c>
      <c r="AX1376" s="69">
        <v>0</v>
      </c>
      <c r="AY1376" s="69">
        <v>0</v>
      </c>
      <c r="AZ1376" s="69">
        <v>0</v>
      </c>
      <c r="BA1376" s="69">
        <v>0</v>
      </c>
      <c r="BB1376" s="69">
        <v>0</v>
      </c>
      <c r="BC1376" s="69">
        <v>0</v>
      </c>
      <c r="BD1376" s="69">
        <v>0</v>
      </c>
      <c r="BE1376" s="69">
        <v>0</v>
      </c>
      <c r="BF1376" s="69">
        <v>0</v>
      </c>
      <c r="BG1376" s="69">
        <v>0</v>
      </c>
      <c r="BH1376" s="69">
        <v>0</v>
      </c>
      <c r="BI1376" s="69" t="s">
        <v>3028</v>
      </c>
      <c r="BK1376" s="69">
        <v>3</v>
      </c>
      <c r="BL1376" s="69">
        <v>10</v>
      </c>
      <c r="BM1376" s="69">
        <v>2</v>
      </c>
      <c r="BN1376" s="69">
        <v>31</v>
      </c>
      <c r="BO1376" s="89">
        <v>0</v>
      </c>
      <c r="BP1376" s="69">
        <v>1</v>
      </c>
      <c r="BQ1376" s="69">
        <v>1</v>
      </c>
      <c r="BR1376" s="69">
        <v>1</v>
      </c>
      <c r="BS1376" s="69">
        <v>70118</v>
      </c>
      <c r="BT1376" s="69">
        <v>0</v>
      </c>
      <c r="BU1376" s="69">
        <v>0</v>
      </c>
      <c r="BV1376" s="69">
        <v>1000</v>
      </c>
      <c r="BW1376" s="69">
        <v>402</v>
      </c>
      <c r="BX1376" s="69" t="s">
        <v>269</v>
      </c>
      <c r="BY1376" s="69">
        <v>0</v>
      </c>
      <c r="BZ1376" s="69">
        <v>0</v>
      </c>
      <c r="CA1376" s="69">
        <v>31</v>
      </c>
      <c r="CB1376" s="89">
        <v>0</v>
      </c>
      <c r="CC1376" s="69">
        <v>0</v>
      </c>
      <c r="CD1376" s="69">
        <v>0</v>
      </c>
      <c r="CE1376" s="69">
        <v>0</v>
      </c>
      <c r="CF1376" s="69">
        <v>0</v>
      </c>
      <c r="CG1376" s="69">
        <v>0</v>
      </c>
      <c r="CH1376" s="69">
        <v>0</v>
      </c>
      <c r="CI1376" s="69">
        <v>0</v>
      </c>
      <c r="CJ1376" s="69">
        <v>0</v>
      </c>
      <c r="CL1376" s="69">
        <v>0</v>
      </c>
      <c r="CM1376" s="69">
        <v>0</v>
      </c>
      <c r="CN1376" s="69">
        <v>0</v>
      </c>
      <c r="CO1376" s="89">
        <v>0</v>
      </c>
      <c r="CP1376" s="69">
        <v>0</v>
      </c>
      <c r="CQ1376" s="69">
        <v>0</v>
      </c>
      <c r="CR1376" s="69">
        <v>0</v>
      </c>
      <c r="CS1376" s="69">
        <v>0</v>
      </c>
      <c r="CT1376" s="69">
        <v>0</v>
      </c>
      <c r="CU1376" s="69">
        <v>0</v>
      </c>
      <c r="CV1376" s="69">
        <v>0</v>
      </c>
      <c r="CW1376" s="69">
        <v>0</v>
      </c>
      <c r="CZ1376" s="69">
        <v>0</v>
      </c>
      <c r="DA1376" s="69">
        <v>0</v>
      </c>
      <c r="DB1376" s="69">
        <v>0</v>
      </c>
      <c r="DC1376" s="69">
        <v>0</v>
      </c>
      <c r="DD1376" s="69">
        <v>0</v>
      </c>
      <c r="DE1376" s="69">
        <v>0</v>
      </c>
      <c r="DF1376" s="69">
        <v>0</v>
      </c>
      <c r="DG1376" s="69">
        <v>1</v>
      </c>
      <c r="DI1376" s="69" t="e">
        <f>INDEX(Sheet3!$E$78:$E$1130,MATCH(A1376,Sheet3!$D$78:$D$1130,0))</f>
        <v>#N/A</v>
      </c>
      <c r="DJ1376" s="69" t="str">
        <f t="shared" si="277"/>
        <v>skill_icons.ps_transfiguration</v>
      </c>
      <c r="DK1376" s="69" t="s">
        <v>3029</v>
      </c>
      <c r="DL1376" s="93"/>
      <c r="DM1376" s="113" t="s">
        <v>3030</v>
      </c>
      <c r="DN1376" s="69" t="e">
        <f>"造成["&amp;INDEX(Sheet5!$L$2:$L$11,MATCH(BL1376,Sheet5!$J$2:$J$11,0))&amp;":"&amp;BR1376&amp;"*"&amp;BS1376/1000&amp;"]"&amp;INDEX(Sheet5!$I$2:$I$4,MATCH(BR1376,Sheet5!$H$2:$H$4,0))&amp;"的"&amp;INDEX(Sheet5!$K$2:$K$11,MATCH(BL1376,Sheet5!$J$2:$J$11,0))</f>
        <v>#N/A</v>
      </c>
      <c r="DO1376" s="69" t="e">
        <f>"造成["&amp;INDEX(Sheet5!$L$2:$L$11,MATCH(BY1376,Sheet5!$J$2:$J$11,0))&amp;":"&amp;CE1376&amp;"*"&amp;CF1376/1000&amp;"]"&amp;INDEX(Sheet5!$I$2:$I$4,MATCH(CE1376,Sheet5!$H$2:$H$4,0))&amp;"的"&amp;INDEX(Sheet5!$K$2:$K$11,MATCH(BY1376,Sheet5!$J$2:$J$11,0))</f>
        <v>#N/A</v>
      </c>
      <c r="DP1376" s="69"/>
      <c r="DQ1376" s="69"/>
      <c r="DR1376" s="69" t="e">
        <f t="shared" si="276"/>
        <v>#N/A</v>
      </c>
      <c r="DS1376" s="90">
        <f>MATCH(A1376,Sheet5!D:D,0)</f>
        <v>45</v>
      </c>
      <c r="DT1376" s="94" t="e">
        <f>MATCH(A1375,Sheet5!F:F,0)</f>
        <v>#N/A</v>
      </c>
      <c r="DU1376" s="69">
        <v>0</v>
      </c>
      <c r="DV1376" s="69">
        <v>0</v>
      </c>
      <c r="DW1376" s="69">
        <v>0</v>
      </c>
      <c r="DX1376" s="69">
        <v>0</v>
      </c>
      <c r="DY1376" s="69">
        <v>0</v>
      </c>
    </row>
    <row r="1377" spans="1:129" ht="14.25">
      <c r="A1377" s="69">
        <v>74601</v>
      </c>
      <c r="B1377" s="69">
        <v>0</v>
      </c>
      <c r="C1377" s="69">
        <v>1</v>
      </c>
      <c r="D1377" s="78" t="s">
        <v>1729</v>
      </c>
      <c r="E1377" s="78" t="s">
        <v>319</v>
      </c>
      <c r="F1377" s="69" t="s">
        <v>320</v>
      </c>
      <c r="G1377" s="69">
        <v>1</v>
      </c>
      <c r="H1377" s="69" t="s">
        <v>321</v>
      </c>
      <c r="I1377" s="69">
        <v>500</v>
      </c>
      <c r="J1377" s="69">
        <v>957</v>
      </c>
      <c r="K1377" s="69">
        <v>2508</v>
      </c>
      <c r="M1377" s="69">
        <v>0</v>
      </c>
      <c r="N1377" s="69" t="s">
        <v>322</v>
      </c>
      <c r="O1377" s="69">
        <v>0</v>
      </c>
      <c r="P1377" s="69">
        <v>1</v>
      </c>
      <c r="Q1377" s="69">
        <v>0</v>
      </c>
      <c r="R1377" s="69">
        <f>IF(S1377&gt;0,2,1)</f>
        <v>1</v>
      </c>
      <c r="S1377" s="69">
        <v>0</v>
      </c>
      <c r="T1377" s="69">
        <v>0</v>
      </c>
      <c r="U1377" s="69">
        <v>0</v>
      </c>
      <c r="V1377" s="69">
        <v>0</v>
      </c>
      <c r="W1377" s="69">
        <v>0</v>
      </c>
      <c r="X1377" s="69">
        <v>0</v>
      </c>
      <c r="Y1377" s="69">
        <v>0</v>
      </c>
      <c r="Z1377" s="69">
        <v>5000</v>
      </c>
      <c r="AA1377" s="69">
        <v>5</v>
      </c>
      <c r="AB1377" s="69">
        <v>13</v>
      </c>
      <c r="AC1377" s="69">
        <v>1</v>
      </c>
      <c r="AD1377" s="69">
        <v>2</v>
      </c>
      <c r="AE1377" s="69">
        <v>999</v>
      </c>
      <c r="AF1377" s="69">
        <v>1</v>
      </c>
      <c r="AG1377" s="69">
        <v>0</v>
      </c>
      <c r="AH1377" s="69">
        <v>9</v>
      </c>
      <c r="AI1377" s="69">
        <v>0</v>
      </c>
      <c r="AJ1377" s="69">
        <v>0</v>
      </c>
      <c r="AK1377" s="69">
        <v>0</v>
      </c>
      <c r="AL1377" s="69">
        <v>0</v>
      </c>
      <c r="AM1377" s="69">
        <v>1</v>
      </c>
      <c r="AN1377" s="69">
        <v>1</v>
      </c>
      <c r="AO1377" s="69">
        <v>0</v>
      </c>
      <c r="AP1377" s="69">
        <v>0</v>
      </c>
      <c r="AQ1377" s="84">
        <v>0</v>
      </c>
      <c r="AR1377" s="69">
        <v>0</v>
      </c>
      <c r="AS1377" s="69">
        <v>0</v>
      </c>
      <c r="AT1377" s="69">
        <v>0</v>
      </c>
      <c r="AU1377" s="69">
        <v>0</v>
      </c>
      <c r="AV1377" s="69">
        <v>0</v>
      </c>
      <c r="AW1377" s="69">
        <v>0</v>
      </c>
      <c r="AX1377" s="69">
        <v>0</v>
      </c>
      <c r="AY1377" s="69">
        <v>0</v>
      </c>
      <c r="AZ1377" s="69">
        <v>0</v>
      </c>
      <c r="BA1377" s="69">
        <v>0</v>
      </c>
      <c r="BB1377" s="69">
        <v>0</v>
      </c>
      <c r="BC1377" s="69">
        <v>0</v>
      </c>
      <c r="BD1377" s="69">
        <v>0</v>
      </c>
      <c r="BE1377" s="69">
        <v>0</v>
      </c>
      <c r="BF1377" s="69">
        <v>0</v>
      </c>
      <c r="BG1377" s="69">
        <v>0</v>
      </c>
      <c r="BH1377" s="69">
        <v>0</v>
      </c>
      <c r="BI1377" s="69" t="s">
        <v>323</v>
      </c>
      <c r="BK1377" s="69">
        <v>3</v>
      </c>
      <c r="BL1377" s="69">
        <v>12</v>
      </c>
      <c r="BM1377" s="69">
        <v>5</v>
      </c>
      <c r="BN1377" s="69">
        <v>13</v>
      </c>
      <c r="BO1377" s="89">
        <v>0</v>
      </c>
      <c r="BP1377" s="69">
        <v>1</v>
      </c>
      <c r="BQ1377" s="69">
        <v>1</v>
      </c>
      <c r="BR1377" s="69">
        <v>204</v>
      </c>
      <c r="BS1377" s="69">
        <v>1000</v>
      </c>
      <c r="BT1377" s="69">
        <v>201</v>
      </c>
      <c r="BU1377" s="69">
        <v>100</v>
      </c>
      <c r="BV1377" s="69">
        <v>1000</v>
      </c>
      <c r="BW1377" s="69">
        <v>577</v>
      </c>
      <c r="BY1377" s="69">
        <v>0</v>
      </c>
      <c r="BZ1377" s="69">
        <v>0</v>
      </c>
      <c r="CA1377" s="69">
        <v>0</v>
      </c>
      <c r="CB1377" s="69">
        <v>0</v>
      </c>
      <c r="CC1377" s="69">
        <v>0</v>
      </c>
      <c r="CD1377" s="69">
        <v>1</v>
      </c>
      <c r="CE1377" s="69">
        <v>204</v>
      </c>
      <c r="CF1377" s="69">
        <v>600</v>
      </c>
      <c r="CG1377" s="69">
        <v>0</v>
      </c>
      <c r="CH1377" s="69">
        <v>0</v>
      </c>
      <c r="CI1377" s="69">
        <v>1000</v>
      </c>
      <c r="CJ1377" s="69">
        <v>577</v>
      </c>
      <c r="CL1377" s="69">
        <v>0</v>
      </c>
      <c r="CM1377" s="69">
        <v>0</v>
      </c>
      <c r="CN1377" s="69">
        <v>0</v>
      </c>
      <c r="CO1377" s="89">
        <v>0</v>
      </c>
      <c r="CP1377" s="69">
        <v>0</v>
      </c>
      <c r="CQ1377" s="69">
        <v>0</v>
      </c>
      <c r="CR1377" s="69">
        <v>0</v>
      </c>
      <c r="CS1377" s="69">
        <v>0</v>
      </c>
      <c r="CT1377" s="69">
        <v>0</v>
      </c>
      <c r="CU1377" s="69">
        <v>0</v>
      </c>
      <c r="CV1377" s="69">
        <v>0</v>
      </c>
      <c r="CW1377" s="69">
        <v>0</v>
      </c>
      <c r="CZ1377" s="69">
        <v>0</v>
      </c>
      <c r="DA1377" s="69">
        <v>0</v>
      </c>
      <c r="DB1377" s="69">
        <v>60</v>
      </c>
      <c r="DC1377" s="69">
        <v>0</v>
      </c>
      <c r="DD1377" s="69">
        <v>0</v>
      </c>
      <c r="DE1377" s="69">
        <v>0</v>
      </c>
      <c r="DF1377" s="69">
        <v>0</v>
      </c>
      <c r="DG1377" s="69">
        <v>1</v>
      </c>
      <c r="DI1377" s="69" t="e">
        <f>INDEX([1]Sheet3!$E$78:$E$1130,MATCH(A1377,[1]Sheet3!$D$78:$D$1130,0))</f>
        <v>#N/A</v>
      </c>
      <c r="DJ1377" s="69" t="str">
        <f t="shared" si="277"/>
        <v>skill_icons.ps_force_of_nature</v>
      </c>
      <c r="DK1377" s="69" t="s">
        <v>324</v>
      </c>
      <c r="DL1377" s="93" t="str">
        <f>DM1377&amp;DN1377</f>
        <v>将自然之力注入目标，造成[ui.cs_green:204*1]的治疗。</v>
      </c>
      <c r="DM1377" s="74" t="s">
        <v>3031</v>
      </c>
      <c r="DN1377" s="69" t="str">
        <f>"造成["&amp;INDEX(Sheet5!$L$2:$L$11,MATCH(BL1377,Sheet5!$J$2:$J$11,0))&amp;":"&amp;BR1377&amp;"*"&amp;BS1377/1000&amp;"]"&amp;INDEX(Sheet5!$I$2:$I$4,MATCH(BR1377,Sheet5!$H$2:$H$4,0))&amp;"的"&amp;INDEX(Sheet5!$K$2:$K$11,MATCH(BL1377,Sheet5!$J$2:$J$11,0))</f>
        <v>造成[ui.cs_green:204*1]的治疗。</v>
      </c>
      <c r="DO1377" s="69" t="e">
        <f>"造成["&amp;INDEX(Sheet5!$L$2:$L$11,MATCH(BY1377,Sheet5!$J$2:$J$11,0))&amp;":"&amp;CE1377&amp;"*"&amp;CF1377/1000&amp;"]"&amp;INDEX(Sheet5!$I$2:$I$4,MATCH(CE1377,Sheet5!$H$2:$H$4,0))&amp;"的"&amp;INDEX(Sheet5!$K$2:$K$11,MATCH(BY1377,Sheet5!$J$2:$J$11,0))</f>
        <v>#N/A</v>
      </c>
      <c r="DP1377" s="69"/>
      <c r="DQ1377" s="69"/>
      <c r="DR1377" s="69" t="e">
        <f t="shared" si="276"/>
        <v>#N/A</v>
      </c>
      <c r="DS1377" s="90">
        <f>MATCH(A1377,Sheet5!D:D,0)</f>
        <v>46</v>
      </c>
      <c r="DT1377" s="94" t="e">
        <f>MATCH(A1376,Sheet5!F:F,0)</f>
        <v>#N/A</v>
      </c>
      <c r="DU1377" s="69" t="e">
        <f>"["&amp;INDEX(Sheet5!$L$2:$L$11,MATCH(CD1377,Sheet5!$J$2:$J$11,0))&amp;":"&amp;CJ1377&amp;"*"&amp;CK1377/1000&amp;"]"&amp;INDEX(Sheet5!$I$2:$I$4,MATCH(CJ1377,Sheet5!$H$2:$H$4,0))</f>
        <v>#N/A</v>
      </c>
      <c r="DV1377" s="69">
        <v>0</v>
      </c>
      <c r="DW1377" s="69">
        <v>0</v>
      </c>
      <c r="DX1377" s="69">
        <v>0</v>
      </c>
      <c r="DY1377" s="69">
        <v>0</v>
      </c>
    </row>
    <row r="1378" spans="1:129" ht="14.25">
      <c r="A1378" s="69">
        <v>74701</v>
      </c>
      <c r="B1378" s="69">
        <v>0</v>
      </c>
      <c r="C1378" s="69">
        <v>1</v>
      </c>
      <c r="D1378" s="78" t="s">
        <v>1730</v>
      </c>
      <c r="E1378" s="78" t="s">
        <v>1731</v>
      </c>
      <c r="F1378" s="69" t="s">
        <v>1732</v>
      </c>
      <c r="G1378" s="69">
        <v>0</v>
      </c>
      <c r="H1378" s="69" t="s">
        <v>507</v>
      </c>
      <c r="I1378" s="69">
        <v>0</v>
      </c>
      <c r="J1378" s="69">
        <v>858</v>
      </c>
      <c r="K1378" s="69">
        <v>1650</v>
      </c>
      <c r="M1378" s="69">
        <v>0</v>
      </c>
      <c r="N1378" s="69" t="s">
        <v>268</v>
      </c>
      <c r="O1378" s="69">
        <v>0</v>
      </c>
      <c r="P1378" s="69">
        <v>2</v>
      </c>
      <c r="Q1378" s="69">
        <v>0</v>
      </c>
      <c r="R1378" s="69">
        <v>1</v>
      </c>
      <c r="S1378" s="69">
        <v>0</v>
      </c>
      <c r="T1378" s="69">
        <v>0</v>
      </c>
      <c r="U1378" s="69">
        <v>0</v>
      </c>
      <c r="V1378" s="69">
        <v>0</v>
      </c>
      <c r="W1378" s="69">
        <v>0</v>
      </c>
      <c r="X1378" s="69">
        <v>0</v>
      </c>
      <c r="Y1378" s="69">
        <v>0</v>
      </c>
      <c r="Z1378" s="69">
        <v>2000</v>
      </c>
      <c r="AA1378" s="69">
        <v>2</v>
      </c>
      <c r="AB1378" s="69">
        <v>31</v>
      </c>
      <c r="AC1378" s="69">
        <v>0</v>
      </c>
      <c r="AD1378" s="69">
        <v>0</v>
      </c>
      <c r="AE1378" s="69">
        <v>0</v>
      </c>
      <c r="AF1378" s="69">
        <v>1</v>
      </c>
      <c r="AG1378" s="69">
        <v>0</v>
      </c>
      <c r="AH1378" s="69">
        <v>9</v>
      </c>
      <c r="AI1378" s="69">
        <v>578</v>
      </c>
      <c r="AJ1378" s="69">
        <v>0</v>
      </c>
      <c r="AK1378" s="69">
        <v>0</v>
      </c>
      <c r="AL1378" s="69">
        <v>0</v>
      </c>
      <c r="AM1378" s="69">
        <v>1</v>
      </c>
      <c r="AN1378" s="69">
        <v>1</v>
      </c>
      <c r="AO1378" s="69">
        <v>1</v>
      </c>
      <c r="AP1378" s="69">
        <v>0.5</v>
      </c>
      <c r="AQ1378" s="84">
        <v>15</v>
      </c>
      <c r="AR1378" s="69">
        <v>2</v>
      </c>
      <c r="AS1378" s="69">
        <v>0</v>
      </c>
      <c r="AT1378" s="69">
        <v>0</v>
      </c>
      <c r="AU1378" s="69">
        <v>0</v>
      </c>
      <c r="AV1378" s="69">
        <v>0</v>
      </c>
      <c r="AW1378" s="69">
        <v>0</v>
      </c>
      <c r="AX1378" s="69">
        <v>0</v>
      </c>
      <c r="AY1378" s="69">
        <v>0</v>
      </c>
      <c r="AZ1378" s="69">
        <v>0</v>
      </c>
      <c r="BA1378" s="69">
        <v>0</v>
      </c>
      <c r="BB1378" s="69">
        <v>0</v>
      </c>
      <c r="BC1378" s="69">
        <v>0</v>
      </c>
      <c r="BD1378" s="69">
        <v>0</v>
      </c>
      <c r="BE1378" s="69">
        <v>0</v>
      </c>
      <c r="BF1378" s="69">
        <v>0</v>
      </c>
      <c r="BG1378" s="69">
        <v>0</v>
      </c>
      <c r="BH1378" s="69">
        <v>0</v>
      </c>
      <c r="BI1378" s="69" t="s">
        <v>730</v>
      </c>
      <c r="BK1378" s="69">
        <v>3</v>
      </c>
      <c r="BL1378" s="69">
        <v>2</v>
      </c>
      <c r="BM1378" s="69">
        <v>2</v>
      </c>
      <c r="BN1378" s="69">
        <v>31</v>
      </c>
      <c r="BO1378" s="89">
        <v>0</v>
      </c>
      <c r="BP1378" s="69">
        <v>1</v>
      </c>
      <c r="BQ1378" s="69">
        <v>1</v>
      </c>
      <c r="BR1378" s="69">
        <v>203</v>
      </c>
      <c r="BS1378" s="69">
        <v>1000</v>
      </c>
      <c r="BT1378" s="69">
        <v>0</v>
      </c>
      <c r="BU1378" s="69">
        <v>0</v>
      </c>
      <c r="BV1378" s="69">
        <v>1000</v>
      </c>
      <c r="BW1378" s="69">
        <v>579</v>
      </c>
      <c r="BX1378" s="69"/>
      <c r="BY1378" s="69">
        <v>0</v>
      </c>
      <c r="BZ1378" s="69">
        <v>0</v>
      </c>
      <c r="CA1378" s="69">
        <v>31</v>
      </c>
      <c r="CB1378" s="89">
        <v>0</v>
      </c>
      <c r="CC1378" s="69">
        <v>0</v>
      </c>
      <c r="CD1378" s="69">
        <v>0</v>
      </c>
      <c r="CE1378" s="69">
        <v>0</v>
      </c>
      <c r="CF1378" s="69">
        <v>0</v>
      </c>
      <c r="CG1378" s="69">
        <v>0</v>
      </c>
      <c r="CH1378" s="69">
        <v>0</v>
      </c>
      <c r="CI1378" s="69">
        <v>0</v>
      </c>
      <c r="CJ1378" s="69">
        <v>0</v>
      </c>
      <c r="CL1378" s="69">
        <v>0</v>
      </c>
      <c r="CM1378" s="69">
        <v>0</v>
      </c>
      <c r="CN1378" s="69">
        <v>0</v>
      </c>
      <c r="CO1378" s="89">
        <v>0</v>
      </c>
      <c r="CP1378" s="69">
        <v>0</v>
      </c>
      <c r="CQ1378" s="69">
        <v>0</v>
      </c>
      <c r="CR1378" s="69">
        <v>0</v>
      </c>
      <c r="CS1378" s="69">
        <v>0</v>
      </c>
      <c r="CT1378" s="69">
        <v>0</v>
      </c>
      <c r="CU1378" s="69">
        <v>0</v>
      </c>
      <c r="CV1378" s="69">
        <v>0</v>
      </c>
      <c r="CW1378" s="69">
        <v>0</v>
      </c>
      <c r="CZ1378" s="69">
        <v>0</v>
      </c>
      <c r="DA1378" s="69">
        <v>0</v>
      </c>
      <c r="DB1378" s="69">
        <v>100</v>
      </c>
      <c r="DC1378" s="69">
        <v>0</v>
      </c>
      <c r="DD1378" s="69">
        <v>0</v>
      </c>
      <c r="DE1378" s="69">
        <v>0</v>
      </c>
      <c r="DF1378" s="69">
        <v>0</v>
      </c>
      <c r="DG1378" s="69">
        <v>1</v>
      </c>
      <c r="DI1378" s="69" t="e">
        <v>#N/A</v>
      </c>
      <c r="DJ1378" s="69" t="s">
        <v>1732</v>
      </c>
      <c r="DK1378" s="69" t="s">
        <v>1733</v>
      </c>
      <c r="DL1378" s="69"/>
      <c r="DM1378" s="69" t="s">
        <v>239</v>
      </c>
      <c r="DN1378" s="69" t="str">
        <f>"造成["&amp;INDEX(Sheet5!$L$2:$L$11,MATCH(BL1378,Sheet5!$J$2:$J$11,0))&amp;":"&amp;BR1378&amp;"*"&amp;BS1378/1000&amp;"]"&amp;INDEX(Sheet5!$I$2:$I$4,MATCH(BR1378,Sheet5!$H$2:$H$4,0))&amp;"的"&amp;INDEX(Sheet5!$K$2:$K$11,MATCH(BL1378,Sheet5!$J$2:$J$11,0))</f>
        <v>造成[ui.cs_orange:203*1]的物理伤害。</v>
      </c>
      <c r="DO1378" s="69"/>
      <c r="DP1378" s="69"/>
      <c r="DQ1378" s="69"/>
      <c r="DR1378" s="69" t="e">
        <f t="shared" si="276"/>
        <v>#N/A</v>
      </c>
      <c r="DS1378" s="90">
        <f>MATCH(A1378,Sheet5!D:D,0)</f>
        <v>47</v>
      </c>
      <c r="DT1378" s="94" t="e">
        <f>MATCH(A1377,Sheet5!F:F,0)</f>
        <v>#N/A</v>
      </c>
      <c r="DU1378" s="69">
        <v>0</v>
      </c>
      <c r="DV1378" s="69">
        <v>0</v>
      </c>
      <c r="DW1378" s="69">
        <v>0</v>
      </c>
      <c r="DX1378" s="69">
        <v>0</v>
      </c>
      <c r="DY1378" s="69">
        <v>0</v>
      </c>
    </row>
    <row r="1379" spans="1:129" ht="14.25">
      <c r="A1379" s="69">
        <v>74801</v>
      </c>
      <c r="B1379" s="69">
        <v>0</v>
      </c>
      <c r="C1379" s="69">
        <v>1</v>
      </c>
      <c r="D1379" s="94" t="s">
        <v>3032</v>
      </c>
      <c r="E1379" s="94" t="s">
        <v>1698</v>
      </c>
      <c r="F1379" s="69" t="s">
        <v>1699</v>
      </c>
      <c r="G1379" s="69">
        <v>0</v>
      </c>
      <c r="H1379" s="69" t="s">
        <v>321</v>
      </c>
      <c r="I1379" s="69">
        <v>0</v>
      </c>
      <c r="J1379" s="69">
        <v>570</v>
      </c>
      <c r="K1379" s="69">
        <f t="shared" ref="K1379:K1382" si="279">40*34</f>
        <v>1360</v>
      </c>
      <c r="M1379" s="69">
        <v>611</v>
      </c>
      <c r="N1379" s="69"/>
      <c r="O1379" s="69">
        <v>0</v>
      </c>
      <c r="P1379" s="69">
        <v>33</v>
      </c>
      <c r="Q1379" s="69">
        <v>0</v>
      </c>
      <c r="R1379" s="69">
        <v>1</v>
      </c>
      <c r="S1379" s="69">
        <v>0</v>
      </c>
      <c r="T1379" s="69">
        <v>0</v>
      </c>
      <c r="U1379" s="69">
        <v>0</v>
      </c>
      <c r="V1379" s="69">
        <v>0</v>
      </c>
      <c r="W1379" s="69">
        <v>0</v>
      </c>
      <c r="X1379" s="69">
        <v>0</v>
      </c>
      <c r="Y1379" s="69">
        <v>0</v>
      </c>
      <c r="Z1379" s="69">
        <v>20000</v>
      </c>
      <c r="AA1379" s="69">
        <v>2</v>
      </c>
      <c r="AB1379" s="69">
        <v>31</v>
      </c>
      <c r="AC1379" s="69">
        <v>0</v>
      </c>
      <c r="AD1379" s="69">
        <v>0</v>
      </c>
      <c r="AE1379" s="69">
        <v>0</v>
      </c>
      <c r="AF1379" s="69">
        <v>20</v>
      </c>
      <c r="AG1379" s="69">
        <v>4</v>
      </c>
      <c r="AH1379" s="69">
        <v>9</v>
      </c>
      <c r="AI1379" s="69">
        <v>610</v>
      </c>
      <c r="AJ1379" s="69">
        <v>2</v>
      </c>
      <c r="AK1379" s="69">
        <v>0</v>
      </c>
      <c r="AL1379" s="69">
        <v>0</v>
      </c>
      <c r="AM1379" s="69">
        <v>7</v>
      </c>
      <c r="AN1379" s="69">
        <v>7</v>
      </c>
      <c r="AO1379" s="69">
        <v>1</v>
      </c>
      <c r="AP1379" s="69">
        <v>0.1</v>
      </c>
      <c r="AQ1379" s="84">
        <v>2</v>
      </c>
      <c r="AR1379" s="69">
        <v>2</v>
      </c>
      <c r="AS1379" s="69">
        <v>0</v>
      </c>
      <c r="AT1379" s="69">
        <v>0</v>
      </c>
      <c r="AU1379" s="69">
        <v>0</v>
      </c>
      <c r="AV1379" s="69">
        <v>0</v>
      </c>
      <c r="AW1379" s="69">
        <v>0</v>
      </c>
      <c r="AX1379" s="69">
        <v>0</v>
      </c>
      <c r="AY1379" s="69">
        <v>0</v>
      </c>
      <c r="AZ1379" s="69">
        <v>0</v>
      </c>
      <c r="BA1379" s="69">
        <v>0</v>
      </c>
      <c r="BB1379" s="69">
        <v>0</v>
      </c>
      <c r="BC1379" s="69">
        <v>0</v>
      </c>
      <c r="BD1379" s="69">
        <v>0</v>
      </c>
      <c r="BE1379" s="69">
        <v>0</v>
      </c>
      <c r="BF1379" s="69">
        <v>0</v>
      </c>
      <c r="BG1379" s="69">
        <v>0</v>
      </c>
      <c r="BH1379" s="69">
        <v>0</v>
      </c>
      <c r="BI1379" s="69" t="s">
        <v>1700</v>
      </c>
      <c r="BK1379" s="69">
        <v>3</v>
      </c>
      <c r="BL1379" s="69">
        <v>2</v>
      </c>
      <c r="BM1379" s="69">
        <v>2</v>
      </c>
      <c r="BN1379" s="69">
        <v>31</v>
      </c>
      <c r="BO1379" s="89" t="s">
        <v>313</v>
      </c>
      <c r="BP1379" s="69">
        <v>1</v>
      </c>
      <c r="BQ1379" s="69">
        <v>1</v>
      </c>
      <c r="BR1379" s="69">
        <v>203</v>
      </c>
      <c r="BS1379" s="69">
        <v>600</v>
      </c>
      <c r="BT1379" s="69">
        <v>0</v>
      </c>
      <c r="BU1379" s="69">
        <v>0</v>
      </c>
      <c r="BV1379" s="69">
        <v>1000</v>
      </c>
      <c r="BW1379" s="69">
        <v>609</v>
      </c>
      <c r="BX1379" s="69">
        <v>0</v>
      </c>
      <c r="BY1379" s="69">
        <v>10</v>
      </c>
      <c r="BZ1379" s="69">
        <v>2</v>
      </c>
      <c r="CA1379" s="69">
        <v>31</v>
      </c>
      <c r="CB1379" s="69">
        <v>0</v>
      </c>
      <c r="CC1379" s="69">
        <v>1</v>
      </c>
      <c r="CD1379" s="69">
        <v>1</v>
      </c>
      <c r="CE1379" s="69">
        <v>1</v>
      </c>
      <c r="CF1379" s="69">
        <v>70144</v>
      </c>
      <c r="CG1379" s="69">
        <v>0</v>
      </c>
      <c r="CH1379" s="69">
        <v>0</v>
      </c>
      <c r="CI1379" s="69">
        <v>200</v>
      </c>
      <c r="CJ1379" s="69">
        <v>547</v>
      </c>
      <c r="CK1379" s="69">
        <v>0</v>
      </c>
      <c r="CL1379" s="69">
        <v>0</v>
      </c>
      <c r="CM1379" s="69">
        <v>0</v>
      </c>
      <c r="CN1379" s="69">
        <v>0</v>
      </c>
      <c r="CO1379" s="69">
        <v>0</v>
      </c>
      <c r="CP1379" s="69">
        <v>0</v>
      </c>
      <c r="CQ1379" s="69">
        <v>0</v>
      </c>
      <c r="CR1379" s="69">
        <v>0</v>
      </c>
      <c r="CS1379" s="69">
        <v>0</v>
      </c>
      <c r="CT1379" s="69">
        <v>0</v>
      </c>
      <c r="CU1379" s="69">
        <v>0</v>
      </c>
      <c r="CV1379" s="69">
        <v>0</v>
      </c>
      <c r="CW1379" s="69">
        <v>0</v>
      </c>
      <c r="CX1379" s="69">
        <v>0</v>
      </c>
      <c r="CY1379" s="69">
        <v>0</v>
      </c>
      <c r="CZ1379" s="69">
        <v>0</v>
      </c>
      <c r="DA1379" s="69">
        <v>0</v>
      </c>
      <c r="DB1379" s="69">
        <v>0</v>
      </c>
      <c r="DC1379" s="69">
        <v>0</v>
      </c>
      <c r="DD1379" s="69">
        <v>0</v>
      </c>
      <c r="DE1379" s="69">
        <v>0</v>
      </c>
      <c r="DF1379" s="69">
        <v>0</v>
      </c>
      <c r="DG1379" s="69">
        <v>1</v>
      </c>
      <c r="DI1379" s="69"/>
      <c r="DJ1379" s="69"/>
      <c r="DK1379" s="69" t="s">
        <v>1701</v>
      </c>
      <c r="DL1379" s="69"/>
      <c r="DM1379" s="69" t="s">
        <v>1799</v>
      </c>
      <c r="DN1379" s="69" t="str">
        <f>"造成["&amp;INDEX(Sheet5!$L$2:$L$11,MATCH(BL1379,Sheet5!$J$2:$J$11,0))&amp;":"&amp;BR1379&amp;"*"&amp;BS1379/1000&amp;"]"&amp;INDEX(Sheet5!$I$2:$I$4,MATCH(BR1379,Sheet5!$H$2:$H$4,0))&amp;"的"&amp;INDEX(Sheet5!$K$2:$K$11,MATCH(BL1379,Sheet5!$J$2:$J$11,0))</f>
        <v>造成[ui.cs_orange:203*0.6]的物理伤害。</v>
      </c>
      <c r="DO1379" s="69"/>
      <c r="DP1379" s="69"/>
      <c r="DQ1379" s="69"/>
      <c r="DR1379" s="69" t="e">
        <f t="shared" si="276"/>
        <v>#N/A</v>
      </c>
      <c r="DS1379" s="90" t="e">
        <f>MATCH(A1379,Sheet5!D:D,0)</f>
        <v>#N/A</v>
      </c>
      <c r="DT1379" s="94" t="e">
        <f>MATCH(A1379,Sheet5!F:F,0)</f>
        <v>#N/A</v>
      </c>
      <c r="DU1379" s="69">
        <v>0</v>
      </c>
      <c r="DV1379" s="69">
        <v>0</v>
      </c>
      <c r="DW1379" s="69">
        <v>0</v>
      </c>
      <c r="DX1379" s="69">
        <v>0</v>
      </c>
      <c r="DY1379" s="69">
        <v>0</v>
      </c>
    </row>
    <row r="1380" spans="1:129" ht="14.25">
      <c r="A1380" s="69">
        <v>74802</v>
      </c>
      <c r="B1380" s="69">
        <v>0</v>
      </c>
      <c r="C1380" s="69">
        <v>1</v>
      </c>
      <c r="D1380" s="94" t="s">
        <v>3033</v>
      </c>
      <c r="E1380" s="94" t="s">
        <v>1698</v>
      </c>
      <c r="F1380" s="69" t="s">
        <v>1699</v>
      </c>
      <c r="G1380" s="69">
        <v>0</v>
      </c>
      <c r="H1380" s="69" t="s">
        <v>321</v>
      </c>
      <c r="I1380" s="69">
        <v>0</v>
      </c>
      <c r="J1380" s="69">
        <v>570</v>
      </c>
      <c r="K1380" s="69">
        <f t="shared" si="279"/>
        <v>1360</v>
      </c>
      <c r="M1380" s="69">
        <v>611</v>
      </c>
      <c r="N1380" s="69"/>
      <c r="O1380" s="69">
        <v>0</v>
      </c>
      <c r="P1380" s="69">
        <v>33</v>
      </c>
      <c r="Q1380" s="69">
        <v>0</v>
      </c>
      <c r="R1380" s="69">
        <v>1</v>
      </c>
      <c r="S1380" s="69">
        <v>0</v>
      </c>
      <c r="T1380" s="69">
        <v>0</v>
      </c>
      <c r="U1380" s="69">
        <v>0</v>
      </c>
      <c r="V1380" s="69">
        <v>0</v>
      </c>
      <c r="W1380" s="69">
        <v>0</v>
      </c>
      <c r="X1380" s="69">
        <v>0</v>
      </c>
      <c r="Y1380" s="69">
        <v>0</v>
      </c>
      <c r="Z1380" s="69">
        <v>20000</v>
      </c>
      <c r="AA1380" s="69">
        <v>2</v>
      </c>
      <c r="AB1380" s="69">
        <v>31</v>
      </c>
      <c r="AC1380" s="69">
        <v>0</v>
      </c>
      <c r="AD1380" s="69">
        <v>0</v>
      </c>
      <c r="AE1380" s="69">
        <v>0</v>
      </c>
      <c r="AF1380" s="69">
        <v>20</v>
      </c>
      <c r="AG1380" s="69">
        <v>4</v>
      </c>
      <c r="AH1380" s="69">
        <v>9</v>
      </c>
      <c r="AI1380" s="69">
        <v>610</v>
      </c>
      <c r="AJ1380" s="69">
        <v>2</v>
      </c>
      <c r="AK1380" s="69">
        <v>0</v>
      </c>
      <c r="AL1380" s="69">
        <v>0</v>
      </c>
      <c r="AM1380" s="69">
        <v>7</v>
      </c>
      <c r="AN1380" s="69">
        <v>7</v>
      </c>
      <c r="AO1380" s="69">
        <v>1</v>
      </c>
      <c r="AP1380" s="69">
        <v>0.1</v>
      </c>
      <c r="AQ1380" s="84">
        <v>2</v>
      </c>
      <c r="AR1380" s="69">
        <v>2</v>
      </c>
      <c r="AS1380" s="69">
        <v>0</v>
      </c>
      <c r="AT1380" s="69">
        <v>0</v>
      </c>
      <c r="AU1380" s="69">
        <v>0</v>
      </c>
      <c r="AV1380" s="69">
        <v>0</v>
      </c>
      <c r="AW1380" s="69">
        <v>0</v>
      </c>
      <c r="AX1380" s="69">
        <v>0</v>
      </c>
      <c r="AY1380" s="69">
        <v>0</v>
      </c>
      <c r="AZ1380" s="69">
        <v>0</v>
      </c>
      <c r="BA1380" s="69">
        <v>0</v>
      </c>
      <c r="BB1380" s="69">
        <v>0</v>
      </c>
      <c r="BC1380" s="69">
        <v>0</v>
      </c>
      <c r="BD1380" s="69">
        <v>0</v>
      </c>
      <c r="BE1380" s="69">
        <v>0</v>
      </c>
      <c r="BF1380" s="69">
        <v>0</v>
      </c>
      <c r="BG1380" s="69">
        <v>0</v>
      </c>
      <c r="BH1380" s="69">
        <v>0</v>
      </c>
      <c r="BI1380" s="69" t="s">
        <v>1700</v>
      </c>
      <c r="BK1380" s="69">
        <v>3</v>
      </c>
      <c r="BL1380" s="69">
        <v>2</v>
      </c>
      <c r="BM1380" s="69">
        <v>2</v>
      </c>
      <c r="BN1380" s="69">
        <v>31</v>
      </c>
      <c r="BO1380" s="89" t="s">
        <v>313</v>
      </c>
      <c r="BP1380" s="69">
        <v>1</v>
      </c>
      <c r="BQ1380" s="69">
        <v>1</v>
      </c>
      <c r="BR1380" s="69">
        <v>203</v>
      </c>
      <c r="BS1380" s="69">
        <v>650</v>
      </c>
      <c r="BT1380" s="69">
        <v>0</v>
      </c>
      <c r="BU1380" s="69">
        <v>0</v>
      </c>
      <c r="BV1380" s="69">
        <v>1000</v>
      </c>
      <c r="BW1380" s="69">
        <v>609</v>
      </c>
      <c r="BX1380" s="69">
        <v>0</v>
      </c>
      <c r="BY1380" s="69">
        <v>10</v>
      </c>
      <c r="BZ1380" s="69">
        <v>2</v>
      </c>
      <c r="CA1380" s="69">
        <v>31</v>
      </c>
      <c r="CB1380" s="69">
        <v>0</v>
      </c>
      <c r="CC1380" s="69">
        <v>1</v>
      </c>
      <c r="CD1380" s="69">
        <v>1</v>
      </c>
      <c r="CE1380" s="69">
        <v>1</v>
      </c>
      <c r="CF1380" s="69">
        <v>70144</v>
      </c>
      <c r="CG1380" s="69">
        <v>0</v>
      </c>
      <c r="CH1380" s="69">
        <v>0</v>
      </c>
      <c r="CI1380" s="69">
        <v>200</v>
      </c>
      <c r="CJ1380" s="69">
        <v>547</v>
      </c>
      <c r="CK1380" s="69">
        <v>0</v>
      </c>
      <c r="CL1380" s="69">
        <v>0</v>
      </c>
      <c r="CM1380" s="69">
        <v>0</v>
      </c>
      <c r="CN1380" s="69">
        <v>0</v>
      </c>
      <c r="CO1380" s="69">
        <v>0</v>
      </c>
      <c r="CP1380" s="69">
        <v>0</v>
      </c>
      <c r="CQ1380" s="69">
        <v>0</v>
      </c>
      <c r="CR1380" s="69">
        <v>0</v>
      </c>
      <c r="CS1380" s="69">
        <v>0</v>
      </c>
      <c r="CT1380" s="69">
        <v>0</v>
      </c>
      <c r="CU1380" s="69">
        <v>0</v>
      </c>
      <c r="CV1380" s="69">
        <v>0</v>
      </c>
      <c r="CW1380" s="69">
        <v>0</v>
      </c>
      <c r="CX1380" s="69">
        <v>0</v>
      </c>
      <c r="CY1380" s="69">
        <v>0</v>
      </c>
      <c r="CZ1380" s="69">
        <v>0</v>
      </c>
      <c r="DA1380" s="69">
        <v>0</v>
      </c>
      <c r="DB1380" s="69">
        <v>0</v>
      </c>
      <c r="DC1380" s="69">
        <v>0</v>
      </c>
      <c r="DD1380" s="69">
        <v>0</v>
      </c>
      <c r="DE1380" s="69">
        <v>0</v>
      </c>
      <c r="DF1380" s="69">
        <v>0</v>
      </c>
      <c r="DG1380" s="69">
        <v>1</v>
      </c>
      <c r="DI1380" s="69"/>
      <c r="DJ1380" s="69"/>
      <c r="DK1380" s="69" t="s">
        <v>1701</v>
      </c>
      <c r="DL1380" s="69"/>
      <c r="DM1380" s="69" t="s">
        <v>1799</v>
      </c>
      <c r="DN1380" s="69" t="str">
        <f>"造成["&amp;INDEX(Sheet5!$L$2:$L$11,MATCH(BL1380,Sheet5!$J$2:$J$11,0))&amp;":"&amp;BR1380&amp;"*"&amp;BS1380/1000&amp;"]"&amp;INDEX(Sheet5!$I$2:$I$4,MATCH(BR1380,Sheet5!$H$2:$H$4,0))&amp;"的"&amp;INDEX(Sheet5!$K$2:$K$11,MATCH(BL1380,Sheet5!$J$2:$J$11,0))</f>
        <v>造成[ui.cs_orange:203*0.65]的物理伤害。</v>
      </c>
      <c r="DO1380" s="69"/>
      <c r="DP1380" s="69"/>
      <c r="DQ1380" s="69"/>
      <c r="DR1380" s="69" t="e">
        <f t="shared" si="276"/>
        <v>#N/A</v>
      </c>
      <c r="DS1380" s="90" t="e">
        <f>MATCH(A1380,Sheet5!D:D,0)</f>
        <v>#N/A</v>
      </c>
      <c r="DT1380" s="94" t="e">
        <f>MATCH(A1380,Sheet5!F:F,0)</f>
        <v>#N/A</v>
      </c>
      <c r="DU1380" s="69">
        <v>0</v>
      </c>
      <c r="DV1380" s="69">
        <v>0</v>
      </c>
      <c r="DW1380" s="69">
        <v>0</v>
      </c>
      <c r="DX1380" s="69">
        <v>0</v>
      </c>
      <c r="DY1380" s="69">
        <v>0</v>
      </c>
    </row>
    <row r="1381" spans="1:129" ht="14.25">
      <c r="A1381" s="69">
        <v>74803</v>
      </c>
      <c r="B1381" s="69">
        <v>0</v>
      </c>
      <c r="C1381" s="69">
        <v>1</v>
      </c>
      <c r="D1381" s="94" t="s">
        <v>3034</v>
      </c>
      <c r="E1381" s="94" t="s">
        <v>1698</v>
      </c>
      <c r="F1381" s="69" t="s">
        <v>1699</v>
      </c>
      <c r="G1381" s="69">
        <v>0</v>
      </c>
      <c r="H1381" s="69" t="s">
        <v>321</v>
      </c>
      <c r="I1381" s="69">
        <v>0</v>
      </c>
      <c r="J1381" s="69">
        <v>570</v>
      </c>
      <c r="K1381" s="69">
        <f t="shared" si="279"/>
        <v>1360</v>
      </c>
      <c r="M1381" s="69">
        <v>611</v>
      </c>
      <c r="N1381" s="69"/>
      <c r="O1381" s="69">
        <v>0</v>
      </c>
      <c r="P1381" s="69">
        <v>33</v>
      </c>
      <c r="Q1381" s="69">
        <v>0</v>
      </c>
      <c r="R1381" s="69">
        <v>1</v>
      </c>
      <c r="S1381" s="69">
        <v>0</v>
      </c>
      <c r="T1381" s="69">
        <v>0</v>
      </c>
      <c r="U1381" s="69">
        <v>0</v>
      </c>
      <c r="V1381" s="69">
        <v>0</v>
      </c>
      <c r="W1381" s="69">
        <v>0</v>
      </c>
      <c r="X1381" s="69">
        <v>0</v>
      </c>
      <c r="Y1381" s="69">
        <v>0</v>
      </c>
      <c r="Z1381" s="69">
        <v>20000</v>
      </c>
      <c r="AA1381" s="69">
        <v>2</v>
      </c>
      <c r="AB1381" s="69">
        <v>31</v>
      </c>
      <c r="AC1381" s="69">
        <v>0</v>
      </c>
      <c r="AD1381" s="69">
        <v>0</v>
      </c>
      <c r="AE1381" s="69">
        <v>0</v>
      </c>
      <c r="AF1381" s="69">
        <v>20</v>
      </c>
      <c r="AG1381" s="69">
        <v>4</v>
      </c>
      <c r="AH1381" s="69">
        <v>9</v>
      </c>
      <c r="AI1381" s="69">
        <v>610</v>
      </c>
      <c r="AJ1381" s="69">
        <v>2</v>
      </c>
      <c r="AK1381" s="69">
        <v>0</v>
      </c>
      <c r="AL1381" s="69">
        <v>0</v>
      </c>
      <c r="AM1381" s="69">
        <v>7</v>
      </c>
      <c r="AN1381" s="69">
        <v>7</v>
      </c>
      <c r="AO1381" s="69">
        <v>1</v>
      </c>
      <c r="AP1381" s="69">
        <v>0.1</v>
      </c>
      <c r="AQ1381" s="84">
        <v>2</v>
      </c>
      <c r="AR1381" s="69">
        <v>2</v>
      </c>
      <c r="AS1381" s="69">
        <v>0</v>
      </c>
      <c r="AT1381" s="69">
        <v>0</v>
      </c>
      <c r="AU1381" s="69">
        <v>0</v>
      </c>
      <c r="AV1381" s="69">
        <v>0</v>
      </c>
      <c r="AW1381" s="69">
        <v>0</v>
      </c>
      <c r="AX1381" s="69">
        <v>0</v>
      </c>
      <c r="AY1381" s="69">
        <v>0</v>
      </c>
      <c r="AZ1381" s="69">
        <v>0</v>
      </c>
      <c r="BA1381" s="69">
        <v>0</v>
      </c>
      <c r="BB1381" s="69">
        <v>0</v>
      </c>
      <c r="BC1381" s="69">
        <v>0</v>
      </c>
      <c r="BD1381" s="69">
        <v>0</v>
      </c>
      <c r="BE1381" s="69">
        <v>0</v>
      </c>
      <c r="BF1381" s="69">
        <v>0</v>
      </c>
      <c r="BG1381" s="69">
        <v>0</v>
      </c>
      <c r="BH1381" s="69">
        <v>0</v>
      </c>
      <c r="BI1381" s="69" t="s">
        <v>1700</v>
      </c>
      <c r="BK1381" s="69">
        <v>3</v>
      </c>
      <c r="BL1381" s="69">
        <v>2</v>
      </c>
      <c r="BM1381" s="69">
        <v>2</v>
      </c>
      <c r="BN1381" s="69">
        <v>31</v>
      </c>
      <c r="BO1381" s="89" t="s">
        <v>313</v>
      </c>
      <c r="BP1381" s="69">
        <v>1</v>
      </c>
      <c r="BQ1381" s="69">
        <v>1</v>
      </c>
      <c r="BR1381" s="69">
        <v>203</v>
      </c>
      <c r="BS1381" s="69">
        <v>700</v>
      </c>
      <c r="BT1381" s="69">
        <v>0</v>
      </c>
      <c r="BU1381" s="69">
        <v>0</v>
      </c>
      <c r="BV1381" s="69">
        <v>1000</v>
      </c>
      <c r="BW1381" s="69">
        <v>609</v>
      </c>
      <c r="BX1381" s="69">
        <v>0</v>
      </c>
      <c r="BY1381" s="69">
        <v>10</v>
      </c>
      <c r="BZ1381" s="69">
        <v>2</v>
      </c>
      <c r="CA1381" s="69">
        <v>31</v>
      </c>
      <c r="CB1381" s="69">
        <v>0</v>
      </c>
      <c r="CC1381" s="69">
        <v>1</v>
      </c>
      <c r="CD1381" s="69">
        <v>1</v>
      </c>
      <c r="CE1381" s="69">
        <v>1</v>
      </c>
      <c r="CF1381" s="69">
        <v>70144</v>
      </c>
      <c r="CG1381" s="69">
        <v>0</v>
      </c>
      <c r="CH1381" s="69">
        <v>0</v>
      </c>
      <c r="CI1381" s="69">
        <v>200</v>
      </c>
      <c r="CJ1381" s="69">
        <v>547</v>
      </c>
      <c r="CK1381" s="69">
        <v>0</v>
      </c>
      <c r="CL1381" s="69">
        <v>0</v>
      </c>
      <c r="CM1381" s="69">
        <v>0</v>
      </c>
      <c r="CN1381" s="69">
        <v>0</v>
      </c>
      <c r="CO1381" s="69">
        <v>0</v>
      </c>
      <c r="CP1381" s="69">
        <v>0</v>
      </c>
      <c r="CQ1381" s="69">
        <v>0</v>
      </c>
      <c r="CR1381" s="69">
        <v>0</v>
      </c>
      <c r="CS1381" s="69">
        <v>0</v>
      </c>
      <c r="CT1381" s="69">
        <v>0</v>
      </c>
      <c r="CU1381" s="69">
        <v>0</v>
      </c>
      <c r="CV1381" s="69">
        <v>0</v>
      </c>
      <c r="CW1381" s="69">
        <v>0</v>
      </c>
      <c r="CX1381" s="69">
        <v>0</v>
      </c>
      <c r="CY1381" s="69">
        <v>0</v>
      </c>
      <c r="CZ1381" s="69">
        <v>0</v>
      </c>
      <c r="DA1381" s="69">
        <v>0</v>
      </c>
      <c r="DB1381" s="69">
        <v>0</v>
      </c>
      <c r="DC1381" s="69">
        <v>0</v>
      </c>
      <c r="DD1381" s="69">
        <v>0</v>
      </c>
      <c r="DE1381" s="69">
        <v>0</v>
      </c>
      <c r="DF1381" s="69">
        <v>0</v>
      </c>
      <c r="DG1381" s="69">
        <v>1</v>
      </c>
      <c r="DI1381" s="69"/>
      <c r="DJ1381" s="69"/>
      <c r="DK1381" s="69" t="s">
        <v>1701</v>
      </c>
      <c r="DL1381" s="69"/>
      <c r="DM1381" s="69" t="s">
        <v>1799</v>
      </c>
      <c r="DN1381" s="69" t="str">
        <f>"造成["&amp;INDEX(Sheet5!$L$2:$L$11,MATCH(BL1381,Sheet5!$J$2:$J$11,0))&amp;":"&amp;BR1381&amp;"*"&amp;BS1381/1000&amp;"]"&amp;INDEX(Sheet5!$I$2:$I$4,MATCH(BR1381,Sheet5!$H$2:$H$4,0))&amp;"的"&amp;INDEX(Sheet5!$K$2:$K$11,MATCH(BL1381,Sheet5!$J$2:$J$11,0))</f>
        <v>造成[ui.cs_orange:203*0.7]的物理伤害。</v>
      </c>
      <c r="DO1381" s="69"/>
      <c r="DP1381" s="69"/>
      <c r="DQ1381" s="69"/>
      <c r="DR1381" s="69" t="e">
        <f t="shared" si="276"/>
        <v>#N/A</v>
      </c>
      <c r="DS1381" s="90" t="e">
        <f>MATCH(A1381,Sheet5!D:D,0)</f>
        <v>#N/A</v>
      </c>
      <c r="DT1381" s="94" t="e">
        <f>MATCH(A1381,Sheet5!F:F,0)</f>
        <v>#N/A</v>
      </c>
      <c r="DU1381" s="69">
        <v>0</v>
      </c>
      <c r="DV1381" s="69">
        <v>0</v>
      </c>
      <c r="DW1381" s="69">
        <v>0</v>
      </c>
      <c r="DX1381" s="69">
        <v>0</v>
      </c>
      <c r="DY1381" s="69">
        <v>0</v>
      </c>
    </row>
    <row r="1382" spans="1:129" ht="14.25">
      <c r="A1382" s="69">
        <v>74804</v>
      </c>
      <c r="B1382" s="69">
        <v>0</v>
      </c>
      <c r="C1382" s="69">
        <v>1</v>
      </c>
      <c r="D1382" s="94" t="s">
        <v>3035</v>
      </c>
      <c r="E1382" s="94" t="s">
        <v>1698</v>
      </c>
      <c r="F1382" s="69" t="s">
        <v>1699</v>
      </c>
      <c r="G1382" s="69">
        <v>0</v>
      </c>
      <c r="H1382" s="69" t="s">
        <v>321</v>
      </c>
      <c r="I1382" s="69">
        <v>0</v>
      </c>
      <c r="J1382" s="69">
        <v>570</v>
      </c>
      <c r="K1382" s="69">
        <f t="shared" si="279"/>
        <v>1360</v>
      </c>
      <c r="M1382" s="69">
        <v>611</v>
      </c>
      <c r="N1382" s="69"/>
      <c r="O1382" s="69">
        <v>0</v>
      </c>
      <c r="P1382" s="69">
        <v>33</v>
      </c>
      <c r="Q1382" s="69">
        <v>0</v>
      </c>
      <c r="R1382" s="69">
        <v>1</v>
      </c>
      <c r="S1382" s="69">
        <v>0</v>
      </c>
      <c r="T1382" s="69">
        <v>0</v>
      </c>
      <c r="U1382" s="69">
        <v>0</v>
      </c>
      <c r="V1382" s="69">
        <v>0</v>
      </c>
      <c r="W1382" s="69">
        <v>0</v>
      </c>
      <c r="X1382" s="69">
        <v>0</v>
      </c>
      <c r="Y1382" s="69">
        <v>0</v>
      </c>
      <c r="Z1382" s="69">
        <v>20000</v>
      </c>
      <c r="AA1382" s="69">
        <v>2</v>
      </c>
      <c r="AB1382" s="69">
        <v>31</v>
      </c>
      <c r="AC1382" s="69">
        <v>0</v>
      </c>
      <c r="AD1382" s="69">
        <v>0</v>
      </c>
      <c r="AE1382" s="69">
        <v>0</v>
      </c>
      <c r="AF1382" s="69">
        <v>20</v>
      </c>
      <c r="AG1382" s="69">
        <v>4</v>
      </c>
      <c r="AH1382" s="69">
        <v>9</v>
      </c>
      <c r="AI1382" s="69">
        <v>610</v>
      </c>
      <c r="AJ1382" s="69">
        <v>2</v>
      </c>
      <c r="AK1382" s="69">
        <v>0</v>
      </c>
      <c r="AL1382" s="69">
        <v>0</v>
      </c>
      <c r="AM1382" s="69">
        <v>7</v>
      </c>
      <c r="AN1382" s="69">
        <v>7</v>
      </c>
      <c r="AO1382" s="69">
        <v>1</v>
      </c>
      <c r="AP1382" s="69">
        <v>0.1</v>
      </c>
      <c r="AQ1382" s="84">
        <v>2</v>
      </c>
      <c r="AR1382" s="69">
        <v>2</v>
      </c>
      <c r="AS1382" s="69">
        <v>0</v>
      </c>
      <c r="AT1382" s="69">
        <v>0</v>
      </c>
      <c r="AU1382" s="69">
        <v>0</v>
      </c>
      <c r="AV1382" s="69">
        <v>0</v>
      </c>
      <c r="AW1382" s="69">
        <v>0</v>
      </c>
      <c r="AX1382" s="69">
        <v>0</v>
      </c>
      <c r="AY1382" s="69">
        <v>0</v>
      </c>
      <c r="AZ1382" s="69">
        <v>0</v>
      </c>
      <c r="BA1382" s="69">
        <v>0</v>
      </c>
      <c r="BB1382" s="69">
        <v>0</v>
      </c>
      <c r="BC1382" s="69">
        <v>0</v>
      </c>
      <c r="BD1382" s="69">
        <v>0</v>
      </c>
      <c r="BE1382" s="69">
        <v>0</v>
      </c>
      <c r="BF1382" s="69">
        <v>0</v>
      </c>
      <c r="BG1382" s="69">
        <v>0</v>
      </c>
      <c r="BH1382" s="69">
        <v>0</v>
      </c>
      <c r="BI1382" s="69" t="s">
        <v>1700</v>
      </c>
      <c r="BK1382" s="69">
        <v>3</v>
      </c>
      <c r="BL1382" s="69">
        <v>2</v>
      </c>
      <c r="BM1382" s="69">
        <v>2</v>
      </c>
      <c r="BN1382" s="69">
        <v>31</v>
      </c>
      <c r="BO1382" s="89" t="s">
        <v>313</v>
      </c>
      <c r="BP1382" s="69">
        <v>1</v>
      </c>
      <c r="BQ1382" s="69">
        <v>1</v>
      </c>
      <c r="BR1382" s="69">
        <v>203</v>
      </c>
      <c r="BS1382" s="69">
        <v>750</v>
      </c>
      <c r="BT1382" s="69">
        <v>0</v>
      </c>
      <c r="BU1382" s="69">
        <v>0</v>
      </c>
      <c r="BV1382" s="69">
        <v>1000</v>
      </c>
      <c r="BW1382" s="69">
        <v>609</v>
      </c>
      <c r="BX1382" s="69">
        <v>0</v>
      </c>
      <c r="BY1382" s="69">
        <v>10</v>
      </c>
      <c r="BZ1382" s="69">
        <v>2</v>
      </c>
      <c r="CA1382" s="69">
        <v>31</v>
      </c>
      <c r="CB1382" s="69">
        <v>0</v>
      </c>
      <c r="CC1382" s="69">
        <v>1</v>
      </c>
      <c r="CD1382" s="69">
        <v>1</v>
      </c>
      <c r="CE1382" s="69">
        <v>1</v>
      </c>
      <c r="CF1382" s="69">
        <v>70144</v>
      </c>
      <c r="CG1382" s="69">
        <v>0</v>
      </c>
      <c r="CH1382" s="69">
        <v>0</v>
      </c>
      <c r="CI1382" s="69">
        <v>200</v>
      </c>
      <c r="CJ1382" s="69">
        <v>547</v>
      </c>
      <c r="CK1382" s="69">
        <v>0</v>
      </c>
      <c r="CL1382" s="69">
        <v>0</v>
      </c>
      <c r="CM1382" s="69">
        <v>0</v>
      </c>
      <c r="CN1382" s="69">
        <v>0</v>
      </c>
      <c r="CO1382" s="69">
        <v>0</v>
      </c>
      <c r="CP1382" s="69">
        <v>0</v>
      </c>
      <c r="CQ1382" s="69">
        <v>0</v>
      </c>
      <c r="CR1382" s="69">
        <v>0</v>
      </c>
      <c r="CS1382" s="69">
        <v>0</v>
      </c>
      <c r="CT1382" s="69">
        <v>0</v>
      </c>
      <c r="CU1382" s="69">
        <v>0</v>
      </c>
      <c r="CV1382" s="69">
        <v>0</v>
      </c>
      <c r="CW1382" s="69">
        <v>0</v>
      </c>
      <c r="CX1382" s="69">
        <v>0</v>
      </c>
      <c r="CY1382" s="69">
        <v>0</v>
      </c>
      <c r="CZ1382" s="69">
        <v>0</v>
      </c>
      <c r="DA1382" s="69">
        <v>0</v>
      </c>
      <c r="DB1382" s="69">
        <v>0</v>
      </c>
      <c r="DC1382" s="69">
        <v>0</v>
      </c>
      <c r="DD1382" s="69">
        <v>0</v>
      </c>
      <c r="DE1382" s="69">
        <v>0</v>
      </c>
      <c r="DF1382" s="69">
        <v>0</v>
      </c>
      <c r="DG1382" s="69">
        <v>1</v>
      </c>
      <c r="DI1382" s="69"/>
      <c r="DJ1382" s="69"/>
      <c r="DK1382" s="69" t="s">
        <v>1701</v>
      </c>
      <c r="DL1382" s="69"/>
      <c r="DM1382" s="69" t="s">
        <v>1799</v>
      </c>
      <c r="DN1382" s="69" t="str">
        <f>"造成["&amp;INDEX(Sheet5!$L$2:$L$11,MATCH(BL1382,Sheet5!$J$2:$J$11,0))&amp;":"&amp;BR1382&amp;"*"&amp;BS1382/1000&amp;"]"&amp;INDEX(Sheet5!$I$2:$I$4,MATCH(BR1382,Sheet5!$H$2:$H$4,0))&amp;"的"&amp;INDEX(Sheet5!$K$2:$K$11,MATCH(BL1382,Sheet5!$J$2:$J$11,0))</f>
        <v>造成[ui.cs_orange:203*0.75]的物理伤害。</v>
      </c>
      <c r="DO1382" s="69"/>
      <c r="DP1382" s="69"/>
      <c r="DQ1382" s="69"/>
      <c r="DR1382" s="69" t="e">
        <f t="shared" si="276"/>
        <v>#N/A</v>
      </c>
      <c r="DS1382" s="90" t="e">
        <f>MATCH(A1382,Sheet5!D:D,0)</f>
        <v>#N/A</v>
      </c>
      <c r="DT1382" s="94" t="e">
        <f>MATCH(A1382,Sheet5!F:F,0)</f>
        <v>#N/A</v>
      </c>
      <c r="DU1382" s="69">
        <v>0</v>
      </c>
      <c r="DV1382" s="69">
        <v>0</v>
      </c>
      <c r="DW1382" s="69">
        <v>0</v>
      </c>
      <c r="DX1382" s="69">
        <v>0</v>
      </c>
      <c r="DY1382" s="69">
        <v>0</v>
      </c>
    </row>
    <row r="1383" spans="1:129" ht="14.25">
      <c r="A1383" s="69">
        <v>70102</v>
      </c>
      <c r="B1383" s="69">
        <v>0</v>
      </c>
      <c r="C1383" s="69">
        <v>1</v>
      </c>
      <c r="D1383" s="69" t="s">
        <v>3036</v>
      </c>
      <c r="E1383" s="69" t="s">
        <v>2822</v>
      </c>
      <c r="F1383" s="69" t="s">
        <v>2823</v>
      </c>
      <c r="G1383" s="69">
        <v>1</v>
      </c>
      <c r="H1383" s="69" t="s">
        <v>852</v>
      </c>
      <c r="I1383" s="69">
        <v>0</v>
      </c>
      <c r="J1383" s="69">
        <v>0</v>
      </c>
      <c r="K1383" s="69">
        <v>0</v>
      </c>
      <c r="M1383" s="69">
        <v>0</v>
      </c>
      <c r="O1383" s="69">
        <v>0</v>
      </c>
      <c r="P1383" s="69">
        <v>1</v>
      </c>
      <c r="Q1383" s="69">
        <v>0</v>
      </c>
      <c r="R1383" s="69">
        <v>2</v>
      </c>
      <c r="S1383" s="69">
        <v>32768</v>
      </c>
      <c r="T1383" s="69">
        <v>100</v>
      </c>
      <c r="U1383" s="69">
        <v>0</v>
      </c>
      <c r="V1383" s="69">
        <v>0</v>
      </c>
      <c r="W1383" s="69">
        <v>0</v>
      </c>
      <c r="X1383" s="69">
        <v>0</v>
      </c>
      <c r="Y1383" s="69">
        <v>0</v>
      </c>
      <c r="Z1383" s="69">
        <v>0</v>
      </c>
      <c r="AA1383" s="69">
        <v>1</v>
      </c>
      <c r="AB1383" s="69">
        <v>31</v>
      </c>
      <c r="AC1383" s="69">
        <v>0</v>
      </c>
      <c r="AD1383" s="69">
        <v>0</v>
      </c>
      <c r="AE1383" s="69">
        <v>0</v>
      </c>
      <c r="AF1383" s="69">
        <v>1</v>
      </c>
      <c r="AG1383" s="69">
        <v>0</v>
      </c>
      <c r="AH1383" s="69">
        <v>1</v>
      </c>
      <c r="AI1383" s="69">
        <v>0</v>
      </c>
      <c r="AJ1383" s="69">
        <v>0</v>
      </c>
      <c r="AK1383" s="69">
        <v>0</v>
      </c>
      <c r="AL1383" s="69">
        <v>0</v>
      </c>
      <c r="AM1383" s="69">
        <v>0</v>
      </c>
      <c r="AN1383" s="69">
        <v>0</v>
      </c>
      <c r="AO1383" s="69">
        <v>0</v>
      </c>
      <c r="AP1383" s="69">
        <v>0</v>
      </c>
      <c r="AQ1383" s="84">
        <v>0</v>
      </c>
      <c r="AR1383" s="69">
        <v>0</v>
      </c>
      <c r="AS1383" s="69">
        <v>0</v>
      </c>
      <c r="AT1383" s="69">
        <v>0</v>
      </c>
      <c r="AU1383" s="69">
        <v>0</v>
      </c>
      <c r="AV1383" s="69">
        <v>0</v>
      </c>
      <c r="AW1383" s="69">
        <v>0</v>
      </c>
      <c r="AX1383" s="69">
        <v>0</v>
      </c>
      <c r="AY1383" s="69">
        <v>0</v>
      </c>
      <c r="AZ1383" s="69">
        <v>0</v>
      </c>
      <c r="BA1383" s="69">
        <v>0</v>
      </c>
      <c r="BB1383" s="69">
        <v>0</v>
      </c>
      <c r="BC1383" s="69">
        <v>0</v>
      </c>
      <c r="BD1383" s="69">
        <v>0</v>
      </c>
      <c r="BE1383" s="69">
        <v>0</v>
      </c>
      <c r="BF1383" s="69">
        <v>0</v>
      </c>
      <c r="BG1383" s="69">
        <v>0</v>
      </c>
      <c r="BH1383" s="69">
        <v>0</v>
      </c>
      <c r="BK1383" s="69">
        <v>3</v>
      </c>
      <c r="BL1383" s="69">
        <v>10</v>
      </c>
      <c r="BM1383" s="69">
        <v>1</v>
      </c>
      <c r="BN1383" s="69">
        <v>31</v>
      </c>
      <c r="BO1383" s="89">
        <v>0</v>
      </c>
      <c r="BP1383" s="69">
        <v>1</v>
      </c>
      <c r="BQ1383" s="69">
        <v>1</v>
      </c>
      <c r="BR1383" s="69">
        <v>1</v>
      </c>
      <c r="BS1383" s="69">
        <v>22001</v>
      </c>
      <c r="BT1383" s="69">
        <v>0</v>
      </c>
      <c r="BU1383" s="69">
        <v>0</v>
      </c>
      <c r="BV1383" s="69">
        <v>1000</v>
      </c>
      <c r="BW1383" s="69">
        <v>0</v>
      </c>
      <c r="BY1383" s="69">
        <v>0</v>
      </c>
      <c r="BZ1383" s="69">
        <v>0</v>
      </c>
      <c r="CA1383" s="69">
        <v>31</v>
      </c>
      <c r="CB1383" s="89">
        <v>0</v>
      </c>
      <c r="CC1383" s="69">
        <v>0</v>
      </c>
      <c r="CD1383" s="69">
        <v>0</v>
      </c>
      <c r="CE1383" s="69">
        <v>0</v>
      </c>
      <c r="CF1383" s="69">
        <v>0</v>
      </c>
      <c r="CG1383" s="69">
        <v>0</v>
      </c>
      <c r="CH1383" s="69">
        <v>0</v>
      </c>
      <c r="CI1383" s="69">
        <v>0</v>
      </c>
      <c r="CJ1383" s="69">
        <v>0</v>
      </c>
      <c r="CL1383" s="69">
        <v>0</v>
      </c>
      <c r="CM1383" s="69">
        <v>0</v>
      </c>
      <c r="CN1383" s="69">
        <v>0</v>
      </c>
      <c r="CO1383" s="89">
        <v>0</v>
      </c>
      <c r="CP1383" s="69">
        <v>0</v>
      </c>
      <c r="CQ1383" s="69">
        <v>0</v>
      </c>
      <c r="CR1383" s="69">
        <v>0</v>
      </c>
      <c r="CS1383" s="69">
        <v>0</v>
      </c>
      <c r="CT1383" s="69">
        <v>0</v>
      </c>
      <c r="CU1383" s="69">
        <v>0</v>
      </c>
      <c r="CV1383" s="69">
        <v>0</v>
      </c>
      <c r="CW1383" s="69">
        <v>0</v>
      </c>
      <c r="CZ1383" s="69">
        <v>0</v>
      </c>
      <c r="DA1383" s="69">
        <v>0</v>
      </c>
      <c r="DB1383" s="69">
        <v>12</v>
      </c>
      <c r="DC1383" s="69">
        <v>0</v>
      </c>
      <c r="DD1383" s="69">
        <v>0</v>
      </c>
      <c r="DE1383" s="69">
        <v>0</v>
      </c>
      <c r="DF1383" s="69">
        <v>0</v>
      </c>
      <c r="DG1383" s="69">
        <v>1</v>
      </c>
      <c r="DI1383" s="69" t="e">
        <f>INDEX(Sheet3!$E$78:$E$1130,MATCH(A1383,Sheet3!$D$78:$D$1130,0))</f>
        <v>#N/A</v>
      </c>
      <c r="DJ1383" s="69" t="str">
        <f t="shared" ref="DJ1383:DJ1443" si="280">IFERROR(DI1383,F1383)</f>
        <v>skill_icons.ps_pet_skill_001</v>
      </c>
      <c r="DK1383" s="69" t="s">
        <v>3037</v>
      </c>
      <c r="DL1383" s="93"/>
      <c r="DM1383" s="94" t="s">
        <v>3038</v>
      </c>
      <c r="DN1383" s="69" t="e">
        <f>"造成["&amp;INDEX(Sheet5!$L$2:$L$11,MATCH(BL1383,Sheet5!$J$2:$J$11,0))&amp;":"&amp;BR1383&amp;"*"&amp;BS1383/1000&amp;"]"&amp;INDEX(Sheet5!$I$2:$I$4,MATCH(BR1383,Sheet5!$H$2:$H$4,0))&amp;"的"&amp;INDEX(Sheet5!$K$2:$K$11,MATCH(BL1383,Sheet5!$J$2:$J$11,0))</f>
        <v>#N/A</v>
      </c>
      <c r="DO1383" s="69" t="e">
        <f>"造成["&amp;INDEX(Sheet5!$L$2:$L$11,MATCH(BY1383,Sheet5!$J$2:$J$11,0))&amp;":"&amp;CE1383&amp;"*"&amp;CF1383/1000&amp;"]"&amp;INDEX(Sheet5!$I$2:$I$4,MATCH(CE1383,Sheet5!$H$2:$H$4,0))&amp;"的"&amp;INDEX(Sheet5!$K$2:$K$11,MATCH(BY1383,Sheet5!$J$2:$J$11,0))</f>
        <v>#N/A</v>
      </c>
      <c r="DP1383" s="69"/>
      <c r="DQ1383" s="69"/>
      <c r="DR1383" s="69" t="e">
        <f t="shared" si="276"/>
        <v>#N/A</v>
      </c>
      <c r="DS1383" s="90">
        <f>MATCH(A1383,Sheet5!D:D,0)</f>
        <v>48</v>
      </c>
      <c r="DT1383" s="94" t="e">
        <f>MATCH(A1378,Sheet5!F:F,0)</f>
        <v>#N/A</v>
      </c>
      <c r="DU1383" s="69">
        <v>12</v>
      </c>
      <c r="DV1383" s="69">
        <v>0</v>
      </c>
      <c r="DW1383" s="69">
        <v>0</v>
      </c>
      <c r="DX1383" s="69">
        <v>0</v>
      </c>
      <c r="DY1383" s="69">
        <v>0</v>
      </c>
    </row>
    <row r="1384" spans="1:129" ht="14.25">
      <c r="A1384" s="69">
        <v>70202</v>
      </c>
      <c r="B1384" s="69">
        <v>0</v>
      </c>
      <c r="C1384" s="69">
        <v>1</v>
      </c>
      <c r="D1384" s="69" t="s">
        <v>3039</v>
      </c>
      <c r="E1384" s="69" t="s">
        <v>2825</v>
      </c>
      <c r="F1384" s="69" t="s">
        <v>2826</v>
      </c>
      <c r="G1384" s="69">
        <v>1</v>
      </c>
      <c r="H1384" s="69" t="s">
        <v>852</v>
      </c>
      <c r="I1384" s="69">
        <v>0</v>
      </c>
      <c r="J1384" s="69">
        <v>0</v>
      </c>
      <c r="K1384" s="69">
        <v>0</v>
      </c>
      <c r="M1384" s="69">
        <v>0</v>
      </c>
      <c r="O1384" s="69">
        <v>0</v>
      </c>
      <c r="P1384" s="69">
        <v>1</v>
      </c>
      <c r="Q1384" s="69">
        <v>0</v>
      </c>
      <c r="R1384" s="69">
        <v>2</v>
      </c>
      <c r="S1384" s="69">
        <v>32768</v>
      </c>
      <c r="T1384" s="69">
        <v>100</v>
      </c>
      <c r="U1384" s="69">
        <v>0</v>
      </c>
      <c r="V1384" s="69">
        <v>0</v>
      </c>
      <c r="W1384" s="69">
        <v>0</v>
      </c>
      <c r="X1384" s="69">
        <v>0</v>
      </c>
      <c r="Y1384" s="69">
        <v>0</v>
      </c>
      <c r="Z1384" s="69">
        <v>0</v>
      </c>
      <c r="AA1384" s="69">
        <v>1</v>
      </c>
      <c r="AB1384" s="69">
        <v>31</v>
      </c>
      <c r="AC1384" s="69">
        <v>0</v>
      </c>
      <c r="AD1384" s="69">
        <v>0</v>
      </c>
      <c r="AE1384" s="69">
        <v>0</v>
      </c>
      <c r="AF1384" s="69">
        <v>1</v>
      </c>
      <c r="AG1384" s="69">
        <v>0</v>
      </c>
      <c r="AH1384" s="69">
        <v>1</v>
      </c>
      <c r="AI1384" s="69">
        <v>0</v>
      </c>
      <c r="AJ1384" s="69">
        <v>0</v>
      </c>
      <c r="AK1384" s="69">
        <v>0</v>
      </c>
      <c r="AL1384" s="69">
        <v>0</v>
      </c>
      <c r="AM1384" s="69">
        <v>0</v>
      </c>
      <c r="AN1384" s="69">
        <v>0</v>
      </c>
      <c r="AO1384" s="69">
        <v>0</v>
      </c>
      <c r="AP1384" s="69">
        <v>0</v>
      </c>
      <c r="AQ1384" s="84">
        <v>0</v>
      </c>
      <c r="AR1384" s="69">
        <v>0</v>
      </c>
      <c r="AS1384" s="69">
        <v>0</v>
      </c>
      <c r="AT1384" s="69">
        <v>0</v>
      </c>
      <c r="AU1384" s="69">
        <v>0</v>
      </c>
      <c r="AV1384" s="69">
        <v>0</v>
      </c>
      <c r="AW1384" s="69">
        <v>0</v>
      </c>
      <c r="AX1384" s="69">
        <v>0</v>
      </c>
      <c r="AY1384" s="69">
        <v>0</v>
      </c>
      <c r="AZ1384" s="69">
        <v>0</v>
      </c>
      <c r="BA1384" s="69">
        <v>0</v>
      </c>
      <c r="BB1384" s="69">
        <v>0</v>
      </c>
      <c r="BC1384" s="69">
        <v>0</v>
      </c>
      <c r="BD1384" s="69">
        <v>0</v>
      </c>
      <c r="BE1384" s="69">
        <v>0</v>
      </c>
      <c r="BF1384" s="69">
        <v>0</v>
      </c>
      <c r="BG1384" s="69">
        <v>0</v>
      </c>
      <c r="BH1384" s="69">
        <v>0</v>
      </c>
      <c r="BK1384" s="69">
        <v>3</v>
      </c>
      <c r="BL1384" s="69">
        <v>10</v>
      </c>
      <c r="BM1384" s="69">
        <v>1</v>
      </c>
      <c r="BN1384" s="69">
        <v>31</v>
      </c>
      <c r="BO1384" s="89">
        <v>0</v>
      </c>
      <c r="BP1384" s="69">
        <v>1</v>
      </c>
      <c r="BQ1384" s="69">
        <v>1</v>
      </c>
      <c r="BR1384" s="69">
        <v>1</v>
      </c>
      <c r="BS1384" s="69">
        <v>22002</v>
      </c>
      <c r="BT1384" s="69">
        <v>0</v>
      </c>
      <c r="BU1384" s="69">
        <v>0</v>
      </c>
      <c r="BV1384" s="69">
        <v>1000</v>
      </c>
      <c r="BW1384" s="69">
        <v>0</v>
      </c>
      <c r="BY1384" s="69">
        <v>0</v>
      </c>
      <c r="BZ1384" s="69">
        <v>0</v>
      </c>
      <c r="CA1384" s="69">
        <v>31</v>
      </c>
      <c r="CB1384" s="89">
        <v>0</v>
      </c>
      <c r="CC1384" s="69">
        <v>0</v>
      </c>
      <c r="CD1384" s="69">
        <v>0</v>
      </c>
      <c r="CE1384" s="69">
        <v>0</v>
      </c>
      <c r="CF1384" s="69">
        <v>0</v>
      </c>
      <c r="CG1384" s="69">
        <v>0</v>
      </c>
      <c r="CH1384" s="69">
        <v>0</v>
      </c>
      <c r="CI1384" s="69">
        <v>0</v>
      </c>
      <c r="CJ1384" s="69">
        <v>0</v>
      </c>
      <c r="CL1384" s="69">
        <v>0</v>
      </c>
      <c r="CM1384" s="69">
        <v>0</v>
      </c>
      <c r="CN1384" s="69">
        <v>0</v>
      </c>
      <c r="CO1384" s="89">
        <v>0</v>
      </c>
      <c r="CP1384" s="69">
        <v>0</v>
      </c>
      <c r="CQ1384" s="69">
        <v>0</v>
      </c>
      <c r="CR1384" s="69">
        <v>0</v>
      </c>
      <c r="CS1384" s="69">
        <v>0</v>
      </c>
      <c r="CT1384" s="69">
        <v>0</v>
      </c>
      <c r="CU1384" s="69">
        <v>0</v>
      </c>
      <c r="CV1384" s="69">
        <v>0</v>
      </c>
      <c r="CW1384" s="69">
        <v>0</v>
      </c>
      <c r="CZ1384" s="69">
        <v>0</v>
      </c>
      <c r="DA1384" s="69">
        <v>0</v>
      </c>
      <c r="DB1384" s="69">
        <v>12</v>
      </c>
      <c r="DC1384" s="69">
        <v>0</v>
      </c>
      <c r="DD1384" s="69">
        <v>0</v>
      </c>
      <c r="DE1384" s="69">
        <v>0</v>
      </c>
      <c r="DF1384" s="69">
        <v>0</v>
      </c>
      <c r="DG1384" s="69">
        <v>1</v>
      </c>
      <c r="DI1384" s="69" t="e">
        <f>INDEX(Sheet3!$E$78:$E$1130,MATCH(A1384,Sheet3!$D$78:$D$1130,0))</f>
        <v>#N/A</v>
      </c>
      <c r="DJ1384" s="69" t="str">
        <f t="shared" si="280"/>
        <v>skill_icons.ps_pet_skill_002</v>
      </c>
      <c r="DK1384" s="69" t="s">
        <v>3040</v>
      </c>
      <c r="DL1384" s="93"/>
      <c r="DM1384" s="94" t="s">
        <v>3041</v>
      </c>
      <c r="DN1384" s="69" t="e">
        <f>"造成["&amp;INDEX(Sheet5!$L$2:$L$11,MATCH(BL1384,Sheet5!$J$2:$J$11,0))&amp;":"&amp;BR1384&amp;"*"&amp;BS1384/1000&amp;"]"&amp;INDEX(Sheet5!$I$2:$I$4,MATCH(BR1384,Sheet5!$H$2:$H$4,0))&amp;"的"&amp;INDEX(Sheet5!$K$2:$K$11,MATCH(BL1384,Sheet5!$J$2:$J$11,0))</f>
        <v>#N/A</v>
      </c>
      <c r="DO1384" s="69" t="e">
        <f>"造成["&amp;INDEX(Sheet5!$L$2:$L$11,MATCH(BY1384,Sheet5!$J$2:$J$11,0))&amp;":"&amp;CE1384&amp;"*"&amp;CF1384/1000&amp;"]"&amp;INDEX(Sheet5!$I$2:$I$4,MATCH(CE1384,Sheet5!$H$2:$H$4,0))&amp;"的"&amp;INDEX(Sheet5!$K$2:$K$11,MATCH(BY1384,Sheet5!$J$2:$J$11,0))</f>
        <v>#N/A</v>
      </c>
      <c r="DP1384" s="69"/>
      <c r="DQ1384" s="69"/>
      <c r="DR1384" s="69" t="e">
        <f t="shared" si="276"/>
        <v>#N/A</v>
      </c>
      <c r="DS1384" s="90">
        <f>MATCH(A1384,Sheet5!D:D,0)</f>
        <v>49</v>
      </c>
      <c r="DT1384" s="94" t="e">
        <f>MATCH(A1383,Sheet5!F:F,0)</f>
        <v>#N/A</v>
      </c>
      <c r="DU1384" s="69">
        <v>12</v>
      </c>
      <c r="DV1384" s="69">
        <v>0</v>
      </c>
      <c r="DW1384" s="69">
        <v>0</v>
      </c>
      <c r="DX1384" s="69">
        <v>0</v>
      </c>
      <c r="DY1384" s="69">
        <v>0</v>
      </c>
    </row>
    <row r="1385" spans="1:129" ht="14.25">
      <c r="A1385" s="69">
        <v>70302</v>
      </c>
      <c r="B1385" s="69">
        <v>0</v>
      </c>
      <c r="C1385" s="69">
        <v>1</v>
      </c>
      <c r="D1385" s="69" t="s">
        <v>3042</v>
      </c>
      <c r="E1385" s="69" t="s">
        <v>2830</v>
      </c>
      <c r="F1385" s="69" t="s">
        <v>2831</v>
      </c>
      <c r="G1385" s="69">
        <v>1</v>
      </c>
      <c r="H1385" s="69" t="s">
        <v>852</v>
      </c>
      <c r="I1385" s="69">
        <v>0</v>
      </c>
      <c r="J1385" s="69">
        <v>0</v>
      </c>
      <c r="K1385" s="69">
        <v>0</v>
      </c>
      <c r="M1385" s="69">
        <v>0</v>
      </c>
      <c r="O1385" s="69">
        <v>0</v>
      </c>
      <c r="P1385" s="69">
        <v>1</v>
      </c>
      <c r="Q1385" s="69">
        <v>0</v>
      </c>
      <c r="R1385" s="69">
        <v>2</v>
      </c>
      <c r="S1385" s="69">
        <v>32768</v>
      </c>
      <c r="T1385" s="69">
        <v>100</v>
      </c>
      <c r="U1385" s="69">
        <v>0</v>
      </c>
      <c r="V1385" s="69">
        <v>0</v>
      </c>
      <c r="W1385" s="69">
        <v>0</v>
      </c>
      <c r="X1385" s="69">
        <v>0</v>
      </c>
      <c r="Y1385" s="69">
        <v>0</v>
      </c>
      <c r="Z1385" s="69">
        <v>0</v>
      </c>
      <c r="AA1385" s="69">
        <v>1</v>
      </c>
      <c r="AB1385" s="69">
        <v>31</v>
      </c>
      <c r="AC1385" s="69">
        <v>0</v>
      </c>
      <c r="AD1385" s="69">
        <v>0</v>
      </c>
      <c r="AE1385" s="69">
        <v>0</v>
      </c>
      <c r="AF1385" s="69">
        <v>1</v>
      </c>
      <c r="AG1385" s="69">
        <v>0</v>
      </c>
      <c r="AH1385" s="69">
        <v>1</v>
      </c>
      <c r="AI1385" s="69">
        <v>0</v>
      </c>
      <c r="AJ1385" s="69">
        <v>0</v>
      </c>
      <c r="AK1385" s="69">
        <v>0</v>
      </c>
      <c r="AL1385" s="69">
        <v>0</v>
      </c>
      <c r="AM1385" s="69">
        <v>0</v>
      </c>
      <c r="AN1385" s="69">
        <v>0</v>
      </c>
      <c r="AO1385" s="69">
        <v>0</v>
      </c>
      <c r="AP1385" s="69">
        <v>0</v>
      </c>
      <c r="AQ1385" s="84">
        <v>0</v>
      </c>
      <c r="AR1385" s="69">
        <v>0</v>
      </c>
      <c r="AS1385" s="69">
        <v>0</v>
      </c>
      <c r="AT1385" s="69">
        <v>0</v>
      </c>
      <c r="AU1385" s="69">
        <v>0</v>
      </c>
      <c r="AV1385" s="69">
        <v>0</v>
      </c>
      <c r="AW1385" s="69">
        <v>0</v>
      </c>
      <c r="AX1385" s="69">
        <v>0</v>
      </c>
      <c r="AY1385" s="69">
        <v>0</v>
      </c>
      <c r="AZ1385" s="69">
        <v>0</v>
      </c>
      <c r="BA1385" s="69">
        <v>0</v>
      </c>
      <c r="BB1385" s="69">
        <v>0</v>
      </c>
      <c r="BC1385" s="69">
        <v>0</v>
      </c>
      <c r="BD1385" s="69">
        <v>0</v>
      </c>
      <c r="BE1385" s="69">
        <v>0</v>
      </c>
      <c r="BF1385" s="69">
        <v>0</v>
      </c>
      <c r="BG1385" s="69">
        <v>0</v>
      </c>
      <c r="BH1385" s="69">
        <v>0</v>
      </c>
      <c r="BK1385" s="69">
        <v>3</v>
      </c>
      <c r="BL1385" s="69">
        <v>10</v>
      </c>
      <c r="BM1385" s="69">
        <v>1</v>
      </c>
      <c r="BN1385" s="69">
        <v>31</v>
      </c>
      <c r="BO1385" s="89">
        <v>0</v>
      </c>
      <c r="BP1385" s="69">
        <v>1</v>
      </c>
      <c r="BQ1385" s="69">
        <v>1</v>
      </c>
      <c r="BR1385" s="69">
        <v>1</v>
      </c>
      <c r="BS1385" s="69">
        <v>22003</v>
      </c>
      <c r="BT1385" s="69">
        <v>0</v>
      </c>
      <c r="BU1385" s="69">
        <v>0</v>
      </c>
      <c r="BV1385" s="69">
        <v>1000</v>
      </c>
      <c r="BW1385" s="69">
        <v>0</v>
      </c>
      <c r="BY1385" s="69">
        <v>0</v>
      </c>
      <c r="BZ1385" s="69">
        <v>0</v>
      </c>
      <c r="CA1385" s="69">
        <v>31</v>
      </c>
      <c r="CB1385" s="89">
        <v>0</v>
      </c>
      <c r="CC1385" s="69">
        <v>0</v>
      </c>
      <c r="CD1385" s="69">
        <v>0</v>
      </c>
      <c r="CE1385" s="69">
        <v>0</v>
      </c>
      <c r="CF1385" s="69">
        <v>0</v>
      </c>
      <c r="CG1385" s="69">
        <v>0</v>
      </c>
      <c r="CH1385" s="69">
        <v>0</v>
      </c>
      <c r="CI1385" s="69">
        <v>0</v>
      </c>
      <c r="CJ1385" s="69">
        <v>0</v>
      </c>
      <c r="CL1385" s="69">
        <v>0</v>
      </c>
      <c r="CM1385" s="69">
        <v>0</v>
      </c>
      <c r="CN1385" s="69">
        <v>0</v>
      </c>
      <c r="CO1385" s="89">
        <v>0</v>
      </c>
      <c r="CP1385" s="69">
        <v>0</v>
      </c>
      <c r="CQ1385" s="69">
        <v>0</v>
      </c>
      <c r="CR1385" s="69">
        <v>0</v>
      </c>
      <c r="CS1385" s="69">
        <v>0</v>
      </c>
      <c r="CT1385" s="69">
        <v>0</v>
      </c>
      <c r="CU1385" s="69">
        <v>0</v>
      </c>
      <c r="CV1385" s="69">
        <v>0</v>
      </c>
      <c r="CW1385" s="69">
        <v>0</v>
      </c>
      <c r="CZ1385" s="69">
        <v>0</v>
      </c>
      <c r="DA1385" s="69">
        <v>0</v>
      </c>
      <c r="DB1385" s="69">
        <v>12</v>
      </c>
      <c r="DC1385" s="69">
        <v>0</v>
      </c>
      <c r="DD1385" s="69">
        <v>0</v>
      </c>
      <c r="DE1385" s="69">
        <v>0</v>
      </c>
      <c r="DF1385" s="69">
        <v>0</v>
      </c>
      <c r="DG1385" s="69">
        <v>1</v>
      </c>
      <c r="DI1385" s="69" t="e">
        <f>INDEX(Sheet3!$E$78:$E$1130,MATCH(A1385,Sheet3!$D$78:$D$1130,0))</f>
        <v>#N/A</v>
      </c>
      <c r="DJ1385" s="69" t="str">
        <f t="shared" si="280"/>
        <v>skill_icons.ps_pet_skill_003</v>
      </c>
      <c r="DK1385" s="69" t="s">
        <v>3043</v>
      </c>
      <c r="DL1385" s="93"/>
      <c r="DM1385" s="94" t="s">
        <v>3044</v>
      </c>
      <c r="DN1385" s="69" t="e">
        <f>"造成["&amp;INDEX(Sheet5!$L$2:$L$11,MATCH(BL1385,Sheet5!$J$2:$J$11,0))&amp;":"&amp;BR1385&amp;"*"&amp;BS1385/1000&amp;"]"&amp;INDEX(Sheet5!$I$2:$I$4,MATCH(BR1385,Sheet5!$H$2:$H$4,0))&amp;"的"&amp;INDEX(Sheet5!$K$2:$K$11,MATCH(BL1385,Sheet5!$J$2:$J$11,0))</f>
        <v>#N/A</v>
      </c>
      <c r="DO1385" s="69" t="e">
        <f>"造成["&amp;INDEX(Sheet5!$L$2:$L$11,MATCH(BY1385,Sheet5!$J$2:$J$11,0))&amp;":"&amp;CE1385&amp;"*"&amp;CF1385/1000&amp;"]"&amp;INDEX(Sheet5!$I$2:$I$4,MATCH(CE1385,Sheet5!$H$2:$H$4,0))&amp;"的"&amp;INDEX(Sheet5!$K$2:$K$11,MATCH(BY1385,Sheet5!$J$2:$J$11,0))</f>
        <v>#N/A</v>
      </c>
      <c r="DP1385" s="69"/>
      <c r="DQ1385" s="69"/>
      <c r="DR1385" s="69" t="e">
        <f t="shared" si="276"/>
        <v>#N/A</v>
      </c>
      <c r="DS1385" s="90">
        <f>MATCH(A1385,Sheet5!D:D,0)</f>
        <v>50</v>
      </c>
      <c r="DT1385" s="94" t="e">
        <f>MATCH(A1384,Sheet5!F:F,0)</f>
        <v>#N/A</v>
      </c>
      <c r="DU1385" s="69">
        <v>12</v>
      </c>
      <c r="DV1385" s="69">
        <v>0</v>
      </c>
      <c r="DW1385" s="69">
        <v>0</v>
      </c>
      <c r="DX1385" s="69">
        <v>0</v>
      </c>
      <c r="DY1385" s="69">
        <v>0</v>
      </c>
    </row>
    <row r="1386" spans="1:129" ht="14.25">
      <c r="A1386" s="69">
        <v>70402</v>
      </c>
      <c r="B1386" s="69">
        <v>0</v>
      </c>
      <c r="C1386" s="69">
        <v>1</v>
      </c>
      <c r="D1386" s="69" t="s">
        <v>3045</v>
      </c>
      <c r="E1386" s="69" t="s">
        <v>2835</v>
      </c>
      <c r="F1386" s="69" t="s">
        <v>2836</v>
      </c>
      <c r="G1386" s="69">
        <v>1</v>
      </c>
      <c r="H1386" s="69" t="s">
        <v>852</v>
      </c>
      <c r="I1386" s="69">
        <v>0</v>
      </c>
      <c r="J1386" s="69">
        <v>0</v>
      </c>
      <c r="K1386" s="69">
        <v>0</v>
      </c>
      <c r="M1386" s="69">
        <v>0</v>
      </c>
      <c r="O1386" s="69">
        <v>0</v>
      </c>
      <c r="P1386" s="69">
        <v>1</v>
      </c>
      <c r="Q1386" s="69">
        <v>0</v>
      </c>
      <c r="R1386" s="69">
        <v>2</v>
      </c>
      <c r="S1386" s="69">
        <v>32768</v>
      </c>
      <c r="T1386" s="69">
        <v>100</v>
      </c>
      <c r="U1386" s="69">
        <v>0</v>
      </c>
      <c r="V1386" s="69">
        <v>0</v>
      </c>
      <c r="W1386" s="69">
        <v>0</v>
      </c>
      <c r="X1386" s="69">
        <v>0</v>
      </c>
      <c r="Y1386" s="69">
        <v>0</v>
      </c>
      <c r="Z1386" s="69">
        <v>0</v>
      </c>
      <c r="AA1386" s="69">
        <v>1</v>
      </c>
      <c r="AB1386" s="69">
        <v>31</v>
      </c>
      <c r="AC1386" s="69">
        <v>0</v>
      </c>
      <c r="AD1386" s="69">
        <v>0</v>
      </c>
      <c r="AE1386" s="69">
        <v>0</v>
      </c>
      <c r="AF1386" s="69">
        <v>1</v>
      </c>
      <c r="AG1386" s="69">
        <v>0</v>
      </c>
      <c r="AH1386" s="69">
        <v>1</v>
      </c>
      <c r="AI1386" s="69">
        <v>0</v>
      </c>
      <c r="AJ1386" s="69">
        <v>0</v>
      </c>
      <c r="AK1386" s="69">
        <v>0</v>
      </c>
      <c r="AL1386" s="69">
        <v>0</v>
      </c>
      <c r="AM1386" s="69">
        <v>0</v>
      </c>
      <c r="AN1386" s="69">
        <v>0</v>
      </c>
      <c r="AO1386" s="69">
        <v>0</v>
      </c>
      <c r="AP1386" s="69">
        <v>0</v>
      </c>
      <c r="AQ1386" s="84">
        <v>0</v>
      </c>
      <c r="AR1386" s="69">
        <v>0</v>
      </c>
      <c r="AS1386" s="69">
        <v>0</v>
      </c>
      <c r="AT1386" s="69">
        <v>0</v>
      </c>
      <c r="AU1386" s="69">
        <v>0</v>
      </c>
      <c r="AV1386" s="69">
        <v>0</v>
      </c>
      <c r="AW1386" s="69">
        <v>0</v>
      </c>
      <c r="AX1386" s="69">
        <v>0</v>
      </c>
      <c r="AY1386" s="69">
        <v>0</v>
      </c>
      <c r="AZ1386" s="69">
        <v>0</v>
      </c>
      <c r="BA1386" s="69">
        <v>0</v>
      </c>
      <c r="BB1386" s="69">
        <v>0</v>
      </c>
      <c r="BC1386" s="69">
        <v>0</v>
      </c>
      <c r="BD1386" s="69">
        <v>0</v>
      </c>
      <c r="BE1386" s="69">
        <v>0</v>
      </c>
      <c r="BF1386" s="69">
        <v>0</v>
      </c>
      <c r="BG1386" s="69">
        <v>0</v>
      </c>
      <c r="BH1386" s="69">
        <v>0</v>
      </c>
      <c r="BK1386" s="69">
        <v>3</v>
      </c>
      <c r="BL1386" s="69">
        <v>10</v>
      </c>
      <c r="BM1386" s="69">
        <v>1</v>
      </c>
      <c r="BN1386" s="69">
        <v>31</v>
      </c>
      <c r="BO1386" s="89">
        <v>0</v>
      </c>
      <c r="BP1386" s="69">
        <v>1</v>
      </c>
      <c r="BQ1386" s="69">
        <v>1</v>
      </c>
      <c r="BR1386" s="69">
        <v>1</v>
      </c>
      <c r="BS1386" s="69">
        <v>22004</v>
      </c>
      <c r="BT1386" s="69">
        <v>0</v>
      </c>
      <c r="BU1386" s="69">
        <v>0</v>
      </c>
      <c r="BV1386" s="69">
        <v>1000</v>
      </c>
      <c r="BW1386" s="69">
        <v>0</v>
      </c>
      <c r="BY1386" s="69">
        <v>0</v>
      </c>
      <c r="BZ1386" s="69">
        <v>0</v>
      </c>
      <c r="CA1386" s="69">
        <v>31</v>
      </c>
      <c r="CB1386" s="89">
        <v>0</v>
      </c>
      <c r="CC1386" s="69">
        <v>0</v>
      </c>
      <c r="CD1386" s="69">
        <v>0</v>
      </c>
      <c r="CE1386" s="69">
        <v>0</v>
      </c>
      <c r="CF1386" s="69">
        <v>0</v>
      </c>
      <c r="CG1386" s="69">
        <v>0</v>
      </c>
      <c r="CH1386" s="69">
        <v>0</v>
      </c>
      <c r="CI1386" s="69">
        <v>0</v>
      </c>
      <c r="CJ1386" s="69">
        <v>0</v>
      </c>
      <c r="CL1386" s="69">
        <v>0</v>
      </c>
      <c r="CM1386" s="69">
        <v>0</v>
      </c>
      <c r="CN1386" s="69">
        <v>0</v>
      </c>
      <c r="CO1386" s="89">
        <v>0</v>
      </c>
      <c r="CP1386" s="69">
        <v>0</v>
      </c>
      <c r="CQ1386" s="69">
        <v>0</v>
      </c>
      <c r="CR1386" s="69">
        <v>0</v>
      </c>
      <c r="CS1386" s="69">
        <v>0</v>
      </c>
      <c r="CT1386" s="69">
        <v>0</v>
      </c>
      <c r="CU1386" s="69">
        <v>0</v>
      </c>
      <c r="CV1386" s="69">
        <v>0</v>
      </c>
      <c r="CW1386" s="69">
        <v>0</v>
      </c>
      <c r="CZ1386" s="69">
        <v>0</v>
      </c>
      <c r="DA1386" s="69">
        <v>0</v>
      </c>
      <c r="DB1386" s="69">
        <v>12</v>
      </c>
      <c r="DC1386" s="69">
        <v>0</v>
      </c>
      <c r="DD1386" s="69">
        <v>0</v>
      </c>
      <c r="DE1386" s="69">
        <v>0</v>
      </c>
      <c r="DF1386" s="69">
        <v>0</v>
      </c>
      <c r="DG1386" s="69">
        <v>1</v>
      </c>
      <c r="DI1386" s="69" t="e">
        <f>INDEX(Sheet3!$E$78:$E$1130,MATCH(A1386,Sheet3!$D$78:$D$1130,0))</f>
        <v>#N/A</v>
      </c>
      <c r="DJ1386" s="69" t="str">
        <f t="shared" si="280"/>
        <v>skill_icons.ps_pet_skill_004</v>
      </c>
      <c r="DK1386" s="69" t="s">
        <v>3046</v>
      </c>
      <c r="DL1386" s="93"/>
      <c r="DM1386" s="94" t="s">
        <v>3047</v>
      </c>
      <c r="DN1386" s="69" t="e">
        <f>"造成["&amp;INDEX(Sheet5!$L$2:$L$11,MATCH(BL1386,Sheet5!$J$2:$J$11,0))&amp;":"&amp;BR1386&amp;"*"&amp;BS1386/1000&amp;"]"&amp;INDEX(Sheet5!$I$2:$I$4,MATCH(BR1386,Sheet5!$H$2:$H$4,0))&amp;"的"&amp;INDEX(Sheet5!$K$2:$K$11,MATCH(BL1386,Sheet5!$J$2:$J$11,0))</f>
        <v>#N/A</v>
      </c>
      <c r="DO1386" s="69" t="e">
        <f>"造成["&amp;INDEX(Sheet5!$L$2:$L$11,MATCH(BY1386,Sheet5!$J$2:$J$11,0))&amp;":"&amp;CE1386&amp;"*"&amp;CF1386/1000&amp;"]"&amp;INDEX(Sheet5!$I$2:$I$4,MATCH(CE1386,Sheet5!$H$2:$H$4,0))&amp;"的"&amp;INDEX(Sheet5!$K$2:$K$11,MATCH(BY1386,Sheet5!$J$2:$J$11,0))</f>
        <v>#N/A</v>
      </c>
      <c r="DP1386" s="69"/>
      <c r="DQ1386" s="69"/>
      <c r="DR1386" s="69" t="e">
        <f t="shared" si="276"/>
        <v>#N/A</v>
      </c>
      <c r="DS1386" s="90">
        <f>MATCH(A1386,Sheet5!D:D,0)</f>
        <v>51</v>
      </c>
      <c r="DT1386" s="94" t="e">
        <f>MATCH(A1385,Sheet5!F:F,0)</f>
        <v>#N/A</v>
      </c>
      <c r="DU1386" s="69">
        <v>12</v>
      </c>
      <c r="DV1386" s="69">
        <v>0</v>
      </c>
      <c r="DW1386" s="69">
        <v>0</v>
      </c>
      <c r="DX1386" s="69">
        <v>0</v>
      </c>
      <c r="DY1386" s="69">
        <v>0</v>
      </c>
    </row>
    <row r="1387" spans="1:129" ht="14.25">
      <c r="A1387" s="69">
        <v>70502</v>
      </c>
      <c r="B1387" s="69">
        <v>0</v>
      </c>
      <c r="C1387" s="69">
        <v>1</v>
      </c>
      <c r="D1387" s="69" t="s">
        <v>3048</v>
      </c>
      <c r="E1387" s="69" t="s">
        <v>2840</v>
      </c>
      <c r="F1387" s="69" t="s">
        <v>2841</v>
      </c>
      <c r="G1387" s="69">
        <v>1</v>
      </c>
      <c r="H1387" s="69" t="s">
        <v>852</v>
      </c>
      <c r="I1387" s="69">
        <v>0</v>
      </c>
      <c r="J1387" s="69">
        <v>0</v>
      </c>
      <c r="K1387" s="69">
        <v>0</v>
      </c>
      <c r="M1387" s="69">
        <v>0</v>
      </c>
      <c r="O1387" s="69">
        <v>0</v>
      </c>
      <c r="P1387" s="69">
        <v>1</v>
      </c>
      <c r="Q1387" s="69">
        <v>0</v>
      </c>
      <c r="R1387" s="69">
        <v>2</v>
      </c>
      <c r="S1387" s="69">
        <v>32768</v>
      </c>
      <c r="T1387" s="69">
        <v>100</v>
      </c>
      <c r="U1387" s="69">
        <v>0</v>
      </c>
      <c r="V1387" s="69">
        <v>0</v>
      </c>
      <c r="W1387" s="69">
        <v>0</v>
      </c>
      <c r="X1387" s="69">
        <v>0</v>
      </c>
      <c r="Y1387" s="69">
        <v>0</v>
      </c>
      <c r="Z1387" s="69">
        <v>0</v>
      </c>
      <c r="AA1387" s="69">
        <v>1</v>
      </c>
      <c r="AB1387" s="69">
        <v>31</v>
      </c>
      <c r="AC1387" s="69">
        <v>0</v>
      </c>
      <c r="AD1387" s="69">
        <v>0</v>
      </c>
      <c r="AE1387" s="69">
        <v>0</v>
      </c>
      <c r="AF1387" s="69">
        <v>1</v>
      </c>
      <c r="AG1387" s="69">
        <v>0</v>
      </c>
      <c r="AH1387" s="69">
        <v>1</v>
      </c>
      <c r="AI1387" s="69">
        <v>0</v>
      </c>
      <c r="AJ1387" s="69">
        <v>0</v>
      </c>
      <c r="AK1387" s="69">
        <v>0</v>
      </c>
      <c r="AL1387" s="69">
        <v>0</v>
      </c>
      <c r="AM1387" s="69">
        <v>0</v>
      </c>
      <c r="AN1387" s="69">
        <v>0</v>
      </c>
      <c r="AO1387" s="69">
        <v>0</v>
      </c>
      <c r="AP1387" s="69">
        <v>0</v>
      </c>
      <c r="AQ1387" s="84">
        <v>0</v>
      </c>
      <c r="AR1387" s="69">
        <v>0</v>
      </c>
      <c r="AS1387" s="69">
        <v>0</v>
      </c>
      <c r="AT1387" s="69">
        <v>0</v>
      </c>
      <c r="AU1387" s="69">
        <v>0</v>
      </c>
      <c r="AV1387" s="69">
        <v>0</v>
      </c>
      <c r="AW1387" s="69">
        <v>0</v>
      </c>
      <c r="AX1387" s="69">
        <v>0</v>
      </c>
      <c r="AY1387" s="69">
        <v>0</v>
      </c>
      <c r="AZ1387" s="69">
        <v>0</v>
      </c>
      <c r="BA1387" s="69">
        <v>0</v>
      </c>
      <c r="BB1387" s="69">
        <v>0</v>
      </c>
      <c r="BC1387" s="69">
        <v>0</v>
      </c>
      <c r="BD1387" s="69">
        <v>0</v>
      </c>
      <c r="BE1387" s="69">
        <v>0</v>
      </c>
      <c r="BF1387" s="69">
        <v>0</v>
      </c>
      <c r="BG1387" s="69">
        <v>0</v>
      </c>
      <c r="BH1387" s="69">
        <v>0</v>
      </c>
      <c r="BK1387" s="69">
        <v>3</v>
      </c>
      <c r="BL1387" s="69">
        <v>10</v>
      </c>
      <c r="BM1387" s="69">
        <v>1</v>
      </c>
      <c r="BN1387" s="69">
        <v>31</v>
      </c>
      <c r="BO1387" s="89">
        <v>0</v>
      </c>
      <c r="BP1387" s="69">
        <v>1</v>
      </c>
      <c r="BQ1387" s="69">
        <v>1</v>
      </c>
      <c r="BR1387" s="69">
        <v>1</v>
      </c>
      <c r="BS1387" s="69">
        <v>22005</v>
      </c>
      <c r="BT1387" s="69">
        <v>0</v>
      </c>
      <c r="BU1387" s="69">
        <v>0</v>
      </c>
      <c r="BV1387" s="69">
        <v>1000</v>
      </c>
      <c r="BW1387" s="69">
        <v>0</v>
      </c>
      <c r="BY1387" s="69">
        <v>0</v>
      </c>
      <c r="BZ1387" s="69">
        <v>0</v>
      </c>
      <c r="CA1387" s="69">
        <v>31</v>
      </c>
      <c r="CB1387" s="89">
        <v>0</v>
      </c>
      <c r="CC1387" s="69">
        <v>0</v>
      </c>
      <c r="CD1387" s="69">
        <v>0</v>
      </c>
      <c r="CE1387" s="69">
        <v>0</v>
      </c>
      <c r="CF1387" s="69">
        <v>0</v>
      </c>
      <c r="CG1387" s="69">
        <v>0</v>
      </c>
      <c r="CH1387" s="69">
        <v>0</v>
      </c>
      <c r="CI1387" s="69">
        <v>0</v>
      </c>
      <c r="CJ1387" s="69">
        <v>0</v>
      </c>
      <c r="CL1387" s="69">
        <v>0</v>
      </c>
      <c r="CM1387" s="69">
        <v>0</v>
      </c>
      <c r="CN1387" s="69">
        <v>0</v>
      </c>
      <c r="CO1387" s="89">
        <v>0</v>
      </c>
      <c r="CP1387" s="69">
        <v>0</v>
      </c>
      <c r="CQ1387" s="69">
        <v>0</v>
      </c>
      <c r="CR1387" s="69">
        <v>0</v>
      </c>
      <c r="CS1387" s="69">
        <v>0</v>
      </c>
      <c r="CT1387" s="69">
        <v>0</v>
      </c>
      <c r="CU1387" s="69">
        <v>0</v>
      </c>
      <c r="CV1387" s="69">
        <v>0</v>
      </c>
      <c r="CW1387" s="69">
        <v>0</v>
      </c>
      <c r="CZ1387" s="69">
        <v>0</v>
      </c>
      <c r="DA1387" s="69">
        <v>0</v>
      </c>
      <c r="DB1387" s="69">
        <v>12</v>
      </c>
      <c r="DC1387" s="69">
        <v>0</v>
      </c>
      <c r="DD1387" s="69">
        <v>0</v>
      </c>
      <c r="DE1387" s="69">
        <v>0</v>
      </c>
      <c r="DF1387" s="69">
        <v>0</v>
      </c>
      <c r="DG1387" s="69">
        <v>1</v>
      </c>
      <c r="DI1387" s="69" t="e">
        <f>INDEX(Sheet3!$E$78:$E$1130,MATCH(A1387,Sheet3!$D$78:$D$1130,0))</f>
        <v>#N/A</v>
      </c>
      <c r="DJ1387" s="69" t="str">
        <f t="shared" si="280"/>
        <v>skill_icons.ps_pet_skill_005</v>
      </c>
      <c r="DK1387" s="69" t="s">
        <v>3049</v>
      </c>
      <c r="DL1387" s="93"/>
      <c r="DM1387" s="94" t="s">
        <v>3050</v>
      </c>
      <c r="DN1387" s="69" t="e">
        <f>"造成["&amp;INDEX(Sheet5!$L$2:$L$11,MATCH(BL1387,Sheet5!$J$2:$J$11,0))&amp;":"&amp;BR1387&amp;"*"&amp;BS1387/1000&amp;"]"&amp;INDEX(Sheet5!$I$2:$I$4,MATCH(BR1387,Sheet5!$H$2:$H$4,0))&amp;"的"&amp;INDEX(Sheet5!$K$2:$K$11,MATCH(BL1387,Sheet5!$J$2:$J$11,0))</f>
        <v>#N/A</v>
      </c>
      <c r="DO1387" s="69" t="e">
        <f>"造成["&amp;INDEX(Sheet5!$L$2:$L$11,MATCH(BY1387,Sheet5!$J$2:$J$11,0))&amp;":"&amp;CE1387&amp;"*"&amp;CF1387/1000&amp;"]"&amp;INDEX(Sheet5!$I$2:$I$4,MATCH(CE1387,Sheet5!$H$2:$H$4,0))&amp;"的"&amp;INDEX(Sheet5!$K$2:$K$11,MATCH(BY1387,Sheet5!$J$2:$J$11,0))</f>
        <v>#N/A</v>
      </c>
      <c r="DP1387" s="69"/>
      <c r="DQ1387" s="69"/>
      <c r="DR1387" s="69" t="e">
        <f t="shared" si="276"/>
        <v>#N/A</v>
      </c>
      <c r="DS1387" s="90">
        <f>MATCH(A1387,Sheet5!D:D,0)</f>
        <v>52</v>
      </c>
      <c r="DT1387" s="94" t="e">
        <f>MATCH(A1386,Sheet5!F:F,0)</f>
        <v>#N/A</v>
      </c>
      <c r="DU1387" s="69">
        <v>12</v>
      </c>
      <c r="DV1387" s="69">
        <v>0</v>
      </c>
      <c r="DW1387" s="69">
        <v>0</v>
      </c>
      <c r="DX1387" s="69">
        <v>0</v>
      </c>
      <c r="DY1387" s="69">
        <v>0</v>
      </c>
    </row>
    <row r="1388" spans="1:129" ht="14.25">
      <c r="A1388" s="69">
        <v>70602</v>
      </c>
      <c r="B1388" s="69">
        <v>0</v>
      </c>
      <c r="C1388" s="69">
        <v>1</v>
      </c>
      <c r="D1388" s="69" t="s">
        <v>3051</v>
      </c>
      <c r="E1388" s="69" t="s">
        <v>2845</v>
      </c>
      <c r="F1388" s="69" t="s">
        <v>2846</v>
      </c>
      <c r="G1388" s="69">
        <v>1</v>
      </c>
      <c r="H1388" s="69" t="s">
        <v>852</v>
      </c>
      <c r="I1388" s="69">
        <v>0</v>
      </c>
      <c r="J1388" s="69">
        <v>0</v>
      </c>
      <c r="K1388" s="69">
        <v>0</v>
      </c>
      <c r="M1388" s="69">
        <v>0</v>
      </c>
      <c r="O1388" s="69">
        <v>0</v>
      </c>
      <c r="P1388" s="69">
        <v>1</v>
      </c>
      <c r="Q1388" s="69">
        <v>0</v>
      </c>
      <c r="R1388" s="69">
        <v>2</v>
      </c>
      <c r="S1388" s="69">
        <v>32768</v>
      </c>
      <c r="T1388" s="69">
        <v>100</v>
      </c>
      <c r="U1388" s="69">
        <v>0</v>
      </c>
      <c r="V1388" s="69">
        <v>0</v>
      </c>
      <c r="W1388" s="69">
        <v>0</v>
      </c>
      <c r="X1388" s="69">
        <v>0</v>
      </c>
      <c r="Y1388" s="69">
        <v>0</v>
      </c>
      <c r="Z1388" s="69">
        <v>0</v>
      </c>
      <c r="AA1388" s="69">
        <v>1</v>
      </c>
      <c r="AB1388" s="69">
        <v>31</v>
      </c>
      <c r="AC1388" s="69">
        <v>0</v>
      </c>
      <c r="AD1388" s="69">
        <v>0</v>
      </c>
      <c r="AE1388" s="69">
        <v>0</v>
      </c>
      <c r="AF1388" s="69">
        <v>1</v>
      </c>
      <c r="AG1388" s="69">
        <v>0</v>
      </c>
      <c r="AH1388" s="69">
        <v>1</v>
      </c>
      <c r="AI1388" s="69">
        <v>0</v>
      </c>
      <c r="AJ1388" s="69">
        <v>0</v>
      </c>
      <c r="AK1388" s="69">
        <v>0</v>
      </c>
      <c r="AL1388" s="69">
        <v>0</v>
      </c>
      <c r="AM1388" s="69">
        <v>0</v>
      </c>
      <c r="AN1388" s="69">
        <v>0</v>
      </c>
      <c r="AO1388" s="69">
        <v>0</v>
      </c>
      <c r="AP1388" s="69">
        <v>0</v>
      </c>
      <c r="AQ1388" s="84">
        <v>0</v>
      </c>
      <c r="AR1388" s="69">
        <v>0</v>
      </c>
      <c r="AS1388" s="69">
        <v>0</v>
      </c>
      <c r="AT1388" s="69">
        <v>0</v>
      </c>
      <c r="AU1388" s="69">
        <v>0</v>
      </c>
      <c r="AV1388" s="69">
        <v>0</v>
      </c>
      <c r="AW1388" s="69">
        <v>0</v>
      </c>
      <c r="AX1388" s="69">
        <v>0</v>
      </c>
      <c r="AY1388" s="69">
        <v>0</v>
      </c>
      <c r="AZ1388" s="69">
        <v>0</v>
      </c>
      <c r="BA1388" s="69">
        <v>0</v>
      </c>
      <c r="BB1388" s="69">
        <v>0</v>
      </c>
      <c r="BC1388" s="69">
        <v>0</v>
      </c>
      <c r="BD1388" s="69">
        <v>0</v>
      </c>
      <c r="BE1388" s="69">
        <v>0</v>
      </c>
      <c r="BF1388" s="69">
        <v>0</v>
      </c>
      <c r="BG1388" s="69">
        <v>0</v>
      </c>
      <c r="BH1388" s="69">
        <v>0</v>
      </c>
      <c r="BK1388" s="69">
        <v>3</v>
      </c>
      <c r="BL1388" s="69">
        <v>10</v>
      </c>
      <c r="BM1388" s="69">
        <v>1</v>
      </c>
      <c r="BN1388" s="69">
        <v>31</v>
      </c>
      <c r="BO1388" s="89">
        <v>0</v>
      </c>
      <c r="BP1388" s="69">
        <v>1</v>
      </c>
      <c r="BQ1388" s="69">
        <v>1</v>
      </c>
      <c r="BR1388" s="69">
        <v>1</v>
      </c>
      <c r="BS1388" s="69">
        <v>22006</v>
      </c>
      <c r="BT1388" s="69">
        <v>0</v>
      </c>
      <c r="BU1388" s="69">
        <v>0</v>
      </c>
      <c r="BV1388" s="69">
        <v>1000</v>
      </c>
      <c r="BW1388" s="69">
        <v>0</v>
      </c>
      <c r="BY1388" s="69">
        <v>0</v>
      </c>
      <c r="BZ1388" s="69">
        <v>0</v>
      </c>
      <c r="CA1388" s="69">
        <v>31</v>
      </c>
      <c r="CB1388" s="89">
        <v>0</v>
      </c>
      <c r="CC1388" s="69">
        <v>0</v>
      </c>
      <c r="CD1388" s="69">
        <v>0</v>
      </c>
      <c r="CE1388" s="69">
        <v>0</v>
      </c>
      <c r="CF1388" s="69">
        <v>0</v>
      </c>
      <c r="CG1388" s="69">
        <v>0</v>
      </c>
      <c r="CH1388" s="69">
        <v>0</v>
      </c>
      <c r="CI1388" s="69">
        <v>0</v>
      </c>
      <c r="CJ1388" s="69">
        <v>0</v>
      </c>
      <c r="CL1388" s="69">
        <v>0</v>
      </c>
      <c r="CM1388" s="69">
        <v>0</v>
      </c>
      <c r="CN1388" s="69">
        <v>0</v>
      </c>
      <c r="CO1388" s="89">
        <v>0</v>
      </c>
      <c r="CP1388" s="69">
        <v>0</v>
      </c>
      <c r="CQ1388" s="69">
        <v>0</v>
      </c>
      <c r="CR1388" s="69">
        <v>0</v>
      </c>
      <c r="CS1388" s="69">
        <v>0</v>
      </c>
      <c r="CT1388" s="69">
        <v>0</v>
      </c>
      <c r="CU1388" s="69">
        <v>0</v>
      </c>
      <c r="CV1388" s="69">
        <v>0</v>
      </c>
      <c r="CW1388" s="69">
        <v>0</v>
      </c>
      <c r="CZ1388" s="69">
        <v>0</v>
      </c>
      <c r="DA1388" s="69">
        <v>0</v>
      </c>
      <c r="DB1388" s="69">
        <v>12</v>
      </c>
      <c r="DC1388" s="69">
        <v>0</v>
      </c>
      <c r="DD1388" s="69">
        <v>0</v>
      </c>
      <c r="DE1388" s="69">
        <v>0</v>
      </c>
      <c r="DF1388" s="69">
        <v>0</v>
      </c>
      <c r="DG1388" s="69">
        <v>1</v>
      </c>
      <c r="DI1388" s="69" t="e">
        <f>INDEX(Sheet3!$E$78:$E$1130,MATCH(A1388,Sheet3!$D$78:$D$1130,0))</f>
        <v>#N/A</v>
      </c>
      <c r="DJ1388" s="69" t="str">
        <f t="shared" si="280"/>
        <v>skill_icons.ps_pet_skill_006</v>
      </c>
      <c r="DK1388" s="69" t="s">
        <v>3052</v>
      </c>
      <c r="DL1388" s="93"/>
      <c r="DM1388" s="94" t="s">
        <v>3053</v>
      </c>
      <c r="DN1388" s="69" t="e">
        <f>"造成["&amp;INDEX(Sheet5!$L$2:$L$11,MATCH(BL1388,Sheet5!$J$2:$J$11,0))&amp;":"&amp;BR1388&amp;"*"&amp;BS1388/1000&amp;"]"&amp;INDEX(Sheet5!$I$2:$I$4,MATCH(BR1388,Sheet5!$H$2:$H$4,0))&amp;"的"&amp;INDEX(Sheet5!$K$2:$K$11,MATCH(BL1388,Sheet5!$J$2:$J$11,0))</f>
        <v>#N/A</v>
      </c>
      <c r="DO1388" s="69" t="e">
        <f>"造成["&amp;INDEX(Sheet5!$L$2:$L$11,MATCH(BY1388,Sheet5!$J$2:$J$11,0))&amp;":"&amp;CE1388&amp;"*"&amp;CF1388/1000&amp;"]"&amp;INDEX(Sheet5!$I$2:$I$4,MATCH(CE1388,Sheet5!$H$2:$H$4,0))&amp;"的"&amp;INDEX(Sheet5!$K$2:$K$11,MATCH(BY1388,Sheet5!$J$2:$J$11,0))</f>
        <v>#N/A</v>
      </c>
      <c r="DP1388" s="69"/>
      <c r="DQ1388" s="69"/>
      <c r="DR1388" s="69" t="e">
        <f t="shared" si="276"/>
        <v>#N/A</v>
      </c>
      <c r="DS1388" s="90">
        <f>MATCH(A1388,Sheet5!D:D,0)</f>
        <v>53</v>
      </c>
      <c r="DT1388" s="94" t="e">
        <f>MATCH(A1387,Sheet5!F:F,0)</f>
        <v>#N/A</v>
      </c>
      <c r="DU1388" s="69">
        <v>12</v>
      </c>
      <c r="DV1388" s="69">
        <v>0</v>
      </c>
      <c r="DW1388" s="69">
        <v>0</v>
      </c>
      <c r="DX1388" s="69">
        <v>0</v>
      </c>
      <c r="DY1388" s="69">
        <v>0</v>
      </c>
    </row>
    <row r="1389" spans="1:129" ht="14.25">
      <c r="A1389" s="69">
        <v>70702</v>
      </c>
      <c r="B1389" s="69">
        <v>0</v>
      </c>
      <c r="C1389" s="69">
        <v>1</v>
      </c>
      <c r="D1389" s="69" t="s">
        <v>3054</v>
      </c>
      <c r="E1389" s="69" t="s">
        <v>2850</v>
      </c>
      <c r="F1389" s="69" t="s">
        <v>2851</v>
      </c>
      <c r="G1389" s="69">
        <v>1</v>
      </c>
      <c r="H1389" s="69" t="s">
        <v>852</v>
      </c>
      <c r="I1389" s="69">
        <v>0</v>
      </c>
      <c r="J1389" s="69">
        <v>0</v>
      </c>
      <c r="K1389" s="69">
        <v>0</v>
      </c>
      <c r="M1389" s="69">
        <v>0</v>
      </c>
      <c r="O1389" s="69">
        <v>0</v>
      </c>
      <c r="P1389" s="69">
        <v>1</v>
      </c>
      <c r="Q1389" s="69">
        <v>0</v>
      </c>
      <c r="R1389" s="69">
        <v>2</v>
      </c>
      <c r="S1389" s="69">
        <v>32768</v>
      </c>
      <c r="T1389" s="69">
        <v>100</v>
      </c>
      <c r="U1389" s="69">
        <v>0</v>
      </c>
      <c r="V1389" s="69">
        <v>0</v>
      </c>
      <c r="W1389" s="69">
        <v>0</v>
      </c>
      <c r="X1389" s="69">
        <v>0</v>
      </c>
      <c r="Y1389" s="69">
        <v>0</v>
      </c>
      <c r="Z1389" s="69">
        <v>0</v>
      </c>
      <c r="AA1389" s="69">
        <v>1</v>
      </c>
      <c r="AB1389" s="69">
        <v>31</v>
      </c>
      <c r="AC1389" s="69">
        <v>0</v>
      </c>
      <c r="AD1389" s="69">
        <v>0</v>
      </c>
      <c r="AE1389" s="69">
        <v>0</v>
      </c>
      <c r="AF1389" s="69">
        <v>1</v>
      </c>
      <c r="AG1389" s="69">
        <v>0</v>
      </c>
      <c r="AH1389" s="69">
        <v>1</v>
      </c>
      <c r="AI1389" s="69">
        <v>0</v>
      </c>
      <c r="AJ1389" s="69">
        <v>0</v>
      </c>
      <c r="AK1389" s="69">
        <v>0</v>
      </c>
      <c r="AL1389" s="69">
        <v>0</v>
      </c>
      <c r="AM1389" s="69">
        <v>0</v>
      </c>
      <c r="AN1389" s="69">
        <v>0</v>
      </c>
      <c r="AO1389" s="69">
        <v>0</v>
      </c>
      <c r="AP1389" s="69">
        <v>0</v>
      </c>
      <c r="AQ1389" s="84">
        <v>0</v>
      </c>
      <c r="AR1389" s="69">
        <v>0</v>
      </c>
      <c r="AS1389" s="69">
        <v>0</v>
      </c>
      <c r="AT1389" s="69">
        <v>0</v>
      </c>
      <c r="AU1389" s="69">
        <v>0</v>
      </c>
      <c r="AV1389" s="69">
        <v>0</v>
      </c>
      <c r="AW1389" s="69">
        <v>0</v>
      </c>
      <c r="AX1389" s="69">
        <v>0</v>
      </c>
      <c r="AY1389" s="69">
        <v>0</v>
      </c>
      <c r="AZ1389" s="69">
        <v>0</v>
      </c>
      <c r="BA1389" s="69">
        <v>0</v>
      </c>
      <c r="BB1389" s="69">
        <v>0</v>
      </c>
      <c r="BC1389" s="69">
        <v>0</v>
      </c>
      <c r="BD1389" s="69">
        <v>0</v>
      </c>
      <c r="BE1389" s="69">
        <v>0</v>
      </c>
      <c r="BF1389" s="69">
        <v>0</v>
      </c>
      <c r="BG1389" s="69">
        <v>0</v>
      </c>
      <c r="BH1389" s="69">
        <v>0</v>
      </c>
      <c r="BK1389" s="69">
        <v>3</v>
      </c>
      <c r="BL1389" s="69">
        <v>10</v>
      </c>
      <c r="BM1389" s="69">
        <v>1</v>
      </c>
      <c r="BN1389" s="69">
        <v>31</v>
      </c>
      <c r="BO1389" s="89">
        <v>0</v>
      </c>
      <c r="BP1389" s="69">
        <v>1</v>
      </c>
      <c r="BQ1389" s="69">
        <v>1</v>
      </c>
      <c r="BR1389" s="69">
        <v>1</v>
      </c>
      <c r="BS1389" s="69">
        <v>22007</v>
      </c>
      <c r="BT1389" s="69">
        <v>0</v>
      </c>
      <c r="BU1389" s="69">
        <v>0</v>
      </c>
      <c r="BV1389" s="69">
        <v>1000</v>
      </c>
      <c r="BW1389" s="69">
        <v>0</v>
      </c>
      <c r="BY1389" s="69">
        <v>0</v>
      </c>
      <c r="BZ1389" s="69">
        <v>0</v>
      </c>
      <c r="CA1389" s="69">
        <v>31</v>
      </c>
      <c r="CB1389" s="89">
        <v>0</v>
      </c>
      <c r="CC1389" s="69">
        <v>0</v>
      </c>
      <c r="CD1389" s="69">
        <v>0</v>
      </c>
      <c r="CE1389" s="69">
        <v>0</v>
      </c>
      <c r="CF1389" s="69">
        <v>0</v>
      </c>
      <c r="CG1389" s="69">
        <v>0</v>
      </c>
      <c r="CH1389" s="69">
        <v>0</v>
      </c>
      <c r="CI1389" s="69">
        <v>0</v>
      </c>
      <c r="CJ1389" s="69">
        <v>0</v>
      </c>
      <c r="CL1389" s="69">
        <v>0</v>
      </c>
      <c r="CM1389" s="69">
        <v>0</v>
      </c>
      <c r="CN1389" s="69">
        <v>0</v>
      </c>
      <c r="CO1389" s="89">
        <v>0</v>
      </c>
      <c r="CP1389" s="69">
        <v>0</v>
      </c>
      <c r="CQ1389" s="69">
        <v>0</v>
      </c>
      <c r="CR1389" s="69">
        <v>0</v>
      </c>
      <c r="CS1389" s="69">
        <v>0</v>
      </c>
      <c r="CT1389" s="69">
        <v>0</v>
      </c>
      <c r="CU1389" s="69">
        <v>0</v>
      </c>
      <c r="CV1389" s="69">
        <v>0</v>
      </c>
      <c r="CW1389" s="69">
        <v>0</v>
      </c>
      <c r="CZ1389" s="69">
        <v>0</v>
      </c>
      <c r="DA1389" s="69">
        <v>0</v>
      </c>
      <c r="DB1389" s="69">
        <v>12</v>
      </c>
      <c r="DC1389" s="69">
        <v>0</v>
      </c>
      <c r="DD1389" s="69">
        <v>0</v>
      </c>
      <c r="DE1389" s="69">
        <v>0</v>
      </c>
      <c r="DF1389" s="69">
        <v>0</v>
      </c>
      <c r="DG1389" s="69">
        <v>1</v>
      </c>
      <c r="DI1389" s="69" t="e">
        <f>INDEX(Sheet3!$E$78:$E$1130,MATCH(A1389,Sheet3!$D$78:$D$1130,0))</f>
        <v>#N/A</v>
      </c>
      <c r="DJ1389" s="69" t="str">
        <f t="shared" si="280"/>
        <v>skill_icons.ps_pet_skill_007</v>
      </c>
      <c r="DK1389" s="69" t="s">
        <v>3055</v>
      </c>
      <c r="DL1389" s="93"/>
      <c r="DM1389" s="94" t="s">
        <v>3056</v>
      </c>
      <c r="DN1389" s="69" t="e">
        <f>"造成["&amp;INDEX(Sheet5!$L$2:$L$11,MATCH(BL1389,Sheet5!$J$2:$J$11,0))&amp;":"&amp;BR1389&amp;"*"&amp;BS1389/1000&amp;"]"&amp;INDEX(Sheet5!$I$2:$I$4,MATCH(BR1389,Sheet5!$H$2:$H$4,0))&amp;"的"&amp;INDEX(Sheet5!$K$2:$K$11,MATCH(BL1389,Sheet5!$J$2:$J$11,0))</f>
        <v>#N/A</v>
      </c>
      <c r="DO1389" s="69" t="e">
        <f>"造成["&amp;INDEX(Sheet5!$L$2:$L$11,MATCH(BY1389,Sheet5!$J$2:$J$11,0))&amp;":"&amp;CE1389&amp;"*"&amp;CF1389/1000&amp;"]"&amp;INDEX(Sheet5!$I$2:$I$4,MATCH(CE1389,Sheet5!$H$2:$H$4,0))&amp;"的"&amp;INDEX(Sheet5!$K$2:$K$11,MATCH(BY1389,Sheet5!$J$2:$J$11,0))</f>
        <v>#N/A</v>
      </c>
      <c r="DP1389" s="69"/>
      <c r="DQ1389" s="69"/>
      <c r="DR1389" s="69" t="e">
        <f t="shared" si="276"/>
        <v>#N/A</v>
      </c>
      <c r="DS1389" s="90">
        <f>MATCH(A1389,Sheet5!D:D,0)</f>
        <v>54</v>
      </c>
      <c r="DT1389" s="94" t="e">
        <f>MATCH(A1388,Sheet5!F:F,0)</f>
        <v>#N/A</v>
      </c>
      <c r="DU1389" s="69">
        <v>12</v>
      </c>
      <c r="DV1389" s="69">
        <v>0</v>
      </c>
      <c r="DW1389" s="69">
        <v>0</v>
      </c>
      <c r="DX1389" s="69">
        <v>0</v>
      </c>
      <c r="DY1389" s="69">
        <v>0</v>
      </c>
    </row>
    <row r="1390" spans="1:129" ht="14.25">
      <c r="A1390" s="69">
        <v>70802</v>
      </c>
      <c r="B1390" s="69">
        <v>0</v>
      </c>
      <c r="C1390" s="69">
        <v>1</v>
      </c>
      <c r="D1390" s="69" t="s">
        <v>3057</v>
      </c>
      <c r="E1390" s="69" t="s">
        <v>2855</v>
      </c>
      <c r="F1390" s="69" t="s">
        <v>2856</v>
      </c>
      <c r="G1390" s="69">
        <v>1</v>
      </c>
      <c r="H1390" s="69" t="s">
        <v>852</v>
      </c>
      <c r="I1390" s="69">
        <v>0</v>
      </c>
      <c r="J1390" s="69">
        <v>0</v>
      </c>
      <c r="K1390" s="69">
        <v>0</v>
      </c>
      <c r="M1390" s="69">
        <v>0</v>
      </c>
      <c r="O1390" s="69">
        <v>0</v>
      </c>
      <c r="P1390" s="69">
        <v>1</v>
      </c>
      <c r="Q1390" s="69">
        <v>0</v>
      </c>
      <c r="R1390" s="69">
        <v>2</v>
      </c>
      <c r="S1390" s="69">
        <v>32768</v>
      </c>
      <c r="T1390" s="69">
        <v>100</v>
      </c>
      <c r="U1390" s="69">
        <v>0</v>
      </c>
      <c r="V1390" s="69">
        <v>0</v>
      </c>
      <c r="W1390" s="69">
        <v>0</v>
      </c>
      <c r="X1390" s="69">
        <v>0</v>
      </c>
      <c r="Y1390" s="69">
        <v>0</v>
      </c>
      <c r="Z1390" s="69">
        <v>0</v>
      </c>
      <c r="AA1390" s="69">
        <v>1</v>
      </c>
      <c r="AB1390" s="69">
        <v>31</v>
      </c>
      <c r="AC1390" s="69">
        <v>0</v>
      </c>
      <c r="AD1390" s="69">
        <v>0</v>
      </c>
      <c r="AE1390" s="69">
        <v>0</v>
      </c>
      <c r="AF1390" s="69">
        <v>1</v>
      </c>
      <c r="AG1390" s="69">
        <v>0</v>
      </c>
      <c r="AH1390" s="69">
        <v>1</v>
      </c>
      <c r="AI1390" s="69">
        <v>0</v>
      </c>
      <c r="AJ1390" s="69">
        <v>0</v>
      </c>
      <c r="AK1390" s="69">
        <v>0</v>
      </c>
      <c r="AL1390" s="69">
        <v>0</v>
      </c>
      <c r="AM1390" s="69">
        <v>0</v>
      </c>
      <c r="AN1390" s="69">
        <v>0</v>
      </c>
      <c r="AO1390" s="69">
        <v>0</v>
      </c>
      <c r="AP1390" s="69">
        <v>0</v>
      </c>
      <c r="AQ1390" s="84">
        <v>0</v>
      </c>
      <c r="AR1390" s="69">
        <v>0</v>
      </c>
      <c r="AS1390" s="69">
        <v>0</v>
      </c>
      <c r="AT1390" s="69">
        <v>0</v>
      </c>
      <c r="AU1390" s="69">
        <v>0</v>
      </c>
      <c r="AV1390" s="69">
        <v>0</v>
      </c>
      <c r="AW1390" s="69">
        <v>0</v>
      </c>
      <c r="AX1390" s="69">
        <v>0</v>
      </c>
      <c r="AY1390" s="69">
        <v>0</v>
      </c>
      <c r="AZ1390" s="69">
        <v>0</v>
      </c>
      <c r="BA1390" s="69">
        <v>0</v>
      </c>
      <c r="BB1390" s="69">
        <v>0</v>
      </c>
      <c r="BC1390" s="69">
        <v>0</v>
      </c>
      <c r="BD1390" s="69">
        <v>0</v>
      </c>
      <c r="BE1390" s="69">
        <v>0</v>
      </c>
      <c r="BF1390" s="69">
        <v>0</v>
      </c>
      <c r="BG1390" s="69">
        <v>0</v>
      </c>
      <c r="BH1390" s="69">
        <v>0</v>
      </c>
      <c r="BK1390" s="69">
        <v>3</v>
      </c>
      <c r="BL1390" s="69">
        <v>10</v>
      </c>
      <c r="BM1390" s="69">
        <v>1</v>
      </c>
      <c r="BN1390" s="69">
        <v>31</v>
      </c>
      <c r="BO1390" s="89">
        <v>0</v>
      </c>
      <c r="BP1390" s="69">
        <v>1</v>
      </c>
      <c r="BQ1390" s="69">
        <v>1</v>
      </c>
      <c r="BR1390" s="69">
        <v>1</v>
      </c>
      <c r="BS1390" s="69">
        <v>22008</v>
      </c>
      <c r="BT1390" s="69">
        <v>0</v>
      </c>
      <c r="BU1390" s="69">
        <v>0</v>
      </c>
      <c r="BV1390" s="69">
        <v>1000</v>
      </c>
      <c r="BW1390" s="69">
        <v>0</v>
      </c>
      <c r="BY1390" s="69">
        <v>0</v>
      </c>
      <c r="BZ1390" s="69">
        <v>0</v>
      </c>
      <c r="CA1390" s="69">
        <v>31</v>
      </c>
      <c r="CB1390" s="89">
        <v>0</v>
      </c>
      <c r="CC1390" s="69">
        <v>0</v>
      </c>
      <c r="CD1390" s="69">
        <v>0</v>
      </c>
      <c r="CE1390" s="69">
        <v>0</v>
      </c>
      <c r="CF1390" s="69">
        <v>0</v>
      </c>
      <c r="CG1390" s="69">
        <v>0</v>
      </c>
      <c r="CH1390" s="69">
        <v>0</v>
      </c>
      <c r="CI1390" s="69">
        <v>0</v>
      </c>
      <c r="CJ1390" s="69">
        <v>0</v>
      </c>
      <c r="CL1390" s="69">
        <v>0</v>
      </c>
      <c r="CM1390" s="69">
        <v>0</v>
      </c>
      <c r="CN1390" s="69">
        <v>0</v>
      </c>
      <c r="CO1390" s="89">
        <v>0</v>
      </c>
      <c r="CP1390" s="69">
        <v>0</v>
      </c>
      <c r="CQ1390" s="69">
        <v>0</v>
      </c>
      <c r="CR1390" s="69">
        <v>0</v>
      </c>
      <c r="CS1390" s="69">
        <v>0</v>
      </c>
      <c r="CT1390" s="69">
        <v>0</v>
      </c>
      <c r="CU1390" s="69">
        <v>0</v>
      </c>
      <c r="CV1390" s="69">
        <v>0</v>
      </c>
      <c r="CW1390" s="69">
        <v>0</v>
      </c>
      <c r="CZ1390" s="69">
        <v>0</v>
      </c>
      <c r="DA1390" s="69">
        <v>0</v>
      </c>
      <c r="DB1390" s="69">
        <v>12</v>
      </c>
      <c r="DC1390" s="69">
        <v>0</v>
      </c>
      <c r="DD1390" s="69">
        <v>0</v>
      </c>
      <c r="DE1390" s="69">
        <v>0</v>
      </c>
      <c r="DF1390" s="69">
        <v>0</v>
      </c>
      <c r="DG1390" s="69">
        <v>1</v>
      </c>
      <c r="DI1390" s="69" t="e">
        <f>INDEX(Sheet3!$E$78:$E$1130,MATCH(A1390,Sheet3!$D$78:$D$1130,0))</f>
        <v>#N/A</v>
      </c>
      <c r="DJ1390" s="69" t="str">
        <f t="shared" si="280"/>
        <v>skill_icons.ps_pet_skill_009</v>
      </c>
      <c r="DK1390" s="69" t="s">
        <v>3058</v>
      </c>
      <c r="DL1390" s="93"/>
      <c r="DM1390" s="94" t="s">
        <v>3059</v>
      </c>
      <c r="DN1390" s="69" t="e">
        <f>"造成["&amp;INDEX(Sheet5!$L$2:$L$11,MATCH(BL1390,Sheet5!$J$2:$J$11,0))&amp;":"&amp;BR1390&amp;"*"&amp;BS1390/1000&amp;"]"&amp;INDEX(Sheet5!$I$2:$I$4,MATCH(BR1390,Sheet5!$H$2:$H$4,0))&amp;"的"&amp;INDEX(Sheet5!$K$2:$K$11,MATCH(BL1390,Sheet5!$J$2:$J$11,0))</f>
        <v>#N/A</v>
      </c>
      <c r="DO1390" s="69" t="e">
        <f>"造成["&amp;INDEX(Sheet5!$L$2:$L$11,MATCH(BY1390,Sheet5!$J$2:$J$11,0))&amp;":"&amp;CE1390&amp;"*"&amp;CF1390/1000&amp;"]"&amp;INDEX(Sheet5!$I$2:$I$4,MATCH(CE1390,Sheet5!$H$2:$H$4,0))&amp;"的"&amp;INDEX(Sheet5!$K$2:$K$11,MATCH(BY1390,Sheet5!$J$2:$J$11,0))</f>
        <v>#N/A</v>
      </c>
      <c r="DP1390" s="69"/>
      <c r="DQ1390" s="69"/>
      <c r="DR1390" s="69" t="e">
        <f t="shared" si="276"/>
        <v>#N/A</v>
      </c>
      <c r="DS1390" s="90">
        <f>MATCH(A1390,Sheet5!D:D,0)</f>
        <v>55</v>
      </c>
      <c r="DT1390" s="94" t="e">
        <f>MATCH(A1389,Sheet5!F:F,0)</f>
        <v>#N/A</v>
      </c>
      <c r="DU1390" s="69">
        <v>12</v>
      </c>
      <c r="DV1390" s="69">
        <v>0</v>
      </c>
      <c r="DW1390" s="69">
        <v>0</v>
      </c>
      <c r="DX1390" s="69">
        <v>0</v>
      </c>
      <c r="DY1390" s="69">
        <v>0</v>
      </c>
    </row>
    <row r="1391" spans="1:129" ht="14.25">
      <c r="A1391" s="69">
        <v>70902</v>
      </c>
      <c r="B1391" s="69">
        <v>0</v>
      </c>
      <c r="C1391" s="69">
        <v>1</v>
      </c>
      <c r="D1391" s="69" t="s">
        <v>3060</v>
      </c>
      <c r="E1391" s="69" t="s">
        <v>2860</v>
      </c>
      <c r="F1391" s="69" t="s">
        <v>2861</v>
      </c>
      <c r="G1391" s="69">
        <v>1</v>
      </c>
      <c r="H1391" s="69" t="s">
        <v>852</v>
      </c>
      <c r="I1391" s="69">
        <v>0</v>
      </c>
      <c r="J1391" s="69">
        <v>0</v>
      </c>
      <c r="K1391" s="69">
        <v>0</v>
      </c>
      <c r="M1391" s="69">
        <v>0</v>
      </c>
      <c r="O1391" s="69">
        <v>0</v>
      </c>
      <c r="P1391" s="69">
        <v>1</v>
      </c>
      <c r="Q1391" s="69">
        <v>0</v>
      </c>
      <c r="R1391" s="69">
        <v>2</v>
      </c>
      <c r="S1391" s="69">
        <v>32768</v>
      </c>
      <c r="T1391" s="69">
        <v>100</v>
      </c>
      <c r="U1391" s="69">
        <v>0</v>
      </c>
      <c r="V1391" s="69">
        <v>0</v>
      </c>
      <c r="W1391" s="69">
        <v>0</v>
      </c>
      <c r="X1391" s="69">
        <v>0</v>
      </c>
      <c r="Y1391" s="69">
        <v>0</v>
      </c>
      <c r="Z1391" s="69">
        <v>0</v>
      </c>
      <c r="AA1391" s="69">
        <v>1</v>
      </c>
      <c r="AB1391" s="69">
        <v>31</v>
      </c>
      <c r="AC1391" s="69">
        <v>0</v>
      </c>
      <c r="AD1391" s="69">
        <v>0</v>
      </c>
      <c r="AE1391" s="69">
        <v>0</v>
      </c>
      <c r="AF1391" s="69">
        <v>1</v>
      </c>
      <c r="AG1391" s="69">
        <v>0</v>
      </c>
      <c r="AH1391" s="69">
        <v>1</v>
      </c>
      <c r="AI1391" s="69">
        <v>0</v>
      </c>
      <c r="AJ1391" s="69">
        <v>0</v>
      </c>
      <c r="AK1391" s="69">
        <v>0</v>
      </c>
      <c r="AL1391" s="69">
        <v>0</v>
      </c>
      <c r="AM1391" s="69">
        <v>0</v>
      </c>
      <c r="AN1391" s="69">
        <v>0</v>
      </c>
      <c r="AO1391" s="69">
        <v>0</v>
      </c>
      <c r="AP1391" s="69">
        <v>0</v>
      </c>
      <c r="AQ1391" s="84">
        <v>0</v>
      </c>
      <c r="AR1391" s="69">
        <v>0</v>
      </c>
      <c r="AS1391" s="69">
        <v>0</v>
      </c>
      <c r="AT1391" s="69">
        <v>0</v>
      </c>
      <c r="AU1391" s="69">
        <v>0</v>
      </c>
      <c r="AV1391" s="69">
        <v>0</v>
      </c>
      <c r="AW1391" s="69">
        <v>0</v>
      </c>
      <c r="AX1391" s="69">
        <v>0</v>
      </c>
      <c r="AY1391" s="69">
        <v>0</v>
      </c>
      <c r="AZ1391" s="69">
        <v>0</v>
      </c>
      <c r="BA1391" s="69">
        <v>0</v>
      </c>
      <c r="BB1391" s="69">
        <v>0</v>
      </c>
      <c r="BC1391" s="69">
        <v>0</v>
      </c>
      <c r="BD1391" s="69">
        <v>0</v>
      </c>
      <c r="BE1391" s="69">
        <v>0</v>
      </c>
      <c r="BF1391" s="69">
        <v>0</v>
      </c>
      <c r="BG1391" s="69">
        <v>0</v>
      </c>
      <c r="BH1391" s="69">
        <v>0</v>
      </c>
      <c r="BK1391" s="69">
        <v>3</v>
      </c>
      <c r="BL1391" s="69">
        <v>10</v>
      </c>
      <c r="BM1391" s="69">
        <v>1</v>
      </c>
      <c r="BN1391" s="69">
        <v>31</v>
      </c>
      <c r="BO1391" s="89">
        <v>0</v>
      </c>
      <c r="BP1391" s="69">
        <v>1</v>
      </c>
      <c r="BQ1391" s="69">
        <v>1</v>
      </c>
      <c r="BR1391" s="69">
        <v>1</v>
      </c>
      <c r="BS1391" s="69">
        <v>22009</v>
      </c>
      <c r="BT1391" s="69">
        <v>0</v>
      </c>
      <c r="BU1391" s="69">
        <v>0</v>
      </c>
      <c r="BV1391" s="69">
        <v>1000</v>
      </c>
      <c r="BW1391" s="69">
        <v>0</v>
      </c>
      <c r="BY1391" s="69">
        <v>0</v>
      </c>
      <c r="BZ1391" s="69">
        <v>0</v>
      </c>
      <c r="CA1391" s="69">
        <v>31</v>
      </c>
      <c r="CB1391" s="89">
        <v>0</v>
      </c>
      <c r="CC1391" s="69">
        <v>0</v>
      </c>
      <c r="CD1391" s="69">
        <v>0</v>
      </c>
      <c r="CE1391" s="69">
        <v>0</v>
      </c>
      <c r="CF1391" s="69">
        <v>0</v>
      </c>
      <c r="CG1391" s="69">
        <v>0</v>
      </c>
      <c r="CH1391" s="69">
        <v>0</v>
      </c>
      <c r="CI1391" s="69">
        <v>0</v>
      </c>
      <c r="CJ1391" s="69">
        <v>0</v>
      </c>
      <c r="CL1391" s="69">
        <v>0</v>
      </c>
      <c r="CM1391" s="69">
        <v>0</v>
      </c>
      <c r="CN1391" s="69">
        <v>0</v>
      </c>
      <c r="CO1391" s="89">
        <v>0</v>
      </c>
      <c r="CP1391" s="69">
        <v>0</v>
      </c>
      <c r="CQ1391" s="69">
        <v>0</v>
      </c>
      <c r="CR1391" s="69">
        <v>0</v>
      </c>
      <c r="CS1391" s="69">
        <v>0</v>
      </c>
      <c r="CT1391" s="69">
        <v>0</v>
      </c>
      <c r="CU1391" s="69">
        <v>0</v>
      </c>
      <c r="CV1391" s="69">
        <v>0</v>
      </c>
      <c r="CW1391" s="69">
        <v>0</v>
      </c>
      <c r="CZ1391" s="69">
        <v>0</v>
      </c>
      <c r="DA1391" s="69">
        <v>0</v>
      </c>
      <c r="DB1391" s="69">
        <v>12</v>
      </c>
      <c r="DC1391" s="69">
        <v>0</v>
      </c>
      <c r="DD1391" s="69">
        <v>0</v>
      </c>
      <c r="DE1391" s="69">
        <v>0</v>
      </c>
      <c r="DF1391" s="69">
        <v>0</v>
      </c>
      <c r="DG1391" s="69">
        <v>1</v>
      </c>
      <c r="DI1391" s="69" t="e">
        <f>INDEX(Sheet3!$E$78:$E$1130,MATCH(A1391,Sheet3!$D$78:$D$1130,0))</f>
        <v>#N/A</v>
      </c>
      <c r="DJ1391" s="69" t="str">
        <f t="shared" si="280"/>
        <v>skill_icons.ps_pet_skill_010</v>
      </c>
      <c r="DK1391" s="69" t="s">
        <v>3061</v>
      </c>
      <c r="DL1391" s="93"/>
      <c r="DM1391" s="94" t="s">
        <v>3062</v>
      </c>
      <c r="DN1391" s="69" t="e">
        <f>"造成["&amp;INDEX(Sheet5!$L$2:$L$11,MATCH(BL1391,Sheet5!$J$2:$J$11,0))&amp;":"&amp;BR1391&amp;"*"&amp;BS1391/1000&amp;"]"&amp;INDEX(Sheet5!$I$2:$I$4,MATCH(BR1391,Sheet5!$H$2:$H$4,0))&amp;"的"&amp;INDEX(Sheet5!$K$2:$K$11,MATCH(BL1391,Sheet5!$J$2:$J$11,0))</f>
        <v>#N/A</v>
      </c>
      <c r="DO1391" s="69" t="e">
        <f>"造成["&amp;INDEX(Sheet5!$L$2:$L$11,MATCH(BY1391,Sheet5!$J$2:$J$11,0))&amp;":"&amp;CE1391&amp;"*"&amp;CF1391/1000&amp;"]"&amp;INDEX(Sheet5!$I$2:$I$4,MATCH(CE1391,Sheet5!$H$2:$H$4,0))&amp;"的"&amp;INDEX(Sheet5!$K$2:$K$11,MATCH(BY1391,Sheet5!$J$2:$J$11,0))</f>
        <v>#N/A</v>
      </c>
      <c r="DP1391" s="69"/>
      <c r="DQ1391" s="69"/>
      <c r="DR1391" s="69" t="e">
        <f t="shared" si="276"/>
        <v>#N/A</v>
      </c>
      <c r="DS1391" s="90">
        <f>MATCH(A1391,Sheet5!D:D,0)</f>
        <v>56</v>
      </c>
      <c r="DT1391" s="94" t="e">
        <f>MATCH(A1390,Sheet5!F:F,0)</f>
        <v>#N/A</v>
      </c>
      <c r="DU1391" s="69">
        <v>12</v>
      </c>
      <c r="DV1391" s="69">
        <v>0</v>
      </c>
      <c r="DW1391" s="69">
        <v>0</v>
      </c>
      <c r="DX1391" s="69">
        <v>0</v>
      </c>
      <c r="DY1391" s="69">
        <v>0</v>
      </c>
    </row>
    <row r="1392" spans="1:129" ht="14.25">
      <c r="A1392" s="69">
        <v>74202</v>
      </c>
      <c r="B1392" s="69">
        <v>0</v>
      </c>
      <c r="C1392" s="69">
        <v>1</v>
      </c>
      <c r="D1392" s="69" t="s">
        <v>3063</v>
      </c>
      <c r="E1392" s="69" t="s">
        <v>2865</v>
      </c>
      <c r="F1392" s="69" t="s">
        <v>2866</v>
      </c>
      <c r="G1392" s="69">
        <v>1</v>
      </c>
      <c r="H1392" s="69" t="s">
        <v>852</v>
      </c>
      <c r="I1392" s="69">
        <v>0</v>
      </c>
      <c r="J1392" s="69">
        <v>0</v>
      </c>
      <c r="K1392" s="69">
        <v>0</v>
      </c>
      <c r="M1392" s="69">
        <v>0</v>
      </c>
      <c r="O1392" s="69">
        <v>0</v>
      </c>
      <c r="P1392" s="69">
        <v>1</v>
      </c>
      <c r="Q1392" s="69">
        <v>0</v>
      </c>
      <c r="R1392" s="69">
        <v>2</v>
      </c>
      <c r="S1392" s="69">
        <v>32768</v>
      </c>
      <c r="T1392" s="69">
        <v>100</v>
      </c>
      <c r="U1392" s="69">
        <v>0</v>
      </c>
      <c r="V1392" s="69">
        <v>0</v>
      </c>
      <c r="W1392" s="69">
        <v>0</v>
      </c>
      <c r="X1392" s="69">
        <v>0</v>
      </c>
      <c r="Y1392" s="69">
        <v>0</v>
      </c>
      <c r="Z1392" s="69">
        <v>0</v>
      </c>
      <c r="AA1392" s="69">
        <v>1</v>
      </c>
      <c r="AB1392" s="69">
        <v>31</v>
      </c>
      <c r="AC1392" s="69">
        <v>0</v>
      </c>
      <c r="AD1392" s="69">
        <v>0</v>
      </c>
      <c r="AE1392" s="69">
        <v>0</v>
      </c>
      <c r="AF1392" s="69">
        <v>1</v>
      </c>
      <c r="AG1392" s="69">
        <v>0</v>
      </c>
      <c r="AH1392" s="69">
        <v>1</v>
      </c>
      <c r="AI1392" s="69">
        <v>0</v>
      </c>
      <c r="AJ1392" s="69">
        <v>0</v>
      </c>
      <c r="AK1392" s="69">
        <v>0</v>
      </c>
      <c r="AL1392" s="69">
        <v>0</v>
      </c>
      <c r="AM1392" s="69">
        <v>0</v>
      </c>
      <c r="AN1392" s="69">
        <v>0</v>
      </c>
      <c r="AO1392" s="69">
        <v>0</v>
      </c>
      <c r="AP1392" s="69">
        <v>0</v>
      </c>
      <c r="AQ1392" s="84">
        <v>0</v>
      </c>
      <c r="AR1392" s="69">
        <v>0</v>
      </c>
      <c r="AS1392" s="69">
        <v>0</v>
      </c>
      <c r="AT1392" s="69">
        <v>0</v>
      </c>
      <c r="AU1392" s="69">
        <v>0</v>
      </c>
      <c r="AV1392" s="69">
        <v>0</v>
      </c>
      <c r="AW1392" s="69">
        <v>0</v>
      </c>
      <c r="AX1392" s="69">
        <v>0</v>
      </c>
      <c r="AY1392" s="69">
        <v>0</v>
      </c>
      <c r="AZ1392" s="69">
        <v>0</v>
      </c>
      <c r="BA1392" s="69">
        <v>0</v>
      </c>
      <c r="BB1392" s="69">
        <v>0</v>
      </c>
      <c r="BC1392" s="69">
        <v>0</v>
      </c>
      <c r="BD1392" s="69">
        <v>0</v>
      </c>
      <c r="BE1392" s="69">
        <v>0</v>
      </c>
      <c r="BF1392" s="69">
        <v>0</v>
      </c>
      <c r="BG1392" s="69">
        <v>0</v>
      </c>
      <c r="BH1392" s="69">
        <v>0</v>
      </c>
      <c r="BK1392" s="69">
        <v>3</v>
      </c>
      <c r="BL1392" s="69">
        <v>10</v>
      </c>
      <c r="BM1392" s="69">
        <v>1</v>
      </c>
      <c r="BN1392" s="69">
        <v>31</v>
      </c>
      <c r="BO1392" s="89">
        <v>0</v>
      </c>
      <c r="BP1392" s="69">
        <v>1</v>
      </c>
      <c r="BQ1392" s="69">
        <v>1</v>
      </c>
      <c r="BR1392" s="69">
        <v>1</v>
      </c>
      <c r="BS1392" s="69">
        <v>22010</v>
      </c>
      <c r="BT1392" s="69">
        <v>0</v>
      </c>
      <c r="BU1392" s="69">
        <v>0</v>
      </c>
      <c r="BV1392" s="69">
        <v>1000</v>
      </c>
      <c r="BW1392" s="69">
        <v>0</v>
      </c>
      <c r="BY1392" s="69">
        <v>0</v>
      </c>
      <c r="BZ1392" s="69">
        <v>0</v>
      </c>
      <c r="CA1392" s="69">
        <v>31</v>
      </c>
      <c r="CB1392" s="89">
        <v>0</v>
      </c>
      <c r="CC1392" s="69">
        <v>0</v>
      </c>
      <c r="CD1392" s="69">
        <v>0</v>
      </c>
      <c r="CE1392" s="69">
        <v>0</v>
      </c>
      <c r="CF1392" s="69">
        <v>0</v>
      </c>
      <c r="CG1392" s="69">
        <v>0</v>
      </c>
      <c r="CH1392" s="69">
        <v>0</v>
      </c>
      <c r="CI1392" s="69">
        <v>0</v>
      </c>
      <c r="CJ1392" s="69">
        <v>0</v>
      </c>
      <c r="CL1392" s="69">
        <v>0</v>
      </c>
      <c r="CM1392" s="69">
        <v>0</v>
      </c>
      <c r="CN1392" s="69">
        <v>0</v>
      </c>
      <c r="CO1392" s="89">
        <v>0</v>
      </c>
      <c r="CP1392" s="69">
        <v>0</v>
      </c>
      <c r="CQ1392" s="69">
        <v>0</v>
      </c>
      <c r="CR1392" s="69">
        <v>0</v>
      </c>
      <c r="CS1392" s="69">
        <v>0</v>
      </c>
      <c r="CT1392" s="69">
        <v>0</v>
      </c>
      <c r="CU1392" s="69">
        <v>0</v>
      </c>
      <c r="CV1392" s="69">
        <v>0</v>
      </c>
      <c r="CW1392" s="69">
        <v>0</v>
      </c>
      <c r="CZ1392" s="69">
        <v>0</v>
      </c>
      <c r="DA1392" s="69">
        <v>0</v>
      </c>
      <c r="DB1392" s="69">
        <v>12</v>
      </c>
      <c r="DC1392" s="69">
        <v>0</v>
      </c>
      <c r="DD1392" s="69">
        <v>0</v>
      </c>
      <c r="DE1392" s="69">
        <v>0</v>
      </c>
      <c r="DF1392" s="69">
        <v>0</v>
      </c>
      <c r="DG1392" s="69">
        <v>1</v>
      </c>
      <c r="DI1392" s="69" t="e">
        <f>INDEX(Sheet3!$E$78:$E$1130,MATCH(A1392,Sheet3!$D$78:$D$1130,0))</f>
        <v>#N/A</v>
      </c>
      <c r="DJ1392" s="69" t="str">
        <f t="shared" si="280"/>
        <v>skill_icons.ps_pet_skill_011</v>
      </c>
      <c r="DK1392" s="69" t="s">
        <v>3064</v>
      </c>
      <c r="DL1392" s="93"/>
      <c r="DM1392" s="94" t="s">
        <v>3065</v>
      </c>
      <c r="DN1392" s="69" t="e">
        <f>"造成["&amp;INDEX(Sheet5!$L$2:$L$11,MATCH(BL1392,Sheet5!$J$2:$J$11,0))&amp;":"&amp;BR1392&amp;"*"&amp;BS1392/1000&amp;"]"&amp;INDEX(Sheet5!$I$2:$I$4,MATCH(BR1392,Sheet5!$H$2:$H$4,0))&amp;"的"&amp;INDEX(Sheet5!$K$2:$K$11,MATCH(BL1392,Sheet5!$J$2:$J$11,0))</f>
        <v>#N/A</v>
      </c>
      <c r="DO1392" s="69" t="e">
        <f>"造成["&amp;INDEX(Sheet5!$L$2:$L$11,MATCH(BY1392,Sheet5!$J$2:$J$11,0))&amp;":"&amp;CE1392&amp;"*"&amp;CF1392/1000&amp;"]"&amp;INDEX(Sheet5!$I$2:$I$4,MATCH(CE1392,Sheet5!$H$2:$H$4,0))&amp;"的"&amp;INDEX(Sheet5!$K$2:$K$11,MATCH(BY1392,Sheet5!$J$2:$J$11,0))</f>
        <v>#N/A</v>
      </c>
      <c r="DP1392" s="69"/>
      <c r="DQ1392" s="69"/>
      <c r="DR1392" s="69" t="e">
        <f t="shared" si="276"/>
        <v>#N/A</v>
      </c>
      <c r="DS1392" s="90">
        <f>MATCH(A1392,Sheet5!D:D,0)</f>
        <v>57</v>
      </c>
      <c r="DT1392" s="94" t="e">
        <f>MATCH(A1391,Sheet5!F:F,0)</f>
        <v>#N/A</v>
      </c>
      <c r="DU1392" s="69">
        <v>12</v>
      </c>
      <c r="DV1392" s="69">
        <v>0</v>
      </c>
      <c r="DW1392" s="69">
        <v>0</v>
      </c>
      <c r="DX1392" s="69">
        <v>0</v>
      </c>
      <c r="DY1392" s="69">
        <v>0</v>
      </c>
    </row>
    <row r="1393" spans="1:129" ht="14.25">
      <c r="A1393" s="69">
        <v>71102</v>
      </c>
      <c r="B1393" s="69">
        <v>0</v>
      </c>
      <c r="C1393" s="69">
        <v>1</v>
      </c>
      <c r="D1393" s="69" t="s">
        <v>3066</v>
      </c>
      <c r="E1393" s="69" t="s">
        <v>2870</v>
      </c>
      <c r="F1393" s="69" t="s">
        <v>1480</v>
      </c>
      <c r="G1393" s="69">
        <v>1</v>
      </c>
      <c r="H1393" s="69" t="s">
        <v>852</v>
      </c>
      <c r="I1393" s="69">
        <v>0</v>
      </c>
      <c r="J1393" s="69">
        <v>0</v>
      </c>
      <c r="K1393" s="69">
        <v>0</v>
      </c>
      <c r="M1393" s="69">
        <v>0</v>
      </c>
      <c r="O1393" s="69">
        <v>0</v>
      </c>
      <c r="P1393" s="69">
        <v>1</v>
      </c>
      <c r="Q1393" s="69">
        <v>0</v>
      </c>
      <c r="R1393" s="69">
        <v>2</v>
      </c>
      <c r="S1393" s="69">
        <v>512</v>
      </c>
      <c r="T1393" s="69">
        <v>40</v>
      </c>
      <c r="U1393" s="69">
        <v>0</v>
      </c>
      <c r="V1393" s="69">
        <v>0</v>
      </c>
      <c r="W1393" s="69">
        <v>0</v>
      </c>
      <c r="X1393" s="69">
        <v>0</v>
      </c>
      <c r="Y1393" s="69">
        <v>0</v>
      </c>
      <c r="Z1393" s="69">
        <v>0</v>
      </c>
      <c r="AA1393" s="69">
        <v>1</v>
      </c>
      <c r="AB1393" s="69">
        <v>31</v>
      </c>
      <c r="AC1393" s="69">
        <v>0</v>
      </c>
      <c r="AD1393" s="69">
        <v>0</v>
      </c>
      <c r="AE1393" s="69">
        <v>0</v>
      </c>
      <c r="AF1393" s="69">
        <v>1</v>
      </c>
      <c r="AG1393" s="69">
        <v>0</v>
      </c>
      <c r="AH1393" s="69">
        <v>1</v>
      </c>
      <c r="AI1393" s="69">
        <v>0</v>
      </c>
      <c r="AJ1393" s="69">
        <v>0</v>
      </c>
      <c r="AK1393" s="69">
        <v>0</v>
      </c>
      <c r="AL1393" s="69">
        <v>0</v>
      </c>
      <c r="AM1393" s="69">
        <v>0</v>
      </c>
      <c r="AN1393" s="69">
        <v>0</v>
      </c>
      <c r="AO1393" s="69">
        <v>0</v>
      </c>
      <c r="AP1393" s="69">
        <v>0</v>
      </c>
      <c r="AQ1393" s="84">
        <v>0</v>
      </c>
      <c r="AR1393" s="69">
        <v>0</v>
      </c>
      <c r="AS1393" s="69">
        <v>0</v>
      </c>
      <c r="AT1393" s="69">
        <v>0</v>
      </c>
      <c r="AU1393" s="69">
        <v>0</v>
      </c>
      <c r="AV1393" s="69">
        <v>0</v>
      </c>
      <c r="AW1393" s="69">
        <v>0</v>
      </c>
      <c r="AX1393" s="69">
        <v>0</v>
      </c>
      <c r="AY1393" s="69">
        <v>0</v>
      </c>
      <c r="AZ1393" s="69">
        <v>0</v>
      </c>
      <c r="BA1393" s="69">
        <v>0</v>
      </c>
      <c r="BB1393" s="69">
        <v>0</v>
      </c>
      <c r="BC1393" s="69">
        <v>0</v>
      </c>
      <c r="BD1393" s="69">
        <v>0</v>
      </c>
      <c r="BE1393" s="69">
        <v>0</v>
      </c>
      <c r="BF1393" s="69">
        <v>0</v>
      </c>
      <c r="BG1393" s="69">
        <v>0</v>
      </c>
      <c r="BH1393" s="69">
        <v>0</v>
      </c>
      <c r="BK1393" s="69">
        <v>3</v>
      </c>
      <c r="BL1393" s="69">
        <v>10</v>
      </c>
      <c r="BM1393" s="69">
        <v>1</v>
      </c>
      <c r="BN1393" s="69">
        <v>31</v>
      </c>
      <c r="BO1393" s="89">
        <v>0</v>
      </c>
      <c r="BP1393" s="69">
        <v>1</v>
      </c>
      <c r="BQ1393" s="69">
        <v>1</v>
      </c>
      <c r="BR1393" s="69">
        <v>1</v>
      </c>
      <c r="BS1393" s="69">
        <v>22011</v>
      </c>
      <c r="BT1393" s="69">
        <v>0</v>
      </c>
      <c r="BU1393" s="69">
        <v>0</v>
      </c>
      <c r="BV1393" s="69">
        <v>1000</v>
      </c>
      <c r="BW1393" s="69">
        <v>0</v>
      </c>
      <c r="BY1393" s="69">
        <v>0</v>
      </c>
      <c r="BZ1393" s="69">
        <v>0</v>
      </c>
      <c r="CA1393" s="69">
        <v>31</v>
      </c>
      <c r="CB1393" s="89">
        <v>0</v>
      </c>
      <c r="CC1393" s="69">
        <v>0</v>
      </c>
      <c r="CD1393" s="69">
        <v>0</v>
      </c>
      <c r="CE1393" s="69">
        <v>0</v>
      </c>
      <c r="CF1393" s="69">
        <v>0</v>
      </c>
      <c r="CG1393" s="69">
        <v>0</v>
      </c>
      <c r="CH1393" s="69">
        <v>0</v>
      </c>
      <c r="CI1393" s="69">
        <v>0</v>
      </c>
      <c r="CJ1393" s="69">
        <v>0</v>
      </c>
      <c r="CL1393" s="69">
        <v>0</v>
      </c>
      <c r="CM1393" s="69">
        <v>0</v>
      </c>
      <c r="CN1393" s="69">
        <v>0</v>
      </c>
      <c r="CO1393" s="89">
        <v>0</v>
      </c>
      <c r="CP1393" s="69">
        <v>0</v>
      </c>
      <c r="CQ1393" s="69">
        <v>0</v>
      </c>
      <c r="CR1393" s="69">
        <v>0</v>
      </c>
      <c r="CS1393" s="69">
        <v>0</v>
      </c>
      <c r="CT1393" s="69">
        <v>0</v>
      </c>
      <c r="CU1393" s="69">
        <v>0</v>
      </c>
      <c r="CV1393" s="69">
        <v>0</v>
      </c>
      <c r="CW1393" s="69">
        <v>0</v>
      </c>
      <c r="CZ1393" s="69">
        <v>0</v>
      </c>
      <c r="DA1393" s="69">
        <v>0</v>
      </c>
      <c r="DB1393" s="69">
        <v>16</v>
      </c>
      <c r="DC1393" s="69">
        <v>25</v>
      </c>
      <c r="DD1393" s="69">
        <v>0</v>
      </c>
      <c r="DE1393" s="69">
        <v>0</v>
      </c>
      <c r="DF1393" s="69">
        <v>0</v>
      </c>
      <c r="DG1393" s="69">
        <v>1</v>
      </c>
      <c r="DI1393" s="69" t="e">
        <f>INDEX(Sheet3!$E$78:$E$1130,MATCH(A1393,Sheet3!$D$78:$D$1130,0))</f>
        <v>#N/A</v>
      </c>
      <c r="DJ1393" s="69" t="str">
        <f t="shared" si="280"/>
        <v>skill_icons.ps_pet_skill_013</v>
      </c>
      <c r="DK1393" s="69" t="s">
        <v>3067</v>
      </c>
      <c r="DL1393" s="93"/>
      <c r="DM1393" s="94" t="s">
        <v>3068</v>
      </c>
      <c r="DN1393" s="69" t="e">
        <f>"造成["&amp;INDEX(Sheet5!$L$2:$L$11,MATCH(BL1393,Sheet5!$J$2:$J$11,0))&amp;":"&amp;BR1393&amp;"*"&amp;BS1393/1000&amp;"]"&amp;INDEX(Sheet5!$I$2:$I$4,MATCH(BR1393,Sheet5!$H$2:$H$4,0))&amp;"的"&amp;INDEX(Sheet5!$K$2:$K$11,MATCH(BL1393,Sheet5!$J$2:$J$11,0))</f>
        <v>#N/A</v>
      </c>
      <c r="DO1393" s="69" t="e">
        <f>"造成["&amp;INDEX(Sheet5!$L$2:$L$11,MATCH(BY1393,Sheet5!$J$2:$J$11,0))&amp;":"&amp;CE1393&amp;"*"&amp;CF1393/1000&amp;"]"&amp;INDEX(Sheet5!$I$2:$I$4,MATCH(CE1393,Sheet5!$H$2:$H$4,0))&amp;"的"&amp;INDEX(Sheet5!$K$2:$K$11,MATCH(BY1393,Sheet5!$J$2:$J$11,0))</f>
        <v>#N/A</v>
      </c>
      <c r="DP1393" s="69"/>
      <c r="DQ1393" s="69"/>
      <c r="DR1393" s="69" t="e">
        <f t="shared" si="276"/>
        <v>#N/A</v>
      </c>
      <c r="DS1393" s="90">
        <f>MATCH(A1393,Sheet5!D:D,0)</f>
        <v>58</v>
      </c>
      <c r="DT1393" s="94" t="e">
        <f>MATCH(A1392,Sheet5!F:F,0)</f>
        <v>#N/A</v>
      </c>
      <c r="DU1393" s="69">
        <v>16</v>
      </c>
      <c r="DV1393" s="69">
        <v>25</v>
      </c>
      <c r="DW1393" s="69">
        <v>0</v>
      </c>
      <c r="DX1393" s="69">
        <v>0</v>
      </c>
      <c r="DY1393" s="69">
        <v>0</v>
      </c>
    </row>
    <row r="1394" spans="1:129" ht="15">
      <c r="A1394" s="69">
        <v>71202</v>
      </c>
      <c r="B1394" s="69">
        <v>0</v>
      </c>
      <c r="C1394" s="69">
        <v>1</v>
      </c>
      <c r="D1394" s="69" t="s">
        <v>3069</v>
      </c>
      <c r="E1394" s="69" t="s">
        <v>2874</v>
      </c>
      <c r="F1394" s="69" t="s">
        <v>2875</v>
      </c>
      <c r="G1394" s="69">
        <v>1</v>
      </c>
      <c r="H1394" s="69" t="s">
        <v>852</v>
      </c>
      <c r="I1394" s="69">
        <v>0</v>
      </c>
      <c r="J1394" s="69">
        <v>0</v>
      </c>
      <c r="K1394" s="69">
        <v>0</v>
      </c>
      <c r="M1394" s="69">
        <v>0</v>
      </c>
      <c r="O1394" s="69">
        <v>0</v>
      </c>
      <c r="P1394" s="69">
        <v>1</v>
      </c>
      <c r="Q1394" s="69">
        <v>0</v>
      </c>
      <c r="R1394" s="69">
        <v>2</v>
      </c>
      <c r="S1394" s="69">
        <v>1</v>
      </c>
      <c r="T1394" s="69">
        <v>60</v>
      </c>
      <c r="U1394" s="69">
        <v>30</v>
      </c>
      <c r="V1394" s="69">
        <v>0</v>
      </c>
      <c r="W1394" s="69">
        <v>0</v>
      </c>
      <c r="X1394" s="69">
        <v>0</v>
      </c>
      <c r="Y1394" s="69">
        <v>0</v>
      </c>
      <c r="Z1394" s="69">
        <v>86400000</v>
      </c>
      <c r="AA1394" s="69">
        <v>1</v>
      </c>
      <c r="AB1394" s="69">
        <v>31</v>
      </c>
      <c r="AC1394" s="69">
        <v>0</v>
      </c>
      <c r="AD1394" s="69">
        <v>0</v>
      </c>
      <c r="AE1394" s="69">
        <v>0</v>
      </c>
      <c r="AF1394" s="69">
        <v>1</v>
      </c>
      <c r="AG1394" s="69">
        <v>0</v>
      </c>
      <c r="AH1394" s="69">
        <v>1</v>
      </c>
      <c r="AI1394" s="69">
        <v>0</v>
      </c>
      <c r="AJ1394" s="69">
        <v>0</v>
      </c>
      <c r="AK1394" s="69">
        <v>0</v>
      </c>
      <c r="AL1394" s="69">
        <v>0</v>
      </c>
      <c r="AM1394" s="69">
        <v>0</v>
      </c>
      <c r="AN1394" s="69">
        <v>0</v>
      </c>
      <c r="AO1394" s="69">
        <v>0</v>
      </c>
      <c r="AP1394" s="69">
        <v>0</v>
      </c>
      <c r="AQ1394" s="84">
        <v>0</v>
      </c>
      <c r="AR1394" s="69">
        <v>0</v>
      </c>
      <c r="AS1394" s="69">
        <v>0</v>
      </c>
      <c r="AT1394" s="69">
        <v>0</v>
      </c>
      <c r="AU1394" s="69">
        <v>0</v>
      </c>
      <c r="AV1394" s="69">
        <v>0</v>
      </c>
      <c r="AW1394" s="69">
        <v>0</v>
      </c>
      <c r="AX1394" s="69">
        <v>0</v>
      </c>
      <c r="AY1394" s="69">
        <v>0</v>
      </c>
      <c r="AZ1394" s="69">
        <v>0</v>
      </c>
      <c r="BA1394" s="69">
        <v>0</v>
      </c>
      <c r="BB1394" s="69">
        <v>0</v>
      </c>
      <c r="BC1394" s="69">
        <v>0</v>
      </c>
      <c r="BD1394" s="69">
        <v>0</v>
      </c>
      <c r="BE1394" s="69">
        <v>0</v>
      </c>
      <c r="BF1394" s="69">
        <v>0</v>
      </c>
      <c r="BG1394" s="69">
        <v>0</v>
      </c>
      <c r="BH1394" s="69">
        <v>0</v>
      </c>
      <c r="BK1394" s="69">
        <v>3</v>
      </c>
      <c r="BL1394" s="69">
        <v>10</v>
      </c>
      <c r="BM1394" s="69">
        <v>1</v>
      </c>
      <c r="BN1394" s="69">
        <v>31</v>
      </c>
      <c r="BO1394" s="89">
        <v>0</v>
      </c>
      <c r="BP1394" s="69">
        <v>1</v>
      </c>
      <c r="BQ1394" s="69">
        <v>1</v>
      </c>
      <c r="BR1394" s="69">
        <v>1</v>
      </c>
      <c r="BS1394" s="69">
        <v>22012</v>
      </c>
      <c r="BT1394" s="69">
        <v>0</v>
      </c>
      <c r="BU1394" s="69">
        <v>0</v>
      </c>
      <c r="BV1394" s="69">
        <v>1000</v>
      </c>
      <c r="BW1394" s="69">
        <v>0</v>
      </c>
      <c r="BY1394" s="69">
        <v>0</v>
      </c>
      <c r="BZ1394" s="69">
        <v>0</v>
      </c>
      <c r="CA1394" s="69">
        <v>31</v>
      </c>
      <c r="CB1394" s="89">
        <v>0</v>
      </c>
      <c r="CC1394" s="69">
        <v>0</v>
      </c>
      <c r="CD1394" s="69">
        <v>0</v>
      </c>
      <c r="CE1394" s="69">
        <v>0</v>
      </c>
      <c r="CF1394" s="69">
        <v>0</v>
      </c>
      <c r="CG1394" s="69">
        <v>0</v>
      </c>
      <c r="CH1394" s="69">
        <v>0</v>
      </c>
      <c r="CI1394" s="69">
        <v>0</v>
      </c>
      <c r="CJ1394" s="69">
        <v>0</v>
      </c>
      <c r="CL1394" s="69">
        <v>0</v>
      </c>
      <c r="CM1394" s="69">
        <v>0</v>
      </c>
      <c r="CN1394" s="69">
        <v>0</v>
      </c>
      <c r="CO1394" s="89">
        <v>0</v>
      </c>
      <c r="CP1394" s="69">
        <v>0</v>
      </c>
      <c r="CQ1394" s="69">
        <v>0</v>
      </c>
      <c r="CR1394" s="69">
        <v>0</v>
      </c>
      <c r="CS1394" s="69">
        <v>0</v>
      </c>
      <c r="CT1394" s="69">
        <v>0</v>
      </c>
      <c r="CU1394" s="69">
        <v>0</v>
      </c>
      <c r="CV1394" s="69">
        <v>0</v>
      </c>
      <c r="CW1394" s="69">
        <v>0</v>
      </c>
      <c r="CZ1394" s="69">
        <v>0</v>
      </c>
      <c r="DA1394" s="69">
        <v>0</v>
      </c>
      <c r="DB1394" s="69">
        <v>12</v>
      </c>
      <c r="DC1394" s="69">
        <v>60</v>
      </c>
      <c r="DD1394" s="69">
        <v>30</v>
      </c>
      <c r="DE1394" s="69">
        <v>0</v>
      </c>
      <c r="DF1394" s="69">
        <v>0</v>
      </c>
      <c r="DG1394" s="69">
        <v>1</v>
      </c>
      <c r="DI1394" s="69" t="e">
        <f>INDEX(Sheet3!$E$78:$E$1130,MATCH(A1394,Sheet3!$D$78:$D$1130,0))</f>
        <v>#N/A</v>
      </c>
      <c r="DJ1394" s="69" t="str">
        <f t="shared" si="280"/>
        <v>skill_icons.ps_pet_skill_017</v>
      </c>
      <c r="DK1394" s="69" t="s">
        <v>3070</v>
      </c>
      <c r="DL1394" s="93"/>
      <c r="DM1394" s="159" t="s">
        <v>3071</v>
      </c>
      <c r="DN1394" s="69" t="e">
        <f>"造成["&amp;INDEX(Sheet5!$L$2:$L$11,MATCH(BL1394,Sheet5!$J$2:$J$11,0))&amp;":"&amp;BR1394&amp;"*"&amp;BS1394/1000&amp;"]"&amp;INDEX(Sheet5!$I$2:$I$4,MATCH(BR1394,Sheet5!$H$2:$H$4,0))&amp;"的"&amp;INDEX(Sheet5!$K$2:$K$11,MATCH(BL1394,Sheet5!$J$2:$J$11,0))</f>
        <v>#N/A</v>
      </c>
      <c r="DO1394" s="69" t="e">
        <f>"造成["&amp;INDEX(Sheet5!$L$2:$L$11,MATCH(BY1394,Sheet5!$J$2:$J$11,0))&amp;":"&amp;CE1394&amp;"*"&amp;CF1394/1000&amp;"]"&amp;INDEX(Sheet5!$I$2:$I$4,MATCH(CE1394,Sheet5!$H$2:$H$4,0))&amp;"的"&amp;INDEX(Sheet5!$K$2:$K$11,MATCH(BY1394,Sheet5!$J$2:$J$11,0))</f>
        <v>#N/A</v>
      </c>
      <c r="DP1394" s="69"/>
      <c r="DQ1394" s="69"/>
      <c r="DR1394" s="69" t="e">
        <f t="shared" si="276"/>
        <v>#N/A</v>
      </c>
      <c r="DS1394" s="90">
        <f>MATCH(A1394,Sheet5!D:D,0)</f>
        <v>59</v>
      </c>
      <c r="DT1394" s="94" t="e">
        <f>MATCH(A1393,Sheet5!F:F,0)</f>
        <v>#N/A</v>
      </c>
      <c r="DU1394" s="69">
        <v>12</v>
      </c>
      <c r="DV1394" s="69">
        <v>60</v>
      </c>
      <c r="DW1394" s="69">
        <v>30</v>
      </c>
      <c r="DX1394" s="69">
        <v>0</v>
      </c>
      <c r="DY1394" s="69">
        <v>0</v>
      </c>
    </row>
    <row r="1395" spans="1:129" ht="15">
      <c r="A1395" s="69">
        <v>71302</v>
      </c>
      <c r="B1395" s="69">
        <v>0</v>
      </c>
      <c r="C1395" s="69">
        <v>1</v>
      </c>
      <c r="D1395" s="69" t="s">
        <v>3072</v>
      </c>
      <c r="E1395" s="69" t="s">
        <v>2879</v>
      </c>
      <c r="F1395" s="69" t="s">
        <v>2880</v>
      </c>
      <c r="G1395" s="69">
        <v>1</v>
      </c>
      <c r="H1395" s="69" t="s">
        <v>852</v>
      </c>
      <c r="I1395" s="69">
        <v>0</v>
      </c>
      <c r="J1395" s="69">
        <v>0</v>
      </c>
      <c r="K1395" s="69">
        <v>0</v>
      </c>
      <c r="M1395" s="69">
        <v>0</v>
      </c>
      <c r="O1395" s="69">
        <v>0</v>
      </c>
      <c r="P1395" s="69">
        <v>1</v>
      </c>
      <c r="Q1395" s="69">
        <v>0</v>
      </c>
      <c r="R1395" s="69">
        <v>2</v>
      </c>
      <c r="S1395" s="69">
        <v>1</v>
      </c>
      <c r="T1395" s="69">
        <v>60</v>
      </c>
      <c r="U1395" s="69">
        <v>30</v>
      </c>
      <c r="V1395" s="69">
        <v>0</v>
      </c>
      <c r="W1395" s="69">
        <v>0</v>
      </c>
      <c r="X1395" s="69">
        <v>0</v>
      </c>
      <c r="Y1395" s="69">
        <v>0</v>
      </c>
      <c r="Z1395" s="69">
        <v>86400000</v>
      </c>
      <c r="AA1395" s="69">
        <v>1</v>
      </c>
      <c r="AB1395" s="69">
        <v>31</v>
      </c>
      <c r="AC1395" s="69">
        <v>0</v>
      </c>
      <c r="AD1395" s="69">
        <v>0</v>
      </c>
      <c r="AE1395" s="69">
        <v>0</v>
      </c>
      <c r="AF1395" s="69">
        <v>1</v>
      </c>
      <c r="AG1395" s="69">
        <v>0</v>
      </c>
      <c r="AH1395" s="69">
        <v>1</v>
      </c>
      <c r="AI1395" s="69">
        <v>0</v>
      </c>
      <c r="AJ1395" s="69">
        <v>0</v>
      </c>
      <c r="AK1395" s="69">
        <v>0</v>
      </c>
      <c r="AL1395" s="69">
        <v>0</v>
      </c>
      <c r="AM1395" s="69">
        <v>0</v>
      </c>
      <c r="AN1395" s="69">
        <v>0</v>
      </c>
      <c r="AO1395" s="69">
        <v>0</v>
      </c>
      <c r="AP1395" s="69">
        <v>0</v>
      </c>
      <c r="AQ1395" s="84">
        <v>0</v>
      </c>
      <c r="AR1395" s="69">
        <v>0</v>
      </c>
      <c r="AS1395" s="69">
        <v>0</v>
      </c>
      <c r="AT1395" s="69">
        <v>0</v>
      </c>
      <c r="AU1395" s="69">
        <v>0</v>
      </c>
      <c r="AV1395" s="69">
        <v>0</v>
      </c>
      <c r="AW1395" s="69">
        <v>0</v>
      </c>
      <c r="AX1395" s="69">
        <v>0</v>
      </c>
      <c r="AY1395" s="69">
        <v>0</v>
      </c>
      <c r="AZ1395" s="69">
        <v>0</v>
      </c>
      <c r="BA1395" s="69">
        <v>0</v>
      </c>
      <c r="BB1395" s="69">
        <v>0</v>
      </c>
      <c r="BC1395" s="69">
        <v>0</v>
      </c>
      <c r="BD1395" s="69">
        <v>0</v>
      </c>
      <c r="BE1395" s="69">
        <v>0</v>
      </c>
      <c r="BF1395" s="69">
        <v>0</v>
      </c>
      <c r="BG1395" s="69">
        <v>0</v>
      </c>
      <c r="BH1395" s="69">
        <v>0</v>
      </c>
      <c r="BK1395" s="69">
        <v>3</v>
      </c>
      <c r="BL1395" s="69">
        <v>10</v>
      </c>
      <c r="BM1395" s="69">
        <v>1</v>
      </c>
      <c r="BN1395" s="69">
        <v>31</v>
      </c>
      <c r="BO1395" s="89">
        <v>0</v>
      </c>
      <c r="BP1395" s="69">
        <v>1</v>
      </c>
      <c r="BQ1395" s="69">
        <v>1</v>
      </c>
      <c r="BR1395" s="69">
        <v>1</v>
      </c>
      <c r="BS1395" s="69">
        <v>22013</v>
      </c>
      <c r="BT1395" s="69">
        <v>0</v>
      </c>
      <c r="BU1395" s="69">
        <v>0</v>
      </c>
      <c r="BV1395" s="69">
        <v>1000</v>
      </c>
      <c r="BW1395" s="69">
        <v>0</v>
      </c>
      <c r="BY1395" s="69">
        <v>0</v>
      </c>
      <c r="BZ1395" s="69">
        <v>0</v>
      </c>
      <c r="CA1395" s="69">
        <v>31</v>
      </c>
      <c r="CB1395" s="89">
        <v>0</v>
      </c>
      <c r="CC1395" s="69">
        <v>0</v>
      </c>
      <c r="CD1395" s="69">
        <v>0</v>
      </c>
      <c r="CE1395" s="69">
        <v>0</v>
      </c>
      <c r="CF1395" s="69">
        <v>0</v>
      </c>
      <c r="CG1395" s="69">
        <v>0</v>
      </c>
      <c r="CH1395" s="69">
        <v>0</v>
      </c>
      <c r="CI1395" s="69">
        <v>0</v>
      </c>
      <c r="CJ1395" s="69">
        <v>0</v>
      </c>
      <c r="CL1395" s="69">
        <v>0</v>
      </c>
      <c r="CM1395" s="69">
        <v>0</v>
      </c>
      <c r="CN1395" s="69">
        <v>0</v>
      </c>
      <c r="CO1395" s="89">
        <v>0</v>
      </c>
      <c r="CP1395" s="69">
        <v>0</v>
      </c>
      <c r="CQ1395" s="69">
        <v>0</v>
      </c>
      <c r="CR1395" s="69">
        <v>0</v>
      </c>
      <c r="CS1395" s="69">
        <v>0</v>
      </c>
      <c r="CT1395" s="69">
        <v>0</v>
      </c>
      <c r="CU1395" s="69">
        <v>0</v>
      </c>
      <c r="CV1395" s="69">
        <v>0</v>
      </c>
      <c r="CW1395" s="69">
        <v>0</v>
      </c>
      <c r="CZ1395" s="69">
        <v>0</v>
      </c>
      <c r="DA1395" s="69">
        <v>0</v>
      </c>
      <c r="DB1395" s="69">
        <v>50</v>
      </c>
      <c r="DC1395" s="69">
        <v>60</v>
      </c>
      <c r="DD1395" s="69">
        <v>30</v>
      </c>
      <c r="DE1395" s="69">
        <v>0</v>
      </c>
      <c r="DF1395" s="69">
        <v>0</v>
      </c>
      <c r="DG1395" s="69">
        <v>1</v>
      </c>
      <c r="DI1395" s="69" t="e">
        <f>INDEX(Sheet3!$E$78:$E$1130,MATCH(A1395,Sheet3!$D$78:$D$1130,0))</f>
        <v>#N/A</v>
      </c>
      <c r="DJ1395" s="69" t="str">
        <f t="shared" si="280"/>
        <v>skill_icons.ps_pet_skill_018</v>
      </c>
      <c r="DK1395" s="69" t="s">
        <v>3073</v>
      </c>
      <c r="DL1395" s="93"/>
      <c r="DM1395" s="159" t="s">
        <v>3074</v>
      </c>
      <c r="DN1395" s="69" t="e">
        <f>"造成["&amp;INDEX(Sheet5!$L$2:$L$11,MATCH(BL1395,Sheet5!$J$2:$J$11,0))&amp;":"&amp;BR1395&amp;"*"&amp;BS1395/1000&amp;"]"&amp;INDEX(Sheet5!$I$2:$I$4,MATCH(BR1395,Sheet5!$H$2:$H$4,0))&amp;"的"&amp;INDEX(Sheet5!$K$2:$K$11,MATCH(BL1395,Sheet5!$J$2:$J$11,0))</f>
        <v>#N/A</v>
      </c>
      <c r="DO1395" s="69" t="e">
        <f>"造成["&amp;INDEX(Sheet5!$L$2:$L$11,MATCH(BY1395,Sheet5!$J$2:$J$11,0))&amp;":"&amp;CE1395&amp;"*"&amp;CF1395/1000&amp;"]"&amp;INDEX(Sheet5!$I$2:$I$4,MATCH(CE1395,Sheet5!$H$2:$H$4,0))&amp;"的"&amp;INDEX(Sheet5!$K$2:$K$11,MATCH(BY1395,Sheet5!$J$2:$J$11,0))</f>
        <v>#N/A</v>
      </c>
      <c r="DP1395" s="69"/>
      <c r="DQ1395" s="69"/>
      <c r="DR1395" s="69" t="e">
        <f t="shared" si="276"/>
        <v>#N/A</v>
      </c>
      <c r="DS1395" s="90">
        <f>MATCH(A1395,Sheet5!D:D,0)</f>
        <v>60</v>
      </c>
      <c r="DT1395" s="94" t="e">
        <f>MATCH(A1394,Sheet5!F:F,0)</f>
        <v>#N/A</v>
      </c>
      <c r="DU1395" s="69">
        <v>50</v>
      </c>
      <c r="DV1395" s="69">
        <v>60</v>
      </c>
      <c r="DW1395" s="69">
        <v>30</v>
      </c>
      <c r="DX1395" s="69">
        <v>0</v>
      </c>
      <c r="DY1395" s="69">
        <v>0</v>
      </c>
    </row>
    <row r="1396" spans="1:129" ht="15">
      <c r="A1396" s="69">
        <v>71402</v>
      </c>
      <c r="B1396" s="69">
        <v>0</v>
      </c>
      <c r="C1396" s="69">
        <v>1</v>
      </c>
      <c r="D1396" s="69" t="s">
        <v>3075</v>
      </c>
      <c r="E1396" s="69" t="s">
        <v>2884</v>
      </c>
      <c r="F1396" s="69" t="s">
        <v>2885</v>
      </c>
      <c r="G1396" s="69">
        <v>1</v>
      </c>
      <c r="H1396" s="69" t="s">
        <v>852</v>
      </c>
      <c r="I1396" s="69">
        <v>0</v>
      </c>
      <c r="J1396" s="69">
        <v>0</v>
      </c>
      <c r="K1396" s="69">
        <v>0</v>
      </c>
      <c r="M1396" s="69">
        <v>0</v>
      </c>
      <c r="O1396" s="69">
        <v>0</v>
      </c>
      <c r="P1396" s="69">
        <v>1</v>
      </c>
      <c r="Q1396" s="69">
        <v>0</v>
      </c>
      <c r="R1396" s="69">
        <v>2</v>
      </c>
      <c r="S1396" s="69">
        <v>1</v>
      </c>
      <c r="T1396" s="69">
        <v>60</v>
      </c>
      <c r="U1396" s="69">
        <v>30</v>
      </c>
      <c r="V1396" s="69">
        <v>0</v>
      </c>
      <c r="W1396" s="69">
        <v>0</v>
      </c>
      <c r="X1396" s="69">
        <v>0</v>
      </c>
      <c r="Y1396" s="69">
        <v>0</v>
      </c>
      <c r="Z1396" s="69">
        <v>86400000</v>
      </c>
      <c r="AA1396" s="69">
        <v>1</v>
      </c>
      <c r="AB1396" s="69">
        <v>31</v>
      </c>
      <c r="AC1396" s="69">
        <v>0</v>
      </c>
      <c r="AD1396" s="69">
        <v>0</v>
      </c>
      <c r="AE1396" s="69">
        <v>0</v>
      </c>
      <c r="AF1396" s="69">
        <v>1</v>
      </c>
      <c r="AG1396" s="69">
        <v>0</v>
      </c>
      <c r="AH1396" s="69">
        <v>1</v>
      </c>
      <c r="AI1396" s="69">
        <v>0</v>
      </c>
      <c r="AJ1396" s="69">
        <v>0</v>
      </c>
      <c r="AK1396" s="69">
        <v>0</v>
      </c>
      <c r="AL1396" s="69">
        <v>0</v>
      </c>
      <c r="AM1396" s="69">
        <v>0</v>
      </c>
      <c r="AN1396" s="69">
        <v>0</v>
      </c>
      <c r="AO1396" s="69">
        <v>0</v>
      </c>
      <c r="AP1396" s="69">
        <v>0</v>
      </c>
      <c r="AQ1396" s="84">
        <v>0</v>
      </c>
      <c r="AR1396" s="69">
        <v>0</v>
      </c>
      <c r="AS1396" s="69">
        <v>0</v>
      </c>
      <c r="AT1396" s="69">
        <v>0</v>
      </c>
      <c r="AU1396" s="69">
        <v>0</v>
      </c>
      <c r="AV1396" s="69">
        <v>0</v>
      </c>
      <c r="AW1396" s="69">
        <v>0</v>
      </c>
      <c r="AX1396" s="69">
        <v>0</v>
      </c>
      <c r="AY1396" s="69">
        <v>0</v>
      </c>
      <c r="AZ1396" s="69">
        <v>0</v>
      </c>
      <c r="BA1396" s="69">
        <v>0</v>
      </c>
      <c r="BB1396" s="69">
        <v>0</v>
      </c>
      <c r="BC1396" s="69">
        <v>0</v>
      </c>
      <c r="BD1396" s="69">
        <v>0</v>
      </c>
      <c r="BE1396" s="69">
        <v>0</v>
      </c>
      <c r="BF1396" s="69">
        <v>0</v>
      </c>
      <c r="BG1396" s="69">
        <v>0</v>
      </c>
      <c r="BH1396" s="69">
        <v>0</v>
      </c>
      <c r="BK1396" s="69">
        <v>3</v>
      </c>
      <c r="BL1396" s="69">
        <v>10</v>
      </c>
      <c r="BM1396" s="69">
        <v>1</v>
      </c>
      <c r="BN1396" s="69">
        <v>31</v>
      </c>
      <c r="BO1396" s="89">
        <v>0</v>
      </c>
      <c r="BP1396" s="69">
        <v>1</v>
      </c>
      <c r="BQ1396" s="69">
        <v>1</v>
      </c>
      <c r="BR1396" s="69">
        <v>1</v>
      </c>
      <c r="BS1396" s="69">
        <v>22014</v>
      </c>
      <c r="BT1396" s="69">
        <v>0</v>
      </c>
      <c r="BU1396" s="69">
        <v>0</v>
      </c>
      <c r="BV1396" s="69">
        <v>1000</v>
      </c>
      <c r="BW1396" s="69">
        <v>0</v>
      </c>
      <c r="BY1396" s="69">
        <v>0</v>
      </c>
      <c r="BZ1396" s="69">
        <v>0</v>
      </c>
      <c r="CA1396" s="69">
        <v>31</v>
      </c>
      <c r="CB1396" s="89">
        <v>0</v>
      </c>
      <c r="CC1396" s="69">
        <v>0</v>
      </c>
      <c r="CD1396" s="69">
        <v>0</v>
      </c>
      <c r="CE1396" s="69">
        <v>0</v>
      </c>
      <c r="CF1396" s="69">
        <v>0</v>
      </c>
      <c r="CG1396" s="69">
        <v>0</v>
      </c>
      <c r="CH1396" s="69">
        <v>0</v>
      </c>
      <c r="CI1396" s="69">
        <v>0</v>
      </c>
      <c r="CJ1396" s="69">
        <v>0</v>
      </c>
      <c r="CL1396" s="69">
        <v>0</v>
      </c>
      <c r="CM1396" s="69">
        <v>0</v>
      </c>
      <c r="CN1396" s="69">
        <v>0</v>
      </c>
      <c r="CO1396" s="89">
        <v>0</v>
      </c>
      <c r="CP1396" s="69">
        <v>0</v>
      </c>
      <c r="CQ1396" s="69">
        <v>0</v>
      </c>
      <c r="CR1396" s="69">
        <v>0</v>
      </c>
      <c r="CS1396" s="69">
        <v>0</v>
      </c>
      <c r="CT1396" s="69">
        <v>0</v>
      </c>
      <c r="CU1396" s="69">
        <v>0</v>
      </c>
      <c r="CV1396" s="69">
        <v>0</v>
      </c>
      <c r="CW1396" s="69">
        <v>0</v>
      </c>
      <c r="CZ1396" s="69">
        <v>0</v>
      </c>
      <c r="DA1396" s="69">
        <v>0</v>
      </c>
      <c r="DB1396" s="69">
        <v>12</v>
      </c>
      <c r="DC1396" s="69">
        <v>60</v>
      </c>
      <c r="DD1396" s="69">
        <v>30</v>
      </c>
      <c r="DE1396" s="69">
        <v>0</v>
      </c>
      <c r="DF1396" s="69">
        <v>0</v>
      </c>
      <c r="DG1396" s="69">
        <v>1</v>
      </c>
      <c r="DI1396" s="69" t="e">
        <f>INDEX(Sheet3!$E$78:$E$1130,MATCH(A1396,Sheet3!$D$78:$D$1130,0))</f>
        <v>#N/A</v>
      </c>
      <c r="DJ1396" s="69" t="str">
        <f t="shared" si="280"/>
        <v>skill_icons.ps_pet_skill_019</v>
      </c>
      <c r="DK1396" s="69" t="s">
        <v>3076</v>
      </c>
      <c r="DL1396" s="93"/>
      <c r="DM1396" s="159" t="s">
        <v>3077</v>
      </c>
      <c r="DN1396" s="69" t="e">
        <f>"造成["&amp;INDEX(Sheet5!$L$2:$L$11,MATCH(BL1396,Sheet5!$J$2:$J$11,0))&amp;":"&amp;BR1396&amp;"*"&amp;BS1396/1000&amp;"]"&amp;INDEX(Sheet5!$I$2:$I$4,MATCH(BR1396,Sheet5!$H$2:$H$4,0))&amp;"的"&amp;INDEX(Sheet5!$K$2:$K$11,MATCH(BL1396,Sheet5!$J$2:$J$11,0))</f>
        <v>#N/A</v>
      </c>
      <c r="DO1396" s="69" t="e">
        <f>"造成["&amp;INDEX(Sheet5!$L$2:$L$11,MATCH(BY1396,Sheet5!$J$2:$J$11,0))&amp;":"&amp;CE1396&amp;"*"&amp;CF1396/1000&amp;"]"&amp;INDEX(Sheet5!$I$2:$I$4,MATCH(CE1396,Sheet5!$H$2:$H$4,0))&amp;"的"&amp;INDEX(Sheet5!$K$2:$K$11,MATCH(BY1396,Sheet5!$J$2:$J$11,0))</f>
        <v>#N/A</v>
      </c>
      <c r="DP1396" s="69"/>
      <c r="DQ1396" s="69"/>
      <c r="DR1396" s="69" t="e">
        <f t="shared" si="276"/>
        <v>#N/A</v>
      </c>
      <c r="DS1396" s="90">
        <f>MATCH(A1396,Sheet5!D:D,0)</f>
        <v>61</v>
      </c>
      <c r="DT1396" s="94" t="e">
        <f>MATCH(A1395,Sheet5!F:F,0)</f>
        <v>#N/A</v>
      </c>
      <c r="DU1396" s="69">
        <v>12</v>
      </c>
      <c r="DV1396" s="69">
        <v>60</v>
      </c>
      <c r="DW1396" s="69">
        <v>30</v>
      </c>
      <c r="DX1396" s="69">
        <v>0</v>
      </c>
      <c r="DY1396" s="69">
        <v>0</v>
      </c>
    </row>
    <row r="1397" spans="1:129" ht="14.25">
      <c r="A1397" s="69">
        <v>71502</v>
      </c>
      <c r="B1397" s="69">
        <v>0</v>
      </c>
      <c r="C1397" s="69">
        <v>1</v>
      </c>
      <c r="D1397" s="69" t="s">
        <v>3078</v>
      </c>
      <c r="E1397" s="69" t="s">
        <v>2889</v>
      </c>
      <c r="F1397" s="69" t="s">
        <v>2890</v>
      </c>
      <c r="G1397" s="69">
        <v>1</v>
      </c>
      <c r="H1397" s="69" t="s">
        <v>852</v>
      </c>
      <c r="I1397" s="69">
        <v>0</v>
      </c>
      <c r="J1397" s="69">
        <v>0</v>
      </c>
      <c r="K1397" s="69">
        <v>0</v>
      </c>
      <c r="M1397" s="69">
        <v>0</v>
      </c>
      <c r="O1397" s="69">
        <v>0</v>
      </c>
      <c r="P1397" s="69">
        <v>1</v>
      </c>
      <c r="Q1397" s="69">
        <v>0</v>
      </c>
      <c r="R1397" s="69">
        <v>2</v>
      </c>
      <c r="S1397" s="69">
        <v>32768</v>
      </c>
      <c r="T1397" s="69">
        <v>100</v>
      </c>
      <c r="U1397" s="69">
        <v>0</v>
      </c>
      <c r="V1397" s="69">
        <v>0</v>
      </c>
      <c r="W1397" s="69">
        <v>0</v>
      </c>
      <c r="X1397" s="69">
        <v>0</v>
      </c>
      <c r="Y1397" s="69">
        <v>0</v>
      </c>
      <c r="Z1397" s="69">
        <v>0</v>
      </c>
      <c r="AA1397" s="69">
        <v>1</v>
      </c>
      <c r="AB1397" s="69">
        <v>31</v>
      </c>
      <c r="AC1397" s="69">
        <v>0</v>
      </c>
      <c r="AD1397" s="69">
        <v>0</v>
      </c>
      <c r="AE1397" s="69">
        <v>0</v>
      </c>
      <c r="AF1397" s="69">
        <v>1</v>
      </c>
      <c r="AG1397" s="69">
        <v>0</v>
      </c>
      <c r="AH1397" s="69">
        <v>1</v>
      </c>
      <c r="AI1397" s="69">
        <v>0</v>
      </c>
      <c r="AJ1397" s="69">
        <v>0</v>
      </c>
      <c r="AK1397" s="69">
        <v>0</v>
      </c>
      <c r="AL1397" s="69">
        <v>0</v>
      </c>
      <c r="AM1397" s="69">
        <v>0</v>
      </c>
      <c r="AN1397" s="69">
        <v>0</v>
      </c>
      <c r="AO1397" s="69">
        <v>0</v>
      </c>
      <c r="AP1397" s="69">
        <v>0</v>
      </c>
      <c r="AQ1397" s="84">
        <v>0</v>
      </c>
      <c r="AR1397" s="69">
        <v>0</v>
      </c>
      <c r="AS1397" s="69">
        <v>0</v>
      </c>
      <c r="AT1397" s="69">
        <v>0</v>
      </c>
      <c r="AU1397" s="69">
        <v>0</v>
      </c>
      <c r="AV1397" s="69">
        <v>0</v>
      </c>
      <c r="AW1397" s="69">
        <v>0</v>
      </c>
      <c r="AX1397" s="69">
        <v>0</v>
      </c>
      <c r="AY1397" s="69">
        <v>0</v>
      </c>
      <c r="AZ1397" s="69">
        <v>0</v>
      </c>
      <c r="BA1397" s="69">
        <v>0</v>
      </c>
      <c r="BB1397" s="69">
        <v>0</v>
      </c>
      <c r="BC1397" s="69">
        <v>0</v>
      </c>
      <c r="BD1397" s="69">
        <v>0</v>
      </c>
      <c r="BE1397" s="69">
        <v>0</v>
      </c>
      <c r="BF1397" s="69">
        <v>0</v>
      </c>
      <c r="BG1397" s="69">
        <v>0</v>
      </c>
      <c r="BH1397" s="69">
        <v>0</v>
      </c>
      <c r="BK1397" s="69">
        <v>3</v>
      </c>
      <c r="BL1397" s="69">
        <v>10</v>
      </c>
      <c r="BM1397" s="69">
        <v>1</v>
      </c>
      <c r="BN1397" s="69">
        <v>31</v>
      </c>
      <c r="BO1397" s="89">
        <v>0</v>
      </c>
      <c r="BP1397" s="69">
        <v>1</v>
      </c>
      <c r="BQ1397" s="69">
        <v>1</v>
      </c>
      <c r="BR1397" s="69">
        <v>1</v>
      </c>
      <c r="BS1397" s="69">
        <v>22015</v>
      </c>
      <c r="BT1397" s="69">
        <v>0</v>
      </c>
      <c r="BU1397" s="69">
        <v>0</v>
      </c>
      <c r="BV1397" s="69">
        <v>1000</v>
      </c>
      <c r="BW1397" s="69">
        <v>0</v>
      </c>
      <c r="BY1397" s="69">
        <v>0</v>
      </c>
      <c r="BZ1397" s="69">
        <v>0</v>
      </c>
      <c r="CA1397" s="69">
        <v>31</v>
      </c>
      <c r="CB1397" s="89">
        <v>0</v>
      </c>
      <c r="CC1397" s="69">
        <v>0</v>
      </c>
      <c r="CD1397" s="69">
        <v>0</v>
      </c>
      <c r="CE1397" s="69">
        <v>0</v>
      </c>
      <c r="CF1397" s="69">
        <v>0</v>
      </c>
      <c r="CG1397" s="69">
        <v>0</v>
      </c>
      <c r="CH1397" s="69">
        <v>0</v>
      </c>
      <c r="CI1397" s="69">
        <v>0</v>
      </c>
      <c r="CJ1397" s="69">
        <v>0</v>
      </c>
      <c r="CL1397" s="69">
        <v>0</v>
      </c>
      <c r="CM1397" s="69">
        <v>0</v>
      </c>
      <c r="CN1397" s="69">
        <v>0</v>
      </c>
      <c r="CO1397" s="89">
        <v>0</v>
      </c>
      <c r="CP1397" s="69">
        <v>0</v>
      </c>
      <c r="CQ1397" s="69">
        <v>0</v>
      </c>
      <c r="CR1397" s="69">
        <v>0</v>
      </c>
      <c r="CS1397" s="69">
        <v>0</v>
      </c>
      <c r="CT1397" s="69">
        <v>0</v>
      </c>
      <c r="CU1397" s="69">
        <v>0</v>
      </c>
      <c r="CV1397" s="69">
        <v>0</v>
      </c>
      <c r="CW1397" s="69">
        <v>0</v>
      </c>
      <c r="CZ1397" s="69">
        <v>0</v>
      </c>
      <c r="DA1397" s="69">
        <v>0</v>
      </c>
      <c r="DB1397" s="69">
        <v>12</v>
      </c>
      <c r="DC1397" s="69">
        <v>0</v>
      </c>
      <c r="DD1397" s="69">
        <v>0</v>
      </c>
      <c r="DE1397" s="69">
        <v>0</v>
      </c>
      <c r="DF1397" s="69">
        <v>0</v>
      </c>
      <c r="DG1397" s="69">
        <v>1</v>
      </c>
      <c r="DI1397" s="69" t="e">
        <f>INDEX(Sheet3!$E$78:$E$1130,MATCH(A1397,Sheet3!$D$78:$D$1130,0))</f>
        <v>#N/A</v>
      </c>
      <c r="DJ1397" s="69" t="str">
        <f t="shared" si="280"/>
        <v>skill_icons.ps_pet_skill_025</v>
      </c>
      <c r="DK1397" s="69" t="s">
        <v>3079</v>
      </c>
      <c r="DL1397" s="93"/>
      <c r="DM1397" s="94" t="s">
        <v>3080</v>
      </c>
      <c r="DN1397" s="69" t="e">
        <f>"造成["&amp;INDEX(Sheet5!$L$2:$L$11,MATCH(BL1397,Sheet5!$J$2:$J$11,0))&amp;":"&amp;BR1397&amp;"*"&amp;BS1397/1000&amp;"]"&amp;INDEX(Sheet5!$I$2:$I$4,MATCH(BR1397,Sheet5!$H$2:$H$4,0))&amp;"的"&amp;INDEX(Sheet5!$K$2:$K$11,MATCH(BL1397,Sheet5!$J$2:$J$11,0))</f>
        <v>#N/A</v>
      </c>
      <c r="DO1397" s="69" t="e">
        <f>"造成["&amp;INDEX(Sheet5!$L$2:$L$11,MATCH(BY1397,Sheet5!$J$2:$J$11,0))&amp;":"&amp;CE1397&amp;"*"&amp;CF1397/1000&amp;"]"&amp;INDEX(Sheet5!$I$2:$I$4,MATCH(CE1397,Sheet5!$H$2:$H$4,0))&amp;"的"&amp;INDEX(Sheet5!$K$2:$K$11,MATCH(BY1397,Sheet5!$J$2:$J$11,0))</f>
        <v>#N/A</v>
      </c>
      <c r="DP1397" s="69"/>
      <c r="DQ1397" s="69"/>
      <c r="DR1397" s="69" t="e">
        <f t="shared" si="276"/>
        <v>#N/A</v>
      </c>
      <c r="DS1397" s="90">
        <f>MATCH(A1397,Sheet5!D:D,0)</f>
        <v>62</v>
      </c>
      <c r="DT1397" s="94" t="e">
        <f>MATCH(A1396,Sheet5!F:F,0)</f>
        <v>#N/A</v>
      </c>
      <c r="DU1397" s="69">
        <v>12</v>
      </c>
      <c r="DV1397" s="69">
        <v>0</v>
      </c>
      <c r="DW1397" s="69">
        <v>0</v>
      </c>
      <c r="DX1397" s="69">
        <v>0</v>
      </c>
      <c r="DY1397" s="69">
        <v>0</v>
      </c>
    </row>
    <row r="1398" spans="1:129" ht="14.25">
      <c r="A1398" s="69">
        <v>71602</v>
      </c>
      <c r="B1398" s="69">
        <v>0</v>
      </c>
      <c r="C1398" s="69">
        <v>1</v>
      </c>
      <c r="D1398" s="69" t="s">
        <v>3081</v>
      </c>
      <c r="E1398" s="69" t="s">
        <v>2894</v>
      </c>
      <c r="F1398" s="69" t="s">
        <v>2895</v>
      </c>
      <c r="G1398" s="69">
        <v>1</v>
      </c>
      <c r="H1398" s="69" t="s">
        <v>852</v>
      </c>
      <c r="I1398" s="69">
        <v>0</v>
      </c>
      <c r="J1398" s="69">
        <v>0</v>
      </c>
      <c r="K1398" s="69">
        <v>0</v>
      </c>
      <c r="M1398" s="69">
        <v>0</v>
      </c>
      <c r="O1398" s="69">
        <v>0</v>
      </c>
      <c r="P1398" s="69">
        <v>1</v>
      </c>
      <c r="Q1398" s="69">
        <v>0</v>
      </c>
      <c r="R1398" s="69">
        <v>2</v>
      </c>
      <c r="S1398" s="69">
        <v>32768</v>
      </c>
      <c r="T1398" s="69">
        <v>100</v>
      </c>
      <c r="U1398" s="69">
        <v>0</v>
      </c>
      <c r="V1398" s="69">
        <v>0</v>
      </c>
      <c r="W1398" s="69">
        <v>0</v>
      </c>
      <c r="X1398" s="69">
        <v>0</v>
      </c>
      <c r="Y1398" s="69">
        <v>0</v>
      </c>
      <c r="Z1398" s="69">
        <v>0</v>
      </c>
      <c r="AA1398" s="69">
        <v>1</v>
      </c>
      <c r="AB1398" s="69">
        <v>31</v>
      </c>
      <c r="AC1398" s="69">
        <v>0</v>
      </c>
      <c r="AD1398" s="69">
        <v>0</v>
      </c>
      <c r="AE1398" s="69">
        <v>0</v>
      </c>
      <c r="AF1398" s="69">
        <v>1</v>
      </c>
      <c r="AG1398" s="69">
        <v>0</v>
      </c>
      <c r="AH1398" s="69">
        <v>1</v>
      </c>
      <c r="AI1398" s="69">
        <v>0</v>
      </c>
      <c r="AJ1398" s="69">
        <v>0</v>
      </c>
      <c r="AK1398" s="69">
        <v>0</v>
      </c>
      <c r="AL1398" s="69">
        <v>0</v>
      </c>
      <c r="AM1398" s="69">
        <v>0</v>
      </c>
      <c r="AN1398" s="69">
        <v>0</v>
      </c>
      <c r="AO1398" s="69">
        <v>0</v>
      </c>
      <c r="AP1398" s="69">
        <v>0</v>
      </c>
      <c r="AQ1398" s="84">
        <v>0</v>
      </c>
      <c r="AR1398" s="69">
        <v>0</v>
      </c>
      <c r="AS1398" s="69">
        <v>0</v>
      </c>
      <c r="AT1398" s="69">
        <v>0</v>
      </c>
      <c r="AU1398" s="69">
        <v>0</v>
      </c>
      <c r="AV1398" s="69">
        <v>0</v>
      </c>
      <c r="AW1398" s="69">
        <v>0</v>
      </c>
      <c r="AX1398" s="69">
        <v>0</v>
      </c>
      <c r="AY1398" s="69">
        <v>0</v>
      </c>
      <c r="AZ1398" s="69">
        <v>0</v>
      </c>
      <c r="BA1398" s="69">
        <v>0</v>
      </c>
      <c r="BB1398" s="69">
        <v>0</v>
      </c>
      <c r="BC1398" s="69">
        <v>0</v>
      </c>
      <c r="BD1398" s="69">
        <v>0</v>
      </c>
      <c r="BE1398" s="69">
        <v>0</v>
      </c>
      <c r="BF1398" s="69">
        <v>0</v>
      </c>
      <c r="BG1398" s="69">
        <v>0</v>
      </c>
      <c r="BH1398" s="69">
        <v>0</v>
      </c>
      <c r="BK1398" s="69">
        <v>3</v>
      </c>
      <c r="BL1398" s="69">
        <v>10</v>
      </c>
      <c r="BM1398" s="69">
        <v>1</v>
      </c>
      <c r="BN1398" s="69">
        <v>31</v>
      </c>
      <c r="BO1398" s="89">
        <v>0</v>
      </c>
      <c r="BP1398" s="69">
        <v>1</v>
      </c>
      <c r="BQ1398" s="69">
        <v>1</v>
      </c>
      <c r="BR1398" s="69">
        <v>1</v>
      </c>
      <c r="BS1398" s="69">
        <v>22016</v>
      </c>
      <c r="BT1398" s="69">
        <v>0</v>
      </c>
      <c r="BU1398" s="69">
        <v>0</v>
      </c>
      <c r="BV1398" s="69">
        <v>1000</v>
      </c>
      <c r="BW1398" s="69">
        <v>0</v>
      </c>
      <c r="BY1398" s="69">
        <v>0</v>
      </c>
      <c r="BZ1398" s="69">
        <v>0</v>
      </c>
      <c r="CA1398" s="69">
        <v>31</v>
      </c>
      <c r="CB1398" s="89">
        <v>0</v>
      </c>
      <c r="CC1398" s="69">
        <v>0</v>
      </c>
      <c r="CD1398" s="69">
        <v>0</v>
      </c>
      <c r="CE1398" s="69">
        <v>0</v>
      </c>
      <c r="CF1398" s="69">
        <v>0</v>
      </c>
      <c r="CG1398" s="69">
        <v>0</v>
      </c>
      <c r="CH1398" s="69">
        <v>0</v>
      </c>
      <c r="CI1398" s="69">
        <v>0</v>
      </c>
      <c r="CJ1398" s="69">
        <v>0</v>
      </c>
      <c r="CL1398" s="69">
        <v>0</v>
      </c>
      <c r="CM1398" s="69">
        <v>0</v>
      </c>
      <c r="CN1398" s="69">
        <v>0</v>
      </c>
      <c r="CO1398" s="89">
        <v>0</v>
      </c>
      <c r="CP1398" s="69">
        <v>0</v>
      </c>
      <c r="CQ1398" s="69">
        <v>0</v>
      </c>
      <c r="CR1398" s="69">
        <v>0</v>
      </c>
      <c r="CS1398" s="69">
        <v>0</v>
      </c>
      <c r="CT1398" s="69">
        <v>0</v>
      </c>
      <c r="CU1398" s="69">
        <v>0</v>
      </c>
      <c r="CV1398" s="69">
        <v>0</v>
      </c>
      <c r="CW1398" s="69">
        <v>0</v>
      </c>
      <c r="CZ1398" s="69">
        <v>0</v>
      </c>
      <c r="DA1398" s="69">
        <v>0</v>
      </c>
      <c r="DB1398" s="69">
        <v>8</v>
      </c>
      <c r="DC1398" s="69">
        <v>12</v>
      </c>
      <c r="DD1398" s="69">
        <v>0</v>
      </c>
      <c r="DE1398" s="69">
        <v>0</v>
      </c>
      <c r="DF1398" s="69">
        <v>0</v>
      </c>
      <c r="DG1398" s="69">
        <v>1</v>
      </c>
      <c r="DI1398" s="69" t="e">
        <f>INDEX(Sheet3!$E$78:$E$1130,MATCH(A1398,Sheet3!$D$78:$D$1130,0))</f>
        <v>#N/A</v>
      </c>
      <c r="DJ1398" s="69" t="str">
        <f t="shared" si="280"/>
        <v>skill_icons.ps_pet_skill_026</v>
      </c>
      <c r="DK1398" s="69" t="s">
        <v>3082</v>
      </c>
      <c r="DL1398" s="93"/>
      <c r="DM1398" s="94" t="s">
        <v>3083</v>
      </c>
      <c r="DN1398" s="69" t="e">
        <f>"造成["&amp;INDEX(Sheet5!$L$2:$L$11,MATCH(BL1398,Sheet5!$J$2:$J$11,0))&amp;":"&amp;BR1398&amp;"*"&amp;BS1398/1000&amp;"]"&amp;INDEX(Sheet5!$I$2:$I$4,MATCH(BR1398,Sheet5!$H$2:$H$4,0))&amp;"的"&amp;INDEX(Sheet5!$K$2:$K$11,MATCH(BL1398,Sheet5!$J$2:$J$11,0))</f>
        <v>#N/A</v>
      </c>
      <c r="DO1398" s="69" t="e">
        <f>"造成["&amp;INDEX(Sheet5!$L$2:$L$11,MATCH(BY1398,Sheet5!$J$2:$J$11,0))&amp;":"&amp;CE1398&amp;"*"&amp;CF1398/1000&amp;"]"&amp;INDEX(Sheet5!$I$2:$I$4,MATCH(CE1398,Sheet5!$H$2:$H$4,0))&amp;"的"&amp;INDEX(Sheet5!$K$2:$K$11,MATCH(BY1398,Sheet5!$J$2:$J$11,0))</f>
        <v>#N/A</v>
      </c>
      <c r="DP1398" s="69"/>
      <c r="DQ1398" s="69"/>
      <c r="DR1398" s="69" t="e">
        <f t="shared" si="276"/>
        <v>#N/A</v>
      </c>
      <c r="DS1398" s="90">
        <f>MATCH(A1398,Sheet5!D:D,0)</f>
        <v>63</v>
      </c>
      <c r="DT1398" s="94" t="e">
        <f>MATCH(A1397,Sheet5!F:F,0)</f>
        <v>#N/A</v>
      </c>
      <c r="DU1398" s="69">
        <v>8</v>
      </c>
      <c r="DV1398" s="69">
        <v>12</v>
      </c>
      <c r="DW1398" s="69">
        <v>0</v>
      </c>
      <c r="DX1398" s="69">
        <v>0</v>
      </c>
      <c r="DY1398" s="69">
        <v>0</v>
      </c>
    </row>
    <row r="1399" spans="1:129" ht="14.25">
      <c r="A1399" s="69">
        <v>71702</v>
      </c>
      <c r="B1399" s="69">
        <v>0</v>
      </c>
      <c r="C1399" s="69">
        <v>1</v>
      </c>
      <c r="D1399" s="69" t="s">
        <v>3084</v>
      </c>
      <c r="E1399" s="69" t="s">
        <v>2899</v>
      </c>
      <c r="F1399" s="69" t="s">
        <v>2900</v>
      </c>
      <c r="G1399" s="69">
        <v>1</v>
      </c>
      <c r="H1399" s="69" t="s">
        <v>852</v>
      </c>
      <c r="I1399" s="69">
        <v>0</v>
      </c>
      <c r="J1399" s="69">
        <v>0</v>
      </c>
      <c r="K1399" s="69">
        <v>0</v>
      </c>
      <c r="M1399" s="69">
        <v>0</v>
      </c>
      <c r="O1399" s="69">
        <v>0</v>
      </c>
      <c r="P1399" s="69">
        <v>1</v>
      </c>
      <c r="Q1399" s="69">
        <v>0</v>
      </c>
      <c r="R1399" s="69">
        <v>2</v>
      </c>
      <c r="S1399" s="69">
        <v>32768</v>
      </c>
      <c r="T1399" s="69">
        <v>100</v>
      </c>
      <c r="U1399" s="69">
        <v>0</v>
      </c>
      <c r="V1399" s="69">
        <v>0</v>
      </c>
      <c r="W1399" s="69">
        <v>0</v>
      </c>
      <c r="X1399" s="69">
        <v>0</v>
      </c>
      <c r="Y1399" s="69">
        <v>0</v>
      </c>
      <c r="Z1399" s="69">
        <v>0</v>
      </c>
      <c r="AA1399" s="69">
        <v>1</v>
      </c>
      <c r="AB1399" s="69">
        <v>31</v>
      </c>
      <c r="AC1399" s="69">
        <v>0</v>
      </c>
      <c r="AD1399" s="69">
        <v>0</v>
      </c>
      <c r="AE1399" s="69">
        <v>0</v>
      </c>
      <c r="AF1399" s="69">
        <v>1</v>
      </c>
      <c r="AG1399" s="69">
        <v>0</v>
      </c>
      <c r="AH1399" s="69">
        <v>1</v>
      </c>
      <c r="AI1399" s="69">
        <v>0</v>
      </c>
      <c r="AJ1399" s="69">
        <v>0</v>
      </c>
      <c r="AK1399" s="69">
        <v>0</v>
      </c>
      <c r="AL1399" s="69">
        <v>0</v>
      </c>
      <c r="AM1399" s="69">
        <v>0</v>
      </c>
      <c r="AN1399" s="69">
        <v>0</v>
      </c>
      <c r="AO1399" s="69">
        <v>0</v>
      </c>
      <c r="AP1399" s="69">
        <v>0</v>
      </c>
      <c r="AQ1399" s="84">
        <v>0</v>
      </c>
      <c r="AR1399" s="69">
        <v>0</v>
      </c>
      <c r="AS1399" s="69">
        <v>0</v>
      </c>
      <c r="AT1399" s="69">
        <v>0</v>
      </c>
      <c r="AU1399" s="69">
        <v>0</v>
      </c>
      <c r="AV1399" s="69">
        <v>0</v>
      </c>
      <c r="AW1399" s="69">
        <v>0</v>
      </c>
      <c r="AX1399" s="69">
        <v>0</v>
      </c>
      <c r="AY1399" s="69">
        <v>0</v>
      </c>
      <c r="AZ1399" s="69">
        <v>0</v>
      </c>
      <c r="BA1399" s="69">
        <v>0</v>
      </c>
      <c r="BB1399" s="69">
        <v>0</v>
      </c>
      <c r="BC1399" s="69">
        <v>0</v>
      </c>
      <c r="BD1399" s="69">
        <v>0</v>
      </c>
      <c r="BE1399" s="69">
        <v>0</v>
      </c>
      <c r="BF1399" s="69">
        <v>0</v>
      </c>
      <c r="BG1399" s="69">
        <v>0</v>
      </c>
      <c r="BH1399" s="69">
        <v>0</v>
      </c>
      <c r="BK1399" s="69">
        <v>3</v>
      </c>
      <c r="BL1399" s="69">
        <v>10</v>
      </c>
      <c r="BM1399" s="69">
        <v>1</v>
      </c>
      <c r="BN1399" s="69">
        <v>31</v>
      </c>
      <c r="BO1399" s="89">
        <v>0</v>
      </c>
      <c r="BP1399" s="69">
        <v>1</v>
      </c>
      <c r="BQ1399" s="69">
        <v>1</v>
      </c>
      <c r="BR1399" s="69">
        <v>1</v>
      </c>
      <c r="BS1399" s="69">
        <v>22017</v>
      </c>
      <c r="BT1399" s="69">
        <v>0</v>
      </c>
      <c r="BU1399" s="69">
        <v>0</v>
      </c>
      <c r="BV1399" s="69">
        <v>1000</v>
      </c>
      <c r="BW1399" s="69">
        <v>0</v>
      </c>
      <c r="BY1399" s="69">
        <v>0</v>
      </c>
      <c r="BZ1399" s="69">
        <v>0</v>
      </c>
      <c r="CA1399" s="69">
        <v>31</v>
      </c>
      <c r="CB1399" s="89">
        <v>0</v>
      </c>
      <c r="CC1399" s="69">
        <v>0</v>
      </c>
      <c r="CD1399" s="69">
        <v>0</v>
      </c>
      <c r="CE1399" s="69">
        <v>0</v>
      </c>
      <c r="CF1399" s="69">
        <v>0</v>
      </c>
      <c r="CG1399" s="69">
        <v>0</v>
      </c>
      <c r="CH1399" s="69">
        <v>0</v>
      </c>
      <c r="CI1399" s="69">
        <v>0</v>
      </c>
      <c r="CJ1399" s="69">
        <v>0</v>
      </c>
      <c r="CL1399" s="69">
        <v>0</v>
      </c>
      <c r="CM1399" s="69">
        <v>0</v>
      </c>
      <c r="CN1399" s="69">
        <v>0</v>
      </c>
      <c r="CO1399" s="89">
        <v>0</v>
      </c>
      <c r="CP1399" s="69">
        <v>0</v>
      </c>
      <c r="CQ1399" s="69">
        <v>0</v>
      </c>
      <c r="CR1399" s="69">
        <v>0</v>
      </c>
      <c r="CS1399" s="69">
        <v>0</v>
      </c>
      <c r="CT1399" s="69">
        <v>0</v>
      </c>
      <c r="CU1399" s="69">
        <v>0</v>
      </c>
      <c r="CV1399" s="69">
        <v>0</v>
      </c>
      <c r="CW1399" s="69">
        <v>0</v>
      </c>
      <c r="CZ1399" s="69">
        <v>0</v>
      </c>
      <c r="DA1399" s="69">
        <v>0</v>
      </c>
      <c r="DB1399" s="69">
        <v>8</v>
      </c>
      <c r="DC1399" s="69">
        <v>12</v>
      </c>
      <c r="DD1399" s="69">
        <v>0</v>
      </c>
      <c r="DE1399" s="69">
        <v>0</v>
      </c>
      <c r="DF1399" s="69">
        <v>0</v>
      </c>
      <c r="DG1399" s="69">
        <v>1</v>
      </c>
      <c r="DI1399" s="69" t="e">
        <f>INDEX(Sheet3!$E$78:$E$1130,MATCH(A1399,Sheet3!$D$78:$D$1130,0))</f>
        <v>#N/A</v>
      </c>
      <c r="DJ1399" s="69" t="str">
        <f t="shared" si="280"/>
        <v>skill_icons.ps_pet_skill_027</v>
      </c>
      <c r="DK1399" s="69" t="s">
        <v>3085</v>
      </c>
      <c r="DL1399" s="93"/>
      <c r="DM1399" s="94" t="s">
        <v>3086</v>
      </c>
      <c r="DN1399" s="69" t="e">
        <f>"造成["&amp;INDEX(Sheet5!$L$2:$L$11,MATCH(BL1399,Sheet5!$J$2:$J$11,0))&amp;":"&amp;BR1399&amp;"*"&amp;BS1399/1000&amp;"]"&amp;INDEX(Sheet5!$I$2:$I$4,MATCH(BR1399,Sheet5!$H$2:$H$4,0))&amp;"的"&amp;INDEX(Sheet5!$K$2:$K$11,MATCH(BL1399,Sheet5!$J$2:$J$11,0))</f>
        <v>#N/A</v>
      </c>
      <c r="DO1399" s="69" t="e">
        <f>"造成["&amp;INDEX(Sheet5!$L$2:$L$11,MATCH(BY1399,Sheet5!$J$2:$J$11,0))&amp;":"&amp;CE1399&amp;"*"&amp;CF1399/1000&amp;"]"&amp;INDEX(Sheet5!$I$2:$I$4,MATCH(CE1399,Sheet5!$H$2:$H$4,0))&amp;"的"&amp;INDEX(Sheet5!$K$2:$K$11,MATCH(BY1399,Sheet5!$J$2:$J$11,0))</f>
        <v>#N/A</v>
      </c>
      <c r="DP1399" s="69"/>
      <c r="DQ1399" s="69"/>
      <c r="DR1399" s="69" t="e">
        <f t="shared" si="276"/>
        <v>#N/A</v>
      </c>
      <c r="DS1399" s="90">
        <f>MATCH(A1399,Sheet5!D:D,0)</f>
        <v>64</v>
      </c>
      <c r="DT1399" s="94" t="e">
        <f>MATCH(A1398,Sheet5!F:F,0)</f>
        <v>#N/A</v>
      </c>
      <c r="DU1399" s="69">
        <v>8</v>
      </c>
      <c r="DV1399" s="69">
        <v>12</v>
      </c>
      <c r="DW1399" s="69">
        <v>0</v>
      </c>
      <c r="DX1399" s="69">
        <v>0</v>
      </c>
      <c r="DY1399" s="69">
        <v>0</v>
      </c>
    </row>
    <row r="1400" spans="1:129" ht="14.25">
      <c r="A1400" s="69">
        <v>71802</v>
      </c>
      <c r="B1400" s="69">
        <v>0</v>
      </c>
      <c r="C1400" s="69">
        <v>1</v>
      </c>
      <c r="D1400" s="69" t="s">
        <v>3087</v>
      </c>
      <c r="E1400" s="69" t="s">
        <v>2904</v>
      </c>
      <c r="F1400" s="69" t="s">
        <v>2905</v>
      </c>
      <c r="G1400" s="69">
        <v>1</v>
      </c>
      <c r="H1400" s="69" t="s">
        <v>852</v>
      </c>
      <c r="I1400" s="69">
        <v>0</v>
      </c>
      <c r="J1400" s="69">
        <v>0</v>
      </c>
      <c r="K1400" s="69">
        <v>0</v>
      </c>
      <c r="M1400" s="69">
        <v>0</v>
      </c>
      <c r="O1400" s="69">
        <v>0</v>
      </c>
      <c r="P1400" s="69">
        <v>1</v>
      </c>
      <c r="Q1400" s="69">
        <v>0</v>
      </c>
      <c r="R1400" s="69">
        <v>2</v>
      </c>
      <c r="S1400" s="69">
        <v>32768</v>
      </c>
      <c r="T1400" s="69">
        <v>100</v>
      </c>
      <c r="U1400" s="69">
        <v>0</v>
      </c>
      <c r="V1400" s="69">
        <v>0</v>
      </c>
      <c r="W1400" s="69">
        <v>0</v>
      </c>
      <c r="X1400" s="69">
        <v>0</v>
      </c>
      <c r="Y1400" s="69">
        <v>0</v>
      </c>
      <c r="Z1400" s="69">
        <v>0</v>
      </c>
      <c r="AA1400" s="69">
        <v>1</v>
      </c>
      <c r="AB1400" s="69">
        <v>31</v>
      </c>
      <c r="AC1400" s="69">
        <v>0</v>
      </c>
      <c r="AD1400" s="69">
        <v>0</v>
      </c>
      <c r="AE1400" s="69">
        <v>0</v>
      </c>
      <c r="AF1400" s="69">
        <v>1</v>
      </c>
      <c r="AG1400" s="69">
        <v>0</v>
      </c>
      <c r="AH1400" s="69">
        <v>1</v>
      </c>
      <c r="AI1400" s="69">
        <v>0</v>
      </c>
      <c r="AJ1400" s="69">
        <v>0</v>
      </c>
      <c r="AK1400" s="69">
        <v>0</v>
      </c>
      <c r="AL1400" s="69">
        <v>0</v>
      </c>
      <c r="AM1400" s="69">
        <v>0</v>
      </c>
      <c r="AN1400" s="69">
        <v>0</v>
      </c>
      <c r="AO1400" s="69">
        <v>0</v>
      </c>
      <c r="AP1400" s="69">
        <v>0</v>
      </c>
      <c r="AQ1400" s="84">
        <v>0</v>
      </c>
      <c r="AR1400" s="69">
        <v>0</v>
      </c>
      <c r="AS1400" s="69">
        <v>0</v>
      </c>
      <c r="AT1400" s="69">
        <v>0</v>
      </c>
      <c r="AU1400" s="69">
        <v>0</v>
      </c>
      <c r="AV1400" s="69">
        <v>0</v>
      </c>
      <c r="AW1400" s="69">
        <v>0</v>
      </c>
      <c r="AX1400" s="69">
        <v>0</v>
      </c>
      <c r="AY1400" s="69">
        <v>0</v>
      </c>
      <c r="AZ1400" s="69">
        <v>0</v>
      </c>
      <c r="BA1400" s="69">
        <v>0</v>
      </c>
      <c r="BB1400" s="69">
        <v>0</v>
      </c>
      <c r="BC1400" s="69">
        <v>0</v>
      </c>
      <c r="BD1400" s="69">
        <v>0</v>
      </c>
      <c r="BE1400" s="69">
        <v>0</v>
      </c>
      <c r="BF1400" s="69">
        <v>0</v>
      </c>
      <c r="BG1400" s="69">
        <v>0</v>
      </c>
      <c r="BH1400" s="69">
        <v>0</v>
      </c>
      <c r="BK1400" s="69">
        <v>3</v>
      </c>
      <c r="BL1400" s="69">
        <v>10</v>
      </c>
      <c r="BM1400" s="69">
        <v>1</v>
      </c>
      <c r="BN1400" s="69">
        <v>31</v>
      </c>
      <c r="BO1400" s="89">
        <v>0</v>
      </c>
      <c r="BP1400" s="69">
        <v>1</v>
      </c>
      <c r="BQ1400" s="69">
        <v>1</v>
      </c>
      <c r="BR1400" s="69">
        <v>1</v>
      </c>
      <c r="BS1400" s="69">
        <v>22018</v>
      </c>
      <c r="BT1400" s="69">
        <v>0</v>
      </c>
      <c r="BU1400" s="69">
        <v>0</v>
      </c>
      <c r="BV1400" s="69">
        <v>1000</v>
      </c>
      <c r="BW1400" s="69">
        <v>0</v>
      </c>
      <c r="BY1400" s="69">
        <v>0</v>
      </c>
      <c r="BZ1400" s="69">
        <v>0</v>
      </c>
      <c r="CA1400" s="69">
        <v>31</v>
      </c>
      <c r="CB1400" s="89">
        <v>0</v>
      </c>
      <c r="CC1400" s="69">
        <v>0</v>
      </c>
      <c r="CD1400" s="69">
        <v>0</v>
      </c>
      <c r="CE1400" s="69">
        <v>0</v>
      </c>
      <c r="CF1400" s="69">
        <v>0</v>
      </c>
      <c r="CG1400" s="69">
        <v>0</v>
      </c>
      <c r="CH1400" s="69">
        <v>0</v>
      </c>
      <c r="CI1400" s="69">
        <v>0</v>
      </c>
      <c r="CJ1400" s="69">
        <v>0</v>
      </c>
      <c r="CL1400" s="69">
        <v>0</v>
      </c>
      <c r="CM1400" s="69">
        <v>0</v>
      </c>
      <c r="CN1400" s="69">
        <v>0</v>
      </c>
      <c r="CO1400" s="89">
        <v>0</v>
      </c>
      <c r="CP1400" s="69">
        <v>0</v>
      </c>
      <c r="CQ1400" s="69">
        <v>0</v>
      </c>
      <c r="CR1400" s="69">
        <v>0</v>
      </c>
      <c r="CS1400" s="69">
        <v>0</v>
      </c>
      <c r="CT1400" s="69">
        <v>0</v>
      </c>
      <c r="CU1400" s="69">
        <v>0</v>
      </c>
      <c r="CV1400" s="69">
        <v>0</v>
      </c>
      <c r="CW1400" s="69">
        <v>0</v>
      </c>
      <c r="CZ1400" s="69">
        <v>0</v>
      </c>
      <c r="DA1400" s="69">
        <v>0</v>
      </c>
      <c r="DB1400" s="69">
        <v>8</v>
      </c>
      <c r="DC1400" s="69">
        <v>12</v>
      </c>
      <c r="DD1400" s="69">
        <v>0</v>
      </c>
      <c r="DE1400" s="69">
        <v>0</v>
      </c>
      <c r="DF1400" s="69">
        <v>0</v>
      </c>
      <c r="DG1400" s="69">
        <v>1</v>
      </c>
      <c r="DI1400" s="69" t="e">
        <f>INDEX(Sheet3!$E$78:$E$1130,MATCH(A1400,Sheet3!$D$78:$D$1130,0))</f>
        <v>#N/A</v>
      </c>
      <c r="DJ1400" s="69" t="str">
        <f t="shared" si="280"/>
        <v>skill_icons.ps_pet_skill_028</v>
      </c>
      <c r="DK1400" s="69" t="s">
        <v>3088</v>
      </c>
      <c r="DL1400" s="93"/>
      <c r="DM1400" s="94" t="s">
        <v>3089</v>
      </c>
      <c r="DN1400" s="69" t="e">
        <f>"造成["&amp;INDEX(Sheet5!$L$2:$L$11,MATCH(BL1400,Sheet5!$J$2:$J$11,0))&amp;":"&amp;BR1400&amp;"*"&amp;BS1400/1000&amp;"]"&amp;INDEX(Sheet5!$I$2:$I$4,MATCH(BR1400,Sheet5!$H$2:$H$4,0))&amp;"的"&amp;INDEX(Sheet5!$K$2:$K$11,MATCH(BL1400,Sheet5!$J$2:$J$11,0))</f>
        <v>#N/A</v>
      </c>
      <c r="DO1400" s="69" t="e">
        <f>"造成["&amp;INDEX(Sheet5!$L$2:$L$11,MATCH(BY1400,Sheet5!$J$2:$J$11,0))&amp;":"&amp;CE1400&amp;"*"&amp;CF1400/1000&amp;"]"&amp;INDEX(Sheet5!$I$2:$I$4,MATCH(CE1400,Sheet5!$H$2:$H$4,0))&amp;"的"&amp;INDEX(Sheet5!$K$2:$K$11,MATCH(BY1400,Sheet5!$J$2:$J$11,0))</f>
        <v>#N/A</v>
      </c>
      <c r="DP1400" s="69"/>
      <c r="DQ1400" s="69"/>
      <c r="DR1400" s="69" t="e">
        <f t="shared" si="276"/>
        <v>#N/A</v>
      </c>
      <c r="DS1400" s="90">
        <f>MATCH(A1400,Sheet5!D:D,0)</f>
        <v>65</v>
      </c>
      <c r="DT1400" s="94" t="e">
        <f>MATCH(A1399,Sheet5!F:F,0)</f>
        <v>#N/A</v>
      </c>
      <c r="DU1400" s="69">
        <v>8</v>
      </c>
      <c r="DV1400" s="69">
        <v>12</v>
      </c>
      <c r="DW1400" s="69">
        <v>0</v>
      </c>
      <c r="DX1400" s="69">
        <v>0</v>
      </c>
      <c r="DY1400" s="69">
        <v>0</v>
      </c>
    </row>
    <row r="1401" spans="1:129" ht="15">
      <c r="A1401" s="69">
        <v>71902</v>
      </c>
      <c r="B1401" s="69">
        <v>0</v>
      </c>
      <c r="C1401" s="69">
        <v>1</v>
      </c>
      <c r="D1401" s="69" t="s">
        <v>3090</v>
      </c>
      <c r="E1401" s="69" t="s">
        <v>2909</v>
      </c>
      <c r="F1401" s="69" t="s">
        <v>2910</v>
      </c>
      <c r="G1401" s="69">
        <v>1</v>
      </c>
      <c r="H1401" s="69" t="s">
        <v>852</v>
      </c>
      <c r="I1401" s="69">
        <v>0</v>
      </c>
      <c r="J1401" s="69">
        <v>0</v>
      </c>
      <c r="K1401" s="69">
        <v>0</v>
      </c>
      <c r="M1401" s="69">
        <v>0</v>
      </c>
      <c r="O1401" s="69">
        <v>0</v>
      </c>
      <c r="P1401" s="69">
        <v>1</v>
      </c>
      <c r="Q1401" s="69">
        <v>0</v>
      </c>
      <c r="R1401" s="69">
        <v>2</v>
      </c>
      <c r="S1401" s="69">
        <v>1</v>
      </c>
      <c r="T1401" s="69">
        <v>60</v>
      </c>
      <c r="U1401" s="69">
        <v>30</v>
      </c>
      <c r="V1401" s="69">
        <v>0</v>
      </c>
      <c r="W1401" s="69">
        <v>0</v>
      </c>
      <c r="X1401" s="69">
        <v>0</v>
      </c>
      <c r="Y1401" s="69">
        <v>0</v>
      </c>
      <c r="Z1401" s="69">
        <v>86400000</v>
      </c>
      <c r="AA1401" s="69">
        <v>1</v>
      </c>
      <c r="AB1401" s="69">
        <v>31</v>
      </c>
      <c r="AC1401" s="69">
        <v>0</v>
      </c>
      <c r="AD1401" s="69">
        <v>0</v>
      </c>
      <c r="AE1401" s="69">
        <v>0</v>
      </c>
      <c r="AF1401" s="69">
        <v>1</v>
      </c>
      <c r="AG1401" s="69">
        <v>0</v>
      </c>
      <c r="AH1401" s="69">
        <v>1</v>
      </c>
      <c r="AI1401" s="69">
        <v>0</v>
      </c>
      <c r="AJ1401" s="69">
        <v>0</v>
      </c>
      <c r="AK1401" s="69">
        <v>0</v>
      </c>
      <c r="AL1401" s="69">
        <v>0</v>
      </c>
      <c r="AM1401" s="69">
        <v>0</v>
      </c>
      <c r="AN1401" s="69">
        <v>0</v>
      </c>
      <c r="AO1401" s="69">
        <v>0</v>
      </c>
      <c r="AP1401" s="69">
        <v>0</v>
      </c>
      <c r="AQ1401" s="84">
        <v>0</v>
      </c>
      <c r="AR1401" s="69">
        <v>0</v>
      </c>
      <c r="AS1401" s="69">
        <v>0</v>
      </c>
      <c r="AT1401" s="69">
        <v>0</v>
      </c>
      <c r="AU1401" s="69">
        <v>0</v>
      </c>
      <c r="AV1401" s="69">
        <v>0</v>
      </c>
      <c r="AW1401" s="69">
        <v>0</v>
      </c>
      <c r="AX1401" s="69">
        <v>0</v>
      </c>
      <c r="AY1401" s="69">
        <v>0</v>
      </c>
      <c r="AZ1401" s="69">
        <v>0</v>
      </c>
      <c r="BA1401" s="69">
        <v>0</v>
      </c>
      <c r="BB1401" s="69">
        <v>0</v>
      </c>
      <c r="BC1401" s="69">
        <v>0</v>
      </c>
      <c r="BD1401" s="69">
        <v>0</v>
      </c>
      <c r="BE1401" s="69">
        <v>0</v>
      </c>
      <c r="BF1401" s="69">
        <v>0</v>
      </c>
      <c r="BG1401" s="69">
        <v>0</v>
      </c>
      <c r="BH1401" s="69">
        <v>0</v>
      </c>
      <c r="BK1401" s="69">
        <v>3</v>
      </c>
      <c r="BL1401" s="69">
        <v>10</v>
      </c>
      <c r="BM1401" s="69">
        <v>1</v>
      </c>
      <c r="BN1401" s="69">
        <v>31</v>
      </c>
      <c r="BO1401" s="89">
        <v>0</v>
      </c>
      <c r="BP1401" s="69">
        <v>1</v>
      </c>
      <c r="BQ1401" s="69">
        <v>1</v>
      </c>
      <c r="BR1401" s="69">
        <v>1</v>
      </c>
      <c r="BS1401" s="69">
        <v>22019</v>
      </c>
      <c r="BT1401" s="69">
        <v>0</v>
      </c>
      <c r="BU1401" s="69">
        <v>0</v>
      </c>
      <c r="BV1401" s="69">
        <v>1000</v>
      </c>
      <c r="BW1401" s="69">
        <v>0</v>
      </c>
      <c r="BY1401" s="69">
        <v>0</v>
      </c>
      <c r="BZ1401" s="69">
        <v>0</v>
      </c>
      <c r="CA1401" s="69">
        <v>31</v>
      </c>
      <c r="CB1401" s="89">
        <v>0</v>
      </c>
      <c r="CC1401" s="69">
        <v>0</v>
      </c>
      <c r="CD1401" s="69">
        <v>0</v>
      </c>
      <c r="CE1401" s="69">
        <v>0</v>
      </c>
      <c r="CF1401" s="69">
        <v>0</v>
      </c>
      <c r="CG1401" s="69">
        <v>0</v>
      </c>
      <c r="CH1401" s="69">
        <v>0</v>
      </c>
      <c r="CI1401" s="69">
        <v>0</v>
      </c>
      <c r="CJ1401" s="69">
        <v>0</v>
      </c>
      <c r="CL1401" s="69">
        <v>0</v>
      </c>
      <c r="CM1401" s="69">
        <v>0</v>
      </c>
      <c r="CN1401" s="69">
        <v>0</v>
      </c>
      <c r="CO1401" s="89">
        <v>0</v>
      </c>
      <c r="CP1401" s="69">
        <v>0</v>
      </c>
      <c r="CQ1401" s="69">
        <v>0</v>
      </c>
      <c r="CR1401" s="69">
        <v>0</v>
      </c>
      <c r="CS1401" s="69">
        <v>0</v>
      </c>
      <c r="CT1401" s="69">
        <v>0</v>
      </c>
      <c r="CU1401" s="69">
        <v>0</v>
      </c>
      <c r="CV1401" s="69">
        <v>0</v>
      </c>
      <c r="CW1401" s="69">
        <v>0</v>
      </c>
      <c r="CZ1401" s="69">
        <v>0</v>
      </c>
      <c r="DA1401" s="69">
        <v>0</v>
      </c>
      <c r="DB1401" s="69">
        <v>10</v>
      </c>
      <c r="DC1401" s="69">
        <v>60</v>
      </c>
      <c r="DD1401" s="69">
        <v>30</v>
      </c>
      <c r="DE1401" s="69">
        <v>0</v>
      </c>
      <c r="DF1401" s="69">
        <v>0</v>
      </c>
      <c r="DG1401" s="69">
        <v>1</v>
      </c>
      <c r="DI1401" s="69" t="e">
        <f>INDEX(Sheet3!$E$78:$E$1130,MATCH(A1401,Sheet3!$D$78:$D$1130,0))</f>
        <v>#N/A</v>
      </c>
      <c r="DJ1401" s="69" t="str">
        <f t="shared" si="280"/>
        <v>skill_icons.ps_pet_skill_029</v>
      </c>
      <c r="DK1401" s="69" t="s">
        <v>3091</v>
      </c>
      <c r="DL1401" s="93"/>
      <c r="DM1401" s="159" t="s">
        <v>3092</v>
      </c>
      <c r="DN1401" s="69" t="e">
        <f>"造成["&amp;INDEX(Sheet5!$L$2:$L$11,MATCH(BL1401,Sheet5!$J$2:$J$11,0))&amp;":"&amp;BR1401&amp;"*"&amp;BS1401/1000&amp;"]"&amp;INDEX(Sheet5!$I$2:$I$4,MATCH(BR1401,Sheet5!$H$2:$H$4,0))&amp;"的"&amp;INDEX(Sheet5!$K$2:$K$11,MATCH(BL1401,Sheet5!$J$2:$J$11,0))</f>
        <v>#N/A</v>
      </c>
      <c r="DO1401" s="69" t="e">
        <f>"造成["&amp;INDEX(Sheet5!$L$2:$L$11,MATCH(BY1401,Sheet5!$J$2:$J$11,0))&amp;":"&amp;CE1401&amp;"*"&amp;CF1401/1000&amp;"]"&amp;INDEX(Sheet5!$I$2:$I$4,MATCH(CE1401,Sheet5!$H$2:$H$4,0))&amp;"的"&amp;INDEX(Sheet5!$K$2:$K$11,MATCH(BY1401,Sheet5!$J$2:$J$11,0))</f>
        <v>#N/A</v>
      </c>
      <c r="DP1401" s="69"/>
      <c r="DQ1401" s="69"/>
      <c r="DR1401" s="69" t="e">
        <f t="shared" si="276"/>
        <v>#N/A</v>
      </c>
      <c r="DS1401" s="90">
        <f>MATCH(A1401,Sheet5!D:D,0)</f>
        <v>66</v>
      </c>
      <c r="DT1401" s="94" t="e">
        <f>MATCH(A1400,Sheet5!F:F,0)</f>
        <v>#N/A</v>
      </c>
      <c r="DU1401" s="69">
        <v>10</v>
      </c>
      <c r="DV1401" s="69">
        <v>60</v>
      </c>
      <c r="DW1401" s="69">
        <v>30</v>
      </c>
      <c r="DX1401" s="69">
        <v>0</v>
      </c>
      <c r="DY1401" s="69">
        <v>0</v>
      </c>
    </row>
    <row r="1402" spans="1:129" ht="14.25">
      <c r="A1402" s="69">
        <v>72002</v>
      </c>
      <c r="B1402" s="69">
        <v>0</v>
      </c>
      <c r="C1402" s="69">
        <v>1</v>
      </c>
      <c r="D1402" s="69" t="s">
        <v>3093</v>
      </c>
      <c r="E1402" s="69" t="s">
        <v>2914</v>
      </c>
      <c r="F1402" s="69" t="s">
        <v>2915</v>
      </c>
      <c r="G1402" s="69">
        <v>1</v>
      </c>
      <c r="H1402" s="69" t="s">
        <v>852</v>
      </c>
      <c r="I1402" s="69">
        <v>0</v>
      </c>
      <c r="J1402" s="69">
        <v>0</v>
      </c>
      <c r="K1402" s="69">
        <v>0</v>
      </c>
      <c r="M1402" s="69">
        <v>0</v>
      </c>
      <c r="O1402" s="69">
        <v>0</v>
      </c>
      <c r="P1402" s="69">
        <v>1</v>
      </c>
      <c r="Q1402" s="69">
        <v>0</v>
      </c>
      <c r="R1402" s="69">
        <v>2</v>
      </c>
      <c r="S1402" s="69">
        <v>32768</v>
      </c>
      <c r="T1402" s="69">
        <v>100</v>
      </c>
      <c r="U1402" s="69">
        <v>0</v>
      </c>
      <c r="V1402" s="69">
        <v>0</v>
      </c>
      <c r="W1402" s="69">
        <v>0</v>
      </c>
      <c r="X1402" s="69">
        <v>0</v>
      </c>
      <c r="Y1402" s="69">
        <v>0</v>
      </c>
      <c r="Z1402" s="69">
        <v>0</v>
      </c>
      <c r="AA1402" s="69">
        <v>1</v>
      </c>
      <c r="AB1402" s="69">
        <v>31</v>
      </c>
      <c r="AC1402" s="69">
        <v>0</v>
      </c>
      <c r="AD1402" s="69">
        <v>0</v>
      </c>
      <c r="AE1402" s="69">
        <v>0</v>
      </c>
      <c r="AF1402" s="69">
        <v>1</v>
      </c>
      <c r="AG1402" s="69">
        <v>0</v>
      </c>
      <c r="AH1402" s="69">
        <v>1</v>
      </c>
      <c r="AI1402" s="69">
        <v>0</v>
      </c>
      <c r="AJ1402" s="69">
        <v>0</v>
      </c>
      <c r="AK1402" s="69">
        <v>0</v>
      </c>
      <c r="AL1402" s="69">
        <v>0</v>
      </c>
      <c r="AM1402" s="69">
        <v>0</v>
      </c>
      <c r="AN1402" s="69">
        <v>0</v>
      </c>
      <c r="AO1402" s="69">
        <v>0</v>
      </c>
      <c r="AP1402" s="69">
        <v>0</v>
      </c>
      <c r="AQ1402" s="84">
        <v>0</v>
      </c>
      <c r="AR1402" s="69">
        <v>0</v>
      </c>
      <c r="AS1402" s="69">
        <v>0</v>
      </c>
      <c r="AT1402" s="69">
        <v>0</v>
      </c>
      <c r="AU1402" s="69">
        <v>0</v>
      </c>
      <c r="AV1402" s="69">
        <v>0</v>
      </c>
      <c r="AW1402" s="69">
        <v>0</v>
      </c>
      <c r="AX1402" s="69">
        <v>0</v>
      </c>
      <c r="AY1402" s="69">
        <v>0</v>
      </c>
      <c r="AZ1402" s="69">
        <v>0</v>
      </c>
      <c r="BA1402" s="69">
        <v>0</v>
      </c>
      <c r="BB1402" s="69">
        <v>0</v>
      </c>
      <c r="BC1402" s="69">
        <v>0</v>
      </c>
      <c r="BD1402" s="69">
        <v>0</v>
      </c>
      <c r="BE1402" s="69">
        <v>0</v>
      </c>
      <c r="BF1402" s="69">
        <v>0</v>
      </c>
      <c r="BG1402" s="69">
        <v>0</v>
      </c>
      <c r="BH1402" s="69">
        <v>0</v>
      </c>
      <c r="BK1402" s="69">
        <v>3</v>
      </c>
      <c r="BL1402" s="69">
        <v>10</v>
      </c>
      <c r="BM1402" s="69">
        <v>1</v>
      </c>
      <c r="BN1402" s="69">
        <v>31</v>
      </c>
      <c r="BO1402" s="89">
        <v>0</v>
      </c>
      <c r="BP1402" s="69">
        <v>1</v>
      </c>
      <c r="BQ1402" s="69">
        <v>1</v>
      </c>
      <c r="BR1402" s="69">
        <v>1</v>
      </c>
      <c r="BS1402" s="69">
        <v>22020</v>
      </c>
      <c r="BT1402" s="69">
        <v>0</v>
      </c>
      <c r="BU1402" s="69">
        <v>0</v>
      </c>
      <c r="BV1402" s="69">
        <v>1000</v>
      </c>
      <c r="BW1402" s="69">
        <v>0</v>
      </c>
      <c r="BY1402" s="69">
        <v>0</v>
      </c>
      <c r="BZ1402" s="69">
        <v>0</v>
      </c>
      <c r="CA1402" s="69">
        <v>31</v>
      </c>
      <c r="CB1402" s="89">
        <v>0</v>
      </c>
      <c r="CC1402" s="69">
        <v>0</v>
      </c>
      <c r="CD1402" s="69">
        <v>0</v>
      </c>
      <c r="CE1402" s="69">
        <v>0</v>
      </c>
      <c r="CF1402" s="69">
        <v>0</v>
      </c>
      <c r="CG1402" s="69">
        <v>0</v>
      </c>
      <c r="CH1402" s="69">
        <v>0</v>
      </c>
      <c r="CI1402" s="69">
        <v>0</v>
      </c>
      <c r="CJ1402" s="69">
        <v>0</v>
      </c>
      <c r="CL1402" s="69">
        <v>0</v>
      </c>
      <c r="CM1402" s="69">
        <v>0</v>
      </c>
      <c r="CN1402" s="69">
        <v>0</v>
      </c>
      <c r="CO1402" s="89">
        <v>0</v>
      </c>
      <c r="CP1402" s="69">
        <v>0</v>
      </c>
      <c r="CQ1402" s="69">
        <v>0</v>
      </c>
      <c r="CR1402" s="69">
        <v>0</v>
      </c>
      <c r="CS1402" s="69">
        <v>0</v>
      </c>
      <c r="CT1402" s="69">
        <v>0</v>
      </c>
      <c r="CU1402" s="69">
        <v>0</v>
      </c>
      <c r="CV1402" s="69">
        <v>0</v>
      </c>
      <c r="CW1402" s="69">
        <v>0</v>
      </c>
      <c r="CZ1402" s="69">
        <v>0</v>
      </c>
      <c r="DA1402" s="69">
        <v>0</v>
      </c>
      <c r="DB1402" s="69">
        <v>12</v>
      </c>
      <c r="DC1402" s="69">
        <v>0</v>
      </c>
      <c r="DD1402" s="69">
        <v>0</v>
      </c>
      <c r="DE1402" s="69">
        <v>0</v>
      </c>
      <c r="DF1402" s="69">
        <v>0</v>
      </c>
      <c r="DG1402" s="69">
        <v>1</v>
      </c>
      <c r="DI1402" s="69" t="e">
        <f>INDEX(Sheet3!$E$78:$E$1130,MATCH(A1402,Sheet3!$D$78:$D$1130,0))</f>
        <v>#N/A</v>
      </c>
      <c r="DJ1402" s="69" t="str">
        <f t="shared" si="280"/>
        <v>skill_icons.ps_pet_skill_030</v>
      </c>
      <c r="DK1402" s="69" t="s">
        <v>3094</v>
      </c>
      <c r="DL1402" s="93"/>
      <c r="DM1402" s="94" t="s">
        <v>3095</v>
      </c>
      <c r="DN1402" s="69" t="e">
        <f>"造成["&amp;INDEX(Sheet5!$L$2:$L$11,MATCH(BL1402,Sheet5!$J$2:$J$11,0))&amp;":"&amp;BR1402&amp;"*"&amp;BS1402/1000&amp;"]"&amp;INDEX(Sheet5!$I$2:$I$4,MATCH(BR1402,Sheet5!$H$2:$H$4,0))&amp;"的"&amp;INDEX(Sheet5!$K$2:$K$11,MATCH(BL1402,Sheet5!$J$2:$J$11,0))</f>
        <v>#N/A</v>
      </c>
      <c r="DO1402" s="69" t="e">
        <f>"造成["&amp;INDEX(Sheet5!$L$2:$L$11,MATCH(BY1402,Sheet5!$J$2:$J$11,0))&amp;":"&amp;CE1402&amp;"*"&amp;CF1402/1000&amp;"]"&amp;INDEX(Sheet5!$I$2:$I$4,MATCH(CE1402,Sheet5!$H$2:$H$4,0))&amp;"的"&amp;INDEX(Sheet5!$K$2:$K$11,MATCH(BY1402,Sheet5!$J$2:$J$11,0))</f>
        <v>#N/A</v>
      </c>
      <c r="DP1402" s="69"/>
      <c r="DQ1402" s="69"/>
      <c r="DR1402" s="69" t="e">
        <f t="shared" si="276"/>
        <v>#N/A</v>
      </c>
      <c r="DS1402" s="90">
        <f>MATCH(A1402,Sheet5!D:D,0)</f>
        <v>67</v>
      </c>
      <c r="DT1402" s="94" t="e">
        <f>MATCH(A1401,Sheet5!F:F,0)</f>
        <v>#N/A</v>
      </c>
      <c r="DU1402" s="69">
        <v>12</v>
      </c>
      <c r="DV1402" s="69">
        <v>0</v>
      </c>
      <c r="DW1402" s="69">
        <v>0</v>
      </c>
      <c r="DX1402" s="69">
        <v>0</v>
      </c>
      <c r="DY1402" s="69">
        <v>0</v>
      </c>
    </row>
    <row r="1403" spans="1:129" ht="14.25">
      <c r="A1403" s="69">
        <v>72102</v>
      </c>
      <c r="B1403" s="69">
        <v>0</v>
      </c>
      <c r="C1403" s="69">
        <v>1</v>
      </c>
      <c r="D1403" s="69" t="s">
        <v>3096</v>
      </c>
      <c r="E1403" s="69" t="s">
        <v>2919</v>
      </c>
      <c r="F1403" s="69" t="s">
        <v>2920</v>
      </c>
      <c r="G1403" s="69">
        <v>1</v>
      </c>
      <c r="H1403" s="69" t="s">
        <v>852</v>
      </c>
      <c r="I1403" s="69">
        <v>0</v>
      </c>
      <c r="J1403" s="69">
        <v>0</v>
      </c>
      <c r="K1403" s="69">
        <v>0</v>
      </c>
      <c r="M1403" s="69">
        <v>0</v>
      </c>
      <c r="O1403" s="69">
        <v>0</v>
      </c>
      <c r="P1403" s="69">
        <v>1</v>
      </c>
      <c r="Q1403" s="69">
        <v>0</v>
      </c>
      <c r="R1403" s="69">
        <v>2</v>
      </c>
      <c r="S1403" s="69">
        <v>32768</v>
      </c>
      <c r="T1403" s="69">
        <v>100</v>
      </c>
      <c r="U1403" s="69">
        <v>0</v>
      </c>
      <c r="V1403" s="69">
        <v>0</v>
      </c>
      <c r="W1403" s="69">
        <v>0</v>
      </c>
      <c r="X1403" s="69">
        <v>0</v>
      </c>
      <c r="Y1403" s="69">
        <v>0</v>
      </c>
      <c r="Z1403" s="69">
        <v>0</v>
      </c>
      <c r="AA1403" s="69">
        <v>1</v>
      </c>
      <c r="AB1403" s="69">
        <v>31</v>
      </c>
      <c r="AC1403" s="69">
        <v>0</v>
      </c>
      <c r="AD1403" s="69">
        <v>0</v>
      </c>
      <c r="AE1403" s="69">
        <v>0</v>
      </c>
      <c r="AF1403" s="69">
        <v>1</v>
      </c>
      <c r="AG1403" s="69">
        <v>0</v>
      </c>
      <c r="AH1403" s="69">
        <v>1</v>
      </c>
      <c r="AI1403" s="69">
        <v>0</v>
      </c>
      <c r="AJ1403" s="69">
        <v>0</v>
      </c>
      <c r="AK1403" s="69">
        <v>0</v>
      </c>
      <c r="AL1403" s="69">
        <v>0</v>
      </c>
      <c r="AM1403" s="69">
        <v>0</v>
      </c>
      <c r="AN1403" s="69">
        <v>0</v>
      </c>
      <c r="AO1403" s="69">
        <v>0</v>
      </c>
      <c r="AP1403" s="69">
        <v>0</v>
      </c>
      <c r="AQ1403" s="84">
        <v>0</v>
      </c>
      <c r="AR1403" s="69">
        <v>0</v>
      </c>
      <c r="AS1403" s="69">
        <v>0</v>
      </c>
      <c r="AT1403" s="69">
        <v>0</v>
      </c>
      <c r="AU1403" s="69">
        <v>0</v>
      </c>
      <c r="AV1403" s="69">
        <v>0</v>
      </c>
      <c r="AW1403" s="69">
        <v>0</v>
      </c>
      <c r="AX1403" s="69">
        <v>0</v>
      </c>
      <c r="AY1403" s="69">
        <v>0</v>
      </c>
      <c r="AZ1403" s="69">
        <v>0</v>
      </c>
      <c r="BA1403" s="69">
        <v>0</v>
      </c>
      <c r="BB1403" s="69">
        <v>0</v>
      </c>
      <c r="BC1403" s="69">
        <v>0</v>
      </c>
      <c r="BD1403" s="69">
        <v>0</v>
      </c>
      <c r="BE1403" s="69">
        <v>0</v>
      </c>
      <c r="BF1403" s="69">
        <v>0</v>
      </c>
      <c r="BG1403" s="69">
        <v>0</v>
      </c>
      <c r="BH1403" s="69">
        <v>0</v>
      </c>
      <c r="BK1403" s="69">
        <v>3</v>
      </c>
      <c r="BL1403" s="69">
        <v>10</v>
      </c>
      <c r="BM1403" s="69">
        <v>1</v>
      </c>
      <c r="BN1403" s="69">
        <v>31</v>
      </c>
      <c r="BO1403" s="89">
        <v>0</v>
      </c>
      <c r="BP1403" s="69">
        <v>1</v>
      </c>
      <c r="BQ1403" s="69">
        <v>1</v>
      </c>
      <c r="BR1403" s="69">
        <v>1</v>
      </c>
      <c r="BS1403" s="69">
        <v>22021</v>
      </c>
      <c r="BT1403" s="69">
        <v>0</v>
      </c>
      <c r="BU1403" s="69">
        <v>0</v>
      </c>
      <c r="BV1403" s="69">
        <v>1000</v>
      </c>
      <c r="BW1403" s="69">
        <v>0</v>
      </c>
      <c r="BY1403" s="69">
        <v>0</v>
      </c>
      <c r="BZ1403" s="69">
        <v>0</v>
      </c>
      <c r="CA1403" s="69">
        <v>31</v>
      </c>
      <c r="CB1403" s="89">
        <v>0</v>
      </c>
      <c r="CC1403" s="69">
        <v>0</v>
      </c>
      <c r="CD1403" s="69">
        <v>0</v>
      </c>
      <c r="CE1403" s="69">
        <v>0</v>
      </c>
      <c r="CF1403" s="69">
        <v>0</v>
      </c>
      <c r="CG1403" s="69">
        <v>0</v>
      </c>
      <c r="CH1403" s="69">
        <v>0</v>
      </c>
      <c r="CI1403" s="69">
        <v>0</v>
      </c>
      <c r="CJ1403" s="69">
        <v>0</v>
      </c>
      <c r="CL1403" s="69">
        <v>0</v>
      </c>
      <c r="CM1403" s="69">
        <v>0</v>
      </c>
      <c r="CN1403" s="69">
        <v>0</v>
      </c>
      <c r="CO1403" s="89">
        <v>0</v>
      </c>
      <c r="CP1403" s="69">
        <v>0</v>
      </c>
      <c r="CQ1403" s="69">
        <v>0</v>
      </c>
      <c r="CR1403" s="69">
        <v>0</v>
      </c>
      <c r="CS1403" s="69">
        <v>0</v>
      </c>
      <c r="CT1403" s="69">
        <v>0</v>
      </c>
      <c r="CU1403" s="69">
        <v>0</v>
      </c>
      <c r="CV1403" s="69">
        <v>0</v>
      </c>
      <c r="CW1403" s="69">
        <v>0</v>
      </c>
      <c r="CZ1403" s="69">
        <v>0</v>
      </c>
      <c r="DA1403" s="69">
        <v>0</v>
      </c>
      <c r="DB1403" s="69">
        <v>12</v>
      </c>
      <c r="DC1403" s="69">
        <v>0</v>
      </c>
      <c r="DD1403" s="69">
        <v>0</v>
      </c>
      <c r="DE1403" s="69">
        <v>0</v>
      </c>
      <c r="DF1403" s="69">
        <v>0</v>
      </c>
      <c r="DG1403" s="69">
        <v>1</v>
      </c>
      <c r="DI1403" s="69" t="e">
        <f>INDEX(Sheet3!$E$78:$E$1130,MATCH(A1403,Sheet3!$D$78:$D$1130,0))</f>
        <v>#N/A</v>
      </c>
      <c r="DJ1403" s="69" t="str">
        <f t="shared" si="280"/>
        <v>skill_icons.ps_pet_skill_031</v>
      </c>
      <c r="DK1403" s="69" t="s">
        <v>3097</v>
      </c>
      <c r="DL1403" s="93"/>
      <c r="DM1403" s="94" t="s">
        <v>3098</v>
      </c>
      <c r="DN1403" s="69" t="e">
        <f>"造成["&amp;INDEX(Sheet5!$L$2:$L$11,MATCH(BL1403,Sheet5!$J$2:$J$11,0))&amp;":"&amp;BR1403&amp;"*"&amp;BS1403/1000&amp;"]"&amp;INDEX(Sheet5!$I$2:$I$4,MATCH(BR1403,Sheet5!$H$2:$H$4,0))&amp;"的"&amp;INDEX(Sheet5!$K$2:$K$11,MATCH(BL1403,Sheet5!$J$2:$J$11,0))</f>
        <v>#N/A</v>
      </c>
      <c r="DO1403" s="69" t="e">
        <f>"造成["&amp;INDEX(Sheet5!$L$2:$L$11,MATCH(BY1403,Sheet5!$J$2:$J$11,0))&amp;":"&amp;CE1403&amp;"*"&amp;CF1403/1000&amp;"]"&amp;INDEX(Sheet5!$I$2:$I$4,MATCH(CE1403,Sheet5!$H$2:$H$4,0))&amp;"的"&amp;INDEX(Sheet5!$K$2:$K$11,MATCH(BY1403,Sheet5!$J$2:$J$11,0))</f>
        <v>#N/A</v>
      </c>
      <c r="DP1403" s="69"/>
      <c r="DQ1403" s="69"/>
      <c r="DR1403" s="69" t="e">
        <f t="shared" si="276"/>
        <v>#N/A</v>
      </c>
      <c r="DS1403" s="90">
        <f>MATCH(A1403,Sheet5!D:D,0)</f>
        <v>68</v>
      </c>
      <c r="DT1403" s="94" t="e">
        <f>MATCH(A1402,Sheet5!F:F,0)</f>
        <v>#N/A</v>
      </c>
      <c r="DU1403" s="69">
        <v>12</v>
      </c>
      <c r="DV1403" s="69">
        <v>0</v>
      </c>
      <c r="DW1403" s="69">
        <v>0</v>
      </c>
      <c r="DX1403" s="69">
        <v>0</v>
      </c>
      <c r="DY1403" s="69">
        <v>0</v>
      </c>
    </row>
    <row r="1404" spans="1:129" ht="15">
      <c r="A1404" s="84">
        <v>72202</v>
      </c>
      <c r="B1404" s="84">
        <v>0</v>
      </c>
      <c r="C1404" s="84">
        <v>1</v>
      </c>
      <c r="D1404" s="84" t="s">
        <v>3099</v>
      </c>
      <c r="E1404" s="84" t="s">
        <v>2924</v>
      </c>
      <c r="F1404" s="84" t="s">
        <v>2925</v>
      </c>
      <c r="G1404" s="84">
        <v>1</v>
      </c>
      <c r="H1404" s="84" t="s">
        <v>852</v>
      </c>
      <c r="I1404" s="84">
        <v>0</v>
      </c>
      <c r="J1404" s="84">
        <v>0</v>
      </c>
      <c r="K1404" s="84">
        <v>0</v>
      </c>
      <c r="M1404" s="84">
        <v>0</v>
      </c>
      <c r="O1404" s="84">
        <v>0</v>
      </c>
      <c r="P1404" s="84">
        <v>1</v>
      </c>
      <c r="Q1404" s="84">
        <v>0</v>
      </c>
      <c r="R1404" s="84">
        <v>2</v>
      </c>
      <c r="S1404" s="84">
        <v>2048</v>
      </c>
      <c r="T1404" s="84">
        <v>20</v>
      </c>
      <c r="U1404" s="84">
        <v>0</v>
      </c>
      <c r="V1404" s="84">
        <v>0</v>
      </c>
      <c r="W1404" s="84">
        <v>0</v>
      </c>
      <c r="X1404" s="84">
        <v>0</v>
      </c>
      <c r="Y1404" s="84">
        <v>0</v>
      </c>
      <c r="Z1404" s="84">
        <v>0</v>
      </c>
      <c r="AA1404" s="84">
        <v>1</v>
      </c>
      <c r="AB1404" s="84">
        <v>31</v>
      </c>
      <c r="AC1404" s="84">
        <v>0</v>
      </c>
      <c r="AD1404" s="84">
        <v>0</v>
      </c>
      <c r="AE1404" s="84">
        <v>0</v>
      </c>
      <c r="AF1404" s="84">
        <v>1</v>
      </c>
      <c r="AG1404" s="84">
        <v>0</v>
      </c>
      <c r="AH1404" s="84">
        <v>1</v>
      </c>
      <c r="AI1404" s="84">
        <v>0</v>
      </c>
      <c r="AJ1404" s="84">
        <v>0</v>
      </c>
      <c r="AK1404" s="84">
        <v>0</v>
      </c>
      <c r="AL1404" s="84">
        <v>0</v>
      </c>
      <c r="AM1404" s="84">
        <v>0</v>
      </c>
      <c r="AN1404" s="84">
        <v>0</v>
      </c>
      <c r="AO1404" s="84">
        <v>0</v>
      </c>
      <c r="AP1404" s="84">
        <v>0</v>
      </c>
      <c r="AQ1404" s="84">
        <v>0</v>
      </c>
      <c r="AR1404" s="84">
        <v>0</v>
      </c>
      <c r="AS1404" s="84">
        <v>0</v>
      </c>
      <c r="AT1404" s="84">
        <v>0</v>
      </c>
      <c r="AU1404" s="84">
        <v>0</v>
      </c>
      <c r="AV1404" s="84">
        <v>0</v>
      </c>
      <c r="AW1404" s="84">
        <v>0</v>
      </c>
      <c r="AX1404" s="84">
        <v>0</v>
      </c>
      <c r="AY1404" s="84">
        <v>0</v>
      </c>
      <c r="AZ1404" s="84">
        <v>0</v>
      </c>
      <c r="BA1404" s="84">
        <v>0</v>
      </c>
      <c r="BB1404" s="84">
        <v>0</v>
      </c>
      <c r="BC1404" s="84">
        <v>0</v>
      </c>
      <c r="BD1404" s="69">
        <v>0</v>
      </c>
      <c r="BE1404" s="69">
        <v>0</v>
      </c>
      <c r="BF1404" s="69">
        <v>0</v>
      </c>
      <c r="BG1404" s="84">
        <v>0</v>
      </c>
      <c r="BH1404" s="84">
        <v>0</v>
      </c>
      <c r="BK1404" s="84">
        <v>3</v>
      </c>
      <c r="BL1404" s="84">
        <v>10</v>
      </c>
      <c r="BM1404" s="84">
        <v>2</v>
      </c>
      <c r="BN1404" s="84">
        <v>31</v>
      </c>
      <c r="BO1404" s="102">
        <v>0</v>
      </c>
      <c r="BP1404" s="84">
        <v>1</v>
      </c>
      <c r="BQ1404" s="84">
        <v>1</v>
      </c>
      <c r="BR1404" s="84">
        <v>1</v>
      </c>
      <c r="BS1404" s="84">
        <v>21030</v>
      </c>
      <c r="BT1404" s="84">
        <v>0</v>
      </c>
      <c r="BU1404" s="84">
        <v>0</v>
      </c>
      <c r="BV1404" s="84">
        <v>1000</v>
      </c>
      <c r="BW1404" s="84">
        <v>0</v>
      </c>
      <c r="BY1404" s="84">
        <v>0</v>
      </c>
      <c r="BZ1404" s="84">
        <v>0</v>
      </c>
      <c r="CA1404" s="84">
        <v>31</v>
      </c>
      <c r="CB1404" s="102">
        <v>0</v>
      </c>
      <c r="CC1404" s="84">
        <v>0</v>
      </c>
      <c r="CD1404" s="84">
        <v>0</v>
      </c>
      <c r="CE1404" s="84">
        <v>0</v>
      </c>
      <c r="CF1404" s="84">
        <v>0</v>
      </c>
      <c r="CG1404" s="84">
        <v>0</v>
      </c>
      <c r="CH1404" s="84">
        <v>0</v>
      </c>
      <c r="CI1404" s="84">
        <v>0</v>
      </c>
      <c r="CJ1404" s="84">
        <v>0</v>
      </c>
      <c r="CL1404" s="84">
        <v>0</v>
      </c>
      <c r="CM1404" s="84">
        <v>0</v>
      </c>
      <c r="CN1404" s="84">
        <v>0</v>
      </c>
      <c r="CO1404" s="102">
        <v>0</v>
      </c>
      <c r="CP1404" s="84">
        <v>0</v>
      </c>
      <c r="CQ1404" s="84">
        <v>0</v>
      </c>
      <c r="CR1404" s="84">
        <v>0</v>
      </c>
      <c r="CS1404" s="84">
        <v>0</v>
      </c>
      <c r="CT1404" s="84">
        <v>0</v>
      </c>
      <c r="CU1404" s="84">
        <v>0</v>
      </c>
      <c r="CV1404" s="84">
        <v>0</v>
      </c>
      <c r="CW1404" s="84">
        <v>0</v>
      </c>
      <c r="CZ1404" s="84">
        <v>0</v>
      </c>
      <c r="DA1404" s="84">
        <v>0</v>
      </c>
      <c r="DB1404" s="84">
        <v>20</v>
      </c>
      <c r="DC1404" s="84">
        <v>20</v>
      </c>
      <c r="DD1404" s="84">
        <v>0</v>
      </c>
      <c r="DE1404" s="84">
        <v>0</v>
      </c>
      <c r="DF1404" s="84">
        <v>0</v>
      </c>
      <c r="DG1404" s="84">
        <v>1</v>
      </c>
      <c r="DI1404" s="84" t="e">
        <v>#N/A</v>
      </c>
      <c r="DJ1404" s="84" t="s">
        <v>2925</v>
      </c>
      <c r="DK1404" s="84" t="s">
        <v>3100</v>
      </c>
      <c r="DL1404" s="133"/>
      <c r="DM1404" s="160" t="s">
        <v>3101</v>
      </c>
      <c r="DN1404" s="69" t="e">
        <f>"造成["&amp;INDEX(Sheet5!$L$2:$L$11,MATCH(BL1404,Sheet5!$J$2:$J$11,0))&amp;":"&amp;BR1404&amp;"*"&amp;BS1404/1000&amp;"]"&amp;INDEX(Sheet5!$I$2:$I$4,MATCH(BR1404,Sheet5!$H$2:$H$4,0))&amp;"的"&amp;INDEX(Sheet5!$K$2:$K$11,MATCH(BL1404,Sheet5!$J$2:$J$11,0))</f>
        <v>#N/A</v>
      </c>
      <c r="DO1404" s="84" t="e">
        <v>#N/A</v>
      </c>
      <c r="DP1404" s="84"/>
      <c r="DQ1404" s="84"/>
      <c r="DR1404" s="84" t="e">
        <v>#N/A</v>
      </c>
      <c r="DS1404" s="56">
        <v>69</v>
      </c>
      <c r="DT1404" s="104" t="e">
        <v>#N/A</v>
      </c>
      <c r="DU1404" s="84">
        <v>15</v>
      </c>
      <c r="DV1404" s="84">
        <v>15</v>
      </c>
      <c r="DW1404" s="84">
        <v>0</v>
      </c>
      <c r="DX1404" s="84">
        <v>0</v>
      </c>
      <c r="DY1404" s="84">
        <v>0</v>
      </c>
    </row>
    <row r="1405" spans="1:129" ht="15">
      <c r="A1405" s="69">
        <v>72302</v>
      </c>
      <c r="B1405" s="69">
        <v>0</v>
      </c>
      <c r="C1405" s="69">
        <v>1</v>
      </c>
      <c r="D1405" s="69" t="s">
        <v>3102</v>
      </c>
      <c r="E1405" s="69" t="s">
        <v>2929</v>
      </c>
      <c r="F1405" s="69" t="s">
        <v>1571</v>
      </c>
      <c r="G1405" s="69">
        <v>1</v>
      </c>
      <c r="H1405" s="69" t="s">
        <v>852</v>
      </c>
      <c r="I1405" s="69">
        <v>0</v>
      </c>
      <c r="J1405" s="69">
        <v>0</v>
      </c>
      <c r="K1405" s="69">
        <v>0</v>
      </c>
      <c r="M1405" s="69">
        <v>0</v>
      </c>
      <c r="O1405" s="69">
        <v>0</v>
      </c>
      <c r="P1405" s="69">
        <v>1</v>
      </c>
      <c r="Q1405" s="69">
        <v>0</v>
      </c>
      <c r="R1405" s="69">
        <v>2</v>
      </c>
      <c r="S1405" s="69">
        <v>2048</v>
      </c>
      <c r="T1405" s="69">
        <v>40</v>
      </c>
      <c r="U1405" s="69">
        <v>0</v>
      </c>
      <c r="V1405" s="69">
        <v>0</v>
      </c>
      <c r="W1405" s="69">
        <v>0</v>
      </c>
      <c r="X1405" s="69">
        <v>0</v>
      </c>
      <c r="Y1405" s="69">
        <v>0</v>
      </c>
      <c r="Z1405" s="69">
        <v>0</v>
      </c>
      <c r="AA1405" s="69">
        <v>1</v>
      </c>
      <c r="AB1405" s="69">
        <v>31</v>
      </c>
      <c r="AC1405" s="69">
        <v>0</v>
      </c>
      <c r="AD1405" s="69">
        <v>0</v>
      </c>
      <c r="AE1405" s="69">
        <v>0</v>
      </c>
      <c r="AF1405" s="69">
        <v>1</v>
      </c>
      <c r="AG1405" s="69">
        <v>0</v>
      </c>
      <c r="AH1405" s="69">
        <v>1</v>
      </c>
      <c r="AI1405" s="69">
        <v>0</v>
      </c>
      <c r="AJ1405" s="69">
        <v>0</v>
      </c>
      <c r="AK1405" s="69">
        <v>0</v>
      </c>
      <c r="AL1405" s="69">
        <v>0</v>
      </c>
      <c r="AM1405" s="69">
        <v>0</v>
      </c>
      <c r="AN1405" s="69">
        <v>0</v>
      </c>
      <c r="AO1405" s="69">
        <v>0</v>
      </c>
      <c r="AP1405" s="69">
        <v>0</v>
      </c>
      <c r="AQ1405" s="84">
        <v>0</v>
      </c>
      <c r="AR1405" s="69">
        <v>0</v>
      </c>
      <c r="AS1405" s="69">
        <v>0</v>
      </c>
      <c r="AT1405" s="69">
        <v>0</v>
      </c>
      <c r="AU1405" s="69">
        <v>0</v>
      </c>
      <c r="AV1405" s="69">
        <v>0</v>
      </c>
      <c r="AW1405" s="69">
        <v>0</v>
      </c>
      <c r="AX1405" s="69">
        <v>0</v>
      </c>
      <c r="AY1405" s="69">
        <v>0</v>
      </c>
      <c r="AZ1405" s="69">
        <v>0</v>
      </c>
      <c r="BA1405" s="69">
        <v>0</v>
      </c>
      <c r="BB1405" s="69">
        <v>0</v>
      </c>
      <c r="BC1405" s="69">
        <v>0</v>
      </c>
      <c r="BD1405" s="69">
        <v>0</v>
      </c>
      <c r="BE1405" s="69">
        <v>0</v>
      </c>
      <c r="BF1405" s="69">
        <v>0</v>
      </c>
      <c r="BG1405" s="69">
        <v>0</v>
      </c>
      <c r="BH1405" s="69">
        <v>0</v>
      </c>
      <c r="BK1405" s="69">
        <v>3</v>
      </c>
      <c r="BL1405" s="69">
        <v>10</v>
      </c>
      <c r="BM1405" s="69">
        <v>1</v>
      </c>
      <c r="BN1405" s="69">
        <v>31</v>
      </c>
      <c r="BO1405" s="89">
        <v>0</v>
      </c>
      <c r="BP1405" s="69">
        <v>1</v>
      </c>
      <c r="BQ1405" s="69">
        <v>1</v>
      </c>
      <c r="BR1405" s="69">
        <v>1</v>
      </c>
      <c r="BS1405" s="69">
        <v>22023</v>
      </c>
      <c r="BT1405" s="69">
        <v>0</v>
      </c>
      <c r="BU1405" s="69">
        <v>0</v>
      </c>
      <c r="BV1405" s="69">
        <v>1000</v>
      </c>
      <c r="BW1405" s="69">
        <v>0</v>
      </c>
      <c r="BY1405" s="69">
        <v>0</v>
      </c>
      <c r="BZ1405" s="69">
        <v>0</v>
      </c>
      <c r="CA1405" s="69">
        <v>31</v>
      </c>
      <c r="CB1405" s="89">
        <v>0</v>
      </c>
      <c r="CC1405" s="69">
        <v>0</v>
      </c>
      <c r="CD1405" s="69">
        <v>0</v>
      </c>
      <c r="CE1405" s="69">
        <v>0</v>
      </c>
      <c r="CF1405" s="69">
        <v>0</v>
      </c>
      <c r="CG1405" s="69">
        <v>0</v>
      </c>
      <c r="CH1405" s="69">
        <v>0</v>
      </c>
      <c r="CI1405" s="69">
        <v>0</v>
      </c>
      <c r="CJ1405" s="69">
        <v>0</v>
      </c>
      <c r="CL1405" s="69">
        <v>0</v>
      </c>
      <c r="CM1405" s="69">
        <v>0</v>
      </c>
      <c r="CN1405" s="69">
        <v>0</v>
      </c>
      <c r="CO1405" s="89">
        <v>0</v>
      </c>
      <c r="CP1405" s="69">
        <v>0</v>
      </c>
      <c r="CQ1405" s="69">
        <v>0</v>
      </c>
      <c r="CR1405" s="69">
        <v>0</v>
      </c>
      <c r="CS1405" s="69">
        <v>0</v>
      </c>
      <c r="CT1405" s="69">
        <v>0</v>
      </c>
      <c r="CU1405" s="69">
        <v>0</v>
      </c>
      <c r="CV1405" s="69">
        <v>0</v>
      </c>
      <c r="CW1405" s="69">
        <v>0</v>
      </c>
      <c r="CZ1405" s="69">
        <v>0</v>
      </c>
      <c r="DA1405" s="69">
        <v>0</v>
      </c>
      <c r="DB1405" s="69">
        <v>10</v>
      </c>
      <c r="DC1405" s="69">
        <v>40</v>
      </c>
      <c r="DD1405" s="69">
        <v>0</v>
      </c>
      <c r="DE1405" s="69">
        <v>0</v>
      </c>
      <c r="DF1405" s="69">
        <v>0</v>
      </c>
      <c r="DG1405" s="69">
        <v>1</v>
      </c>
      <c r="DI1405" s="69" t="e">
        <f>INDEX(Sheet3!$E$78:$E$1130,MATCH(A1405,Sheet3!$D$78:$D$1130,0))</f>
        <v>#N/A</v>
      </c>
      <c r="DJ1405" s="69" t="str">
        <f t="shared" si="280"/>
        <v>skill_icons.ps_pet_skill_037</v>
      </c>
      <c r="DK1405" s="69" t="s">
        <v>3103</v>
      </c>
      <c r="DL1405" s="93"/>
      <c r="DM1405" s="159" t="s">
        <v>3104</v>
      </c>
      <c r="DN1405" s="69" t="e">
        <f>"造成["&amp;INDEX(Sheet5!$L$2:$L$11,MATCH(BL1405,Sheet5!$J$2:$J$11,0))&amp;":"&amp;BR1405&amp;"*"&amp;BS1405/1000&amp;"]"&amp;INDEX(Sheet5!$I$2:$I$4,MATCH(BR1405,Sheet5!$H$2:$H$4,0))&amp;"的"&amp;INDEX(Sheet5!$K$2:$K$11,MATCH(BL1405,Sheet5!$J$2:$J$11,0))</f>
        <v>#N/A</v>
      </c>
      <c r="DO1405" s="69" t="e">
        <f>"造成["&amp;INDEX(Sheet5!$L$2:$L$11,MATCH(BY1405,Sheet5!$J$2:$J$11,0))&amp;":"&amp;CE1405&amp;"*"&amp;CF1405/1000&amp;"]"&amp;INDEX(Sheet5!$I$2:$I$4,MATCH(CE1405,Sheet5!$H$2:$H$4,0))&amp;"的"&amp;INDEX(Sheet5!$K$2:$K$11,MATCH(BY1405,Sheet5!$J$2:$J$11,0))</f>
        <v>#N/A</v>
      </c>
      <c r="DP1405" s="69"/>
      <c r="DQ1405" s="69"/>
      <c r="DR1405" s="69" t="e">
        <f t="shared" ref="DR1405:DR1449" si="281">MATCH(A1405,$DX$51:$DX$69,0)</f>
        <v>#N/A</v>
      </c>
      <c r="DS1405" s="90">
        <f>MATCH(A1405,Sheet5!D:D,0)</f>
        <v>70</v>
      </c>
      <c r="DT1405" s="94" t="e">
        <f>MATCH(A1404,Sheet5!F:F,0)</f>
        <v>#N/A</v>
      </c>
      <c r="DU1405" s="69">
        <v>10</v>
      </c>
      <c r="DV1405" s="69">
        <v>40</v>
      </c>
      <c r="DW1405" s="69">
        <v>0</v>
      </c>
      <c r="DX1405" s="69">
        <v>0</v>
      </c>
      <c r="DY1405" s="69">
        <v>0</v>
      </c>
    </row>
    <row r="1406" spans="1:129" ht="15">
      <c r="A1406" s="69">
        <v>72402</v>
      </c>
      <c r="B1406" s="69">
        <v>0</v>
      </c>
      <c r="C1406" s="69">
        <v>1</v>
      </c>
      <c r="D1406" s="69" t="s">
        <v>3105</v>
      </c>
      <c r="E1406" s="69" t="s">
        <v>2933</v>
      </c>
      <c r="F1406" s="69" t="s">
        <v>2934</v>
      </c>
      <c r="G1406" s="69">
        <v>1</v>
      </c>
      <c r="H1406" s="69" t="s">
        <v>852</v>
      </c>
      <c r="I1406" s="69">
        <v>0</v>
      </c>
      <c r="J1406" s="69">
        <v>0</v>
      </c>
      <c r="K1406" s="69">
        <v>0</v>
      </c>
      <c r="M1406" s="69">
        <v>0</v>
      </c>
      <c r="O1406" s="69">
        <v>0</v>
      </c>
      <c r="P1406" s="69">
        <v>1</v>
      </c>
      <c r="Q1406" s="69">
        <v>0</v>
      </c>
      <c r="R1406" s="69">
        <v>2</v>
      </c>
      <c r="S1406" s="69">
        <v>64</v>
      </c>
      <c r="T1406" s="69">
        <v>40</v>
      </c>
      <c r="U1406" s="69">
        <v>12</v>
      </c>
      <c r="V1406" s="69">
        <v>0</v>
      </c>
      <c r="W1406" s="69">
        <v>0</v>
      </c>
      <c r="X1406" s="69">
        <v>0</v>
      </c>
      <c r="Y1406" s="69">
        <v>0</v>
      </c>
      <c r="Z1406" s="69">
        <v>0</v>
      </c>
      <c r="AA1406" s="69">
        <v>1</v>
      </c>
      <c r="AB1406" s="69">
        <v>31</v>
      </c>
      <c r="AC1406" s="69">
        <v>0</v>
      </c>
      <c r="AD1406" s="69">
        <v>0</v>
      </c>
      <c r="AE1406" s="69">
        <v>0</v>
      </c>
      <c r="AF1406" s="69">
        <v>1</v>
      </c>
      <c r="AG1406" s="69">
        <v>0</v>
      </c>
      <c r="AH1406" s="69">
        <v>1</v>
      </c>
      <c r="AI1406" s="69">
        <v>0</v>
      </c>
      <c r="AJ1406" s="69">
        <v>0</v>
      </c>
      <c r="AK1406" s="69">
        <v>0</v>
      </c>
      <c r="AL1406" s="69">
        <v>0</v>
      </c>
      <c r="AM1406" s="69">
        <v>0</v>
      </c>
      <c r="AN1406" s="69">
        <v>0</v>
      </c>
      <c r="AO1406" s="69">
        <v>0</v>
      </c>
      <c r="AP1406" s="69">
        <v>0</v>
      </c>
      <c r="AQ1406" s="84">
        <v>0</v>
      </c>
      <c r="AR1406" s="69">
        <v>0</v>
      </c>
      <c r="AS1406" s="69">
        <v>0</v>
      </c>
      <c r="AT1406" s="69">
        <v>0</v>
      </c>
      <c r="AU1406" s="69">
        <v>0</v>
      </c>
      <c r="AV1406" s="69">
        <v>0</v>
      </c>
      <c r="AW1406" s="69">
        <v>0</v>
      </c>
      <c r="AX1406" s="69">
        <v>0</v>
      </c>
      <c r="AY1406" s="69">
        <v>0</v>
      </c>
      <c r="AZ1406" s="69">
        <v>0</v>
      </c>
      <c r="BA1406" s="69">
        <v>0</v>
      </c>
      <c r="BB1406" s="69">
        <v>0</v>
      </c>
      <c r="BC1406" s="69">
        <v>0</v>
      </c>
      <c r="BD1406" s="69">
        <v>0</v>
      </c>
      <c r="BE1406" s="69">
        <v>0</v>
      </c>
      <c r="BF1406" s="69">
        <v>0</v>
      </c>
      <c r="BG1406" s="69">
        <v>0</v>
      </c>
      <c r="BH1406" s="69">
        <v>0</v>
      </c>
      <c r="BK1406" s="69">
        <v>3</v>
      </c>
      <c r="BL1406" s="69">
        <v>10</v>
      </c>
      <c r="BM1406" s="69">
        <v>1</v>
      </c>
      <c r="BN1406" s="69">
        <v>31</v>
      </c>
      <c r="BO1406" s="89">
        <v>0</v>
      </c>
      <c r="BP1406" s="69">
        <v>1</v>
      </c>
      <c r="BQ1406" s="69">
        <v>1</v>
      </c>
      <c r="BR1406" s="69">
        <v>1</v>
      </c>
      <c r="BS1406" s="69">
        <v>22024</v>
      </c>
      <c r="BT1406" s="69">
        <v>0</v>
      </c>
      <c r="BU1406" s="69">
        <v>0</v>
      </c>
      <c r="BV1406" s="69">
        <v>1000</v>
      </c>
      <c r="BW1406" s="69">
        <v>0</v>
      </c>
      <c r="BY1406" s="69">
        <v>0</v>
      </c>
      <c r="BZ1406" s="69">
        <v>0</v>
      </c>
      <c r="CA1406" s="69">
        <v>31</v>
      </c>
      <c r="CB1406" s="89">
        <v>0</v>
      </c>
      <c r="CC1406" s="69">
        <v>0</v>
      </c>
      <c r="CD1406" s="69">
        <v>0</v>
      </c>
      <c r="CE1406" s="69">
        <v>0</v>
      </c>
      <c r="CF1406" s="69">
        <v>0</v>
      </c>
      <c r="CG1406" s="69">
        <v>0</v>
      </c>
      <c r="CH1406" s="69">
        <v>0</v>
      </c>
      <c r="CI1406" s="69">
        <v>0</v>
      </c>
      <c r="CJ1406" s="69">
        <v>0</v>
      </c>
      <c r="CL1406" s="69">
        <v>0</v>
      </c>
      <c r="CM1406" s="69">
        <v>0</v>
      </c>
      <c r="CN1406" s="69">
        <v>0</v>
      </c>
      <c r="CO1406" s="89">
        <v>0</v>
      </c>
      <c r="CP1406" s="69">
        <v>0</v>
      </c>
      <c r="CQ1406" s="69">
        <v>0</v>
      </c>
      <c r="CR1406" s="69">
        <v>0</v>
      </c>
      <c r="CS1406" s="69">
        <v>0</v>
      </c>
      <c r="CT1406" s="69">
        <v>0</v>
      </c>
      <c r="CU1406" s="69">
        <v>0</v>
      </c>
      <c r="CV1406" s="69">
        <v>0</v>
      </c>
      <c r="CW1406" s="69">
        <v>0</v>
      </c>
      <c r="CZ1406" s="69">
        <v>0</v>
      </c>
      <c r="DA1406" s="69">
        <v>0</v>
      </c>
      <c r="DB1406" s="69">
        <v>12</v>
      </c>
      <c r="DC1406" s="69">
        <v>40</v>
      </c>
      <c r="DD1406" s="69">
        <v>0</v>
      </c>
      <c r="DE1406" s="69">
        <v>0</v>
      </c>
      <c r="DF1406" s="69">
        <v>0</v>
      </c>
      <c r="DG1406" s="69">
        <v>1</v>
      </c>
      <c r="DI1406" s="69" t="e">
        <f>INDEX(Sheet3!$E$78:$E$1130,MATCH(A1406,Sheet3!$D$78:$D$1130,0))</f>
        <v>#N/A</v>
      </c>
      <c r="DJ1406" s="69" t="str">
        <f t="shared" si="280"/>
        <v>skill_icons.ps_pet_skill_040</v>
      </c>
      <c r="DK1406" s="69" t="s">
        <v>3106</v>
      </c>
      <c r="DL1406" s="93"/>
      <c r="DM1406" s="159" t="s">
        <v>3107</v>
      </c>
      <c r="DN1406" s="69" t="e">
        <f>"造成["&amp;INDEX(Sheet5!$L$2:$L$11,MATCH(BL1406,Sheet5!$J$2:$J$11,0))&amp;":"&amp;BR1406&amp;"*"&amp;BS1406/1000&amp;"]"&amp;INDEX(Sheet5!$I$2:$I$4,MATCH(BR1406,Sheet5!$H$2:$H$4,0))&amp;"的"&amp;INDEX(Sheet5!$K$2:$K$11,MATCH(BL1406,Sheet5!$J$2:$J$11,0))</f>
        <v>#N/A</v>
      </c>
      <c r="DO1406" s="69" t="e">
        <f>"造成["&amp;INDEX(Sheet5!$L$2:$L$11,MATCH(BY1406,Sheet5!$J$2:$J$11,0))&amp;":"&amp;CE1406&amp;"*"&amp;CF1406/1000&amp;"]"&amp;INDEX(Sheet5!$I$2:$I$4,MATCH(CE1406,Sheet5!$H$2:$H$4,0))&amp;"的"&amp;INDEX(Sheet5!$K$2:$K$11,MATCH(BY1406,Sheet5!$J$2:$J$11,0))</f>
        <v>#N/A</v>
      </c>
      <c r="DP1406" s="69"/>
      <c r="DQ1406" s="69"/>
      <c r="DR1406" s="69" t="e">
        <f t="shared" si="281"/>
        <v>#N/A</v>
      </c>
      <c r="DS1406" s="90">
        <f>MATCH(A1406,Sheet5!D:D,0)</f>
        <v>71</v>
      </c>
      <c r="DT1406" s="94" t="e">
        <f>MATCH(A1405,Sheet5!F:F,0)</f>
        <v>#N/A</v>
      </c>
      <c r="DU1406" s="69">
        <v>12</v>
      </c>
      <c r="DV1406" s="69">
        <v>40</v>
      </c>
      <c r="DW1406" s="69">
        <v>0</v>
      </c>
      <c r="DX1406" s="69">
        <v>0</v>
      </c>
      <c r="DY1406" s="69">
        <v>0</v>
      </c>
    </row>
    <row r="1407" spans="1:129" ht="14.25">
      <c r="A1407" s="69">
        <v>72502</v>
      </c>
      <c r="B1407" s="69">
        <v>0</v>
      </c>
      <c r="C1407" s="69">
        <v>1</v>
      </c>
      <c r="D1407" s="69" t="s">
        <v>3108</v>
      </c>
      <c r="E1407" s="69" t="s">
        <v>2938</v>
      </c>
      <c r="F1407" s="69" t="s">
        <v>2939</v>
      </c>
      <c r="G1407" s="69">
        <v>1</v>
      </c>
      <c r="H1407" s="69" t="s">
        <v>852</v>
      </c>
      <c r="I1407" s="69">
        <v>0</v>
      </c>
      <c r="J1407" s="69">
        <v>0</v>
      </c>
      <c r="K1407" s="69">
        <v>0</v>
      </c>
      <c r="M1407" s="69">
        <v>0</v>
      </c>
      <c r="O1407" s="69">
        <v>0</v>
      </c>
      <c r="P1407" s="69">
        <v>1</v>
      </c>
      <c r="Q1407" s="69">
        <v>0</v>
      </c>
      <c r="R1407" s="69">
        <v>2</v>
      </c>
      <c r="S1407" s="69">
        <v>32768</v>
      </c>
      <c r="T1407" s="69">
        <v>100</v>
      </c>
      <c r="U1407" s="69">
        <v>0</v>
      </c>
      <c r="V1407" s="69">
        <v>0</v>
      </c>
      <c r="W1407" s="69">
        <v>0</v>
      </c>
      <c r="X1407" s="69">
        <v>0</v>
      </c>
      <c r="Y1407" s="69">
        <v>0</v>
      </c>
      <c r="Z1407" s="69">
        <v>0</v>
      </c>
      <c r="AA1407" s="69">
        <v>1</v>
      </c>
      <c r="AB1407" s="69">
        <v>31</v>
      </c>
      <c r="AC1407" s="69">
        <v>0</v>
      </c>
      <c r="AD1407" s="69">
        <v>0</v>
      </c>
      <c r="AE1407" s="69">
        <v>0</v>
      </c>
      <c r="AF1407" s="69">
        <v>1</v>
      </c>
      <c r="AG1407" s="69">
        <v>0</v>
      </c>
      <c r="AH1407" s="69">
        <v>1</v>
      </c>
      <c r="AI1407" s="69">
        <v>0</v>
      </c>
      <c r="AJ1407" s="69">
        <v>0</v>
      </c>
      <c r="AK1407" s="69">
        <v>0</v>
      </c>
      <c r="AL1407" s="69">
        <v>0</v>
      </c>
      <c r="AM1407" s="69">
        <v>0</v>
      </c>
      <c r="AN1407" s="69">
        <v>0</v>
      </c>
      <c r="AO1407" s="69">
        <v>0</v>
      </c>
      <c r="AP1407" s="69">
        <v>0</v>
      </c>
      <c r="AQ1407" s="84">
        <v>0</v>
      </c>
      <c r="AR1407" s="69">
        <v>0</v>
      </c>
      <c r="AS1407" s="69">
        <v>0</v>
      </c>
      <c r="AT1407" s="69">
        <v>0</v>
      </c>
      <c r="AU1407" s="69">
        <v>0</v>
      </c>
      <c r="AV1407" s="69">
        <v>0</v>
      </c>
      <c r="AW1407" s="69">
        <v>0</v>
      </c>
      <c r="AX1407" s="69">
        <v>0</v>
      </c>
      <c r="AY1407" s="69">
        <v>0</v>
      </c>
      <c r="AZ1407" s="69">
        <v>0</v>
      </c>
      <c r="BA1407" s="69">
        <v>0</v>
      </c>
      <c r="BB1407" s="69">
        <v>0</v>
      </c>
      <c r="BC1407" s="69">
        <v>0</v>
      </c>
      <c r="BD1407" s="69">
        <v>0</v>
      </c>
      <c r="BE1407" s="69">
        <v>0</v>
      </c>
      <c r="BF1407" s="69">
        <v>0</v>
      </c>
      <c r="BG1407" s="69">
        <v>0</v>
      </c>
      <c r="BH1407" s="69">
        <v>0</v>
      </c>
      <c r="BK1407" s="69">
        <v>3</v>
      </c>
      <c r="BL1407" s="69">
        <v>10</v>
      </c>
      <c r="BM1407" s="69">
        <v>1</v>
      </c>
      <c r="BN1407" s="69">
        <v>31</v>
      </c>
      <c r="BO1407" s="89">
        <v>0</v>
      </c>
      <c r="BP1407" s="69">
        <v>1</v>
      </c>
      <c r="BQ1407" s="69">
        <v>1</v>
      </c>
      <c r="BR1407" s="69">
        <v>1</v>
      </c>
      <c r="BS1407" s="69">
        <v>22025</v>
      </c>
      <c r="BT1407" s="69">
        <v>0</v>
      </c>
      <c r="BU1407" s="69">
        <v>0</v>
      </c>
      <c r="BV1407" s="69">
        <v>1000</v>
      </c>
      <c r="BW1407" s="69">
        <v>0</v>
      </c>
      <c r="BY1407" s="69">
        <v>0</v>
      </c>
      <c r="BZ1407" s="69">
        <v>0</v>
      </c>
      <c r="CA1407" s="69">
        <v>31</v>
      </c>
      <c r="CB1407" s="89">
        <v>0</v>
      </c>
      <c r="CC1407" s="69">
        <v>0</v>
      </c>
      <c r="CD1407" s="69">
        <v>0</v>
      </c>
      <c r="CE1407" s="69">
        <v>0</v>
      </c>
      <c r="CF1407" s="69">
        <v>0</v>
      </c>
      <c r="CG1407" s="69">
        <v>0</v>
      </c>
      <c r="CH1407" s="69">
        <v>0</v>
      </c>
      <c r="CI1407" s="69">
        <v>0</v>
      </c>
      <c r="CJ1407" s="69">
        <v>0</v>
      </c>
      <c r="CL1407" s="69">
        <v>0</v>
      </c>
      <c r="CM1407" s="69">
        <v>0</v>
      </c>
      <c r="CN1407" s="69">
        <v>0</v>
      </c>
      <c r="CO1407" s="89">
        <v>0</v>
      </c>
      <c r="CP1407" s="69">
        <v>0</v>
      </c>
      <c r="CQ1407" s="69">
        <v>0</v>
      </c>
      <c r="CR1407" s="69">
        <v>0</v>
      </c>
      <c r="CS1407" s="69">
        <v>0</v>
      </c>
      <c r="CT1407" s="69">
        <v>0</v>
      </c>
      <c r="CU1407" s="69">
        <v>0</v>
      </c>
      <c r="CV1407" s="69">
        <v>0</v>
      </c>
      <c r="CW1407" s="69">
        <v>0</v>
      </c>
      <c r="CZ1407" s="69">
        <v>0</v>
      </c>
      <c r="DA1407" s="69">
        <v>0</v>
      </c>
      <c r="DB1407" s="69">
        <v>12</v>
      </c>
      <c r="DC1407" s="69">
        <v>0</v>
      </c>
      <c r="DD1407" s="69">
        <v>0</v>
      </c>
      <c r="DE1407" s="69">
        <v>0</v>
      </c>
      <c r="DF1407" s="69">
        <v>0</v>
      </c>
      <c r="DG1407" s="69">
        <v>1</v>
      </c>
      <c r="DI1407" s="69" t="e">
        <f>INDEX(Sheet3!$E$78:$E$1130,MATCH(A1407,Sheet3!$D$78:$D$1130,0))</f>
        <v>#N/A</v>
      </c>
      <c r="DJ1407" s="69" t="str">
        <f t="shared" si="280"/>
        <v>skill_icons.ps_pet_skill_043</v>
      </c>
      <c r="DK1407" s="69" t="s">
        <v>3109</v>
      </c>
      <c r="DL1407" s="93"/>
      <c r="DM1407" s="94" t="s">
        <v>3110</v>
      </c>
      <c r="DN1407" s="69" t="e">
        <f>"造成["&amp;INDEX(Sheet5!$L$2:$L$11,MATCH(BL1407,Sheet5!$J$2:$J$11,0))&amp;":"&amp;BR1407&amp;"*"&amp;BS1407/1000&amp;"]"&amp;INDEX(Sheet5!$I$2:$I$4,MATCH(BR1407,Sheet5!$H$2:$H$4,0))&amp;"的"&amp;INDEX(Sheet5!$K$2:$K$11,MATCH(BL1407,Sheet5!$J$2:$J$11,0))</f>
        <v>#N/A</v>
      </c>
      <c r="DO1407" s="69" t="e">
        <f>"造成["&amp;INDEX(Sheet5!$L$2:$L$11,MATCH(BY1407,Sheet5!$J$2:$J$11,0))&amp;":"&amp;CE1407&amp;"*"&amp;CF1407/1000&amp;"]"&amp;INDEX(Sheet5!$I$2:$I$4,MATCH(CE1407,Sheet5!$H$2:$H$4,0))&amp;"的"&amp;INDEX(Sheet5!$K$2:$K$11,MATCH(BY1407,Sheet5!$J$2:$J$11,0))</f>
        <v>#N/A</v>
      </c>
      <c r="DP1407" s="69"/>
      <c r="DQ1407" s="69"/>
      <c r="DR1407" s="69" t="e">
        <f t="shared" si="281"/>
        <v>#N/A</v>
      </c>
      <c r="DS1407" s="90">
        <f>MATCH(A1407,Sheet5!D:D,0)</f>
        <v>72</v>
      </c>
      <c r="DT1407" s="94" t="e">
        <f>MATCH(A1406,Sheet5!F:F,0)</f>
        <v>#N/A</v>
      </c>
      <c r="DU1407" s="69">
        <v>12</v>
      </c>
      <c r="DV1407" s="69">
        <v>0</v>
      </c>
      <c r="DW1407" s="69">
        <v>0</v>
      </c>
      <c r="DX1407" s="69">
        <v>0</v>
      </c>
      <c r="DY1407" s="69">
        <v>0</v>
      </c>
    </row>
    <row r="1408" spans="1:129" ht="14.25">
      <c r="A1408" s="69">
        <v>72602</v>
      </c>
      <c r="B1408" s="69">
        <v>0</v>
      </c>
      <c r="C1408" s="69">
        <v>1</v>
      </c>
      <c r="D1408" s="69" t="s">
        <v>3111</v>
      </c>
      <c r="E1408" s="69" t="s">
        <v>2943</v>
      </c>
      <c r="F1408" s="69" t="s">
        <v>2944</v>
      </c>
      <c r="G1408" s="69">
        <v>1</v>
      </c>
      <c r="H1408" s="69" t="s">
        <v>852</v>
      </c>
      <c r="I1408" s="69">
        <v>0</v>
      </c>
      <c r="J1408" s="69">
        <v>0</v>
      </c>
      <c r="K1408" s="69">
        <v>0</v>
      </c>
      <c r="M1408" s="69">
        <v>0</v>
      </c>
      <c r="O1408" s="69">
        <v>0</v>
      </c>
      <c r="P1408" s="69">
        <v>1</v>
      </c>
      <c r="Q1408" s="69">
        <v>0</v>
      </c>
      <c r="R1408" s="69">
        <v>2</v>
      </c>
      <c r="S1408" s="69">
        <v>32768</v>
      </c>
      <c r="T1408" s="69">
        <v>100</v>
      </c>
      <c r="U1408" s="69">
        <v>0</v>
      </c>
      <c r="V1408" s="69">
        <v>0</v>
      </c>
      <c r="W1408" s="69">
        <v>0</v>
      </c>
      <c r="X1408" s="69">
        <v>0</v>
      </c>
      <c r="Y1408" s="69">
        <v>0</v>
      </c>
      <c r="Z1408" s="69">
        <v>0</v>
      </c>
      <c r="AA1408" s="69">
        <v>1</v>
      </c>
      <c r="AB1408" s="69">
        <v>31</v>
      </c>
      <c r="AC1408" s="69">
        <v>0</v>
      </c>
      <c r="AD1408" s="69">
        <v>0</v>
      </c>
      <c r="AE1408" s="69">
        <v>0</v>
      </c>
      <c r="AF1408" s="69">
        <v>1</v>
      </c>
      <c r="AG1408" s="69">
        <v>0</v>
      </c>
      <c r="AH1408" s="69">
        <v>1</v>
      </c>
      <c r="AI1408" s="69">
        <v>0</v>
      </c>
      <c r="AJ1408" s="69">
        <v>0</v>
      </c>
      <c r="AK1408" s="69">
        <v>0</v>
      </c>
      <c r="AL1408" s="69">
        <v>0</v>
      </c>
      <c r="AM1408" s="69">
        <v>0</v>
      </c>
      <c r="AN1408" s="69">
        <v>0</v>
      </c>
      <c r="AO1408" s="69">
        <v>0</v>
      </c>
      <c r="AP1408" s="69">
        <v>0</v>
      </c>
      <c r="AQ1408" s="84">
        <v>0</v>
      </c>
      <c r="AR1408" s="69">
        <v>0</v>
      </c>
      <c r="AS1408" s="69">
        <v>0</v>
      </c>
      <c r="AT1408" s="69">
        <v>0</v>
      </c>
      <c r="AU1408" s="69">
        <v>0</v>
      </c>
      <c r="AV1408" s="69">
        <v>0</v>
      </c>
      <c r="AW1408" s="69">
        <v>0</v>
      </c>
      <c r="AX1408" s="69">
        <v>0</v>
      </c>
      <c r="AY1408" s="69">
        <v>0</v>
      </c>
      <c r="AZ1408" s="69">
        <v>0</v>
      </c>
      <c r="BA1408" s="69">
        <v>0</v>
      </c>
      <c r="BB1408" s="69">
        <v>0</v>
      </c>
      <c r="BC1408" s="69">
        <v>0</v>
      </c>
      <c r="BD1408" s="69">
        <v>0</v>
      </c>
      <c r="BE1408" s="69">
        <v>0</v>
      </c>
      <c r="BF1408" s="69">
        <v>0</v>
      </c>
      <c r="BG1408" s="69">
        <v>0</v>
      </c>
      <c r="BH1408" s="69">
        <v>0</v>
      </c>
      <c r="BK1408" s="69">
        <v>3</v>
      </c>
      <c r="BL1408" s="69">
        <v>10</v>
      </c>
      <c r="BM1408" s="69">
        <v>1</v>
      </c>
      <c r="BN1408" s="69">
        <v>31</v>
      </c>
      <c r="BO1408" s="89">
        <v>0</v>
      </c>
      <c r="BP1408" s="69">
        <v>1</v>
      </c>
      <c r="BQ1408" s="69">
        <v>1</v>
      </c>
      <c r="BR1408" s="69">
        <v>1</v>
      </c>
      <c r="BS1408" s="69">
        <v>22026</v>
      </c>
      <c r="BT1408" s="69">
        <v>0</v>
      </c>
      <c r="BU1408" s="69">
        <v>0</v>
      </c>
      <c r="BV1408" s="69">
        <v>1000</v>
      </c>
      <c r="BW1408" s="69">
        <v>0</v>
      </c>
      <c r="BY1408" s="69">
        <v>0</v>
      </c>
      <c r="BZ1408" s="69">
        <v>0</v>
      </c>
      <c r="CA1408" s="69">
        <v>31</v>
      </c>
      <c r="CB1408" s="89">
        <v>0</v>
      </c>
      <c r="CC1408" s="69">
        <v>0</v>
      </c>
      <c r="CD1408" s="69">
        <v>0</v>
      </c>
      <c r="CE1408" s="69">
        <v>0</v>
      </c>
      <c r="CF1408" s="69">
        <v>0</v>
      </c>
      <c r="CG1408" s="69">
        <v>0</v>
      </c>
      <c r="CH1408" s="69">
        <v>0</v>
      </c>
      <c r="CI1408" s="69">
        <v>0</v>
      </c>
      <c r="CJ1408" s="69">
        <v>0</v>
      </c>
      <c r="CL1408" s="69">
        <v>0</v>
      </c>
      <c r="CM1408" s="69">
        <v>0</v>
      </c>
      <c r="CN1408" s="69">
        <v>0</v>
      </c>
      <c r="CO1408" s="89">
        <v>0</v>
      </c>
      <c r="CP1408" s="69">
        <v>0</v>
      </c>
      <c r="CQ1408" s="69">
        <v>0</v>
      </c>
      <c r="CR1408" s="69">
        <v>0</v>
      </c>
      <c r="CS1408" s="69">
        <v>0</v>
      </c>
      <c r="CT1408" s="69">
        <v>0</v>
      </c>
      <c r="CU1408" s="69">
        <v>0</v>
      </c>
      <c r="CV1408" s="69">
        <v>0</v>
      </c>
      <c r="CW1408" s="69">
        <v>0</v>
      </c>
      <c r="CZ1408" s="69">
        <v>0</v>
      </c>
      <c r="DA1408" s="69">
        <v>0</v>
      </c>
      <c r="DB1408" s="69">
        <v>8</v>
      </c>
      <c r="DC1408" s="69">
        <v>12</v>
      </c>
      <c r="DD1408" s="69">
        <v>0</v>
      </c>
      <c r="DE1408" s="69">
        <v>0</v>
      </c>
      <c r="DF1408" s="69">
        <v>0</v>
      </c>
      <c r="DG1408" s="69">
        <v>1</v>
      </c>
      <c r="DI1408" s="69" t="e">
        <f>INDEX(Sheet3!$E$78:$E$1130,MATCH(A1408,Sheet3!$D$78:$D$1130,0))</f>
        <v>#N/A</v>
      </c>
      <c r="DJ1408" s="69" t="str">
        <f t="shared" si="280"/>
        <v>skill_icons.ps_pet_skill_044</v>
      </c>
      <c r="DK1408" s="69" t="s">
        <v>3112</v>
      </c>
      <c r="DL1408" s="93"/>
      <c r="DM1408" s="94" t="s">
        <v>3113</v>
      </c>
      <c r="DN1408" s="69" t="e">
        <f>"造成["&amp;INDEX(Sheet5!$L$2:$L$11,MATCH(BL1408,Sheet5!$J$2:$J$11,0))&amp;":"&amp;BR1408&amp;"*"&amp;BS1408/1000&amp;"]"&amp;INDEX(Sheet5!$I$2:$I$4,MATCH(BR1408,Sheet5!$H$2:$H$4,0))&amp;"的"&amp;INDEX(Sheet5!$K$2:$K$11,MATCH(BL1408,Sheet5!$J$2:$J$11,0))</f>
        <v>#N/A</v>
      </c>
      <c r="DO1408" s="69" t="e">
        <f>"造成["&amp;INDEX(Sheet5!$L$2:$L$11,MATCH(BY1408,Sheet5!$J$2:$J$11,0))&amp;":"&amp;CE1408&amp;"*"&amp;CF1408/1000&amp;"]"&amp;INDEX(Sheet5!$I$2:$I$4,MATCH(CE1408,Sheet5!$H$2:$H$4,0))&amp;"的"&amp;INDEX(Sheet5!$K$2:$K$11,MATCH(BY1408,Sheet5!$J$2:$J$11,0))</f>
        <v>#N/A</v>
      </c>
      <c r="DP1408" s="69"/>
      <c r="DQ1408" s="69"/>
      <c r="DR1408" s="69" t="e">
        <f t="shared" si="281"/>
        <v>#N/A</v>
      </c>
      <c r="DS1408" s="90">
        <f>MATCH(A1408,Sheet5!D:D,0)</f>
        <v>73</v>
      </c>
      <c r="DT1408" s="94" t="e">
        <f>MATCH(A1407,Sheet5!F:F,0)</f>
        <v>#N/A</v>
      </c>
      <c r="DU1408" s="69">
        <v>8</v>
      </c>
      <c r="DV1408" s="69">
        <v>12</v>
      </c>
      <c r="DW1408" s="69">
        <v>0</v>
      </c>
      <c r="DX1408" s="69">
        <v>0</v>
      </c>
      <c r="DY1408" s="69">
        <v>0</v>
      </c>
    </row>
    <row r="1409" spans="1:129" ht="14.25">
      <c r="A1409" s="69">
        <v>72702</v>
      </c>
      <c r="B1409" s="69">
        <v>0</v>
      </c>
      <c r="C1409" s="69">
        <v>1</v>
      </c>
      <c r="D1409" s="69" t="s">
        <v>3114</v>
      </c>
      <c r="E1409" s="69" t="s">
        <v>2948</v>
      </c>
      <c r="F1409" s="69" t="s">
        <v>2949</v>
      </c>
      <c r="G1409" s="69">
        <v>1</v>
      </c>
      <c r="H1409" s="69" t="s">
        <v>852</v>
      </c>
      <c r="I1409" s="69">
        <v>0</v>
      </c>
      <c r="J1409" s="69">
        <v>0</v>
      </c>
      <c r="K1409" s="69">
        <v>0</v>
      </c>
      <c r="M1409" s="69">
        <v>0</v>
      </c>
      <c r="O1409" s="69">
        <v>0</v>
      </c>
      <c r="P1409" s="69">
        <v>1</v>
      </c>
      <c r="Q1409" s="69">
        <v>0</v>
      </c>
      <c r="R1409" s="69">
        <v>2</v>
      </c>
      <c r="S1409" s="69">
        <v>32768</v>
      </c>
      <c r="T1409" s="69">
        <v>100</v>
      </c>
      <c r="U1409" s="69">
        <v>0</v>
      </c>
      <c r="V1409" s="69">
        <v>0</v>
      </c>
      <c r="W1409" s="69">
        <v>0</v>
      </c>
      <c r="X1409" s="69">
        <v>0</v>
      </c>
      <c r="Y1409" s="69">
        <v>0</v>
      </c>
      <c r="Z1409" s="69">
        <v>0</v>
      </c>
      <c r="AA1409" s="69">
        <v>1</v>
      </c>
      <c r="AB1409" s="69">
        <v>31</v>
      </c>
      <c r="AC1409" s="69">
        <v>0</v>
      </c>
      <c r="AD1409" s="69">
        <v>0</v>
      </c>
      <c r="AE1409" s="69">
        <v>0</v>
      </c>
      <c r="AF1409" s="69">
        <v>1</v>
      </c>
      <c r="AG1409" s="69">
        <v>0</v>
      </c>
      <c r="AH1409" s="69">
        <v>1</v>
      </c>
      <c r="AI1409" s="69">
        <v>0</v>
      </c>
      <c r="AJ1409" s="69">
        <v>0</v>
      </c>
      <c r="AK1409" s="69">
        <v>0</v>
      </c>
      <c r="AL1409" s="69">
        <v>0</v>
      </c>
      <c r="AM1409" s="69">
        <v>0</v>
      </c>
      <c r="AN1409" s="69">
        <v>0</v>
      </c>
      <c r="AO1409" s="69">
        <v>0</v>
      </c>
      <c r="AP1409" s="69">
        <v>0</v>
      </c>
      <c r="AQ1409" s="84">
        <v>0</v>
      </c>
      <c r="AR1409" s="69">
        <v>0</v>
      </c>
      <c r="AS1409" s="69">
        <v>0</v>
      </c>
      <c r="AT1409" s="69">
        <v>0</v>
      </c>
      <c r="AU1409" s="69">
        <v>0</v>
      </c>
      <c r="AV1409" s="69">
        <v>0</v>
      </c>
      <c r="AW1409" s="69">
        <v>0</v>
      </c>
      <c r="AX1409" s="69">
        <v>0</v>
      </c>
      <c r="AY1409" s="69">
        <v>0</v>
      </c>
      <c r="AZ1409" s="69">
        <v>0</v>
      </c>
      <c r="BA1409" s="69">
        <v>0</v>
      </c>
      <c r="BB1409" s="69">
        <v>0</v>
      </c>
      <c r="BC1409" s="69">
        <v>0</v>
      </c>
      <c r="BD1409" s="69">
        <v>0</v>
      </c>
      <c r="BE1409" s="69">
        <v>0</v>
      </c>
      <c r="BF1409" s="69">
        <v>0</v>
      </c>
      <c r="BG1409" s="69">
        <v>0</v>
      </c>
      <c r="BH1409" s="69">
        <v>0</v>
      </c>
      <c r="BK1409" s="69">
        <v>3</v>
      </c>
      <c r="BL1409" s="69">
        <v>10</v>
      </c>
      <c r="BM1409" s="69">
        <v>1</v>
      </c>
      <c r="BN1409" s="69">
        <v>31</v>
      </c>
      <c r="BO1409" s="89">
        <v>0</v>
      </c>
      <c r="BP1409" s="69">
        <v>1</v>
      </c>
      <c r="BQ1409" s="69">
        <v>1</v>
      </c>
      <c r="BR1409" s="69">
        <v>1</v>
      </c>
      <c r="BS1409" s="69">
        <v>22027</v>
      </c>
      <c r="BT1409" s="69">
        <v>0</v>
      </c>
      <c r="BU1409" s="69">
        <v>0</v>
      </c>
      <c r="BV1409" s="69">
        <v>1000</v>
      </c>
      <c r="BW1409" s="69">
        <v>0</v>
      </c>
      <c r="BY1409" s="69">
        <v>0</v>
      </c>
      <c r="BZ1409" s="69">
        <v>0</v>
      </c>
      <c r="CA1409" s="69">
        <v>31</v>
      </c>
      <c r="CB1409" s="89">
        <v>0</v>
      </c>
      <c r="CC1409" s="69">
        <v>0</v>
      </c>
      <c r="CD1409" s="69">
        <v>0</v>
      </c>
      <c r="CE1409" s="69">
        <v>0</v>
      </c>
      <c r="CF1409" s="69">
        <v>0</v>
      </c>
      <c r="CG1409" s="69">
        <v>0</v>
      </c>
      <c r="CH1409" s="69">
        <v>0</v>
      </c>
      <c r="CI1409" s="69">
        <v>0</v>
      </c>
      <c r="CJ1409" s="69">
        <v>0</v>
      </c>
      <c r="CL1409" s="69">
        <v>0</v>
      </c>
      <c r="CM1409" s="69">
        <v>0</v>
      </c>
      <c r="CN1409" s="69">
        <v>0</v>
      </c>
      <c r="CO1409" s="89">
        <v>0</v>
      </c>
      <c r="CP1409" s="69">
        <v>0</v>
      </c>
      <c r="CQ1409" s="69">
        <v>0</v>
      </c>
      <c r="CR1409" s="69">
        <v>0</v>
      </c>
      <c r="CS1409" s="69">
        <v>0</v>
      </c>
      <c r="CT1409" s="69">
        <v>0</v>
      </c>
      <c r="CU1409" s="69">
        <v>0</v>
      </c>
      <c r="CV1409" s="69">
        <v>0</v>
      </c>
      <c r="CW1409" s="69">
        <v>0</v>
      </c>
      <c r="CZ1409" s="69">
        <v>0</v>
      </c>
      <c r="DA1409" s="69">
        <v>0</v>
      </c>
      <c r="DB1409" s="69">
        <v>8</v>
      </c>
      <c r="DC1409" s="69">
        <v>12</v>
      </c>
      <c r="DD1409" s="69">
        <v>0</v>
      </c>
      <c r="DE1409" s="69">
        <v>0</v>
      </c>
      <c r="DF1409" s="69">
        <v>0</v>
      </c>
      <c r="DG1409" s="69">
        <v>1</v>
      </c>
      <c r="DI1409" s="69" t="e">
        <f>INDEX(Sheet3!$E$78:$E$1130,MATCH(A1409,Sheet3!$D$78:$D$1130,0))</f>
        <v>#N/A</v>
      </c>
      <c r="DJ1409" s="69" t="str">
        <f t="shared" si="280"/>
        <v>skill_icons.ps_pet_skill_045</v>
      </c>
      <c r="DK1409" s="69" t="s">
        <v>3115</v>
      </c>
      <c r="DL1409" s="93"/>
      <c r="DM1409" s="94" t="s">
        <v>3116</v>
      </c>
      <c r="DN1409" s="69" t="e">
        <f>"造成["&amp;INDEX(Sheet5!$L$2:$L$11,MATCH(BL1409,Sheet5!$J$2:$J$11,0))&amp;":"&amp;BR1409&amp;"*"&amp;BS1409/1000&amp;"]"&amp;INDEX(Sheet5!$I$2:$I$4,MATCH(BR1409,Sheet5!$H$2:$H$4,0))&amp;"的"&amp;INDEX(Sheet5!$K$2:$K$11,MATCH(BL1409,Sheet5!$J$2:$J$11,0))</f>
        <v>#N/A</v>
      </c>
      <c r="DO1409" s="69" t="e">
        <f>"造成["&amp;INDEX(Sheet5!$L$2:$L$11,MATCH(BY1409,Sheet5!$J$2:$J$11,0))&amp;":"&amp;CE1409&amp;"*"&amp;CF1409/1000&amp;"]"&amp;INDEX(Sheet5!$I$2:$I$4,MATCH(CE1409,Sheet5!$H$2:$H$4,0))&amp;"的"&amp;INDEX(Sheet5!$K$2:$K$11,MATCH(BY1409,Sheet5!$J$2:$J$11,0))</f>
        <v>#N/A</v>
      </c>
      <c r="DP1409" s="69"/>
      <c r="DQ1409" s="69"/>
      <c r="DR1409" s="69" t="e">
        <f t="shared" si="281"/>
        <v>#N/A</v>
      </c>
      <c r="DS1409" s="90">
        <f>MATCH(A1409,Sheet5!D:D,0)</f>
        <v>74</v>
      </c>
      <c r="DT1409" s="94" t="e">
        <f>MATCH(A1408,Sheet5!F:F,0)</f>
        <v>#N/A</v>
      </c>
      <c r="DU1409" s="69">
        <v>8</v>
      </c>
      <c r="DV1409" s="69">
        <v>12</v>
      </c>
      <c r="DW1409" s="69">
        <v>0</v>
      </c>
      <c r="DX1409" s="69">
        <v>0</v>
      </c>
      <c r="DY1409" s="69">
        <v>0</v>
      </c>
    </row>
    <row r="1410" spans="1:129" ht="14.25">
      <c r="A1410" s="69">
        <v>72802</v>
      </c>
      <c r="B1410" s="69">
        <v>0</v>
      </c>
      <c r="C1410" s="69">
        <v>1</v>
      </c>
      <c r="D1410" s="69" t="s">
        <v>3117</v>
      </c>
      <c r="E1410" s="69" t="s">
        <v>2953</v>
      </c>
      <c r="F1410" s="69" t="s">
        <v>2954</v>
      </c>
      <c r="G1410" s="69">
        <v>1</v>
      </c>
      <c r="H1410" s="69" t="s">
        <v>852</v>
      </c>
      <c r="I1410" s="69">
        <v>0</v>
      </c>
      <c r="J1410" s="69">
        <v>0</v>
      </c>
      <c r="K1410" s="69">
        <v>0</v>
      </c>
      <c r="M1410" s="69">
        <v>0</v>
      </c>
      <c r="O1410" s="69">
        <v>0</v>
      </c>
      <c r="P1410" s="69">
        <v>1</v>
      </c>
      <c r="Q1410" s="69">
        <v>0</v>
      </c>
      <c r="R1410" s="69">
        <v>2</v>
      </c>
      <c r="S1410" s="69">
        <v>32768</v>
      </c>
      <c r="T1410" s="69">
        <v>100</v>
      </c>
      <c r="U1410" s="69">
        <v>0</v>
      </c>
      <c r="V1410" s="69">
        <v>0</v>
      </c>
      <c r="W1410" s="69">
        <v>0</v>
      </c>
      <c r="X1410" s="69">
        <v>0</v>
      </c>
      <c r="Y1410" s="69">
        <v>0</v>
      </c>
      <c r="Z1410" s="69">
        <v>0</v>
      </c>
      <c r="AA1410" s="69">
        <v>1</v>
      </c>
      <c r="AB1410" s="69">
        <v>31</v>
      </c>
      <c r="AC1410" s="69">
        <v>0</v>
      </c>
      <c r="AD1410" s="69">
        <v>0</v>
      </c>
      <c r="AE1410" s="69">
        <v>0</v>
      </c>
      <c r="AF1410" s="69">
        <v>1</v>
      </c>
      <c r="AG1410" s="69">
        <v>0</v>
      </c>
      <c r="AH1410" s="69">
        <v>1</v>
      </c>
      <c r="AI1410" s="69">
        <v>0</v>
      </c>
      <c r="AJ1410" s="69">
        <v>0</v>
      </c>
      <c r="AK1410" s="69">
        <v>0</v>
      </c>
      <c r="AL1410" s="69">
        <v>0</v>
      </c>
      <c r="AM1410" s="69">
        <v>0</v>
      </c>
      <c r="AN1410" s="69">
        <v>0</v>
      </c>
      <c r="AO1410" s="69">
        <v>0</v>
      </c>
      <c r="AP1410" s="69">
        <v>0</v>
      </c>
      <c r="AQ1410" s="84">
        <v>0</v>
      </c>
      <c r="AR1410" s="69">
        <v>0</v>
      </c>
      <c r="AS1410" s="69">
        <v>0</v>
      </c>
      <c r="AT1410" s="69">
        <v>0</v>
      </c>
      <c r="AU1410" s="69">
        <v>0</v>
      </c>
      <c r="AV1410" s="69">
        <v>0</v>
      </c>
      <c r="AW1410" s="69">
        <v>0</v>
      </c>
      <c r="AX1410" s="69">
        <v>0</v>
      </c>
      <c r="AY1410" s="69">
        <v>0</v>
      </c>
      <c r="AZ1410" s="69">
        <v>0</v>
      </c>
      <c r="BA1410" s="69">
        <v>0</v>
      </c>
      <c r="BB1410" s="69">
        <v>0</v>
      </c>
      <c r="BC1410" s="69">
        <v>0</v>
      </c>
      <c r="BD1410" s="69">
        <v>0</v>
      </c>
      <c r="BE1410" s="69">
        <v>0</v>
      </c>
      <c r="BF1410" s="69">
        <v>0</v>
      </c>
      <c r="BG1410" s="69">
        <v>0</v>
      </c>
      <c r="BH1410" s="69">
        <v>0</v>
      </c>
      <c r="BK1410" s="69">
        <v>3</v>
      </c>
      <c r="BL1410" s="69">
        <v>10</v>
      </c>
      <c r="BM1410" s="69">
        <v>1</v>
      </c>
      <c r="BN1410" s="69">
        <v>31</v>
      </c>
      <c r="BO1410" s="89">
        <v>0</v>
      </c>
      <c r="BP1410" s="69">
        <v>1</v>
      </c>
      <c r="BQ1410" s="69">
        <v>1</v>
      </c>
      <c r="BR1410" s="69">
        <v>1</v>
      </c>
      <c r="BS1410" s="69">
        <v>22028</v>
      </c>
      <c r="BT1410" s="69">
        <v>0</v>
      </c>
      <c r="BU1410" s="69">
        <v>0</v>
      </c>
      <c r="BV1410" s="69">
        <v>1000</v>
      </c>
      <c r="BW1410" s="69">
        <v>0</v>
      </c>
      <c r="BY1410" s="69">
        <v>0</v>
      </c>
      <c r="BZ1410" s="69">
        <v>0</v>
      </c>
      <c r="CA1410" s="69">
        <v>31</v>
      </c>
      <c r="CB1410" s="89">
        <v>0</v>
      </c>
      <c r="CC1410" s="69">
        <v>0</v>
      </c>
      <c r="CD1410" s="69">
        <v>0</v>
      </c>
      <c r="CE1410" s="69">
        <v>0</v>
      </c>
      <c r="CF1410" s="69">
        <v>0</v>
      </c>
      <c r="CG1410" s="69">
        <v>0</v>
      </c>
      <c r="CH1410" s="69">
        <v>0</v>
      </c>
      <c r="CI1410" s="69">
        <v>0</v>
      </c>
      <c r="CJ1410" s="69">
        <v>0</v>
      </c>
      <c r="CL1410" s="69">
        <v>0</v>
      </c>
      <c r="CM1410" s="69">
        <v>0</v>
      </c>
      <c r="CN1410" s="69">
        <v>0</v>
      </c>
      <c r="CO1410" s="89">
        <v>0</v>
      </c>
      <c r="CP1410" s="69">
        <v>0</v>
      </c>
      <c r="CQ1410" s="69">
        <v>0</v>
      </c>
      <c r="CR1410" s="69">
        <v>0</v>
      </c>
      <c r="CS1410" s="69">
        <v>0</v>
      </c>
      <c r="CT1410" s="69">
        <v>0</v>
      </c>
      <c r="CU1410" s="69">
        <v>0</v>
      </c>
      <c r="CV1410" s="69">
        <v>0</v>
      </c>
      <c r="CW1410" s="69">
        <v>0</v>
      </c>
      <c r="CZ1410" s="69">
        <v>0</v>
      </c>
      <c r="DA1410" s="69">
        <v>0</v>
      </c>
      <c r="DB1410" s="69">
        <v>8</v>
      </c>
      <c r="DC1410" s="69">
        <v>12</v>
      </c>
      <c r="DD1410" s="69">
        <v>0</v>
      </c>
      <c r="DE1410" s="69">
        <v>0</v>
      </c>
      <c r="DF1410" s="69">
        <v>0</v>
      </c>
      <c r="DG1410" s="69">
        <v>1</v>
      </c>
      <c r="DI1410" s="69" t="e">
        <f>INDEX(Sheet3!$E$78:$E$1130,MATCH(A1410,Sheet3!$D$78:$D$1130,0))</f>
        <v>#N/A</v>
      </c>
      <c r="DJ1410" s="69" t="str">
        <f t="shared" si="280"/>
        <v>skill_icons.ps_pet_skill_046</v>
      </c>
      <c r="DK1410" s="69" t="s">
        <v>3118</v>
      </c>
      <c r="DL1410" s="93"/>
      <c r="DM1410" s="94" t="s">
        <v>3119</v>
      </c>
      <c r="DN1410" s="69" t="e">
        <f>"造成["&amp;INDEX(Sheet5!$L$2:$L$11,MATCH(BL1410,Sheet5!$J$2:$J$11,0))&amp;":"&amp;BR1410&amp;"*"&amp;BS1410/1000&amp;"]"&amp;INDEX(Sheet5!$I$2:$I$4,MATCH(BR1410,Sheet5!$H$2:$H$4,0))&amp;"的"&amp;INDEX(Sheet5!$K$2:$K$11,MATCH(BL1410,Sheet5!$J$2:$J$11,0))</f>
        <v>#N/A</v>
      </c>
      <c r="DO1410" s="69" t="e">
        <f>"造成["&amp;INDEX(Sheet5!$L$2:$L$11,MATCH(BY1410,Sheet5!$J$2:$J$11,0))&amp;":"&amp;CE1410&amp;"*"&amp;CF1410/1000&amp;"]"&amp;INDEX(Sheet5!$I$2:$I$4,MATCH(CE1410,Sheet5!$H$2:$H$4,0))&amp;"的"&amp;INDEX(Sheet5!$K$2:$K$11,MATCH(BY1410,Sheet5!$J$2:$J$11,0))</f>
        <v>#N/A</v>
      </c>
      <c r="DP1410" s="69"/>
      <c r="DQ1410" s="69"/>
      <c r="DR1410" s="69" t="e">
        <f t="shared" si="281"/>
        <v>#N/A</v>
      </c>
      <c r="DS1410" s="90">
        <f>MATCH(A1410,Sheet5!D:D,0)</f>
        <v>75</v>
      </c>
      <c r="DT1410" s="94" t="e">
        <f>MATCH(A1409,Sheet5!F:F,0)</f>
        <v>#N/A</v>
      </c>
      <c r="DU1410" s="69">
        <v>8</v>
      </c>
      <c r="DV1410" s="69">
        <v>12</v>
      </c>
      <c r="DW1410" s="69">
        <v>0</v>
      </c>
      <c r="DX1410" s="69">
        <v>0</v>
      </c>
      <c r="DY1410" s="69">
        <v>0</v>
      </c>
    </row>
    <row r="1411" spans="1:129" ht="14.25">
      <c r="A1411" s="69">
        <v>72902</v>
      </c>
      <c r="B1411" s="69">
        <v>0</v>
      </c>
      <c r="C1411" s="69">
        <v>1</v>
      </c>
      <c r="D1411" s="69" t="s">
        <v>3120</v>
      </c>
      <c r="E1411" s="69" t="s">
        <v>2958</v>
      </c>
      <c r="F1411" s="69" t="s">
        <v>2959</v>
      </c>
      <c r="G1411" s="69">
        <v>1</v>
      </c>
      <c r="H1411" s="69" t="s">
        <v>852</v>
      </c>
      <c r="I1411" s="69">
        <v>0</v>
      </c>
      <c r="J1411" s="69">
        <v>0</v>
      </c>
      <c r="K1411" s="69">
        <v>0</v>
      </c>
      <c r="M1411" s="69">
        <v>0</v>
      </c>
      <c r="O1411" s="69">
        <v>0</v>
      </c>
      <c r="P1411" s="69">
        <v>1</v>
      </c>
      <c r="Q1411" s="69">
        <v>0</v>
      </c>
      <c r="R1411" s="69">
        <v>2</v>
      </c>
      <c r="S1411" s="69">
        <v>32768</v>
      </c>
      <c r="T1411" s="69">
        <v>100</v>
      </c>
      <c r="U1411" s="69">
        <v>0</v>
      </c>
      <c r="V1411" s="69">
        <v>0</v>
      </c>
      <c r="W1411" s="69">
        <v>0</v>
      </c>
      <c r="X1411" s="69">
        <v>0</v>
      </c>
      <c r="Y1411" s="69">
        <v>0</v>
      </c>
      <c r="Z1411" s="69">
        <v>0</v>
      </c>
      <c r="AA1411" s="69">
        <v>1</v>
      </c>
      <c r="AB1411" s="69">
        <v>31</v>
      </c>
      <c r="AC1411" s="69">
        <v>0</v>
      </c>
      <c r="AD1411" s="69">
        <v>0</v>
      </c>
      <c r="AE1411" s="69">
        <v>0</v>
      </c>
      <c r="AF1411" s="69">
        <v>1</v>
      </c>
      <c r="AG1411" s="69">
        <v>0</v>
      </c>
      <c r="AH1411" s="69">
        <v>1</v>
      </c>
      <c r="AI1411" s="69">
        <v>0</v>
      </c>
      <c r="AJ1411" s="69">
        <v>0</v>
      </c>
      <c r="AK1411" s="69">
        <v>0</v>
      </c>
      <c r="AL1411" s="69">
        <v>0</v>
      </c>
      <c r="AM1411" s="69">
        <v>0</v>
      </c>
      <c r="AN1411" s="69">
        <v>0</v>
      </c>
      <c r="AO1411" s="69">
        <v>0</v>
      </c>
      <c r="AP1411" s="69">
        <v>0</v>
      </c>
      <c r="AQ1411" s="84">
        <v>0</v>
      </c>
      <c r="AR1411" s="69">
        <v>0</v>
      </c>
      <c r="AS1411" s="69">
        <v>0</v>
      </c>
      <c r="AT1411" s="69">
        <v>0</v>
      </c>
      <c r="AU1411" s="69">
        <v>0</v>
      </c>
      <c r="AV1411" s="69">
        <v>0</v>
      </c>
      <c r="AW1411" s="69">
        <v>0</v>
      </c>
      <c r="AX1411" s="69">
        <v>0</v>
      </c>
      <c r="AY1411" s="69">
        <v>0</v>
      </c>
      <c r="AZ1411" s="69">
        <v>0</v>
      </c>
      <c r="BA1411" s="69">
        <v>0</v>
      </c>
      <c r="BB1411" s="69">
        <v>0</v>
      </c>
      <c r="BC1411" s="69">
        <v>0</v>
      </c>
      <c r="BD1411" s="69">
        <v>0</v>
      </c>
      <c r="BE1411" s="69">
        <v>0</v>
      </c>
      <c r="BF1411" s="69">
        <v>0</v>
      </c>
      <c r="BG1411" s="69">
        <v>0</v>
      </c>
      <c r="BH1411" s="69">
        <v>0</v>
      </c>
      <c r="BK1411" s="69">
        <v>3</v>
      </c>
      <c r="BL1411" s="69">
        <v>10</v>
      </c>
      <c r="BM1411" s="69">
        <v>1</v>
      </c>
      <c r="BN1411" s="69">
        <v>31</v>
      </c>
      <c r="BO1411" s="89">
        <v>0</v>
      </c>
      <c r="BP1411" s="69">
        <v>1</v>
      </c>
      <c r="BQ1411" s="69">
        <v>1</v>
      </c>
      <c r="BR1411" s="69">
        <v>1</v>
      </c>
      <c r="BS1411" s="69">
        <v>22029</v>
      </c>
      <c r="BT1411" s="69">
        <v>0</v>
      </c>
      <c r="BU1411" s="69">
        <v>0</v>
      </c>
      <c r="BV1411" s="69">
        <v>1000</v>
      </c>
      <c r="BW1411" s="69">
        <v>0</v>
      </c>
      <c r="BY1411" s="69">
        <v>0</v>
      </c>
      <c r="BZ1411" s="69">
        <v>0</v>
      </c>
      <c r="CA1411" s="69">
        <v>31</v>
      </c>
      <c r="CB1411" s="89">
        <v>0</v>
      </c>
      <c r="CC1411" s="69">
        <v>0</v>
      </c>
      <c r="CD1411" s="69">
        <v>0</v>
      </c>
      <c r="CE1411" s="69">
        <v>0</v>
      </c>
      <c r="CF1411" s="69">
        <v>0</v>
      </c>
      <c r="CG1411" s="69">
        <v>0</v>
      </c>
      <c r="CH1411" s="69">
        <v>0</v>
      </c>
      <c r="CI1411" s="69">
        <v>0</v>
      </c>
      <c r="CJ1411" s="69">
        <v>0</v>
      </c>
      <c r="CL1411" s="69">
        <v>0</v>
      </c>
      <c r="CM1411" s="69">
        <v>0</v>
      </c>
      <c r="CN1411" s="69">
        <v>0</v>
      </c>
      <c r="CO1411" s="89">
        <v>0</v>
      </c>
      <c r="CP1411" s="69">
        <v>0</v>
      </c>
      <c r="CQ1411" s="69">
        <v>0</v>
      </c>
      <c r="CR1411" s="69">
        <v>0</v>
      </c>
      <c r="CS1411" s="69">
        <v>0</v>
      </c>
      <c r="CT1411" s="69">
        <v>0</v>
      </c>
      <c r="CU1411" s="69">
        <v>0</v>
      </c>
      <c r="CV1411" s="69">
        <v>0</v>
      </c>
      <c r="CW1411" s="69">
        <v>0</v>
      </c>
      <c r="CZ1411" s="69">
        <v>0</v>
      </c>
      <c r="DA1411" s="69">
        <v>0</v>
      </c>
      <c r="DB1411" s="69">
        <v>8</v>
      </c>
      <c r="DC1411" s="69">
        <v>0</v>
      </c>
      <c r="DD1411" s="69">
        <v>0</v>
      </c>
      <c r="DE1411" s="69">
        <v>0</v>
      </c>
      <c r="DF1411" s="69">
        <v>0</v>
      </c>
      <c r="DG1411" s="69">
        <v>1</v>
      </c>
      <c r="DI1411" s="69" t="e">
        <f>INDEX(Sheet3!$E$78:$E$1130,MATCH(A1411,Sheet3!$D$78:$D$1130,0))</f>
        <v>#N/A</v>
      </c>
      <c r="DJ1411" s="69" t="str">
        <f t="shared" si="280"/>
        <v>skill_icons.ps_pet_skill_047</v>
      </c>
      <c r="DK1411" s="69" t="s">
        <v>3121</v>
      </c>
      <c r="DL1411" s="93"/>
      <c r="DM1411" s="94" t="s">
        <v>3122</v>
      </c>
      <c r="DN1411" s="69" t="e">
        <f>"造成["&amp;INDEX(Sheet5!$L$2:$L$11,MATCH(BL1411,Sheet5!$J$2:$J$11,0))&amp;":"&amp;BR1411&amp;"*"&amp;BS1411/1000&amp;"]"&amp;INDEX(Sheet5!$I$2:$I$4,MATCH(BR1411,Sheet5!$H$2:$H$4,0))&amp;"的"&amp;INDEX(Sheet5!$K$2:$K$11,MATCH(BL1411,Sheet5!$J$2:$J$11,0))</f>
        <v>#N/A</v>
      </c>
      <c r="DO1411" s="69" t="e">
        <f>"造成["&amp;INDEX(Sheet5!$L$2:$L$11,MATCH(BY1411,Sheet5!$J$2:$J$11,0))&amp;":"&amp;CE1411&amp;"*"&amp;CF1411/1000&amp;"]"&amp;INDEX(Sheet5!$I$2:$I$4,MATCH(CE1411,Sheet5!$H$2:$H$4,0))&amp;"的"&amp;INDEX(Sheet5!$K$2:$K$11,MATCH(BY1411,Sheet5!$J$2:$J$11,0))</f>
        <v>#N/A</v>
      </c>
      <c r="DP1411" s="69"/>
      <c r="DQ1411" s="69"/>
      <c r="DR1411" s="69" t="e">
        <f t="shared" si="281"/>
        <v>#N/A</v>
      </c>
      <c r="DS1411" s="90">
        <f>MATCH(A1411,Sheet5!D:D,0)</f>
        <v>76</v>
      </c>
      <c r="DT1411" s="94" t="e">
        <f>MATCH(A1410,Sheet5!F:F,0)</f>
        <v>#N/A</v>
      </c>
      <c r="DU1411" s="69">
        <v>8</v>
      </c>
      <c r="DV1411" s="69">
        <v>0</v>
      </c>
      <c r="DW1411" s="69">
        <v>0</v>
      </c>
      <c r="DX1411" s="69">
        <v>0</v>
      </c>
      <c r="DY1411" s="69">
        <v>0</v>
      </c>
    </row>
    <row r="1412" spans="1:129" ht="15">
      <c r="A1412" s="69">
        <v>73002</v>
      </c>
      <c r="B1412" s="69">
        <v>0</v>
      </c>
      <c r="C1412" s="69">
        <v>1</v>
      </c>
      <c r="D1412" s="69" t="s">
        <v>3123</v>
      </c>
      <c r="E1412" s="69" t="s">
        <v>2963</v>
      </c>
      <c r="F1412" s="69" t="s">
        <v>1079</v>
      </c>
      <c r="G1412" s="69">
        <v>1</v>
      </c>
      <c r="I1412" s="69">
        <v>0</v>
      </c>
      <c r="J1412" s="69">
        <v>0</v>
      </c>
      <c r="K1412" s="69">
        <v>0</v>
      </c>
      <c r="M1412" s="69">
        <v>256</v>
      </c>
      <c r="O1412" s="69">
        <v>0</v>
      </c>
      <c r="P1412" s="69">
        <v>1</v>
      </c>
      <c r="Q1412" s="69">
        <v>0</v>
      </c>
      <c r="R1412" s="69">
        <v>2</v>
      </c>
      <c r="S1412" s="69">
        <v>1</v>
      </c>
      <c r="T1412" s="69">
        <v>60</v>
      </c>
      <c r="U1412" s="69">
        <v>20</v>
      </c>
      <c r="V1412" s="69">
        <v>0</v>
      </c>
      <c r="W1412" s="69">
        <v>0</v>
      </c>
      <c r="X1412" s="69">
        <v>0</v>
      </c>
      <c r="Y1412" s="69">
        <v>0</v>
      </c>
      <c r="Z1412" s="69">
        <v>60000</v>
      </c>
      <c r="AA1412" s="69">
        <v>1</v>
      </c>
      <c r="AB1412" s="69">
        <v>8</v>
      </c>
      <c r="AC1412" s="69">
        <v>0</v>
      </c>
      <c r="AD1412" s="69">
        <v>0</v>
      </c>
      <c r="AE1412" s="69">
        <v>0</v>
      </c>
      <c r="AF1412" s="69">
        <v>1</v>
      </c>
      <c r="AG1412" s="69">
        <v>0</v>
      </c>
      <c r="AH1412" s="69">
        <v>1</v>
      </c>
      <c r="AI1412" s="69">
        <v>0</v>
      </c>
      <c r="AJ1412" s="69">
        <v>0</v>
      </c>
      <c r="AK1412" s="69">
        <v>0</v>
      </c>
      <c r="AL1412" s="69">
        <v>0</v>
      </c>
      <c r="AM1412" s="69">
        <v>0</v>
      </c>
      <c r="AN1412" s="69">
        <v>0</v>
      </c>
      <c r="AO1412" s="69">
        <v>0</v>
      </c>
      <c r="AP1412" s="69">
        <v>0</v>
      </c>
      <c r="AQ1412" s="84">
        <v>0</v>
      </c>
      <c r="AR1412" s="69">
        <v>0</v>
      </c>
      <c r="AS1412" s="69">
        <v>0</v>
      </c>
      <c r="AT1412" s="69">
        <v>0</v>
      </c>
      <c r="AU1412" s="69">
        <v>0</v>
      </c>
      <c r="AV1412" s="69">
        <v>0</v>
      </c>
      <c r="AW1412" s="69">
        <v>0</v>
      </c>
      <c r="AX1412" s="69">
        <v>0</v>
      </c>
      <c r="AY1412" s="69">
        <v>0</v>
      </c>
      <c r="AZ1412" s="69">
        <v>0</v>
      </c>
      <c r="BA1412" s="69">
        <v>0</v>
      </c>
      <c r="BB1412" s="69">
        <v>0</v>
      </c>
      <c r="BC1412" s="69">
        <v>0</v>
      </c>
      <c r="BD1412" s="69">
        <v>0</v>
      </c>
      <c r="BE1412" s="69">
        <v>0</v>
      </c>
      <c r="BF1412" s="69">
        <v>0</v>
      </c>
      <c r="BG1412" s="69">
        <v>0</v>
      </c>
      <c r="BH1412" s="69">
        <v>0</v>
      </c>
      <c r="BK1412" s="69">
        <v>3</v>
      </c>
      <c r="BL1412" s="69">
        <v>12</v>
      </c>
      <c r="BM1412" s="69">
        <v>1</v>
      </c>
      <c r="BN1412" s="69">
        <v>8</v>
      </c>
      <c r="BO1412" s="89">
        <v>0</v>
      </c>
      <c r="BP1412" s="69">
        <v>1</v>
      </c>
      <c r="BQ1412" s="69">
        <v>1</v>
      </c>
      <c r="BR1412" s="69">
        <v>401</v>
      </c>
      <c r="BS1412" s="69">
        <v>120</v>
      </c>
      <c r="BT1412" s="69">
        <v>0</v>
      </c>
      <c r="BU1412" s="69">
        <v>0</v>
      </c>
      <c r="BV1412" s="69">
        <v>1000</v>
      </c>
      <c r="BW1412" s="69">
        <v>257</v>
      </c>
      <c r="BY1412" s="69">
        <v>0</v>
      </c>
      <c r="BZ1412" s="69">
        <v>0</v>
      </c>
      <c r="CA1412" s="69">
        <v>31</v>
      </c>
      <c r="CB1412" s="89">
        <v>0</v>
      </c>
      <c r="CC1412" s="69">
        <v>0</v>
      </c>
      <c r="CD1412" s="69">
        <v>0</v>
      </c>
      <c r="CE1412" s="69">
        <v>0</v>
      </c>
      <c r="CF1412" s="69">
        <v>0</v>
      </c>
      <c r="CG1412" s="69">
        <v>0</v>
      </c>
      <c r="CH1412" s="69">
        <v>0</v>
      </c>
      <c r="CI1412" s="69">
        <v>0</v>
      </c>
      <c r="CJ1412" s="69">
        <v>0</v>
      </c>
      <c r="CL1412" s="69">
        <v>0</v>
      </c>
      <c r="CM1412" s="69">
        <v>0</v>
      </c>
      <c r="CN1412" s="69">
        <v>0</v>
      </c>
      <c r="CO1412" s="89">
        <v>0</v>
      </c>
      <c r="CP1412" s="69">
        <v>0</v>
      </c>
      <c r="CQ1412" s="69">
        <v>0</v>
      </c>
      <c r="CR1412" s="69">
        <v>0</v>
      </c>
      <c r="CS1412" s="69">
        <v>0</v>
      </c>
      <c r="CT1412" s="69">
        <v>0</v>
      </c>
      <c r="CU1412" s="69">
        <v>0</v>
      </c>
      <c r="CV1412" s="69">
        <v>0</v>
      </c>
      <c r="CW1412" s="69">
        <v>0</v>
      </c>
      <c r="CZ1412" s="69">
        <v>0</v>
      </c>
      <c r="DA1412" s="69">
        <v>0</v>
      </c>
      <c r="DB1412" s="69">
        <v>12</v>
      </c>
      <c r="DC1412" s="69">
        <v>60</v>
      </c>
      <c r="DD1412" s="69">
        <v>20</v>
      </c>
      <c r="DE1412" s="69">
        <v>0</v>
      </c>
      <c r="DF1412" s="69">
        <v>0</v>
      </c>
      <c r="DG1412" s="69">
        <v>1</v>
      </c>
      <c r="DI1412" s="69" t="e">
        <v>#N/A</v>
      </c>
      <c r="DJ1412" s="69" t="str">
        <f t="shared" si="280"/>
        <v>skill_icons.ps_pet_skill_008</v>
      </c>
      <c r="DK1412" s="69" t="s">
        <v>3124</v>
      </c>
      <c r="DL1412" s="93"/>
      <c r="DM1412" s="159" t="s">
        <v>3125</v>
      </c>
      <c r="DN1412" s="69" t="e">
        <f>"造成["&amp;INDEX(Sheet5!$L$2:$L$11,MATCH(BL1412,Sheet5!$J$2:$J$11,0))&amp;":"&amp;BR1412&amp;"*"&amp;BS1412/1000&amp;"]"&amp;INDEX(Sheet5!$I$2:$I$4,MATCH(BR1412,Sheet5!$H$2:$H$4,0))&amp;"的"&amp;INDEX(Sheet5!$K$2:$K$11,MATCH(BL1412,Sheet5!$J$2:$J$11,0))</f>
        <v>#N/A</v>
      </c>
      <c r="DO1412" s="69" t="e">
        <f>"造成["&amp;INDEX(Sheet5!$L$2:$L$11,MATCH(BY1412,Sheet5!$J$2:$J$11,0))&amp;":"&amp;CE1412&amp;"*"&amp;CF1412/1000&amp;"]"&amp;INDEX(Sheet5!$I$2:$I$4,MATCH(CE1412,Sheet5!$H$2:$H$4,0))&amp;"的"&amp;INDEX(Sheet5!$K$2:$K$11,MATCH(BY1412,Sheet5!$J$2:$J$11,0))</f>
        <v>#N/A</v>
      </c>
      <c r="DP1412" s="69"/>
      <c r="DQ1412" s="69"/>
      <c r="DR1412" s="69" t="e">
        <f t="shared" si="281"/>
        <v>#N/A</v>
      </c>
      <c r="DS1412" s="90">
        <f>MATCH(A1412,Sheet5!D:D,0)</f>
        <v>77</v>
      </c>
      <c r="DT1412" s="94" t="e">
        <f>MATCH(A1411,Sheet5!F:F,0)</f>
        <v>#N/A</v>
      </c>
      <c r="DU1412" s="69">
        <v>12</v>
      </c>
      <c r="DV1412" s="69">
        <v>60</v>
      </c>
      <c r="DW1412" s="69">
        <v>20</v>
      </c>
      <c r="DX1412" s="69">
        <v>0</v>
      </c>
      <c r="DY1412" s="69">
        <v>0</v>
      </c>
    </row>
    <row r="1413" spans="1:129" ht="15">
      <c r="A1413" s="69">
        <v>73102</v>
      </c>
      <c r="B1413" s="69">
        <v>0</v>
      </c>
      <c r="C1413" s="69">
        <v>1</v>
      </c>
      <c r="D1413" s="69" t="s">
        <v>3126</v>
      </c>
      <c r="E1413" s="69" t="s">
        <v>2967</v>
      </c>
      <c r="F1413" s="69" t="s">
        <v>2968</v>
      </c>
      <c r="G1413" s="69">
        <v>1</v>
      </c>
      <c r="H1413" s="69" t="s">
        <v>852</v>
      </c>
      <c r="I1413" s="69">
        <v>0</v>
      </c>
      <c r="J1413" s="69">
        <v>0</v>
      </c>
      <c r="K1413" s="69">
        <v>0</v>
      </c>
      <c r="M1413" s="69">
        <v>0</v>
      </c>
      <c r="O1413" s="69">
        <v>0</v>
      </c>
      <c r="P1413" s="69">
        <v>1</v>
      </c>
      <c r="Q1413" s="69">
        <v>0</v>
      </c>
      <c r="R1413" s="69">
        <v>2</v>
      </c>
      <c r="S1413" s="69">
        <v>256</v>
      </c>
      <c r="T1413" s="69">
        <v>30</v>
      </c>
      <c r="U1413" s="69">
        <v>16</v>
      </c>
      <c r="V1413" s="69">
        <v>0</v>
      </c>
      <c r="W1413" s="69">
        <v>0</v>
      </c>
      <c r="X1413" s="69">
        <v>0</v>
      </c>
      <c r="Y1413" s="69">
        <v>0</v>
      </c>
      <c r="Z1413" s="69">
        <v>0</v>
      </c>
      <c r="AA1413" s="69">
        <v>1</v>
      </c>
      <c r="AB1413" s="69">
        <v>31</v>
      </c>
      <c r="AC1413" s="69">
        <v>0</v>
      </c>
      <c r="AD1413" s="69">
        <v>0</v>
      </c>
      <c r="AE1413" s="69">
        <v>0</v>
      </c>
      <c r="AF1413" s="69">
        <v>1</v>
      </c>
      <c r="AG1413" s="69">
        <v>0</v>
      </c>
      <c r="AH1413" s="69">
        <v>1</v>
      </c>
      <c r="AI1413" s="69">
        <v>0</v>
      </c>
      <c r="AJ1413" s="69">
        <v>0</v>
      </c>
      <c r="AK1413" s="69">
        <v>0</v>
      </c>
      <c r="AL1413" s="69">
        <v>0</v>
      </c>
      <c r="AM1413" s="69">
        <v>0</v>
      </c>
      <c r="AN1413" s="69">
        <v>0</v>
      </c>
      <c r="AO1413" s="69">
        <v>0</v>
      </c>
      <c r="AP1413" s="69">
        <v>0</v>
      </c>
      <c r="AQ1413" s="84">
        <v>0</v>
      </c>
      <c r="AR1413" s="69">
        <v>0</v>
      </c>
      <c r="AS1413" s="69">
        <v>0</v>
      </c>
      <c r="AT1413" s="69">
        <v>0</v>
      </c>
      <c r="AU1413" s="69">
        <v>0</v>
      </c>
      <c r="AV1413" s="69">
        <v>0</v>
      </c>
      <c r="AW1413" s="69">
        <v>0</v>
      </c>
      <c r="AX1413" s="69">
        <v>0</v>
      </c>
      <c r="AY1413" s="69">
        <v>0</v>
      </c>
      <c r="AZ1413" s="69">
        <v>0</v>
      </c>
      <c r="BA1413" s="69">
        <v>0</v>
      </c>
      <c r="BB1413" s="69">
        <v>0</v>
      </c>
      <c r="BC1413" s="69">
        <v>0</v>
      </c>
      <c r="BD1413" s="69">
        <v>0</v>
      </c>
      <c r="BE1413" s="69">
        <v>0</v>
      </c>
      <c r="BF1413" s="69">
        <v>0</v>
      </c>
      <c r="BG1413" s="69">
        <v>0</v>
      </c>
      <c r="BH1413" s="69">
        <v>0</v>
      </c>
      <c r="BK1413" s="69">
        <v>3</v>
      </c>
      <c r="BL1413" s="69">
        <v>0</v>
      </c>
      <c r="BM1413" s="69">
        <v>0</v>
      </c>
      <c r="BN1413" s="69">
        <v>0</v>
      </c>
      <c r="BO1413" s="89">
        <v>0</v>
      </c>
      <c r="BP1413" s="69">
        <v>0</v>
      </c>
      <c r="BQ1413" s="69">
        <v>0</v>
      </c>
      <c r="BR1413" s="69">
        <v>0</v>
      </c>
      <c r="BS1413" s="69">
        <v>0</v>
      </c>
      <c r="BT1413" s="69">
        <v>0</v>
      </c>
      <c r="BU1413" s="69">
        <v>0</v>
      </c>
      <c r="BV1413" s="69">
        <v>0</v>
      </c>
      <c r="BW1413" s="69">
        <v>0</v>
      </c>
      <c r="BY1413" s="69">
        <v>0</v>
      </c>
      <c r="BZ1413" s="69">
        <v>0</v>
      </c>
      <c r="CA1413" s="69">
        <v>31</v>
      </c>
      <c r="CB1413" s="89">
        <v>0</v>
      </c>
      <c r="CC1413" s="69">
        <v>0</v>
      </c>
      <c r="CD1413" s="69">
        <v>0</v>
      </c>
      <c r="CE1413" s="69">
        <v>0</v>
      </c>
      <c r="CF1413" s="69">
        <v>0</v>
      </c>
      <c r="CG1413" s="69">
        <v>0</v>
      </c>
      <c r="CH1413" s="69">
        <v>0</v>
      </c>
      <c r="CI1413" s="69">
        <v>0</v>
      </c>
      <c r="CJ1413" s="69">
        <v>0</v>
      </c>
      <c r="CL1413" s="69">
        <v>0</v>
      </c>
      <c r="CM1413" s="69">
        <v>0</v>
      </c>
      <c r="CN1413" s="69">
        <v>0</v>
      </c>
      <c r="CO1413" s="89">
        <v>0</v>
      </c>
      <c r="CP1413" s="69">
        <v>0</v>
      </c>
      <c r="CQ1413" s="69">
        <v>0</v>
      </c>
      <c r="CR1413" s="69">
        <v>0</v>
      </c>
      <c r="CS1413" s="69">
        <v>0</v>
      </c>
      <c r="CT1413" s="69">
        <v>0</v>
      </c>
      <c r="CU1413" s="69">
        <v>0</v>
      </c>
      <c r="CV1413" s="69">
        <v>0</v>
      </c>
      <c r="CW1413" s="69">
        <v>0</v>
      </c>
      <c r="CZ1413" s="69">
        <v>0</v>
      </c>
      <c r="DA1413" s="69">
        <v>0</v>
      </c>
      <c r="DB1413" s="69">
        <v>30</v>
      </c>
      <c r="DC1413" s="69">
        <v>16</v>
      </c>
      <c r="DD1413" s="69">
        <v>0</v>
      </c>
      <c r="DE1413" s="69">
        <v>0</v>
      </c>
      <c r="DF1413" s="69">
        <v>0</v>
      </c>
      <c r="DG1413" s="69">
        <v>1</v>
      </c>
      <c r="DI1413" s="69" t="e">
        <f>INDEX(Sheet3!$E$78:$E$1130,MATCH(A1413,Sheet3!$D$78:$D$1130,0))</f>
        <v>#N/A</v>
      </c>
      <c r="DJ1413" s="69" t="str">
        <f t="shared" si="280"/>
        <v>skill_icons.ps_pet_skill_012</v>
      </c>
      <c r="DK1413" s="69" t="s">
        <v>3127</v>
      </c>
      <c r="DL1413" s="93"/>
      <c r="DM1413" s="159" t="s">
        <v>3128</v>
      </c>
      <c r="DN1413" s="69" t="e">
        <f>"造成["&amp;INDEX(Sheet5!$L$2:$L$11,MATCH(BL1413,Sheet5!$J$2:$J$11,0))&amp;":"&amp;BR1413&amp;"*"&amp;BS1413/1000&amp;"]"&amp;INDEX(Sheet5!$I$2:$I$4,MATCH(BR1413,Sheet5!$H$2:$H$4,0))&amp;"的"&amp;INDEX(Sheet5!$K$2:$K$11,MATCH(BL1413,Sheet5!$J$2:$J$11,0))</f>
        <v>#N/A</v>
      </c>
      <c r="DO1413" s="69" t="e">
        <f>"造成["&amp;INDEX(Sheet5!$L$2:$L$11,MATCH(BY1413,Sheet5!$J$2:$J$11,0))&amp;":"&amp;CE1413&amp;"*"&amp;CF1413/1000&amp;"]"&amp;INDEX(Sheet5!$I$2:$I$4,MATCH(CE1413,Sheet5!$H$2:$H$4,0))&amp;"的"&amp;INDEX(Sheet5!$K$2:$K$11,MATCH(BY1413,Sheet5!$J$2:$J$11,0))</f>
        <v>#N/A</v>
      </c>
      <c r="DP1413" s="69"/>
      <c r="DQ1413" s="69"/>
      <c r="DR1413" s="69" t="e">
        <f t="shared" si="281"/>
        <v>#N/A</v>
      </c>
      <c r="DS1413" s="90">
        <f>MATCH(A1413,Sheet5!D:D,0)</f>
        <v>78</v>
      </c>
      <c r="DT1413" s="94" t="e">
        <f>MATCH(A1412,Sheet5!F:F,0)</f>
        <v>#N/A</v>
      </c>
      <c r="DU1413" s="69">
        <v>30</v>
      </c>
      <c r="DV1413" s="69">
        <v>16</v>
      </c>
      <c r="DW1413" s="69">
        <v>0</v>
      </c>
      <c r="DX1413" s="69">
        <v>0</v>
      </c>
      <c r="DY1413" s="69">
        <v>0</v>
      </c>
    </row>
    <row r="1414" spans="1:129" ht="15">
      <c r="A1414" s="69">
        <v>73202</v>
      </c>
      <c r="B1414" s="69">
        <v>0</v>
      </c>
      <c r="C1414" s="69">
        <v>1</v>
      </c>
      <c r="D1414" s="69" t="s">
        <v>3129</v>
      </c>
      <c r="E1414" s="69" t="s">
        <v>2972</v>
      </c>
      <c r="F1414" s="69" t="s">
        <v>2973</v>
      </c>
      <c r="G1414" s="69">
        <v>1</v>
      </c>
      <c r="H1414" s="69" t="s">
        <v>852</v>
      </c>
      <c r="I1414" s="69">
        <v>0</v>
      </c>
      <c r="J1414" s="69">
        <v>0</v>
      </c>
      <c r="K1414" s="69">
        <v>0</v>
      </c>
      <c r="M1414" s="69">
        <v>0</v>
      </c>
      <c r="O1414" s="69">
        <v>0</v>
      </c>
      <c r="P1414" s="69">
        <v>1</v>
      </c>
      <c r="Q1414" s="69">
        <v>0</v>
      </c>
      <c r="R1414" s="69">
        <v>2</v>
      </c>
      <c r="S1414" s="69">
        <v>512</v>
      </c>
      <c r="T1414" s="69">
        <v>40</v>
      </c>
      <c r="U1414" s="69">
        <v>0</v>
      </c>
      <c r="V1414" s="69">
        <v>0</v>
      </c>
      <c r="W1414" s="69">
        <v>0</v>
      </c>
      <c r="X1414" s="69">
        <v>0</v>
      </c>
      <c r="Y1414" s="69">
        <v>0</v>
      </c>
      <c r="Z1414" s="69">
        <v>0</v>
      </c>
      <c r="AA1414" s="69">
        <v>1</v>
      </c>
      <c r="AB1414" s="69">
        <v>31</v>
      </c>
      <c r="AC1414" s="69">
        <v>0</v>
      </c>
      <c r="AD1414" s="69">
        <v>0</v>
      </c>
      <c r="AE1414" s="69">
        <v>0</v>
      </c>
      <c r="AF1414" s="69">
        <v>1</v>
      </c>
      <c r="AG1414" s="69">
        <v>0</v>
      </c>
      <c r="AH1414" s="69">
        <v>1</v>
      </c>
      <c r="AI1414" s="69">
        <v>0</v>
      </c>
      <c r="AJ1414" s="69">
        <v>0</v>
      </c>
      <c r="AK1414" s="69">
        <v>0</v>
      </c>
      <c r="AL1414" s="69">
        <v>0</v>
      </c>
      <c r="AM1414" s="69">
        <v>0</v>
      </c>
      <c r="AN1414" s="69">
        <v>0</v>
      </c>
      <c r="AO1414" s="69">
        <v>0</v>
      </c>
      <c r="AP1414" s="69">
        <v>0</v>
      </c>
      <c r="AQ1414" s="84">
        <v>0</v>
      </c>
      <c r="AR1414" s="69">
        <v>0</v>
      </c>
      <c r="AS1414" s="69">
        <v>0</v>
      </c>
      <c r="AT1414" s="69">
        <v>0</v>
      </c>
      <c r="AU1414" s="69">
        <v>0</v>
      </c>
      <c r="AV1414" s="69">
        <v>0</v>
      </c>
      <c r="AW1414" s="69">
        <v>0</v>
      </c>
      <c r="AX1414" s="69">
        <v>0</v>
      </c>
      <c r="AY1414" s="69">
        <v>0</v>
      </c>
      <c r="AZ1414" s="69">
        <v>0</v>
      </c>
      <c r="BA1414" s="69">
        <v>0</v>
      </c>
      <c r="BB1414" s="69">
        <v>0</v>
      </c>
      <c r="BC1414" s="69">
        <v>0</v>
      </c>
      <c r="BD1414" s="69">
        <v>0</v>
      </c>
      <c r="BE1414" s="69">
        <v>0</v>
      </c>
      <c r="BF1414" s="69">
        <v>0</v>
      </c>
      <c r="BG1414" s="69">
        <v>0</v>
      </c>
      <c r="BH1414" s="69">
        <v>0</v>
      </c>
      <c r="BK1414" s="69">
        <v>3</v>
      </c>
      <c r="BL1414" s="69">
        <v>10</v>
      </c>
      <c r="BM1414" s="69">
        <v>1</v>
      </c>
      <c r="BN1414" s="69">
        <v>31</v>
      </c>
      <c r="BO1414" s="89">
        <v>0</v>
      </c>
      <c r="BP1414" s="69">
        <v>1</v>
      </c>
      <c r="BQ1414" s="69">
        <v>1</v>
      </c>
      <c r="BR1414" s="69">
        <v>1</v>
      </c>
      <c r="BS1414" s="69">
        <v>22502</v>
      </c>
      <c r="BT1414" s="69">
        <v>0</v>
      </c>
      <c r="BU1414" s="69">
        <v>0</v>
      </c>
      <c r="BV1414" s="69">
        <v>1000</v>
      </c>
      <c r="BW1414" s="69">
        <v>0</v>
      </c>
      <c r="BY1414" s="69">
        <v>0</v>
      </c>
      <c r="BZ1414" s="69">
        <v>0</v>
      </c>
      <c r="CA1414" s="69">
        <v>31</v>
      </c>
      <c r="CB1414" s="89">
        <v>0</v>
      </c>
      <c r="CC1414" s="69">
        <v>0</v>
      </c>
      <c r="CD1414" s="69">
        <v>0</v>
      </c>
      <c r="CE1414" s="69">
        <v>0</v>
      </c>
      <c r="CF1414" s="69">
        <v>0</v>
      </c>
      <c r="CG1414" s="69">
        <v>0</v>
      </c>
      <c r="CH1414" s="69">
        <v>0</v>
      </c>
      <c r="CI1414" s="69">
        <v>0</v>
      </c>
      <c r="CJ1414" s="69">
        <v>0</v>
      </c>
      <c r="CL1414" s="69">
        <v>0</v>
      </c>
      <c r="CM1414" s="69">
        <v>0</v>
      </c>
      <c r="CN1414" s="69">
        <v>0</v>
      </c>
      <c r="CO1414" s="89">
        <v>0</v>
      </c>
      <c r="CP1414" s="69">
        <v>0</v>
      </c>
      <c r="CQ1414" s="69">
        <v>0</v>
      </c>
      <c r="CR1414" s="69">
        <v>0</v>
      </c>
      <c r="CS1414" s="69">
        <v>0</v>
      </c>
      <c r="CT1414" s="69">
        <v>0</v>
      </c>
      <c r="CU1414" s="69">
        <v>0</v>
      </c>
      <c r="CV1414" s="69">
        <v>0</v>
      </c>
      <c r="CW1414" s="69">
        <v>0</v>
      </c>
      <c r="CZ1414" s="69">
        <v>0</v>
      </c>
      <c r="DA1414" s="69">
        <v>0</v>
      </c>
      <c r="DB1414" s="69">
        <v>12</v>
      </c>
      <c r="DC1414" s="69">
        <v>40</v>
      </c>
      <c r="DD1414" s="69">
        <v>0</v>
      </c>
      <c r="DE1414" s="69">
        <v>0</v>
      </c>
      <c r="DF1414" s="69">
        <v>0</v>
      </c>
      <c r="DG1414" s="69">
        <v>1</v>
      </c>
      <c r="DI1414" s="69" t="e">
        <f>INDEX(Sheet3!$E$78:$E$1130,MATCH(A1414,Sheet3!$D$78:$D$1130,0))</f>
        <v>#N/A</v>
      </c>
      <c r="DJ1414" s="69" t="str">
        <f t="shared" si="280"/>
        <v>skill_icons.ps_pet_skill_015</v>
      </c>
      <c r="DK1414" s="69" t="s">
        <v>3130</v>
      </c>
      <c r="DL1414" s="93"/>
      <c r="DM1414" s="159" t="s">
        <v>3131</v>
      </c>
      <c r="DN1414" s="69" t="e">
        <f>"造成["&amp;INDEX(Sheet5!$L$2:$L$11,MATCH(BL1414,Sheet5!$J$2:$J$11,0))&amp;":"&amp;BR1414&amp;"*"&amp;BS1414/1000&amp;"]"&amp;INDEX(Sheet5!$I$2:$I$4,MATCH(BR1414,Sheet5!$H$2:$H$4,0))&amp;"的"&amp;INDEX(Sheet5!$K$2:$K$11,MATCH(BL1414,Sheet5!$J$2:$J$11,0))</f>
        <v>#N/A</v>
      </c>
      <c r="DO1414" s="69" t="e">
        <f>"造成["&amp;INDEX(Sheet5!$L$2:$L$11,MATCH(BY1414,Sheet5!$J$2:$J$11,0))&amp;":"&amp;CE1414&amp;"*"&amp;CF1414/1000&amp;"]"&amp;INDEX(Sheet5!$I$2:$I$4,MATCH(CE1414,Sheet5!$H$2:$H$4,0))&amp;"的"&amp;INDEX(Sheet5!$K$2:$K$11,MATCH(BY1414,Sheet5!$J$2:$J$11,0))</f>
        <v>#N/A</v>
      </c>
      <c r="DP1414" s="69"/>
      <c r="DQ1414" s="69"/>
      <c r="DR1414" s="69" t="e">
        <f t="shared" si="281"/>
        <v>#N/A</v>
      </c>
      <c r="DS1414" s="90">
        <f>MATCH(A1414,Sheet5!D:D,0)</f>
        <v>79</v>
      </c>
      <c r="DT1414" s="94" t="e">
        <f>MATCH(A1413,Sheet5!F:F,0)</f>
        <v>#N/A</v>
      </c>
      <c r="DU1414" s="69">
        <v>12</v>
      </c>
      <c r="DV1414" s="69">
        <v>40</v>
      </c>
      <c r="DW1414" s="69">
        <v>0</v>
      </c>
      <c r="DX1414" s="69">
        <v>0</v>
      </c>
      <c r="DY1414" s="69">
        <v>0</v>
      </c>
    </row>
    <row r="1415" spans="1:129" ht="15">
      <c r="A1415" s="69">
        <v>73302</v>
      </c>
      <c r="B1415" s="69">
        <v>0</v>
      </c>
      <c r="C1415" s="69">
        <v>1</v>
      </c>
      <c r="D1415" s="69" t="s">
        <v>3132</v>
      </c>
      <c r="E1415" s="69" t="s">
        <v>2977</v>
      </c>
      <c r="F1415" s="69" t="s">
        <v>2978</v>
      </c>
      <c r="G1415" s="69">
        <v>1</v>
      </c>
      <c r="H1415" s="69" t="s">
        <v>852</v>
      </c>
      <c r="I1415" s="69">
        <v>0</v>
      </c>
      <c r="J1415" s="69">
        <v>0</v>
      </c>
      <c r="K1415" s="69">
        <v>0</v>
      </c>
      <c r="M1415" s="69">
        <v>0</v>
      </c>
      <c r="N1415" s="69" t="s">
        <v>362</v>
      </c>
      <c r="O1415" s="69">
        <v>0</v>
      </c>
      <c r="P1415" s="69">
        <v>1</v>
      </c>
      <c r="Q1415" s="69">
        <v>0</v>
      </c>
      <c r="R1415" s="69">
        <v>2</v>
      </c>
      <c r="S1415" s="69">
        <v>512</v>
      </c>
      <c r="T1415" s="69">
        <v>15</v>
      </c>
      <c r="U1415" s="69">
        <v>0</v>
      </c>
      <c r="V1415" s="69">
        <v>0</v>
      </c>
      <c r="W1415" s="69">
        <v>0</v>
      </c>
      <c r="X1415" s="69">
        <v>0</v>
      </c>
      <c r="Y1415" s="69">
        <v>0</v>
      </c>
      <c r="Z1415" s="69">
        <v>0</v>
      </c>
      <c r="AA1415" s="69">
        <v>2</v>
      </c>
      <c r="AB1415" s="69">
        <v>31</v>
      </c>
      <c r="AC1415" s="69">
        <v>0</v>
      </c>
      <c r="AD1415" s="69">
        <v>0</v>
      </c>
      <c r="AE1415" s="69">
        <v>0</v>
      </c>
      <c r="AF1415" s="69">
        <v>1</v>
      </c>
      <c r="AG1415" s="69">
        <v>0</v>
      </c>
      <c r="AH1415" s="69">
        <v>1</v>
      </c>
      <c r="AI1415" s="69">
        <v>0</v>
      </c>
      <c r="AJ1415" s="69">
        <v>0</v>
      </c>
      <c r="AK1415" s="69">
        <v>0</v>
      </c>
      <c r="AL1415" s="69">
        <v>0</v>
      </c>
      <c r="AM1415" s="69">
        <v>0</v>
      </c>
      <c r="AN1415" s="69">
        <v>0</v>
      </c>
      <c r="AO1415" s="69">
        <v>0</v>
      </c>
      <c r="AP1415" s="69">
        <v>0</v>
      </c>
      <c r="AQ1415" s="84">
        <v>0</v>
      </c>
      <c r="AR1415" s="69">
        <v>0</v>
      </c>
      <c r="AS1415" s="69">
        <v>0</v>
      </c>
      <c r="AT1415" s="69">
        <v>0</v>
      </c>
      <c r="AU1415" s="69">
        <v>0</v>
      </c>
      <c r="AV1415" s="69">
        <v>0</v>
      </c>
      <c r="AW1415" s="69">
        <v>0</v>
      </c>
      <c r="AX1415" s="69">
        <v>0</v>
      </c>
      <c r="AY1415" s="69">
        <v>0</v>
      </c>
      <c r="AZ1415" s="69">
        <v>0</v>
      </c>
      <c r="BA1415" s="69">
        <v>0</v>
      </c>
      <c r="BB1415" s="69">
        <v>0</v>
      </c>
      <c r="BC1415" s="69">
        <v>0</v>
      </c>
      <c r="BD1415" s="69">
        <v>0</v>
      </c>
      <c r="BE1415" s="69">
        <v>0</v>
      </c>
      <c r="BF1415" s="69">
        <v>0</v>
      </c>
      <c r="BG1415" s="69">
        <v>0</v>
      </c>
      <c r="BH1415" s="69">
        <v>0</v>
      </c>
      <c r="BK1415" s="69">
        <v>3</v>
      </c>
      <c r="BL1415" s="69">
        <v>10</v>
      </c>
      <c r="BM1415" s="69">
        <v>2</v>
      </c>
      <c r="BN1415" s="69">
        <v>31</v>
      </c>
      <c r="BO1415" s="89">
        <v>0</v>
      </c>
      <c r="BP1415" s="69">
        <v>1</v>
      </c>
      <c r="BQ1415" s="69">
        <v>1</v>
      </c>
      <c r="BR1415" s="69">
        <v>1</v>
      </c>
      <c r="BS1415" s="69">
        <v>21503</v>
      </c>
      <c r="BT1415" s="69">
        <v>0</v>
      </c>
      <c r="BU1415" s="69">
        <v>0</v>
      </c>
      <c r="BV1415" s="69">
        <v>1000</v>
      </c>
      <c r="BW1415" s="69">
        <v>0</v>
      </c>
      <c r="BY1415" s="69">
        <v>0</v>
      </c>
      <c r="BZ1415" s="69">
        <v>0</v>
      </c>
      <c r="CA1415" s="69">
        <v>31</v>
      </c>
      <c r="CB1415" s="89">
        <v>0</v>
      </c>
      <c r="CC1415" s="69">
        <v>0</v>
      </c>
      <c r="CD1415" s="69">
        <v>0</v>
      </c>
      <c r="CE1415" s="69">
        <v>0</v>
      </c>
      <c r="CF1415" s="69">
        <v>0</v>
      </c>
      <c r="CG1415" s="69">
        <v>0</v>
      </c>
      <c r="CH1415" s="69">
        <v>0</v>
      </c>
      <c r="CI1415" s="69">
        <v>0</v>
      </c>
      <c r="CJ1415" s="69">
        <v>0</v>
      </c>
      <c r="CL1415" s="69">
        <v>0</v>
      </c>
      <c r="CM1415" s="69">
        <v>0</v>
      </c>
      <c r="CN1415" s="69">
        <v>0</v>
      </c>
      <c r="CO1415" s="89">
        <v>0</v>
      </c>
      <c r="CP1415" s="69">
        <v>0</v>
      </c>
      <c r="CQ1415" s="69">
        <v>0</v>
      </c>
      <c r="CR1415" s="69">
        <v>0</v>
      </c>
      <c r="CS1415" s="69">
        <v>0</v>
      </c>
      <c r="CT1415" s="69">
        <v>0</v>
      </c>
      <c r="CU1415" s="69">
        <v>0</v>
      </c>
      <c r="CV1415" s="69">
        <v>0</v>
      </c>
      <c r="CW1415" s="69">
        <v>0</v>
      </c>
      <c r="CZ1415" s="69">
        <v>0</v>
      </c>
      <c r="DA1415" s="69">
        <v>0</v>
      </c>
      <c r="DB1415" s="69">
        <v>100</v>
      </c>
      <c r="DC1415" s="69">
        <v>15</v>
      </c>
      <c r="DD1415" s="69">
        <v>0</v>
      </c>
      <c r="DE1415" s="69">
        <v>0</v>
      </c>
      <c r="DF1415" s="69">
        <v>0</v>
      </c>
      <c r="DG1415" s="69">
        <v>1</v>
      </c>
      <c r="DI1415" s="69" t="e">
        <f>INDEX(Sheet3!$E$78:$E$1130,MATCH(A1415,Sheet3!$D$78:$D$1130,0))</f>
        <v>#N/A</v>
      </c>
      <c r="DJ1415" s="69" t="str">
        <f t="shared" si="280"/>
        <v>skill_icons.ps_pet_skill_020</v>
      </c>
      <c r="DK1415" s="69" t="s">
        <v>3133</v>
      </c>
      <c r="DL1415" s="93"/>
      <c r="DM1415" s="159" t="s">
        <v>3134</v>
      </c>
      <c r="DN1415" s="69" t="e">
        <f>"造成["&amp;INDEX(Sheet5!$L$2:$L$11,MATCH(BL1415,Sheet5!$J$2:$J$11,0))&amp;":"&amp;BR1415&amp;"*"&amp;BS1415/1000&amp;"]"&amp;INDEX(Sheet5!$I$2:$I$4,MATCH(BR1415,Sheet5!$H$2:$H$4,0))&amp;"的"&amp;INDEX(Sheet5!$K$2:$K$11,MATCH(BL1415,Sheet5!$J$2:$J$11,0))</f>
        <v>#N/A</v>
      </c>
      <c r="DO1415" s="69" t="e">
        <f>"造成["&amp;INDEX(Sheet5!$L$2:$L$11,MATCH(BY1415,Sheet5!$J$2:$J$11,0))&amp;":"&amp;CE1415&amp;"*"&amp;CF1415/1000&amp;"]"&amp;INDEX(Sheet5!$I$2:$I$4,MATCH(CE1415,Sheet5!$H$2:$H$4,0))&amp;"的"&amp;INDEX(Sheet5!$K$2:$K$11,MATCH(BY1415,Sheet5!$J$2:$J$11,0))</f>
        <v>#N/A</v>
      </c>
      <c r="DP1415" s="69"/>
      <c r="DQ1415" s="69"/>
      <c r="DR1415" s="69" t="e">
        <f t="shared" si="281"/>
        <v>#N/A</v>
      </c>
      <c r="DS1415" s="90">
        <f>MATCH(A1415,Sheet5!D:D,0)</f>
        <v>80</v>
      </c>
      <c r="DT1415" s="94" t="e">
        <f>MATCH(A1414,Sheet5!F:F,0)</f>
        <v>#N/A</v>
      </c>
      <c r="DU1415" s="69">
        <v>100</v>
      </c>
      <c r="DV1415" s="69">
        <v>15</v>
      </c>
      <c r="DW1415" s="69">
        <v>0</v>
      </c>
      <c r="DX1415" s="69">
        <v>0</v>
      </c>
      <c r="DY1415" s="69">
        <v>0</v>
      </c>
    </row>
    <row r="1416" spans="1:129" ht="15">
      <c r="A1416" s="69">
        <v>73402</v>
      </c>
      <c r="B1416" s="69">
        <v>0</v>
      </c>
      <c r="C1416" s="69">
        <v>1</v>
      </c>
      <c r="D1416" s="69" t="s">
        <v>3135</v>
      </c>
      <c r="E1416" s="69" t="s">
        <v>2982</v>
      </c>
      <c r="F1416" s="69" t="s">
        <v>2983</v>
      </c>
      <c r="G1416" s="69">
        <v>1</v>
      </c>
      <c r="H1416" s="69" t="s">
        <v>852</v>
      </c>
      <c r="I1416" s="69">
        <v>0</v>
      </c>
      <c r="J1416" s="69">
        <v>0</v>
      </c>
      <c r="K1416" s="69">
        <v>0</v>
      </c>
      <c r="M1416" s="69">
        <v>0</v>
      </c>
      <c r="O1416" s="69">
        <v>0</v>
      </c>
      <c r="P1416" s="69">
        <v>1</v>
      </c>
      <c r="Q1416" s="69">
        <v>0</v>
      </c>
      <c r="R1416" s="69">
        <v>2</v>
      </c>
      <c r="S1416" s="69">
        <v>2</v>
      </c>
      <c r="T1416" s="69">
        <v>9</v>
      </c>
      <c r="U1416" s="69">
        <v>0</v>
      </c>
      <c r="V1416" s="69">
        <v>0</v>
      </c>
      <c r="W1416" s="69">
        <v>0</v>
      </c>
      <c r="X1416" s="69">
        <v>0</v>
      </c>
      <c r="Y1416" s="69">
        <v>0</v>
      </c>
      <c r="Z1416" s="69">
        <v>0</v>
      </c>
      <c r="AA1416" s="69">
        <v>1</v>
      </c>
      <c r="AB1416" s="69">
        <v>31</v>
      </c>
      <c r="AC1416" s="69">
        <v>0</v>
      </c>
      <c r="AD1416" s="69">
        <v>0</v>
      </c>
      <c r="AE1416" s="69">
        <v>0</v>
      </c>
      <c r="AF1416" s="69">
        <v>1</v>
      </c>
      <c r="AG1416" s="69">
        <v>0</v>
      </c>
      <c r="AH1416" s="69">
        <v>1</v>
      </c>
      <c r="AI1416" s="69">
        <v>0</v>
      </c>
      <c r="AJ1416" s="69">
        <v>0</v>
      </c>
      <c r="AK1416" s="69">
        <v>0</v>
      </c>
      <c r="AL1416" s="69">
        <v>0</v>
      </c>
      <c r="AM1416" s="69">
        <v>0</v>
      </c>
      <c r="AN1416" s="69">
        <v>0</v>
      </c>
      <c r="AO1416" s="69">
        <v>0</v>
      </c>
      <c r="AP1416" s="69">
        <v>0</v>
      </c>
      <c r="AQ1416" s="84">
        <v>0</v>
      </c>
      <c r="AR1416" s="69">
        <v>0</v>
      </c>
      <c r="AS1416" s="69">
        <v>0</v>
      </c>
      <c r="AT1416" s="69">
        <v>0</v>
      </c>
      <c r="AU1416" s="69">
        <v>0</v>
      </c>
      <c r="AV1416" s="69">
        <v>0</v>
      </c>
      <c r="AW1416" s="69">
        <v>0</v>
      </c>
      <c r="AX1416" s="69">
        <v>0</v>
      </c>
      <c r="AY1416" s="69">
        <v>0</v>
      </c>
      <c r="AZ1416" s="69">
        <v>0</v>
      </c>
      <c r="BA1416" s="69">
        <v>0</v>
      </c>
      <c r="BB1416" s="69">
        <v>0</v>
      </c>
      <c r="BC1416" s="69">
        <v>0</v>
      </c>
      <c r="BD1416" s="69">
        <v>0</v>
      </c>
      <c r="BE1416" s="69">
        <v>0</v>
      </c>
      <c r="BF1416" s="69">
        <v>0</v>
      </c>
      <c r="BG1416" s="69">
        <v>0</v>
      </c>
      <c r="BH1416" s="69">
        <v>0</v>
      </c>
      <c r="BK1416" s="69">
        <v>3</v>
      </c>
      <c r="BL1416" s="69">
        <v>10</v>
      </c>
      <c r="BM1416" s="69">
        <v>1</v>
      </c>
      <c r="BN1416" s="69">
        <v>31</v>
      </c>
      <c r="BO1416" s="89">
        <v>0</v>
      </c>
      <c r="BP1416" s="69">
        <v>1</v>
      </c>
      <c r="BQ1416" s="69">
        <v>1</v>
      </c>
      <c r="BR1416" s="69">
        <v>1</v>
      </c>
      <c r="BS1416" s="69">
        <v>21504</v>
      </c>
      <c r="BT1416" s="69">
        <v>0</v>
      </c>
      <c r="BU1416" s="69">
        <v>0</v>
      </c>
      <c r="BV1416" s="69">
        <v>1000</v>
      </c>
      <c r="BW1416" s="69">
        <v>0</v>
      </c>
      <c r="BY1416" s="69">
        <v>0</v>
      </c>
      <c r="BZ1416" s="69">
        <v>0</v>
      </c>
      <c r="CA1416" s="69">
        <v>31</v>
      </c>
      <c r="CB1416" s="89">
        <v>0</v>
      </c>
      <c r="CC1416" s="69">
        <v>0</v>
      </c>
      <c r="CD1416" s="69">
        <v>0</v>
      </c>
      <c r="CE1416" s="69">
        <v>0</v>
      </c>
      <c r="CF1416" s="69">
        <v>0</v>
      </c>
      <c r="CG1416" s="69">
        <v>0</v>
      </c>
      <c r="CH1416" s="69">
        <v>0</v>
      </c>
      <c r="CI1416" s="69">
        <v>0</v>
      </c>
      <c r="CJ1416" s="69">
        <v>0</v>
      </c>
      <c r="CL1416" s="69">
        <v>0</v>
      </c>
      <c r="CM1416" s="69">
        <v>0</v>
      </c>
      <c r="CN1416" s="69">
        <v>0</v>
      </c>
      <c r="CO1416" s="89">
        <v>0</v>
      </c>
      <c r="CP1416" s="69">
        <v>0</v>
      </c>
      <c r="CQ1416" s="69">
        <v>0</v>
      </c>
      <c r="CR1416" s="69">
        <v>0</v>
      </c>
      <c r="CS1416" s="69">
        <v>0</v>
      </c>
      <c r="CT1416" s="69">
        <v>0</v>
      </c>
      <c r="CU1416" s="69">
        <v>0</v>
      </c>
      <c r="CV1416" s="69">
        <v>0</v>
      </c>
      <c r="CW1416" s="69">
        <v>0</v>
      </c>
      <c r="CZ1416" s="69">
        <v>0</v>
      </c>
      <c r="DA1416" s="69">
        <v>0</v>
      </c>
      <c r="DB1416" s="69">
        <v>999999</v>
      </c>
      <c r="DC1416" s="69">
        <v>15</v>
      </c>
      <c r="DD1416" s="69">
        <v>0</v>
      </c>
      <c r="DE1416" s="69">
        <v>0</v>
      </c>
      <c r="DF1416" s="69">
        <v>0</v>
      </c>
      <c r="DG1416" s="69">
        <v>1</v>
      </c>
      <c r="DI1416" s="69" t="e">
        <f>INDEX(Sheet3!$E$78:$E$1130,MATCH(A1416,Sheet3!$D$78:$D$1130,0))</f>
        <v>#N/A</v>
      </c>
      <c r="DJ1416" s="69" t="str">
        <f t="shared" si="280"/>
        <v>skill_icons.ps_pet_skill_021</v>
      </c>
      <c r="DK1416" s="69" t="s">
        <v>3136</v>
      </c>
      <c r="DL1416" s="93"/>
      <c r="DM1416" s="159" t="s">
        <v>3137</v>
      </c>
      <c r="DN1416" s="69" t="e">
        <f>"造成["&amp;INDEX(Sheet5!$L$2:$L$11,MATCH(BL1416,Sheet5!$J$2:$J$11,0))&amp;":"&amp;BR1416&amp;"*"&amp;BS1416/1000&amp;"]"&amp;INDEX(Sheet5!$I$2:$I$4,MATCH(BR1416,Sheet5!$H$2:$H$4,0))&amp;"的"&amp;INDEX(Sheet5!$K$2:$K$11,MATCH(BL1416,Sheet5!$J$2:$J$11,0))</f>
        <v>#N/A</v>
      </c>
      <c r="DO1416" s="69" t="e">
        <f>"造成["&amp;INDEX(Sheet5!$L$2:$L$11,MATCH(BY1416,Sheet5!$J$2:$J$11,0))&amp;":"&amp;CE1416&amp;"*"&amp;CF1416/1000&amp;"]"&amp;INDEX(Sheet5!$I$2:$I$4,MATCH(CE1416,Sheet5!$H$2:$H$4,0))&amp;"的"&amp;INDEX(Sheet5!$K$2:$K$11,MATCH(BY1416,Sheet5!$J$2:$J$11,0))</f>
        <v>#N/A</v>
      </c>
      <c r="DP1416" s="69"/>
      <c r="DQ1416" s="69"/>
      <c r="DR1416" s="69" t="e">
        <f t="shared" si="281"/>
        <v>#N/A</v>
      </c>
      <c r="DS1416" s="90">
        <f>MATCH(A1416,Sheet5!D:D,0)</f>
        <v>81</v>
      </c>
      <c r="DT1416" s="94" t="e">
        <f>MATCH(A1415,Sheet5!F:F,0)</f>
        <v>#N/A</v>
      </c>
      <c r="DU1416" s="69">
        <v>999999</v>
      </c>
      <c r="DV1416" s="69">
        <v>15</v>
      </c>
      <c r="DW1416" s="69">
        <v>0</v>
      </c>
      <c r="DX1416" s="69">
        <v>0</v>
      </c>
      <c r="DY1416" s="69">
        <v>0</v>
      </c>
    </row>
    <row r="1417" spans="1:129" ht="15">
      <c r="A1417" s="69">
        <v>73502</v>
      </c>
      <c r="B1417" s="69">
        <v>0</v>
      </c>
      <c r="C1417" s="69">
        <v>1</v>
      </c>
      <c r="D1417" s="69" t="s">
        <v>3138</v>
      </c>
      <c r="E1417" s="69" t="s">
        <v>2987</v>
      </c>
      <c r="F1417" s="69" t="s">
        <v>2988</v>
      </c>
      <c r="G1417" s="69">
        <v>1</v>
      </c>
      <c r="H1417" s="69" t="s">
        <v>852</v>
      </c>
      <c r="I1417" s="69">
        <v>0</v>
      </c>
      <c r="J1417" s="69">
        <v>0</v>
      </c>
      <c r="K1417" s="69">
        <v>0</v>
      </c>
      <c r="M1417" s="69">
        <v>0</v>
      </c>
      <c r="N1417" s="69" t="s">
        <v>261</v>
      </c>
      <c r="O1417" s="69">
        <v>0</v>
      </c>
      <c r="P1417" s="69">
        <v>1</v>
      </c>
      <c r="Q1417" s="69">
        <v>0</v>
      </c>
      <c r="R1417" s="69">
        <v>2</v>
      </c>
      <c r="S1417" s="69">
        <v>2</v>
      </c>
      <c r="T1417" s="69">
        <v>60</v>
      </c>
      <c r="U1417" s="69">
        <v>12</v>
      </c>
      <c r="V1417" s="69">
        <v>0</v>
      </c>
      <c r="W1417" s="69">
        <v>0</v>
      </c>
      <c r="X1417" s="69">
        <v>0</v>
      </c>
      <c r="Y1417" s="69">
        <v>0</v>
      </c>
      <c r="Z1417" s="69">
        <v>0</v>
      </c>
      <c r="AA1417" s="69">
        <v>1</v>
      </c>
      <c r="AB1417" s="69">
        <v>31</v>
      </c>
      <c r="AC1417" s="69">
        <v>0</v>
      </c>
      <c r="AD1417" s="69">
        <v>0</v>
      </c>
      <c r="AE1417" s="69">
        <v>0</v>
      </c>
      <c r="AF1417" s="69">
        <v>1</v>
      </c>
      <c r="AG1417" s="69">
        <v>0</v>
      </c>
      <c r="AH1417" s="69">
        <v>1</v>
      </c>
      <c r="AI1417" s="69">
        <v>0</v>
      </c>
      <c r="AJ1417" s="69">
        <v>0</v>
      </c>
      <c r="AK1417" s="69">
        <v>0</v>
      </c>
      <c r="AL1417" s="69">
        <v>0</v>
      </c>
      <c r="AM1417" s="69">
        <v>0</v>
      </c>
      <c r="AN1417" s="69">
        <v>0</v>
      </c>
      <c r="AO1417" s="69">
        <v>0</v>
      </c>
      <c r="AP1417" s="69">
        <v>0</v>
      </c>
      <c r="AQ1417" s="84">
        <v>0</v>
      </c>
      <c r="AR1417" s="69">
        <v>0</v>
      </c>
      <c r="AS1417" s="69">
        <v>0</v>
      </c>
      <c r="AT1417" s="69">
        <v>0</v>
      </c>
      <c r="AU1417" s="69">
        <v>0</v>
      </c>
      <c r="AV1417" s="69">
        <v>0</v>
      </c>
      <c r="AW1417" s="69">
        <v>0</v>
      </c>
      <c r="AX1417" s="69">
        <v>0</v>
      </c>
      <c r="AY1417" s="69">
        <v>0</v>
      </c>
      <c r="AZ1417" s="69">
        <v>0</v>
      </c>
      <c r="BA1417" s="69">
        <v>0</v>
      </c>
      <c r="BB1417" s="69">
        <v>0</v>
      </c>
      <c r="BC1417" s="69">
        <v>0</v>
      </c>
      <c r="BD1417" s="69">
        <v>0</v>
      </c>
      <c r="BE1417" s="69">
        <v>0</v>
      </c>
      <c r="BF1417" s="69">
        <v>0</v>
      </c>
      <c r="BG1417" s="69">
        <v>0</v>
      </c>
      <c r="BH1417" s="69">
        <v>0</v>
      </c>
      <c r="BK1417" s="69">
        <v>3</v>
      </c>
      <c r="BL1417" s="69">
        <v>10</v>
      </c>
      <c r="BM1417" s="69">
        <v>1</v>
      </c>
      <c r="BN1417" s="69">
        <v>31</v>
      </c>
      <c r="BO1417" s="89">
        <v>0</v>
      </c>
      <c r="BP1417" s="69">
        <v>1</v>
      </c>
      <c r="BQ1417" s="69">
        <v>1</v>
      </c>
      <c r="BR1417" s="69">
        <v>1</v>
      </c>
      <c r="BS1417" s="69">
        <v>22505</v>
      </c>
      <c r="BT1417" s="69">
        <v>0</v>
      </c>
      <c r="BU1417" s="69">
        <v>0</v>
      </c>
      <c r="BV1417" s="69">
        <v>1000</v>
      </c>
      <c r="BW1417" s="69">
        <v>0</v>
      </c>
      <c r="BY1417" s="69">
        <v>0</v>
      </c>
      <c r="BZ1417" s="69">
        <v>0</v>
      </c>
      <c r="CA1417" s="69">
        <v>31</v>
      </c>
      <c r="CB1417" s="89">
        <v>0</v>
      </c>
      <c r="CC1417" s="69">
        <v>0</v>
      </c>
      <c r="CD1417" s="69">
        <v>0</v>
      </c>
      <c r="CE1417" s="69">
        <v>0</v>
      </c>
      <c r="CF1417" s="69">
        <v>0</v>
      </c>
      <c r="CG1417" s="69">
        <v>0</v>
      </c>
      <c r="CH1417" s="69">
        <v>0</v>
      </c>
      <c r="CI1417" s="69">
        <v>0</v>
      </c>
      <c r="CJ1417" s="69">
        <v>0</v>
      </c>
      <c r="CL1417" s="69">
        <v>0</v>
      </c>
      <c r="CM1417" s="69">
        <v>0</v>
      </c>
      <c r="CN1417" s="69">
        <v>0</v>
      </c>
      <c r="CO1417" s="89">
        <v>0</v>
      </c>
      <c r="CP1417" s="69">
        <v>0</v>
      </c>
      <c r="CQ1417" s="69">
        <v>0</v>
      </c>
      <c r="CR1417" s="69">
        <v>0</v>
      </c>
      <c r="CS1417" s="69">
        <v>0</v>
      </c>
      <c r="CT1417" s="69">
        <v>0</v>
      </c>
      <c r="CU1417" s="69">
        <v>0</v>
      </c>
      <c r="CV1417" s="69">
        <v>0</v>
      </c>
      <c r="CW1417" s="69">
        <v>0</v>
      </c>
      <c r="CZ1417" s="69">
        <v>0</v>
      </c>
      <c r="DA1417" s="69">
        <v>0</v>
      </c>
      <c r="DB1417" s="69">
        <v>12</v>
      </c>
      <c r="DC1417" s="69">
        <v>60</v>
      </c>
      <c r="DD1417" s="69">
        <v>0</v>
      </c>
      <c r="DE1417" s="69">
        <v>0</v>
      </c>
      <c r="DF1417" s="69">
        <v>0</v>
      </c>
      <c r="DG1417" s="69">
        <v>1</v>
      </c>
      <c r="DI1417" s="69" t="e">
        <f>INDEX(Sheet3!$E$78:$E$1130,MATCH(A1417,Sheet3!$D$78:$D$1130,0))</f>
        <v>#N/A</v>
      </c>
      <c r="DJ1417" s="69" t="str">
        <f t="shared" si="280"/>
        <v>skill_icons.ps_pet_skill_023</v>
      </c>
      <c r="DK1417" s="69" t="s">
        <v>3139</v>
      </c>
      <c r="DL1417" s="93"/>
      <c r="DM1417" s="159" t="s">
        <v>3140</v>
      </c>
      <c r="DN1417" s="69" t="e">
        <f>"造成["&amp;INDEX(Sheet5!$L$2:$L$11,MATCH(BL1417,Sheet5!$J$2:$J$11,0))&amp;":"&amp;BR1417&amp;"*"&amp;BS1417/1000&amp;"]"&amp;INDEX(Sheet5!$I$2:$I$4,MATCH(BR1417,Sheet5!$H$2:$H$4,0))&amp;"的"&amp;INDEX(Sheet5!$K$2:$K$11,MATCH(BL1417,Sheet5!$J$2:$J$11,0))</f>
        <v>#N/A</v>
      </c>
      <c r="DO1417" s="69" t="e">
        <f>"造成["&amp;INDEX(Sheet5!$L$2:$L$11,MATCH(BY1417,Sheet5!$J$2:$J$11,0))&amp;":"&amp;CE1417&amp;"*"&amp;CF1417/1000&amp;"]"&amp;INDEX(Sheet5!$I$2:$I$4,MATCH(CE1417,Sheet5!$H$2:$H$4,0))&amp;"的"&amp;INDEX(Sheet5!$K$2:$K$11,MATCH(BY1417,Sheet5!$J$2:$J$11,0))</f>
        <v>#N/A</v>
      </c>
      <c r="DP1417" s="69"/>
      <c r="DQ1417" s="69"/>
      <c r="DR1417" s="69" t="e">
        <f t="shared" si="281"/>
        <v>#N/A</v>
      </c>
      <c r="DS1417" s="90">
        <f>MATCH(A1417,Sheet5!D:D,0)</f>
        <v>82</v>
      </c>
      <c r="DT1417" s="94" t="e">
        <f>MATCH(A1416,Sheet5!F:F,0)</f>
        <v>#N/A</v>
      </c>
      <c r="DU1417" s="69">
        <v>12</v>
      </c>
      <c r="DV1417" s="69">
        <v>60</v>
      </c>
      <c r="DW1417" s="69">
        <v>0</v>
      </c>
      <c r="DX1417" s="69">
        <v>0</v>
      </c>
      <c r="DY1417" s="69">
        <v>0</v>
      </c>
    </row>
    <row r="1418" spans="1:129" ht="15">
      <c r="A1418" s="69">
        <v>73602</v>
      </c>
      <c r="B1418" s="69">
        <v>0</v>
      </c>
      <c r="C1418" s="69">
        <v>1</v>
      </c>
      <c r="D1418" s="69" t="s">
        <v>3141</v>
      </c>
      <c r="E1418" s="69" t="s">
        <v>2992</v>
      </c>
      <c r="F1418" s="69" t="s">
        <v>2993</v>
      </c>
      <c r="G1418" s="69">
        <v>1</v>
      </c>
      <c r="H1418" s="69" t="s">
        <v>852</v>
      </c>
      <c r="I1418" s="69">
        <v>0</v>
      </c>
      <c r="J1418" s="69">
        <v>0</v>
      </c>
      <c r="K1418" s="69">
        <v>0</v>
      </c>
      <c r="M1418" s="69">
        <v>0</v>
      </c>
      <c r="O1418" s="69">
        <v>0</v>
      </c>
      <c r="P1418" s="69">
        <v>1</v>
      </c>
      <c r="Q1418" s="69">
        <v>0</v>
      </c>
      <c r="R1418" s="69">
        <v>2</v>
      </c>
      <c r="S1418" s="69">
        <v>16</v>
      </c>
      <c r="T1418" s="69">
        <v>100</v>
      </c>
      <c r="U1418" s="69">
        <v>0</v>
      </c>
      <c r="V1418" s="69">
        <v>22</v>
      </c>
      <c r="W1418" s="69">
        <v>0</v>
      </c>
      <c r="X1418" s="69">
        <v>0</v>
      </c>
      <c r="Y1418" s="69">
        <v>0</v>
      </c>
      <c r="Z1418" s="69">
        <v>0</v>
      </c>
      <c r="AA1418" s="69">
        <v>2</v>
      </c>
      <c r="AB1418" s="69">
        <v>31</v>
      </c>
      <c r="AC1418" s="69">
        <v>0</v>
      </c>
      <c r="AD1418" s="69">
        <v>0</v>
      </c>
      <c r="AE1418" s="69">
        <v>0</v>
      </c>
      <c r="AF1418" s="69">
        <v>0</v>
      </c>
      <c r="AG1418" s="69">
        <v>0</v>
      </c>
      <c r="AH1418" s="69">
        <v>0</v>
      </c>
      <c r="AI1418" s="69">
        <v>0</v>
      </c>
      <c r="AJ1418" s="69">
        <v>0</v>
      </c>
      <c r="AK1418" s="69">
        <v>0</v>
      </c>
      <c r="AL1418" s="69">
        <v>0</v>
      </c>
      <c r="AM1418" s="69">
        <v>0</v>
      </c>
      <c r="AN1418" s="69">
        <v>0</v>
      </c>
      <c r="AO1418" s="69">
        <v>0</v>
      </c>
      <c r="AP1418" s="69">
        <v>0</v>
      </c>
      <c r="AQ1418" s="84">
        <v>0</v>
      </c>
      <c r="AR1418" s="69">
        <v>0</v>
      </c>
      <c r="AS1418" s="69">
        <v>0</v>
      </c>
      <c r="AT1418" s="69">
        <v>0</v>
      </c>
      <c r="AU1418" s="69">
        <v>0</v>
      </c>
      <c r="AV1418" s="69">
        <v>0</v>
      </c>
      <c r="AW1418" s="69">
        <v>0</v>
      </c>
      <c r="AX1418" s="69">
        <v>0</v>
      </c>
      <c r="AY1418" s="69">
        <v>0</v>
      </c>
      <c r="AZ1418" s="69">
        <v>0</v>
      </c>
      <c r="BA1418" s="69">
        <v>0</v>
      </c>
      <c r="BB1418" s="69">
        <v>0</v>
      </c>
      <c r="BC1418" s="69">
        <v>0</v>
      </c>
      <c r="BD1418" s="69">
        <v>0</v>
      </c>
      <c r="BE1418" s="69">
        <v>0</v>
      </c>
      <c r="BF1418" s="69">
        <v>0</v>
      </c>
      <c r="BG1418" s="69">
        <v>0</v>
      </c>
      <c r="BH1418" s="69">
        <v>0</v>
      </c>
      <c r="BK1418" s="69">
        <v>3</v>
      </c>
      <c r="BL1418" s="69">
        <v>0</v>
      </c>
      <c r="BM1418" s="69">
        <v>2</v>
      </c>
      <c r="BN1418" s="69">
        <v>31</v>
      </c>
      <c r="BO1418" s="89">
        <v>0</v>
      </c>
      <c r="BP1418" s="69">
        <v>0</v>
      </c>
      <c r="BQ1418" s="69">
        <v>0</v>
      </c>
      <c r="BR1418" s="69">
        <v>0</v>
      </c>
      <c r="BS1418" s="69">
        <v>0</v>
      </c>
      <c r="BT1418" s="69">
        <v>0</v>
      </c>
      <c r="BU1418" s="69">
        <v>0</v>
      </c>
      <c r="BV1418" s="69">
        <v>1000</v>
      </c>
      <c r="BW1418" s="69">
        <v>0</v>
      </c>
      <c r="BY1418" s="69">
        <v>0</v>
      </c>
      <c r="BZ1418" s="69">
        <v>0</v>
      </c>
      <c r="CA1418" s="69">
        <v>31</v>
      </c>
      <c r="CB1418" s="89">
        <v>0</v>
      </c>
      <c r="CC1418" s="69">
        <v>0</v>
      </c>
      <c r="CD1418" s="69">
        <v>0</v>
      </c>
      <c r="CE1418" s="69">
        <v>0</v>
      </c>
      <c r="CF1418" s="69">
        <v>0</v>
      </c>
      <c r="CG1418" s="69">
        <v>0</v>
      </c>
      <c r="CH1418" s="69">
        <v>0</v>
      </c>
      <c r="CI1418" s="69">
        <v>0</v>
      </c>
      <c r="CJ1418" s="69">
        <v>0</v>
      </c>
      <c r="CL1418" s="69">
        <v>0</v>
      </c>
      <c r="CM1418" s="69">
        <v>0</v>
      </c>
      <c r="CN1418" s="69">
        <v>0</v>
      </c>
      <c r="CO1418" s="89">
        <v>0</v>
      </c>
      <c r="CP1418" s="69">
        <v>0</v>
      </c>
      <c r="CQ1418" s="69">
        <v>0</v>
      </c>
      <c r="CR1418" s="69">
        <v>0</v>
      </c>
      <c r="CS1418" s="69">
        <v>0</v>
      </c>
      <c r="CT1418" s="69">
        <v>0</v>
      </c>
      <c r="CU1418" s="69">
        <v>0</v>
      </c>
      <c r="CV1418" s="69">
        <v>0</v>
      </c>
      <c r="CW1418" s="69">
        <v>0</v>
      </c>
      <c r="CZ1418" s="69">
        <v>0</v>
      </c>
      <c r="DA1418" s="69">
        <v>0</v>
      </c>
      <c r="DB1418" s="69">
        <v>100</v>
      </c>
      <c r="DC1418" s="69">
        <v>22</v>
      </c>
      <c r="DD1418" s="69">
        <v>0</v>
      </c>
      <c r="DE1418" s="69">
        <v>0</v>
      </c>
      <c r="DF1418" s="69">
        <v>0</v>
      </c>
      <c r="DG1418" s="69">
        <v>1</v>
      </c>
      <c r="DI1418" s="69" t="e">
        <f>INDEX(Sheet3!$E$78:$E$1130,MATCH(A1418,Sheet3!$D$78:$D$1130,0))</f>
        <v>#N/A</v>
      </c>
      <c r="DJ1418" s="69" t="str">
        <f t="shared" si="280"/>
        <v>skill_icons.ps_pet_skill_024</v>
      </c>
      <c r="DK1418" s="69" t="s">
        <v>3142</v>
      </c>
      <c r="DL1418" s="93"/>
      <c r="DM1418" s="113" t="s">
        <v>3143</v>
      </c>
      <c r="DN1418" s="69" t="e">
        <f>"造成["&amp;INDEX(Sheet5!$L$2:$L$11,MATCH(BL1418,Sheet5!$J$2:$J$11,0))&amp;":"&amp;BR1418&amp;"*"&amp;BS1418/1000&amp;"]"&amp;INDEX(Sheet5!$I$2:$I$4,MATCH(BR1418,Sheet5!$H$2:$H$4,0))&amp;"的"&amp;INDEX(Sheet5!$K$2:$K$11,MATCH(BL1418,Sheet5!$J$2:$J$11,0))</f>
        <v>#N/A</v>
      </c>
      <c r="DO1418" s="69" t="e">
        <f>"造成["&amp;INDEX(Sheet5!$L$2:$L$11,MATCH(BY1418,Sheet5!$J$2:$J$11,0))&amp;":"&amp;CE1418&amp;"*"&amp;CF1418/1000&amp;"]"&amp;INDEX(Sheet5!$I$2:$I$4,MATCH(CE1418,Sheet5!$H$2:$H$4,0))&amp;"的"&amp;INDEX(Sheet5!$K$2:$K$11,MATCH(BY1418,Sheet5!$J$2:$J$11,0))</f>
        <v>#N/A</v>
      </c>
      <c r="DP1418" s="69"/>
      <c r="DQ1418" s="69"/>
      <c r="DR1418" s="69" t="e">
        <f t="shared" si="281"/>
        <v>#N/A</v>
      </c>
      <c r="DS1418" s="90">
        <f>MATCH(A1418,Sheet5!D:D,0)</f>
        <v>83</v>
      </c>
      <c r="DT1418" s="94" t="e">
        <f>MATCH(A1417,Sheet5!F:F,0)</f>
        <v>#N/A</v>
      </c>
      <c r="DU1418" s="69">
        <v>100</v>
      </c>
      <c r="DV1418" s="69">
        <v>22</v>
      </c>
      <c r="DW1418" s="69">
        <v>0</v>
      </c>
      <c r="DX1418" s="69">
        <v>0</v>
      </c>
      <c r="DY1418" s="69">
        <v>0</v>
      </c>
    </row>
    <row r="1419" spans="1:129" ht="15">
      <c r="A1419" s="69">
        <v>73702</v>
      </c>
      <c r="B1419" s="69">
        <v>0</v>
      </c>
      <c r="C1419" s="69">
        <v>1</v>
      </c>
      <c r="D1419" s="69" t="s">
        <v>3144</v>
      </c>
      <c r="E1419" s="69" t="s">
        <v>2997</v>
      </c>
      <c r="F1419" s="69" t="s">
        <v>2998</v>
      </c>
      <c r="G1419" s="69">
        <v>1</v>
      </c>
      <c r="H1419" s="69" t="s">
        <v>852</v>
      </c>
      <c r="I1419" s="69">
        <v>0</v>
      </c>
      <c r="J1419" s="69">
        <v>0</v>
      </c>
      <c r="K1419" s="69">
        <v>0</v>
      </c>
      <c r="M1419" s="69">
        <v>0</v>
      </c>
      <c r="O1419" s="69">
        <v>0</v>
      </c>
      <c r="P1419" s="69">
        <v>1</v>
      </c>
      <c r="Q1419" s="69">
        <v>0</v>
      </c>
      <c r="R1419" s="69">
        <v>2</v>
      </c>
      <c r="S1419" s="69">
        <v>2048</v>
      </c>
      <c r="T1419" s="69">
        <v>15</v>
      </c>
      <c r="U1419" s="69">
        <v>0</v>
      </c>
      <c r="V1419" s="69">
        <v>0</v>
      </c>
      <c r="W1419" s="69">
        <v>0</v>
      </c>
      <c r="X1419" s="69">
        <v>0</v>
      </c>
      <c r="Y1419" s="69">
        <v>0</v>
      </c>
      <c r="Z1419" s="69">
        <v>0</v>
      </c>
      <c r="AA1419" s="69">
        <v>1</v>
      </c>
      <c r="AB1419" s="69">
        <v>31</v>
      </c>
      <c r="AC1419" s="69">
        <v>0</v>
      </c>
      <c r="AD1419" s="69">
        <v>0</v>
      </c>
      <c r="AE1419" s="69">
        <v>0</v>
      </c>
      <c r="AF1419" s="69">
        <v>0</v>
      </c>
      <c r="AG1419" s="69">
        <v>0</v>
      </c>
      <c r="AH1419" s="69">
        <v>0</v>
      </c>
      <c r="AI1419" s="69">
        <v>0</v>
      </c>
      <c r="AJ1419" s="69">
        <v>0</v>
      </c>
      <c r="AK1419" s="69">
        <v>0</v>
      </c>
      <c r="AL1419" s="69">
        <v>0</v>
      </c>
      <c r="AM1419" s="69">
        <v>0</v>
      </c>
      <c r="AN1419" s="69">
        <v>0</v>
      </c>
      <c r="AO1419" s="69">
        <v>0</v>
      </c>
      <c r="AP1419" s="69">
        <v>0</v>
      </c>
      <c r="AQ1419" s="84">
        <v>0</v>
      </c>
      <c r="AR1419" s="69">
        <v>0</v>
      </c>
      <c r="AS1419" s="69">
        <v>0</v>
      </c>
      <c r="AT1419" s="69">
        <v>0</v>
      </c>
      <c r="AU1419" s="69">
        <v>0</v>
      </c>
      <c r="AV1419" s="69">
        <v>0</v>
      </c>
      <c r="AW1419" s="69">
        <v>0</v>
      </c>
      <c r="AX1419" s="69">
        <v>0</v>
      </c>
      <c r="AY1419" s="69">
        <v>0</v>
      </c>
      <c r="AZ1419" s="69">
        <v>0</v>
      </c>
      <c r="BA1419" s="69">
        <v>0</v>
      </c>
      <c r="BB1419" s="69">
        <v>0</v>
      </c>
      <c r="BC1419" s="69">
        <v>0</v>
      </c>
      <c r="BD1419" s="69">
        <v>0</v>
      </c>
      <c r="BE1419" s="69">
        <v>0</v>
      </c>
      <c r="BF1419" s="69">
        <v>0</v>
      </c>
      <c r="BG1419" s="69">
        <v>0</v>
      </c>
      <c r="BH1419" s="69">
        <v>0</v>
      </c>
      <c r="BK1419" s="69">
        <v>3</v>
      </c>
      <c r="BL1419" s="69">
        <v>10</v>
      </c>
      <c r="BM1419" s="69">
        <v>1</v>
      </c>
      <c r="BN1419" s="69">
        <v>31</v>
      </c>
      <c r="BO1419" s="89">
        <v>0</v>
      </c>
      <c r="BP1419" s="69">
        <v>1</v>
      </c>
      <c r="BQ1419" s="69">
        <v>1</v>
      </c>
      <c r="BR1419" s="69">
        <v>1</v>
      </c>
      <c r="BS1419" s="69">
        <v>21506</v>
      </c>
      <c r="BT1419" s="69">
        <v>0</v>
      </c>
      <c r="BU1419" s="69">
        <v>0</v>
      </c>
      <c r="BV1419" s="69">
        <v>1000</v>
      </c>
      <c r="BW1419" s="69">
        <v>0</v>
      </c>
      <c r="BY1419" s="69">
        <v>0</v>
      </c>
      <c r="BZ1419" s="69">
        <v>0</v>
      </c>
      <c r="CA1419" s="69">
        <v>31</v>
      </c>
      <c r="CB1419" s="89">
        <v>0</v>
      </c>
      <c r="CC1419" s="69">
        <v>0</v>
      </c>
      <c r="CD1419" s="69">
        <v>0</v>
      </c>
      <c r="CE1419" s="69">
        <v>0</v>
      </c>
      <c r="CF1419" s="69">
        <v>0</v>
      </c>
      <c r="CG1419" s="69">
        <v>0</v>
      </c>
      <c r="CH1419" s="69">
        <v>0</v>
      </c>
      <c r="CI1419" s="69">
        <v>0</v>
      </c>
      <c r="CJ1419" s="69">
        <v>0</v>
      </c>
      <c r="CL1419" s="69">
        <v>0</v>
      </c>
      <c r="CM1419" s="69">
        <v>0</v>
      </c>
      <c r="CN1419" s="69">
        <v>0</v>
      </c>
      <c r="CO1419" s="89">
        <v>0</v>
      </c>
      <c r="CP1419" s="69">
        <v>0</v>
      </c>
      <c r="CQ1419" s="69">
        <v>0</v>
      </c>
      <c r="CR1419" s="69">
        <v>0</v>
      </c>
      <c r="CS1419" s="69">
        <v>0</v>
      </c>
      <c r="CT1419" s="69">
        <v>0</v>
      </c>
      <c r="CU1419" s="69">
        <v>0</v>
      </c>
      <c r="CV1419" s="69">
        <v>0</v>
      </c>
      <c r="CW1419" s="69">
        <v>0</v>
      </c>
      <c r="CZ1419" s="69">
        <v>0</v>
      </c>
      <c r="DA1419" s="69">
        <v>0</v>
      </c>
      <c r="DB1419" s="69">
        <v>100</v>
      </c>
      <c r="DC1419" s="69">
        <v>15</v>
      </c>
      <c r="DD1419" s="69">
        <v>0</v>
      </c>
      <c r="DE1419" s="69">
        <v>0</v>
      </c>
      <c r="DF1419" s="69">
        <v>0</v>
      </c>
      <c r="DG1419" s="69">
        <v>1</v>
      </c>
      <c r="DI1419" s="69" t="e">
        <f>INDEX(Sheet3!$E$78:$E$1130,MATCH(A1419,Sheet3!$D$78:$D$1130,0))</f>
        <v>#N/A</v>
      </c>
      <c r="DJ1419" s="69" t="str">
        <f t="shared" si="280"/>
        <v>skill_icons.ps_pet_skill_035</v>
      </c>
      <c r="DK1419" s="69" t="s">
        <v>3145</v>
      </c>
      <c r="DL1419" s="93"/>
      <c r="DM1419" s="159" t="s">
        <v>3146</v>
      </c>
      <c r="DN1419" s="69" t="e">
        <f>"造成["&amp;INDEX(Sheet5!$L$2:$L$11,MATCH(BL1419,Sheet5!$J$2:$J$11,0))&amp;":"&amp;BR1419&amp;"*"&amp;BS1419/1000&amp;"]"&amp;INDEX(Sheet5!$I$2:$I$4,MATCH(BR1419,Sheet5!$H$2:$H$4,0))&amp;"的"&amp;INDEX(Sheet5!$K$2:$K$11,MATCH(BL1419,Sheet5!$J$2:$J$11,0))</f>
        <v>#N/A</v>
      </c>
      <c r="DO1419" s="69" t="e">
        <f>"造成["&amp;INDEX(Sheet5!$L$2:$L$11,MATCH(BY1419,Sheet5!$J$2:$J$11,0))&amp;":"&amp;CE1419&amp;"*"&amp;CF1419/1000&amp;"]"&amp;INDEX(Sheet5!$I$2:$I$4,MATCH(CE1419,Sheet5!$H$2:$H$4,0))&amp;"的"&amp;INDEX(Sheet5!$K$2:$K$11,MATCH(BY1419,Sheet5!$J$2:$J$11,0))</f>
        <v>#N/A</v>
      </c>
      <c r="DP1419" s="69"/>
      <c r="DQ1419" s="69"/>
      <c r="DR1419" s="69" t="e">
        <f t="shared" si="281"/>
        <v>#N/A</v>
      </c>
      <c r="DS1419" s="90">
        <f>MATCH(A1419,Sheet5!D:D,0)</f>
        <v>84</v>
      </c>
      <c r="DT1419" s="94" t="e">
        <f>MATCH(A1418,Sheet5!F:F,0)</f>
        <v>#N/A</v>
      </c>
      <c r="DU1419" s="69">
        <v>100</v>
      </c>
      <c r="DV1419" s="69">
        <v>15</v>
      </c>
      <c r="DW1419" s="69">
        <v>0</v>
      </c>
      <c r="DX1419" s="69">
        <v>0</v>
      </c>
      <c r="DY1419" s="69">
        <v>0</v>
      </c>
    </row>
    <row r="1420" spans="1:129" ht="15">
      <c r="A1420" s="69">
        <v>73802</v>
      </c>
      <c r="B1420" s="69">
        <v>0</v>
      </c>
      <c r="C1420" s="69">
        <v>1</v>
      </c>
      <c r="D1420" s="69" t="s">
        <v>3147</v>
      </c>
      <c r="E1420" s="69" t="s">
        <v>3002</v>
      </c>
      <c r="F1420" s="69" t="s">
        <v>3003</v>
      </c>
      <c r="G1420" s="69">
        <v>1</v>
      </c>
      <c r="H1420" s="69" t="s">
        <v>852</v>
      </c>
      <c r="I1420" s="69">
        <v>0</v>
      </c>
      <c r="J1420" s="69">
        <v>0</v>
      </c>
      <c r="K1420" s="69">
        <v>0</v>
      </c>
      <c r="M1420" s="69">
        <v>0</v>
      </c>
      <c r="O1420" s="69">
        <v>0</v>
      </c>
      <c r="P1420" s="69">
        <v>1</v>
      </c>
      <c r="Q1420" s="69">
        <v>0</v>
      </c>
      <c r="R1420" s="69">
        <v>2</v>
      </c>
      <c r="S1420" s="69">
        <v>2048</v>
      </c>
      <c r="T1420" s="69">
        <v>15</v>
      </c>
      <c r="U1420" s="69">
        <v>0</v>
      </c>
      <c r="V1420" s="69">
        <v>0</v>
      </c>
      <c r="W1420" s="69">
        <v>0</v>
      </c>
      <c r="X1420" s="69">
        <v>0</v>
      </c>
      <c r="Y1420" s="69">
        <v>0</v>
      </c>
      <c r="Z1420" s="69">
        <v>0</v>
      </c>
      <c r="AA1420" s="69">
        <v>2</v>
      </c>
      <c r="AB1420" s="69">
        <v>31</v>
      </c>
      <c r="AC1420" s="69">
        <v>0</v>
      </c>
      <c r="AD1420" s="69">
        <v>0</v>
      </c>
      <c r="AE1420" s="69">
        <v>0</v>
      </c>
      <c r="AF1420" s="69">
        <v>1</v>
      </c>
      <c r="AG1420" s="69">
        <v>0</v>
      </c>
      <c r="AH1420" s="69">
        <v>1</v>
      </c>
      <c r="AI1420" s="69">
        <v>0</v>
      </c>
      <c r="AJ1420" s="69">
        <v>0</v>
      </c>
      <c r="AK1420" s="69">
        <v>0</v>
      </c>
      <c r="AL1420" s="69">
        <v>0</v>
      </c>
      <c r="AM1420" s="69">
        <v>0</v>
      </c>
      <c r="AN1420" s="69">
        <v>0</v>
      </c>
      <c r="AO1420" s="69">
        <v>0</v>
      </c>
      <c r="AP1420" s="69">
        <v>0</v>
      </c>
      <c r="AQ1420" s="84">
        <v>0</v>
      </c>
      <c r="AR1420" s="69">
        <v>0</v>
      </c>
      <c r="AS1420" s="69">
        <v>0</v>
      </c>
      <c r="AT1420" s="69">
        <v>0</v>
      </c>
      <c r="AU1420" s="69">
        <v>0</v>
      </c>
      <c r="AV1420" s="69">
        <v>0</v>
      </c>
      <c r="AW1420" s="69">
        <v>0</v>
      </c>
      <c r="AX1420" s="69">
        <v>0</v>
      </c>
      <c r="AY1420" s="69">
        <v>0</v>
      </c>
      <c r="AZ1420" s="69">
        <v>0</v>
      </c>
      <c r="BA1420" s="69">
        <v>0</v>
      </c>
      <c r="BB1420" s="69">
        <v>0</v>
      </c>
      <c r="BC1420" s="69">
        <v>0</v>
      </c>
      <c r="BD1420" s="69">
        <v>0</v>
      </c>
      <c r="BE1420" s="69">
        <v>0</v>
      </c>
      <c r="BF1420" s="69">
        <v>0</v>
      </c>
      <c r="BG1420" s="69">
        <v>0</v>
      </c>
      <c r="BH1420" s="69">
        <v>0</v>
      </c>
      <c r="BK1420" s="69">
        <v>3</v>
      </c>
      <c r="BL1420" s="69">
        <v>10</v>
      </c>
      <c r="BM1420" s="69">
        <v>2</v>
      </c>
      <c r="BN1420" s="69">
        <v>31</v>
      </c>
      <c r="BO1420" s="89">
        <v>0</v>
      </c>
      <c r="BP1420" s="69">
        <v>1</v>
      </c>
      <c r="BQ1420" s="69">
        <v>1</v>
      </c>
      <c r="BR1420" s="69">
        <v>1</v>
      </c>
      <c r="BS1420" s="69">
        <v>21507</v>
      </c>
      <c r="BT1420" s="69">
        <v>0</v>
      </c>
      <c r="BU1420" s="69">
        <v>0</v>
      </c>
      <c r="BV1420" s="69">
        <v>1000</v>
      </c>
      <c r="BW1420" s="69">
        <v>0</v>
      </c>
      <c r="BY1420" s="69">
        <v>0</v>
      </c>
      <c r="BZ1420" s="69">
        <v>0</v>
      </c>
      <c r="CA1420" s="69">
        <v>31</v>
      </c>
      <c r="CB1420" s="89">
        <v>0</v>
      </c>
      <c r="CC1420" s="69">
        <v>0</v>
      </c>
      <c r="CD1420" s="69">
        <v>0</v>
      </c>
      <c r="CE1420" s="69">
        <v>0</v>
      </c>
      <c r="CF1420" s="69">
        <v>0</v>
      </c>
      <c r="CG1420" s="69">
        <v>0</v>
      </c>
      <c r="CH1420" s="69">
        <v>0</v>
      </c>
      <c r="CI1420" s="69">
        <v>0</v>
      </c>
      <c r="CJ1420" s="69">
        <v>0</v>
      </c>
      <c r="CL1420" s="69">
        <v>0</v>
      </c>
      <c r="CM1420" s="69">
        <v>0</v>
      </c>
      <c r="CN1420" s="69">
        <v>0</v>
      </c>
      <c r="CO1420" s="89">
        <v>0</v>
      </c>
      <c r="CP1420" s="69">
        <v>0</v>
      </c>
      <c r="CQ1420" s="69">
        <v>0</v>
      </c>
      <c r="CR1420" s="69">
        <v>0</v>
      </c>
      <c r="CS1420" s="69">
        <v>0</v>
      </c>
      <c r="CT1420" s="69">
        <v>0</v>
      </c>
      <c r="CU1420" s="69">
        <v>0</v>
      </c>
      <c r="CV1420" s="69">
        <v>0</v>
      </c>
      <c r="CW1420" s="69">
        <v>0</v>
      </c>
      <c r="CZ1420" s="69">
        <v>0</v>
      </c>
      <c r="DA1420" s="69">
        <v>0</v>
      </c>
      <c r="DB1420" s="69">
        <v>100</v>
      </c>
      <c r="DC1420" s="69">
        <v>15</v>
      </c>
      <c r="DD1420" s="69">
        <v>0</v>
      </c>
      <c r="DE1420" s="69">
        <v>0</v>
      </c>
      <c r="DF1420" s="69">
        <v>0</v>
      </c>
      <c r="DG1420" s="69">
        <v>1</v>
      </c>
      <c r="DI1420" s="69" t="e">
        <f>INDEX(Sheet3!$E$78:$E$1130,MATCH(A1420,Sheet3!$D$78:$D$1130,0))</f>
        <v>#N/A</v>
      </c>
      <c r="DJ1420" s="69" t="str">
        <f t="shared" si="280"/>
        <v>skill_icons.ps_pet_skill_038</v>
      </c>
      <c r="DK1420" s="69" t="s">
        <v>3148</v>
      </c>
      <c r="DL1420" s="93"/>
      <c r="DM1420" s="159" t="s">
        <v>3149</v>
      </c>
      <c r="DN1420" s="69" t="e">
        <f>"造成["&amp;INDEX(Sheet5!$L$2:$L$11,MATCH(BL1420,Sheet5!$J$2:$J$11,0))&amp;":"&amp;BR1420&amp;"*"&amp;BS1420/1000&amp;"]"&amp;INDEX(Sheet5!$I$2:$I$4,MATCH(BR1420,Sheet5!$H$2:$H$4,0))&amp;"的"&amp;INDEX(Sheet5!$K$2:$K$11,MATCH(BL1420,Sheet5!$J$2:$J$11,0))</f>
        <v>#N/A</v>
      </c>
      <c r="DO1420" s="69" t="e">
        <f>"造成["&amp;INDEX(Sheet5!$L$2:$L$11,MATCH(BY1420,Sheet5!$J$2:$J$11,0))&amp;":"&amp;CE1420&amp;"*"&amp;CF1420/1000&amp;"]"&amp;INDEX(Sheet5!$I$2:$I$4,MATCH(CE1420,Sheet5!$H$2:$H$4,0))&amp;"的"&amp;INDEX(Sheet5!$K$2:$K$11,MATCH(BY1420,Sheet5!$J$2:$J$11,0))</f>
        <v>#N/A</v>
      </c>
      <c r="DP1420" s="69"/>
      <c r="DQ1420" s="69"/>
      <c r="DR1420" s="69" t="e">
        <f t="shared" si="281"/>
        <v>#N/A</v>
      </c>
      <c r="DS1420" s="90">
        <f>MATCH(A1420,Sheet5!D:D,0)</f>
        <v>85</v>
      </c>
      <c r="DT1420" s="94" t="e">
        <f>MATCH(A1420,Sheet5!F:F,0)</f>
        <v>#N/A</v>
      </c>
      <c r="DU1420" s="69">
        <v>100</v>
      </c>
      <c r="DV1420" s="69">
        <v>15</v>
      </c>
      <c r="DW1420" s="69">
        <v>0</v>
      </c>
      <c r="DX1420" s="69">
        <v>0</v>
      </c>
      <c r="DY1420" s="69">
        <v>0</v>
      </c>
    </row>
    <row r="1421" spans="1:129" ht="15">
      <c r="A1421" s="69">
        <v>73902</v>
      </c>
      <c r="B1421" s="69">
        <v>0</v>
      </c>
      <c r="C1421" s="69">
        <v>1</v>
      </c>
      <c r="D1421" s="69" t="s">
        <v>3150</v>
      </c>
      <c r="E1421" s="69" t="s">
        <v>3007</v>
      </c>
      <c r="F1421" s="69" t="s">
        <v>1763</v>
      </c>
      <c r="G1421" s="69">
        <v>1</v>
      </c>
      <c r="H1421" s="69" t="s">
        <v>852</v>
      </c>
      <c r="I1421" s="69">
        <v>0</v>
      </c>
      <c r="J1421" s="69">
        <v>0</v>
      </c>
      <c r="K1421" s="69">
        <v>0</v>
      </c>
      <c r="M1421" s="69">
        <v>0</v>
      </c>
      <c r="O1421" s="69">
        <v>0</v>
      </c>
      <c r="P1421" s="69">
        <v>1</v>
      </c>
      <c r="Q1421" s="69">
        <v>0</v>
      </c>
      <c r="R1421" s="69">
        <v>2</v>
      </c>
      <c r="S1421" s="69">
        <v>72</v>
      </c>
      <c r="T1421" s="69">
        <v>9</v>
      </c>
      <c r="U1421" s="69">
        <v>0</v>
      </c>
      <c r="V1421" s="69">
        <v>0</v>
      </c>
      <c r="W1421" s="69">
        <v>0</v>
      </c>
      <c r="X1421" s="69">
        <v>0</v>
      </c>
      <c r="Y1421" s="69">
        <v>0</v>
      </c>
      <c r="Z1421" s="69">
        <v>0</v>
      </c>
      <c r="AA1421" s="69">
        <v>1</v>
      </c>
      <c r="AB1421" s="69">
        <v>31</v>
      </c>
      <c r="AC1421" s="69">
        <v>0</v>
      </c>
      <c r="AD1421" s="69">
        <v>0</v>
      </c>
      <c r="AE1421" s="69">
        <v>0</v>
      </c>
      <c r="AF1421" s="69">
        <v>1</v>
      </c>
      <c r="AG1421" s="69">
        <v>0</v>
      </c>
      <c r="AH1421" s="69">
        <v>1</v>
      </c>
      <c r="AI1421" s="69">
        <v>0</v>
      </c>
      <c r="AJ1421" s="69">
        <v>0</v>
      </c>
      <c r="AK1421" s="69">
        <v>0</v>
      </c>
      <c r="AL1421" s="69">
        <v>0</v>
      </c>
      <c r="AM1421" s="69">
        <v>0</v>
      </c>
      <c r="AN1421" s="69">
        <v>0</v>
      </c>
      <c r="AO1421" s="69">
        <v>0</v>
      </c>
      <c r="AP1421" s="69">
        <v>0</v>
      </c>
      <c r="AQ1421" s="84">
        <v>0</v>
      </c>
      <c r="AR1421" s="69">
        <v>0</v>
      </c>
      <c r="AS1421" s="69">
        <v>0</v>
      </c>
      <c r="AT1421" s="69">
        <v>0</v>
      </c>
      <c r="AU1421" s="69">
        <v>0</v>
      </c>
      <c r="AV1421" s="69">
        <v>0</v>
      </c>
      <c r="AW1421" s="69">
        <v>0</v>
      </c>
      <c r="AX1421" s="69">
        <v>0</v>
      </c>
      <c r="AY1421" s="69">
        <v>0</v>
      </c>
      <c r="AZ1421" s="69">
        <v>0</v>
      </c>
      <c r="BA1421" s="69">
        <v>0</v>
      </c>
      <c r="BB1421" s="69">
        <v>0</v>
      </c>
      <c r="BC1421" s="69">
        <v>0</v>
      </c>
      <c r="BD1421" s="69">
        <v>0</v>
      </c>
      <c r="BE1421" s="69">
        <v>0</v>
      </c>
      <c r="BF1421" s="69">
        <v>0</v>
      </c>
      <c r="BG1421" s="69">
        <v>0</v>
      </c>
      <c r="BH1421" s="69">
        <v>0</v>
      </c>
      <c r="BK1421" s="69">
        <v>3</v>
      </c>
      <c r="BL1421" s="69">
        <v>10</v>
      </c>
      <c r="BM1421" s="69">
        <v>1</v>
      </c>
      <c r="BN1421" s="69">
        <v>31</v>
      </c>
      <c r="BO1421" s="89">
        <v>0</v>
      </c>
      <c r="BP1421" s="69">
        <v>1</v>
      </c>
      <c r="BQ1421" s="69">
        <v>1</v>
      </c>
      <c r="BR1421" s="69">
        <v>1</v>
      </c>
      <c r="BS1421" s="69">
        <v>21508</v>
      </c>
      <c r="BT1421" s="69">
        <v>0</v>
      </c>
      <c r="BU1421" s="69">
        <v>0</v>
      </c>
      <c r="BV1421" s="69">
        <v>1000</v>
      </c>
      <c r="BW1421" s="69">
        <v>0</v>
      </c>
      <c r="BY1421" s="69">
        <v>0</v>
      </c>
      <c r="BZ1421" s="69">
        <v>0</v>
      </c>
      <c r="CA1421" s="69">
        <v>31</v>
      </c>
      <c r="CB1421" s="89">
        <v>0</v>
      </c>
      <c r="CC1421" s="69">
        <v>0</v>
      </c>
      <c r="CD1421" s="69">
        <v>0</v>
      </c>
      <c r="CE1421" s="69">
        <v>0</v>
      </c>
      <c r="CF1421" s="69">
        <v>0</v>
      </c>
      <c r="CG1421" s="69">
        <v>0</v>
      </c>
      <c r="CH1421" s="69">
        <v>0</v>
      </c>
      <c r="CI1421" s="69">
        <v>0</v>
      </c>
      <c r="CJ1421" s="69">
        <v>0</v>
      </c>
      <c r="CL1421" s="69">
        <v>0</v>
      </c>
      <c r="CM1421" s="69">
        <v>0</v>
      </c>
      <c r="CN1421" s="69">
        <v>0</v>
      </c>
      <c r="CO1421" s="89">
        <v>0</v>
      </c>
      <c r="CP1421" s="69">
        <v>0</v>
      </c>
      <c r="CQ1421" s="69">
        <v>0</v>
      </c>
      <c r="CR1421" s="69">
        <v>0</v>
      </c>
      <c r="CS1421" s="69">
        <v>0</v>
      </c>
      <c r="CT1421" s="69">
        <v>0</v>
      </c>
      <c r="CU1421" s="69">
        <v>0</v>
      </c>
      <c r="CV1421" s="69">
        <v>0</v>
      </c>
      <c r="CW1421" s="69">
        <v>0</v>
      </c>
      <c r="CZ1421" s="69">
        <v>0</v>
      </c>
      <c r="DA1421" s="69">
        <v>0</v>
      </c>
      <c r="DB1421" s="69">
        <v>999999</v>
      </c>
      <c r="DC1421" s="69">
        <v>9</v>
      </c>
      <c r="DD1421" s="69">
        <v>0</v>
      </c>
      <c r="DE1421" s="69">
        <v>0</v>
      </c>
      <c r="DF1421" s="69">
        <v>0</v>
      </c>
      <c r="DG1421" s="69">
        <v>1</v>
      </c>
      <c r="DI1421" s="69" t="e">
        <f>INDEX(Sheet3!$E$78:$E$1130,MATCH(A1421,Sheet3!$D$78:$D$1130,0))</f>
        <v>#N/A</v>
      </c>
      <c r="DJ1421" s="69" t="str">
        <f t="shared" si="280"/>
        <v>skill_icons.ps_pet_skill_039</v>
      </c>
      <c r="DK1421" s="69" t="s">
        <v>3151</v>
      </c>
      <c r="DL1421" s="93"/>
      <c r="DM1421" s="159" t="s">
        <v>3152</v>
      </c>
      <c r="DN1421" s="69" t="e">
        <f>"造成["&amp;INDEX(Sheet5!$L$2:$L$11,MATCH(BL1421,Sheet5!$J$2:$J$11,0))&amp;":"&amp;BR1421&amp;"*"&amp;BS1421/1000&amp;"]"&amp;INDEX(Sheet5!$I$2:$I$4,MATCH(BR1421,Sheet5!$H$2:$H$4,0))&amp;"的"&amp;INDEX(Sheet5!$K$2:$K$11,MATCH(BL1421,Sheet5!$J$2:$J$11,0))</f>
        <v>#N/A</v>
      </c>
      <c r="DO1421" s="69" t="e">
        <f>"造成["&amp;INDEX(Sheet5!$L$2:$L$11,MATCH(BY1421,Sheet5!$J$2:$J$11,0))&amp;":"&amp;CE1421&amp;"*"&amp;CF1421/1000&amp;"]"&amp;INDEX(Sheet5!$I$2:$I$4,MATCH(CE1421,Sheet5!$H$2:$H$4,0))&amp;"的"&amp;INDEX(Sheet5!$K$2:$K$11,MATCH(BY1421,Sheet5!$J$2:$J$11,0))</f>
        <v>#N/A</v>
      </c>
      <c r="DP1421" s="69"/>
      <c r="DQ1421" s="69"/>
      <c r="DR1421" s="69" t="e">
        <f t="shared" si="281"/>
        <v>#N/A</v>
      </c>
      <c r="DS1421" s="90">
        <f>MATCH(A1421,Sheet5!D:D,0)</f>
        <v>86</v>
      </c>
      <c r="DT1421" s="94" t="e">
        <f>MATCH(A1421,Sheet5!F:F,0)</f>
        <v>#N/A</v>
      </c>
      <c r="DU1421" s="69">
        <v>999999</v>
      </c>
      <c r="DV1421" s="69">
        <v>9</v>
      </c>
      <c r="DW1421" s="69">
        <v>0</v>
      </c>
      <c r="DX1421" s="69">
        <v>0</v>
      </c>
      <c r="DY1421" s="69">
        <v>0</v>
      </c>
    </row>
    <row r="1422" spans="1:129" ht="15">
      <c r="A1422" s="69">
        <v>74002</v>
      </c>
      <c r="B1422" s="69">
        <v>0</v>
      </c>
      <c r="C1422" s="69">
        <v>1</v>
      </c>
      <c r="D1422" s="69" t="s">
        <v>3153</v>
      </c>
      <c r="E1422" s="69" t="s">
        <v>3011</v>
      </c>
      <c r="F1422" s="69" t="s">
        <v>636</v>
      </c>
      <c r="G1422" s="69">
        <v>1</v>
      </c>
      <c r="H1422" s="69" t="s">
        <v>852</v>
      </c>
      <c r="I1422" s="69">
        <v>0</v>
      </c>
      <c r="J1422" s="69">
        <v>0</v>
      </c>
      <c r="K1422" s="69">
        <v>0</v>
      </c>
      <c r="M1422" s="69">
        <v>0</v>
      </c>
      <c r="O1422" s="69">
        <v>0</v>
      </c>
      <c r="P1422" s="69">
        <v>1</v>
      </c>
      <c r="Q1422" s="69">
        <v>0</v>
      </c>
      <c r="R1422" s="69">
        <v>2</v>
      </c>
      <c r="S1422" s="69">
        <v>128</v>
      </c>
      <c r="T1422" s="69">
        <v>100</v>
      </c>
      <c r="U1422" s="69">
        <v>0</v>
      </c>
      <c r="V1422" s="69">
        <v>22</v>
      </c>
      <c r="W1422" s="69">
        <v>0</v>
      </c>
      <c r="X1422" s="69">
        <v>0</v>
      </c>
      <c r="Y1422" s="69">
        <v>0</v>
      </c>
      <c r="Z1422" s="69">
        <v>0</v>
      </c>
      <c r="AA1422" s="69">
        <v>2</v>
      </c>
      <c r="AB1422" s="69">
        <v>31</v>
      </c>
      <c r="AC1422" s="69">
        <v>0</v>
      </c>
      <c r="AD1422" s="69">
        <v>0</v>
      </c>
      <c r="AE1422" s="69">
        <v>0</v>
      </c>
      <c r="AF1422" s="69">
        <v>0</v>
      </c>
      <c r="AG1422" s="69">
        <v>0</v>
      </c>
      <c r="AH1422" s="69">
        <v>0</v>
      </c>
      <c r="AI1422" s="69">
        <v>0</v>
      </c>
      <c r="AJ1422" s="69">
        <v>0</v>
      </c>
      <c r="AK1422" s="69">
        <v>0</v>
      </c>
      <c r="AL1422" s="69">
        <v>0</v>
      </c>
      <c r="AM1422" s="69">
        <v>0</v>
      </c>
      <c r="AN1422" s="69">
        <v>0</v>
      </c>
      <c r="AO1422" s="69">
        <v>0</v>
      </c>
      <c r="AP1422" s="69">
        <v>0</v>
      </c>
      <c r="AQ1422" s="84">
        <v>0</v>
      </c>
      <c r="AR1422" s="69">
        <v>0</v>
      </c>
      <c r="AS1422" s="69">
        <v>0</v>
      </c>
      <c r="AT1422" s="69">
        <v>0</v>
      </c>
      <c r="AU1422" s="69">
        <v>0</v>
      </c>
      <c r="AV1422" s="69">
        <v>0</v>
      </c>
      <c r="AW1422" s="69">
        <v>0</v>
      </c>
      <c r="AX1422" s="69">
        <v>0</v>
      </c>
      <c r="AY1422" s="69">
        <v>0</v>
      </c>
      <c r="AZ1422" s="69">
        <v>0</v>
      </c>
      <c r="BA1422" s="69">
        <v>0</v>
      </c>
      <c r="BB1422" s="69">
        <v>0</v>
      </c>
      <c r="BC1422" s="69">
        <v>0</v>
      </c>
      <c r="BD1422" s="69">
        <v>0</v>
      </c>
      <c r="BE1422" s="69">
        <v>0</v>
      </c>
      <c r="BF1422" s="69">
        <v>0</v>
      </c>
      <c r="BG1422" s="69">
        <v>0</v>
      </c>
      <c r="BH1422" s="69">
        <v>0</v>
      </c>
      <c r="BK1422" s="69">
        <v>3</v>
      </c>
      <c r="BL1422" s="69">
        <v>0</v>
      </c>
      <c r="BM1422" s="69">
        <v>2</v>
      </c>
      <c r="BN1422" s="69">
        <v>31</v>
      </c>
      <c r="BO1422" s="89">
        <v>0</v>
      </c>
      <c r="BP1422" s="69">
        <v>0</v>
      </c>
      <c r="BQ1422" s="69">
        <v>0</v>
      </c>
      <c r="BR1422" s="69">
        <v>0</v>
      </c>
      <c r="BS1422" s="69">
        <v>0</v>
      </c>
      <c r="BT1422" s="69">
        <v>0</v>
      </c>
      <c r="BU1422" s="69">
        <v>0</v>
      </c>
      <c r="BV1422" s="69">
        <v>1000</v>
      </c>
      <c r="BW1422" s="69">
        <v>0</v>
      </c>
      <c r="BY1422" s="69">
        <v>0</v>
      </c>
      <c r="BZ1422" s="69">
        <v>0</v>
      </c>
      <c r="CA1422" s="69">
        <v>31</v>
      </c>
      <c r="CB1422" s="89">
        <v>0</v>
      </c>
      <c r="CC1422" s="69">
        <v>0</v>
      </c>
      <c r="CD1422" s="69">
        <v>0</v>
      </c>
      <c r="CE1422" s="69">
        <v>0</v>
      </c>
      <c r="CF1422" s="69">
        <v>0</v>
      </c>
      <c r="CG1422" s="69">
        <v>0</v>
      </c>
      <c r="CH1422" s="69">
        <v>0</v>
      </c>
      <c r="CI1422" s="69">
        <v>0</v>
      </c>
      <c r="CJ1422" s="69">
        <v>0</v>
      </c>
      <c r="CL1422" s="69">
        <v>0</v>
      </c>
      <c r="CM1422" s="69">
        <v>0</v>
      </c>
      <c r="CN1422" s="69">
        <v>0</v>
      </c>
      <c r="CO1422" s="89">
        <v>0</v>
      </c>
      <c r="CP1422" s="69">
        <v>0</v>
      </c>
      <c r="CQ1422" s="69">
        <v>0</v>
      </c>
      <c r="CR1422" s="69">
        <v>0</v>
      </c>
      <c r="CS1422" s="69">
        <v>0</v>
      </c>
      <c r="CT1422" s="69">
        <v>0</v>
      </c>
      <c r="CU1422" s="69">
        <v>0</v>
      </c>
      <c r="CV1422" s="69">
        <v>0</v>
      </c>
      <c r="CW1422" s="69">
        <v>0</v>
      </c>
      <c r="CZ1422" s="69">
        <v>0</v>
      </c>
      <c r="DA1422" s="69">
        <v>0</v>
      </c>
      <c r="DB1422" s="69">
        <v>100</v>
      </c>
      <c r="DC1422" s="69">
        <v>22</v>
      </c>
      <c r="DD1422" s="69">
        <v>0</v>
      </c>
      <c r="DE1422" s="69">
        <v>0</v>
      </c>
      <c r="DF1422" s="69">
        <v>0</v>
      </c>
      <c r="DG1422" s="69">
        <v>1</v>
      </c>
      <c r="DI1422" s="69" t="e">
        <f>INDEX(Sheet3!$E$78:$E$1130,MATCH(A1422,Sheet3!$D$78:$D$1130,0))</f>
        <v>#N/A</v>
      </c>
      <c r="DJ1422" s="69" t="str">
        <f t="shared" si="280"/>
        <v>skill_icons.ps_pet_skill_042</v>
      </c>
      <c r="DK1422" s="69" t="s">
        <v>3154</v>
      </c>
      <c r="DL1422" s="93"/>
      <c r="DM1422" s="159" t="s">
        <v>3155</v>
      </c>
      <c r="DN1422" s="69" t="e">
        <f>"造成["&amp;INDEX(Sheet5!$L$2:$L$11,MATCH(BL1422,Sheet5!$J$2:$J$11,0))&amp;":"&amp;BR1422&amp;"*"&amp;BS1422/1000&amp;"]"&amp;INDEX(Sheet5!$I$2:$I$4,MATCH(BR1422,Sheet5!$H$2:$H$4,0))&amp;"的"&amp;INDEX(Sheet5!$K$2:$K$11,MATCH(BL1422,Sheet5!$J$2:$J$11,0))</f>
        <v>#N/A</v>
      </c>
      <c r="DO1422" s="69" t="e">
        <f>"造成["&amp;INDEX(Sheet5!$L$2:$L$11,MATCH(BY1422,Sheet5!$J$2:$J$11,0))&amp;":"&amp;CE1422&amp;"*"&amp;CF1422/1000&amp;"]"&amp;INDEX(Sheet5!$I$2:$I$4,MATCH(CE1422,Sheet5!$H$2:$H$4,0))&amp;"的"&amp;INDEX(Sheet5!$K$2:$K$11,MATCH(BY1422,Sheet5!$J$2:$J$11,0))</f>
        <v>#N/A</v>
      </c>
      <c r="DP1422" s="69"/>
      <c r="DQ1422" s="69"/>
      <c r="DR1422" s="69" t="e">
        <f t="shared" si="281"/>
        <v>#N/A</v>
      </c>
      <c r="DS1422" s="90">
        <f>MATCH(A1422,Sheet5!D:D,0)</f>
        <v>87</v>
      </c>
      <c r="DT1422" s="94" t="e">
        <f>MATCH(A1422,Sheet5!F:F,0)</f>
        <v>#N/A</v>
      </c>
      <c r="DU1422" s="69">
        <v>100</v>
      </c>
      <c r="DV1422" s="69">
        <v>22</v>
      </c>
      <c r="DW1422" s="69">
        <v>0</v>
      </c>
      <c r="DX1422" s="69">
        <v>0</v>
      </c>
      <c r="DY1422" s="69">
        <v>0</v>
      </c>
    </row>
    <row r="1423" spans="1:129" ht="15">
      <c r="A1423" s="69">
        <v>74102</v>
      </c>
      <c r="B1423" s="69">
        <v>0</v>
      </c>
      <c r="C1423" s="69">
        <v>1</v>
      </c>
      <c r="D1423" s="69" t="s">
        <v>3156</v>
      </c>
      <c r="E1423" s="69" t="s">
        <v>3015</v>
      </c>
      <c r="F1423" s="69" t="s">
        <v>3016</v>
      </c>
      <c r="G1423" s="69">
        <v>1</v>
      </c>
      <c r="H1423" s="69" t="s">
        <v>852</v>
      </c>
      <c r="I1423" s="69">
        <v>0</v>
      </c>
      <c r="J1423" s="69">
        <v>0</v>
      </c>
      <c r="K1423" s="69">
        <v>0</v>
      </c>
      <c r="M1423" s="69">
        <v>0</v>
      </c>
      <c r="O1423" s="69">
        <v>0</v>
      </c>
      <c r="P1423" s="69">
        <v>1</v>
      </c>
      <c r="Q1423" s="69">
        <v>0</v>
      </c>
      <c r="R1423" s="69">
        <v>2</v>
      </c>
      <c r="S1423" s="69">
        <v>2048</v>
      </c>
      <c r="T1423" s="69">
        <v>30</v>
      </c>
      <c r="U1423" s="69">
        <v>0</v>
      </c>
      <c r="V1423" s="69">
        <v>0</v>
      </c>
      <c r="W1423" s="69">
        <v>0</v>
      </c>
      <c r="X1423" s="69">
        <v>0</v>
      </c>
      <c r="Y1423" s="69">
        <v>0</v>
      </c>
      <c r="Z1423" s="69">
        <v>0</v>
      </c>
      <c r="AA1423" s="69">
        <v>2</v>
      </c>
      <c r="AB1423" s="69">
        <v>31</v>
      </c>
      <c r="AC1423" s="69">
        <v>0</v>
      </c>
      <c r="AD1423" s="69">
        <v>0</v>
      </c>
      <c r="AE1423" s="69">
        <v>0</v>
      </c>
      <c r="AF1423" s="69">
        <v>1</v>
      </c>
      <c r="AG1423" s="69">
        <v>0</v>
      </c>
      <c r="AH1423" s="69">
        <v>1</v>
      </c>
      <c r="AI1423" s="69">
        <v>0</v>
      </c>
      <c r="AJ1423" s="69">
        <v>0</v>
      </c>
      <c r="AK1423" s="69">
        <v>0</v>
      </c>
      <c r="AL1423" s="69">
        <v>0</v>
      </c>
      <c r="AM1423" s="69">
        <v>0</v>
      </c>
      <c r="AN1423" s="69">
        <v>0</v>
      </c>
      <c r="AO1423" s="69">
        <v>0</v>
      </c>
      <c r="AP1423" s="69">
        <v>0</v>
      </c>
      <c r="AQ1423" s="84">
        <v>0</v>
      </c>
      <c r="AR1423" s="69">
        <v>0</v>
      </c>
      <c r="AS1423" s="69">
        <v>0</v>
      </c>
      <c r="AT1423" s="69">
        <v>0</v>
      </c>
      <c r="AU1423" s="69">
        <v>0</v>
      </c>
      <c r="AV1423" s="69">
        <v>0</v>
      </c>
      <c r="AW1423" s="69">
        <v>0</v>
      </c>
      <c r="AX1423" s="69">
        <v>0</v>
      </c>
      <c r="AY1423" s="69">
        <v>0</v>
      </c>
      <c r="AZ1423" s="69">
        <v>0</v>
      </c>
      <c r="BA1423" s="69">
        <v>0</v>
      </c>
      <c r="BB1423" s="69">
        <v>0</v>
      </c>
      <c r="BC1423" s="69">
        <v>0</v>
      </c>
      <c r="BD1423" s="69">
        <v>0</v>
      </c>
      <c r="BE1423" s="69">
        <v>0</v>
      </c>
      <c r="BF1423" s="69">
        <v>0</v>
      </c>
      <c r="BG1423" s="69">
        <v>0</v>
      </c>
      <c r="BH1423" s="69">
        <v>0</v>
      </c>
      <c r="BK1423" s="69">
        <v>3</v>
      </c>
      <c r="BL1423" s="69">
        <v>10</v>
      </c>
      <c r="BM1423" s="69">
        <v>2</v>
      </c>
      <c r="BN1423" s="69">
        <v>31</v>
      </c>
      <c r="BO1423" s="89">
        <v>0</v>
      </c>
      <c r="BP1423" s="69">
        <v>1</v>
      </c>
      <c r="BQ1423" s="69">
        <v>1</v>
      </c>
      <c r="BR1423" s="69">
        <v>1</v>
      </c>
      <c r="BS1423" s="69">
        <v>22509</v>
      </c>
      <c r="BT1423" s="69">
        <v>0</v>
      </c>
      <c r="BU1423" s="69">
        <v>0</v>
      </c>
      <c r="BV1423" s="69">
        <v>1000</v>
      </c>
      <c r="BW1423" s="69">
        <v>0</v>
      </c>
      <c r="BY1423" s="69">
        <v>0</v>
      </c>
      <c r="BZ1423" s="69">
        <v>0</v>
      </c>
      <c r="CA1423" s="69">
        <v>31</v>
      </c>
      <c r="CB1423" s="89">
        <v>0</v>
      </c>
      <c r="CC1423" s="69">
        <v>0</v>
      </c>
      <c r="CD1423" s="69">
        <v>0</v>
      </c>
      <c r="CE1423" s="69">
        <v>0</v>
      </c>
      <c r="CF1423" s="69">
        <v>0</v>
      </c>
      <c r="CG1423" s="69">
        <v>0</v>
      </c>
      <c r="CH1423" s="69">
        <v>0</v>
      </c>
      <c r="CI1423" s="69">
        <v>0</v>
      </c>
      <c r="CJ1423" s="69">
        <v>0</v>
      </c>
      <c r="CL1423" s="69">
        <v>0</v>
      </c>
      <c r="CM1423" s="69">
        <v>0</v>
      </c>
      <c r="CN1423" s="69">
        <v>0</v>
      </c>
      <c r="CO1423" s="89">
        <v>0</v>
      </c>
      <c r="CP1423" s="69">
        <v>0</v>
      </c>
      <c r="CQ1423" s="69">
        <v>0</v>
      </c>
      <c r="CR1423" s="69">
        <v>0</v>
      </c>
      <c r="CS1423" s="69">
        <v>0</v>
      </c>
      <c r="CT1423" s="69">
        <v>0</v>
      </c>
      <c r="CU1423" s="69">
        <v>0</v>
      </c>
      <c r="CV1423" s="69">
        <v>0</v>
      </c>
      <c r="CW1423" s="69">
        <v>0</v>
      </c>
      <c r="CZ1423" s="69">
        <v>0</v>
      </c>
      <c r="DA1423" s="69">
        <v>0</v>
      </c>
      <c r="DB1423" s="69">
        <v>20</v>
      </c>
      <c r="DC1423" s="69">
        <v>30</v>
      </c>
      <c r="DD1423" s="69">
        <v>0</v>
      </c>
      <c r="DE1423" s="69">
        <v>0</v>
      </c>
      <c r="DF1423" s="69">
        <v>0</v>
      </c>
      <c r="DG1423" s="69">
        <v>1</v>
      </c>
      <c r="DI1423" s="69" t="e">
        <f>INDEX(Sheet3!$E$78:$E$1130,MATCH(A1423,Sheet3!$D$78:$D$1130,0))</f>
        <v>#N/A</v>
      </c>
      <c r="DJ1423" s="69" t="str">
        <f t="shared" si="280"/>
        <v>skill_icons.ps_pet_skill_048</v>
      </c>
      <c r="DK1423" s="69" t="s">
        <v>3157</v>
      </c>
      <c r="DL1423" s="93"/>
      <c r="DM1423" s="159" t="s">
        <v>3158</v>
      </c>
      <c r="DN1423" s="69" t="e">
        <f>"造成["&amp;INDEX(Sheet5!$L$2:$L$11,MATCH(BL1423,Sheet5!$J$2:$J$11,0))&amp;":"&amp;BR1423&amp;"*"&amp;BS1423/1000&amp;"]"&amp;INDEX(Sheet5!$I$2:$I$4,MATCH(BR1423,Sheet5!$H$2:$H$4,0))&amp;"的"&amp;INDEX(Sheet5!$K$2:$K$11,MATCH(BL1423,Sheet5!$J$2:$J$11,0))</f>
        <v>#N/A</v>
      </c>
      <c r="DO1423" s="69" t="e">
        <f>"造成["&amp;INDEX(Sheet5!$L$2:$L$11,MATCH(BY1423,Sheet5!$J$2:$J$11,0))&amp;":"&amp;CE1423&amp;"*"&amp;CF1423/1000&amp;"]"&amp;INDEX(Sheet5!$I$2:$I$4,MATCH(CE1423,Sheet5!$H$2:$H$4,0))&amp;"的"&amp;INDEX(Sheet5!$K$2:$K$11,MATCH(BY1423,Sheet5!$J$2:$J$11,0))</f>
        <v>#N/A</v>
      </c>
      <c r="DP1423" s="69"/>
      <c r="DQ1423" s="69"/>
      <c r="DR1423" s="69" t="e">
        <f t="shared" si="281"/>
        <v>#N/A</v>
      </c>
      <c r="DS1423" s="90">
        <f>MATCH(A1423,Sheet5!D:D,0)</f>
        <v>88</v>
      </c>
      <c r="DT1423" s="94" t="e">
        <f>MATCH(A1423,Sheet5!F:F,0)</f>
        <v>#N/A</v>
      </c>
      <c r="DU1423" s="69">
        <v>20</v>
      </c>
      <c r="DV1423" s="69">
        <v>30</v>
      </c>
      <c r="DW1423" s="69">
        <v>0</v>
      </c>
      <c r="DX1423" s="69">
        <v>0</v>
      </c>
      <c r="DY1423" s="69">
        <v>0</v>
      </c>
    </row>
    <row r="1424" spans="1:129" ht="14.25">
      <c r="A1424" s="69">
        <v>74302</v>
      </c>
      <c r="B1424" s="69">
        <v>0</v>
      </c>
      <c r="C1424" s="69">
        <v>1</v>
      </c>
      <c r="D1424" s="69" t="s">
        <v>3019</v>
      </c>
      <c r="E1424" s="69" t="s">
        <v>1996</v>
      </c>
      <c r="F1424" s="69" t="s">
        <v>1997</v>
      </c>
      <c r="G1424" s="69">
        <v>1</v>
      </c>
      <c r="H1424" s="69" t="s">
        <v>507</v>
      </c>
      <c r="I1424" s="69">
        <v>500</v>
      </c>
      <c r="J1424" s="69">
        <v>0</v>
      </c>
      <c r="K1424" s="69">
        <v>500</v>
      </c>
      <c r="M1424" s="69">
        <v>330</v>
      </c>
      <c r="O1424" s="69">
        <v>0</v>
      </c>
      <c r="P1424" s="69">
        <v>1</v>
      </c>
      <c r="Q1424" s="69">
        <v>0</v>
      </c>
      <c r="R1424" s="69">
        <v>1</v>
      </c>
      <c r="S1424" s="69">
        <v>0</v>
      </c>
      <c r="T1424" s="69">
        <v>0</v>
      </c>
      <c r="U1424" s="69">
        <v>0</v>
      </c>
      <c r="V1424" s="69">
        <v>0</v>
      </c>
      <c r="W1424" s="69">
        <v>0</v>
      </c>
      <c r="X1424" s="69">
        <v>0</v>
      </c>
      <c r="Y1424" s="69">
        <v>0</v>
      </c>
      <c r="Z1424" s="69">
        <v>10000</v>
      </c>
      <c r="AA1424" s="69">
        <v>1</v>
      </c>
      <c r="AB1424" s="69">
        <v>31</v>
      </c>
      <c r="AC1424" s="69">
        <v>0</v>
      </c>
      <c r="AD1424" s="69">
        <v>0</v>
      </c>
      <c r="AE1424" s="69">
        <v>0</v>
      </c>
      <c r="AF1424" s="69">
        <v>1</v>
      </c>
      <c r="AG1424" s="69">
        <v>0</v>
      </c>
      <c r="AH1424" s="69">
        <v>1</v>
      </c>
      <c r="AI1424" s="69">
        <v>0</v>
      </c>
      <c r="AJ1424" s="69">
        <v>0</v>
      </c>
      <c r="AK1424" s="69">
        <v>0</v>
      </c>
      <c r="AL1424" s="69">
        <v>0</v>
      </c>
      <c r="AM1424" s="69">
        <v>1</v>
      </c>
      <c r="AN1424" s="69">
        <v>1</v>
      </c>
      <c r="AO1424" s="69">
        <v>0</v>
      </c>
      <c r="AP1424" s="69">
        <v>0</v>
      </c>
      <c r="AQ1424" s="84">
        <v>0</v>
      </c>
      <c r="AR1424" s="69">
        <v>0</v>
      </c>
      <c r="AS1424" s="69">
        <v>0</v>
      </c>
      <c r="AT1424" s="69">
        <v>0</v>
      </c>
      <c r="AU1424" s="69">
        <v>0</v>
      </c>
      <c r="AV1424" s="69">
        <v>0</v>
      </c>
      <c r="AW1424" s="69">
        <v>0</v>
      </c>
      <c r="AX1424" s="69">
        <v>0</v>
      </c>
      <c r="AY1424" s="69">
        <v>0</v>
      </c>
      <c r="AZ1424" s="69">
        <v>0</v>
      </c>
      <c r="BA1424" s="69">
        <v>1</v>
      </c>
      <c r="BB1424" s="69">
        <v>-1</v>
      </c>
      <c r="BC1424" s="69">
        <v>0</v>
      </c>
      <c r="BD1424" s="69">
        <v>0</v>
      </c>
      <c r="BE1424" s="69">
        <v>0</v>
      </c>
      <c r="BF1424" s="69">
        <v>0</v>
      </c>
      <c r="BG1424" s="69">
        <v>0</v>
      </c>
      <c r="BH1424" s="69">
        <v>333</v>
      </c>
      <c r="BI1424" s="69" t="s">
        <v>3020</v>
      </c>
      <c r="BK1424" s="69">
        <v>3</v>
      </c>
      <c r="BL1424" s="69">
        <v>10</v>
      </c>
      <c r="BM1424" s="69">
        <v>1</v>
      </c>
      <c r="BN1424" s="69">
        <v>31</v>
      </c>
      <c r="BO1424" s="89">
        <v>0</v>
      </c>
      <c r="BP1424" s="69">
        <v>1</v>
      </c>
      <c r="BQ1424" s="69">
        <v>1</v>
      </c>
      <c r="BR1424" s="69">
        <v>1</v>
      </c>
      <c r="BS1424" s="69">
        <v>70071</v>
      </c>
      <c r="BT1424" s="69">
        <v>0</v>
      </c>
      <c r="BU1424" s="69">
        <v>0</v>
      </c>
      <c r="BV1424" s="69">
        <v>1000</v>
      </c>
      <c r="BW1424" s="69">
        <v>0</v>
      </c>
      <c r="BY1424" s="69">
        <v>0</v>
      </c>
      <c r="BZ1424" s="69">
        <v>0</v>
      </c>
      <c r="CA1424" s="69">
        <v>31</v>
      </c>
      <c r="CB1424" s="89">
        <v>0</v>
      </c>
      <c r="CC1424" s="69">
        <v>0</v>
      </c>
      <c r="CD1424" s="69">
        <v>0</v>
      </c>
      <c r="CE1424" s="69">
        <v>0</v>
      </c>
      <c r="CF1424" s="69">
        <v>0</v>
      </c>
      <c r="CG1424" s="69">
        <v>0</v>
      </c>
      <c r="CH1424" s="69">
        <v>0</v>
      </c>
      <c r="CI1424" s="69">
        <v>0</v>
      </c>
      <c r="CJ1424" s="69">
        <v>0</v>
      </c>
      <c r="CL1424" s="69">
        <v>0</v>
      </c>
      <c r="CM1424" s="69">
        <v>0</v>
      </c>
      <c r="CN1424" s="69">
        <v>0</v>
      </c>
      <c r="CO1424" s="89">
        <v>0</v>
      </c>
      <c r="CP1424" s="69">
        <v>0</v>
      </c>
      <c r="CQ1424" s="69">
        <v>0</v>
      </c>
      <c r="CR1424" s="69">
        <v>0</v>
      </c>
      <c r="CS1424" s="69">
        <v>0</v>
      </c>
      <c r="CT1424" s="69">
        <v>0</v>
      </c>
      <c r="CU1424" s="69">
        <v>0</v>
      </c>
      <c r="CV1424" s="69">
        <v>0</v>
      </c>
      <c r="CW1424" s="69">
        <v>0</v>
      </c>
      <c r="CZ1424" s="69">
        <v>0</v>
      </c>
      <c r="DA1424" s="69">
        <v>0</v>
      </c>
      <c r="DB1424" s="69">
        <v>80</v>
      </c>
      <c r="DC1424" s="69">
        <v>0</v>
      </c>
      <c r="DD1424" s="69">
        <v>0</v>
      </c>
      <c r="DE1424" s="69">
        <v>0</v>
      </c>
      <c r="DF1424" s="69">
        <v>0</v>
      </c>
      <c r="DG1424" s="69">
        <v>1</v>
      </c>
      <c r="DI1424" s="69" t="e">
        <f>INDEX(Sheet3!$E$78:$E$1130,MATCH(A1424,Sheet3!$D$78:$D$1130,0))</f>
        <v>#N/A</v>
      </c>
      <c r="DJ1424" s="69" t="str">
        <f t="shared" si="280"/>
        <v>skill_icons.ps_magic_shield</v>
      </c>
      <c r="DK1424" s="69" t="s">
        <v>1998</v>
      </c>
      <c r="DL1424" s="93"/>
      <c r="DM1424" s="94" t="s">
        <v>1996</v>
      </c>
      <c r="DN1424" s="69" t="e">
        <f>"造成["&amp;INDEX(Sheet5!$L$2:$L$11,MATCH(BL1424,Sheet5!$J$2:$J$11,0))&amp;":"&amp;BR1424&amp;"*"&amp;BS1424/1000&amp;"]"&amp;INDEX(Sheet5!$I$2:$I$4,MATCH(BR1424,Sheet5!$H$2:$H$4,0))&amp;"的"&amp;INDEX(Sheet5!$K$2:$K$11,MATCH(BL1424,Sheet5!$J$2:$J$11,0))</f>
        <v>#N/A</v>
      </c>
      <c r="DO1424" s="69" t="e">
        <f>"造成["&amp;INDEX(Sheet5!$L$2:$L$11,MATCH(BY1424,Sheet5!$J$2:$J$11,0))&amp;":"&amp;CE1424&amp;"*"&amp;CF1424/1000&amp;"]"&amp;INDEX(Sheet5!$I$2:$I$4,MATCH(CE1424,Sheet5!$H$2:$H$4,0))&amp;"的"&amp;INDEX(Sheet5!$K$2:$K$11,MATCH(BY1424,Sheet5!$J$2:$J$11,0))</f>
        <v>#N/A</v>
      </c>
      <c r="DP1424" s="69"/>
      <c r="DQ1424" s="69"/>
      <c r="DR1424" s="69" t="e">
        <f t="shared" si="281"/>
        <v>#N/A</v>
      </c>
      <c r="DS1424" s="90">
        <f>MATCH(A1424,Sheet5!D:D,0)</f>
        <v>89</v>
      </c>
      <c r="DT1424" s="94" t="e">
        <f>MATCH(A1424,Sheet5!F:F,0)</f>
        <v>#N/A</v>
      </c>
      <c r="DU1424" s="69">
        <v>80</v>
      </c>
      <c r="DV1424" s="69">
        <v>0</v>
      </c>
      <c r="DW1424" s="69">
        <v>0</v>
      </c>
      <c r="DX1424" s="69">
        <v>0</v>
      </c>
      <c r="DY1424" s="69">
        <v>0</v>
      </c>
    </row>
    <row r="1425" spans="1:129" ht="14.25">
      <c r="A1425" s="69">
        <v>74402</v>
      </c>
      <c r="B1425" s="69">
        <v>0</v>
      </c>
      <c r="C1425" s="69">
        <v>1</v>
      </c>
      <c r="D1425" s="69" t="s">
        <v>3022</v>
      </c>
      <c r="E1425" s="69" t="s">
        <v>3023</v>
      </c>
      <c r="F1425" s="69" t="s">
        <v>2012</v>
      </c>
      <c r="G1425" s="69">
        <v>0</v>
      </c>
      <c r="H1425" s="69" t="s">
        <v>507</v>
      </c>
      <c r="I1425" s="69">
        <v>2000</v>
      </c>
      <c r="J1425" s="69">
        <v>420</v>
      </c>
      <c r="K1425" s="69">
        <v>500</v>
      </c>
      <c r="M1425" s="69">
        <v>0</v>
      </c>
      <c r="O1425" s="69">
        <v>0</v>
      </c>
      <c r="P1425" s="69">
        <v>4</v>
      </c>
      <c r="Q1425" s="69">
        <v>0</v>
      </c>
      <c r="R1425" s="69">
        <f t="shared" ref="R1425" si="282">IF(S1425&gt;0,2,1)</f>
        <v>1</v>
      </c>
      <c r="S1425" s="69">
        <v>0</v>
      </c>
      <c r="T1425" s="69">
        <v>0</v>
      </c>
      <c r="U1425" s="69">
        <v>0</v>
      </c>
      <c r="V1425" s="69">
        <v>0</v>
      </c>
      <c r="W1425" s="69">
        <v>0</v>
      </c>
      <c r="X1425" s="69">
        <v>0</v>
      </c>
      <c r="Y1425" s="69">
        <v>0</v>
      </c>
      <c r="Z1425" s="69">
        <v>5000</v>
      </c>
      <c r="AA1425" s="69">
        <v>2</v>
      </c>
      <c r="AB1425" s="69">
        <v>31</v>
      </c>
      <c r="AC1425" s="69">
        <v>0</v>
      </c>
      <c r="AD1425" s="69">
        <v>0</v>
      </c>
      <c r="AE1425" s="69">
        <v>0</v>
      </c>
      <c r="AF1425" s="69">
        <v>50</v>
      </c>
      <c r="AG1425" s="69">
        <v>0</v>
      </c>
      <c r="AH1425" s="69">
        <v>4</v>
      </c>
      <c r="AI1425" s="69">
        <v>0</v>
      </c>
      <c r="AJ1425" s="69">
        <v>3</v>
      </c>
      <c r="AK1425" s="69">
        <v>0</v>
      </c>
      <c r="AL1425" s="69">
        <v>0</v>
      </c>
      <c r="AM1425" s="69">
        <v>1</v>
      </c>
      <c r="AN1425" s="69">
        <v>1</v>
      </c>
      <c r="AO1425" s="69">
        <v>0</v>
      </c>
      <c r="AP1425" s="69">
        <v>4</v>
      </c>
      <c r="AQ1425" s="84">
        <v>0</v>
      </c>
      <c r="AR1425" s="69">
        <v>0</v>
      </c>
      <c r="AS1425" s="69">
        <v>0</v>
      </c>
      <c r="AT1425" s="69">
        <v>0</v>
      </c>
      <c r="AU1425" s="69">
        <v>0</v>
      </c>
      <c r="AV1425" s="69">
        <v>1</v>
      </c>
      <c r="AW1425" s="69">
        <v>4</v>
      </c>
      <c r="AX1425" s="69">
        <v>4</v>
      </c>
      <c r="AY1425" s="69">
        <v>1800</v>
      </c>
      <c r="AZ1425" s="69">
        <v>500</v>
      </c>
      <c r="BA1425" s="69">
        <v>0</v>
      </c>
      <c r="BB1425" s="69">
        <v>0</v>
      </c>
      <c r="BC1425" s="69">
        <v>0</v>
      </c>
      <c r="BD1425" s="69">
        <v>0</v>
      </c>
      <c r="BE1425" s="69">
        <v>0</v>
      </c>
      <c r="BF1425" s="69">
        <v>0</v>
      </c>
      <c r="BG1425" s="69">
        <v>0</v>
      </c>
      <c r="BH1425" s="69">
        <v>0</v>
      </c>
      <c r="BI1425" s="69" t="s">
        <v>2013</v>
      </c>
      <c r="BK1425" s="69">
        <v>3</v>
      </c>
      <c r="BL1425" s="69">
        <v>2</v>
      </c>
      <c r="BM1425" s="69">
        <v>2</v>
      </c>
      <c r="BN1425" s="69">
        <v>31</v>
      </c>
      <c r="BO1425" s="89">
        <v>0</v>
      </c>
      <c r="BP1425" s="69">
        <v>1</v>
      </c>
      <c r="BQ1425" s="69">
        <v>1</v>
      </c>
      <c r="BR1425" s="69">
        <v>203</v>
      </c>
      <c r="BS1425" s="69">
        <v>850</v>
      </c>
      <c r="BT1425" s="69">
        <v>0</v>
      </c>
      <c r="BU1425" s="69">
        <v>0</v>
      </c>
      <c r="BV1425" s="69">
        <v>1000</v>
      </c>
      <c r="BW1425" s="69">
        <v>0</v>
      </c>
      <c r="BY1425" s="69">
        <v>0</v>
      </c>
      <c r="BZ1425" s="69">
        <v>0</v>
      </c>
      <c r="CA1425" s="69">
        <v>31</v>
      </c>
      <c r="CB1425" s="89">
        <v>0</v>
      </c>
      <c r="CC1425" s="69">
        <v>0</v>
      </c>
      <c r="CD1425" s="69">
        <v>0</v>
      </c>
      <c r="CE1425" s="69">
        <v>0</v>
      </c>
      <c r="CF1425" s="69">
        <v>0</v>
      </c>
      <c r="CG1425" s="69">
        <v>0</v>
      </c>
      <c r="CH1425" s="69">
        <v>0</v>
      </c>
      <c r="CI1425" s="69">
        <v>0</v>
      </c>
      <c r="CJ1425" s="69">
        <v>0</v>
      </c>
      <c r="CL1425" s="69">
        <v>0</v>
      </c>
      <c r="CM1425" s="69">
        <v>0</v>
      </c>
      <c r="CN1425" s="69">
        <v>0</v>
      </c>
      <c r="CO1425" s="89">
        <v>0</v>
      </c>
      <c r="CP1425" s="69">
        <v>0</v>
      </c>
      <c r="CQ1425" s="69">
        <v>0</v>
      </c>
      <c r="CR1425" s="69">
        <v>0</v>
      </c>
      <c r="CS1425" s="69">
        <v>0</v>
      </c>
      <c r="CT1425" s="69">
        <v>0</v>
      </c>
      <c r="CU1425" s="69">
        <v>0</v>
      </c>
      <c r="CV1425" s="69">
        <v>0</v>
      </c>
      <c r="CW1425" s="69">
        <v>0</v>
      </c>
      <c r="CZ1425" s="69">
        <v>0</v>
      </c>
      <c r="DA1425" s="69">
        <v>0</v>
      </c>
      <c r="DB1425" s="69">
        <v>85</v>
      </c>
      <c r="DC1425" s="69">
        <v>0</v>
      </c>
      <c r="DD1425" s="69">
        <v>0</v>
      </c>
      <c r="DE1425" s="69">
        <v>0</v>
      </c>
      <c r="DF1425" s="69">
        <v>0</v>
      </c>
      <c r="DG1425" s="69">
        <v>1</v>
      </c>
      <c r="DI1425" s="69" t="e">
        <f>INDEX(Sheet3!$E$78:$E$1130,MATCH(A1425,Sheet3!$D$78:$D$1130,0))</f>
        <v>#N/A</v>
      </c>
      <c r="DJ1425" s="69" t="str">
        <f t="shared" si="280"/>
        <v>skill_icons.ps_my_gifts</v>
      </c>
      <c r="DK1425" s="69" t="s">
        <v>2014</v>
      </c>
      <c r="DL1425" s="69"/>
      <c r="DM1425" s="94" t="s">
        <v>3159</v>
      </c>
      <c r="DN1425" s="69" t="str">
        <f>"造成["&amp;INDEX(Sheet5!$L$2:$L$11,MATCH(BL1425,Sheet5!$J$2:$J$11,0))&amp;":"&amp;BR1425&amp;"*"&amp;BS1425/1000&amp;"]"&amp;INDEX(Sheet5!$I$2:$I$4,MATCH(BR1425,Sheet5!$H$2:$H$4,0))&amp;"的"&amp;INDEX(Sheet5!$K$2:$K$11,MATCH(BL1425,Sheet5!$J$2:$J$11,0))</f>
        <v>造成[ui.cs_orange:203*0.85]的物理伤害。</v>
      </c>
      <c r="DO1425" s="94"/>
      <c r="DP1425" s="94"/>
      <c r="DQ1425" s="94"/>
      <c r="DR1425" s="69" t="e">
        <f t="shared" si="281"/>
        <v>#N/A</v>
      </c>
      <c r="DS1425" s="90">
        <f>MATCH(A1425,Sheet5!D:D,0)</f>
        <v>90</v>
      </c>
      <c r="DT1425" s="94" t="e">
        <f>MATCH(A1425,Sheet5!F:F,0)</f>
        <v>#N/A</v>
      </c>
      <c r="DU1425" s="69">
        <v>0</v>
      </c>
      <c r="DV1425" s="69">
        <v>0</v>
      </c>
      <c r="DW1425" s="69">
        <v>0</v>
      </c>
      <c r="DX1425" s="69">
        <v>0</v>
      </c>
      <c r="DY1425" s="69">
        <v>0</v>
      </c>
    </row>
    <row r="1426" spans="1:129" ht="14.25">
      <c r="A1426" s="69">
        <v>74502</v>
      </c>
      <c r="B1426" s="69">
        <v>0</v>
      </c>
      <c r="C1426" s="69">
        <v>1</v>
      </c>
      <c r="D1426" s="69" t="s">
        <v>3025</v>
      </c>
      <c r="E1426" s="69" t="s">
        <v>3026</v>
      </c>
      <c r="F1426" s="69" t="s">
        <v>3027</v>
      </c>
      <c r="G1426" s="69">
        <v>1</v>
      </c>
      <c r="H1426" s="69" t="s">
        <v>321</v>
      </c>
      <c r="I1426" s="69">
        <v>400</v>
      </c>
      <c r="J1426" s="69">
        <v>0</v>
      </c>
      <c r="K1426" s="69">
        <v>1600</v>
      </c>
      <c r="M1426" s="69">
        <v>402</v>
      </c>
      <c r="O1426" s="69">
        <v>0</v>
      </c>
      <c r="P1426" s="69">
        <v>1</v>
      </c>
      <c r="Q1426" s="69">
        <v>0</v>
      </c>
      <c r="R1426" s="69">
        <v>1</v>
      </c>
      <c r="S1426" s="69">
        <v>0</v>
      </c>
      <c r="T1426" s="69">
        <v>0</v>
      </c>
      <c r="U1426" s="69">
        <v>0</v>
      </c>
      <c r="V1426" s="69">
        <v>0</v>
      </c>
      <c r="W1426" s="69">
        <v>0</v>
      </c>
      <c r="X1426" s="69">
        <v>0</v>
      </c>
      <c r="Y1426" s="69">
        <v>0</v>
      </c>
      <c r="Z1426" s="69">
        <v>6000</v>
      </c>
      <c r="AA1426" s="69">
        <v>2</v>
      </c>
      <c r="AB1426" s="69">
        <v>31</v>
      </c>
      <c r="AC1426" s="69">
        <v>0</v>
      </c>
      <c r="AD1426" s="69">
        <v>0</v>
      </c>
      <c r="AE1426" s="69">
        <v>0</v>
      </c>
      <c r="AF1426" s="69">
        <v>1</v>
      </c>
      <c r="AG1426" s="69">
        <v>0</v>
      </c>
      <c r="AH1426" s="69">
        <v>9</v>
      </c>
      <c r="AI1426" s="69">
        <v>0</v>
      </c>
      <c r="AJ1426" s="69">
        <v>0</v>
      </c>
      <c r="AK1426" s="69">
        <v>0</v>
      </c>
      <c r="AL1426" s="69">
        <v>0</v>
      </c>
      <c r="AM1426" s="69">
        <v>1</v>
      </c>
      <c r="AN1426" s="69">
        <v>1</v>
      </c>
      <c r="AO1426" s="69">
        <v>1</v>
      </c>
      <c r="AP1426" s="69">
        <v>0.5</v>
      </c>
      <c r="AQ1426" s="84">
        <v>10</v>
      </c>
      <c r="AR1426" s="69">
        <v>5</v>
      </c>
      <c r="AS1426" s="69">
        <v>0</v>
      </c>
      <c r="AT1426" s="69">
        <v>0</v>
      </c>
      <c r="AU1426" s="69">
        <v>0</v>
      </c>
      <c r="AV1426" s="69">
        <v>0</v>
      </c>
      <c r="AW1426" s="69">
        <v>0</v>
      </c>
      <c r="AX1426" s="69">
        <v>0</v>
      </c>
      <c r="AY1426" s="69">
        <v>0</v>
      </c>
      <c r="AZ1426" s="69">
        <v>0</v>
      </c>
      <c r="BA1426" s="69">
        <v>0</v>
      </c>
      <c r="BB1426" s="69">
        <v>0</v>
      </c>
      <c r="BC1426" s="69">
        <v>0</v>
      </c>
      <c r="BD1426" s="69">
        <v>0</v>
      </c>
      <c r="BE1426" s="69">
        <v>0</v>
      </c>
      <c r="BF1426" s="69">
        <v>0</v>
      </c>
      <c r="BG1426" s="69">
        <v>0</v>
      </c>
      <c r="BH1426" s="69">
        <v>0</v>
      </c>
      <c r="BI1426" s="69" t="s">
        <v>3028</v>
      </c>
      <c r="BK1426" s="69">
        <v>3</v>
      </c>
      <c r="BL1426" s="69">
        <v>10</v>
      </c>
      <c r="BM1426" s="69">
        <v>2</v>
      </c>
      <c r="BN1426" s="69">
        <v>31</v>
      </c>
      <c r="BO1426" s="89">
        <v>0</v>
      </c>
      <c r="BP1426" s="69">
        <v>1</v>
      </c>
      <c r="BQ1426" s="69">
        <v>1</v>
      </c>
      <c r="BR1426" s="69">
        <v>1</v>
      </c>
      <c r="BS1426" s="69">
        <v>70118</v>
      </c>
      <c r="BT1426" s="69">
        <v>0</v>
      </c>
      <c r="BU1426" s="69">
        <v>0</v>
      </c>
      <c r="BV1426" s="69">
        <v>1000</v>
      </c>
      <c r="BW1426" s="69">
        <v>402</v>
      </c>
      <c r="BX1426" s="69" t="s">
        <v>269</v>
      </c>
      <c r="BY1426" s="69">
        <v>0</v>
      </c>
      <c r="BZ1426" s="69">
        <v>0</v>
      </c>
      <c r="CA1426" s="69">
        <v>31</v>
      </c>
      <c r="CB1426" s="89">
        <v>0</v>
      </c>
      <c r="CC1426" s="69">
        <v>0</v>
      </c>
      <c r="CD1426" s="69">
        <v>0</v>
      </c>
      <c r="CE1426" s="69">
        <v>0</v>
      </c>
      <c r="CF1426" s="69">
        <v>0</v>
      </c>
      <c r="CG1426" s="69">
        <v>0</v>
      </c>
      <c r="CH1426" s="69">
        <v>0</v>
      </c>
      <c r="CI1426" s="69">
        <v>0</v>
      </c>
      <c r="CJ1426" s="69">
        <v>0</v>
      </c>
      <c r="CL1426" s="69">
        <v>0</v>
      </c>
      <c r="CM1426" s="69">
        <v>0</v>
      </c>
      <c r="CN1426" s="69">
        <v>0</v>
      </c>
      <c r="CO1426" s="89">
        <v>0</v>
      </c>
      <c r="CP1426" s="69">
        <v>0</v>
      </c>
      <c r="CQ1426" s="69">
        <v>0</v>
      </c>
      <c r="CR1426" s="69">
        <v>0</v>
      </c>
      <c r="CS1426" s="69">
        <v>0</v>
      </c>
      <c r="CT1426" s="69">
        <v>0</v>
      </c>
      <c r="CU1426" s="69">
        <v>0</v>
      </c>
      <c r="CV1426" s="69">
        <v>0</v>
      </c>
      <c r="CW1426" s="69">
        <v>0</v>
      </c>
      <c r="CZ1426" s="69">
        <v>0</v>
      </c>
      <c r="DA1426" s="69">
        <v>0</v>
      </c>
      <c r="DB1426" s="69">
        <v>0</v>
      </c>
      <c r="DC1426" s="69">
        <v>0</v>
      </c>
      <c r="DD1426" s="69">
        <v>0</v>
      </c>
      <c r="DE1426" s="69">
        <v>0</v>
      </c>
      <c r="DF1426" s="69">
        <v>0</v>
      </c>
      <c r="DG1426" s="69">
        <v>1</v>
      </c>
      <c r="DI1426" s="69" t="e">
        <f>INDEX(Sheet3!$E$78:$E$1130,MATCH(A1426,Sheet3!$D$78:$D$1130,0))</f>
        <v>#N/A</v>
      </c>
      <c r="DJ1426" s="69" t="str">
        <f t="shared" si="280"/>
        <v>skill_icons.ps_transfiguration</v>
      </c>
      <c r="DK1426" s="69" t="s">
        <v>3029</v>
      </c>
      <c r="DL1426" s="93"/>
      <c r="DM1426" s="94" t="s">
        <v>3026</v>
      </c>
      <c r="DN1426" s="69" t="e">
        <f>"造成["&amp;INDEX(Sheet5!$L$2:$L$11,MATCH(BL1426,Sheet5!$J$2:$J$11,0))&amp;":"&amp;BR1426&amp;"*"&amp;BS1426/1000&amp;"]"&amp;INDEX(Sheet5!$I$2:$I$4,MATCH(BR1426,Sheet5!$H$2:$H$4,0))&amp;"的"&amp;INDEX(Sheet5!$K$2:$K$11,MATCH(BL1426,Sheet5!$J$2:$J$11,0))</f>
        <v>#N/A</v>
      </c>
      <c r="DO1426" s="69" t="e">
        <f>"造成["&amp;INDEX(Sheet5!$L$2:$L$11,MATCH(BY1426,Sheet5!$J$2:$J$11,0))&amp;":"&amp;CE1426&amp;"*"&amp;CF1426/1000&amp;"]"&amp;INDEX(Sheet5!$I$2:$I$4,MATCH(CE1426,Sheet5!$H$2:$H$4,0))&amp;"的"&amp;INDEX(Sheet5!$K$2:$K$11,MATCH(BY1426,Sheet5!$J$2:$J$11,0))</f>
        <v>#N/A</v>
      </c>
      <c r="DP1426" s="69"/>
      <c r="DQ1426" s="69"/>
      <c r="DR1426" s="69" t="e">
        <f t="shared" si="281"/>
        <v>#N/A</v>
      </c>
      <c r="DS1426" s="90">
        <f>MATCH(A1426,Sheet5!D:D,0)</f>
        <v>91</v>
      </c>
      <c r="DT1426" s="94" t="e">
        <f>MATCH(A1426,Sheet5!F:F,0)</f>
        <v>#N/A</v>
      </c>
      <c r="DU1426" s="69">
        <v>0</v>
      </c>
      <c r="DV1426" s="69">
        <v>0</v>
      </c>
      <c r="DW1426" s="69">
        <v>0</v>
      </c>
      <c r="DX1426" s="69">
        <v>0</v>
      </c>
      <c r="DY1426" s="69">
        <v>0</v>
      </c>
    </row>
    <row r="1427" spans="1:129" ht="14.25">
      <c r="A1427" s="69">
        <v>74602</v>
      </c>
      <c r="B1427" s="69">
        <v>0</v>
      </c>
      <c r="C1427" s="69">
        <v>1</v>
      </c>
      <c r="D1427" s="78" t="s">
        <v>1729</v>
      </c>
      <c r="E1427" s="78" t="s">
        <v>319</v>
      </c>
      <c r="F1427" s="69" t="s">
        <v>320</v>
      </c>
      <c r="G1427" s="69">
        <v>1</v>
      </c>
      <c r="H1427" s="69" t="s">
        <v>321</v>
      </c>
      <c r="I1427" s="69">
        <v>500</v>
      </c>
      <c r="J1427" s="69">
        <v>957</v>
      </c>
      <c r="K1427" s="69">
        <v>2508</v>
      </c>
      <c r="M1427" s="69">
        <v>0</v>
      </c>
      <c r="N1427" s="69" t="s">
        <v>322</v>
      </c>
      <c r="O1427" s="69">
        <v>0</v>
      </c>
      <c r="P1427" s="69">
        <v>1</v>
      </c>
      <c r="Q1427" s="69">
        <v>0</v>
      </c>
      <c r="R1427" s="69">
        <f>IF(S1427&gt;0,2,1)</f>
        <v>1</v>
      </c>
      <c r="S1427" s="69">
        <v>0</v>
      </c>
      <c r="T1427" s="69">
        <v>0</v>
      </c>
      <c r="U1427" s="69">
        <v>0</v>
      </c>
      <c r="V1427" s="69">
        <v>0</v>
      </c>
      <c r="W1427" s="69">
        <v>0</v>
      </c>
      <c r="X1427" s="69">
        <v>0</v>
      </c>
      <c r="Y1427" s="69">
        <v>0</v>
      </c>
      <c r="Z1427" s="69">
        <v>5000</v>
      </c>
      <c r="AA1427" s="69">
        <v>5</v>
      </c>
      <c r="AB1427" s="69">
        <v>13</v>
      </c>
      <c r="AC1427" s="69">
        <v>1</v>
      </c>
      <c r="AD1427" s="69">
        <v>2</v>
      </c>
      <c r="AE1427" s="69">
        <v>999</v>
      </c>
      <c r="AF1427" s="69">
        <v>1</v>
      </c>
      <c r="AG1427" s="69">
        <v>0</v>
      </c>
      <c r="AH1427" s="69">
        <v>9</v>
      </c>
      <c r="AI1427" s="69">
        <v>0</v>
      </c>
      <c r="AJ1427" s="69">
        <v>0</v>
      </c>
      <c r="AK1427" s="69">
        <v>0</v>
      </c>
      <c r="AL1427" s="69">
        <v>0</v>
      </c>
      <c r="AM1427" s="69">
        <v>1</v>
      </c>
      <c r="AN1427" s="69">
        <v>1</v>
      </c>
      <c r="AO1427" s="69">
        <v>0</v>
      </c>
      <c r="AP1427" s="69">
        <v>0</v>
      </c>
      <c r="AQ1427" s="84">
        <v>0</v>
      </c>
      <c r="AR1427" s="69">
        <v>0</v>
      </c>
      <c r="AS1427" s="69">
        <v>0</v>
      </c>
      <c r="AT1427" s="69">
        <v>0</v>
      </c>
      <c r="AU1427" s="69">
        <v>0</v>
      </c>
      <c r="AV1427" s="69">
        <v>0</v>
      </c>
      <c r="AW1427" s="69">
        <v>0</v>
      </c>
      <c r="AX1427" s="69">
        <v>0</v>
      </c>
      <c r="AY1427" s="69">
        <v>0</v>
      </c>
      <c r="AZ1427" s="69">
        <v>0</v>
      </c>
      <c r="BA1427" s="69">
        <v>0</v>
      </c>
      <c r="BB1427" s="69">
        <v>0</v>
      </c>
      <c r="BC1427" s="69">
        <v>0</v>
      </c>
      <c r="BD1427" s="69">
        <v>0</v>
      </c>
      <c r="BE1427" s="69">
        <v>0</v>
      </c>
      <c r="BF1427" s="69">
        <v>0</v>
      </c>
      <c r="BG1427" s="69">
        <v>0</v>
      </c>
      <c r="BH1427" s="69">
        <v>0</v>
      </c>
      <c r="BI1427" s="69" t="s">
        <v>323</v>
      </c>
      <c r="BK1427" s="69">
        <v>3</v>
      </c>
      <c r="BL1427" s="69">
        <v>12</v>
      </c>
      <c r="BM1427" s="69">
        <v>5</v>
      </c>
      <c r="BN1427" s="69">
        <v>13</v>
      </c>
      <c r="BO1427" s="89">
        <v>0</v>
      </c>
      <c r="BP1427" s="69">
        <v>1</v>
      </c>
      <c r="BQ1427" s="69">
        <v>1</v>
      </c>
      <c r="BR1427" s="69">
        <v>204</v>
      </c>
      <c r="BS1427" s="69">
        <v>1000</v>
      </c>
      <c r="BT1427" s="69">
        <v>201</v>
      </c>
      <c r="BU1427" s="69">
        <v>100</v>
      </c>
      <c r="BV1427" s="69">
        <v>1000</v>
      </c>
      <c r="BW1427" s="69">
        <v>577</v>
      </c>
      <c r="BY1427" s="69">
        <v>0</v>
      </c>
      <c r="BZ1427" s="69">
        <v>0</v>
      </c>
      <c r="CA1427" s="69">
        <v>0</v>
      </c>
      <c r="CB1427" s="69">
        <v>0</v>
      </c>
      <c r="CC1427" s="69">
        <v>0</v>
      </c>
      <c r="CD1427" s="69">
        <v>1</v>
      </c>
      <c r="CE1427" s="69">
        <v>204</v>
      </c>
      <c r="CF1427" s="69">
        <v>600</v>
      </c>
      <c r="CG1427" s="69">
        <v>0</v>
      </c>
      <c r="CH1427" s="69">
        <v>0</v>
      </c>
      <c r="CI1427" s="69">
        <v>1000</v>
      </c>
      <c r="CJ1427" s="69">
        <v>577</v>
      </c>
      <c r="CL1427" s="69">
        <v>0</v>
      </c>
      <c r="CM1427" s="69">
        <v>0</v>
      </c>
      <c r="CN1427" s="69">
        <v>0</v>
      </c>
      <c r="CO1427" s="89">
        <v>0</v>
      </c>
      <c r="CP1427" s="69">
        <v>0</v>
      </c>
      <c r="CQ1427" s="69">
        <v>0</v>
      </c>
      <c r="CR1427" s="69">
        <v>0</v>
      </c>
      <c r="CS1427" s="69">
        <v>0</v>
      </c>
      <c r="CT1427" s="69">
        <v>0</v>
      </c>
      <c r="CU1427" s="69">
        <v>0</v>
      </c>
      <c r="CV1427" s="69">
        <v>0</v>
      </c>
      <c r="CW1427" s="69">
        <v>0</v>
      </c>
      <c r="CZ1427" s="69">
        <v>0</v>
      </c>
      <c r="DA1427" s="69">
        <v>0</v>
      </c>
      <c r="DB1427" s="69">
        <v>60</v>
      </c>
      <c r="DC1427" s="69">
        <v>0</v>
      </c>
      <c r="DD1427" s="69">
        <v>0</v>
      </c>
      <c r="DE1427" s="69">
        <v>0</v>
      </c>
      <c r="DF1427" s="69">
        <v>0</v>
      </c>
      <c r="DG1427" s="69">
        <v>1</v>
      </c>
      <c r="DI1427" s="69" t="e">
        <f>INDEX([1]Sheet3!$E$78:$E$1130,MATCH(A1427,[1]Sheet3!$D$78:$D$1130,0))</f>
        <v>#N/A</v>
      </c>
      <c r="DJ1427" s="69" t="str">
        <f t="shared" si="280"/>
        <v>skill_icons.ps_force_of_nature</v>
      </c>
      <c r="DK1427" s="69" t="s">
        <v>324</v>
      </c>
      <c r="DL1427" s="93" t="str">
        <f>DM1427&amp;DN1427</f>
        <v>将自然之力注入目标，造成[ui.cs_green:204*1]的治疗。</v>
      </c>
      <c r="DM1427" s="74" t="s">
        <v>3031</v>
      </c>
      <c r="DN1427" s="69" t="str">
        <f>"造成["&amp;INDEX(Sheet5!$L$2:$L$11,MATCH(BL1427,Sheet5!$J$2:$J$11,0))&amp;":"&amp;BR1427&amp;"*"&amp;BS1427/1000&amp;"]"&amp;INDEX(Sheet5!$I$2:$I$4,MATCH(BR1427,Sheet5!$H$2:$H$4,0))&amp;"的"&amp;INDEX(Sheet5!$K$2:$K$11,MATCH(BL1427,Sheet5!$J$2:$J$11,0))</f>
        <v>造成[ui.cs_green:204*1]的治疗。</v>
      </c>
      <c r="DO1427" s="69" t="e">
        <f>"造成["&amp;INDEX(Sheet5!$L$2:$L$11,MATCH(BY1427,Sheet5!$J$2:$J$11,0))&amp;":"&amp;CE1427&amp;"*"&amp;CF1427/1000&amp;"]"&amp;INDEX(Sheet5!$I$2:$I$4,MATCH(CE1427,Sheet5!$H$2:$H$4,0))&amp;"的"&amp;INDEX(Sheet5!$K$2:$K$11,MATCH(BY1427,Sheet5!$J$2:$J$11,0))</f>
        <v>#N/A</v>
      </c>
      <c r="DP1427" s="69"/>
      <c r="DQ1427" s="69"/>
      <c r="DR1427" s="69" t="e">
        <f t="shared" si="281"/>
        <v>#N/A</v>
      </c>
      <c r="DS1427" s="90">
        <f>MATCH(A1427,Sheet5!D:D,0)</f>
        <v>92</v>
      </c>
      <c r="DT1427" s="94" t="e">
        <f>MATCH(A1427,Sheet5!F:F,0)</f>
        <v>#N/A</v>
      </c>
      <c r="DU1427" s="69" t="e">
        <f>"["&amp;INDEX(Sheet5!$L$2:$L$11,MATCH(CD1427,Sheet5!$J$2:$J$11,0))&amp;":"&amp;CJ1427&amp;"*"&amp;CK1427/1000&amp;"]"&amp;INDEX(Sheet5!$I$2:$I$4,MATCH(CJ1427,Sheet5!$H$2:$H$4,0))</f>
        <v>#N/A</v>
      </c>
      <c r="DV1427" s="69">
        <v>0</v>
      </c>
      <c r="DW1427" s="69">
        <v>0</v>
      </c>
      <c r="DX1427" s="69">
        <v>0</v>
      </c>
      <c r="DY1427" s="69">
        <v>0</v>
      </c>
    </row>
    <row r="1428" spans="1:129" ht="14.25">
      <c r="A1428" s="69">
        <v>74702</v>
      </c>
      <c r="B1428" s="69">
        <v>0</v>
      </c>
      <c r="C1428" s="69">
        <v>1</v>
      </c>
      <c r="D1428" s="78" t="s">
        <v>1730</v>
      </c>
      <c r="E1428" s="78" t="s">
        <v>1731</v>
      </c>
      <c r="F1428" s="69" t="s">
        <v>1732</v>
      </c>
      <c r="G1428" s="69">
        <v>0</v>
      </c>
      <c r="H1428" s="69" t="s">
        <v>507</v>
      </c>
      <c r="I1428" s="69">
        <v>0</v>
      </c>
      <c r="J1428" s="69">
        <v>858</v>
      </c>
      <c r="K1428" s="69">
        <v>1650</v>
      </c>
      <c r="M1428" s="69">
        <v>0</v>
      </c>
      <c r="N1428" s="69" t="s">
        <v>268</v>
      </c>
      <c r="O1428" s="69">
        <v>0</v>
      </c>
      <c r="P1428" s="69">
        <v>2</v>
      </c>
      <c r="Q1428" s="69">
        <v>0</v>
      </c>
      <c r="R1428" s="69">
        <v>1</v>
      </c>
      <c r="S1428" s="69">
        <v>0</v>
      </c>
      <c r="T1428" s="69">
        <v>0</v>
      </c>
      <c r="U1428" s="69">
        <v>0</v>
      </c>
      <c r="V1428" s="69">
        <v>0</v>
      </c>
      <c r="W1428" s="69">
        <v>0</v>
      </c>
      <c r="X1428" s="69">
        <v>0</v>
      </c>
      <c r="Y1428" s="69">
        <v>0</v>
      </c>
      <c r="Z1428" s="69">
        <v>2000</v>
      </c>
      <c r="AA1428" s="69">
        <v>2</v>
      </c>
      <c r="AB1428" s="69">
        <v>31</v>
      </c>
      <c r="AC1428" s="69">
        <v>0</v>
      </c>
      <c r="AD1428" s="69">
        <v>0</v>
      </c>
      <c r="AE1428" s="69">
        <v>0</v>
      </c>
      <c r="AF1428" s="69">
        <v>1</v>
      </c>
      <c r="AG1428" s="69">
        <v>0</v>
      </c>
      <c r="AH1428" s="69">
        <v>9</v>
      </c>
      <c r="AI1428" s="69">
        <v>578</v>
      </c>
      <c r="AJ1428" s="69">
        <v>0</v>
      </c>
      <c r="AK1428" s="69">
        <v>0</v>
      </c>
      <c r="AL1428" s="69">
        <v>0</v>
      </c>
      <c r="AM1428" s="69">
        <v>1</v>
      </c>
      <c r="AN1428" s="69">
        <v>1</v>
      </c>
      <c r="AO1428" s="69">
        <v>1</v>
      </c>
      <c r="AP1428" s="69">
        <v>0.5</v>
      </c>
      <c r="AQ1428" s="84">
        <v>15</v>
      </c>
      <c r="AR1428" s="69">
        <v>2</v>
      </c>
      <c r="AS1428" s="69">
        <v>0</v>
      </c>
      <c r="AT1428" s="69">
        <v>0</v>
      </c>
      <c r="AU1428" s="69">
        <v>0</v>
      </c>
      <c r="AV1428" s="69">
        <v>0</v>
      </c>
      <c r="AW1428" s="69">
        <v>0</v>
      </c>
      <c r="AX1428" s="69">
        <v>0</v>
      </c>
      <c r="AY1428" s="69">
        <v>0</v>
      </c>
      <c r="AZ1428" s="69">
        <v>0</v>
      </c>
      <c r="BA1428" s="69">
        <v>0</v>
      </c>
      <c r="BB1428" s="69">
        <v>0</v>
      </c>
      <c r="BC1428" s="69">
        <v>0</v>
      </c>
      <c r="BD1428" s="69">
        <v>0</v>
      </c>
      <c r="BE1428" s="69">
        <v>0</v>
      </c>
      <c r="BF1428" s="69">
        <v>0</v>
      </c>
      <c r="BG1428" s="69">
        <v>0</v>
      </c>
      <c r="BH1428" s="69">
        <v>0</v>
      </c>
      <c r="BI1428" s="69" t="s">
        <v>730</v>
      </c>
      <c r="BK1428" s="69">
        <v>3</v>
      </c>
      <c r="BL1428" s="69">
        <v>2</v>
      </c>
      <c r="BM1428" s="69">
        <v>2</v>
      </c>
      <c r="BN1428" s="69">
        <v>31</v>
      </c>
      <c r="BO1428" s="89">
        <v>0</v>
      </c>
      <c r="BP1428" s="69">
        <v>1</v>
      </c>
      <c r="BQ1428" s="69">
        <v>1</v>
      </c>
      <c r="BR1428" s="69">
        <v>203</v>
      </c>
      <c r="BS1428" s="69">
        <v>1000</v>
      </c>
      <c r="BT1428" s="69">
        <v>0</v>
      </c>
      <c r="BU1428" s="69">
        <v>0</v>
      </c>
      <c r="BV1428" s="69">
        <v>1000</v>
      </c>
      <c r="BW1428" s="69">
        <v>579</v>
      </c>
      <c r="BX1428" s="69"/>
      <c r="BY1428" s="69">
        <v>0</v>
      </c>
      <c r="BZ1428" s="69">
        <v>0</v>
      </c>
      <c r="CA1428" s="69">
        <v>31</v>
      </c>
      <c r="CB1428" s="89">
        <v>0</v>
      </c>
      <c r="CC1428" s="69">
        <v>0</v>
      </c>
      <c r="CD1428" s="69">
        <v>0</v>
      </c>
      <c r="CE1428" s="69">
        <v>0</v>
      </c>
      <c r="CF1428" s="69">
        <v>0</v>
      </c>
      <c r="CG1428" s="69">
        <v>0</v>
      </c>
      <c r="CH1428" s="69">
        <v>0</v>
      </c>
      <c r="CI1428" s="69">
        <v>0</v>
      </c>
      <c r="CJ1428" s="69">
        <v>0</v>
      </c>
      <c r="CL1428" s="69">
        <v>0</v>
      </c>
      <c r="CM1428" s="69">
        <v>0</v>
      </c>
      <c r="CN1428" s="69">
        <v>0</v>
      </c>
      <c r="CO1428" s="89">
        <v>0</v>
      </c>
      <c r="CP1428" s="69">
        <v>0</v>
      </c>
      <c r="CQ1428" s="69">
        <v>0</v>
      </c>
      <c r="CR1428" s="69">
        <v>0</v>
      </c>
      <c r="CS1428" s="69">
        <v>0</v>
      </c>
      <c r="CT1428" s="69">
        <v>0</v>
      </c>
      <c r="CU1428" s="69">
        <v>0</v>
      </c>
      <c r="CV1428" s="69">
        <v>0</v>
      </c>
      <c r="CW1428" s="69">
        <v>0</v>
      </c>
      <c r="CZ1428" s="69">
        <v>0</v>
      </c>
      <c r="DA1428" s="69">
        <v>0</v>
      </c>
      <c r="DB1428" s="69">
        <v>100</v>
      </c>
      <c r="DC1428" s="69">
        <v>0</v>
      </c>
      <c r="DD1428" s="69">
        <v>0</v>
      </c>
      <c r="DE1428" s="69">
        <v>0</v>
      </c>
      <c r="DF1428" s="69">
        <v>0</v>
      </c>
      <c r="DG1428" s="69">
        <v>1</v>
      </c>
      <c r="DI1428" s="69" t="e">
        <v>#N/A</v>
      </c>
      <c r="DJ1428" s="69" t="s">
        <v>1732</v>
      </c>
      <c r="DK1428" s="69" t="s">
        <v>1733</v>
      </c>
      <c r="DL1428" s="69"/>
      <c r="DM1428" s="69" t="s">
        <v>239</v>
      </c>
      <c r="DN1428" s="69" t="str">
        <f>"造成["&amp;INDEX(Sheet5!$L$2:$L$11,MATCH(BL1428,Sheet5!$J$2:$J$11,0))&amp;":"&amp;BR1428&amp;"*"&amp;BS1428/1000&amp;"]"&amp;INDEX(Sheet5!$I$2:$I$4,MATCH(BR1428,Sheet5!$H$2:$H$4,0))&amp;"的"&amp;INDEX(Sheet5!$K$2:$K$11,MATCH(BL1428,Sheet5!$J$2:$J$11,0))</f>
        <v>造成[ui.cs_orange:203*1]的物理伤害。</v>
      </c>
      <c r="DO1428" s="69"/>
      <c r="DP1428" s="69"/>
      <c r="DQ1428" s="69"/>
      <c r="DR1428" s="69" t="e">
        <f t="shared" si="281"/>
        <v>#N/A</v>
      </c>
      <c r="DS1428" s="90">
        <f>MATCH(A1428,Sheet5!D:D,0)</f>
        <v>93</v>
      </c>
      <c r="DT1428" s="94" t="e">
        <f>MATCH(A1428,Sheet5!F:F,0)</f>
        <v>#N/A</v>
      </c>
      <c r="DU1428" s="69">
        <v>0</v>
      </c>
      <c r="DV1428" s="69">
        <v>0</v>
      </c>
      <c r="DW1428" s="69">
        <v>0</v>
      </c>
      <c r="DX1428" s="69">
        <v>0</v>
      </c>
      <c r="DY1428" s="69">
        <v>0</v>
      </c>
    </row>
    <row r="1429" spans="1:129" ht="14.25">
      <c r="A1429" s="69">
        <v>70103</v>
      </c>
      <c r="B1429" s="69">
        <v>0</v>
      </c>
      <c r="C1429" s="69">
        <v>1</v>
      </c>
      <c r="D1429" s="69" t="s">
        <v>3160</v>
      </c>
      <c r="E1429" s="69" t="s">
        <v>2822</v>
      </c>
      <c r="F1429" s="69" t="s">
        <v>2823</v>
      </c>
      <c r="G1429" s="69">
        <v>1</v>
      </c>
      <c r="H1429" s="69" t="s">
        <v>852</v>
      </c>
      <c r="I1429" s="69">
        <v>0</v>
      </c>
      <c r="J1429" s="69">
        <v>0</v>
      </c>
      <c r="K1429" s="69">
        <v>0</v>
      </c>
      <c r="M1429" s="69">
        <v>0</v>
      </c>
      <c r="O1429" s="69">
        <v>0</v>
      </c>
      <c r="P1429" s="69">
        <v>1</v>
      </c>
      <c r="Q1429" s="69">
        <v>0</v>
      </c>
      <c r="R1429" s="69">
        <v>2</v>
      </c>
      <c r="S1429" s="69">
        <v>32768</v>
      </c>
      <c r="T1429" s="69">
        <v>100</v>
      </c>
      <c r="U1429" s="69">
        <v>0</v>
      </c>
      <c r="V1429" s="69">
        <v>0</v>
      </c>
      <c r="W1429" s="69">
        <v>0</v>
      </c>
      <c r="X1429" s="69">
        <v>0</v>
      </c>
      <c r="Y1429" s="69">
        <v>0</v>
      </c>
      <c r="Z1429" s="69">
        <v>0</v>
      </c>
      <c r="AA1429" s="69">
        <v>1</v>
      </c>
      <c r="AB1429" s="69">
        <v>31</v>
      </c>
      <c r="AC1429" s="69">
        <v>0</v>
      </c>
      <c r="AD1429" s="69">
        <v>0</v>
      </c>
      <c r="AE1429" s="69">
        <v>0</v>
      </c>
      <c r="AF1429" s="69">
        <v>1</v>
      </c>
      <c r="AG1429" s="69">
        <v>0</v>
      </c>
      <c r="AH1429" s="69">
        <v>1</v>
      </c>
      <c r="AI1429" s="69">
        <v>0</v>
      </c>
      <c r="AJ1429" s="69">
        <v>0</v>
      </c>
      <c r="AK1429" s="69">
        <v>0</v>
      </c>
      <c r="AL1429" s="69">
        <v>0</v>
      </c>
      <c r="AM1429" s="69">
        <v>0</v>
      </c>
      <c r="AN1429" s="69">
        <v>0</v>
      </c>
      <c r="AO1429" s="69">
        <v>0</v>
      </c>
      <c r="AP1429" s="69">
        <v>0</v>
      </c>
      <c r="AQ1429" s="84">
        <v>0</v>
      </c>
      <c r="AR1429" s="69">
        <v>0</v>
      </c>
      <c r="AS1429" s="69">
        <v>0</v>
      </c>
      <c r="AT1429" s="69">
        <v>0</v>
      </c>
      <c r="AU1429" s="69">
        <v>0</v>
      </c>
      <c r="AV1429" s="69">
        <v>0</v>
      </c>
      <c r="AW1429" s="69">
        <v>0</v>
      </c>
      <c r="AX1429" s="69">
        <v>0</v>
      </c>
      <c r="AY1429" s="69">
        <v>0</v>
      </c>
      <c r="AZ1429" s="69">
        <v>0</v>
      </c>
      <c r="BA1429" s="69">
        <v>0</v>
      </c>
      <c r="BB1429" s="69">
        <v>0</v>
      </c>
      <c r="BC1429" s="69">
        <v>0</v>
      </c>
      <c r="BD1429" s="69">
        <v>0</v>
      </c>
      <c r="BE1429" s="69">
        <v>0</v>
      </c>
      <c r="BF1429" s="69">
        <v>0</v>
      </c>
      <c r="BG1429" s="69">
        <v>0</v>
      </c>
      <c r="BH1429" s="69">
        <v>0</v>
      </c>
      <c r="BK1429" s="69">
        <v>3</v>
      </c>
      <c r="BL1429" s="69">
        <v>10</v>
      </c>
      <c r="BM1429" s="69">
        <v>1</v>
      </c>
      <c r="BN1429" s="69">
        <v>31</v>
      </c>
      <c r="BO1429" s="89">
        <v>0</v>
      </c>
      <c r="BP1429" s="69">
        <v>1</v>
      </c>
      <c r="BQ1429" s="69">
        <v>1</v>
      </c>
      <c r="BR1429" s="69">
        <v>1</v>
      </c>
      <c r="BS1429" s="69">
        <v>23001</v>
      </c>
      <c r="BT1429" s="69">
        <v>0</v>
      </c>
      <c r="BU1429" s="69">
        <v>0</v>
      </c>
      <c r="BV1429" s="69">
        <v>1000</v>
      </c>
      <c r="BW1429" s="69">
        <v>0</v>
      </c>
      <c r="BY1429" s="69">
        <v>0</v>
      </c>
      <c r="BZ1429" s="69">
        <v>0</v>
      </c>
      <c r="CA1429" s="69">
        <v>31</v>
      </c>
      <c r="CB1429" s="89">
        <v>0</v>
      </c>
      <c r="CC1429" s="69">
        <v>0</v>
      </c>
      <c r="CD1429" s="69">
        <v>0</v>
      </c>
      <c r="CE1429" s="69">
        <v>0</v>
      </c>
      <c r="CF1429" s="69">
        <v>0</v>
      </c>
      <c r="CG1429" s="69">
        <v>0</v>
      </c>
      <c r="CH1429" s="69">
        <v>0</v>
      </c>
      <c r="CI1429" s="69">
        <v>0</v>
      </c>
      <c r="CJ1429" s="69">
        <v>0</v>
      </c>
      <c r="CL1429" s="69">
        <v>0</v>
      </c>
      <c r="CM1429" s="69">
        <v>0</v>
      </c>
      <c r="CN1429" s="69">
        <v>0</v>
      </c>
      <c r="CO1429" s="89">
        <v>0</v>
      </c>
      <c r="CP1429" s="69">
        <v>0</v>
      </c>
      <c r="CQ1429" s="69">
        <v>0</v>
      </c>
      <c r="CR1429" s="69">
        <v>0</v>
      </c>
      <c r="CS1429" s="69">
        <v>0</v>
      </c>
      <c r="CT1429" s="69">
        <v>0</v>
      </c>
      <c r="CU1429" s="69">
        <v>0</v>
      </c>
      <c r="CV1429" s="69">
        <v>0</v>
      </c>
      <c r="CW1429" s="69">
        <v>0</v>
      </c>
      <c r="CZ1429" s="69">
        <v>0</v>
      </c>
      <c r="DA1429" s="69">
        <v>0</v>
      </c>
      <c r="DB1429" s="69">
        <v>16</v>
      </c>
      <c r="DC1429" s="69">
        <v>0</v>
      </c>
      <c r="DD1429" s="69">
        <v>0</v>
      </c>
      <c r="DE1429" s="69">
        <v>0</v>
      </c>
      <c r="DF1429" s="69">
        <v>0</v>
      </c>
      <c r="DG1429" s="69">
        <v>1</v>
      </c>
      <c r="DI1429" s="69" t="e">
        <f>INDEX(Sheet3!$E$78:$E$1130,MATCH(A1429,Sheet3!$D$78:$D$1130,0))</f>
        <v>#N/A</v>
      </c>
      <c r="DJ1429" s="69" t="str">
        <f t="shared" si="280"/>
        <v>skill_icons.ps_pet_skill_001</v>
      </c>
      <c r="DK1429" s="69" t="s">
        <v>3161</v>
      </c>
      <c r="DL1429" s="93"/>
      <c r="DM1429" s="94" t="s">
        <v>3162</v>
      </c>
      <c r="DN1429" s="69" t="e">
        <f>"造成["&amp;INDEX(Sheet5!$L$2:$L$11,MATCH(BL1429,Sheet5!$J$2:$J$11,0))&amp;":"&amp;BR1429&amp;"*"&amp;BS1429/1000&amp;"]"&amp;INDEX(Sheet5!$I$2:$I$4,MATCH(BR1429,Sheet5!$H$2:$H$4,0))&amp;"的"&amp;INDEX(Sheet5!$K$2:$K$11,MATCH(BL1429,Sheet5!$J$2:$J$11,0))</f>
        <v>#N/A</v>
      </c>
      <c r="DO1429" s="69" t="e">
        <f>"造成["&amp;INDEX(Sheet5!$L$2:$L$11,MATCH(BY1429,Sheet5!$J$2:$J$11,0))&amp;":"&amp;CE1429&amp;"*"&amp;CF1429/1000&amp;"]"&amp;INDEX(Sheet5!$I$2:$I$4,MATCH(CE1429,Sheet5!$H$2:$H$4,0))&amp;"的"&amp;INDEX(Sheet5!$K$2:$K$11,MATCH(BY1429,Sheet5!$J$2:$J$11,0))</f>
        <v>#N/A</v>
      </c>
      <c r="DP1429" s="69"/>
      <c r="DQ1429" s="69"/>
      <c r="DR1429" s="69" t="e">
        <f t="shared" si="281"/>
        <v>#N/A</v>
      </c>
      <c r="DS1429" s="90">
        <f>MATCH(A1429,Sheet5!D:D,0)</f>
        <v>94</v>
      </c>
      <c r="DT1429" s="94" t="e">
        <f>MATCH(A1429,Sheet5!F:F,0)</f>
        <v>#N/A</v>
      </c>
      <c r="DU1429" s="69">
        <v>16</v>
      </c>
      <c r="DV1429" s="69">
        <v>0</v>
      </c>
      <c r="DW1429" s="69">
        <v>0</v>
      </c>
      <c r="DX1429" s="69">
        <v>0</v>
      </c>
      <c r="DY1429" s="69">
        <v>0</v>
      </c>
    </row>
    <row r="1430" spans="1:129" ht="14.25">
      <c r="A1430" s="69">
        <v>70203</v>
      </c>
      <c r="B1430" s="69">
        <v>0</v>
      </c>
      <c r="C1430" s="69">
        <v>1</v>
      </c>
      <c r="D1430" s="69" t="s">
        <v>3163</v>
      </c>
      <c r="E1430" s="69" t="s">
        <v>2825</v>
      </c>
      <c r="F1430" s="69" t="s">
        <v>2826</v>
      </c>
      <c r="G1430" s="69">
        <v>1</v>
      </c>
      <c r="H1430" s="69" t="s">
        <v>852</v>
      </c>
      <c r="I1430" s="69">
        <v>0</v>
      </c>
      <c r="J1430" s="69">
        <v>0</v>
      </c>
      <c r="K1430" s="69">
        <v>0</v>
      </c>
      <c r="M1430" s="69">
        <v>0</v>
      </c>
      <c r="O1430" s="69">
        <v>0</v>
      </c>
      <c r="P1430" s="69">
        <v>1</v>
      </c>
      <c r="Q1430" s="69">
        <v>0</v>
      </c>
      <c r="R1430" s="69">
        <v>2</v>
      </c>
      <c r="S1430" s="69">
        <v>32768</v>
      </c>
      <c r="T1430" s="69">
        <v>100</v>
      </c>
      <c r="U1430" s="69">
        <v>0</v>
      </c>
      <c r="V1430" s="69">
        <v>0</v>
      </c>
      <c r="W1430" s="69">
        <v>0</v>
      </c>
      <c r="X1430" s="69">
        <v>0</v>
      </c>
      <c r="Y1430" s="69">
        <v>0</v>
      </c>
      <c r="Z1430" s="69">
        <v>0</v>
      </c>
      <c r="AA1430" s="69">
        <v>1</v>
      </c>
      <c r="AB1430" s="69">
        <v>31</v>
      </c>
      <c r="AC1430" s="69">
        <v>0</v>
      </c>
      <c r="AD1430" s="69">
        <v>0</v>
      </c>
      <c r="AE1430" s="69">
        <v>0</v>
      </c>
      <c r="AF1430" s="69">
        <v>1</v>
      </c>
      <c r="AG1430" s="69">
        <v>0</v>
      </c>
      <c r="AH1430" s="69">
        <v>1</v>
      </c>
      <c r="AI1430" s="69">
        <v>0</v>
      </c>
      <c r="AJ1430" s="69">
        <v>0</v>
      </c>
      <c r="AK1430" s="69">
        <v>0</v>
      </c>
      <c r="AL1430" s="69">
        <v>0</v>
      </c>
      <c r="AM1430" s="69">
        <v>0</v>
      </c>
      <c r="AN1430" s="69">
        <v>0</v>
      </c>
      <c r="AO1430" s="69">
        <v>0</v>
      </c>
      <c r="AP1430" s="69">
        <v>0</v>
      </c>
      <c r="AQ1430" s="84">
        <v>0</v>
      </c>
      <c r="AR1430" s="69">
        <v>0</v>
      </c>
      <c r="AS1430" s="69">
        <v>0</v>
      </c>
      <c r="AT1430" s="69">
        <v>0</v>
      </c>
      <c r="AU1430" s="69">
        <v>0</v>
      </c>
      <c r="AV1430" s="69">
        <v>0</v>
      </c>
      <c r="AW1430" s="69">
        <v>0</v>
      </c>
      <c r="AX1430" s="69">
        <v>0</v>
      </c>
      <c r="AY1430" s="69">
        <v>0</v>
      </c>
      <c r="AZ1430" s="69">
        <v>0</v>
      </c>
      <c r="BA1430" s="69">
        <v>0</v>
      </c>
      <c r="BB1430" s="69">
        <v>0</v>
      </c>
      <c r="BC1430" s="69">
        <v>0</v>
      </c>
      <c r="BD1430" s="69">
        <v>0</v>
      </c>
      <c r="BE1430" s="69">
        <v>0</v>
      </c>
      <c r="BF1430" s="69">
        <v>0</v>
      </c>
      <c r="BG1430" s="69">
        <v>0</v>
      </c>
      <c r="BH1430" s="69">
        <v>0</v>
      </c>
      <c r="BK1430" s="69">
        <v>3</v>
      </c>
      <c r="BL1430" s="69">
        <v>10</v>
      </c>
      <c r="BM1430" s="69">
        <v>1</v>
      </c>
      <c r="BN1430" s="69">
        <v>31</v>
      </c>
      <c r="BO1430" s="89">
        <v>0</v>
      </c>
      <c r="BP1430" s="69">
        <v>1</v>
      </c>
      <c r="BQ1430" s="69">
        <v>1</v>
      </c>
      <c r="BR1430" s="69">
        <v>1</v>
      </c>
      <c r="BS1430" s="69">
        <v>23002</v>
      </c>
      <c r="BT1430" s="69">
        <v>0</v>
      </c>
      <c r="BU1430" s="69">
        <v>0</v>
      </c>
      <c r="BV1430" s="69">
        <v>1000</v>
      </c>
      <c r="BW1430" s="69">
        <v>0</v>
      </c>
      <c r="BY1430" s="69">
        <v>0</v>
      </c>
      <c r="BZ1430" s="69">
        <v>0</v>
      </c>
      <c r="CA1430" s="69">
        <v>31</v>
      </c>
      <c r="CB1430" s="89">
        <v>0</v>
      </c>
      <c r="CC1430" s="69">
        <v>0</v>
      </c>
      <c r="CD1430" s="69">
        <v>0</v>
      </c>
      <c r="CE1430" s="69">
        <v>0</v>
      </c>
      <c r="CF1430" s="69">
        <v>0</v>
      </c>
      <c r="CG1430" s="69">
        <v>0</v>
      </c>
      <c r="CH1430" s="69">
        <v>0</v>
      </c>
      <c r="CI1430" s="69">
        <v>0</v>
      </c>
      <c r="CJ1430" s="69">
        <v>0</v>
      </c>
      <c r="CL1430" s="69">
        <v>0</v>
      </c>
      <c r="CM1430" s="69">
        <v>0</v>
      </c>
      <c r="CN1430" s="69">
        <v>0</v>
      </c>
      <c r="CO1430" s="89">
        <v>0</v>
      </c>
      <c r="CP1430" s="69">
        <v>0</v>
      </c>
      <c r="CQ1430" s="69">
        <v>0</v>
      </c>
      <c r="CR1430" s="69">
        <v>0</v>
      </c>
      <c r="CS1430" s="69">
        <v>0</v>
      </c>
      <c r="CT1430" s="69">
        <v>0</v>
      </c>
      <c r="CU1430" s="69">
        <v>0</v>
      </c>
      <c r="CV1430" s="69">
        <v>0</v>
      </c>
      <c r="CW1430" s="69">
        <v>0</v>
      </c>
      <c r="CZ1430" s="69">
        <v>0</v>
      </c>
      <c r="DA1430" s="69">
        <v>0</v>
      </c>
      <c r="DB1430" s="69">
        <v>16</v>
      </c>
      <c r="DC1430" s="69">
        <v>0</v>
      </c>
      <c r="DD1430" s="69">
        <v>0</v>
      </c>
      <c r="DE1430" s="69">
        <v>0</v>
      </c>
      <c r="DF1430" s="69">
        <v>0</v>
      </c>
      <c r="DG1430" s="69">
        <v>1</v>
      </c>
      <c r="DI1430" s="69" t="e">
        <f>INDEX(Sheet3!$E$78:$E$1130,MATCH(A1430,Sheet3!$D$78:$D$1130,0))</f>
        <v>#N/A</v>
      </c>
      <c r="DJ1430" s="69" t="str">
        <f t="shared" si="280"/>
        <v>skill_icons.ps_pet_skill_002</v>
      </c>
      <c r="DK1430" s="69" t="s">
        <v>3164</v>
      </c>
      <c r="DL1430" s="93"/>
      <c r="DM1430" s="94" t="s">
        <v>3165</v>
      </c>
      <c r="DN1430" s="69" t="e">
        <f>"造成["&amp;INDEX(Sheet5!$L$2:$L$11,MATCH(BL1430,Sheet5!$J$2:$J$11,0))&amp;":"&amp;BR1430&amp;"*"&amp;BS1430/1000&amp;"]"&amp;INDEX(Sheet5!$I$2:$I$4,MATCH(BR1430,Sheet5!$H$2:$H$4,0))&amp;"的"&amp;INDEX(Sheet5!$K$2:$K$11,MATCH(BL1430,Sheet5!$J$2:$J$11,0))</f>
        <v>#N/A</v>
      </c>
      <c r="DO1430" s="69" t="e">
        <f>"造成["&amp;INDEX(Sheet5!$L$2:$L$11,MATCH(BY1430,Sheet5!$J$2:$J$11,0))&amp;":"&amp;CE1430&amp;"*"&amp;CF1430/1000&amp;"]"&amp;INDEX(Sheet5!$I$2:$I$4,MATCH(CE1430,Sheet5!$H$2:$H$4,0))&amp;"的"&amp;INDEX(Sheet5!$K$2:$K$11,MATCH(BY1430,Sheet5!$J$2:$J$11,0))</f>
        <v>#N/A</v>
      </c>
      <c r="DP1430" s="69"/>
      <c r="DQ1430" s="69"/>
      <c r="DR1430" s="69" t="e">
        <f t="shared" si="281"/>
        <v>#N/A</v>
      </c>
      <c r="DS1430" s="90">
        <f>MATCH(A1430,Sheet5!D:D,0)</f>
        <v>95</v>
      </c>
      <c r="DT1430" s="94" t="e">
        <f>MATCH(A1430,Sheet5!F:F,0)</f>
        <v>#N/A</v>
      </c>
      <c r="DU1430" s="69">
        <v>16</v>
      </c>
      <c r="DV1430" s="69">
        <v>0</v>
      </c>
      <c r="DW1430" s="69">
        <v>0</v>
      </c>
      <c r="DX1430" s="69">
        <v>0</v>
      </c>
      <c r="DY1430" s="69">
        <v>0</v>
      </c>
    </row>
    <row r="1431" spans="1:129" ht="14.25">
      <c r="A1431" s="69">
        <v>70303</v>
      </c>
      <c r="B1431" s="69">
        <v>0</v>
      </c>
      <c r="C1431" s="69">
        <v>1</v>
      </c>
      <c r="D1431" s="69" t="s">
        <v>3166</v>
      </c>
      <c r="E1431" s="69" t="s">
        <v>2830</v>
      </c>
      <c r="F1431" s="69" t="s">
        <v>2831</v>
      </c>
      <c r="G1431" s="69">
        <v>1</v>
      </c>
      <c r="H1431" s="69" t="s">
        <v>852</v>
      </c>
      <c r="I1431" s="69">
        <v>0</v>
      </c>
      <c r="J1431" s="69">
        <v>0</v>
      </c>
      <c r="K1431" s="69">
        <v>0</v>
      </c>
      <c r="M1431" s="69">
        <v>0</v>
      </c>
      <c r="O1431" s="69">
        <v>0</v>
      </c>
      <c r="P1431" s="69">
        <v>1</v>
      </c>
      <c r="Q1431" s="69">
        <v>0</v>
      </c>
      <c r="R1431" s="69">
        <v>2</v>
      </c>
      <c r="S1431" s="69">
        <v>32768</v>
      </c>
      <c r="T1431" s="69">
        <v>100</v>
      </c>
      <c r="U1431" s="69">
        <v>0</v>
      </c>
      <c r="V1431" s="69">
        <v>0</v>
      </c>
      <c r="W1431" s="69">
        <v>0</v>
      </c>
      <c r="X1431" s="69">
        <v>0</v>
      </c>
      <c r="Y1431" s="69">
        <v>0</v>
      </c>
      <c r="Z1431" s="69">
        <v>0</v>
      </c>
      <c r="AA1431" s="69">
        <v>1</v>
      </c>
      <c r="AB1431" s="69">
        <v>31</v>
      </c>
      <c r="AC1431" s="69">
        <v>0</v>
      </c>
      <c r="AD1431" s="69">
        <v>0</v>
      </c>
      <c r="AE1431" s="69">
        <v>0</v>
      </c>
      <c r="AF1431" s="69">
        <v>1</v>
      </c>
      <c r="AG1431" s="69">
        <v>0</v>
      </c>
      <c r="AH1431" s="69">
        <v>1</v>
      </c>
      <c r="AI1431" s="69">
        <v>0</v>
      </c>
      <c r="AJ1431" s="69">
        <v>0</v>
      </c>
      <c r="AK1431" s="69">
        <v>0</v>
      </c>
      <c r="AL1431" s="69">
        <v>0</v>
      </c>
      <c r="AM1431" s="69">
        <v>0</v>
      </c>
      <c r="AN1431" s="69">
        <v>0</v>
      </c>
      <c r="AO1431" s="69">
        <v>0</v>
      </c>
      <c r="AP1431" s="69">
        <v>0</v>
      </c>
      <c r="AQ1431" s="84">
        <v>0</v>
      </c>
      <c r="AR1431" s="69">
        <v>0</v>
      </c>
      <c r="AS1431" s="69">
        <v>0</v>
      </c>
      <c r="AT1431" s="69">
        <v>0</v>
      </c>
      <c r="AU1431" s="69">
        <v>0</v>
      </c>
      <c r="AV1431" s="69">
        <v>0</v>
      </c>
      <c r="AW1431" s="69">
        <v>0</v>
      </c>
      <c r="AX1431" s="69">
        <v>0</v>
      </c>
      <c r="AY1431" s="69">
        <v>0</v>
      </c>
      <c r="AZ1431" s="69">
        <v>0</v>
      </c>
      <c r="BA1431" s="69">
        <v>0</v>
      </c>
      <c r="BB1431" s="69">
        <v>0</v>
      </c>
      <c r="BC1431" s="69">
        <v>0</v>
      </c>
      <c r="BD1431" s="69">
        <v>0</v>
      </c>
      <c r="BE1431" s="69">
        <v>0</v>
      </c>
      <c r="BF1431" s="69">
        <v>0</v>
      </c>
      <c r="BG1431" s="69">
        <v>0</v>
      </c>
      <c r="BH1431" s="69">
        <v>0</v>
      </c>
      <c r="BK1431" s="69">
        <v>3</v>
      </c>
      <c r="BL1431" s="69">
        <v>10</v>
      </c>
      <c r="BM1431" s="69">
        <v>1</v>
      </c>
      <c r="BN1431" s="69">
        <v>31</v>
      </c>
      <c r="BO1431" s="89">
        <v>0</v>
      </c>
      <c r="BP1431" s="69">
        <v>1</v>
      </c>
      <c r="BQ1431" s="69">
        <v>1</v>
      </c>
      <c r="BR1431" s="69">
        <v>1</v>
      </c>
      <c r="BS1431" s="69">
        <v>23003</v>
      </c>
      <c r="BT1431" s="69">
        <v>0</v>
      </c>
      <c r="BU1431" s="69">
        <v>0</v>
      </c>
      <c r="BV1431" s="69">
        <v>1000</v>
      </c>
      <c r="BW1431" s="69">
        <v>0</v>
      </c>
      <c r="BY1431" s="69">
        <v>0</v>
      </c>
      <c r="BZ1431" s="69">
        <v>0</v>
      </c>
      <c r="CA1431" s="69">
        <v>31</v>
      </c>
      <c r="CB1431" s="89">
        <v>0</v>
      </c>
      <c r="CC1431" s="69">
        <v>0</v>
      </c>
      <c r="CD1431" s="69">
        <v>0</v>
      </c>
      <c r="CE1431" s="69">
        <v>0</v>
      </c>
      <c r="CF1431" s="69">
        <v>0</v>
      </c>
      <c r="CG1431" s="69">
        <v>0</v>
      </c>
      <c r="CH1431" s="69">
        <v>0</v>
      </c>
      <c r="CI1431" s="69">
        <v>0</v>
      </c>
      <c r="CJ1431" s="69">
        <v>0</v>
      </c>
      <c r="CL1431" s="69">
        <v>0</v>
      </c>
      <c r="CM1431" s="69">
        <v>0</v>
      </c>
      <c r="CN1431" s="69">
        <v>0</v>
      </c>
      <c r="CO1431" s="89">
        <v>0</v>
      </c>
      <c r="CP1431" s="69">
        <v>0</v>
      </c>
      <c r="CQ1431" s="69">
        <v>0</v>
      </c>
      <c r="CR1431" s="69">
        <v>0</v>
      </c>
      <c r="CS1431" s="69">
        <v>0</v>
      </c>
      <c r="CT1431" s="69">
        <v>0</v>
      </c>
      <c r="CU1431" s="69">
        <v>0</v>
      </c>
      <c r="CV1431" s="69">
        <v>0</v>
      </c>
      <c r="CW1431" s="69">
        <v>0</v>
      </c>
      <c r="CZ1431" s="69">
        <v>0</v>
      </c>
      <c r="DA1431" s="69">
        <v>0</v>
      </c>
      <c r="DB1431" s="69">
        <v>16</v>
      </c>
      <c r="DC1431" s="69">
        <v>0</v>
      </c>
      <c r="DD1431" s="69">
        <v>0</v>
      </c>
      <c r="DE1431" s="69">
        <v>0</v>
      </c>
      <c r="DF1431" s="69">
        <v>0</v>
      </c>
      <c r="DG1431" s="69">
        <v>1</v>
      </c>
      <c r="DI1431" s="69" t="e">
        <f>INDEX(Sheet3!$E$78:$E$1130,MATCH(A1431,Sheet3!$D$78:$D$1130,0))</f>
        <v>#N/A</v>
      </c>
      <c r="DJ1431" s="69" t="str">
        <f t="shared" si="280"/>
        <v>skill_icons.ps_pet_skill_003</v>
      </c>
      <c r="DK1431" s="69" t="s">
        <v>3167</v>
      </c>
      <c r="DL1431" s="93"/>
      <c r="DM1431" s="94" t="s">
        <v>3168</v>
      </c>
      <c r="DN1431" s="69" t="e">
        <f>"造成["&amp;INDEX(Sheet5!$L$2:$L$11,MATCH(BL1431,Sheet5!$J$2:$J$11,0))&amp;":"&amp;BR1431&amp;"*"&amp;BS1431/1000&amp;"]"&amp;INDEX(Sheet5!$I$2:$I$4,MATCH(BR1431,Sheet5!$H$2:$H$4,0))&amp;"的"&amp;INDEX(Sheet5!$K$2:$K$11,MATCH(BL1431,Sheet5!$J$2:$J$11,0))</f>
        <v>#N/A</v>
      </c>
      <c r="DO1431" s="69" t="e">
        <f>"造成["&amp;INDEX(Sheet5!$L$2:$L$11,MATCH(BY1431,Sheet5!$J$2:$J$11,0))&amp;":"&amp;CE1431&amp;"*"&amp;CF1431/1000&amp;"]"&amp;INDEX(Sheet5!$I$2:$I$4,MATCH(CE1431,Sheet5!$H$2:$H$4,0))&amp;"的"&amp;INDEX(Sheet5!$K$2:$K$11,MATCH(BY1431,Sheet5!$J$2:$J$11,0))</f>
        <v>#N/A</v>
      </c>
      <c r="DP1431" s="69"/>
      <c r="DQ1431" s="69"/>
      <c r="DR1431" s="69" t="e">
        <f t="shared" si="281"/>
        <v>#N/A</v>
      </c>
      <c r="DS1431" s="90">
        <f>MATCH(A1431,Sheet5!D:D,0)</f>
        <v>96</v>
      </c>
      <c r="DT1431" s="94" t="e">
        <f>MATCH(A1431,Sheet5!F:F,0)</f>
        <v>#N/A</v>
      </c>
      <c r="DU1431" s="69">
        <v>16</v>
      </c>
      <c r="DV1431" s="69">
        <v>0</v>
      </c>
      <c r="DW1431" s="69">
        <v>0</v>
      </c>
      <c r="DX1431" s="69">
        <v>0</v>
      </c>
      <c r="DY1431" s="69">
        <v>0</v>
      </c>
    </row>
    <row r="1432" spans="1:129" ht="14.25">
      <c r="A1432" s="69">
        <v>70403</v>
      </c>
      <c r="B1432" s="69">
        <v>0</v>
      </c>
      <c r="C1432" s="69">
        <v>1</v>
      </c>
      <c r="D1432" s="69" t="s">
        <v>3169</v>
      </c>
      <c r="E1432" s="69" t="s">
        <v>2835</v>
      </c>
      <c r="F1432" s="69" t="s">
        <v>2836</v>
      </c>
      <c r="G1432" s="69">
        <v>1</v>
      </c>
      <c r="H1432" s="69" t="s">
        <v>852</v>
      </c>
      <c r="I1432" s="69">
        <v>0</v>
      </c>
      <c r="J1432" s="69">
        <v>0</v>
      </c>
      <c r="K1432" s="69">
        <v>0</v>
      </c>
      <c r="M1432" s="69">
        <v>0</v>
      </c>
      <c r="O1432" s="69">
        <v>0</v>
      </c>
      <c r="P1432" s="69">
        <v>1</v>
      </c>
      <c r="Q1432" s="69">
        <v>0</v>
      </c>
      <c r="R1432" s="69">
        <v>2</v>
      </c>
      <c r="S1432" s="69">
        <v>32768</v>
      </c>
      <c r="T1432" s="69">
        <v>100</v>
      </c>
      <c r="U1432" s="69">
        <v>0</v>
      </c>
      <c r="V1432" s="69">
        <v>0</v>
      </c>
      <c r="W1432" s="69">
        <v>0</v>
      </c>
      <c r="X1432" s="69">
        <v>0</v>
      </c>
      <c r="Y1432" s="69">
        <v>0</v>
      </c>
      <c r="Z1432" s="69">
        <v>0</v>
      </c>
      <c r="AA1432" s="69">
        <v>1</v>
      </c>
      <c r="AB1432" s="69">
        <v>31</v>
      </c>
      <c r="AC1432" s="69">
        <v>0</v>
      </c>
      <c r="AD1432" s="69">
        <v>0</v>
      </c>
      <c r="AE1432" s="69">
        <v>0</v>
      </c>
      <c r="AF1432" s="69">
        <v>1</v>
      </c>
      <c r="AG1432" s="69">
        <v>0</v>
      </c>
      <c r="AH1432" s="69">
        <v>1</v>
      </c>
      <c r="AI1432" s="69">
        <v>0</v>
      </c>
      <c r="AJ1432" s="69">
        <v>0</v>
      </c>
      <c r="AK1432" s="69">
        <v>0</v>
      </c>
      <c r="AL1432" s="69">
        <v>0</v>
      </c>
      <c r="AM1432" s="69">
        <v>0</v>
      </c>
      <c r="AN1432" s="69">
        <v>0</v>
      </c>
      <c r="AO1432" s="69">
        <v>0</v>
      </c>
      <c r="AP1432" s="69">
        <v>0</v>
      </c>
      <c r="AQ1432" s="84">
        <v>0</v>
      </c>
      <c r="AR1432" s="69">
        <v>0</v>
      </c>
      <c r="AS1432" s="69">
        <v>0</v>
      </c>
      <c r="AT1432" s="69">
        <v>0</v>
      </c>
      <c r="AU1432" s="69">
        <v>0</v>
      </c>
      <c r="AV1432" s="69">
        <v>0</v>
      </c>
      <c r="AW1432" s="69">
        <v>0</v>
      </c>
      <c r="AX1432" s="69">
        <v>0</v>
      </c>
      <c r="AY1432" s="69">
        <v>0</v>
      </c>
      <c r="AZ1432" s="69">
        <v>0</v>
      </c>
      <c r="BA1432" s="69">
        <v>0</v>
      </c>
      <c r="BB1432" s="69">
        <v>0</v>
      </c>
      <c r="BC1432" s="69">
        <v>0</v>
      </c>
      <c r="BD1432" s="69">
        <v>0</v>
      </c>
      <c r="BE1432" s="69">
        <v>0</v>
      </c>
      <c r="BF1432" s="69">
        <v>0</v>
      </c>
      <c r="BG1432" s="69">
        <v>0</v>
      </c>
      <c r="BH1432" s="69">
        <v>0</v>
      </c>
      <c r="BK1432" s="69">
        <v>3</v>
      </c>
      <c r="BL1432" s="69">
        <v>10</v>
      </c>
      <c r="BM1432" s="69">
        <v>1</v>
      </c>
      <c r="BN1432" s="69">
        <v>31</v>
      </c>
      <c r="BO1432" s="89">
        <v>0</v>
      </c>
      <c r="BP1432" s="69">
        <v>1</v>
      </c>
      <c r="BQ1432" s="69">
        <v>1</v>
      </c>
      <c r="BR1432" s="69">
        <v>1</v>
      </c>
      <c r="BS1432" s="69">
        <v>23004</v>
      </c>
      <c r="BT1432" s="69">
        <v>0</v>
      </c>
      <c r="BU1432" s="69">
        <v>0</v>
      </c>
      <c r="BV1432" s="69">
        <v>1000</v>
      </c>
      <c r="BW1432" s="69">
        <v>0</v>
      </c>
      <c r="BY1432" s="69">
        <v>0</v>
      </c>
      <c r="BZ1432" s="69">
        <v>0</v>
      </c>
      <c r="CA1432" s="69">
        <v>31</v>
      </c>
      <c r="CB1432" s="89">
        <v>0</v>
      </c>
      <c r="CC1432" s="69">
        <v>0</v>
      </c>
      <c r="CD1432" s="69">
        <v>0</v>
      </c>
      <c r="CE1432" s="69">
        <v>0</v>
      </c>
      <c r="CF1432" s="69">
        <v>0</v>
      </c>
      <c r="CG1432" s="69">
        <v>0</v>
      </c>
      <c r="CH1432" s="69">
        <v>0</v>
      </c>
      <c r="CI1432" s="69">
        <v>0</v>
      </c>
      <c r="CJ1432" s="69">
        <v>0</v>
      </c>
      <c r="CL1432" s="69">
        <v>0</v>
      </c>
      <c r="CM1432" s="69">
        <v>0</v>
      </c>
      <c r="CN1432" s="69">
        <v>0</v>
      </c>
      <c r="CO1432" s="89">
        <v>0</v>
      </c>
      <c r="CP1432" s="69">
        <v>0</v>
      </c>
      <c r="CQ1432" s="69">
        <v>0</v>
      </c>
      <c r="CR1432" s="69">
        <v>0</v>
      </c>
      <c r="CS1432" s="69">
        <v>0</v>
      </c>
      <c r="CT1432" s="69">
        <v>0</v>
      </c>
      <c r="CU1432" s="69">
        <v>0</v>
      </c>
      <c r="CV1432" s="69">
        <v>0</v>
      </c>
      <c r="CW1432" s="69">
        <v>0</v>
      </c>
      <c r="CZ1432" s="69">
        <v>0</v>
      </c>
      <c r="DA1432" s="69">
        <v>0</v>
      </c>
      <c r="DB1432" s="69">
        <v>16</v>
      </c>
      <c r="DC1432" s="69">
        <v>0</v>
      </c>
      <c r="DD1432" s="69">
        <v>0</v>
      </c>
      <c r="DE1432" s="69">
        <v>0</v>
      </c>
      <c r="DF1432" s="69">
        <v>0</v>
      </c>
      <c r="DG1432" s="69">
        <v>1</v>
      </c>
      <c r="DI1432" s="69" t="e">
        <f>INDEX(Sheet3!$E$78:$E$1130,MATCH(A1432,Sheet3!$D$78:$D$1130,0))</f>
        <v>#N/A</v>
      </c>
      <c r="DJ1432" s="69" t="str">
        <f t="shared" si="280"/>
        <v>skill_icons.ps_pet_skill_004</v>
      </c>
      <c r="DK1432" s="69" t="s">
        <v>3170</v>
      </c>
      <c r="DL1432" s="93"/>
      <c r="DM1432" s="94" t="s">
        <v>3171</v>
      </c>
      <c r="DN1432" s="69" t="e">
        <f>"造成["&amp;INDEX(Sheet5!$L$2:$L$11,MATCH(BL1432,Sheet5!$J$2:$J$11,0))&amp;":"&amp;BR1432&amp;"*"&amp;BS1432/1000&amp;"]"&amp;INDEX(Sheet5!$I$2:$I$4,MATCH(BR1432,Sheet5!$H$2:$H$4,0))&amp;"的"&amp;INDEX(Sheet5!$K$2:$K$11,MATCH(BL1432,Sheet5!$J$2:$J$11,0))</f>
        <v>#N/A</v>
      </c>
      <c r="DO1432" s="69" t="e">
        <f>"造成["&amp;INDEX(Sheet5!$L$2:$L$11,MATCH(BY1432,Sheet5!$J$2:$J$11,0))&amp;":"&amp;CE1432&amp;"*"&amp;CF1432/1000&amp;"]"&amp;INDEX(Sheet5!$I$2:$I$4,MATCH(CE1432,Sheet5!$H$2:$H$4,0))&amp;"的"&amp;INDEX(Sheet5!$K$2:$K$11,MATCH(BY1432,Sheet5!$J$2:$J$11,0))</f>
        <v>#N/A</v>
      </c>
      <c r="DP1432" s="69"/>
      <c r="DQ1432" s="69"/>
      <c r="DR1432" s="69" t="e">
        <f t="shared" si="281"/>
        <v>#N/A</v>
      </c>
      <c r="DS1432" s="90">
        <f>MATCH(A1432,Sheet5!D:D,0)</f>
        <v>97</v>
      </c>
      <c r="DT1432" s="94" t="e">
        <f>MATCH(A1432,Sheet5!F:F,0)</f>
        <v>#N/A</v>
      </c>
      <c r="DU1432" s="69">
        <v>16</v>
      </c>
      <c r="DV1432" s="69">
        <v>0</v>
      </c>
      <c r="DW1432" s="69">
        <v>0</v>
      </c>
      <c r="DX1432" s="69">
        <v>0</v>
      </c>
      <c r="DY1432" s="69">
        <v>0</v>
      </c>
    </row>
    <row r="1433" spans="1:129" ht="14.25">
      <c r="A1433" s="69">
        <v>70503</v>
      </c>
      <c r="B1433" s="69">
        <v>0</v>
      </c>
      <c r="C1433" s="69">
        <v>1</v>
      </c>
      <c r="D1433" s="69" t="s">
        <v>3172</v>
      </c>
      <c r="E1433" s="69" t="s">
        <v>2840</v>
      </c>
      <c r="F1433" s="69" t="s">
        <v>2841</v>
      </c>
      <c r="G1433" s="69">
        <v>1</v>
      </c>
      <c r="H1433" s="69" t="s">
        <v>852</v>
      </c>
      <c r="I1433" s="69">
        <v>0</v>
      </c>
      <c r="J1433" s="69">
        <v>0</v>
      </c>
      <c r="K1433" s="69">
        <v>0</v>
      </c>
      <c r="M1433" s="69">
        <v>0</v>
      </c>
      <c r="O1433" s="69">
        <v>0</v>
      </c>
      <c r="P1433" s="69">
        <v>1</v>
      </c>
      <c r="Q1433" s="69">
        <v>0</v>
      </c>
      <c r="R1433" s="69">
        <v>2</v>
      </c>
      <c r="S1433" s="69">
        <v>32768</v>
      </c>
      <c r="T1433" s="69">
        <v>100</v>
      </c>
      <c r="U1433" s="69">
        <v>0</v>
      </c>
      <c r="V1433" s="69">
        <v>0</v>
      </c>
      <c r="W1433" s="69">
        <v>0</v>
      </c>
      <c r="X1433" s="69">
        <v>0</v>
      </c>
      <c r="Y1433" s="69">
        <v>0</v>
      </c>
      <c r="Z1433" s="69">
        <v>0</v>
      </c>
      <c r="AA1433" s="69">
        <v>1</v>
      </c>
      <c r="AB1433" s="69">
        <v>31</v>
      </c>
      <c r="AC1433" s="69">
        <v>0</v>
      </c>
      <c r="AD1433" s="69">
        <v>0</v>
      </c>
      <c r="AE1433" s="69">
        <v>0</v>
      </c>
      <c r="AF1433" s="69">
        <v>1</v>
      </c>
      <c r="AG1433" s="69">
        <v>0</v>
      </c>
      <c r="AH1433" s="69">
        <v>1</v>
      </c>
      <c r="AI1433" s="69">
        <v>0</v>
      </c>
      <c r="AJ1433" s="69">
        <v>0</v>
      </c>
      <c r="AK1433" s="69">
        <v>0</v>
      </c>
      <c r="AL1433" s="69">
        <v>0</v>
      </c>
      <c r="AM1433" s="69">
        <v>0</v>
      </c>
      <c r="AN1433" s="69">
        <v>0</v>
      </c>
      <c r="AO1433" s="69">
        <v>0</v>
      </c>
      <c r="AP1433" s="69">
        <v>0</v>
      </c>
      <c r="AQ1433" s="84">
        <v>0</v>
      </c>
      <c r="AR1433" s="69">
        <v>0</v>
      </c>
      <c r="AS1433" s="69">
        <v>0</v>
      </c>
      <c r="AT1433" s="69">
        <v>0</v>
      </c>
      <c r="AU1433" s="69">
        <v>0</v>
      </c>
      <c r="AV1433" s="69">
        <v>0</v>
      </c>
      <c r="AW1433" s="69">
        <v>0</v>
      </c>
      <c r="AX1433" s="69">
        <v>0</v>
      </c>
      <c r="AY1433" s="69">
        <v>0</v>
      </c>
      <c r="AZ1433" s="69">
        <v>0</v>
      </c>
      <c r="BA1433" s="69">
        <v>0</v>
      </c>
      <c r="BB1433" s="69">
        <v>0</v>
      </c>
      <c r="BC1433" s="69">
        <v>0</v>
      </c>
      <c r="BD1433" s="69">
        <v>0</v>
      </c>
      <c r="BE1433" s="69">
        <v>0</v>
      </c>
      <c r="BF1433" s="69">
        <v>0</v>
      </c>
      <c r="BG1433" s="69">
        <v>0</v>
      </c>
      <c r="BH1433" s="69">
        <v>0</v>
      </c>
      <c r="BK1433" s="69">
        <v>3</v>
      </c>
      <c r="BL1433" s="69">
        <v>10</v>
      </c>
      <c r="BM1433" s="69">
        <v>1</v>
      </c>
      <c r="BN1433" s="69">
        <v>31</v>
      </c>
      <c r="BO1433" s="89">
        <v>0</v>
      </c>
      <c r="BP1433" s="69">
        <v>1</v>
      </c>
      <c r="BQ1433" s="69">
        <v>1</v>
      </c>
      <c r="BR1433" s="69">
        <v>1</v>
      </c>
      <c r="BS1433" s="69">
        <v>23005</v>
      </c>
      <c r="BT1433" s="69">
        <v>0</v>
      </c>
      <c r="BU1433" s="69">
        <v>0</v>
      </c>
      <c r="BV1433" s="69">
        <v>1000</v>
      </c>
      <c r="BW1433" s="69">
        <v>0</v>
      </c>
      <c r="BY1433" s="69">
        <v>0</v>
      </c>
      <c r="BZ1433" s="69">
        <v>0</v>
      </c>
      <c r="CA1433" s="69">
        <v>31</v>
      </c>
      <c r="CB1433" s="89">
        <v>0</v>
      </c>
      <c r="CC1433" s="69">
        <v>0</v>
      </c>
      <c r="CD1433" s="69">
        <v>0</v>
      </c>
      <c r="CE1433" s="69">
        <v>0</v>
      </c>
      <c r="CF1433" s="69">
        <v>0</v>
      </c>
      <c r="CG1433" s="69">
        <v>0</v>
      </c>
      <c r="CH1433" s="69">
        <v>0</v>
      </c>
      <c r="CI1433" s="69">
        <v>0</v>
      </c>
      <c r="CJ1433" s="69">
        <v>0</v>
      </c>
      <c r="CL1433" s="69">
        <v>0</v>
      </c>
      <c r="CM1433" s="69">
        <v>0</v>
      </c>
      <c r="CN1433" s="69">
        <v>0</v>
      </c>
      <c r="CO1433" s="89">
        <v>0</v>
      </c>
      <c r="CP1433" s="69">
        <v>0</v>
      </c>
      <c r="CQ1433" s="69">
        <v>0</v>
      </c>
      <c r="CR1433" s="69">
        <v>0</v>
      </c>
      <c r="CS1433" s="69">
        <v>0</v>
      </c>
      <c r="CT1433" s="69">
        <v>0</v>
      </c>
      <c r="CU1433" s="69">
        <v>0</v>
      </c>
      <c r="CV1433" s="69">
        <v>0</v>
      </c>
      <c r="CW1433" s="69">
        <v>0</v>
      </c>
      <c r="CZ1433" s="69">
        <v>0</v>
      </c>
      <c r="DA1433" s="69">
        <v>0</v>
      </c>
      <c r="DB1433" s="69">
        <v>16</v>
      </c>
      <c r="DC1433" s="69">
        <v>0</v>
      </c>
      <c r="DD1433" s="69">
        <v>0</v>
      </c>
      <c r="DE1433" s="69">
        <v>0</v>
      </c>
      <c r="DF1433" s="69">
        <v>0</v>
      </c>
      <c r="DG1433" s="69">
        <v>1</v>
      </c>
      <c r="DI1433" s="69" t="e">
        <f>INDEX(Sheet3!$E$78:$E$1130,MATCH(A1433,Sheet3!$D$78:$D$1130,0))</f>
        <v>#N/A</v>
      </c>
      <c r="DJ1433" s="69" t="str">
        <f t="shared" si="280"/>
        <v>skill_icons.ps_pet_skill_005</v>
      </c>
      <c r="DK1433" s="69" t="s">
        <v>3173</v>
      </c>
      <c r="DL1433" s="93"/>
      <c r="DM1433" s="94" t="s">
        <v>3174</v>
      </c>
      <c r="DN1433" s="69" t="e">
        <f>"造成["&amp;INDEX(Sheet5!$L$2:$L$11,MATCH(BL1433,Sheet5!$J$2:$J$11,0))&amp;":"&amp;BR1433&amp;"*"&amp;BS1433/1000&amp;"]"&amp;INDEX(Sheet5!$I$2:$I$4,MATCH(BR1433,Sheet5!$H$2:$H$4,0))&amp;"的"&amp;INDEX(Sheet5!$K$2:$K$11,MATCH(BL1433,Sheet5!$J$2:$J$11,0))</f>
        <v>#N/A</v>
      </c>
      <c r="DO1433" s="69" t="e">
        <f>"造成["&amp;INDEX(Sheet5!$L$2:$L$11,MATCH(BY1433,Sheet5!$J$2:$J$11,0))&amp;":"&amp;CE1433&amp;"*"&amp;CF1433/1000&amp;"]"&amp;INDEX(Sheet5!$I$2:$I$4,MATCH(CE1433,Sheet5!$H$2:$H$4,0))&amp;"的"&amp;INDEX(Sheet5!$K$2:$K$11,MATCH(BY1433,Sheet5!$J$2:$J$11,0))</f>
        <v>#N/A</v>
      </c>
      <c r="DP1433" s="69"/>
      <c r="DQ1433" s="69"/>
      <c r="DR1433" s="69" t="e">
        <f t="shared" si="281"/>
        <v>#N/A</v>
      </c>
      <c r="DS1433" s="90">
        <f>MATCH(A1433,Sheet5!D:D,0)</f>
        <v>98</v>
      </c>
      <c r="DT1433" s="94" t="e">
        <f>MATCH(A1433,Sheet5!F:F,0)</f>
        <v>#N/A</v>
      </c>
      <c r="DU1433" s="69">
        <v>16</v>
      </c>
      <c r="DV1433" s="69">
        <v>0</v>
      </c>
      <c r="DW1433" s="69">
        <v>0</v>
      </c>
      <c r="DX1433" s="69">
        <v>0</v>
      </c>
      <c r="DY1433" s="69">
        <v>0</v>
      </c>
    </row>
    <row r="1434" spans="1:129" ht="14.25">
      <c r="A1434" s="69">
        <v>70603</v>
      </c>
      <c r="B1434" s="69">
        <v>0</v>
      </c>
      <c r="C1434" s="69">
        <v>1</v>
      </c>
      <c r="D1434" s="69" t="s">
        <v>3175</v>
      </c>
      <c r="E1434" s="69" t="s">
        <v>2845</v>
      </c>
      <c r="F1434" s="69" t="s">
        <v>2846</v>
      </c>
      <c r="G1434" s="69">
        <v>1</v>
      </c>
      <c r="H1434" s="69" t="s">
        <v>852</v>
      </c>
      <c r="I1434" s="69">
        <v>0</v>
      </c>
      <c r="J1434" s="69">
        <v>0</v>
      </c>
      <c r="K1434" s="69">
        <v>0</v>
      </c>
      <c r="M1434" s="69">
        <v>0</v>
      </c>
      <c r="O1434" s="69">
        <v>0</v>
      </c>
      <c r="P1434" s="69">
        <v>1</v>
      </c>
      <c r="Q1434" s="69">
        <v>0</v>
      </c>
      <c r="R1434" s="69">
        <v>2</v>
      </c>
      <c r="S1434" s="69">
        <v>32768</v>
      </c>
      <c r="T1434" s="69">
        <v>100</v>
      </c>
      <c r="U1434" s="69">
        <v>0</v>
      </c>
      <c r="V1434" s="69">
        <v>0</v>
      </c>
      <c r="W1434" s="69">
        <v>0</v>
      </c>
      <c r="X1434" s="69">
        <v>0</v>
      </c>
      <c r="Y1434" s="69">
        <v>0</v>
      </c>
      <c r="Z1434" s="69">
        <v>0</v>
      </c>
      <c r="AA1434" s="69">
        <v>1</v>
      </c>
      <c r="AB1434" s="69">
        <v>31</v>
      </c>
      <c r="AC1434" s="69">
        <v>0</v>
      </c>
      <c r="AD1434" s="69">
        <v>0</v>
      </c>
      <c r="AE1434" s="69">
        <v>0</v>
      </c>
      <c r="AF1434" s="69">
        <v>1</v>
      </c>
      <c r="AG1434" s="69">
        <v>0</v>
      </c>
      <c r="AH1434" s="69">
        <v>1</v>
      </c>
      <c r="AI1434" s="69">
        <v>0</v>
      </c>
      <c r="AJ1434" s="69">
        <v>0</v>
      </c>
      <c r="AK1434" s="69">
        <v>0</v>
      </c>
      <c r="AL1434" s="69">
        <v>0</v>
      </c>
      <c r="AM1434" s="69">
        <v>0</v>
      </c>
      <c r="AN1434" s="69">
        <v>0</v>
      </c>
      <c r="AO1434" s="69">
        <v>0</v>
      </c>
      <c r="AP1434" s="69">
        <v>0</v>
      </c>
      <c r="AQ1434" s="84">
        <v>0</v>
      </c>
      <c r="AR1434" s="69">
        <v>0</v>
      </c>
      <c r="AS1434" s="69">
        <v>0</v>
      </c>
      <c r="AT1434" s="69">
        <v>0</v>
      </c>
      <c r="AU1434" s="69">
        <v>0</v>
      </c>
      <c r="AV1434" s="69">
        <v>0</v>
      </c>
      <c r="AW1434" s="69">
        <v>0</v>
      </c>
      <c r="AX1434" s="69">
        <v>0</v>
      </c>
      <c r="AY1434" s="69">
        <v>0</v>
      </c>
      <c r="AZ1434" s="69">
        <v>0</v>
      </c>
      <c r="BA1434" s="69">
        <v>0</v>
      </c>
      <c r="BB1434" s="69">
        <v>0</v>
      </c>
      <c r="BC1434" s="69">
        <v>0</v>
      </c>
      <c r="BD1434" s="69">
        <v>0</v>
      </c>
      <c r="BE1434" s="69">
        <v>0</v>
      </c>
      <c r="BF1434" s="69">
        <v>0</v>
      </c>
      <c r="BG1434" s="69">
        <v>0</v>
      </c>
      <c r="BH1434" s="69">
        <v>0</v>
      </c>
      <c r="BK1434" s="69">
        <v>3</v>
      </c>
      <c r="BL1434" s="69">
        <v>10</v>
      </c>
      <c r="BM1434" s="69">
        <v>1</v>
      </c>
      <c r="BN1434" s="69">
        <v>31</v>
      </c>
      <c r="BO1434" s="89">
        <v>0</v>
      </c>
      <c r="BP1434" s="69">
        <v>1</v>
      </c>
      <c r="BQ1434" s="69">
        <v>1</v>
      </c>
      <c r="BR1434" s="69">
        <v>1</v>
      </c>
      <c r="BS1434" s="69">
        <v>23006</v>
      </c>
      <c r="BT1434" s="69">
        <v>0</v>
      </c>
      <c r="BU1434" s="69">
        <v>0</v>
      </c>
      <c r="BV1434" s="69">
        <v>1000</v>
      </c>
      <c r="BW1434" s="69">
        <v>0</v>
      </c>
      <c r="BY1434" s="69">
        <v>0</v>
      </c>
      <c r="BZ1434" s="69">
        <v>0</v>
      </c>
      <c r="CA1434" s="69">
        <v>31</v>
      </c>
      <c r="CB1434" s="89">
        <v>0</v>
      </c>
      <c r="CC1434" s="69">
        <v>0</v>
      </c>
      <c r="CD1434" s="69">
        <v>0</v>
      </c>
      <c r="CE1434" s="69">
        <v>0</v>
      </c>
      <c r="CF1434" s="69">
        <v>0</v>
      </c>
      <c r="CG1434" s="69">
        <v>0</v>
      </c>
      <c r="CH1434" s="69">
        <v>0</v>
      </c>
      <c r="CI1434" s="69">
        <v>0</v>
      </c>
      <c r="CJ1434" s="69">
        <v>0</v>
      </c>
      <c r="CL1434" s="69">
        <v>0</v>
      </c>
      <c r="CM1434" s="69">
        <v>0</v>
      </c>
      <c r="CN1434" s="69">
        <v>0</v>
      </c>
      <c r="CO1434" s="89">
        <v>0</v>
      </c>
      <c r="CP1434" s="69">
        <v>0</v>
      </c>
      <c r="CQ1434" s="69">
        <v>0</v>
      </c>
      <c r="CR1434" s="69">
        <v>0</v>
      </c>
      <c r="CS1434" s="69">
        <v>0</v>
      </c>
      <c r="CT1434" s="69">
        <v>0</v>
      </c>
      <c r="CU1434" s="69">
        <v>0</v>
      </c>
      <c r="CV1434" s="69">
        <v>0</v>
      </c>
      <c r="CW1434" s="69">
        <v>0</v>
      </c>
      <c r="CZ1434" s="69">
        <v>0</v>
      </c>
      <c r="DA1434" s="69">
        <v>0</v>
      </c>
      <c r="DB1434" s="69">
        <v>16</v>
      </c>
      <c r="DC1434" s="69">
        <v>0</v>
      </c>
      <c r="DD1434" s="69">
        <v>0</v>
      </c>
      <c r="DE1434" s="69">
        <v>0</v>
      </c>
      <c r="DF1434" s="69">
        <v>0</v>
      </c>
      <c r="DG1434" s="69">
        <v>1</v>
      </c>
      <c r="DI1434" s="69" t="e">
        <f>INDEX(Sheet3!$E$78:$E$1130,MATCH(A1434,Sheet3!$D$78:$D$1130,0))</f>
        <v>#N/A</v>
      </c>
      <c r="DJ1434" s="69" t="str">
        <f t="shared" si="280"/>
        <v>skill_icons.ps_pet_skill_006</v>
      </c>
      <c r="DK1434" s="69" t="s">
        <v>3176</v>
      </c>
      <c r="DL1434" s="93"/>
      <c r="DM1434" s="94" t="s">
        <v>3177</v>
      </c>
      <c r="DN1434" s="69" t="e">
        <f>"造成["&amp;INDEX(Sheet5!$L$2:$L$11,MATCH(BL1434,Sheet5!$J$2:$J$11,0))&amp;":"&amp;BR1434&amp;"*"&amp;BS1434/1000&amp;"]"&amp;INDEX(Sheet5!$I$2:$I$4,MATCH(BR1434,Sheet5!$H$2:$H$4,0))&amp;"的"&amp;INDEX(Sheet5!$K$2:$K$11,MATCH(BL1434,Sheet5!$J$2:$J$11,0))</f>
        <v>#N/A</v>
      </c>
      <c r="DO1434" s="69" t="e">
        <f>"造成["&amp;INDEX(Sheet5!$L$2:$L$11,MATCH(BY1434,Sheet5!$J$2:$J$11,0))&amp;":"&amp;CE1434&amp;"*"&amp;CF1434/1000&amp;"]"&amp;INDEX(Sheet5!$I$2:$I$4,MATCH(CE1434,Sheet5!$H$2:$H$4,0))&amp;"的"&amp;INDEX(Sheet5!$K$2:$K$11,MATCH(BY1434,Sheet5!$J$2:$J$11,0))</f>
        <v>#N/A</v>
      </c>
      <c r="DP1434" s="69"/>
      <c r="DQ1434" s="69"/>
      <c r="DR1434" s="69" t="e">
        <f t="shared" si="281"/>
        <v>#N/A</v>
      </c>
      <c r="DS1434" s="90">
        <f>MATCH(A1434,Sheet5!D:D,0)</f>
        <v>99</v>
      </c>
      <c r="DT1434" s="94" t="e">
        <f>MATCH(A1434,Sheet5!F:F,0)</f>
        <v>#N/A</v>
      </c>
      <c r="DU1434" s="69">
        <v>16</v>
      </c>
      <c r="DV1434" s="69">
        <v>0</v>
      </c>
      <c r="DW1434" s="69">
        <v>0</v>
      </c>
      <c r="DX1434" s="69">
        <v>0</v>
      </c>
      <c r="DY1434" s="69">
        <v>0</v>
      </c>
    </row>
    <row r="1435" spans="1:129" ht="14.25">
      <c r="A1435" s="69">
        <v>70703</v>
      </c>
      <c r="B1435" s="69">
        <v>0</v>
      </c>
      <c r="C1435" s="69">
        <v>1</v>
      </c>
      <c r="D1435" s="69" t="s">
        <v>3178</v>
      </c>
      <c r="E1435" s="69" t="s">
        <v>2850</v>
      </c>
      <c r="F1435" s="69" t="s">
        <v>2851</v>
      </c>
      <c r="G1435" s="69">
        <v>1</v>
      </c>
      <c r="H1435" s="69" t="s">
        <v>852</v>
      </c>
      <c r="I1435" s="69">
        <v>0</v>
      </c>
      <c r="J1435" s="69">
        <v>0</v>
      </c>
      <c r="K1435" s="69">
        <v>0</v>
      </c>
      <c r="M1435" s="69">
        <v>0</v>
      </c>
      <c r="O1435" s="69">
        <v>0</v>
      </c>
      <c r="P1435" s="69">
        <v>1</v>
      </c>
      <c r="Q1435" s="69">
        <v>0</v>
      </c>
      <c r="R1435" s="69">
        <v>2</v>
      </c>
      <c r="S1435" s="69">
        <v>32768</v>
      </c>
      <c r="T1435" s="69">
        <v>100</v>
      </c>
      <c r="U1435" s="69">
        <v>0</v>
      </c>
      <c r="V1435" s="69">
        <v>0</v>
      </c>
      <c r="W1435" s="69">
        <v>0</v>
      </c>
      <c r="X1435" s="69">
        <v>0</v>
      </c>
      <c r="Y1435" s="69">
        <v>0</v>
      </c>
      <c r="Z1435" s="69">
        <v>0</v>
      </c>
      <c r="AA1435" s="69">
        <v>1</v>
      </c>
      <c r="AB1435" s="69">
        <v>31</v>
      </c>
      <c r="AC1435" s="69">
        <v>0</v>
      </c>
      <c r="AD1435" s="69">
        <v>0</v>
      </c>
      <c r="AE1435" s="69">
        <v>0</v>
      </c>
      <c r="AF1435" s="69">
        <v>1</v>
      </c>
      <c r="AG1435" s="69">
        <v>0</v>
      </c>
      <c r="AH1435" s="69">
        <v>1</v>
      </c>
      <c r="AI1435" s="69">
        <v>0</v>
      </c>
      <c r="AJ1435" s="69">
        <v>0</v>
      </c>
      <c r="AK1435" s="69">
        <v>0</v>
      </c>
      <c r="AL1435" s="69">
        <v>0</v>
      </c>
      <c r="AM1435" s="69">
        <v>0</v>
      </c>
      <c r="AN1435" s="69">
        <v>0</v>
      </c>
      <c r="AO1435" s="69">
        <v>0</v>
      </c>
      <c r="AP1435" s="69">
        <v>0</v>
      </c>
      <c r="AQ1435" s="84">
        <v>0</v>
      </c>
      <c r="AR1435" s="69">
        <v>0</v>
      </c>
      <c r="AS1435" s="69">
        <v>0</v>
      </c>
      <c r="AT1435" s="69">
        <v>0</v>
      </c>
      <c r="AU1435" s="69">
        <v>0</v>
      </c>
      <c r="AV1435" s="69">
        <v>0</v>
      </c>
      <c r="AW1435" s="69">
        <v>0</v>
      </c>
      <c r="AX1435" s="69">
        <v>0</v>
      </c>
      <c r="AY1435" s="69">
        <v>0</v>
      </c>
      <c r="AZ1435" s="69">
        <v>0</v>
      </c>
      <c r="BA1435" s="69">
        <v>0</v>
      </c>
      <c r="BB1435" s="69">
        <v>0</v>
      </c>
      <c r="BC1435" s="69">
        <v>0</v>
      </c>
      <c r="BD1435" s="69">
        <v>0</v>
      </c>
      <c r="BE1435" s="69">
        <v>0</v>
      </c>
      <c r="BF1435" s="69">
        <v>0</v>
      </c>
      <c r="BG1435" s="69">
        <v>0</v>
      </c>
      <c r="BH1435" s="69">
        <v>0</v>
      </c>
      <c r="BK1435" s="69">
        <v>3</v>
      </c>
      <c r="BL1435" s="69">
        <v>10</v>
      </c>
      <c r="BM1435" s="69">
        <v>1</v>
      </c>
      <c r="BN1435" s="69">
        <v>31</v>
      </c>
      <c r="BO1435" s="89">
        <v>0</v>
      </c>
      <c r="BP1435" s="69">
        <v>1</v>
      </c>
      <c r="BQ1435" s="69">
        <v>1</v>
      </c>
      <c r="BR1435" s="69">
        <v>1</v>
      </c>
      <c r="BS1435" s="69">
        <v>23007</v>
      </c>
      <c r="BT1435" s="69">
        <v>0</v>
      </c>
      <c r="BU1435" s="69">
        <v>0</v>
      </c>
      <c r="BV1435" s="69">
        <v>1000</v>
      </c>
      <c r="BW1435" s="69">
        <v>0</v>
      </c>
      <c r="BY1435" s="69">
        <v>0</v>
      </c>
      <c r="BZ1435" s="69">
        <v>0</v>
      </c>
      <c r="CA1435" s="69">
        <v>31</v>
      </c>
      <c r="CB1435" s="89">
        <v>0</v>
      </c>
      <c r="CC1435" s="69">
        <v>0</v>
      </c>
      <c r="CD1435" s="69">
        <v>0</v>
      </c>
      <c r="CE1435" s="69">
        <v>0</v>
      </c>
      <c r="CF1435" s="69">
        <v>0</v>
      </c>
      <c r="CG1435" s="69">
        <v>0</v>
      </c>
      <c r="CH1435" s="69">
        <v>0</v>
      </c>
      <c r="CI1435" s="69">
        <v>0</v>
      </c>
      <c r="CJ1435" s="69">
        <v>0</v>
      </c>
      <c r="CL1435" s="69">
        <v>0</v>
      </c>
      <c r="CM1435" s="69">
        <v>0</v>
      </c>
      <c r="CN1435" s="69">
        <v>0</v>
      </c>
      <c r="CO1435" s="89">
        <v>0</v>
      </c>
      <c r="CP1435" s="69">
        <v>0</v>
      </c>
      <c r="CQ1435" s="69">
        <v>0</v>
      </c>
      <c r="CR1435" s="69">
        <v>0</v>
      </c>
      <c r="CS1435" s="69">
        <v>0</v>
      </c>
      <c r="CT1435" s="69">
        <v>0</v>
      </c>
      <c r="CU1435" s="69">
        <v>0</v>
      </c>
      <c r="CV1435" s="69">
        <v>0</v>
      </c>
      <c r="CW1435" s="69">
        <v>0</v>
      </c>
      <c r="CZ1435" s="69">
        <v>0</v>
      </c>
      <c r="DA1435" s="69">
        <v>0</v>
      </c>
      <c r="DB1435" s="69">
        <v>16</v>
      </c>
      <c r="DC1435" s="69">
        <v>0</v>
      </c>
      <c r="DD1435" s="69">
        <v>0</v>
      </c>
      <c r="DE1435" s="69">
        <v>0</v>
      </c>
      <c r="DF1435" s="69">
        <v>0</v>
      </c>
      <c r="DG1435" s="69">
        <v>1</v>
      </c>
      <c r="DI1435" s="69" t="e">
        <f>INDEX(Sheet3!$E$78:$E$1130,MATCH(A1435,Sheet3!$D$78:$D$1130,0))</f>
        <v>#N/A</v>
      </c>
      <c r="DJ1435" s="69" t="str">
        <f t="shared" si="280"/>
        <v>skill_icons.ps_pet_skill_007</v>
      </c>
      <c r="DK1435" s="69" t="s">
        <v>3179</v>
      </c>
      <c r="DL1435" s="93"/>
      <c r="DM1435" s="94" t="s">
        <v>3180</v>
      </c>
      <c r="DN1435" s="69" t="e">
        <f>"造成["&amp;INDEX(Sheet5!$L$2:$L$11,MATCH(BL1435,Sheet5!$J$2:$J$11,0))&amp;":"&amp;BR1435&amp;"*"&amp;BS1435/1000&amp;"]"&amp;INDEX(Sheet5!$I$2:$I$4,MATCH(BR1435,Sheet5!$H$2:$H$4,0))&amp;"的"&amp;INDEX(Sheet5!$K$2:$K$11,MATCH(BL1435,Sheet5!$J$2:$J$11,0))</f>
        <v>#N/A</v>
      </c>
      <c r="DO1435" s="69" t="e">
        <f>"造成["&amp;INDEX(Sheet5!$L$2:$L$11,MATCH(BY1435,Sheet5!$J$2:$J$11,0))&amp;":"&amp;CE1435&amp;"*"&amp;CF1435/1000&amp;"]"&amp;INDEX(Sheet5!$I$2:$I$4,MATCH(CE1435,Sheet5!$H$2:$H$4,0))&amp;"的"&amp;INDEX(Sheet5!$K$2:$K$11,MATCH(BY1435,Sheet5!$J$2:$J$11,0))</f>
        <v>#N/A</v>
      </c>
      <c r="DP1435" s="69"/>
      <c r="DQ1435" s="69"/>
      <c r="DR1435" s="69" t="e">
        <f t="shared" si="281"/>
        <v>#N/A</v>
      </c>
      <c r="DS1435" s="90">
        <f>MATCH(A1435,Sheet5!D:D,0)</f>
        <v>100</v>
      </c>
      <c r="DT1435" s="94" t="e">
        <f>MATCH(A1435,Sheet5!F:F,0)</f>
        <v>#N/A</v>
      </c>
      <c r="DU1435" s="69">
        <v>16</v>
      </c>
      <c r="DV1435" s="69">
        <v>0</v>
      </c>
      <c r="DW1435" s="69">
        <v>0</v>
      </c>
      <c r="DX1435" s="69">
        <v>0</v>
      </c>
      <c r="DY1435" s="69">
        <v>0</v>
      </c>
    </row>
    <row r="1436" spans="1:129" ht="14.25">
      <c r="A1436" s="69">
        <v>70803</v>
      </c>
      <c r="B1436" s="69">
        <v>0</v>
      </c>
      <c r="C1436" s="69">
        <v>1</v>
      </c>
      <c r="D1436" s="69" t="s">
        <v>3181</v>
      </c>
      <c r="E1436" s="69" t="s">
        <v>2855</v>
      </c>
      <c r="F1436" s="69" t="s">
        <v>2856</v>
      </c>
      <c r="G1436" s="69">
        <v>1</v>
      </c>
      <c r="H1436" s="69" t="s">
        <v>852</v>
      </c>
      <c r="I1436" s="69">
        <v>0</v>
      </c>
      <c r="J1436" s="69">
        <v>0</v>
      </c>
      <c r="K1436" s="69">
        <v>0</v>
      </c>
      <c r="M1436" s="69">
        <v>0</v>
      </c>
      <c r="O1436" s="69">
        <v>0</v>
      </c>
      <c r="P1436" s="69">
        <v>1</v>
      </c>
      <c r="Q1436" s="69">
        <v>0</v>
      </c>
      <c r="R1436" s="69">
        <v>2</v>
      </c>
      <c r="S1436" s="69">
        <v>32768</v>
      </c>
      <c r="T1436" s="69">
        <v>100</v>
      </c>
      <c r="U1436" s="69">
        <v>0</v>
      </c>
      <c r="V1436" s="69">
        <v>0</v>
      </c>
      <c r="W1436" s="69">
        <v>0</v>
      </c>
      <c r="X1436" s="69">
        <v>0</v>
      </c>
      <c r="Y1436" s="69">
        <v>0</v>
      </c>
      <c r="Z1436" s="69">
        <v>0</v>
      </c>
      <c r="AA1436" s="69">
        <v>1</v>
      </c>
      <c r="AB1436" s="69">
        <v>31</v>
      </c>
      <c r="AC1436" s="69">
        <v>0</v>
      </c>
      <c r="AD1436" s="69">
        <v>0</v>
      </c>
      <c r="AE1436" s="69">
        <v>0</v>
      </c>
      <c r="AF1436" s="69">
        <v>1</v>
      </c>
      <c r="AG1436" s="69">
        <v>0</v>
      </c>
      <c r="AH1436" s="69">
        <v>1</v>
      </c>
      <c r="AI1436" s="69">
        <v>0</v>
      </c>
      <c r="AJ1436" s="69">
        <v>0</v>
      </c>
      <c r="AK1436" s="69">
        <v>0</v>
      </c>
      <c r="AL1436" s="69">
        <v>0</v>
      </c>
      <c r="AM1436" s="69">
        <v>0</v>
      </c>
      <c r="AN1436" s="69">
        <v>0</v>
      </c>
      <c r="AO1436" s="69">
        <v>0</v>
      </c>
      <c r="AP1436" s="69">
        <v>0</v>
      </c>
      <c r="AQ1436" s="84">
        <v>0</v>
      </c>
      <c r="AR1436" s="69">
        <v>0</v>
      </c>
      <c r="AS1436" s="69">
        <v>0</v>
      </c>
      <c r="AT1436" s="69">
        <v>0</v>
      </c>
      <c r="AU1436" s="69">
        <v>0</v>
      </c>
      <c r="AV1436" s="69">
        <v>0</v>
      </c>
      <c r="AW1436" s="69">
        <v>0</v>
      </c>
      <c r="AX1436" s="69">
        <v>0</v>
      </c>
      <c r="AY1436" s="69">
        <v>0</v>
      </c>
      <c r="AZ1436" s="69">
        <v>0</v>
      </c>
      <c r="BA1436" s="69">
        <v>0</v>
      </c>
      <c r="BB1436" s="69">
        <v>0</v>
      </c>
      <c r="BC1436" s="69">
        <v>0</v>
      </c>
      <c r="BD1436" s="69">
        <v>0</v>
      </c>
      <c r="BE1436" s="69">
        <v>0</v>
      </c>
      <c r="BF1436" s="69">
        <v>0</v>
      </c>
      <c r="BG1436" s="69">
        <v>0</v>
      </c>
      <c r="BH1436" s="69">
        <v>0</v>
      </c>
      <c r="BK1436" s="69">
        <v>3</v>
      </c>
      <c r="BL1436" s="69">
        <v>10</v>
      </c>
      <c r="BM1436" s="69">
        <v>1</v>
      </c>
      <c r="BN1436" s="69">
        <v>31</v>
      </c>
      <c r="BO1436" s="89">
        <v>0</v>
      </c>
      <c r="BP1436" s="69">
        <v>1</v>
      </c>
      <c r="BQ1436" s="69">
        <v>1</v>
      </c>
      <c r="BR1436" s="69">
        <v>1</v>
      </c>
      <c r="BS1436" s="69">
        <v>23008</v>
      </c>
      <c r="BT1436" s="69">
        <v>0</v>
      </c>
      <c r="BU1436" s="69">
        <v>0</v>
      </c>
      <c r="BV1436" s="69">
        <v>1000</v>
      </c>
      <c r="BW1436" s="69">
        <v>0</v>
      </c>
      <c r="BY1436" s="69">
        <v>0</v>
      </c>
      <c r="BZ1436" s="69">
        <v>0</v>
      </c>
      <c r="CA1436" s="69">
        <v>31</v>
      </c>
      <c r="CB1436" s="89">
        <v>0</v>
      </c>
      <c r="CC1436" s="69">
        <v>0</v>
      </c>
      <c r="CD1436" s="69">
        <v>0</v>
      </c>
      <c r="CE1436" s="69">
        <v>0</v>
      </c>
      <c r="CF1436" s="69">
        <v>0</v>
      </c>
      <c r="CG1436" s="69">
        <v>0</v>
      </c>
      <c r="CH1436" s="69">
        <v>0</v>
      </c>
      <c r="CI1436" s="69">
        <v>0</v>
      </c>
      <c r="CJ1436" s="69">
        <v>0</v>
      </c>
      <c r="CL1436" s="69">
        <v>0</v>
      </c>
      <c r="CM1436" s="69">
        <v>0</v>
      </c>
      <c r="CN1436" s="69">
        <v>0</v>
      </c>
      <c r="CO1436" s="89">
        <v>0</v>
      </c>
      <c r="CP1436" s="69">
        <v>0</v>
      </c>
      <c r="CQ1436" s="69">
        <v>0</v>
      </c>
      <c r="CR1436" s="69">
        <v>0</v>
      </c>
      <c r="CS1436" s="69">
        <v>0</v>
      </c>
      <c r="CT1436" s="69">
        <v>0</v>
      </c>
      <c r="CU1436" s="69">
        <v>0</v>
      </c>
      <c r="CV1436" s="69">
        <v>0</v>
      </c>
      <c r="CW1436" s="69">
        <v>0</v>
      </c>
      <c r="CZ1436" s="69">
        <v>0</v>
      </c>
      <c r="DA1436" s="69">
        <v>0</v>
      </c>
      <c r="DB1436" s="69">
        <v>16</v>
      </c>
      <c r="DC1436" s="69">
        <v>0</v>
      </c>
      <c r="DD1436" s="69">
        <v>0</v>
      </c>
      <c r="DE1436" s="69">
        <v>0</v>
      </c>
      <c r="DF1436" s="69">
        <v>0</v>
      </c>
      <c r="DG1436" s="69">
        <v>1</v>
      </c>
      <c r="DI1436" s="69" t="e">
        <f>INDEX(Sheet3!$E$78:$E$1130,MATCH(A1436,Sheet3!$D$78:$D$1130,0))</f>
        <v>#N/A</v>
      </c>
      <c r="DJ1436" s="69" t="str">
        <f t="shared" si="280"/>
        <v>skill_icons.ps_pet_skill_009</v>
      </c>
      <c r="DK1436" s="69" t="s">
        <v>3182</v>
      </c>
      <c r="DL1436" s="93"/>
      <c r="DM1436" s="94" t="s">
        <v>3183</v>
      </c>
      <c r="DN1436" s="69" t="e">
        <f>"造成["&amp;INDEX(Sheet5!$L$2:$L$11,MATCH(BL1436,Sheet5!$J$2:$J$11,0))&amp;":"&amp;BR1436&amp;"*"&amp;BS1436/1000&amp;"]"&amp;INDEX(Sheet5!$I$2:$I$4,MATCH(BR1436,Sheet5!$H$2:$H$4,0))&amp;"的"&amp;INDEX(Sheet5!$K$2:$K$11,MATCH(BL1436,Sheet5!$J$2:$J$11,0))</f>
        <v>#N/A</v>
      </c>
      <c r="DO1436" s="69" t="e">
        <f>"造成["&amp;INDEX(Sheet5!$L$2:$L$11,MATCH(BY1436,Sheet5!$J$2:$J$11,0))&amp;":"&amp;CE1436&amp;"*"&amp;CF1436/1000&amp;"]"&amp;INDEX(Sheet5!$I$2:$I$4,MATCH(CE1436,Sheet5!$H$2:$H$4,0))&amp;"的"&amp;INDEX(Sheet5!$K$2:$K$11,MATCH(BY1436,Sheet5!$J$2:$J$11,0))</f>
        <v>#N/A</v>
      </c>
      <c r="DP1436" s="69"/>
      <c r="DQ1436" s="69"/>
      <c r="DR1436" s="69" t="e">
        <f t="shared" si="281"/>
        <v>#N/A</v>
      </c>
      <c r="DS1436" s="90">
        <f>MATCH(A1436,Sheet5!D:D,0)</f>
        <v>101</v>
      </c>
      <c r="DT1436" s="94" t="e">
        <f>MATCH(A1436,Sheet5!F:F,0)</f>
        <v>#N/A</v>
      </c>
      <c r="DU1436" s="69">
        <v>16</v>
      </c>
      <c r="DV1436" s="69">
        <v>0</v>
      </c>
      <c r="DW1436" s="69">
        <v>0</v>
      </c>
      <c r="DX1436" s="69">
        <v>0</v>
      </c>
      <c r="DY1436" s="69">
        <v>0</v>
      </c>
    </row>
    <row r="1437" spans="1:129" ht="14.25">
      <c r="A1437" s="69">
        <v>70903</v>
      </c>
      <c r="B1437" s="69">
        <v>0</v>
      </c>
      <c r="C1437" s="69">
        <v>1</v>
      </c>
      <c r="D1437" s="69" t="s">
        <v>3184</v>
      </c>
      <c r="E1437" s="69" t="s">
        <v>2860</v>
      </c>
      <c r="F1437" s="69" t="s">
        <v>2861</v>
      </c>
      <c r="G1437" s="69">
        <v>1</v>
      </c>
      <c r="H1437" s="69" t="s">
        <v>852</v>
      </c>
      <c r="I1437" s="69">
        <v>0</v>
      </c>
      <c r="J1437" s="69">
        <v>0</v>
      </c>
      <c r="K1437" s="69">
        <v>0</v>
      </c>
      <c r="M1437" s="69">
        <v>0</v>
      </c>
      <c r="O1437" s="69">
        <v>0</v>
      </c>
      <c r="P1437" s="69">
        <v>1</v>
      </c>
      <c r="Q1437" s="69">
        <v>0</v>
      </c>
      <c r="R1437" s="69">
        <v>2</v>
      </c>
      <c r="S1437" s="69">
        <v>32768</v>
      </c>
      <c r="T1437" s="69">
        <v>100</v>
      </c>
      <c r="U1437" s="69">
        <v>0</v>
      </c>
      <c r="V1437" s="69">
        <v>0</v>
      </c>
      <c r="W1437" s="69">
        <v>0</v>
      </c>
      <c r="X1437" s="69">
        <v>0</v>
      </c>
      <c r="Y1437" s="69">
        <v>0</v>
      </c>
      <c r="Z1437" s="69">
        <v>0</v>
      </c>
      <c r="AA1437" s="69">
        <v>1</v>
      </c>
      <c r="AB1437" s="69">
        <v>31</v>
      </c>
      <c r="AC1437" s="69">
        <v>0</v>
      </c>
      <c r="AD1437" s="69">
        <v>0</v>
      </c>
      <c r="AE1437" s="69">
        <v>0</v>
      </c>
      <c r="AF1437" s="69">
        <v>1</v>
      </c>
      <c r="AG1437" s="69">
        <v>0</v>
      </c>
      <c r="AH1437" s="69">
        <v>1</v>
      </c>
      <c r="AI1437" s="69">
        <v>0</v>
      </c>
      <c r="AJ1437" s="69">
        <v>0</v>
      </c>
      <c r="AK1437" s="69">
        <v>0</v>
      </c>
      <c r="AL1437" s="69">
        <v>0</v>
      </c>
      <c r="AM1437" s="69">
        <v>0</v>
      </c>
      <c r="AN1437" s="69">
        <v>0</v>
      </c>
      <c r="AO1437" s="69">
        <v>0</v>
      </c>
      <c r="AP1437" s="69">
        <v>0</v>
      </c>
      <c r="AQ1437" s="84">
        <v>0</v>
      </c>
      <c r="AR1437" s="69">
        <v>0</v>
      </c>
      <c r="AS1437" s="69">
        <v>0</v>
      </c>
      <c r="AT1437" s="69">
        <v>0</v>
      </c>
      <c r="AU1437" s="69">
        <v>0</v>
      </c>
      <c r="AV1437" s="69">
        <v>0</v>
      </c>
      <c r="AW1437" s="69">
        <v>0</v>
      </c>
      <c r="AX1437" s="69">
        <v>0</v>
      </c>
      <c r="AY1437" s="69">
        <v>0</v>
      </c>
      <c r="AZ1437" s="69">
        <v>0</v>
      </c>
      <c r="BA1437" s="69">
        <v>0</v>
      </c>
      <c r="BB1437" s="69">
        <v>0</v>
      </c>
      <c r="BC1437" s="69">
        <v>0</v>
      </c>
      <c r="BD1437" s="69">
        <v>0</v>
      </c>
      <c r="BE1437" s="69">
        <v>0</v>
      </c>
      <c r="BF1437" s="69">
        <v>0</v>
      </c>
      <c r="BG1437" s="69">
        <v>0</v>
      </c>
      <c r="BH1437" s="69">
        <v>0</v>
      </c>
      <c r="BK1437" s="69">
        <v>3</v>
      </c>
      <c r="BL1437" s="69">
        <v>10</v>
      </c>
      <c r="BM1437" s="69">
        <v>1</v>
      </c>
      <c r="BN1437" s="69">
        <v>31</v>
      </c>
      <c r="BO1437" s="89">
        <v>0</v>
      </c>
      <c r="BP1437" s="69">
        <v>1</v>
      </c>
      <c r="BQ1437" s="69">
        <v>1</v>
      </c>
      <c r="BR1437" s="69">
        <v>1</v>
      </c>
      <c r="BS1437" s="69">
        <v>23009</v>
      </c>
      <c r="BT1437" s="69">
        <v>0</v>
      </c>
      <c r="BU1437" s="69">
        <v>0</v>
      </c>
      <c r="BV1437" s="69">
        <v>1000</v>
      </c>
      <c r="BW1437" s="69">
        <v>0</v>
      </c>
      <c r="BY1437" s="69">
        <v>0</v>
      </c>
      <c r="BZ1437" s="69">
        <v>0</v>
      </c>
      <c r="CA1437" s="69">
        <v>31</v>
      </c>
      <c r="CB1437" s="89">
        <v>0</v>
      </c>
      <c r="CC1437" s="69">
        <v>0</v>
      </c>
      <c r="CD1437" s="69">
        <v>0</v>
      </c>
      <c r="CE1437" s="69">
        <v>0</v>
      </c>
      <c r="CF1437" s="69">
        <v>0</v>
      </c>
      <c r="CG1437" s="69">
        <v>0</v>
      </c>
      <c r="CH1437" s="69">
        <v>0</v>
      </c>
      <c r="CI1437" s="69">
        <v>0</v>
      </c>
      <c r="CJ1437" s="69">
        <v>0</v>
      </c>
      <c r="CL1437" s="69">
        <v>0</v>
      </c>
      <c r="CM1437" s="69">
        <v>0</v>
      </c>
      <c r="CN1437" s="69">
        <v>0</v>
      </c>
      <c r="CO1437" s="89">
        <v>0</v>
      </c>
      <c r="CP1437" s="69">
        <v>0</v>
      </c>
      <c r="CQ1437" s="69">
        <v>0</v>
      </c>
      <c r="CR1437" s="69">
        <v>0</v>
      </c>
      <c r="CS1437" s="69">
        <v>0</v>
      </c>
      <c r="CT1437" s="69">
        <v>0</v>
      </c>
      <c r="CU1437" s="69">
        <v>0</v>
      </c>
      <c r="CV1437" s="69">
        <v>0</v>
      </c>
      <c r="CW1437" s="69">
        <v>0</v>
      </c>
      <c r="CZ1437" s="69">
        <v>0</v>
      </c>
      <c r="DA1437" s="69">
        <v>0</v>
      </c>
      <c r="DB1437" s="69">
        <v>16</v>
      </c>
      <c r="DC1437" s="69">
        <v>0</v>
      </c>
      <c r="DD1437" s="69">
        <v>0</v>
      </c>
      <c r="DE1437" s="69">
        <v>0</v>
      </c>
      <c r="DF1437" s="69">
        <v>0</v>
      </c>
      <c r="DG1437" s="69">
        <v>1</v>
      </c>
      <c r="DI1437" s="69" t="e">
        <f>INDEX(Sheet3!$E$78:$E$1130,MATCH(A1437,Sheet3!$D$78:$D$1130,0))</f>
        <v>#N/A</v>
      </c>
      <c r="DJ1437" s="69" t="str">
        <f t="shared" si="280"/>
        <v>skill_icons.ps_pet_skill_010</v>
      </c>
      <c r="DK1437" s="69" t="s">
        <v>3185</v>
      </c>
      <c r="DL1437" s="93"/>
      <c r="DM1437" s="94" t="s">
        <v>3186</v>
      </c>
      <c r="DN1437" s="69" t="e">
        <f>"造成["&amp;INDEX(Sheet5!$L$2:$L$11,MATCH(BL1437,Sheet5!$J$2:$J$11,0))&amp;":"&amp;BR1437&amp;"*"&amp;BS1437/1000&amp;"]"&amp;INDEX(Sheet5!$I$2:$I$4,MATCH(BR1437,Sheet5!$H$2:$H$4,0))&amp;"的"&amp;INDEX(Sheet5!$K$2:$K$11,MATCH(BL1437,Sheet5!$J$2:$J$11,0))</f>
        <v>#N/A</v>
      </c>
      <c r="DO1437" s="69" t="e">
        <f>"造成["&amp;INDEX(Sheet5!$L$2:$L$11,MATCH(BY1437,Sheet5!$J$2:$J$11,0))&amp;":"&amp;CE1437&amp;"*"&amp;CF1437/1000&amp;"]"&amp;INDEX(Sheet5!$I$2:$I$4,MATCH(CE1437,Sheet5!$H$2:$H$4,0))&amp;"的"&amp;INDEX(Sheet5!$K$2:$K$11,MATCH(BY1437,Sheet5!$J$2:$J$11,0))</f>
        <v>#N/A</v>
      </c>
      <c r="DP1437" s="69"/>
      <c r="DQ1437" s="69"/>
      <c r="DR1437" s="69" t="e">
        <f t="shared" si="281"/>
        <v>#N/A</v>
      </c>
      <c r="DS1437" s="90">
        <f>MATCH(A1437,Sheet5!D:D,0)</f>
        <v>102</v>
      </c>
      <c r="DT1437" s="94" t="e">
        <f>MATCH(A1437,Sheet5!F:F,0)</f>
        <v>#N/A</v>
      </c>
      <c r="DU1437" s="69">
        <v>16</v>
      </c>
      <c r="DV1437" s="69">
        <v>0</v>
      </c>
      <c r="DW1437" s="69">
        <v>0</v>
      </c>
      <c r="DX1437" s="69">
        <v>0</v>
      </c>
      <c r="DY1437" s="69">
        <v>0</v>
      </c>
    </row>
    <row r="1438" spans="1:129" ht="14.25">
      <c r="A1438" s="69">
        <v>74203</v>
      </c>
      <c r="B1438" s="69">
        <v>0</v>
      </c>
      <c r="C1438" s="69">
        <v>1</v>
      </c>
      <c r="D1438" s="69" t="s">
        <v>3187</v>
      </c>
      <c r="E1438" s="69" t="s">
        <v>2865</v>
      </c>
      <c r="F1438" s="69" t="s">
        <v>2866</v>
      </c>
      <c r="G1438" s="69">
        <v>1</v>
      </c>
      <c r="H1438" s="69" t="s">
        <v>852</v>
      </c>
      <c r="I1438" s="69">
        <v>0</v>
      </c>
      <c r="J1438" s="69">
        <v>0</v>
      </c>
      <c r="K1438" s="69">
        <v>0</v>
      </c>
      <c r="M1438" s="69">
        <v>0</v>
      </c>
      <c r="O1438" s="69">
        <v>0</v>
      </c>
      <c r="P1438" s="69">
        <v>1</v>
      </c>
      <c r="Q1438" s="69">
        <v>0</v>
      </c>
      <c r="R1438" s="69">
        <v>2</v>
      </c>
      <c r="S1438" s="69">
        <v>32768</v>
      </c>
      <c r="T1438" s="69">
        <v>100</v>
      </c>
      <c r="U1438" s="69">
        <v>0</v>
      </c>
      <c r="V1438" s="69">
        <v>0</v>
      </c>
      <c r="W1438" s="69">
        <v>0</v>
      </c>
      <c r="X1438" s="69">
        <v>0</v>
      </c>
      <c r="Y1438" s="69">
        <v>0</v>
      </c>
      <c r="Z1438" s="69">
        <v>0</v>
      </c>
      <c r="AA1438" s="69">
        <v>1</v>
      </c>
      <c r="AB1438" s="69">
        <v>31</v>
      </c>
      <c r="AC1438" s="69">
        <v>0</v>
      </c>
      <c r="AD1438" s="69">
        <v>0</v>
      </c>
      <c r="AE1438" s="69">
        <v>0</v>
      </c>
      <c r="AF1438" s="69">
        <v>1</v>
      </c>
      <c r="AG1438" s="69">
        <v>0</v>
      </c>
      <c r="AH1438" s="69">
        <v>1</v>
      </c>
      <c r="AI1438" s="69">
        <v>0</v>
      </c>
      <c r="AJ1438" s="69">
        <v>0</v>
      </c>
      <c r="AK1438" s="69">
        <v>0</v>
      </c>
      <c r="AL1438" s="69">
        <v>0</v>
      </c>
      <c r="AM1438" s="69">
        <v>0</v>
      </c>
      <c r="AN1438" s="69">
        <v>0</v>
      </c>
      <c r="AO1438" s="69">
        <v>0</v>
      </c>
      <c r="AP1438" s="69">
        <v>0</v>
      </c>
      <c r="AQ1438" s="84">
        <v>0</v>
      </c>
      <c r="AR1438" s="69">
        <v>0</v>
      </c>
      <c r="AS1438" s="69">
        <v>0</v>
      </c>
      <c r="AT1438" s="69">
        <v>0</v>
      </c>
      <c r="AU1438" s="69">
        <v>0</v>
      </c>
      <c r="AV1438" s="69">
        <v>0</v>
      </c>
      <c r="AW1438" s="69">
        <v>0</v>
      </c>
      <c r="AX1438" s="69">
        <v>0</v>
      </c>
      <c r="AY1438" s="69">
        <v>0</v>
      </c>
      <c r="AZ1438" s="69">
        <v>0</v>
      </c>
      <c r="BA1438" s="69">
        <v>0</v>
      </c>
      <c r="BB1438" s="69">
        <v>0</v>
      </c>
      <c r="BC1438" s="69">
        <v>0</v>
      </c>
      <c r="BD1438" s="69">
        <v>0</v>
      </c>
      <c r="BE1438" s="69">
        <v>0</v>
      </c>
      <c r="BF1438" s="69">
        <v>0</v>
      </c>
      <c r="BG1438" s="69">
        <v>0</v>
      </c>
      <c r="BH1438" s="69">
        <v>0</v>
      </c>
      <c r="BK1438" s="69">
        <v>3</v>
      </c>
      <c r="BL1438" s="69">
        <v>10</v>
      </c>
      <c r="BM1438" s="69">
        <v>1</v>
      </c>
      <c r="BN1438" s="69">
        <v>31</v>
      </c>
      <c r="BO1438" s="89">
        <v>0</v>
      </c>
      <c r="BP1438" s="69">
        <v>1</v>
      </c>
      <c r="BQ1438" s="69">
        <v>1</v>
      </c>
      <c r="BR1438" s="69">
        <v>1</v>
      </c>
      <c r="BS1438" s="69">
        <v>23010</v>
      </c>
      <c r="BT1438" s="69">
        <v>0</v>
      </c>
      <c r="BU1438" s="69">
        <v>0</v>
      </c>
      <c r="BV1438" s="69">
        <v>1000</v>
      </c>
      <c r="BW1438" s="69">
        <v>0</v>
      </c>
      <c r="BY1438" s="69">
        <v>0</v>
      </c>
      <c r="BZ1438" s="69">
        <v>0</v>
      </c>
      <c r="CA1438" s="69">
        <v>31</v>
      </c>
      <c r="CB1438" s="89">
        <v>0</v>
      </c>
      <c r="CC1438" s="69">
        <v>0</v>
      </c>
      <c r="CD1438" s="69">
        <v>0</v>
      </c>
      <c r="CE1438" s="69">
        <v>0</v>
      </c>
      <c r="CF1438" s="69">
        <v>0</v>
      </c>
      <c r="CG1438" s="69">
        <v>0</v>
      </c>
      <c r="CH1438" s="69">
        <v>0</v>
      </c>
      <c r="CI1438" s="69">
        <v>0</v>
      </c>
      <c r="CJ1438" s="69">
        <v>0</v>
      </c>
      <c r="CL1438" s="69">
        <v>0</v>
      </c>
      <c r="CM1438" s="69">
        <v>0</v>
      </c>
      <c r="CN1438" s="69">
        <v>0</v>
      </c>
      <c r="CO1438" s="89">
        <v>0</v>
      </c>
      <c r="CP1438" s="69">
        <v>0</v>
      </c>
      <c r="CQ1438" s="69">
        <v>0</v>
      </c>
      <c r="CR1438" s="69">
        <v>0</v>
      </c>
      <c r="CS1438" s="69">
        <v>0</v>
      </c>
      <c r="CT1438" s="69">
        <v>0</v>
      </c>
      <c r="CU1438" s="69">
        <v>0</v>
      </c>
      <c r="CV1438" s="69">
        <v>0</v>
      </c>
      <c r="CW1438" s="69">
        <v>0</v>
      </c>
      <c r="CZ1438" s="69">
        <v>0</v>
      </c>
      <c r="DA1438" s="69">
        <v>0</v>
      </c>
      <c r="DB1438" s="69">
        <v>16</v>
      </c>
      <c r="DC1438" s="69">
        <v>0</v>
      </c>
      <c r="DD1438" s="69">
        <v>0</v>
      </c>
      <c r="DE1438" s="69">
        <v>0</v>
      </c>
      <c r="DF1438" s="69">
        <v>0</v>
      </c>
      <c r="DG1438" s="69">
        <v>1</v>
      </c>
      <c r="DI1438" s="69" t="e">
        <f>INDEX(Sheet3!$E$78:$E$1130,MATCH(A1438,Sheet3!$D$78:$D$1130,0))</f>
        <v>#N/A</v>
      </c>
      <c r="DJ1438" s="69" t="str">
        <f t="shared" si="280"/>
        <v>skill_icons.ps_pet_skill_011</v>
      </c>
      <c r="DK1438" s="69" t="s">
        <v>3188</v>
      </c>
      <c r="DL1438" s="93"/>
      <c r="DM1438" s="94" t="s">
        <v>3189</v>
      </c>
      <c r="DN1438" s="69" t="e">
        <f>"造成["&amp;INDEX(Sheet5!$L$2:$L$11,MATCH(BL1438,Sheet5!$J$2:$J$11,0))&amp;":"&amp;BR1438&amp;"*"&amp;BS1438/1000&amp;"]"&amp;INDEX(Sheet5!$I$2:$I$4,MATCH(BR1438,Sheet5!$H$2:$H$4,0))&amp;"的"&amp;INDEX(Sheet5!$K$2:$K$11,MATCH(BL1438,Sheet5!$J$2:$J$11,0))</f>
        <v>#N/A</v>
      </c>
      <c r="DO1438" s="69" t="e">
        <f>"造成["&amp;INDEX(Sheet5!$L$2:$L$11,MATCH(BY1438,Sheet5!$J$2:$J$11,0))&amp;":"&amp;CE1438&amp;"*"&amp;CF1438/1000&amp;"]"&amp;INDEX(Sheet5!$I$2:$I$4,MATCH(CE1438,Sheet5!$H$2:$H$4,0))&amp;"的"&amp;INDEX(Sheet5!$K$2:$K$11,MATCH(BY1438,Sheet5!$J$2:$J$11,0))</f>
        <v>#N/A</v>
      </c>
      <c r="DP1438" s="69"/>
      <c r="DQ1438" s="69"/>
      <c r="DR1438" s="69" t="e">
        <f t="shared" si="281"/>
        <v>#N/A</v>
      </c>
      <c r="DS1438" s="90">
        <f>MATCH(A1438,Sheet5!D:D,0)</f>
        <v>103</v>
      </c>
      <c r="DT1438" s="94" t="e">
        <f>MATCH(A1438,Sheet5!F:F,0)</f>
        <v>#N/A</v>
      </c>
      <c r="DU1438" s="69">
        <v>16</v>
      </c>
      <c r="DV1438" s="69">
        <v>0</v>
      </c>
      <c r="DW1438" s="69">
        <v>0</v>
      </c>
      <c r="DX1438" s="69">
        <v>0</v>
      </c>
      <c r="DY1438" s="69">
        <v>0</v>
      </c>
    </row>
    <row r="1439" spans="1:129" ht="14.25">
      <c r="A1439" s="69">
        <v>71103</v>
      </c>
      <c r="B1439" s="69">
        <v>0</v>
      </c>
      <c r="C1439" s="69">
        <v>1</v>
      </c>
      <c r="D1439" s="69" t="s">
        <v>3190</v>
      </c>
      <c r="E1439" s="69" t="s">
        <v>2870</v>
      </c>
      <c r="F1439" s="69" t="s">
        <v>1480</v>
      </c>
      <c r="G1439" s="69">
        <v>1</v>
      </c>
      <c r="H1439" s="69" t="s">
        <v>852</v>
      </c>
      <c r="I1439" s="69">
        <v>0</v>
      </c>
      <c r="J1439" s="69">
        <v>0</v>
      </c>
      <c r="K1439" s="69">
        <v>0</v>
      </c>
      <c r="M1439" s="69">
        <v>0</v>
      </c>
      <c r="O1439" s="69">
        <v>0</v>
      </c>
      <c r="P1439" s="69">
        <v>1</v>
      </c>
      <c r="Q1439" s="69">
        <v>0</v>
      </c>
      <c r="R1439" s="69">
        <v>2</v>
      </c>
      <c r="S1439" s="69">
        <v>512</v>
      </c>
      <c r="T1439" s="69">
        <v>40</v>
      </c>
      <c r="U1439" s="69">
        <v>0</v>
      </c>
      <c r="V1439" s="69">
        <v>0</v>
      </c>
      <c r="W1439" s="69">
        <v>0</v>
      </c>
      <c r="X1439" s="69">
        <v>0</v>
      </c>
      <c r="Y1439" s="69">
        <v>0</v>
      </c>
      <c r="Z1439" s="69">
        <v>0</v>
      </c>
      <c r="AA1439" s="69">
        <v>1</v>
      </c>
      <c r="AB1439" s="69">
        <v>31</v>
      </c>
      <c r="AC1439" s="69">
        <v>0</v>
      </c>
      <c r="AD1439" s="69">
        <v>0</v>
      </c>
      <c r="AE1439" s="69">
        <v>0</v>
      </c>
      <c r="AF1439" s="69">
        <v>1</v>
      </c>
      <c r="AG1439" s="69">
        <v>0</v>
      </c>
      <c r="AH1439" s="69">
        <v>1</v>
      </c>
      <c r="AI1439" s="69">
        <v>0</v>
      </c>
      <c r="AJ1439" s="69">
        <v>0</v>
      </c>
      <c r="AK1439" s="69">
        <v>0</v>
      </c>
      <c r="AL1439" s="69">
        <v>0</v>
      </c>
      <c r="AM1439" s="69">
        <v>0</v>
      </c>
      <c r="AN1439" s="69">
        <v>0</v>
      </c>
      <c r="AO1439" s="69">
        <v>0</v>
      </c>
      <c r="AP1439" s="69">
        <v>0</v>
      </c>
      <c r="AQ1439" s="84">
        <v>0</v>
      </c>
      <c r="AR1439" s="69">
        <v>0</v>
      </c>
      <c r="AS1439" s="69">
        <v>0</v>
      </c>
      <c r="AT1439" s="69">
        <v>0</v>
      </c>
      <c r="AU1439" s="69">
        <v>0</v>
      </c>
      <c r="AV1439" s="69">
        <v>0</v>
      </c>
      <c r="AW1439" s="69">
        <v>0</v>
      </c>
      <c r="AX1439" s="69">
        <v>0</v>
      </c>
      <c r="AY1439" s="69">
        <v>0</v>
      </c>
      <c r="AZ1439" s="69">
        <v>0</v>
      </c>
      <c r="BA1439" s="69">
        <v>0</v>
      </c>
      <c r="BB1439" s="69">
        <v>0</v>
      </c>
      <c r="BC1439" s="69">
        <v>0</v>
      </c>
      <c r="BD1439" s="69">
        <v>0</v>
      </c>
      <c r="BE1439" s="69">
        <v>0</v>
      </c>
      <c r="BF1439" s="69">
        <v>0</v>
      </c>
      <c r="BG1439" s="69">
        <v>0</v>
      </c>
      <c r="BH1439" s="69">
        <v>0</v>
      </c>
      <c r="BK1439" s="69">
        <v>3</v>
      </c>
      <c r="BL1439" s="69">
        <v>10</v>
      </c>
      <c r="BM1439" s="69">
        <v>1</v>
      </c>
      <c r="BN1439" s="69">
        <v>31</v>
      </c>
      <c r="BO1439" s="89">
        <v>0</v>
      </c>
      <c r="BP1439" s="69">
        <v>1</v>
      </c>
      <c r="BQ1439" s="69">
        <v>1</v>
      </c>
      <c r="BR1439" s="69">
        <v>1</v>
      </c>
      <c r="BS1439" s="69">
        <v>23011</v>
      </c>
      <c r="BT1439" s="69">
        <v>0</v>
      </c>
      <c r="BU1439" s="69">
        <v>0</v>
      </c>
      <c r="BV1439" s="69">
        <v>1000</v>
      </c>
      <c r="BW1439" s="69">
        <v>0</v>
      </c>
      <c r="BY1439" s="69">
        <v>0</v>
      </c>
      <c r="BZ1439" s="69">
        <v>0</v>
      </c>
      <c r="CA1439" s="69">
        <v>31</v>
      </c>
      <c r="CB1439" s="89">
        <v>0</v>
      </c>
      <c r="CC1439" s="69">
        <v>0</v>
      </c>
      <c r="CD1439" s="69">
        <v>0</v>
      </c>
      <c r="CE1439" s="69">
        <v>0</v>
      </c>
      <c r="CF1439" s="69">
        <v>0</v>
      </c>
      <c r="CG1439" s="69">
        <v>0</v>
      </c>
      <c r="CH1439" s="69">
        <v>0</v>
      </c>
      <c r="CI1439" s="69">
        <v>0</v>
      </c>
      <c r="CJ1439" s="69">
        <v>0</v>
      </c>
      <c r="CL1439" s="69">
        <v>0</v>
      </c>
      <c r="CM1439" s="69">
        <v>0</v>
      </c>
      <c r="CN1439" s="69">
        <v>0</v>
      </c>
      <c r="CO1439" s="89">
        <v>0</v>
      </c>
      <c r="CP1439" s="69">
        <v>0</v>
      </c>
      <c r="CQ1439" s="69">
        <v>0</v>
      </c>
      <c r="CR1439" s="69">
        <v>0</v>
      </c>
      <c r="CS1439" s="69">
        <v>0</v>
      </c>
      <c r="CT1439" s="69">
        <v>0</v>
      </c>
      <c r="CU1439" s="69">
        <v>0</v>
      </c>
      <c r="CV1439" s="69">
        <v>0</v>
      </c>
      <c r="CW1439" s="69">
        <v>0</v>
      </c>
      <c r="CZ1439" s="69">
        <v>0</v>
      </c>
      <c r="DA1439" s="69">
        <v>0</v>
      </c>
      <c r="DB1439" s="69">
        <v>16</v>
      </c>
      <c r="DC1439" s="69">
        <v>35</v>
      </c>
      <c r="DD1439" s="69">
        <v>0</v>
      </c>
      <c r="DE1439" s="69">
        <v>0</v>
      </c>
      <c r="DF1439" s="69">
        <v>0</v>
      </c>
      <c r="DG1439" s="69">
        <v>1</v>
      </c>
      <c r="DI1439" s="69" t="e">
        <f>INDEX(Sheet3!$E$78:$E$1130,MATCH(A1439,Sheet3!$D$78:$D$1130,0))</f>
        <v>#N/A</v>
      </c>
      <c r="DJ1439" s="69" t="str">
        <f t="shared" si="280"/>
        <v>skill_icons.ps_pet_skill_013</v>
      </c>
      <c r="DK1439" s="69" t="s">
        <v>3191</v>
      </c>
      <c r="DL1439" s="93"/>
      <c r="DM1439" s="94" t="s">
        <v>3192</v>
      </c>
      <c r="DN1439" s="69" t="e">
        <f>"造成["&amp;INDEX(Sheet5!$L$2:$L$11,MATCH(BL1439,Sheet5!$J$2:$J$11,0))&amp;":"&amp;BR1439&amp;"*"&amp;BS1439/1000&amp;"]"&amp;INDEX(Sheet5!$I$2:$I$4,MATCH(BR1439,Sheet5!$H$2:$H$4,0))&amp;"的"&amp;INDEX(Sheet5!$K$2:$K$11,MATCH(BL1439,Sheet5!$J$2:$J$11,0))</f>
        <v>#N/A</v>
      </c>
      <c r="DO1439" s="69" t="e">
        <f>"造成["&amp;INDEX(Sheet5!$L$2:$L$11,MATCH(BY1439,Sheet5!$J$2:$J$11,0))&amp;":"&amp;CE1439&amp;"*"&amp;CF1439/1000&amp;"]"&amp;INDEX(Sheet5!$I$2:$I$4,MATCH(CE1439,Sheet5!$H$2:$H$4,0))&amp;"的"&amp;INDEX(Sheet5!$K$2:$K$11,MATCH(BY1439,Sheet5!$J$2:$J$11,0))</f>
        <v>#N/A</v>
      </c>
      <c r="DP1439" s="69"/>
      <c r="DQ1439" s="69"/>
      <c r="DR1439" s="69" t="e">
        <f t="shared" si="281"/>
        <v>#N/A</v>
      </c>
      <c r="DS1439" s="90">
        <f>MATCH(A1439,Sheet5!D:D,0)</f>
        <v>104</v>
      </c>
      <c r="DT1439" s="94" t="e">
        <f>MATCH(A1439,Sheet5!F:F,0)</f>
        <v>#N/A</v>
      </c>
      <c r="DU1439" s="69">
        <v>16</v>
      </c>
      <c r="DV1439" s="69">
        <v>35</v>
      </c>
      <c r="DW1439" s="69">
        <v>0</v>
      </c>
      <c r="DX1439" s="69">
        <v>0</v>
      </c>
      <c r="DY1439" s="69">
        <v>0</v>
      </c>
    </row>
    <row r="1440" spans="1:129" ht="15">
      <c r="A1440" s="69">
        <v>71203</v>
      </c>
      <c r="B1440" s="69">
        <v>0</v>
      </c>
      <c r="C1440" s="69">
        <v>1</v>
      </c>
      <c r="D1440" s="69" t="s">
        <v>3193</v>
      </c>
      <c r="E1440" s="69" t="s">
        <v>2874</v>
      </c>
      <c r="F1440" s="69" t="s">
        <v>2875</v>
      </c>
      <c r="G1440" s="69">
        <v>1</v>
      </c>
      <c r="H1440" s="69" t="s">
        <v>852</v>
      </c>
      <c r="I1440" s="69">
        <v>0</v>
      </c>
      <c r="J1440" s="69">
        <v>0</v>
      </c>
      <c r="K1440" s="69">
        <v>0</v>
      </c>
      <c r="M1440" s="69">
        <v>0</v>
      </c>
      <c r="O1440" s="69">
        <v>0</v>
      </c>
      <c r="P1440" s="69">
        <v>1</v>
      </c>
      <c r="Q1440" s="69">
        <v>0</v>
      </c>
      <c r="R1440" s="69">
        <v>2</v>
      </c>
      <c r="S1440" s="69">
        <v>1</v>
      </c>
      <c r="T1440" s="69">
        <v>60</v>
      </c>
      <c r="U1440" s="69">
        <v>30</v>
      </c>
      <c r="V1440" s="69">
        <v>0</v>
      </c>
      <c r="W1440" s="69">
        <v>0</v>
      </c>
      <c r="X1440" s="69">
        <v>0</v>
      </c>
      <c r="Y1440" s="69">
        <v>0</v>
      </c>
      <c r="Z1440" s="69">
        <v>86400000</v>
      </c>
      <c r="AA1440" s="69">
        <v>1</v>
      </c>
      <c r="AB1440" s="69">
        <v>31</v>
      </c>
      <c r="AC1440" s="69">
        <v>0</v>
      </c>
      <c r="AD1440" s="69">
        <v>0</v>
      </c>
      <c r="AE1440" s="69">
        <v>0</v>
      </c>
      <c r="AF1440" s="69">
        <v>1</v>
      </c>
      <c r="AG1440" s="69">
        <v>0</v>
      </c>
      <c r="AH1440" s="69">
        <v>1</v>
      </c>
      <c r="AI1440" s="69">
        <v>0</v>
      </c>
      <c r="AJ1440" s="69">
        <v>0</v>
      </c>
      <c r="AK1440" s="69">
        <v>0</v>
      </c>
      <c r="AL1440" s="69">
        <v>0</v>
      </c>
      <c r="AM1440" s="69">
        <v>0</v>
      </c>
      <c r="AN1440" s="69">
        <v>0</v>
      </c>
      <c r="AO1440" s="69">
        <v>0</v>
      </c>
      <c r="AP1440" s="69">
        <v>0</v>
      </c>
      <c r="AQ1440" s="84">
        <v>0</v>
      </c>
      <c r="AR1440" s="69">
        <v>0</v>
      </c>
      <c r="AS1440" s="69">
        <v>0</v>
      </c>
      <c r="AT1440" s="69">
        <v>0</v>
      </c>
      <c r="AU1440" s="69">
        <v>0</v>
      </c>
      <c r="AV1440" s="69">
        <v>0</v>
      </c>
      <c r="AW1440" s="69">
        <v>0</v>
      </c>
      <c r="AX1440" s="69">
        <v>0</v>
      </c>
      <c r="AY1440" s="69">
        <v>0</v>
      </c>
      <c r="AZ1440" s="69">
        <v>0</v>
      </c>
      <c r="BA1440" s="69">
        <v>0</v>
      </c>
      <c r="BB1440" s="69">
        <v>0</v>
      </c>
      <c r="BC1440" s="69">
        <v>0</v>
      </c>
      <c r="BD1440" s="69">
        <v>0</v>
      </c>
      <c r="BE1440" s="69">
        <v>0</v>
      </c>
      <c r="BF1440" s="69">
        <v>0</v>
      </c>
      <c r="BG1440" s="69">
        <v>0</v>
      </c>
      <c r="BH1440" s="69">
        <v>0</v>
      </c>
      <c r="BK1440" s="69">
        <v>3</v>
      </c>
      <c r="BL1440" s="69">
        <v>10</v>
      </c>
      <c r="BM1440" s="69">
        <v>1</v>
      </c>
      <c r="BN1440" s="69">
        <v>31</v>
      </c>
      <c r="BO1440" s="89">
        <v>0</v>
      </c>
      <c r="BP1440" s="69">
        <v>1</v>
      </c>
      <c r="BQ1440" s="69">
        <v>1</v>
      </c>
      <c r="BR1440" s="69">
        <v>1</v>
      </c>
      <c r="BS1440" s="69">
        <v>23012</v>
      </c>
      <c r="BT1440" s="69">
        <v>0</v>
      </c>
      <c r="BU1440" s="69">
        <v>0</v>
      </c>
      <c r="BV1440" s="69">
        <v>1000</v>
      </c>
      <c r="BW1440" s="69">
        <v>0</v>
      </c>
      <c r="BY1440" s="69">
        <v>0</v>
      </c>
      <c r="BZ1440" s="69">
        <v>0</v>
      </c>
      <c r="CA1440" s="69">
        <v>31</v>
      </c>
      <c r="CB1440" s="89">
        <v>0</v>
      </c>
      <c r="CC1440" s="69">
        <v>0</v>
      </c>
      <c r="CD1440" s="69">
        <v>0</v>
      </c>
      <c r="CE1440" s="69">
        <v>0</v>
      </c>
      <c r="CF1440" s="69">
        <v>0</v>
      </c>
      <c r="CG1440" s="69">
        <v>0</v>
      </c>
      <c r="CH1440" s="69">
        <v>0</v>
      </c>
      <c r="CI1440" s="69">
        <v>0</v>
      </c>
      <c r="CJ1440" s="69">
        <v>0</v>
      </c>
      <c r="CL1440" s="69">
        <v>0</v>
      </c>
      <c r="CM1440" s="69">
        <v>0</v>
      </c>
      <c r="CN1440" s="69">
        <v>0</v>
      </c>
      <c r="CO1440" s="89">
        <v>0</v>
      </c>
      <c r="CP1440" s="69">
        <v>0</v>
      </c>
      <c r="CQ1440" s="69">
        <v>0</v>
      </c>
      <c r="CR1440" s="69">
        <v>0</v>
      </c>
      <c r="CS1440" s="69">
        <v>0</v>
      </c>
      <c r="CT1440" s="69">
        <v>0</v>
      </c>
      <c r="CU1440" s="69">
        <v>0</v>
      </c>
      <c r="CV1440" s="69">
        <v>0</v>
      </c>
      <c r="CW1440" s="69">
        <v>0</v>
      </c>
      <c r="CZ1440" s="69">
        <v>0</v>
      </c>
      <c r="DA1440" s="69">
        <v>0</v>
      </c>
      <c r="DB1440" s="69">
        <v>30</v>
      </c>
      <c r="DC1440" s="69">
        <v>60</v>
      </c>
      <c r="DD1440" s="69">
        <v>30</v>
      </c>
      <c r="DE1440" s="69">
        <v>0</v>
      </c>
      <c r="DF1440" s="69">
        <v>0</v>
      </c>
      <c r="DG1440" s="69">
        <v>1</v>
      </c>
      <c r="DI1440" s="69" t="e">
        <f>INDEX(Sheet3!$E$78:$E$1130,MATCH(A1440,Sheet3!$D$78:$D$1130,0))</f>
        <v>#N/A</v>
      </c>
      <c r="DJ1440" s="69" t="str">
        <f t="shared" si="280"/>
        <v>skill_icons.ps_pet_skill_017</v>
      </c>
      <c r="DK1440" s="69" t="s">
        <v>3194</v>
      </c>
      <c r="DL1440" s="93"/>
      <c r="DM1440" s="159" t="s">
        <v>3195</v>
      </c>
      <c r="DN1440" s="69" t="e">
        <f>"造成["&amp;INDEX(Sheet5!$L$2:$L$11,MATCH(BL1440,Sheet5!$J$2:$J$11,0))&amp;":"&amp;BR1440&amp;"*"&amp;BS1440/1000&amp;"]"&amp;INDEX(Sheet5!$I$2:$I$4,MATCH(BR1440,Sheet5!$H$2:$H$4,0))&amp;"的"&amp;INDEX(Sheet5!$K$2:$K$11,MATCH(BL1440,Sheet5!$J$2:$J$11,0))</f>
        <v>#N/A</v>
      </c>
      <c r="DO1440" s="69" t="e">
        <f>"造成["&amp;INDEX(Sheet5!$L$2:$L$11,MATCH(BY1440,Sheet5!$J$2:$J$11,0))&amp;":"&amp;CE1440&amp;"*"&amp;CF1440/1000&amp;"]"&amp;INDEX(Sheet5!$I$2:$I$4,MATCH(CE1440,Sheet5!$H$2:$H$4,0))&amp;"的"&amp;INDEX(Sheet5!$K$2:$K$11,MATCH(BY1440,Sheet5!$J$2:$J$11,0))</f>
        <v>#N/A</v>
      </c>
      <c r="DP1440" s="69"/>
      <c r="DQ1440" s="69"/>
      <c r="DR1440" s="69" t="e">
        <f t="shared" si="281"/>
        <v>#N/A</v>
      </c>
      <c r="DS1440" s="90">
        <f>MATCH(A1440,Sheet5!D:D,0)</f>
        <v>105</v>
      </c>
      <c r="DT1440" s="94" t="e">
        <f>MATCH(A1440,Sheet5!F:F,0)</f>
        <v>#N/A</v>
      </c>
      <c r="DU1440" s="69">
        <v>30</v>
      </c>
      <c r="DV1440" s="69">
        <v>60</v>
      </c>
      <c r="DW1440" s="69">
        <v>30</v>
      </c>
      <c r="DX1440" s="69">
        <v>0</v>
      </c>
      <c r="DY1440" s="69">
        <v>0</v>
      </c>
    </row>
    <row r="1441" spans="1:129" ht="15">
      <c r="A1441" s="69">
        <v>71303</v>
      </c>
      <c r="B1441" s="69">
        <v>0</v>
      </c>
      <c r="C1441" s="69">
        <v>1</v>
      </c>
      <c r="D1441" s="69" t="s">
        <v>3196</v>
      </c>
      <c r="E1441" s="69" t="s">
        <v>2879</v>
      </c>
      <c r="F1441" s="69" t="s">
        <v>2880</v>
      </c>
      <c r="G1441" s="69">
        <v>1</v>
      </c>
      <c r="H1441" s="69" t="s">
        <v>852</v>
      </c>
      <c r="I1441" s="69">
        <v>0</v>
      </c>
      <c r="J1441" s="69">
        <v>0</v>
      </c>
      <c r="K1441" s="69">
        <v>0</v>
      </c>
      <c r="M1441" s="69">
        <v>0</v>
      </c>
      <c r="O1441" s="69">
        <v>0</v>
      </c>
      <c r="P1441" s="69">
        <v>1</v>
      </c>
      <c r="Q1441" s="69">
        <v>0</v>
      </c>
      <c r="R1441" s="69">
        <v>2</v>
      </c>
      <c r="S1441" s="69">
        <v>1</v>
      </c>
      <c r="T1441" s="69">
        <v>60</v>
      </c>
      <c r="U1441" s="69">
        <v>30</v>
      </c>
      <c r="V1441" s="69">
        <v>0</v>
      </c>
      <c r="W1441" s="69">
        <v>0</v>
      </c>
      <c r="X1441" s="69">
        <v>0</v>
      </c>
      <c r="Y1441" s="69">
        <v>0</v>
      </c>
      <c r="Z1441" s="69">
        <v>86400000</v>
      </c>
      <c r="AA1441" s="69">
        <v>1</v>
      </c>
      <c r="AB1441" s="69">
        <v>31</v>
      </c>
      <c r="AC1441" s="69">
        <v>0</v>
      </c>
      <c r="AD1441" s="69">
        <v>0</v>
      </c>
      <c r="AE1441" s="69">
        <v>0</v>
      </c>
      <c r="AF1441" s="69">
        <v>1</v>
      </c>
      <c r="AG1441" s="69">
        <v>0</v>
      </c>
      <c r="AH1441" s="69">
        <v>1</v>
      </c>
      <c r="AI1441" s="69">
        <v>0</v>
      </c>
      <c r="AJ1441" s="69">
        <v>0</v>
      </c>
      <c r="AK1441" s="69">
        <v>0</v>
      </c>
      <c r="AL1441" s="69">
        <v>0</v>
      </c>
      <c r="AM1441" s="69">
        <v>0</v>
      </c>
      <c r="AN1441" s="69">
        <v>0</v>
      </c>
      <c r="AO1441" s="69">
        <v>0</v>
      </c>
      <c r="AP1441" s="69">
        <v>0</v>
      </c>
      <c r="AQ1441" s="84">
        <v>0</v>
      </c>
      <c r="AR1441" s="69">
        <v>0</v>
      </c>
      <c r="AS1441" s="69">
        <v>0</v>
      </c>
      <c r="AT1441" s="69">
        <v>0</v>
      </c>
      <c r="AU1441" s="69">
        <v>0</v>
      </c>
      <c r="AV1441" s="69">
        <v>0</v>
      </c>
      <c r="AW1441" s="69">
        <v>0</v>
      </c>
      <c r="AX1441" s="69">
        <v>0</v>
      </c>
      <c r="AY1441" s="69">
        <v>0</v>
      </c>
      <c r="AZ1441" s="69">
        <v>0</v>
      </c>
      <c r="BA1441" s="69">
        <v>0</v>
      </c>
      <c r="BB1441" s="69">
        <v>0</v>
      </c>
      <c r="BC1441" s="69">
        <v>0</v>
      </c>
      <c r="BD1441" s="69">
        <v>0</v>
      </c>
      <c r="BE1441" s="69">
        <v>0</v>
      </c>
      <c r="BF1441" s="69">
        <v>0</v>
      </c>
      <c r="BG1441" s="69">
        <v>0</v>
      </c>
      <c r="BH1441" s="69">
        <v>0</v>
      </c>
      <c r="BK1441" s="69">
        <v>3</v>
      </c>
      <c r="BL1441" s="69">
        <v>10</v>
      </c>
      <c r="BM1441" s="69">
        <v>1</v>
      </c>
      <c r="BN1441" s="69">
        <v>31</v>
      </c>
      <c r="BO1441" s="89">
        <v>0</v>
      </c>
      <c r="BP1441" s="69">
        <v>1</v>
      </c>
      <c r="BQ1441" s="69">
        <v>1</v>
      </c>
      <c r="BR1441" s="69">
        <v>1</v>
      </c>
      <c r="BS1441" s="69">
        <v>23013</v>
      </c>
      <c r="BT1441" s="69">
        <v>0</v>
      </c>
      <c r="BU1441" s="69">
        <v>0</v>
      </c>
      <c r="BV1441" s="69">
        <v>1000</v>
      </c>
      <c r="BW1441" s="69">
        <v>0</v>
      </c>
      <c r="BY1441" s="69">
        <v>0</v>
      </c>
      <c r="BZ1441" s="69">
        <v>0</v>
      </c>
      <c r="CA1441" s="69">
        <v>31</v>
      </c>
      <c r="CB1441" s="89">
        <v>0</v>
      </c>
      <c r="CC1441" s="69">
        <v>0</v>
      </c>
      <c r="CD1441" s="69">
        <v>0</v>
      </c>
      <c r="CE1441" s="69">
        <v>0</v>
      </c>
      <c r="CF1441" s="69">
        <v>0</v>
      </c>
      <c r="CG1441" s="69">
        <v>0</v>
      </c>
      <c r="CH1441" s="69">
        <v>0</v>
      </c>
      <c r="CI1441" s="69">
        <v>0</v>
      </c>
      <c r="CJ1441" s="69">
        <v>0</v>
      </c>
      <c r="CL1441" s="69">
        <v>0</v>
      </c>
      <c r="CM1441" s="69">
        <v>0</v>
      </c>
      <c r="CN1441" s="69">
        <v>0</v>
      </c>
      <c r="CO1441" s="89">
        <v>0</v>
      </c>
      <c r="CP1441" s="69">
        <v>0</v>
      </c>
      <c r="CQ1441" s="69">
        <v>0</v>
      </c>
      <c r="CR1441" s="69">
        <v>0</v>
      </c>
      <c r="CS1441" s="69">
        <v>0</v>
      </c>
      <c r="CT1441" s="69">
        <v>0</v>
      </c>
      <c r="CU1441" s="69">
        <v>0</v>
      </c>
      <c r="CV1441" s="69">
        <v>0</v>
      </c>
      <c r="CW1441" s="69">
        <v>0</v>
      </c>
      <c r="CZ1441" s="69">
        <v>0</v>
      </c>
      <c r="DA1441" s="69">
        <v>0</v>
      </c>
      <c r="DB1441" s="69">
        <v>70</v>
      </c>
      <c r="DC1441" s="69">
        <v>60</v>
      </c>
      <c r="DD1441" s="69">
        <v>30</v>
      </c>
      <c r="DE1441" s="69">
        <v>0</v>
      </c>
      <c r="DF1441" s="69">
        <v>0</v>
      </c>
      <c r="DG1441" s="69">
        <v>1</v>
      </c>
      <c r="DI1441" s="69" t="e">
        <f>INDEX(Sheet3!$E$78:$E$1130,MATCH(A1441,Sheet3!$D$78:$D$1130,0))</f>
        <v>#N/A</v>
      </c>
      <c r="DJ1441" s="69" t="str">
        <f t="shared" si="280"/>
        <v>skill_icons.ps_pet_skill_018</v>
      </c>
      <c r="DK1441" s="69" t="s">
        <v>3197</v>
      </c>
      <c r="DL1441" s="93"/>
      <c r="DM1441" s="159" t="s">
        <v>3198</v>
      </c>
      <c r="DN1441" s="69" t="e">
        <f>"造成["&amp;INDEX(Sheet5!$L$2:$L$11,MATCH(BL1441,Sheet5!$J$2:$J$11,0))&amp;":"&amp;BR1441&amp;"*"&amp;BS1441/1000&amp;"]"&amp;INDEX(Sheet5!$I$2:$I$4,MATCH(BR1441,Sheet5!$H$2:$H$4,0))&amp;"的"&amp;INDEX(Sheet5!$K$2:$K$11,MATCH(BL1441,Sheet5!$J$2:$J$11,0))</f>
        <v>#N/A</v>
      </c>
      <c r="DO1441" s="69" t="e">
        <f>"造成["&amp;INDEX(Sheet5!$L$2:$L$11,MATCH(BY1441,Sheet5!$J$2:$J$11,0))&amp;":"&amp;CE1441&amp;"*"&amp;CF1441/1000&amp;"]"&amp;INDEX(Sheet5!$I$2:$I$4,MATCH(CE1441,Sheet5!$H$2:$H$4,0))&amp;"的"&amp;INDEX(Sheet5!$K$2:$K$11,MATCH(BY1441,Sheet5!$J$2:$J$11,0))</f>
        <v>#N/A</v>
      </c>
      <c r="DP1441" s="69"/>
      <c r="DQ1441" s="69"/>
      <c r="DR1441" s="69" t="e">
        <f t="shared" si="281"/>
        <v>#N/A</v>
      </c>
      <c r="DS1441" s="90">
        <f>MATCH(A1441,Sheet5!D:D,0)</f>
        <v>106</v>
      </c>
      <c r="DT1441" s="94" t="e">
        <f>MATCH(A1441,Sheet5!F:F,0)</f>
        <v>#N/A</v>
      </c>
      <c r="DU1441" s="69">
        <v>70</v>
      </c>
      <c r="DV1441" s="69">
        <v>60</v>
      </c>
      <c r="DW1441" s="69">
        <v>30</v>
      </c>
      <c r="DX1441" s="69">
        <v>0</v>
      </c>
      <c r="DY1441" s="69">
        <v>0</v>
      </c>
    </row>
    <row r="1442" spans="1:129" ht="15">
      <c r="A1442" s="69">
        <v>71403</v>
      </c>
      <c r="B1442" s="69">
        <v>0</v>
      </c>
      <c r="C1442" s="69">
        <v>1</v>
      </c>
      <c r="D1442" s="69" t="s">
        <v>3199</v>
      </c>
      <c r="E1442" s="69" t="s">
        <v>2884</v>
      </c>
      <c r="F1442" s="69" t="s">
        <v>2885</v>
      </c>
      <c r="G1442" s="69">
        <v>1</v>
      </c>
      <c r="H1442" s="69" t="s">
        <v>852</v>
      </c>
      <c r="I1442" s="69">
        <v>0</v>
      </c>
      <c r="J1442" s="69">
        <v>0</v>
      </c>
      <c r="K1442" s="69">
        <v>0</v>
      </c>
      <c r="M1442" s="69">
        <v>0</v>
      </c>
      <c r="O1442" s="69">
        <v>0</v>
      </c>
      <c r="P1442" s="69">
        <v>1</v>
      </c>
      <c r="Q1442" s="69">
        <v>0</v>
      </c>
      <c r="R1442" s="69">
        <v>2</v>
      </c>
      <c r="S1442" s="69">
        <v>1</v>
      </c>
      <c r="T1442" s="69">
        <v>60</v>
      </c>
      <c r="U1442" s="69">
        <v>30</v>
      </c>
      <c r="V1442" s="69">
        <v>0</v>
      </c>
      <c r="W1442" s="69">
        <v>0</v>
      </c>
      <c r="X1442" s="69">
        <v>0</v>
      </c>
      <c r="Y1442" s="69">
        <v>0</v>
      </c>
      <c r="Z1442" s="69">
        <v>86400000</v>
      </c>
      <c r="AA1442" s="69">
        <v>1</v>
      </c>
      <c r="AB1442" s="69">
        <v>31</v>
      </c>
      <c r="AC1442" s="69">
        <v>0</v>
      </c>
      <c r="AD1442" s="69">
        <v>0</v>
      </c>
      <c r="AE1442" s="69">
        <v>0</v>
      </c>
      <c r="AF1442" s="69">
        <v>1</v>
      </c>
      <c r="AG1442" s="69">
        <v>0</v>
      </c>
      <c r="AH1442" s="69">
        <v>1</v>
      </c>
      <c r="AI1442" s="69">
        <v>0</v>
      </c>
      <c r="AJ1442" s="69">
        <v>0</v>
      </c>
      <c r="AK1442" s="69">
        <v>0</v>
      </c>
      <c r="AL1442" s="69">
        <v>0</v>
      </c>
      <c r="AM1442" s="69">
        <v>0</v>
      </c>
      <c r="AN1442" s="69">
        <v>0</v>
      </c>
      <c r="AO1442" s="69">
        <v>0</v>
      </c>
      <c r="AP1442" s="69">
        <v>0</v>
      </c>
      <c r="AQ1442" s="84">
        <v>0</v>
      </c>
      <c r="AR1442" s="69">
        <v>0</v>
      </c>
      <c r="AS1442" s="69">
        <v>0</v>
      </c>
      <c r="AT1442" s="69">
        <v>0</v>
      </c>
      <c r="AU1442" s="69">
        <v>0</v>
      </c>
      <c r="AV1442" s="69">
        <v>0</v>
      </c>
      <c r="AW1442" s="69">
        <v>0</v>
      </c>
      <c r="AX1442" s="69">
        <v>0</v>
      </c>
      <c r="AY1442" s="69">
        <v>0</v>
      </c>
      <c r="AZ1442" s="69">
        <v>0</v>
      </c>
      <c r="BA1442" s="69">
        <v>0</v>
      </c>
      <c r="BB1442" s="69">
        <v>0</v>
      </c>
      <c r="BC1442" s="69">
        <v>0</v>
      </c>
      <c r="BD1442" s="69">
        <v>0</v>
      </c>
      <c r="BE1442" s="69">
        <v>0</v>
      </c>
      <c r="BF1442" s="69">
        <v>0</v>
      </c>
      <c r="BG1442" s="69">
        <v>0</v>
      </c>
      <c r="BH1442" s="69">
        <v>0</v>
      </c>
      <c r="BK1442" s="69">
        <v>3</v>
      </c>
      <c r="BL1442" s="69">
        <v>10</v>
      </c>
      <c r="BM1442" s="69">
        <v>1</v>
      </c>
      <c r="BN1442" s="69">
        <v>31</v>
      </c>
      <c r="BO1442" s="89">
        <v>0</v>
      </c>
      <c r="BP1442" s="69">
        <v>1</v>
      </c>
      <c r="BQ1442" s="69">
        <v>1</v>
      </c>
      <c r="BR1442" s="69">
        <v>1</v>
      </c>
      <c r="BS1442" s="69">
        <v>23014</v>
      </c>
      <c r="BT1442" s="69">
        <v>0</v>
      </c>
      <c r="BU1442" s="69">
        <v>0</v>
      </c>
      <c r="BV1442" s="69">
        <v>1000</v>
      </c>
      <c r="BW1442" s="69">
        <v>0</v>
      </c>
      <c r="BY1442" s="69">
        <v>0</v>
      </c>
      <c r="BZ1442" s="69">
        <v>0</v>
      </c>
      <c r="CA1442" s="69">
        <v>31</v>
      </c>
      <c r="CB1442" s="89">
        <v>0</v>
      </c>
      <c r="CC1442" s="69">
        <v>0</v>
      </c>
      <c r="CD1442" s="69">
        <v>0</v>
      </c>
      <c r="CE1442" s="69">
        <v>0</v>
      </c>
      <c r="CF1442" s="69">
        <v>0</v>
      </c>
      <c r="CG1442" s="69">
        <v>0</v>
      </c>
      <c r="CH1442" s="69">
        <v>0</v>
      </c>
      <c r="CI1442" s="69">
        <v>0</v>
      </c>
      <c r="CJ1442" s="69">
        <v>0</v>
      </c>
      <c r="CL1442" s="69">
        <v>0</v>
      </c>
      <c r="CM1442" s="69">
        <v>0</v>
      </c>
      <c r="CN1442" s="69">
        <v>0</v>
      </c>
      <c r="CO1442" s="89">
        <v>0</v>
      </c>
      <c r="CP1442" s="69">
        <v>0</v>
      </c>
      <c r="CQ1442" s="69">
        <v>0</v>
      </c>
      <c r="CR1442" s="69">
        <v>0</v>
      </c>
      <c r="CS1442" s="69">
        <v>0</v>
      </c>
      <c r="CT1442" s="69">
        <v>0</v>
      </c>
      <c r="CU1442" s="69">
        <v>0</v>
      </c>
      <c r="CV1442" s="69">
        <v>0</v>
      </c>
      <c r="CW1442" s="69">
        <v>0</v>
      </c>
      <c r="CZ1442" s="69">
        <v>0</v>
      </c>
      <c r="DA1442" s="69">
        <v>0</v>
      </c>
      <c r="DB1442" s="69">
        <v>16</v>
      </c>
      <c r="DC1442" s="69">
        <v>60</v>
      </c>
      <c r="DD1442" s="69">
        <v>30</v>
      </c>
      <c r="DE1442" s="69">
        <v>0</v>
      </c>
      <c r="DF1442" s="69">
        <v>0</v>
      </c>
      <c r="DG1442" s="69">
        <v>1</v>
      </c>
      <c r="DI1442" s="69" t="e">
        <f>INDEX(Sheet3!$E$78:$E$1130,MATCH(A1442,Sheet3!$D$78:$D$1130,0))</f>
        <v>#N/A</v>
      </c>
      <c r="DJ1442" s="69" t="str">
        <f t="shared" si="280"/>
        <v>skill_icons.ps_pet_skill_019</v>
      </c>
      <c r="DK1442" s="69" t="s">
        <v>3200</v>
      </c>
      <c r="DL1442" s="93"/>
      <c r="DM1442" s="159" t="s">
        <v>3201</v>
      </c>
      <c r="DN1442" s="69" t="e">
        <f>"造成["&amp;INDEX(Sheet5!$L$2:$L$11,MATCH(BL1442,Sheet5!$J$2:$J$11,0))&amp;":"&amp;BR1442&amp;"*"&amp;BS1442/1000&amp;"]"&amp;INDEX(Sheet5!$I$2:$I$4,MATCH(BR1442,Sheet5!$H$2:$H$4,0))&amp;"的"&amp;INDEX(Sheet5!$K$2:$K$11,MATCH(BL1442,Sheet5!$J$2:$J$11,0))</f>
        <v>#N/A</v>
      </c>
      <c r="DO1442" s="69" t="e">
        <f>"造成["&amp;INDEX(Sheet5!$L$2:$L$11,MATCH(BY1442,Sheet5!$J$2:$J$11,0))&amp;":"&amp;CE1442&amp;"*"&amp;CF1442/1000&amp;"]"&amp;INDEX(Sheet5!$I$2:$I$4,MATCH(CE1442,Sheet5!$H$2:$H$4,0))&amp;"的"&amp;INDEX(Sheet5!$K$2:$K$11,MATCH(BY1442,Sheet5!$J$2:$J$11,0))</f>
        <v>#N/A</v>
      </c>
      <c r="DP1442" s="69"/>
      <c r="DQ1442" s="69"/>
      <c r="DR1442" s="69" t="e">
        <f t="shared" si="281"/>
        <v>#N/A</v>
      </c>
      <c r="DS1442" s="90">
        <f>MATCH(A1442,Sheet5!D:D,0)</f>
        <v>107</v>
      </c>
      <c r="DT1442" s="94" t="e">
        <f>MATCH(A1442,Sheet5!F:F,0)</f>
        <v>#N/A</v>
      </c>
      <c r="DU1442" s="69">
        <v>16</v>
      </c>
      <c r="DV1442" s="69">
        <v>60</v>
      </c>
      <c r="DW1442" s="69">
        <v>30</v>
      </c>
      <c r="DX1442" s="69">
        <v>0</v>
      </c>
      <c r="DY1442" s="69">
        <v>0</v>
      </c>
    </row>
    <row r="1443" spans="1:129" ht="14.25">
      <c r="A1443" s="69">
        <v>71503</v>
      </c>
      <c r="B1443" s="69">
        <v>0</v>
      </c>
      <c r="C1443" s="69">
        <v>1</v>
      </c>
      <c r="D1443" s="69" t="s">
        <v>3202</v>
      </c>
      <c r="E1443" s="69" t="s">
        <v>2889</v>
      </c>
      <c r="F1443" s="69" t="s">
        <v>2890</v>
      </c>
      <c r="G1443" s="69">
        <v>1</v>
      </c>
      <c r="H1443" s="69" t="s">
        <v>852</v>
      </c>
      <c r="I1443" s="69">
        <v>0</v>
      </c>
      <c r="J1443" s="69">
        <v>0</v>
      </c>
      <c r="K1443" s="69">
        <v>0</v>
      </c>
      <c r="M1443" s="69">
        <v>0</v>
      </c>
      <c r="O1443" s="69">
        <v>0</v>
      </c>
      <c r="P1443" s="69">
        <v>1</v>
      </c>
      <c r="Q1443" s="69">
        <v>0</v>
      </c>
      <c r="R1443" s="69">
        <v>2</v>
      </c>
      <c r="S1443" s="69">
        <v>32768</v>
      </c>
      <c r="T1443" s="69">
        <v>100</v>
      </c>
      <c r="U1443" s="69">
        <v>0</v>
      </c>
      <c r="V1443" s="69">
        <v>0</v>
      </c>
      <c r="W1443" s="69">
        <v>0</v>
      </c>
      <c r="X1443" s="69">
        <v>0</v>
      </c>
      <c r="Y1443" s="69">
        <v>0</v>
      </c>
      <c r="Z1443" s="69">
        <v>0</v>
      </c>
      <c r="AA1443" s="69">
        <v>1</v>
      </c>
      <c r="AB1443" s="69">
        <v>31</v>
      </c>
      <c r="AC1443" s="69">
        <v>0</v>
      </c>
      <c r="AD1443" s="69">
        <v>0</v>
      </c>
      <c r="AE1443" s="69">
        <v>0</v>
      </c>
      <c r="AF1443" s="69">
        <v>1</v>
      </c>
      <c r="AG1443" s="69">
        <v>0</v>
      </c>
      <c r="AH1443" s="69">
        <v>1</v>
      </c>
      <c r="AI1443" s="69">
        <v>0</v>
      </c>
      <c r="AJ1443" s="69">
        <v>0</v>
      </c>
      <c r="AK1443" s="69">
        <v>0</v>
      </c>
      <c r="AL1443" s="69">
        <v>0</v>
      </c>
      <c r="AM1443" s="69">
        <v>0</v>
      </c>
      <c r="AN1443" s="69">
        <v>0</v>
      </c>
      <c r="AO1443" s="69">
        <v>0</v>
      </c>
      <c r="AP1443" s="69">
        <v>0</v>
      </c>
      <c r="AQ1443" s="84">
        <v>0</v>
      </c>
      <c r="AR1443" s="69">
        <v>0</v>
      </c>
      <c r="AS1443" s="69">
        <v>0</v>
      </c>
      <c r="AT1443" s="69">
        <v>0</v>
      </c>
      <c r="AU1443" s="69">
        <v>0</v>
      </c>
      <c r="AV1443" s="69">
        <v>0</v>
      </c>
      <c r="AW1443" s="69">
        <v>0</v>
      </c>
      <c r="AX1443" s="69">
        <v>0</v>
      </c>
      <c r="AY1443" s="69">
        <v>0</v>
      </c>
      <c r="AZ1443" s="69">
        <v>0</v>
      </c>
      <c r="BA1443" s="69">
        <v>0</v>
      </c>
      <c r="BB1443" s="69">
        <v>0</v>
      </c>
      <c r="BC1443" s="69">
        <v>0</v>
      </c>
      <c r="BD1443" s="69">
        <v>0</v>
      </c>
      <c r="BE1443" s="69">
        <v>0</v>
      </c>
      <c r="BF1443" s="69">
        <v>0</v>
      </c>
      <c r="BG1443" s="69">
        <v>0</v>
      </c>
      <c r="BH1443" s="69">
        <v>0</v>
      </c>
      <c r="BK1443" s="69">
        <v>3</v>
      </c>
      <c r="BL1443" s="69">
        <v>10</v>
      </c>
      <c r="BM1443" s="69">
        <v>1</v>
      </c>
      <c r="BN1443" s="69">
        <v>31</v>
      </c>
      <c r="BO1443" s="89">
        <v>0</v>
      </c>
      <c r="BP1443" s="69">
        <v>1</v>
      </c>
      <c r="BQ1443" s="69">
        <v>1</v>
      </c>
      <c r="BR1443" s="69">
        <v>1</v>
      </c>
      <c r="BS1443" s="69">
        <v>23015</v>
      </c>
      <c r="BT1443" s="69">
        <v>0</v>
      </c>
      <c r="BU1443" s="69">
        <v>0</v>
      </c>
      <c r="BV1443" s="69">
        <v>1000</v>
      </c>
      <c r="BW1443" s="69">
        <v>0</v>
      </c>
      <c r="BY1443" s="69">
        <v>0</v>
      </c>
      <c r="BZ1443" s="69">
        <v>0</v>
      </c>
      <c r="CA1443" s="69">
        <v>31</v>
      </c>
      <c r="CB1443" s="89">
        <v>0</v>
      </c>
      <c r="CC1443" s="69">
        <v>0</v>
      </c>
      <c r="CD1443" s="69">
        <v>0</v>
      </c>
      <c r="CE1443" s="69">
        <v>0</v>
      </c>
      <c r="CF1443" s="69">
        <v>0</v>
      </c>
      <c r="CG1443" s="69">
        <v>0</v>
      </c>
      <c r="CH1443" s="69">
        <v>0</v>
      </c>
      <c r="CI1443" s="69">
        <v>0</v>
      </c>
      <c r="CJ1443" s="69">
        <v>0</v>
      </c>
      <c r="CL1443" s="69">
        <v>0</v>
      </c>
      <c r="CM1443" s="69">
        <v>0</v>
      </c>
      <c r="CN1443" s="69">
        <v>0</v>
      </c>
      <c r="CO1443" s="89">
        <v>0</v>
      </c>
      <c r="CP1443" s="69">
        <v>0</v>
      </c>
      <c r="CQ1443" s="69">
        <v>0</v>
      </c>
      <c r="CR1443" s="69">
        <v>0</v>
      </c>
      <c r="CS1443" s="69">
        <v>0</v>
      </c>
      <c r="CT1443" s="69">
        <v>0</v>
      </c>
      <c r="CU1443" s="69">
        <v>0</v>
      </c>
      <c r="CV1443" s="69">
        <v>0</v>
      </c>
      <c r="CW1443" s="69">
        <v>0</v>
      </c>
      <c r="CZ1443" s="69">
        <v>0</v>
      </c>
      <c r="DA1443" s="69">
        <v>0</v>
      </c>
      <c r="DB1443" s="69">
        <v>16</v>
      </c>
      <c r="DC1443" s="69">
        <v>0</v>
      </c>
      <c r="DD1443" s="69">
        <v>0</v>
      </c>
      <c r="DE1443" s="69">
        <v>0</v>
      </c>
      <c r="DF1443" s="69">
        <v>0</v>
      </c>
      <c r="DG1443" s="69">
        <v>1</v>
      </c>
      <c r="DI1443" s="69" t="e">
        <f>INDEX(Sheet3!$E$78:$E$1130,MATCH(A1443,Sheet3!$D$78:$D$1130,0))</f>
        <v>#N/A</v>
      </c>
      <c r="DJ1443" s="69" t="str">
        <f t="shared" si="280"/>
        <v>skill_icons.ps_pet_skill_025</v>
      </c>
      <c r="DK1443" s="69" t="s">
        <v>3203</v>
      </c>
      <c r="DL1443" s="93"/>
      <c r="DM1443" s="94" t="s">
        <v>3204</v>
      </c>
      <c r="DN1443" s="69" t="e">
        <f>"造成["&amp;INDEX(Sheet5!$L$2:$L$11,MATCH(BL1443,Sheet5!$J$2:$J$11,0))&amp;":"&amp;BR1443&amp;"*"&amp;BS1443/1000&amp;"]"&amp;INDEX(Sheet5!$I$2:$I$4,MATCH(BR1443,Sheet5!$H$2:$H$4,0))&amp;"的"&amp;INDEX(Sheet5!$K$2:$K$11,MATCH(BL1443,Sheet5!$J$2:$J$11,0))</f>
        <v>#N/A</v>
      </c>
      <c r="DO1443" s="69" t="e">
        <f>"造成["&amp;INDEX(Sheet5!$L$2:$L$11,MATCH(BY1443,Sheet5!$J$2:$J$11,0))&amp;":"&amp;CE1443&amp;"*"&amp;CF1443/1000&amp;"]"&amp;INDEX(Sheet5!$I$2:$I$4,MATCH(CE1443,Sheet5!$H$2:$H$4,0))&amp;"的"&amp;INDEX(Sheet5!$K$2:$K$11,MATCH(BY1443,Sheet5!$J$2:$J$11,0))</f>
        <v>#N/A</v>
      </c>
      <c r="DP1443" s="69"/>
      <c r="DQ1443" s="69"/>
      <c r="DR1443" s="69" t="e">
        <f t="shared" si="281"/>
        <v>#N/A</v>
      </c>
      <c r="DS1443" s="90">
        <f>MATCH(A1443,Sheet5!D:D,0)</f>
        <v>108</v>
      </c>
      <c r="DT1443" s="94" t="e">
        <f>MATCH(A1443,Sheet5!F:F,0)</f>
        <v>#N/A</v>
      </c>
      <c r="DU1443" s="69">
        <v>16</v>
      </c>
      <c r="DV1443" s="69">
        <v>0</v>
      </c>
      <c r="DW1443" s="69">
        <v>0</v>
      </c>
      <c r="DX1443" s="69">
        <v>0</v>
      </c>
      <c r="DY1443" s="69">
        <v>0</v>
      </c>
    </row>
    <row r="1444" spans="1:129" ht="14.25">
      <c r="A1444" s="69">
        <v>71603</v>
      </c>
      <c r="B1444" s="69">
        <v>0</v>
      </c>
      <c r="C1444" s="69">
        <v>1</v>
      </c>
      <c r="D1444" s="69" t="s">
        <v>3205</v>
      </c>
      <c r="E1444" s="69" t="s">
        <v>2894</v>
      </c>
      <c r="F1444" s="69" t="s">
        <v>2895</v>
      </c>
      <c r="G1444" s="69">
        <v>1</v>
      </c>
      <c r="H1444" s="69" t="s">
        <v>852</v>
      </c>
      <c r="I1444" s="69">
        <v>0</v>
      </c>
      <c r="J1444" s="69">
        <v>0</v>
      </c>
      <c r="K1444" s="69">
        <v>0</v>
      </c>
      <c r="M1444" s="69">
        <v>0</v>
      </c>
      <c r="O1444" s="69">
        <v>0</v>
      </c>
      <c r="P1444" s="69">
        <v>1</v>
      </c>
      <c r="Q1444" s="69">
        <v>0</v>
      </c>
      <c r="R1444" s="69">
        <v>2</v>
      </c>
      <c r="S1444" s="69">
        <v>32768</v>
      </c>
      <c r="T1444" s="69">
        <v>100</v>
      </c>
      <c r="U1444" s="69">
        <v>0</v>
      </c>
      <c r="V1444" s="69">
        <v>0</v>
      </c>
      <c r="W1444" s="69">
        <v>0</v>
      </c>
      <c r="X1444" s="69">
        <v>0</v>
      </c>
      <c r="Y1444" s="69">
        <v>0</v>
      </c>
      <c r="Z1444" s="69">
        <v>0</v>
      </c>
      <c r="AA1444" s="69">
        <v>1</v>
      </c>
      <c r="AB1444" s="69">
        <v>31</v>
      </c>
      <c r="AC1444" s="69">
        <v>0</v>
      </c>
      <c r="AD1444" s="69">
        <v>0</v>
      </c>
      <c r="AE1444" s="69">
        <v>0</v>
      </c>
      <c r="AF1444" s="69">
        <v>1</v>
      </c>
      <c r="AG1444" s="69">
        <v>0</v>
      </c>
      <c r="AH1444" s="69">
        <v>1</v>
      </c>
      <c r="AI1444" s="69">
        <v>0</v>
      </c>
      <c r="AJ1444" s="69">
        <v>0</v>
      </c>
      <c r="AK1444" s="69">
        <v>0</v>
      </c>
      <c r="AL1444" s="69">
        <v>0</v>
      </c>
      <c r="AM1444" s="69">
        <v>0</v>
      </c>
      <c r="AN1444" s="69">
        <v>0</v>
      </c>
      <c r="AO1444" s="69">
        <v>0</v>
      </c>
      <c r="AP1444" s="69">
        <v>0</v>
      </c>
      <c r="AQ1444" s="84">
        <v>0</v>
      </c>
      <c r="AR1444" s="69">
        <v>0</v>
      </c>
      <c r="AS1444" s="69">
        <v>0</v>
      </c>
      <c r="AT1444" s="69">
        <v>0</v>
      </c>
      <c r="AU1444" s="69">
        <v>0</v>
      </c>
      <c r="AV1444" s="69">
        <v>0</v>
      </c>
      <c r="AW1444" s="69">
        <v>0</v>
      </c>
      <c r="AX1444" s="69">
        <v>0</v>
      </c>
      <c r="AY1444" s="69">
        <v>0</v>
      </c>
      <c r="AZ1444" s="69">
        <v>0</v>
      </c>
      <c r="BA1444" s="69">
        <v>0</v>
      </c>
      <c r="BB1444" s="69">
        <v>0</v>
      </c>
      <c r="BC1444" s="69">
        <v>0</v>
      </c>
      <c r="BD1444" s="69">
        <v>0</v>
      </c>
      <c r="BE1444" s="69">
        <v>0</v>
      </c>
      <c r="BF1444" s="69">
        <v>0</v>
      </c>
      <c r="BG1444" s="69">
        <v>0</v>
      </c>
      <c r="BH1444" s="69">
        <v>0</v>
      </c>
      <c r="BK1444" s="69">
        <v>3</v>
      </c>
      <c r="BL1444" s="69">
        <v>10</v>
      </c>
      <c r="BM1444" s="69">
        <v>1</v>
      </c>
      <c r="BN1444" s="69">
        <v>31</v>
      </c>
      <c r="BO1444" s="89">
        <v>0</v>
      </c>
      <c r="BP1444" s="69">
        <v>1</v>
      </c>
      <c r="BQ1444" s="69">
        <v>1</v>
      </c>
      <c r="BR1444" s="69">
        <v>1</v>
      </c>
      <c r="BS1444" s="69">
        <v>23016</v>
      </c>
      <c r="BT1444" s="69">
        <v>0</v>
      </c>
      <c r="BU1444" s="69">
        <v>0</v>
      </c>
      <c r="BV1444" s="69">
        <v>1000</v>
      </c>
      <c r="BW1444" s="69">
        <v>0</v>
      </c>
      <c r="BY1444" s="69">
        <v>0</v>
      </c>
      <c r="BZ1444" s="69">
        <v>0</v>
      </c>
      <c r="CA1444" s="69">
        <v>31</v>
      </c>
      <c r="CB1444" s="89">
        <v>0</v>
      </c>
      <c r="CC1444" s="69">
        <v>0</v>
      </c>
      <c r="CD1444" s="69">
        <v>0</v>
      </c>
      <c r="CE1444" s="69">
        <v>0</v>
      </c>
      <c r="CF1444" s="69">
        <v>0</v>
      </c>
      <c r="CG1444" s="69">
        <v>0</v>
      </c>
      <c r="CH1444" s="69">
        <v>0</v>
      </c>
      <c r="CI1444" s="69">
        <v>0</v>
      </c>
      <c r="CJ1444" s="69">
        <v>0</v>
      </c>
      <c r="CL1444" s="69">
        <v>0</v>
      </c>
      <c r="CM1444" s="69">
        <v>0</v>
      </c>
      <c r="CN1444" s="69">
        <v>0</v>
      </c>
      <c r="CO1444" s="89">
        <v>0</v>
      </c>
      <c r="CP1444" s="69">
        <v>0</v>
      </c>
      <c r="CQ1444" s="69">
        <v>0</v>
      </c>
      <c r="CR1444" s="69">
        <v>0</v>
      </c>
      <c r="CS1444" s="69">
        <v>0</v>
      </c>
      <c r="CT1444" s="69">
        <v>0</v>
      </c>
      <c r="CU1444" s="69">
        <v>0</v>
      </c>
      <c r="CV1444" s="69">
        <v>0</v>
      </c>
      <c r="CW1444" s="69">
        <v>0</v>
      </c>
      <c r="CZ1444" s="69">
        <v>0</v>
      </c>
      <c r="DA1444" s="69">
        <v>0</v>
      </c>
      <c r="DB1444" s="69">
        <v>10</v>
      </c>
      <c r="DC1444" s="69">
        <v>15</v>
      </c>
      <c r="DD1444" s="69">
        <v>0</v>
      </c>
      <c r="DE1444" s="69">
        <v>0</v>
      </c>
      <c r="DF1444" s="69">
        <v>0</v>
      </c>
      <c r="DG1444" s="69">
        <v>1</v>
      </c>
      <c r="DI1444" s="69" t="e">
        <f>INDEX(Sheet3!$E$78:$E$1130,MATCH(A1444,Sheet3!$D$78:$D$1130,0))</f>
        <v>#N/A</v>
      </c>
      <c r="DJ1444" s="69" t="str">
        <f t="shared" ref="DJ1444:DJ1509" si="283">IFERROR(DI1444,F1444)</f>
        <v>skill_icons.ps_pet_skill_026</v>
      </c>
      <c r="DK1444" s="69" t="s">
        <v>3206</v>
      </c>
      <c r="DL1444" s="93"/>
      <c r="DM1444" s="94" t="s">
        <v>3207</v>
      </c>
      <c r="DN1444" s="69" t="e">
        <f>"造成["&amp;INDEX(Sheet5!$L$2:$L$11,MATCH(BL1444,Sheet5!$J$2:$J$11,0))&amp;":"&amp;BR1444&amp;"*"&amp;BS1444/1000&amp;"]"&amp;INDEX(Sheet5!$I$2:$I$4,MATCH(BR1444,Sheet5!$H$2:$H$4,0))&amp;"的"&amp;INDEX(Sheet5!$K$2:$K$11,MATCH(BL1444,Sheet5!$J$2:$J$11,0))</f>
        <v>#N/A</v>
      </c>
      <c r="DO1444" s="69" t="e">
        <f>"造成["&amp;INDEX(Sheet5!$L$2:$L$11,MATCH(BY1444,Sheet5!$J$2:$J$11,0))&amp;":"&amp;CE1444&amp;"*"&amp;CF1444/1000&amp;"]"&amp;INDEX(Sheet5!$I$2:$I$4,MATCH(CE1444,Sheet5!$H$2:$H$4,0))&amp;"的"&amp;INDEX(Sheet5!$K$2:$K$11,MATCH(BY1444,Sheet5!$J$2:$J$11,0))</f>
        <v>#N/A</v>
      </c>
      <c r="DP1444" s="69"/>
      <c r="DQ1444" s="69"/>
      <c r="DR1444" s="69" t="e">
        <f t="shared" si="281"/>
        <v>#N/A</v>
      </c>
      <c r="DS1444" s="90">
        <f>MATCH(A1444,Sheet5!D:D,0)</f>
        <v>109</v>
      </c>
      <c r="DT1444" s="94" t="e">
        <f>MATCH(A1444,Sheet5!F:F,0)</f>
        <v>#N/A</v>
      </c>
      <c r="DU1444" s="69">
        <v>10</v>
      </c>
      <c r="DV1444" s="69">
        <v>15</v>
      </c>
      <c r="DW1444" s="69">
        <v>0</v>
      </c>
      <c r="DX1444" s="69">
        <v>0</v>
      </c>
      <c r="DY1444" s="69">
        <v>0</v>
      </c>
    </row>
    <row r="1445" spans="1:129" ht="14.25">
      <c r="A1445" s="69">
        <v>71703</v>
      </c>
      <c r="B1445" s="69">
        <v>0</v>
      </c>
      <c r="C1445" s="69">
        <v>1</v>
      </c>
      <c r="D1445" s="69" t="s">
        <v>3208</v>
      </c>
      <c r="E1445" s="69" t="s">
        <v>2899</v>
      </c>
      <c r="F1445" s="69" t="s">
        <v>2900</v>
      </c>
      <c r="G1445" s="69">
        <v>1</v>
      </c>
      <c r="H1445" s="69" t="s">
        <v>852</v>
      </c>
      <c r="I1445" s="69">
        <v>0</v>
      </c>
      <c r="J1445" s="69">
        <v>0</v>
      </c>
      <c r="K1445" s="69">
        <v>0</v>
      </c>
      <c r="M1445" s="69">
        <v>0</v>
      </c>
      <c r="O1445" s="69">
        <v>0</v>
      </c>
      <c r="P1445" s="69">
        <v>1</v>
      </c>
      <c r="Q1445" s="69">
        <v>0</v>
      </c>
      <c r="R1445" s="69">
        <v>2</v>
      </c>
      <c r="S1445" s="69">
        <v>32768</v>
      </c>
      <c r="T1445" s="69">
        <v>100</v>
      </c>
      <c r="U1445" s="69">
        <v>0</v>
      </c>
      <c r="V1445" s="69">
        <v>0</v>
      </c>
      <c r="W1445" s="69">
        <v>0</v>
      </c>
      <c r="X1445" s="69">
        <v>0</v>
      </c>
      <c r="Y1445" s="69">
        <v>0</v>
      </c>
      <c r="Z1445" s="69">
        <v>0</v>
      </c>
      <c r="AA1445" s="69">
        <v>1</v>
      </c>
      <c r="AB1445" s="69">
        <v>31</v>
      </c>
      <c r="AC1445" s="69">
        <v>0</v>
      </c>
      <c r="AD1445" s="69">
        <v>0</v>
      </c>
      <c r="AE1445" s="69">
        <v>0</v>
      </c>
      <c r="AF1445" s="69">
        <v>1</v>
      </c>
      <c r="AG1445" s="69">
        <v>0</v>
      </c>
      <c r="AH1445" s="69">
        <v>1</v>
      </c>
      <c r="AI1445" s="69">
        <v>0</v>
      </c>
      <c r="AJ1445" s="69">
        <v>0</v>
      </c>
      <c r="AK1445" s="69">
        <v>0</v>
      </c>
      <c r="AL1445" s="69">
        <v>0</v>
      </c>
      <c r="AM1445" s="69">
        <v>0</v>
      </c>
      <c r="AN1445" s="69">
        <v>0</v>
      </c>
      <c r="AO1445" s="69">
        <v>0</v>
      </c>
      <c r="AP1445" s="69">
        <v>0</v>
      </c>
      <c r="AQ1445" s="84">
        <v>0</v>
      </c>
      <c r="AR1445" s="69">
        <v>0</v>
      </c>
      <c r="AS1445" s="69">
        <v>0</v>
      </c>
      <c r="AT1445" s="69">
        <v>0</v>
      </c>
      <c r="AU1445" s="69">
        <v>0</v>
      </c>
      <c r="AV1445" s="69">
        <v>0</v>
      </c>
      <c r="AW1445" s="69">
        <v>0</v>
      </c>
      <c r="AX1445" s="69">
        <v>0</v>
      </c>
      <c r="AY1445" s="69">
        <v>0</v>
      </c>
      <c r="AZ1445" s="69">
        <v>0</v>
      </c>
      <c r="BA1445" s="69">
        <v>0</v>
      </c>
      <c r="BB1445" s="69">
        <v>0</v>
      </c>
      <c r="BC1445" s="69">
        <v>0</v>
      </c>
      <c r="BD1445" s="69">
        <v>0</v>
      </c>
      <c r="BE1445" s="69">
        <v>0</v>
      </c>
      <c r="BF1445" s="69">
        <v>0</v>
      </c>
      <c r="BG1445" s="69">
        <v>0</v>
      </c>
      <c r="BH1445" s="69">
        <v>0</v>
      </c>
      <c r="BK1445" s="69">
        <v>3</v>
      </c>
      <c r="BL1445" s="69">
        <v>10</v>
      </c>
      <c r="BM1445" s="69">
        <v>1</v>
      </c>
      <c r="BN1445" s="69">
        <v>31</v>
      </c>
      <c r="BO1445" s="89">
        <v>0</v>
      </c>
      <c r="BP1445" s="69">
        <v>1</v>
      </c>
      <c r="BQ1445" s="69">
        <v>1</v>
      </c>
      <c r="BR1445" s="69">
        <v>1</v>
      </c>
      <c r="BS1445" s="69">
        <v>23017</v>
      </c>
      <c r="BT1445" s="69">
        <v>0</v>
      </c>
      <c r="BU1445" s="69">
        <v>0</v>
      </c>
      <c r="BV1445" s="69">
        <v>1000</v>
      </c>
      <c r="BW1445" s="69">
        <v>0</v>
      </c>
      <c r="BY1445" s="69">
        <v>0</v>
      </c>
      <c r="BZ1445" s="69">
        <v>0</v>
      </c>
      <c r="CA1445" s="69">
        <v>31</v>
      </c>
      <c r="CB1445" s="89">
        <v>0</v>
      </c>
      <c r="CC1445" s="69">
        <v>0</v>
      </c>
      <c r="CD1445" s="69">
        <v>0</v>
      </c>
      <c r="CE1445" s="69">
        <v>0</v>
      </c>
      <c r="CF1445" s="69">
        <v>0</v>
      </c>
      <c r="CG1445" s="69">
        <v>0</v>
      </c>
      <c r="CH1445" s="69">
        <v>0</v>
      </c>
      <c r="CI1445" s="69">
        <v>0</v>
      </c>
      <c r="CJ1445" s="69">
        <v>0</v>
      </c>
      <c r="CL1445" s="69">
        <v>0</v>
      </c>
      <c r="CM1445" s="69">
        <v>0</v>
      </c>
      <c r="CN1445" s="69">
        <v>0</v>
      </c>
      <c r="CO1445" s="89">
        <v>0</v>
      </c>
      <c r="CP1445" s="69">
        <v>0</v>
      </c>
      <c r="CQ1445" s="69">
        <v>0</v>
      </c>
      <c r="CR1445" s="69">
        <v>0</v>
      </c>
      <c r="CS1445" s="69">
        <v>0</v>
      </c>
      <c r="CT1445" s="69">
        <v>0</v>
      </c>
      <c r="CU1445" s="69">
        <v>0</v>
      </c>
      <c r="CV1445" s="69">
        <v>0</v>
      </c>
      <c r="CW1445" s="69">
        <v>0</v>
      </c>
      <c r="CZ1445" s="69">
        <v>0</v>
      </c>
      <c r="DA1445" s="69">
        <v>0</v>
      </c>
      <c r="DB1445" s="69">
        <v>10</v>
      </c>
      <c r="DC1445" s="69">
        <v>15</v>
      </c>
      <c r="DD1445" s="69">
        <v>0</v>
      </c>
      <c r="DE1445" s="69">
        <v>0</v>
      </c>
      <c r="DF1445" s="69">
        <v>0</v>
      </c>
      <c r="DG1445" s="69">
        <v>1</v>
      </c>
      <c r="DI1445" s="69" t="e">
        <f>INDEX(Sheet3!$E$78:$E$1130,MATCH(A1445,Sheet3!$D$78:$D$1130,0))</f>
        <v>#N/A</v>
      </c>
      <c r="DJ1445" s="69" t="str">
        <f t="shared" si="283"/>
        <v>skill_icons.ps_pet_skill_027</v>
      </c>
      <c r="DK1445" s="69" t="s">
        <v>3209</v>
      </c>
      <c r="DL1445" s="93"/>
      <c r="DM1445" s="94" t="s">
        <v>3210</v>
      </c>
      <c r="DN1445" s="69" t="e">
        <f>"造成["&amp;INDEX(Sheet5!$L$2:$L$11,MATCH(BL1445,Sheet5!$J$2:$J$11,0))&amp;":"&amp;BR1445&amp;"*"&amp;BS1445/1000&amp;"]"&amp;INDEX(Sheet5!$I$2:$I$4,MATCH(BR1445,Sheet5!$H$2:$H$4,0))&amp;"的"&amp;INDEX(Sheet5!$K$2:$K$11,MATCH(BL1445,Sheet5!$J$2:$J$11,0))</f>
        <v>#N/A</v>
      </c>
      <c r="DO1445" s="69" t="e">
        <f>"造成["&amp;INDEX(Sheet5!$L$2:$L$11,MATCH(BY1445,Sheet5!$J$2:$J$11,0))&amp;":"&amp;CE1445&amp;"*"&amp;CF1445/1000&amp;"]"&amp;INDEX(Sheet5!$I$2:$I$4,MATCH(CE1445,Sheet5!$H$2:$H$4,0))&amp;"的"&amp;INDEX(Sheet5!$K$2:$K$11,MATCH(BY1445,Sheet5!$J$2:$J$11,0))</f>
        <v>#N/A</v>
      </c>
      <c r="DP1445" s="69"/>
      <c r="DQ1445" s="69"/>
      <c r="DR1445" s="69" t="e">
        <f t="shared" si="281"/>
        <v>#N/A</v>
      </c>
      <c r="DS1445" s="90">
        <f>MATCH(A1445,Sheet5!D:D,0)</f>
        <v>110</v>
      </c>
      <c r="DT1445" s="94" t="e">
        <f>MATCH(A1445,Sheet5!F:F,0)</f>
        <v>#N/A</v>
      </c>
      <c r="DU1445" s="69">
        <v>10</v>
      </c>
      <c r="DV1445" s="69">
        <v>15</v>
      </c>
      <c r="DW1445" s="69">
        <v>0</v>
      </c>
      <c r="DX1445" s="69">
        <v>0</v>
      </c>
      <c r="DY1445" s="69">
        <v>0</v>
      </c>
    </row>
    <row r="1446" spans="1:129" ht="14.25">
      <c r="A1446" s="69">
        <v>71803</v>
      </c>
      <c r="B1446" s="69">
        <v>0</v>
      </c>
      <c r="C1446" s="69">
        <v>1</v>
      </c>
      <c r="D1446" s="69" t="s">
        <v>3211</v>
      </c>
      <c r="E1446" s="69" t="s">
        <v>2904</v>
      </c>
      <c r="F1446" s="69" t="s">
        <v>2905</v>
      </c>
      <c r="G1446" s="69">
        <v>1</v>
      </c>
      <c r="H1446" s="69" t="s">
        <v>852</v>
      </c>
      <c r="I1446" s="69">
        <v>0</v>
      </c>
      <c r="J1446" s="69">
        <v>0</v>
      </c>
      <c r="K1446" s="69">
        <v>0</v>
      </c>
      <c r="M1446" s="69">
        <v>0</v>
      </c>
      <c r="O1446" s="69">
        <v>0</v>
      </c>
      <c r="P1446" s="69">
        <v>1</v>
      </c>
      <c r="Q1446" s="69">
        <v>0</v>
      </c>
      <c r="R1446" s="69">
        <v>2</v>
      </c>
      <c r="S1446" s="69">
        <v>32768</v>
      </c>
      <c r="T1446" s="69">
        <v>100</v>
      </c>
      <c r="U1446" s="69">
        <v>0</v>
      </c>
      <c r="V1446" s="69">
        <v>0</v>
      </c>
      <c r="W1446" s="69">
        <v>0</v>
      </c>
      <c r="X1446" s="69">
        <v>0</v>
      </c>
      <c r="Y1446" s="69">
        <v>0</v>
      </c>
      <c r="Z1446" s="69">
        <v>0</v>
      </c>
      <c r="AA1446" s="69">
        <v>1</v>
      </c>
      <c r="AB1446" s="69">
        <v>31</v>
      </c>
      <c r="AC1446" s="69">
        <v>0</v>
      </c>
      <c r="AD1446" s="69">
        <v>0</v>
      </c>
      <c r="AE1446" s="69">
        <v>0</v>
      </c>
      <c r="AF1446" s="69">
        <v>1</v>
      </c>
      <c r="AG1446" s="69">
        <v>0</v>
      </c>
      <c r="AH1446" s="69">
        <v>1</v>
      </c>
      <c r="AI1446" s="69">
        <v>0</v>
      </c>
      <c r="AJ1446" s="69">
        <v>0</v>
      </c>
      <c r="AK1446" s="69">
        <v>0</v>
      </c>
      <c r="AL1446" s="69">
        <v>0</v>
      </c>
      <c r="AM1446" s="69">
        <v>0</v>
      </c>
      <c r="AN1446" s="69">
        <v>0</v>
      </c>
      <c r="AO1446" s="69">
        <v>0</v>
      </c>
      <c r="AP1446" s="69">
        <v>0</v>
      </c>
      <c r="AQ1446" s="84">
        <v>0</v>
      </c>
      <c r="AR1446" s="69">
        <v>0</v>
      </c>
      <c r="AS1446" s="69">
        <v>0</v>
      </c>
      <c r="AT1446" s="69">
        <v>0</v>
      </c>
      <c r="AU1446" s="69">
        <v>0</v>
      </c>
      <c r="AV1446" s="69">
        <v>0</v>
      </c>
      <c r="AW1446" s="69">
        <v>0</v>
      </c>
      <c r="AX1446" s="69">
        <v>0</v>
      </c>
      <c r="AY1446" s="69">
        <v>0</v>
      </c>
      <c r="AZ1446" s="69">
        <v>0</v>
      </c>
      <c r="BA1446" s="69">
        <v>0</v>
      </c>
      <c r="BB1446" s="69">
        <v>0</v>
      </c>
      <c r="BC1446" s="69">
        <v>0</v>
      </c>
      <c r="BD1446" s="69">
        <v>0</v>
      </c>
      <c r="BE1446" s="69">
        <v>0</v>
      </c>
      <c r="BF1446" s="69">
        <v>0</v>
      </c>
      <c r="BG1446" s="69">
        <v>0</v>
      </c>
      <c r="BH1446" s="69">
        <v>0</v>
      </c>
      <c r="BK1446" s="69">
        <v>3</v>
      </c>
      <c r="BL1446" s="69">
        <v>10</v>
      </c>
      <c r="BM1446" s="69">
        <v>1</v>
      </c>
      <c r="BN1446" s="69">
        <v>31</v>
      </c>
      <c r="BO1446" s="89">
        <v>0</v>
      </c>
      <c r="BP1446" s="69">
        <v>1</v>
      </c>
      <c r="BQ1446" s="69">
        <v>1</v>
      </c>
      <c r="BR1446" s="69">
        <v>1</v>
      </c>
      <c r="BS1446" s="69">
        <v>23018</v>
      </c>
      <c r="BT1446" s="69">
        <v>0</v>
      </c>
      <c r="BU1446" s="69">
        <v>0</v>
      </c>
      <c r="BV1446" s="69">
        <v>1000</v>
      </c>
      <c r="BW1446" s="69">
        <v>0</v>
      </c>
      <c r="BY1446" s="69">
        <v>0</v>
      </c>
      <c r="BZ1446" s="69">
        <v>0</v>
      </c>
      <c r="CA1446" s="69">
        <v>31</v>
      </c>
      <c r="CB1446" s="89">
        <v>0</v>
      </c>
      <c r="CC1446" s="69">
        <v>0</v>
      </c>
      <c r="CD1446" s="69">
        <v>0</v>
      </c>
      <c r="CE1446" s="69">
        <v>0</v>
      </c>
      <c r="CF1446" s="69">
        <v>0</v>
      </c>
      <c r="CG1446" s="69">
        <v>0</v>
      </c>
      <c r="CH1446" s="69">
        <v>0</v>
      </c>
      <c r="CI1446" s="69">
        <v>0</v>
      </c>
      <c r="CJ1446" s="69">
        <v>0</v>
      </c>
      <c r="CL1446" s="69">
        <v>0</v>
      </c>
      <c r="CM1446" s="69">
        <v>0</v>
      </c>
      <c r="CN1446" s="69">
        <v>0</v>
      </c>
      <c r="CO1446" s="89">
        <v>0</v>
      </c>
      <c r="CP1446" s="69">
        <v>0</v>
      </c>
      <c r="CQ1446" s="69">
        <v>0</v>
      </c>
      <c r="CR1446" s="69">
        <v>0</v>
      </c>
      <c r="CS1446" s="69">
        <v>0</v>
      </c>
      <c r="CT1446" s="69">
        <v>0</v>
      </c>
      <c r="CU1446" s="69">
        <v>0</v>
      </c>
      <c r="CV1446" s="69">
        <v>0</v>
      </c>
      <c r="CW1446" s="69">
        <v>0</v>
      </c>
      <c r="CZ1446" s="69">
        <v>0</v>
      </c>
      <c r="DA1446" s="69">
        <v>0</v>
      </c>
      <c r="DB1446" s="69">
        <v>10</v>
      </c>
      <c r="DC1446" s="69">
        <v>15</v>
      </c>
      <c r="DD1446" s="69">
        <v>0</v>
      </c>
      <c r="DE1446" s="69">
        <v>0</v>
      </c>
      <c r="DF1446" s="69">
        <v>0</v>
      </c>
      <c r="DG1446" s="69">
        <v>1</v>
      </c>
      <c r="DI1446" s="69" t="e">
        <f>INDEX(Sheet3!$E$78:$E$1130,MATCH(A1446,Sheet3!$D$78:$D$1130,0))</f>
        <v>#N/A</v>
      </c>
      <c r="DJ1446" s="69" t="str">
        <f t="shared" si="283"/>
        <v>skill_icons.ps_pet_skill_028</v>
      </c>
      <c r="DK1446" s="69" t="s">
        <v>3212</v>
      </c>
      <c r="DL1446" s="93"/>
      <c r="DM1446" s="94" t="s">
        <v>3213</v>
      </c>
      <c r="DN1446" s="69" t="e">
        <f>"造成["&amp;INDEX(Sheet5!$L$2:$L$11,MATCH(BL1446,Sheet5!$J$2:$J$11,0))&amp;":"&amp;BR1446&amp;"*"&amp;BS1446/1000&amp;"]"&amp;INDEX(Sheet5!$I$2:$I$4,MATCH(BR1446,Sheet5!$H$2:$H$4,0))&amp;"的"&amp;INDEX(Sheet5!$K$2:$K$11,MATCH(BL1446,Sheet5!$J$2:$J$11,0))</f>
        <v>#N/A</v>
      </c>
      <c r="DO1446" s="69" t="e">
        <f>"造成["&amp;INDEX(Sheet5!$L$2:$L$11,MATCH(BY1446,Sheet5!$J$2:$J$11,0))&amp;":"&amp;CE1446&amp;"*"&amp;CF1446/1000&amp;"]"&amp;INDEX(Sheet5!$I$2:$I$4,MATCH(CE1446,Sheet5!$H$2:$H$4,0))&amp;"的"&amp;INDEX(Sheet5!$K$2:$K$11,MATCH(BY1446,Sheet5!$J$2:$J$11,0))</f>
        <v>#N/A</v>
      </c>
      <c r="DP1446" s="69"/>
      <c r="DQ1446" s="69"/>
      <c r="DR1446" s="69" t="e">
        <f t="shared" si="281"/>
        <v>#N/A</v>
      </c>
      <c r="DS1446" s="90">
        <f>MATCH(A1446,Sheet5!D:D,0)</f>
        <v>111</v>
      </c>
      <c r="DT1446" s="94" t="e">
        <f>MATCH(A1446,Sheet5!F:F,0)</f>
        <v>#N/A</v>
      </c>
      <c r="DU1446" s="69">
        <v>10</v>
      </c>
      <c r="DV1446" s="69">
        <v>15</v>
      </c>
      <c r="DW1446" s="69">
        <v>0</v>
      </c>
      <c r="DX1446" s="69">
        <v>0</v>
      </c>
      <c r="DY1446" s="69">
        <v>0</v>
      </c>
    </row>
    <row r="1447" spans="1:129" ht="15">
      <c r="A1447" s="69">
        <v>71903</v>
      </c>
      <c r="B1447" s="69">
        <v>0</v>
      </c>
      <c r="C1447" s="69">
        <v>1</v>
      </c>
      <c r="D1447" s="69" t="s">
        <v>3214</v>
      </c>
      <c r="E1447" s="69" t="s">
        <v>2909</v>
      </c>
      <c r="F1447" s="69" t="s">
        <v>2910</v>
      </c>
      <c r="G1447" s="69">
        <v>1</v>
      </c>
      <c r="H1447" s="69" t="s">
        <v>852</v>
      </c>
      <c r="I1447" s="69">
        <v>0</v>
      </c>
      <c r="J1447" s="69">
        <v>0</v>
      </c>
      <c r="K1447" s="69">
        <v>0</v>
      </c>
      <c r="M1447" s="69">
        <v>0</v>
      </c>
      <c r="O1447" s="69">
        <v>0</v>
      </c>
      <c r="P1447" s="69">
        <v>1</v>
      </c>
      <c r="Q1447" s="69">
        <v>0</v>
      </c>
      <c r="R1447" s="69">
        <v>2</v>
      </c>
      <c r="S1447" s="69">
        <v>1</v>
      </c>
      <c r="T1447" s="69">
        <v>60</v>
      </c>
      <c r="U1447" s="69">
        <v>30</v>
      </c>
      <c r="V1447" s="69">
        <v>0</v>
      </c>
      <c r="W1447" s="69">
        <v>0</v>
      </c>
      <c r="X1447" s="69">
        <v>0</v>
      </c>
      <c r="Y1447" s="69">
        <v>0</v>
      </c>
      <c r="Z1447" s="69">
        <v>86400000</v>
      </c>
      <c r="AA1447" s="69">
        <v>1</v>
      </c>
      <c r="AB1447" s="69">
        <v>31</v>
      </c>
      <c r="AC1447" s="69">
        <v>0</v>
      </c>
      <c r="AD1447" s="69">
        <v>0</v>
      </c>
      <c r="AE1447" s="69">
        <v>0</v>
      </c>
      <c r="AF1447" s="69">
        <v>1</v>
      </c>
      <c r="AG1447" s="69">
        <v>0</v>
      </c>
      <c r="AH1447" s="69">
        <v>1</v>
      </c>
      <c r="AI1447" s="69">
        <v>0</v>
      </c>
      <c r="AJ1447" s="69">
        <v>0</v>
      </c>
      <c r="AK1447" s="69">
        <v>0</v>
      </c>
      <c r="AL1447" s="69">
        <v>0</v>
      </c>
      <c r="AM1447" s="69">
        <v>0</v>
      </c>
      <c r="AN1447" s="69">
        <v>0</v>
      </c>
      <c r="AO1447" s="69">
        <v>0</v>
      </c>
      <c r="AP1447" s="69">
        <v>0</v>
      </c>
      <c r="AQ1447" s="84">
        <v>0</v>
      </c>
      <c r="AR1447" s="69">
        <v>0</v>
      </c>
      <c r="AS1447" s="69">
        <v>0</v>
      </c>
      <c r="AT1447" s="69">
        <v>0</v>
      </c>
      <c r="AU1447" s="69">
        <v>0</v>
      </c>
      <c r="AV1447" s="69">
        <v>0</v>
      </c>
      <c r="AW1447" s="69">
        <v>0</v>
      </c>
      <c r="AX1447" s="69">
        <v>0</v>
      </c>
      <c r="AY1447" s="69">
        <v>0</v>
      </c>
      <c r="AZ1447" s="69">
        <v>0</v>
      </c>
      <c r="BA1447" s="69">
        <v>0</v>
      </c>
      <c r="BB1447" s="69">
        <v>0</v>
      </c>
      <c r="BC1447" s="69">
        <v>0</v>
      </c>
      <c r="BD1447" s="69">
        <v>0</v>
      </c>
      <c r="BE1447" s="69">
        <v>0</v>
      </c>
      <c r="BF1447" s="69">
        <v>0</v>
      </c>
      <c r="BG1447" s="69">
        <v>0</v>
      </c>
      <c r="BH1447" s="69">
        <v>0</v>
      </c>
      <c r="BK1447" s="69">
        <v>3</v>
      </c>
      <c r="BL1447" s="69">
        <v>10</v>
      </c>
      <c r="BM1447" s="69">
        <v>1</v>
      </c>
      <c r="BN1447" s="69">
        <v>31</v>
      </c>
      <c r="BO1447" s="89">
        <v>0</v>
      </c>
      <c r="BP1447" s="69">
        <v>1</v>
      </c>
      <c r="BQ1447" s="69">
        <v>1</v>
      </c>
      <c r="BR1447" s="69">
        <v>1</v>
      </c>
      <c r="BS1447" s="69">
        <v>23019</v>
      </c>
      <c r="BT1447" s="69">
        <v>0</v>
      </c>
      <c r="BU1447" s="69">
        <v>0</v>
      </c>
      <c r="BV1447" s="69">
        <v>1000</v>
      </c>
      <c r="BW1447" s="69">
        <v>0</v>
      </c>
      <c r="BY1447" s="69">
        <v>0</v>
      </c>
      <c r="BZ1447" s="69">
        <v>0</v>
      </c>
      <c r="CA1447" s="69">
        <v>31</v>
      </c>
      <c r="CB1447" s="89">
        <v>0</v>
      </c>
      <c r="CC1447" s="69">
        <v>0</v>
      </c>
      <c r="CD1447" s="69">
        <v>0</v>
      </c>
      <c r="CE1447" s="69">
        <v>0</v>
      </c>
      <c r="CF1447" s="69">
        <v>0</v>
      </c>
      <c r="CG1447" s="69">
        <v>0</v>
      </c>
      <c r="CH1447" s="69">
        <v>0</v>
      </c>
      <c r="CI1447" s="69">
        <v>0</v>
      </c>
      <c r="CJ1447" s="69">
        <v>0</v>
      </c>
      <c r="CL1447" s="69">
        <v>0</v>
      </c>
      <c r="CM1447" s="69">
        <v>0</v>
      </c>
      <c r="CN1447" s="69">
        <v>0</v>
      </c>
      <c r="CO1447" s="89">
        <v>0</v>
      </c>
      <c r="CP1447" s="69">
        <v>0</v>
      </c>
      <c r="CQ1447" s="69">
        <v>0</v>
      </c>
      <c r="CR1447" s="69">
        <v>0</v>
      </c>
      <c r="CS1447" s="69">
        <v>0</v>
      </c>
      <c r="CT1447" s="69">
        <v>0</v>
      </c>
      <c r="CU1447" s="69">
        <v>0</v>
      </c>
      <c r="CV1447" s="69">
        <v>0</v>
      </c>
      <c r="CW1447" s="69">
        <v>0</v>
      </c>
      <c r="CZ1447" s="69">
        <v>0</v>
      </c>
      <c r="DA1447" s="69">
        <v>0</v>
      </c>
      <c r="DB1447" s="69">
        <v>15</v>
      </c>
      <c r="DC1447" s="69">
        <v>60</v>
      </c>
      <c r="DD1447" s="69">
        <v>30</v>
      </c>
      <c r="DE1447" s="69">
        <v>0</v>
      </c>
      <c r="DF1447" s="69">
        <v>0</v>
      </c>
      <c r="DG1447" s="69">
        <v>1</v>
      </c>
      <c r="DI1447" s="69" t="e">
        <f>INDEX(Sheet3!$E$78:$E$1130,MATCH(A1447,Sheet3!$D$78:$D$1130,0))</f>
        <v>#N/A</v>
      </c>
      <c r="DJ1447" s="69" t="str">
        <f t="shared" si="283"/>
        <v>skill_icons.ps_pet_skill_029</v>
      </c>
      <c r="DK1447" s="69" t="s">
        <v>3215</v>
      </c>
      <c r="DL1447" s="93"/>
      <c r="DM1447" s="159" t="s">
        <v>3216</v>
      </c>
      <c r="DN1447" s="69" t="e">
        <f>"造成["&amp;INDEX(Sheet5!$L$2:$L$11,MATCH(BL1447,Sheet5!$J$2:$J$11,0))&amp;":"&amp;BR1447&amp;"*"&amp;BS1447/1000&amp;"]"&amp;INDEX(Sheet5!$I$2:$I$4,MATCH(BR1447,Sheet5!$H$2:$H$4,0))&amp;"的"&amp;INDEX(Sheet5!$K$2:$K$11,MATCH(BL1447,Sheet5!$J$2:$J$11,0))</f>
        <v>#N/A</v>
      </c>
      <c r="DO1447" s="69" t="e">
        <f>"造成["&amp;INDEX(Sheet5!$L$2:$L$11,MATCH(BY1447,Sheet5!$J$2:$J$11,0))&amp;":"&amp;CE1447&amp;"*"&amp;CF1447/1000&amp;"]"&amp;INDEX(Sheet5!$I$2:$I$4,MATCH(CE1447,Sheet5!$H$2:$H$4,0))&amp;"的"&amp;INDEX(Sheet5!$K$2:$K$11,MATCH(BY1447,Sheet5!$J$2:$J$11,0))</f>
        <v>#N/A</v>
      </c>
      <c r="DP1447" s="69"/>
      <c r="DQ1447" s="69"/>
      <c r="DR1447" s="69" t="e">
        <f t="shared" si="281"/>
        <v>#N/A</v>
      </c>
      <c r="DS1447" s="90">
        <f>MATCH(A1447,Sheet5!D:D,0)</f>
        <v>112</v>
      </c>
      <c r="DT1447" s="94" t="e">
        <f>MATCH(A1447,Sheet5!F:F,0)</f>
        <v>#N/A</v>
      </c>
      <c r="DU1447" s="69">
        <v>15</v>
      </c>
      <c r="DV1447" s="69">
        <v>60</v>
      </c>
      <c r="DW1447" s="69">
        <v>30</v>
      </c>
      <c r="DX1447" s="69">
        <v>0</v>
      </c>
      <c r="DY1447" s="69">
        <v>0</v>
      </c>
    </row>
    <row r="1448" spans="1:129" ht="14.25">
      <c r="A1448" s="69">
        <v>72003</v>
      </c>
      <c r="B1448" s="69">
        <v>0</v>
      </c>
      <c r="C1448" s="69">
        <v>1</v>
      </c>
      <c r="D1448" s="69" t="s">
        <v>3217</v>
      </c>
      <c r="E1448" s="69" t="s">
        <v>2914</v>
      </c>
      <c r="F1448" s="69" t="s">
        <v>2915</v>
      </c>
      <c r="G1448" s="69">
        <v>1</v>
      </c>
      <c r="H1448" s="69" t="s">
        <v>852</v>
      </c>
      <c r="I1448" s="69">
        <v>0</v>
      </c>
      <c r="J1448" s="69">
        <v>0</v>
      </c>
      <c r="K1448" s="69">
        <v>0</v>
      </c>
      <c r="M1448" s="69">
        <v>0</v>
      </c>
      <c r="O1448" s="69">
        <v>0</v>
      </c>
      <c r="P1448" s="69">
        <v>1</v>
      </c>
      <c r="Q1448" s="69">
        <v>0</v>
      </c>
      <c r="R1448" s="69">
        <v>2</v>
      </c>
      <c r="S1448" s="69">
        <v>32768</v>
      </c>
      <c r="T1448" s="69">
        <v>100</v>
      </c>
      <c r="U1448" s="69">
        <v>0</v>
      </c>
      <c r="V1448" s="69">
        <v>0</v>
      </c>
      <c r="W1448" s="69">
        <v>0</v>
      </c>
      <c r="X1448" s="69">
        <v>0</v>
      </c>
      <c r="Y1448" s="69">
        <v>0</v>
      </c>
      <c r="Z1448" s="69">
        <v>0</v>
      </c>
      <c r="AA1448" s="69">
        <v>1</v>
      </c>
      <c r="AB1448" s="69">
        <v>31</v>
      </c>
      <c r="AC1448" s="69">
        <v>0</v>
      </c>
      <c r="AD1448" s="69">
        <v>0</v>
      </c>
      <c r="AE1448" s="69">
        <v>0</v>
      </c>
      <c r="AF1448" s="69">
        <v>1</v>
      </c>
      <c r="AG1448" s="69">
        <v>0</v>
      </c>
      <c r="AH1448" s="69">
        <v>1</v>
      </c>
      <c r="AI1448" s="69">
        <v>0</v>
      </c>
      <c r="AJ1448" s="69">
        <v>0</v>
      </c>
      <c r="AK1448" s="69">
        <v>0</v>
      </c>
      <c r="AL1448" s="69">
        <v>0</v>
      </c>
      <c r="AM1448" s="69">
        <v>0</v>
      </c>
      <c r="AN1448" s="69">
        <v>0</v>
      </c>
      <c r="AO1448" s="69">
        <v>0</v>
      </c>
      <c r="AP1448" s="69">
        <v>0</v>
      </c>
      <c r="AQ1448" s="84">
        <v>0</v>
      </c>
      <c r="AR1448" s="69">
        <v>0</v>
      </c>
      <c r="AS1448" s="69">
        <v>0</v>
      </c>
      <c r="AT1448" s="69">
        <v>0</v>
      </c>
      <c r="AU1448" s="69">
        <v>0</v>
      </c>
      <c r="AV1448" s="69">
        <v>0</v>
      </c>
      <c r="AW1448" s="69">
        <v>0</v>
      </c>
      <c r="AX1448" s="69">
        <v>0</v>
      </c>
      <c r="AY1448" s="69">
        <v>0</v>
      </c>
      <c r="AZ1448" s="69">
        <v>0</v>
      </c>
      <c r="BA1448" s="69">
        <v>0</v>
      </c>
      <c r="BB1448" s="69">
        <v>0</v>
      </c>
      <c r="BC1448" s="69">
        <v>0</v>
      </c>
      <c r="BD1448" s="69">
        <v>0</v>
      </c>
      <c r="BE1448" s="69">
        <v>0</v>
      </c>
      <c r="BF1448" s="69">
        <v>0</v>
      </c>
      <c r="BG1448" s="69">
        <v>0</v>
      </c>
      <c r="BH1448" s="69">
        <v>0</v>
      </c>
      <c r="BK1448" s="69">
        <v>3</v>
      </c>
      <c r="BL1448" s="69">
        <v>10</v>
      </c>
      <c r="BM1448" s="69">
        <v>1</v>
      </c>
      <c r="BN1448" s="69">
        <v>31</v>
      </c>
      <c r="BO1448" s="89">
        <v>0</v>
      </c>
      <c r="BP1448" s="69">
        <v>1</v>
      </c>
      <c r="BQ1448" s="69">
        <v>1</v>
      </c>
      <c r="BR1448" s="69">
        <v>1</v>
      </c>
      <c r="BS1448" s="69">
        <v>23020</v>
      </c>
      <c r="BT1448" s="69">
        <v>0</v>
      </c>
      <c r="BU1448" s="69">
        <v>0</v>
      </c>
      <c r="BV1448" s="69">
        <v>1000</v>
      </c>
      <c r="BW1448" s="69">
        <v>0</v>
      </c>
      <c r="BY1448" s="69">
        <v>0</v>
      </c>
      <c r="BZ1448" s="69">
        <v>0</v>
      </c>
      <c r="CA1448" s="69">
        <v>31</v>
      </c>
      <c r="CB1448" s="89">
        <v>0</v>
      </c>
      <c r="CC1448" s="69">
        <v>0</v>
      </c>
      <c r="CD1448" s="69">
        <v>0</v>
      </c>
      <c r="CE1448" s="69">
        <v>0</v>
      </c>
      <c r="CF1448" s="69">
        <v>0</v>
      </c>
      <c r="CG1448" s="69">
        <v>0</v>
      </c>
      <c r="CH1448" s="69">
        <v>0</v>
      </c>
      <c r="CI1448" s="69">
        <v>0</v>
      </c>
      <c r="CJ1448" s="69">
        <v>0</v>
      </c>
      <c r="CL1448" s="69">
        <v>0</v>
      </c>
      <c r="CM1448" s="69">
        <v>0</v>
      </c>
      <c r="CN1448" s="69">
        <v>0</v>
      </c>
      <c r="CO1448" s="89">
        <v>0</v>
      </c>
      <c r="CP1448" s="69">
        <v>0</v>
      </c>
      <c r="CQ1448" s="69">
        <v>0</v>
      </c>
      <c r="CR1448" s="69">
        <v>0</v>
      </c>
      <c r="CS1448" s="69">
        <v>0</v>
      </c>
      <c r="CT1448" s="69">
        <v>0</v>
      </c>
      <c r="CU1448" s="69">
        <v>0</v>
      </c>
      <c r="CV1448" s="69">
        <v>0</v>
      </c>
      <c r="CW1448" s="69">
        <v>0</v>
      </c>
      <c r="CZ1448" s="69">
        <v>0</v>
      </c>
      <c r="DA1448" s="69">
        <v>0</v>
      </c>
      <c r="DB1448" s="69">
        <v>16</v>
      </c>
      <c r="DC1448" s="69">
        <v>0</v>
      </c>
      <c r="DD1448" s="69">
        <v>0</v>
      </c>
      <c r="DE1448" s="69">
        <v>0</v>
      </c>
      <c r="DF1448" s="69">
        <v>0</v>
      </c>
      <c r="DG1448" s="69">
        <v>1</v>
      </c>
      <c r="DI1448" s="69" t="e">
        <f>INDEX(Sheet3!$E$78:$E$1130,MATCH(A1448,Sheet3!$D$78:$D$1130,0))</f>
        <v>#N/A</v>
      </c>
      <c r="DJ1448" s="69" t="str">
        <f t="shared" si="283"/>
        <v>skill_icons.ps_pet_skill_030</v>
      </c>
      <c r="DK1448" s="69" t="s">
        <v>3218</v>
      </c>
      <c r="DL1448" s="93"/>
      <c r="DM1448" s="94" t="s">
        <v>3219</v>
      </c>
      <c r="DN1448" s="69" t="e">
        <f>"造成["&amp;INDEX(Sheet5!$L$2:$L$11,MATCH(BL1448,Sheet5!$J$2:$J$11,0))&amp;":"&amp;BR1448&amp;"*"&amp;BS1448/1000&amp;"]"&amp;INDEX(Sheet5!$I$2:$I$4,MATCH(BR1448,Sheet5!$H$2:$H$4,0))&amp;"的"&amp;INDEX(Sheet5!$K$2:$K$11,MATCH(BL1448,Sheet5!$J$2:$J$11,0))</f>
        <v>#N/A</v>
      </c>
      <c r="DO1448" s="69" t="e">
        <f>"造成["&amp;INDEX(Sheet5!$L$2:$L$11,MATCH(BY1448,Sheet5!$J$2:$J$11,0))&amp;":"&amp;CE1448&amp;"*"&amp;CF1448/1000&amp;"]"&amp;INDEX(Sheet5!$I$2:$I$4,MATCH(CE1448,Sheet5!$H$2:$H$4,0))&amp;"的"&amp;INDEX(Sheet5!$K$2:$K$11,MATCH(BY1448,Sheet5!$J$2:$J$11,0))</f>
        <v>#N/A</v>
      </c>
      <c r="DP1448" s="69"/>
      <c r="DQ1448" s="69"/>
      <c r="DR1448" s="69" t="e">
        <f t="shared" si="281"/>
        <v>#N/A</v>
      </c>
      <c r="DS1448" s="90">
        <f>MATCH(A1448,Sheet5!D:D,0)</f>
        <v>113</v>
      </c>
      <c r="DT1448" s="94" t="e">
        <f>MATCH(A1448,Sheet5!F:F,0)</f>
        <v>#N/A</v>
      </c>
      <c r="DU1448" s="69">
        <v>16</v>
      </c>
      <c r="DV1448" s="69">
        <v>0</v>
      </c>
      <c r="DW1448" s="69">
        <v>0</v>
      </c>
      <c r="DX1448" s="69">
        <v>0</v>
      </c>
      <c r="DY1448" s="69">
        <v>0</v>
      </c>
    </row>
    <row r="1449" spans="1:129" ht="14.25">
      <c r="A1449" s="69">
        <v>72103</v>
      </c>
      <c r="B1449" s="69">
        <v>0</v>
      </c>
      <c r="C1449" s="69">
        <v>1</v>
      </c>
      <c r="D1449" s="69" t="s">
        <v>3220</v>
      </c>
      <c r="E1449" s="69" t="s">
        <v>2919</v>
      </c>
      <c r="F1449" s="69" t="s">
        <v>2920</v>
      </c>
      <c r="G1449" s="69">
        <v>1</v>
      </c>
      <c r="H1449" s="69" t="s">
        <v>852</v>
      </c>
      <c r="I1449" s="69">
        <v>0</v>
      </c>
      <c r="J1449" s="69">
        <v>0</v>
      </c>
      <c r="K1449" s="69">
        <v>0</v>
      </c>
      <c r="M1449" s="69">
        <v>0</v>
      </c>
      <c r="O1449" s="69">
        <v>0</v>
      </c>
      <c r="P1449" s="69">
        <v>1</v>
      </c>
      <c r="Q1449" s="69">
        <v>0</v>
      </c>
      <c r="R1449" s="69">
        <v>2</v>
      </c>
      <c r="S1449" s="69">
        <v>32768</v>
      </c>
      <c r="T1449" s="69">
        <v>100</v>
      </c>
      <c r="U1449" s="69">
        <v>0</v>
      </c>
      <c r="V1449" s="69">
        <v>0</v>
      </c>
      <c r="W1449" s="69">
        <v>0</v>
      </c>
      <c r="X1449" s="69">
        <v>0</v>
      </c>
      <c r="Y1449" s="69">
        <v>0</v>
      </c>
      <c r="Z1449" s="69">
        <v>0</v>
      </c>
      <c r="AA1449" s="69">
        <v>1</v>
      </c>
      <c r="AB1449" s="69">
        <v>31</v>
      </c>
      <c r="AC1449" s="69">
        <v>0</v>
      </c>
      <c r="AD1449" s="69">
        <v>0</v>
      </c>
      <c r="AE1449" s="69">
        <v>0</v>
      </c>
      <c r="AF1449" s="69">
        <v>1</v>
      </c>
      <c r="AG1449" s="69">
        <v>0</v>
      </c>
      <c r="AH1449" s="69">
        <v>1</v>
      </c>
      <c r="AI1449" s="69">
        <v>0</v>
      </c>
      <c r="AJ1449" s="69">
        <v>0</v>
      </c>
      <c r="AK1449" s="69">
        <v>0</v>
      </c>
      <c r="AL1449" s="69">
        <v>0</v>
      </c>
      <c r="AM1449" s="69">
        <v>0</v>
      </c>
      <c r="AN1449" s="69">
        <v>0</v>
      </c>
      <c r="AO1449" s="69">
        <v>0</v>
      </c>
      <c r="AP1449" s="69">
        <v>0</v>
      </c>
      <c r="AQ1449" s="84">
        <v>0</v>
      </c>
      <c r="AR1449" s="69">
        <v>0</v>
      </c>
      <c r="AS1449" s="69">
        <v>0</v>
      </c>
      <c r="AT1449" s="69">
        <v>0</v>
      </c>
      <c r="AU1449" s="69">
        <v>0</v>
      </c>
      <c r="AV1449" s="69">
        <v>0</v>
      </c>
      <c r="AW1449" s="69">
        <v>0</v>
      </c>
      <c r="AX1449" s="69">
        <v>0</v>
      </c>
      <c r="AY1449" s="69">
        <v>0</v>
      </c>
      <c r="AZ1449" s="69">
        <v>0</v>
      </c>
      <c r="BA1449" s="69">
        <v>0</v>
      </c>
      <c r="BB1449" s="69">
        <v>0</v>
      </c>
      <c r="BC1449" s="69">
        <v>0</v>
      </c>
      <c r="BD1449" s="69">
        <v>0</v>
      </c>
      <c r="BE1449" s="69">
        <v>0</v>
      </c>
      <c r="BF1449" s="69">
        <v>0</v>
      </c>
      <c r="BG1449" s="69">
        <v>0</v>
      </c>
      <c r="BH1449" s="69">
        <v>0</v>
      </c>
      <c r="BK1449" s="69">
        <v>3</v>
      </c>
      <c r="BL1449" s="69">
        <v>10</v>
      </c>
      <c r="BM1449" s="69">
        <v>1</v>
      </c>
      <c r="BN1449" s="69">
        <v>31</v>
      </c>
      <c r="BO1449" s="89">
        <v>0</v>
      </c>
      <c r="BP1449" s="69">
        <v>1</v>
      </c>
      <c r="BQ1449" s="69">
        <v>1</v>
      </c>
      <c r="BR1449" s="69">
        <v>1</v>
      </c>
      <c r="BS1449" s="69">
        <v>23021</v>
      </c>
      <c r="BT1449" s="69">
        <v>0</v>
      </c>
      <c r="BU1449" s="69">
        <v>0</v>
      </c>
      <c r="BV1449" s="69">
        <v>1000</v>
      </c>
      <c r="BW1449" s="69">
        <v>0</v>
      </c>
      <c r="BY1449" s="69">
        <v>0</v>
      </c>
      <c r="BZ1449" s="69">
        <v>0</v>
      </c>
      <c r="CA1449" s="69">
        <v>31</v>
      </c>
      <c r="CB1449" s="89">
        <v>0</v>
      </c>
      <c r="CC1449" s="69">
        <v>0</v>
      </c>
      <c r="CD1449" s="69">
        <v>0</v>
      </c>
      <c r="CE1449" s="69">
        <v>0</v>
      </c>
      <c r="CF1449" s="69">
        <v>0</v>
      </c>
      <c r="CG1449" s="69">
        <v>0</v>
      </c>
      <c r="CH1449" s="69">
        <v>0</v>
      </c>
      <c r="CI1449" s="69">
        <v>0</v>
      </c>
      <c r="CJ1449" s="69">
        <v>0</v>
      </c>
      <c r="CL1449" s="69">
        <v>0</v>
      </c>
      <c r="CM1449" s="69">
        <v>0</v>
      </c>
      <c r="CN1449" s="69">
        <v>0</v>
      </c>
      <c r="CO1449" s="89">
        <v>0</v>
      </c>
      <c r="CP1449" s="69">
        <v>0</v>
      </c>
      <c r="CQ1449" s="69">
        <v>0</v>
      </c>
      <c r="CR1449" s="69">
        <v>0</v>
      </c>
      <c r="CS1449" s="69">
        <v>0</v>
      </c>
      <c r="CT1449" s="69">
        <v>0</v>
      </c>
      <c r="CU1449" s="69">
        <v>0</v>
      </c>
      <c r="CV1449" s="69">
        <v>0</v>
      </c>
      <c r="CW1449" s="69">
        <v>0</v>
      </c>
      <c r="CZ1449" s="69">
        <v>0</v>
      </c>
      <c r="DA1449" s="69">
        <v>0</v>
      </c>
      <c r="DB1449" s="69">
        <v>16</v>
      </c>
      <c r="DC1449" s="69">
        <v>0</v>
      </c>
      <c r="DD1449" s="69">
        <v>0</v>
      </c>
      <c r="DE1449" s="69">
        <v>0</v>
      </c>
      <c r="DF1449" s="69">
        <v>0</v>
      </c>
      <c r="DG1449" s="69">
        <v>1</v>
      </c>
      <c r="DI1449" s="69" t="e">
        <f>INDEX(Sheet3!$E$78:$E$1130,MATCH(A1449,Sheet3!$D$78:$D$1130,0))</f>
        <v>#N/A</v>
      </c>
      <c r="DJ1449" s="69" t="str">
        <f t="shared" si="283"/>
        <v>skill_icons.ps_pet_skill_031</v>
      </c>
      <c r="DK1449" s="69" t="s">
        <v>3221</v>
      </c>
      <c r="DL1449" s="93"/>
      <c r="DM1449" s="94" t="s">
        <v>3222</v>
      </c>
      <c r="DN1449" s="69" t="e">
        <f>"造成["&amp;INDEX(Sheet5!$L$2:$L$11,MATCH(BL1449,Sheet5!$J$2:$J$11,0))&amp;":"&amp;BR1449&amp;"*"&amp;BS1449/1000&amp;"]"&amp;INDEX(Sheet5!$I$2:$I$4,MATCH(BR1449,Sheet5!$H$2:$H$4,0))&amp;"的"&amp;INDEX(Sheet5!$K$2:$K$11,MATCH(BL1449,Sheet5!$J$2:$J$11,0))</f>
        <v>#N/A</v>
      </c>
      <c r="DO1449" s="69" t="e">
        <f>"造成["&amp;INDEX(Sheet5!$L$2:$L$11,MATCH(BY1449,Sheet5!$J$2:$J$11,0))&amp;":"&amp;CE1449&amp;"*"&amp;CF1449/1000&amp;"]"&amp;INDEX(Sheet5!$I$2:$I$4,MATCH(CE1449,Sheet5!$H$2:$H$4,0))&amp;"的"&amp;INDEX(Sheet5!$K$2:$K$11,MATCH(BY1449,Sheet5!$J$2:$J$11,0))</f>
        <v>#N/A</v>
      </c>
      <c r="DP1449" s="69"/>
      <c r="DQ1449" s="69"/>
      <c r="DR1449" s="69" t="e">
        <f t="shared" si="281"/>
        <v>#N/A</v>
      </c>
      <c r="DS1449" s="90">
        <f>MATCH(A1449,Sheet5!D:D,0)</f>
        <v>114</v>
      </c>
      <c r="DT1449" s="94" t="e">
        <f>MATCH(A1449,Sheet5!F:F,0)</f>
        <v>#N/A</v>
      </c>
      <c r="DU1449" s="69">
        <v>16</v>
      </c>
      <c r="DV1449" s="69">
        <v>0</v>
      </c>
      <c r="DW1449" s="69">
        <v>0</v>
      </c>
      <c r="DX1449" s="69">
        <v>0</v>
      </c>
      <c r="DY1449" s="69">
        <v>0</v>
      </c>
    </row>
    <row r="1450" spans="1:129" ht="15">
      <c r="A1450" s="84">
        <v>72203</v>
      </c>
      <c r="B1450" s="84">
        <v>0</v>
      </c>
      <c r="C1450" s="84">
        <v>1</v>
      </c>
      <c r="D1450" s="84" t="s">
        <v>3223</v>
      </c>
      <c r="E1450" s="84" t="s">
        <v>2924</v>
      </c>
      <c r="F1450" s="84" t="s">
        <v>2925</v>
      </c>
      <c r="G1450" s="84">
        <v>1</v>
      </c>
      <c r="H1450" s="84" t="s">
        <v>852</v>
      </c>
      <c r="I1450" s="84">
        <v>0</v>
      </c>
      <c r="J1450" s="84">
        <v>0</v>
      </c>
      <c r="K1450" s="84">
        <v>0</v>
      </c>
      <c r="M1450" s="84">
        <v>0</v>
      </c>
      <c r="O1450" s="84">
        <v>0</v>
      </c>
      <c r="P1450" s="84">
        <v>1</v>
      </c>
      <c r="Q1450" s="84">
        <v>0</v>
      </c>
      <c r="R1450" s="84">
        <v>2</v>
      </c>
      <c r="S1450" s="84">
        <v>2048</v>
      </c>
      <c r="T1450" s="84">
        <v>25</v>
      </c>
      <c r="U1450" s="84">
        <v>0</v>
      </c>
      <c r="V1450" s="84">
        <v>0</v>
      </c>
      <c r="W1450" s="84">
        <v>0</v>
      </c>
      <c r="X1450" s="84">
        <v>0</v>
      </c>
      <c r="Y1450" s="84">
        <v>0</v>
      </c>
      <c r="Z1450" s="84">
        <v>0</v>
      </c>
      <c r="AA1450" s="84">
        <v>1</v>
      </c>
      <c r="AB1450" s="84">
        <v>31</v>
      </c>
      <c r="AC1450" s="84">
        <v>0</v>
      </c>
      <c r="AD1450" s="84">
        <v>0</v>
      </c>
      <c r="AE1450" s="84">
        <v>0</v>
      </c>
      <c r="AF1450" s="84">
        <v>1</v>
      </c>
      <c r="AG1450" s="84">
        <v>0</v>
      </c>
      <c r="AH1450" s="84">
        <v>1</v>
      </c>
      <c r="AI1450" s="84">
        <v>0</v>
      </c>
      <c r="AJ1450" s="84">
        <v>0</v>
      </c>
      <c r="AK1450" s="84">
        <v>0</v>
      </c>
      <c r="AL1450" s="84">
        <v>0</v>
      </c>
      <c r="AM1450" s="84">
        <v>0</v>
      </c>
      <c r="AN1450" s="84">
        <v>0</v>
      </c>
      <c r="AO1450" s="84">
        <v>0</v>
      </c>
      <c r="AP1450" s="84">
        <v>0</v>
      </c>
      <c r="AQ1450" s="84">
        <v>0</v>
      </c>
      <c r="AR1450" s="84">
        <v>0</v>
      </c>
      <c r="AS1450" s="84">
        <v>0</v>
      </c>
      <c r="AT1450" s="84">
        <v>0</v>
      </c>
      <c r="AU1450" s="84">
        <v>0</v>
      </c>
      <c r="AV1450" s="84">
        <v>0</v>
      </c>
      <c r="AW1450" s="84">
        <v>0</v>
      </c>
      <c r="AX1450" s="84">
        <v>0</v>
      </c>
      <c r="AY1450" s="84">
        <v>0</v>
      </c>
      <c r="AZ1450" s="84">
        <v>0</v>
      </c>
      <c r="BA1450" s="84">
        <v>0</v>
      </c>
      <c r="BB1450" s="84">
        <v>0</v>
      </c>
      <c r="BC1450" s="84">
        <v>0</v>
      </c>
      <c r="BD1450" s="69">
        <v>0</v>
      </c>
      <c r="BE1450" s="69">
        <v>0</v>
      </c>
      <c r="BF1450" s="69">
        <v>0</v>
      </c>
      <c r="BG1450" s="84">
        <v>0</v>
      </c>
      <c r="BH1450" s="84">
        <v>0</v>
      </c>
      <c r="BK1450" s="84">
        <v>3</v>
      </c>
      <c r="BL1450" s="84">
        <v>10</v>
      </c>
      <c r="BM1450" s="84">
        <v>2</v>
      </c>
      <c r="BN1450" s="84">
        <v>31</v>
      </c>
      <c r="BO1450" s="102">
        <v>0</v>
      </c>
      <c r="BP1450" s="84">
        <v>1</v>
      </c>
      <c r="BQ1450" s="84">
        <v>1</v>
      </c>
      <c r="BR1450" s="84">
        <v>1</v>
      </c>
      <c r="BS1450" s="84">
        <v>21031</v>
      </c>
      <c r="BT1450" s="84">
        <v>0</v>
      </c>
      <c r="BU1450" s="84">
        <v>0</v>
      </c>
      <c r="BV1450" s="84">
        <v>1000</v>
      </c>
      <c r="BW1450" s="84">
        <v>0</v>
      </c>
      <c r="BY1450" s="84">
        <v>0</v>
      </c>
      <c r="BZ1450" s="84">
        <v>0</v>
      </c>
      <c r="CA1450" s="84">
        <v>31</v>
      </c>
      <c r="CB1450" s="102">
        <v>0</v>
      </c>
      <c r="CC1450" s="84">
        <v>0</v>
      </c>
      <c r="CD1450" s="84">
        <v>0</v>
      </c>
      <c r="CE1450" s="84">
        <v>0</v>
      </c>
      <c r="CF1450" s="84">
        <v>0</v>
      </c>
      <c r="CG1450" s="84">
        <v>0</v>
      </c>
      <c r="CH1450" s="84">
        <v>0</v>
      </c>
      <c r="CI1450" s="84">
        <v>0</v>
      </c>
      <c r="CJ1450" s="84">
        <v>0</v>
      </c>
      <c r="CL1450" s="84">
        <v>0</v>
      </c>
      <c r="CM1450" s="84">
        <v>0</v>
      </c>
      <c r="CN1450" s="84">
        <v>0</v>
      </c>
      <c r="CO1450" s="102">
        <v>0</v>
      </c>
      <c r="CP1450" s="84">
        <v>0</v>
      </c>
      <c r="CQ1450" s="84">
        <v>0</v>
      </c>
      <c r="CR1450" s="84">
        <v>0</v>
      </c>
      <c r="CS1450" s="84">
        <v>0</v>
      </c>
      <c r="CT1450" s="84">
        <v>0</v>
      </c>
      <c r="CU1450" s="84">
        <v>0</v>
      </c>
      <c r="CV1450" s="84">
        <v>0</v>
      </c>
      <c r="CW1450" s="84">
        <v>0</v>
      </c>
      <c r="CZ1450" s="84">
        <v>0</v>
      </c>
      <c r="DA1450" s="84">
        <v>0</v>
      </c>
      <c r="DB1450" s="84">
        <v>25</v>
      </c>
      <c r="DC1450" s="84">
        <v>25</v>
      </c>
      <c r="DD1450" s="84">
        <v>0</v>
      </c>
      <c r="DE1450" s="84">
        <v>0</v>
      </c>
      <c r="DF1450" s="84">
        <v>0</v>
      </c>
      <c r="DG1450" s="84">
        <v>1</v>
      </c>
      <c r="DI1450" s="84" t="e">
        <v>#N/A</v>
      </c>
      <c r="DJ1450" s="84" t="s">
        <v>2925</v>
      </c>
      <c r="DK1450" s="84" t="s">
        <v>3224</v>
      </c>
      <c r="DL1450" s="133"/>
      <c r="DM1450" s="160" t="s">
        <v>3225</v>
      </c>
      <c r="DN1450" s="69" t="e">
        <f>"造成["&amp;INDEX(Sheet5!$L$2:$L$11,MATCH(BL1450,Sheet5!$J$2:$J$11,0))&amp;":"&amp;BR1450&amp;"*"&amp;BS1450/1000&amp;"]"&amp;INDEX(Sheet5!$I$2:$I$4,MATCH(BR1450,Sheet5!$H$2:$H$4,0))&amp;"的"&amp;INDEX(Sheet5!$K$2:$K$11,MATCH(BL1450,Sheet5!$J$2:$J$11,0))</f>
        <v>#N/A</v>
      </c>
      <c r="DO1450" s="84" t="e">
        <v>#N/A</v>
      </c>
      <c r="DP1450" s="84"/>
      <c r="DQ1450" s="84"/>
      <c r="DR1450" s="84" t="e">
        <v>#N/A</v>
      </c>
      <c r="DS1450" s="56">
        <v>115</v>
      </c>
      <c r="DT1450" s="104" t="e">
        <v>#N/A</v>
      </c>
      <c r="DU1450" s="84">
        <v>15</v>
      </c>
      <c r="DV1450" s="84">
        <v>15</v>
      </c>
      <c r="DW1450" s="84">
        <v>0</v>
      </c>
      <c r="DX1450" s="84">
        <v>0</v>
      </c>
      <c r="DY1450" s="84">
        <v>0</v>
      </c>
    </row>
    <row r="1451" spans="1:129" ht="15">
      <c r="A1451" s="69">
        <v>72303</v>
      </c>
      <c r="B1451" s="69">
        <v>0</v>
      </c>
      <c r="C1451" s="69">
        <v>1</v>
      </c>
      <c r="D1451" s="69" t="s">
        <v>3226</v>
      </c>
      <c r="E1451" s="69" t="s">
        <v>2929</v>
      </c>
      <c r="F1451" s="69" t="s">
        <v>1571</v>
      </c>
      <c r="G1451" s="69">
        <v>1</v>
      </c>
      <c r="H1451" s="69" t="s">
        <v>852</v>
      </c>
      <c r="I1451" s="69">
        <v>0</v>
      </c>
      <c r="J1451" s="69">
        <v>0</v>
      </c>
      <c r="K1451" s="69">
        <v>0</v>
      </c>
      <c r="M1451" s="69">
        <v>0</v>
      </c>
      <c r="O1451" s="69">
        <v>0</v>
      </c>
      <c r="P1451" s="69">
        <v>1</v>
      </c>
      <c r="Q1451" s="69">
        <v>0</v>
      </c>
      <c r="R1451" s="69">
        <v>2</v>
      </c>
      <c r="S1451" s="69">
        <v>2048</v>
      </c>
      <c r="T1451" s="69">
        <v>40</v>
      </c>
      <c r="U1451" s="69">
        <v>0</v>
      </c>
      <c r="V1451" s="69">
        <v>0</v>
      </c>
      <c r="W1451" s="69">
        <v>0</v>
      </c>
      <c r="X1451" s="69">
        <v>0</v>
      </c>
      <c r="Y1451" s="69">
        <v>0</v>
      </c>
      <c r="Z1451" s="69">
        <v>0</v>
      </c>
      <c r="AA1451" s="69">
        <v>1</v>
      </c>
      <c r="AB1451" s="69">
        <v>31</v>
      </c>
      <c r="AC1451" s="69">
        <v>0</v>
      </c>
      <c r="AD1451" s="69">
        <v>0</v>
      </c>
      <c r="AE1451" s="69">
        <v>0</v>
      </c>
      <c r="AF1451" s="69">
        <v>1</v>
      </c>
      <c r="AG1451" s="69">
        <v>0</v>
      </c>
      <c r="AH1451" s="69">
        <v>1</v>
      </c>
      <c r="AI1451" s="69">
        <v>0</v>
      </c>
      <c r="AJ1451" s="69">
        <v>0</v>
      </c>
      <c r="AK1451" s="69">
        <v>0</v>
      </c>
      <c r="AL1451" s="69">
        <v>0</v>
      </c>
      <c r="AM1451" s="69">
        <v>0</v>
      </c>
      <c r="AN1451" s="69">
        <v>0</v>
      </c>
      <c r="AO1451" s="69">
        <v>0</v>
      </c>
      <c r="AP1451" s="69">
        <v>0</v>
      </c>
      <c r="AQ1451" s="84">
        <v>0</v>
      </c>
      <c r="AR1451" s="69">
        <v>0</v>
      </c>
      <c r="AS1451" s="69">
        <v>0</v>
      </c>
      <c r="AT1451" s="69">
        <v>0</v>
      </c>
      <c r="AU1451" s="69">
        <v>0</v>
      </c>
      <c r="AV1451" s="69">
        <v>0</v>
      </c>
      <c r="AW1451" s="69">
        <v>0</v>
      </c>
      <c r="AX1451" s="69">
        <v>0</v>
      </c>
      <c r="AY1451" s="69">
        <v>0</v>
      </c>
      <c r="AZ1451" s="69">
        <v>0</v>
      </c>
      <c r="BA1451" s="69">
        <v>0</v>
      </c>
      <c r="BB1451" s="69">
        <v>0</v>
      </c>
      <c r="BC1451" s="69">
        <v>0</v>
      </c>
      <c r="BD1451" s="69">
        <v>0</v>
      </c>
      <c r="BE1451" s="69">
        <v>0</v>
      </c>
      <c r="BF1451" s="69">
        <v>0</v>
      </c>
      <c r="BG1451" s="69">
        <v>0</v>
      </c>
      <c r="BH1451" s="69">
        <v>0</v>
      </c>
      <c r="BK1451" s="69">
        <v>3</v>
      </c>
      <c r="BL1451" s="69">
        <v>10</v>
      </c>
      <c r="BM1451" s="69">
        <v>1</v>
      </c>
      <c r="BN1451" s="69">
        <v>31</v>
      </c>
      <c r="BO1451" s="89">
        <v>0</v>
      </c>
      <c r="BP1451" s="69">
        <v>1</v>
      </c>
      <c r="BQ1451" s="69">
        <v>1</v>
      </c>
      <c r="BR1451" s="69">
        <v>1</v>
      </c>
      <c r="BS1451" s="69">
        <v>23023</v>
      </c>
      <c r="BT1451" s="69">
        <v>0</v>
      </c>
      <c r="BU1451" s="69">
        <v>0</v>
      </c>
      <c r="BV1451" s="69">
        <v>1000</v>
      </c>
      <c r="BW1451" s="69">
        <v>0</v>
      </c>
      <c r="BY1451" s="69">
        <v>0</v>
      </c>
      <c r="BZ1451" s="69">
        <v>0</v>
      </c>
      <c r="CA1451" s="69">
        <v>31</v>
      </c>
      <c r="CB1451" s="89">
        <v>0</v>
      </c>
      <c r="CC1451" s="69">
        <v>0</v>
      </c>
      <c r="CD1451" s="69">
        <v>0</v>
      </c>
      <c r="CE1451" s="69">
        <v>0</v>
      </c>
      <c r="CF1451" s="69">
        <v>0</v>
      </c>
      <c r="CG1451" s="69">
        <v>0</v>
      </c>
      <c r="CH1451" s="69">
        <v>0</v>
      </c>
      <c r="CI1451" s="69">
        <v>0</v>
      </c>
      <c r="CJ1451" s="69">
        <v>0</v>
      </c>
      <c r="CL1451" s="69">
        <v>0</v>
      </c>
      <c r="CM1451" s="69">
        <v>0</v>
      </c>
      <c r="CN1451" s="69">
        <v>0</v>
      </c>
      <c r="CO1451" s="89">
        <v>0</v>
      </c>
      <c r="CP1451" s="69">
        <v>0</v>
      </c>
      <c r="CQ1451" s="69">
        <v>0</v>
      </c>
      <c r="CR1451" s="69">
        <v>0</v>
      </c>
      <c r="CS1451" s="69">
        <v>0</v>
      </c>
      <c r="CT1451" s="69">
        <v>0</v>
      </c>
      <c r="CU1451" s="69">
        <v>0</v>
      </c>
      <c r="CV1451" s="69">
        <v>0</v>
      </c>
      <c r="CW1451" s="69">
        <v>0</v>
      </c>
      <c r="CZ1451" s="69">
        <v>0</v>
      </c>
      <c r="DA1451" s="69">
        <v>0</v>
      </c>
      <c r="DB1451" s="69">
        <v>15</v>
      </c>
      <c r="DC1451" s="69">
        <v>40</v>
      </c>
      <c r="DD1451" s="69">
        <v>0</v>
      </c>
      <c r="DE1451" s="69">
        <v>0</v>
      </c>
      <c r="DF1451" s="69">
        <v>0</v>
      </c>
      <c r="DG1451" s="69">
        <v>1</v>
      </c>
      <c r="DI1451" s="69" t="e">
        <f>INDEX(Sheet3!$E$78:$E$1130,MATCH(A1451,Sheet3!$D$78:$D$1130,0))</f>
        <v>#N/A</v>
      </c>
      <c r="DJ1451" s="69" t="str">
        <f t="shared" si="283"/>
        <v>skill_icons.ps_pet_skill_037</v>
      </c>
      <c r="DK1451" s="69" t="s">
        <v>3227</v>
      </c>
      <c r="DL1451" s="93"/>
      <c r="DM1451" s="159" t="s">
        <v>3228</v>
      </c>
      <c r="DN1451" s="69" t="e">
        <f>"造成["&amp;INDEX(Sheet5!$L$2:$L$11,MATCH(BL1451,Sheet5!$J$2:$J$11,0))&amp;":"&amp;BR1451&amp;"*"&amp;BS1451/1000&amp;"]"&amp;INDEX(Sheet5!$I$2:$I$4,MATCH(BR1451,Sheet5!$H$2:$H$4,0))&amp;"的"&amp;INDEX(Sheet5!$K$2:$K$11,MATCH(BL1451,Sheet5!$J$2:$J$11,0))</f>
        <v>#N/A</v>
      </c>
      <c r="DO1451" s="69" t="e">
        <f>"造成["&amp;INDEX(Sheet5!$L$2:$L$11,MATCH(BY1451,Sheet5!$J$2:$J$11,0))&amp;":"&amp;CE1451&amp;"*"&amp;CF1451/1000&amp;"]"&amp;INDEX(Sheet5!$I$2:$I$4,MATCH(CE1451,Sheet5!$H$2:$H$4,0))&amp;"的"&amp;INDEX(Sheet5!$K$2:$K$11,MATCH(BY1451,Sheet5!$J$2:$J$11,0))</f>
        <v>#N/A</v>
      </c>
      <c r="DP1451" s="69"/>
      <c r="DQ1451" s="69"/>
      <c r="DR1451" s="69" t="e">
        <f t="shared" ref="DR1451:DR1482" si="284">MATCH(A1451,$DX$51:$DX$69,0)</f>
        <v>#N/A</v>
      </c>
      <c r="DS1451" s="90">
        <f>MATCH(A1451,Sheet5!D:D,0)</f>
        <v>116</v>
      </c>
      <c r="DT1451" s="94" t="e">
        <f>MATCH(A1451,Sheet5!F:F,0)</f>
        <v>#N/A</v>
      </c>
      <c r="DU1451" s="69">
        <v>15</v>
      </c>
      <c r="DV1451" s="69">
        <v>40</v>
      </c>
      <c r="DW1451" s="69">
        <v>0</v>
      </c>
      <c r="DX1451" s="69">
        <v>0</v>
      </c>
      <c r="DY1451" s="69">
        <v>0</v>
      </c>
    </row>
    <row r="1452" spans="1:129" ht="15">
      <c r="A1452" s="69">
        <v>72403</v>
      </c>
      <c r="B1452" s="69">
        <v>0</v>
      </c>
      <c r="C1452" s="69">
        <v>1</v>
      </c>
      <c r="D1452" s="69" t="s">
        <v>3229</v>
      </c>
      <c r="E1452" s="69" t="s">
        <v>2933</v>
      </c>
      <c r="F1452" s="69" t="s">
        <v>2934</v>
      </c>
      <c r="G1452" s="69">
        <v>1</v>
      </c>
      <c r="H1452" s="69" t="s">
        <v>852</v>
      </c>
      <c r="I1452" s="69">
        <v>0</v>
      </c>
      <c r="J1452" s="69">
        <v>0</v>
      </c>
      <c r="K1452" s="69">
        <v>0</v>
      </c>
      <c r="M1452" s="69">
        <v>0</v>
      </c>
      <c r="O1452" s="69">
        <v>0</v>
      </c>
      <c r="P1452" s="69">
        <v>1</v>
      </c>
      <c r="Q1452" s="69">
        <v>0</v>
      </c>
      <c r="R1452" s="69">
        <v>2</v>
      </c>
      <c r="S1452" s="69">
        <v>64</v>
      </c>
      <c r="T1452" s="69">
        <v>40</v>
      </c>
      <c r="U1452" s="69">
        <v>16</v>
      </c>
      <c r="V1452" s="69">
        <v>0</v>
      </c>
      <c r="W1452" s="69">
        <v>0</v>
      </c>
      <c r="X1452" s="69">
        <v>0</v>
      </c>
      <c r="Y1452" s="69">
        <v>0</v>
      </c>
      <c r="Z1452" s="69">
        <v>0</v>
      </c>
      <c r="AA1452" s="69">
        <v>1</v>
      </c>
      <c r="AB1452" s="69">
        <v>31</v>
      </c>
      <c r="AC1452" s="69">
        <v>0</v>
      </c>
      <c r="AD1452" s="69">
        <v>0</v>
      </c>
      <c r="AE1452" s="69">
        <v>0</v>
      </c>
      <c r="AF1452" s="69">
        <v>1</v>
      </c>
      <c r="AG1452" s="69">
        <v>0</v>
      </c>
      <c r="AH1452" s="69">
        <v>1</v>
      </c>
      <c r="AI1452" s="69">
        <v>0</v>
      </c>
      <c r="AJ1452" s="69">
        <v>0</v>
      </c>
      <c r="AK1452" s="69">
        <v>0</v>
      </c>
      <c r="AL1452" s="69">
        <v>0</v>
      </c>
      <c r="AM1452" s="69">
        <v>0</v>
      </c>
      <c r="AN1452" s="69">
        <v>0</v>
      </c>
      <c r="AO1452" s="69">
        <v>0</v>
      </c>
      <c r="AP1452" s="69">
        <v>0</v>
      </c>
      <c r="AQ1452" s="84">
        <v>0</v>
      </c>
      <c r="AR1452" s="69">
        <v>0</v>
      </c>
      <c r="AS1452" s="69">
        <v>0</v>
      </c>
      <c r="AT1452" s="69">
        <v>0</v>
      </c>
      <c r="AU1452" s="69">
        <v>0</v>
      </c>
      <c r="AV1452" s="69">
        <v>0</v>
      </c>
      <c r="AW1452" s="69">
        <v>0</v>
      </c>
      <c r="AX1452" s="69">
        <v>0</v>
      </c>
      <c r="AY1452" s="69">
        <v>0</v>
      </c>
      <c r="AZ1452" s="69">
        <v>0</v>
      </c>
      <c r="BA1452" s="69">
        <v>0</v>
      </c>
      <c r="BB1452" s="69">
        <v>0</v>
      </c>
      <c r="BC1452" s="69">
        <v>0</v>
      </c>
      <c r="BD1452" s="69">
        <v>0</v>
      </c>
      <c r="BE1452" s="69">
        <v>0</v>
      </c>
      <c r="BF1452" s="69">
        <v>0</v>
      </c>
      <c r="BG1452" s="69">
        <v>0</v>
      </c>
      <c r="BH1452" s="69">
        <v>0</v>
      </c>
      <c r="BK1452" s="69">
        <v>3</v>
      </c>
      <c r="BL1452" s="69">
        <v>10</v>
      </c>
      <c r="BM1452" s="69">
        <v>1</v>
      </c>
      <c r="BN1452" s="69">
        <v>31</v>
      </c>
      <c r="BO1452" s="89">
        <v>0</v>
      </c>
      <c r="BP1452" s="69">
        <v>1</v>
      </c>
      <c r="BQ1452" s="69">
        <v>1</v>
      </c>
      <c r="BR1452" s="69">
        <v>1</v>
      </c>
      <c r="BS1452" s="69">
        <v>23024</v>
      </c>
      <c r="BT1452" s="69">
        <v>0</v>
      </c>
      <c r="BU1452" s="69">
        <v>0</v>
      </c>
      <c r="BV1452" s="69">
        <v>1000</v>
      </c>
      <c r="BW1452" s="69">
        <v>0</v>
      </c>
      <c r="BY1452" s="69">
        <v>0</v>
      </c>
      <c r="BZ1452" s="69">
        <v>0</v>
      </c>
      <c r="CA1452" s="69">
        <v>31</v>
      </c>
      <c r="CB1452" s="89">
        <v>0</v>
      </c>
      <c r="CC1452" s="69">
        <v>0</v>
      </c>
      <c r="CD1452" s="69">
        <v>0</v>
      </c>
      <c r="CE1452" s="69">
        <v>0</v>
      </c>
      <c r="CF1452" s="69">
        <v>0</v>
      </c>
      <c r="CG1452" s="69">
        <v>0</v>
      </c>
      <c r="CH1452" s="69">
        <v>0</v>
      </c>
      <c r="CI1452" s="69">
        <v>0</v>
      </c>
      <c r="CJ1452" s="69">
        <v>0</v>
      </c>
      <c r="CL1452" s="69">
        <v>0</v>
      </c>
      <c r="CM1452" s="69">
        <v>0</v>
      </c>
      <c r="CN1452" s="69">
        <v>0</v>
      </c>
      <c r="CO1452" s="89">
        <v>0</v>
      </c>
      <c r="CP1452" s="69">
        <v>0</v>
      </c>
      <c r="CQ1452" s="69">
        <v>0</v>
      </c>
      <c r="CR1452" s="69">
        <v>0</v>
      </c>
      <c r="CS1452" s="69">
        <v>0</v>
      </c>
      <c r="CT1452" s="69">
        <v>0</v>
      </c>
      <c r="CU1452" s="69">
        <v>0</v>
      </c>
      <c r="CV1452" s="69">
        <v>0</v>
      </c>
      <c r="CW1452" s="69">
        <v>0</v>
      </c>
      <c r="CZ1452" s="69">
        <v>0</v>
      </c>
      <c r="DA1452" s="69">
        <v>0</v>
      </c>
      <c r="DB1452" s="69">
        <v>16</v>
      </c>
      <c r="DC1452" s="69">
        <v>40</v>
      </c>
      <c r="DD1452" s="69">
        <v>0</v>
      </c>
      <c r="DE1452" s="69">
        <v>0</v>
      </c>
      <c r="DF1452" s="69">
        <v>0</v>
      </c>
      <c r="DG1452" s="69">
        <v>1</v>
      </c>
      <c r="DI1452" s="69" t="e">
        <f>INDEX(Sheet3!$E$78:$E$1130,MATCH(A1452,Sheet3!$D$78:$D$1130,0))</f>
        <v>#N/A</v>
      </c>
      <c r="DJ1452" s="69" t="str">
        <f t="shared" si="283"/>
        <v>skill_icons.ps_pet_skill_040</v>
      </c>
      <c r="DK1452" s="69" t="s">
        <v>3230</v>
      </c>
      <c r="DL1452" s="93"/>
      <c r="DM1452" s="159" t="s">
        <v>3231</v>
      </c>
      <c r="DN1452" s="69" t="e">
        <f>"造成["&amp;INDEX(Sheet5!$L$2:$L$11,MATCH(BL1452,Sheet5!$J$2:$J$11,0))&amp;":"&amp;BR1452&amp;"*"&amp;BS1452/1000&amp;"]"&amp;INDEX(Sheet5!$I$2:$I$4,MATCH(BR1452,Sheet5!$H$2:$H$4,0))&amp;"的"&amp;INDEX(Sheet5!$K$2:$K$11,MATCH(BL1452,Sheet5!$J$2:$J$11,0))</f>
        <v>#N/A</v>
      </c>
      <c r="DO1452" s="69" t="e">
        <f>"造成["&amp;INDEX(Sheet5!$L$2:$L$11,MATCH(BY1452,Sheet5!$J$2:$J$11,0))&amp;":"&amp;CE1452&amp;"*"&amp;CF1452/1000&amp;"]"&amp;INDEX(Sheet5!$I$2:$I$4,MATCH(CE1452,Sheet5!$H$2:$H$4,0))&amp;"的"&amp;INDEX(Sheet5!$K$2:$K$11,MATCH(BY1452,Sheet5!$J$2:$J$11,0))</f>
        <v>#N/A</v>
      </c>
      <c r="DP1452" s="69"/>
      <c r="DQ1452" s="69"/>
      <c r="DR1452" s="69" t="e">
        <f t="shared" si="284"/>
        <v>#N/A</v>
      </c>
      <c r="DS1452" s="90">
        <f>MATCH(A1452,Sheet5!D:D,0)</f>
        <v>117</v>
      </c>
      <c r="DT1452" s="94" t="e">
        <f>MATCH(A1452,Sheet5!F:F,0)</f>
        <v>#N/A</v>
      </c>
      <c r="DU1452" s="69">
        <v>16</v>
      </c>
      <c r="DV1452" s="69">
        <v>40</v>
      </c>
      <c r="DW1452" s="69">
        <v>0</v>
      </c>
      <c r="DX1452" s="69">
        <v>0</v>
      </c>
      <c r="DY1452" s="69">
        <v>0</v>
      </c>
    </row>
    <row r="1453" spans="1:129" ht="14.25">
      <c r="A1453" s="69">
        <v>72503</v>
      </c>
      <c r="B1453" s="69">
        <v>0</v>
      </c>
      <c r="C1453" s="69">
        <v>1</v>
      </c>
      <c r="D1453" s="69" t="s">
        <v>3232</v>
      </c>
      <c r="E1453" s="69" t="s">
        <v>2938</v>
      </c>
      <c r="F1453" s="69" t="s">
        <v>2939</v>
      </c>
      <c r="G1453" s="69">
        <v>1</v>
      </c>
      <c r="H1453" s="69" t="s">
        <v>852</v>
      </c>
      <c r="I1453" s="69">
        <v>0</v>
      </c>
      <c r="J1453" s="69">
        <v>0</v>
      </c>
      <c r="K1453" s="69">
        <v>0</v>
      </c>
      <c r="M1453" s="69">
        <v>0</v>
      </c>
      <c r="O1453" s="69">
        <v>0</v>
      </c>
      <c r="P1453" s="69">
        <v>1</v>
      </c>
      <c r="Q1453" s="69">
        <v>0</v>
      </c>
      <c r="R1453" s="69">
        <v>2</v>
      </c>
      <c r="S1453" s="69">
        <v>32768</v>
      </c>
      <c r="T1453" s="69">
        <v>100</v>
      </c>
      <c r="U1453" s="69">
        <v>0</v>
      </c>
      <c r="V1453" s="69">
        <v>0</v>
      </c>
      <c r="W1453" s="69">
        <v>0</v>
      </c>
      <c r="X1453" s="69">
        <v>0</v>
      </c>
      <c r="Y1453" s="69">
        <v>0</v>
      </c>
      <c r="Z1453" s="69">
        <v>0</v>
      </c>
      <c r="AA1453" s="69">
        <v>1</v>
      </c>
      <c r="AB1453" s="69">
        <v>31</v>
      </c>
      <c r="AC1453" s="69">
        <v>0</v>
      </c>
      <c r="AD1453" s="69">
        <v>0</v>
      </c>
      <c r="AE1453" s="69">
        <v>0</v>
      </c>
      <c r="AF1453" s="69">
        <v>1</v>
      </c>
      <c r="AG1453" s="69">
        <v>0</v>
      </c>
      <c r="AH1453" s="69">
        <v>1</v>
      </c>
      <c r="AI1453" s="69">
        <v>0</v>
      </c>
      <c r="AJ1453" s="69">
        <v>0</v>
      </c>
      <c r="AK1453" s="69">
        <v>0</v>
      </c>
      <c r="AL1453" s="69">
        <v>0</v>
      </c>
      <c r="AM1453" s="69">
        <v>0</v>
      </c>
      <c r="AN1453" s="69">
        <v>0</v>
      </c>
      <c r="AO1453" s="69">
        <v>0</v>
      </c>
      <c r="AP1453" s="69">
        <v>0</v>
      </c>
      <c r="AQ1453" s="84">
        <v>0</v>
      </c>
      <c r="AR1453" s="69">
        <v>0</v>
      </c>
      <c r="AS1453" s="69">
        <v>0</v>
      </c>
      <c r="AT1453" s="69">
        <v>0</v>
      </c>
      <c r="AU1453" s="69">
        <v>0</v>
      </c>
      <c r="AV1453" s="69">
        <v>0</v>
      </c>
      <c r="AW1453" s="69">
        <v>0</v>
      </c>
      <c r="AX1453" s="69">
        <v>0</v>
      </c>
      <c r="AY1453" s="69">
        <v>0</v>
      </c>
      <c r="AZ1453" s="69">
        <v>0</v>
      </c>
      <c r="BA1453" s="69">
        <v>0</v>
      </c>
      <c r="BB1453" s="69">
        <v>0</v>
      </c>
      <c r="BC1453" s="69">
        <v>0</v>
      </c>
      <c r="BD1453" s="69">
        <v>0</v>
      </c>
      <c r="BE1453" s="69">
        <v>0</v>
      </c>
      <c r="BF1453" s="69">
        <v>0</v>
      </c>
      <c r="BG1453" s="69">
        <v>0</v>
      </c>
      <c r="BH1453" s="69">
        <v>0</v>
      </c>
      <c r="BK1453" s="69">
        <v>3</v>
      </c>
      <c r="BL1453" s="69">
        <v>10</v>
      </c>
      <c r="BM1453" s="69">
        <v>1</v>
      </c>
      <c r="BN1453" s="69">
        <v>31</v>
      </c>
      <c r="BO1453" s="89">
        <v>0</v>
      </c>
      <c r="BP1453" s="69">
        <v>1</v>
      </c>
      <c r="BQ1453" s="69">
        <v>1</v>
      </c>
      <c r="BR1453" s="69">
        <v>1</v>
      </c>
      <c r="BS1453" s="69">
        <v>23025</v>
      </c>
      <c r="BT1453" s="69">
        <v>0</v>
      </c>
      <c r="BU1453" s="69">
        <v>0</v>
      </c>
      <c r="BV1453" s="69">
        <v>1000</v>
      </c>
      <c r="BW1453" s="69">
        <v>0</v>
      </c>
      <c r="BY1453" s="69">
        <v>0</v>
      </c>
      <c r="BZ1453" s="69">
        <v>0</v>
      </c>
      <c r="CA1453" s="69">
        <v>31</v>
      </c>
      <c r="CB1453" s="89">
        <v>0</v>
      </c>
      <c r="CC1453" s="69">
        <v>0</v>
      </c>
      <c r="CD1453" s="69">
        <v>0</v>
      </c>
      <c r="CE1453" s="69">
        <v>0</v>
      </c>
      <c r="CF1453" s="69">
        <v>0</v>
      </c>
      <c r="CG1453" s="69">
        <v>0</v>
      </c>
      <c r="CH1453" s="69">
        <v>0</v>
      </c>
      <c r="CI1453" s="69">
        <v>0</v>
      </c>
      <c r="CJ1453" s="69">
        <v>0</v>
      </c>
      <c r="CL1453" s="69">
        <v>0</v>
      </c>
      <c r="CM1453" s="69">
        <v>0</v>
      </c>
      <c r="CN1453" s="69">
        <v>0</v>
      </c>
      <c r="CO1453" s="89">
        <v>0</v>
      </c>
      <c r="CP1453" s="69">
        <v>0</v>
      </c>
      <c r="CQ1453" s="69">
        <v>0</v>
      </c>
      <c r="CR1453" s="69">
        <v>0</v>
      </c>
      <c r="CS1453" s="69">
        <v>0</v>
      </c>
      <c r="CT1453" s="69">
        <v>0</v>
      </c>
      <c r="CU1453" s="69">
        <v>0</v>
      </c>
      <c r="CV1453" s="69">
        <v>0</v>
      </c>
      <c r="CW1453" s="69">
        <v>0</v>
      </c>
      <c r="CZ1453" s="69">
        <v>0</v>
      </c>
      <c r="DA1453" s="69">
        <v>0</v>
      </c>
      <c r="DB1453" s="69">
        <v>16</v>
      </c>
      <c r="DC1453" s="69">
        <v>0</v>
      </c>
      <c r="DD1453" s="69">
        <v>0</v>
      </c>
      <c r="DE1453" s="69">
        <v>0</v>
      </c>
      <c r="DF1453" s="69">
        <v>0</v>
      </c>
      <c r="DG1453" s="69">
        <v>1</v>
      </c>
      <c r="DI1453" s="69" t="e">
        <f>INDEX(Sheet3!$E$78:$E$1130,MATCH(A1453,Sheet3!$D$78:$D$1130,0))</f>
        <v>#N/A</v>
      </c>
      <c r="DJ1453" s="69" t="str">
        <f t="shared" si="283"/>
        <v>skill_icons.ps_pet_skill_043</v>
      </c>
      <c r="DK1453" s="69" t="s">
        <v>3233</v>
      </c>
      <c r="DL1453" s="93"/>
      <c r="DM1453" s="94" t="s">
        <v>3234</v>
      </c>
      <c r="DN1453" s="69" t="e">
        <f>"造成["&amp;INDEX(Sheet5!$L$2:$L$11,MATCH(BL1453,Sheet5!$J$2:$J$11,0))&amp;":"&amp;BR1453&amp;"*"&amp;BS1453/1000&amp;"]"&amp;INDEX(Sheet5!$I$2:$I$4,MATCH(BR1453,Sheet5!$H$2:$H$4,0))&amp;"的"&amp;INDEX(Sheet5!$K$2:$K$11,MATCH(BL1453,Sheet5!$J$2:$J$11,0))</f>
        <v>#N/A</v>
      </c>
      <c r="DO1453" s="69" t="e">
        <f>"造成["&amp;INDEX(Sheet5!$L$2:$L$11,MATCH(BY1453,Sheet5!$J$2:$J$11,0))&amp;":"&amp;CE1453&amp;"*"&amp;CF1453/1000&amp;"]"&amp;INDEX(Sheet5!$I$2:$I$4,MATCH(CE1453,Sheet5!$H$2:$H$4,0))&amp;"的"&amp;INDEX(Sheet5!$K$2:$K$11,MATCH(BY1453,Sheet5!$J$2:$J$11,0))</f>
        <v>#N/A</v>
      </c>
      <c r="DP1453" s="69"/>
      <c r="DQ1453" s="69"/>
      <c r="DR1453" s="69" t="e">
        <f t="shared" si="284"/>
        <v>#N/A</v>
      </c>
      <c r="DS1453" s="90">
        <f>MATCH(A1453,Sheet5!D:D,0)</f>
        <v>118</v>
      </c>
      <c r="DT1453" s="94" t="e">
        <f>MATCH(A1453,Sheet5!F:F,0)</f>
        <v>#N/A</v>
      </c>
      <c r="DU1453" s="69">
        <v>16</v>
      </c>
      <c r="DV1453" s="69">
        <v>0</v>
      </c>
      <c r="DW1453" s="69">
        <v>0</v>
      </c>
      <c r="DX1453" s="69">
        <v>0</v>
      </c>
      <c r="DY1453" s="69">
        <v>0</v>
      </c>
    </row>
    <row r="1454" spans="1:129" ht="14.25">
      <c r="A1454" s="69">
        <v>72603</v>
      </c>
      <c r="B1454" s="69">
        <v>0</v>
      </c>
      <c r="C1454" s="69">
        <v>1</v>
      </c>
      <c r="D1454" s="69" t="s">
        <v>3235</v>
      </c>
      <c r="E1454" s="69" t="s">
        <v>2943</v>
      </c>
      <c r="F1454" s="69" t="s">
        <v>2944</v>
      </c>
      <c r="G1454" s="69">
        <v>1</v>
      </c>
      <c r="H1454" s="69" t="s">
        <v>852</v>
      </c>
      <c r="I1454" s="69">
        <v>0</v>
      </c>
      <c r="J1454" s="69">
        <v>0</v>
      </c>
      <c r="K1454" s="69">
        <v>0</v>
      </c>
      <c r="M1454" s="69">
        <v>0</v>
      </c>
      <c r="O1454" s="69">
        <v>0</v>
      </c>
      <c r="P1454" s="69">
        <v>1</v>
      </c>
      <c r="Q1454" s="69">
        <v>0</v>
      </c>
      <c r="R1454" s="69">
        <v>2</v>
      </c>
      <c r="S1454" s="69">
        <v>32768</v>
      </c>
      <c r="T1454" s="69">
        <v>100</v>
      </c>
      <c r="U1454" s="69">
        <v>0</v>
      </c>
      <c r="V1454" s="69">
        <v>0</v>
      </c>
      <c r="W1454" s="69">
        <v>0</v>
      </c>
      <c r="X1454" s="69">
        <v>0</v>
      </c>
      <c r="Y1454" s="69">
        <v>0</v>
      </c>
      <c r="Z1454" s="69">
        <v>0</v>
      </c>
      <c r="AA1454" s="69">
        <v>1</v>
      </c>
      <c r="AB1454" s="69">
        <v>31</v>
      </c>
      <c r="AC1454" s="69">
        <v>0</v>
      </c>
      <c r="AD1454" s="69">
        <v>0</v>
      </c>
      <c r="AE1454" s="69">
        <v>0</v>
      </c>
      <c r="AF1454" s="69">
        <v>1</v>
      </c>
      <c r="AG1454" s="69">
        <v>0</v>
      </c>
      <c r="AH1454" s="69">
        <v>1</v>
      </c>
      <c r="AI1454" s="69">
        <v>0</v>
      </c>
      <c r="AJ1454" s="69">
        <v>0</v>
      </c>
      <c r="AK1454" s="69">
        <v>0</v>
      </c>
      <c r="AL1454" s="69">
        <v>0</v>
      </c>
      <c r="AM1454" s="69">
        <v>0</v>
      </c>
      <c r="AN1454" s="69">
        <v>0</v>
      </c>
      <c r="AO1454" s="69">
        <v>0</v>
      </c>
      <c r="AP1454" s="69">
        <v>0</v>
      </c>
      <c r="AQ1454" s="84">
        <v>0</v>
      </c>
      <c r="AR1454" s="69">
        <v>0</v>
      </c>
      <c r="AS1454" s="69">
        <v>0</v>
      </c>
      <c r="AT1454" s="69">
        <v>0</v>
      </c>
      <c r="AU1454" s="69">
        <v>0</v>
      </c>
      <c r="AV1454" s="69">
        <v>0</v>
      </c>
      <c r="AW1454" s="69">
        <v>0</v>
      </c>
      <c r="AX1454" s="69">
        <v>0</v>
      </c>
      <c r="AY1454" s="69">
        <v>0</v>
      </c>
      <c r="AZ1454" s="69">
        <v>0</v>
      </c>
      <c r="BA1454" s="69">
        <v>0</v>
      </c>
      <c r="BB1454" s="69">
        <v>0</v>
      </c>
      <c r="BC1454" s="69">
        <v>0</v>
      </c>
      <c r="BD1454" s="69">
        <v>0</v>
      </c>
      <c r="BE1454" s="69">
        <v>0</v>
      </c>
      <c r="BF1454" s="69">
        <v>0</v>
      </c>
      <c r="BG1454" s="69">
        <v>0</v>
      </c>
      <c r="BH1454" s="69">
        <v>0</v>
      </c>
      <c r="BK1454" s="69">
        <v>3</v>
      </c>
      <c r="BL1454" s="69">
        <v>10</v>
      </c>
      <c r="BM1454" s="69">
        <v>1</v>
      </c>
      <c r="BN1454" s="69">
        <v>31</v>
      </c>
      <c r="BO1454" s="89">
        <v>0</v>
      </c>
      <c r="BP1454" s="69">
        <v>1</v>
      </c>
      <c r="BQ1454" s="69">
        <v>1</v>
      </c>
      <c r="BR1454" s="69">
        <v>1</v>
      </c>
      <c r="BS1454" s="69">
        <v>23026</v>
      </c>
      <c r="BT1454" s="69">
        <v>0</v>
      </c>
      <c r="BU1454" s="69">
        <v>0</v>
      </c>
      <c r="BV1454" s="69">
        <v>1000</v>
      </c>
      <c r="BW1454" s="69">
        <v>0</v>
      </c>
      <c r="BY1454" s="69">
        <v>0</v>
      </c>
      <c r="BZ1454" s="69">
        <v>0</v>
      </c>
      <c r="CA1454" s="69">
        <v>31</v>
      </c>
      <c r="CB1454" s="89">
        <v>0</v>
      </c>
      <c r="CC1454" s="69">
        <v>0</v>
      </c>
      <c r="CD1454" s="69">
        <v>0</v>
      </c>
      <c r="CE1454" s="69">
        <v>0</v>
      </c>
      <c r="CF1454" s="69">
        <v>0</v>
      </c>
      <c r="CG1454" s="69">
        <v>0</v>
      </c>
      <c r="CH1454" s="69">
        <v>0</v>
      </c>
      <c r="CI1454" s="69">
        <v>0</v>
      </c>
      <c r="CJ1454" s="69">
        <v>0</v>
      </c>
      <c r="CL1454" s="69">
        <v>0</v>
      </c>
      <c r="CM1454" s="69">
        <v>0</v>
      </c>
      <c r="CN1454" s="69">
        <v>0</v>
      </c>
      <c r="CO1454" s="89">
        <v>0</v>
      </c>
      <c r="CP1454" s="69">
        <v>0</v>
      </c>
      <c r="CQ1454" s="69">
        <v>0</v>
      </c>
      <c r="CR1454" s="69">
        <v>0</v>
      </c>
      <c r="CS1454" s="69">
        <v>0</v>
      </c>
      <c r="CT1454" s="69">
        <v>0</v>
      </c>
      <c r="CU1454" s="69">
        <v>0</v>
      </c>
      <c r="CV1454" s="69">
        <v>0</v>
      </c>
      <c r="CW1454" s="69">
        <v>0</v>
      </c>
      <c r="CZ1454" s="69">
        <v>0</v>
      </c>
      <c r="DA1454" s="69">
        <v>0</v>
      </c>
      <c r="DB1454" s="69">
        <v>10</v>
      </c>
      <c r="DC1454" s="69">
        <v>15</v>
      </c>
      <c r="DD1454" s="69">
        <v>0</v>
      </c>
      <c r="DE1454" s="69">
        <v>0</v>
      </c>
      <c r="DF1454" s="69">
        <v>0</v>
      </c>
      <c r="DG1454" s="69">
        <v>1</v>
      </c>
      <c r="DI1454" s="69" t="e">
        <f>INDEX(Sheet3!$E$78:$E$1130,MATCH(A1454,Sheet3!$D$78:$D$1130,0))</f>
        <v>#N/A</v>
      </c>
      <c r="DJ1454" s="69" t="str">
        <f t="shared" si="283"/>
        <v>skill_icons.ps_pet_skill_044</v>
      </c>
      <c r="DK1454" s="69" t="s">
        <v>3236</v>
      </c>
      <c r="DL1454" s="93"/>
      <c r="DM1454" s="94" t="s">
        <v>3237</v>
      </c>
      <c r="DN1454" s="69" t="e">
        <f>"造成["&amp;INDEX(Sheet5!$L$2:$L$11,MATCH(BL1454,Sheet5!$J$2:$J$11,0))&amp;":"&amp;BR1454&amp;"*"&amp;BS1454/1000&amp;"]"&amp;INDEX(Sheet5!$I$2:$I$4,MATCH(BR1454,Sheet5!$H$2:$H$4,0))&amp;"的"&amp;INDEX(Sheet5!$K$2:$K$11,MATCH(BL1454,Sheet5!$J$2:$J$11,0))</f>
        <v>#N/A</v>
      </c>
      <c r="DO1454" s="69" t="e">
        <f>"造成["&amp;INDEX(Sheet5!$L$2:$L$11,MATCH(BY1454,Sheet5!$J$2:$J$11,0))&amp;":"&amp;CE1454&amp;"*"&amp;CF1454/1000&amp;"]"&amp;INDEX(Sheet5!$I$2:$I$4,MATCH(CE1454,Sheet5!$H$2:$H$4,0))&amp;"的"&amp;INDEX(Sheet5!$K$2:$K$11,MATCH(BY1454,Sheet5!$J$2:$J$11,0))</f>
        <v>#N/A</v>
      </c>
      <c r="DP1454" s="69"/>
      <c r="DQ1454" s="69"/>
      <c r="DR1454" s="69" t="e">
        <f t="shared" si="284"/>
        <v>#N/A</v>
      </c>
      <c r="DS1454" s="90">
        <f>MATCH(A1454,Sheet5!D:D,0)</f>
        <v>119</v>
      </c>
      <c r="DT1454" s="94" t="e">
        <f>MATCH(A1454,Sheet5!F:F,0)</f>
        <v>#N/A</v>
      </c>
      <c r="DU1454" s="69">
        <v>10</v>
      </c>
      <c r="DV1454" s="69">
        <v>15</v>
      </c>
      <c r="DW1454" s="69">
        <v>0</v>
      </c>
      <c r="DX1454" s="69">
        <v>0</v>
      </c>
      <c r="DY1454" s="69">
        <v>0</v>
      </c>
    </row>
    <row r="1455" spans="1:129" ht="14.25">
      <c r="A1455" s="69">
        <v>72703</v>
      </c>
      <c r="B1455" s="69">
        <v>0</v>
      </c>
      <c r="C1455" s="69">
        <v>1</v>
      </c>
      <c r="D1455" s="69" t="s">
        <v>3238</v>
      </c>
      <c r="E1455" s="69" t="s">
        <v>2948</v>
      </c>
      <c r="F1455" s="69" t="s">
        <v>2949</v>
      </c>
      <c r="G1455" s="69">
        <v>1</v>
      </c>
      <c r="H1455" s="69" t="s">
        <v>852</v>
      </c>
      <c r="I1455" s="69">
        <v>0</v>
      </c>
      <c r="J1455" s="69">
        <v>0</v>
      </c>
      <c r="K1455" s="69">
        <v>0</v>
      </c>
      <c r="M1455" s="69">
        <v>0</v>
      </c>
      <c r="O1455" s="69">
        <v>0</v>
      </c>
      <c r="P1455" s="69">
        <v>1</v>
      </c>
      <c r="Q1455" s="69">
        <v>0</v>
      </c>
      <c r="R1455" s="69">
        <v>2</v>
      </c>
      <c r="S1455" s="69">
        <v>32768</v>
      </c>
      <c r="T1455" s="69">
        <v>100</v>
      </c>
      <c r="U1455" s="69">
        <v>0</v>
      </c>
      <c r="V1455" s="69">
        <v>0</v>
      </c>
      <c r="W1455" s="69">
        <v>0</v>
      </c>
      <c r="X1455" s="69">
        <v>0</v>
      </c>
      <c r="Y1455" s="69">
        <v>0</v>
      </c>
      <c r="Z1455" s="69">
        <v>0</v>
      </c>
      <c r="AA1455" s="69">
        <v>1</v>
      </c>
      <c r="AB1455" s="69">
        <v>31</v>
      </c>
      <c r="AC1455" s="69">
        <v>0</v>
      </c>
      <c r="AD1455" s="69">
        <v>0</v>
      </c>
      <c r="AE1455" s="69">
        <v>0</v>
      </c>
      <c r="AF1455" s="69">
        <v>1</v>
      </c>
      <c r="AG1455" s="69">
        <v>0</v>
      </c>
      <c r="AH1455" s="69">
        <v>1</v>
      </c>
      <c r="AI1455" s="69">
        <v>0</v>
      </c>
      <c r="AJ1455" s="69">
        <v>0</v>
      </c>
      <c r="AK1455" s="69">
        <v>0</v>
      </c>
      <c r="AL1455" s="69">
        <v>0</v>
      </c>
      <c r="AM1455" s="69">
        <v>0</v>
      </c>
      <c r="AN1455" s="69">
        <v>0</v>
      </c>
      <c r="AO1455" s="69">
        <v>0</v>
      </c>
      <c r="AP1455" s="69">
        <v>0</v>
      </c>
      <c r="AQ1455" s="84">
        <v>0</v>
      </c>
      <c r="AR1455" s="69">
        <v>0</v>
      </c>
      <c r="AS1455" s="69">
        <v>0</v>
      </c>
      <c r="AT1455" s="69">
        <v>0</v>
      </c>
      <c r="AU1455" s="69">
        <v>0</v>
      </c>
      <c r="AV1455" s="69">
        <v>0</v>
      </c>
      <c r="AW1455" s="69">
        <v>0</v>
      </c>
      <c r="AX1455" s="69">
        <v>0</v>
      </c>
      <c r="AY1455" s="69">
        <v>0</v>
      </c>
      <c r="AZ1455" s="69">
        <v>0</v>
      </c>
      <c r="BA1455" s="69">
        <v>0</v>
      </c>
      <c r="BB1455" s="69">
        <v>0</v>
      </c>
      <c r="BC1455" s="69">
        <v>0</v>
      </c>
      <c r="BD1455" s="69">
        <v>0</v>
      </c>
      <c r="BE1455" s="69">
        <v>0</v>
      </c>
      <c r="BF1455" s="69">
        <v>0</v>
      </c>
      <c r="BG1455" s="69">
        <v>0</v>
      </c>
      <c r="BH1455" s="69">
        <v>0</v>
      </c>
      <c r="BK1455" s="69">
        <v>3</v>
      </c>
      <c r="BL1455" s="69">
        <v>10</v>
      </c>
      <c r="BM1455" s="69">
        <v>1</v>
      </c>
      <c r="BN1455" s="69">
        <v>31</v>
      </c>
      <c r="BO1455" s="89">
        <v>0</v>
      </c>
      <c r="BP1455" s="69">
        <v>1</v>
      </c>
      <c r="BQ1455" s="69">
        <v>1</v>
      </c>
      <c r="BR1455" s="69">
        <v>1</v>
      </c>
      <c r="BS1455" s="69">
        <v>23027</v>
      </c>
      <c r="BT1455" s="69">
        <v>0</v>
      </c>
      <c r="BU1455" s="69">
        <v>0</v>
      </c>
      <c r="BV1455" s="69">
        <v>1000</v>
      </c>
      <c r="BW1455" s="69">
        <v>0</v>
      </c>
      <c r="BY1455" s="69">
        <v>0</v>
      </c>
      <c r="BZ1455" s="69">
        <v>0</v>
      </c>
      <c r="CA1455" s="69">
        <v>31</v>
      </c>
      <c r="CB1455" s="89">
        <v>0</v>
      </c>
      <c r="CC1455" s="69">
        <v>0</v>
      </c>
      <c r="CD1455" s="69">
        <v>0</v>
      </c>
      <c r="CE1455" s="69">
        <v>0</v>
      </c>
      <c r="CF1455" s="69">
        <v>0</v>
      </c>
      <c r="CG1455" s="69">
        <v>0</v>
      </c>
      <c r="CH1455" s="69">
        <v>0</v>
      </c>
      <c r="CI1455" s="69">
        <v>0</v>
      </c>
      <c r="CJ1455" s="69">
        <v>0</v>
      </c>
      <c r="CL1455" s="69">
        <v>0</v>
      </c>
      <c r="CM1455" s="69">
        <v>0</v>
      </c>
      <c r="CN1455" s="69">
        <v>0</v>
      </c>
      <c r="CO1455" s="89">
        <v>0</v>
      </c>
      <c r="CP1455" s="69">
        <v>0</v>
      </c>
      <c r="CQ1455" s="69">
        <v>0</v>
      </c>
      <c r="CR1455" s="69">
        <v>0</v>
      </c>
      <c r="CS1455" s="69">
        <v>0</v>
      </c>
      <c r="CT1455" s="69">
        <v>0</v>
      </c>
      <c r="CU1455" s="69">
        <v>0</v>
      </c>
      <c r="CV1455" s="69">
        <v>0</v>
      </c>
      <c r="CW1455" s="69">
        <v>0</v>
      </c>
      <c r="CZ1455" s="69">
        <v>0</v>
      </c>
      <c r="DA1455" s="69">
        <v>0</v>
      </c>
      <c r="DB1455" s="69">
        <v>10</v>
      </c>
      <c r="DC1455" s="69">
        <v>15</v>
      </c>
      <c r="DD1455" s="69">
        <v>0</v>
      </c>
      <c r="DE1455" s="69">
        <v>0</v>
      </c>
      <c r="DF1455" s="69">
        <v>0</v>
      </c>
      <c r="DG1455" s="69">
        <v>1</v>
      </c>
      <c r="DI1455" s="69" t="e">
        <f>INDEX(Sheet3!$E$78:$E$1130,MATCH(A1455,Sheet3!$D$78:$D$1130,0))</f>
        <v>#N/A</v>
      </c>
      <c r="DJ1455" s="69" t="str">
        <f t="shared" si="283"/>
        <v>skill_icons.ps_pet_skill_045</v>
      </c>
      <c r="DK1455" s="69" t="s">
        <v>3239</v>
      </c>
      <c r="DL1455" s="93"/>
      <c r="DM1455" s="94" t="s">
        <v>3240</v>
      </c>
      <c r="DN1455" s="69" t="e">
        <f>"造成["&amp;INDEX(Sheet5!$L$2:$L$11,MATCH(BL1455,Sheet5!$J$2:$J$11,0))&amp;":"&amp;BR1455&amp;"*"&amp;BS1455/1000&amp;"]"&amp;INDEX(Sheet5!$I$2:$I$4,MATCH(BR1455,Sheet5!$H$2:$H$4,0))&amp;"的"&amp;INDEX(Sheet5!$K$2:$K$11,MATCH(BL1455,Sheet5!$J$2:$J$11,0))</f>
        <v>#N/A</v>
      </c>
      <c r="DO1455" s="69" t="e">
        <f>"造成["&amp;INDEX(Sheet5!$L$2:$L$11,MATCH(BY1455,Sheet5!$J$2:$J$11,0))&amp;":"&amp;CE1455&amp;"*"&amp;CF1455/1000&amp;"]"&amp;INDEX(Sheet5!$I$2:$I$4,MATCH(CE1455,Sheet5!$H$2:$H$4,0))&amp;"的"&amp;INDEX(Sheet5!$K$2:$K$11,MATCH(BY1455,Sheet5!$J$2:$J$11,0))</f>
        <v>#N/A</v>
      </c>
      <c r="DP1455" s="69"/>
      <c r="DQ1455" s="69"/>
      <c r="DR1455" s="69" t="e">
        <f t="shared" si="284"/>
        <v>#N/A</v>
      </c>
      <c r="DS1455" s="90">
        <f>MATCH(A1455,Sheet5!D:D,0)</f>
        <v>120</v>
      </c>
      <c r="DT1455" s="94" t="e">
        <f>MATCH(A1455,Sheet5!F:F,0)</f>
        <v>#N/A</v>
      </c>
      <c r="DU1455" s="69">
        <v>10</v>
      </c>
      <c r="DV1455" s="69">
        <v>15</v>
      </c>
      <c r="DW1455" s="69">
        <v>0</v>
      </c>
      <c r="DX1455" s="69">
        <v>0</v>
      </c>
      <c r="DY1455" s="69">
        <v>0</v>
      </c>
    </row>
    <row r="1456" spans="1:129" ht="14.25">
      <c r="A1456" s="69">
        <v>72803</v>
      </c>
      <c r="B1456" s="69">
        <v>0</v>
      </c>
      <c r="C1456" s="69">
        <v>1</v>
      </c>
      <c r="D1456" s="69" t="s">
        <v>3241</v>
      </c>
      <c r="E1456" s="69" t="s">
        <v>2953</v>
      </c>
      <c r="F1456" s="69" t="s">
        <v>2954</v>
      </c>
      <c r="G1456" s="69">
        <v>1</v>
      </c>
      <c r="H1456" s="69" t="s">
        <v>852</v>
      </c>
      <c r="I1456" s="69">
        <v>0</v>
      </c>
      <c r="J1456" s="69">
        <v>0</v>
      </c>
      <c r="K1456" s="69">
        <v>0</v>
      </c>
      <c r="M1456" s="69">
        <v>0</v>
      </c>
      <c r="O1456" s="69">
        <v>0</v>
      </c>
      <c r="P1456" s="69">
        <v>1</v>
      </c>
      <c r="Q1456" s="69">
        <v>0</v>
      </c>
      <c r="R1456" s="69">
        <v>2</v>
      </c>
      <c r="S1456" s="69">
        <v>32768</v>
      </c>
      <c r="T1456" s="69">
        <v>100</v>
      </c>
      <c r="U1456" s="69">
        <v>0</v>
      </c>
      <c r="V1456" s="69">
        <v>0</v>
      </c>
      <c r="W1456" s="69">
        <v>0</v>
      </c>
      <c r="X1456" s="69">
        <v>0</v>
      </c>
      <c r="Y1456" s="69">
        <v>0</v>
      </c>
      <c r="Z1456" s="69">
        <v>0</v>
      </c>
      <c r="AA1456" s="69">
        <v>1</v>
      </c>
      <c r="AB1456" s="69">
        <v>31</v>
      </c>
      <c r="AC1456" s="69">
        <v>0</v>
      </c>
      <c r="AD1456" s="69">
        <v>0</v>
      </c>
      <c r="AE1456" s="69">
        <v>0</v>
      </c>
      <c r="AF1456" s="69">
        <v>1</v>
      </c>
      <c r="AG1456" s="69">
        <v>0</v>
      </c>
      <c r="AH1456" s="69">
        <v>1</v>
      </c>
      <c r="AI1456" s="69">
        <v>0</v>
      </c>
      <c r="AJ1456" s="69">
        <v>0</v>
      </c>
      <c r="AK1456" s="69">
        <v>0</v>
      </c>
      <c r="AL1456" s="69">
        <v>0</v>
      </c>
      <c r="AM1456" s="69">
        <v>0</v>
      </c>
      <c r="AN1456" s="69">
        <v>0</v>
      </c>
      <c r="AO1456" s="69">
        <v>0</v>
      </c>
      <c r="AP1456" s="69">
        <v>0</v>
      </c>
      <c r="AQ1456" s="84">
        <v>0</v>
      </c>
      <c r="AR1456" s="69">
        <v>0</v>
      </c>
      <c r="AS1456" s="69">
        <v>0</v>
      </c>
      <c r="AT1456" s="69">
        <v>0</v>
      </c>
      <c r="AU1456" s="69">
        <v>0</v>
      </c>
      <c r="AV1456" s="69">
        <v>0</v>
      </c>
      <c r="AW1456" s="69">
        <v>0</v>
      </c>
      <c r="AX1456" s="69">
        <v>0</v>
      </c>
      <c r="AY1456" s="69">
        <v>0</v>
      </c>
      <c r="AZ1456" s="69">
        <v>0</v>
      </c>
      <c r="BA1456" s="69">
        <v>0</v>
      </c>
      <c r="BB1456" s="69">
        <v>0</v>
      </c>
      <c r="BC1456" s="69">
        <v>0</v>
      </c>
      <c r="BD1456" s="69">
        <v>0</v>
      </c>
      <c r="BE1456" s="69">
        <v>0</v>
      </c>
      <c r="BF1456" s="69">
        <v>0</v>
      </c>
      <c r="BG1456" s="69">
        <v>0</v>
      </c>
      <c r="BH1456" s="69">
        <v>0</v>
      </c>
      <c r="BK1456" s="69">
        <v>3</v>
      </c>
      <c r="BL1456" s="69">
        <v>10</v>
      </c>
      <c r="BM1456" s="69">
        <v>1</v>
      </c>
      <c r="BN1456" s="69">
        <v>31</v>
      </c>
      <c r="BO1456" s="89">
        <v>0</v>
      </c>
      <c r="BP1456" s="69">
        <v>1</v>
      </c>
      <c r="BQ1456" s="69">
        <v>1</v>
      </c>
      <c r="BR1456" s="69">
        <v>1</v>
      </c>
      <c r="BS1456" s="69">
        <v>23028</v>
      </c>
      <c r="BT1456" s="69">
        <v>0</v>
      </c>
      <c r="BU1456" s="69">
        <v>0</v>
      </c>
      <c r="BV1456" s="69">
        <v>1000</v>
      </c>
      <c r="BW1456" s="69">
        <v>0</v>
      </c>
      <c r="BY1456" s="69">
        <v>0</v>
      </c>
      <c r="BZ1456" s="69">
        <v>0</v>
      </c>
      <c r="CA1456" s="69">
        <v>31</v>
      </c>
      <c r="CB1456" s="89">
        <v>0</v>
      </c>
      <c r="CC1456" s="69">
        <v>0</v>
      </c>
      <c r="CD1456" s="69">
        <v>0</v>
      </c>
      <c r="CE1456" s="69">
        <v>0</v>
      </c>
      <c r="CF1456" s="69">
        <v>0</v>
      </c>
      <c r="CG1456" s="69">
        <v>0</v>
      </c>
      <c r="CH1456" s="69">
        <v>0</v>
      </c>
      <c r="CI1456" s="69">
        <v>0</v>
      </c>
      <c r="CJ1456" s="69">
        <v>0</v>
      </c>
      <c r="CL1456" s="69">
        <v>0</v>
      </c>
      <c r="CM1456" s="69">
        <v>0</v>
      </c>
      <c r="CN1456" s="69">
        <v>0</v>
      </c>
      <c r="CO1456" s="89">
        <v>0</v>
      </c>
      <c r="CP1456" s="69">
        <v>0</v>
      </c>
      <c r="CQ1456" s="69">
        <v>0</v>
      </c>
      <c r="CR1456" s="69">
        <v>0</v>
      </c>
      <c r="CS1456" s="69">
        <v>0</v>
      </c>
      <c r="CT1456" s="69">
        <v>0</v>
      </c>
      <c r="CU1456" s="69">
        <v>0</v>
      </c>
      <c r="CV1456" s="69">
        <v>0</v>
      </c>
      <c r="CW1456" s="69">
        <v>0</v>
      </c>
      <c r="CZ1456" s="69">
        <v>0</v>
      </c>
      <c r="DA1456" s="69">
        <v>0</v>
      </c>
      <c r="DB1456" s="69">
        <v>10</v>
      </c>
      <c r="DC1456" s="69">
        <v>15</v>
      </c>
      <c r="DD1456" s="69">
        <v>0</v>
      </c>
      <c r="DE1456" s="69">
        <v>0</v>
      </c>
      <c r="DF1456" s="69">
        <v>0</v>
      </c>
      <c r="DG1456" s="69">
        <v>1</v>
      </c>
      <c r="DI1456" s="69" t="e">
        <f>INDEX(Sheet3!$E$78:$E$1130,MATCH(A1456,Sheet3!$D$78:$D$1130,0))</f>
        <v>#N/A</v>
      </c>
      <c r="DJ1456" s="69" t="str">
        <f t="shared" si="283"/>
        <v>skill_icons.ps_pet_skill_046</v>
      </c>
      <c r="DK1456" s="69" t="s">
        <v>3242</v>
      </c>
      <c r="DL1456" s="93"/>
      <c r="DM1456" s="94" t="s">
        <v>3243</v>
      </c>
      <c r="DN1456" s="69" t="e">
        <f>"造成["&amp;INDEX(Sheet5!$L$2:$L$11,MATCH(BL1456,Sheet5!$J$2:$J$11,0))&amp;":"&amp;BR1456&amp;"*"&amp;BS1456/1000&amp;"]"&amp;INDEX(Sheet5!$I$2:$I$4,MATCH(BR1456,Sheet5!$H$2:$H$4,0))&amp;"的"&amp;INDEX(Sheet5!$K$2:$K$11,MATCH(BL1456,Sheet5!$J$2:$J$11,0))</f>
        <v>#N/A</v>
      </c>
      <c r="DO1456" s="69" t="e">
        <f>"造成["&amp;INDEX(Sheet5!$L$2:$L$11,MATCH(BY1456,Sheet5!$J$2:$J$11,0))&amp;":"&amp;CE1456&amp;"*"&amp;CF1456/1000&amp;"]"&amp;INDEX(Sheet5!$I$2:$I$4,MATCH(CE1456,Sheet5!$H$2:$H$4,0))&amp;"的"&amp;INDEX(Sheet5!$K$2:$K$11,MATCH(BY1456,Sheet5!$J$2:$J$11,0))</f>
        <v>#N/A</v>
      </c>
      <c r="DP1456" s="69"/>
      <c r="DQ1456" s="69"/>
      <c r="DR1456" s="69" t="e">
        <f t="shared" si="284"/>
        <v>#N/A</v>
      </c>
      <c r="DS1456" s="90">
        <f>MATCH(A1456,Sheet5!D:D,0)</f>
        <v>121</v>
      </c>
      <c r="DT1456" s="94" t="e">
        <f>MATCH(A1456,Sheet5!F:F,0)</f>
        <v>#N/A</v>
      </c>
      <c r="DU1456" s="69">
        <v>10</v>
      </c>
      <c r="DV1456" s="69">
        <v>15</v>
      </c>
      <c r="DW1456" s="69">
        <v>0</v>
      </c>
      <c r="DX1456" s="69">
        <v>0</v>
      </c>
      <c r="DY1456" s="69">
        <v>0</v>
      </c>
    </row>
    <row r="1457" spans="1:129" ht="14.25">
      <c r="A1457" s="69">
        <v>72903</v>
      </c>
      <c r="B1457" s="69">
        <v>0</v>
      </c>
      <c r="C1457" s="69">
        <v>1</v>
      </c>
      <c r="D1457" s="69" t="s">
        <v>3244</v>
      </c>
      <c r="E1457" s="69" t="s">
        <v>2958</v>
      </c>
      <c r="F1457" s="69" t="s">
        <v>2959</v>
      </c>
      <c r="G1457" s="69">
        <v>1</v>
      </c>
      <c r="H1457" s="69" t="s">
        <v>852</v>
      </c>
      <c r="I1457" s="69">
        <v>0</v>
      </c>
      <c r="J1457" s="69">
        <v>0</v>
      </c>
      <c r="K1457" s="69">
        <v>0</v>
      </c>
      <c r="M1457" s="69">
        <v>0</v>
      </c>
      <c r="O1457" s="69">
        <v>0</v>
      </c>
      <c r="P1457" s="69">
        <v>1</v>
      </c>
      <c r="Q1457" s="69">
        <v>0</v>
      </c>
      <c r="R1457" s="69">
        <v>2</v>
      </c>
      <c r="S1457" s="69">
        <v>32768</v>
      </c>
      <c r="T1457" s="69">
        <v>100</v>
      </c>
      <c r="U1457" s="69">
        <v>0</v>
      </c>
      <c r="V1457" s="69">
        <v>0</v>
      </c>
      <c r="W1457" s="69">
        <v>0</v>
      </c>
      <c r="X1457" s="69">
        <v>0</v>
      </c>
      <c r="Y1457" s="69">
        <v>0</v>
      </c>
      <c r="Z1457" s="69">
        <v>0</v>
      </c>
      <c r="AA1457" s="69">
        <v>1</v>
      </c>
      <c r="AB1457" s="69">
        <v>31</v>
      </c>
      <c r="AC1457" s="69">
        <v>0</v>
      </c>
      <c r="AD1457" s="69">
        <v>0</v>
      </c>
      <c r="AE1457" s="69">
        <v>0</v>
      </c>
      <c r="AF1457" s="69">
        <v>1</v>
      </c>
      <c r="AG1457" s="69">
        <v>0</v>
      </c>
      <c r="AH1457" s="69">
        <v>1</v>
      </c>
      <c r="AI1457" s="69">
        <v>0</v>
      </c>
      <c r="AJ1457" s="69">
        <v>0</v>
      </c>
      <c r="AK1457" s="69">
        <v>0</v>
      </c>
      <c r="AL1457" s="69">
        <v>0</v>
      </c>
      <c r="AM1457" s="69">
        <v>0</v>
      </c>
      <c r="AN1457" s="69">
        <v>0</v>
      </c>
      <c r="AO1457" s="69">
        <v>0</v>
      </c>
      <c r="AP1457" s="69">
        <v>0</v>
      </c>
      <c r="AQ1457" s="84">
        <v>0</v>
      </c>
      <c r="AR1457" s="69">
        <v>0</v>
      </c>
      <c r="AS1457" s="69">
        <v>0</v>
      </c>
      <c r="AT1457" s="69">
        <v>0</v>
      </c>
      <c r="AU1457" s="69">
        <v>0</v>
      </c>
      <c r="AV1457" s="69">
        <v>0</v>
      </c>
      <c r="AW1457" s="69">
        <v>0</v>
      </c>
      <c r="AX1457" s="69">
        <v>0</v>
      </c>
      <c r="AY1457" s="69">
        <v>0</v>
      </c>
      <c r="AZ1457" s="69">
        <v>0</v>
      </c>
      <c r="BA1457" s="69">
        <v>0</v>
      </c>
      <c r="BB1457" s="69">
        <v>0</v>
      </c>
      <c r="BC1457" s="69">
        <v>0</v>
      </c>
      <c r="BD1457" s="69">
        <v>0</v>
      </c>
      <c r="BE1457" s="69">
        <v>0</v>
      </c>
      <c r="BF1457" s="69">
        <v>0</v>
      </c>
      <c r="BG1457" s="69">
        <v>0</v>
      </c>
      <c r="BH1457" s="69">
        <v>0</v>
      </c>
      <c r="BK1457" s="69">
        <v>3</v>
      </c>
      <c r="BL1457" s="69">
        <v>10</v>
      </c>
      <c r="BM1457" s="69">
        <v>1</v>
      </c>
      <c r="BN1457" s="69">
        <v>31</v>
      </c>
      <c r="BO1457" s="89">
        <v>0</v>
      </c>
      <c r="BP1457" s="69">
        <v>1</v>
      </c>
      <c r="BQ1457" s="69">
        <v>1</v>
      </c>
      <c r="BR1457" s="69">
        <v>1</v>
      </c>
      <c r="BS1457" s="69">
        <v>23029</v>
      </c>
      <c r="BT1457" s="69">
        <v>0</v>
      </c>
      <c r="BU1457" s="69">
        <v>0</v>
      </c>
      <c r="BV1457" s="69">
        <v>1000</v>
      </c>
      <c r="BW1457" s="69">
        <v>0</v>
      </c>
      <c r="BY1457" s="69">
        <v>0</v>
      </c>
      <c r="BZ1457" s="69">
        <v>0</v>
      </c>
      <c r="CA1457" s="69">
        <v>31</v>
      </c>
      <c r="CB1457" s="89">
        <v>0</v>
      </c>
      <c r="CC1457" s="69">
        <v>0</v>
      </c>
      <c r="CD1457" s="69">
        <v>0</v>
      </c>
      <c r="CE1457" s="69">
        <v>0</v>
      </c>
      <c r="CF1457" s="69">
        <v>0</v>
      </c>
      <c r="CG1457" s="69">
        <v>0</v>
      </c>
      <c r="CH1457" s="69">
        <v>0</v>
      </c>
      <c r="CI1457" s="69">
        <v>0</v>
      </c>
      <c r="CJ1457" s="69">
        <v>0</v>
      </c>
      <c r="CL1457" s="69">
        <v>0</v>
      </c>
      <c r="CM1457" s="69">
        <v>0</v>
      </c>
      <c r="CN1457" s="69">
        <v>0</v>
      </c>
      <c r="CO1457" s="89">
        <v>0</v>
      </c>
      <c r="CP1457" s="69">
        <v>0</v>
      </c>
      <c r="CQ1457" s="69">
        <v>0</v>
      </c>
      <c r="CR1457" s="69">
        <v>0</v>
      </c>
      <c r="CS1457" s="69">
        <v>0</v>
      </c>
      <c r="CT1457" s="69">
        <v>0</v>
      </c>
      <c r="CU1457" s="69">
        <v>0</v>
      </c>
      <c r="CV1457" s="69">
        <v>0</v>
      </c>
      <c r="CW1457" s="69">
        <v>0</v>
      </c>
      <c r="CZ1457" s="69">
        <v>0</v>
      </c>
      <c r="DA1457" s="69">
        <v>0</v>
      </c>
      <c r="DB1457" s="69">
        <v>10</v>
      </c>
      <c r="DC1457" s="69">
        <v>0</v>
      </c>
      <c r="DD1457" s="69">
        <v>0</v>
      </c>
      <c r="DE1457" s="69">
        <v>0</v>
      </c>
      <c r="DF1457" s="69">
        <v>0</v>
      </c>
      <c r="DG1457" s="69">
        <v>1</v>
      </c>
      <c r="DI1457" s="69" t="e">
        <f>INDEX(Sheet3!$E$78:$E$1130,MATCH(A1457,Sheet3!$D$78:$D$1130,0))</f>
        <v>#N/A</v>
      </c>
      <c r="DJ1457" s="69" t="str">
        <f t="shared" si="283"/>
        <v>skill_icons.ps_pet_skill_047</v>
      </c>
      <c r="DK1457" s="69" t="s">
        <v>3245</v>
      </c>
      <c r="DL1457" s="93"/>
      <c r="DM1457" s="94" t="s">
        <v>3246</v>
      </c>
      <c r="DN1457" s="69" t="e">
        <f>"造成["&amp;INDEX(Sheet5!$L$2:$L$11,MATCH(BL1457,Sheet5!$J$2:$J$11,0))&amp;":"&amp;BR1457&amp;"*"&amp;BS1457/1000&amp;"]"&amp;INDEX(Sheet5!$I$2:$I$4,MATCH(BR1457,Sheet5!$H$2:$H$4,0))&amp;"的"&amp;INDEX(Sheet5!$K$2:$K$11,MATCH(BL1457,Sheet5!$J$2:$J$11,0))</f>
        <v>#N/A</v>
      </c>
      <c r="DO1457" s="69" t="e">
        <f>"造成["&amp;INDEX(Sheet5!$L$2:$L$11,MATCH(BY1457,Sheet5!$J$2:$J$11,0))&amp;":"&amp;CE1457&amp;"*"&amp;CF1457/1000&amp;"]"&amp;INDEX(Sheet5!$I$2:$I$4,MATCH(CE1457,Sheet5!$H$2:$H$4,0))&amp;"的"&amp;INDEX(Sheet5!$K$2:$K$11,MATCH(BY1457,Sheet5!$J$2:$J$11,0))</f>
        <v>#N/A</v>
      </c>
      <c r="DP1457" s="69"/>
      <c r="DQ1457" s="69"/>
      <c r="DR1457" s="69" t="e">
        <f t="shared" si="284"/>
        <v>#N/A</v>
      </c>
      <c r="DS1457" s="90">
        <f>MATCH(A1457,Sheet5!D:D,0)</f>
        <v>122</v>
      </c>
      <c r="DT1457" s="94" t="e">
        <f>MATCH(A1457,Sheet5!F:F,0)</f>
        <v>#N/A</v>
      </c>
      <c r="DU1457" s="69">
        <v>10</v>
      </c>
      <c r="DV1457" s="69">
        <v>0</v>
      </c>
      <c r="DW1457" s="69">
        <v>0</v>
      </c>
      <c r="DX1457" s="69">
        <v>0</v>
      </c>
      <c r="DY1457" s="69">
        <v>0</v>
      </c>
    </row>
    <row r="1458" spans="1:129" ht="15">
      <c r="A1458" s="69">
        <v>73003</v>
      </c>
      <c r="B1458" s="69">
        <v>0</v>
      </c>
      <c r="C1458" s="69">
        <v>1</v>
      </c>
      <c r="D1458" s="69" t="s">
        <v>3247</v>
      </c>
      <c r="E1458" s="69" t="s">
        <v>2963</v>
      </c>
      <c r="F1458" s="69" t="s">
        <v>1079</v>
      </c>
      <c r="G1458" s="69">
        <v>1</v>
      </c>
      <c r="H1458" s="69" t="s">
        <v>852</v>
      </c>
      <c r="I1458" s="69">
        <v>0</v>
      </c>
      <c r="J1458" s="69">
        <v>0</v>
      </c>
      <c r="K1458" s="69">
        <v>0</v>
      </c>
      <c r="M1458" s="69">
        <v>256</v>
      </c>
      <c r="O1458" s="69">
        <v>0</v>
      </c>
      <c r="P1458" s="69">
        <v>1</v>
      </c>
      <c r="Q1458" s="69">
        <v>0</v>
      </c>
      <c r="R1458" s="69">
        <v>2</v>
      </c>
      <c r="S1458" s="69">
        <v>1</v>
      </c>
      <c r="T1458" s="69">
        <v>60</v>
      </c>
      <c r="U1458" s="69">
        <v>20</v>
      </c>
      <c r="V1458" s="69">
        <v>0</v>
      </c>
      <c r="W1458" s="69">
        <v>0</v>
      </c>
      <c r="X1458" s="69">
        <v>0</v>
      </c>
      <c r="Y1458" s="69">
        <v>0</v>
      </c>
      <c r="Z1458" s="69">
        <v>60000</v>
      </c>
      <c r="AA1458" s="69">
        <v>1</v>
      </c>
      <c r="AB1458" s="69">
        <v>8</v>
      </c>
      <c r="AC1458" s="69">
        <v>0</v>
      </c>
      <c r="AD1458" s="69">
        <v>0</v>
      </c>
      <c r="AE1458" s="69">
        <v>0</v>
      </c>
      <c r="AF1458" s="69">
        <v>1</v>
      </c>
      <c r="AG1458" s="69">
        <v>0</v>
      </c>
      <c r="AH1458" s="69">
        <v>1</v>
      </c>
      <c r="AI1458" s="69">
        <v>0</v>
      </c>
      <c r="AJ1458" s="69">
        <v>0</v>
      </c>
      <c r="AK1458" s="69">
        <v>0</v>
      </c>
      <c r="AL1458" s="69">
        <v>0</v>
      </c>
      <c r="AM1458" s="69">
        <v>0</v>
      </c>
      <c r="AN1458" s="69">
        <v>0</v>
      </c>
      <c r="AO1458" s="69">
        <v>0</v>
      </c>
      <c r="AP1458" s="69">
        <v>0</v>
      </c>
      <c r="AQ1458" s="84">
        <v>0</v>
      </c>
      <c r="AR1458" s="69">
        <v>0</v>
      </c>
      <c r="AS1458" s="69">
        <v>0</v>
      </c>
      <c r="AT1458" s="69">
        <v>0</v>
      </c>
      <c r="AU1458" s="69">
        <v>0</v>
      </c>
      <c r="AV1458" s="69">
        <v>0</v>
      </c>
      <c r="AW1458" s="69">
        <v>0</v>
      </c>
      <c r="AX1458" s="69">
        <v>0</v>
      </c>
      <c r="AY1458" s="69">
        <v>0</v>
      </c>
      <c r="AZ1458" s="69">
        <v>0</v>
      </c>
      <c r="BA1458" s="69">
        <v>0</v>
      </c>
      <c r="BB1458" s="69">
        <v>0</v>
      </c>
      <c r="BC1458" s="69">
        <v>0</v>
      </c>
      <c r="BD1458" s="69">
        <v>0</v>
      </c>
      <c r="BE1458" s="69">
        <v>0</v>
      </c>
      <c r="BF1458" s="69">
        <v>0</v>
      </c>
      <c r="BG1458" s="69">
        <v>0</v>
      </c>
      <c r="BH1458" s="69">
        <v>0</v>
      </c>
      <c r="BK1458" s="69">
        <v>3</v>
      </c>
      <c r="BL1458" s="69">
        <v>12</v>
      </c>
      <c r="BM1458" s="69">
        <v>1</v>
      </c>
      <c r="BN1458" s="69">
        <v>8</v>
      </c>
      <c r="BO1458" s="89">
        <v>0</v>
      </c>
      <c r="BP1458" s="69">
        <v>1</v>
      </c>
      <c r="BQ1458" s="69">
        <v>1</v>
      </c>
      <c r="BR1458" s="69">
        <v>401</v>
      </c>
      <c r="BS1458" s="69">
        <v>160</v>
      </c>
      <c r="BT1458" s="69">
        <v>0</v>
      </c>
      <c r="BU1458" s="69">
        <v>0</v>
      </c>
      <c r="BV1458" s="69">
        <v>1000</v>
      </c>
      <c r="BW1458" s="69">
        <v>257</v>
      </c>
      <c r="BY1458" s="69">
        <v>0</v>
      </c>
      <c r="BZ1458" s="69">
        <v>0</v>
      </c>
      <c r="CA1458" s="69">
        <v>31</v>
      </c>
      <c r="CB1458" s="89">
        <v>0</v>
      </c>
      <c r="CC1458" s="69">
        <v>0</v>
      </c>
      <c r="CD1458" s="69">
        <v>0</v>
      </c>
      <c r="CE1458" s="69">
        <v>0</v>
      </c>
      <c r="CF1458" s="69">
        <v>0</v>
      </c>
      <c r="CG1458" s="69">
        <v>0</v>
      </c>
      <c r="CH1458" s="69">
        <v>0</v>
      </c>
      <c r="CI1458" s="69">
        <v>0</v>
      </c>
      <c r="CJ1458" s="69">
        <v>0</v>
      </c>
      <c r="CL1458" s="69">
        <v>0</v>
      </c>
      <c r="CM1458" s="69">
        <v>0</v>
      </c>
      <c r="CN1458" s="69">
        <v>0</v>
      </c>
      <c r="CO1458" s="89">
        <v>0</v>
      </c>
      <c r="CP1458" s="69">
        <v>0</v>
      </c>
      <c r="CQ1458" s="69">
        <v>0</v>
      </c>
      <c r="CR1458" s="69">
        <v>0</v>
      </c>
      <c r="CS1458" s="69">
        <v>0</v>
      </c>
      <c r="CT1458" s="69">
        <v>0</v>
      </c>
      <c r="CU1458" s="69">
        <v>0</v>
      </c>
      <c r="CV1458" s="69">
        <v>0</v>
      </c>
      <c r="CW1458" s="69">
        <v>0</v>
      </c>
      <c r="CZ1458" s="69">
        <v>0</v>
      </c>
      <c r="DA1458" s="69">
        <v>0</v>
      </c>
      <c r="DB1458" s="69">
        <v>16</v>
      </c>
      <c r="DC1458" s="69">
        <v>60</v>
      </c>
      <c r="DD1458" s="69">
        <v>20</v>
      </c>
      <c r="DE1458" s="69">
        <v>0</v>
      </c>
      <c r="DF1458" s="69">
        <v>0</v>
      </c>
      <c r="DG1458" s="69">
        <v>1</v>
      </c>
      <c r="DI1458" s="69" t="e">
        <v>#N/A</v>
      </c>
      <c r="DJ1458" s="69" t="str">
        <f t="shared" si="283"/>
        <v>skill_icons.ps_pet_skill_008</v>
      </c>
      <c r="DK1458" s="69" t="s">
        <v>3248</v>
      </c>
      <c r="DL1458" s="93"/>
      <c r="DM1458" s="159" t="s">
        <v>3249</v>
      </c>
      <c r="DN1458" s="69" t="e">
        <f>"造成["&amp;INDEX(Sheet5!$L$2:$L$11,MATCH(BL1458,Sheet5!$J$2:$J$11,0))&amp;":"&amp;BR1458&amp;"*"&amp;BS1458/1000&amp;"]"&amp;INDEX(Sheet5!$I$2:$I$4,MATCH(BR1458,Sheet5!$H$2:$H$4,0))&amp;"的"&amp;INDEX(Sheet5!$K$2:$K$11,MATCH(BL1458,Sheet5!$J$2:$J$11,0))</f>
        <v>#N/A</v>
      </c>
      <c r="DO1458" s="69" t="e">
        <f>"造成["&amp;INDEX(Sheet5!$L$2:$L$11,MATCH(BY1458,Sheet5!$J$2:$J$11,0))&amp;":"&amp;CE1458&amp;"*"&amp;CF1458/1000&amp;"]"&amp;INDEX(Sheet5!$I$2:$I$4,MATCH(CE1458,Sheet5!$H$2:$H$4,0))&amp;"的"&amp;INDEX(Sheet5!$K$2:$K$11,MATCH(BY1458,Sheet5!$J$2:$J$11,0))</f>
        <v>#N/A</v>
      </c>
      <c r="DP1458" s="69"/>
      <c r="DQ1458" s="69"/>
      <c r="DR1458" s="69" t="e">
        <f t="shared" si="284"/>
        <v>#N/A</v>
      </c>
      <c r="DS1458" s="90">
        <f>MATCH(A1458,Sheet5!D:D,0)</f>
        <v>123</v>
      </c>
      <c r="DT1458" s="94" t="e">
        <f>MATCH(A1458,Sheet5!F:F,0)</f>
        <v>#N/A</v>
      </c>
      <c r="DU1458" s="69">
        <v>16</v>
      </c>
      <c r="DV1458" s="69">
        <v>60</v>
      </c>
      <c r="DW1458" s="69">
        <v>20</v>
      </c>
      <c r="DX1458" s="69">
        <v>0</v>
      </c>
      <c r="DY1458" s="69">
        <v>0</v>
      </c>
    </row>
    <row r="1459" spans="1:129" ht="15">
      <c r="A1459" s="69">
        <v>73103</v>
      </c>
      <c r="B1459" s="69">
        <v>0</v>
      </c>
      <c r="C1459" s="69">
        <v>1</v>
      </c>
      <c r="D1459" s="69" t="s">
        <v>3250</v>
      </c>
      <c r="E1459" s="69" t="s">
        <v>2967</v>
      </c>
      <c r="F1459" s="69" t="s">
        <v>2968</v>
      </c>
      <c r="G1459" s="69">
        <v>1</v>
      </c>
      <c r="H1459" s="69" t="s">
        <v>852</v>
      </c>
      <c r="I1459" s="69">
        <v>0</v>
      </c>
      <c r="J1459" s="69">
        <v>0</v>
      </c>
      <c r="K1459" s="69">
        <v>0</v>
      </c>
      <c r="M1459" s="69">
        <v>0</v>
      </c>
      <c r="O1459" s="69">
        <v>0</v>
      </c>
      <c r="P1459" s="69">
        <v>1</v>
      </c>
      <c r="Q1459" s="69">
        <v>0</v>
      </c>
      <c r="R1459" s="69">
        <v>2</v>
      </c>
      <c r="S1459" s="69">
        <v>256</v>
      </c>
      <c r="T1459" s="69">
        <v>30</v>
      </c>
      <c r="U1459" s="69">
        <v>24</v>
      </c>
      <c r="V1459" s="69">
        <v>0</v>
      </c>
      <c r="W1459" s="69">
        <v>0</v>
      </c>
      <c r="X1459" s="69">
        <v>0</v>
      </c>
      <c r="Y1459" s="69">
        <v>0</v>
      </c>
      <c r="Z1459" s="69">
        <v>0</v>
      </c>
      <c r="AA1459" s="69">
        <v>1</v>
      </c>
      <c r="AB1459" s="69">
        <v>31</v>
      </c>
      <c r="AC1459" s="69">
        <v>0</v>
      </c>
      <c r="AD1459" s="69">
        <v>0</v>
      </c>
      <c r="AE1459" s="69">
        <v>0</v>
      </c>
      <c r="AF1459" s="69">
        <v>1</v>
      </c>
      <c r="AG1459" s="69">
        <v>0</v>
      </c>
      <c r="AH1459" s="69">
        <v>1</v>
      </c>
      <c r="AI1459" s="69">
        <v>0</v>
      </c>
      <c r="AJ1459" s="69">
        <v>0</v>
      </c>
      <c r="AK1459" s="69">
        <v>0</v>
      </c>
      <c r="AL1459" s="69">
        <v>0</v>
      </c>
      <c r="AM1459" s="69">
        <v>0</v>
      </c>
      <c r="AN1459" s="69">
        <v>0</v>
      </c>
      <c r="AO1459" s="69">
        <v>0</v>
      </c>
      <c r="AP1459" s="69">
        <v>0</v>
      </c>
      <c r="AQ1459" s="84">
        <v>0</v>
      </c>
      <c r="AR1459" s="69">
        <v>0</v>
      </c>
      <c r="AS1459" s="69">
        <v>0</v>
      </c>
      <c r="AT1459" s="69">
        <v>0</v>
      </c>
      <c r="AU1459" s="69">
        <v>0</v>
      </c>
      <c r="AV1459" s="69">
        <v>0</v>
      </c>
      <c r="AW1459" s="69">
        <v>0</v>
      </c>
      <c r="AX1459" s="69">
        <v>0</v>
      </c>
      <c r="AY1459" s="69">
        <v>0</v>
      </c>
      <c r="AZ1459" s="69">
        <v>0</v>
      </c>
      <c r="BA1459" s="69">
        <v>0</v>
      </c>
      <c r="BB1459" s="69">
        <v>0</v>
      </c>
      <c r="BC1459" s="69">
        <v>0</v>
      </c>
      <c r="BD1459" s="69">
        <v>0</v>
      </c>
      <c r="BE1459" s="69">
        <v>0</v>
      </c>
      <c r="BF1459" s="69">
        <v>0</v>
      </c>
      <c r="BG1459" s="69">
        <v>0</v>
      </c>
      <c r="BH1459" s="69">
        <v>0</v>
      </c>
      <c r="BK1459" s="69">
        <v>3</v>
      </c>
      <c r="BL1459" s="69">
        <v>0</v>
      </c>
      <c r="BM1459" s="69">
        <v>0</v>
      </c>
      <c r="BN1459" s="69">
        <v>0</v>
      </c>
      <c r="BO1459" s="89">
        <v>0</v>
      </c>
      <c r="BP1459" s="69">
        <v>0</v>
      </c>
      <c r="BQ1459" s="69">
        <v>0</v>
      </c>
      <c r="BR1459" s="69">
        <v>0</v>
      </c>
      <c r="BS1459" s="69">
        <v>0</v>
      </c>
      <c r="BT1459" s="69">
        <v>0</v>
      </c>
      <c r="BU1459" s="69">
        <v>0</v>
      </c>
      <c r="BV1459" s="69">
        <v>0</v>
      </c>
      <c r="BW1459" s="69">
        <v>0</v>
      </c>
      <c r="BY1459" s="69">
        <v>0</v>
      </c>
      <c r="BZ1459" s="69">
        <v>0</v>
      </c>
      <c r="CA1459" s="69">
        <v>31</v>
      </c>
      <c r="CB1459" s="89">
        <v>0</v>
      </c>
      <c r="CC1459" s="69">
        <v>0</v>
      </c>
      <c r="CD1459" s="69">
        <v>0</v>
      </c>
      <c r="CE1459" s="69">
        <v>0</v>
      </c>
      <c r="CF1459" s="69">
        <v>0</v>
      </c>
      <c r="CG1459" s="69">
        <v>0</v>
      </c>
      <c r="CH1459" s="69">
        <v>0</v>
      </c>
      <c r="CI1459" s="69">
        <v>0</v>
      </c>
      <c r="CJ1459" s="69">
        <v>0</v>
      </c>
      <c r="CL1459" s="69">
        <v>0</v>
      </c>
      <c r="CM1459" s="69">
        <v>0</v>
      </c>
      <c r="CN1459" s="69">
        <v>0</v>
      </c>
      <c r="CO1459" s="89">
        <v>0</v>
      </c>
      <c r="CP1459" s="69">
        <v>0</v>
      </c>
      <c r="CQ1459" s="69">
        <v>0</v>
      </c>
      <c r="CR1459" s="69">
        <v>0</v>
      </c>
      <c r="CS1459" s="69">
        <v>0</v>
      </c>
      <c r="CT1459" s="69">
        <v>0</v>
      </c>
      <c r="CU1459" s="69">
        <v>0</v>
      </c>
      <c r="CV1459" s="69">
        <v>0</v>
      </c>
      <c r="CW1459" s="69">
        <v>0</v>
      </c>
      <c r="CZ1459" s="69">
        <v>0</v>
      </c>
      <c r="DA1459" s="69">
        <v>0</v>
      </c>
      <c r="DB1459" s="69">
        <v>30</v>
      </c>
      <c r="DC1459" s="69">
        <v>24</v>
      </c>
      <c r="DD1459" s="69">
        <v>0</v>
      </c>
      <c r="DE1459" s="69">
        <v>0</v>
      </c>
      <c r="DF1459" s="69">
        <v>0</v>
      </c>
      <c r="DG1459" s="69">
        <v>1</v>
      </c>
      <c r="DI1459" s="69" t="e">
        <f>INDEX(Sheet3!$E$78:$E$1130,MATCH(A1459,Sheet3!$D$78:$D$1130,0))</f>
        <v>#N/A</v>
      </c>
      <c r="DJ1459" s="69" t="str">
        <f t="shared" si="283"/>
        <v>skill_icons.ps_pet_skill_012</v>
      </c>
      <c r="DK1459" s="69" t="s">
        <v>3251</v>
      </c>
      <c r="DL1459" s="93"/>
      <c r="DM1459" s="159" t="s">
        <v>3252</v>
      </c>
      <c r="DN1459" s="69" t="e">
        <f>"造成["&amp;INDEX(Sheet5!$L$2:$L$11,MATCH(BL1459,Sheet5!$J$2:$J$11,0))&amp;":"&amp;BR1459&amp;"*"&amp;BS1459/1000&amp;"]"&amp;INDEX(Sheet5!$I$2:$I$4,MATCH(BR1459,Sheet5!$H$2:$H$4,0))&amp;"的"&amp;INDEX(Sheet5!$K$2:$K$11,MATCH(BL1459,Sheet5!$J$2:$J$11,0))</f>
        <v>#N/A</v>
      </c>
      <c r="DO1459" s="69" t="e">
        <f>"造成["&amp;INDEX(Sheet5!$L$2:$L$11,MATCH(BY1459,Sheet5!$J$2:$J$11,0))&amp;":"&amp;CE1459&amp;"*"&amp;CF1459/1000&amp;"]"&amp;INDEX(Sheet5!$I$2:$I$4,MATCH(CE1459,Sheet5!$H$2:$H$4,0))&amp;"的"&amp;INDEX(Sheet5!$K$2:$K$11,MATCH(BY1459,Sheet5!$J$2:$J$11,0))</f>
        <v>#N/A</v>
      </c>
      <c r="DP1459" s="69"/>
      <c r="DQ1459" s="69"/>
      <c r="DR1459" s="69" t="e">
        <f t="shared" si="284"/>
        <v>#N/A</v>
      </c>
      <c r="DS1459" s="90">
        <f>MATCH(A1459,Sheet5!D:D,0)</f>
        <v>124</v>
      </c>
      <c r="DT1459" s="94" t="e">
        <f>MATCH(A1459,Sheet5!F:F,0)</f>
        <v>#N/A</v>
      </c>
      <c r="DU1459" s="69">
        <v>30</v>
      </c>
      <c r="DV1459" s="69">
        <v>24</v>
      </c>
      <c r="DW1459" s="69">
        <v>0</v>
      </c>
      <c r="DX1459" s="69">
        <v>0</v>
      </c>
      <c r="DY1459" s="69">
        <v>0</v>
      </c>
    </row>
    <row r="1460" spans="1:129" ht="15">
      <c r="A1460" s="69">
        <v>73203</v>
      </c>
      <c r="B1460" s="69">
        <v>0</v>
      </c>
      <c r="C1460" s="69">
        <v>1</v>
      </c>
      <c r="D1460" s="69" t="s">
        <v>3253</v>
      </c>
      <c r="E1460" s="69" t="s">
        <v>2972</v>
      </c>
      <c r="F1460" s="69" t="s">
        <v>2973</v>
      </c>
      <c r="G1460" s="69">
        <v>1</v>
      </c>
      <c r="H1460" s="69" t="s">
        <v>852</v>
      </c>
      <c r="I1460" s="69">
        <v>0</v>
      </c>
      <c r="J1460" s="69">
        <v>0</v>
      </c>
      <c r="K1460" s="69">
        <v>0</v>
      </c>
      <c r="M1460" s="69">
        <v>0</v>
      </c>
      <c r="O1460" s="69">
        <v>0</v>
      </c>
      <c r="P1460" s="69">
        <v>1</v>
      </c>
      <c r="Q1460" s="69">
        <v>0</v>
      </c>
      <c r="R1460" s="69">
        <v>2</v>
      </c>
      <c r="S1460" s="69">
        <v>512</v>
      </c>
      <c r="T1460" s="69">
        <v>40</v>
      </c>
      <c r="U1460" s="69">
        <v>0</v>
      </c>
      <c r="V1460" s="69">
        <v>0</v>
      </c>
      <c r="W1460" s="69">
        <v>0</v>
      </c>
      <c r="X1460" s="69">
        <v>0</v>
      </c>
      <c r="Y1460" s="69">
        <v>0</v>
      </c>
      <c r="Z1460" s="69">
        <v>0</v>
      </c>
      <c r="AA1460" s="69">
        <v>1</v>
      </c>
      <c r="AB1460" s="69">
        <v>31</v>
      </c>
      <c r="AC1460" s="69">
        <v>0</v>
      </c>
      <c r="AD1460" s="69">
        <v>0</v>
      </c>
      <c r="AE1460" s="69">
        <v>0</v>
      </c>
      <c r="AF1460" s="69">
        <v>1</v>
      </c>
      <c r="AG1460" s="69">
        <v>0</v>
      </c>
      <c r="AH1460" s="69">
        <v>1</v>
      </c>
      <c r="AI1460" s="69">
        <v>0</v>
      </c>
      <c r="AJ1460" s="69">
        <v>0</v>
      </c>
      <c r="AK1460" s="69">
        <v>0</v>
      </c>
      <c r="AL1460" s="69">
        <v>0</v>
      </c>
      <c r="AM1460" s="69">
        <v>0</v>
      </c>
      <c r="AN1460" s="69">
        <v>0</v>
      </c>
      <c r="AO1460" s="69">
        <v>0</v>
      </c>
      <c r="AP1460" s="69">
        <v>0</v>
      </c>
      <c r="AQ1460" s="84">
        <v>0</v>
      </c>
      <c r="AR1460" s="69">
        <v>0</v>
      </c>
      <c r="AS1460" s="69">
        <v>0</v>
      </c>
      <c r="AT1460" s="69">
        <v>0</v>
      </c>
      <c r="AU1460" s="69">
        <v>0</v>
      </c>
      <c r="AV1460" s="69">
        <v>0</v>
      </c>
      <c r="AW1460" s="69">
        <v>0</v>
      </c>
      <c r="AX1460" s="69">
        <v>0</v>
      </c>
      <c r="AY1460" s="69">
        <v>0</v>
      </c>
      <c r="AZ1460" s="69">
        <v>0</v>
      </c>
      <c r="BA1460" s="69">
        <v>0</v>
      </c>
      <c r="BB1460" s="69">
        <v>0</v>
      </c>
      <c r="BC1460" s="69">
        <v>0</v>
      </c>
      <c r="BD1460" s="69">
        <v>0</v>
      </c>
      <c r="BE1460" s="69">
        <v>0</v>
      </c>
      <c r="BF1460" s="69">
        <v>0</v>
      </c>
      <c r="BG1460" s="69">
        <v>0</v>
      </c>
      <c r="BH1460" s="69">
        <v>0</v>
      </c>
      <c r="BK1460" s="69">
        <v>3</v>
      </c>
      <c r="BL1460" s="69">
        <v>10</v>
      </c>
      <c r="BM1460" s="69">
        <v>1</v>
      </c>
      <c r="BN1460" s="69">
        <v>31</v>
      </c>
      <c r="BO1460" s="89">
        <v>0</v>
      </c>
      <c r="BP1460" s="69">
        <v>1</v>
      </c>
      <c r="BQ1460" s="69">
        <v>1</v>
      </c>
      <c r="BR1460" s="69">
        <v>1</v>
      </c>
      <c r="BS1460" s="69">
        <v>23502</v>
      </c>
      <c r="BT1460" s="69">
        <v>0</v>
      </c>
      <c r="BU1460" s="69">
        <v>0</v>
      </c>
      <c r="BV1460" s="69">
        <v>1000</v>
      </c>
      <c r="BW1460" s="69">
        <v>0</v>
      </c>
      <c r="BY1460" s="69">
        <v>0</v>
      </c>
      <c r="BZ1460" s="69">
        <v>0</v>
      </c>
      <c r="CA1460" s="69">
        <v>31</v>
      </c>
      <c r="CB1460" s="89">
        <v>0</v>
      </c>
      <c r="CC1460" s="69">
        <v>0</v>
      </c>
      <c r="CD1460" s="69">
        <v>0</v>
      </c>
      <c r="CE1460" s="69">
        <v>0</v>
      </c>
      <c r="CF1460" s="69">
        <v>0</v>
      </c>
      <c r="CG1460" s="69">
        <v>0</v>
      </c>
      <c r="CH1460" s="69">
        <v>0</v>
      </c>
      <c r="CI1460" s="69">
        <v>0</v>
      </c>
      <c r="CJ1460" s="69">
        <v>0</v>
      </c>
      <c r="CL1460" s="69">
        <v>0</v>
      </c>
      <c r="CM1460" s="69">
        <v>0</v>
      </c>
      <c r="CN1460" s="69">
        <v>0</v>
      </c>
      <c r="CO1460" s="89">
        <v>0</v>
      </c>
      <c r="CP1460" s="69">
        <v>0</v>
      </c>
      <c r="CQ1460" s="69">
        <v>0</v>
      </c>
      <c r="CR1460" s="69">
        <v>0</v>
      </c>
      <c r="CS1460" s="69">
        <v>0</v>
      </c>
      <c r="CT1460" s="69">
        <v>0</v>
      </c>
      <c r="CU1460" s="69">
        <v>0</v>
      </c>
      <c r="CV1460" s="69">
        <v>0</v>
      </c>
      <c r="CW1460" s="69">
        <v>0</v>
      </c>
      <c r="CZ1460" s="69">
        <v>0</v>
      </c>
      <c r="DA1460" s="69">
        <v>0</v>
      </c>
      <c r="DB1460" s="69">
        <v>16</v>
      </c>
      <c r="DC1460" s="69">
        <v>40</v>
      </c>
      <c r="DD1460" s="69">
        <v>0</v>
      </c>
      <c r="DE1460" s="69">
        <v>0</v>
      </c>
      <c r="DF1460" s="69">
        <v>0</v>
      </c>
      <c r="DG1460" s="69">
        <v>1</v>
      </c>
      <c r="DI1460" s="69" t="e">
        <f>INDEX(Sheet3!$E$78:$E$1130,MATCH(A1460,Sheet3!$D$78:$D$1130,0))</f>
        <v>#N/A</v>
      </c>
      <c r="DJ1460" s="69" t="str">
        <f t="shared" si="283"/>
        <v>skill_icons.ps_pet_skill_015</v>
      </c>
      <c r="DK1460" s="69" t="s">
        <v>3254</v>
      </c>
      <c r="DL1460" s="93"/>
      <c r="DM1460" s="159" t="s">
        <v>3255</v>
      </c>
      <c r="DN1460" s="69" t="e">
        <f>"造成["&amp;INDEX(Sheet5!$L$2:$L$11,MATCH(BL1460,Sheet5!$J$2:$J$11,0))&amp;":"&amp;BR1460&amp;"*"&amp;BS1460/1000&amp;"]"&amp;INDEX(Sheet5!$I$2:$I$4,MATCH(BR1460,Sheet5!$H$2:$H$4,0))&amp;"的"&amp;INDEX(Sheet5!$K$2:$K$11,MATCH(BL1460,Sheet5!$J$2:$J$11,0))</f>
        <v>#N/A</v>
      </c>
      <c r="DO1460" s="69" t="e">
        <f>"造成["&amp;INDEX(Sheet5!$L$2:$L$11,MATCH(BY1460,Sheet5!$J$2:$J$11,0))&amp;":"&amp;CE1460&amp;"*"&amp;CF1460/1000&amp;"]"&amp;INDEX(Sheet5!$I$2:$I$4,MATCH(CE1460,Sheet5!$H$2:$H$4,0))&amp;"的"&amp;INDEX(Sheet5!$K$2:$K$11,MATCH(BY1460,Sheet5!$J$2:$J$11,0))</f>
        <v>#N/A</v>
      </c>
      <c r="DP1460" s="69"/>
      <c r="DQ1460" s="69"/>
      <c r="DR1460" s="69" t="e">
        <f t="shared" si="284"/>
        <v>#N/A</v>
      </c>
      <c r="DS1460" s="90">
        <f>MATCH(A1460,Sheet5!D:D,0)</f>
        <v>125</v>
      </c>
      <c r="DT1460" s="94" t="e">
        <f>MATCH(A1460,Sheet5!F:F,0)</f>
        <v>#N/A</v>
      </c>
      <c r="DU1460" s="69">
        <v>16</v>
      </c>
      <c r="DV1460" s="69">
        <v>40</v>
      </c>
      <c r="DW1460" s="69">
        <v>0</v>
      </c>
      <c r="DX1460" s="69">
        <v>0</v>
      </c>
      <c r="DY1460" s="69">
        <v>0</v>
      </c>
    </row>
    <row r="1461" spans="1:129" ht="15">
      <c r="A1461" s="69">
        <v>73303</v>
      </c>
      <c r="B1461" s="69">
        <v>0</v>
      </c>
      <c r="C1461" s="69">
        <v>1</v>
      </c>
      <c r="D1461" s="69" t="s">
        <v>3256</v>
      </c>
      <c r="E1461" s="69" t="s">
        <v>2977</v>
      </c>
      <c r="F1461" s="69" t="s">
        <v>2978</v>
      </c>
      <c r="G1461" s="69">
        <v>1</v>
      </c>
      <c r="H1461" s="69" t="s">
        <v>852</v>
      </c>
      <c r="I1461" s="69">
        <v>0</v>
      </c>
      <c r="J1461" s="69">
        <v>0</v>
      </c>
      <c r="K1461" s="69">
        <v>0</v>
      </c>
      <c r="M1461" s="69">
        <v>0</v>
      </c>
      <c r="N1461" s="69" t="s">
        <v>362</v>
      </c>
      <c r="O1461" s="69">
        <v>0</v>
      </c>
      <c r="P1461" s="69">
        <v>1</v>
      </c>
      <c r="Q1461" s="69">
        <v>0</v>
      </c>
      <c r="R1461" s="69">
        <v>2</v>
      </c>
      <c r="S1461" s="69">
        <v>512</v>
      </c>
      <c r="T1461" s="69">
        <v>15</v>
      </c>
      <c r="U1461" s="69">
        <v>0</v>
      </c>
      <c r="V1461" s="69">
        <v>0</v>
      </c>
      <c r="W1461" s="69">
        <v>0</v>
      </c>
      <c r="X1461" s="69">
        <v>0</v>
      </c>
      <c r="Y1461" s="69">
        <v>0</v>
      </c>
      <c r="Z1461" s="69">
        <v>0</v>
      </c>
      <c r="AA1461" s="69">
        <v>2</v>
      </c>
      <c r="AB1461" s="69">
        <v>31</v>
      </c>
      <c r="AC1461" s="69">
        <v>0</v>
      </c>
      <c r="AD1461" s="69">
        <v>0</v>
      </c>
      <c r="AE1461" s="69">
        <v>0</v>
      </c>
      <c r="AF1461" s="69">
        <v>1</v>
      </c>
      <c r="AG1461" s="69">
        <v>0</v>
      </c>
      <c r="AH1461" s="69">
        <v>1</v>
      </c>
      <c r="AI1461" s="69">
        <v>0</v>
      </c>
      <c r="AJ1461" s="69">
        <v>0</v>
      </c>
      <c r="AK1461" s="69">
        <v>0</v>
      </c>
      <c r="AL1461" s="69">
        <v>0</v>
      </c>
      <c r="AM1461" s="69">
        <v>0</v>
      </c>
      <c r="AN1461" s="69">
        <v>0</v>
      </c>
      <c r="AO1461" s="69">
        <v>0</v>
      </c>
      <c r="AP1461" s="69">
        <v>0</v>
      </c>
      <c r="AQ1461" s="84">
        <v>0</v>
      </c>
      <c r="AR1461" s="69">
        <v>0</v>
      </c>
      <c r="AS1461" s="69">
        <v>0</v>
      </c>
      <c r="AT1461" s="69">
        <v>0</v>
      </c>
      <c r="AU1461" s="69">
        <v>0</v>
      </c>
      <c r="AV1461" s="69">
        <v>0</v>
      </c>
      <c r="AW1461" s="69">
        <v>0</v>
      </c>
      <c r="AX1461" s="69">
        <v>0</v>
      </c>
      <c r="AY1461" s="69">
        <v>0</v>
      </c>
      <c r="AZ1461" s="69">
        <v>0</v>
      </c>
      <c r="BA1461" s="69">
        <v>0</v>
      </c>
      <c r="BB1461" s="69">
        <v>0</v>
      </c>
      <c r="BC1461" s="69">
        <v>0</v>
      </c>
      <c r="BD1461" s="69">
        <v>0</v>
      </c>
      <c r="BE1461" s="69">
        <v>0</v>
      </c>
      <c r="BF1461" s="69">
        <v>0</v>
      </c>
      <c r="BG1461" s="69">
        <v>0</v>
      </c>
      <c r="BH1461" s="69">
        <v>0</v>
      </c>
      <c r="BK1461" s="69">
        <v>3</v>
      </c>
      <c r="BL1461" s="69">
        <v>10</v>
      </c>
      <c r="BM1461" s="69">
        <v>2</v>
      </c>
      <c r="BN1461" s="69">
        <v>31</v>
      </c>
      <c r="BO1461" s="89">
        <v>0</v>
      </c>
      <c r="BP1461" s="69">
        <v>1</v>
      </c>
      <c r="BQ1461" s="69">
        <v>1</v>
      </c>
      <c r="BR1461" s="69">
        <v>1</v>
      </c>
      <c r="BS1461" s="69">
        <v>21503</v>
      </c>
      <c r="BT1461" s="69">
        <v>0</v>
      </c>
      <c r="BU1461" s="69">
        <v>0</v>
      </c>
      <c r="BV1461" s="69">
        <v>1000</v>
      </c>
      <c r="BW1461" s="69">
        <v>0</v>
      </c>
      <c r="BY1461" s="69">
        <v>0</v>
      </c>
      <c r="BZ1461" s="69">
        <v>0</v>
      </c>
      <c r="CA1461" s="69">
        <v>31</v>
      </c>
      <c r="CB1461" s="89">
        <v>0</v>
      </c>
      <c r="CC1461" s="69">
        <v>0</v>
      </c>
      <c r="CD1461" s="69">
        <v>0</v>
      </c>
      <c r="CE1461" s="69">
        <v>0</v>
      </c>
      <c r="CF1461" s="69">
        <v>0</v>
      </c>
      <c r="CG1461" s="69">
        <v>0</v>
      </c>
      <c r="CH1461" s="69">
        <v>0</v>
      </c>
      <c r="CI1461" s="69">
        <v>0</v>
      </c>
      <c r="CJ1461" s="69">
        <v>0</v>
      </c>
      <c r="CL1461" s="69">
        <v>0</v>
      </c>
      <c r="CM1461" s="69">
        <v>0</v>
      </c>
      <c r="CN1461" s="69">
        <v>0</v>
      </c>
      <c r="CO1461" s="89">
        <v>0</v>
      </c>
      <c r="CP1461" s="69">
        <v>0</v>
      </c>
      <c r="CQ1461" s="69">
        <v>0</v>
      </c>
      <c r="CR1461" s="69">
        <v>0</v>
      </c>
      <c r="CS1461" s="69">
        <v>0</v>
      </c>
      <c r="CT1461" s="69">
        <v>0</v>
      </c>
      <c r="CU1461" s="69">
        <v>0</v>
      </c>
      <c r="CV1461" s="69">
        <v>0</v>
      </c>
      <c r="CW1461" s="69">
        <v>0</v>
      </c>
      <c r="CZ1461" s="69">
        <v>0</v>
      </c>
      <c r="DA1461" s="69">
        <v>0</v>
      </c>
      <c r="DB1461" s="69">
        <v>100</v>
      </c>
      <c r="DC1461" s="69">
        <v>15</v>
      </c>
      <c r="DD1461" s="69">
        <v>0</v>
      </c>
      <c r="DE1461" s="69">
        <v>0</v>
      </c>
      <c r="DF1461" s="69">
        <v>0</v>
      </c>
      <c r="DG1461" s="69">
        <v>1</v>
      </c>
      <c r="DI1461" s="69" t="e">
        <f>INDEX(Sheet3!$E$78:$E$1130,MATCH(A1461,Sheet3!$D$78:$D$1130,0))</f>
        <v>#N/A</v>
      </c>
      <c r="DJ1461" s="69" t="str">
        <f t="shared" si="283"/>
        <v>skill_icons.ps_pet_skill_020</v>
      </c>
      <c r="DK1461" s="69" t="s">
        <v>3257</v>
      </c>
      <c r="DL1461" s="93"/>
      <c r="DM1461" s="159" t="s">
        <v>3258</v>
      </c>
      <c r="DN1461" s="69" t="e">
        <f>"造成["&amp;INDEX(Sheet5!$L$2:$L$11,MATCH(BL1461,Sheet5!$J$2:$J$11,0))&amp;":"&amp;BR1461&amp;"*"&amp;BS1461/1000&amp;"]"&amp;INDEX(Sheet5!$I$2:$I$4,MATCH(BR1461,Sheet5!$H$2:$H$4,0))&amp;"的"&amp;INDEX(Sheet5!$K$2:$K$11,MATCH(BL1461,Sheet5!$J$2:$J$11,0))</f>
        <v>#N/A</v>
      </c>
      <c r="DO1461" s="69" t="e">
        <f>"造成["&amp;INDEX(Sheet5!$L$2:$L$11,MATCH(BY1461,Sheet5!$J$2:$J$11,0))&amp;":"&amp;CE1461&amp;"*"&amp;CF1461/1000&amp;"]"&amp;INDEX(Sheet5!$I$2:$I$4,MATCH(CE1461,Sheet5!$H$2:$H$4,0))&amp;"的"&amp;INDEX(Sheet5!$K$2:$K$11,MATCH(BY1461,Sheet5!$J$2:$J$11,0))</f>
        <v>#N/A</v>
      </c>
      <c r="DP1461" s="69"/>
      <c r="DQ1461" s="69"/>
      <c r="DR1461" s="69" t="e">
        <f t="shared" si="284"/>
        <v>#N/A</v>
      </c>
      <c r="DS1461" s="90">
        <f>MATCH(A1461,Sheet5!D:D,0)</f>
        <v>126</v>
      </c>
      <c r="DT1461" s="94" t="e">
        <f>MATCH(A1461,Sheet5!F:F,0)</f>
        <v>#N/A</v>
      </c>
      <c r="DU1461" s="69">
        <v>100</v>
      </c>
      <c r="DV1461" s="69">
        <v>15</v>
      </c>
      <c r="DW1461" s="69">
        <v>0</v>
      </c>
      <c r="DX1461" s="69">
        <v>0</v>
      </c>
      <c r="DY1461" s="69">
        <v>0</v>
      </c>
    </row>
    <row r="1462" spans="1:129" ht="15">
      <c r="A1462" s="69">
        <v>73403</v>
      </c>
      <c r="B1462" s="69">
        <v>0</v>
      </c>
      <c r="C1462" s="69">
        <v>1</v>
      </c>
      <c r="D1462" s="69" t="s">
        <v>3259</v>
      </c>
      <c r="E1462" s="69" t="s">
        <v>2982</v>
      </c>
      <c r="F1462" s="69" t="s">
        <v>2983</v>
      </c>
      <c r="G1462" s="69">
        <v>1</v>
      </c>
      <c r="H1462" s="69" t="s">
        <v>852</v>
      </c>
      <c r="I1462" s="69">
        <v>0</v>
      </c>
      <c r="J1462" s="69">
        <v>0</v>
      </c>
      <c r="K1462" s="69">
        <v>0</v>
      </c>
      <c r="M1462" s="69">
        <v>0</v>
      </c>
      <c r="O1462" s="69">
        <v>0</v>
      </c>
      <c r="P1462" s="69">
        <v>1</v>
      </c>
      <c r="Q1462" s="69">
        <v>0</v>
      </c>
      <c r="R1462" s="69">
        <v>2</v>
      </c>
      <c r="S1462" s="69">
        <v>2</v>
      </c>
      <c r="T1462" s="69">
        <v>12</v>
      </c>
      <c r="U1462" s="69">
        <v>0</v>
      </c>
      <c r="V1462" s="69">
        <v>0</v>
      </c>
      <c r="W1462" s="69">
        <v>0</v>
      </c>
      <c r="X1462" s="69">
        <v>0</v>
      </c>
      <c r="Y1462" s="69">
        <v>0</v>
      </c>
      <c r="Z1462" s="69">
        <v>0</v>
      </c>
      <c r="AA1462" s="69">
        <v>1</v>
      </c>
      <c r="AB1462" s="69">
        <v>31</v>
      </c>
      <c r="AC1462" s="69">
        <v>0</v>
      </c>
      <c r="AD1462" s="69">
        <v>0</v>
      </c>
      <c r="AE1462" s="69">
        <v>0</v>
      </c>
      <c r="AF1462" s="69">
        <v>1</v>
      </c>
      <c r="AG1462" s="69">
        <v>0</v>
      </c>
      <c r="AH1462" s="69">
        <v>1</v>
      </c>
      <c r="AI1462" s="69">
        <v>0</v>
      </c>
      <c r="AJ1462" s="69">
        <v>0</v>
      </c>
      <c r="AK1462" s="69">
        <v>0</v>
      </c>
      <c r="AL1462" s="69">
        <v>0</v>
      </c>
      <c r="AM1462" s="69">
        <v>0</v>
      </c>
      <c r="AN1462" s="69">
        <v>0</v>
      </c>
      <c r="AO1462" s="69">
        <v>0</v>
      </c>
      <c r="AP1462" s="69">
        <v>0</v>
      </c>
      <c r="AQ1462" s="84">
        <v>0</v>
      </c>
      <c r="AR1462" s="69">
        <v>0</v>
      </c>
      <c r="AS1462" s="69">
        <v>0</v>
      </c>
      <c r="AT1462" s="69">
        <v>0</v>
      </c>
      <c r="AU1462" s="69">
        <v>0</v>
      </c>
      <c r="AV1462" s="69">
        <v>0</v>
      </c>
      <c r="AW1462" s="69">
        <v>0</v>
      </c>
      <c r="AX1462" s="69">
        <v>0</v>
      </c>
      <c r="AY1462" s="69">
        <v>0</v>
      </c>
      <c r="AZ1462" s="69">
        <v>0</v>
      </c>
      <c r="BA1462" s="69">
        <v>0</v>
      </c>
      <c r="BB1462" s="69">
        <v>0</v>
      </c>
      <c r="BC1462" s="69">
        <v>0</v>
      </c>
      <c r="BD1462" s="69">
        <v>0</v>
      </c>
      <c r="BE1462" s="69">
        <v>0</v>
      </c>
      <c r="BF1462" s="69">
        <v>0</v>
      </c>
      <c r="BG1462" s="69">
        <v>0</v>
      </c>
      <c r="BH1462" s="69">
        <v>0</v>
      </c>
      <c r="BK1462" s="69">
        <v>3</v>
      </c>
      <c r="BL1462" s="69">
        <v>10</v>
      </c>
      <c r="BM1462" s="69">
        <v>1</v>
      </c>
      <c r="BN1462" s="69">
        <v>31</v>
      </c>
      <c r="BO1462" s="89">
        <v>0</v>
      </c>
      <c r="BP1462" s="69">
        <v>1</v>
      </c>
      <c r="BQ1462" s="69">
        <v>1</v>
      </c>
      <c r="BR1462" s="69">
        <v>1</v>
      </c>
      <c r="BS1462" s="69">
        <v>21504</v>
      </c>
      <c r="BT1462" s="69">
        <v>0</v>
      </c>
      <c r="BU1462" s="69">
        <v>0</v>
      </c>
      <c r="BV1462" s="69">
        <v>1000</v>
      </c>
      <c r="BW1462" s="69">
        <v>0</v>
      </c>
      <c r="BY1462" s="69">
        <v>0</v>
      </c>
      <c r="BZ1462" s="69">
        <v>0</v>
      </c>
      <c r="CA1462" s="69">
        <v>31</v>
      </c>
      <c r="CB1462" s="89">
        <v>0</v>
      </c>
      <c r="CC1462" s="69">
        <v>0</v>
      </c>
      <c r="CD1462" s="69">
        <v>0</v>
      </c>
      <c r="CE1462" s="69">
        <v>0</v>
      </c>
      <c r="CF1462" s="69">
        <v>0</v>
      </c>
      <c r="CG1462" s="69">
        <v>0</v>
      </c>
      <c r="CH1462" s="69">
        <v>0</v>
      </c>
      <c r="CI1462" s="69">
        <v>0</v>
      </c>
      <c r="CJ1462" s="69">
        <v>0</v>
      </c>
      <c r="CL1462" s="69">
        <v>0</v>
      </c>
      <c r="CM1462" s="69">
        <v>0</v>
      </c>
      <c r="CN1462" s="69">
        <v>0</v>
      </c>
      <c r="CO1462" s="89">
        <v>0</v>
      </c>
      <c r="CP1462" s="69">
        <v>0</v>
      </c>
      <c r="CQ1462" s="69">
        <v>0</v>
      </c>
      <c r="CR1462" s="69">
        <v>0</v>
      </c>
      <c r="CS1462" s="69">
        <v>0</v>
      </c>
      <c r="CT1462" s="69">
        <v>0</v>
      </c>
      <c r="CU1462" s="69">
        <v>0</v>
      </c>
      <c r="CV1462" s="69">
        <v>0</v>
      </c>
      <c r="CW1462" s="69">
        <v>0</v>
      </c>
      <c r="CZ1462" s="69">
        <v>0</v>
      </c>
      <c r="DA1462" s="69">
        <v>0</v>
      </c>
      <c r="DB1462" s="69">
        <v>999999</v>
      </c>
      <c r="DC1462" s="69">
        <v>15</v>
      </c>
      <c r="DD1462" s="69">
        <v>0</v>
      </c>
      <c r="DE1462" s="69">
        <v>0</v>
      </c>
      <c r="DF1462" s="69">
        <v>0</v>
      </c>
      <c r="DG1462" s="69">
        <v>1</v>
      </c>
      <c r="DI1462" s="69" t="e">
        <f>INDEX(Sheet3!$E$78:$E$1130,MATCH(A1462,Sheet3!$D$78:$D$1130,0))</f>
        <v>#N/A</v>
      </c>
      <c r="DJ1462" s="69" t="str">
        <f t="shared" si="283"/>
        <v>skill_icons.ps_pet_skill_021</v>
      </c>
      <c r="DK1462" s="69" t="s">
        <v>3260</v>
      </c>
      <c r="DL1462" s="93"/>
      <c r="DM1462" s="159" t="s">
        <v>3261</v>
      </c>
      <c r="DN1462" s="69" t="e">
        <f>"造成["&amp;INDEX(Sheet5!$L$2:$L$11,MATCH(BL1462,Sheet5!$J$2:$J$11,0))&amp;":"&amp;BR1462&amp;"*"&amp;BS1462/1000&amp;"]"&amp;INDEX(Sheet5!$I$2:$I$4,MATCH(BR1462,Sheet5!$H$2:$H$4,0))&amp;"的"&amp;INDEX(Sheet5!$K$2:$K$11,MATCH(BL1462,Sheet5!$J$2:$J$11,0))</f>
        <v>#N/A</v>
      </c>
      <c r="DO1462" s="69" t="e">
        <f>"造成["&amp;INDEX(Sheet5!$L$2:$L$11,MATCH(BY1462,Sheet5!$J$2:$J$11,0))&amp;":"&amp;CE1462&amp;"*"&amp;CF1462/1000&amp;"]"&amp;INDEX(Sheet5!$I$2:$I$4,MATCH(CE1462,Sheet5!$H$2:$H$4,0))&amp;"的"&amp;INDEX(Sheet5!$K$2:$K$11,MATCH(BY1462,Sheet5!$J$2:$J$11,0))</f>
        <v>#N/A</v>
      </c>
      <c r="DP1462" s="69"/>
      <c r="DQ1462" s="69"/>
      <c r="DR1462" s="69" t="e">
        <f t="shared" si="284"/>
        <v>#N/A</v>
      </c>
      <c r="DS1462" s="90">
        <f>MATCH(A1462,Sheet5!D:D,0)</f>
        <v>127</v>
      </c>
      <c r="DT1462" s="94" t="e">
        <f>MATCH(A1462,Sheet5!F:F,0)</f>
        <v>#N/A</v>
      </c>
      <c r="DU1462" s="69">
        <v>999999</v>
      </c>
      <c r="DV1462" s="69">
        <v>15</v>
      </c>
      <c r="DW1462" s="69">
        <v>0</v>
      </c>
      <c r="DX1462" s="69">
        <v>0</v>
      </c>
      <c r="DY1462" s="69">
        <v>0</v>
      </c>
    </row>
    <row r="1463" spans="1:129" ht="15">
      <c r="A1463" s="69">
        <v>73503</v>
      </c>
      <c r="B1463" s="69">
        <v>0</v>
      </c>
      <c r="C1463" s="69">
        <v>1</v>
      </c>
      <c r="D1463" s="69" t="s">
        <v>3262</v>
      </c>
      <c r="E1463" s="69" t="s">
        <v>2987</v>
      </c>
      <c r="F1463" s="69" t="s">
        <v>2988</v>
      </c>
      <c r="G1463" s="69">
        <v>1</v>
      </c>
      <c r="H1463" s="69" t="s">
        <v>852</v>
      </c>
      <c r="I1463" s="69">
        <v>0</v>
      </c>
      <c r="J1463" s="69">
        <v>0</v>
      </c>
      <c r="K1463" s="69">
        <v>0</v>
      </c>
      <c r="M1463" s="69">
        <v>0</v>
      </c>
      <c r="N1463" s="69" t="s">
        <v>261</v>
      </c>
      <c r="O1463" s="69">
        <v>0</v>
      </c>
      <c r="P1463" s="69">
        <v>1</v>
      </c>
      <c r="Q1463" s="69">
        <v>0</v>
      </c>
      <c r="R1463" s="69">
        <v>2</v>
      </c>
      <c r="S1463" s="69">
        <v>2</v>
      </c>
      <c r="T1463" s="69">
        <v>60</v>
      </c>
      <c r="U1463" s="69">
        <v>16</v>
      </c>
      <c r="V1463" s="69">
        <v>0</v>
      </c>
      <c r="W1463" s="69">
        <v>0</v>
      </c>
      <c r="X1463" s="69">
        <v>0</v>
      </c>
      <c r="Y1463" s="69">
        <v>0</v>
      </c>
      <c r="Z1463" s="69">
        <v>0</v>
      </c>
      <c r="AA1463" s="69">
        <v>1</v>
      </c>
      <c r="AB1463" s="69">
        <v>31</v>
      </c>
      <c r="AC1463" s="69">
        <v>0</v>
      </c>
      <c r="AD1463" s="69">
        <v>0</v>
      </c>
      <c r="AE1463" s="69">
        <v>0</v>
      </c>
      <c r="AF1463" s="69">
        <v>1</v>
      </c>
      <c r="AG1463" s="69">
        <v>0</v>
      </c>
      <c r="AH1463" s="69">
        <v>1</v>
      </c>
      <c r="AI1463" s="69">
        <v>0</v>
      </c>
      <c r="AJ1463" s="69">
        <v>0</v>
      </c>
      <c r="AK1463" s="69">
        <v>0</v>
      </c>
      <c r="AL1463" s="69">
        <v>0</v>
      </c>
      <c r="AM1463" s="69">
        <v>0</v>
      </c>
      <c r="AN1463" s="69">
        <v>0</v>
      </c>
      <c r="AO1463" s="69">
        <v>0</v>
      </c>
      <c r="AP1463" s="69">
        <v>0</v>
      </c>
      <c r="AQ1463" s="84">
        <v>0</v>
      </c>
      <c r="AR1463" s="69">
        <v>0</v>
      </c>
      <c r="AS1463" s="69">
        <v>0</v>
      </c>
      <c r="AT1463" s="69">
        <v>0</v>
      </c>
      <c r="AU1463" s="69">
        <v>0</v>
      </c>
      <c r="AV1463" s="69">
        <v>0</v>
      </c>
      <c r="AW1463" s="69">
        <v>0</v>
      </c>
      <c r="AX1463" s="69">
        <v>0</v>
      </c>
      <c r="AY1463" s="69">
        <v>0</v>
      </c>
      <c r="AZ1463" s="69">
        <v>0</v>
      </c>
      <c r="BA1463" s="69">
        <v>0</v>
      </c>
      <c r="BB1463" s="69">
        <v>0</v>
      </c>
      <c r="BC1463" s="69">
        <v>0</v>
      </c>
      <c r="BD1463" s="69">
        <v>0</v>
      </c>
      <c r="BE1463" s="69">
        <v>0</v>
      </c>
      <c r="BF1463" s="69">
        <v>0</v>
      </c>
      <c r="BG1463" s="69">
        <v>0</v>
      </c>
      <c r="BH1463" s="69">
        <v>0</v>
      </c>
      <c r="BK1463" s="69">
        <v>3</v>
      </c>
      <c r="BL1463" s="69">
        <v>10</v>
      </c>
      <c r="BM1463" s="69">
        <v>1</v>
      </c>
      <c r="BN1463" s="69">
        <v>31</v>
      </c>
      <c r="BO1463" s="89">
        <v>0</v>
      </c>
      <c r="BP1463" s="69">
        <v>1</v>
      </c>
      <c r="BQ1463" s="69">
        <v>1</v>
      </c>
      <c r="BR1463" s="69">
        <v>1</v>
      </c>
      <c r="BS1463" s="69">
        <v>23505</v>
      </c>
      <c r="BT1463" s="69">
        <v>0</v>
      </c>
      <c r="BU1463" s="69">
        <v>0</v>
      </c>
      <c r="BV1463" s="69">
        <v>1000</v>
      </c>
      <c r="BW1463" s="69">
        <v>0</v>
      </c>
      <c r="BY1463" s="69">
        <v>0</v>
      </c>
      <c r="BZ1463" s="69">
        <v>0</v>
      </c>
      <c r="CA1463" s="69">
        <v>31</v>
      </c>
      <c r="CB1463" s="89">
        <v>0</v>
      </c>
      <c r="CC1463" s="69">
        <v>0</v>
      </c>
      <c r="CD1463" s="69">
        <v>0</v>
      </c>
      <c r="CE1463" s="69">
        <v>0</v>
      </c>
      <c r="CF1463" s="69">
        <v>0</v>
      </c>
      <c r="CG1463" s="69">
        <v>0</v>
      </c>
      <c r="CH1463" s="69">
        <v>0</v>
      </c>
      <c r="CI1463" s="69">
        <v>0</v>
      </c>
      <c r="CJ1463" s="69">
        <v>0</v>
      </c>
      <c r="CL1463" s="69">
        <v>0</v>
      </c>
      <c r="CM1463" s="69">
        <v>0</v>
      </c>
      <c r="CN1463" s="69">
        <v>0</v>
      </c>
      <c r="CO1463" s="89">
        <v>0</v>
      </c>
      <c r="CP1463" s="69">
        <v>0</v>
      </c>
      <c r="CQ1463" s="69">
        <v>0</v>
      </c>
      <c r="CR1463" s="69">
        <v>0</v>
      </c>
      <c r="CS1463" s="69">
        <v>0</v>
      </c>
      <c r="CT1463" s="69">
        <v>0</v>
      </c>
      <c r="CU1463" s="69">
        <v>0</v>
      </c>
      <c r="CV1463" s="69">
        <v>0</v>
      </c>
      <c r="CW1463" s="69">
        <v>0</v>
      </c>
      <c r="CZ1463" s="69">
        <v>0</v>
      </c>
      <c r="DA1463" s="69">
        <v>0</v>
      </c>
      <c r="DB1463" s="69">
        <v>16</v>
      </c>
      <c r="DC1463" s="69">
        <v>60</v>
      </c>
      <c r="DD1463" s="69">
        <v>0</v>
      </c>
      <c r="DE1463" s="69">
        <v>0</v>
      </c>
      <c r="DF1463" s="69">
        <v>0</v>
      </c>
      <c r="DG1463" s="69">
        <v>1</v>
      </c>
      <c r="DI1463" s="69" t="e">
        <f>INDEX(Sheet3!$E$78:$E$1130,MATCH(A1463,Sheet3!$D$78:$D$1130,0))</f>
        <v>#N/A</v>
      </c>
      <c r="DJ1463" s="69" t="str">
        <f t="shared" si="283"/>
        <v>skill_icons.ps_pet_skill_023</v>
      </c>
      <c r="DK1463" s="69" t="s">
        <v>3263</v>
      </c>
      <c r="DL1463" s="93"/>
      <c r="DM1463" s="159" t="s">
        <v>3264</v>
      </c>
      <c r="DN1463" s="69" t="e">
        <f>"造成["&amp;INDEX(Sheet5!$L$2:$L$11,MATCH(BL1463,Sheet5!$J$2:$J$11,0))&amp;":"&amp;BR1463&amp;"*"&amp;BS1463/1000&amp;"]"&amp;INDEX(Sheet5!$I$2:$I$4,MATCH(BR1463,Sheet5!$H$2:$H$4,0))&amp;"的"&amp;INDEX(Sheet5!$K$2:$K$11,MATCH(BL1463,Sheet5!$J$2:$J$11,0))</f>
        <v>#N/A</v>
      </c>
      <c r="DO1463" s="69" t="e">
        <f>"造成["&amp;INDEX(Sheet5!$L$2:$L$11,MATCH(BY1463,Sheet5!$J$2:$J$11,0))&amp;":"&amp;CE1463&amp;"*"&amp;CF1463/1000&amp;"]"&amp;INDEX(Sheet5!$I$2:$I$4,MATCH(CE1463,Sheet5!$H$2:$H$4,0))&amp;"的"&amp;INDEX(Sheet5!$K$2:$K$11,MATCH(BY1463,Sheet5!$J$2:$J$11,0))</f>
        <v>#N/A</v>
      </c>
      <c r="DP1463" s="69"/>
      <c r="DQ1463" s="69"/>
      <c r="DR1463" s="69" t="e">
        <f t="shared" si="284"/>
        <v>#N/A</v>
      </c>
      <c r="DS1463" s="90">
        <f>MATCH(A1463,Sheet5!D:D,0)</f>
        <v>128</v>
      </c>
      <c r="DT1463" s="94" t="e">
        <f>MATCH(A1463,Sheet5!F:F,0)</f>
        <v>#N/A</v>
      </c>
      <c r="DU1463" s="69">
        <v>16</v>
      </c>
      <c r="DV1463" s="69">
        <v>60</v>
      </c>
      <c r="DW1463" s="69">
        <v>0</v>
      </c>
      <c r="DX1463" s="69">
        <v>0</v>
      </c>
      <c r="DY1463" s="69">
        <v>0</v>
      </c>
    </row>
    <row r="1464" spans="1:129" ht="15">
      <c r="A1464" s="69">
        <v>73603</v>
      </c>
      <c r="B1464" s="69">
        <v>0</v>
      </c>
      <c r="C1464" s="69">
        <v>1</v>
      </c>
      <c r="D1464" s="69" t="s">
        <v>3265</v>
      </c>
      <c r="E1464" s="69" t="s">
        <v>2992</v>
      </c>
      <c r="F1464" s="69" t="s">
        <v>2993</v>
      </c>
      <c r="G1464" s="69">
        <v>1</v>
      </c>
      <c r="H1464" s="69" t="s">
        <v>852</v>
      </c>
      <c r="I1464" s="69">
        <v>0</v>
      </c>
      <c r="J1464" s="69">
        <v>0</v>
      </c>
      <c r="K1464" s="69">
        <v>0</v>
      </c>
      <c r="M1464" s="69">
        <v>0</v>
      </c>
      <c r="O1464" s="69">
        <v>0</v>
      </c>
      <c r="P1464" s="69">
        <v>1</v>
      </c>
      <c r="Q1464" s="69">
        <v>0</v>
      </c>
      <c r="R1464" s="69">
        <v>2</v>
      </c>
      <c r="S1464" s="69">
        <v>16</v>
      </c>
      <c r="T1464" s="69">
        <v>100</v>
      </c>
      <c r="U1464" s="69">
        <v>0</v>
      </c>
      <c r="V1464" s="69">
        <v>30</v>
      </c>
      <c r="W1464" s="69">
        <v>0</v>
      </c>
      <c r="X1464" s="69">
        <v>0</v>
      </c>
      <c r="Y1464" s="69">
        <v>0</v>
      </c>
      <c r="Z1464" s="69">
        <v>0</v>
      </c>
      <c r="AA1464" s="69">
        <v>2</v>
      </c>
      <c r="AB1464" s="69">
        <v>31</v>
      </c>
      <c r="AC1464" s="69">
        <v>0</v>
      </c>
      <c r="AD1464" s="69">
        <v>0</v>
      </c>
      <c r="AE1464" s="69">
        <v>0</v>
      </c>
      <c r="AF1464" s="69">
        <v>0</v>
      </c>
      <c r="AG1464" s="69">
        <v>0</v>
      </c>
      <c r="AH1464" s="69">
        <v>0</v>
      </c>
      <c r="AI1464" s="69">
        <v>0</v>
      </c>
      <c r="AJ1464" s="69">
        <v>0</v>
      </c>
      <c r="AK1464" s="69">
        <v>0</v>
      </c>
      <c r="AL1464" s="69">
        <v>0</v>
      </c>
      <c r="AM1464" s="69">
        <v>0</v>
      </c>
      <c r="AN1464" s="69">
        <v>0</v>
      </c>
      <c r="AO1464" s="69">
        <v>0</v>
      </c>
      <c r="AP1464" s="69">
        <v>0</v>
      </c>
      <c r="AQ1464" s="84">
        <v>0</v>
      </c>
      <c r="AR1464" s="69">
        <v>0</v>
      </c>
      <c r="AS1464" s="69">
        <v>0</v>
      </c>
      <c r="AT1464" s="69">
        <v>0</v>
      </c>
      <c r="AU1464" s="69">
        <v>0</v>
      </c>
      <c r="AV1464" s="69">
        <v>0</v>
      </c>
      <c r="AW1464" s="69">
        <v>0</v>
      </c>
      <c r="AX1464" s="69">
        <v>0</v>
      </c>
      <c r="AY1464" s="69">
        <v>0</v>
      </c>
      <c r="AZ1464" s="69">
        <v>0</v>
      </c>
      <c r="BA1464" s="69">
        <v>0</v>
      </c>
      <c r="BB1464" s="69">
        <v>0</v>
      </c>
      <c r="BC1464" s="69">
        <v>0</v>
      </c>
      <c r="BD1464" s="69">
        <v>0</v>
      </c>
      <c r="BE1464" s="69">
        <v>0</v>
      </c>
      <c r="BF1464" s="69">
        <v>0</v>
      </c>
      <c r="BG1464" s="69">
        <v>0</v>
      </c>
      <c r="BH1464" s="69">
        <v>0</v>
      </c>
      <c r="BK1464" s="69">
        <v>3</v>
      </c>
      <c r="BL1464" s="69">
        <v>0</v>
      </c>
      <c r="BM1464" s="69">
        <v>2</v>
      </c>
      <c r="BN1464" s="69">
        <v>31</v>
      </c>
      <c r="BO1464" s="89">
        <v>0</v>
      </c>
      <c r="BP1464" s="69">
        <v>0</v>
      </c>
      <c r="BQ1464" s="69">
        <v>0</v>
      </c>
      <c r="BR1464" s="69">
        <v>0</v>
      </c>
      <c r="BS1464" s="69">
        <v>0</v>
      </c>
      <c r="BT1464" s="69">
        <v>0</v>
      </c>
      <c r="BU1464" s="69">
        <v>0</v>
      </c>
      <c r="BV1464" s="69">
        <v>1000</v>
      </c>
      <c r="BW1464" s="69">
        <v>0</v>
      </c>
      <c r="BY1464" s="69">
        <v>0</v>
      </c>
      <c r="BZ1464" s="69">
        <v>0</v>
      </c>
      <c r="CA1464" s="69">
        <v>31</v>
      </c>
      <c r="CB1464" s="89">
        <v>0</v>
      </c>
      <c r="CC1464" s="69">
        <v>0</v>
      </c>
      <c r="CD1464" s="69">
        <v>0</v>
      </c>
      <c r="CE1464" s="69">
        <v>0</v>
      </c>
      <c r="CF1464" s="69">
        <v>0</v>
      </c>
      <c r="CG1464" s="69">
        <v>0</v>
      </c>
      <c r="CH1464" s="69">
        <v>0</v>
      </c>
      <c r="CI1464" s="69">
        <v>0</v>
      </c>
      <c r="CJ1464" s="69">
        <v>0</v>
      </c>
      <c r="CL1464" s="69">
        <v>0</v>
      </c>
      <c r="CM1464" s="69">
        <v>0</v>
      </c>
      <c r="CN1464" s="69">
        <v>0</v>
      </c>
      <c r="CO1464" s="89">
        <v>0</v>
      </c>
      <c r="CP1464" s="69">
        <v>0</v>
      </c>
      <c r="CQ1464" s="69">
        <v>0</v>
      </c>
      <c r="CR1464" s="69">
        <v>0</v>
      </c>
      <c r="CS1464" s="69">
        <v>0</v>
      </c>
      <c r="CT1464" s="69">
        <v>0</v>
      </c>
      <c r="CU1464" s="69">
        <v>0</v>
      </c>
      <c r="CV1464" s="69">
        <v>0</v>
      </c>
      <c r="CW1464" s="69">
        <v>0</v>
      </c>
      <c r="CZ1464" s="69">
        <v>0</v>
      </c>
      <c r="DA1464" s="69">
        <v>0</v>
      </c>
      <c r="DB1464" s="69">
        <v>100</v>
      </c>
      <c r="DC1464" s="69">
        <v>30</v>
      </c>
      <c r="DD1464" s="69">
        <v>0</v>
      </c>
      <c r="DE1464" s="69">
        <v>0</v>
      </c>
      <c r="DF1464" s="69">
        <v>0</v>
      </c>
      <c r="DG1464" s="69">
        <v>1</v>
      </c>
      <c r="DI1464" s="69" t="e">
        <f>INDEX(Sheet3!$E$78:$E$1130,MATCH(A1464,Sheet3!$D$78:$D$1130,0))</f>
        <v>#N/A</v>
      </c>
      <c r="DJ1464" s="69" t="str">
        <f t="shared" si="283"/>
        <v>skill_icons.ps_pet_skill_024</v>
      </c>
      <c r="DK1464" s="69" t="s">
        <v>3266</v>
      </c>
      <c r="DL1464" s="93"/>
      <c r="DM1464" s="159" t="s">
        <v>3267</v>
      </c>
      <c r="DN1464" s="69" t="e">
        <f>"造成["&amp;INDEX(Sheet5!$L$2:$L$11,MATCH(BL1464,Sheet5!$J$2:$J$11,0))&amp;":"&amp;BR1464&amp;"*"&amp;BS1464/1000&amp;"]"&amp;INDEX(Sheet5!$I$2:$I$4,MATCH(BR1464,Sheet5!$H$2:$H$4,0))&amp;"的"&amp;INDEX(Sheet5!$K$2:$K$11,MATCH(BL1464,Sheet5!$J$2:$J$11,0))</f>
        <v>#N/A</v>
      </c>
      <c r="DO1464" s="69" t="e">
        <f>"造成["&amp;INDEX(Sheet5!$L$2:$L$11,MATCH(BY1464,Sheet5!$J$2:$J$11,0))&amp;":"&amp;CE1464&amp;"*"&amp;CF1464/1000&amp;"]"&amp;INDEX(Sheet5!$I$2:$I$4,MATCH(CE1464,Sheet5!$H$2:$H$4,0))&amp;"的"&amp;INDEX(Sheet5!$K$2:$K$11,MATCH(BY1464,Sheet5!$J$2:$J$11,0))</f>
        <v>#N/A</v>
      </c>
      <c r="DP1464" s="69"/>
      <c r="DQ1464" s="69"/>
      <c r="DR1464" s="69" t="e">
        <f t="shared" si="284"/>
        <v>#N/A</v>
      </c>
      <c r="DS1464" s="90">
        <f>MATCH(A1464,Sheet5!D:D,0)</f>
        <v>129</v>
      </c>
      <c r="DT1464" s="94" t="e">
        <f>MATCH(A1464,Sheet5!F:F,0)</f>
        <v>#N/A</v>
      </c>
      <c r="DU1464" s="69">
        <v>100</v>
      </c>
      <c r="DV1464" s="69">
        <v>30</v>
      </c>
      <c r="DW1464" s="69">
        <v>0</v>
      </c>
      <c r="DX1464" s="69">
        <v>0</v>
      </c>
      <c r="DY1464" s="69">
        <v>0</v>
      </c>
    </row>
    <row r="1465" spans="1:129" ht="15">
      <c r="A1465" s="69">
        <v>73703</v>
      </c>
      <c r="B1465" s="69">
        <v>0</v>
      </c>
      <c r="C1465" s="69">
        <v>1</v>
      </c>
      <c r="D1465" s="69" t="s">
        <v>3268</v>
      </c>
      <c r="E1465" s="69" t="s">
        <v>2997</v>
      </c>
      <c r="F1465" s="69" t="s">
        <v>2998</v>
      </c>
      <c r="G1465" s="69">
        <v>1</v>
      </c>
      <c r="H1465" s="69" t="s">
        <v>852</v>
      </c>
      <c r="I1465" s="69">
        <v>0</v>
      </c>
      <c r="J1465" s="69">
        <v>0</v>
      </c>
      <c r="K1465" s="69">
        <v>0</v>
      </c>
      <c r="M1465" s="69">
        <v>0</v>
      </c>
      <c r="O1465" s="69">
        <v>0</v>
      </c>
      <c r="P1465" s="69">
        <v>1</v>
      </c>
      <c r="Q1465" s="69">
        <v>0</v>
      </c>
      <c r="R1465" s="69">
        <v>2</v>
      </c>
      <c r="S1465" s="69">
        <v>2048</v>
      </c>
      <c r="T1465" s="69">
        <v>15</v>
      </c>
      <c r="U1465" s="69">
        <v>0</v>
      </c>
      <c r="V1465" s="69">
        <v>0</v>
      </c>
      <c r="W1465" s="69">
        <v>0</v>
      </c>
      <c r="X1465" s="69">
        <v>0</v>
      </c>
      <c r="Y1465" s="69">
        <v>0</v>
      </c>
      <c r="Z1465" s="69">
        <v>0</v>
      </c>
      <c r="AA1465" s="69">
        <v>1</v>
      </c>
      <c r="AB1465" s="69">
        <v>31</v>
      </c>
      <c r="AC1465" s="69">
        <v>0</v>
      </c>
      <c r="AD1465" s="69">
        <v>0</v>
      </c>
      <c r="AE1465" s="69">
        <v>0</v>
      </c>
      <c r="AF1465" s="69">
        <v>0</v>
      </c>
      <c r="AG1465" s="69">
        <v>0</v>
      </c>
      <c r="AH1465" s="69">
        <v>0</v>
      </c>
      <c r="AI1465" s="69">
        <v>0</v>
      </c>
      <c r="AJ1465" s="69">
        <v>0</v>
      </c>
      <c r="AK1465" s="69">
        <v>0</v>
      </c>
      <c r="AL1465" s="69">
        <v>0</v>
      </c>
      <c r="AM1465" s="69">
        <v>0</v>
      </c>
      <c r="AN1465" s="69">
        <v>0</v>
      </c>
      <c r="AO1465" s="69">
        <v>0</v>
      </c>
      <c r="AP1465" s="69">
        <v>0</v>
      </c>
      <c r="AQ1465" s="84">
        <v>0</v>
      </c>
      <c r="AR1465" s="69">
        <v>0</v>
      </c>
      <c r="AS1465" s="69">
        <v>0</v>
      </c>
      <c r="AT1465" s="69">
        <v>0</v>
      </c>
      <c r="AU1465" s="69">
        <v>0</v>
      </c>
      <c r="AV1465" s="69">
        <v>0</v>
      </c>
      <c r="AW1465" s="69">
        <v>0</v>
      </c>
      <c r="AX1465" s="69">
        <v>0</v>
      </c>
      <c r="AY1465" s="69">
        <v>0</v>
      </c>
      <c r="AZ1465" s="69">
        <v>0</v>
      </c>
      <c r="BA1465" s="69">
        <v>0</v>
      </c>
      <c r="BB1465" s="69">
        <v>0</v>
      </c>
      <c r="BC1465" s="69">
        <v>0</v>
      </c>
      <c r="BD1465" s="69">
        <v>0</v>
      </c>
      <c r="BE1465" s="69">
        <v>0</v>
      </c>
      <c r="BF1465" s="69">
        <v>0</v>
      </c>
      <c r="BG1465" s="69">
        <v>0</v>
      </c>
      <c r="BH1465" s="69">
        <v>0</v>
      </c>
      <c r="BK1465" s="69">
        <v>3</v>
      </c>
      <c r="BL1465" s="69">
        <v>10</v>
      </c>
      <c r="BM1465" s="69">
        <v>1</v>
      </c>
      <c r="BN1465" s="69">
        <v>31</v>
      </c>
      <c r="BO1465" s="89">
        <v>0</v>
      </c>
      <c r="BP1465" s="69">
        <v>1</v>
      </c>
      <c r="BQ1465" s="69">
        <v>1</v>
      </c>
      <c r="BR1465" s="69">
        <v>1</v>
      </c>
      <c r="BS1465" s="69">
        <v>21506</v>
      </c>
      <c r="BT1465" s="69">
        <v>0</v>
      </c>
      <c r="BU1465" s="69">
        <v>0</v>
      </c>
      <c r="BV1465" s="69">
        <v>1000</v>
      </c>
      <c r="BW1465" s="69">
        <v>0</v>
      </c>
      <c r="BY1465" s="69">
        <v>0</v>
      </c>
      <c r="BZ1465" s="69">
        <v>0</v>
      </c>
      <c r="CA1465" s="69">
        <v>31</v>
      </c>
      <c r="CB1465" s="89">
        <v>0</v>
      </c>
      <c r="CC1465" s="69">
        <v>0</v>
      </c>
      <c r="CD1465" s="69">
        <v>0</v>
      </c>
      <c r="CE1465" s="69">
        <v>0</v>
      </c>
      <c r="CF1465" s="69">
        <v>0</v>
      </c>
      <c r="CG1465" s="69">
        <v>0</v>
      </c>
      <c r="CH1465" s="69">
        <v>0</v>
      </c>
      <c r="CI1465" s="69">
        <v>0</v>
      </c>
      <c r="CJ1465" s="69">
        <v>0</v>
      </c>
      <c r="CL1465" s="69">
        <v>0</v>
      </c>
      <c r="CM1465" s="69">
        <v>0</v>
      </c>
      <c r="CN1465" s="69">
        <v>0</v>
      </c>
      <c r="CO1465" s="89">
        <v>0</v>
      </c>
      <c r="CP1465" s="69">
        <v>0</v>
      </c>
      <c r="CQ1465" s="69">
        <v>0</v>
      </c>
      <c r="CR1465" s="69">
        <v>0</v>
      </c>
      <c r="CS1465" s="69">
        <v>0</v>
      </c>
      <c r="CT1465" s="69">
        <v>0</v>
      </c>
      <c r="CU1465" s="69">
        <v>0</v>
      </c>
      <c r="CV1465" s="69">
        <v>0</v>
      </c>
      <c r="CW1465" s="69">
        <v>0</v>
      </c>
      <c r="CZ1465" s="69">
        <v>0</v>
      </c>
      <c r="DA1465" s="69">
        <v>0</v>
      </c>
      <c r="DB1465" s="69">
        <v>100</v>
      </c>
      <c r="DC1465" s="69">
        <v>15</v>
      </c>
      <c r="DD1465" s="69">
        <v>0</v>
      </c>
      <c r="DE1465" s="69">
        <v>0</v>
      </c>
      <c r="DF1465" s="69">
        <v>0</v>
      </c>
      <c r="DG1465" s="69">
        <v>1</v>
      </c>
      <c r="DI1465" s="69" t="e">
        <f>INDEX(Sheet3!$E$78:$E$1130,MATCH(A1465,Sheet3!$D$78:$D$1130,0))</f>
        <v>#N/A</v>
      </c>
      <c r="DJ1465" s="69" t="str">
        <f t="shared" si="283"/>
        <v>skill_icons.ps_pet_skill_035</v>
      </c>
      <c r="DK1465" s="69" t="s">
        <v>3269</v>
      </c>
      <c r="DL1465" s="93"/>
      <c r="DM1465" s="159" t="s">
        <v>3270</v>
      </c>
      <c r="DN1465" s="69" t="e">
        <f>"造成["&amp;INDEX(Sheet5!$L$2:$L$11,MATCH(BL1465,Sheet5!$J$2:$J$11,0))&amp;":"&amp;BR1465&amp;"*"&amp;BS1465/1000&amp;"]"&amp;INDEX(Sheet5!$I$2:$I$4,MATCH(BR1465,Sheet5!$H$2:$H$4,0))&amp;"的"&amp;INDEX(Sheet5!$K$2:$K$11,MATCH(BL1465,Sheet5!$J$2:$J$11,0))</f>
        <v>#N/A</v>
      </c>
      <c r="DO1465" s="69" t="e">
        <f>"造成["&amp;INDEX(Sheet5!$L$2:$L$11,MATCH(BY1465,Sheet5!$J$2:$J$11,0))&amp;":"&amp;CE1465&amp;"*"&amp;CF1465/1000&amp;"]"&amp;INDEX(Sheet5!$I$2:$I$4,MATCH(CE1465,Sheet5!$H$2:$H$4,0))&amp;"的"&amp;INDEX(Sheet5!$K$2:$K$11,MATCH(BY1465,Sheet5!$J$2:$J$11,0))</f>
        <v>#N/A</v>
      </c>
      <c r="DP1465" s="69"/>
      <c r="DQ1465" s="69"/>
      <c r="DR1465" s="69" t="e">
        <f t="shared" si="284"/>
        <v>#N/A</v>
      </c>
      <c r="DS1465" s="90">
        <f>MATCH(A1465,Sheet5!D:D,0)</f>
        <v>130</v>
      </c>
      <c r="DT1465" s="94" t="e">
        <f>MATCH(A1465,Sheet5!F:F,0)</f>
        <v>#N/A</v>
      </c>
      <c r="DU1465" s="69">
        <v>100</v>
      </c>
      <c r="DV1465" s="69">
        <v>15</v>
      </c>
      <c r="DW1465" s="69">
        <v>0</v>
      </c>
      <c r="DX1465" s="69">
        <v>0</v>
      </c>
      <c r="DY1465" s="69">
        <v>0</v>
      </c>
    </row>
    <row r="1466" spans="1:129" ht="15">
      <c r="A1466" s="69">
        <v>73803</v>
      </c>
      <c r="B1466" s="69">
        <v>0</v>
      </c>
      <c r="C1466" s="69">
        <v>1</v>
      </c>
      <c r="D1466" s="69" t="s">
        <v>3271</v>
      </c>
      <c r="E1466" s="69" t="s">
        <v>3002</v>
      </c>
      <c r="F1466" s="69" t="s">
        <v>3003</v>
      </c>
      <c r="G1466" s="69">
        <v>1</v>
      </c>
      <c r="H1466" s="69" t="s">
        <v>852</v>
      </c>
      <c r="I1466" s="69">
        <v>0</v>
      </c>
      <c r="J1466" s="69">
        <v>0</v>
      </c>
      <c r="K1466" s="69">
        <v>0</v>
      </c>
      <c r="M1466" s="69">
        <v>0</v>
      </c>
      <c r="O1466" s="69">
        <v>0</v>
      </c>
      <c r="P1466" s="69">
        <v>1</v>
      </c>
      <c r="Q1466" s="69">
        <v>0</v>
      </c>
      <c r="R1466" s="69">
        <v>2</v>
      </c>
      <c r="S1466" s="69">
        <v>2048</v>
      </c>
      <c r="T1466" s="69">
        <v>15</v>
      </c>
      <c r="U1466" s="69">
        <v>0</v>
      </c>
      <c r="V1466" s="69">
        <v>0</v>
      </c>
      <c r="W1466" s="69">
        <v>0</v>
      </c>
      <c r="X1466" s="69">
        <v>0</v>
      </c>
      <c r="Y1466" s="69">
        <v>0</v>
      </c>
      <c r="Z1466" s="69">
        <v>0</v>
      </c>
      <c r="AA1466" s="69">
        <v>2</v>
      </c>
      <c r="AB1466" s="69">
        <v>31</v>
      </c>
      <c r="AC1466" s="69">
        <v>0</v>
      </c>
      <c r="AD1466" s="69">
        <v>0</v>
      </c>
      <c r="AE1466" s="69">
        <v>0</v>
      </c>
      <c r="AF1466" s="69">
        <v>1</v>
      </c>
      <c r="AG1466" s="69">
        <v>0</v>
      </c>
      <c r="AH1466" s="69">
        <v>1</v>
      </c>
      <c r="AI1466" s="69">
        <v>0</v>
      </c>
      <c r="AJ1466" s="69">
        <v>0</v>
      </c>
      <c r="AK1466" s="69">
        <v>0</v>
      </c>
      <c r="AL1466" s="69">
        <v>0</v>
      </c>
      <c r="AM1466" s="69">
        <v>0</v>
      </c>
      <c r="AN1466" s="69">
        <v>0</v>
      </c>
      <c r="AO1466" s="69">
        <v>0</v>
      </c>
      <c r="AP1466" s="69">
        <v>0</v>
      </c>
      <c r="AQ1466" s="84">
        <v>0</v>
      </c>
      <c r="AR1466" s="69">
        <v>0</v>
      </c>
      <c r="AS1466" s="69">
        <v>0</v>
      </c>
      <c r="AT1466" s="69">
        <v>0</v>
      </c>
      <c r="AU1466" s="69">
        <v>0</v>
      </c>
      <c r="AV1466" s="69">
        <v>0</v>
      </c>
      <c r="AW1466" s="69">
        <v>0</v>
      </c>
      <c r="AX1466" s="69">
        <v>0</v>
      </c>
      <c r="AY1466" s="69">
        <v>0</v>
      </c>
      <c r="AZ1466" s="69">
        <v>0</v>
      </c>
      <c r="BA1466" s="69">
        <v>0</v>
      </c>
      <c r="BB1466" s="69">
        <v>0</v>
      </c>
      <c r="BC1466" s="69">
        <v>0</v>
      </c>
      <c r="BD1466" s="69">
        <v>0</v>
      </c>
      <c r="BE1466" s="69">
        <v>0</v>
      </c>
      <c r="BF1466" s="69">
        <v>0</v>
      </c>
      <c r="BG1466" s="69">
        <v>0</v>
      </c>
      <c r="BH1466" s="69">
        <v>0</v>
      </c>
      <c r="BK1466" s="69">
        <v>3</v>
      </c>
      <c r="BL1466" s="69">
        <v>10</v>
      </c>
      <c r="BM1466" s="69">
        <v>2</v>
      </c>
      <c r="BN1466" s="69">
        <v>31</v>
      </c>
      <c r="BO1466" s="89">
        <v>0</v>
      </c>
      <c r="BP1466" s="69">
        <v>1</v>
      </c>
      <c r="BQ1466" s="69">
        <v>1</v>
      </c>
      <c r="BR1466" s="69">
        <v>1</v>
      </c>
      <c r="BS1466" s="69">
        <v>21507</v>
      </c>
      <c r="BT1466" s="69">
        <v>0</v>
      </c>
      <c r="BU1466" s="69">
        <v>0</v>
      </c>
      <c r="BV1466" s="69">
        <v>1000</v>
      </c>
      <c r="BW1466" s="69">
        <v>0</v>
      </c>
      <c r="BY1466" s="69">
        <v>0</v>
      </c>
      <c r="BZ1466" s="69">
        <v>0</v>
      </c>
      <c r="CA1466" s="69">
        <v>31</v>
      </c>
      <c r="CB1466" s="89">
        <v>0</v>
      </c>
      <c r="CC1466" s="69">
        <v>0</v>
      </c>
      <c r="CD1466" s="69">
        <v>0</v>
      </c>
      <c r="CE1466" s="69">
        <v>0</v>
      </c>
      <c r="CF1466" s="69">
        <v>0</v>
      </c>
      <c r="CG1466" s="69">
        <v>0</v>
      </c>
      <c r="CH1466" s="69">
        <v>0</v>
      </c>
      <c r="CI1466" s="69">
        <v>0</v>
      </c>
      <c r="CJ1466" s="69">
        <v>0</v>
      </c>
      <c r="CL1466" s="69">
        <v>0</v>
      </c>
      <c r="CM1466" s="69">
        <v>0</v>
      </c>
      <c r="CN1466" s="69">
        <v>0</v>
      </c>
      <c r="CO1466" s="89">
        <v>0</v>
      </c>
      <c r="CP1466" s="69">
        <v>0</v>
      </c>
      <c r="CQ1466" s="69">
        <v>0</v>
      </c>
      <c r="CR1466" s="69">
        <v>0</v>
      </c>
      <c r="CS1466" s="69">
        <v>0</v>
      </c>
      <c r="CT1466" s="69">
        <v>0</v>
      </c>
      <c r="CU1466" s="69">
        <v>0</v>
      </c>
      <c r="CV1466" s="69">
        <v>0</v>
      </c>
      <c r="CW1466" s="69">
        <v>0</v>
      </c>
      <c r="CZ1466" s="69">
        <v>0</v>
      </c>
      <c r="DA1466" s="69">
        <v>0</v>
      </c>
      <c r="DB1466" s="69">
        <v>100</v>
      </c>
      <c r="DC1466" s="69">
        <v>15</v>
      </c>
      <c r="DD1466" s="69">
        <v>0</v>
      </c>
      <c r="DE1466" s="69">
        <v>0</v>
      </c>
      <c r="DF1466" s="69">
        <v>0</v>
      </c>
      <c r="DG1466" s="69">
        <v>1</v>
      </c>
      <c r="DI1466" s="69" t="e">
        <f>INDEX(Sheet3!$E$78:$E$1130,MATCH(A1466,Sheet3!$D$78:$D$1130,0))</f>
        <v>#N/A</v>
      </c>
      <c r="DJ1466" s="69" t="str">
        <f t="shared" si="283"/>
        <v>skill_icons.ps_pet_skill_038</v>
      </c>
      <c r="DK1466" s="69" t="s">
        <v>3272</v>
      </c>
      <c r="DL1466" s="93"/>
      <c r="DM1466" s="159" t="s">
        <v>3273</v>
      </c>
      <c r="DN1466" s="69" t="e">
        <f>"造成["&amp;INDEX(Sheet5!$L$2:$L$11,MATCH(BL1466,Sheet5!$J$2:$J$11,0))&amp;":"&amp;BR1466&amp;"*"&amp;BS1466/1000&amp;"]"&amp;INDEX(Sheet5!$I$2:$I$4,MATCH(BR1466,Sheet5!$H$2:$H$4,0))&amp;"的"&amp;INDEX(Sheet5!$K$2:$K$11,MATCH(BL1466,Sheet5!$J$2:$J$11,0))</f>
        <v>#N/A</v>
      </c>
      <c r="DO1466" s="69" t="e">
        <f>"造成["&amp;INDEX(Sheet5!$L$2:$L$11,MATCH(BY1466,Sheet5!$J$2:$J$11,0))&amp;":"&amp;CE1466&amp;"*"&amp;CF1466/1000&amp;"]"&amp;INDEX(Sheet5!$I$2:$I$4,MATCH(CE1466,Sheet5!$H$2:$H$4,0))&amp;"的"&amp;INDEX(Sheet5!$K$2:$K$11,MATCH(BY1466,Sheet5!$J$2:$J$11,0))</f>
        <v>#N/A</v>
      </c>
      <c r="DP1466" s="69"/>
      <c r="DQ1466" s="69"/>
      <c r="DR1466" s="69" t="e">
        <f t="shared" si="284"/>
        <v>#N/A</v>
      </c>
      <c r="DS1466" s="90">
        <f>MATCH(A1466,Sheet5!D:D,0)</f>
        <v>131</v>
      </c>
      <c r="DT1466" s="94" t="e">
        <f>MATCH(A1466,Sheet5!F:F,0)</f>
        <v>#N/A</v>
      </c>
      <c r="DU1466" s="69">
        <v>100</v>
      </c>
      <c r="DV1466" s="69">
        <v>15</v>
      </c>
      <c r="DW1466" s="69">
        <v>0</v>
      </c>
      <c r="DX1466" s="69">
        <v>0</v>
      </c>
      <c r="DY1466" s="69">
        <v>0</v>
      </c>
    </row>
    <row r="1467" spans="1:129" ht="15">
      <c r="A1467" s="69">
        <v>73903</v>
      </c>
      <c r="B1467" s="69">
        <v>0</v>
      </c>
      <c r="C1467" s="69">
        <v>1</v>
      </c>
      <c r="D1467" s="69" t="s">
        <v>3274</v>
      </c>
      <c r="E1467" s="69" t="s">
        <v>3007</v>
      </c>
      <c r="F1467" s="69" t="s">
        <v>1763</v>
      </c>
      <c r="G1467" s="69">
        <v>1</v>
      </c>
      <c r="H1467" s="69" t="s">
        <v>852</v>
      </c>
      <c r="I1467" s="69">
        <v>0</v>
      </c>
      <c r="J1467" s="69">
        <v>0</v>
      </c>
      <c r="K1467" s="69">
        <v>0</v>
      </c>
      <c r="M1467" s="69">
        <v>0</v>
      </c>
      <c r="O1467" s="69">
        <v>0</v>
      </c>
      <c r="P1467" s="69">
        <v>1</v>
      </c>
      <c r="Q1467" s="69">
        <v>0</v>
      </c>
      <c r="R1467" s="69">
        <v>2</v>
      </c>
      <c r="S1467" s="69">
        <v>72</v>
      </c>
      <c r="T1467" s="69">
        <v>12</v>
      </c>
      <c r="U1467" s="69">
        <v>0</v>
      </c>
      <c r="V1467" s="69">
        <v>0</v>
      </c>
      <c r="W1467" s="69">
        <v>0</v>
      </c>
      <c r="X1467" s="69">
        <v>0</v>
      </c>
      <c r="Y1467" s="69">
        <v>0</v>
      </c>
      <c r="Z1467" s="69">
        <v>0</v>
      </c>
      <c r="AA1467" s="69">
        <v>1</v>
      </c>
      <c r="AB1467" s="69">
        <v>31</v>
      </c>
      <c r="AC1467" s="69">
        <v>0</v>
      </c>
      <c r="AD1467" s="69">
        <v>0</v>
      </c>
      <c r="AE1467" s="69">
        <v>0</v>
      </c>
      <c r="AF1467" s="69">
        <v>1</v>
      </c>
      <c r="AG1467" s="69">
        <v>0</v>
      </c>
      <c r="AH1467" s="69">
        <v>1</v>
      </c>
      <c r="AI1467" s="69">
        <v>0</v>
      </c>
      <c r="AJ1467" s="69">
        <v>0</v>
      </c>
      <c r="AK1467" s="69">
        <v>0</v>
      </c>
      <c r="AL1467" s="69">
        <v>0</v>
      </c>
      <c r="AM1467" s="69">
        <v>0</v>
      </c>
      <c r="AN1467" s="69">
        <v>0</v>
      </c>
      <c r="AO1467" s="69">
        <v>0</v>
      </c>
      <c r="AP1467" s="69">
        <v>0</v>
      </c>
      <c r="AQ1467" s="84">
        <v>0</v>
      </c>
      <c r="AR1467" s="69">
        <v>0</v>
      </c>
      <c r="AS1467" s="69">
        <v>0</v>
      </c>
      <c r="AT1467" s="69">
        <v>0</v>
      </c>
      <c r="AU1467" s="69">
        <v>0</v>
      </c>
      <c r="AV1467" s="69">
        <v>0</v>
      </c>
      <c r="AW1467" s="69">
        <v>0</v>
      </c>
      <c r="AX1467" s="69">
        <v>0</v>
      </c>
      <c r="AY1467" s="69">
        <v>0</v>
      </c>
      <c r="AZ1467" s="69">
        <v>0</v>
      </c>
      <c r="BA1467" s="69">
        <v>0</v>
      </c>
      <c r="BB1467" s="69">
        <v>0</v>
      </c>
      <c r="BC1467" s="69">
        <v>0</v>
      </c>
      <c r="BD1467" s="69">
        <v>0</v>
      </c>
      <c r="BE1467" s="69">
        <v>0</v>
      </c>
      <c r="BF1467" s="69">
        <v>0</v>
      </c>
      <c r="BG1467" s="69">
        <v>0</v>
      </c>
      <c r="BH1467" s="69">
        <v>0</v>
      </c>
      <c r="BK1467" s="69">
        <v>3</v>
      </c>
      <c r="BL1467" s="69">
        <v>10</v>
      </c>
      <c r="BM1467" s="69">
        <v>1</v>
      </c>
      <c r="BN1467" s="69">
        <v>31</v>
      </c>
      <c r="BO1467" s="89">
        <v>0</v>
      </c>
      <c r="BP1467" s="69">
        <v>1</v>
      </c>
      <c r="BQ1467" s="69">
        <v>1</v>
      </c>
      <c r="BR1467" s="69">
        <v>1</v>
      </c>
      <c r="BS1467" s="69">
        <v>21508</v>
      </c>
      <c r="BT1467" s="69">
        <v>0</v>
      </c>
      <c r="BU1467" s="69">
        <v>0</v>
      </c>
      <c r="BV1467" s="69">
        <v>1000</v>
      </c>
      <c r="BW1467" s="69">
        <v>0</v>
      </c>
      <c r="BY1467" s="69">
        <v>0</v>
      </c>
      <c r="BZ1467" s="69">
        <v>0</v>
      </c>
      <c r="CA1467" s="69">
        <v>31</v>
      </c>
      <c r="CB1467" s="89">
        <v>0</v>
      </c>
      <c r="CC1467" s="69">
        <v>0</v>
      </c>
      <c r="CD1467" s="69">
        <v>0</v>
      </c>
      <c r="CE1467" s="69">
        <v>0</v>
      </c>
      <c r="CF1467" s="69">
        <v>0</v>
      </c>
      <c r="CG1467" s="69">
        <v>0</v>
      </c>
      <c r="CH1467" s="69">
        <v>0</v>
      </c>
      <c r="CI1467" s="69">
        <v>0</v>
      </c>
      <c r="CJ1467" s="69">
        <v>0</v>
      </c>
      <c r="CL1467" s="69">
        <v>0</v>
      </c>
      <c r="CM1467" s="69">
        <v>0</v>
      </c>
      <c r="CN1467" s="69">
        <v>0</v>
      </c>
      <c r="CO1467" s="89">
        <v>0</v>
      </c>
      <c r="CP1467" s="69">
        <v>0</v>
      </c>
      <c r="CQ1467" s="69">
        <v>0</v>
      </c>
      <c r="CR1467" s="69">
        <v>0</v>
      </c>
      <c r="CS1467" s="69">
        <v>0</v>
      </c>
      <c r="CT1467" s="69">
        <v>0</v>
      </c>
      <c r="CU1467" s="69">
        <v>0</v>
      </c>
      <c r="CV1467" s="69">
        <v>0</v>
      </c>
      <c r="CW1467" s="69">
        <v>0</v>
      </c>
      <c r="CZ1467" s="69">
        <v>0</v>
      </c>
      <c r="DA1467" s="69">
        <v>0</v>
      </c>
      <c r="DB1467" s="69">
        <v>999999</v>
      </c>
      <c r="DC1467" s="69">
        <v>12</v>
      </c>
      <c r="DD1467" s="69">
        <v>0</v>
      </c>
      <c r="DE1467" s="69">
        <v>0</v>
      </c>
      <c r="DF1467" s="69">
        <v>0</v>
      </c>
      <c r="DG1467" s="69">
        <v>1</v>
      </c>
      <c r="DI1467" s="69" t="e">
        <f>INDEX(Sheet3!$E$78:$E$1130,MATCH(A1467,Sheet3!$D$78:$D$1130,0))</f>
        <v>#N/A</v>
      </c>
      <c r="DJ1467" s="69" t="str">
        <f t="shared" si="283"/>
        <v>skill_icons.ps_pet_skill_039</v>
      </c>
      <c r="DK1467" s="69" t="s">
        <v>3275</v>
      </c>
      <c r="DL1467" s="93"/>
      <c r="DM1467" s="159" t="s">
        <v>3276</v>
      </c>
      <c r="DN1467" s="69" t="e">
        <f>"造成["&amp;INDEX(Sheet5!$L$2:$L$11,MATCH(BL1467,Sheet5!$J$2:$J$11,0))&amp;":"&amp;BR1467&amp;"*"&amp;BS1467/1000&amp;"]"&amp;INDEX(Sheet5!$I$2:$I$4,MATCH(BR1467,Sheet5!$H$2:$H$4,0))&amp;"的"&amp;INDEX(Sheet5!$K$2:$K$11,MATCH(BL1467,Sheet5!$J$2:$J$11,0))</f>
        <v>#N/A</v>
      </c>
      <c r="DO1467" s="69" t="e">
        <f>"造成["&amp;INDEX(Sheet5!$L$2:$L$11,MATCH(BY1467,Sheet5!$J$2:$J$11,0))&amp;":"&amp;CE1467&amp;"*"&amp;CF1467/1000&amp;"]"&amp;INDEX(Sheet5!$I$2:$I$4,MATCH(CE1467,Sheet5!$H$2:$H$4,0))&amp;"的"&amp;INDEX(Sheet5!$K$2:$K$11,MATCH(BY1467,Sheet5!$J$2:$J$11,0))</f>
        <v>#N/A</v>
      </c>
      <c r="DP1467" s="69"/>
      <c r="DQ1467" s="69"/>
      <c r="DR1467" s="69" t="e">
        <f t="shared" si="284"/>
        <v>#N/A</v>
      </c>
      <c r="DS1467" s="90">
        <f>MATCH(A1467,Sheet5!D:D,0)</f>
        <v>132</v>
      </c>
      <c r="DT1467" s="94" t="e">
        <f>MATCH(A1467,Sheet5!F:F,0)</f>
        <v>#N/A</v>
      </c>
      <c r="DU1467" s="69">
        <v>999999</v>
      </c>
      <c r="DV1467" s="69">
        <v>12</v>
      </c>
      <c r="DW1467" s="69">
        <v>0</v>
      </c>
      <c r="DX1467" s="69">
        <v>0</v>
      </c>
      <c r="DY1467" s="69">
        <v>0</v>
      </c>
    </row>
    <row r="1468" spans="1:129" ht="15">
      <c r="A1468" s="69">
        <v>74003</v>
      </c>
      <c r="B1468" s="69">
        <v>0</v>
      </c>
      <c r="C1468" s="69">
        <v>1</v>
      </c>
      <c r="D1468" s="69" t="s">
        <v>3277</v>
      </c>
      <c r="E1468" s="69" t="s">
        <v>3011</v>
      </c>
      <c r="F1468" s="69" t="s">
        <v>636</v>
      </c>
      <c r="G1468" s="69">
        <v>1</v>
      </c>
      <c r="H1468" s="69" t="s">
        <v>852</v>
      </c>
      <c r="I1468" s="69">
        <v>0</v>
      </c>
      <c r="J1468" s="69">
        <v>0</v>
      </c>
      <c r="K1468" s="69">
        <v>0</v>
      </c>
      <c r="M1468" s="69">
        <v>0</v>
      </c>
      <c r="O1468" s="69">
        <v>0</v>
      </c>
      <c r="P1468" s="69">
        <v>1</v>
      </c>
      <c r="Q1468" s="69">
        <v>0</v>
      </c>
      <c r="R1468" s="69">
        <v>2</v>
      </c>
      <c r="S1468" s="69">
        <v>128</v>
      </c>
      <c r="T1468" s="69">
        <v>100</v>
      </c>
      <c r="U1468" s="69">
        <v>0</v>
      </c>
      <c r="V1468" s="69">
        <v>30</v>
      </c>
      <c r="W1468" s="69">
        <v>0</v>
      </c>
      <c r="X1468" s="69">
        <v>0</v>
      </c>
      <c r="Y1468" s="69">
        <v>0</v>
      </c>
      <c r="Z1468" s="69">
        <v>0</v>
      </c>
      <c r="AA1468" s="69">
        <v>2</v>
      </c>
      <c r="AB1468" s="69">
        <v>31</v>
      </c>
      <c r="AC1468" s="69">
        <v>0</v>
      </c>
      <c r="AD1468" s="69">
        <v>0</v>
      </c>
      <c r="AE1468" s="69">
        <v>0</v>
      </c>
      <c r="AF1468" s="69">
        <v>0</v>
      </c>
      <c r="AG1468" s="69">
        <v>0</v>
      </c>
      <c r="AH1468" s="69">
        <v>0</v>
      </c>
      <c r="AI1468" s="69">
        <v>0</v>
      </c>
      <c r="AJ1468" s="69">
        <v>0</v>
      </c>
      <c r="AK1468" s="69">
        <v>0</v>
      </c>
      <c r="AL1468" s="69">
        <v>0</v>
      </c>
      <c r="AM1468" s="69">
        <v>0</v>
      </c>
      <c r="AN1468" s="69">
        <v>0</v>
      </c>
      <c r="AO1468" s="69">
        <v>0</v>
      </c>
      <c r="AP1468" s="69">
        <v>0</v>
      </c>
      <c r="AQ1468" s="84">
        <v>0</v>
      </c>
      <c r="AR1468" s="69">
        <v>0</v>
      </c>
      <c r="AS1468" s="69">
        <v>0</v>
      </c>
      <c r="AT1468" s="69">
        <v>0</v>
      </c>
      <c r="AU1468" s="69">
        <v>0</v>
      </c>
      <c r="AV1468" s="69">
        <v>0</v>
      </c>
      <c r="AW1468" s="69">
        <v>0</v>
      </c>
      <c r="AX1468" s="69">
        <v>0</v>
      </c>
      <c r="AY1468" s="69">
        <v>0</v>
      </c>
      <c r="AZ1468" s="69">
        <v>0</v>
      </c>
      <c r="BA1468" s="69">
        <v>0</v>
      </c>
      <c r="BB1468" s="69">
        <v>0</v>
      </c>
      <c r="BC1468" s="69">
        <v>0</v>
      </c>
      <c r="BD1468" s="69">
        <v>0</v>
      </c>
      <c r="BE1468" s="69">
        <v>0</v>
      </c>
      <c r="BF1468" s="69">
        <v>0</v>
      </c>
      <c r="BG1468" s="69">
        <v>0</v>
      </c>
      <c r="BH1468" s="69">
        <v>0</v>
      </c>
      <c r="BK1468" s="69">
        <v>3</v>
      </c>
      <c r="BL1468" s="69">
        <v>0</v>
      </c>
      <c r="BM1468" s="69">
        <v>2</v>
      </c>
      <c r="BN1468" s="69">
        <v>31</v>
      </c>
      <c r="BO1468" s="89">
        <v>0</v>
      </c>
      <c r="BP1468" s="69">
        <v>0</v>
      </c>
      <c r="BQ1468" s="69">
        <v>0</v>
      </c>
      <c r="BR1468" s="69">
        <v>0</v>
      </c>
      <c r="BS1468" s="69">
        <v>0</v>
      </c>
      <c r="BT1468" s="69">
        <v>0</v>
      </c>
      <c r="BU1468" s="69">
        <v>0</v>
      </c>
      <c r="BV1468" s="69">
        <v>1000</v>
      </c>
      <c r="BW1468" s="69">
        <v>0</v>
      </c>
      <c r="BY1468" s="69">
        <v>0</v>
      </c>
      <c r="BZ1468" s="69">
        <v>0</v>
      </c>
      <c r="CA1468" s="69">
        <v>31</v>
      </c>
      <c r="CB1468" s="89">
        <v>0</v>
      </c>
      <c r="CC1468" s="69">
        <v>0</v>
      </c>
      <c r="CD1468" s="69">
        <v>0</v>
      </c>
      <c r="CE1468" s="69">
        <v>0</v>
      </c>
      <c r="CF1468" s="69">
        <v>0</v>
      </c>
      <c r="CG1468" s="69">
        <v>0</v>
      </c>
      <c r="CH1468" s="69">
        <v>0</v>
      </c>
      <c r="CI1468" s="69">
        <v>0</v>
      </c>
      <c r="CJ1468" s="69">
        <v>0</v>
      </c>
      <c r="CL1468" s="69">
        <v>0</v>
      </c>
      <c r="CM1468" s="69">
        <v>0</v>
      </c>
      <c r="CN1468" s="69">
        <v>0</v>
      </c>
      <c r="CO1468" s="89">
        <v>0</v>
      </c>
      <c r="CP1468" s="69">
        <v>0</v>
      </c>
      <c r="CQ1468" s="69">
        <v>0</v>
      </c>
      <c r="CR1468" s="69">
        <v>0</v>
      </c>
      <c r="CS1468" s="69">
        <v>0</v>
      </c>
      <c r="CT1468" s="69">
        <v>0</v>
      </c>
      <c r="CU1468" s="69">
        <v>0</v>
      </c>
      <c r="CV1468" s="69">
        <v>0</v>
      </c>
      <c r="CW1468" s="69">
        <v>0</v>
      </c>
      <c r="CZ1468" s="69">
        <v>0</v>
      </c>
      <c r="DA1468" s="69">
        <v>0</v>
      </c>
      <c r="DB1468" s="69">
        <v>100</v>
      </c>
      <c r="DC1468" s="69">
        <v>30</v>
      </c>
      <c r="DD1468" s="69">
        <v>0</v>
      </c>
      <c r="DE1468" s="69">
        <v>0</v>
      </c>
      <c r="DF1468" s="69">
        <v>0</v>
      </c>
      <c r="DG1468" s="69">
        <v>1</v>
      </c>
      <c r="DI1468" s="69" t="e">
        <f>INDEX(Sheet3!$E$78:$E$1130,MATCH(A1468,Sheet3!$D$78:$D$1130,0))</f>
        <v>#N/A</v>
      </c>
      <c r="DJ1468" s="69" t="str">
        <f t="shared" si="283"/>
        <v>skill_icons.ps_pet_skill_042</v>
      </c>
      <c r="DK1468" s="69" t="s">
        <v>3278</v>
      </c>
      <c r="DL1468" s="93"/>
      <c r="DM1468" s="159" t="s">
        <v>3279</v>
      </c>
      <c r="DN1468" s="69" t="e">
        <f>"造成["&amp;INDEX(Sheet5!$L$2:$L$11,MATCH(BL1468,Sheet5!$J$2:$J$11,0))&amp;":"&amp;BR1468&amp;"*"&amp;BS1468/1000&amp;"]"&amp;INDEX(Sheet5!$I$2:$I$4,MATCH(BR1468,Sheet5!$H$2:$H$4,0))&amp;"的"&amp;INDEX(Sheet5!$K$2:$K$11,MATCH(BL1468,Sheet5!$J$2:$J$11,0))</f>
        <v>#N/A</v>
      </c>
      <c r="DO1468" s="69" t="e">
        <f>"造成["&amp;INDEX(Sheet5!$L$2:$L$11,MATCH(BY1468,Sheet5!$J$2:$J$11,0))&amp;":"&amp;CE1468&amp;"*"&amp;CF1468/1000&amp;"]"&amp;INDEX(Sheet5!$I$2:$I$4,MATCH(CE1468,Sheet5!$H$2:$H$4,0))&amp;"的"&amp;INDEX(Sheet5!$K$2:$K$11,MATCH(BY1468,Sheet5!$J$2:$J$11,0))</f>
        <v>#N/A</v>
      </c>
      <c r="DP1468" s="69"/>
      <c r="DQ1468" s="69"/>
      <c r="DR1468" s="69" t="e">
        <f t="shared" si="284"/>
        <v>#N/A</v>
      </c>
      <c r="DS1468" s="90">
        <f>MATCH(A1468,Sheet5!D:D,0)</f>
        <v>133</v>
      </c>
      <c r="DT1468" s="94" t="e">
        <f>MATCH(A1468,Sheet5!F:F,0)</f>
        <v>#N/A</v>
      </c>
      <c r="DU1468" s="69">
        <v>100</v>
      </c>
      <c r="DV1468" s="69">
        <v>30</v>
      </c>
      <c r="DW1468" s="69">
        <v>0</v>
      </c>
      <c r="DX1468" s="69">
        <v>0</v>
      </c>
      <c r="DY1468" s="69">
        <v>0</v>
      </c>
    </row>
    <row r="1469" spans="1:129" ht="15">
      <c r="A1469" s="69">
        <v>74103</v>
      </c>
      <c r="B1469" s="69">
        <v>0</v>
      </c>
      <c r="C1469" s="69">
        <v>1</v>
      </c>
      <c r="D1469" s="69" t="s">
        <v>3280</v>
      </c>
      <c r="E1469" s="69" t="s">
        <v>3015</v>
      </c>
      <c r="F1469" s="69" t="s">
        <v>3016</v>
      </c>
      <c r="G1469" s="69">
        <v>1</v>
      </c>
      <c r="H1469" s="69" t="s">
        <v>852</v>
      </c>
      <c r="I1469" s="69">
        <v>0</v>
      </c>
      <c r="J1469" s="69">
        <v>0</v>
      </c>
      <c r="K1469" s="69">
        <v>0</v>
      </c>
      <c r="M1469" s="69">
        <v>0</v>
      </c>
      <c r="O1469" s="69">
        <v>0</v>
      </c>
      <c r="P1469" s="69">
        <v>1</v>
      </c>
      <c r="Q1469" s="69">
        <v>0</v>
      </c>
      <c r="R1469" s="69">
        <v>2</v>
      </c>
      <c r="S1469" s="69">
        <v>2048</v>
      </c>
      <c r="T1469" s="69">
        <v>30</v>
      </c>
      <c r="U1469" s="69">
        <v>0</v>
      </c>
      <c r="V1469" s="69">
        <v>0</v>
      </c>
      <c r="W1469" s="69">
        <v>0</v>
      </c>
      <c r="X1469" s="69">
        <v>0</v>
      </c>
      <c r="Y1469" s="69">
        <v>0</v>
      </c>
      <c r="Z1469" s="69">
        <v>0</v>
      </c>
      <c r="AA1469" s="69">
        <v>2</v>
      </c>
      <c r="AB1469" s="69">
        <v>31</v>
      </c>
      <c r="AC1469" s="69">
        <v>0</v>
      </c>
      <c r="AD1469" s="69">
        <v>0</v>
      </c>
      <c r="AE1469" s="69">
        <v>0</v>
      </c>
      <c r="AF1469" s="69">
        <v>1</v>
      </c>
      <c r="AG1469" s="69">
        <v>0</v>
      </c>
      <c r="AH1469" s="69">
        <v>1</v>
      </c>
      <c r="AI1469" s="69">
        <v>0</v>
      </c>
      <c r="AJ1469" s="69">
        <v>0</v>
      </c>
      <c r="AK1469" s="69">
        <v>0</v>
      </c>
      <c r="AL1469" s="69">
        <v>0</v>
      </c>
      <c r="AM1469" s="69">
        <v>0</v>
      </c>
      <c r="AN1469" s="69">
        <v>0</v>
      </c>
      <c r="AO1469" s="69">
        <v>0</v>
      </c>
      <c r="AP1469" s="69">
        <v>0</v>
      </c>
      <c r="AQ1469" s="84">
        <v>0</v>
      </c>
      <c r="AR1469" s="69">
        <v>0</v>
      </c>
      <c r="AS1469" s="69">
        <v>0</v>
      </c>
      <c r="AT1469" s="69">
        <v>0</v>
      </c>
      <c r="AU1469" s="69">
        <v>0</v>
      </c>
      <c r="AV1469" s="69">
        <v>0</v>
      </c>
      <c r="AW1469" s="69">
        <v>0</v>
      </c>
      <c r="AX1469" s="69">
        <v>0</v>
      </c>
      <c r="AY1469" s="69">
        <v>0</v>
      </c>
      <c r="AZ1469" s="69">
        <v>0</v>
      </c>
      <c r="BA1469" s="69">
        <v>0</v>
      </c>
      <c r="BB1469" s="69">
        <v>0</v>
      </c>
      <c r="BC1469" s="69">
        <v>0</v>
      </c>
      <c r="BD1469" s="69">
        <v>0</v>
      </c>
      <c r="BE1469" s="69">
        <v>0</v>
      </c>
      <c r="BF1469" s="69">
        <v>0</v>
      </c>
      <c r="BG1469" s="69">
        <v>0</v>
      </c>
      <c r="BH1469" s="69">
        <v>0</v>
      </c>
      <c r="BK1469" s="69">
        <v>3</v>
      </c>
      <c r="BL1469" s="69">
        <v>10</v>
      </c>
      <c r="BM1469" s="69">
        <v>2</v>
      </c>
      <c r="BN1469" s="69">
        <v>31</v>
      </c>
      <c r="BO1469" s="89">
        <v>0</v>
      </c>
      <c r="BP1469" s="69">
        <v>1</v>
      </c>
      <c r="BQ1469" s="69">
        <v>1</v>
      </c>
      <c r="BR1469" s="69">
        <v>1</v>
      </c>
      <c r="BS1469" s="69">
        <v>23509</v>
      </c>
      <c r="BT1469" s="69">
        <v>0</v>
      </c>
      <c r="BU1469" s="69">
        <v>0</v>
      </c>
      <c r="BV1469" s="69">
        <v>1000</v>
      </c>
      <c r="BW1469" s="69">
        <v>0</v>
      </c>
      <c r="BY1469" s="69">
        <v>0</v>
      </c>
      <c r="BZ1469" s="69">
        <v>0</v>
      </c>
      <c r="CA1469" s="69">
        <v>31</v>
      </c>
      <c r="CB1469" s="89">
        <v>0</v>
      </c>
      <c r="CC1469" s="69">
        <v>0</v>
      </c>
      <c r="CD1469" s="69">
        <v>0</v>
      </c>
      <c r="CE1469" s="69">
        <v>0</v>
      </c>
      <c r="CF1469" s="69">
        <v>0</v>
      </c>
      <c r="CG1469" s="69">
        <v>0</v>
      </c>
      <c r="CH1469" s="69">
        <v>0</v>
      </c>
      <c r="CI1469" s="69">
        <v>0</v>
      </c>
      <c r="CJ1469" s="69">
        <v>0</v>
      </c>
      <c r="CL1469" s="69">
        <v>0</v>
      </c>
      <c r="CM1469" s="69">
        <v>0</v>
      </c>
      <c r="CN1469" s="69">
        <v>0</v>
      </c>
      <c r="CO1469" s="89">
        <v>0</v>
      </c>
      <c r="CP1469" s="69">
        <v>0</v>
      </c>
      <c r="CQ1469" s="69">
        <v>0</v>
      </c>
      <c r="CR1469" s="69">
        <v>0</v>
      </c>
      <c r="CS1469" s="69">
        <v>0</v>
      </c>
      <c r="CT1469" s="69">
        <v>0</v>
      </c>
      <c r="CU1469" s="69">
        <v>0</v>
      </c>
      <c r="CV1469" s="69">
        <v>0</v>
      </c>
      <c r="CW1469" s="69">
        <v>0</v>
      </c>
      <c r="CZ1469" s="69">
        <v>0</v>
      </c>
      <c r="DA1469" s="69">
        <v>0</v>
      </c>
      <c r="DB1469" s="69">
        <v>30</v>
      </c>
      <c r="DC1469" s="69">
        <v>30</v>
      </c>
      <c r="DD1469" s="69">
        <v>0</v>
      </c>
      <c r="DE1469" s="69">
        <v>0</v>
      </c>
      <c r="DF1469" s="69">
        <v>0</v>
      </c>
      <c r="DG1469" s="69">
        <v>1</v>
      </c>
      <c r="DI1469" s="69" t="e">
        <f>INDEX(Sheet3!$E$78:$E$1130,MATCH(A1469,Sheet3!$D$78:$D$1130,0))</f>
        <v>#N/A</v>
      </c>
      <c r="DJ1469" s="69" t="str">
        <f t="shared" si="283"/>
        <v>skill_icons.ps_pet_skill_048</v>
      </c>
      <c r="DK1469" s="69" t="s">
        <v>3281</v>
      </c>
      <c r="DL1469" s="93"/>
      <c r="DM1469" s="159" t="s">
        <v>3282</v>
      </c>
      <c r="DN1469" s="69" t="e">
        <f>"造成["&amp;INDEX(Sheet5!$L$2:$L$11,MATCH(BL1469,Sheet5!$J$2:$J$11,0))&amp;":"&amp;BR1469&amp;"*"&amp;BS1469/1000&amp;"]"&amp;INDEX(Sheet5!$I$2:$I$4,MATCH(BR1469,Sheet5!$H$2:$H$4,0))&amp;"的"&amp;INDEX(Sheet5!$K$2:$K$11,MATCH(BL1469,Sheet5!$J$2:$J$11,0))</f>
        <v>#N/A</v>
      </c>
      <c r="DO1469" s="69" t="e">
        <f>"造成["&amp;INDEX(Sheet5!$L$2:$L$11,MATCH(BY1469,Sheet5!$J$2:$J$11,0))&amp;":"&amp;CE1469&amp;"*"&amp;CF1469/1000&amp;"]"&amp;INDEX(Sheet5!$I$2:$I$4,MATCH(CE1469,Sheet5!$H$2:$H$4,0))&amp;"的"&amp;INDEX(Sheet5!$K$2:$K$11,MATCH(BY1469,Sheet5!$J$2:$J$11,0))</f>
        <v>#N/A</v>
      </c>
      <c r="DP1469" s="69"/>
      <c r="DQ1469" s="69"/>
      <c r="DR1469" s="69" t="e">
        <f t="shared" si="284"/>
        <v>#N/A</v>
      </c>
      <c r="DS1469" s="90">
        <f>MATCH(A1469,Sheet5!D:D,0)</f>
        <v>134</v>
      </c>
      <c r="DT1469" s="94" t="e">
        <f>MATCH(A1469,Sheet5!F:F,0)</f>
        <v>#N/A</v>
      </c>
      <c r="DU1469" s="69">
        <v>30</v>
      </c>
      <c r="DV1469" s="69">
        <v>30</v>
      </c>
      <c r="DW1469" s="69">
        <v>0</v>
      </c>
      <c r="DX1469" s="69">
        <v>0</v>
      </c>
      <c r="DY1469" s="69">
        <v>0</v>
      </c>
    </row>
    <row r="1470" spans="1:129" ht="14.25">
      <c r="A1470" s="69">
        <v>74303</v>
      </c>
      <c r="B1470" s="69">
        <v>0</v>
      </c>
      <c r="C1470" s="69">
        <v>1</v>
      </c>
      <c r="D1470" s="69" t="s">
        <v>3019</v>
      </c>
      <c r="E1470" s="69" t="s">
        <v>1996</v>
      </c>
      <c r="F1470" s="69" t="s">
        <v>1997</v>
      </c>
      <c r="G1470" s="69">
        <v>1</v>
      </c>
      <c r="H1470" s="69" t="s">
        <v>507</v>
      </c>
      <c r="I1470" s="69">
        <v>500</v>
      </c>
      <c r="J1470" s="69">
        <v>0</v>
      </c>
      <c r="K1470" s="69">
        <v>500</v>
      </c>
      <c r="M1470" s="69">
        <v>330</v>
      </c>
      <c r="O1470" s="69">
        <v>0</v>
      </c>
      <c r="P1470" s="69">
        <v>1</v>
      </c>
      <c r="Q1470" s="69">
        <v>0</v>
      </c>
      <c r="R1470" s="69">
        <v>1</v>
      </c>
      <c r="S1470" s="69">
        <v>0</v>
      </c>
      <c r="T1470" s="69">
        <v>0</v>
      </c>
      <c r="U1470" s="69">
        <v>0</v>
      </c>
      <c r="V1470" s="69">
        <v>0</v>
      </c>
      <c r="W1470" s="69">
        <v>0</v>
      </c>
      <c r="X1470" s="69">
        <v>0</v>
      </c>
      <c r="Y1470" s="69">
        <v>0</v>
      </c>
      <c r="Z1470" s="69">
        <v>10000</v>
      </c>
      <c r="AA1470" s="69">
        <v>1</v>
      </c>
      <c r="AB1470" s="69">
        <v>31</v>
      </c>
      <c r="AC1470" s="69">
        <v>0</v>
      </c>
      <c r="AD1470" s="69">
        <v>0</v>
      </c>
      <c r="AE1470" s="69">
        <v>0</v>
      </c>
      <c r="AF1470" s="69">
        <v>1</v>
      </c>
      <c r="AG1470" s="69">
        <v>0</v>
      </c>
      <c r="AH1470" s="69">
        <v>1</v>
      </c>
      <c r="AI1470" s="69">
        <v>0</v>
      </c>
      <c r="AJ1470" s="69">
        <v>0</v>
      </c>
      <c r="AK1470" s="69">
        <v>0</v>
      </c>
      <c r="AL1470" s="69">
        <v>0</v>
      </c>
      <c r="AM1470" s="69">
        <v>1</v>
      </c>
      <c r="AN1470" s="69">
        <v>1</v>
      </c>
      <c r="AO1470" s="69">
        <v>0</v>
      </c>
      <c r="AP1470" s="69">
        <v>0</v>
      </c>
      <c r="AQ1470" s="84">
        <v>0</v>
      </c>
      <c r="AR1470" s="69">
        <v>0</v>
      </c>
      <c r="AS1470" s="69">
        <v>0</v>
      </c>
      <c r="AT1470" s="69">
        <v>0</v>
      </c>
      <c r="AU1470" s="69">
        <v>0</v>
      </c>
      <c r="AV1470" s="69">
        <v>0</v>
      </c>
      <c r="AW1470" s="69">
        <v>0</v>
      </c>
      <c r="AX1470" s="69">
        <v>0</v>
      </c>
      <c r="AY1470" s="69">
        <v>0</v>
      </c>
      <c r="AZ1470" s="69">
        <v>0</v>
      </c>
      <c r="BA1470" s="69">
        <v>1</v>
      </c>
      <c r="BB1470" s="69">
        <v>-1</v>
      </c>
      <c r="BC1470" s="69">
        <v>0</v>
      </c>
      <c r="BD1470" s="69">
        <v>0</v>
      </c>
      <c r="BE1470" s="69">
        <v>0</v>
      </c>
      <c r="BF1470" s="69">
        <v>0</v>
      </c>
      <c r="BG1470" s="69">
        <v>0</v>
      </c>
      <c r="BH1470" s="69">
        <v>333</v>
      </c>
      <c r="BI1470" s="69" t="s">
        <v>3020</v>
      </c>
      <c r="BK1470" s="69">
        <v>3</v>
      </c>
      <c r="BL1470" s="69">
        <v>10</v>
      </c>
      <c r="BM1470" s="69">
        <v>1</v>
      </c>
      <c r="BN1470" s="69">
        <v>31</v>
      </c>
      <c r="BO1470" s="89">
        <v>0</v>
      </c>
      <c r="BP1470" s="69">
        <v>1</v>
      </c>
      <c r="BQ1470" s="69">
        <v>1</v>
      </c>
      <c r="BR1470" s="69">
        <v>1</v>
      </c>
      <c r="BS1470" s="69">
        <v>70071</v>
      </c>
      <c r="BT1470" s="69">
        <v>0</v>
      </c>
      <c r="BU1470" s="69">
        <v>0</v>
      </c>
      <c r="BV1470" s="69">
        <v>1000</v>
      </c>
      <c r="BW1470" s="69">
        <v>0</v>
      </c>
      <c r="BY1470" s="69">
        <v>0</v>
      </c>
      <c r="BZ1470" s="69">
        <v>0</v>
      </c>
      <c r="CA1470" s="69">
        <v>31</v>
      </c>
      <c r="CB1470" s="89">
        <v>0</v>
      </c>
      <c r="CC1470" s="69">
        <v>0</v>
      </c>
      <c r="CD1470" s="69">
        <v>0</v>
      </c>
      <c r="CE1470" s="69">
        <v>0</v>
      </c>
      <c r="CF1470" s="69">
        <v>0</v>
      </c>
      <c r="CG1470" s="69">
        <v>0</v>
      </c>
      <c r="CH1470" s="69">
        <v>0</v>
      </c>
      <c r="CI1470" s="69">
        <v>0</v>
      </c>
      <c r="CJ1470" s="69">
        <v>0</v>
      </c>
      <c r="CL1470" s="69">
        <v>0</v>
      </c>
      <c r="CM1470" s="69">
        <v>0</v>
      </c>
      <c r="CN1470" s="69">
        <v>0</v>
      </c>
      <c r="CO1470" s="89">
        <v>0</v>
      </c>
      <c r="CP1470" s="69">
        <v>0</v>
      </c>
      <c r="CQ1470" s="69">
        <v>0</v>
      </c>
      <c r="CR1470" s="69">
        <v>0</v>
      </c>
      <c r="CS1470" s="69">
        <v>0</v>
      </c>
      <c r="CT1470" s="69">
        <v>0</v>
      </c>
      <c r="CU1470" s="69">
        <v>0</v>
      </c>
      <c r="CV1470" s="69">
        <v>0</v>
      </c>
      <c r="CW1470" s="69">
        <v>0</v>
      </c>
      <c r="CZ1470" s="69">
        <v>0</v>
      </c>
      <c r="DA1470" s="69">
        <v>0</v>
      </c>
      <c r="DB1470" s="69">
        <v>80</v>
      </c>
      <c r="DC1470" s="69">
        <v>0</v>
      </c>
      <c r="DD1470" s="69">
        <v>0</v>
      </c>
      <c r="DE1470" s="69">
        <v>0</v>
      </c>
      <c r="DF1470" s="69">
        <v>0</v>
      </c>
      <c r="DG1470" s="69">
        <v>1</v>
      </c>
      <c r="DI1470" s="69" t="e">
        <f>INDEX(Sheet3!$E$78:$E$1130,MATCH(A1470,Sheet3!$D$78:$D$1130,0))</f>
        <v>#N/A</v>
      </c>
      <c r="DJ1470" s="69" t="str">
        <f t="shared" si="283"/>
        <v>skill_icons.ps_magic_shield</v>
      </c>
      <c r="DK1470" s="69" t="s">
        <v>1998</v>
      </c>
      <c r="DL1470" s="93"/>
      <c r="DM1470" s="94" t="s">
        <v>1996</v>
      </c>
      <c r="DN1470" s="69" t="e">
        <f>"造成["&amp;INDEX(Sheet5!$L$2:$L$11,MATCH(BL1470,Sheet5!$J$2:$J$11,0))&amp;":"&amp;BR1470&amp;"*"&amp;BS1470/1000&amp;"]"&amp;INDEX(Sheet5!$I$2:$I$4,MATCH(BR1470,Sheet5!$H$2:$H$4,0))&amp;"的"&amp;INDEX(Sheet5!$K$2:$K$11,MATCH(BL1470,Sheet5!$J$2:$J$11,0))</f>
        <v>#N/A</v>
      </c>
      <c r="DO1470" s="69" t="e">
        <f>"造成["&amp;INDEX(Sheet5!$L$2:$L$11,MATCH(BY1470,Sheet5!$J$2:$J$11,0))&amp;":"&amp;CE1470&amp;"*"&amp;CF1470/1000&amp;"]"&amp;INDEX(Sheet5!$I$2:$I$4,MATCH(CE1470,Sheet5!$H$2:$H$4,0))&amp;"的"&amp;INDEX(Sheet5!$K$2:$K$11,MATCH(BY1470,Sheet5!$J$2:$J$11,0))</f>
        <v>#N/A</v>
      </c>
      <c r="DP1470" s="69"/>
      <c r="DQ1470" s="69"/>
      <c r="DR1470" s="69" t="e">
        <f t="shared" si="284"/>
        <v>#N/A</v>
      </c>
      <c r="DS1470" s="90">
        <f>MATCH(A1470,Sheet5!D:D,0)</f>
        <v>135</v>
      </c>
      <c r="DT1470" s="94" t="e">
        <f>MATCH(A1470,Sheet5!F:F,0)</f>
        <v>#N/A</v>
      </c>
      <c r="DU1470" s="69">
        <v>80</v>
      </c>
      <c r="DV1470" s="69">
        <v>0</v>
      </c>
      <c r="DW1470" s="69">
        <v>0</v>
      </c>
      <c r="DX1470" s="69">
        <v>0</v>
      </c>
      <c r="DY1470" s="69">
        <v>0</v>
      </c>
    </row>
    <row r="1471" spans="1:129" ht="14.25">
      <c r="A1471" s="69">
        <v>74403</v>
      </c>
      <c r="B1471" s="69">
        <v>0</v>
      </c>
      <c r="C1471" s="69">
        <v>1</v>
      </c>
      <c r="D1471" s="69" t="s">
        <v>3022</v>
      </c>
      <c r="E1471" s="69" t="s">
        <v>3023</v>
      </c>
      <c r="F1471" s="69" t="s">
        <v>2012</v>
      </c>
      <c r="G1471" s="69">
        <v>0</v>
      </c>
      <c r="H1471" s="69" t="s">
        <v>507</v>
      </c>
      <c r="I1471" s="69">
        <v>2000</v>
      </c>
      <c r="J1471" s="69">
        <v>420</v>
      </c>
      <c r="K1471" s="69">
        <v>500</v>
      </c>
      <c r="M1471" s="69">
        <v>0</v>
      </c>
      <c r="O1471" s="69">
        <v>0</v>
      </c>
      <c r="P1471" s="69">
        <v>4</v>
      </c>
      <c r="Q1471" s="69">
        <v>0</v>
      </c>
      <c r="R1471" s="69">
        <f t="shared" ref="R1471" si="285">IF(S1471&gt;0,2,1)</f>
        <v>1</v>
      </c>
      <c r="S1471" s="69">
        <v>0</v>
      </c>
      <c r="T1471" s="69">
        <v>0</v>
      </c>
      <c r="U1471" s="69">
        <v>0</v>
      </c>
      <c r="V1471" s="69">
        <v>0</v>
      </c>
      <c r="W1471" s="69">
        <v>0</v>
      </c>
      <c r="X1471" s="69">
        <v>0</v>
      </c>
      <c r="Y1471" s="69">
        <v>0</v>
      </c>
      <c r="Z1471" s="69">
        <v>5000</v>
      </c>
      <c r="AA1471" s="69">
        <v>2</v>
      </c>
      <c r="AB1471" s="69">
        <v>31</v>
      </c>
      <c r="AC1471" s="69">
        <v>0</v>
      </c>
      <c r="AD1471" s="69">
        <v>0</v>
      </c>
      <c r="AE1471" s="69">
        <v>0</v>
      </c>
      <c r="AF1471" s="69">
        <v>50</v>
      </c>
      <c r="AG1471" s="69">
        <v>0</v>
      </c>
      <c r="AH1471" s="69">
        <v>4</v>
      </c>
      <c r="AI1471" s="69">
        <v>0</v>
      </c>
      <c r="AJ1471" s="69">
        <v>3</v>
      </c>
      <c r="AK1471" s="69">
        <v>0</v>
      </c>
      <c r="AL1471" s="69">
        <v>0</v>
      </c>
      <c r="AM1471" s="69">
        <v>1</v>
      </c>
      <c r="AN1471" s="69">
        <v>1</v>
      </c>
      <c r="AO1471" s="69">
        <v>0</v>
      </c>
      <c r="AP1471" s="69">
        <v>4</v>
      </c>
      <c r="AQ1471" s="84">
        <v>0</v>
      </c>
      <c r="AR1471" s="69">
        <v>0</v>
      </c>
      <c r="AS1471" s="69">
        <v>0</v>
      </c>
      <c r="AT1471" s="69">
        <v>0</v>
      </c>
      <c r="AU1471" s="69">
        <v>0</v>
      </c>
      <c r="AV1471" s="69">
        <v>1</v>
      </c>
      <c r="AW1471" s="69">
        <v>4</v>
      </c>
      <c r="AX1471" s="69">
        <v>4</v>
      </c>
      <c r="AY1471" s="69">
        <v>1800</v>
      </c>
      <c r="AZ1471" s="69">
        <v>500</v>
      </c>
      <c r="BA1471" s="69">
        <v>0</v>
      </c>
      <c r="BB1471" s="69">
        <v>0</v>
      </c>
      <c r="BC1471" s="69">
        <v>0</v>
      </c>
      <c r="BD1471" s="69">
        <v>0</v>
      </c>
      <c r="BE1471" s="69">
        <v>0</v>
      </c>
      <c r="BF1471" s="69">
        <v>0</v>
      </c>
      <c r="BG1471" s="69">
        <v>0</v>
      </c>
      <c r="BH1471" s="69">
        <v>0</v>
      </c>
      <c r="BI1471" s="69" t="s">
        <v>2013</v>
      </c>
      <c r="BK1471" s="69">
        <v>3</v>
      </c>
      <c r="BL1471" s="69">
        <v>2</v>
      </c>
      <c r="BM1471" s="69">
        <v>2</v>
      </c>
      <c r="BN1471" s="69">
        <v>31</v>
      </c>
      <c r="BO1471" s="89">
        <v>0</v>
      </c>
      <c r="BP1471" s="69">
        <v>1</v>
      </c>
      <c r="BQ1471" s="69">
        <v>1</v>
      </c>
      <c r="BR1471" s="69">
        <v>203</v>
      </c>
      <c r="BS1471" s="69">
        <v>850</v>
      </c>
      <c r="BT1471" s="69">
        <v>0</v>
      </c>
      <c r="BU1471" s="69">
        <v>0</v>
      </c>
      <c r="BV1471" s="69">
        <v>1000</v>
      </c>
      <c r="BW1471" s="69">
        <v>0</v>
      </c>
      <c r="BY1471" s="69">
        <v>0</v>
      </c>
      <c r="BZ1471" s="69">
        <v>0</v>
      </c>
      <c r="CA1471" s="69">
        <v>31</v>
      </c>
      <c r="CB1471" s="89">
        <v>0</v>
      </c>
      <c r="CC1471" s="69">
        <v>0</v>
      </c>
      <c r="CD1471" s="69">
        <v>0</v>
      </c>
      <c r="CE1471" s="69">
        <v>0</v>
      </c>
      <c r="CF1471" s="69">
        <v>0</v>
      </c>
      <c r="CG1471" s="69">
        <v>0</v>
      </c>
      <c r="CH1471" s="69">
        <v>0</v>
      </c>
      <c r="CI1471" s="69">
        <v>0</v>
      </c>
      <c r="CJ1471" s="69">
        <v>0</v>
      </c>
      <c r="CL1471" s="69">
        <v>0</v>
      </c>
      <c r="CM1471" s="69">
        <v>0</v>
      </c>
      <c r="CN1471" s="69">
        <v>0</v>
      </c>
      <c r="CO1471" s="89">
        <v>0</v>
      </c>
      <c r="CP1471" s="69">
        <v>0</v>
      </c>
      <c r="CQ1471" s="69">
        <v>0</v>
      </c>
      <c r="CR1471" s="69">
        <v>0</v>
      </c>
      <c r="CS1471" s="69">
        <v>0</v>
      </c>
      <c r="CT1471" s="69">
        <v>0</v>
      </c>
      <c r="CU1471" s="69">
        <v>0</v>
      </c>
      <c r="CV1471" s="69">
        <v>0</v>
      </c>
      <c r="CW1471" s="69">
        <v>0</v>
      </c>
      <c r="CZ1471" s="69">
        <v>0</v>
      </c>
      <c r="DA1471" s="69">
        <v>0</v>
      </c>
      <c r="DB1471" s="69">
        <v>85</v>
      </c>
      <c r="DC1471" s="69">
        <v>0</v>
      </c>
      <c r="DD1471" s="69">
        <v>0</v>
      </c>
      <c r="DE1471" s="69">
        <v>0</v>
      </c>
      <c r="DF1471" s="69">
        <v>0</v>
      </c>
      <c r="DG1471" s="69">
        <v>1</v>
      </c>
      <c r="DI1471" s="69" t="e">
        <f>INDEX(Sheet3!$E$78:$E$1130,MATCH(A1471,Sheet3!$D$78:$D$1130,0))</f>
        <v>#N/A</v>
      </c>
      <c r="DJ1471" s="69" t="str">
        <f t="shared" si="283"/>
        <v>skill_icons.ps_my_gifts</v>
      </c>
      <c r="DK1471" s="69" t="s">
        <v>2014</v>
      </c>
      <c r="DL1471" s="69"/>
      <c r="DM1471" s="69" t="s">
        <v>3159</v>
      </c>
      <c r="DN1471" s="69" t="str">
        <f>"造成["&amp;INDEX(Sheet5!$L$2:$L$11,MATCH(BL1471,Sheet5!$J$2:$J$11,0))&amp;":"&amp;BR1471&amp;"*"&amp;BS1471/1000&amp;"]"&amp;INDEX(Sheet5!$I$2:$I$4,MATCH(BR1471,Sheet5!$H$2:$H$4,0))&amp;"的"&amp;INDEX(Sheet5!$K$2:$K$11,MATCH(BL1471,Sheet5!$J$2:$J$11,0))</f>
        <v>造成[ui.cs_orange:203*0.85]的物理伤害。</v>
      </c>
      <c r="DO1471" s="69"/>
      <c r="DP1471" s="69"/>
      <c r="DQ1471" s="69"/>
      <c r="DR1471" s="69" t="e">
        <f t="shared" si="284"/>
        <v>#N/A</v>
      </c>
      <c r="DS1471" s="90">
        <f>MATCH(A1471,Sheet5!D:D,0)</f>
        <v>136</v>
      </c>
      <c r="DT1471" s="94" t="e">
        <f>MATCH(A1471,Sheet5!F:F,0)</f>
        <v>#N/A</v>
      </c>
      <c r="DU1471" s="69">
        <v>85</v>
      </c>
      <c r="DV1471" s="69">
        <v>0</v>
      </c>
      <c r="DW1471" s="69">
        <v>0</v>
      </c>
      <c r="DX1471" s="69">
        <v>0</v>
      </c>
      <c r="DY1471" s="69">
        <v>0</v>
      </c>
    </row>
    <row r="1472" spans="1:129" ht="14.25">
      <c r="A1472" s="69">
        <v>74503</v>
      </c>
      <c r="B1472" s="69">
        <v>0</v>
      </c>
      <c r="C1472" s="69">
        <v>1</v>
      </c>
      <c r="D1472" s="69" t="s">
        <v>3025</v>
      </c>
      <c r="E1472" s="69" t="s">
        <v>3026</v>
      </c>
      <c r="F1472" s="69" t="s">
        <v>3027</v>
      </c>
      <c r="G1472" s="69">
        <v>1</v>
      </c>
      <c r="H1472" s="69" t="s">
        <v>321</v>
      </c>
      <c r="I1472" s="69">
        <v>400</v>
      </c>
      <c r="J1472" s="69">
        <v>0</v>
      </c>
      <c r="K1472" s="69">
        <v>1600</v>
      </c>
      <c r="M1472" s="69">
        <v>402</v>
      </c>
      <c r="O1472" s="69">
        <v>0</v>
      </c>
      <c r="P1472" s="69">
        <v>1</v>
      </c>
      <c r="Q1472" s="69">
        <v>0</v>
      </c>
      <c r="R1472" s="69">
        <v>1</v>
      </c>
      <c r="S1472" s="69">
        <v>0</v>
      </c>
      <c r="T1472" s="69">
        <v>0</v>
      </c>
      <c r="U1472" s="69">
        <v>0</v>
      </c>
      <c r="V1472" s="69">
        <v>0</v>
      </c>
      <c r="W1472" s="69">
        <v>0</v>
      </c>
      <c r="X1472" s="69">
        <v>0</v>
      </c>
      <c r="Y1472" s="69">
        <v>0</v>
      </c>
      <c r="Z1472" s="69">
        <v>6000</v>
      </c>
      <c r="AA1472" s="69">
        <v>2</v>
      </c>
      <c r="AB1472" s="69">
        <v>31</v>
      </c>
      <c r="AC1472" s="69">
        <v>0</v>
      </c>
      <c r="AD1472" s="69">
        <v>0</v>
      </c>
      <c r="AE1472" s="69">
        <v>0</v>
      </c>
      <c r="AF1472" s="69">
        <v>1</v>
      </c>
      <c r="AG1472" s="69">
        <v>0</v>
      </c>
      <c r="AH1472" s="69">
        <v>9</v>
      </c>
      <c r="AI1472" s="69">
        <v>0</v>
      </c>
      <c r="AJ1472" s="69">
        <v>0</v>
      </c>
      <c r="AK1472" s="69">
        <v>0</v>
      </c>
      <c r="AL1472" s="69">
        <v>0</v>
      </c>
      <c r="AM1472" s="69">
        <v>1</v>
      </c>
      <c r="AN1472" s="69">
        <v>1</v>
      </c>
      <c r="AO1472" s="69">
        <v>1</v>
      </c>
      <c r="AP1472" s="69">
        <v>0.5</v>
      </c>
      <c r="AQ1472" s="84">
        <v>10</v>
      </c>
      <c r="AR1472" s="69">
        <v>5</v>
      </c>
      <c r="AS1472" s="69">
        <v>0</v>
      </c>
      <c r="AT1472" s="69">
        <v>0</v>
      </c>
      <c r="AU1472" s="69">
        <v>0</v>
      </c>
      <c r="AV1472" s="69">
        <v>0</v>
      </c>
      <c r="AW1472" s="69">
        <v>0</v>
      </c>
      <c r="AX1472" s="69">
        <v>0</v>
      </c>
      <c r="AY1472" s="69">
        <v>0</v>
      </c>
      <c r="AZ1472" s="69">
        <v>0</v>
      </c>
      <c r="BA1472" s="69">
        <v>0</v>
      </c>
      <c r="BB1472" s="69">
        <v>0</v>
      </c>
      <c r="BC1472" s="69">
        <v>0</v>
      </c>
      <c r="BD1472" s="69">
        <v>0</v>
      </c>
      <c r="BE1472" s="69">
        <v>0</v>
      </c>
      <c r="BF1472" s="69">
        <v>0</v>
      </c>
      <c r="BG1472" s="69">
        <v>0</v>
      </c>
      <c r="BH1472" s="69">
        <v>0</v>
      </c>
      <c r="BI1472" s="69" t="s">
        <v>3028</v>
      </c>
      <c r="BK1472" s="69">
        <v>3</v>
      </c>
      <c r="BL1472" s="69">
        <v>10</v>
      </c>
      <c r="BM1472" s="69">
        <v>2</v>
      </c>
      <c r="BN1472" s="69">
        <v>31</v>
      </c>
      <c r="BO1472" s="89">
        <v>0</v>
      </c>
      <c r="BP1472" s="69">
        <v>1</v>
      </c>
      <c r="BQ1472" s="69">
        <v>1</v>
      </c>
      <c r="BR1472" s="69">
        <v>1</v>
      </c>
      <c r="BS1472" s="69">
        <v>70118</v>
      </c>
      <c r="BT1472" s="69">
        <v>0</v>
      </c>
      <c r="BU1472" s="69">
        <v>0</v>
      </c>
      <c r="BV1472" s="69">
        <v>1000</v>
      </c>
      <c r="BW1472" s="69">
        <v>402</v>
      </c>
      <c r="BX1472" s="69" t="s">
        <v>269</v>
      </c>
      <c r="BY1472" s="69">
        <v>0</v>
      </c>
      <c r="BZ1472" s="69">
        <v>0</v>
      </c>
      <c r="CA1472" s="69">
        <v>31</v>
      </c>
      <c r="CB1472" s="89">
        <v>0</v>
      </c>
      <c r="CC1472" s="69">
        <v>0</v>
      </c>
      <c r="CD1472" s="69">
        <v>0</v>
      </c>
      <c r="CE1472" s="69">
        <v>0</v>
      </c>
      <c r="CF1472" s="69">
        <v>0</v>
      </c>
      <c r="CG1472" s="69">
        <v>0</v>
      </c>
      <c r="CH1472" s="69">
        <v>0</v>
      </c>
      <c r="CI1472" s="69">
        <v>0</v>
      </c>
      <c r="CJ1472" s="69">
        <v>0</v>
      </c>
      <c r="CL1472" s="69">
        <v>0</v>
      </c>
      <c r="CM1472" s="69">
        <v>0</v>
      </c>
      <c r="CN1472" s="69">
        <v>0</v>
      </c>
      <c r="CO1472" s="89">
        <v>0</v>
      </c>
      <c r="CP1472" s="69">
        <v>0</v>
      </c>
      <c r="CQ1472" s="69">
        <v>0</v>
      </c>
      <c r="CR1472" s="69">
        <v>0</v>
      </c>
      <c r="CS1472" s="69">
        <v>0</v>
      </c>
      <c r="CT1472" s="69">
        <v>0</v>
      </c>
      <c r="CU1472" s="69">
        <v>0</v>
      </c>
      <c r="CV1472" s="69">
        <v>0</v>
      </c>
      <c r="CW1472" s="69">
        <v>0</v>
      </c>
      <c r="CZ1472" s="69">
        <v>0</v>
      </c>
      <c r="DA1472" s="69">
        <v>0</v>
      </c>
      <c r="DB1472" s="69">
        <v>0</v>
      </c>
      <c r="DC1472" s="69">
        <v>0</v>
      </c>
      <c r="DD1472" s="69">
        <v>0</v>
      </c>
      <c r="DE1472" s="69">
        <v>0</v>
      </c>
      <c r="DF1472" s="69">
        <v>0</v>
      </c>
      <c r="DG1472" s="69">
        <v>1</v>
      </c>
      <c r="DI1472" s="69" t="e">
        <f>INDEX(Sheet3!$E$78:$E$1130,MATCH(A1472,Sheet3!$D$78:$D$1130,0))</f>
        <v>#N/A</v>
      </c>
      <c r="DJ1472" s="69" t="str">
        <f t="shared" si="283"/>
        <v>skill_icons.ps_transfiguration</v>
      </c>
      <c r="DK1472" s="69" t="s">
        <v>3029</v>
      </c>
      <c r="DL1472" s="93"/>
      <c r="DM1472" s="94" t="s">
        <v>3026</v>
      </c>
      <c r="DN1472" s="69" t="e">
        <f>"造成["&amp;INDEX(Sheet5!$L$2:$L$11,MATCH(BL1472,Sheet5!$J$2:$J$11,0))&amp;":"&amp;BR1472&amp;"*"&amp;BS1472/1000&amp;"]"&amp;INDEX(Sheet5!$I$2:$I$4,MATCH(BR1472,Sheet5!$H$2:$H$4,0))&amp;"的"&amp;INDEX(Sheet5!$K$2:$K$11,MATCH(BL1472,Sheet5!$J$2:$J$11,0))</f>
        <v>#N/A</v>
      </c>
      <c r="DO1472" s="69" t="e">
        <f>"造成["&amp;INDEX(Sheet5!$L$2:$L$11,MATCH(BY1472,Sheet5!$J$2:$J$11,0))&amp;":"&amp;CE1472&amp;"*"&amp;CF1472/1000&amp;"]"&amp;INDEX(Sheet5!$I$2:$I$4,MATCH(CE1472,Sheet5!$H$2:$H$4,0))&amp;"的"&amp;INDEX(Sheet5!$K$2:$K$11,MATCH(BY1472,Sheet5!$J$2:$J$11,0))</f>
        <v>#N/A</v>
      </c>
      <c r="DP1472" s="69"/>
      <c r="DQ1472" s="69"/>
      <c r="DR1472" s="69" t="e">
        <f t="shared" si="284"/>
        <v>#N/A</v>
      </c>
      <c r="DS1472" s="90">
        <f>MATCH(A1472,Sheet5!D:D,0)</f>
        <v>137</v>
      </c>
      <c r="DT1472" s="94" t="e">
        <f>MATCH(A1472,Sheet5!F:F,0)</f>
        <v>#N/A</v>
      </c>
      <c r="DU1472" s="69">
        <v>0</v>
      </c>
      <c r="DV1472" s="69">
        <v>0</v>
      </c>
      <c r="DW1472" s="69">
        <v>0</v>
      </c>
      <c r="DX1472" s="69">
        <v>0</v>
      </c>
      <c r="DY1472" s="69">
        <v>0</v>
      </c>
    </row>
    <row r="1473" spans="1:129" ht="14.25">
      <c r="A1473" s="69">
        <v>74603</v>
      </c>
      <c r="B1473" s="69">
        <v>0</v>
      </c>
      <c r="C1473" s="69">
        <v>1</v>
      </c>
      <c r="D1473" s="78" t="s">
        <v>1729</v>
      </c>
      <c r="E1473" s="78" t="s">
        <v>319</v>
      </c>
      <c r="F1473" s="69" t="s">
        <v>320</v>
      </c>
      <c r="G1473" s="69">
        <v>1</v>
      </c>
      <c r="H1473" s="69" t="s">
        <v>321</v>
      </c>
      <c r="I1473" s="69">
        <v>500</v>
      </c>
      <c r="J1473" s="69">
        <v>957</v>
      </c>
      <c r="K1473" s="69">
        <v>2508</v>
      </c>
      <c r="M1473" s="69">
        <v>0</v>
      </c>
      <c r="N1473" s="69" t="s">
        <v>322</v>
      </c>
      <c r="O1473" s="69">
        <v>0</v>
      </c>
      <c r="P1473" s="69">
        <v>1</v>
      </c>
      <c r="Q1473" s="69">
        <v>0</v>
      </c>
      <c r="R1473" s="69">
        <f>IF(S1473&gt;0,2,1)</f>
        <v>1</v>
      </c>
      <c r="S1473" s="69">
        <v>0</v>
      </c>
      <c r="T1473" s="69">
        <v>0</v>
      </c>
      <c r="U1473" s="69">
        <v>0</v>
      </c>
      <c r="V1473" s="69">
        <v>0</v>
      </c>
      <c r="W1473" s="69">
        <v>0</v>
      </c>
      <c r="X1473" s="69">
        <v>0</v>
      </c>
      <c r="Y1473" s="69">
        <v>0</v>
      </c>
      <c r="Z1473" s="69">
        <v>5000</v>
      </c>
      <c r="AA1473" s="69">
        <v>5</v>
      </c>
      <c r="AB1473" s="69">
        <v>13</v>
      </c>
      <c r="AC1473" s="69">
        <v>1</v>
      </c>
      <c r="AD1473" s="69">
        <v>2</v>
      </c>
      <c r="AE1473" s="69">
        <v>999</v>
      </c>
      <c r="AF1473" s="69">
        <v>1</v>
      </c>
      <c r="AG1473" s="69">
        <v>0</v>
      </c>
      <c r="AH1473" s="69">
        <v>9</v>
      </c>
      <c r="AI1473" s="69">
        <v>0</v>
      </c>
      <c r="AJ1473" s="69">
        <v>0</v>
      </c>
      <c r="AK1473" s="69">
        <v>0</v>
      </c>
      <c r="AL1473" s="69">
        <v>0</v>
      </c>
      <c r="AM1473" s="69">
        <v>1</v>
      </c>
      <c r="AN1473" s="69">
        <v>1</v>
      </c>
      <c r="AO1473" s="69">
        <v>0</v>
      </c>
      <c r="AP1473" s="69">
        <v>0</v>
      </c>
      <c r="AQ1473" s="84">
        <v>0</v>
      </c>
      <c r="AR1473" s="69">
        <v>0</v>
      </c>
      <c r="AS1473" s="69">
        <v>0</v>
      </c>
      <c r="AT1473" s="69">
        <v>0</v>
      </c>
      <c r="AU1473" s="69">
        <v>0</v>
      </c>
      <c r="AV1473" s="69">
        <v>0</v>
      </c>
      <c r="AW1473" s="69">
        <v>0</v>
      </c>
      <c r="AX1473" s="69">
        <v>0</v>
      </c>
      <c r="AY1473" s="69">
        <v>0</v>
      </c>
      <c r="AZ1473" s="69">
        <v>0</v>
      </c>
      <c r="BA1473" s="69">
        <v>0</v>
      </c>
      <c r="BB1473" s="69">
        <v>0</v>
      </c>
      <c r="BC1473" s="69">
        <v>0</v>
      </c>
      <c r="BD1473" s="69">
        <v>0</v>
      </c>
      <c r="BE1473" s="69">
        <v>0</v>
      </c>
      <c r="BF1473" s="69">
        <v>0</v>
      </c>
      <c r="BG1473" s="69">
        <v>0</v>
      </c>
      <c r="BH1473" s="69">
        <v>0</v>
      </c>
      <c r="BI1473" s="69" t="s">
        <v>323</v>
      </c>
      <c r="BK1473" s="69">
        <v>3</v>
      </c>
      <c r="BL1473" s="69">
        <v>12</v>
      </c>
      <c r="BM1473" s="69">
        <v>5</v>
      </c>
      <c r="BN1473" s="69">
        <v>13</v>
      </c>
      <c r="BO1473" s="89">
        <v>0</v>
      </c>
      <c r="BP1473" s="69">
        <v>1</v>
      </c>
      <c r="BQ1473" s="69">
        <v>1</v>
      </c>
      <c r="BR1473" s="69">
        <v>204</v>
      </c>
      <c r="BS1473" s="69">
        <v>1000</v>
      </c>
      <c r="BT1473" s="69">
        <v>201</v>
      </c>
      <c r="BU1473" s="69">
        <v>100</v>
      </c>
      <c r="BV1473" s="69">
        <v>1000</v>
      </c>
      <c r="BW1473" s="69">
        <v>577</v>
      </c>
      <c r="BY1473" s="69">
        <v>0</v>
      </c>
      <c r="BZ1473" s="69">
        <v>0</v>
      </c>
      <c r="CA1473" s="69">
        <v>0</v>
      </c>
      <c r="CB1473" s="69">
        <v>0</v>
      </c>
      <c r="CC1473" s="69">
        <v>0</v>
      </c>
      <c r="CD1473" s="69">
        <v>1</v>
      </c>
      <c r="CE1473" s="69">
        <v>204</v>
      </c>
      <c r="CF1473" s="69">
        <v>600</v>
      </c>
      <c r="CG1473" s="69">
        <v>0</v>
      </c>
      <c r="CH1473" s="69">
        <v>0</v>
      </c>
      <c r="CI1473" s="69">
        <v>1000</v>
      </c>
      <c r="CJ1473" s="69">
        <v>577</v>
      </c>
      <c r="CL1473" s="69">
        <v>0</v>
      </c>
      <c r="CM1473" s="69">
        <v>0</v>
      </c>
      <c r="CN1473" s="69">
        <v>0</v>
      </c>
      <c r="CO1473" s="89">
        <v>0</v>
      </c>
      <c r="CP1473" s="69">
        <v>0</v>
      </c>
      <c r="CQ1473" s="69">
        <v>0</v>
      </c>
      <c r="CR1473" s="69">
        <v>0</v>
      </c>
      <c r="CS1473" s="69">
        <v>0</v>
      </c>
      <c r="CT1473" s="69">
        <v>0</v>
      </c>
      <c r="CU1473" s="69">
        <v>0</v>
      </c>
      <c r="CV1473" s="69">
        <v>0</v>
      </c>
      <c r="CW1473" s="69">
        <v>0</v>
      </c>
      <c r="CZ1473" s="69">
        <v>0</v>
      </c>
      <c r="DA1473" s="69">
        <v>0</v>
      </c>
      <c r="DB1473" s="69">
        <v>60</v>
      </c>
      <c r="DC1473" s="69">
        <v>0</v>
      </c>
      <c r="DD1473" s="69">
        <v>0</v>
      </c>
      <c r="DE1473" s="69">
        <v>0</v>
      </c>
      <c r="DF1473" s="69">
        <v>0</v>
      </c>
      <c r="DG1473" s="69">
        <v>1</v>
      </c>
      <c r="DI1473" s="69" t="e">
        <f>INDEX([1]Sheet3!$E$78:$E$1130,MATCH(A1473,[1]Sheet3!$D$78:$D$1130,0))</f>
        <v>#N/A</v>
      </c>
      <c r="DJ1473" s="69" t="str">
        <f t="shared" si="283"/>
        <v>skill_icons.ps_force_of_nature</v>
      </c>
      <c r="DK1473" s="69" t="s">
        <v>324</v>
      </c>
      <c r="DL1473" s="93" t="str">
        <f>DM1473&amp;DN1473</f>
        <v>将自然之力注入目标，造成[ui.cs_green:204*1]的治疗。</v>
      </c>
      <c r="DM1473" s="74" t="s">
        <v>3031</v>
      </c>
      <c r="DN1473" s="69" t="str">
        <f>"造成["&amp;INDEX(Sheet5!$L$2:$L$11,MATCH(BL1473,Sheet5!$J$2:$J$11,0))&amp;":"&amp;BR1473&amp;"*"&amp;BS1473/1000&amp;"]"&amp;INDEX(Sheet5!$I$2:$I$4,MATCH(BR1473,Sheet5!$H$2:$H$4,0))&amp;"的"&amp;INDEX(Sheet5!$K$2:$K$11,MATCH(BL1473,Sheet5!$J$2:$J$11,0))</f>
        <v>造成[ui.cs_green:204*1]的治疗。</v>
      </c>
      <c r="DO1473" s="69" t="e">
        <f>"造成["&amp;INDEX(Sheet5!$L$2:$L$11,MATCH(BY1473,Sheet5!$J$2:$J$11,0))&amp;":"&amp;CE1473&amp;"*"&amp;CF1473/1000&amp;"]"&amp;INDEX(Sheet5!$I$2:$I$4,MATCH(CE1473,Sheet5!$H$2:$H$4,0))&amp;"的"&amp;INDEX(Sheet5!$K$2:$K$11,MATCH(BY1473,Sheet5!$J$2:$J$11,0))</f>
        <v>#N/A</v>
      </c>
      <c r="DP1473" s="69"/>
      <c r="DQ1473" s="69"/>
      <c r="DR1473" s="69" t="e">
        <f t="shared" si="284"/>
        <v>#N/A</v>
      </c>
      <c r="DS1473" s="90">
        <f>MATCH(A1473,Sheet5!D:D,0)</f>
        <v>138</v>
      </c>
      <c r="DT1473" s="94" t="e">
        <f>MATCH(A1473,Sheet5!F:F,0)</f>
        <v>#N/A</v>
      </c>
      <c r="DU1473" s="69" t="e">
        <f>"["&amp;INDEX(Sheet5!$L$2:$L$11,MATCH(CD1473,Sheet5!$J$2:$J$11,0))&amp;":"&amp;CJ1473&amp;"*"&amp;CK1473/1000&amp;"]"&amp;INDEX(Sheet5!$I$2:$I$4,MATCH(CJ1473,Sheet5!$H$2:$H$4,0))</f>
        <v>#N/A</v>
      </c>
      <c r="DV1473" s="69">
        <v>0</v>
      </c>
      <c r="DW1473" s="69">
        <v>0</v>
      </c>
      <c r="DX1473" s="69">
        <v>0</v>
      </c>
      <c r="DY1473" s="69">
        <v>0</v>
      </c>
    </row>
    <row r="1474" spans="1:129" ht="14.25">
      <c r="A1474" s="69">
        <v>74703</v>
      </c>
      <c r="B1474" s="69">
        <v>0</v>
      </c>
      <c r="C1474" s="69">
        <v>1</v>
      </c>
      <c r="D1474" s="78" t="s">
        <v>1730</v>
      </c>
      <c r="E1474" s="78" t="s">
        <v>1731</v>
      </c>
      <c r="F1474" s="69" t="s">
        <v>1732</v>
      </c>
      <c r="G1474" s="69">
        <v>0</v>
      </c>
      <c r="H1474" s="69" t="s">
        <v>507</v>
      </c>
      <c r="I1474" s="69">
        <v>0</v>
      </c>
      <c r="J1474" s="69">
        <v>858</v>
      </c>
      <c r="K1474" s="69">
        <v>1650</v>
      </c>
      <c r="M1474" s="69">
        <v>0</v>
      </c>
      <c r="N1474" s="69" t="s">
        <v>268</v>
      </c>
      <c r="O1474" s="69">
        <v>0</v>
      </c>
      <c r="P1474" s="69">
        <v>2</v>
      </c>
      <c r="Q1474" s="69">
        <v>0</v>
      </c>
      <c r="R1474" s="69">
        <v>1</v>
      </c>
      <c r="S1474" s="69">
        <v>0</v>
      </c>
      <c r="T1474" s="69">
        <v>0</v>
      </c>
      <c r="U1474" s="69">
        <v>0</v>
      </c>
      <c r="V1474" s="69">
        <v>0</v>
      </c>
      <c r="W1474" s="69">
        <v>0</v>
      </c>
      <c r="X1474" s="69">
        <v>0</v>
      </c>
      <c r="Y1474" s="69">
        <v>0</v>
      </c>
      <c r="Z1474" s="69">
        <v>2000</v>
      </c>
      <c r="AA1474" s="69">
        <v>2</v>
      </c>
      <c r="AB1474" s="69">
        <v>31</v>
      </c>
      <c r="AC1474" s="69">
        <v>0</v>
      </c>
      <c r="AD1474" s="69">
        <v>0</v>
      </c>
      <c r="AE1474" s="69">
        <v>0</v>
      </c>
      <c r="AF1474" s="69">
        <v>1</v>
      </c>
      <c r="AG1474" s="69">
        <v>0</v>
      </c>
      <c r="AH1474" s="69">
        <v>9</v>
      </c>
      <c r="AI1474" s="69">
        <v>578</v>
      </c>
      <c r="AJ1474" s="69">
        <v>0</v>
      </c>
      <c r="AK1474" s="69">
        <v>0</v>
      </c>
      <c r="AL1474" s="69">
        <v>0</v>
      </c>
      <c r="AM1474" s="69">
        <v>1</v>
      </c>
      <c r="AN1474" s="69">
        <v>1</v>
      </c>
      <c r="AO1474" s="69">
        <v>1</v>
      </c>
      <c r="AP1474" s="69">
        <v>0.5</v>
      </c>
      <c r="AQ1474" s="84">
        <v>15</v>
      </c>
      <c r="AR1474" s="69">
        <v>2</v>
      </c>
      <c r="AS1474" s="69">
        <v>0</v>
      </c>
      <c r="AT1474" s="69">
        <v>0</v>
      </c>
      <c r="AU1474" s="69">
        <v>0</v>
      </c>
      <c r="AV1474" s="69">
        <v>0</v>
      </c>
      <c r="AW1474" s="69">
        <v>0</v>
      </c>
      <c r="AX1474" s="69">
        <v>0</v>
      </c>
      <c r="AY1474" s="69">
        <v>0</v>
      </c>
      <c r="AZ1474" s="69">
        <v>0</v>
      </c>
      <c r="BA1474" s="69">
        <v>0</v>
      </c>
      <c r="BB1474" s="69">
        <v>0</v>
      </c>
      <c r="BC1474" s="69">
        <v>0</v>
      </c>
      <c r="BD1474" s="69">
        <v>0</v>
      </c>
      <c r="BE1474" s="69">
        <v>0</v>
      </c>
      <c r="BF1474" s="69">
        <v>0</v>
      </c>
      <c r="BG1474" s="69">
        <v>0</v>
      </c>
      <c r="BH1474" s="69">
        <v>0</v>
      </c>
      <c r="BI1474" s="69" t="s">
        <v>730</v>
      </c>
      <c r="BK1474" s="69">
        <v>3</v>
      </c>
      <c r="BL1474" s="69">
        <v>2</v>
      </c>
      <c r="BM1474" s="69">
        <v>2</v>
      </c>
      <c r="BN1474" s="69">
        <v>31</v>
      </c>
      <c r="BO1474" s="89">
        <v>0</v>
      </c>
      <c r="BP1474" s="69">
        <v>1</v>
      </c>
      <c r="BQ1474" s="69">
        <v>1</v>
      </c>
      <c r="BR1474" s="69">
        <v>203</v>
      </c>
      <c r="BS1474" s="69">
        <v>1000</v>
      </c>
      <c r="BT1474" s="69">
        <v>0</v>
      </c>
      <c r="BU1474" s="69">
        <v>0</v>
      </c>
      <c r="BV1474" s="69">
        <v>1000</v>
      </c>
      <c r="BW1474" s="69">
        <v>579</v>
      </c>
      <c r="BX1474" s="69"/>
      <c r="BY1474" s="69">
        <v>0</v>
      </c>
      <c r="BZ1474" s="69">
        <v>0</v>
      </c>
      <c r="CA1474" s="69">
        <v>31</v>
      </c>
      <c r="CB1474" s="89">
        <v>0</v>
      </c>
      <c r="CC1474" s="69">
        <v>0</v>
      </c>
      <c r="CD1474" s="69">
        <v>0</v>
      </c>
      <c r="CE1474" s="69">
        <v>0</v>
      </c>
      <c r="CF1474" s="69">
        <v>0</v>
      </c>
      <c r="CG1474" s="69">
        <v>0</v>
      </c>
      <c r="CH1474" s="69">
        <v>0</v>
      </c>
      <c r="CI1474" s="69">
        <v>0</v>
      </c>
      <c r="CJ1474" s="69">
        <v>0</v>
      </c>
      <c r="CL1474" s="69">
        <v>0</v>
      </c>
      <c r="CM1474" s="69">
        <v>0</v>
      </c>
      <c r="CN1474" s="69">
        <v>0</v>
      </c>
      <c r="CO1474" s="89">
        <v>0</v>
      </c>
      <c r="CP1474" s="69">
        <v>0</v>
      </c>
      <c r="CQ1474" s="69">
        <v>0</v>
      </c>
      <c r="CR1474" s="69">
        <v>0</v>
      </c>
      <c r="CS1474" s="69">
        <v>0</v>
      </c>
      <c r="CT1474" s="69">
        <v>0</v>
      </c>
      <c r="CU1474" s="69">
        <v>0</v>
      </c>
      <c r="CV1474" s="69">
        <v>0</v>
      </c>
      <c r="CW1474" s="69">
        <v>0</v>
      </c>
      <c r="CZ1474" s="69">
        <v>0</v>
      </c>
      <c r="DA1474" s="69">
        <v>0</v>
      </c>
      <c r="DB1474" s="69">
        <v>100</v>
      </c>
      <c r="DC1474" s="69">
        <v>0</v>
      </c>
      <c r="DD1474" s="69">
        <v>0</v>
      </c>
      <c r="DE1474" s="69">
        <v>0</v>
      </c>
      <c r="DF1474" s="69">
        <v>0</v>
      </c>
      <c r="DG1474" s="69">
        <v>1</v>
      </c>
      <c r="DI1474" s="69" t="e">
        <v>#N/A</v>
      </c>
      <c r="DJ1474" s="69" t="s">
        <v>1732</v>
      </c>
      <c r="DK1474" s="69" t="s">
        <v>1733</v>
      </c>
      <c r="DL1474" s="69"/>
      <c r="DM1474" s="69" t="s">
        <v>239</v>
      </c>
      <c r="DN1474" s="69" t="str">
        <f>"造成["&amp;INDEX(Sheet5!$L$2:$L$11,MATCH(BL1474,Sheet5!$J$2:$J$11,0))&amp;":"&amp;BR1474&amp;"*"&amp;BS1474/1000&amp;"]"&amp;INDEX(Sheet5!$I$2:$I$4,MATCH(BR1474,Sheet5!$H$2:$H$4,0))&amp;"的"&amp;INDEX(Sheet5!$K$2:$K$11,MATCH(BL1474,Sheet5!$J$2:$J$11,0))</f>
        <v>造成[ui.cs_orange:203*1]的物理伤害。</v>
      </c>
      <c r="DO1474" s="69"/>
      <c r="DP1474" s="69"/>
      <c r="DQ1474" s="69"/>
      <c r="DR1474" s="69" t="e">
        <f t="shared" si="284"/>
        <v>#N/A</v>
      </c>
      <c r="DS1474" s="90">
        <f>MATCH(A1474,Sheet5!D:D,0)</f>
        <v>139</v>
      </c>
      <c r="DT1474" s="94" t="e">
        <f>MATCH(A1474,Sheet5!F:F,0)</f>
        <v>#N/A</v>
      </c>
      <c r="DU1474" s="69">
        <v>0</v>
      </c>
      <c r="DV1474" s="69">
        <v>0</v>
      </c>
      <c r="DW1474" s="69">
        <v>0</v>
      </c>
      <c r="DX1474" s="69">
        <v>0</v>
      </c>
      <c r="DY1474" s="69">
        <v>0</v>
      </c>
    </row>
    <row r="1475" spans="1:129" ht="14.25">
      <c r="A1475" s="69">
        <v>70104</v>
      </c>
      <c r="B1475" s="69">
        <v>0</v>
      </c>
      <c r="C1475" s="69">
        <v>1</v>
      </c>
      <c r="D1475" s="69" t="s">
        <v>3283</v>
      </c>
      <c r="E1475" s="69" t="s">
        <v>2822</v>
      </c>
      <c r="F1475" s="69" t="s">
        <v>2823</v>
      </c>
      <c r="G1475" s="69">
        <v>1</v>
      </c>
      <c r="H1475" s="69" t="s">
        <v>852</v>
      </c>
      <c r="I1475" s="69">
        <v>0</v>
      </c>
      <c r="J1475" s="69">
        <v>0</v>
      </c>
      <c r="K1475" s="69">
        <v>0</v>
      </c>
      <c r="M1475" s="69">
        <v>0</v>
      </c>
      <c r="O1475" s="69">
        <v>0</v>
      </c>
      <c r="P1475" s="69">
        <v>1</v>
      </c>
      <c r="Q1475" s="69">
        <v>0</v>
      </c>
      <c r="R1475" s="69">
        <v>2</v>
      </c>
      <c r="S1475" s="69">
        <v>32768</v>
      </c>
      <c r="T1475" s="69">
        <v>100</v>
      </c>
      <c r="U1475" s="69">
        <v>0</v>
      </c>
      <c r="V1475" s="69">
        <v>0</v>
      </c>
      <c r="W1475" s="69">
        <v>0</v>
      </c>
      <c r="X1475" s="69">
        <v>0</v>
      </c>
      <c r="Y1475" s="69">
        <v>0</v>
      </c>
      <c r="Z1475" s="69">
        <v>0</v>
      </c>
      <c r="AA1475" s="69">
        <v>1</v>
      </c>
      <c r="AB1475" s="69">
        <v>31</v>
      </c>
      <c r="AC1475" s="69">
        <v>0</v>
      </c>
      <c r="AD1475" s="69">
        <v>0</v>
      </c>
      <c r="AE1475" s="69">
        <v>0</v>
      </c>
      <c r="AF1475" s="69">
        <v>1</v>
      </c>
      <c r="AG1475" s="69">
        <v>0</v>
      </c>
      <c r="AH1475" s="69">
        <v>1</v>
      </c>
      <c r="AI1475" s="69">
        <v>0</v>
      </c>
      <c r="AJ1475" s="69">
        <v>0</v>
      </c>
      <c r="AK1475" s="69">
        <v>0</v>
      </c>
      <c r="AL1475" s="69">
        <v>0</v>
      </c>
      <c r="AM1475" s="69">
        <v>0</v>
      </c>
      <c r="AN1475" s="69">
        <v>0</v>
      </c>
      <c r="AO1475" s="69">
        <v>0</v>
      </c>
      <c r="AP1475" s="69">
        <v>0</v>
      </c>
      <c r="AQ1475" s="84">
        <v>0</v>
      </c>
      <c r="AR1475" s="69">
        <v>0</v>
      </c>
      <c r="AS1475" s="69">
        <v>0</v>
      </c>
      <c r="AT1475" s="69">
        <v>0</v>
      </c>
      <c r="AU1475" s="69">
        <v>0</v>
      </c>
      <c r="AV1475" s="69">
        <v>0</v>
      </c>
      <c r="AW1475" s="69">
        <v>0</v>
      </c>
      <c r="AX1475" s="69">
        <v>0</v>
      </c>
      <c r="AY1475" s="69">
        <v>0</v>
      </c>
      <c r="AZ1475" s="69">
        <v>0</v>
      </c>
      <c r="BA1475" s="69">
        <v>0</v>
      </c>
      <c r="BB1475" s="69">
        <v>0</v>
      </c>
      <c r="BC1475" s="69">
        <v>0</v>
      </c>
      <c r="BD1475" s="69">
        <v>0</v>
      </c>
      <c r="BE1475" s="69">
        <v>0</v>
      </c>
      <c r="BF1475" s="69">
        <v>0</v>
      </c>
      <c r="BG1475" s="69">
        <v>0</v>
      </c>
      <c r="BH1475" s="69">
        <v>0</v>
      </c>
      <c r="BK1475" s="69">
        <v>3</v>
      </c>
      <c r="BL1475" s="69">
        <v>10</v>
      </c>
      <c r="BM1475" s="69">
        <v>1</v>
      </c>
      <c r="BN1475" s="69">
        <v>31</v>
      </c>
      <c r="BO1475" s="89">
        <v>0</v>
      </c>
      <c r="BP1475" s="69">
        <v>1</v>
      </c>
      <c r="BQ1475" s="69">
        <v>1</v>
      </c>
      <c r="BR1475" s="69">
        <v>1</v>
      </c>
      <c r="BS1475" s="69">
        <v>24001</v>
      </c>
      <c r="BT1475" s="69">
        <v>0</v>
      </c>
      <c r="BU1475" s="69">
        <v>0</v>
      </c>
      <c r="BV1475" s="69">
        <v>1000</v>
      </c>
      <c r="BW1475" s="69">
        <v>0</v>
      </c>
      <c r="BY1475" s="69">
        <v>0</v>
      </c>
      <c r="BZ1475" s="69">
        <v>0</v>
      </c>
      <c r="CA1475" s="69">
        <v>31</v>
      </c>
      <c r="CB1475" s="89">
        <v>0</v>
      </c>
      <c r="CC1475" s="69">
        <v>0</v>
      </c>
      <c r="CD1475" s="69">
        <v>0</v>
      </c>
      <c r="CE1475" s="69">
        <v>0</v>
      </c>
      <c r="CF1475" s="69">
        <v>0</v>
      </c>
      <c r="CG1475" s="69">
        <v>0</v>
      </c>
      <c r="CH1475" s="69">
        <v>0</v>
      </c>
      <c r="CI1475" s="69">
        <v>0</v>
      </c>
      <c r="CJ1475" s="69">
        <v>0</v>
      </c>
      <c r="CL1475" s="69">
        <v>0</v>
      </c>
      <c r="CM1475" s="69">
        <v>0</v>
      </c>
      <c r="CN1475" s="69">
        <v>0</v>
      </c>
      <c r="CO1475" s="89">
        <v>0</v>
      </c>
      <c r="CP1475" s="69">
        <v>0</v>
      </c>
      <c r="CQ1475" s="69">
        <v>0</v>
      </c>
      <c r="CR1475" s="69">
        <v>0</v>
      </c>
      <c r="CS1475" s="69">
        <v>0</v>
      </c>
      <c r="CT1475" s="69">
        <v>0</v>
      </c>
      <c r="CU1475" s="69">
        <v>0</v>
      </c>
      <c r="CV1475" s="69">
        <v>0</v>
      </c>
      <c r="CW1475" s="69">
        <v>0</v>
      </c>
      <c r="CZ1475" s="69">
        <v>0</v>
      </c>
      <c r="DA1475" s="69">
        <v>0</v>
      </c>
      <c r="DB1475" s="69">
        <v>20</v>
      </c>
      <c r="DC1475" s="69">
        <v>0</v>
      </c>
      <c r="DD1475" s="69">
        <v>0</v>
      </c>
      <c r="DE1475" s="69">
        <v>0</v>
      </c>
      <c r="DF1475" s="69">
        <v>0</v>
      </c>
      <c r="DG1475" s="69">
        <v>1</v>
      </c>
      <c r="DI1475" s="69" t="e">
        <f>INDEX(Sheet3!$E$78:$E$1130,MATCH(A1475,Sheet3!$D$78:$D$1130,0))</f>
        <v>#N/A</v>
      </c>
      <c r="DJ1475" s="69" t="str">
        <f t="shared" si="283"/>
        <v>skill_icons.ps_pet_skill_001</v>
      </c>
      <c r="DK1475" s="69" t="s">
        <v>3284</v>
      </c>
      <c r="DL1475" s="93"/>
      <c r="DM1475" s="94" t="s">
        <v>3285</v>
      </c>
      <c r="DN1475" s="69" t="e">
        <f>"造成["&amp;INDEX(Sheet5!$L$2:$L$11,MATCH(BL1475,Sheet5!$J$2:$J$11,0))&amp;":"&amp;BR1475&amp;"*"&amp;BS1475/1000&amp;"]"&amp;INDEX(Sheet5!$I$2:$I$4,MATCH(BR1475,Sheet5!$H$2:$H$4,0))&amp;"的"&amp;INDEX(Sheet5!$K$2:$K$11,MATCH(BL1475,Sheet5!$J$2:$J$11,0))</f>
        <v>#N/A</v>
      </c>
      <c r="DO1475" s="69" t="e">
        <f>"造成["&amp;INDEX(Sheet5!$L$2:$L$11,MATCH(BY1475,Sheet5!$J$2:$J$11,0))&amp;":"&amp;CE1475&amp;"*"&amp;CF1475/1000&amp;"]"&amp;INDEX(Sheet5!$I$2:$I$4,MATCH(CE1475,Sheet5!$H$2:$H$4,0))&amp;"的"&amp;INDEX(Sheet5!$K$2:$K$11,MATCH(BY1475,Sheet5!$J$2:$J$11,0))</f>
        <v>#N/A</v>
      </c>
      <c r="DP1475" s="69"/>
      <c r="DQ1475" s="69"/>
      <c r="DR1475" s="69" t="e">
        <f t="shared" si="284"/>
        <v>#N/A</v>
      </c>
      <c r="DS1475" s="90">
        <f>MATCH(A1475,Sheet5!D:D,0)</f>
        <v>140</v>
      </c>
      <c r="DT1475" s="94" t="e">
        <f>MATCH(A1475,Sheet5!F:F,0)</f>
        <v>#N/A</v>
      </c>
      <c r="DU1475" s="69">
        <v>20</v>
      </c>
      <c r="DV1475" s="69">
        <v>0</v>
      </c>
      <c r="DW1475" s="69">
        <v>0</v>
      </c>
      <c r="DX1475" s="69">
        <v>0</v>
      </c>
      <c r="DY1475" s="69">
        <v>0</v>
      </c>
    </row>
    <row r="1476" spans="1:129" ht="14.25">
      <c r="A1476" s="69">
        <v>70204</v>
      </c>
      <c r="B1476" s="69">
        <v>0</v>
      </c>
      <c r="C1476" s="69">
        <v>1</v>
      </c>
      <c r="D1476" s="69" t="s">
        <v>3286</v>
      </c>
      <c r="E1476" s="69" t="s">
        <v>2825</v>
      </c>
      <c r="F1476" s="69" t="s">
        <v>2826</v>
      </c>
      <c r="G1476" s="69">
        <v>1</v>
      </c>
      <c r="H1476" s="69" t="s">
        <v>852</v>
      </c>
      <c r="I1476" s="69">
        <v>0</v>
      </c>
      <c r="J1476" s="69">
        <v>0</v>
      </c>
      <c r="K1476" s="69">
        <v>0</v>
      </c>
      <c r="M1476" s="69">
        <v>0</v>
      </c>
      <c r="O1476" s="69">
        <v>0</v>
      </c>
      <c r="P1476" s="69">
        <v>1</v>
      </c>
      <c r="Q1476" s="69">
        <v>0</v>
      </c>
      <c r="R1476" s="69">
        <v>2</v>
      </c>
      <c r="S1476" s="69">
        <v>32768</v>
      </c>
      <c r="T1476" s="69">
        <v>100</v>
      </c>
      <c r="U1476" s="69">
        <v>0</v>
      </c>
      <c r="V1476" s="69">
        <v>0</v>
      </c>
      <c r="W1476" s="69">
        <v>0</v>
      </c>
      <c r="X1476" s="69">
        <v>0</v>
      </c>
      <c r="Y1476" s="69">
        <v>0</v>
      </c>
      <c r="Z1476" s="69">
        <v>0</v>
      </c>
      <c r="AA1476" s="69">
        <v>1</v>
      </c>
      <c r="AB1476" s="69">
        <v>31</v>
      </c>
      <c r="AC1476" s="69">
        <v>0</v>
      </c>
      <c r="AD1476" s="69">
        <v>0</v>
      </c>
      <c r="AE1476" s="69">
        <v>0</v>
      </c>
      <c r="AF1476" s="69">
        <v>1</v>
      </c>
      <c r="AG1476" s="69">
        <v>0</v>
      </c>
      <c r="AH1476" s="69">
        <v>1</v>
      </c>
      <c r="AI1476" s="69">
        <v>0</v>
      </c>
      <c r="AJ1476" s="69">
        <v>0</v>
      </c>
      <c r="AK1476" s="69">
        <v>0</v>
      </c>
      <c r="AL1476" s="69">
        <v>0</v>
      </c>
      <c r="AM1476" s="69">
        <v>0</v>
      </c>
      <c r="AN1476" s="69">
        <v>0</v>
      </c>
      <c r="AO1476" s="69">
        <v>0</v>
      </c>
      <c r="AP1476" s="69">
        <v>0</v>
      </c>
      <c r="AQ1476" s="84">
        <v>0</v>
      </c>
      <c r="AR1476" s="69">
        <v>0</v>
      </c>
      <c r="AS1476" s="69">
        <v>0</v>
      </c>
      <c r="AT1476" s="69">
        <v>0</v>
      </c>
      <c r="AU1476" s="69">
        <v>0</v>
      </c>
      <c r="AV1476" s="69">
        <v>0</v>
      </c>
      <c r="AW1476" s="69">
        <v>0</v>
      </c>
      <c r="AX1476" s="69">
        <v>0</v>
      </c>
      <c r="AY1476" s="69">
        <v>0</v>
      </c>
      <c r="AZ1476" s="69">
        <v>0</v>
      </c>
      <c r="BA1476" s="69">
        <v>0</v>
      </c>
      <c r="BB1476" s="69">
        <v>0</v>
      </c>
      <c r="BC1476" s="69">
        <v>0</v>
      </c>
      <c r="BD1476" s="69">
        <v>0</v>
      </c>
      <c r="BE1476" s="69">
        <v>0</v>
      </c>
      <c r="BF1476" s="69">
        <v>0</v>
      </c>
      <c r="BG1476" s="69">
        <v>0</v>
      </c>
      <c r="BH1476" s="69">
        <v>0</v>
      </c>
      <c r="BK1476" s="69">
        <v>3</v>
      </c>
      <c r="BL1476" s="69">
        <v>10</v>
      </c>
      <c r="BM1476" s="69">
        <v>1</v>
      </c>
      <c r="BN1476" s="69">
        <v>31</v>
      </c>
      <c r="BO1476" s="89">
        <v>0</v>
      </c>
      <c r="BP1476" s="69">
        <v>1</v>
      </c>
      <c r="BQ1476" s="69">
        <v>1</v>
      </c>
      <c r="BR1476" s="69">
        <v>1</v>
      </c>
      <c r="BS1476" s="69">
        <v>24002</v>
      </c>
      <c r="BT1476" s="69">
        <v>0</v>
      </c>
      <c r="BU1476" s="69">
        <v>0</v>
      </c>
      <c r="BV1476" s="69">
        <v>1000</v>
      </c>
      <c r="BW1476" s="69">
        <v>0</v>
      </c>
      <c r="BY1476" s="69">
        <v>0</v>
      </c>
      <c r="BZ1476" s="69">
        <v>0</v>
      </c>
      <c r="CA1476" s="69">
        <v>31</v>
      </c>
      <c r="CB1476" s="89">
        <v>0</v>
      </c>
      <c r="CC1476" s="69">
        <v>0</v>
      </c>
      <c r="CD1476" s="69">
        <v>0</v>
      </c>
      <c r="CE1476" s="69">
        <v>0</v>
      </c>
      <c r="CF1476" s="69">
        <v>0</v>
      </c>
      <c r="CG1476" s="69">
        <v>0</v>
      </c>
      <c r="CH1476" s="69">
        <v>0</v>
      </c>
      <c r="CI1476" s="69">
        <v>0</v>
      </c>
      <c r="CJ1476" s="69">
        <v>0</v>
      </c>
      <c r="CL1476" s="69">
        <v>0</v>
      </c>
      <c r="CM1476" s="69">
        <v>0</v>
      </c>
      <c r="CN1476" s="69">
        <v>0</v>
      </c>
      <c r="CO1476" s="89">
        <v>0</v>
      </c>
      <c r="CP1476" s="69">
        <v>0</v>
      </c>
      <c r="CQ1476" s="69">
        <v>0</v>
      </c>
      <c r="CR1476" s="69">
        <v>0</v>
      </c>
      <c r="CS1476" s="69">
        <v>0</v>
      </c>
      <c r="CT1476" s="69">
        <v>0</v>
      </c>
      <c r="CU1476" s="69">
        <v>0</v>
      </c>
      <c r="CV1476" s="69">
        <v>0</v>
      </c>
      <c r="CW1476" s="69">
        <v>0</v>
      </c>
      <c r="CZ1476" s="69">
        <v>0</v>
      </c>
      <c r="DA1476" s="69">
        <v>0</v>
      </c>
      <c r="DB1476" s="69">
        <v>20</v>
      </c>
      <c r="DC1476" s="69">
        <v>0</v>
      </c>
      <c r="DD1476" s="69">
        <v>0</v>
      </c>
      <c r="DE1476" s="69">
        <v>0</v>
      </c>
      <c r="DF1476" s="69">
        <v>0</v>
      </c>
      <c r="DG1476" s="69">
        <v>1</v>
      </c>
      <c r="DI1476" s="69" t="e">
        <f>INDEX(Sheet3!$E$78:$E$1130,MATCH(A1476,Sheet3!$D$78:$D$1130,0))</f>
        <v>#N/A</v>
      </c>
      <c r="DJ1476" s="69" t="str">
        <f t="shared" si="283"/>
        <v>skill_icons.ps_pet_skill_002</v>
      </c>
      <c r="DK1476" s="69" t="s">
        <v>3287</v>
      </c>
      <c r="DL1476" s="93"/>
      <c r="DM1476" s="94" t="s">
        <v>3288</v>
      </c>
      <c r="DN1476" s="69" t="e">
        <f>"造成["&amp;INDEX(Sheet5!$L$2:$L$11,MATCH(BL1476,Sheet5!$J$2:$J$11,0))&amp;":"&amp;BR1476&amp;"*"&amp;BS1476/1000&amp;"]"&amp;INDEX(Sheet5!$I$2:$I$4,MATCH(BR1476,Sheet5!$H$2:$H$4,0))&amp;"的"&amp;INDEX(Sheet5!$K$2:$K$11,MATCH(BL1476,Sheet5!$J$2:$J$11,0))</f>
        <v>#N/A</v>
      </c>
      <c r="DO1476" s="69" t="e">
        <f>"造成["&amp;INDEX(Sheet5!$L$2:$L$11,MATCH(BY1476,Sheet5!$J$2:$J$11,0))&amp;":"&amp;CE1476&amp;"*"&amp;CF1476/1000&amp;"]"&amp;INDEX(Sheet5!$I$2:$I$4,MATCH(CE1476,Sheet5!$H$2:$H$4,0))&amp;"的"&amp;INDEX(Sheet5!$K$2:$K$11,MATCH(BY1476,Sheet5!$J$2:$J$11,0))</f>
        <v>#N/A</v>
      </c>
      <c r="DP1476" s="69"/>
      <c r="DQ1476" s="69"/>
      <c r="DR1476" s="69" t="e">
        <f t="shared" si="284"/>
        <v>#N/A</v>
      </c>
      <c r="DS1476" s="90">
        <f>MATCH(A1476,Sheet5!D:D,0)</f>
        <v>141</v>
      </c>
      <c r="DT1476" s="94" t="e">
        <f>MATCH(A1476,Sheet5!F:F,0)</f>
        <v>#N/A</v>
      </c>
      <c r="DU1476" s="69">
        <v>20</v>
      </c>
      <c r="DV1476" s="69">
        <v>0</v>
      </c>
      <c r="DW1476" s="69">
        <v>0</v>
      </c>
      <c r="DX1476" s="69">
        <v>0</v>
      </c>
      <c r="DY1476" s="69">
        <v>0</v>
      </c>
    </row>
    <row r="1477" spans="1:129" ht="14.25">
      <c r="A1477" s="69">
        <v>70304</v>
      </c>
      <c r="B1477" s="69">
        <v>0</v>
      </c>
      <c r="C1477" s="69">
        <v>1</v>
      </c>
      <c r="D1477" s="69" t="s">
        <v>3289</v>
      </c>
      <c r="E1477" s="69" t="s">
        <v>2830</v>
      </c>
      <c r="F1477" s="69" t="s">
        <v>2831</v>
      </c>
      <c r="G1477" s="69">
        <v>1</v>
      </c>
      <c r="H1477" s="69" t="s">
        <v>852</v>
      </c>
      <c r="I1477" s="69">
        <v>0</v>
      </c>
      <c r="J1477" s="69">
        <v>0</v>
      </c>
      <c r="K1477" s="69">
        <v>0</v>
      </c>
      <c r="M1477" s="69">
        <v>0</v>
      </c>
      <c r="O1477" s="69">
        <v>0</v>
      </c>
      <c r="P1477" s="69">
        <v>1</v>
      </c>
      <c r="Q1477" s="69">
        <v>0</v>
      </c>
      <c r="R1477" s="69">
        <v>2</v>
      </c>
      <c r="S1477" s="69">
        <v>32768</v>
      </c>
      <c r="T1477" s="69">
        <v>100</v>
      </c>
      <c r="U1477" s="69">
        <v>0</v>
      </c>
      <c r="V1477" s="69">
        <v>0</v>
      </c>
      <c r="W1477" s="69">
        <v>0</v>
      </c>
      <c r="X1477" s="69">
        <v>0</v>
      </c>
      <c r="Y1477" s="69">
        <v>0</v>
      </c>
      <c r="Z1477" s="69">
        <v>0</v>
      </c>
      <c r="AA1477" s="69">
        <v>1</v>
      </c>
      <c r="AB1477" s="69">
        <v>31</v>
      </c>
      <c r="AC1477" s="69">
        <v>0</v>
      </c>
      <c r="AD1477" s="69">
        <v>0</v>
      </c>
      <c r="AE1477" s="69">
        <v>0</v>
      </c>
      <c r="AF1477" s="69">
        <v>1</v>
      </c>
      <c r="AG1477" s="69">
        <v>0</v>
      </c>
      <c r="AH1477" s="69">
        <v>1</v>
      </c>
      <c r="AI1477" s="69">
        <v>0</v>
      </c>
      <c r="AJ1477" s="69">
        <v>0</v>
      </c>
      <c r="AK1477" s="69">
        <v>0</v>
      </c>
      <c r="AL1477" s="69">
        <v>0</v>
      </c>
      <c r="AM1477" s="69">
        <v>0</v>
      </c>
      <c r="AN1477" s="69">
        <v>0</v>
      </c>
      <c r="AO1477" s="69">
        <v>0</v>
      </c>
      <c r="AP1477" s="69">
        <v>0</v>
      </c>
      <c r="AQ1477" s="84">
        <v>0</v>
      </c>
      <c r="AR1477" s="69">
        <v>0</v>
      </c>
      <c r="AS1477" s="69">
        <v>0</v>
      </c>
      <c r="AT1477" s="69">
        <v>0</v>
      </c>
      <c r="AU1477" s="69">
        <v>0</v>
      </c>
      <c r="AV1477" s="69">
        <v>0</v>
      </c>
      <c r="AW1477" s="69">
        <v>0</v>
      </c>
      <c r="AX1477" s="69">
        <v>0</v>
      </c>
      <c r="AY1477" s="69">
        <v>0</v>
      </c>
      <c r="AZ1477" s="69">
        <v>0</v>
      </c>
      <c r="BA1477" s="69">
        <v>0</v>
      </c>
      <c r="BB1477" s="69">
        <v>0</v>
      </c>
      <c r="BC1477" s="69">
        <v>0</v>
      </c>
      <c r="BD1477" s="69">
        <v>0</v>
      </c>
      <c r="BE1477" s="69">
        <v>0</v>
      </c>
      <c r="BF1477" s="69">
        <v>0</v>
      </c>
      <c r="BG1477" s="69">
        <v>0</v>
      </c>
      <c r="BH1477" s="69">
        <v>0</v>
      </c>
      <c r="BK1477" s="69">
        <v>3</v>
      </c>
      <c r="BL1477" s="69">
        <v>10</v>
      </c>
      <c r="BM1477" s="69">
        <v>1</v>
      </c>
      <c r="BN1477" s="69">
        <v>31</v>
      </c>
      <c r="BO1477" s="89">
        <v>0</v>
      </c>
      <c r="BP1477" s="69">
        <v>1</v>
      </c>
      <c r="BQ1477" s="69">
        <v>1</v>
      </c>
      <c r="BR1477" s="69">
        <v>1</v>
      </c>
      <c r="BS1477" s="69">
        <v>24003</v>
      </c>
      <c r="BT1477" s="69">
        <v>0</v>
      </c>
      <c r="BU1477" s="69">
        <v>0</v>
      </c>
      <c r="BV1477" s="69">
        <v>1000</v>
      </c>
      <c r="BW1477" s="69">
        <v>0</v>
      </c>
      <c r="BY1477" s="69">
        <v>0</v>
      </c>
      <c r="BZ1477" s="69">
        <v>0</v>
      </c>
      <c r="CA1477" s="69">
        <v>31</v>
      </c>
      <c r="CB1477" s="89">
        <v>0</v>
      </c>
      <c r="CC1477" s="69">
        <v>0</v>
      </c>
      <c r="CD1477" s="69">
        <v>0</v>
      </c>
      <c r="CE1477" s="69">
        <v>0</v>
      </c>
      <c r="CF1477" s="69">
        <v>0</v>
      </c>
      <c r="CG1477" s="69">
        <v>0</v>
      </c>
      <c r="CH1477" s="69">
        <v>0</v>
      </c>
      <c r="CI1477" s="69">
        <v>0</v>
      </c>
      <c r="CJ1477" s="69">
        <v>0</v>
      </c>
      <c r="CL1477" s="69">
        <v>0</v>
      </c>
      <c r="CM1477" s="69">
        <v>0</v>
      </c>
      <c r="CN1477" s="69">
        <v>0</v>
      </c>
      <c r="CO1477" s="89">
        <v>0</v>
      </c>
      <c r="CP1477" s="69">
        <v>0</v>
      </c>
      <c r="CQ1477" s="69">
        <v>0</v>
      </c>
      <c r="CR1477" s="69">
        <v>0</v>
      </c>
      <c r="CS1477" s="69">
        <v>0</v>
      </c>
      <c r="CT1477" s="69">
        <v>0</v>
      </c>
      <c r="CU1477" s="69">
        <v>0</v>
      </c>
      <c r="CV1477" s="69">
        <v>0</v>
      </c>
      <c r="CW1477" s="69">
        <v>0</v>
      </c>
      <c r="CZ1477" s="69">
        <v>0</v>
      </c>
      <c r="DA1477" s="69">
        <v>0</v>
      </c>
      <c r="DB1477" s="69">
        <v>20</v>
      </c>
      <c r="DC1477" s="69">
        <v>0</v>
      </c>
      <c r="DD1477" s="69">
        <v>0</v>
      </c>
      <c r="DE1477" s="69">
        <v>0</v>
      </c>
      <c r="DF1477" s="69">
        <v>0</v>
      </c>
      <c r="DG1477" s="69">
        <v>1</v>
      </c>
      <c r="DI1477" s="69" t="e">
        <f>INDEX(Sheet3!$E$78:$E$1130,MATCH(A1477,Sheet3!$D$78:$D$1130,0))</f>
        <v>#N/A</v>
      </c>
      <c r="DJ1477" s="69" t="str">
        <f t="shared" si="283"/>
        <v>skill_icons.ps_pet_skill_003</v>
      </c>
      <c r="DK1477" s="69" t="s">
        <v>3290</v>
      </c>
      <c r="DL1477" s="93"/>
      <c r="DM1477" s="94" t="s">
        <v>3291</v>
      </c>
      <c r="DN1477" s="69" t="e">
        <f>"造成["&amp;INDEX(Sheet5!$L$2:$L$11,MATCH(BL1477,Sheet5!$J$2:$J$11,0))&amp;":"&amp;BR1477&amp;"*"&amp;BS1477/1000&amp;"]"&amp;INDEX(Sheet5!$I$2:$I$4,MATCH(BR1477,Sheet5!$H$2:$H$4,0))&amp;"的"&amp;INDEX(Sheet5!$K$2:$K$11,MATCH(BL1477,Sheet5!$J$2:$J$11,0))</f>
        <v>#N/A</v>
      </c>
      <c r="DO1477" s="69" t="e">
        <f>"造成["&amp;INDEX(Sheet5!$L$2:$L$11,MATCH(BY1477,Sheet5!$J$2:$J$11,0))&amp;":"&amp;CE1477&amp;"*"&amp;CF1477/1000&amp;"]"&amp;INDEX(Sheet5!$I$2:$I$4,MATCH(CE1477,Sheet5!$H$2:$H$4,0))&amp;"的"&amp;INDEX(Sheet5!$K$2:$K$11,MATCH(BY1477,Sheet5!$J$2:$J$11,0))</f>
        <v>#N/A</v>
      </c>
      <c r="DP1477" s="69"/>
      <c r="DQ1477" s="69"/>
      <c r="DR1477" s="69" t="e">
        <f t="shared" si="284"/>
        <v>#N/A</v>
      </c>
      <c r="DS1477" s="90">
        <f>MATCH(A1477,Sheet5!D:D,0)</f>
        <v>142</v>
      </c>
      <c r="DT1477" s="94" t="e">
        <f>MATCH(A1477,Sheet5!F:F,0)</f>
        <v>#N/A</v>
      </c>
      <c r="DU1477" s="69">
        <v>20</v>
      </c>
      <c r="DV1477" s="69">
        <v>0</v>
      </c>
      <c r="DW1477" s="69">
        <v>0</v>
      </c>
      <c r="DX1477" s="69">
        <v>0</v>
      </c>
      <c r="DY1477" s="69">
        <v>0</v>
      </c>
    </row>
    <row r="1478" spans="1:129" ht="14.25">
      <c r="A1478" s="69">
        <v>70404</v>
      </c>
      <c r="B1478" s="69">
        <v>0</v>
      </c>
      <c r="C1478" s="69">
        <v>1</v>
      </c>
      <c r="D1478" s="69" t="s">
        <v>3292</v>
      </c>
      <c r="E1478" s="69" t="s">
        <v>2835</v>
      </c>
      <c r="F1478" s="69" t="s">
        <v>2836</v>
      </c>
      <c r="G1478" s="69">
        <v>1</v>
      </c>
      <c r="H1478" s="69" t="s">
        <v>852</v>
      </c>
      <c r="I1478" s="69">
        <v>0</v>
      </c>
      <c r="J1478" s="69">
        <v>0</v>
      </c>
      <c r="K1478" s="69">
        <v>0</v>
      </c>
      <c r="M1478" s="69">
        <v>0</v>
      </c>
      <c r="O1478" s="69">
        <v>0</v>
      </c>
      <c r="P1478" s="69">
        <v>1</v>
      </c>
      <c r="Q1478" s="69">
        <v>0</v>
      </c>
      <c r="R1478" s="69">
        <v>2</v>
      </c>
      <c r="S1478" s="69">
        <v>32768</v>
      </c>
      <c r="T1478" s="69">
        <v>100</v>
      </c>
      <c r="U1478" s="69">
        <v>0</v>
      </c>
      <c r="V1478" s="69">
        <v>0</v>
      </c>
      <c r="W1478" s="69">
        <v>0</v>
      </c>
      <c r="X1478" s="69">
        <v>0</v>
      </c>
      <c r="Y1478" s="69">
        <v>0</v>
      </c>
      <c r="Z1478" s="69">
        <v>0</v>
      </c>
      <c r="AA1478" s="69">
        <v>1</v>
      </c>
      <c r="AB1478" s="69">
        <v>31</v>
      </c>
      <c r="AC1478" s="69">
        <v>0</v>
      </c>
      <c r="AD1478" s="69">
        <v>0</v>
      </c>
      <c r="AE1478" s="69">
        <v>0</v>
      </c>
      <c r="AF1478" s="69">
        <v>1</v>
      </c>
      <c r="AG1478" s="69">
        <v>0</v>
      </c>
      <c r="AH1478" s="69">
        <v>1</v>
      </c>
      <c r="AI1478" s="69">
        <v>0</v>
      </c>
      <c r="AJ1478" s="69">
        <v>0</v>
      </c>
      <c r="AK1478" s="69">
        <v>0</v>
      </c>
      <c r="AL1478" s="69">
        <v>0</v>
      </c>
      <c r="AM1478" s="69">
        <v>0</v>
      </c>
      <c r="AN1478" s="69">
        <v>0</v>
      </c>
      <c r="AO1478" s="69">
        <v>0</v>
      </c>
      <c r="AP1478" s="69">
        <v>0</v>
      </c>
      <c r="AQ1478" s="84">
        <v>0</v>
      </c>
      <c r="AR1478" s="69">
        <v>0</v>
      </c>
      <c r="AS1478" s="69">
        <v>0</v>
      </c>
      <c r="AT1478" s="69">
        <v>0</v>
      </c>
      <c r="AU1478" s="69">
        <v>0</v>
      </c>
      <c r="AV1478" s="69">
        <v>0</v>
      </c>
      <c r="AW1478" s="69">
        <v>0</v>
      </c>
      <c r="AX1478" s="69">
        <v>0</v>
      </c>
      <c r="AY1478" s="69">
        <v>0</v>
      </c>
      <c r="AZ1478" s="69">
        <v>0</v>
      </c>
      <c r="BA1478" s="69">
        <v>0</v>
      </c>
      <c r="BB1478" s="69">
        <v>0</v>
      </c>
      <c r="BC1478" s="69">
        <v>0</v>
      </c>
      <c r="BD1478" s="69">
        <v>0</v>
      </c>
      <c r="BE1478" s="69">
        <v>0</v>
      </c>
      <c r="BF1478" s="69">
        <v>0</v>
      </c>
      <c r="BG1478" s="69">
        <v>0</v>
      </c>
      <c r="BH1478" s="69">
        <v>0</v>
      </c>
      <c r="BK1478" s="69">
        <v>3</v>
      </c>
      <c r="BL1478" s="69">
        <v>10</v>
      </c>
      <c r="BM1478" s="69">
        <v>1</v>
      </c>
      <c r="BN1478" s="69">
        <v>31</v>
      </c>
      <c r="BO1478" s="89">
        <v>0</v>
      </c>
      <c r="BP1478" s="69">
        <v>1</v>
      </c>
      <c r="BQ1478" s="69">
        <v>1</v>
      </c>
      <c r="BR1478" s="69">
        <v>1</v>
      </c>
      <c r="BS1478" s="69">
        <v>24004</v>
      </c>
      <c r="BT1478" s="69">
        <v>0</v>
      </c>
      <c r="BU1478" s="69">
        <v>0</v>
      </c>
      <c r="BV1478" s="69">
        <v>1000</v>
      </c>
      <c r="BW1478" s="69">
        <v>0</v>
      </c>
      <c r="BY1478" s="69">
        <v>0</v>
      </c>
      <c r="BZ1478" s="69">
        <v>0</v>
      </c>
      <c r="CA1478" s="69">
        <v>31</v>
      </c>
      <c r="CB1478" s="89">
        <v>0</v>
      </c>
      <c r="CC1478" s="69">
        <v>0</v>
      </c>
      <c r="CD1478" s="69">
        <v>0</v>
      </c>
      <c r="CE1478" s="69">
        <v>0</v>
      </c>
      <c r="CF1478" s="69">
        <v>0</v>
      </c>
      <c r="CG1478" s="69">
        <v>0</v>
      </c>
      <c r="CH1478" s="69">
        <v>0</v>
      </c>
      <c r="CI1478" s="69">
        <v>0</v>
      </c>
      <c r="CJ1478" s="69">
        <v>0</v>
      </c>
      <c r="CL1478" s="69">
        <v>0</v>
      </c>
      <c r="CM1478" s="69">
        <v>0</v>
      </c>
      <c r="CN1478" s="69">
        <v>0</v>
      </c>
      <c r="CO1478" s="89">
        <v>0</v>
      </c>
      <c r="CP1478" s="69">
        <v>0</v>
      </c>
      <c r="CQ1478" s="69">
        <v>0</v>
      </c>
      <c r="CR1478" s="69">
        <v>0</v>
      </c>
      <c r="CS1478" s="69">
        <v>0</v>
      </c>
      <c r="CT1478" s="69">
        <v>0</v>
      </c>
      <c r="CU1478" s="69">
        <v>0</v>
      </c>
      <c r="CV1478" s="69">
        <v>0</v>
      </c>
      <c r="CW1478" s="69">
        <v>0</v>
      </c>
      <c r="CZ1478" s="69">
        <v>0</v>
      </c>
      <c r="DA1478" s="69">
        <v>0</v>
      </c>
      <c r="DB1478" s="69">
        <v>20</v>
      </c>
      <c r="DC1478" s="69">
        <v>0</v>
      </c>
      <c r="DD1478" s="69">
        <v>0</v>
      </c>
      <c r="DE1478" s="69">
        <v>0</v>
      </c>
      <c r="DF1478" s="69">
        <v>0</v>
      </c>
      <c r="DG1478" s="69">
        <v>1</v>
      </c>
      <c r="DI1478" s="69" t="e">
        <f>INDEX(Sheet3!$E$78:$E$1130,MATCH(A1478,Sheet3!$D$78:$D$1130,0))</f>
        <v>#N/A</v>
      </c>
      <c r="DJ1478" s="69" t="str">
        <f t="shared" si="283"/>
        <v>skill_icons.ps_pet_skill_004</v>
      </c>
      <c r="DK1478" s="69" t="s">
        <v>3293</v>
      </c>
      <c r="DL1478" s="93"/>
      <c r="DM1478" s="94" t="s">
        <v>3294</v>
      </c>
      <c r="DN1478" s="69" t="e">
        <f>"造成["&amp;INDEX(Sheet5!$L$2:$L$11,MATCH(BL1478,Sheet5!$J$2:$J$11,0))&amp;":"&amp;BR1478&amp;"*"&amp;BS1478/1000&amp;"]"&amp;INDEX(Sheet5!$I$2:$I$4,MATCH(BR1478,Sheet5!$H$2:$H$4,0))&amp;"的"&amp;INDEX(Sheet5!$K$2:$K$11,MATCH(BL1478,Sheet5!$J$2:$J$11,0))</f>
        <v>#N/A</v>
      </c>
      <c r="DO1478" s="69" t="e">
        <f>"造成["&amp;INDEX(Sheet5!$L$2:$L$11,MATCH(BY1478,Sheet5!$J$2:$J$11,0))&amp;":"&amp;CE1478&amp;"*"&amp;CF1478/1000&amp;"]"&amp;INDEX(Sheet5!$I$2:$I$4,MATCH(CE1478,Sheet5!$H$2:$H$4,0))&amp;"的"&amp;INDEX(Sheet5!$K$2:$K$11,MATCH(BY1478,Sheet5!$J$2:$J$11,0))</f>
        <v>#N/A</v>
      </c>
      <c r="DP1478" s="69"/>
      <c r="DQ1478" s="69"/>
      <c r="DR1478" s="69" t="e">
        <f t="shared" si="284"/>
        <v>#N/A</v>
      </c>
      <c r="DS1478" s="90">
        <f>MATCH(A1478,Sheet5!D:D,0)</f>
        <v>143</v>
      </c>
      <c r="DT1478" s="94" t="e">
        <f>MATCH(A1478,Sheet5!F:F,0)</f>
        <v>#N/A</v>
      </c>
      <c r="DU1478" s="69">
        <v>20</v>
      </c>
      <c r="DV1478" s="69">
        <v>0</v>
      </c>
      <c r="DW1478" s="69">
        <v>0</v>
      </c>
      <c r="DX1478" s="69">
        <v>0</v>
      </c>
      <c r="DY1478" s="69">
        <v>0</v>
      </c>
    </row>
    <row r="1479" spans="1:129" ht="14.25">
      <c r="A1479" s="69">
        <v>70504</v>
      </c>
      <c r="B1479" s="69">
        <v>0</v>
      </c>
      <c r="C1479" s="69">
        <v>1</v>
      </c>
      <c r="D1479" s="69" t="s">
        <v>3295</v>
      </c>
      <c r="E1479" s="69" t="s">
        <v>2840</v>
      </c>
      <c r="F1479" s="69" t="s">
        <v>2841</v>
      </c>
      <c r="G1479" s="69">
        <v>1</v>
      </c>
      <c r="H1479" s="69" t="s">
        <v>852</v>
      </c>
      <c r="I1479" s="69">
        <v>0</v>
      </c>
      <c r="J1479" s="69">
        <v>0</v>
      </c>
      <c r="K1479" s="69">
        <v>0</v>
      </c>
      <c r="M1479" s="69">
        <v>0</v>
      </c>
      <c r="O1479" s="69">
        <v>0</v>
      </c>
      <c r="P1479" s="69">
        <v>1</v>
      </c>
      <c r="Q1479" s="69">
        <v>0</v>
      </c>
      <c r="R1479" s="69">
        <v>2</v>
      </c>
      <c r="S1479" s="69">
        <v>32768</v>
      </c>
      <c r="T1479" s="69">
        <v>100</v>
      </c>
      <c r="U1479" s="69">
        <v>0</v>
      </c>
      <c r="V1479" s="69">
        <v>0</v>
      </c>
      <c r="W1479" s="69">
        <v>0</v>
      </c>
      <c r="X1479" s="69">
        <v>0</v>
      </c>
      <c r="Y1479" s="69">
        <v>0</v>
      </c>
      <c r="Z1479" s="69">
        <v>0</v>
      </c>
      <c r="AA1479" s="69">
        <v>1</v>
      </c>
      <c r="AB1479" s="69">
        <v>31</v>
      </c>
      <c r="AC1479" s="69">
        <v>0</v>
      </c>
      <c r="AD1479" s="69">
        <v>0</v>
      </c>
      <c r="AE1479" s="69">
        <v>0</v>
      </c>
      <c r="AF1479" s="69">
        <v>1</v>
      </c>
      <c r="AG1479" s="69">
        <v>0</v>
      </c>
      <c r="AH1479" s="69">
        <v>1</v>
      </c>
      <c r="AI1479" s="69">
        <v>0</v>
      </c>
      <c r="AJ1479" s="69">
        <v>0</v>
      </c>
      <c r="AK1479" s="69">
        <v>0</v>
      </c>
      <c r="AL1479" s="69">
        <v>0</v>
      </c>
      <c r="AM1479" s="69">
        <v>0</v>
      </c>
      <c r="AN1479" s="69">
        <v>0</v>
      </c>
      <c r="AO1479" s="69">
        <v>0</v>
      </c>
      <c r="AP1479" s="69">
        <v>0</v>
      </c>
      <c r="AQ1479" s="84">
        <v>0</v>
      </c>
      <c r="AR1479" s="69">
        <v>0</v>
      </c>
      <c r="AS1479" s="69">
        <v>0</v>
      </c>
      <c r="AT1479" s="69">
        <v>0</v>
      </c>
      <c r="AU1479" s="69">
        <v>0</v>
      </c>
      <c r="AV1479" s="69">
        <v>0</v>
      </c>
      <c r="AW1479" s="69">
        <v>0</v>
      </c>
      <c r="AX1479" s="69">
        <v>0</v>
      </c>
      <c r="AY1479" s="69">
        <v>0</v>
      </c>
      <c r="AZ1479" s="69">
        <v>0</v>
      </c>
      <c r="BA1479" s="69">
        <v>0</v>
      </c>
      <c r="BB1479" s="69">
        <v>0</v>
      </c>
      <c r="BC1479" s="69">
        <v>0</v>
      </c>
      <c r="BD1479" s="69">
        <v>0</v>
      </c>
      <c r="BE1479" s="69">
        <v>0</v>
      </c>
      <c r="BF1479" s="69">
        <v>0</v>
      </c>
      <c r="BG1479" s="69">
        <v>0</v>
      </c>
      <c r="BH1479" s="69">
        <v>0</v>
      </c>
      <c r="BK1479" s="69">
        <v>3</v>
      </c>
      <c r="BL1479" s="69">
        <v>10</v>
      </c>
      <c r="BM1479" s="69">
        <v>1</v>
      </c>
      <c r="BN1479" s="69">
        <v>31</v>
      </c>
      <c r="BO1479" s="89">
        <v>0</v>
      </c>
      <c r="BP1479" s="69">
        <v>1</v>
      </c>
      <c r="BQ1479" s="69">
        <v>1</v>
      </c>
      <c r="BR1479" s="69">
        <v>1</v>
      </c>
      <c r="BS1479" s="69">
        <v>24005</v>
      </c>
      <c r="BT1479" s="69">
        <v>0</v>
      </c>
      <c r="BU1479" s="69">
        <v>0</v>
      </c>
      <c r="BV1479" s="69">
        <v>1000</v>
      </c>
      <c r="BW1479" s="69">
        <v>0</v>
      </c>
      <c r="BY1479" s="69">
        <v>0</v>
      </c>
      <c r="BZ1479" s="69">
        <v>0</v>
      </c>
      <c r="CA1479" s="69">
        <v>31</v>
      </c>
      <c r="CB1479" s="89">
        <v>0</v>
      </c>
      <c r="CC1479" s="69">
        <v>0</v>
      </c>
      <c r="CD1479" s="69">
        <v>0</v>
      </c>
      <c r="CE1479" s="69">
        <v>0</v>
      </c>
      <c r="CF1479" s="69">
        <v>0</v>
      </c>
      <c r="CG1479" s="69">
        <v>0</v>
      </c>
      <c r="CH1479" s="69">
        <v>0</v>
      </c>
      <c r="CI1479" s="69">
        <v>0</v>
      </c>
      <c r="CJ1479" s="69">
        <v>0</v>
      </c>
      <c r="CL1479" s="69">
        <v>0</v>
      </c>
      <c r="CM1479" s="69">
        <v>0</v>
      </c>
      <c r="CN1479" s="69">
        <v>0</v>
      </c>
      <c r="CO1479" s="89">
        <v>0</v>
      </c>
      <c r="CP1479" s="69">
        <v>0</v>
      </c>
      <c r="CQ1479" s="69">
        <v>0</v>
      </c>
      <c r="CR1479" s="69">
        <v>0</v>
      </c>
      <c r="CS1479" s="69">
        <v>0</v>
      </c>
      <c r="CT1479" s="69">
        <v>0</v>
      </c>
      <c r="CU1479" s="69">
        <v>0</v>
      </c>
      <c r="CV1479" s="69">
        <v>0</v>
      </c>
      <c r="CW1479" s="69">
        <v>0</v>
      </c>
      <c r="CZ1479" s="69">
        <v>0</v>
      </c>
      <c r="DA1479" s="69">
        <v>0</v>
      </c>
      <c r="DB1479" s="69">
        <v>20</v>
      </c>
      <c r="DC1479" s="69">
        <v>0</v>
      </c>
      <c r="DD1479" s="69">
        <v>0</v>
      </c>
      <c r="DE1479" s="69">
        <v>0</v>
      </c>
      <c r="DF1479" s="69">
        <v>0</v>
      </c>
      <c r="DG1479" s="69">
        <v>1</v>
      </c>
      <c r="DI1479" s="69" t="e">
        <f>INDEX(Sheet3!$E$78:$E$1130,MATCH(A1479,Sheet3!$D$78:$D$1130,0))</f>
        <v>#N/A</v>
      </c>
      <c r="DJ1479" s="69" t="str">
        <f t="shared" si="283"/>
        <v>skill_icons.ps_pet_skill_005</v>
      </c>
      <c r="DK1479" s="69" t="s">
        <v>3296</v>
      </c>
      <c r="DL1479" s="93"/>
      <c r="DM1479" s="94" t="s">
        <v>3297</v>
      </c>
      <c r="DN1479" s="69" t="e">
        <f>"造成["&amp;INDEX(Sheet5!$L$2:$L$11,MATCH(BL1479,Sheet5!$J$2:$J$11,0))&amp;":"&amp;BR1479&amp;"*"&amp;BS1479/1000&amp;"]"&amp;INDEX(Sheet5!$I$2:$I$4,MATCH(BR1479,Sheet5!$H$2:$H$4,0))&amp;"的"&amp;INDEX(Sheet5!$K$2:$K$11,MATCH(BL1479,Sheet5!$J$2:$J$11,0))</f>
        <v>#N/A</v>
      </c>
      <c r="DO1479" s="69" t="e">
        <f>"造成["&amp;INDEX(Sheet5!$L$2:$L$11,MATCH(BY1479,Sheet5!$J$2:$J$11,0))&amp;":"&amp;CE1479&amp;"*"&amp;CF1479/1000&amp;"]"&amp;INDEX(Sheet5!$I$2:$I$4,MATCH(CE1479,Sheet5!$H$2:$H$4,0))&amp;"的"&amp;INDEX(Sheet5!$K$2:$K$11,MATCH(BY1479,Sheet5!$J$2:$J$11,0))</f>
        <v>#N/A</v>
      </c>
      <c r="DP1479" s="69"/>
      <c r="DQ1479" s="69"/>
      <c r="DR1479" s="69" t="e">
        <f t="shared" si="284"/>
        <v>#N/A</v>
      </c>
      <c r="DS1479" s="90">
        <f>MATCH(A1479,Sheet5!D:D,0)</f>
        <v>144</v>
      </c>
      <c r="DT1479" s="94" t="e">
        <f>MATCH(A1479,Sheet5!F:F,0)</f>
        <v>#N/A</v>
      </c>
      <c r="DU1479" s="69">
        <v>20</v>
      </c>
      <c r="DV1479" s="69">
        <v>0</v>
      </c>
      <c r="DW1479" s="69">
        <v>0</v>
      </c>
      <c r="DX1479" s="69">
        <v>0</v>
      </c>
      <c r="DY1479" s="69">
        <v>0</v>
      </c>
    </row>
    <row r="1480" spans="1:129" ht="14.25">
      <c r="A1480" s="69">
        <v>70604</v>
      </c>
      <c r="B1480" s="69">
        <v>0</v>
      </c>
      <c r="C1480" s="69">
        <v>1</v>
      </c>
      <c r="D1480" s="69" t="s">
        <v>3298</v>
      </c>
      <c r="E1480" s="69" t="s">
        <v>2845</v>
      </c>
      <c r="F1480" s="69" t="s">
        <v>2846</v>
      </c>
      <c r="G1480" s="69">
        <v>1</v>
      </c>
      <c r="H1480" s="69" t="s">
        <v>852</v>
      </c>
      <c r="I1480" s="69">
        <v>0</v>
      </c>
      <c r="J1480" s="69">
        <v>0</v>
      </c>
      <c r="K1480" s="69">
        <v>0</v>
      </c>
      <c r="M1480" s="69">
        <v>0</v>
      </c>
      <c r="O1480" s="69">
        <v>0</v>
      </c>
      <c r="P1480" s="69">
        <v>1</v>
      </c>
      <c r="Q1480" s="69">
        <v>0</v>
      </c>
      <c r="R1480" s="69">
        <v>2</v>
      </c>
      <c r="S1480" s="69">
        <v>32768</v>
      </c>
      <c r="T1480" s="69">
        <v>100</v>
      </c>
      <c r="U1480" s="69">
        <v>0</v>
      </c>
      <c r="V1480" s="69">
        <v>0</v>
      </c>
      <c r="W1480" s="69">
        <v>0</v>
      </c>
      <c r="X1480" s="69">
        <v>0</v>
      </c>
      <c r="Y1480" s="69">
        <v>0</v>
      </c>
      <c r="Z1480" s="69">
        <v>0</v>
      </c>
      <c r="AA1480" s="69">
        <v>1</v>
      </c>
      <c r="AB1480" s="69">
        <v>31</v>
      </c>
      <c r="AC1480" s="69">
        <v>0</v>
      </c>
      <c r="AD1480" s="69">
        <v>0</v>
      </c>
      <c r="AE1480" s="69">
        <v>0</v>
      </c>
      <c r="AF1480" s="69">
        <v>1</v>
      </c>
      <c r="AG1480" s="69">
        <v>0</v>
      </c>
      <c r="AH1480" s="69">
        <v>1</v>
      </c>
      <c r="AI1480" s="69">
        <v>0</v>
      </c>
      <c r="AJ1480" s="69">
        <v>0</v>
      </c>
      <c r="AK1480" s="69">
        <v>0</v>
      </c>
      <c r="AL1480" s="69">
        <v>0</v>
      </c>
      <c r="AM1480" s="69">
        <v>0</v>
      </c>
      <c r="AN1480" s="69">
        <v>0</v>
      </c>
      <c r="AO1480" s="69">
        <v>0</v>
      </c>
      <c r="AP1480" s="69">
        <v>0</v>
      </c>
      <c r="AQ1480" s="84">
        <v>0</v>
      </c>
      <c r="AR1480" s="69">
        <v>0</v>
      </c>
      <c r="AS1480" s="69">
        <v>0</v>
      </c>
      <c r="AT1480" s="69">
        <v>0</v>
      </c>
      <c r="AU1480" s="69">
        <v>0</v>
      </c>
      <c r="AV1480" s="69">
        <v>0</v>
      </c>
      <c r="AW1480" s="69">
        <v>0</v>
      </c>
      <c r="AX1480" s="69">
        <v>0</v>
      </c>
      <c r="AY1480" s="69">
        <v>0</v>
      </c>
      <c r="AZ1480" s="69">
        <v>0</v>
      </c>
      <c r="BA1480" s="69">
        <v>0</v>
      </c>
      <c r="BB1480" s="69">
        <v>0</v>
      </c>
      <c r="BC1480" s="69">
        <v>0</v>
      </c>
      <c r="BD1480" s="69">
        <v>0</v>
      </c>
      <c r="BE1480" s="69">
        <v>0</v>
      </c>
      <c r="BF1480" s="69">
        <v>0</v>
      </c>
      <c r="BG1480" s="69">
        <v>0</v>
      </c>
      <c r="BH1480" s="69">
        <v>0</v>
      </c>
      <c r="BK1480" s="69">
        <v>3</v>
      </c>
      <c r="BL1480" s="69">
        <v>10</v>
      </c>
      <c r="BM1480" s="69">
        <v>1</v>
      </c>
      <c r="BN1480" s="69">
        <v>31</v>
      </c>
      <c r="BO1480" s="89">
        <v>0</v>
      </c>
      <c r="BP1480" s="69">
        <v>1</v>
      </c>
      <c r="BQ1480" s="69">
        <v>1</v>
      </c>
      <c r="BR1480" s="69">
        <v>1</v>
      </c>
      <c r="BS1480" s="69">
        <v>24006</v>
      </c>
      <c r="BT1480" s="69">
        <v>0</v>
      </c>
      <c r="BU1480" s="69">
        <v>0</v>
      </c>
      <c r="BV1480" s="69">
        <v>1000</v>
      </c>
      <c r="BW1480" s="69">
        <v>0</v>
      </c>
      <c r="BY1480" s="69">
        <v>0</v>
      </c>
      <c r="BZ1480" s="69">
        <v>0</v>
      </c>
      <c r="CA1480" s="69">
        <v>31</v>
      </c>
      <c r="CB1480" s="89">
        <v>0</v>
      </c>
      <c r="CC1480" s="69">
        <v>0</v>
      </c>
      <c r="CD1480" s="69">
        <v>0</v>
      </c>
      <c r="CE1480" s="69">
        <v>0</v>
      </c>
      <c r="CF1480" s="69">
        <v>0</v>
      </c>
      <c r="CG1480" s="69">
        <v>0</v>
      </c>
      <c r="CH1480" s="69">
        <v>0</v>
      </c>
      <c r="CI1480" s="69">
        <v>0</v>
      </c>
      <c r="CJ1480" s="69">
        <v>0</v>
      </c>
      <c r="CL1480" s="69">
        <v>0</v>
      </c>
      <c r="CM1480" s="69">
        <v>0</v>
      </c>
      <c r="CN1480" s="69">
        <v>0</v>
      </c>
      <c r="CO1480" s="89">
        <v>0</v>
      </c>
      <c r="CP1480" s="69">
        <v>0</v>
      </c>
      <c r="CQ1480" s="69">
        <v>0</v>
      </c>
      <c r="CR1480" s="69">
        <v>0</v>
      </c>
      <c r="CS1480" s="69">
        <v>0</v>
      </c>
      <c r="CT1480" s="69">
        <v>0</v>
      </c>
      <c r="CU1480" s="69">
        <v>0</v>
      </c>
      <c r="CV1480" s="69">
        <v>0</v>
      </c>
      <c r="CW1480" s="69">
        <v>0</v>
      </c>
      <c r="CZ1480" s="69">
        <v>0</v>
      </c>
      <c r="DA1480" s="69">
        <v>0</v>
      </c>
      <c r="DB1480" s="69">
        <v>20</v>
      </c>
      <c r="DC1480" s="69">
        <v>0</v>
      </c>
      <c r="DD1480" s="69">
        <v>0</v>
      </c>
      <c r="DE1480" s="69">
        <v>0</v>
      </c>
      <c r="DF1480" s="69">
        <v>0</v>
      </c>
      <c r="DG1480" s="69">
        <v>1</v>
      </c>
      <c r="DI1480" s="69" t="e">
        <f>INDEX(Sheet3!$E$78:$E$1130,MATCH(A1480,Sheet3!$D$78:$D$1130,0))</f>
        <v>#N/A</v>
      </c>
      <c r="DJ1480" s="69" t="str">
        <f t="shared" si="283"/>
        <v>skill_icons.ps_pet_skill_006</v>
      </c>
      <c r="DK1480" s="69" t="s">
        <v>3299</v>
      </c>
      <c r="DL1480" s="93"/>
      <c r="DM1480" s="94" t="s">
        <v>3300</v>
      </c>
      <c r="DN1480" s="69" t="e">
        <f>"造成["&amp;INDEX(Sheet5!$L$2:$L$11,MATCH(BL1480,Sheet5!$J$2:$J$11,0))&amp;":"&amp;BR1480&amp;"*"&amp;BS1480/1000&amp;"]"&amp;INDEX(Sheet5!$I$2:$I$4,MATCH(BR1480,Sheet5!$H$2:$H$4,0))&amp;"的"&amp;INDEX(Sheet5!$K$2:$K$11,MATCH(BL1480,Sheet5!$J$2:$J$11,0))</f>
        <v>#N/A</v>
      </c>
      <c r="DO1480" s="69" t="e">
        <f>"造成["&amp;INDEX(Sheet5!$L$2:$L$11,MATCH(BY1480,Sheet5!$J$2:$J$11,0))&amp;":"&amp;CE1480&amp;"*"&amp;CF1480/1000&amp;"]"&amp;INDEX(Sheet5!$I$2:$I$4,MATCH(CE1480,Sheet5!$H$2:$H$4,0))&amp;"的"&amp;INDEX(Sheet5!$K$2:$K$11,MATCH(BY1480,Sheet5!$J$2:$J$11,0))</f>
        <v>#N/A</v>
      </c>
      <c r="DP1480" s="69"/>
      <c r="DQ1480" s="69"/>
      <c r="DR1480" s="69" t="e">
        <f t="shared" si="284"/>
        <v>#N/A</v>
      </c>
      <c r="DS1480" s="90">
        <f>MATCH(A1480,Sheet5!D:D,0)</f>
        <v>145</v>
      </c>
      <c r="DT1480" s="94" t="e">
        <f>MATCH(A1480,Sheet5!F:F,0)</f>
        <v>#N/A</v>
      </c>
      <c r="DU1480" s="69">
        <v>20</v>
      </c>
      <c r="DV1480" s="69">
        <v>0</v>
      </c>
      <c r="DW1480" s="69">
        <v>0</v>
      </c>
      <c r="DX1480" s="69">
        <v>0</v>
      </c>
      <c r="DY1480" s="69">
        <v>0</v>
      </c>
    </row>
    <row r="1481" spans="1:129" ht="14.25">
      <c r="A1481" s="69">
        <v>70704</v>
      </c>
      <c r="B1481" s="69">
        <v>0</v>
      </c>
      <c r="C1481" s="69">
        <v>1</v>
      </c>
      <c r="D1481" s="69" t="s">
        <v>3301</v>
      </c>
      <c r="E1481" s="69" t="s">
        <v>2850</v>
      </c>
      <c r="F1481" s="69" t="s">
        <v>2851</v>
      </c>
      <c r="G1481" s="69">
        <v>1</v>
      </c>
      <c r="H1481" s="69" t="s">
        <v>852</v>
      </c>
      <c r="I1481" s="69">
        <v>0</v>
      </c>
      <c r="J1481" s="69">
        <v>0</v>
      </c>
      <c r="K1481" s="69">
        <v>0</v>
      </c>
      <c r="M1481" s="69">
        <v>0</v>
      </c>
      <c r="O1481" s="69">
        <v>0</v>
      </c>
      <c r="P1481" s="69">
        <v>1</v>
      </c>
      <c r="Q1481" s="69">
        <v>0</v>
      </c>
      <c r="R1481" s="69">
        <v>2</v>
      </c>
      <c r="S1481" s="69">
        <v>32768</v>
      </c>
      <c r="T1481" s="69">
        <v>100</v>
      </c>
      <c r="U1481" s="69">
        <v>0</v>
      </c>
      <c r="V1481" s="69">
        <v>0</v>
      </c>
      <c r="W1481" s="69">
        <v>0</v>
      </c>
      <c r="X1481" s="69">
        <v>0</v>
      </c>
      <c r="Y1481" s="69">
        <v>0</v>
      </c>
      <c r="Z1481" s="69">
        <v>0</v>
      </c>
      <c r="AA1481" s="69">
        <v>1</v>
      </c>
      <c r="AB1481" s="69">
        <v>31</v>
      </c>
      <c r="AC1481" s="69">
        <v>0</v>
      </c>
      <c r="AD1481" s="69">
        <v>0</v>
      </c>
      <c r="AE1481" s="69">
        <v>0</v>
      </c>
      <c r="AF1481" s="69">
        <v>1</v>
      </c>
      <c r="AG1481" s="69">
        <v>0</v>
      </c>
      <c r="AH1481" s="69">
        <v>1</v>
      </c>
      <c r="AI1481" s="69">
        <v>0</v>
      </c>
      <c r="AJ1481" s="69">
        <v>0</v>
      </c>
      <c r="AK1481" s="69">
        <v>0</v>
      </c>
      <c r="AL1481" s="69">
        <v>0</v>
      </c>
      <c r="AM1481" s="69">
        <v>0</v>
      </c>
      <c r="AN1481" s="69">
        <v>0</v>
      </c>
      <c r="AO1481" s="69">
        <v>0</v>
      </c>
      <c r="AP1481" s="69">
        <v>0</v>
      </c>
      <c r="AQ1481" s="84">
        <v>0</v>
      </c>
      <c r="AR1481" s="69">
        <v>0</v>
      </c>
      <c r="AS1481" s="69">
        <v>0</v>
      </c>
      <c r="AT1481" s="69">
        <v>0</v>
      </c>
      <c r="AU1481" s="69">
        <v>0</v>
      </c>
      <c r="AV1481" s="69">
        <v>0</v>
      </c>
      <c r="AW1481" s="69">
        <v>0</v>
      </c>
      <c r="AX1481" s="69">
        <v>0</v>
      </c>
      <c r="AY1481" s="69">
        <v>0</v>
      </c>
      <c r="AZ1481" s="69">
        <v>0</v>
      </c>
      <c r="BA1481" s="69">
        <v>0</v>
      </c>
      <c r="BB1481" s="69">
        <v>0</v>
      </c>
      <c r="BC1481" s="69">
        <v>0</v>
      </c>
      <c r="BD1481" s="69">
        <v>0</v>
      </c>
      <c r="BE1481" s="69">
        <v>0</v>
      </c>
      <c r="BF1481" s="69">
        <v>0</v>
      </c>
      <c r="BG1481" s="69">
        <v>0</v>
      </c>
      <c r="BH1481" s="69">
        <v>0</v>
      </c>
      <c r="BK1481" s="69">
        <v>3</v>
      </c>
      <c r="BL1481" s="69">
        <v>10</v>
      </c>
      <c r="BM1481" s="69">
        <v>1</v>
      </c>
      <c r="BN1481" s="69">
        <v>31</v>
      </c>
      <c r="BO1481" s="89">
        <v>0</v>
      </c>
      <c r="BP1481" s="69">
        <v>1</v>
      </c>
      <c r="BQ1481" s="69">
        <v>1</v>
      </c>
      <c r="BR1481" s="69">
        <v>1</v>
      </c>
      <c r="BS1481" s="69">
        <v>24007</v>
      </c>
      <c r="BT1481" s="69">
        <v>0</v>
      </c>
      <c r="BU1481" s="69">
        <v>0</v>
      </c>
      <c r="BV1481" s="69">
        <v>1000</v>
      </c>
      <c r="BW1481" s="69">
        <v>0</v>
      </c>
      <c r="BY1481" s="69">
        <v>0</v>
      </c>
      <c r="BZ1481" s="69">
        <v>0</v>
      </c>
      <c r="CA1481" s="69">
        <v>31</v>
      </c>
      <c r="CB1481" s="89">
        <v>0</v>
      </c>
      <c r="CC1481" s="69">
        <v>0</v>
      </c>
      <c r="CD1481" s="69">
        <v>0</v>
      </c>
      <c r="CE1481" s="69">
        <v>0</v>
      </c>
      <c r="CF1481" s="69">
        <v>0</v>
      </c>
      <c r="CG1481" s="69">
        <v>0</v>
      </c>
      <c r="CH1481" s="69">
        <v>0</v>
      </c>
      <c r="CI1481" s="69">
        <v>0</v>
      </c>
      <c r="CJ1481" s="69">
        <v>0</v>
      </c>
      <c r="CL1481" s="69">
        <v>0</v>
      </c>
      <c r="CM1481" s="69">
        <v>0</v>
      </c>
      <c r="CN1481" s="69">
        <v>0</v>
      </c>
      <c r="CO1481" s="89">
        <v>0</v>
      </c>
      <c r="CP1481" s="69">
        <v>0</v>
      </c>
      <c r="CQ1481" s="69">
        <v>0</v>
      </c>
      <c r="CR1481" s="69">
        <v>0</v>
      </c>
      <c r="CS1481" s="69">
        <v>0</v>
      </c>
      <c r="CT1481" s="69">
        <v>0</v>
      </c>
      <c r="CU1481" s="69">
        <v>0</v>
      </c>
      <c r="CV1481" s="69">
        <v>0</v>
      </c>
      <c r="CW1481" s="69">
        <v>0</v>
      </c>
      <c r="CZ1481" s="69">
        <v>0</v>
      </c>
      <c r="DA1481" s="69">
        <v>0</v>
      </c>
      <c r="DB1481" s="69">
        <v>20</v>
      </c>
      <c r="DC1481" s="69">
        <v>0</v>
      </c>
      <c r="DD1481" s="69">
        <v>0</v>
      </c>
      <c r="DE1481" s="69">
        <v>0</v>
      </c>
      <c r="DF1481" s="69">
        <v>0</v>
      </c>
      <c r="DG1481" s="69">
        <v>1</v>
      </c>
      <c r="DI1481" s="69" t="e">
        <f>INDEX(Sheet3!$E$78:$E$1130,MATCH(A1481,Sheet3!$D$78:$D$1130,0))</f>
        <v>#N/A</v>
      </c>
      <c r="DJ1481" s="69" t="str">
        <f t="shared" si="283"/>
        <v>skill_icons.ps_pet_skill_007</v>
      </c>
      <c r="DK1481" s="69" t="s">
        <v>3302</v>
      </c>
      <c r="DL1481" s="93"/>
      <c r="DM1481" s="94" t="s">
        <v>3303</v>
      </c>
      <c r="DN1481" s="69" t="e">
        <f>"造成["&amp;INDEX(Sheet5!$L$2:$L$11,MATCH(BL1481,Sheet5!$J$2:$J$11,0))&amp;":"&amp;BR1481&amp;"*"&amp;BS1481/1000&amp;"]"&amp;INDEX(Sheet5!$I$2:$I$4,MATCH(BR1481,Sheet5!$H$2:$H$4,0))&amp;"的"&amp;INDEX(Sheet5!$K$2:$K$11,MATCH(BL1481,Sheet5!$J$2:$J$11,0))</f>
        <v>#N/A</v>
      </c>
      <c r="DO1481" s="69" t="e">
        <f>"造成["&amp;INDEX(Sheet5!$L$2:$L$11,MATCH(BY1481,Sheet5!$J$2:$J$11,0))&amp;":"&amp;CE1481&amp;"*"&amp;CF1481/1000&amp;"]"&amp;INDEX(Sheet5!$I$2:$I$4,MATCH(CE1481,Sheet5!$H$2:$H$4,0))&amp;"的"&amp;INDEX(Sheet5!$K$2:$K$11,MATCH(BY1481,Sheet5!$J$2:$J$11,0))</f>
        <v>#N/A</v>
      </c>
      <c r="DP1481" s="69"/>
      <c r="DQ1481" s="69"/>
      <c r="DR1481" s="69" t="e">
        <f t="shared" si="284"/>
        <v>#N/A</v>
      </c>
      <c r="DS1481" s="90">
        <f>MATCH(A1481,Sheet5!D:D,0)</f>
        <v>146</v>
      </c>
      <c r="DT1481" s="94" t="e">
        <f>MATCH(A1481,Sheet5!F:F,0)</f>
        <v>#N/A</v>
      </c>
      <c r="DU1481" s="69">
        <v>20</v>
      </c>
      <c r="DV1481" s="69">
        <v>0</v>
      </c>
      <c r="DW1481" s="69">
        <v>0</v>
      </c>
      <c r="DX1481" s="69">
        <v>0</v>
      </c>
      <c r="DY1481" s="69">
        <v>0</v>
      </c>
    </row>
    <row r="1482" spans="1:129" ht="14.25">
      <c r="A1482" s="69">
        <v>70804</v>
      </c>
      <c r="B1482" s="69">
        <v>0</v>
      </c>
      <c r="C1482" s="69">
        <v>1</v>
      </c>
      <c r="D1482" s="69" t="s">
        <v>3304</v>
      </c>
      <c r="E1482" s="69" t="s">
        <v>2855</v>
      </c>
      <c r="F1482" s="69" t="s">
        <v>2856</v>
      </c>
      <c r="G1482" s="69">
        <v>1</v>
      </c>
      <c r="H1482" s="69" t="s">
        <v>852</v>
      </c>
      <c r="I1482" s="69">
        <v>0</v>
      </c>
      <c r="J1482" s="69">
        <v>0</v>
      </c>
      <c r="K1482" s="69">
        <v>0</v>
      </c>
      <c r="M1482" s="69">
        <v>0</v>
      </c>
      <c r="O1482" s="69">
        <v>0</v>
      </c>
      <c r="P1482" s="69">
        <v>1</v>
      </c>
      <c r="Q1482" s="69">
        <v>0</v>
      </c>
      <c r="R1482" s="69">
        <v>2</v>
      </c>
      <c r="S1482" s="69">
        <v>32768</v>
      </c>
      <c r="T1482" s="69">
        <v>100</v>
      </c>
      <c r="U1482" s="69">
        <v>0</v>
      </c>
      <c r="V1482" s="69">
        <v>0</v>
      </c>
      <c r="W1482" s="69">
        <v>0</v>
      </c>
      <c r="X1482" s="69">
        <v>0</v>
      </c>
      <c r="Y1482" s="69">
        <v>0</v>
      </c>
      <c r="Z1482" s="69">
        <v>0</v>
      </c>
      <c r="AA1482" s="69">
        <v>1</v>
      </c>
      <c r="AB1482" s="69">
        <v>31</v>
      </c>
      <c r="AC1482" s="69">
        <v>0</v>
      </c>
      <c r="AD1482" s="69">
        <v>0</v>
      </c>
      <c r="AE1482" s="69">
        <v>0</v>
      </c>
      <c r="AF1482" s="69">
        <v>1</v>
      </c>
      <c r="AG1482" s="69">
        <v>0</v>
      </c>
      <c r="AH1482" s="69">
        <v>1</v>
      </c>
      <c r="AI1482" s="69">
        <v>0</v>
      </c>
      <c r="AJ1482" s="69">
        <v>0</v>
      </c>
      <c r="AK1482" s="69">
        <v>0</v>
      </c>
      <c r="AL1482" s="69">
        <v>0</v>
      </c>
      <c r="AM1482" s="69">
        <v>0</v>
      </c>
      <c r="AN1482" s="69">
        <v>0</v>
      </c>
      <c r="AO1482" s="69">
        <v>0</v>
      </c>
      <c r="AP1482" s="69">
        <v>0</v>
      </c>
      <c r="AQ1482" s="84">
        <v>0</v>
      </c>
      <c r="AR1482" s="69">
        <v>0</v>
      </c>
      <c r="AS1482" s="69">
        <v>0</v>
      </c>
      <c r="AT1482" s="69">
        <v>0</v>
      </c>
      <c r="AU1482" s="69">
        <v>0</v>
      </c>
      <c r="AV1482" s="69">
        <v>0</v>
      </c>
      <c r="AW1482" s="69">
        <v>0</v>
      </c>
      <c r="AX1482" s="69">
        <v>0</v>
      </c>
      <c r="AY1482" s="69">
        <v>0</v>
      </c>
      <c r="AZ1482" s="69">
        <v>0</v>
      </c>
      <c r="BA1482" s="69">
        <v>0</v>
      </c>
      <c r="BB1482" s="69">
        <v>0</v>
      </c>
      <c r="BC1482" s="69">
        <v>0</v>
      </c>
      <c r="BD1482" s="69">
        <v>0</v>
      </c>
      <c r="BE1482" s="69">
        <v>0</v>
      </c>
      <c r="BF1482" s="69">
        <v>0</v>
      </c>
      <c r="BG1482" s="69">
        <v>0</v>
      </c>
      <c r="BH1482" s="69">
        <v>0</v>
      </c>
      <c r="BK1482" s="69">
        <v>3</v>
      </c>
      <c r="BL1482" s="69">
        <v>10</v>
      </c>
      <c r="BM1482" s="69">
        <v>1</v>
      </c>
      <c r="BN1482" s="69">
        <v>31</v>
      </c>
      <c r="BO1482" s="89">
        <v>0</v>
      </c>
      <c r="BP1482" s="69">
        <v>1</v>
      </c>
      <c r="BQ1482" s="69">
        <v>1</v>
      </c>
      <c r="BR1482" s="69">
        <v>1</v>
      </c>
      <c r="BS1482" s="69">
        <v>24008</v>
      </c>
      <c r="BT1482" s="69">
        <v>0</v>
      </c>
      <c r="BU1482" s="69">
        <v>0</v>
      </c>
      <c r="BV1482" s="69">
        <v>1000</v>
      </c>
      <c r="BW1482" s="69">
        <v>0</v>
      </c>
      <c r="BY1482" s="69">
        <v>0</v>
      </c>
      <c r="BZ1482" s="69">
        <v>0</v>
      </c>
      <c r="CA1482" s="69">
        <v>31</v>
      </c>
      <c r="CB1482" s="89">
        <v>0</v>
      </c>
      <c r="CC1482" s="69">
        <v>0</v>
      </c>
      <c r="CD1482" s="69">
        <v>0</v>
      </c>
      <c r="CE1482" s="69">
        <v>0</v>
      </c>
      <c r="CF1482" s="69">
        <v>0</v>
      </c>
      <c r="CG1482" s="69">
        <v>0</v>
      </c>
      <c r="CH1482" s="69">
        <v>0</v>
      </c>
      <c r="CI1482" s="69">
        <v>0</v>
      </c>
      <c r="CJ1482" s="69">
        <v>0</v>
      </c>
      <c r="CL1482" s="69">
        <v>0</v>
      </c>
      <c r="CM1482" s="69">
        <v>0</v>
      </c>
      <c r="CN1482" s="69">
        <v>0</v>
      </c>
      <c r="CO1482" s="89">
        <v>0</v>
      </c>
      <c r="CP1482" s="69">
        <v>0</v>
      </c>
      <c r="CQ1482" s="69">
        <v>0</v>
      </c>
      <c r="CR1482" s="69">
        <v>0</v>
      </c>
      <c r="CS1482" s="69">
        <v>0</v>
      </c>
      <c r="CT1482" s="69">
        <v>0</v>
      </c>
      <c r="CU1482" s="69">
        <v>0</v>
      </c>
      <c r="CV1482" s="69">
        <v>0</v>
      </c>
      <c r="CW1482" s="69">
        <v>0</v>
      </c>
      <c r="CZ1482" s="69">
        <v>0</v>
      </c>
      <c r="DA1482" s="69">
        <v>0</v>
      </c>
      <c r="DB1482" s="69">
        <v>20</v>
      </c>
      <c r="DC1482" s="69">
        <v>0</v>
      </c>
      <c r="DD1482" s="69">
        <v>0</v>
      </c>
      <c r="DE1482" s="69">
        <v>0</v>
      </c>
      <c r="DF1482" s="69">
        <v>0</v>
      </c>
      <c r="DG1482" s="69">
        <v>1</v>
      </c>
      <c r="DI1482" s="69" t="e">
        <f>INDEX(Sheet3!$E$78:$E$1130,MATCH(A1482,Sheet3!$D$78:$D$1130,0))</f>
        <v>#N/A</v>
      </c>
      <c r="DJ1482" s="69" t="str">
        <f t="shared" si="283"/>
        <v>skill_icons.ps_pet_skill_009</v>
      </c>
      <c r="DK1482" s="69" t="s">
        <v>3305</v>
      </c>
      <c r="DL1482" s="93"/>
      <c r="DM1482" s="94" t="s">
        <v>3306</v>
      </c>
      <c r="DN1482" s="69" t="e">
        <f>"造成["&amp;INDEX(Sheet5!$L$2:$L$11,MATCH(BL1482,Sheet5!$J$2:$J$11,0))&amp;":"&amp;BR1482&amp;"*"&amp;BS1482/1000&amp;"]"&amp;INDEX(Sheet5!$I$2:$I$4,MATCH(BR1482,Sheet5!$H$2:$H$4,0))&amp;"的"&amp;INDEX(Sheet5!$K$2:$K$11,MATCH(BL1482,Sheet5!$J$2:$J$11,0))</f>
        <v>#N/A</v>
      </c>
      <c r="DO1482" s="69" t="e">
        <f>"造成["&amp;INDEX(Sheet5!$L$2:$L$11,MATCH(BY1482,Sheet5!$J$2:$J$11,0))&amp;":"&amp;CE1482&amp;"*"&amp;CF1482/1000&amp;"]"&amp;INDEX(Sheet5!$I$2:$I$4,MATCH(CE1482,Sheet5!$H$2:$H$4,0))&amp;"的"&amp;INDEX(Sheet5!$K$2:$K$11,MATCH(BY1482,Sheet5!$J$2:$J$11,0))</f>
        <v>#N/A</v>
      </c>
      <c r="DP1482" s="69"/>
      <c r="DQ1482" s="69"/>
      <c r="DR1482" s="69" t="e">
        <f t="shared" si="284"/>
        <v>#N/A</v>
      </c>
      <c r="DS1482" s="90">
        <f>MATCH(A1482,Sheet5!D:D,0)</f>
        <v>147</v>
      </c>
      <c r="DT1482" s="94" t="e">
        <f>MATCH(A1482,Sheet5!F:F,0)</f>
        <v>#N/A</v>
      </c>
      <c r="DU1482" s="69">
        <v>20</v>
      </c>
      <c r="DV1482" s="69">
        <v>0</v>
      </c>
      <c r="DW1482" s="69">
        <v>0</v>
      </c>
      <c r="DX1482" s="69">
        <v>0</v>
      </c>
      <c r="DY1482" s="69">
        <v>0</v>
      </c>
    </row>
    <row r="1483" spans="1:129" ht="14.25">
      <c r="A1483" s="69">
        <v>70904</v>
      </c>
      <c r="B1483" s="69">
        <v>0</v>
      </c>
      <c r="C1483" s="69">
        <v>1</v>
      </c>
      <c r="D1483" s="69" t="s">
        <v>3307</v>
      </c>
      <c r="E1483" s="69" t="s">
        <v>2860</v>
      </c>
      <c r="F1483" s="69" t="s">
        <v>2861</v>
      </c>
      <c r="G1483" s="69">
        <v>1</v>
      </c>
      <c r="H1483" s="69" t="s">
        <v>852</v>
      </c>
      <c r="I1483" s="69">
        <v>0</v>
      </c>
      <c r="J1483" s="69">
        <v>0</v>
      </c>
      <c r="K1483" s="69">
        <v>0</v>
      </c>
      <c r="M1483" s="69">
        <v>0</v>
      </c>
      <c r="O1483" s="69">
        <v>0</v>
      </c>
      <c r="P1483" s="69">
        <v>1</v>
      </c>
      <c r="Q1483" s="69">
        <v>0</v>
      </c>
      <c r="R1483" s="69">
        <v>2</v>
      </c>
      <c r="S1483" s="69">
        <v>32768</v>
      </c>
      <c r="T1483" s="69">
        <v>100</v>
      </c>
      <c r="U1483" s="69">
        <v>0</v>
      </c>
      <c r="V1483" s="69">
        <v>0</v>
      </c>
      <c r="W1483" s="69">
        <v>0</v>
      </c>
      <c r="X1483" s="69">
        <v>0</v>
      </c>
      <c r="Y1483" s="69">
        <v>0</v>
      </c>
      <c r="Z1483" s="69">
        <v>0</v>
      </c>
      <c r="AA1483" s="69">
        <v>1</v>
      </c>
      <c r="AB1483" s="69">
        <v>31</v>
      </c>
      <c r="AC1483" s="69">
        <v>0</v>
      </c>
      <c r="AD1483" s="69">
        <v>0</v>
      </c>
      <c r="AE1483" s="69">
        <v>0</v>
      </c>
      <c r="AF1483" s="69">
        <v>1</v>
      </c>
      <c r="AG1483" s="69">
        <v>0</v>
      </c>
      <c r="AH1483" s="69">
        <v>1</v>
      </c>
      <c r="AI1483" s="69">
        <v>0</v>
      </c>
      <c r="AJ1483" s="69">
        <v>0</v>
      </c>
      <c r="AK1483" s="69">
        <v>0</v>
      </c>
      <c r="AL1483" s="69">
        <v>0</v>
      </c>
      <c r="AM1483" s="69">
        <v>0</v>
      </c>
      <c r="AN1483" s="69">
        <v>0</v>
      </c>
      <c r="AO1483" s="69">
        <v>0</v>
      </c>
      <c r="AP1483" s="69">
        <v>0</v>
      </c>
      <c r="AQ1483" s="84">
        <v>0</v>
      </c>
      <c r="AR1483" s="69">
        <v>0</v>
      </c>
      <c r="AS1483" s="69">
        <v>0</v>
      </c>
      <c r="AT1483" s="69">
        <v>0</v>
      </c>
      <c r="AU1483" s="69">
        <v>0</v>
      </c>
      <c r="AV1483" s="69">
        <v>0</v>
      </c>
      <c r="AW1483" s="69">
        <v>0</v>
      </c>
      <c r="AX1483" s="69">
        <v>0</v>
      </c>
      <c r="AY1483" s="69">
        <v>0</v>
      </c>
      <c r="AZ1483" s="69">
        <v>0</v>
      </c>
      <c r="BA1483" s="69">
        <v>0</v>
      </c>
      <c r="BB1483" s="69">
        <v>0</v>
      </c>
      <c r="BC1483" s="69">
        <v>0</v>
      </c>
      <c r="BD1483" s="69">
        <v>0</v>
      </c>
      <c r="BE1483" s="69">
        <v>0</v>
      </c>
      <c r="BF1483" s="69">
        <v>0</v>
      </c>
      <c r="BG1483" s="69">
        <v>0</v>
      </c>
      <c r="BH1483" s="69">
        <v>0</v>
      </c>
      <c r="BK1483" s="69">
        <v>3</v>
      </c>
      <c r="BL1483" s="69">
        <v>10</v>
      </c>
      <c r="BM1483" s="69">
        <v>1</v>
      </c>
      <c r="BN1483" s="69">
        <v>31</v>
      </c>
      <c r="BO1483" s="89">
        <v>0</v>
      </c>
      <c r="BP1483" s="69">
        <v>1</v>
      </c>
      <c r="BQ1483" s="69">
        <v>1</v>
      </c>
      <c r="BR1483" s="69">
        <v>1</v>
      </c>
      <c r="BS1483" s="69">
        <v>24009</v>
      </c>
      <c r="BT1483" s="69">
        <v>0</v>
      </c>
      <c r="BU1483" s="69">
        <v>0</v>
      </c>
      <c r="BV1483" s="69">
        <v>1000</v>
      </c>
      <c r="BW1483" s="69">
        <v>0</v>
      </c>
      <c r="BY1483" s="69">
        <v>0</v>
      </c>
      <c r="BZ1483" s="69">
        <v>0</v>
      </c>
      <c r="CA1483" s="69">
        <v>31</v>
      </c>
      <c r="CB1483" s="89">
        <v>0</v>
      </c>
      <c r="CC1483" s="69">
        <v>0</v>
      </c>
      <c r="CD1483" s="69">
        <v>0</v>
      </c>
      <c r="CE1483" s="69">
        <v>0</v>
      </c>
      <c r="CF1483" s="69">
        <v>0</v>
      </c>
      <c r="CG1483" s="69">
        <v>0</v>
      </c>
      <c r="CH1483" s="69">
        <v>0</v>
      </c>
      <c r="CI1483" s="69">
        <v>0</v>
      </c>
      <c r="CJ1483" s="69">
        <v>0</v>
      </c>
      <c r="CL1483" s="69">
        <v>0</v>
      </c>
      <c r="CM1483" s="69">
        <v>0</v>
      </c>
      <c r="CN1483" s="69">
        <v>0</v>
      </c>
      <c r="CO1483" s="89">
        <v>0</v>
      </c>
      <c r="CP1483" s="69">
        <v>0</v>
      </c>
      <c r="CQ1483" s="69">
        <v>0</v>
      </c>
      <c r="CR1483" s="69">
        <v>0</v>
      </c>
      <c r="CS1483" s="69">
        <v>0</v>
      </c>
      <c r="CT1483" s="69">
        <v>0</v>
      </c>
      <c r="CU1483" s="69">
        <v>0</v>
      </c>
      <c r="CV1483" s="69">
        <v>0</v>
      </c>
      <c r="CW1483" s="69">
        <v>0</v>
      </c>
      <c r="CZ1483" s="69">
        <v>0</v>
      </c>
      <c r="DA1483" s="69">
        <v>0</v>
      </c>
      <c r="DB1483" s="69">
        <v>20</v>
      </c>
      <c r="DC1483" s="69">
        <v>0</v>
      </c>
      <c r="DD1483" s="69">
        <v>0</v>
      </c>
      <c r="DE1483" s="69">
        <v>0</v>
      </c>
      <c r="DF1483" s="69">
        <v>0</v>
      </c>
      <c r="DG1483" s="69">
        <v>1</v>
      </c>
      <c r="DI1483" s="69" t="e">
        <f>INDEX(Sheet3!$E$78:$E$1130,MATCH(A1483,Sheet3!$D$78:$D$1130,0))</f>
        <v>#N/A</v>
      </c>
      <c r="DJ1483" s="69" t="str">
        <f t="shared" si="283"/>
        <v>skill_icons.ps_pet_skill_010</v>
      </c>
      <c r="DK1483" s="69" t="s">
        <v>3308</v>
      </c>
      <c r="DL1483" s="93"/>
      <c r="DM1483" s="94" t="s">
        <v>3309</v>
      </c>
      <c r="DN1483" s="69" t="e">
        <f>"造成["&amp;INDEX(Sheet5!$L$2:$L$11,MATCH(BL1483,Sheet5!$J$2:$J$11,0))&amp;":"&amp;BR1483&amp;"*"&amp;BS1483/1000&amp;"]"&amp;INDEX(Sheet5!$I$2:$I$4,MATCH(BR1483,Sheet5!$H$2:$H$4,0))&amp;"的"&amp;INDEX(Sheet5!$K$2:$K$11,MATCH(BL1483,Sheet5!$J$2:$J$11,0))</f>
        <v>#N/A</v>
      </c>
      <c r="DO1483" s="69" t="e">
        <f>"造成["&amp;INDEX(Sheet5!$L$2:$L$11,MATCH(BY1483,Sheet5!$J$2:$J$11,0))&amp;":"&amp;CE1483&amp;"*"&amp;CF1483/1000&amp;"]"&amp;INDEX(Sheet5!$I$2:$I$4,MATCH(CE1483,Sheet5!$H$2:$H$4,0))&amp;"的"&amp;INDEX(Sheet5!$K$2:$K$11,MATCH(BY1483,Sheet5!$J$2:$J$11,0))</f>
        <v>#N/A</v>
      </c>
      <c r="DP1483" s="69"/>
      <c r="DQ1483" s="69"/>
      <c r="DR1483" s="69" t="e">
        <f t="shared" ref="DR1483:DR1514" si="286">MATCH(A1483,$DX$51:$DX$69,0)</f>
        <v>#N/A</v>
      </c>
      <c r="DS1483" s="90">
        <f>MATCH(A1483,Sheet5!D:D,0)</f>
        <v>148</v>
      </c>
      <c r="DT1483" s="94" t="e">
        <f>MATCH(A1483,Sheet5!F:F,0)</f>
        <v>#N/A</v>
      </c>
      <c r="DU1483" s="69">
        <v>20</v>
      </c>
      <c r="DV1483" s="69">
        <v>0</v>
      </c>
      <c r="DW1483" s="69">
        <v>0</v>
      </c>
      <c r="DX1483" s="69">
        <v>0</v>
      </c>
      <c r="DY1483" s="69">
        <v>0</v>
      </c>
    </row>
    <row r="1484" spans="1:129" ht="14.25">
      <c r="A1484" s="69">
        <v>74204</v>
      </c>
      <c r="B1484" s="69">
        <v>0</v>
      </c>
      <c r="C1484" s="69">
        <v>1</v>
      </c>
      <c r="D1484" s="69" t="s">
        <v>3310</v>
      </c>
      <c r="E1484" s="69" t="s">
        <v>2865</v>
      </c>
      <c r="F1484" s="69" t="s">
        <v>2866</v>
      </c>
      <c r="G1484" s="69">
        <v>1</v>
      </c>
      <c r="H1484" s="69" t="s">
        <v>852</v>
      </c>
      <c r="I1484" s="69">
        <v>0</v>
      </c>
      <c r="J1484" s="69">
        <v>0</v>
      </c>
      <c r="K1484" s="69">
        <v>0</v>
      </c>
      <c r="M1484" s="69">
        <v>0</v>
      </c>
      <c r="O1484" s="69">
        <v>0</v>
      </c>
      <c r="P1484" s="69">
        <v>1</v>
      </c>
      <c r="Q1484" s="69">
        <v>0</v>
      </c>
      <c r="R1484" s="69">
        <v>2</v>
      </c>
      <c r="S1484" s="69">
        <v>32768</v>
      </c>
      <c r="T1484" s="69">
        <v>100</v>
      </c>
      <c r="U1484" s="69">
        <v>0</v>
      </c>
      <c r="V1484" s="69">
        <v>0</v>
      </c>
      <c r="W1484" s="69">
        <v>0</v>
      </c>
      <c r="X1484" s="69">
        <v>0</v>
      </c>
      <c r="Y1484" s="69">
        <v>0</v>
      </c>
      <c r="Z1484" s="69">
        <v>0</v>
      </c>
      <c r="AA1484" s="69">
        <v>1</v>
      </c>
      <c r="AB1484" s="69">
        <v>31</v>
      </c>
      <c r="AC1484" s="69">
        <v>0</v>
      </c>
      <c r="AD1484" s="69">
        <v>0</v>
      </c>
      <c r="AE1484" s="69">
        <v>0</v>
      </c>
      <c r="AF1484" s="69">
        <v>1</v>
      </c>
      <c r="AG1484" s="69">
        <v>0</v>
      </c>
      <c r="AH1484" s="69">
        <v>1</v>
      </c>
      <c r="AI1484" s="69">
        <v>0</v>
      </c>
      <c r="AJ1484" s="69">
        <v>0</v>
      </c>
      <c r="AK1484" s="69">
        <v>0</v>
      </c>
      <c r="AL1484" s="69">
        <v>0</v>
      </c>
      <c r="AM1484" s="69">
        <v>0</v>
      </c>
      <c r="AN1484" s="69">
        <v>0</v>
      </c>
      <c r="AO1484" s="69">
        <v>0</v>
      </c>
      <c r="AP1484" s="69">
        <v>0</v>
      </c>
      <c r="AQ1484" s="84">
        <v>0</v>
      </c>
      <c r="AR1484" s="69">
        <v>0</v>
      </c>
      <c r="AS1484" s="69">
        <v>0</v>
      </c>
      <c r="AT1484" s="69">
        <v>0</v>
      </c>
      <c r="AU1484" s="69">
        <v>0</v>
      </c>
      <c r="AV1484" s="69">
        <v>0</v>
      </c>
      <c r="AW1484" s="69">
        <v>0</v>
      </c>
      <c r="AX1484" s="69">
        <v>0</v>
      </c>
      <c r="AY1484" s="69">
        <v>0</v>
      </c>
      <c r="AZ1484" s="69">
        <v>0</v>
      </c>
      <c r="BA1484" s="69">
        <v>0</v>
      </c>
      <c r="BB1484" s="69">
        <v>0</v>
      </c>
      <c r="BC1484" s="69">
        <v>0</v>
      </c>
      <c r="BD1484" s="69">
        <v>0</v>
      </c>
      <c r="BE1484" s="69">
        <v>0</v>
      </c>
      <c r="BF1484" s="69">
        <v>0</v>
      </c>
      <c r="BG1484" s="69">
        <v>0</v>
      </c>
      <c r="BH1484" s="69">
        <v>0</v>
      </c>
      <c r="BK1484" s="69">
        <v>3</v>
      </c>
      <c r="BL1484" s="69">
        <v>10</v>
      </c>
      <c r="BM1484" s="69">
        <v>1</v>
      </c>
      <c r="BN1484" s="69">
        <v>31</v>
      </c>
      <c r="BO1484" s="89">
        <v>0</v>
      </c>
      <c r="BP1484" s="69">
        <v>1</v>
      </c>
      <c r="BQ1484" s="69">
        <v>1</v>
      </c>
      <c r="BR1484" s="69">
        <v>1</v>
      </c>
      <c r="BS1484" s="69">
        <v>24010</v>
      </c>
      <c r="BT1484" s="69">
        <v>0</v>
      </c>
      <c r="BU1484" s="69">
        <v>0</v>
      </c>
      <c r="BV1484" s="69">
        <v>1000</v>
      </c>
      <c r="BW1484" s="69">
        <v>0</v>
      </c>
      <c r="BY1484" s="69">
        <v>0</v>
      </c>
      <c r="BZ1484" s="69">
        <v>0</v>
      </c>
      <c r="CA1484" s="69">
        <v>31</v>
      </c>
      <c r="CB1484" s="89">
        <v>0</v>
      </c>
      <c r="CC1484" s="69">
        <v>0</v>
      </c>
      <c r="CD1484" s="69">
        <v>0</v>
      </c>
      <c r="CE1484" s="69">
        <v>0</v>
      </c>
      <c r="CF1484" s="69">
        <v>0</v>
      </c>
      <c r="CG1484" s="69">
        <v>0</v>
      </c>
      <c r="CH1484" s="69">
        <v>0</v>
      </c>
      <c r="CI1484" s="69">
        <v>0</v>
      </c>
      <c r="CJ1484" s="69">
        <v>0</v>
      </c>
      <c r="CL1484" s="69">
        <v>0</v>
      </c>
      <c r="CM1484" s="69">
        <v>0</v>
      </c>
      <c r="CN1484" s="69">
        <v>0</v>
      </c>
      <c r="CO1484" s="89">
        <v>0</v>
      </c>
      <c r="CP1484" s="69">
        <v>0</v>
      </c>
      <c r="CQ1484" s="69">
        <v>0</v>
      </c>
      <c r="CR1484" s="69">
        <v>0</v>
      </c>
      <c r="CS1484" s="69">
        <v>0</v>
      </c>
      <c r="CT1484" s="69">
        <v>0</v>
      </c>
      <c r="CU1484" s="69">
        <v>0</v>
      </c>
      <c r="CV1484" s="69">
        <v>0</v>
      </c>
      <c r="CW1484" s="69">
        <v>0</v>
      </c>
      <c r="CZ1484" s="69">
        <v>0</v>
      </c>
      <c r="DA1484" s="69">
        <v>0</v>
      </c>
      <c r="DB1484" s="69">
        <v>20</v>
      </c>
      <c r="DC1484" s="69">
        <v>0</v>
      </c>
      <c r="DD1484" s="69">
        <v>0</v>
      </c>
      <c r="DE1484" s="69">
        <v>0</v>
      </c>
      <c r="DF1484" s="69">
        <v>0</v>
      </c>
      <c r="DG1484" s="69">
        <v>1</v>
      </c>
      <c r="DI1484" s="69" t="e">
        <f>INDEX(Sheet3!$E$78:$E$1130,MATCH(A1484,Sheet3!$D$78:$D$1130,0))</f>
        <v>#N/A</v>
      </c>
      <c r="DJ1484" s="69" t="str">
        <f t="shared" si="283"/>
        <v>skill_icons.ps_pet_skill_011</v>
      </c>
      <c r="DK1484" s="69" t="s">
        <v>3311</v>
      </c>
      <c r="DL1484" s="93"/>
      <c r="DM1484" s="94" t="s">
        <v>3312</v>
      </c>
      <c r="DN1484" s="69" t="e">
        <f>"造成["&amp;INDEX(Sheet5!$L$2:$L$11,MATCH(BL1484,Sheet5!$J$2:$J$11,0))&amp;":"&amp;BR1484&amp;"*"&amp;BS1484/1000&amp;"]"&amp;INDEX(Sheet5!$I$2:$I$4,MATCH(BR1484,Sheet5!$H$2:$H$4,0))&amp;"的"&amp;INDEX(Sheet5!$K$2:$K$11,MATCH(BL1484,Sheet5!$J$2:$J$11,0))</f>
        <v>#N/A</v>
      </c>
      <c r="DO1484" s="69" t="e">
        <f>"造成["&amp;INDEX(Sheet5!$L$2:$L$11,MATCH(BY1484,Sheet5!$J$2:$J$11,0))&amp;":"&amp;CE1484&amp;"*"&amp;CF1484/1000&amp;"]"&amp;INDEX(Sheet5!$I$2:$I$4,MATCH(CE1484,Sheet5!$H$2:$H$4,0))&amp;"的"&amp;INDEX(Sheet5!$K$2:$K$11,MATCH(BY1484,Sheet5!$J$2:$J$11,0))</f>
        <v>#N/A</v>
      </c>
      <c r="DP1484" s="69"/>
      <c r="DQ1484" s="69"/>
      <c r="DR1484" s="69" t="e">
        <f t="shared" si="286"/>
        <v>#N/A</v>
      </c>
      <c r="DS1484" s="90">
        <f>MATCH(A1484,Sheet5!D:D,0)</f>
        <v>149</v>
      </c>
      <c r="DT1484" s="94" t="e">
        <f>MATCH(A1484,Sheet5!F:F,0)</f>
        <v>#N/A</v>
      </c>
      <c r="DU1484" s="69">
        <v>20</v>
      </c>
      <c r="DV1484" s="69">
        <v>0</v>
      </c>
      <c r="DW1484" s="69">
        <v>0</v>
      </c>
      <c r="DX1484" s="69">
        <v>0</v>
      </c>
      <c r="DY1484" s="69">
        <v>0</v>
      </c>
    </row>
    <row r="1485" spans="1:129" ht="14.25">
      <c r="A1485" s="69">
        <v>71104</v>
      </c>
      <c r="B1485" s="69">
        <v>0</v>
      </c>
      <c r="C1485" s="69">
        <v>1</v>
      </c>
      <c r="D1485" s="69" t="s">
        <v>3313</v>
      </c>
      <c r="E1485" s="69" t="s">
        <v>2870</v>
      </c>
      <c r="F1485" s="69" t="s">
        <v>1480</v>
      </c>
      <c r="G1485" s="69">
        <v>1</v>
      </c>
      <c r="H1485" s="69" t="s">
        <v>852</v>
      </c>
      <c r="I1485" s="69">
        <v>0</v>
      </c>
      <c r="J1485" s="69">
        <v>0</v>
      </c>
      <c r="K1485" s="69">
        <v>0</v>
      </c>
      <c r="M1485" s="69">
        <v>0</v>
      </c>
      <c r="O1485" s="69">
        <v>0</v>
      </c>
      <c r="P1485" s="69">
        <v>1</v>
      </c>
      <c r="Q1485" s="69">
        <v>0</v>
      </c>
      <c r="R1485" s="69">
        <v>2</v>
      </c>
      <c r="S1485" s="69">
        <v>512</v>
      </c>
      <c r="T1485" s="69">
        <v>40</v>
      </c>
      <c r="U1485" s="69">
        <v>0</v>
      </c>
      <c r="V1485" s="69">
        <v>0</v>
      </c>
      <c r="W1485" s="69">
        <v>0</v>
      </c>
      <c r="X1485" s="69">
        <v>0</v>
      </c>
      <c r="Y1485" s="69">
        <v>0</v>
      </c>
      <c r="Z1485" s="69">
        <v>0</v>
      </c>
      <c r="AA1485" s="69">
        <v>1</v>
      </c>
      <c r="AB1485" s="69">
        <v>31</v>
      </c>
      <c r="AC1485" s="69">
        <v>0</v>
      </c>
      <c r="AD1485" s="69">
        <v>0</v>
      </c>
      <c r="AE1485" s="69">
        <v>0</v>
      </c>
      <c r="AF1485" s="69">
        <v>1</v>
      </c>
      <c r="AG1485" s="69">
        <v>0</v>
      </c>
      <c r="AH1485" s="69">
        <v>1</v>
      </c>
      <c r="AI1485" s="69">
        <v>0</v>
      </c>
      <c r="AJ1485" s="69">
        <v>0</v>
      </c>
      <c r="AK1485" s="69">
        <v>0</v>
      </c>
      <c r="AL1485" s="69">
        <v>0</v>
      </c>
      <c r="AM1485" s="69">
        <v>0</v>
      </c>
      <c r="AN1485" s="69">
        <v>0</v>
      </c>
      <c r="AO1485" s="69">
        <v>0</v>
      </c>
      <c r="AP1485" s="69">
        <v>0</v>
      </c>
      <c r="AQ1485" s="84">
        <v>0</v>
      </c>
      <c r="AR1485" s="69">
        <v>0</v>
      </c>
      <c r="AS1485" s="69">
        <v>0</v>
      </c>
      <c r="AT1485" s="69">
        <v>0</v>
      </c>
      <c r="AU1485" s="69">
        <v>0</v>
      </c>
      <c r="AV1485" s="69">
        <v>0</v>
      </c>
      <c r="AW1485" s="69">
        <v>0</v>
      </c>
      <c r="AX1485" s="69">
        <v>0</v>
      </c>
      <c r="AY1485" s="69">
        <v>0</v>
      </c>
      <c r="AZ1485" s="69">
        <v>0</v>
      </c>
      <c r="BA1485" s="69">
        <v>0</v>
      </c>
      <c r="BB1485" s="69">
        <v>0</v>
      </c>
      <c r="BC1485" s="69">
        <v>0</v>
      </c>
      <c r="BD1485" s="69">
        <v>0</v>
      </c>
      <c r="BE1485" s="69">
        <v>0</v>
      </c>
      <c r="BF1485" s="69">
        <v>0</v>
      </c>
      <c r="BG1485" s="69">
        <v>0</v>
      </c>
      <c r="BH1485" s="69">
        <v>0</v>
      </c>
      <c r="BK1485" s="69">
        <v>3</v>
      </c>
      <c r="BL1485" s="69">
        <v>10</v>
      </c>
      <c r="BM1485" s="69">
        <v>1</v>
      </c>
      <c r="BN1485" s="69">
        <v>31</v>
      </c>
      <c r="BO1485" s="89">
        <v>0</v>
      </c>
      <c r="BP1485" s="69">
        <v>1</v>
      </c>
      <c r="BQ1485" s="69">
        <v>1</v>
      </c>
      <c r="BR1485" s="69">
        <v>1</v>
      </c>
      <c r="BS1485" s="69">
        <v>24011</v>
      </c>
      <c r="BT1485" s="69">
        <v>0</v>
      </c>
      <c r="BU1485" s="69">
        <v>0</v>
      </c>
      <c r="BV1485" s="69">
        <v>1000</v>
      </c>
      <c r="BW1485" s="69">
        <v>0</v>
      </c>
      <c r="BY1485" s="69">
        <v>0</v>
      </c>
      <c r="BZ1485" s="69">
        <v>0</v>
      </c>
      <c r="CA1485" s="69">
        <v>31</v>
      </c>
      <c r="CB1485" s="89">
        <v>0</v>
      </c>
      <c r="CC1485" s="69">
        <v>0</v>
      </c>
      <c r="CD1485" s="69">
        <v>0</v>
      </c>
      <c r="CE1485" s="69">
        <v>0</v>
      </c>
      <c r="CF1485" s="69">
        <v>0</v>
      </c>
      <c r="CG1485" s="69">
        <v>0</v>
      </c>
      <c r="CH1485" s="69">
        <v>0</v>
      </c>
      <c r="CI1485" s="69">
        <v>0</v>
      </c>
      <c r="CJ1485" s="69">
        <v>0</v>
      </c>
      <c r="CL1485" s="69">
        <v>0</v>
      </c>
      <c r="CM1485" s="69">
        <v>0</v>
      </c>
      <c r="CN1485" s="69">
        <v>0</v>
      </c>
      <c r="CO1485" s="89">
        <v>0</v>
      </c>
      <c r="CP1485" s="69">
        <v>0</v>
      </c>
      <c r="CQ1485" s="69">
        <v>0</v>
      </c>
      <c r="CR1485" s="69">
        <v>0</v>
      </c>
      <c r="CS1485" s="69">
        <v>0</v>
      </c>
      <c r="CT1485" s="69">
        <v>0</v>
      </c>
      <c r="CU1485" s="69">
        <v>0</v>
      </c>
      <c r="CV1485" s="69">
        <v>0</v>
      </c>
      <c r="CW1485" s="69">
        <v>0</v>
      </c>
      <c r="CZ1485" s="69">
        <v>0</v>
      </c>
      <c r="DA1485" s="69">
        <v>0</v>
      </c>
      <c r="DB1485" s="69">
        <v>20</v>
      </c>
      <c r="DC1485" s="69">
        <v>50</v>
      </c>
      <c r="DD1485" s="69">
        <v>0</v>
      </c>
      <c r="DE1485" s="69">
        <v>0</v>
      </c>
      <c r="DF1485" s="69">
        <v>0</v>
      </c>
      <c r="DG1485" s="69">
        <v>1</v>
      </c>
      <c r="DI1485" s="69" t="e">
        <f>INDEX(Sheet3!$E$78:$E$1130,MATCH(A1485,Sheet3!$D$78:$D$1130,0))</f>
        <v>#N/A</v>
      </c>
      <c r="DJ1485" s="69" t="str">
        <f t="shared" si="283"/>
        <v>skill_icons.ps_pet_skill_013</v>
      </c>
      <c r="DK1485" s="69" t="s">
        <v>3314</v>
      </c>
      <c r="DL1485" s="93"/>
      <c r="DM1485" s="94" t="s">
        <v>3315</v>
      </c>
      <c r="DN1485" s="69" t="e">
        <f>"造成["&amp;INDEX(Sheet5!$L$2:$L$11,MATCH(BL1485,Sheet5!$J$2:$J$11,0))&amp;":"&amp;BR1485&amp;"*"&amp;BS1485/1000&amp;"]"&amp;INDEX(Sheet5!$I$2:$I$4,MATCH(BR1485,Sheet5!$H$2:$H$4,0))&amp;"的"&amp;INDEX(Sheet5!$K$2:$K$11,MATCH(BL1485,Sheet5!$J$2:$J$11,0))</f>
        <v>#N/A</v>
      </c>
      <c r="DO1485" s="69" t="e">
        <f>"造成["&amp;INDEX(Sheet5!$L$2:$L$11,MATCH(BY1485,Sheet5!$J$2:$J$11,0))&amp;":"&amp;CE1485&amp;"*"&amp;CF1485/1000&amp;"]"&amp;INDEX(Sheet5!$I$2:$I$4,MATCH(CE1485,Sheet5!$H$2:$H$4,0))&amp;"的"&amp;INDEX(Sheet5!$K$2:$K$11,MATCH(BY1485,Sheet5!$J$2:$J$11,0))</f>
        <v>#N/A</v>
      </c>
      <c r="DP1485" s="69"/>
      <c r="DQ1485" s="69"/>
      <c r="DR1485" s="69" t="e">
        <f t="shared" si="286"/>
        <v>#N/A</v>
      </c>
      <c r="DS1485" s="90">
        <f>MATCH(A1485,Sheet5!D:D,0)</f>
        <v>150</v>
      </c>
      <c r="DT1485" s="94" t="e">
        <f>MATCH(A1485,Sheet5!F:F,0)</f>
        <v>#N/A</v>
      </c>
      <c r="DU1485" s="69">
        <v>20</v>
      </c>
      <c r="DV1485" s="69">
        <v>50</v>
      </c>
      <c r="DW1485" s="69">
        <v>0</v>
      </c>
      <c r="DX1485" s="69">
        <v>0</v>
      </c>
      <c r="DY1485" s="69">
        <v>0</v>
      </c>
    </row>
    <row r="1486" spans="1:129" ht="15">
      <c r="A1486" s="69">
        <v>71204</v>
      </c>
      <c r="B1486" s="69">
        <v>0</v>
      </c>
      <c r="C1486" s="69">
        <v>1</v>
      </c>
      <c r="D1486" s="69" t="s">
        <v>3316</v>
      </c>
      <c r="E1486" s="69" t="s">
        <v>2874</v>
      </c>
      <c r="F1486" s="69" t="s">
        <v>2875</v>
      </c>
      <c r="G1486" s="69">
        <v>1</v>
      </c>
      <c r="H1486" s="69" t="s">
        <v>852</v>
      </c>
      <c r="I1486" s="69">
        <v>0</v>
      </c>
      <c r="J1486" s="69">
        <v>0</v>
      </c>
      <c r="K1486" s="69">
        <v>0</v>
      </c>
      <c r="M1486" s="69">
        <v>0</v>
      </c>
      <c r="O1486" s="69">
        <v>0</v>
      </c>
      <c r="P1486" s="69">
        <v>1</v>
      </c>
      <c r="Q1486" s="69">
        <v>0</v>
      </c>
      <c r="R1486" s="69">
        <v>2</v>
      </c>
      <c r="S1486" s="69">
        <v>1</v>
      </c>
      <c r="T1486" s="69">
        <v>60</v>
      </c>
      <c r="U1486" s="69">
        <v>30</v>
      </c>
      <c r="V1486" s="69">
        <v>0</v>
      </c>
      <c r="W1486" s="69">
        <v>0</v>
      </c>
      <c r="X1486" s="69">
        <v>0</v>
      </c>
      <c r="Y1486" s="69">
        <v>0</v>
      </c>
      <c r="Z1486" s="69">
        <v>86400000</v>
      </c>
      <c r="AA1486" s="69">
        <v>1</v>
      </c>
      <c r="AB1486" s="69">
        <v>31</v>
      </c>
      <c r="AC1486" s="69">
        <v>0</v>
      </c>
      <c r="AD1486" s="69">
        <v>0</v>
      </c>
      <c r="AE1486" s="69">
        <v>0</v>
      </c>
      <c r="AF1486" s="69">
        <v>1</v>
      </c>
      <c r="AG1486" s="69">
        <v>0</v>
      </c>
      <c r="AH1486" s="69">
        <v>1</v>
      </c>
      <c r="AI1486" s="69">
        <v>0</v>
      </c>
      <c r="AJ1486" s="69">
        <v>0</v>
      </c>
      <c r="AK1486" s="69">
        <v>0</v>
      </c>
      <c r="AL1486" s="69">
        <v>0</v>
      </c>
      <c r="AM1486" s="69">
        <v>0</v>
      </c>
      <c r="AN1486" s="69">
        <v>0</v>
      </c>
      <c r="AO1486" s="69">
        <v>0</v>
      </c>
      <c r="AP1486" s="69">
        <v>0</v>
      </c>
      <c r="AQ1486" s="84">
        <v>0</v>
      </c>
      <c r="AR1486" s="69">
        <v>0</v>
      </c>
      <c r="AS1486" s="69">
        <v>0</v>
      </c>
      <c r="AT1486" s="69">
        <v>0</v>
      </c>
      <c r="AU1486" s="69">
        <v>0</v>
      </c>
      <c r="AV1486" s="69">
        <v>0</v>
      </c>
      <c r="AW1486" s="69">
        <v>0</v>
      </c>
      <c r="AX1486" s="69">
        <v>0</v>
      </c>
      <c r="AY1486" s="69">
        <v>0</v>
      </c>
      <c r="AZ1486" s="69">
        <v>0</v>
      </c>
      <c r="BA1486" s="69">
        <v>0</v>
      </c>
      <c r="BB1486" s="69">
        <v>0</v>
      </c>
      <c r="BC1486" s="69">
        <v>0</v>
      </c>
      <c r="BD1486" s="69">
        <v>0</v>
      </c>
      <c r="BE1486" s="69">
        <v>0</v>
      </c>
      <c r="BF1486" s="69">
        <v>0</v>
      </c>
      <c r="BG1486" s="69">
        <v>0</v>
      </c>
      <c r="BH1486" s="69">
        <v>0</v>
      </c>
      <c r="BK1486" s="69">
        <v>3</v>
      </c>
      <c r="BL1486" s="69">
        <v>10</v>
      </c>
      <c r="BM1486" s="69">
        <v>1</v>
      </c>
      <c r="BN1486" s="69">
        <v>31</v>
      </c>
      <c r="BO1486" s="89">
        <v>0</v>
      </c>
      <c r="BP1486" s="69">
        <v>1</v>
      </c>
      <c r="BQ1486" s="69">
        <v>1</v>
      </c>
      <c r="BR1486" s="69">
        <v>1</v>
      </c>
      <c r="BS1486" s="69">
        <v>24012</v>
      </c>
      <c r="BT1486" s="69">
        <v>0</v>
      </c>
      <c r="BU1486" s="69">
        <v>0</v>
      </c>
      <c r="BV1486" s="69">
        <v>1000</v>
      </c>
      <c r="BW1486" s="69">
        <v>0</v>
      </c>
      <c r="BY1486" s="69">
        <v>0</v>
      </c>
      <c r="BZ1486" s="69">
        <v>0</v>
      </c>
      <c r="CA1486" s="69">
        <v>31</v>
      </c>
      <c r="CB1486" s="89">
        <v>0</v>
      </c>
      <c r="CC1486" s="69">
        <v>0</v>
      </c>
      <c r="CD1486" s="69">
        <v>0</v>
      </c>
      <c r="CE1486" s="69">
        <v>0</v>
      </c>
      <c r="CF1486" s="69">
        <v>0</v>
      </c>
      <c r="CG1486" s="69">
        <v>0</v>
      </c>
      <c r="CH1486" s="69">
        <v>0</v>
      </c>
      <c r="CI1486" s="69">
        <v>0</v>
      </c>
      <c r="CJ1486" s="69">
        <v>0</v>
      </c>
      <c r="CL1486" s="69">
        <v>0</v>
      </c>
      <c r="CM1486" s="69">
        <v>0</v>
      </c>
      <c r="CN1486" s="69">
        <v>0</v>
      </c>
      <c r="CO1486" s="89">
        <v>0</v>
      </c>
      <c r="CP1486" s="69">
        <v>0</v>
      </c>
      <c r="CQ1486" s="69">
        <v>0</v>
      </c>
      <c r="CR1486" s="69">
        <v>0</v>
      </c>
      <c r="CS1486" s="69">
        <v>0</v>
      </c>
      <c r="CT1486" s="69">
        <v>0</v>
      </c>
      <c r="CU1486" s="69">
        <v>0</v>
      </c>
      <c r="CV1486" s="69">
        <v>0</v>
      </c>
      <c r="CW1486" s="69">
        <v>0</v>
      </c>
      <c r="CZ1486" s="69">
        <v>0</v>
      </c>
      <c r="DA1486" s="69">
        <v>0</v>
      </c>
      <c r="DB1486" s="69">
        <v>20</v>
      </c>
      <c r="DC1486" s="69">
        <v>60</v>
      </c>
      <c r="DD1486" s="69">
        <v>30</v>
      </c>
      <c r="DE1486" s="69">
        <v>0</v>
      </c>
      <c r="DF1486" s="69">
        <v>0</v>
      </c>
      <c r="DG1486" s="69">
        <v>1</v>
      </c>
      <c r="DI1486" s="69" t="e">
        <f>INDEX(Sheet3!$E$78:$E$1130,MATCH(A1486,Sheet3!$D$78:$D$1130,0))</f>
        <v>#N/A</v>
      </c>
      <c r="DJ1486" s="69" t="str">
        <f t="shared" si="283"/>
        <v>skill_icons.ps_pet_skill_017</v>
      </c>
      <c r="DK1486" s="69" t="s">
        <v>3317</v>
      </c>
      <c r="DL1486" s="93"/>
      <c r="DM1486" s="159" t="s">
        <v>3318</v>
      </c>
      <c r="DN1486" s="69" t="e">
        <f>"造成["&amp;INDEX(Sheet5!$L$2:$L$11,MATCH(BL1486,Sheet5!$J$2:$J$11,0))&amp;":"&amp;BR1486&amp;"*"&amp;BS1486/1000&amp;"]"&amp;INDEX(Sheet5!$I$2:$I$4,MATCH(BR1486,Sheet5!$H$2:$H$4,0))&amp;"的"&amp;INDEX(Sheet5!$K$2:$K$11,MATCH(BL1486,Sheet5!$J$2:$J$11,0))</f>
        <v>#N/A</v>
      </c>
      <c r="DO1486" s="69" t="e">
        <f>"造成["&amp;INDEX(Sheet5!$L$2:$L$11,MATCH(BY1486,Sheet5!$J$2:$J$11,0))&amp;":"&amp;CE1486&amp;"*"&amp;CF1486/1000&amp;"]"&amp;INDEX(Sheet5!$I$2:$I$4,MATCH(CE1486,Sheet5!$H$2:$H$4,0))&amp;"的"&amp;INDEX(Sheet5!$K$2:$K$11,MATCH(BY1486,Sheet5!$J$2:$J$11,0))</f>
        <v>#N/A</v>
      </c>
      <c r="DP1486" s="69"/>
      <c r="DQ1486" s="69"/>
      <c r="DR1486" s="69" t="e">
        <f t="shared" si="286"/>
        <v>#N/A</v>
      </c>
      <c r="DS1486" s="90">
        <f>MATCH(A1486,Sheet5!D:D,0)</f>
        <v>151</v>
      </c>
      <c r="DT1486" s="94" t="e">
        <f>MATCH(A1486,Sheet5!F:F,0)</f>
        <v>#N/A</v>
      </c>
      <c r="DU1486" s="69">
        <v>20</v>
      </c>
      <c r="DV1486" s="69">
        <v>60</v>
      </c>
      <c r="DW1486" s="69">
        <v>30</v>
      </c>
      <c r="DX1486" s="69">
        <v>0</v>
      </c>
      <c r="DY1486" s="69">
        <v>0</v>
      </c>
    </row>
    <row r="1487" spans="1:129" ht="15">
      <c r="A1487" s="69">
        <v>71304</v>
      </c>
      <c r="B1487" s="69">
        <v>0</v>
      </c>
      <c r="C1487" s="69">
        <v>1</v>
      </c>
      <c r="D1487" s="69" t="s">
        <v>3319</v>
      </c>
      <c r="E1487" s="69" t="s">
        <v>2879</v>
      </c>
      <c r="F1487" s="69" t="s">
        <v>2880</v>
      </c>
      <c r="G1487" s="69">
        <v>1</v>
      </c>
      <c r="H1487" s="69" t="s">
        <v>852</v>
      </c>
      <c r="I1487" s="69">
        <v>0</v>
      </c>
      <c r="J1487" s="69">
        <v>0</v>
      </c>
      <c r="K1487" s="69">
        <v>0</v>
      </c>
      <c r="M1487" s="69">
        <v>0</v>
      </c>
      <c r="O1487" s="69">
        <v>0</v>
      </c>
      <c r="P1487" s="69">
        <v>1</v>
      </c>
      <c r="Q1487" s="69">
        <v>0</v>
      </c>
      <c r="R1487" s="69">
        <v>2</v>
      </c>
      <c r="S1487" s="69">
        <v>1</v>
      </c>
      <c r="T1487" s="69">
        <v>60</v>
      </c>
      <c r="U1487" s="69">
        <v>30</v>
      </c>
      <c r="V1487" s="69">
        <v>0</v>
      </c>
      <c r="W1487" s="69">
        <v>0</v>
      </c>
      <c r="X1487" s="69">
        <v>0</v>
      </c>
      <c r="Y1487" s="69">
        <v>0</v>
      </c>
      <c r="Z1487" s="69">
        <v>86400000</v>
      </c>
      <c r="AA1487" s="69">
        <v>1</v>
      </c>
      <c r="AB1487" s="69">
        <v>31</v>
      </c>
      <c r="AC1487" s="69">
        <v>0</v>
      </c>
      <c r="AD1487" s="69">
        <v>0</v>
      </c>
      <c r="AE1487" s="69">
        <v>0</v>
      </c>
      <c r="AF1487" s="69">
        <v>1</v>
      </c>
      <c r="AG1487" s="69">
        <v>0</v>
      </c>
      <c r="AH1487" s="69">
        <v>1</v>
      </c>
      <c r="AI1487" s="69">
        <v>0</v>
      </c>
      <c r="AJ1487" s="69">
        <v>0</v>
      </c>
      <c r="AK1487" s="69">
        <v>0</v>
      </c>
      <c r="AL1487" s="69">
        <v>0</v>
      </c>
      <c r="AM1487" s="69">
        <v>0</v>
      </c>
      <c r="AN1487" s="69">
        <v>0</v>
      </c>
      <c r="AO1487" s="69">
        <v>0</v>
      </c>
      <c r="AP1487" s="69">
        <v>0</v>
      </c>
      <c r="AQ1487" s="84">
        <v>0</v>
      </c>
      <c r="AR1487" s="69">
        <v>0</v>
      </c>
      <c r="AS1487" s="69">
        <v>0</v>
      </c>
      <c r="AT1487" s="69">
        <v>0</v>
      </c>
      <c r="AU1487" s="69">
        <v>0</v>
      </c>
      <c r="AV1487" s="69">
        <v>0</v>
      </c>
      <c r="AW1487" s="69">
        <v>0</v>
      </c>
      <c r="AX1487" s="69">
        <v>0</v>
      </c>
      <c r="AY1487" s="69">
        <v>0</v>
      </c>
      <c r="AZ1487" s="69">
        <v>0</v>
      </c>
      <c r="BA1487" s="69">
        <v>0</v>
      </c>
      <c r="BB1487" s="69">
        <v>0</v>
      </c>
      <c r="BC1487" s="69">
        <v>0</v>
      </c>
      <c r="BD1487" s="69">
        <v>0</v>
      </c>
      <c r="BE1487" s="69">
        <v>0</v>
      </c>
      <c r="BF1487" s="69">
        <v>0</v>
      </c>
      <c r="BG1487" s="69">
        <v>0</v>
      </c>
      <c r="BH1487" s="69">
        <v>0</v>
      </c>
      <c r="BK1487" s="69">
        <v>3</v>
      </c>
      <c r="BL1487" s="69">
        <v>10</v>
      </c>
      <c r="BM1487" s="69">
        <v>1</v>
      </c>
      <c r="BN1487" s="69">
        <v>31</v>
      </c>
      <c r="BO1487" s="89">
        <v>0</v>
      </c>
      <c r="BP1487" s="69">
        <v>1</v>
      </c>
      <c r="BQ1487" s="69">
        <v>1</v>
      </c>
      <c r="BR1487" s="69">
        <v>1</v>
      </c>
      <c r="BS1487" s="69">
        <v>24013</v>
      </c>
      <c r="BT1487" s="69">
        <v>0</v>
      </c>
      <c r="BU1487" s="69">
        <v>0</v>
      </c>
      <c r="BV1487" s="69">
        <v>1000</v>
      </c>
      <c r="BW1487" s="69">
        <v>0</v>
      </c>
      <c r="BY1487" s="69">
        <v>0</v>
      </c>
      <c r="BZ1487" s="69">
        <v>0</v>
      </c>
      <c r="CA1487" s="69">
        <v>31</v>
      </c>
      <c r="CB1487" s="89">
        <v>0</v>
      </c>
      <c r="CC1487" s="69">
        <v>0</v>
      </c>
      <c r="CD1487" s="69">
        <v>0</v>
      </c>
      <c r="CE1487" s="69">
        <v>0</v>
      </c>
      <c r="CF1487" s="69">
        <v>0</v>
      </c>
      <c r="CG1487" s="69">
        <v>0</v>
      </c>
      <c r="CH1487" s="69">
        <v>0</v>
      </c>
      <c r="CI1487" s="69">
        <v>0</v>
      </c>
      <c r="CJ1487" s="69">
        <v>0</v>
      </c>
      <c r="CL1487" s="69">
        <v>0</v>
      </c>
      <c r="CM1487" s="69">
        <v>0</v>
      </c>
      <c r="CN1487" s="69">
        <v>0</v>
      </c>
      <c r="CO1487" s="89">
        <v>0</v>
      </c>
      <c r="CP1487" s="69">
        <v>0</v>
      </c>
      <c r="CQ1487" s="69">
        <v>0</v>
      </c>
      <c r="CR1487" s="69">
        <v>0</v>
      </c>
      <c r="CS1487" s="69">
        <v>0</v>
      </c>
      <c r="CT1487" s="69">
        <v>0</v>
      </c>
      <c r="CU1487" s="69">
        <v>0</v>
      </c>
      <c r="CV1487" s="69">
        <v>0</v>
      </c>
      <c r="CW1487" s="69">
        <v>0</v>
      </c>
      <c r="CZ1487" s="69">
        <v>0</v>
      </c>
      <c r="DA1487" s="69">
        <v>0</v>
      </c>
      <c r="DB1487" s="69">
        <v>100</v>
      </c>
      <c r="DC1487" s="69">
        <v>60</v>
      </c>
      <c r="DD1487" s="69">
        <v>30</v>
      </c>
      <c r="DE1487" s="69">
        <v>0</v>
      </c>
      <c r="DF1487" s="69">
        <v>0</v>
      </c>
      <c r="DG1487" s="69">
        <v>1</v>
      </c>
      <c r="DI1487" s="69" t="e">
        <f>INDEX(Sheet3!$E$78:$E$1130,MATCH(A1487,Sheet3!$D$78:$D$1130,0))</f>
        <v>#N/A</v>
      </c>
      <c r="DJ1487" s="69" t="str">
        <f t="shared" si="283"/>
        <v>skill_icons.ps_pet_skill_018</v>
      </c>
      <c r="DK1487" s="69" t="s">
        <v>3320</v>
      </c>
      <c r="DL1487" s="93"/>
      <c r="DM1487" s="159" t="s">
        <v>3321</v>
      </c>
      <c r="DN1487" s="69" t="e">
        <f>"造成["&amp;INDEX(Sheet5!$L$2:$L$11,MATCH(BL1487,Sheet5!$J$2:$J$11,0))&amp;":"&amp;BR1487&amp;"*"&amp;BS1487/1000&amp;"]"&amp;INDEX(Sheet5!$I$2:$I$4,MATCH(BR1487,Sheet5!$H$2:$H$4,0))&amp;"的"&amp;INDEX(Sheet5!$K$2:$K$11,MATCH(BL1487,Sheet5!$J$2:$J$11,0))</f>
        <v>#N/A</v>
      </c>
      <c r="DO1487" s="69" t="e">
        <f>"造成["&amp;INDEX(Sheet5!$L$2:$L$11,MATCH(BY1487,Sheet5!$J$2:$J$11,0))&amp;":"&amp;CE1487&amp;"*"&amp;CF1487/1000&amp;"]"&amp;INDEX(Sheet5!$I$2:$I$4,MATCH(CE1487,Sheet5!$H$2:$H$4,0))&amp;"的"&amp;INDEX(Sheet5!$K$2:$K$11,MATCH(BY1487,Sheet5!$J$2:$J$11,0))</f>
        <v>#N/A</v>
      </c>
      <c r="DP1487" s="69"/>
      <c r="DQ1487" s="69"/>
      <c r="DR1487" s="69" t="e">
        <f t="shared" si="286"/>
        <v>#N/A</v>
      </c>
      <c r="DS1487" s="90">
        <f>MATCH(A1487,Sheet5!D:D,0)</f>
        <v>152</v>
      </c>
      <c r="DT1487" s="94" t="e">
        <f>MATCH(A1487,Sheet5!F:F,0)</f>
        <v>#N/A</v>
      </c>
      <c r="DU1487" s="69">
        <v>100</v>
      </c>
      <c r="DV1487" s="69">
        <v>60</v>
      </c>
      <c r="DW1487" s="69">
        <v>30</v>
      </c>
      <c r="DX1487" s="69">
        <v>0</v>
      </c>
      <c r="DY1487" s="69">
        <v>0</v>
      </c>
    </row>
    <row r="1488" spans="1:129" ht="15">
      <c r="A1488" s="69">
        <v>71404</v>
      </c>
      <c r="B1488" s="69">
        <v>0</v>
      </c>
      <c r="C1488" s="69">
        <v>1</v>
      </c>
      <c r="D1488" s="69" t="s">
        <v>3322</v>
      </c>
      <c r="E1488" s="69" t="s">
        <v>2884</v>
      </c>
      <c r="F1488" s="69" t="s">
        <v>2885</v>
      </c>
      <c r="G1488" s="69">
        <v>1</v>
      </c>
      <c r="H1488" s="69" t="s">
        <v>852</v>
      </c>
      <c r="I1488" s="69">
        <v>0</v>
      </c>
      <c r="J1488" s="69">
        <v>0</v>
      </c>
      <c r="K1488" s="69">
        <v>0</v>
      </c>
      <c r="M1488" s="69">
        <v>0</v>
      </c>
      <c r="O1488" s="69">
        <v>0</v>
      </c>
      <c r="P1488" s="69">
        <v>1</v>
      </c>
      <c r="Q1488" s="69">
        <v>0</v>
      </c>
      <c r="R1488" s="69">
        <v>2</v>
      </c>
      <c r="S1488" s="69">
        <v>1</v>
      </c>
      <c r="T1488" s="69">
        <v>60</v>
      </c>
      <c r="U1488" s="69">
        <v>30</v>
      </c>
      <c r="V1488" s="69">
        <v>0</v>
      </c>
      <c r="W1488" s="69">
        <v>0</v>
      </c>
      <c r="X1488" s="69">
        <v>0</v>
      </c>
      <c r="Y1488" s="69">
        <v>0</v>
      </c>
      <c r="Z1488" s="69">
        <v>86400000</v>
      </c>
      <c r="AA1488" s="69">
        <v>1</v>
      </c>
      <c r="AB1488" s="69">
        <v>31</v>
      </c>
      <c r="AC1488" s="69">
        <v>0</v>
      </c>
      <c r="AD1488" s="69">
        <v>0</v>
      </c>
      <c r="AE1488" s="69">
        <v>0</v>
      </c>
      <c r="AF1488" s="69">
        <v>1</v>
      </c>
      <c r="AG1488" s="69">
        <v>0</v>
      </c>
      <c r="AH1488" s="69">
        <v>1</v>
      </c>
      <c r="AI1488" s="69">
        <v>0</v>
      </c>
      <c r="AJ1488" s="69">
        <v>0</v>
      </c>
      <c r="AK1488" s="69">
        <v>0</v>
      </c>
      <c r="AL1488" s="69">
        <v>0</v>
      </c>
      <c r="AM1488" s="69">
        <v>0</v>
      </c>
      <c r="AN1488" s="69">
        <v>0</v>
      </c>
      <c r="AO1488" s="69">
        <v>0</v>
      </c>
      <c r="AP1488" s="69">
        <v>0</v>
      </c>
      <c r="AQ1488" s="84">
        <v>0</v>
      </c>
      <c r="AR1488" s="69">
        <v>0</v>
      </c>
      <c r="AS1488" s="69">
        <v>0</v>
      </c>
      <c r="AT1488" s="69">
        <v>0</v>
      </c>
      <c r="AU1488" s="69">
        <v>0</v>
      </c>
      <c r="AV1488" s="69">
        <v>0</v>
      </c>
      <c r="AW1488" s="69">
        <v>0</v>
      </c>
      <c r="AX1488" s="69">
        <v>0</v>
      </c>
      <c r="AY1488" s="69">
        <v>0</v>
      </c>
      <c r="AZ1488" s="69">
        <v>0</v>
      </c>
      <c r="BA1488" s="69">
        <v>0</v>
      </c>
      <c r="BB1488" s="69">
        <v>0</v>
      </c>
      <c r="BC1488" s="69">
        <v>0</v>
      </c>
      <c r="BD1488" s="69">
        <v>0</v>
      </c>
      <c r="BE1488" s="69">
        <v>0</v>
      </c>
      <c r="BF1488" s="69">
        <v>0</v>
      </c>
      <c r="BG1488" s="69">
        <v>0</v>
      </c>
      <c r="BH1488" s="69">
        <v>0</v>
      </c>
      <c r="BK1488" s="69">
        <v>3</v>
      </c>
      <c r="BL1488" s="69">
        <v>10</v>
      </c>
      <c r="BM1488" s="69">
        <v>1</v>
      </c>
      <c r="BN1488" s="69">
        <v>31</v>
      </c>
      <c r="BO1488" s="89">
        <v>0</v>
      </c>
      <c r="BP1488" s="69">
        <v>1</v>
      </c>
      <c r="BQ1488" s="69">
        <v>1</v>
      </c>
      <c r="BR1488" s="69">
        <v>1</v>
      </c>
      <c r="BS1488" s="69">
        <v>24014</v>
      </c>
      <c r="BT1488" s="69">
        <v>0</v>
      </c>
      <c r="BU1488" s="69">
        <v>0</v>
      </c>
      <c r="BV1488" s="69">
        <v>1000</v>
      </c>
      <c r="BW1488" s="69">
        <v>0</v>
      </c>
      <c r="BY1488" s="69">
        <v>0</v>
      </c>
      <c r="BZ1488" s="69">
        <v>0</v>
      </c>
      <c r="CA1488" s="69">
        <v>31</v>
      </c>
      <c r="CB1488" s="89">
        <v>0</v>
      </c>
      <c r="CC1488" s="69">
        <v>0</v>
      </c>
      <c r="CD1488" s="69">
        <v>0</v>
      </c>
      <c r="CE1488" s="69">
        <v>0</v>
      </c>
      <c r="CF1488" s="69">
        <v>0</v>
      </c>
      <c r="CG1488" s="69">
        <v>0</v>
      </c>
      <c r="CH1488" s="69">
        <v>0</v>
      </c>
      <c r="CI1488" s="69">
        <v>0</v>
      </c>
      <c r="CJ1488" s="69">
        <v>0</v>
      </c>
      <c r="CL1488" s="69">
        <v>0</v>
      </c>
      <c r="CM1488" s="69">
        <v>0</v>
      </c>
      <c r="CN1488" s="69">
        <v>0</v>
      </c>
      <c r="CO1488" s="89">
        <v>0</v>
      </c>
      <c r="CP1488" s="69">
        <v>0</v>
      </c>
      <c r="CQ1488" s="69">
        <v>0</v>
      </c>
      <c r="CR1488" s="69">
        <v>0</v>
      </c>
      <c r="CS1488" s="69">
        <v>0</v>
      </c>
      <c r="CT1488" s="69">
        <v>0</v>
      </c>
      <c r="CU1488" s="69">
        <v>0</v>
      </c>
      <c r="CV1488" s="69">
        <v>0</v>
      </c>
      <c r="CW1488" s="69">
        <v>0</v>
      </c>
      <c r="CZ1488" s="69">
        <v>0</v>
      </c>
      <c r="DA1488" s="69">
        <v>0</v>
      </c>
      <c r="DB1488" s="69">
        <v>20</v>
      </c>
      <c r="DC1488" s="69">
        <v>60</v>
      </c>
      <c r="DD1488" s="69">
        <v>30</v>
      </c>
      <c r="DE1488" s="69">
        <v>0</v>
      </c>
      <c r="DF1488" s="69">
        <v>0</v>
      </c>
      <c r="DG1488" s="69">
        <v>1</v>
      </c>
      <c r="DI1488" s="69" t="e">
        <f>INDEX(Sheet3!$E$78:$E$1130,MATCH(A1488,Sheet3!$D$78:$D$1130,0))</f>
        <v>#N/A</v>
      </c>
      <c r="DJ1488" s="69" t="str">
        <f t="shared" si="283"/>
        <v>skill_icons.ps_pet_skill_019</v>
      </c>
      <c r="DK1488" s="69" t="s">
        <v>3323</v>
      </c>
      <c r="DL1488" s="93"/>
      <c r="DM1488" s="159" t="s">
        <v>3324</v>
      </c>
      <c r="DN1488" s="69" t="e">
        <f>"造成["&amp;INDEX(Sheet5!$L$2:$L$11,MATCH(BL1488,Sheet5!$J$2:$J$11,0))&amp;":"&amp;BR1488&amp;"*"&amp;BS1488/1000&amp;"]"&amp;INDEX(Sheet5!$I$2:$I$4,MATCH(BR1488,Sheet5!$H$2:$H$4,0))&amp;"的"&amp;INDEX(Sheet5!$K$2:$K$11,MATCH(BL1488,Sheet5!$J$2:$J$11,0))</f>
        <v>#N/A</v>
      </c>
      <c r="DO1488" s="69" t="e">
        <f>"造成["&amp;INDEX(Sheet5!$L$2:$L$11,MATCH(BY1488,Sheet5!$J$2:$J$11,0))&amp;":"&amp;CE1488&amp;"*"&amp;CF1488/1000&amp;"]"&amp;INDEX(Sheet5!$I$2:$I$4,MATCH(CE1488,Sheet5!$H$2:$H$4,0))&amp;"的"&amp;INDEX(Sheet5!$K$2:$K$11,MATCH(BY1488,Sheet5!$J$2:$J$11,0))</f>
        <v>#N/A</v>
      </c>
      <c r="DP1488" s="69"/>
      <c r="DQ1488" s="69"/>
      <c r="DR1488" s="69" t="e">
        <f t="shared" si="286"/>
        <v>#N/A</v>
      </c>
      <c r="DS1488" s="90">
        <f>MATCH(A1488,Sheet5!D:D,0)</f>
        <v>153</v>
      </c>
      <c r="DT1488" s="94" t="e">
        <f>MATCH(A1488,Sheet5!F:F,0)</f>
        <v>#N/A</v>
      </c>
      <c r="DU1488" s="69">
        <v>20</v>
      </c>
      <c r="DV1488" s="69">
        <v>60</v>
      </c>
      <c r="DW1488" s="69">
        <v>30</v>
      </c>
      <c r="DX1488" s="69">
        <v>0</v>
      </c>
      <c r="DY1488" s="69">
        <v>0</v>
      </c>
    </row>
    <row r="1489" spans="1:129" ht="14.25">
      <c r="A1489" s="69">
        <v>71504</v>
      </c>
      <c r="B1489" s="69">
        <v>0</v>
      </c>
      <c r="C1489" s="69">
        <v>1</v>
      </c>
      <c r="D1489" s="69" t="s">
        <v>3325</v>
      </c>
      <c r="E1489" s="69" t="s">
        <v>2889</v>
      </c>
      <c r="F1489" s="69" t="s">
        <v>2890</v>
      </c>
      <c r="G1489" s="69">
        <v>1</v>
      </c>
      <c r="H1489" s="69" t="s">
        <v>852</v>
      </c>
      <c r="I1489" s="69">
        <v>0</v>
      </c>
      <c r="J1489" s="69">
        <v>0</v>
      </c>
      <c r="K1489" s="69">
        <v>0</v>
      </c>
      <c r="M1489" s="69">
        <v>0</v>
      </c>
      <c r="O1489" s="69">
        <v>0</v>
      </c>
      <c r="P1489" s="69">
        <v>1</v>
      </c>
      <c r="Q1489" s="69">
        <v>0</v>
      </c>
      <c r="R1489" s="69">
        <v>2</v>
      </c>
      <c r="S1489" s="69">
        <v>32768</v>
      </c>
      <c r="T1489" s="69">
        <v>100</v>
      </c>
      <c r="U1489" s="69">
        <v>0</v>
      </c>
      <c r="V1489" s="69">
        <v>0</v>
      </c>
      <c r="W1489" s="69">
        <v>0</v>
      </c>
      <c r="X1489" s="69">
        <v>0</v>
      </c>
      <c r="Y1489" s="69">
        <v>0</v>
      </c>
      <c r="Z1489" s="69">
        <v>0</v>
      </c>
      <c r="AA1489" s="69">
        <v>1</v>
      </c>
      <c r="AB1489" s="69">
        <v>31</v>
      </c>
      <c r="AC1489" s="69">
        <v>0</v>
      </c>
      <c r="AD1489" s="69">
        <v>0</v>
      </c>
      <c r="AE1489" s="69">
        <v>0</v>
      </c>
      <c r="AF1489" s="69">
        <v>1</v>
      </c>
      <c r="AG1489" s="69">
        <v>0</v>
      </c>
      <c r="AH1489" s="69">
        <v>1</v>
      </c>
      <c r="AI1489" s="69">
        <v>0</v>
      </c>
      <c r="AJ1489" s="69">
        <v>0</v>
      </c>
      <c r="AK1489" s="69">
        <v>0</v>
      </c>
      <c r="AL1489" s="69">
        <v>0</v>
      </c>
      <c r="AM1489" s="69">
        <v>0</v>
      </c>
      <c r="AN1489" s="69">
        <v>0</v>
      </c>
      <c r="AO1489" s="69">
        <v>0</v>
      </c>
      <c r="AP1489" s="69">
        <v>0</v>
      </c>
      <c r="AQ1489" s="84">
        <v>0</v>
      </c>
      <c r="AR1489" s="69">
        <v>0</v>
      </c>
      <c r="AS1489" s="69">
        <v>0</v>
      </c>
      <c r="AT1489" s="69">
        <v>0</v>
      </c>
      <c r="AU1489" s="69">
        <v>0</v>
      </c>
      <c r="AV1489" s="69">
        <v>0</v>
      </c>
      <c r="AW1489" s="69">
        <v>0</v>
      </c>
      <c r="AX1489" s="69">
        <v>0</v>
      </c>
      <c r="AY1489" s="69">
        <v>0</v>
      </c>
      <c r="AZ1489" s="69">
        <v>0</v>
      </c>
      <c r="BA1489" s="69">
        <v>0</v>
      </c>
      <c r="BB1489" s="69">
        <v>0</v>
      </c>
      <c r="BC1489" s="69">
        <v>0</v>
      </c>
      <c r="BD1489" s="69">
        <v>0</v>
      </c>
      <c r="BE1489" s="69">
        <v>0</v>
      </c>
      <c r="BF1489" s="69">
        <v>0</v>
      </c>
      <c r="BG1489" s="69">
        <v>0</v>
      </c>
      <c r="BH1489" s="69">
        <v>0</v>
      </c>
      <c r="BK1489" s="69">
        <v>3</v>
      </c>
      <c r="BL1489" s="69">
        <v>10</v>
      </c>
      <c r="BM1489" s="69">
        <v>1</v>
      </c>
      <c r="BN1489" s="69">
        <v>31</v>
      </c>
      <c r="BO1489" s="89">
        <v>0</v>
      </c>
      <c r="BP1489" s="69">
        <v>1</v>
      </c>
      <c r="BQ1489" s="69">
        <v>1</v>
      </c>
      <c r="BR1489" s="69">
        <v>1</v>
      </c>
      <c r="BS1489" s="69">
        <v>24015</v>
      </c>
      <c r="BT1489" s="69">
        <v>0</v>
      </c>
      <c r="BU1489" s="69">
        <v>0</v>
      </c>
      <c r="BV1489" s="69">
        <v>1000</v>
      </c>
      <c r="BW1489" s="69">
        <v>0</v>
      </c>
      <c r="BY1489" s="69">
        <v>0</v>
      </c>
      <c r="BZ1489" s="69">
        <v>0</v>
      </c>
      <c r="CA1489" s="69">
        <v>31</v>
      </c>
      <c r="CB1489" s="89">
        <v>0</v>
      </c>
      <c r="CC1489" s="69">
        <v>0</v>
      </c>
      <c r="CD1489" s="69">
        <v>0</v>
      </c>
      <c r="CE1489" s="69">
        <v>0</v>
      </c>
      <c r="CF1489" s="69">
        <v>0</v>
      </c>
      <c r="CG1489" s="69">
        <v>0</v>
      </c>
      <c r="CH1489" s="69">
        <v>0</v>
      </c>
      <c r="CI1489" s="69">
        <v>0</v>
      </c>
      <c r="CJ1489" s="69">
        <v>0</v>
      </c>
      <c r="CL1489" s="69">
        <v>0</v>
      </c>
      <c r="CM1489" s="69">
        <v>0</v>
      </c>
      <c r="CN1489" s="69">
        <v>0</v>
      </c>
      <c r="CO1489" s="89">
        <v>0</v>
      </c>
      <c r="CP1489" s="69">
        <v>0</v>
      </c>
      <c r="CQ1489" s="69">
        <v>0</v>
      </c>
      <c r="CR1489" s="69">
        <v>0</v>
      </c>
      <c r="CS1489" s="69">
        <v>0</v>
      </c>
      <c r="CT1489" s="69">
        <v>0</v>
      </c>
      <c r="CU1489" s="69">
        <v>0</v>
      </c>
      <c r="CV1489" s="69">
        <v>0</v>
      </c>
      <c r="CW1489" s="69">
        <v>0</v>
      </c>
      <c r="CZ1489" s="69">
        <v>0</v>
      </c>
      <c r="DA1489" s="69">
        <v>0</v>
      </c>
      <c r="DB1489" s="69">
        <v>20</v>
      </c>
      <c r="DC1489" s="69">
        <v>0</v>
      </c>
      <c r="DD1489" s="69">
        <v>0</v>
      </c>
      <c r="DE1489" s="69">
        <v>0</v>
      </c>
      <c r="DF1489" s="69">
        <v>0</v>
      </c>
      <c r="DG1489" s="69">
        <v>1</v>
      </c>
      <c r="DI1489" s="69" t="e">
        <f>INDEX(Sheet3!$E$78:$E$1130,MATCH(A1489,Sheet3!$D$78:$D$1130,0))</f>
        <v>#N/A</v>
      </c>
      <c r="DJ1489" s="69" t="str">
        <f t="shared" si="283"/>
        <v>skill_icons.ps_pet_skill_025</v>
      </c>
      <c r="DK1489" s="69" t="s">
        <v>3326</v>
      </c>
      <c r="DL1489" s="93"/>
      <c r="DM1489" s="94" t="s">
        <v>3327</v>
      </c>
      <c r="DN1489" s="69" t="e">
        <f>"造成["&amp;INDEX(Sheet5!$L$2:$L$11,MATCH(BL1489,Sheet5!$J$2:$J$11,0))&amp;":"&amp;BR1489&amp;"*"&amp;BS1489/1000&amp;"]"&amp;INDEX(Sheet5!$I$2:$I$4,MATCH(BR1489,Sheet5!$H$2:$H$4,0))&amp;"的"&amp;INDEX(Sheet5!$K$2:$K$11,MATCH(BL1489,Sheet5!$J$2:$J$11,0))</f>
        <v>#N/A</v>
      </c>
      <c r="DO1489" s="69" t="e">
        <f>"造成["&amp;INDEX(Sheet5!$L$2:$L$11,MATCH(BY1489,Sheet5!$J$2:$J$11,0))&amp;":"&amp;CE1489&amp;"*"&amp;CF1489/1000&amp;"]"&amp;INDEX(Sheet5!$I$2:$I$4,MATCH(CE1489,Sheet5!$H$2:$H$4,0))&amp;"的"&amp;INDEX(Sheet5!$K$2:$K$11,MATCH(BY1489,Sheet5!$J$2:$J$11,0))</f>
        <v>#N/A</v>
      </c>
      <c r="DP1489" s="69"/>
      <c r="DQ1489" s="69"/>
      <c r="DR1489" s="69" t="e">
        <f t="shared" si="286"/>
        <v>#N/A</v>
      </c>
      <c r="DS1489" s="90">
        <f>MATCH(A1489,Sheet5!D:D,0)</f>
        <v>154</v>
      </c>
      <c r="DT1489" s="94" t="e">
        <f>MATCH(A1489,Sheet5!F:F,0)</f>
        <v>#N/A</v>
      </c>
      <c r="DU1489" s="69">
        <v>20</v>
      </c>
      <c r="DV1489" s="69">
        <v>0</v>
      </c>
      <c r="DW1489" s="69">
        <v>0</v>
      </c>
      <c r="DX1489" s="69">
        <v>0</v>
      </c>
      <c r="DY1489" s="69">
        <v>0</v>
      </c>
    </row>
    <row r="1490" spans="1:129" ht="14.25">
      <c r="A1490" s="69">
        <v>71604</v>
      </c>
      <c r="B1490" s="69">
        <v>0</v>
      </c>
      <c r="C1490" s="69">
        <v>1</v>
      </c>
      <c r="D1490" s="69" t="s">
        <v>3328</v>
      </c>
      <c r="E1490" s="69" t="s">
        <v>2894</v>
      </c>
      <c r="F1490" s="69" t="s">
        <v>2895</v>
      </c>
      <c r="G1490" s="69">
        <v>1</v>
      </c>
      <c r="H1490" s="69" t="s">
        <v>852</v>
      </c>
      <c r="I1490" s="69">
        <v>0</v>
      </c>
      <c r="J1490" s="69">
        <v>0</v>
      </c>
      <c r="K1490" s="69">
        <v>0</v>
      </c>
      <c r="M1490" s="69">
        <v>0</v>
      </c>
      <c r="O1490" s="69">
        <v>0</v>
      </c>
      <c r="P1490" s="69">
        <v>1</v>
      </c>
      <c r="Q1490" s="69">
        <v>0</v>
      </c>
      <c r="R1490" s="69">
        <v>2</v>
      </c>
      <c r="S1490" s="69">
        <v>32768</v>
      </c>
      <c r="T1490" s="69">
        <v>100</v>
      </c>
      <c r="U1490" s="69">
        <v>0</v>
      </c>
      <c r="V1490" s="69">
        <v>0</v>
      </c>
      <c r="W1490" s="69">
        <v>0</v>
      </c>
      <c r="X1490" s="69">
        <v>0</v>
      </c>
      <c r="Y1490" s="69">
        <v>0</v>
      </c>
      <c r="Z1490" s="69">
        <v>0</v>
      </c>
      <c r="AA1490" s="69">
        <v>1</v>
      </c>
      <c r="AB1490" s="69">
        <v>31</v>
      </c>
      <c r="AC1490" s="69">
        <v>0</v>
      </c>
      <c r="AD1490" s="69">
        <v>0</v>
      </c>
      <c r="AE1490" s="69">
        <v>0</v>
      </c>
      <c r="AF1490" s="69">
        <v>1</v>
      </c>
      <c r="AG1490" s="69">
        <v>0</v>
      </c>
      <c r="AH1490" s="69">
        <v>1</v>
      </c>
      <c r="AI1490" s="69">
        <v>0</v>
      </c>
      <c r="AJ1490" s="69">
        <v>0</v>
      </c>
      <c r="AK1490" s="69">
        <v>0</v>
      </c>
      <c r="AL1490" s="69">
        <v>0</v>
      </c>
      <c r="AM1490" s="69">
        <v>0</v>
      </c>
      <c r="AN1490" s="69">
        <v>0</v>
      </c>
      <c r="AO1490" s="69">
        <v>0</v>
      </c>
      <c r="AP1490" s="69">
        <v>0</v>
      </c>
      <c r="AQ1490" s="84">
        <v>0</v>
      </c>
      <c r="AR1490" s="69">
        <v>0</v>
      </c>
      <c r="AS1490" s="69">
        <v>0</v>
      </c>
      <c r="AT1490" s="69">
        <v>0</v>
      </c>
      <c r="AU1490" s="69">
        <v>0</v>
      </c>
      <c r="AV1490" s="69">
        <v>0</v>
      </c>
      <c r="AW1490" s="69">
        <v>0</v>
      </c>
      <c r="AX1490" s="69">
        <v>0</v>
      </c>
      <c r="AY1490" s="69">
        <v>0</v>
      </c>
      <c r="AZ1490" s="69">
        <v>0</v>
      </c>
      <c r="BA1490" s="69">
        <v>0</v>
      </c>
      <c r="BB1490" s="69">
        <v>0</v>
      </c>
      <c r="BC1490" s="69">
        <v>0</v>
      </c>
      <c r="BD1490" s="69">
        <v>0</v>
      </c>
      <c r="BE1490" s="69">
        <v>0</v>
      </c>
      <c r="BF1490" s="69">
        <v>0</v>
      </c>
      <c r="BG1490" s="69">
        <v>0</v>
      </c>
      <c r="BH1490" s="69">
        <v>0</v>
      </c>
      <c r="BK1490" s="69">
        <v>3</v>
      </c>
      <c r="BL1490" s="69">
        <v>10</v>
      </c>
      <c r="BM1490" s="69">
        <v>1</v>
      </c>
      <c r="BN1490" s="69">
        <v>31</v>
      </c>
      <c r="BO1490" s="89">
        <v>0</v>
      </c>
      <c r="BP1490" s="69">
        <v>1</v>
      </c>
      <c r="BQ1490" s="69">
        <v>1</v>
      </c>
      <c r="BR1490" s="69">
        <v>1</v>
      </c>
      <c r="BS1490" s="69">
        <v>24016</v>
      </c>
      <c r="BT1490" s="69">
        <v>0</v>
      </c>
      <c r="BU1490" s="69">
        <v>0</v>
      </c>
      <c r="BV1490" s="69">
        <v>1000</v>
      </c>
      <c r="BW1490" s="69">
        <v>0</v>
      </c>
      <c r="BY1490" s="69">
        <v>0</v>
      </c>
      <c r="BZ1490" s="69">
        <v>0</v>
      </c>
      <c r="CA1490" s="69">
        <v>31</v>
      </c>
      <c r="CB1490" s="89">
        <v>0</v>
      </c>
      <c r="CC1490" s="69">
        <v>0</v>
      </c>
      <c r="CD1490" s="69">
        <v>0</v>
      </c>
      <c r="CE1490" s="69">
        <v>0</v>
      </c>
      <c r="CF1490" s="69">
        <v>0</v>
      </c>
      <c r="CG1490" s="69">
        <v>0</v>
      </c>
      <c r="CH1490" s="69">
        <v>0</v>
      </c>
      <c r="CI1490" s="69">
        <v>0</v>
      </c>
      <c r="CJ1490" s="69">
        <v>0</v>
      </c>
      <c r="CL1490" s="69">
        <v>0</v>
      </c>
      <c r="CM1490" s="69">
        <v>0</v>
      </c>
      <c r="CN1490" s="69">
        <v>0</v>
      </c>
      <c r="CO1490" s="89">
        <v>0</v>
      </c>
      <c r="CP1490" s="69">
        <v>0</v>
      </c>
      <c r="CQ1490" s="69">
        <v>0</v>
      </c>
      <c r="CR1490" s="69">
        <v>0</v>
      </c>
      <c r="CS1490" s="69">
        <v>0</v>
      </c>
      <c r="CT1490" s="69">
        <v>0</v>
      </c>
      <c r="CU1490" s="69">
        <v>0</v>
      </c>
      <c r="CV1490" s="69">
        <v>0</v>
      </c>
      <c r="CW1490" s="69">
        <v>0</v>
      </c>
      <c r="CZ1490" s="69">
        <v>0</v>
      </c>
      <c r="DA1490" s="69">
        <v>0</v>
      </c>
      <c r="DB1490" s="69">
        <v>15</v>
      </c>
      <c r="DC1490" s="69">
        <v>23</v>
      </c>
      <c r="DD1490" s="69">
        <v>0</v>
      </c>
      <c r="DE1490" s="69">
        <v>0</v>
      </c>
      <c r="DF1490" s="69">
        <v>0</v>
      </c>
      <c r="DG1490" s="69">
        <v>1</v>
      </c>
      <c r="DI1490" s="69" t="e">
        <f>INDEX(Sheet3!$E$78:$E$1130,MATCH(A1490,Sheet3!$D$78:$D$1130,0))</f>
        <v>#N/A</v>
      </c>
      <c r="DJ1490" s="69" t="str">
        <f t="shared" si="283"/>
        <v>skill_icons.ps_pet_skill_026</v>
      </c>
      <c r="DK1490" s="69" t="s">
        <v>3329</v>
      </c>
      <c r="DL1490" s="93"/>
      <c r="DM1490" s="94" t="s">
        <v>3330</v>
      </c>
      <c r="DN1490" s="69" t="e">
        <f>"造成["&amp;INDEX(Sheet5!$L$2:$L$11,MATCH(BL1490,Sheet5!$J$2:$J$11,0))&amp;":"&amp;BR1490&amp;"*"&amp;BS1490/1000&amp;"]"&amp;INDEX(Sheet5!$I$2:$I$4,MATCH(BR1490,Sheet5!$H$2:$H$4,0))&amp;"的"&amp;INDEX(Sheet5!$K$2:$K$11,MATCH(BL1490,Sheet5!$J$2:$J$11,0))</f>
        <v>#N/A</v>
      </c>
      <c r="DO1490" s="69" t="e">
        <f>"造成["&amp;INDEX(Sheet5!$L$2:$L$11,MATCH(BY1490,Sheet5!$J$2:$J$11,0))&amp;":"&amp;CE1490&amp;"*"&amp;CF1490/1000&amp;"]"&amp;INDEX(Sheet5!$I$2:$I$4,MATCH(CE1490,Sheet5!$H$2:$H$4,0))&amp;"的"&amp;INDEX(Sheet5!$K$2:$K$11,MATCH(BY1490,Sheet5!$J$2:$J$11,0))</f>
        <v>#N/A</v>
      </c>
      <c r="DP1490" s="69"/>
      <c r="DQ1490" s="69"/>
      <c r="DR1490" s="69" t="e">
        <f t="shared" si="286"/>
        <v>#N/A</v>
      </c>
      <c r="DS1490" s="90">
        <f>MATCH(A1490,Sheet5!D:D,0)</f>
        <v>155</v>
      </c>
      <c r="DT1490" s="94" t="e">
        <f>MATCH(A1490,Sheet5!F:F,0)</f>
        <v>#N/A</v>
      </c>
      <c r="DU1490" s="69">
        <v>15</v>
      </c>
      <c r="DV1490" s="69">
        <v>23</v>
      </c>
      <c r="DW1490" s="69">
        <v>0</v>
      </c>
      <c r="DX1490" s="69">
        <v>0</v>
      </c>
      <c r="DY1490" s="69">
        <v>0</v>
      </c>
    </row>
    <row r="1491" spans="1:129" ht="14.25">
      <c r="A1491" s="69">
        <v>71704</v>
      </c>
      <c r="B1491" s="69">
        <v>0</v>
      </c>
      <c r="C1491" s="69">
        <v>1</v>
      </c>
      <c r="D1491" s="69" t="s">
        <v>3331</v>
      </c>
      <c r="E1491" s="69" t="s">
        <v>2899</v>
      </c>
      <c r="F1491" s="69" t="s">
        <v>2900</v>
      </c>
      <c r="G1491" s="69">
        <v>1</v>
      </c>
      <c r="H1491" s="69" t="s">
        <v>852</v>
      </c>
      <c r="I1491" s="69">
        <v>0</v>
      </c>
      <c r="J1491" s="69">
        <v>0</v>
      </c>
      <c r="K1491" s="69">
        <v>0</v>
      </c>
      <c r="M1491" s="69">
        <v>0</v>
      </c>
      <c r="O1491" s="69">
        <v>0</v>
      </c>
      <c r="P1491" s="69">
        <v>1</v>
      </c>
      <c r="Q1491" s="69">
        <v>0</v>
      </c>
      <c r="R1491" s="69">
        <v>2</v>
      </c>
      <c r="S1491" s="69">
        <v>32768</v>
      </c>
      <c r="T1491" s="69">
        <v>100</v>
      </c>
      <c r="U1491" s="69">
        <v>0</v>
      </c>
      <c r="V1491" s="69">
        <v>0</v>
      </c>
      <c r="W1491" s="69">
        <v>0</v>
      </c>
      <c r="X1491" s="69">
        <v>0</v>
      </c>
      <c r="Y1491" s="69">
        <v>0</v>
      </c>
      <c r="Z1491" s="69">
        <v>0</v>
      </c>
      <c r="AA1491" s="69">
        <v>1</v>
      </c>
      <c r="AB1491" s="69">
        <v>31</v>
      </c>
      <c r="AC1491" s="69">
        <v>0</v>
      </c>
      <c r="AD1491" s="69">
        <v>0</v>
      </c>
      <c r="AE1491" s="69">
        <v>0</v>
      </c>
      <c r="AF1491" s="69">
        <v>1</v>
      </c>
      <c r="AG1491" s="69">
        <v>0</v>
      </c>
      <c r="AH1491" s="69">
        <v>1</v>
      </c>
      <c r="AI1491" s="69">
        <v>0</v>
      </c>
      <c r="AJ1491" s="69">
        <v>0</v>
      </c>
      <c r="AK1491" s="69">
        <v>0</v>
      </c>
      <c r="AL1491" s="69">
        <v>0</v>
      </c>
      <c r="AM1491" s="69">
        <v>0</v>
      </c>
      <c r="AN1491" s="69">
        <v>0</v>
      </c>
      <c r="AO1491" s="69">
        <v>0</v>
      </c>
      <c r="AP1491" s="69">
        <v>0</v>
      </c>
      <c r="AQ1491" s="84">
        <v>0</v>
      </c>
      <c r="AR1491" s="69">
        <v>0</v>
      </c>
      <c r="AS1491" s="69">
        <v>0</v>
      </c>
      <c r="AT1491" s="69">
        <v>0</v>
      </c>
      <c r="AU1491" s="69">
        <v>0</v>
      </c>
      <c r="AV1491" s="69">
        <v>0</v>
      </c>
      <c r="AW1491" s="69">
        <v>0</v>
      </c>
      <c r="AX1491" s="69">
        <v>0</v>
      </c>
      <c r="AY1491" s="69">
        <v>0</v>
      </c>
      <c r="AZ1491" s="69">
        <v>0</v>
      </c>
      <c r="BA1491" s="69">
        <v>0</v>
      </c>
      <c r="BB1491" s="69">
        <v>0</v>
      </c>
      <c r="BC1491" s="69">
        <v>0</v>
      </c>
      <c r="BD1491" s="69">
        <v>0</v>
      </c>
      <c r="BE1491" s="69">
        <v>0</v>
      </c>
      <c r="BF1491" s="69">
        <v>0</v>
      </c>
      <c r="BG1491" s="69">
        <v>0</v>
      </c>
      <c r="BH1491" s="69">
        <v>0</v>
      </c>
      <c r="BK1491" s="69">
        <v>3</v>
      </c>
      <c r="BL1491" s="69">
        <v>10</v>
      </c>
      <c r="BM1491" s="69">
        <v>1</v>
      </c>
      <c r="BN1491" s="69">
        <v>31</v>
      </c>
      <c r="BO1491" s="89">
        <v>0</v>
      </c>
      <c r="BP1491" s="69">
        <v>1</v>
      </c>
      <c r="BQ1491" s="69">
        <v>1</v>
      </c>
      <c r="BR1491" s="69">
        <v>1</v>
      </c>
      <c r="BS1491" s="69">
        <v>24017</v>
      </c>
      <c r="BT1491" s="69">
        <v>0</v>
      </c>
      <c r="BU1491" s="69">
        <v>0</v>
      </c>
      <c r="BV1491" s="69">
        <v>1000</v>
      </c>
      <c r="BW1491" s="69">
        <v>0</v>
      </c>
      <c r="BY1491" s="69">
        <v>0</v>
      </c>
      <c r="BZ1491" s="69">
        <v>0</v>
      </c>
      <c r="CA1491" s="69">
        <v>31</v>
      </c>
      <c r="CB1491" s="89">
        <v>0</v>
      </c>
      <c r="CC1491" s="69">
        <v>0</v>
      </c>
      <c r="CD1491" s="69">
        <v>0</v>
      </c>
      <c r="CE1491" s="69">
        <v>0</v>
      </c>
      <c r="CF1491" s="69">
        <v>0</v>
      </c>
      <c r="CG1491" s="69">
        <v>0</v>
      </c>
      <c r="CH1491" s="69">
        <v>0</v>
      </c>
      <c r="CI1491" s="69">
        <v>0</v>
      </c>
      <c r="CJ1491" s="69">
        <v>0</v>
      </c>
      <c r="CL1491" s="69">
        <v>0</v>
      </c>
      <c r="CM1491" s="69">
        <v>0</v>
      </c>
      <c r="CN1491" s="69">
        <v>0</v>
      </c>
      <c r="CO1491" s="89">
        <v>0</v>
      </c>
      <c r="CP1491" s="69">
        <v>0</v>
      </c>
      <c r="CQ1491" s="69">
        <v>0</v>
      </c>
      <c r="CR1491" s="69">
        <v>0</v>
      </c>
      <c r="CS1491" s="69">
        <v>0</v>
      </c>
      <c r="CT1491" s="69">
        <v>0</v>
      </c>
      <c r="CU1491" s="69">
        <v>0</v>
      </c>
      <c r="CV1491" s="69">
        <v>0</v>
      </c>
      <c r="CW1491" s="69">
        <v>0</v>
      </c>
      <c r="CZ1491" s="69">
        <v>0</v>
      </c>
      <c r="DA1491" s="69">
        <v>0</v>
      </c>
      <c r="DB1491" s="69">
        <v>15</v>
      </c>
      <c r="DC1491" s="69">
        <v>23</v>
      </c>
      <c r="DD1491" s="69">
        <v>0</v>
      </c>
      <c r="DE1491" s="69">
        <v>0</v>
      </c>
      <c r="DF1491" s="69">
        <v>0</v>
      </c>
      <c r="DG1491" s="69">
        <v>1</v>
      </c>
      <c r="DI1491" s="69" t="e">
        <f>INDEX(Sheet3!$E$78:$E$1130,MATCH(A1491,Sheet3!$D$78:$D$1130,0))</f>
        <v>#N/A</v>
      </c>
      <c r="DJ1491" s="69" t="str">
        <f t="shared" si="283"/>
        <v>skill_icons.ps_pet_skill_027</v>
      </c>
      <c r="DK1491" s="69" t="s">
        <v>3332</v>
      </c>
      <c r="DL1491" s="93"/>
      <c r="DM1491" s="94" t="s">
        <v>3333</v>
      </c>
      <c r="DN1491" s="69" t="e">
        <f>"造成["&amp;INDEX(Sheet5!$L$2:$L$11,MATCH(BL1491,Sheet5!$J$2:$J$11,0))&amp;":"&amp;BR1491&amp;"*"&amp;BS1491/1000&amp;"]"&amp;INDEX(Sheet5!$I$2:$I$4,MATCH(BR1491,Sheet5!$H$2:$H$4,0))&amp;"的"&amp;INDEX(Sheet5!$K$2:$K$11,MATCH(BL1491,Sheet5!$J$2:$J$11,0))</f>
        <v>#N/A</v>
      </c>
      <c r="DO1491" s="69" t="e">
        <f>"造成["&amp;INDEX(Sheet5!$L$2:$L$11,MATCH(BY1491,Sheet5!$J$2:$J$11,0))&amp;":"&amp;CE1491&amp;"*"&amp;CF1491/1000&amp;"]"&amp;INDEX(Sheet5!$I$2:$I$4,MATCH(CE1491,Sheet5!$H$2:$H$4,0))&amp;"的"&amp;INDEX(Sheet5!$K$2:$K$11,MATCH(BY1491,Sheet5!$J$2:$J$11,0))</f>
        <v>#N/A</v>
      </c>
      <c r="DP1491" s="69"/>
      <c r="DQ1491" s="69"/>
      <c r="DR1491" s="69" t="e">
        <f t="shared" si="286"/>
        <v>#N/A</v>
      </c>
      <c r="DS1491" s="90">
        <f>MATCH(A1491,Sheet5!D:D,0)</f>
        <v>156</v>
      </c>
      <c r="DT1491" s="94" t="e">
        <f>MATCH(A1491,Sheet5!F:F,0)</f>
        <v>#N/A</v>
      </c>
      <c r="DU1491" s="69">
        <v>15</v>
      </c>
      <c r="DV1491" s="69">
        <v>23</v>
      </c>
      <c r="DW1491" s="69">
        <v>0</v>
      </c>
      <c r="DX1491" s="69">
        <v>0</v>
      </c>
      <c r="DY1491" s="69">
        <v>0</v>
      </c>
    </row>
    <row r="1492" spans="1:129" ht="14.25">
      <c r="A1492" s="69">
        <v>71804</v>
      </c>
      <c r="B1492" s="69">
        <v>0</v>
      </c>
      <c r="C1492" s="69">
        <v>1</v>
      </c>
      <c r="D1492" s="69" t="s">
        <v>3334</v>
      </c>
      <c r="E1492" s="69" t="s">
        <v>2904</v>
      </c>
      <c r="F1492" s="69" t="s">
        <v>2905</v>
      </c>
      <c r="G1492" s="69">
        <v>1</v>
      </c>
      <c r="H1492" s="69" t="s">
        <v>852</v>
      </c>
      <c r="I1492" s="69">
        <v>0</v>
      </c>
      <c r="J1492" s="69">
        <v>0</v>
      </c>
      <c r="K1492" s="69">
        <v>0</v>
      </c>
      <c r="M1492" s="69">
        <v>0</v>
      </c>
      <c r="O1492" s="69">
        <v>0</v>
      </c>
      <c r="P1492" s="69">
        <v>1</v>
      </c>
      <c r="Q1492" s="69">
        <v>0</v>
      </c>
      <c r="R1492" s="69">
        <v>2</v>
      </c>
      <c r="S1492" s="69">
        <v>32768</v>
      </c>
      <c r="T1492" s="69">
        <v>100</v>
      </c>
      <c r="U1492" s="69">
        <v>0</v>
      </c>
      <c r="V1492" s="69">
        <v>0</v>
      </c>
      <c r="W1492" s="69">
        <v>0</v>
      </c>
      <c r="X1492" s="69">
        <v>0</v>
      </c>
      <c r="Y1492" s="69">
        <v>0</v>
      </c>
      <c r="Z1492" s="69">
        <v>0</v>
      </c>
      <c r="AA1492" s="69">
        <v>1</v>
      </c>
      <c r="AB1492" s="69">
        <v>31</v>
      </c>
      <c r="AC1492" s="69">
        <v>0</v>
      </c>
      <c r="AD1492" s="69">
        <v>0</v>
      </c>
      <c r="AE1492" s="69">
        <v>0</v>
      </c>
      <c r="AF1492" s="69">
        <v>1</v>
      </c>
      <c r="AG1492" s="69">
        <v>0</v>
      </c>
      <c r="AH1492" s="69">
        <v>1</v>
      </c>
      <c r="AI1492" s="69">
        <v>0</v>
      </c>
      <c r="AJ1492" s="69">
        <v>0</v>
      </c>
      <c r="AK1492" s="69">
        <v>0</v>
      </c>
      <c r="AL1492" s="69">
        <v>0</v>
      </c>
      <c r="AM1492" s="69">
        <v>0</v>
      </c>
      <c r="AN1492" s="69">
        <v>0</v>
      </c>
      <c r="AO1492" s="69">
        <v>0</v>
      </c>
      <c r="AP1492" s="69">
        <v>0</v>
      </c>
      <c r="AQ1492" s="84">
        <v>0</v>
      </c>
      <c r="AR1492" s="69">
        <v>0</v>
      </c>
      <c r="AS1492" s="69">
        <v>0</v>
      </c>
      <c r="AT1492" s="69">
        <v>0</v>
      </c>
      <c r="AU1492" s="69">
        <v>0</v>
      </c>
      <c r="AV1492" s="69">
        <v>0</v>
      </c>
      <c r="AW1492" s="69">
        <v>0</v>
      </c>
      <c r="AX1492" s="69">
        <v>0</v>
      </c>
      <c r="AY1492" s="69">
        <v>0</v>
      </c>
      <c r="AZ1492" s="69">
        <v>0</v>
      </c>
      <c r="BA1492" s="69">
        <v>0</v>
      </c>
      <c r="BB1492" s="69">
        <v>0</v>
      </c>
      <c r="BC1492" s="69">
        <v>0</v>
      </c>
      <c r="BD1492" s="69">
        <v>0</v>
      </c>
      <c r="BE1492" s="69">
        <v>0</v>
      </c>
      <c r="BF1492" s="69">
        <v>0</v>
      </c>
      <c r="BG1492" s="69">
        <v>0</v>
      </c>
      <c r="BH1492" s="69">
        <v>0</v>
      </c>
      <c r="BK1492" s="69">
        <v>3</v>
      </c>
      <c r="BL1492" s="69">
        <v>10</v>
      </c>
      <c r="BM1492" s="69">
        <v>1</v>
      </c>
      <c r="BN1492" s="69">
        <v>31</v>
      </c>
      <c r="BO1492" s="89">
        <v>0</v>
      </c>
      <c r="BP1492" s="69">
        <v>1</v>
      </c>
      <c r="BQ1492" s="69">
        <v>1</v>
      </c>
      <c r="BR1492" s="69">
        <v>1</v>
      </c>
      <c r="BS1492" s="69">
        <v>24018</v>
      </c>
      <c r="BT1492" s="69">
        <v>0</v>
      </c>
      <c r="BU1492" s="69">
        <v>0</v>
      </c>
      <c r="BV1492" s="69">
        <v>1000</v>
      </c>
      <c r="BW1492" s="69">
        <v>0</v>
      </c>
      <c r="BY1492" s="69">
        <v>0</v>
      </c>
      <c r="BZ1492" s="69">
        <v>0</v>
      </c>
      <c r="CA1492" s="69">
        <v>31</v>
      </c>
      <c r="CB1492" s="89">
        <v>0</v>
      </c>
      <c r="CC1492" s="69">
        <v>0</v>
      </c>
      <c r="CD1492" s="69">
        <v>0</v>
      </c>
      <c r="CE1492" s="69">
        <v>0</v>
      </c>
      <c r="CF1492" s="69">
        <v>0</v>
      </c>
      <c r="CG1492" s="69">
        <v>0</v>
      </c>
      <c r="CH1492" s="69">
        <v>0</v>
      </c>
      <c r="CI1492" s="69">
        <v>0</v>
      </c>
      <c r="CJ1492" s="69">
        <v>0</v>
      </c>
      <c r="CL1492" s="69">
        <v>0</v>
      </c>
      <c r="CM1492" s="69">
        <v>0</v>
      </c>
      <c r="CN1492" s="69">
        <v>0</v>
      </c>
      <c r="CO1492" s="89">
        <v>0</v>
      </c>
      <c r="CP1492" s="69">
        <v>0</v>
      </c>
      <c r="CQ1492" s="69">
        <v>0</v>
      </c>
      <c r="CR1492" s="69">
        <v>0</v>
      </c>
      <c r="CS1492" s="69">
        <v>0</v>
      </c>
      <c r="CT1492" s="69">
        <v>0</v>
      </c>
      <c r="CU1492" s="69">
        <v>0</v>
      </c>
      <c r="CV1492" s="69">
        <v>0</v>
      </c>
      <c r="CW1492" s="69">
        <v>0</v>
      </c>
      <c r="CZ1492" s="69">
        <v>0</v>
      </c>
      <c r="DA1492" s="69">
        <v>0</v>
      </c>
      <c r="DB1492" s="69">
        <v>15</v>
      </c>
      <c r="DC1492" s="69">
        <v>23</v>
      </c>
      <c r="DD1492" s="69">
        <v>0</v>
      </c>
      <c r="DE1492" s="69">
        <v>0</v>
      </c>
      <c r="DF1492" s="69">
        <v>0</v>
      </c>
      <c r="DG1492" s="69">
        <v>1</v>
      </c>
      <c r="DI1492" s="69" t="e">
        <f>INDEX(Sheet3!$E$78:$E$1130,MATCH(A1492,Sheet3!$D$78:$D$1130,0))</f>
        <v>#N/A</v>
      </c>
      <c r="DJ1492" s="69" t="str">
        <f t="shared" si="283"/>
        <v>skill_icons.ps_pet_skill_028</v>
      </c>
      <c r="DK1492" s="69" t="s">
        <v>3335</v>
      </c>
      <c r="DL1492" s="93"/>
      <c r="DM1492" s="94" t="s">
        <v>3336</v>
      </c>
      <c r="DN1492" s="69" t="e">
        <f>"造成["&amp;INDEX(Sheet5!$L$2:$L$11,MATCH(BL1492,Sheet5!$J$2:$J$11,0))&amp;":"&amp;BR1492&amp;"*"&amp;BS1492/1000&amp;"]"&amp;INDEX(Sheet5!$I$2:$I$4,MATCH(BR1492,Sheet5!$H$2:$H$4,0))&amp;"的"&amp;INDEX(Sheet5!$K$2:$K$11,MATCH(BL1492,Sheet5!$J$2:$J$11,0))</f>
        <v>#N/A</v>
      </c>
      <c r="DO1492" s="69" t="e">
        <f>"造成["&amp;INDEX(Sheet5!$L$2:$L$11,MATCH(BY1492,Sheet5!$J$2:$J$11,0))&amp;":"&amp;CE1492&amp;"*"&amp;CF1492/1000&amp;"]"&amp;INDEX(Sheet5!$I$2:$I$4,MATCH(CE1492,Sheet5!$H$2:$H$4,0))&amp;"的"&amp;INDEX(Sheet5!$K$2:$K$11,MATCH(BY1492,Sheet5!$J$2:$J$11,0))</f>
        <v>#N/A</v>
      </c>
      <c r="DP1492" s="69"/>
      <c r="DQ1492" s="69"/>
      <c r="DR1492" s="69" t="e">
        <f t="shared" si="286"/>
        <v>#N/A</v>
      </c>
      <c r="DS1492" s="90">
        <f>MATCH(A1492,Sheet5!D:D,0)</f>
        <v>157</v>
      </c>
      <c r="DT1492" s="94" t="e">
        <f>MATCH(A1492,Sheet5!F:F,0)</f>
        <v>#N/A</v>
      </c>
      <c r="DU1492" s="69">
        <v>15</v>
      </c>
      <c r="DV1492" s="69">
        <v>23</v>
      </c>
      <c r="DW1492" s="69">
        <v>0</v>
      </c>
      <c r="DX1492" s="69">
        <v>0</v>
      </c>
      <c r="DY1492" s="69">
        <v>0</v>
      </c>
    </row>
    <row r="1493" spans="1:129" ht="15">
      <c r="A1493" s="69">
        <v>71904</v>
      </c>
      <c r="B1493" s="69">
        <v>0</v>
      </c>
      <c r="C1493" s="69">
        <v>1</v>
      </c>
      <c r="D1493" s="69" t="s">
        <v>3337</v>
      </c>
      <c r="E1493" s="69" t="s">
        <v>2909</v>
      </c>
      <c r="F1493" s="69" t="s">
        <v>2910</v>
      </c>
      <c r="G1493" s="69">
        <v>1</v>
      </c>
      <c r="H1493" s="69" t="s">
        <v>852</v>
      </c>
      <c r="I1493" s="69">
        <v>0</v>
      </c>
      <c r="J1493" s="69">
        <v>0</v>
      </c>
      <c r="K1493" s="69">
        <v>0</v>
      </c>
      <c r="M1493" s="69">
        <v>0</v>
      </c>
      <c r="O1493" s="69">
        <v>0</v>
      </c>
      <c r="P1493" s="69">
        <v>1</v>
      </c>
      <c r="Q1493" s="69">
        <v>0</v>
      </c>
      <c r="R1493" s="69">
        <v>2</v>
      </c>
      <c r="S1493" s="69">
        <v>1</v>
      </c>
      <c r="T1493" s="69">
        <v>60</v>
      </c>
      <c r="U1493" s="69">
        <v>30</v>
      </c>
      <c r="V1493" s="69">
        <v>0</v>
      </c>
      <c r="W1493" s="69">
        <v>0</v>
      </c>
      <c r="X1493" s="69">
        <v>0</v>
      </c>
      <c r="Y1493" s="69">
        <v>0</v>
      </c>
      <c r="Z1493" s="69">
        <v>86400000</v>
      </c>
      <c r="AA1493" s="69">
        <v>1</v>
      </c>
      <c r="AB1493" s="69">
        <v>31</v>
      </c>
      <c r="AC1493" s="69">
        <v>0</v>
      </c>
      <c r="AD1493" s="69">
        <v>0</v>
      </c>
      <c r="AE1493" s="69">
        <v>0</v>
      </c>
      <c r="AF1493" s="69">
        <v>1</v>
      </c>
      <c r="AG1493" s="69">
        <v>0</v>
      </c>
      <c r="AH1493" s="69">
        <v>1</v>
      </c>
      <c r="AI1493" s="69">
        <v>0</v>
      </c>
      <c r="AJ1493" s="69">
        <v>0</v>
      </c>
      <c r="AK1493" s="69">
        <v>0</v>
      </c>
      <c r="AL1493" s="69">
        <v>0</v>
      </c>
      <c r="AM1493" s="69">
        <v>0</v>
      </c>
      <c r="AN1493" s="69">
        <v>0</v>
      </c>
      <c r="AO1493" s="69">
        <v>0</v>
      </c>
      <c r="AP1493" s="69">
        <v>0</v>
      </c>
      <c r="AQ1493" s="84">
        <v>0</v>
      </c>
      <c r="AR1493" s="69">
        <v>0</v>
      </c>
      <c r="AS1493" s="69">
        <v>0</v>
      </c>
      <c r="AT1493" s="69">
        <v>0</v>
      </c>
      <c r="AU1493" s="69">
        <v>0</v>
      </c>
      <c r="AV1493" s="69">
        <v>0</v>
      </c>
      <c r="AW1493" s="69">
        <v>0</v>
      </c>
      <c r="AX1493" s="69">
        <v>0</v>
      </c>
      <c r="AY1493" s="69">
        <v>0</v>
      </c>
      <c r="AZ1493" s="69">
        <v>0</v>
      </c>
      <c r="BA1493" s="69">
        <v>0</v>
      </c>
      <c r="BB1493" s="69">
        <v>0</v>
      </c>
      <c r="BC1493" s="69">
        <v>0</v>
      </c>
      <c r="BD1493" s="69">
        <v>0</v>
      </c>
      <c r="BE1493" s="69">
        <v>0</v>
      </c>
      <c r="BF1493" s="69">
        <v>0</v>
      </c>
      <c r="BG1493" s="69">
        <v>0</v>
      </c>
      <c r="BH1493" s="69">
        <v>0</v>
      </c>
      <c r="BK1493" s="69">
        <v>3</v>
      </c>
      <c r="BL1493" s="69">
        <v>10</v>
      </c>
      <c r="BM1493" s="69">
        <v>1</v>
      </c>
      <c r="BN1493" s="69">
        <v>31</v>
      </c>
      <c r="BO1493" s="89">
        <v>0</v>
      </c>
      <c r="BP1493" s="69">
        <v>1</v>
      </c>
      <c r="BQ1493" s="69">
        <v>1</v>
      </c>
      <c r="BR1493" s="69">
        <v>1</v>
      </c>
      <c r="BS1493" s="69">
        <v>24019</v>
      </c>
      <c r="BT1493" s="69">
        <v>0</v>
      </c>
      <c r="BU1493" s="69">
        <v>0</v>
      </c>
      <c r="BV1493" s="69">
        <v>1000</v>
      </c>
      <c r="BW1493" s="69">
        <v>0</v>
      </c>
      <c r="BY1493" s="69">
        <v>0</v>
      </c>
      <c r="BZ1493" s="69">
        <v>0</v>
      </c>
      <c r="CA1493" s="69">
        <v>31</v>
      </c>
      <c r="CB1493" s="89">
        <v>0</v>
      </c>
      <c r="CC1493" s="69">
        <v>0</v>
      </c>
      <c r="CD1493" s="69">
        <v>0</v>
      </c>
      <c r="CE1493" s="69">
        <v>0</v>
      </c>
      <c r="CF1493" s="69">
        <v>0</v>
      </c>
      <c r="CG1493" s="69">
        <v>0</v>
      </c>
      <c r="CH1493" s="69">
        <v>0</v>
      </c>
      <c r="CI1493" s="69">
        <v>0</v>
      </c>
      <c r="CJ1493" s="69">
        <v>0</v>
      </c>
      <c r="CL1493" s="69">
        <v>0</v>
      </c>
      <c r="CM1493" s="69">
        <v>0</v>
      </c>
      <c r="CN1493" s="69">
        <v>0</v>
      </c>
      <c r="CO1493" s="89">
        <v>0</v>
      </c>
      <c r="CP1493" s="69">
        <v>0</v>
      </c>
      <c r="CQ1493" s="69">
        <v>0</v>
      </c>
      <c r="CR1493" s="69">
        <v>0</v>
      </c>
      <c r="CS1493" s="69">
        <v>0</v>
      </c>
      <c r="CT1493" s="69">
        <v>0</v>
      </c>
      <c r="CU1493" s="69">
        <v>0</v>
      </c>
      <c r="CV1493" s="69">
        <v>0</v>
      </c>
      <c r="CW1493" s="69">
        <v>0</v>
      </c>
      <c r="CZ1493" s="69">
        <v>0</v>
      </c>
      <c r="DA1493" s="69">
        <v>0</v>
      </c>
      <c r="DB1493" s="69">
        <v>20</v>
      </c>
      <c r="DC1493" s="69">
        <v>60</v>
      </c>
      <c r="DD1493" s="69">
        <v>30</v>
      </c>
      <c r="DE1493" s="69">
        <v>0</v>
      </c>
      <c r="DF1493" s="69">
        <v>0</v>
      </c>
      <c r="DG1493" s="69">
        <v>1</v>
      </c>
      <c r="DI1493" s="69" t="e">
        <f>INDEX(Sheet3!$E$78:$E$1130,MATCH(A1493,Sheet3!$D$78:$D$1130,0))</f>
        <v>#N/A</v>
      </c>
      <c r="DJ1493" s="69" t="str">
        <f t="shared" si="283"/>
        <v>skill_icons.ps_pet_skill_029</v>
      </c>
      <c r="DK1493" s="69" t="s">
        <v>3338</v>
      </c>
      <c r="DL1493" s="93"/>
      <c r="DM1493" s="159" t="s">
        <v>3339</v>
      </c>
      <c r="DN1493" s="69" t="e">
        <f>"造成["&amp;INDEX(Sheet5!$L$2:$L$11,MATCH(BL1493,Sheet5!$J$2:$J$11,0))&amp;":"&amp;BR1493&amp;"*"&amp;BS1493/1000&amp;"]"&amp;INDEX(Sheet5!$I$2:$I$4,MATCH(BR1493,Sheet5!$H$2:$H$4,0))&amp;"的"&amp;INDEX(Sheet5!$K$2:$K$11,MATCH(BL1493,Sheet5!$J$2:$J$11,0))</f>
        <v>#N/A</v>
      </c>
      <c r="DO1493" s="69" t="e">
        <f>"造成["&amp;INDEX(Sheet5!$L$2:$L$11,MATCH(BY1493,Sheet5!$J$2:$J$11,0))&amp;":"&amp;CE1493&amp;"*"&amp;CF1493/1000&amp;"]"&amp;INDEX(Sheet5!$I$2:$I$4,MATCH(CE1493,Sheet5!$H$2:$H$4,0))&amp;"的"&amp;INDEX(Sheet5!$K$2:$K$11,MATCH(BY1493,Sheet5!$J$2:$J$11,0))</f>
        <v>#N/A</v>
      </c>
      <c r="DP1493" s="69"/>
      <c r="DQ1493" s="69"/>
      <c r="DR1493" s="69" t="e">
        <f t="shared" si="286"/>
        <v>#N/A</v>
      </c>
      <c r="DS1493" s="90">
        <f>MATCH(A1493,Sheet5!D:D,0)</f>
        <v>158</v>
      </c>
      <c r="DT1493" s="94" t="e">
        <f>MATCH(A1493,Sheet5!F:F,0)</f>
        <v>#N/A</v>
      </c>
      <c r="DU1493" s="69">
        <v>20</v>
      </c>
      <c r="DV1493" s="69">
        <v>60</v>
      </c>
      <c r="DW1493" s="69">
        <v>30</v>
      </c>
      <c r="DX1493" s="69">
        <v>0</v>
      </c>
      <c r="DY1493" s="69">
        <v>0</v>
      </c>
    </row>
    <row r="1494" spans="1:129" ht="14.25">
      <c r="A1494" s="69">
        <v>72004</v>
      </c>
      <c r="B1494" s="69">
        <v>0</v>
      </c>
      <c r="C1494" s="69">
        <v>1</v>
      </c>
      <c r="D1494" s="69" t="s">
        <v>3340</v>
      </c>
      <c r="E1494" s="69" t="s">
        <v>2914</v>
      </c>
      <c r="F1494" s="69" t="s">
        <v>2915</v>
      </c>
      <c r="G1494" s="69">
        <v>1</v>
      </c>
      <c r="H1494" s="69" t="s">
        <v>852</v>
      </c>
      <c r="I1494" s="69">
        <v>0</v>
      </c>
      <c r="J1494" s="69">
        <v>0</v>
      </c>
      <c r="K1494" s="69">
        <v>0</v>
      </c>
      <c r="M1494" s="69">
        <v>0</v>
      </c>
      <c r="O1494" s="69">
        <v>0</v>
      </c>
      <c r="P1494" s="69">
        <v>1</v>
      </c>
      <c r="Q1494" s="69">
        <v>0</v>
      </c>
      <c r="R1494" s="69">
        <v>2</v>
      </c>
      <c r="S1494" s="69">
        <v>32768</v>
      </c>
      <c r="T1494" s="69">
        <v>100</v>
      </c>
      <c r="U1494" s="69">
        <v>0</v>
      </c>
      <c r="V1494" s="69">
        <v>0</v>
      </c>
      <c r="W1494" s="69">
        <v>0</v>
      </c>
      <c r="X1494" s="69">
        <v>0</v>
      </c>
      <c r="Y1494" s="69">
        <v>0</v>
      </c>
      <c r="Z1494" s="69">
        <v>0</v>
      </c>
      <c r="AA1494" s="69">
        <v>1</v>
      </c>
      <c r="AB1494" s="69">
        <v>31</v>
      </c>
      <c r="AC1494" s="69">
        <v>0</v>
      </c>
      <c r="AD1494" s="69">
        <v>0</v>
      </c>
      <c r="AE1494" s="69">
        <v>0</v>
      </c>
      <c r="AF1494" s="69">
        <v>1</v>
      </c>
      <c r="AG1494" s="69">
        <v>0</v>
      </c>
      <c r="AH1494" s="69">
        <v>1</v>
      </c>
      <c r="AI1494" s="69">
        <v>0</v>
      </c>
      <c r="AJ1494" s="69">
        <v>0</v>
      </c>
      <c r="AK1494" s="69">
        <v>0</v>
      </c>
      <c r="AL1494" s="69">
        <v>0</v>
      </c>
      <c r="AM1494" s="69">
        <v>0</v>
      </c>
      <c r="AN1494" s="69">
        <v>0</v>
      </c>
      <c r="AO1494" s="69">
        <v>0</v>
      </c>
      <c r="AP1494" s="69">
        <v>0</v>
      </c>
      <c r="AQ1494" s="84">
        <v>0</v>
      </c>
      <c r="AR1494" s="69">
        <v>0</v>
      </c>
      <c r="AS1494" s="69">
        <v>0</v>
      </c>
      <c r="AT1494" s="69">
        <v>0</v>
      </c>
      <c r="AU1494" s="69">
        <v>0</v>
      </c>
      <c r="AV1494" s="69">
        <v>0</v>
      </c>
      <c r="AW1494" s="69">
        <v>0</v>
      </c>
      <c r="AX1494" s="69">
        <v>0</v>
      </c>
      <c r="AY1494" s="69">
        <v>0</v>
      </c>
      <c r="AZ1494" s="69">
        <v>0</v>
      </c>
      <c r="BA1494" s="69">
        <v>0</v>
      </c>
      <c r="BB1494" s="69">
        <v>0</v>
      </c>
      <c r="BC1494" s="69">
        <v>0</v>
      </c>
      <c r="BD1494" s="69">
        <v>0</v>
      </c>
      <c r="BE1494" s="69">
        <v>0</v>
      </c>
      <c r="BF1494" s="69">
        <v>0</v>
      </c>
      <c r="BG1494" s="69">
        <v>0</v>
      </c>
      <c r="BH1494" s="69">
        <v>0</v>
      </c>
      <c r="BK1494" s="69">
        <v>3</v>
      </c>
      <c r="BL1494" s="69">
        <v>10</v>
      </c>
      <c r="BM1494" s="69">
        <v>1</v>
      </c>
      <c r="BN1494" s="69">
        <v>31</v>
      </c>
      <c r="BO1494" s="89">
        <v>0</v>
      </c>
      <c r="BP1494" s="69">
        <v>1</v>
      </c>
      <c r="BQ1494" s="69">
        <v>1</v>
      </c>
      <c r="BR1494" s="69">
        <v>1</v>
      </c>
      <c r="BS1494" s="69">
        <v>24020</v>
      </c>
      <c r="BT1494" s="69">
        <v>0</v>
      </c>
      <c r="BU1494" s="69">
        <v>0</v>
      </c>
      <c r="BV1494" s="69">
        <v>1000</v>
      </c>
      <c r="BW1494" s="69">
        <v>0</v>
      </c>
      <c r="BY1494" s="69">
        <v>0</v>
      </c>
      <c r="BZ1494" s="69">
        <v>0</v>
      </c>
      <c r="CA1494" s="69">
        <v>31</v>
      </c>
      <c r="CB1494" s="89">
        <v>0</v>
      </c>
      <c r="CC1494" s="69">
        <v>0</v>
      </c>
      <c r="CD1494" s="69">
        <v>0</v>
      </c>
      <c r="CE1494" s="69">
        <v>0</v>
      </c>
      <c r="CF1494" s="69">
        <v>0</v>
      </c>
      <c r="CG1494" s="69">
        <v>0</v>
      </c>
      <c r="CH1494" s="69">
        <v>0</v>
      </c>
      <c r="CI1494" s="69">
        <v>0</v>
      </c>
      <c r="CJ1494" s="69">
        <v>0</v>
      </c>
      <c r="CL1494" s="69">
        <v>0</v>
      </c>
      <c r="CM1494" s="69">
        <v>0</v>
      </c>
      <c r="CN1494" s="69">
        <v>0</v>
      </c>
      <c r="CO1494" s="89">
        <v>0</v>
      </c>
      <c r="CP1494" s="69">
        <v>0</v>
      </c>
      <c r="CQ1494" s="69">
        <v>0</v>
      </c>
      <c r="CR1494" s="69">
        <v>0</v>
      </c>
      <c r="CS1494" s="69">
        <v>0</v>
      </c>
      <c r="CT1494" s="69">
        <v>0</v>
      </c>
      <c r="CU1494" s="69">
        <v>0</v>
      </c>
      <c r="CV1494" s="69">
        <v>0</v>
      </c>
      <c r="CW1494" s="69">
        <v>0</v>
      </c>
      <c r="CZ1494" s="69">
        <v>0</v>
      </c>
      <c r="DA1494" s="69">
        <v>0</v>
      </c>
      <c r="DB1494" s="69">
        <v>20</v>
      </c>
      <c r="DC1494" s="69">
        <v>0</v>
      </c>
      <c r="DD1494" s="69">
        <v>0</v>
      </c>
      <c r="DE1494" s="69">
        <v>0</v>
      </c>
      <c r="DF1494" s="69">
        <v>0</v>
      </c>
      <c r="DG1494" s="69">
        <v>1</v>
      </c>
      <c r="DI1494" s="69" t="e">
        <f>INDEX(Sheet3!$E$78:$E$1130,MATCH(A1494,Sheet3!$D$78:$D$1130,0))</f>
        <v>#N/A</v>
      </c>
      <c r="DJ1494" s="69" t="str">
        <f t="shared" si="283"/>
        <v>skill_icons.ps_pet_skill_030</v>
      </c>
      <c r="DK1494" s="69" t="s">
        <v>3341</v>
      </c>
      <c r="DL1494" s="93"/>
      <c r="DM1494" s="94" t="s">
        <v>3342</v>
      </c>
      <c r="DN1494" s="69" t="e">
        <f>"造成["&amp;INDEX(Sheet5!$L$2:$L$11,MATCH(BL1494,Sheet5!$J$2:$J$11,0))&amp;":"&amp;BR1494&amp;"*"&amp;BS1494/1000&amp;"]"&amp;INDEX(Sheet5!$I$2:$I$4,MATCH(BR1494,Sheet5!$H$2:$H$4,0))&amp;"的"&amp;INDEX(Sheet5!$K$2:$K$11,MATCH(BL1494,Sheet5!$J$2:$J$11,0))</f>
        <v>#N/A</v>
      </c>
      <c r="DO1494" s="69" t="e">
        <f>"造成["&amp;INDEX(Sheet5!$L$2:$L$11,MATCH(BY1494,Sheet5!$J$2:$J$11,0))&amp;":"&amp;CE1494&amp;"*"&amp;CF1494/1000&amp;"]"&amp;INDEX(Sheet5!$I$2:$I$4,MATCH(CE1494,Sheet5!$H$2:$H$4,0))&amp;"的"&amp;INDEX(Sheet5!$K$2:$K$11,MATCH(BY1494,Sheet5!$J$2:$J$11,0))</f>
        <v>#N/A</v>
      </c>
      <c r="DP1494" s="69"/>
      <c r="DQ1494" s="69"/>
      <c r="DR1494" s="69" t="e">
        <f t="shared" si="286"/>
        <v>#N/A</v>
      </c>
      <c r="DS1494" s="90">
        <f>MATCH(A1494,Sheet5!D:D,0)</f>
        <v>159</v>
      </c>
      <c r="DT1494" s="94" t="e">
        <f>MATCH(A1494,Sheet5!F:F,0)</f>
        <v>#N/A</v>
      </c>
      <c r="DU1494" s="69">
        <v>20</v>
      </c>
      <c r="DV1494" s="69">
        <v>0</v>
      </c>
      <c r="DW1494" s="69">
        <v>0</v>
      </c>
      <c r="DX1494" s="69">
        <v>0</v>
      </c>
      <c r="DY1494" s="69">
        <v>0</v>
      </c>
    </row>
    <row r="1495" spans="1:129" ht="14.25">
      <c r="A1495" s="69">
        <v>72104</v>
      </c>
      <c r="B1495" s="69">
        <v>0</v>
      </c>
      <c r="C1495" s="69">
        <v>1</v>
      </c>
      <c r="D1495" s="69" t="s">
        <v>3343</v>
      </c>
      <c r="E1495" s="69" t="s">
        <v>2919</v>
      </c>
      <c r="F1495" s="69" t="s">
        <v>2920</v>
      </c>
      <c r="G1495" s="69">
        <v>1</v>
      </c>
      <c r="H1495" s="69" t="s">
        <v>852</v>
      </c>
      <c r="I1495" s="69">
        <v>0</v>
      </c>
      <c r="J1495" s="69">
        <v>0</v>
      </c>
      <c r="K1495" s="69">
        <v>0</v>
      </c>
      <c r="M1495" s="69">
        <v>0</v>
      </c>
      <c r="O1495" s="69">
        <v>0</v>
      </c>
      <c r="P1495" s="69">
        <v>1</v>
      </c>
      <c r="Q1495" s="69">
        <v>0</v>
      </c>
      <c r="R1495" s="69">
        <v>2</v>
      </c>
      <c r="S1495" s="69">
        <v>32768</v>
      </c>
      <c r="T1495" s="69">
        <v>100</v>
      </c>
      <c r="U1495" s="69">
        <v>0</v>
      </c>
      <c r="V1495" s="69">
        <v>0</v>
      </c>
      <c r="W1495" s="69">
        <v>0</v>
      </c>
      <c r="X1495" s="69">
        <v>0</v>
      </c>
      <c r="Y1495" s="69">
        <v>0</v>
      </c>
      <c r="Z1495" s="69">
        <v>0</v>
      </c>
      <c r="AA1495" s="69">
        <v>1</v>
      </c>
      <c r="AB1495" s="69">
        <v>31</v>
      </c>
      <c r="AC1495" s="69">
        <v>0</v>
      </c>
      <c r="AD1495" s="69">
        <v>0</v>
      </c>
      <c r="AE1495" s="69">
        <v>0</v>
      </c>
      <c r="AF1495" s="69">
        <v>1</v>
      </c>
      <c r="AG1495" s="69">
        <v>0</v>
      </c>
      <c r="AH1495" s="69">
        <v>1</v>
      </c>
      <c r="AI1495" s="69">
        <v>0</v>
      </c>
      <c r="AJ1495" s="69">
        <v>0</v>
      </c>
      <c r="AK1495" s="69">
        <v>0</v>
      </c>
      <c r="AL1495" s="69">
        <v>0</v>
      </c>
      <c r="AM1495" s="69">
        <v>0</v>
      </c>
      <c r="AN1495" s="69">
        <v>0</v>
      </c>
      <c r="AO1495" s="69">
        <v>0</v>
      </c>
      <c r="AP1495" s="69">
        <v>0</v>
      </c>
      <c r="AQ1495" s="84">
        <v>0</v>
      </c>
      <c r="AR1495" s="69">
        <v>0</v>
      </c>
      <c r="AS1495" s="69">
        <v>0</v>
      </c>
      <c r="AT1495" s="69">
        <v>0</v>
      </c>
      <c r="AU1495" s="69">
        <v>0</v>
      </c>
      <c r="AV1495" s="69">
        <v>0</v>
      </c>
      <c r="AW1495" s="69">
        <v>0</v>
      </c>
      <c r="AX1495" s="69">
        <v>0</v>
      </c>
      <c r="AY1495" s="69">
        <v>0</v>
      </c>
      <c r="AZ1495" s="69">
        <v>0</v>
      </c>
      <c r="BA1495" s="69">
        <v>0</v>
      </c>
      <c r="BB1495" s="69">
        <v>0</v>
      </c>
      <c r="BC1495" s="69">
        <v>0</v>
      </c>
      <c r="BD1495" s="69">
        <v>0</v>
      </c>
      <c r="BE1495" s="69">
        <v>0</v>
      </c>
      <c r="BF1495" s="69">
        <v>0</v>
      </c>
      <c r="BG1495" s="69">
        <v>0</v>
      </c>
      <c r="BH1495" s="69">
        <v>0</v>
      </c>
      <c r="BK1495" s="69">
        <v>3</v>
      </c>
      <c r="BL1495" s="69">
        <v>10</v>
      </c>
      <c r="BM1495" s="69">
        <v>1</v>
      </c>
      <c r="BN1495" s="69">
        <v>31</v>
      </c>
      <c r="BO1495" s="89">
        <v>0</v>
      </c>
      <c r="BP1495" s="69">
        <v>1</v>
      </c>
      <c r="BQ1495" s="69">
        <v>1</v>
      </c>
      <c r="BR1495" s="69">
        <v>1</v>
      </c>
      <c r="BS1495" s="69">
        <v>24021</v>
      </c>
      <c r="BT1495" s="69">
        <v>0</v>
      </c>
      <c r="BU1495" s="69">
        <v>0</v>
      </c>
      <c r="BV1495" s="69">
        <v>1000</v>
      </c>
      <c r="BW1495" s="69">
        <v>0</v>
      </c>
      <c r="BY1495" s="69">
        <v>0</v>
      </c>
      <c r="BZ1495" s="69">
        <v>0</v>
      </c>
      <c r="CA1495" s="69">
        <v>31</v>
      </c>
      <c r="CB1495" s="89">
        <v>0</v>
      </c>
      <c r="CC1495" s="69">
        <v>0</v>
      </c>
      <c r="CD1495" s="69">
        <v>0</v>
      </c>
      <c r="CE1495" s="69">
        <v>0</v>
      </c>
      <c r="CF1495" s="69">
        <v>0</v>
      </c>
      <c r="CG1495" s="69">
        <v>0</v>
      </c>
      <c r="CH1495" s="69">
        <v>0</v>
      </c>
      <c r="CI1495" s="69">
        <v>0</v>
      </c>
      <c r="CJ1495" s="69">
        <v>0</v>
      </c>
      <c r="CL1495" s="69">
        <v>0</v>
      </c>
      <c r="CM1495" s="69">
        <v>0</v>
      </c>
      <c r="CN1495" s="69">
        <v>0</v>
      </c>
      <c r="CO1495" s="89">
        <v>0</v>
      </c>
      <c r="CP1495" s="69">
        <v>0</v>
      </c>
      <c r="CQ1495" s="69">
        <v>0</v>
      </c>
      <c r="CR1495" s="69">
        <v>0</v>
      </c>
      <c r="CS1495" s="69">
        <v>0</v>
      </c>
      <c r="CT1495" s="69">
        <v>0</v>
      </c>
      <c r="CU1495" s="69">
        <v>0</v>
      </c>
      <c r="CV1495" s="69">
        <v>0</v>
      </c>
      <c r="CW1495" s="69">
        <v>0</v>
      </c>
      <c r="CZ1495" s="69">
        <v>0</v>
      </c>
      <c r="DA1495" s="69">
        <v>0</v>
      </c>
      <c r="DB1495" s="69">
        <v>20</v>
      </c>
      <c r="DC1495" s="69">
        <v>0</v>
      </c>
      <c r="DD1495" s="69">
        <v>0</v>
      </c>
      <c r="DE1495" s="69">
        <v>0</v>
      </c>
      <c r="DF1495" s="69">
        <v>0</v>
      </c>
      <c r="DG1495" s="69">
        <v>1</v>
      </c>
      <c r="DI1495" s="69" t="e">
        <f>INDEX(Sheet3!$E$78:$E$1130,MATCH(A1495,Sheet3!$D$78:$D$1130,0))</f>
        <v>#N/A</v>
      </c>
      <c r="DJ1495" s="69" t="str">
        <f t="shared" si="283"/>
        <v>skill_icons.ps_pet_skill_031</v>
      </c>
      <c r="DK1495" s="69" t="s">
        <v>3344</v>
      </c>
      <c r="DL1495" s="93"/>
      <c r="DM1495" s="94" t="s">
        <v>3345</v>
      </c>
      <c r="DN1495" s="69" t="e">
        <f>"造成["&amp;INDEX(Sheet5!$L$2:$L$11,MATCH(BL1495,Sheet5!$J$2:$J$11,0))&amp;":"&amp;BR1495&amp;"*"&amp;BS1495/1000&amp;"]"&amp;INDEX(Sheet5!$I$2:$I$4,MATCH(BR1495,Sheet5!$H$2:$H$4,0))&amp;"的"&amp;INDEX(Sheet5!$K$2:$K$11,MATCH(BL1495,Sheet5!$J$2:$J$11,0))</f>
        <v>#N/A</v>
      </c>
      <c r="DO1495" s="69" t="e">
        <f>"造成["&amp;INDEX(Sheet5!$L$2:$L$11,MATCH(BY1495,Sheet5!$J$2:$J$11,0))&amp;":"&amp;CE1495&amp;"*"&amp;CF1495/1000&amp;"]"&amp;INDEX(Sheet5!$I$2:$I$4,MATCH(CE1495,Sheet5!$H$2:$H$4,0))&amp;"的"&amp;INDEX(Sheet5!$K$2:$K$11,MATCH(BY1495,Sheet5!$J$2:$J$11,0))</f>
        <v>#N/A</v>
      </c>
      <c r="DP1495" s="69"/>
      <c r="DQ1495" s="69"/>
      <c r="DR1495" s="69" t="e">
        <f t="shared" si="286"/>
        <v>#N/A</v>
      </c>
      <c r="DS1495" s="90">
        <f>MATCH(A1495,Sheet5!D:D,0)</f>
        <v>160</v>
      </c>
      <c r="DT1495" s="94" t="e">
        <f>MATCH(A1495,Sheet5!F:F,0)</f>
        <v>#N/A</v>
      </c>
      <c r="DU1495" s="69">
        <v>20</v>
      </c>
      <c r="DV1495" s="69">
        <v>0</v>
      </c>
      <c r="DW1495" s="69">
        <v>0</v>
      </c>
      <c r="DX1495" s="69">
        <v>0</v>
      </c>
      <c r="DY1495" s="69">
        <v>0</v>
      </c>
    </row>
    <row r="1496" spans="1:129" ht="15">
      <c r="A1496" s="69">
        <v>72204</v>
      </c>
      <c r="B1496" s="69">
        <v>0</v>
      </c>
      <c r="C1496" s="69">
        <v>1</v>
      </c>
      <c r="D1496" s="69" t="s">
        <v>3346</v>
      </c>
      <c r="E1496" s="69" t="s">
        <v>2924</v>
      </c>
      <c r="F1496" s="69" t="s">
        <v>2925</v>
      </c>
      <c r="G1496" s="69">
        <v>1</v>
      </c>
      <c r="H1496" s="69" t="s">
        <v>852</v>
      </c>
      <c r="I1496" s="69">
        <v>0</v>
      </c>
      <c r="J1496" s="69">
        <v>0</v>
      </c>
      <c r="K1496" s="69">
        <v>0</v>
      </c>
      <c r="M1496" s="69">
        <v>0</v>
      </c>
      <c r="O1496" s="69">
        <v>0</v>
      </c>
      <c r="P1496" s="69">
        <v>1</v>
      </c>
      <c r="Q1496" s="69">
        <v>0</v>
      </c>
      <c r="R1496" s="69">
        <v>2</v>
      </c>
      <c r="S1496" s="69">
        <v>2048</v>
      </c>
      <c r="T1496" s="69">
        <v>30</v>
      </c>
      <c r="U1496" s="69">
        <v>0</v>
      </c>
      <c r="V1496" s="69">
        <v>0</v>
      </c>
      <c r="W1496" s="69">
        <v>0</v>
      </c>
      <c r="X1496" s="69">
        <v>0</v>
      </c>
      <c r="Y1496" s="69">
        <v>0</v>
      </c>
      <c r="Z1496" s="69">
        <v>0</v>
      </c>
      <c r="AA1496" s="69">
        <v>1</v>
      </c>
      <c r="AB1496" s="69">
        <v>31</v>
      </c>
      <c r="AC1496" s="69">
        <v>0</v>
      </c>
      <c r="AD1496" s="69">
        <v>0</v>
      </c>
      <c r="AE1496" s="69">
        <v>0</v>
      </c>
      <c r="AF1496" s="69">
        <v>1</v>
      </c>
      <c r="AG1496" s="69">
        <v>0</v>
      </c>
      <c r="AH1496" s="69">
        <v>1</v>
      </c>
      <c r="AI1496" s="69">
        <v>0</v>
      </c>
      <c r="AJ1496" s="69">
        <v>0</v>
      </c>
      <c r="AK1496" s="69">
        <v>0</v>
      </c>
      <c r="AL1496" s="69">
        <v>0</v>
      </c>
      <c r="AM1496" s="69">
        <v>0</v>
      </c>
      <c r="AN1496" s="69">
        <v>0</v>
      </c>
      <c r="AO1496" s="69">
        <v>0</v>
      </c>
      <c r="AP1496" s="69">
        <v>0</v>
      </c>
      <c r="AQ1496" s="84">
        <v>0</v>
      </c>
      <c r="AR1496" s="69">
        <v>0</v>
      </c>
      <c r="AS1496" s="69">
        <v>0</v>
      </c>
      <c r="AT1496" s="69">
        <v>0</v>
      </c>
      <c r="AU1496" s="69">
        <v>0</v>
      </c>
      <c r="AV1496" s="69">
        <v>0</v>
      </c>
      <c r="AW1496" s="69">
        <v>0</v>
      </c>
      <c r="AX1496" s="69">
        <v>0</v>
      </c>
      <c r="AY1496" s="69">
        <v>0</v>
      </c>
      <c r="AZ1496" s="69">
        <v>0</v>
      </c>
      <c r="BA1496" s="69">
        <v>0</v>
      </c>
      <c r="BB1496" s="69">
        <v>0</v>
      </c>
      <c r="BC1496" s="69">
        <v>0</v>
      </c>
      <c r="BD1496" s="69">
        <v>0</v>
      </c>
      <c r="BE1496" s="69">
        <v>0</v>
      </c>
      <c r="BF1496" s="69">
        <v>0</v>
      </c>
      <c r="BG1496" s="69">
        <v>0</v>
      </c>
      <c r="BH1496" s="69">
        <v>0</v>
      </c>
      <c r="BK1496" s="69">
        <v>3</v>
      </c>
      <c r="BL1496" s="69">
        <v>10</v>
      </c>
      <c r="BM1496" s="69">
        <v>2</v>
      </c>
      <c r="BN1496" s="69">
        <v>31</v>
      </c>
      <c r="BO1496" s="89">
        <v>0</v>
      </c>
      <c r="BP1496" s="69">
        <v>1</v>
      </c>
      <c r="BQ1496" s="69">
        <v>1</v>
      </c>
      <c r="BR1496" s="69">
        <v>1</v>
      </c>
      <c r="BS1496" s="69">
        <v>21022</v>
      </c>
      <c r="BT1496" s="69">
        <v>0</v>
      </c>
      <c r="BU1496" s="69">
        <v>0</v>
      </c>
      <c r="BV1496" s="69">
        <v>1000</v>
      </c>
      <c r="BW1496" s="69">
        <v>0</v>
      </c>
      <c r="BY1496" s="69">
        <v>0</v>
      </c>
      <c r="BZ1496" s="69">
        <v>0</v>
      </c>
      <c r="CA1496" s="69">
        <v>31</v>
      </c>
      <c r="CB1496" s="89">
        <v>0</v>
      </c>
      <c r="CC1496" s="69">
        <v>0</v>
      </c>
      <c r="CD1496" s="69">
        <v>0</v>
      </c>
      <c r="CE1496" s="69">
        <v>0</v>
      </c>
      <c r="CF1496" s="69">
        <v>0</v>
      </c>
      <c r="CG1496" s="69">
        <v>0</v>
      </c>
      <c r="CH1496" s="69">
        <v>0</v>
      </c>
      <c r="CI1496" s="69">
        <v>0</v>
      </c>
      <c r="CJ1496" s="69">
        <v>0</v>
      </c>
      <c r="CL1496" s="69">
        <v>0</v>
      </c>
      <c r="CM1496" s="69">
        <v>0</v>
      </c>
      <c r="CN1496" s="69">
        <v>0</v>
      </c>
      <c r="CO1496" s="89">
        <v>0</v>
      </c>
      <c r="CP1496" s="69">
        <v>0</v>
      </c>
      <c r="CQ1496" s="69">
        <v>0</v>
      </c>
      <c r="CR1496" s="69">
        <v>0</v>
      </c>
      <c r="CS1496" s="69">
        <v>0</v>
      </c>
      <c r="CT1496" s="69">
        <v>0</v>
      </c>
      <c r="CU1496" s="69">
        <v>0</v>
      </c>
      <c r="CV1496" s="69">
        <v>0</v>
      </c>
      <c r="CW1496" s="69">
        <v>0</v>
      </c>
      <c r="CZ1496" s="69">
        <v>0</v>
      </c>
      <c r="DA1496" s="69">
        <v>0</v>
      </c>
      <c r="DB1496" s="69">
        <v>30</v>
      </c>
      <c r="DC1496" s="69">
        <v>30</v>
      </c>
      <c r="DD1496" s="69">
        <v>0</v>
      </c>
      <c r="DE1496" s="69">
        <v>0</v>
      </c>
      <c r="DF1496" s="69">
        <v>0</v>
      </c>
      <c r="DG1496" s="69">
        <v>1</v>
      </c>
      <c r="DI1496" s="69" t="e">
        <f>INDEX(Sheet3!$E$78:$E$1130,MATCH(A1496,Sheet3!$D$78:$D$1130,0))</f>
        <v>#N/A</v>
      </c>
      <c r="DJ1496" s="69" t="str">
        <f t="shared" si="283"/>
        <v>skill_icons.ps_pet_skill_034</v>
      </c>
      <c r="DK1496" s="69" t="s">
        <v>3347</v>
      </c>
      <c r="DL1496" s="93"/>
      <c r="DM1496" s="159" t="s">
        <v>3348</v>
      </c>
      <c r="DN1496" s="69" t="e">
        <f>"造成["&amp;INDEX(Sheet5!$L$2:$L$11,MATCH(BL1496,Sheet5!$J$2:$J$11,0))&amp;":"&amp;BR1496&amp;"*"&amp;BS1496/1000&amp;"]"&amp;INDEX(Sheet5!$I$2:$I$4,MATCH(BR1496,Sheet5!$H$2:$H$4,0))&amp;"的"&amp;INDEX(Sheet5!$K$2:$K$11,MATCH(BL1496,Sheet5!$J$2:$J$11,0))</f>
        <v>#N/A</v>
      </c>
      <c r="DO1496" s="69" t="e">
        <f>"造成["&amp;INDEX(Sheet5!$L$2:$L$11,MATCH(BY1496,Sheet5!$J$2:$J$11,0))&amp;":"&amp;CE1496&amp;"*"&amp;CF1496/1000&amp;"]"&amp;INDEX(Sheet5!$I$2:$I$4,MATCH(CE1496,Sheet5!$H$2:$H$4,0))&amp;"的"&amp;INDEX(Sheet5!$K$2:$K$11,MATCH(BY1496,Sheet5!$J$2:$J$11,0))</f>
        <v>#N/A</v>
      </c>
      <c r="DP1496" s="69"/>
      <c r="DQ1496" s="69"/>
      <c r="DR1496" s="69" t="e">
        <f t="shared" si="286"/>
        <v>#N/A</v>
      </c>
      <c r="DS1496" s="90">
        <f>MATCH(A1496,Sheet5!D:D,0)</f>
        <v>161</v>
      </c>
      <c r="DT1496" s="94" t="e">
        <f>MATCH(A1496,Sheet5!F:F,0)</f>
        <v>#N/A</v>
      </c>
      <c r="DU1496" s="69">
        <v>15</v>
      </c>
      <c r="DV1496" s="69">
        <v>15</v>
      </c>
      <c r="DW1496" s="69">
        <v>0</v>
      </c>
      <c r="DX1496" s="69">
        <v>0</v>
      </c>
      <c r="DY1496" s="69">
        <v>0</v>
      </c>
    </row>
    <row r="1497" spans="1:129" ht="15" customHeight="1">
      <c r="A1497" s="69">
        <v>72304</v>
      </c>
      <c r="B1497" s="69">
        <v>0</v>
      </c>
      <c r="C1497" s="69">
        <v>1</v>
      </c>
      <c r="D1497" s="69" t="s">
        <v>3349</v>
      </c>
      <c r="E1497" s="69" t="s">
        <v>2929</v>
      </c>
      <c r="F1497" s="69" t="s">
        <v>1571</v>
      </c>
      <c r="G1497" s="69">
        <v>1</v>
      </c>
      <c r="H1497" s="69" t="s">
        <v>852</v>
      </c>
      <c r="I1497" s="69">
        <v>0</v>
      </c>
      <c r="J1497" s="69">
        <v>0</v>
      </c>
      <c r="K1497" s="69">
        <v>0</v>
      </c>
      <c r="M1497" s="69">
        <v>0</v>
      </c>
      <c r="O1497" s="69">
        <v>0</v>
      </c>
      <c r="P1497" s="69">
        <v>1</v>
      </c>
      <c r="Q1497" s="69">
        <v>0</v>
      </c>
      <c r="R1497" s="69">
        <v>2</v>
      </c>
      <c r="S1497" s="69">
        <v>2048</v>
      </c>
      <c r="T1497" s="69">
        <v>40</v>
      </c>
      <c r="U1497" s="69">
        <v>0</v>
      </c>
      <c r="V1497" s="69">
        <v>0</v>
      </c>
      <c r="W1497" s="69">
        <v>0</v>
      </c>
      <c r="X1497" s="69">
        <v>0</v>
      </c>
      <c r="Y1497" s="69">
        <v>0</v>
      </c>
      <c r="Z1497" s="69">
        <v>0</v>
      </c>
      <c r="AA1497" s="69">
        <v>1</v>
      </c>
      <c r="AB1497" s="69">
        <v>31</v>
      </c>
      <c r="AC1497" s="69">
        <v>0</v>
      </c>
      <c r="AD1497" s="69">
        <v>0</v>
      </c>
      <c r="AE1497" s="69">
        <v>0</v>
      </c>
      <c r="AF1497" s="69">
        <v>1</v>
      </c>
      <c r="AG1497" s="69">
        <v>0</v>
      </c>
      <c r="AH1497" s="69">
        <v>1</v>
      </c>
      <c r="AI1497" s="69">
        <v>0</v>
      </c>
      <c r="AJ1497" s="69">
        <v>0</v>
      </c>
      <c r="AK1497" s="69">
        <v>0</v>
      </c>
      <c r="AL1497" s="69">
        <v>0</v>
      </c>
      <c r="AM1497" s="69">
        <v>0</v>
      </c>
      <c r="AN1497" s="69">
        <v>0</v>
      </c>
      <c r="AO1497" s="69">
        <v>0</v>
      </c>
      <c r="AP1497" s="69">
        <v>0</v>
      </c>
      <c r="AQ1497" s="84">
        <v>0</v>
      </c>
      <c r="AR1497" s="69">
        <v>0</v>
      </c>
      <c r="AS1497" s="69">
        <v>0</v>
      </c>
      <c r="AT1497" s="69">
        <v>0</v>
      </c>
      <c r="AU1497" s="69">
        <v>0</v>
      </c>
      <c r="AV1497" s="69">
        <v>0</v>
      </c>
      <c r="AW1497" s="69">
        <v>0</v>
      </c>
      <c r="AX1497" s="69">
        <v>0</v>
      </c>
      <c r="AY1497" s="69">
        <v>0</v>
      </c>
      <c r="AZ1497" s="69">
        <v>0</v>
      </c>
      <c r="BA1497" s="69">
        <v>0</v>
      </c>
      <c r="BB1497" s="69">
        <v>0</v>
      </c>
      <c r="BC1497" s="69">
        <v>0</v>
      </c>
      <c r="BD1497" s="69">
        <v>0</v>
      </c>
      <c r="BE1497" s="69">
        <v>0</v>
      </c>
      <c r="BF1497" s="69">
        <v>0</v>
      </c>
      <c r="BG1497" s="69">
        <v>0</v>
      </c>
      <c r="BH1497" s="69">
        <v>0</v>
      </c>
      <c r="BK1497" s="69">
        <v>3</v>
      </c>
      <c r="BL1497" s="69">
        <v>10</v>
      </c>
      <c r="BM1497" s="69">
        <v>1</v>
      </c>
      <c r="BN1497" s="69">
        <v>31</v>
      </c>
      <c r="BO1497" s="89">
        <v>0</v>
      </c>
      <c r="BP1497" s="69">
        <v>1</v>
      </c>
      <c r="BQ1497" s="69">
        <v>1</v>
      </c>
      <c r="BR1497" s="69">
        <v>1</v>
      </c>
      <c r="BS1497" s="69">
        <v>24023</v>
      </c>
      <c r="BT1497" s="69">
        <v>0</v>
      </c>
      <c r="BU1497" s="69">
        <v>0</v>
      </c>
      <c r="BV1497" s="69">
        <v>1000</v>
      </c>
      <c r="BW1497" s="69">
        <v>0</v>
      </c>
      <c r="BY1497" s="69">
        <v>0</v>
      </c>
      <c r="BZ1497" s="69">
        <v>0</v>
      </c>
      <c r="CA1497" s="69">
        <v>31</v>
      </c>
      <c r="CB1497" s="89">
        <v>0</v>
      </c>
      <c r="CC1497" s="69">
        <v>0</v>
      </c>
      <c r="CD1497" s="69">
        <v>0</v>
      </c>
      <c r="CE1497" s="69">
        <v>0</v>
      </c>
      <c r="CF1497" s="69">
        <v>0</v>
      </c>
      <c r="CG1497" s="69">
        <v>0</v>
      </c>
      <c r="CH1497" s="69">
        <v>0</v>
      </c>
      <c r="CI1497" s="69">
        <v>0</v>
      </c>
      <c r="CJ1497" s="69">
        <v>0</v>
      </c>
      <c r="CL1497" s="69">
        <v>0</v>
      </c>
      <c r="CM1497" s="69">
        <v>0</v>
      </c>
      <c r="CN1497" s="69">
        <v>0</v>
      </c>
      <c r="CO1497" s="89">
        <v>0</v>
      </c>
      <c r="CP1497" s="69">
        <v>0</v>
      </c>
      <c r="CQ1497" s="69">
        <v>0</v>
      </c>
      <c r="CR1497" s="69">
        <v>0</v>
      </c>
      <c r="CS1497" s="69">
        <v>0</v>
      </c>
      <c r="CT1497" s="69">
        <v>0</v>
      </c>
      <c r="CU1497" s="69">
        <v>0</v>
      </c>
      <c r="CV1497" s="69">
        <v>0</v>
      </c>
      <c r="CW1497" s="69">
        <v>0</v>
      </c>
      <c r="CZ1497" s="69">
        <v>0</v>
      </c>
      <c r="DA1497" s="69">
        <v>0</v>
      </c>
      <c r="DB1497" s="69">
        <v>20</v>
      </c>
      <c r="DC1497" s="69">
        <v>40</v>
      </c>
      <c r="DD1497" s="69">
        <v>0</v>
      </c>
      <c r="DE1497" s="69">
        <v>0</v>
      </c>
      <c r="DF1497" s="69">
        <v>0</v>
      </c>
      <c r="DG1497" s="69">
        <v>1</v>
      </c>
      <c r="DI1497" s="69" t="e">
        <f>INDEX(Sheet3!$E$78:$E$1130,MATCH(A1497,Sheet3!$D$78:$D$1130,0))</f>
        <v>#N/A</v>
      </c>
      <c r="DJ1497" s="69" t="str">
        <f t="shared" si="283"/>
        <v>skill_icons.ps_pet_skill_037</v>
      </c>
      <c r="DK1497" s="69" t="s">
        <v>3350</v>
      </c>
      <c r="DL1497" s="93"/>
      <c r="DM1497" s="159" t="s">
        <v>3351</v>
      </c>
      <c r="DN1497" s="69" t="e">
        <f>"造成["&amp;INDEX(Sheet5!$L$2:$L$11,MATCH(BL1497,Sheet5!$J$2:$J$11,0))&amp;":"&amp;BR1497&amp;"*"&amp;BS1497/1000&amp;"]"&amp;INDEX(Sheet5!$I$2:$I$4,MATCH(BR1497,Sheet5!$H$2:$H$4,0))&amp;"的"&amp;INDEX(Sheet5!$K$2:$K$11,MATCH(BL1497,Sheet5!$J$2:$J$11,0))</f>
        <v>#N/A</v>
      </c>
      <c r="DO1497" s="69" t="e">
        <f>"造成["&amp;INDEX(Sheet5!$L$2:$L$11,MATCH(BY1497,Sheet5!$J$2:$J$11,0))&amp;":"&amp;CE1497&amp;"*"&amp;CF1497/1000&amp;"]"&amp;INDEX(Sheet5!$I$2:$I$4,MATCH(CE1497,Sheet5!$H$2:$H$4,0))&amp;"的"&amp;INDEX(Sheet5!$K$2:$K$11,MATCH(BY1497,Sheet5!$J$2:$J$11,0))</f>
        <v>#N/A</v>
      </c>
      <c r="DP1497" s="69"/>
      <c r="DQ1497" s="69"/>
      <c r="DR1497" s="69" t="e">
        <f t="shared" si="286"/>
        <v>#N/A</v>
      </c>
      <c r="DS1497" s="90">
        <f>MATCH(A1497,Sheet5!D:D,0)</f>
        <v>162</v>
      </c>
      <c r="DT1497" s="94" t="e">
        <f>MATCH(A1497,Sheet5!F:F,0)</f>
        <v>#N/A</v>
      </c>
      <c r="DU1497" s="69">
        <v>20</v>
      </c>
      <c r="DV1497" s="69">
        <v>40</v>
      </c>
      <c r="DW1497" s="69">
        <v>0</v>
      </c>
      <c r="DX1497" s="69">
        <v>0</v>
      </c>
      <c r="DY1497" s="69">
        <v>0</v>
      </c>
    </row>
    <row r="1498" spans="1:129" ht="15">
      <c r="A1498" s="69">
        <v>72404</v>
      </c>
      <c r="B1498" s="69">
        <v>0</v>
      </c>
      <c r="C1498" s="69">
        <v>1</v>
      </c>
      <c r="D1498" s="69" t="s">
        <v>3352</v>
      </c>
      <c r="E1498" s="69" t="s">
        <v>2933</v>
      </c>
      <c r="F1498" s="69" t="s">
        <v>2934</v>
      </c>
      <c r="G1498" s="69">
        <v>1</v>
      </c>
      <c r="H1498" s="69" t="s">
        <v>852</v>
      </c>
      <c r="I1498" s="69">
        <v>0</v>
      </c>
      <c r="J1498" s="69">
        <v>0</v>
      </c>
      <c r="K1498" s="69">
        <v>0</v>
      </c>
      <c r="M1498" s="69">
        <v>0</v>
      </c>
      <c r="O1498" s="69">
        <v>0</v>
      </c>
      <c r="P1498" s="69">
        <v>1</v>
      </c>
      <c r="Q1498" s="69">
        <v>0</v>
      </c>
      <c r="R1498" s="69">
        <v>2</v>
      </c>
      <c r="S1498" s="69">
        <v>64</v>
      </c>
      <c r="T1498" s="69">
        <v>40</v>
      </c>
      <c r="U1498" s="69">
        <v>20</v>
      </c>
      <c r="V1498" s="69">
        <v>0</v>
      </c>
      <c r="W1498" s="69">
        <v>0</v>
      </c>
      <c r="X1498" s="69">
        <v>0</v>
      </c>
      <c r="Y1498" s="69">
        <v>0</v>
      </c>
      <c r="Z1498" s="69">
        <v>0</v>
      </c>
      <c r="AA1498" s="69">
        <v>1</v>
      </c>
      <c r="AB1498" s="69">
        <v>31</v>
      </c>
      <c r="AC1498" s="69">
        <v>0</v>
      </c>
      <c r="AD1498" s="69">
        <v>0</v>
      </c>
      <c r="AE1498" s="69">
        <v>0</v>
      </c>
      <c r="AF1498" s="69">
        <v>1</v>
      </c>
      <c r="AG1498" s="69">
        <v>0</v>
      </c>
      <c r="AH1498" s="69">
        <v>1</v>
      </c>
      <c r="AI1498" s="69">
        <v>0</v>
      </c>
      <c r="AJ1498" s="69">
        <v>0</v>
      </c>
      <c r="AK1498" s="69">
        <v>0</v>
      </c>
      <c r="AL1498" s="69">
        <v>0</v>
      </c>
      <c r="AM1498" s="69">
        <v>0</v>
      </c>
      <c r="AN1498" s="69">
        <v>0</v>
      </c>
      <c r="AO1498" s="69">
        <v>0</v>
      </c>
      <c r="AP1498" s="69">
        <v>0</v>
      </c>
      <c r="AQ1498" s="84">
        <v>0</v>
      </c>
      <c r="AR1498" s="69">
        <v>0</v>
      </c>
      <c r="AS1498" s="69">
        <v>0</v>
      </c>
      <c r="AT1498" s="69">
        <v>0</v>
      </c>
      <c r="AU1498" s="69">
        <v>0</v>
      </c>
      <c r="AV1498" s="69">
        <v>0</v>
      </c>
      <c r="AW1498" s="69">
        <v>0</v>
      </c>
      <c r="AX1498" s="69">
        <v>0</v>
      </c>
      <c r="AY1498" s="69">
        <v>0</v>
      </c>
      <c r="AZ1498" s="69">
        <v>0</v>
      </c>
      <c r="BA1498" s="69">
        <v>0</v>
      </c>
      <c r="BB1498" s="69">
        <v>0</v>
      </c>
      <c r="BC1498" s="69">
        <v>0</v>
      </c>
      <c r="BD1498" s="69">
        <v>0</v>
      </c>
      <c r="BE1498" s="69">
        <v>0</v>
      </c>
      <c r="BF1498" s="69">
        <v>0</v>
      </c>
      <c r="BG1498" s="69">
        <v>0</v>
      </c>
      <c r="BH1498" s="69">
        <v>0</v>
      </c>
      <c r="BK1498" s="69">
        <v>3</v>
      </c>
      <c r="BL1498" s="69">
        <v>10</v>
      </c>
      <c r="BM1498" s="69">
        <v>1</v>
      </c>
      <c r="BN1498" s="69">
        <v>31</v>
      </c>
      <c r="BO1498" s="89">
        <v>0</v>
      </c>
      <c r="BP1498" s="69">
        <v>1</v>
      </c>
      <c r="BQ1498" s="69">
        <v>1</v>
      </c>
      <c r="BR1498" s="69">
        <v>1</v>
      </c>
      <c r="BS1498" s="69">
        <v>24024</v>
      </c>
      <c r="BT1498" s="69">
        <v>0</v>
      </c>
      <c r="BU1498" s="69">
        <v>0</v>
      </c>
      <c r="BV1498" s="69">
        <v>1000</v>
      </c>
      <c r="BW1498" s="69">
        <v>0</v>
      </c>
      <c r="BY1498" s="69">
        <v>0</v>
      </c>
      <c r="BZ1498" s="69">
        <v>0</v>
      </c>
      <c r="CA1498" s="69">
        <v>31</v>
      </c>
      <c r="CB1498" s="89">
        <v>0</v>
      </c>
      <c r="CC1498" s="69">
        <v>0</v>
      </c>
      <c r="CD1498" s="69">
        <v>0</v>
      </c>
      <c r="CE1498" s="69">
        <v>0</v>
      </c>
      <c r="CF1498" s="69">
        <v>0</v>
      </c>
      <c r="CG1498" s="69">
        <v>0</v>
      </c>
      <c r="CH1498" s="69">
        <v>0</v>
      </c>
      <c r="CI1498" s="69">
        <v>0</v>
      </c>
      <c r="CJ1498" s="69">
        <v>0</v>
      </c>
      <c r="CL1498" s="69">
        <v>0</v>
      </c>
      <c r="CM1498" s="69">
        <v>0</v>
      </c>
      <c r="CN1498" s="69">
        <v>0</v>
      </c>
      <c r="CO1498" s="89">
        <v>0</v>
      </c>
      <c r="CP1498" s="69">
        <v>0</v>
      </c>
      <c r="CQ1498" s="69">
        <v>0</v>
      </c>
      <c r="CR1498" s="69">
        <v>0</v>
      </c>
      <c r="CS1498" s="69">
        <v>0</v>
      </c>
      <c r="CT1498" s="69">
        <v>0</v>
      </c>
      <c r="CU1498" s="69">
        <v>0</v>
      </c>
      <c r="CV1498" s="69">
        <v>0</v>
      </c>
      <c r="CW1498" s="69">
        <v>0</v>
      </c>
      <c r="CZ1498" s="69">
        <v>0</v>
      </c>
      <c r="DA1498" s="69">
        <v>0</v>
      </c>
      <c r="DB1498" s="69">
        <v>20</v>
      </c>
      <c r="DC1498" s="69">
        <v>40</v>
      </c>
      <c r="DD1498" s="69">
        <v>0</v>
      </c>
      <c r="DE1498" s="69">
        <v>0</v>
      </c>
      <c r="DF1498" s="69">
        <v>0</v>
      </c>
      <c r="DG1498" s="69">
        <v>1</v>
      </c>
      <c r="DI1498" s="69" t="e">
        <f>INDEX(Sheet3!$E$78:$E$1130,MATCH(A1498,Sheet3!$D$78:$D$1130,0))</f>
        <v>#N/A</v>
      </c>
      <c r="DJ1498" s="69" t="str">
        <f t="shared" si="283"/>
        <v>skill_icons.ps_pet_skill_040</v>
      </c>
      <c r="DK1498" s="69" t="s">
        <v>3353</v>
      </c>
      <c r="DL1498" s="93"/>
      <c r="DM1498" s="159" t="s">
        <v>3354</v>
      </c>
      <c r="DN1498" s="69" t="e">
        <f>"造成["&amp;INDEX(Sheet5!$L$2:$L$11,MATCH(BL1498,Sheet5!$J$2:$J$11,0))&amp;":"&amp;BR1498&amp;"*"&amp;BS1498/1000&amp;"]"&amp;INDEX(Sheet5!$I$2:$I$4,MATCH(BR1498,Sheet5!$H$2:$H$4,0))&amp;"的"&amp;INDEX(Sheet5!$K$2:$K$11,MATCH(BL1498,Sheet5!$J$2:$J$11,0))</f>
        <v>#N/A</v>
      </c>
      <c r="DO1498" s="69" t="e">
        <f>"造成["&amp;INDEX(Sheet5!$L$2:$L$11,MATCH(BY1498,Sheet5!$J$2:$J$11,0))&amp;":"&amp;CE1498&amp;"*"&amp;CF1498/1000&amp;"]"&amp;INDEX(Sheet5!$I$2:$I$4,MATCH(CE1498,Sheet5!$H$2:$H$4,0))&amp;"的"&amp;INDEX(Sheet5!$K$2:$K$11,MATCH(BY1498,Sheet5!$J$2:$J$11,0))</f>
        <v>#N/A</v>
      </c>
      <c r="DP1498" s="69"/>
      <c r="DQ1498" s="69"/>
      <c r="DR1498" s="69" t="e">
        <f t="shared" si="286"/>
        <v>#N/A</v>
      </c>
      <c r="DS1498" s="90">
        <f>MATCH(A1498,Sheet5!D:D,0)</f>
        <v>163</v>
      </c>
      <c r="DT1498" s="94" t="e">
        <f>MATCH(A1498,Sheet5!F:F,0)</f>
        <v>#N/A</v>
      </c>
      <c r="DU1498" s="69">
        <v>20</v>
      </c>
      <c r="DV1498" s="69">
        <v>40</v>
      </c>
      <c r="DW1498" s="69">
        <v>0</v>
      </c>
      <c r="DX1498" s="69">
        <v>0</v>
      </c>
      <c r="DY1498" s="69">
        <v>0</v>
      </c>
    </row>
    <row r="1499" spans="1:129" ht="14.25">
      <c r="A1499" s="69">
        <v>72504</v>
      </c>
      <c r="B1499" s="69">
        <v>0</v>
      </c>
      <c r="C1499" s="69">
        <v>1</v>
      </c>
      <c r="D1499" s="69" t="s">
        <v>3355</v>
      </c>
      <c r="E1499" s="69" t="s">
        <v>2938</v>
      </c>
      <c r="F1499" s="69" t="s">
        <v>2939</v>
      </c>
      <c r="G1499" s="69">
        <v>1</v>
      </c>
      <c r="H1499" s="69" t="s">
        <v>852</v>
      </c>
      <c r="I1499" s="69">
        <v>0</v>
      </c>
      <c r="J1499" s="69">
        <v>0</v>
      </c>
      <c r="K1499" s="69">
        <v>0</v>
      </c>
      <c r="M1499" s="69">
        <v>0</v>
      </c>
      <c r="O1499" s="69">
        <v>0</v>
      </c>
      <c r="P1499" s="69">
        <v>1</v>
      </c>
      <c r="Q1499" s="69">
        <v>0</v>
      </c>
      <c r="R1499" s="69">
        <v>2</v>
      </c>
      <c r="S1499" s="69">
        <v>32768</v>
      </c>
      <c r="T1499" s="69">
        <v>100</v>
      </c>
      <c r="U1499" s="69">
        <v>0</v>
      </c>
      <c r="V1499" s="69">
        <v>0</v>
      </c>
      <c r="W1499" s="69">
        <v>0</v>
      </c>
      <c r="X1499" s="69">
        <v>0</v>
      </c>
      <c r="Y1499" s="69">
        <v>0</v>
      </c>
      <c r="Z1499" s="69">
        <v>0</v>
      </c>
      <c r="AA1499" s="69">
        <v>1</v>
      </c>
      <c r="AB1499" s="69">
        <v>31</v>
      </c>
      <c r="AC1499" s="69">
        <v>0</v>
      </c>
      <c r="AD1499" s="69">
        <v>0</v>
      </c>
      <c r="AE1499" s="69">
        <v>0</v>
      </c>
      <c r="AF1499" s="69">
        <v>1</v>
      </c>
      <c r="AG1499" s="69">
        <v>0</v>
      </c>
      <c r="AH1499" s="69">
        <v>1</v>
      </c>
      <c r="AI1499" s="69">
        <v>0</v>
      </c>
      <c r="AJ1499" s="69">
        <v>0</v>
      </c>
      <c r="AK1499" s="69">
        <v>0</v>
      </c>
      <c r="AL1499" s="69">
        <v>0</v>
      </c>
      <c r="AM1499" s="69">
        <v>0</v>
      </c>
      <c r="AN1499" s="69">
        <v>0</v>
      </c>
      <c r="AO1499" s="69">
        <v>0</v>
      </c>
      <c r="AP1499" s="69">
        <v>0</v>
      </c>
      <c r="AQ1499" s="84">
        <v>0</v>
      </c>
      <c r="AR1499" s="69">
        <v>0</v>
      </c>
      <c r="AS1499" s="69">
        <v>0</v>
      </c>
      <c r="AT1499" s="69">
        <v>0</v>
      </c>
      <c r="AU1499" s="69">
        <v>0</v>
      </c>
      <c r="AV1499" s="69">
        <v>0</v>
      </c>
      <c r="AW1499" s="69">
        <v>0</v>
      </c>
      <c r="AX1499" s="69">
        <v>0</v>
      </c>
      <c r="AY1499" s="69">
        <v>0</v>
      </c>
      <c r="AZ1499" s="69">
        <v>0</v>
      </c>
      <c r="BA1499" s="69">
        <v>0</v>
      </c>
      <c r="BB1499" s="69">
        <v>0</v>
      </c>
      <c r="BC1499" s="69">
        <v>0</v>
      </c>
      <c r="BD1499" s="69">
        <v>0</v>
      </c>
      <c r="BE1499" s="69">
        <v>0</v>
      </c>
      <c r="BF1499" s="69">
        <v>0</v>
      </c>
      <c r="BG1499" s="69">
        <v>0</v>
      </c>
      <c r="BH1499" s="69">
        <v>0</v>
      </c>
      <c r="BK1499" s="69">
        <v>3</v>
      </c>
      <c r="BL1499" s="69">
        <v>10</v>
      </c>
      <c r="BM1499" s="69">
        <v>1</v>
      </c>
      <c r="BN1499" s="69">
        <v>31</v>
      </c>
      <c r="BO1499" s="89">
        <v>0</v>
      </c>
      <c r="BP1499" s="69">
        <v>1</v>
      </c>
      <c r="BQ1499" s="69">
        <v>1</v>
      </c>
      <c r="BR1499" s="69">
        <v>1</v>
      </c>
      <c r="BS1499" s="69">
        <v>24025</v>
      </c>
      <c r="BT1499" s="69">
        <v>0</v>
      </c>
      <c r="BU1499" s="69">
        <v>0</v>
      </c>
      <c r="BV1499" s="69">
        <v>1000</v>
      </c>
      <c r="BW1499" s="69">
        <v>0</v>
      </c>
      <c r="BY1499" s="69">
        <v>0</v>
      </c>
      <c r="BZ1499" s="69">
        <v>0</v>
      </c>
      <c r="CA1499" s="69">
        <v>31</v>
      </c>
      <c r="CB1499" s="89">
        <v>0</v>
      </c>
      <c r="CC1499" s="69">
        <v>0</v>
      </c>
      <c r="CD1499" s="69">
        <v>0</v>
      </c>
      <c r="CE1499" s="69">
        <v>0</v>
      </c>
      <c r="CF1499" s="69">
        <v>0</v>
      </c>
      <c r="CG1499" s="69">
        <v>0</v>
      </c>
      <c r="CH1499" s="69">
        <v>0</v>
      </c>
      <c r="CI1499" s="69">
        <v>0</v>
      </c>
      <c r="CJ1499" s="69">
        <v>0</v>
      </c>
      <c r="CL1499" s="69">
        <v>0</v>
      </c>
      <c r="CM1499" s="69">
        <v>0</v>
      </c>
      <c r="CN1499" s="69">
        <v>0</v>
      </c>
      <c r="CO1499" s="89">
        <v>0</v>
      </c>
      <c r="CP1499" s="69">
        <v>0</v>
      </c>
      <c r="CQ1499" s="69">
        <v>0</v>
      </c>
      <c r="CR1499" s="69">
        <v>0</v>
      </c>
      <c r="CS1499" s="69">
        <v>0</v>
      </c>
      <c r="CT1499" s="69">
        <v>0</v>
      </c>
      <c r="CU1499" s="69">
        <v>0</v>
      </c>
      <c r="CV1499" s="69">
        <v>0</v>
      </c>
      <c r="CW1499" s="69">
        <v>0</v>
      </c>
      <c r="CZ1499" s="69">
        <v>0</v>
      </c>
      <c r="DA1499" s="69">
        <v>0</v>
      </c>
      <c r="DB1499" s="69">
        <v>20</v>
      </c>
      <c r="DC1499" s="69">
        <v>0</v>
      </c>
      <c r="DD1499" s="69">
        <v>0</v>
      </c>
      <c r="DE1499" s="69">
        <v>0</v>
      </c>
      <c r="DF1499" s="69">
        <v>0</v>
      </c>
      <c r="DG1499" s="69">
        <v>1</v>
      </c>
      <c r="DI1499" s="69" t="e">
        <f>INDEX(Sheet3!$E$78:$E$1130,MATCH(A1499,Sheet3!$D$78:$D$1130,0))</f>
        <v>#N/A</v>
      </c>
      <c r="DJ1499" s="69" t="str">
        <f t="shared" si="283"/>
        <v>skill_icons.ps_pet_skill_043</v>
      </c>
      <c r="DK1499" s="69" t="s">
        <v>3356</v>
      </c>
      <c r="DL1499" s="93"/>
      <c r="DM1499" s="94" t="s">
        <v>3357</v>
      </c>
      <c r="DN1499" s="69" t="e">
        <f>"造成["&amp;INDEX(Sheet5!$L$2:$L$11,MATCH(BL1499,Sheet5!$J$2:$J$11,0))&amp;":"&amp;BR1499&amp;"*"&amp;BS1499/1000&amp;"]"&amp;INDEX(Sheet5!$I$2:$I$4,MATCH(BR1499,Sheet5!$H$2:$H$4,0))&amp;"的"&amp;INDEX(Sheet5!$K$2:$K$11,MATCH(BL1499,Sheet5!$J$2:$J$11,0))</f>
        <v>#N/A</v>
      </c>
      <c r="DO1499" s="69" t="e">
        <f>"造成["&amp;INDEX(Sheet5!$L$2:$L$11,MATCH(BY1499,Sheet5!$J$2:$J$11,0))&amp;":"&amp;CE1499&amp;"*"&amp;CF1499/1000&amp;"]"&amp;INDEX(Sheet5!$I$2:$I$4,MATCH(CE1499,Sheet5!$H$2:$H$4,0))&amp;"的"&amp;INDEX(Sheet5!$K$2:$K$11,MATCH(BY1499,Sheet5!$J$2:$J$11,0))</f>
        <v>#N/A</v>
      </c>
      <c r="DP1499" s="69"/>
      <c r="DQ1499" s="69"/>
      <c r="DR1499" s="69" t="e">
        <f t="shared" si="286"/>
        <v>#N/A</v>
      </c>
      <c r="DS1499" s="90">
        <f>MATCH(A1499,Sheet5!D:D,0)</f>
        <v>164</v>
      </c>
      <c r="DT1499" s="94" t="e">
        <f>MATCH(A1499,Sheet5!F:F,0)</f>
        <v>#N/A</v>
      </c>
      <c r="DU1499" s="69">
        <v>20</v>
      </c>
      <c r="DV1499" s="69">
        <v>0</v>
      </c>
      <c r="DW1499" s="69">
        <v>0</v>
      </c>
      <c r="DX1499" s="69">
        <v>0</v>
      </c>
      <c r="DY1499" s="69">
        <v>0</v>
      </c>
    </row>
    <row r="1500" spans="1:129" ht="14.25">
      <c r="A1500" s="69">
        <v>72604</v>
      </c>
      <c r="B1500" s="69">
        <v>0</v>
      </c>
      <c r="C1500" s="69">
        <v>1</v>
      </c>
      <c r="D1500" s="69" t="s">
        <v>3358</v>
      </c>
      <c r="E1500" s="69" t="s">
        <v>2943</v>
      </c>
      <c r="F1500" s="69" t="s">
        <v>2944</v>
      </c>
      <c r="G1500" s="69">
        <v>1</v>
      </c>
      <c r="H1500" s="69" t="s">
        <v>852</v>
      </c>
      <c r="I1500" s="69">
        <v>0</v>
      </c>
      <c r="J1500" s="69">
        <v>0</v>
      </c>
      <c r="K1500" s="69">
        <v>0</v>
      </c>
      <c r="M1500" s="69">
        <v>0</v>
      </c>
      <c r="O1500" s="69">
        <v>0</v>
      </c>
      <c r="P1500" s="69">
        <v>1</v>
      </c>
      <c r="Q1500" s="69">
        <v>0</v>
      </c>
      <c r="R1500" s="69">
        <v>2</v>
      </c>
      <c r="S1500" s="69">
        <v>32768</v>
      </c>
      <c r="T1500" s="69">
        <v>100</v>
      </c>
      <c r="U1500" s="69">
        <v>0</v>
      </c>
      <c r="V1500" s="69">
        <v>0</v>
      </c>
      <c r="W1500" s="69">
        <v>0</v>
      </c>
      <c r="X1500" s="69">
        <v>0</v>
      </c>
      <c r="Y1500" s="69">
        <v>0</v>
      </c>
      <c r="Z1500" s="69">
        <v>0</v>
      </c>
      <c r="AA1500" s="69">
        <v>1</v>
      </c>
      <c r="AB1500" s="69">
        <v>31</v>
      </c>
      <c r="AC1500" s="69">
        <v>0</v>
      </c>
      <c r="AD1500" s="69">
        <v>0</v>
      </c>
      <c r="AE1500" s="69">
        <v>0</v>
      </c>
      <c r="AF1500" s="69">
        <v>1</v>
      </c>
      <c r="AG1500" s="69">
        <v>0</v>
      </c>
      <c r="AH1500" s="69">
        <v>1</v>
      </c>
      <c r="AI1500" s="69">
        <v>0</v>
      </c>
      <c r="AJ1500" s="69">
        <v>0</v>
      </c>
      <c r="AK1500" s="69">
        <v>0</v>
      </c>
      <c r="AL1500" s="69">
        <v>0</v>
      </c>
      <c r="AM1500" s="69">
        <v>0</v>
      </c>
      <c r="AN1500" s="69">
        <v>0</v>
      </c>
      <c r="AO1500" s="69">
        <v>0</v>
      </c>
      <c r="AP1500" s="69">
        <v>0</v>
      </c>
      <c r="AQ1500" s="84">
        <v>0</v>
      </c>
      <c r="AR1500" s="69">
        <v>0</v>
      </c>
      <c r="AS1500" s="69">
        <v>0</v>
      </c>
      <c r="AT1500" s="69">
        <v>0</v>
      </c>
      <c r="AU1500" s="69">
        <v>0</v>
      </c>
      <c r="AV1500" s="69">
        <v>0</v>
      </c>
      <c r="AW1500" s="69">
        <v>0</v>
      </c>
      <c r="AX1500" s="69">
        <v>0</v>
      </c>
      <c r="AY1500" s="69">
        <v>0</v>
      </c>
      <c r="AZ1500" s="69">
        <v>0</v>
      </c>
      <c r="BA1500" s="69">
        <v>0</v>
      </c>
      <c r="BB1500" s="69">
        <v>0</v>
      </c>
      <c r="BC1500" s="69">
        <v>0</v>
      </c>
      <c r="BD1500" s="69">
        <v>0</v>
      </c>
      <c r="BE1500" s="69">
        <v>0</v>
      </c>
      <c r="BF1500" s="69">
        <v>0</v>
      </c>
      <c r="BG1500" s="69">
        <v>0</v>
      </c>
      <c r="BH1500" s="69">
        <v>0</v>
      </c>
      <c r="BK1500" s="69">
        <v>3</v>
      </c>
      <c r="BL1500" s="69">
        <v>10</v>
      </c>
      <c r="BM1500" s="69">
        <v>1</v>
      </c>
      <c r="BN1500" s="69">
        <v>31</v>
      </c>
      <c r="BO1500" s="89">
        <v>0</v>
      </c>
      <c r="BP1500" s="69">
        <v>1</v>
      </c>
      <c r="BQ1500" s="69">
        <v>1</v>
      </c>
      <c r="BR1500" s="69">
        <v>1</v>
      </c>
      <c r="BS1500" s="69">
        <v>24026</v>
      </c>
      <c r="BT1500" s="69">
        <v>0</v>
      </c>
      <c r="BU1500" s="69">
        <v>0</v>
      </c>
      <c r="BV1500" s="69">
        <v>1000</v>
      </c>
      <c r="BW1500" s="69">
        <v>0</v>
      </c>
      <c r="BY1500" s="69">
        <v>0</v>
      </c>
      <c r="BZ1500" s="69">
        <v>0</v>
      </c>
      <c r="CA1500" s="69">
        <v>31</v>
      </c>
      <c r="CB1500" s="89">
        <v>0</v>
      </c>
      <c r="CC1500" s="69">
        <v>0</v>
      </c>
      <c r="CD1500" s="69">
        <v>0</v>
      </c>
      <c r="CE1500" s="69">
        <v>0</v>
      </c>
      <c r="CF1500" s="69">
        <v>0</v>
      </c>
      <c r="CG1500" s="69">
        <v>0</v>
      </c>
      <c r="CH1500" s="69">
        <v>0</v>
      </c>
      <c r="CI1500" s="69">
        <v>0</v>
      </c>
      <c r="CJ1500" s="69">
        <v>0</v>
      </c>
      <c r="CL1500" s="69">
        <v>0</v>
      </c>
      <c r="CM1500" s="69">
        <v>0</v>
      </c>
      <c r="CN1500" s="69">
        <v>0</v>
      </c>
      <c r="CO1500" s="89">
        <v>0</v>
      </c>
      <c r="CP1500" s="69">
        <v>0</v>
      </c>
      <c r="CQ1500" s="69">
        <v>0</v>
      </c>
      <c r="CR1500" s="69">
        <v>0</v>
      </c>
      <c r="CS1500" s="69">
        <v>0</v>
      </c>
      <c r="CT1500" s="69">
        <v>0</v>
      </c>
      <c r="CU1500" s="69">
        <v>0</v>
      </c>
      <c r="CV1500" s="69">
        <v>0</v>
      </c>
      <c r="CW1500" s="69">
        <v>0</v>
      </c>
      <c r="CZ1500" s="69">
        <v>0</v>
      </c>
      <c r="DA1500" s="69">
        <v>0</v>
      </c>
      <c r="DB1500" s="69">
        <v>15</v>
      </c>
      <c r="DC1500" s="69">
        <v>23</v>
      </c>
      <c r="DD1500" s="69">
        <v>0</v>
      </c>
      <c r="DE1500" s="69">
        <v>0</v>
      </c>
      <c r="DF1500" s="69">
        <v>0</v>
      </c>
      <c r="DG1500" s="69">
        <v>1</v>
      </c>
      <c r="DI1500" s="69" t="e">
        <f>INDEX(Sheet3!$E$78:$E$1130,MATCH(A1500,Sheet3!$D$78:$D$1130,0))</f>
        <v>#N/A</v>
      </c>
      <c r="DJ1500" s="69" t="str">
        <f t="shared" si="283"/>
        <v>skill_icons.ps_pet_skill_044</v>
      </c>
      <c r="DK1500" s="69" t="s">
        <v>3359</v>
      </c>
      <c r="DL1500" s="93"/>
      <c r="DM1500" s="94" t="s">
        <v>3360</v>
      </c>
      <c r="DN1500" s="69" t="e">
        <f>"造成["&amp;INDEX(Sheet5!$L$2:$L$11,MATCH(BL1500,Sheet5!$J$2:$J$11,0))&amp;":"&amp;BR1500&amp;"*"&amp;BS1500/1000&amp;"]"&amp;INDEX(Sheet5!$I$2:$I$4,MATCH(BR1500,Sheet5!$H$2:$H$4,0))&amp;"的"&amp;INDEX(Sheet5!$K$2:$K$11,MATCH(BL1500,Sheet5!$J$2:$J$11,0))</f>
        <v>#N/A</v>
      </c>
      <c r="DO1500" s="69" t="e">
        <f>"造成["&amp;INDEX(Sheet5!$L$2:$L$11,MATCH(BY1500,Sheet5!$J$2:$J$11,0))&amp;":"&amp;CE1500&amp;"*"&amp;CF1500/1000&amp;"]"&amp;INDEX(Sheet5!$I$2:$I$4,MATCH(CE1500,Sheet5!$H$2:$H$4,0))&amp;"的"&amp;INDEX(Sheet5!$K$2:$K$11,MATCH(BY1500,Sheet5!$J$2:$J$11,0))</f>
        <v>#N/A</v>
      </c>
      <c r="DP1500" s="69"/>
      <c r="DQ1500" s="69"/>
      <c r="DR1500" s="69" t="e">
        <f t="shared" si="286"/>
        <v>#N/A</v>
      </c>
      <c r="DS1500" s="90">
        <f>MATCH(A1500,Sheet5!D:D,0)</f>
        <v>165</v>
      </c>
      <c r="DT1500" s="94" t="e">
        <f>MATCH(A1500,Sheet5!F:F,0)</f>
        <v>#N/A</v>
      </c>
      <c r="DU1500" s="69">
        <v>15</v>
      </c>
      <c r="DV1500" s="69">
        <v>23</v>
      </c>
      <c r="DW1500" s="69">
        <v>0</v>
      </c>
      <c r="DX1500" s="69">
        <v>0</v>
      </c>
      <c r="DY1500" s="69">
        <v>0</v>
      </c>
    </row>
    <row r="1501" spans="1:129" ht="14.25">
      <c r="A1501" s="69">
        <v>72704</v>
      </c>
      <c r="B1501" s="69">
        <v>0</v>
      </c>
      <c r="C1501" s="69">
        <v>1</v>
      </c>
      <c r="D1501" s="69" t="s">
        <v>3361</v>
      </c>
      <c r="E1501" s="69" t="s">
        <v>2948</v>
      </c>
      <c r="F1501" s="69" t="s">
        <v>2949</v>
      </c>
      <c r="G1501" s="69">
        <v>1</v>
      </c>
      <c r="H1501" s="69" t="s">
        <v>852</v>
      </c>
      <c r="I1501" s="69">
        <v>0</v>
      </c>
      <c r="J1501" s="69">
        <v>0</v>
      </c>
      <c r="K1501" s="69">
        <v>0</v>
      </c>
      <c r="M1501" s="69">
        <v>0</v>
      </c>
      <c r="O1501" s="69">
        <v>0</v>
      </c>
      <c r="P1501" s="69">
        <v>1</v>
      </c>
      <c r="Q1501" s="69">
        <v>0</v>
      </c>
      <c r="R1501" s="69">
        <v>2</v>
      </c>
      <c r="S1501" s="69">
        <v>32768</v>
      </c>
      <c r="T1501" s="69">
        <v>100</v>
      </c>
      <c r="U1501" s="69">
        <v>0</v>
      </c>
      <c r="V1501" s="69">
        <v>0</v>
      </c>
      <c r="W1501" s="69">
        <v>0</v>
      </c>
      <c r="X1501" s="69">
        <v>0</v>
      </c>
      <c r="Y1501" s="69">
        <v>0</v>
      </c>
      <c r="Z1501" s="69">
        <v>0</v>
      </c>
      <c r="AA1501" s="69">
        <v>1</v>
      </c>
      <c r="AB1501" s="69">
        <v>31</v>
      </c>
      <c r="AC1501" s="69">
        <v>0</v>
      </c>
      <c r="AD1501" s="69">
        <v>0</v>
      </c>
      <c r="AE1501" s="69">
        <v>0</v>
      </c>
      <c r="AF1501" s="69">
        <v>1</v>
      </c>
      <c r="AG1501" s="69">
        <v>0</v>
      </c>
      <c r="AH1501" s="69">
        <v>1</v>
      </c>
      <c r="AI1501" s="69">
        <v>0</v>
      </c>
      <c r="AJ1501" s="69">
        <v>0</v>
      </c>
      <c r="AK1501" s="69">
        <v>0</v>
      </c>
      <c r="AL1501" s="69">
        <v>0</v>
      </c>
      <c r="AM1501" s="69">
        <v>0</v>
      </c>
      <c r="AN1501" s="69">
        <v>0</v>
      </c>
      <c r="AO1501" s="69">
        <v>0</v>
      </c>
      <c r="AP1501" s="69">
        <v>0</v>
      </c>
      <c r="AQ1501" s="84">
        <v>0</v>
      </c>
      <c r="AR1501" s="69">
        <v>0</v>
      </c>
      <c r="AS1501" s="69">
        <v>0</v>
      </c>
      <c r="AT1501" s="69">
        <v>0</v>
      </c>
      <c r="AU1501" s="69">
        <v>0</v>
      </c>
      <c r="AV1501" s="69">
        <v>0</v>
      </c>
      <c r="AW1501" s="69">
        <v>0</v>
      </c>
      <c r="AX1501" s="69">
        <v>0</v>
      </c>
      <c r="AY1501" s="69">
        <v>0</v>
      </c>
      <c r="AZ1501" s="69">
        <v>0</v>
      </c>
      <c r="BA1501" s="69">
        <v>0</v>
      </c>
      <c r="BB1501" s="69">
        <v>0</v>
      </c>
      <c r="BC1501" s="69">
        <v>0</v>
      </c>
      <c r="BD1501" s="69">
        <v>0</v>
      </c>
      <c r="BE1501" s="69">
        <v>0</v>
      </c>
      <c r="BF1501" s="69">
        <v>0</v>
      </c>
      <c r="BG1501" s="69">
        <v>0</v>
      </c>
      <c r="BH1501" s="69">
        <v>0</v>
      </c>
      <c r="BK1501" s="69">
        <v>3</v>
      </c>
      <c r="BL1501" s="69">
        <v>10</v>
      </c>
      <c r="BM1501" s="69">
        <v>1</v>
      </c>
      <c r="BN1501" s="69">
        <v>31</v>
      </c>
      <c r="BO1501" s="89">
        <v>0</v>
      </c>
      <c r="BP1501" s="69">
        <v>1</v>
      </c>
      <c r="BQ1501" s="69">
        <v>1</v>
      </c>
      <c r="BR1501" s="69">
        <v>1</v>
      </c>
      <c r="BS1501" s="69">
        <v>24027</v>
      </c>
      <c r="BT1501" s="69">
        <v>0</v>
      </c>
      <c r="BU1501" s="69">
        <v>0</v>
      </c>
      <c r="BV1501" s="69">
        <v>1000</v>
      </c>
      <c r="BW1501" s="69">
        <v>0</v>
      </c>
      <c r="BY1501" s="69">
        <v>0</v>
      </c>
      <c r="BZ1501" s="69">
        <v>0</v>
      </c>
      <c r="CA1501" s="69">
        <v>31</v>
      </c>
      <c r="CB1501" s="89">
        <v>0</v>
      </c>
      <c r="CC1501" s="69">
        <v>0</v>
      </c>
      <c r="CD1501" s="69">
        <v>0</v>
      </c>
      <c r="CE1501" s="69">
        <v>0</v>
      </c>
      <c r="CF1501" s="69">
        <v>0</v>
      </c>
      <c r="CG1501" s="69">
        <v>0</v>
      </c>
      <c r="CH1501" s="69">
        <v>0</v>
      </c>
      <c r="CI1501" s="69">
        <v>0</v>
      </c>
      <c r="CJ1501" s="69">
        <v>0</v>
      </c>
      <c r="CL1501" s="69">
        <v>0</v>
      </c>
      <c r="CM1501" s="69">
        <v>0</v>
      </c>
      <c r="CN1501" s="69">
        <v>0</v>
      </c>
      <c r="CO1501" s="89">
        <v>0</v>
      </c>
      <c r="CP1501" s="69">
        <v>0</v>
      </c>
      <c r="CQ1501" s="69">
        <v>0</v>
      </c>
      <c r="CR1501" s="69">
        <v>0</v>
      </c>
      <c r="CS1501" s="69">
        <v>0</v>
      </c>
      <c r="CT1501" s="69">
        <v>0</v>
      </c>
      <c r="CU1501" s="69">
        <v>0</v>
      </c>
      <c r="CV1501" s="69">
        <v>0</v>
      </c>
      <c r="CW1501" s="69">
        <v>0</v>
      </c>
      <c r="CZ1501" s="69">
        <v>0</v>
      </c>
      <c r="DA1501" s="69">
        <v>0</v>
      </c>
      <c r="DB1501" s="69">
        <v>15</v>
      </c>
      <c r="DC1501" s="69">
        <v>23</v>
      </c>
      <c r="DD1501" s="69">
        <v>0</v>
      </c>
      <c r="DE1501" s="69">
        <v>0</v>
      </c>
      <c r="DF1501" s="69">
        <v>0</v>
      </c>
      <c r="DG1501" s="69">
        <v>1</v>
      </c>
      <c r="DI1501" s="69" t="e">
        <f>INDEX(Sheet3!$E$78:$E$1130,MATCH(A1501,Sheet3!$D$78:$D$1130,0))</f>
        <v>#N/A</v>
      </c>
      <c r="DJ1501" s="69" t="str">
        <f t="shared" si="283"/>
        <v>skill_icons.ps_pet_skill_045</v>
      </c>
      <c r="DK1501" s="69" t="s">
        <v>3362</v>
      </c>
      <c r="DL1501" s="93"/>
      <c r="DM1501" s="94" t="s">
        <v>3363</v>
      </c>
      <c r="DN1501" s="69" t="e">
        <f>"造成["&amp;INDEX(Sheet5!$L$2:$L$11,MATCH(BL1501,Sheet5!$J$2:$J$11,0))&amp;":"&amp;BR1501&amp;"*"&amp;BS1501/1000&amp;"]"&amp;INDEX(Sheet5!$I$2:$I$4,MATCH(BR1501,Sheet5!$H$2:$H$4,0))&amp;"的"&amp;INDEX(Sheet5!$K$2:$K$11,MATCH(BL1501,Sheet5!$J$2:$J$11,0))</f>
        <v>#N/A</v>
      </c>
      <c r="DO1501" s="69" t="e">
        <f>"造成["&amp;INDEX(Sheet5!$L$2:$L$11,MATCH(BY1501,Sheet5!$J$2:$J$11,0))&amp;":"&amp;CE1501&amp;"*"&amp;CF1501/1000&amp;"]"&amp;INDEX(Sheet5!$I$2:$I$4,MATCH(CE1501,Sheet5!$H$2:$H$4,0))&amp;"的"&amp;INDEX(Sheet5!$K$2:$K$11,MATCH(BY1501,Sheet5!$J$2:$J$11,0))</f>
        <v>#N/A</v>
      </c>
      <c r="DP1501" s="69"/>
      <c r="DQ1501" s="69"/>
      <c r="DR1501" s="69" t="e">
        <f t="shared" si="286"/>
        <v>#N/A</v>
      </c>
      <c r="DS1501" s="90">
        <f>MATCH(A1501,Sheet5!D:D,0)</f>
        <v>166</v>
      </c>
      <c r="DT1501" s="94" t="e">
        <f>MATCH(A1501,Sheet5!F:F,0)</f>
        <v>#N/A</v>
      </c>
      <c r="DU1501" s="69">
        <v>15</v>
      </c>
      <c r="DV1501" s="69">
        <v>23</v>
      </c>
      <c r="DW1501" s="69">
        <v>0</v>
      </c>
      <c r="DX1501" s="69">
        <v>0</v>
      </c>
      <c r="DY1501" s="69">
        <v>0</v>
      </c>
    </row>
    <row r="1502" spans="1:129" ht="14.25">
      <c r="A1502" s="69">
        <v>72804</v>
      </c>
      <c r="B1502" s="69">
        <v>0</v>
      </c>
      <c r="C1502" s="69">
        <v>1</v>
      </c>
      <c r="D1502" s="69" t="s">
        <v>3364</v>
      </c>
      <c r="E1502" s="69" t="s">
        <v>2953</v>
      </c>
      <c r="F1502" s="69" t="s">
        <v>2954</v>
      </c>
      <c r="G1502" s="69">
        <v>1</v>
      </c>
      <c r="H1502" s="69" t="s">
        <v>852</v>
      </c>
      <c r="I1502" s="69">
        <v>0</v>
      </c>
      <c r="J1502" s="69">
        <v>0</v>
      </c>
      <c r="K1502" s="69">
        <v>0</v>
      </c>
      <c r="M1502" s="69">
        <v>0</v>
      </c>
      <c r="O1502" s="69">
        <v>0</v>
      </c>
      <c r="P1502" s="69">
        <v>1</v>
      </c>
      <c r="Q1502" s="69">
        <v>0</v>
      </c>
      <c r="R1502" s="69">
        <v>2</v>
      </c>
      <c r="S1502" s="69">
        <v>32768</v>
      </c>
      <c r="T1502" s="69">
        <v>100</v>
      </c>
      <c r="U1502" s="69">
        <v>0</v>
      </c>
      <c r="V1502" s="69">
        <v>0</v>
      </c>
      <c r="W1502" s="69">
        <v>0</v>
      </c>
      <c r="X1502" s="69">
        <v>0</v>
      </c>
      <c r="Y1502" s="69">
        <v>0</v>
      </c>
      <c r="Z1502" s="69">
        <v>0</v>
      </c>
      <c r="AA1502" s="69">
        <v>1</v>
      </c>
      <c r="AB1502" s="69">
        <v>31</v>
      </c>
      <c r="AC1502" s="69">
        <v>0</v>
      </c>
      <c r="AD1502" s="69">
        <v>0</v>
      </c>
      <c r="AE1502" s="69">
        <v>0</v>
      </c>
      <c r="AF1502" s="69">
        <v>1</v>
      </c>
      <c r="AG1502" s="69">
        <v>0</v>
      </c>
      <c r="AH1502" s="69">
        <v>1</v>
      </c>
      <c r="AI1502" s="69">
        <v>0</v>
      </c>
      <c r="AJ1502" s="69">
        <v>0</v>
      </c>
      <c r="AK1502" s="69">
        <v>0</v>
      </c>
      <c r="AL1502" s="69">
        <v>0</v>
      </c>
      <c r="AM1502" s="69">
        <v>0</v>
      </c>
      <c r="AN1502" s="69">
        <v>0</v>
      </c>
      <c r="AO1502" s="69">
        <v>0</v>
      </c>
      <c r="AP1502" s="69">
        <v>0</v>
      </c>
      <c r="AQ1502" s="84">
        <v>0</v>
      </c>
      <c r="AR1502" s="69">
        <v>0</v>
      </c>
      <c r="AS1502" s="69">
        <v>0</v>
      </c>
      <c r="AT1502" s="69">
        <v>0</v>
      </c>
      <c r="AU1502" s="69">
        <v>0</v>
      </c>
      <c r="AV1502" s="69">
        <v>0</v>
      </c>
      <c r="AW1502" s="69">
        <v>0</v>
      </c>
      <c r="AX1502" s="69">
        <v>0</v>
      </c>
      <c r="AY1502" s="69">
        <v>0</v>
      </c>
      <c r="AZ1502" s="69">
        <v>0</v>
      </c>
      <c r="BA1502" s="69">
        <v>0</v>
      </c>
      <c r="BB1502" s="69">
        <v>0</v>
      </c>
      <c r="BC1502" s="69">
        <v>0</v>
      </c>
      <c r="BD1502" s="69">
        <v>0</v>
      </c>
      <c r="BE1502" s="69">
        <v>0</v>
      </c>
      <c r="BF1502" s="69">
        <v>0</v>
      </c>
      <c r="BG1502" s="69">
        <v>0</v>
      </c>
      <c r="BH1502" s="69">
        <v>0</v>
      </c>
      <c r="BK1502" s="69">
        <v>3</v>
      </c>
      <c r="BL1502" s="69">
        <v>10</v>
      </c>
      <c r="BM1502" s="69">
        <v>1</v>
      </c>
      <c r="BN1502" s="69">
        <v>31</v>
      </c>
      <c r="BO1502" s="89">
        <v>0</v>
      </c>
      <c r="BP1502" s="69">
        <v>1</v>
      </c>
      <c r="BQ1502" s="69">
        <v>1</v>
      </c>
      <c r="BR1502" s="69">
        <v>1</v>
      </c>
      <c r="BS1502" s="69">
        <v>24028</v>
      </c>
      <c r="BT1502" s="69">
        <v>0</v>
      </c>
      <c r="BU1502" s="69">
        <v>0</v>
      </c>
      <c r="BV1502" s="69">
        <v>1000</v>
      </c>
      <c r="BW1502" s="69">
        <v>0</v>
      </c>
      <c r="BY1502" s="69">
        <v>0</v>
      </c>
      <c r="BZ1502" s="69">
        <v>0</v>
      </c>
      <c r="CA1502" s="69">
        <v>31</v>
      </c>
      <c r="CB1502" s="89">
        <v>0</v>
      </c>
      <c r="CC1502" s="69">
        <v>0</v>
      </c>
      <c r="CD1502" s="69">
        <v>0</v>
      </c>
      <c r="CE1502" s="69">
        <v>0</v>
      </c>
      <c r="CF1502" s="69">
        <v>0</v>
      </c>
      <c r="CG1502" s="69">
        <v>0</v>
      </c>
      <c r="CH1502" s="69">
        <v>0</v>
      </c>
      <c r="CI1502" s="69">
        <v>0</v>
      </c>
      <c r="CJ1502" s="69">
        <v>0</v>
      </c>
      <c r="CL1502" s="69">
        <v>0</v>
      </c>
      <c r="CM1502" s="69">
        <v>0</v>
      </c>
      <c r="CN1502" s="69">
        <v>0</v>
      </c>
      <c r="CO1502" s="89">
        <v>0</v>
      </c>
      <c r="CP1502" s="69">
        <v>0</v>
      </c>
      <c r="CQ1502" s="69">
        <v>0</v>
      </c>
      <c r="CR1502" s="69">
        <v>0</v>
      </c>
      <c r="CS1502" s="69">
        <v>0</v>
      </c>
      <c r="CT1502" s="69">
        <v>0</v>
      </c>
      <c r="CU1502" s="69">
        <v>0</v>
      </c>
      <c r="CV1502" s="69">
        <v>0</v>
      </c>
      <c r="CW1502" s="69">
        <v>0</v>
      </c>
      <c r="CZ1502" s="69">
        <v>0</v>
      </c>
      <c r="DA1502" s="69">
        <v>0</v>
      </c>
      <c r="DB1502" s="69">
        <v>15</v>
      </c>
      <c r="DC1502" s="69">
        <v>23</v>
      </c>
      <c r="DD1502" s="69">
        <v>0</v>
      </c>
      <c r="DE1502" s="69">
        <v>0</v>
      </c>
      <c r="DF1502" s="69">
        <v>0</v>
      </c>
      <c r="DG1502" s="69">
        <v>1</v>
      </c>
      <c r="DI1502" s="69" t="e">
        <f>INDEX(Sheet3!$E$78:$E$1130,MATCH(A1502,Sheet3!$D$78:$D$1130,0))</f>
        <v>#N/A</v>
      </c>
      <c r="DJ1502" s="69" t="str">
        <f t="shared" si="283"/>
        <v>skill_icons.ps_pet_skill_046</v>
      </c>
      <c r="DK1502" s="69" t="s">
        <v>3365</v>
      </c>
      <c r="DL1502" s="93"/>
      <c r="DM1502" s="94" t="s">
        <v>3366</v>
      </c>
      <c r="DN1502" s="69" t="e">
        <f>"造成["&amp;INDEX(Sheet5!$L$2:$L$11,MATCH(BL1502,Sheet5!$J$2:$J$11,0))&amp;":"&amp;BR1502&amp;"*"&amp;BS1502/1000&amp;"]"&amp;INDEX(Sheet5!$I$2:$I$4,MATCH(BR1502,Sheet5!$H$2:$H$4,0))&amp;"的"&amp;INDEX(Sheet5!$K$2:$K$11,MATCH(BL1502,Sheet5!$J$2:$J$11,0))</f>
        <v>#N/A</v>
      </c>
      <c r="DO1502" s="69" t="e">
        <f>"造成["&amp;INDEX(Sheet5!$L$2:$L$11,MATCH(BY1502,Sheet5!$J$2:$J$11,0))&amp;":"&amp;CE1502&amp;"*"&amp;CF1502/1000&amp;"]"&amp;INDEX(Sheet5!$I$2:$I$4,MATCH(CE1502,Sheet5!$H$2:$H$4,0))&amp;"的"&amp;INDEX(Sheet5!$K$2:$K$11,MATCH(BY1502,Sheet5!$J$2:$J$11,0))</f>
        <v>#N/A</v>
      </c>
      <c r="DP1502" s="69"/>
      <c r="DQ1502" s="69"/>
      <c r="DR1502" s="69" t="e">
        <f t="shared" si="286"/>
        <v>#N/A</v>
      </c>
      <c r="DS1502" s="90">
        <f>MATCH(A1502,Sheet5!D:D,0)</f>
        <v>167</v>
      </c>
      <c r="DT1502" s="94" t="e">
        <f>MATCH(A1502,Sheet5!F:F,0)</f>
        <v>#N/A</v>
      </c>
      <c r="DU1502" s="69">
        <v>15</v>
      </c>
      <c r="DV1502" s="69">
        <v>23</v>
      </c>
      <c r="DW1502" s="69">
        <v>0</v>
      </c>
      <c r="DX1502" s="69">
        <v>0</v>
      </c>
      <c r="DY1502" s="69">
        <v>0</v>
      </c>
    </row>
    <row r="1503" spans="1:129" ht="14.25">
      <c r="A1503" s="69">
        <v>72904</v>
      </c>
      <c r="B1503" s="69">
        <v>0</v>
      </c>
      <c r="C1503" s="69">
        <v>1</v>
      </c>
      <c r="D1503" s="69" t="s">
        <v>3367</v>
      </c>
      <c r="E1503" s="69" t="s">
        <v>2958</v>
      </c>
      <c r="F1503" s="69" t="s">
        <v>2959</v>
      </c>
      <c r="G1503" s="69">
        <v>1</v>
      </c>
      <c r="H1503" s="69" t="s">
        <v>852</v>
      </c>
      <c r="I1503" s="69">
        <v>0</v>
      </c>
      <c r="J1503" s="69">
        <v>0</v>
      </c>
      <c r="K1503" s="69">
        <v>0</v>
      </c>
      <c r="M1503" s="69">
        <v>0</v>
      </c>
      <c r="O1503" s="69">
        <v>0</v>
      </c>
      <c r="P1503" s="69">
        <v>1</v>
      </c>
      <c r="Q1503" s="69">
        <v>0</v>
      </c>
      <c r="R1503" s="69">
        <v>2</v>
      </c>
      <c r="S1503" s="69">
        <v>32768</v>
      </c>
      <c r="T1503" s="69">
        <v>100</v>
      </c>
      <c r="U1503" s="69">
        <v>0</v>
      </c>
      <c r="V1503" s="69">
        <v>0</v>
      </c>
      <c r="W1503" s="69">
        <v>0</v>
      </c>
      <c r="X1503" s="69">
        <v>0</v>
      </c>
      <c r="Y1503" s="69">
        <v>0</v>
      </c>
      <c r="Z1503" s="69">
        <v>0</v>
      </c>
      <c r="AA1503" s="69">
        <v>1</v>
      </c>
      <c r="AB1503" s="69">
        <v>31</v>
      </c>
      <c r="AC1503" s="69">
        <v>0</v>
      </c>
      <c r="AD1503" s="69">
        <v>0</v>
      </c>
      <c r="AE1503" s="69">
        <v>0</v>
      </c>
      <c r="AF1503" s="69">
        <v>1</v>
      </c>
      <c r="AG1503" s="69">
        <v>0</v>
      </c>
      <c r="AH1503" s="69">
        <v>1</v>
      </c>
      <c r="AI1503" s="69">
        <v>0</v>
      </c>
      <c r="AJ1503" s="69">
        <v>0</v>
      </c>
      <c r="AK1503" s="69">
        <v>0</v>
      </c>
      <c r="AL1503" s="69">
        <v>0</v>
      </c>
      <c r="AM1503" s="69">
        <v>0</v>
      </c>
      <c r="AN1503" s="69">
        <v>0</v>
      </c>
      <c r="AO1503" s="69">
        <v>0</v>
      </c>
      <c r="AP1503" s="69">
        <v>0</v>
      </c>
      <c r="AQ1503" s="84">
        <v>0</v>
      </c>
      <c r="AR1503" s="69">
        <v>0</v>
      </c>
      <c r="AS1503" s="69">
        <v>0</v>
      </c>
      <c r="AT1503" s="69">
        <v>0</v>
      </c>
      <c r="AU1503" s="69">
        <v>0</v>
      </c>
      <c r="AV1503" s="69">
        <v>0</v>
      </c>
      <c r="AW1503" s="69">
        <v>0</v>
      </c>
      <c r="AX1503" s="69">
        <v>0</v>
      </c>
      <c r="AY1503" s="69">
        <v>0</v>
      </c>
      <c r="AZ1503" s="69">
        <v>0</v>
      </c>
      <c r="BA1503" s="69">
        <v>0</v>
      </c>
      <c r="BB1503" s="69">
        <v>0</v>
      </c>
      <c r="BC1503" s="69">
        <v>0</v>
      </c>
      <c r="BD1503" s="69">
        <v>0</v>
      </c>
      <c r="BE1503" s="69">
        <v>0</v>
      </c>
      <c r="BF1503" s="69">
        <v>0</v>
      </c>
      <c r="BG1503" s="69">
        <v>0</v>
      </c>
      <c r="BH1503" s="69">
        <v>0</v>
      </c>
      <c r="BK1503" s="69">
        <v>3</v>
      </c>
      <c r="BL1503" s="69">
        <v>10</v>
      </c>
      <c r="BM1503" s="69">
        <v>1</v>
      </c>
      <c r="BN1503" s="69">
        <v>31</v>
      </c>
      <c r="BO1503" s="89">
        <v>0</v>
      </c>
      <c r="BP1503" s="69">
        <v>1</v>
      </c>
      <c r="BQ1503" s="69">
        <v>1</v>
      </c>
      <c r="BR1503" s="69">
        <v>1</v>
      </c>
      <c r="BS1503" s="69">
        <v>24029</v>
      </c>
      <c r="BT1503" s="69">
        <v>0</v>
      </c>
      <c r="BU1503" s="69">
        <v>0</v>
      </c>
      <c r="BV1503" s="69">
        <v>1000</v>
      </c>
      <c r="BW1503" s="69">
        <v>0</v>
      </c>
      <c r="BY1503" s="69">
        <v>0</v>
      </c>
      <c r="BZ1503" s="69">
        <v>0</v>
      </c>
      <c r="CA1503" s="69">
        <v>31</v>
      </c>
      <c r="CB1503" s="89">
        <v>0</v>
      </c>
      <c r="CC1503" s="69">
        <v>0</v>
      </c>
      <c r="CD1503" s="69">
        <v>0</v>
      </c>
      <c r="CE1503" s="69">
        <v>0</v>
      </c>
      <c r="CF1503" s="69">
        <v>0</v>
      </c>
      <c r="CG1503" s="69">
        <v>0</v>
      </c>
      <c r="CH1503" s="69">
        <v>0</v>
      </c>
      <c r="CI1503" s="69">
        <v>0</v>
      </c>
      <c r="CJ1503" s="69">
        <v>0</v>
      </c>
      <c r="CL1503" s="69">
        <v>0</v>
      </c>
      <c r="CM1503" s="69">
        <v>0</v>
      </c>
      <c r="CN1503" s="69">
        <v>0</v>
      </c>
      <c r="CO1503" s="89">
        <v>0</v>
      </c>
      <c r="CP1503" s="69">
        <v>0</v>
      </c>
      <c r="CQ1503" s="69">
        <v>0</v>
      </c>
      <c r="CR1503" s="69">
        <v>0</v>
      </c>
      <c r="CS1503" s="69">
        <v>0</v>
      </c>
      <c r="CT1503" s="69">
        <v>0</v>
      </c>
      <c r="CU1503" s="69">
        <v>0</v>
      </c>
      <c r="CV1503" s="69">
        <v>0</v>
      </c>
      <c r="CW1503" s="69">
        <v>0</v>
      </c>
      <c r="CZ1503" s="69">
        <v>0</v>
      </c>
      <c r="DA1503" s="69">
        <v>0</v>
      </c>
      <c r="DB1503" s="69">
        <v>12</v>
      </c>
      <c r="DC1503" s="69">
        <v>0</v>
      </c>
      <c r="DD1503" s="69">
        <v>0</v>
      </c>
      <c r="DE1503" s="69">
        <v>0</v>
      </c>
      <c r="DF1503" s="69">
        <v>0</v>
      </c>
      <c r="DG1503" s="69">
        <v>1</v>
      </c>
      <c r="DI1503" s="69" t="e">
        <f>INDEX(Sheet3!$E$78:$E$1130,MATCH(A1503,Sheet3!$D$78:$D$1130,0))</f>
        <v>#N/A</v>
      </c>
      <c r="DJ1503" s="69" t="str">
        <f t="shared" si="283"/>
        <v>skill_icons.ps_pet_skill_047</v>
      </c>
      <c r="DK1503" s="69" t="s">
        <v>3368</v>
      </c>
      <c r="DL1503" s="93"/>
      <c r="DM1503" s="94" t="s">
        <v>3369</v>
      </c>
      <c r="DN1503" s="69" t="e">
        <f>"造成["&amp;INDEX(Sheet5!$L$2:$L$11,MATCH(BL1503,Sheet5!$J$2:$J$11,0))&amp;":"&amp;BR1503&amp;"*"&amp;BS1503/1000&amp;"]"&amp;INDEX(Sheet5!$I$2:$I$4,MATCH(BR1503,Sheet5!$H$2:$H$4,0))&amp;"的"&amp;INDEX(Sheet5!$K$2:$K$11,MATCH(BL1503,Sheet5!$J$2:$J$11,0))</f>
        <v>#N/A</v>
      </c>
      <c r="DO1503" s="69" t="e">
        <f>"造成["&amp;INDEX(Sheet5!$L$2:$L$11,MATCH(BY1503,Sheet5!$J$2:$J$11,0))&amp;":"&amp;CE1503&amp;"*"&amp;CF1503/1000&amp;"]"&amp;INDEX(Sheet5!$I$2:$I$4,MATCH(CE1503,Sheet5!$H$2:$H$4,0))&amp;"的"&amp;INDEX(Sheet5!$K$2:$K$11,MATCH(BY1503,Sheet5!$J$2:$J$11,0))</f>
        <v>#N/A</v>
      </c>
      <c r="DP1503" s="69"/>
      <c r="DQ1503" s="69"/>
      <c r="DR1503" s="69" t="e">
        <f t="shared" si="286"/>
        <v>#N/A</v>
      </c>
      <c r="DS1503" s="90">
        <f>MATCH(A1503,Sheet5!D:D,0)</f>
        <v>168</v>
      </c>
      <c r="DT1503" s="94" t="e">
        <f>MATCH(A1503,Sheet5!F:F,0)</f>
        <v>#N/A</v>
      </c>
      <c r="DU1503" s="69">
        <v>12</v>
      </c>
      <c r="DV1503" s="69">
        <v>0</v>
      </c>
      <c r="DW1503" s="69">
        <v>0</v>
      </c>
      <c r="DX1503" s="69">
        <v>0</v>
      </c>
      <c r="DY1503" s="69">
        <v>0</v>
      </c>
    </row>
    <row r="1504" spans="1:129" ht="15">
      <c r="A1504" s="69">
        <v>73004</v>
      </c>
      <c r="B1504" s="69">
        <v>0</v>
      </c>
      <c r="C1504" s="69">
        <v>1</v>
      </c>
      <c r="D1504" s="69" t="s">
        <v>3370</v>
      </c>
      <c r="E1504" s="69" t="s">
        <v>2963</v>
      </c>
      <c r="F1504" s="69" t="s">
        <v>1079</v>
      </c>
      <c r="G1504" s="69">
        <v>1</v>
      </c>
      <c r="H1504" s="69" t="s">
        <v>852</v>
      </c>
      <c r="I1504" s="69">
        <v>0</v>
      </c>
      <c r="J1504" s="69">
        <v>0</v>
      </c>
      <c r="K1504" s="69">
        <v>0</v>
      </c>
      <c r="M1504" s="69">
        <v>256</v>
      </c>
      <c r="O1504" s="69">
        <v>0</v>
      </c>
      <c r="P1504" s="69">
        <v>1</v>
      </c>
      <c r="Q1504" s="69">
        <v>0</v>
      </c>
      <c r="R1504" s="69">
        <v>2</v>
      </c>
      <c r="S1504" s="69">
        <v>1</v>
      </c>
      <c r="T1504" s="69">
        <v>60</v>
      </c>
      <c r="U1504" s="69">
        <v>20</v>
      </c>
      <c r="V1504" s="69">
        <v>0</v>
      </c>
      <c r="W1504" s="69">
        <v>0</v>
      </c>
      <c r="X1504" s="69">
        <v>0</v>
      </c>
      <c r="Y1504" s="69">
        <v>0</v>
      </c>
      <c r="Z1504" s="69">
        <v>60000</v>
      </c>
      <c r="AA1504" s="69">
        <v>1</v>
      </c>
      <c r="AB1504" s="69">
        <v>8</v>
      </c>
      <c r="AC1504" s="69">
        <v>0</v>
      </c>
      <c r="AD1504" s="69">
        <v>0</v>
      </c>
      <c r="AE1504" s="69">
        <v>0</v>
      </c>
      <c r="AF1504" s="69">
        <v>1</v>
      </c>
      <c r="AG1504" s="69">
        <v>0</v>
      </c>
      <c r="AH1504" s="69">
        <v>1</v>
      </c>
      <c r="AI1504" s="69">
        <v>0</v>
      </c>
      <c r="AJ1504" s="69">
        <v>0</v>
      </c>
      <c r="AK1504" s="69">
        <v>0</v>
      </c>
      <c r="AL1504" s="69">
        <v>0</v>
      </c>
      <c r="AM1504" s="69">
        <v>0</v>
      </c>
      <c r="AN1504" s="69">
        <v>0</v>
      </c>
      <c r="AO1504" s="69">
        <v>0</v>
      </c>
      <c r="AP1504" s="69">
        <v>0</v>
      </c>
      <c r="AQ1504" s="84">
        <v>0</v>
      </c>
      <c r="AR1504" s="69">
        <v>0</v>
      </c>
      <c r="AS1504" s="69">
        <v>0</v>
      </c>
      <c r="AT1504" s="69">
        <v>0</v>
      </c>
      <c r="AU1504" s="69">
        <v>0</v>
      </c>
      <c r="AV1504" s="69">
        <v>0</v>
      </c>
      <c r="AW1504" s="69">
        <v>0</v>
      </c>
      <c r="AX1504" s="69">
        <v>0</v>
      </c>
      <c r="AY1504" s="69">
        <v>0</v>
      </c>
      <c r="AZ1504" s="69">
        <v>0</v>
      </c>
      <c r="BA1504" s="69">
        <v>0</v>
      </c>
      <c r="BB1504" s="69">
        <v>0</v>
      </c>
      <c r="BC1504" s="69">
        <v>0</v>
      </c>
      <c r="BD1504" s="69">
        <v>0</v>
      </c>
      <c r="BE1504" s="69">
        <v>0</v>
      </c>
      <c r="BF1504" s="69">
        <v>0</v>
      </c>
      <c r="BG1504" s="69">
        <v>0</v>
      </c>
      <c r="BH1504" s="69">
        <v>0</v>
      </c>
      <c r="BK1504" s="69">
        <v>3</v>
      </c>
      <c r="BL1504" s="69">
        <v>12</v>
      </c>
      <c r="BM1504" s="69">
        <v>1</v>
      </c>
      <c r="BN1504" s="69">
        <v>8</v>
      </c>
      <c r="BO1504" s="89">
        <v>0</v>
      </c>
      <c r="BP1504" s="69">
        <v>1</v>
      </c>
      <c r="BQ1504" s="69">
        <v>1</v>
      </c>
      <c r="BR1504" s="69">
        <v>401</v>
      </c>
      <c r="BS1504" s="69">
        <v>200</v>
      </c>
      <c r="BT1504" s="69">
        <v>0</v>
      </c>
      <c r="BU1504" s="69">
        <v>0</v>
      </c>
      <c r="BV1504" s="69">
        <v>1000</v>
      </c>
      <c r="BW1504" s="69">
        <v>257</v>
      </c>
      <c r="BY1504" s="69">
        <v>0</v>
      </c>
      <c r="BZ1504" s="69">
        <v>0</v>
      </c>
      <c r="CA1504" s="69">
        <v>31</v>
      </c>
      <c r="CB1504" s="89">
        <v>0</v>
      </c>
      <c r="CC1504" s="69">
        <v>0</v>
      </c>
      <c r="CD1504" s="69">
        <v>0</v>
      </c>
      <c r="CE1504" s="69">
        <v>0</v>
      </c>
      <c r="CF1504" s="69">
        <v>0</v>
      </c>
      <c r="CG1504" s="69">
        <v>0</v>
      </c>
      <c r="CH1504" s="69">
        <v>0</v>
      </c>
      <c r="CI1504" s="69">
        <v>0</v>
      </c>
      <c r="CJ1504" s="69">
        <v>0</v>
      </c>
      <c r="CL1504" s="69">
        <v>0</v>
      </c>
      <c r="CM1504" s="69">
        <v>0</v>
      </c>
      <c r="CN1504" s="69">
        <v>0</v>
      </c>
      <c r="CO1504" s="89">
        <v>0</v>
      </c>
      <c r="CP1504" s="69">
        <v>0</v>
      </c>
      <c r="CQ1504" s="69">
        <v>0</v>
      </c>
      <c r="CR1504" s="69">
        <v>0</v>
      </c>
      <c r="CS1504" s="69">
        <v>0</v>
      </c>
      <c r="CT1504" s="69">
        <v>0</v>
      </c>
      <c r="CU1504" s="69">
        <v>0</v>
      </c>
      <c r="CV1504" s="69">
        <v>0</v>
      </c>
      <c r="CW1504" s="69">
        <v>0</v>
      </c>
      <c r="CZ1504" s="69">
        <v>0</v>
      </c>
      <c r="DA1504" s="69">
        <v>0</v>
      </c>
      <c r="DB1504" s="69">
        <v>20</v>
      </c>
      <c r="DC1504" s="69">
        <v>60</v>
      </c>
      <c r="DD1504" s="69">
        <v>20</v>
      </c>
      <c r="DE1504" s="69">
        <v>0</v>
      </c>
      <c r="DF1504" s="69">
        <v>0</v>
      </c>
      <c r="DG1504" s="69">
        <v>1</v>
      </c>
      <c r="DI1504" s="69" t="e">
        <v>#N/A</v>
      </c>
      <c r="DJ1504" s="69" t="str">
        <f t="shared" si="283"/>
        <v>skill_icons.ps_pet_skill_008</v>
      </c>
      <c r="DK1504" s="69" t="s">
        <v>3371</v>
      </c>
      <c r="DL1504" s="93"/>
      <c r="DM1504" s="159" t="s">
        <v>3372</v>
      </c>
      <c r="DN1504" s="69" t="e">
        <f>"造成["&amp;INDEX(Sheet5!$L$2:$L$11,MATCH(BL1504,Sheet5!$J$2:$J$11,0))&amp;":"&amp;BR1504&amp;"*"&amp;BS1504/1000&amp;"]"&amp;INDEX(Sheet5!$I$2:$I$4,MATCH(BR1504,Sheet5!$H$2:$H$4,0))&amp;"的"&amp;INDEX(Sheet5!$K$2:$K$11,MATCH(BL1504,Sheet5!$J$2:$J$11,0))</f>
        <v>#N/A</v>
      </c>
      <c r="DO1504" s="69" t="e">
        <f>"造成["&amp;INDEX(Sheet5!$L$2:$L$11,MATCH(BY1504,Sheet5!$J$2:$J$11,0))&amp;":"&amp;CE1504&amp;"*"&amp;CF1504/1000&amp;"]"&amp;INDEX(Sheet5!$I$2:$I$4,MATCH(CE1504,Sheet5!$H$2:$H$4,0))&amp;"的"&amp;INDEX(Sheet5!$K$2:$K$11,MATCH(BY1504,Sheet5!$J$2:$J$11,0))</f>
        <v>#N/A</v>
      </c>
      <c r="DP1504" s="69"/>
      <c r="DQ1504" s="69"/>
      <c r="DR1504" s="69" t="e">
        <f t="shared" si="286"/>
        <v>#N/A</v>
      </c>
      <c r="DS1504" s="90">
        <f>MATCH(A1504,Sheet5!D:D,0)</f>
        <v>169</v>
      </c>
      <c r="DT1504" s="94" t="e">
        <f>MATCH(A1504,Sheet5!F:F,0)</f>
        <v>#N/A</v>
      </c>
      <c r="DU1504" s="69">
        <v>20</v>
      </c>
      <c r="DV1504" s="69">
        <v>60</v>
      </c>
      <c r="DW1504" s="69">
        <v>20</v>
      </c>
      <c r="DX1504" s="69">
        <v>0</v>
      </c>
      <c r="DY1504" s="69">
        <v>0</v>
      </c>
    </row>
    <row r="1505" spans="1:129" ht="15">
      <c r="A1505" s="69">
        <v>73104</v>
      </c>
      <c r="B1505" s="69">
        <v>0</v>
      </c>
      <c r="C1505" s="69">
        <v>1</v>
      </c>
      <c r="D1505" s="69" t="s">
        <v>3373</v>
      </c>
      <c r="E1505" s="69" t="s">
        <v>2967</v>
      </c>
      <c r="F1505" s="69" t="s">
        <v>2968</v>
      </c>
      <c r="G1505" s="69">
        <v>1</v>
      </c>
      <c r="H1505" s="69" t="s">
        <v>852</v>
      </c>
      <c r="I1505" s="69">
        <v>0</v>
      </c>
      <c r="J1505" s="69">
        <v>0</v>
      </c>
      <c r="K1505" s="69">
        <v>0</v>
      </c>
      <c r="M1505" s="69">
        <v>0</v>
      </c>
      <c r="O1505" s="69">
        <v>0</v>
      </c>
      <c r="P1505" s="69">
        <v>1</v>
      </c>
      <c r="Q1505" s="69">
        <v>0</v>
      </c>
      <c r="R1505" s="69">
        <v>2</v>
      </c>
      <c r="S1505" s="69">
        <v>256</v>
      </c>
      <c r="T1505" s="69">
        <v>30</v>
      </c>
      <c r="U1505" s="69">
        <v>30</v>
      </c>
      <c r="V1505" s="69">
        <v>0</v>
      </c>
      <c r="W1505" s="69">
        <v>0</v>
      </c>
      <c r="X1505" s="69">
        <v>0</v>
      </c>
      <c r="Y1505" s="69">
        <v>0</v>
      </c>
      <c r="Z1505" s="69">
        <v>0</v>
      </c>
      <c r="AA1505" s="69">
        <v>1</v>
      </c>
      <c r="AB1505" s="69">
        <v>31</v>
      </c>
      <c r="AC1505" s="69">
        <v>0</v>
      </c>
      <c r="AD1505" s="69">
        <v>0</v>
      </c>
      <c r="AE1505" s="69">
        <v>0</v>
      </c>
      <c r="AF1505" s="69">
        <v>1</v>
      </c>
      <c r="AG1505" s="69">
        <v>0</v>
      </c>
      <c r="AH1505" s="69">
        <v>1</v>
      </c>
      <c r="AI1505" s="69">
        <v>0</v>
      </c>
      <c r="AJ1505" s="69">
        <v>0</v>
      </c>
      <c r="AK1505" s="69">
        <v>0</v>
      </c>
      <c r="AL1505" s="69">
        <v>0</v>
      </c>
      <c r="AM1505" s="69">
        <v>0</v>
      </c>
      <c r="AN1505" s="69">
        <v>0</v>
      </c>
      <c r="AO1505" s="69">
        <v>0</v>
      </c>
      <c r="AP1505" s="69">
        <v>0</v>
      </c>
      <c r="AQ1505" s="84">
        <v>0</v>
      </c>
      <c r="AR1505" s="69">
        <v>0</v>
      </c>
      <c r="AS1505" s="69">
        <v>0</v>
      </c>
      <c r="AT1505" s="69">
        <v>0</v>
      </c>
      <c r="AU1505" s="69">
        <v>0</v>
      </c>
      <c r="AV1505" s="69">
        <v>0</v>
      </c>
      <c r="AW1505" s="69">
        <v>0</v>
      </c>
      <c r="AX1505" s="69">
        <v>0</v>
      </c>
      <c r="AY1505" s="69">
        <v>0</v>
      </c>
      <c r="AZ1505" s="69">
        <v>0</v>
      </c>
      <c r="BA1505" s="69">
        <v>0</v>
      </c>
      <c r="BB1505" s="69">
        <v>0</v>
      </c>
      <c r="BC1505" s="69">
        <v>0</v>
      </c>
      <c r="BD1505" s="69">
        <v>0</v>
      </c>
      <c r="BE1505" s="69">
        <v>0</v>
      </c>
      <c r="BF1505" s="69">
        <v>0</v>
      </c>
      <c r="BG1505" s="69">
        <v>0</v>
      </c>
      <c r="BH1505" s="69">
        <v>0</v>
      </c>
      <c r="BK1505" s="69">
        <v>3</v>
      </c>
      <c r="BL1505" s="69">
        <v>0</v>
      </c>
      <c r="BM1505" s="69">
        <v>0</v>
      </c>
      <c r="BN1505" s="69">
        <v>0</v>
      </c>
      <c r="BO1505" s="89">
        <v>0</v>
      </c>
      <c r="BP1505" s="69">
        <v>0</v>
      </c>
      <c r="BQ1505" s="69">
        <v>0</v>
      </c>
      <c r="BR1505" s="69">
        <v>0</v>
      </c>
      <c r="BS1505" s="69">
        <v>0</v>
      </c>
      <c r="BT1505" s="69">
        <v>0</v>
      </c>
      <c r="BU1505" s="69">
        <v>0</v>
      </c>
      <c r="BV1505" s="69">
        <v>0</v>
      </c>
      <c r="BW1505" s="69">
        <v>0</v>
      </c>
      <c r="BY1505" s="69">
        <v>0</v>
      </c>
      <c r="BZ1505" s="69">
        <v>0</v>
      </c>
      <c r="CA1505" s="69">
        <v>31</v>
      </c>
      <c r="CB1505" s="89">
        <v>0</v>
      </c>
      <c r="CC1505" s="69">
        <v>0</v>
      </c>
      <c r="CD1505" s="69">
        <v>0</v>
      </c>
      <c r="CE1505" s="69">
        <v>0</v>
      </c>
      <c r="CF1505" s="69">
        <v>0</v>
      </c>
      <c r="CG1505" s="69">
        <v>0</v>
      </c>
      <c r="CH1505" s="69">
        <v>0</v>
      </c>
      <c r="CI1505" s="69">
        <v>0</v>
      </c>
      <c r="CJ1505" s="69">
        <v>0</v>
      </c>
      <c r="CL1505" s="69">
        <v>0</v>
      </c>
      <c r="CM1505" s="69">
        <v>0</v>
      </c>
      <c r="CN1505" s="69">
        <v>0</v>
      </c>
      <c r="CO1505" s="89">
        <v>0</v>
      </c>
      <c r="CP1505" s="69">
        <v>0</v>
      </c>
      <c r="CQ1505" s="69">
        <v>0</v>
      </c>
      <c r="CR1505" s="69">
        <v>0</v>
      </c>
      <c r="CS1505" s="69">
        <v>0</v>
      </c>
      <c r="CT1505" s="69">
        <v>0</v>
      </c>
      <c r="CU1505" s="69">
        <v>0</v>
      </c>
      <c r="CV1505" s="69">
        <v>0</v>
      </c>
      <c r="CW1505" s="69">
        <v>0</v>
      </c>
      <c r="CZ1505" s="69">
        <v>0</v>
      </c>
      <c r="DA1505" s="69">
        <v>0</v>
      </c>
      <c r="DB1505" s="69">
        <v>30</v>
      </c>
      <c r="DC1505" s="69">
        <v>30</v>
      </c>
      <c r="DD1505" s="69">
        <v>0</v>
      </c>
      <c r="DE1505" s="69">
        <v>0</v>
      </c>
      <c r="DF1505" s="69">
        <v>0</v>
      </c>
      <c r="DG1505" s="69">
        <v>1</v>
      </c>
      <c r="DI1505" s="69" t="e">
        <f>INDEX(Sheet3!$E$78:$E$1130,MATCH(A1505,Sheet3!$D$78:$D$1130,0))</f>
        <v>#N/A</v>
      </c>
      <c r="DJ1505" s="69" t="str">
        <f t="shared" si="283"/>
        <v>skill_icons.ps_pet_skill_012</v>
      </c>
      <c r="DK1505" s="69" t="s">
        <v>3374</v>
      </c>
      <c r="DL1505" s="93"/>
      <c r="DM1505" s="159" t="s">
        <v>3375</v>
      </c>
      <c r="DN1505" s="69" t="e">
        <f>"造成["&amp;INDEX(Sheet5!$L$2:$L$11,MATCH(BL1505,Sheet5!$J$2:$J$11,0))&amp;":"&amp;BR1505&amp;"*"&amp;BS1505/1000&amp;"]"&amp;INDEX(Sheet5!$I$2:$I$4,MATCH(BR1505,Sheet5!$H$2:$H$4,0))&amp;"的"&amp;INDEX(Sheet5!$K$2:$K$11,MATCH(BL1505,Sheet5!$J$2:$J$11,0))</f>
        <v>#N/A</v>
      </c>
      <c r="DO1505" s="69" t="e">
        <f>"造成["&amp;INDEX(Sheet5!$L$2:$L$11,MATCH(BY1505,Sheet5!$J$2:$J$11,0))&amp;":"&amp;CE1505&amp;"*"&amp;CF1505/1000&amp;"]"&amp;INDEX(Sheet5!$I$2:$I$4,MATCH(CE1505,Sheet5!$H$2:$H$4,0))&amp;"的"&amp;INDEX(Sheet5!$K$2:$K$11,MATCH(BY1505,Sheet5!$J$2:$J$11,0))</f>
        <v>#N/A</v>
      </c>
      <c r="DP1505" s="69"/>
      <c r="DQ1505" s="69"/>
      <c r="DR1505" s="69" t="e">
        <f t="shared" si="286"/>
        <v>#N/A</v>
      </c>
      <c r="DS1505" s="90">
        <f>MATCH(A1505,Sheet5!D:D,0)</f>
        <v>170</v>
      </c>
      <c r="DT1505" s="94" t="e">
        <f>MATCH(A1505,Sheet5!F:F,0)</f>
        <v>#N/A</v>
      </c>
      <c r="DU1505" s="69">
        <v>30</v>
      </c>
      <c r="DV1505" s="69">
        <v>30</v>
      </c>
      <c r="DW1505" s="69">
        <v>0</v>
      </c>
      <c r="DX1505" s="69">
        <v>0</v>
      </c>
      <c r="DY1505" s="69">
        <v>0</v>
      </c>
    </row>
    <row r="1506" spans="1:129" ht="15">
      <c r="A1506" s="69">
        <v>73204</v>
      </c>
      <c r="B1506" s="69">
        <v>0</v>
      </c>
      <c r="C1506" s="69">
        <v>1</v>
      </c>
      <c r="D1506" s="69" t="s">
        <v>3376</v>
      </c>
      <c r="E1506" s="69" t="s">
        <v>2972</v>
      </c>
      <c r="F1506" s="69" t="s">
        <v>2973</v>
      </c>
      <c r="G1506" s="69">
        <v>1</v>
      </c>
      <c r="H1506" s="69" t="s">
        <v>852</v>
      </c>
      <c r="I1506" s="69">
        <v>0</v>
      </c>
      <c r="J1506" s="69">
        <v>0</v>
      </c>
      <c r="K1506" s="69">
        <v>0</v>
      </c>
      <c r="M1506" s="69">
        <v>0</v>
      </c>
      <c r="O1506" s="69">
        <v>0</v>
      </c>
      <c r="P1506" s="69">
        <v>1</v>
      </c>
      <c r="Q1506" s="69">
        <v>0</v>
      </c>
      <c r="R1506" s="69">
        <v>2</v>
      </c>
      <c r="S1506" s="69">
        <v>512</v>
      </c>
      <c r="T1506" s="69">
        <v>40</v>
      </c>
      <c r="U1506" s="69">
        <v>0</v>
      </c>
      <c r="V1506" s="69">
        <v>0</v>
      </c>
      <c r="W1506" s="69">
        <v>0</v>
      </c>
      <c r="X1506" s="69">
        <v>0</v>
      </c>
      <c r="Y1506" s="69">
        <v>0</v>
      </c>
      <c r="Z1506" s="69">
        <v>0</v>
      </c>
      <c r="AA1506" s="69">
        <v>1</v>
      </c>
      <c r="AB1506" s="69">
        <v>31</v>
      </c>
      <c r="AC1506" s="69">
        <v>0</v>
      </c>
      <c r="AD1506" s="69">
        <v>0</v>
      </c>
      <c r="AE1506" s="69">
        <v>0</v>
      </c>
      <c r="AF1506" s="69">
        <v>1</v>
      </c>
      <c r="AG1506" s="69">
        <v>0</v>
      </c>
      <c r="AH1506" s="69">
        <v>1</v>
      </c>
      <c r="AI1506" s="69">
        <v>0</v>
      </c>
      <c r="AJ1506" s="69">
        <v>0</v>
      </c>
      <c r="AK1506" s="69">
        <v>0</v>
      </c>
      <c r="AL1506" s="69">
        <v>0</v>
      </c>
      <c r="AM1506" s="69">
        <v>0</v>
      </c>
      <c r="AN1506" s="69">
        <v>0</v>
      </c>
      <c r="AO1506" s="69">
        <v>0</v>
      </c>
      <c r="AP1506" s="69">
        <v>0</v>
      </c>
      <c r="AQ1506" s="84">
        <v>0</v>
      </c>
      <c r="AR1506" s="69">
        <v>0</v>
      </c>
      <c r="AS1506" s="69">
        <v>0</v>
      </c>
      <c r="AT1506" s="69">
        <v>0</v>
      </c>
      <c r="AU1506" s="69">
        <v>0</v>
      </c>
      <c r="AV1506" s="69">
        <v>0</v>
      </c>
      <c r="AW1506" s="69">
        <v>0</v>
      </c>
      <c r="AX1506" s="69">
        <v>0</v>
      </c>
      <c r="AY1506" s="69">
        <v>0</v>
      </c>
      <c r="AZ1506" s="69">
        <v>0</v>
      </c>
      <c r="BA1506" s="69">
        <v>0</v>
      </c>
      <c r="BB1506" s="69">
        <v>0</v>
      </c>
      <c r="BC1506" s="69">
        <v>0</v>
      </c>
      <c r="BD1506" s="69">
        <v>0</v>
      </c>
      <c r="BE1506" s="69">
        <v>0</v>
      </c>
      <c r="BF1506" s="69">
        <v>0</v>
      </c>
      <c r="BG1506" s="69">
        <v>0</v>
      </c>
      <c r="BH1506" s="69">
        <v>0</v>
      </c>
      <c r="BK1506" s="69">
        <v>3</v>
      </c>
      <c r="BL1506" s="69">
        <v>10</v>
      </c>
      <c r="BM1506" s="69">
        <v>1</v>
      </c>
      <c r="BN1506" s="69">
        <v>31</v>
      </c>
      <c r="BO1506" s="89">
        <v>0</v>
      </c>
      <c r="BP1506" s="69">
        <v>1</v>
      </c>
      <c r="BQ1506" s="69">
        <v>1</v>
      </c>
      <c r="BR1506" s="69">
        <v>1</v>
      </c>
      <c r="BS1506" s="69">
        <v>24502</v>
      </c>
      <c r="BT1506" s="69">
        <v>0</v>
      </c>
      <c r="BU1506" s="69">
        <v>0</v>
      </c>
      <c r="BV1506" s="69">
        <v>1000</v>
      </c>
      <c r="BW1506" s="69">
        <v>0</v>
      </c>
      <c r="BY1506" s="69">
        <v>0</v>
      </c>
      <c r="BZ1506" s="69">
        <v>0</v>
      </c>
      <c r="CA1506" s="69">
        <v>31</v>
      </c>
      <c r="CB1506" s="89">
        <v>0</v>
      </c>
      <c r="CC1506" s="69">
        <v>0</v>
      </c>
      <c r="CD1506" s="69">
        <v>0</v>
      </c>
      <c r="CE1506" s="69">
        <v>0</v>
      </c>
      <c r="CF1506" s="69">
        <v>0</v>
      </c>
      <c r="CG1506" s="69">
        <v>0</v>
      </c>
      <c r="CH1506" s="69">
        <v>0</v>
      </c>
      <c r="CI1506" s="69">
        <v>0</v>
      </c>
      <c r="CJ1506" s="69">
        <v>0</v>
      </c>
      <c r="CL1506" s="69">
        <v>0</v>
      </c>
      <c r="CM1506" s="69">
        <v>0</v>
      </c>
      <c r="CN1506" s="69">
        <v>0</v>
      </c>
      <c r="CO1506" s="89">
        <v>0</v>
      </c>
      <c r="CP1506" s="69">
        <v>0</v>
      </c>
      <c r="CQ1506" s="69">
        <v>0</v>
      </c>
      <c r="CR1506" s="69">
        <v>0</v>
      </c>
      <c r="CS1506" s="69">
        <v>0</v>
      </c>
      <c r="CT1506" s="69">
        <v>0</v>
      </c>
      <c r="CU1506" s="69">
        <v>0</v>
      </c>
      <c r="CV1506" s="69">
        <v>0</v>
      </c>
      <c r="CW1506" s="69">
        <v>0</v>
      </c>
      <c r="CZ1506" s="69">
        <v>0</v>
      </c>
      <c r="DA1506" s="69">
        <v>0</v>
      </c>
      <c r="DB1506" s="69">
        <v>20</v>
      </c>
      <c r="DC1506" s="69">
        <v>40</v>
      </c>
      <c r="DD1506" s="69">
        <v>0</v>
      </c>
      <c r="DE1506" s="69">
        <v>0</v>
      </c>
      <c r="DF1506" s="69">
        <v>0</v>
      </c>
      <c r="DG1506" s="69">
        <v>1</v>
      </c>
      <c r="DI1506" s="69" t="e">
        <f>INDEX(Sheet3!$E$78:$E$1130,MATCH(A1506,Sheet3!$D$78:$D$1130,0))</f>
        <v>#N/A</v>
      </c>
      <c r="DJ1506" s="69" t="str">
        <f t="shared" si="283"/>
        <v>skill_icons.ps_pet_skill_015</v>
      </c>
      <c r="DK1506" s="69" t="s">
        <v>3377</v>
      </c>
      <c r="DL1506" s="93"/>
      <c r="DM1506" s="159" t="s">
        <v>3378</v>
      </c>
      <c r="DN1506" s="69" t="e">
        <f>"造成["&amp;INDEX(Sheet5!$L$2:$L$11,MATCH(BL1506,Sheet5!$J$2:$J$11,0))&amp;":"&amp;BR1506&amp;"*"&amp;BS1506/1000&amp;"]"&amp;INDEX(Sheet5!$I$2:$I$4,MATCH(BR1506,Sheet5!$H$2:$H$4,0))&amp;"的"&amp;INDEX(Sheet5!$K$2:$K$11,MATCH(BL1506,Sheet5!$J$2:$J$11,0))</f>
        <v>#N/A</v>
      </c>
      <c r="DO1506" s="69" t="e">
        <f>"造成["&amp;INDEX(Sheet5!$L$2:$L$11,MATCH(BY1506,Sheet5!$J$2:$J$11,0))&amp;":"&amp;CE1506&amp;"*"&amp;CF1506/1000&amp;"]"&amp;INDEX(Sheet5!$I$2:$I$4,MATCH(CE1506,Sheet5!$H$2:$H$4,0))&amp;"的"&amp;INDEX(Sheet5!$K$2:$K$11,MATCH(BY1506,Sheet5!$J$2:$J$11,0))</f>
        <v>#N/A</v>
      </c>
      <c r="DP1506" s="69"/>
      <c r="DQ1506" s="69"/>
      <c r="DR1506" s="69" t="e">
        <f t="shared" si="286"/>
        <v>#N/A</v>
      </c>
      <c r="DS1506" s="90">
        <f>MATCH(A1506,Sheet5!D:D,0)</f>
        <v>171</v>
      </c>
      <c r="DT1506" s="94" t="e">
        <f>MATCH(A1506,Sheet5!F:F,0)</f>
        <v>#N/A</v>
      </c>
      <c r="DU1506" s="69">
        <v>20</v>
      </c>
      <c r="DV1506" s="69">
        <v>40</v>
      </c>
      <c r="DW1506" s="69">
        <v>0</v>
      </c>
      <c r="DX1506" s="69">
        <v>0</v>
      </c>
      <c r="DY1506" s="69">
        <v>0</v>
      </c>
    </row>
    <row r="1507" spans="1:129" ht="15">
      <c r="A1507" s="69">
        <v>73304</v>
      </c>
      <c r="B1507" s="69">
        <v>0</v>
      </c>
      <c r="C1507" s="69">
        <v>1</v>
      </c>
      <c r="D1507" s="69" t="s">
        <v>3379</v>
      </c>
      <c r="E1507" s="69" t="s">
        <v>2977</v>
      </c>
      <c r="F1507" s="69" t="s">
        <v>2978</v>
      </c>
      <c r="G1507" s="69">
        <v>1</v>
      </c>
      <c r="H1507" s="69" t="s">
        <v>852</v>
      </c>
      <c r="I1507" s="69">
        <v>0</v>
      </c>
      <c r="J1507" s="69">
        <v>0</v>
      </c>
      <c r="K1507" s="69">
        <v>0</v>
      </c>
      <c r="M1507" s="69">
        <v>0</v>
      </c>
      <c r="N1507" s="69" t="s">
        <v>362</v>
      </c>
      <c r="O1507" s="69">
        <v>0</v>
      </c>
      <c r="P1507" s="69">
        <v>1</v>
      </c>
      <c r="Q1507" s="69">
        <v>0</v>
      </c>
      <c r="R1507" s="69">
        <v>2</v>
      </c>
      <c r="S1507" s="69">
        <v>512</v>
      </c>
      <c r="T1507" s="69">
        <v>15</v>
      </c>
      <c r="U1507" s="69">
        <v>0</v>
      </c>
      <c r="V1507" s="69">
        <v>0</v>
      </c>
      <c r="W1507" s="69">
        <v>0</v>
      </c>
      <c r="X1507" s="69">
        <v>0</v>
      </c>
      <c r="Y1507" s="69">
        <v>0</v>
      </c>
      <c r="Z1507" s="69">
        <v>0</v>
      </c>
      <c r="AA1507" s="69">
        <v>2</v>
      </c>
      <c r="AB1507" s="69">
        <v>31</v>
      </c>
      <c r="AC1507" s="69">
        <v>0</v>
      </c>
      <c r="AD1507" s="69">
        <v>0</v>
      </c>
      <c r="AE1507" s="69">
        <v>0</v>
      </c>
      <c r="AF1507" s="69">
        <v>1</v>
      </c>
      <c r="AG1507" s="69">
        <v>0</v>
      </c>
      <c r="AH1507" s="69">
        <v>1</v>
      </c>
      <c r="AI1507" s="69">
        <v>0</v>
      </c>
      <c r="AJ1507" s="69">
        <v>0</v>
      </c>
      <c r="AK1507" s="69">
        <v>0</v>
      </c>
      <c r="AL1507" s="69">
        <v>0</v>
      </c>
      <c r="AM1507" s="69">
        <v>0</v>
      </c>
      <c r="AN1507" s="69">
        <v>0</v>
      </c>
      <c r="AO1507" s="69">
        <v>0</v>
      </c>
      <c r="AP1507" s="69">
        <v>0</v>
      </c>
      <c r="AQ1507" s="84">
        <v>0</v>
      </c>
      <c r="AR1507" s="69">
        <v>0</v>
      </c>
      <c r="AS1507" s="69">
        <v>0</v>
      </c>
      <c r="AT1507" s="69">
        <v>0</v>
      </c>
      <c r="AU1507" s="69">
        <v>0</v>
      </c>
      <c r="AV1507" s="69">
        <v>0</v>
      </c>
      <c r="AW1507" s="69">
        <v>0</v>
      </c>
      <c r="AX1507" s="69">
        <v>0</v>
      </c>
      <c r="AY1507" s="69">
        <v>0</v>
      </c>
      <c r="AZ1507" s="69">
        <v>0</v>
      </c>
      <c r="BA1507" s="69">
        <v>0</v>
      </c>
      <c r="BB1507" s="69">
        <v>0</v>
      </c>
      <c r="BC1507" s="69">
        <v>0</v>
      </c>
      <c r="BD1507" s="69">
        <v>0</v>
      </c>
      <c r="BE1507" s="69">
        <v>0</v>
      </c>
      <c r="BF1507" s="69">
        <v>0</v>
      </c>
      <c r="BG1507" s="69">
        <v>0</v>
      </c>
      <c r="BH1507" s="69">
        <v>0</v>
      </c>
      <c r="BK1507" s="69">
        <v>3</v>
      </c>
      <c r="BL1507" s="69">
        <v>10</v>
      </c>
      <c r="BM1507" s="69">
        <v>2</v>
      </c>
      <c r="BN1507" s="69">
        <v>31</v>
      </c>
      <c r="BO1507" s="89">
        <v>0</v>
      </c>
      <c r="BP1507" s="69">
        <v>1</v>
      </c>
      <c r="BQ1507" s="69">
        <v>1</v>
      </c>
      <c r="BR1507" s="69">
        <v>1</v>
      </c>
      <c r="BS1507" s="69">
        <v>21503</v>
      </c>
      <c r="BT1507" s="69">
        <v>0</v>
      </c>
      <c r="BU1507" s="69">
        <v>0</v>
      </c>
      <c r="BV1507" s="69">
        <v>1000</v>
      </c>
      <c r="BW1507" s="69">
        <v>0</v>
      </c>
      <c r="BY1507" s="69">
        <v>0</v>
      </c>
      <c r="BZ1507" s="69">
        <v>0</v>
      </c>
      <c r="CA1507" s="69">
        <v>31</v>
      </c>
      <c r="CB1507" s="89">
        <v>0</v>
      </c>
      <c r="CC1507" s="69">
        <v>0</v>
      </c>
      <c r="CD1507" s="69">
        <v>0</v>
      </c>
      <c r="CE1507" s="69">
        <v>0</v>
      </c>
      <c r="CF1507" s="69">
        <v>0</v>
      </c>
      <c r="CG1507" s="69">
        <v>0</v>
      </c>
      <c r="CH1507" s="69">
        <v>0</v>
      </c>
      <c r="CI1507" s="69">
        <v>0</v>
      </c>
      <c r="CJ1507" s="69">
        <v>0</v>
      </c>
      <c r="CL1507" s="69">
        <v>0</v>
      </c>
      <c r="CM1507" s="69">
        <v>0</v>
      </c>
      <c r="CN1507" s="69">
        <v>0</v>
      </c>
      <c r="CO1507" s="89">
        <v>0</v>
      </c>
      <c r="CP1507" s="69">
        <v>0</v>
      </c>
      <c r="CQ1507" s="69">
        <v>0</v>
      </c>
      <c r="CR1507" s="69">
        <v>0</v>
      </c>
      <c r="CS1507" s="69">
        <v>0</v>
      </c>
      <c r="CT1507" s="69">
        <v>0</v>
      </c>
      <c r="CU1507" s="69">
        <v>0</v>
      </c>
      <c r="CV1507" s="69">
        <v>0</v>
      </c>
      <c r="CW1507" s="69">
        <v>0</v>
      </c>
      <c r="CZ1507" s="69">
        <v>0</v>
      </c>
      <c r="DA1507" s="69">
        <v>0</v>
      </c>
      <c r="DB1507" s="69">
        <v>100</v>
      </c>
      <c r="DC1507" s="69">
        <v>15</v>
      </c>
      <c r="DD1507" s="69">
        <v>0</v>
      </c>
      <c r="DE1507" s="69">
        <v>0</v>
      </c>
      <c r="DF1507" s="69">
        <v>0</v>
      </c>
      <c r="DG1507" s="69">
        <v>1</v>
      </c>
      <c r="DI1507" s="69" t="e">
        <f>INDEX(Sheet3!$E$78:$E$1130,MATCH(A1507,Sheet3!$D$78:$D$1130,0))</f>
        <v>#N/A</v>
      </c>
      <c r="DJ1507" s="69" t="str">
        <f t="shared" si="283"/>
        <v>skill_icons.ps_pet_skill_020</v>
      </c>
      <c r="DK1507" s="69" t="s">
        <v>3380</v>
      </c>
      <c r="DL1507" s="93"/>
      <c r="DM1507" s="159" t="s">
        <v>3381</v>
      </c>
      <c r="DN1507" s="69" t="e">
        <f>"造成["&amp;INDEX(Sheet5!$L$2:$L$11,MATCH(BL1507,Sheet5!$J$2:$J$11,0))&amp;":"&amp;BR1507&amp;"*"&amp;BS1507/1000&amp;"]"&amp;INDEX(Sheet5!$I$2:$I$4,MATCH(BR1507,Sheet5!$H$2:$H$4,0))&amp;"的"&amp;INDEX(Sheet5!$K$2:$K$11,MATCH(BL1507,Sheet5!$J$2:$J$11,0))</f>
        <v>#N/A</v>
      </c>
      <c r="DO1507" s="69" t="e">
        <f>"造成["&amp;INDEX(Sheet5!$L$2:$L$11,MATCH(BY1507,Sheet5!$J$2:$J$11,0))&amp;":"&amp;CE1507&amp;"*"&amp;CF1507/1000&amp;"]"&amp;INDEX(Sheet5!$I$2:$I$4,MATCH(CE1507,Sheet5!$H$2:$H$4,0))&amp;"的"&amp;INDEX(Sheet5!$K$2:$K$11,MATCH(BY1507,Sheet5!$J$2:$J$11,0))</f>
        <v>#N/A</v>
      </c>
      <c r="DP1507" s="69"/>
      <c r="DQ1507" s="69"/>
      <c r="DR1507" s="69" t="e">
        <f t="shared" si="286"/>
        <v>#N/A</v>
      </c>
      <c r="DS1507" s="90">
        <f>MATCH(A1507,Sheet5!D:D,0)</f>
        <v>172</v>
      </c>
      <c r="DT1507" s="94" t="e">
        <f>MATCH(A1507,Sheet5!F:F,0)</f>
        <v>#N/A</v>
      </c>
      <c r="DU1507" s="69">
        <v>100</v>
      </c>
      <c r="DV1507" s="69">
        <v>15</v>
      </c>
      <c r="DW1507" s="69">
        <v>0</v>
      </c>
      <c r="DX1507" s="69">
        <v>0</v>
      </c>
      <c r="DY1507" s="69">
        <v>0</v>
      </c>
    </row>
    <row r="1508" spans="1:129" ht="15">
      <c r="A1508" s="69">
        <v>73404</v>
      </c>
      <c r="B1508" s="69">
        <v>0</v>
      </c>
      <c r="C1508" s="69">
        <v>1</v>
      </c>
      <c r="D1508" s="69" t="s">
        <v>3382</v>
      </c>
      <c r="E1508" s="69" t="s">
        <v>2982</v>
      </c>
      <c r="F1508" s="69" t="s">
        <v>2983</v>
      </c>
      <c r="G1508" s="69">
        <v>1</v>
      </c>
      <c r="H1508" s="69" t="s">
        <v>852</v>
      </c>
      <c r="I1508" s="69">
        <v>0</v>
      </c>
      <c r="J1508" s="69">
        <v>0</v>
      </c>
      <c r="K1508" s="69">
        <v>0</v>
      </c>
      <c r="M1508" s="69">
        <v>0</v>
      </c>
      <c r="O1508" s="69">
        <v>0</v>
      </c>
      <c r="P1508" s="69">
        <v>1</v>
      </c>
      <c r="Q1508" s="69">
        <v>0</v>
      </c>
      <c r="R1508" s="69">
        <v>2</v>
      </c>
      <c r="S1508" s="69">
        <v>2</v>
      </c>
      <c r="T1508" s="69">
        <v>15</v>
      </c>
      <c r="U1508" s="69">
        <v>0</v>
      </c>
      <c r="V1508" s="69">
        <v>0</v>
      </c>
      <c r="W1508" s="69">
        <v>0</v>
      </c>
      <c r="X1508" s="69">
        <v>0</v>
      </c>
      <c r="Y1508" s="69">
        <v>0</v>
      </c>
      <c r="Z1508" s="69">
        <v>0</v>
      </c>
      <c r="AA1508" s="69">
        <v>1</v>
      </c>
      <c r="AB1508" s="69">
        <v>31</v>
      </c>
      <c r="AC1508" s="69">
        <v>0</v>
      </c>
      <c r="AD1508" s="69">
        <v>0</v>
      </c>
      <c r="AE1508" s="69">
        <v>0</v>
      </c>
      <c r="AF1508" s="69">
        <v>1</v>
      </c>
      <c r="AG1508" s="69">
        <v>0</v>
      </c>
      <c r="AH1508" s="69">
        <v>1</v>
      </c>
      <c r="AI1508" s="69">
        <v>0</v>
      </c>
      <c r="AJ1508" s="69">
        <v>0</v>
      </c>
      <c r="AK1508" s="69">
        <v>0</v>
      </c>
      <c r="AL1508" s="69">
        <v>0</v>
      </c>
      <c r="AM1508" s="69">
        <v>0</v>
      </c>
      <c r="AN1508" s="69">
        <v>0</v>
      </c>
      <c r="AO1508" s="69">
        <v>0</v>
      </c>
      <c r="AP1508" s="69">
        <v>0</v>
      </c>
      <c r="AQ1508" s="84">
        <v>0</v>
      </c>
      <c r="AR1508" s="69">
        <v>0</v>
      </c>
      <c r="AS1508" s="69">
        <v>0</v>
      </c>
      <c r="AT1508" s="69">
        <v>0</v>
      </c>
      <c r="AU1508" s="69">
        <v>0</v>
      </c>
      <c r="AV1508" s="69">
        <v>0</v>
      </c>
      <c r="AW1508" s="69">
        <v>0</v>
      </c>
      <c r="AX1508" s="69">
        <v>0</v>
      </c>
      <c r="AY1508" s="69">
        <v>0</v>
      </c>
      <c r="AZ1508" s="69">
        <v>0</v>
      </c>
      <c r="BA1508" s="69">
        <v>0</v>
      </c>
      <c r="BB1508" s="69">
        <v>0</v>
      </c>
      <c r="BC1508" s="69">
        <v>0</v>
      </c>
      <c r="BD1508" s="69">
        <v>0</v>
      </c>
      <c r="BE1508" s="69">
        <v>0</v>
      </c>
      <c r="BF1508" s="69">
        <v>0</v>
      </c>
      <c r="BG1508" s="69">
        <v>0</v>
      </c>
      <c r="BH1508" s="69">
        <v>0</v>
      </c>
      <c r="BK1508" s="69">
        <v>3</v>
      </c>
      <c r="BL1508" s="69">
        <v>10</v>
      </c>
      <c r="BM1508" s="69">
        <v>1</v>
      </c>
      <c r="BN1508" s="69">
        <v>31</v>
      </c>
      <c r="BO1508" s="89">
        <v>0</v>
      </c>
      <c r="BP1508" s="69">
        <v>1</v>
      </c>
      <c r="BQ1508" s="69">
        <v>1</v>
      </c>
      <c r="BR1508" s="69">
        <v>1</v>
      </c>
      <c r="BS1508" s="69">
        <v>21504</v>
      </c>
      <c r="BT1508" s="69">
        <v>0</v>
      </c>
      <c r="BU1508" s="69">
        <v>0</v>
      </c>
      <c r="BV1508" s="69">
        <v>1000</v>
      </c>
      <c r="BW1508" s="69">
        <v>0</v>
      </c>
      <c r="BY1508" s="69">
        <v>0</v>
      </c>
      <c r="BZ1508" s="69">
        <v>0</v>
      </c>
      <c r="CA1508" s="69">
        <v>31</v>
      </c>
      <c r="CB1508" s="89">
        <v>0</v>
      </c>
      <c r="CC1508" s="69">
        <v>0</v>
      </c>
      <c r="CD1508" s="69">
        <v>0</v>
      </c>
      <c r="CE1508" s="69">
        <v>0</v>
      </c>
      <c r="CF1508" s="69">
        <v>0</v>
      </c>
      <c r="CG1508" s="69">
        <v>0</v>
      </c>
      <c r="CH1508" s="69">
        <v>0</v>
      </c>
      <c r="CI1508" s="69">
        <v>0</v>
      </c>
      <c r="CJ1508" s="69">
        <v>0</v>
      </c>
      <c r="CL1508" s="69">
        <v>0</v>
      </c>
      <c r="CM1508" s="69">
        <v>0</v>
      </c>
      <c r="CN1508" s="69">
        <v>0</v>
      </c>
      <c r="CO1508" s="89">
        <v>0</v>
      </c>
      <c r="CP1508" s="69">
        <v>0</v>
      </c>
      <c r="CQ1508" s="69">
        <v>0</v>
      </c>
      <c r="CR1508" s="69">
        <v>0</v>
      </c>
      <c r="CS1508" s="69">
        <v>0</v>
      </c>
      <c r="CT1508" s="69">
        <v>0</v>
      </c>
      <c r="CU1508" s="69">
        <v>0</v>
      </c>
      <c r="CV1508" s="69">
        <v>0</v>
      </c>
      <c r="CW1508" s="69">
        <v>0</v>
      </c>
      <c r="CZ1508" s="69">
        <v>0</v>
      </c>
      <c r="DA1508" s="69">
        <v>0</v>
      </c>
      <c r="DB1508" s="69">
        <v>999999</v>
      </c>
      <c r="DC1508" s="69">
        <v>15</v>
      </c>
      <c r="DD1508" s="69">
        <v>0</v>
      </c>
      <c r="DE1508" s="69">
        <v>0</v>
      </c>
      <c r="DF1508" s="69">
        <v>0</v>
      </c>
      <c r="DG1508" s="69">
        <v>1</v>
      </c>
      <c r="DI1508" s="69" t="e">
        <f>INDEX(Sheet3!$E$78:$E$1130,MATCH(A1508,Sheet3!$D$78:$D$1130,0))</f>
        <v>#N/A</v>
      </c>
      <c r="DJ1508" s="69" t="str">
        <f t="shared" si="283"/>
        <v>skill_icons.ps_pet_skill_021</v>
      </c>
      <c r="DK1508" s="69" t="s">
        <v>3383</v>
      </c>
      <c r="DL1508" s="93"/>
      <c r="DM1508" s="159" t="s">
        <v>3384</v>
      </c>
      <c r="DN1508" s="69" t="e">
        <f>"造成["&amp;INDEX(Sheet5!$L$2:$L$11,MATCH(BL1508,Sheet5!$J$2:$J$11,0))&amp;":"&amp;BR1508&amp;"*"&amp;BS1508/1000&amp;"]"&amp;INDEX(Sheet5!$I$2:$I$4,MATCH(BR1508,Sheet5!$H$2:$H$4,0))&amp;"的"&amp;INDEX(Sheet5!$K$2:$K$11,MATCH(BL1508,Sheet5!$J$2:$J$11,0))</f>
        <v>#N/A</v>
      </c>
      <c r="DO1508" s="69" t="e">
        <f>"造成["&amp;INDEX(Sheet5!$L$2:$L$11,MATCH(BY1508,Sheet5!$J$2:$J$11,0))&amp;":"&amp;CE1508&amp;"*"&amp;CF1508/1000&amp;"]"&amp;INDEX(Sheet5!$I$2:$I$4,MATCH(CE1508,Sheet5!$H$2:$H$4,0))&amp;"的"&amp;INDEX(Sheet5!$K$2:$K$11,MATCH(BY1508,Sheet5!$J$2:$J$11,0))</f>
        <v>#N/A</v>
      </c>
      <c r="DP1508" s="69"/>
      <c r="DQ1508" s="69"/>
      <c r="DR1508" s="69" t="e">
        <f t="shared" si="286"/>
        <v>#N/A</v>
      </c>
      <c r="DS1508" s="90">
        <f>MATCH(A1508,Sheet5!D:D,0)</f>
        <v>173</v>
      </c>
      <c r="DT1508" s="94" t="e">
        <f>MATCH(A1508,Sheet5!F:F,0)</f>
        <v>#N/A</v>
      </c>
      <c r="DU1508" s="69">
        <v>999999</v>
      </c>
      <c r="DV1508" s="69">
        <v>15</v>
      </c>
      <c r="DW1508" s="69">
        <v>0</v>
      </c>
      <c r="DX1508" s="69">
        <v>0</v>
      </c>
      <c r="DY1508" s="69">
        <v>0</v>
      </c>
    </row>
    <row r="1509" spans="1:129" ht="15">
      <c r="A1509" s="69">
        <v>73504</v>
      </c>
      <c r="B1509" s="69">
        <v>0</v>
      </c>
      <c r="C1509" s="69">
        <v>1</v>
      </c>
      <c r="D1509" s="69" t="s">
        <v>3385</v>
      </c>
      <c r="E1509" s="69" t="s">
        <v>2987</v>
      </c>
      <c r="F1509" s="69" t="s">
        <v>2988</v>
      </c>
      <c r="G1509" s="69">
        <v>1</v>
      </c>
      <c r="H1509" s="69" t="s">
        <v>852</v>
      </c>
      <c r="I1509" s="69">
        <v>0</v>
      </c>
      <c r="J1509" s="69">
        <v>0</v>
      </c>
      <c r="K1509" s="69">
        <v>0</v>
      </c>
      <c r="M1509" s="69">
        <v>0</v>
      </c>
      <c r="N1509" s="69" t="s">
        <v>261</v>
      </c>
      <c r="O1509" s="69">
        <v>0</v>
      </c>
      <c r="P1509" s="69">
        <v>1</v>
      </c>
      <c r="Q1509" s="69">
        <v>0</v>
      </c>
      <c r="R1509" s="69">
        <v>2</v>
      </c>
      <c r="S1509" s="69">
        <v>2</v>
      </c>
      <c r="T1509" s="69">
        <v>60</v>
      </c>
      <c r="U1509" s="69">
        <v>20</v>
      </c>
      <c r="V1509" s="69">
        <v>0</v>
      </c>
      <c r="W1509" s="69">
        <v>0</v>
      </c>
      <c r="X1509" s="69">
        <v>0</v>
      </c>
      <c r="Y1509" s="69">
        <v>0</v>
      </c>
      <c r="Z1509" s="69">
        <v>0</v>
      </c>
      <c r="AA1509" s="69">
        <v>1</v>
      </c>
      <c r="AB1509" s="69">
        <v>31</v>
      </c>
      <c r="AC1509" s="69">
        <v>0</v>
      </c>
      <c r="AD1509" s="69">
        <v>0</v>
      </c>
      <c r="AE1509" s="69">
        <v>0</v>
      </c>
      <c r="AF1509" s="69">
        <v>1</v>
      </c>
      <c r="AG1509" s="69">
        <v>0</v>
      </c>
      <c r="AH1509" s="69">
        <v>1</v>
      </c>
      <c r="AI1509" s="69">
        <v>0</v>
      </c>
      <c r="AJ1509" s="69">
        <v>0</v>
      </c>
      <c r="AK1509" s="69">
        <v>0</v>
      </c>
      <c r="AL1509" s="69">
        <v>0</v>
      </c>
      <c r="AM1509" s="69">
        <v>0</v>
      </c>
      <c r="AN1509" s="69">
        <v>0</v>
      </c>
      <c r="AO1509" s="69">
        <v>0</v>
      </c>
      <c r="AP1509" s="69">
        <v>0</v>
      </c>
      <c r="AQ1509" s="84">
        <v>0</v>
      </c>
      <c r="AR1509" s="69">
        <v>0</v>
      </c>
      <c r="AS1509" s="69">
        <v>0</v>
      </c>
      <c r="AT1509" s="69">
        <v>0</v>
      </c>
      <c r="AU1509" s="69">
        <v>0</v>
      </c>
      <c r="AV1509" s="69">
        <v>0</v>
      </c>
      <c r="AW1509" s="69">
        <v>0</v>
      </c>
      <c r="AX1509" s="69">
        <v>0</v>
      </c>
      <c r="AY1509" s="69">
        <v>0</v>
      </c>
      <c r="AZ1509" s="69">
        <v>0</v>
      </c>
      <c r="BA1509" s="69">
        <v>0</v>
      </c>
      <c r="BB1509" s="69">
        <v>0</v>
      </c>
      <c r="BC1509" s="69">
        <v>0</v>
      </c>
      <c r="BD1509" s="69">
        <v>0</v>
      </c>
      <c r="BE1509" s="69">
        <v>0</v>
      </c>
      <c r="BF1509" s="69">
        <v>0</v>
      </c>
      <c r="BG1509" s="69">
        <v>0</v>
      </c>
      <c r="BH1509" s="69">
        <v>0</v>
      </c>
      <c r="BK1509" s="69">
        <v>3</v>
      </c>
      <c r="BL1509" s="69">
        <v>10</v>
      </c>
      <c r="BM1509" s="69">
        <v>1</v>
      </c>
      <c r="BN1509" s="69">
        <v>31</v>
      </c>
      <c r="BO1509" s="89">
        <v>0</v>
      </c>
      <c r="BP1509" s="69">
        <v>1</v>
      </c>
      <c r="BQ1509" s="69">
        <v>1</v>
      </c>
      <c r="BR1509" s="69">
        <v>1</v>
      </c>
      <c r="BS1509" s="69">
        <v>24505</v>
      </c>
      <c r="BT1509" s="69">
        <v>0</v>
      </c>
      <c r="BU1509" s="69">
        <v>0</v>
      </c>
      <c r="BV1509" s="69">
        <v>1000</v>
      </c>
      <c r="BW1509" s="69">
        <v>0</v>
      </c>
      <c r="BY1509" s="69">
        <v>0</v>
      </c>
      <c r="BZ1509" s="69">
        <v>0</v>
      </c>
      <c r="CA1509" s="69">
        <v>31</v>
      </c>
      <c r="CB1509" s="89">
        <v>0</v>
      </c>
      <c r="CC1509" s="69">
        <v>0</v>
      </c>
      <c r="CD1509" s="69">
        <v>0</v>
      </c>
      <c r="CE1509" s="69">
        <v>0</v>
      </c>
      <c r="CF1509" s="69">
        <v>0</v>
      </c>
      <c r="CG1509" s="69">
        <v>0</v>
      </c>
      <c r="CH1509" s="69">
        <v>0</v>
      </c>
      <c r="CI1509" s="69">
        <v>0</v>
      </c>
      <c r="CJ1509" s="69">
        <v>0</v>
      </c>
      <c r="CL1509" s="69">
        <v>0</v>
      </c>
      <c r="CM1509" s="69">
        <v>0</v>
      </c>
      <c r="CN1509" s="69">
        <v>0</v>
      </c>
      <c r="CO1509" s="89">
        <v>0</v>
      </c>
      <c r="CP1509" s="69">
        <v>0</v>
      </c>
      <c r="CQ1509" s="69">
        <v>0</v>
      </c>
      <c r="CR1509" s="69">
        <v>0</v>
      </c>
      <c r="CS1509" s="69">
        <v>0</v>
      </c>
      <c r="CT1509" s="69">
        <v>0</v>
      </c>
      <c r="CU1509" s="69">
        <v>0</v>
      </c>
      <c r="CV1509" s="69">
        <v>0</v>
      </c>
      <c r="CW1509" s="69">
        <v>0</v>
      </c>
      <c r="CZ1509" s="69">
        <v>0</v>
      </c>
      <c r="DA1509" s="69">
        <v>0</v>
      </c>
      <c r="DB1509" s="69">
        <v>20</v>
      </c>
      <c r="DC1509" s="69">
        <v>60</v>
      </c>
      <c r="DD1509" s="69">
        <v>0</v>
      </c>
      <c r="DE1509" s="69">
        <v>0</v>
      </c>
      <c r="DF1509" s="69">
        <v>0</v>
      </c>
      <c r="DG1509" s="69">
        <v>1</v>
      </c>
      <c r="DI1509" s="69" t="e">
        <f>INDEX(Sheet3!$E$78:$E$1130,MATCH(A1509,Sheet3!$D$78:$D$1130,0))</f>
        <v>#N/A</v>
      </c>
      <c r="DJ1509" s="69" t="str">
        <f t="shared" si="283"/>
        <v>skill_icons.ps_pet_skill_023</v>
      </c>
      <c r="DK1509" s="69" t="s">
        <v>3386</v>
      </c>
      <c r="DL1509" s="93"/>
      <c r="DM1509" s="159" t="s">
        <v>3387</v>
      </c>
      <c r="DN1509" s="69" t="e">
        <f>"造成["&amp;INDEX(Sheet5!$L$2:$L$11,MATCH(BL1509,Sheet5!$J$2:$J$11,0))&amp;":"&amp;BR1509&amp;"*"&amp;BS1509/1000&amp;"]"&amp;INDEX(Sheet5!$I$2:$I$4,MATCH(BR1509,Sheet5!$H$2:$H$4,0))&amp;"的"&amp;INDEX(Sheet5!$K$2:$K$11,MATCH(BL1509,Sheet5!$J$2:$J$11,0))</f>
        <v>#N/A</v>
      </c>
      <c r="DO1509" s="69" t="e">
        <f>"造成["&amp;INDEX(Sheet5!$L$2:$L$11,MATCH(BY1509,Sheet5!$J$2:$J$11,0))&amp;":"&amp;CE1509&amp;"*"&amp;CF1509/1000&amp;"]"&amp;INDEX(Sheet5!$I$2:$I$4,MATCH(CE1509,Sheet5!$H$2:$H$4,0))&amp;"的"&amp;INDEX(Sheet5!$K$2:$K$11,MATCH(BY1509,Sheet5!$J$2:$J$11,0))</f>
        <v>#N/A</v>
      </c>
      <c r="DP1509" s="69"/>
      <c r="DQ1509" s="69"/>
      <c r="DR1509" s="69" t="e">
        <f t="shared" si="286"/>
        <v>#N/A</v>
      </c>
      <c r="DS1509" s="90">
        <f>MATCH(A1509,Sheet5!D:D,0)</f>
        <v>174</v>
      </c>
      <c r="DT1509" s="94" t="e">
        <f>MATCH(A1509,Sheet5!F:F,0)</f>
        <v>#N/A</v>
      </c>
      <c r="DU1509" s="69">
        <v>20</v>
      </c>
      <c r="DV1509" s="69">
        <v>60</v>
      </c>
      <c r="DW1509" s="69">
        <v>0</v>
      </c>
      <c r="DX1509" s="69">
        <v>0</v>
      </c>
      <c r="DY1509" s="69">
        <v>0</v>
      </c>
    </row>
    <row r="1510" spans="1:129" ht="15">
      <c r="A1510" s="69">
        <v>73604</v>
      </c>
      <c r="B1510" s="69">
        <v>0</v>
      </c>
      <c r="C1510" s="69">
        <v>1</v>
      </c>
      <c r="D1510" s="69" t="s">
        <v>3388</v>
      </c>
      <c r="E1510" s="69" t="s">
        <v>2992</v>
      </c>
      <c r="F1510" s="69" t="s">
        <v>2993</v>
      </c>
      <c r="G1510" s="69">
        <v>1</v>
      </c>
      <c r="H1510" s="69" t="s">
        <v>852</v>
      </c>
      <c r="I1510" s="69">
        <v>0</v>
      </c>
      <c r="J1510" s="69">
        <v>0</v>
      </c>
      <c r="K1510" s="69">
        <v>0</v>
      </c>
      <c r="M1510" s="69">
        <v>0</v>
      </c>
      <c r="O1510" s="69">
        <v>0</v>
      </c>
      <c r="P1510" s="69">
        <v>1</v>
      </c>
      <c r="Q1510" s="69">
        <v>0</v>
      </c>
      <c r="R1510" s="69">
        <v>2</v>
      </c>
      <c r="S1510" s="69">
        <v>16</v>
      </c>
      <c r="T1510" s="69">
        <v>100</v>
      </c>
      <c r="U1510" s="69">
        <v>0</v>
      </c>
      <c r="V1510" s="69">
        <v>40</v>
      </c>
      <c r="W1510" s="69">
        <v>0</v>
      </c>
      <c r="X1510" s="69">
        <v>0</v>
      </c>
      <c r="Y1510" s="69">
        <v>0</v>
      </c>
      <c r="Z1510" s="69">
        <v>0</v>
      </c>
      <c r="AA1510" s="69">
        <v>2</v>
      </c>
      <c r="AB1510" s="69">
        <v>31</v>
      </c>
      <c r="AC1510" s="69">
        <v>0</v>
      </c>
      <c r="AD1510" s="69">
        <v>0</v>
      </c>
      <c r="AE1510" s="69">
        <v>0</v>
      </c>
      <c r="AF1510" s="69">
        <v>0</v>
      </c>
      <c r="AG1510" s="69">
        <v>0</v>
      </c>
      <c r="AH1510" s="69">
        <v>0</v>
      </c>
      <c r="AI1510" s="69">
        <v>0</v>
      </c>
      <c r="AJ1510" s="69">
        <v>0</v>
      </c>
      <c r="AK1510" s="69">
        <v>0</v>
      </c>
      <c r="AL1510" s="69">
        <v>0</v>
      </c>
      <c r="AM1510" s="69">
        <v>0</v>
      </c>
      <c r="AN1510" s="69">
        <v>0</v>
      </c>
      <c r="AO1510" s="69">
        <v>0</v>
      </c>
      <c r="AP1510" s="69">
        <v>0</v>
      </c>
      <c r="AQ1510" s="84">
        <v>0</v>
      </c>
      <c r="AR1510" s="69">
        <v>0</v>
      </c>
      <c r="AS1510" s="69">
        <v>0</v>
      </c>
      <c r="AT1510" s="69">
        <v>0</v>
      </c>
      <c r="AU1510" s="69">
        <v>0</v>
      </c>
      <c r="AV1510" s="69">
        <v>0</v>
      </c>
      <c r="AW1510" s="69">
        <v>0</v>
      </c>
      <c r="AX1510" s="69">
        <v>0</v>
      </c>
      <c r="AY1510" s="69">
        <v>0</v>
      </c>
      <c r="AZ1510" s="69">
        <v>0</v>
      </c>
      <c r="BA1510" s="69">
        <v>0</v>
      </c>
      <c r="BB1510" s="69">
        <v>0</v>
      </c>
      <c r="BC1510" s="69">
        <v>0</v>
      </c>
      <c r="BD1510" s="69">
        <v>0</v>
      </c>
      <c r="BE1510" s="69">
        <v>0</v>
      </c>
      <c r="BF1510" s="69">
        <v>0</v>
      </c>
      <c r="BG1510" s="69">
        <v>0</v>
      </c>
      <c r="BH1510" s="69">
        <v>0</v>
      </c>
      <c r="BK1510" s="69">
        <v>3</v>
      </c>
      <c r="BL1510" s="69">
        <v>0</v>
      </c>
      <c r="BM1510" s="69">
        <v>2</v>
      </c>
      <c r="BN1510" s="69">
        <v>31</v>
      </c>
      <c r="BO1510" s="89">
        <v>0</v>
      </c>
      <c r="BP1510" s="69">
        <v>0</v>
      </c>
      <c r="BQ1510" s="69">
        <v>0</v>
      </c>
      <c r="BR1510" s="69">
        <v>0</v>
      </c>
      <c r="BS1510" s="69">
        <v>0</v>
      </c>
      <c r="BT1510" s="69">
        <v>0</v>
      </c>
      <c r="BU1510" s="69">
        <v>0</v>
      </c>
      <c r="BV1510" s="69">
        <v>1000</v>
      </c>
      <c r="BW1510" s="69">
        <v>0</v>
      </c>
      <c r="BY1510" s="69">
        <v>0</v>
      </c>
      <c r="BZ1510" s="69">
        <v>0</v>
      </c>
      <c r="CA1510" s="69">
        <v>31</v>
      </c>
      <c r="CB1510" s="89">
        <v>0</v>
      </c>
      <c r="CC1510" s="69">
        <v>0</v>
      </c>
      <c r="CD1510" s="69">
        <v>0</v>
      </c>
      <c r="CE1510" s="69">
        <v>0</v>
      </c>
      <c r="CF1510" s="69">
        <v>0</v>
      </c>
      <c r="CG1510" s="69">
        <v>0</v>
      </c>
      <c r="CH1510" s="69">
        <v>0</v>
      </c>
      <c r="CI1510" s="69">
        <v>0</v>
      </c>
      <c r="CJ1510" s="69">
        <v>0</v>
      </c>
      <c r="CL1510" s="69">
        <v>0</v>
      </c>
      <c r="CM1510" s="69">
        <v>0</v>
      </c>
      <c r="CN1510" s="69">
        <v>0</v>
      </c>
      <c r="CO1510" s="89">
        <v>0</v>
      </c>
      <c r="CP1510" s="69">
        <v>0</v>
      </c>
      <c r="CQ1510" s="69">
        <v>0</v>
      </c>
      <c r="CR1510" s="69">
        <v>0</v>
      </c>
      <c r="CS1510" s="69">
        <v>0</v>
      </c>
      <c r="CT1510" s="69">
        <v>0</v>
      </c>
      <c r="CU1510" s="69">
        <v>0</v>
      </c>
      <c r="CV1510" s="69">
        <v>0</v>
      </c>
      <c r="CW1510" s="69">
        <v>0</v>
      </c>
      <c r="CZ1510" s="69">
        <v>0</v>
      </c>
      <c r="DA1510" s="69">
        <v>0</v>
      </c>
      <c r="DB1510" s="69">
        <v>100</v>
      </c>
      <c r="DC1510" s="69">
        <v>40</v>
      </c>
      <c r="DD1510" s="69">
        <v>0</v>
      </c>
      <c r="DE1510" s="69">
        <v>0</v>
      </c>
      <c r="DF1510" s="69">
        <v>0</v>
      </c>
      <c r="DG1510" s="69">
        <v>1</v>
      </c>
      <c r="DI1510" s="69" t="e">
        <f>INDEX(Sheet3!$E$78:$E$1130,MATCH(A1510,Sheet3!$D$78:$D$1130,0))</f>
        <v>#N/A</v>
      </c>
      <c r="DJ1510" s="69" t="str">
        <f t="shared" ref="DJ1510:DJ1519" si="287">IFERROR(DI1510,F1510)</f>
        <v>skill_icons.ps_pet_skill_024</v>
      </c>
      <c r="DK1510" s="69" t="s">
        <v>3389</v>
      </c>
      <c r="DL1510" s="93"/>
      <c r="DM1510" s="159" t="s">
        <v>3390</v>
      </c>
      <c r="DN1510" s="69" t="e">
        <f>"造成["&amp;INDEX(Sheet5!$L$2:$L$11,MATCH(BL1510,Sheet5!$J$2:$J$11,0))&amp;":"&amp;BR1510&amp;"*"&amp;BS1510/1000&amp;"]"&amp;INDEX(Sheet5!$I$2:$I$4,MATCH(BR1510,Sheet5!$H$2:$H$4,0))&amp;"的"&amp;INDEX(Sheet5!$K$2:$K$11,MATCH(BL1510,Sheet5!$J$2:$J$11,0))</f>
        <v>#N/A</v>
      </c>
      <c r="DO1510" s="69" t="e">
        <f>"造成["&amp;INDEX(Sheet5!$L$2:$L$11,MATCH(BY1510,Sheet5!$J$2:$J$11,0))&amp;":"&amp;CE1510&amp;"*"&amp;CF1510/1000&amp;"]"&amp;INDEX(Sheet5!$I$2:$I$4,MATCH(CE1510,Sheet5!$H$2:$H$4,0))&amp;"的"&amp;INDEX(Sheet5!$K$2:$K$11,MATCH(BY1510,Sheet5!$J$2:$J$11,0))</f>
        <v>#N/A</v>
      </c>
      <c r="DP1510" s="69"/>
      <c r="DQ1510" s="69"/>
      <c r="DR1510" s="69" t="e">
        <f t="shared" si="286"/>
        <v>#N/A</v>
      </c>
      <c r="DS1510" s="90">
        <f>MATCH(A1510,Sheet5!D:D,0)</f>
        <v>175</v>
      </c>
      <c r="DT1510" s="94" t="e">
        <f>MATCH(A1510,Sheet5!F:F,0)</f>
        <v>#N/A</v>
      </c>
      <c r="DU1510" s="69">
        <v>100</v>
      </c>
      <c r="DV1510" s="69">
        <v>40</v>
      </c>
      <c r="DW1510" s="69">
        <v>0</v>
      </c>
      <c r="DX1510" s="69">
        <v>0</v>
      </c>
      <c r="DY1510" s="69">
        <v>0</v>
      </c>
    </row>
    <row r="1511" spans="1:129" ht="15">
      <c r="A1511" s="69">
        <v>73704</v>
      </c>
      <c r="B1511" s="69">
        <v>0</v>
      </c>
      <c r="C1511" s="69">
        <v>1</v>
      </c>
      <c r="D1511" s="69" t="s">
        <v>3391</v>
      </c>
      <c r="E1511" s="69" t="s">
        <v>2997</v>
      </c>
      <c r="F1511" s="69" t="s">
        <v>2998</v>
      </c>
      <c r="G1511" s="69">
        <v>1</v>
      </c>
      <c r="H1511" s="69" t="s">
        <v>852</v>
      </c>
      <c r="I1511" s="69">
        <v>0</v>
      </c>
      <c r="J1511" s="69">
        <v>0</v>
      </c>
      <c r="K1511" s="69">
        <v>0</v>
      </c>
      <c r="M1511" s="69">
        <v>0</v>
      </c>
      <c r="O1511" s="69">
        <v>0</v>
      </c>
      <c r="P1511" s="69">
        <v>1</v>
      </c>
      <c r="Q1511" s="69">
        <v>0</v>
      </c>
      <c r="R1511" s="69">
        <v>2</v>
      </c>
      <c r="S1511" s="69">
        <v>2048</v>
      </c>
      <c r="T1511" s="69">
        <v>15</v>
      </c>
      <c r="U1511" s="69">
        <v>0</v>
      </c>
      <c r="V1511" s="69">
        <v>0</v>
      </c>
      <c r="W1511" s="69">
        <v>0</v>
      </c>
      <c r="X1511" s="69">
        <v>0</v>
      </c>
      <c r="Y1511" s="69">
        <v>0</v>
      </c>
      <c r="Z1511" s="69">
        <v>0</v>
      </c>
      <c r="AA1511" s="69">
        <v>1</v>
      </c>
      <c r="AB1511" s="69">
        <v>31</v>
      </c>
      <c r="AC1511" s="69">
        <v>0</v>
      </c>
      <c r="AD1511" s="69">
        <v>0</v>
      </c>
      <c r="AE1511" s="69">
        <v>0</v>
      </c>
      <c r="AF1511" s="69">
        <v>0</v>
      </c>
      <c r="AG1511" s="69">
        <v>0</v>
      </c>
      <c r="AH1511" s="69">
        <v>0</v>
      </c>
      <c r="AI1511" s="69">
        <v>0</v>
      </c>
      <c r="AJ1511" s="69">
        <v>0</v>
      </c>
      <c r="AK1511" s="69">
        <v>0</v>
      </c>
      <c r="AL1511" s="69">
        <v>0</v>
      </c>
      <c r="AM1511" s="69">
        <v>0</v>
      </c>
      <c r="AN1511" s="69">
        <v>0</v>
      </c>
      <c r="AO1511" s="69">
        <v>0</v>
      </c>
      <c r="AP1511" s="69">
        <v>0</v>
      </c>
      <c r="AQ1511" s="84">
        <v>0</v>
      </c>
      <c r="AR1511" s="69">
        <v>0</v>
      </c>
      <c r="AS1511" s="69">
        <v>0</v>
      </c>
      <c r="AT1511" s="69">
        <v>0</v>
      </c>
      <c r="AU1511" s="69">
        <v>0</v>
      </c>
      <c r="AV1511" s="69">
        <v>0</v>
      </c>
      <c r="AW1511" s="69">
        <v>0</v>
      </c>
      <c r="AX1511" s="69">
        <v>0</v>
      </c>
      <c r="AY1511" s="69">
        <v>0</v>
      </c>
      <c r="AZ1511" s="69">
        <v>0</v>
      </c>
      <c r="BA1511" s="69">
        <v>0</v>
      </c>
      <c r="BB1511" s="69">
        <v>0</v>
      </c>
      <c r="BC1511" s="69">
        <v>0</v>
      </c>
      <c r="BD1511" s="69">
        <v>0</v>
      </c>
      <c r="BE1511" s="69">
        <v>0</v>
      </c>
      <c r="BF1511" s="69">
        <v>0</v>
      </c>
      <c r="BG1511" s="69">
        <v>0</v>
      </c>
      <c r="BH1511" s="69">
        <v>0</v>
      </c>
      <c r="BK1511" s="69">
        <v>3</v>
      </c>
      <c r="BL1511" s="69">
        <v>10</v>
      </c>
      <c r="BM1511" s="69">
        <v>1</v>
      </c>
      <c r="BN1511" s="69">
        <v>31</v>
      </c>
      <c r="BO1511" s="89">
        <v>0</v>
      </c>
      <c r="BP1511" s="69">
        <v>1</v>
      </c>
      <c r="BQ1511" s="69">
        <v>1</v>
      </c>
      <c r="BR1511" s="69">
        <v>1</v>
      </c>
      <c r="BS1511" s="69">
        <v>21506</v>
      </c>
      <c r="BT1511" s="69">
        <v>0</v>
      </c>
      <c r="BU1511" s="69">
        <v>0</v>
      </c>
      <c r="BV1511" s="69">
        <v>1000</v>
      </c>
      <c r="BW1511" s="69">
        <v>0</v>
      </c>
      <c r="BY1511" s="69">
        <v>0</v>
      </c>
      <c r="BZ1511" s="69">
        <v>0</v>
      </c>
      <c r="CA1511" s="69">
        <v>31</v>
      </c>
      <c r="CB1511" s="89">
        <v>0</v>
      </c>
      <c r="CC1511" s="69">
        <v>0</v>
      </c>
      <c r="CD1511" s="69">
        <v>0</v>
      </c>
      <c r="CE1511" s="69">
        <v>0</v>
      </c>
      <c r="CF1511" s="69">
        <v>0</v>
      </c>
      <c r="CG1511" s="69">
        <v>0</v>
      </c>
      <c r="CH1511" s="69">
        <v>0</v>
      </c>
      <c r="CI1511" s="69">
        <v>0</v>
      </c>
      <c r="CJ1511" s="69">
        <v>0</v>
      </c>
      <c r="CL1511" s="69">
        <v>0</v>
      </c>
      <c r="CM1511" s="69">
        <v>0</v>
      </c>
      <c r="CN1511" s="69">
        <v>0</v>
      </c>
      <c r="CO1511" s="89">
        <v>0</v>
      </c>
      <c r="CP1511" s="69">
        <v>0</v>
      </c>
      <c r="CQ1511" s="69">
        <v>0</v>
      </c>
      <c r="CR1511" s="69">
        <v>0</v>
      </c>
      <c r="CS1511" s="69">
        <v>0</v>
      </c>
      <c r="CT1511" s="69">
        <v>0</v>
      </c>
      <c r="CU1511" s="69">
        <v>0</v>
      </c>
      <c r="CV1511" s="69">
        <v>0</v>
      </c>
      <c r="CW1511" s="69">
        <v>0</v>
      </c>
      <c r="CZ1511" s="69">
        <v>0</v>
      </c>
      <c r="DA1511" s="69">
        <v>0</v>
      </c>
      <c r="DB1511" s="69">
        <v>100</v>
      </c>
      <c r="DC1511" s="69">
        <v>15</v>
      </c>
      <c r="DD1511" s="69">
        <v>0</v>
      </c>
      <c r="DE1511" s="69">
        <v>0</v>
      </c>
      <c r="DF1511" s="69">
        <v>0</v>
      </c>
      <c r="DG1511" s="69">
        <v>1</v>
      </c>
      <c r="DI1511" s="69" t="e">
        <f>INDEX(Sheet3!$E$78:$E$1130,MATCH(A1511,Sheet3!$D$78:$D$1130,0))</f>
        <v>#N/A</v>
      </c>
      <c r="DJ1511" s="69" t="str">
        <f t="shared" si="287"/>
        <v>skill_icons.ps_pet_skill_035</v>
      </c>
      <c r="DK1511" s="69" t="s">
        <v>3392</v>
      </c>
      <c r="DL1511" s="93"/>
      <c r="DM1511" s="159" t="s">
        <v>3393</v>
      </c>
      <c r="DN1511" s="69" t="e">
        <f>"造成["&amp;INDEX(Sheet5!$L$2:$L$11,MATCH(BL1511,Sheet5!$J$2:$J$11,0))&amp;":"&amp;BR1511&amp;"*"&amp;BS1511/1000&amp;"]"&amp;INDEX(Sheet5!$I$2:$I$4,MATCH(BR1511,Sheet5!$H$2:$H$4,0))&amp;"的"&amp;INDEX(Sheet5!$K$2:$K$11,MATCH(BL1511,Sheet5!$J$2:$J$11,0))</f>
        <v>#N/A</v>
      </c>
      <c r="DO1511" s="69" t="e">
        <f>"造成["&amp;INDEX(Sheet5!$L$2:$L$11,MATCH(BY1511,Sheet5!$J$2:$J$11,0))&amp;":"&amp;CE1511&amp;"*"&amp;CF1511/1000&amp;"]"&amp;INDEX(Sheet5!$I$2:$I$4,MATCH(CE1511,Sheet5!$H$2:$H$4,0))&amp;"的"&amp;INDEX(Sheet5!$K$2:$K$11,MATCH(BY1511,Sheet5!$J$2:$J$11,0))</f>
        <v>#N/A</v>
      </c>
      <c r="DP1511" s="69"/>
      <c r="DQ1511" s="69"/>
      <c r="DR1511" s="69" t="e">
        <f t="shared" si="286"/>
        <v>#N/A</v>
      </c>
      <c r="DS1511" s="90">
        <f>MATCH(A1511,Sheet5!D:D,0)</f>
        <v>176</v>
      </c>
      <c r="DT1511" s="94" t="e">
        <f>MATCH(A1511,Sheet5!F:F,0)</f>
        <v>#N/A</v>
      </c>
      <c r="DU1511" s="69">
        <v>100</v>
      </c>
      <c r="DV1511" s="69">
        <v>15</v>
      </c>
      <c r="DW1511" s="69">
        <v>0</v>
      </c>
      <c r="DX1511" s="69">
        <v>0</v>
      </c>
      <c r="DY1511" s="69">
        <v>0</v>
      </c>
    </row>
    <row r="1512" spans="1:129" ht="15">
      <c r="A1512" s="69">
        <v>73804</v>
      </c>
      <c r="B1512" s="69">
        <v>0</v>
      </c>
      <c r="C1512" s="69">
        <v>1</v>
      </c>
      <c r="D1512" s="69" t="s">
        <v>3394</v>
      </c>
      <c r="E1512" s="69" t="s">
        <v>3002</v>
      </c>
      <c r="F1512" s="69" t="s">
        <v>3003</v>
      </c>
      <c r="G1512" s="69">
        <v>1</v>
      </c>
      <c r="H1512" s="69" t="s">
        <v>852</v>
      </c>
      <c r="I1512" s="69">
        <v>0</v>
      </c>
      <c r="J1512" s="69">
        <v>0</v>
      </c>
      <c r="K1512" s="69">
        <v>0</v>
      </c>
      <c r="M1512" s="69">
        <v>0</v>
      </c>
      <c r="O1512" s="69">
        <v>0</v>
      </c>
      <c r="P1512" s="69">
        <v>1</v>
      </c>
      <c r="Q1512" s="69">
        <v>0</v>
      </c>
      <c r="R1512" s="69">
        <v>2</v>
      </c>
      <c r="S1512" s="69">
        <v>2048</v>
      </c>
      <c r="T1512" s="69">
        <v>15</v>
      </c>
      <c r="U1512" s="69">
        <v>0</v>
      </c>
      <c r="V1512" s="69">
        <v>0</v>
      </c>
      <c r="W1512" s="69">
        <v>0</v>
      </c>
      <c r="X1512" s="69">
        <v>0</v>
      </c>
      <c r="Y1512" s="69">
        <v>0</v>
      </c>
      <c r="Z1512" s="69">
        <v>0</v>
      </c>
      <c r="AA1512" s="69">
        <v>2</v>
      </c>
      <c r="AB1512" s="69">
        <v>31</v>
      </c>
      <c r="AC1512" s="69">
        <v>0</v>
      </c>
      <c r="AD1512" s="69">
        <v>0</v>
      </c>
      <c r="AE1512" s="69">
        <v>0</v>
      </c>
      <c r="AF1512" s="69">
        <v>1</v>
      </c>
      <c r="AG1512" s="69">
        <v>0</v>
      </c>
      <c r="AH1512" s="69">
        <v>1</v>
      </c>
      <c r="AI1512" s="69">
        <v>0</v>
      </c>
      <c r="AJ1512" s="69">
        <v>0</v>
      </c>
      <c r="AK1512" s="69">
        <v>0</v>
      </c>
      <c r="AL1512" s="69">
        <v>0</v>
      </c>
      <c r="AM1512" s="69">
        <v>0</v>
      </c>
      <c r="AN1512" s="69">
        <v>0</v>
      </c>
      <c r="AO1512" s="69">
        <v>0</v>
      </c>
      <c r="AP1512" s="69">
        <v>0</v>
      </c>
      <c r="AQ1512" s="84">
        <v>0</v>
      </c>
      <c r="AR1512" s="69">
        <v>0</v>
      </c>
      <c r="AS1512" s="69">
        <v>0</v>
      </c>
      <c r="AT1512" s="69">
        <v>0</v>
      </c>
      <c r="AU1512" s="69">
        <v>0</v>
      </c>
      <c r="AV1512" s="69">
        <v>0</v>
      </c>
      <c r="AW1512" s="69">
        <v>0</v>
      </c>
      <c r="AX1512" s="69">
        <v>0</v>
      </c>
      <c r="AY1512" s="69">
        <v>0</v>
      </c>
      <c r="AZ1512" s="69">
        <v>0</v>
      </c>
      <c r="BA1512" s="69">
        <v>0</v>
      </c>
      <c r="BB1512" s="69">
        <v>0</v>
      </c>
      <c r="BC1512" s="69">
        <v>0</v>
      </c>
      <c r="BD1512" s="69">
        <v>0</v>
      </c>
      <c r="BE1512" s="69">
        <v>0</v>
      </c>
      <c r="BF1512" s="69">
        <v>0</v>
      </c>
      <c r="BG1512" s="69">
        <v>0</v>
      </c>
      <c r="BH1512" s="69">
        <v>0</v>
      </c>
      <c r="BK1512" s="69">
        <v>3</v>
      </c>
      <c r="BL1512" s="69">
        <v>10</v>
      </c>
      <c r="BM1512" s="69">
        <v>2</v>
      </c>
      <c r="BN1512" s="69">
        <v>31</v>
      </c>
      <c r="BO1512" s="89">
        <v>0</v>
      </c>
      <c r="BP1512" s="69">
        <v>1</v>
      </c>
      <c r="BQ1512" s="69">
        <v>1</v>
      </c>
      <c r="BR1512" s="69">
        <v>1</v>
      </c>
      <c r="BS1512" s="69">
        <v>21507</v>
      </c>
      <c r="BT1512" s="69">
        <v>0</v>
      </c>
      <c r="BU1512" s="69">
        <v>0</v>
      </c>
      <c r="BV1512" s="69">
        <v>1000</v>
      </c>
      <c r="BW1512" s="69">
        <v>0</v>
      </c>
      <c r="BY1512" s="69">
        <v>0</v>
      </c>
      <c r="BZ1512" s="69">
        <v>0</v>
      </c>
      <c r="CA1512" s="69">
        <v>31</v>
      </c>
      <c r="CB1512" s="89">
        <v>0</v>
      </c>
      <c r="CC1512" s="69">
        <v>0</v>
      </c>
      <c r="CD1512" s="69">
        <v>0</v>
      </c>
      <c r="CE1512" s="69">
        <v>0</v>
      </c>
      <c r="CF1512" s="69">
        <v>0</v>
      </c>
      <c r="CG1512" s="69">
        <v>0</v>
      </c>
      <c r="CH1512" s="69">
        <v>0</v>
      </c>
      <c r="CI1512" s="69">
        <v>0</v>
      </c>
      <c r="CJ1512" s="69">
        <v>0</v>
      </c>
      <c r="CL1512" s="69">
        <v>0</v>
      </c>
      <c r="CM1512" s="69">
        <v>0</v>
      </c>
      <c r="CN1512" s="69">
        <v>0</v>
      </c>
      <c r="CO1512" s="89">
        <v>0</v>
      </c>
      <c r="CP1512" s="69">
        <v>0</v>
      </c>
      <c r="CQ1512" s="69">
        <v>0</v>
      </c>
      <c r="CR1512" s="69">
        <v>0</v>
      </c>
      <c r="CS1512" s="69">
        <v>0</v>
      </c>
      <c r="CT1512" s="69">
        <v>0</v>
      </c>
      <c r="CU1512" s="69">
        <v>0</v>
      </c>
      <c r="CV1512" s="69">
        <v>0</v>
      </c>
      <c r="CW1512" s="69">
        <v>0</v>
      </c>
      <c r="CZ1512" s="69">
        <v>0</v>
      </c>
      <c r="DA1512" s="69">
        <v>0</v>
      </c>
      <c r="DB1512" s="69">
        <v>100</v>
      </c>
      <c r="DC1512" s="69">
        <v>15</v>
      </c>
      <c r="DD1512" s="69">
        <v>0</v>
      </c>
      <c r="DE1512" s="69">
        <v>0</v>
      </c>
      <c r="DF1512" s="69">
        <v>0</v>
      </c>
      <c r="DG1512" s="69">
        <v>1</v>
      </c>
      <c r="DI1512" s="69" t="e">
        <f>INDEX(Sheet3!$E$78:$E$1130,MATCH(A1512,Sheet3!$D$78:$D$1130,0))</f>
        <v>#N/A</v>
      </c>
      <c r="DJ1512" s="69" t="str">
        <f t="shared" si="287"/>
        <v>skill_icons.ps_pet_skill_038</v>
      </c>
      <c r="DK1512" s="69" t="s">
        <v>3395</v>
      </c>
      <c r="DL1512" s="93"/>
      <c r="DM1512" s="159" t="s">
        <v>3396</v>
      </c>
      <c r="DN1512" s="69" t="e">
        <f>"造成["&amp;INDEX(Sheet5!$L$2:$L$11,MATCH(BL1512,Sheet5!$J$2:$J$11,0))&amp;":"&amp;BR1512&amp;"*"&amp;BS1512/1000&amp;"]"&amp;INDEX(Sheet5!$I$2:$I$4,MATCH(BR1512,Sheet5!$H$2:$H$4,0))&amp;"的"&amp;INDEX(Sheet5!$K$2:$K$11,MATCH(BL1512,Sheet5!$J$2:$J$11,0))</f>
        <v>#N/A</v>
      </c>
      <c r="DO1512" s="69" t="e">
        <f>"造成["&amp;INDEX(Sheet5!$L$2:$L$11,MATCH(BY1512,Sheet5!$J$2:$J$11,0))&amp;":"&amp;CE1512&amp;"*"&amp;CF1512/1000&amp;"]"&amp;INDEX(Sheet5!$I$2:$I$4,MATCH(CE1512,Sheet5!$H$2:$H$4,0))&amp;"的"&amp;INDEX(Sheet5!$K$2:$K$11,MATCH(BY1512,Sheet5!$J$2:$J$11,0))</f>
        <v>#N/A</v>
      </c>
      <c r="DP1512" s="69"/>
      <c r="DQ1512" s="69"/>
      <c r="DR1512" s="69" t="e">
        <f t="shared" si="286"/>
        <v>#N/A</v>
      </c>
      <c r="DS1512" s="90">
        <f>MATCH(A1512,Sheet5!D:D,0)</f>
        <v>177</v>
      </c>
      <c r="DT1512" s="94" t="e">
        <f>MATCH(A1512,Sheet5!F:F,0)</f>
        <v>#N/A</v>
      </c>
      <c r="DU1512" s="69">
        <v>100</v>
      </c>
      <c r="DV1512" s="69">
        <v>15</v>
      </c>
      <c r="DW1512" s="69">
        <v>0</v>
      </c>
      <c r="DX1512" s="69">
        <v>0</v>
      </c>
      <c r="DY1512" s="69">
        <v>0</v>
      </c>
    </row>
    <row r="1513" spans="1:129" ht="15">
      <c r="A1513" s="69">
        <v>73904</v>
      </c>
      <c r="B1513" s="69">
        <v>0</v>
      </c>
      <c r="C1513" s="69">
        <v>1</v>
      </c>
      <c r="D1513" s="69" t="s">
        <v>3397</v>
      </c>
      <c r="E1513" s="69" t="s">
        <v>3007</v>
      </c>
      <c r="F1513" s="69" t="s">
        <v>1763</v>
      </c>
      <c r="G1513" s="69">
        <v>1</v>
      </c>
      <c r="H1513" s="69" t="s">
        <v>852</v>
      </c>
      <c r="I1513" s="69">
        <v>0</v>
      </c>
      <c r="J1513" s="69">
        <v>0</v>
      </c>
      <c r="K1513" s="69">
        <v>0</v>
      </c>
      <c r="M1513" s="69">
        <v>0</v>
      </c>
      <c r="O1513" s="69">
        <v>0</v>
      </c>
      <c r="P1513" s="69">
        <v>1</v>
      </c>
      <c r="Q1513" s="69">
        <v>0</v>
      </c>
      <c r="R1513" s="69">
        <v>2</v>
      </c>
      <c r="S1513" s="69">
        <v>72</v>
      </c>
      <c r="T1513" s="69">
        <v>15</v>
      </c>
      <c r="U1513" s="69">
        <v>0</v>
      </c>
      <c r="V1513" s="69">
        <v>0</v>
      </c>
      <c r="W1513" s="69">
        <v>0</v>
      </c>
      <c r="X1513" s="69">
        <v>0</v>
      </c>
      <c r="Y1513" s="69">
        <v>0</v>
      </c>
      <c r="Z1513" s="69">
        <v>0</v>
      </c>
      <c r="AA1513" s="69">
        <v>1</v>
      </c>
      <c r="AB1513" s="69">
        <v>31</v>
      </c>
      <c r="AC1513" s="69">
        <v>0</v>
      </c>
      <c r="AD1513" s="69">
        <v>0</v>
      </c>
      <c r="AE1513" s="69">
        <v>0</v>
      </c>
      <c r="AF1513" s="69">
        <v>1</v>
      </c>
      <c r="AG1513" s="69">
        <v>0</v>
      </c>
      <c r="AH1513" s="69">
        <v>1</v>
      </c>
      <c r="AI1513" s="69">
        <v>0</v>
      </c>
      <c r="AJ1513" s="69">
        <v>0</v>
      </c>
      <c r="AK1513" s="69">
        <v>0</v>
      </c>
      <c r="AL1513" s="69">
        <v>0</v>
      </c>
      <c r="AM1513" s="69">
        <v>0</v>
      </c>
      <c r="AN1513" s="69">
        <v>0</v>
      </c>
      <c r="AO1513" s="69">
        <v>0</v>
      </c>
      <c r="AP1513" s="69">
        <v>0</v>
      </c>
      <c r="AQ1513" s="84">
        <v>0</v>
      </c>
      <c r="AR1513" s="69">
        <v>0</v>
      </c>
      <c r="AS1513" s="69">
        <v>0</v>
      </c>
      <c r="AT1513" s="69">
        <v>0</v>
      </c>
      <c r="AU1513" s="69">
        <v>0</v>
      </c>
      <c r="AV1513" s="69">
        <v>0</v>
      </c>
      <c r="AW1513" s="69">
        <v>0</v>
      </c>
      <c r="AX1513" s="69">
        <v>0</v>
      </c>
      <c r="AY1513" s="69">
        <v>0</v>
      </c>
      <c r="AZ1513" s="69">
        <v>0</v>
      </c>
      <c r="BA1513" s="69">
        <v>0</v>
      </c>
      <c r="BB1513" s="69">
        <v>0</v>
      </c>
      <c r="BC1513" s="69">
        <v>0</v>
      </c>
      <c r="BD1513" s="69">
        <v>0</v>
      </c>
      <c r="BE1513" s="69">
        <v>0</v>
      </c>
      <c r="BF1513" s="69">
        <v>0</v>
      </c>
      <c r="BG1513" s="69">
        <v>0</v>
      </c>
      <c r="BH1513" s="69">
        <v>0</v>
      </c>
      <c r="BK1513" s="69">
        <v>3</v>
      </c>
      <c r="BL1513" s="69">
        <v>10</v>
      </c>
      <c r="BM1513" s="69">
        <v>1</v>
      </c>
      <c r="BN1513" s="69">
        <v>31</v>
      </c>
      <c r="BO1513" s="89">
        <v>0</v>
      </c>
      <c r="BP1513" s="69">
        <v>1</v>
      </c>
      <c r="BQ1513" s="69">
        <v>1</v>
      </c>
      <c r="BR1513" s="69">
        <v>1</v>
      </c>
      <c r="BS1513" s="69">
        <v>21508</v>
      </c>
      <c r="BT1513" s="69">
        <v>0</v>
      </c>
      <c r="BU1513" s="69">
        <v>0</v>
      </c>
      <c r="BV1513" s="69">
        <v>1000</v>
      </c>
      <c r="BW1513" s="69">
        <v>0</v>
      </c>
      <c r="BY1513" s="69">
        <v>0</v>
      </c>
      <c r="BZ1513" s="69">
        <v>0</v>
      </c>
      <c r="CA1513" s="69">
        <v>31</v>
      </c>
      <c r="CB1513" s="89">
        <v>0</v>
      </c>
      <c r="CC1513" s="69">
        <v>0</v>
      </c>
      <c r="CD1513" s="69">
        <v>0</v>
      </c>
      <c r="CE1513" s="69">
        <v>0</v>
      </c>
      <c r="CF1513" s="69">
        <v>0</v>
      </c>
      <c r="CG1513" s="69">
        <v>0</v>
      </c>
      <c r="CH1513" s="69">
        <v>0</v>
      </c>
      <c r="CI1513" s="69">
        <v>0</v>
      </c>
      <c r="CJ1513" s="69">
        <v>0</v>
      </c>
      <c r="CL1513" s="69">
        <v>0</v>
      </c>
      <c r="CM1513" s="69">
        <v>0</v>
      </c>
      <c r="CN1513" s="69">
        <v>0</v>
      </c>
      <c r="CO1513" s="89">
        <v>0</v>
      </c>
      <c r="CP1513" s="69">
        <v>0</v>
      </c>
      <c r="CQ1513" s="69">
        <v>0</v>
      </c>
      <c r="CR1513" s="69">
        <v>0</v>
      </c>
      <c r="CS1513" s="69">
        <v>0</v>
      </c>
      <c r="CT1513" s="69">
        <v>0</v>
      </c>
      <c r="CU1513" s="69">
        <v>0</v>
      </c>
      <c r="CV1513" s="69">
        <v>0</v>
      </c>
      <c r="CW1513" s="69">
        <v>0</v>
      </c>
      <c r="CZ1513" s="69">
        <v>0</v>
      </c>
      <c r="DA1513" s="69">
        <v>0</v>
      </c>
      <c r="DB1513" s="69">
        <v>999999</v>
      </c>
      <c r="DC1513" s="69">
        <v>15</v>
      </c>
      <c r="DD1513" s="69">
        <v>0</v>
      </c>
      <c r="DE1513" s="69">
        <v>0</v>
      </c>
      <c r="DF1513" s="69">
        <v>0</v>
      </c>
      <c r="DG1513" s="69">
        <v>1</v>
      </c>
      <c r="DI1513" s="69" t="e">
        <f>INDEX(Sheet3!$E$78:$E$1130,MATCH(A1513,Sheet3!$D$78:$D$1130,0))</f>
        <v>#N/A</v>
      </c>
      <c r="DJ1513" s="69" t="str">
        <f t="shared" si="287"/>
        <v>skill_icons.ps_pet_skill_039</v>
      </c>
      <c r="DK1513" s="69" t="s">
        <v>3398</v>
      </c>
      <c r="DL1513" s="93"/>
      <c r="DM1513" s="159" t="s">
        <v>3399</v>
      </c>
      <c r="DN1513" s="69" t="e">
        <f>"造成["&amp;INDEX(Sheet5!$L$2:$L$11,MATCH(BL1513,Sheet5!$J$2:$J$11,0))&amp;":"&amp;BR1513&amp;"*"&amp;BS1513/1000&amp;"]"&amp;INDEX(Sheet5!$I$2:$I$4,MATCH(BR1513,Sheet5!$H$2:$H$4,0))&amp;"的"&amp;INDEX(Sheet5!$K$2:$K$11,MATCH(BL1513,Sheet5!$J$2:$J$11,0))</f>
        <v>#N/A</v>
      </c>
      <c r="DO1513" s="69" t="e">
        <f>"造成["&amp;INDEX(Sheet5!$L$2:$L$11,MATCH(BY1513,Sheet5!$J$2:$J$11,0))&amp;":"&amp;CE1513&amp;"*"&amp;CF1513/1000&amp;"]"&amp;INDEX(Sheet5!$I$2:$I$4,MATCH(CE1513,Sheet5!$H$2:$H$4,0))&amp;"的"&amp;INDEX(Sheet5!$K$2:$K$11,MATCH(BY1513,Sheet5!$J$2:$J$11,0))</f>
        <v>#N/A</v>
      </c>
      <c r="DP1513" s="69"/>
      <c r="DQ1513" s="69"/>
      <c r="DR1513" s="69" t="e">
        <f t="shared" si="286"/>
        <v>#N/A</v>
      </c>
      <c r="DS1513" s="90">
        <f>MATCH(A1513,Sheet5!D:D,0)</f>
        <v>178</v>
      </c>
      <c r="DT1513" s="94" t="e">
        <f>MATCH(A1513,Sheet5!F:F,0)</f>
        <v>#N/A</v>
      </c>
      <c r="DU1513" s="69">
        <v>999999</v>
      </c>
      <c r="DV1513" s="69">
        <v>15</v>
      </c>
      <c r="DW1513" s="69">
        <v>0</v>
      </c>
      <c r="DX1513" s="69">
        <v>0</v>
      </c>
      <c r="DY1513" s="69">
        <v>0</v>
      </c>
    </row>
    <row r="1514" spans="1:129" ht="15">
      <c r="A1514" s="69">
        <v>74004</v>
      </c>
      <c r="B1514" s="69">
        <v>0</v>
      </c>
      <c r="C1514" s="69">
        <v>1</v>
      </c>
      <c r="D1514" s="69" t="s">
        <v>3400</v>
      </c>
      <c r="E1514" s="69" t="s">
        <v>3011</v>
      </c>
      <c r="F1514" s="69" t="s">
        <v>636</v>
      </c>
      <c r="G1514" s="69">
        <v>1</v>
      </c>
      <c r="H1514" s="69" t="s">
        <v>852</v>
      </c>
      <c r="I1514" s="69">
        <v>0</v>
      </c>
      <c r="J1514" s="69">
        <v>0</v>
      </c>
      <c r="K1514" s="69">
        <v>0</v>
      </c>
      <c r="M1514" s="69">
        <v>0</v>
      </c>
      <c r="O1514" s="69">
        <v>0</v>
      </c>
      <c r="P1514" s="69">
        <v>1</v>
      </c>
      <c r="Q1514" s="69">
        <v>0</v>
      </c>
      <c r="R1514" s="69">
        <v>2</v>
      </c>
      <c r="S1514" s="69">
        <v>128</v>
      </c>
      <c r="T1514" s="69">
        <v>100</v>
      </c>
      <c r="U1514" s="69">
        <v>0</v>
      </c>
      <c r="V1514" s="69">
        <v>40</v>
      </c>
      <c r="W1514" s="69">
        <v>0</v>
      </c>
      <c r="X1514" s="69">
        <v>0</v>
      </c>
      <c r="Y1514" s="69">
        <v>0</v>
      </c>
      <c r="Z1514" s="69">
        <v>0</v>
      </c>
      <c r="AA1514" s="69">
        <v>2</v>
      </c>
      <c r="AB1514" s="69">
        <v>31</v>
      </c>
      <c r="AC1514" s="69">
        <v>0</v>
      </c>
      <c r="AD1514" s="69">
        <v>0</v>
      </c>
      <c r="AE1514" s="69">
        <v>0</v>
      </c>
      <c r="AF1514" s="69">
        <v>0</v>
      </c>
      <c r="AG1514" s="69">
        <v>0</v>
      </c>
      <c r="AH1514" s="69">
        <v>0</v>
      </c>
      <c r="AI1514" s="69">
        <v>0</v>
      </c>
      <c r="AJ1514" s="69">
        <v>0</v>
      </c>
      <c r="AK1514" s="69">
        <v>0</v>
      </c>
      <c r="AL1514" s="69">
        <v>0</v>
      </c>
      <c r="AM1514" s="69">
        <v>0</v>
      </c>
      <c r="AN1514" s="69">
        <v>0</v>
      </c>
      <c r="AO1514" s="69">
        <v>0</v>
      </c>
      <c r="AP1514" s="69">
        <v>0</v>
      </c>
      <c r="AQ1514" s="84">
        <v>0</v>
      </c>
      <c r="AR1514" s="69">
        <v>0</v>
      </c>
      <c r="AS1514" s="69">
        <v>0</v>
      </c>
      <c r="AT1514" s="69">
        <v>0</v>
      </c>
      <c r="AU1514" s="69">
        <v>0</v>
      </c>
      <c r="AV1514" s="69">
        <v>0</v>
      </c>
      <c r="AW1514" s="69">
        <v>0</v>
      </c>
      <c r="AX1514" s="69">
        <v>0</v>
      </c>
      <c r="AY1514" s="69">
        <v>0</v>
      </c>
      <c r="AZ1514" s="69">
        <v>0</v>
      </c>
      <c r="BA1514" s="69">
        <v>0</v>
      </c>
      <c r="BB1514" s="69">
        <v>0</v>
      </c>
      <c r="BC1514" s="69">
        <v>0</v>
      </c>
      <c r="BD1514" s="69">
        <v>0</v>
      </c>
      <c r="BE1514" s="69">
        <v>0</v>
      </c>
      <c r="BF1514" s="69">
        <v>0</v>
      </c>
      <c r="BG1514" s="69">
        <v>0</v>
      </c>
      <c r="BH1514" s="69">
        <v>0</v>
      </c>
      <c r="BK1514" s="69">
        <v>3</v>
      </c>
      <c r="BL1514" s="69">
        <v>0</v>
      </c>
      <c r="BM1514" s="69">
        <v>2</v>
      </c>
      <c r="BN1514" s="69">
        <v>31</v>
      </c>
      <c r="BO1514" s="89">
        <v>0</v>
      </c>
      <c r="BP1514" s="69">
        <v>0</v>
      </c>
      <c r="BQ1514" s="69">
        <v>0</v>
      </c>
      <c r="BR1514" s="69">
        <v>0</v>
      </c>
      <c r="BS1514" s="69">
        <v>0</v>
      </c>
      <c r="BT1514" s="69">
        <v>0</v>
      </c>
      <c r="BU1514" s="69">
        <v>0</v>
      </c>
      <c r="BV1514" s="69">
        <v>1000</v>
      </c>
      <c r="BW1514" s="69">
        <v>0</v>
      </c>
      <c r="BY1514" s="69">
        <v>0</v>
      </c>
      <c r="BZ1514" s="69">
        <v>0</v>
      </c>
      <c r="CA1514" s="69">
        <v>31</v>
      </c>
      <c r="CB1514" s="89">
        <v>0</v>
      </c>
      <c r="CC1514" s="69">
        <v>0</v>
      </c>
      <c r="CD1514" s="69">
        <v>0</v>
      </c>
      <c r="CE1514" s="69">
        <v>0</v>
      </c>
      <c r="CF1514" s="69">
        <v>0</v>
      </c>
      <c r="CG1514" s="69">
        <v>0</v>
      </c>
      <c r="CH1514" s="69">
        <v>0</v>
      </c>
      <c r="CI1514" s="69">
        <v>0</v>
      </c>
      <c r="CJ1514" s="69">
        <v>0</v>
      </c>
      <c r="CL1514" s="69">
        <v>0</v>
      </c>
      <c r="CM1514" s="69">
        <v>0</v>
      </c>
      <c r="CN1514" s="69">
        <v>0</v>
      </c>
      <c r="CO1514" s="89">
        <v>0</v>
      </c>
      <c r="CP1514" s="69">
        <v>0</v>
      </c>
      <c r="CQ1514" s="69">
        <v>0</v>
      </c>
      <c r="CR1514" s="69">
        <v>0</v>
      </c>
      <c r="CS1514" s="69">
        <v>0</v>
      </c>
      <c r="CT1514" s="69">
        <v>0</v>
      </c>
      <c r="CU1514" s="69">
        <v>0</v>
      </c>
      <c r="CV1514" s="69">
        <v>0</v>
      </c>
      <c r="CW1514" s="69">
        <v>0</v>
      </c>
      <c r="CZ1514" s="69">
        <v>0</v>
      </c>
      <c r="DA1514" s="69">
        <v>0</v>
      </c>
      <c r="DB1514" s="69">
        <v>100</v>
      </c>
      <c r="DC1514" s="69">
        <v>40</v>
      </c>
      <c r="DD1514" s="69">
        <v>0</v>
      </c>
      <c r="DE1514" s="69">
        <v>0</v>
      </c>
      <c r="DF1514" s="69">
        <v>0</v>
      </c>
      <c r="DG1514" s="69">
        <v>1</v>
      </c>
      <c r="DI1514" s="69" t="e">
        <f>INDEX(Sheet3!$E$78:$E$1130,MATCH(A1514,Sheet3!$D$78:$D$1130,0))</f>
        <v>#N/A</v>
      </c>
      <c r="DJ1514" s="69" t="str">
        <f t="shared" si="287"/>
        <v>skill_icons.ps_pet_skill_042</v>
      </c>
      <c r="DK1514" s="69" t="s">
        <v>3401</v>
      </c>
      <c r="DL1514" s="93"/>
      <c r="DM1514" s="159" t="s">
        <v>3402</v>
      </c>
      <c r="DN1514" s="69" t="e">
        <f>"造成["&amp;INDEX(Sheet5!$L$2:$L$11,MATCH(BL1514,Sheet5!$J$2:$J$11,0))&amp;":"&amp;BR1514&amp;"*"&amp;BS1514/1000&amp;"]"&amp;INDEX(Sheet5!$I$2:$I$4,MATCH(BR1514,Sheet5!$H$2:$H$4,0))&amp;"的"&amp;INDEX(Sheet5!$K$2:$K$11,MATCH(BL1514,Sheet5!$J$2:$J$11,0))</f>
        <v>#N/A</v>
      </c>
      <c r="DO1514" s="69" t="e">
        <f>"造成["&amp;INDEX(Sheet5!$L$2:$L$11,MATCH(BY1514,Sheet5!$J$2:$J$11,0))&amp;":"&amp;CE1514&amp;"*"&amp;CF1514/1000&amp;"]"&amp;INDEX(Sheet5!$I$2:$I$4,MATCH(CE1514,Sheet5!$H$2:$H$4,0))&amp;"的"&amp;INDEX(Sheet5!$K$2:$K$11,MATCH(BY1514,Sheet5!$J$2:$J$11,0))</f>
        <v>#N/A</v>
      </c>
      <c r="DP1514" s="69"/>
      <c r="DQ1514" s="69"/>
      <c r="DR1514" s="69" t="e">
        <f t="shared" si="286"/>
        <v>#N/A</v>
      </c>
      <c r="DS1514" s="90">
        <f>MATCH(A1514,Sheet5!D:D,0)</f>
        <v>179</v>
      </c>
      <c r="DT1514" s="94" t="e">
        <f>MATCH(A1514,Sheet5!F:F,0)</f>
        <v>#N/A</v>
      </c>
      <c r="DU1514" s="69">
        <v>100</v>
      </c>
      <c r="DV1514" s="69">
        <v>40</v>
      </c>
      <c r="DW1514" s="69">
        <v>0</v>
      </c>
      <c r="DX1514" s="69">
        <v>0</v>
      </c>
      <c r="DY1514" s="69">
        <v>0</v>
      </c>
    </row>
    <row r="1515" spans="1:129" ht="15">
      <c r="A1515" s="69">
        <v>74104</v>
      </c>
      <c r="B1515" s="69">
        <v>0</v>
      </c>
      <c r="C1515" s="69">
        <v>1</v>
      </c>
      <c r="D1515" s="69" t="s">
        <v>3403</v>
      </c>
      <c r="E1515" s="69" t="s">
        <v>3015</v>
      </c>
      <c r="F1515" s="69" t="s">
        <v>3016</v>
      </c>
      <c r="G1515" s="69">
        <v>1</v>
      </c>
      <c r="H1515" s="69" t="s">
        <v>852</v>
      </c>
      <c r="I1515" s="69">
        <v>0</v>
      </c>
      <c r="J1515" s="69">
        <v>0</v>
      </c>
      <c r="K1515" s="69">
        <v>0</v>
      </c>
      <c r="M1515" s="69">
        <v>0</v>
      </c>
      <c r="O1515" s="69">
        <v>0</v>
      </c>
      <c r="P1515" s="69">
        <v>1</v>
      </c>
      <c r="Q1515" s="69">
        <v>0</v>
      </c>
      <c r="R1515" s="69">
        <v>2</v>
      </c>
      <c r="S1515" s="69">
        <v>2048</v>
      </c>
      <c r="T1515" s="69">
        <v>30</v>
      </c>
      <c r="U1515" s="69">
        <v>0</v>
      </c>
      <c r="V1515" s="69">
        <v>0</v>
      </c>
      <c r="W1515" s="69">
        <v>0</v>
      </c>
      <c r="X1515" s="69">
        <v>0</v>
      </c>
      <c r="Y1515" s="69">
        <v>0</v>
      </c>
      <c r="Z1515" s="69">
        <v>0</v>
      </c>
      <c r="AA1515" s="69">
        <v>2</v>
      </c>
      <c r="AB1515" s="69">
        <v>31</v>
      </c>
      <c r="AC1515" s="69">
        <v>0</v>
      </c>
      <c r="AD1515" s="69">
        <v>0</v>
      </c>
      <c r="AE1515" s="69">
        <v>0</v>
      </c>
      <c r="AF1515" s="69">
        <v>1</v>
      </c>
      <c r="AG1515" s="69">
        <v>0</v>
      </c>
      <c r="AH1515" s="69">
        <v>1</v>
      </c>
      <c r="AI1515" s="69">
        <v>0</v>
      </c>
      <c r="AJ1515" s="69">
        <v>0</v>
      </c>
      <c r="AK1515" s="69">
        <v>0</v>
      </c>
      <c r="AL1515" s="69">
        <v>0</v>
      </c>
      <c r="AM1515" s="69">
        <v>0</v>
      </c>
      <c r="AN1515" s="69">
        <v>0</v>
      </c>
      <c r="AO1515" s="69">
        <v>0</v>
      </c>
      <c r="AP1515" s="69">
        <v>0</v>
      </c>
      <c r="AQ1515" s="84">
        <v>0</v>
      </c>
      <c r="AR1515" s="69">
        <v>0</v>
      </c>
      <c r="AS1515" s="69">
        <v>0</v>
      </c>
      <c r="AT1515" s="69">
        <v>0</v>
      </c>
      <c r="AU1515" s="69">
        <v>0</v>
      </c>
      <c r="AV1515" s="69">
        <v>0</v>
      </c>
      <c r="AW1515" s="69">
        <v>0</v>
      </c>
      <c r="AX1515" s="69">
        <v>0</v>
      </c>
      <c r="AY1515" s="69">
        <v>0</v>
      </c>
      <c r="AZ1515" s="69">
        <v>0</v>
      </c>
      <c r="BA1515" s="69">
        <v>0</v>
      </c>
      <c r="BB1515" s="69">
        <v>0</v>
      </c>
      <c r="BC1515" s="69">
        <v>0</v>
      </c>
      <c r="BD1515" s="69">
        <v>0</v>
      </c>
      <c r="BE1515" s="69">
        <v>0</v>
      </c>
      <c r="BF1515" s="69">
        <v>0</v>
      </c>
      <c r="BG1515" s="69">
        <v>0</v>
      </c>
      <c r="BH1515" s="69">
        <v>0</v>
      </c>
      <c r="BK1515" s="69">
        <v>3</v>
      </c>
      <c r="BL1515" s="69">
        <v>10</v>
      </c>
      <c r="BM1515" s="69">
        <v>2</v>
      </c>
      <c r="BN1515" s="69">
        <v>31</v>
      </c>
      <c r="BO1515" s="89">
        <v>0</v>
      </c>
      <c r="BP1515" s="69">
        <v>1</v>
      </c>
      <c r="BQ1515" s="69">
        <v>1</v>
      </c>
      <c r="BR1515" s="69">
        <v>1</v>
      </c>
      <c r="BS1515" s="69">
        <v>24509</v>
      </c>
      <c r="BT1515" s="69">
        <v>0</v>
      </c>
      <c r="BU1515" s="69">
        <v>0</v>
      </c>
      <c r="BV1515" s="69">
        <v>1000</v>
      </c>
      <c r="BW1515" s="69">
        <v>0</v>
      </c>
      <c r="BY1515" s="69">
        <v>0</v>
      </c>
      <c r="BZ1515" s="69">
        <v>0</v>
      </c>
      <c r="CA1515" s="69">
        <v>31</v>
      </c>
      <c r="CB1515" s="89">
        <v>0</v>
      </c>
      <c r="CC1515" s="69">
        <v>0</v>
      </c>
      <c r="CD1515" s="69">
        <v>0</v>
      </c>
      <c r="CE1515" s="69">
        <v>0</v>
      </c>
      <c r="CF1515" s="69">
        <v>0</v>
      </c>
      <c r="CG1515" s="69">
        <v>0</v>
      </c>
      <c r="CH1515" s="69">
        <v>0</v>
      </c>
      <c r="CI1515" s="69">
        <v>0</v>
      </c>
      <c r="CJ1515" s="69">
        <v>0</v>
      </c>
      <c r="CL1515" s="69">
        <v>0</v>
      </c>
      <c r="CM1515" s="69">
        <v>0</v>
      </c>
      <c r="CN1515" s="69">
        <v>0</v>
      </c>
      <c r="CO1515" s="89">
        <v>0</v>
      </c>
      <c r="CP1515" s="69">
        <v>0</v>
      </c>
      <c r="CQ1515" s="69">
        <v>0</v>
      </c>
      <c r="CR1515" s="69">
        <v>0</v>
      </c>
      <c r="CS1515" s="69">
        <v>0</v>
      </c>
      <c r="CT1515" s="69">
        <v>0</v>
      </c>
      <c r="CU1515" s="69">
        <v>0</v>
      </c>
      <c r="CV1515" s="69">
        <v>0</v>
      </c>
      <c r="CW1515" s="69">
        <v>0</v>
      </c>
      <c r="CZ1515" s="69">
        <v>0</v>
      </c>
      <c r="DA1515" s="69">
        <v>0</v>
      </c>
      <c r="DB1515" s="69">
        <v>40</v>
      </c>
      <c r="DC1515" s="69">
        <v>30</v>
      </c>
      <c r="DD1515" s="69">
        <v>0</v>
      </c>
      <c r="DE1515" s="69">
        <v>0</v>
      </c>
      <c r="DF1515" s="69">
        <v>0</v>
      </c>
      <c r="DG1515" s="69">
        <v>1</v>
      </c>
      <c r="DI1515" s="69" t="e">
        <f>INDEX(Sheet3!$E$78:$E$1130,MATCH(A1515,Sheet3!$D$78:$D$1130,0))</f>
        <v>#N/A</v>
      </c>
      <c r="DJ1515" s="69" t="str">
        <f t="shared" si="287"/>
        <v>skill_icons.ps_pet_skill_048</v>
      </c>
      <c r="DK1515" s="69" t="s">
        <v>3404</v>
      </c>
      <c r="DL1515" s="93"/>
      <c r="DM1515" s="159" t="s">
        <v>3405</v>
      </c>
      <c r="DN1515" s="69" t="e">
        <f>"造成["&amp;INDEX(Sheet5!$L$2:$L$11,MATCH(BL1515,Sheet5!$J$2:$J$11,0))&amp;":"&amp;BR1515&amp;"*"&amp;BS1515/1000&amp;"]"&amp;INDEX(Sheet5!$I$2:$I$4,MATCH(BR1515,Sheet5!$H$2:$H$4,0))&amp;"的"&amp;INDEX(Sheet5!$K$2:$K$11,MATCH(BL1515,Sheet5!$J$2:$J$11,0))</f>
        <v>#N/A</v>
      </c>
      <c r="DO1515" s="69" t="e">
        <f>"造成["&amp;INDEX(Sheet5!$L$2:$L$11,MATCH(BY1515,Sheet5!$J$2:$J$11,0))&amp;":"&amp;CE1515&amp;"*"&amp;CF1515/1000&amp;"]"&amp;INDEX(Sheet5!$I$2:$I$4,MATCH(CE1515,Sheet5!$H$2:$H$4,0))&amp;"的"&amp;INDEX(Sheet5!$K$2:$K$11,MATCH(BY1515,Sheet5!$J$2:$J$11,0))</f>
        <v>#N/A</v>
      </c>
      <c r="DP1515" s="69"/>
      <c r="DQ1515" s="69"/>
      <c r="DR1515" s="69" t="e">
        <f t="shared" ref="DR1515:DR1551" si="288">MATCH(A1515,$DX$51:$DX$69,0)</f>
        <v>#N/A</v>
      </c>
      <c r="DS1515" s="90">
        <f>MATCH(A1515,Sheet5!D:D,0)</f>
        <v>180</v>
      </c>
      <c r="DT1515" s="94" t="e">
        <f>MATCH(A1515,Sheet5!F:F,0)</f>
        <v>#N/A</v>
      </c>
      <c r="DU1515" s="69">
        <v>40</v>
      </c>
      <c r="DV1515" s="69">
        <v>30</v>
      </c>
      <c r="DW1515" s="69">
        <v>0</v>
      </c>
      <c r="DX1515" s="69">
        <v>0</v>
      </c>
      <c r="DY1515" s="69">
        <v>0</v>
      </c>
    </row>
    <row r="1516" spans="1:129" ht="14.25">
      <c r="A1516" s="69">
        <v>74304</v>
      </c>
      <c r="B1516" s="69">
        <v>0</v>
      </c>
      <c r="C1516" s="69">
        <v>1</v>
      </c>
      <c r="D1516" s="69" t="s">
        <v>3019</v>
      </c>
      <c r="E1516" s="69" t="s">
        <v>1996</v>
      </c>
      <c r="F1516" s="69" t="s">
        <v>1997</v>
      </c>
      <c r="G1516" s="69">
        <v>1</v>
      </c>
      <c r="H1516" s="69" t="s">
        <v>507</v>
      </c>
      <c r="I1516" s="69">
        <v>500</v>
      </c>
      <c r="J1516" s="69">
        <v>0</v>
      </c>
      <c r="K1516" s="69">
        <v>500</v>
      </c>
      <c r="M1516" s="69">
        <v>330</v>
      </c>
      <c r="O1516" s="69">
        <v>0</v>
      </c>
      <c r="P1516" s="69">
        <v>1</v>
      </c>
      <c r="Q1516" s="69">
        <v>0</v>
      </c>
      <c r="R1516" s="69">
        <v>1</v>
      </c>
      <c r="S1516" s="69">
        <v>0</v>
      </c>
      <c r="T1516" s="69">
        <v>0</v>
      </c>
      <c r="U1516" s="69">
        <v>0</v>
      </c>
      <c r="V1516" s="69">
        <v>0</v>
      </c>
      <c r="W1516" s="69">
        <v>0</v>
      </c>
      <c r="X1516" s="69">
        <v>0</v>
      </c>
      <c r="Y1516" s="69">
        <v>0</v>
      </c>
      <c r="Z1516" s="69">
        <v>10000</v>
      </c>
      <c r="AA1516" s="69">
        <v>1</v>
      </c>
      <c r="AB1516" s="69">
        <v>31</v>
      </c>
      <c r="AC1516" s="69">
        <v>0</v>
      </c>
      <c r="AD1516" s="69">
        <v>0</v>
      </c>
      <c r="AE1516" s="69">
        <v>0</v>
      </c>
      <c r="AF1516" s="69">
        <v>1</v>
      </c>
      <c r="AG1516" s="69">
        <v>0</v>
      </c>
      <c r="AH1516" s="69">
        <v>1</v>
      </c>
      <c r="AI1516" s="69">
        <v>0</v>
      </c>
      <c r="AJ1516" s="69">
        <v>0</v>
      </c>
      <c r="AK1516" s="69">
        <v>0</v>
      </c>
      <c r="AL1516" s="69">
        <v>0</v>
      </c>
      <c r="AM1516" s="69">
        <v>1</v>
      </c>
      <c r="AN1516" s="69">
        <v>1</v>
      </c>
      <c r="AO1516" s="69">
        <v>0</v>
      </c>
      <c r="AP1516" s="69">
        <v>0</v>
      </c>
      <c r="AQ1516" s="84">
        <v>0</v>
      </c>
      <c r="AR1516" s="69">
        <v>0</v>
      </c>
      <c r="AS1516" s="69">
        <v>0</v>
      </c>
      <c r="AT1516" s="69">
        <v>0</v>
      </c>
      <c r="AU1516" s="69">
        <v>0</v>
      </c>
      <c r="AV1516" s="69">
        <v>0</v>
      </c>
      <c r="AW1516" s="69">
        <v>0</v>
      </c>
      <c r="AX1516" s="69">
        <v>0</v>
      </c>
      <c r="AY1516" s="69">
        <v>0</v>
      </c>
      <c r="AZ1516" s="69">
        <v>0</v>
      </c>
      <c r="BA1516" s="69">
        <v>1</v>
      </c>
      <c r="BB1516" s="69">
        <v>-1</v>
      </c>
      <c r="BC1516" s="69">
        <v>0</v>
      </c>
      <c r="BD1516" s="69">
        <v>0</v>
      </c>
      <c r="BE1516" s="69">
        <v>0</v>
      </c>
      <c r="BF1516" s="69">
        <v>0</v>
      </c>
      <c r="BG1516" s="69">
        <v>0</v>
      </c>
      <c r="BH1516" s="69">
        <v>333</v>
      </c>
      <c r="BI1516" s="69" t="s">
        <v>3020</v>
      </c>
      <c r="BK1516" s="69">
        <v>3</v>
      </c>
      <c r="BL1516" s="69">
        <v>10</v>
      </c>
      <c r="BM1516" s="69">
        <v>1</v>
      </c>
      <c r="BN1516" s="69">
        <v>31</v>
      </c>
      <c r="BO1516" s="89">
        <v>0</v>
      </c>
      <c r="BP1516" s="69">
        <v>1</v>
      </c>
      <c r="BQ1516" s="69">
        <v>1</v>
      </c>
      <c r="BR1516" s="69">
        <v>1</v>
      </c>
      <c r="BS1516" s="69">
        <v>70071</v>
      </c>
      <c r="BT1516" s="69">
        <v>0</v>
      </c>
      <c r="BU1516" s="69">
        <v>0</v>
      </c>
      <c r="BV1516" s="69">
        <v>1000</v>
      </c>
      <c r="BW1516" s="69">
        <v>0</v>
      </c>
      <c r="BY1516" s="69">
        <v>0</v>
      </c>
      <c r="BZ1516" s="69">
        <v>0</v>
      </c>
      <c r="CA1516" s="69">
        <v>31</v>
      </c>
      <c r="CB1516" s="89">
        <v>0</v>
      </c>
      <c r="CC1516" s="69">
        <v>0</v>
      </c>
      <c r="CD1516" s="69">
        <v>0</v>
      </c>
      <c r="CE1516" s="69">
        <v>0</v>
      </c>
      <c r="CF1516" s="69">
        <v>0</v>
      </c>
      <c r="CG1516" s="69">
        <v>0</v>
      </c>
      <c r="CH1516" s="69">
        <v>0</v>
      </c>
      <c r="CI1516" s="69">
        <v>0</v>
      </c>
      <c r="CJ1516" s="69">
        <v>0</v>
      </c>
      <c r="CL1516" s="69">
        <v>0</v>
      </c>
      <c r="CM1516" s="69">
        <v>0</v>
      </c>
      <c r="CN1516" s="69">
        <v>0</v>
      </c>
      <c r="CO1516" s="89">
        <v>0</v>
      </c>
      <c r="CP1516" s="69">
        <v>0</v>
      </c>
      <c r="CQ1516" s="69">
        <v>0</v>
      </c>
      <c r="CR1516" s="69">
        <v>0</v>
      </c>
      <c r="CS1516" s="69">
        <v>0</v>
      </c>
      <c r="CT1516" s="69">
        <v>0</v>
      </c>
      <c r="CU1516" s="69">
        <v>0</v>
      </c>
      <c r="CV1516" s="69">
        <v>0</v>
      </c>
      <c r="CW1516" s="69">
        <v>0</v>
      </c>
      <c r="CZ1516" s="69">
        <v>0</v>
      </c>
      <c r="DA1516" s="69">
        <v>0</v>
      </c>
      <c r="DB1516" s="69">
        <v>80</v>
      </c>
      <c r="DC1516" s="69">
        <v>0</v>
      </c>
      <c r="DD1516" s="69">
        <v>0</v>
      </c>
      <c r="DE1516" s="69">
        <v>0</v>
      </c>
      <c r="DF1516" s="69">
        <v>0</v>
      </c>
      <c r="DG1516" s="69">
        <v>1</v>
      </c>
      <c r="DI1516" s="69" t="e">
        <f>INDEX(Sheet3!$E$78:$E$1130,MATCH(A1516,Sheet3!$D$78:$D$1130,0))</f>
        <v>#N/A</v>
      </c>
      <c r="DJ1516" s="69" t="str">
        <f t="shared" si="287"/>
        <v>skill_icons.ps_magic_shield</v>
      </c>
      <c r="DK1516" s="69" t="s">
        <v>1998</v>
      </c>
      <c r="DL1516" s="93"/>
      <c r="DM1516" s="94" t="s">
        <v>1996</v>
      </c>
      <c r="DN1516" s="69" t="e">
        <f>"造成["&amp;INDEX(Sheet5!$L$2:$L$11,MATCH(BL1516,Sheet5!$J$2:$J$11,0))&amp;":"&amp;BR1516&amp;"*"&amp;BS1516/1000&amp;"]"&amp;INDEX(Sheet5!$I$2:$I$4,MATCH(BR1516,Sheet5!$H$2:$H$4,0))&amp;"的"&amp;INDEX(Sheet5!$K$2:$K$11,MATCH(BL1516,Sheet5!$J$2:$J$11,0))</f>
        <v>#N/A</v>
      </c>
      <c r="DO1516" s="69" t="e">
        <f>"造成["&amp;INDEX(Sheet5!$L$2:$L$11,MATCH(BY1516,Sheet5!$J$2:$J$11,0))&amp;":"&amp;CE1516&amp;"*"&amp;CF1516/1000&amp;"]"&amp;INDEX(Sheet5!$I$2:$I$4,MATCH(CE1516,Sheet5!$H$2:$H$4,0))&amp;"的"&amp;INDEX(Sheet5!$K$2:$K$11,MATCH(BY1516,Sheet5!$J$2:$J$11,0))</f>
        <v>#N/A</v>
      </c>
      <c r="DP1516" s="69"/>
      <c r="DQ1516" s="69"/>
      <c r="DR1516" s="69" t="e">
        <f t="shared" si="288"/>
        <v>#N/A</v>
      </c>
      <c r="DS1516" s="90">
        <f>MATCH(A1516,Sheet5!D:D,0)</f>
        <v>181</v>
      </c>
      <c r="DT1516" s="94" t="e">
        <f>MATCH(A1516,Sheet5!F:F,0)</f>
        <v>#N/A</v>
      </c>
      <c r="DU1516" s="69">
        <v>80</v>
      </c>
      <c r="DV1516" s="69">
        <v>0</v>
      </c>
      <c r="DW1516" s="69">
        <v>0</v>
      </c>
      <c r="DX1516" s="69">
        <v>0</v>
      </c>
      <c r="DY1516" s="69">
        <v>0</v>
      </c>
    </row>
    <row r="1517" spans="1:129" ht="14.25">
      <c r="A1517" s="69">
        <v>74404</v>
      </c>
      <c r="B1517" s="69">
        <v>0</v>
      </c>
      <c r="C1517" s="69">
        <v>1</v>
      </c>
      <c r="D1517" s="69" t="s">
        <v>3022</v>
      </c>
      <c r="E1517" s="69" t="s">
        <v>3023</v>
      </c>
      <c r="F1517" s="69" t="s">
        <v>2012</v>
      </c>
      <c r="G1517" s="69">
        <v>0</v>
      </c>
      <c r="H1517" s="69" t="s">
        <v>507</v>
      </c>
      <c r="I1517" s="69">
        <v>2000</v>
      </c>
      <c r="J1517" s="69">
        <v>420</v>
      </c>
      <c r="K1517" s="69">
        <v>500</v>
      </c>
      <c r="M1517" s="69">
        <v>0</v>
      </c>
      <c r="O1517" s="69">
        <v>0</v>
      </c>
      <c r="P1517" s="69">
        <v>4</v>
      </c>
      <c r="Q1517" s="69">
        <v>0</v>
      </c>
      <c r="R1517" s="69">
        <f t="shared" ref="R1517" si="289">IF(S1517&gt;0,2,1)</f>
        <v>1</v>
      </c>
      <c r="S1517" s="69">
        <v>0</v>
      </c>
      <c r="T1517" s="69">
        <v>0</v>
      </c>
      <c r="U1517" s="69">
        <v>0</v>
      </c>
      <c r="V1517" s="69">
        <v>0</v>
      </c>
      <c r="W1517" s="69">
        <v>0</v>
      </c>
      <c r="X1517" s="69">
        <v>0</v>
      </c>
      <c r="Y1517" s="69">
        <v>0</v>
      </c>
      <c r="Z1517" s="69">
        <v>5000</v>
      </c>
      <c r="AA1517" s="69">
        <v>2</v>
      </c>
      <c r="AB1517" s="69">
        <v>31</v>
      </c>
      <c r="AC1517" s="69">
        <v>0</v>
      </c>
      <c r="AD1517" s="69">
        <v>0</v>
      </c>
      <c r="AE1517" s="69">
        <v>0</v>
      </c>
      <c r="AF1517" s="69">
        <v>50</v>
      </c>
      <c r="AG1517" s="69">
        <v>0</v>
      </c>
      <c r="AH1517" s="69">
        <v>4</v>
      </c>
      <c r="AI1517" s="69">
        <v>0</v>
      </c>
      <c r="AJ1517" s="69">
        <v>3</v>
      </c>
      <c r="AK1517" s="69">
        <v>0</v>
      </c>
      <c r="AL1517" s="69">
        <v>0</v>
      </c>
      <c r="AM1517" s="69">
        <v>1</v>
      </c>
      <c r="AN1517" s="69">
        <v>1</v>
      </c>
      <c r="AO1517" s="69">
        <v>0</v>
      </c>
      <c r="AP1517" s="69">
        <v>4</v>
      </c>
      <c r="AQ1517" s="84">
        <v>0</v>
      </c>
      <c r="AR1517" s="69">
        <v>0</v>
      </c>
      <c r="AS1517" s="69">
        <v>0</v>
      </c>
      <c r="AT1517" s="69">
        <v>0</v>
      </c>
      <c r="AU1517" s="69">
        <v>0</v>
      </c>
      <c r="AV1517" s="69">
        <v>1</v>
      </c>
      <c r="AW1517" s="69">
        <v>4</v>
      </c>
      <c r="AX1517" s="69">
        <v>4</v>
      </c>
      <c r="AY1517" s="69">
        <v>1800</v>
      </c>
      <c r="AZ1517" s="69">
        <v>500</v>
      </c>
      <c r="BA1517" s="69">
        <v>0</v>
      </c>
      <c r="BB1517" s="69">
        <v>0</v>
      </c>
      <c r="BC1517" s="69">
        <v>0</v>
      </c>
      <c r="BD1517" s="69">
        <v>0</v>
      </c>
      <c r="BE1517" s="69">
        <v>0</v>
      </c>
      <c r="BF1517" s="69">
        <v>0</v>
      </c>
      <c r="BG1517" s="69">
        <v>0</v>
      </c>
      <c r="BH1517" s="69">
        <v>0</v>
      </c>
      <c r="BI1517" s="69" t="s">
        <v>2013</v>
      </c>
      <c r="BK1517" s="69">
        <v>3</v>
      </c>
      <c r="BL1517" s="69">
        <v>2</v>
      </c>
      <c r="BM1517" s="69">
        <v>2</v>
      </c>
      <c r="BN1517" s="69">
        <v>31</v>
      </c>
      <c r="BO1517" s="89">
        <v>0</v>
      </c>
      <c r="BP1517" s="69">
        <v>1</v>
      </c>
      <c r="BQ1517" s="69">
        <v>1</v>
      </c>
      <c r="BR1517" s="69">
        <v>203</v>
      </c>
      <c r="BS1517" s="69">
        <v>850</v>
      </c>
      <c r="BT1517" s="69">
        <v>0</v>
      </c>
      <c r="BU1517" s="69">
        <v>0</v>
      </c>
      <c r="BV1517" s="69">
        <v>1000</v>
      </c>
      <c r="BW1517" s="69">
        <v>0</v>
      </c>
      <c r="BY1517" s="69">
        <v>0</v>
      </c>
      <c r="BZ1517" s="69">
        <v>0</v>
      </c>
      <c r="CA1517" s="69">
        <v>31</v>
      </c>
      <c r="CB1517" s="89">
        <v>0</v>
      </c>
      <c r="CC1517" s="69">
        <v>0</v>
      </c>
      <c r="CD1517" s="69">
        <v>0</v>
      </c>
      <c r="CE1517" s="69">
        <v>0</v>
      </c>
      <c r="CF1517" s="69">
        <v>0</v>
      </c>
      <c r="CG1517" s="69">
        <v>0</v>
      </c>
      <c r="CH1517" s="69">
        <v>0</v>
      </c>
      <c r="CI1517" s="69">
        <v>0</v>
      </c>
      <c r="CJ1517" s="69">
        <v>0</v>
      </c>
      <c r="CL1517" s="69">
        <v>0</v>
      </c>
      <c r="CM1517" s="69">
        <v>0</v>
      </c>
      <c r="CN1517" s="69">
        <v>0</v>
      </c>
      <c r="CO1517" s="89">
        <v>0</v>
      </c>
      <c r="CP1517" s="69">
        <v>0</v>
      </c>
      <c r="CQ1517" s="69">
        <v>0</v>
      </c>
      <c r="CR1517" s="69">
        <v>0</v>
      </c>
      <c r="CS1517" s="69">
        <v>0</v>
      </c>
      <c r="CT1517" s="69">
        <v>0</v>
      </c>
      <c r="CU1517" s="69">
        <v>0</v>
      </c>
      <c r="CV1517" s="69">
        <v>0</v>
      </c>
      <c r="CW1517" s="69">
        <v>0</v>
      </c>
      <c r="CZ1517" s="69">
        <v>0</v>
      </c>
      <c r="DA1517" s="69">
        <v>0</v>
      </c>
      <c r="DB1517" s="69">
        <v>85</v>
      </c>
      <c r="DC1517" s="69">
        <v>0</v>
      </c>
      <c r="DD1517" s="69">
        <v>0</v>
      </c>
      <c r="DE1517" s="69">
        <v>0</v>
      </c>
      <c r="DF1517" s="69">
        <v>0</v>
      </c>
      <c r="DG1517" s="69">
        <v>1</v>
      </c>
      <c r="DI1517" s="69" t="e">
        <f>INDEX(Sheet3!$E$78:$E$1130,MATCH(A1517,Sheet3!$D$78:$D$1130,0))</f>
        <v>#N/A</v>
      </c>
      <c r="DJ1517" s="69" t="str">
        <f t="shared" si="287"/>
        <v>skill_icons.ps_my_gifts</v>
      </c>
      <c r="DK1517" s="69" t="s">
        <v>2014</v>
      </c>
      <c r="DL1517" s="69"/>
      <c r="DM1517" s="69" t="s">
        <v>3159</v>
      </c>
      <c r="DN1517" s="69" t="str">
        <f>"造成["&amp;INDEX(Sheet5!$L$2:$L$11,MATCH(BL1517,Sheet5!$J$2:$J$11,0))&amp;":"&amp;BR1517&amp;"*"&amp;BS1517/1000&amp;"]"&amp;INDEX(Sheet5!$I$2:$I$4,MATCH(BR1517,Sheet5!$H$2:$H$4,0))&amp;"的"&amp;INDEX(Sheet5!$K$2:$K$11,MATCH(BL1517,Sheet5!$J$2:$J$11,0))</f>
        <v>造成[ui.cs_orange:203*0.85]的物理伤害。</v>
      </c>
      <c r="DO1517" s="69"/>
      <c r="DP1517" s="69"/>
      <c r="DQ1517" s="69"/>
      <c r="DR1517" s="69" t="e">
        <f t="shared" si="288"/>
        <v>#N/A</v>
      </c>
      <c r="DS1517" s="90">
        <f>MATCH(A1517,Sheet5!D:D,0)</f>
        <v>182</v>
      </c>
      <c r="DT1517" s="94" t="e">
        <f>MATCH(A1517,Sheet5!F:F,0)</f>
        <v>#N/A</v>
      </c>
      <c r="DU1517" s="69">
        <v>85</v>
      </c>
      <c r="DV1517" s="69">
        <v>0</v>
      </c>
      <c r="DW1517" s="69">
        <v>0</v>
      </c>
      <c r="DX1517" s="69">
        <v>0</v>
      </c>
      <c r="DY1517" s="69">
        <v>0</v>
      </c>
    </row>
    <row r="1518" spans="1:129" ht="14.25">
      <c r="A1518" s="69">
        <v>74504</v>
      </c>
      <c r="B1518" s="69">
        <v>0</v>
      </c>
      <c r="C1518" s="69">
        <v>1</v>
      </c>
      <c r="D1518" s="69" t="s">
        <v>3025</v>
      </c>
      <c r="E1518" s="69" t="s">
        <v>3026</v>
      </c>
      <c r="F1518" s="69" t="s">
        <v>3027</v>
      </c>
      <c r="G1518" s="69">
        <v>1</v>
      </c>
      <c r="H1518" s="69" t="s">
        <v>321</v>
      </c>
      <c r="I1518" s="69">
        <v>400</v>
      </c>
      <c r="J1518" s="69">
        <v>0</v>
      </c>
      <c r="K1518" s="69">
        <v>1600</v>
      </c>
      <c r="M1518" s="69">
        <v>402</v>
      </c>
      <c r="O1518" s="69">
        <v>0</v>
      </c>
      <c r="P1518" s="69">
        <v>1</v>
      </c>
      <c r="Q1518" s="69">
        <v>0</v>
      </c>
      <c r="R1518" s="69">
        <v>1</v>
      </c>
      <c r="S1518" s="69">
        <v>0</v>
      </c>
      <c r="T1518" s="69">
        <v>0</v>
      </c>
      <c r="U1518" s="69">
        <v>0</v>
      </c>
      <c r="V1518" s="69">
        <v>0</v>
      </c>
      <c r="W1518" s="69">
        <v>0</v>
      </c>
      <c r="X1518" s="69">
        <v>0</v>
      </c>
      <c r="Y1518" s="69">
        <v>0</v>
      </c>
      <c r="Z1518" s="69">
        <v>6000</v>
      </c>
      <c r="AA1518" s="69">
        <v>2</v>
      </c>
      <c r="AB1518" s="69">
        <v>31</v>
      </c>
      <c r="AC1518" s="69">
        <v>0</v>
      </c>
      <c r="AD1518" s="69">
        <v>0</v>
      </c>
      <c r="AE1518" s="69">
        <v>0</v>
      </c>
      <c r="AF1518" s="69">
        <v>1</v>
      </c>
      <c r="AG1518" s="69">
        <v>0</v>
      </c>
      <c r="AH1518" s="69">
        <v>9</v>
      </c>
      <c r="AI1518" s="69">
        <v>0</v>
      </c>
      <c r="AJ1518" s="69">
        <v>0</v>
      </c>
      <c r="AK1518" s="69">
        <v>0</v>
      </c>
      <c r="AL1518" s="69">
        <v>0</v>
      </c>
      <c r="AM1518" s="69">
        <v>1</v>
      </c>
      <c r="AN1518" s="69">
        <v>1</v>
      </c>
      <c r="AO1518" s="69">
        <v>1</v>
      </c>
      <c r="AP1518" s="69">
        <v>0.5</v>
      </c>
      <c r="AQ1518" s="84">
        <v>10</v>
      </c>
      <c r="AR1518" s="69">
        <v>5</v>
      </c>
      <c r="AS1518" s="69">
        <v>0</v>
      </c>
      <c r="AT1518" s="69">
        <v>0</v>
      </c>
      <c r="AU1518" s="69">
        <v>0</v>
      </c>
      <c r="AV1518" s="69">
        <v>0</v>
      </c>
      <c r="AW1518" s="69">
        <v>0</v>
      </c>
      <c r="AX1518" s="69">
        <v>0</v>
      </c>
      <c r="AY1518" s="69">
        <v>0</v>
      </c>
      <c r="AZ1518" s="69">
        <v>0</v>
      </c>
      <c r="BA1518" s="69">
        <v>0</v>
      </c>
      <c r="BB1518" s="69">
        <v>0</v>
      </c>
      <c r="BC1518" s="69">
        <v>0</v>
      </c>
      <c r="BD1518" s="69">
        <v>0</v>
      </c>
      <c r="BE1518" s="69">
        <v>0</v>
      </c>
      <c r="BF1518" s="69">
        <v>0</v>
      </c>
      <c r="BG1518" s="69">
        <v>0</v>
      </c>
      <c r="BH1518" s="69">
        <v>0</v>
      </c>
      <c r="BI1518" s="69" t="s">
        <v>3028</v>
      </c>
      <c r="BK1518" s="69">
        <v>3</v>
      </c>
      <c r="BL1518" s="69">
        <v>10</v>
      </c>
      <c r="BM1518" s="69">
        <v>2</v>
      </c>
      <c r="BN1518" s="69">
        <v>31</v>
      </c>
      <c r="BO1518" s="89">
        <v>0</v>
      </c>
      <c r="BP1518" s="69">
        <v>1</v>
      </c>
      <c r="BQ1518" s="69">
        <v>1</v>
      </c>
      <c r="BR1518" s="69">
        <v>1</v>
      </c>
      <c r="BS1518" s="69">
        <v>70118</v>
      </c>
      <c r="BT1518" s="69">
        <v>0</v>
      </c>
      <c r="BU1518" s="69">
        <v>0</v>
      </c>
      <c r="BV1518" s="69">
        <v>1000</v>
      </c>
      <c r="BW1518" s="69">
        <v>402</v>
      </c>
      <c r="BX1518" s="69" t="s">
        <v>269</v>
      </c>
      <c r="BY1518" s="69">
        <v>0</v>
      </c>
      <c r="BZ1518" s="69">
        <v>0</v>
      </c>
      <c r="CA1518" s="69">
        <v>31</v>
      </c>
      <c r="CB1518" s="89">
        <v>0</v>
      </c>
      <c r="CC1518" s="69">
        <v>0</v>
      </c>
      <c r="CD1518" s="69">
        <v>0</v>
      </c>
      <c r="CE1518" s="69">
        <v>0</v>
      </c>
      <c r="CF1518" s="69">
        <v>0</v>
      </c>
      <c r="CG1518" s="69">
        <v>0</v>
      </c>
      <c r="CH1518" s="69">
        <v>0</v>
      </c>
      <c r="CI1518" s="69">
        <v>0</v>
      </c>
      <c r="CJ1518" s="69">
        <v>0</v>
      </c>
      <c r="CL1518" s="69">
        <v>0</v>
      </c>
      <c r="CM1518" s="69">
        <v>0</v>
      </c>
      <c r="CN1518" s="69">
        <v>0</v>
      </c>
      <c r="CO1518" s="89">
        <v>0</v>
      </c>
      <c r="CP1518" s="69">
        <v>0</v>
      </c>
      <c r="CQ1518" s="69">
        <v>0</v>
      </c>
      <c r="CR1518" s="69">
        <v>0</v>
      </c>
      <c r="CS1518" s="69">
        <v>0</v>
      </c>
      <c r="CT1518" s="69">
        <v>0</v>
      </c>
      <c r="CU1518" s="69">
        <v>0</v>
      </c>
      <c r="CV1518" s="69">
        <v>0</v>
      </c>
      <c r="CW1518" s="69">
        <v>0</v>
      </c>
      <c r="CZ1518" s="69">
        <v>0</v>
      </c>
      <c r="DA1518" s="69">
        <v>0</v>
      </c>
      <c r="DB1518" s="69">
        <v>0</v>
      </c>
      <c r="DC1518" s="69">
        <v>0</v>
      </c>
      <c r="DD1518" s="69">
        <v>0</v>
      </c>
      <c r="DE1518" s="69">
        <v>0</v>
      </c>
      <c r="DF1518" s="69">
        <v>0</v>
      </c>
      <c r="DG1518" s="69">
        <v>1</v>
      </c>
      <c r="DI1518" s="69" t="e">
        <f>INDEX(Sheet3!$E$78:$E$1130,MATCH(A1518,Sheet3!$D$78:$D$1130,0))</f>
        <v>#N/A</v>
      </c>
      <c r="DJ1518" s="69" t="str">
        <f t="shared" si="287"/>
        <v>skill_icons.ps_transfiguration</v>
      </c>
      <c r="DK1518" s="69" t="s">
        <v>3029</v>
      </c>
      <c r="DL1518" s="93"/>
      <c r="DM1518" s="94" t="s">
        <v>3026</v>
      </c>
      <c r="DN1518" s="69" t="e">
        <f>"造成["&amp;INDEX(Sheet5!$L$2:$L$11,MATCH(BL1518,Sheet5!$J$2:$J$11,0))&amp;":"&amp;BR1518&amp;"*"&amp;BS1518/1000&amp;"]"&amp;INDEX(Sheet5!$I$2:$I$4,MATCH(BR1518,Sheet5!$H$2:$H$4,0))&amp;"的"&amp;INDEX(Sheet5!$K$2:$K$11,MATCH(BL1518,Sheet5!$J$2:$J$11,0))</f>
        <v>#N/A</v>
      </c>
      <c r="DO1518" s="69" t="e">
        <f>"造成["&amp;INDEX(Sheet5!$L$2:$L$11,MATCH(BY1518,Sheet5!$J$2:$J$11,0))&amp;":"&amp;CE1518&amp;"*"&amp;CF1518/1000&amp;"]"&amp;INDEX(Sheet5!$I$2:$I$4,MATCH(CE1518,Sheet5!$H$2:$H$4,0))&amp;"的"&amp;INDEX(Sheet5!$K$2:$K$11,MATCH(BY1518,Sheet5!$J$2:$J$11,0))</f>
        <v>#N/A</v>
      </c>
      <c r="DP1518" s="69"/>
      <c r="DQ1518" s="69"/>
      <c r="DR1518" s="69" t="e">
        <f t="shared" si="288"/>
        <v>#N/A</v>
      </c>
      <c r="DS1518" s="90">
        <f>MATCH(A1518,Sheet5!D:D,0)</f>
        <v>183</v>
      </c>
      <c r="DT1518" s="94" t="e">
        <f>MATCH(A1518,Sheet5!F:F,0)</f>
        <v>#N/A</v>
      </c>
      <c r="DU1518" s="69">
        <v>0</v>
      </c>
      <c r="DV1518" s="69">
        <v>0</v>
      </c>
      <c r="DW1518" s="69">
        <v>0</v>
      </c>
      <c r="DX1518" s="69">
        <v>0</v>
      </c>
      <c r="DY1518" s="69">
        <v>0</v>
      </c>
    </row>
    <row r="1519" spans="1:129" ht="14.25">
      <c r="A1519" s="69">
        <v>74604</v>
      </c>
      <c r="B1519" s="69">
        <v>0</v>
      </c>
      <c r="C1519" s="69">
        <v>1</v>
      </c>
      <c r="D1519" s="78" t="s">
        <v>1729</v>
      </c>
      <c r="E1519" s="78" t="s">
        <v>319</v>
      </c>
      <c r="F1519" s="69" t="s">
        <v>320</v>
      </c>
      <c r="G1519" s="69">
        <v>1</v>
      </c>
      <c r="H1519" s="69" t="s">
        <v>321</v>
      </c>
      <c r="I1519" s="69">
        <v>500</v>
      </c>
      <c r="J1519" s="69">
        <v>957</v>
      </c>
      <c r="K1519" s="69">
        <v>2508</v>
      </c>
      <c r="M1519" s="69">
        <v>0</v>
      </c>
      <c r="N1519" s="69" t="s">
        <v>322</v>
      </c>
      <c r="O1519" s="69">
        <v>0</v>
      </c>
      <c r="P1519" s="69">
        <v>1</v>
      </c>
      <c r="Q1519" s="69">
        <v>0</v>
      </c>
      <c r="R1519" s="69">
        <f>IF(S1519&gt;0,2,1)</f>
        <v>1</v>
      </c>
      <c r="S1519" s="69">
        <v>0</v>
      </c>
      <c r="T1519" s="69">
        <v>0</v>
      </c>
      <c r="U1519" s="69">
        <v>0</v>
      </c>
      <c r="V1519" s="69">
        <v>0</v>
      </c>
      <c r="W1519" s="69">
        <v>0</v>
      </c>
      <c r="X1519" s="69">
        <v>0</v>
      </c>
      <c r="Y1519" s="69">
        <v>0</v>
      </c>
      <c r="Z1519" s="69">
        <v>5000</v>
      </c>
      <c r="AA1519" s="69">
        <v>5</v>
      </c>
      <c r="AB1519" s="69">
        <v>13</v>
      </c>
      <c r="AC1519" s="69">
        <v>1</v>
      </c>
      <c r="AD1519" s="69">
        <v>2</v>
      </c>
      <c r="AE1519" s="69">
        <v>999</v>
      </c>
      <c r="AF1519" s="69">
        <v>1</v>
      </c>
      <c r="AG1519" s="69">
        <v>0</v>
      </c>
      <c r="AH1519" s="69">
        <v>9</v>
      </c>
      <c r="AI1519" s="69">
        <v>0</v>
      </c>
      <c r="AJ1519" s="69">
        <v>0</v>
      </c>
      <c r="AK1519" s="69">
        <v>0</v>
      </c>
      <c r="AL1519" s="69">
        <v>0</v>
      </c>
      <c r="AM1519" s="69">
        <v>1</v>
      </c>
      <c r="AN1519" s="69">
        <v>1</v>
      </c>
      <c r="AO1519" s="69">
        <v>0</v>
      </c>
      <c r="AP1519" s="69">
        <v>0</v>
      </c>
      <c r="AQ1519" s="84">
        <v>0</v>
      </c>
      <c r="AR1519" s="69">
        <v>0</v>
      </c>
      <c r="AS1519" s="69">
        <v>0</v>
      </c>
      <c r="AT1519" s="69">
        <v>0</v>
      </c>
      <c r="AU1519" s="69">
        <v>0</v>
      </c>
      <c r="AV1519" s="69">
        <v>0</v>
      </c>
      <c r="AW1519" s="69">
        <v>0</v>
      </c>
      <c r="AX1519" s="69">
        <v>0</v>
      </c>
      <c r="AY1519" s="69">
        <v>0</v>
      </c>
      <c r="AZ1519" s="69">
        <v>0</v>
      </c>
      <c r="BA1519" s="69">
        <v>0</v>
      </c>
      <c r="BB1519" s="69">
        <v>0</v>
      </c>
      <c r="BC1519" s="69">
        <v>0</v>
      </c>
      <c r="BD1519" s="69">
        <v>0</v>
      </c>
      <c r="BE1519" s="69">
        <v>0</v>
      </c>
      <c r="BF1519" s="69">
        <v>0</v>
      </c>
      <c r="BG1519" s="69">
        <v>0</v>
      </c>
      <c r="BH1519" s="69">
        <v>0</v>
      </c>
      <c r="BI1519" s="69" t="s">
        <v>323</v>
      </c>
      <c r="BK1519" s="69">
        <v>3</v>
      </c>
      <c r="BL1519" s="69">
        <v>12</v>
      </c>
      <c r="BM1519" s="69">
        <v>5</v>
      </c>
      <c r="BN1519" s="69">
        <v>13</v>
      </c>
      <c r="BO1519" s="89">
        <v>0</v>
      </c>
      <c r="BP1519" s="69">
        <v>1</v>
      </c>
      <c r="BQ1519" s="69">
        <v>1</v>
      </c>
      <c r="BR1519" s="69">
        <v>204</v>
      </c>
      <c r="BS1519" s="69">
        <v>1000</v>
      </c>
      <c r="BT1519" s="69">
        <v>201</v>
      </c>
      <c r="BU1519" s="69">
        <v>100</v>
      </c>
      <c r="BV1519" s="69">
        <v>1000</v>
      </c>
      <c r="BW1519" s="69">
        <v>577</v>
      </c>
      <c r="BY1519" s="69">
        <v>0</v>
      </c>
      <c r="BZ1519" s="69">
        <v>0</v>
      </c>
      <c r="CA1519" s="69">
        <v>0</v>
      </c>
      <c r="CB1519" s="69">
        <v>0</v>
      </c>
      <c r="CC1519" s="69">
        <v>0</v>
      </c>
      <c r="CD1519" s="69">
        <v>1</v>
      </c>
      <c r="CE1519" s="69">
        <v>204</v>
      </c>
      <c r="CF1519" s="69">
        <v>600</v>
      </c>
      <c r="CG1519" s="69">
        <v>0</v>
      </c>
      <c r="CH1519" s="69">
        <v>0</v>
      </c>
      <c r="CI1519" s="69">
        <v>1000</v>
      </c>
      <c r="CJ1519" s="69">
        <v>577</v>
      </c>
      <c r="CL1519" s="69">
        <v>0</v>
      </c>
      <c r="CM1519" s="69">
        <v>0</v>
      </c>
      <c r="CN1519" s="69">
        <v>0</v>
      </c>
      <c r="CO1519" s="89">
        <v>0</v>
      </c>
      <c r="CP1519" s="69">
        <v>0</v>
      </c>
      <c r="CQ1519" s="69">
        <v>0</v>
      </c>
      <c r="CR1519" s="69">
        <v>0</v>
      </c>
      <c r="CS1519" s="69">
        <v>0</v>
      </c>
      <c r="CT1519" s="69">
        <v>0</v>
      </c>
      <c r="CU1519" s="69">
        <v>0</v>
      </c>
      <c r="CV1519" s="69">
        <v>0</v>
      </c>
      <c r="CW1519" s="69">
        <v>0</v>
      </c>
      <c r="CZ1519" s="69">
        <v>0</v>
      </c>
      <c r="DA1519" s="69">
        <v>0</v>
      </c>
      <c r="DB1519" s="69">
        <v>60</v>
      </c>
      <c r="DC1519" s="69">
        <v>0</v>
      </c>
      <c r="DD1519" s="69">
        <v>0</v>
      </c>
      <c r="DE1519" s="69">
        <v>0</v>
      </c>
      <c r="DF1519" s="69">
        <v>0</v>
      </c>
      <c r="DG1519" s="69">
        <v>1</v>
      </c>
      <c r="DI1519" s="69" t="e">
        <f>INDEX([1]Sheet3!$E$78:$E$1130,MATCH(A1519,[1]Sheet3!$D$78:$D$1130,0))</f>
        <v>#N/A</v>
      </c>
      <c r="DJ1519" s="69" t="str">
        <f t="shared" si="287"/>
        <v>skill_icons.ps_force_of_nature</v>
      </c>
      <c r="DK1519" s="69" t="s">
        <v>324</v>
      </c>
      <c r="DL1519" s="93" t="str">
        <f>DM1519&amp;DN1519</f>
        <v>将自然之力注入目标，造成[ui.cs_green:204*1]的治疗。</v>
      </c>
      <c r="DM1519" s="74" t="s">
        <v>3031</v>
      </c>
      <c r="DN1519" s="69" t="str">
        <f>"造成["&amp;INDEX(Sheet5!$L$2:$L$11,MATCH(BL1519,Sheet5!$J$2:$J$11,0))&amp;":"&amp;BR1519&amp;"*"&amp;BS1519/1000&amp;"]"&amp;INDEX(Sheet5!$I$2:$I$4,MATCH(BR1519,Sheet5!$H$2:$H$4,0))&amp;"的"&amp;INDEX(Sheet5!$K$2:$K$11,MATCH(BL1519,Sheet5!$J$2:$J$11,0))</f>
        <v>造成[ui.cs_green:204*1]的治疗。</v>
      </c>
      <c r="DO1519" s="69" t="e">
        <f>"造成["&amp;INDEX(Sheet5!$L$2:$L$11,MATCH(BY1519,Sheet5!$J$2:$J$11,0))&amp;":"&amp;CE1519&amp;"*"&amp;CF1519/1000&amp;"]"&amp;INDEX(Sheet5!$I$2:$I$4,MATCH(CE1519,Sheet5!$H$2:$H$4,0))&amp;"的"&amp;INDEX(Sheet5!$K$2:$K$11,MATCH(BY1519,Sheet5!$J$2:$J$11,0))</f>
        <v>#N/A</v>
      </c>
      <c r="DP1519" s="69"/>
      <c r="DQ1519" s="69"/>
      <c r="DR1519" s="69" t="e">
        <f t="shared" si="288"/>
        <v>#N/A</v>
      </c>
      <c r="DS1519" s="90">
        <f>MATCH(A1519,Sheet5!D:D,0)</f>
        <v>184</v>
      </c>
      <c r="DT1519" s="94" t="e">
        <f>MATCH(A1519,Sheet5!F:F,0)</f>
        <v>#N/A</v>
      </c>
      <c r="DU1519" s="69" t="e">
        <f>"["&amp;INDEX(Sheet5!$L$2:$L$11,MATCH(CD1519,Sheet5!$J$2:$J$11,0))&amp;":"&amp;CJ1519&amp;"*"&amp;CK1519/1000&amp;"]"&amp;INDEX(Sheet5!$I$2:$I$4,MATCH(CJ1519,Sheet5!$H$2:$H$4,0))</f>
        <v>#N/A</v>
      </c>
      <c r="DV1519" s="69">
        <v>0</v>
      </c>
      <c r="DW1519" s="69">
        <v>0</v>
      </c>
      <c r="DX1519" s="69">
        <v>0</v>
      </c>
      <c r="DY1519" s="69">
        <v>0</v>
      </c>
    </row>
    <row r="1520" spans="1:129" ht="14.25">
      <c r="A1520" s="69">
        <v>74704</v>
      </c>
      <c r="B1520" s="69">
        <v>0</v>
      </c>
      <c r="C1520" s="69">
        <v>1</v>
      </c>
      <c r="D1520" s="78" t="s">
        <v>1730</v>
      </c>
      <c r="E1520" s="78" t="s">
        <v>1731</v>
      </c>
      <c r="F1520" s="69" t="s">
        <v>1732</v>
      </c>
      <c r="G1520" s="69">
        <v>0</v>
      </c>
      <c r="H1520" s="69" t="s">
        <v>507</v>
      </c>
      <c r="I1520" s="69">
        <v>0</v>
      </c>
      <c r="J1520" s="69">
        <v>858</v>
      </c>
      <c r="K1520" s="69">
        <v>1650</v>
      </c>
      <c r="M1520" s="69">
        <v>0</v>
      </c>
      <c r="N1520" s="69" t="s">
        <v>268</v>
      </c>
      <c r="O1520" s="69">
        <v>0</v>
      </c>
      <c r="P1520" s="69">
        <v>2</v>
      </c>
      <c r="Q1520" s="69">
        <v>0</v>
      </c>
      <c r="R1520" s="69">
        <v>1</v>
      </c>
      <c r="S1520" s="69">
        <v>0</v>
      </c>
      <c r="T1520" s="69">
        <v>0</v>
      </c>
      <c r="U1520" s="69">
        <v>0</v>
      </c>
      <c r="V1520" s="69">
        <v>0</v>
      </c>
      <c r="W1520" s="69">
        <v>0</v>
      </c>
      <c r="X1520" s="69">
        <v>0</v>
      </c>
      <c r="Y1520" s="69">
        <v>0</v>
      </c>
      <c r="Z1520" s="69">
        <v>2000</v>
      </c>
      <c r="AA1520" s="69">
        <v>2</v>
      </c>
      <c r="AB1520" s="69">
        <v>31</v>
      </c>
      <c r="AC1520" s="69">
        <v>0</v>
      </c>
      <c r="AD1520" s="69">
        <v>0</v>
      </c>
      <c r="AE1520" s="69">
        <v>0</v>
      </c>
      <c r="AF1520" s="69">
        <v>1</v>
      </c>
      <c r="AG1520" s="69">
        <v>0</v>
      </c>
      <c r="AH1520" s="69">
        <v>9</v>
      </c>
      <c r="AI1520" s="69">
        <v>578</v>
      </c>
      <c r="AJ1520" s="69">
        <v>0</v>
      </c>
      <c r="AK1520" s="69">
        <v>0</v>
      </c>
      <c r="AL1520" s="69">
        <v>0</v>
      </c>
      <c r="AM1520" s="69">
        <v>1</v>
      </c>
      <c r="AN1520" s="69">
        <v>1</v>
      </c>
      <c r="AO1520" s="69">
        <v>1</v>
      </c>
      <c r="AP1520" s="69">
        <v>0.5</v>
      </c>
      <c r="AQ1520" s="84">
        <v>15</v>
      </c>
      <c r="AR1520" s="69">
        <v>2</v>
      </c>
      <c r="AS1520" s="69">
        <v>0</v>
      </c>
      <c r="AT1520" s="69">
        <v>0</v>
      </c>
      <c r="AU1520" s="69">
        <v>0</v>
      </c>
      <c r="AV1520" s="69">
        <v>0</v>
      </c>
      <c r="AW1520" s="69">
        <v>0</v>
      </c>
      <c r="AX1520" s="69">
        <v>0</v>
      </c>
      <c r="AY1520" s="69">
        <v>0</v>
      </c>
      <c r="AZ1520" s="69">
        <v>0</v>
      </c>
      <c r="BA1520" s="69">
        <v>0</v>
      </c>
      <c r="BB1520" s="69">
        <v>0</v>
      </c>
      <c r="BC1520" s="69">
        <v>0</v>
      </c>
      <c r="BD1520" s="69">
        <v>0</v>
      </c>
      <c r="BE1520" s="69">
        <v>0</v>
      </c>
      <c r="BF1520" s="69">
        <v>0</v>
      </c>
      <c r="BG1520" s="69">
        <v>0</v>
      </c>
      <c r="BH1520" s="69">
        <v>0</v>
      </c>
      <c r="BI1520" s="69" t="s">
        <v>730</v>
      </c>
      <c r="BK1520" s="69">
        <v>3</v>
      </c>
      <c r="BL1520" s="69">
        <v>2</v>
      </c>
      <c r="BM1520" s="69">
        <v>2</v>
      </c>
      <c r="BN1520" s="69">
        <v>31</v>
      </c>
      <c r="BO1520" s="89">
        <v>0</v>
      </c>
      <c r="BP1520" s="69">
        <v>1</v>
      </c>
      <c r="BQ1520" s="69">
        <v>1</v>
      </c>
      <c r="BR1520" s="69">
        <v>203</v>
      </c>
      <c r="BS1520" s="69">
        <v>1000</v>
      </c>
      <c r="BT1520" s="69">
        <v>0</v>
      </c>
      <c r="BU1520" s="69">
        <v>0</v>
      </c>
      <c r="BV1520" s="69">
        <v>1000</v>
      </c>
      <c r="BW1520" s="69">
        <v>579</v>
      </c>
      <c r="BX1520" s="69"/>
      <c r="BY1520" s="69">
        <v>0</v>
      </c>
      <c r="BZ1520" s="69">
        <v>0</v>
      </c>
      <c r="CA1520" s="69">
        <v>31</v>
      </c>
      <c r="CB1520" s="89">
        <v>0</v>
      </c>
      <c r="CC1520" s="69">
        <v>0</v>
      </c>
      <c r="CD1520" s="69">
        <v>0</v>
      </c>
      <c r="CE1520" s="69">
        <v>0</v>
      </c>
      <c r="CF1520" s="69">
        <v>0</v>
      </c>
      <c r="CG1520" s="69">
        <v>0</v>
      </c>
      <c r="CH1520" s="69">
        <v>0</v>
      </c>
      <c r="CI1520" s="69">
        <v>0</v>
      </c>
      <c r="CJ1520" s="69">
        <v>0</v>
      </c>
      <c r="CL1520" s="69">
        <v>0</v>
      </c>
      <c r="CM1520" s="69">
        <v>0</v>
      </c>
      <c r="CN1520" s="69">
        <v>0</v>
      </c>
      <c r="CO1520" s="89">
        <v>0</v>
      </c>
      <c r="CP1520" s="69">
        <v>0</v>
      </c>
      <c r="CQ1520" s="69">
        <v>0</v>
      </c>
      <c r="CR1520" s="69">
        <v>0</v>
      </c>
      <c r="CS1520" s="69">
        <v>0</v>
      </c>
      <c r="CT1520" s="69">
        <v>0</v>
      </c>
      <c r="CU1520" s="69">
        <v>0</v>
      </c>
      <c r="CV1520" s="69">
        <v>0</v>
      </c>
      <c r="CW1520" s="69">
        <v>0</v>
      </c>
      <c r="CZ1520" s="69">
        <v>0</v>
      </c>
      <c r="DA1520" s="69">
        <v>0</v>
      </c>
      <c r="DB1520" s="69">
        <v>100</v>
      </c>
      <c r="DC1520" s="69">
        <v>0</v>
      </c>
      <c r="DD1520" s="69">
        <v>0</v>
      </c>
      <c r="DE1520" s="69">
        <v>0</v>
      </c>
      <c r="DF1520" s="69">
        <v>0</v>
      </c>
      <c r="DG1520" s="69">
        <v>1</v>
      </c>
      <c r="DI1520" s="69" t="e">
        <v>#N/A</v>
      </c>
      <c r="DJ1520" s="69" t="s">
        <v>1732</v>
      </c>
      <c r="DK1520" s="69" t="s">
        <v>1733</v>
      </c>
      <c r="DL1520" s="69"/>
      <c r="DM1520" s="69" t="s">
        <v>239</v>
      </c>
      <c r="DN1520" s="69" t="str">
        <f>"造成["&amp;INDEX(Sheet5!$L$2:$L$11,MATCH(BL1520,Sheet5!$J$2:$J$11,0))&amp;":"&amp;BR1520&amp;"*"&amp;BS1520/1000&amp;"]"&amp;INDEX(Sheet5!$I$2:$I$4,MATCH(BR1520,Sheet5!$H$2:$H$4,0))&amp;"的"&amp;INDEX(Sheet5!$K$2:$K$11,MATCH(BL1520,Sheet5!$J$2:$J$11,0))</f>
        <v>造成[ui.cs_orange:203*1]的物理伤害。</v>
      </c>
      <c r="DO1520" s="69"/>
      <c r="DP1520" s="69"/>
      <c r="DQ1520" s="69"/>
      <c r="DR1520" s="69" t="e">
        <f t="shared" si="288"/>
        <v>#N/A</v>
      </c>
      <c r="DS1520" s="90">
        <f>MATCH(A1520,Sheet5!D:D,0)</f>
        <v>185</v>
      </c>
      <c r="DT1520" s="94" t="e">
        <f>MATCH(A1520,Sheet5!F:F,0)</f>
        <v>#N/A</v>
      </c>
      <c r="DU1520" s="69">
        <v>0</v>
      </c>
      <c r="DV1520" s="69">
        <v>0</v>
      </c>
      <c r="DW1520" s="69">
        <v>0</v>
      </c>
      <c r="DX1520" s="69">
        <v>0</v>
      </c>
      <c r="DY1520" s="69">
        <v>0</v>
      </c>
    </row>
    <row r="1521" spans="1:129" ht="15">
      <c r="A1521" s="69">
        <v>75001</v>
      </c>
      <c r="B1521" s="69">
        <v>0</v>
      </c>
      <c r="C1521" s="69">
        <v>1</v>
      </c>
      <c r="D1521" s="69" t="s">
        <v>2048</v>
      </c>
      <c r="E1521" s="69" t="s">
        <v>2760</v>
      </c>
      <c r="F1521" s="69" t="s">
        <v>2761</v>
      </c>
      <c r="G1521" s="69">
        <v>1</v>
      </c>
      <c r="H1521" s="69" t="s">
        <v>703</v>
      </c>
      <c r="I1521" s="69">
        <v>535</v>
      </c>
      <c r="J1521" s="69">
        <v>535</v>
      </c>
      <c r="K1521" s="69">
        <v>1000</v>
      </c>
      <c r="M1521" s="69">
        <v>0</v>
      </c>
      <c r="O1521" s="69">
        <v>0</v>
      </c>
      <c r="P1521" s="69">
        <v>1</v>
      </c>
      <c r="Q1521" s="69">
        <v>0</v>
      </c>
      <c r="R1521" s="69">
        <f t="shared" ref="R1521:R1525" si="290">IF(S1521&gt;0,2,1)</f>
        <v>2</v>
      </c>
      <c r="S1521" s="69">
        <v>256</v>
      </c>
      <c r="T1521" s="69">
        <v>100</v>
      </c>
      <c r="U1521" s="69">
        <v>5</v>
      </c>
      <c r="V1521" s="69">
        <v>0</v>
      </c>
      <c r="W1521" s="69">
        <v>0</v>
      </c>
      <c r="X1521" s="69">
        <v>0</v>
      </c>
      <c r="Y1521" s="69">
        <v>0</v>
      </c>
      <c r="Z1521" s="69">
        <v>0</v>
      </c>
      <c r="AA1521" s="69">
        <v>1</v>
      </c>
      <c r="AB1521" s="69">
        <v>31</v>
      </c>
      <c r="AC1521" s="69">
        <v>0</v>
      </c>
      <c r="AD1521" s="69">
        <v>0</v>
      </c>
      <c r="AE1521" s="69">
        <v>0</v>
      </c>
      <c r="AF1521" s="69">
        <v>0</v>
      </c>
      <c r="AG1521" s="69">
        <v>0</v>
      </c>
      <c r="AH1521" s="69">
        <v>0</v>
      </c>
      <c r="AI1521" s="69">
        <v>0</v>
      </c>
      <c r="AJ1521" s="69">
        <v>0</v>
      </c>
      <c r="AK1521" s="69">
        <v>0</v>
      </c>
      <c r="AL1521" s="69">
        <v>0</v>
      </c>
      <c r="AM1521" s="69">
        <v>0</v>
      </c>
      <c r="AN1521" s="69">
        <v>0</v>
      </c>
      <c r="AO1521" s="69">
        <v>0</v>
      </c>
      <c r="AP1521" s="69">
        <v>0</v>
      </c>
      <c r="AQ1521" s="84">
        <v>0</v>
      </c>
      <c r="AR1521" s="69">
        <v>0</v>
      </c>
      <c r="AS1521" s="69">
        <v>0</v>
      </c>
      <c r="AT1521" s="69">
        <v>0</v>
      </c>
      <c r="AU1521" s="69">
        <v>0</v>
      </c>
      <c r="AV1521" s="69">
        <v>0</v>
      </c>
      <c r="AW1521" s="69">
        <v>0</v>
      </c>
      <c r="AX1521" s="69">
        <v>0</v>
      </c>
      <c r="AY1521" s="69">
        <v>0</v>
      </c>
      <c r="AZ1521" s="69">
        <v>0</v>
      </c>
      <c r="BA1521" s="69">
        <v>0</v>
      </c>
      <c r="BB1521" s="69">
        <v>0</v>
      </c>
      <c r="BC1521" s="69">
        <v>0</v>
      </c>
      <c r="BD1521" s="69">
        <v>0</v>
      </c>
      <c r="BE1521" s="69">
        <v>0</v>
      </c>
      <c r="BF1521" s="69">
        <v>0</v>
      </c>
      <c r="BG1521" s="69">
        <v>0</v>
      </c>
      <c r="BH1521" s="69">
        <v>0</v>
      </c>
      <c r="BK1521" s="69">
        <v>3</v>
      </c>
      <c r="BL1521" s="69">
        <v>0</v>
      </c>
      <c r="BM1521" s="69">
        <v>2</v>
      </c>
      <c r="BN1521" s="69">
        <v>31</v>
      </c>
      <c r="BO1521" s="89">
        <v>0</v>
      </c>
      <c r="BP1521" s="69">
        <v>1</v>
      </c>
      <c r="BQ1521" s="69">
        <v>1</v>
      </c>
      <c r="BR1521" s="69">
        <v>203</v>
      </c>
      <c r="BS1521" s="69">
        <v>0</v>
      </c>
      <c r="BT1521" s="69">
        <v>1</v>
      </c>
      <c r="BU1521" s="69">
        <v>5</v>
      </c>
      <c r="BV1521" s="69">
        <v>1000</v>
      </c>
      <c r="BW1521" s="69">
        <v>1215</v>
      </c>
      <c r="BY1521" s="69">
        <v>0</v>
      </c>
      <c r="BZ1521" s="69">
        <v>0</v>
      </c>
      <c r="CA1521" s="69">
        <v>31</v>
      </c>
      <c r="CB1521" s="89">
        <v>0</v>
      </c>
      <c r="CC1521" s="69">
        <v>0</v>
      </c>
      <c r="CD1521" s="69">
        <v>0</v>
      </c>
      <c r="CE1521" s="69">
        <v>0</v>
      </c>
      <c r="CF1521" s="69">
        <v>0</v>
      </c>
      <c r="CG1521" s="69">
        <v>0</v>
      </c>
      <c r="CH1521" s="69">
        <v>0</v>
      </c>
      <c r="CI1521" s="69">
        <v>0</v>
      </c>
      <c r="CJ1521" s="69">
        <v>0</v>
      </c>
      <c r="CL1521" s="69">
        <v>0</v>
      </c>
      <c r="CM1521" s="69">
        <v>0</v>
      </c>
      <c r="CN1521" s="69">
        <v>0</v>
      </c>
      <c r="CO1521" s="89">
        <v>0</v>
      </c>
      <c r="CP1521" s="69">
        <v>0</v>
      </c>
      <c r="CQ1521" s="69">
        <v>0</v>
      </c>
      <c r="CR1521" s="69">
        <v>0</v>
      </c>
      <c r="CS1521" s="69">
        <v>0</v>
      </c>
      <c r="CT1521" s="69">
        <v>0</v>
      </c>
      <c r="CU1521" s="69">
        <v>0</v>
      </c>
      <c r="CV1521" s="69">
        <v>0</v>
      </c>
      <c r="CW1521" s="69">
        <v>0</v>
      </c>
      <c r="CZ1521" s="69">
        <v>0</v>
      </c>
      <c r="DA1521" s="69">
        <v>0</v>
      </c>
      <c r="DB1521" s="90">
        <v>100</v>
      </c>
      <c r="DC1521" s="69">
        <v>5</v>
      </c>
      <c r="DD1521" s="69">
        <v>0</v>
      </c>
      <c r="DE1521" s="69">
        <v>0</v>
      </c>
      <c r="DF1521" s="69">
        <v>0</v>
      </c>
      <c r="DG1521" s="69">
        <v>1</v>
      </c>
      <c r="DI1521" s="69" t="e">
        <f>INDEX(Sheet3!$E$78:$E$1130,MATCH(A1521,Sheet3!$D$78:$D$1130,0))</f>
        <v>#N/A</v>
      </c>
      <c r="DJ1521" s="69" t="str">
        <f t="shared" ref="DJ1521:DJ1540" si="291">IFERROR(DI1521,F1521)</f>
        <v>skill_icons.ps_suckblood</v>
      </c>
      <c r="DK1521" s="69" t="s">
        <v>1915</v>
      </c>
      <c r="DL1521" s="93" t="e">
        <f t="shared" ref="DL1521:DL1540" si="292">DM1521&amp;DN1521</f>
        <v>#N/A</v>
      </c>
      <c r="DM1521" s="113" t="s">
        <v>3406</v>
      </c>
      <c r="DN1521" s="69" t="e">
        <f>"造成["&amp;INDEX(Sheet5!$L$2:$L$11,MATCH(BL1521,Sheet5!$J$2:$J$11,0))&amp;":"&amp;BR1521&amp;"*"&amp;BS1521/1000&amp;"]"&amp;INDEX(Sheet5!$I$2:$I$4,MATCH(BR1521,Sheet5!$H$2:$H$4,0))&amp;"的"&amp;INDEX(Sheet5!$K$2:$K$11,MATCH(BL1521,Sheet5!$J$2:$J$11,0))</f>
        <v>#N/A</v>
      </c>
      <c r="DO1521" s="69" t="e">
        <f>"造成["&amp;INDEX(Sheet5!$L$2:$L$11,MATCH(BY1521,Sheet5!$J$2:$J$11,0))&amp;":"&amp;CE1521&amp;"*"&amp;CF1521/1000&amp;"]"&amp;INDEX(Sheet5!$I$2:$I$4,MATCH(CE1521,Sheet5!$H$2:$H$4,0))&amp;"的"&amp;INDEX(Sheet5!$K$2:$K$11,MATCH(BY1521,Sheet5!$J$2:$J$11,0))</f>
        <v>#N/A</v>
      </c>
      <c r="DP1521" s="69"/>
      <c r="DQ1521" s="69"/>
      <c r="DR1521" s="69" t="e">
        <f t="shared" si="288"/>
        <v>#N/A</v>
      </c>
      <c r="DS1521" s="90">
        <f>MATCH(A1521,Sheet5!D:D,0)</f>
        <v>186</v>
      </c>
      <c r="DT1521" s="94" t="e">
        <f>MATCH(A1521,Sheet5!F:F,0)</f>
        <v>#N/A</v>
      </c>
      <c r="DU1521" s="69" t="e">
        <f>"["&amp;INDEX(Sheet5!$L$2:$L$11,MATCH(CD1521,Sheet5!$J$2:$J$11,0))&amp;":"&amp;CJ1521&amp;"*"&amp;CK1521/1000&amp;"]"&amp;INDEX(Sheet5!$I$2:$I$4,MATCH(CJ1521,Sheet5!$H$2:$H$4,0))</f>
        <v>#N/A</v>
      </c>
      <c r="DV1521" s="69">
        <f t="shared" ref="DV1521:DV1525" si="293">AN1521</f>
        <v>0</v>
      </c>
      <c r="DW1521" s="69">
        <v>0</v>
      </c>
      <c r="DX1521" s="69">
        <v>0</v>
      </c>
      <c r="DY1521" s="69">
        <v>0</v>
      </c>
    </row>
    <row r="1522" spans="1:129" ht="15">
      <c r="A1522" s="69">
        <v>75002</v>
      </c>
      <c r="B1522" s="69">
        <v>0</v>
      </c>
      <c r="C1522" s="69">
        <v>1</v>
      </c>
      <c r="D1522" s="69" t="s">
        <v>2048</v>
      </c>
      <c r="E1522" s="69" t="s">
        <v>2760</v>
      </c>
      <c r="F1522" s="69" t="s">
        <v>2761</v>
      </c>
      <c r="G1522" s="69">
        <v>1</v>
      </c>
      <c r="H1522" s="69" t="s">
        <v>703</v>
      </c>
      <c r="I1522" s="69">
        <v>535</v>
      </c>
      <c r="J1522" s="69">
        <v>535</v>
      </c>
      <c r="K1522" s="69">
        <v>1000</v>
      </c>
      <c r="M1522" s="69">
        <v>0</v>
      </c>
      <c r="O1522" s="69">
        <v>0</v>
      </c>
      <c r="P1522" s="69">
        <v>1</v>
      </c>
      <c r="Q1522" s="69">
        <v>0</v>
      </c>
      <c r="R1522" s="69">
        <f t="shared" si="290"/>
        <v>2</v>
      </c>
      <c r="S1522" s="69">
        <v>256</v>
      </c>
      <c r="T1522" s="69">
        <v>100</v>
      </c>
      <c r="U1522" s="69">
        <v>8</v>
      </c>
      <c r="V1522" s="69">
        <v>0</v>
      </c>
      <c r="W1522" s="69">
        <v>0</v>
      </c>
      <c r="X1522" s="69">
        <v>0</v>
      </c>
      <c r="Y1522" s="69">
        <v>0</v>
      </c>
      <c r="Z1522" s="69">
        <v>0</v>
      </c>
      <c r="AA1522" s="69">
        <v>1</v>
      </c>
      <c r="AB1522" s="69">
        <v>31</v>
      </c>
      <c r="AC1522" s="69">
        <v>0</v>
      </c>
      <c r="AD1522" s="69">
        <v>0</v>
      </c>
      <c r="AE1522" s="69">
        <v>0</v>
      </c>
      <c r="AF1522" s="69">
        <v>0</v>
      </c>
      <c r="AG1522" s="69">
        <v>0</v>
      </c>
      <c r="AH1522" s="69">
        <v>0</v>
      </c>
      <c r="AI1522" s="69">
        <v>0</v>
      </c>
      <c r="AJ1522" s="69">
        <v>0</v>
      </c>
      <c r="AK1522" s="69">
        <v>0</v>
      </c>
      <c r="AL1522" s="69">
        <v>0</v>
      </c>
      <c r="AM1522" s="69">
        <v>0</v>
      </c>
      <c r="AN1522" s="69">
        <v>0</v>
      </c>
      <c r="AO1522" s="69">
        <v>0</v>
      </c>
      <c r="AP1522" s="69">
        <v>0</v>
      </c>
      <c r="AQ1522" s="84">
        <v>0</v>
      </c>
      <c r="AR1522" s="69">
        <v>0</v>
      </c>
      <c r="AS1522" s="69">
        <v>0</v>
      </c>
      <c r="AT1522" s="69">
        <v>0</v>
      </c>
      <c r="AU1522" s="69">
        <v>0</v>
      </c>
      <c r="AV1522" s="69">
        <v>0</v>
      </c>
      <c r="AW1522" s="69">
        <v>0</v>
      </c>
      <c r="AX1522" s="69">
        <v>0</v>
      </c>
      <c r="AY1522" s="69">
        <v>0</v>
      </c>
      <c r="AZ1522" s="69">
        <v>0</v>
      </c>
      <c r="BA1522" s="69">
        <v>0</v>
      </c>
      <c r="BB1522" s="69">
        <v>0</v>
      </c>
      <c r="BC1522" s="69">
        <v>0</v>
      </c>
      <c r="BD1522" s="69">
        <v>0</v>
      </c>
      <c r="BE1522" s="69">
        <v>0</v>
      </c>
      <c r="BF1522" s="69">
        <v>0</v>
      </c>
      <c r="BG1522" s="69">
        <v>0</v>
      </c>
      <c r="BH1522" s="69">
        <v>0</v>
      </c>
      <c r="BK1522" s="69">
        <v>3</v>
      </c>
      <c r="BL1522" s="69">
        <v>0</v>
      </c>
      <c r="BM1522" s="69">
        <v>2</v>
      </c>
      <c r="BN1522" s="69">
        <v>31</v>
      </c>
      <c r="BO1522" s="89">
        <v>0</v>
      </c>
      <c r="BP1522" s="69">
        <v>1</v>
      </c>
      <c r="BQ1522" s="69">
        <v>1</v>
      </c>
      <c r="BR1522" s="69">
        <v>203</v>
      </c>
      <c r="BS1522" s="69">
        <v>0</v>
      </c>
      <c r="BT1522" s="69">
        <v>1</v>
      </c>
      <c r="BU1522" s="69">
        <v>8</v>
      </c>
      <c r="BV1522" s="69">
        <v>1000</v>
      </c>
      <c r="BW1522" s="69">
        <v>1215</v>
      </c>
      <c r="BY1522" s="69">
        <v>0</v>
      </c>
      <c r="BZ1522" s="69">
        <v>0</v>
      </c>
      <c r="CA1522" s="69">
        <v>31</v>
      </c>
      <c r="CB1522" s="89">
        <v>0</v>
      </c>
      <c r="CC1522" s="69">
        <v>0</v>
      </c>
      <c r="CD1522" s="69">
        <v>0</v>
      </c>
      <c r="CE1522" s="69">
        <v>0</v>
      </c>
      <c r="CF1522" s="69">
        <v>0</v>
      </c>
      <c r="CG1522" s="69">
        <v>0</v>
      </c>
      <c r="CH1522" s="69">
        <v>0</v>
      </c>
      <c r="CI1522" s="69">
        <v>0</v>
      </c>
      <c r="CJ1522" s="69">
        <v>0</v>
      </c>
      <c r="CL1522" s="69">
        <v>0</v>
      </c>
      <c r="CM1522" s="69">
        <v>0</v>
      </c>
      <c r="CN1522" s="69">
        <v>0</v>
      </c>
      <c r="CO1522" s="89">
        <v>0</v>
      </c>
      <c r="CP1522" s="69">
        <v>0</v>
      </c>
      <c r="CQ1522" s="69">
        <v>0</v>
      </c>
      <c r="CR1522" s="69">
        <v>0</v>
      </c>
      <c r="CS1522" s="69">
        <v>0</v>
      </c>
      <c r="CT1522" s="69">
        <v>0</v>
      </c>
      <c r="CU1522" s="69">
        <v>0</v>
      </c>
      <c r="CV1522" s="69">
        <v>0</v>
      </c>
      <c r="CW1522" s="69">
        <v>0</v>
      </c>
      <c r="CZ1522" s="69">
        <v>0</v>
      </c>
      <c r="DA1522" s="69">
        <v>0</v>
      </c>
      <c r="DB1522" s="90">
        <v>100</v>
      </c>
      <c r="DC1522" s="69">
        <v>8</v>
      </c>
      <c r="DD1522" s="69">
        <v>0</v>
      </c>
      <c r="DE1522" s="69">
        <v>0</v>
      </c>
      <c r="DF1522" s="69">
        <v>0</v>
      </c>
      <c r="DG1522" s="69">
        <v>1</v>
      </c>
      <c r="DI1522" s="69" t="e">
        <f>INDEX(Sheet3!$E$78:$E$1130,MATCH(A1522,Sheet3!$D$78:$D$1130,0))</f>
        <v>#N/A</v>
      </c>
      <c r="DJ1522" s="69" t="str">
        <f t="shared" si="291"/>
        <v>skill_icons.ps_suckblood</v>
      </c>
      <c r="DK1522" s="69" t="s">
        <v>1915</v>
      </c>
      <c r="DL1522" s="93" t="e">
        <f t="shared" si="292"/>
        <v>#N/A</v>
      </c>
      <c r="DM1522" s="113" t="s">
        <v>3407</v>
      </c>
      <c r="DN1522" s="69" t="e">
        <f>"造成["&amp;INDEX(Sheet5!$L$2:$L$11,MATCH(BL1522,Sheet5!$J$2:$J$11,0))&amp;":"&amp;BR1522&amp;"*"&amp;BS1522/1000&amp;"]"&amp;INDEX(Sheet5!$I$2:$I$4,MATCH(BR1522,Sheet5!$H$2:$H$4,0))&amp;"的"&amp;INDEX(Sheet5!$K$2:$K$11,MATCH(BL1522,Sheet5!$J$2:$J$11,0))</f>
        <v>#N/A</v>
      </c>
      <c r="DO1522" s="69" t="e">
        <f>"造成["&amp;INDEX(Sheet5!$L$2:$L$11,MATCH(BY1522,Sheet5!$J$2:$J$11,0))&amp;":"&amp;CE1522&amp;"*"&amp;CF1522/1000&amp;"]"&amp;INDEX(Sheet5!$I$2:$I$4,MATCH(CE1522,Sheet5!$H$2:$H$4,0))&amp;"的"&amp;INDEX(Sheet5!$K$2:$K$11,MATCH(BY1522,Sheet5!$J$2:$J$11,0))</f>
        <v>#N/A</v>
      </c>
      <c r="DP1522" s="69"/>
      <c r="DQ1522" s="69"/>
      <c r="DR1522" s="69" t="e">
        <f t="shared" si="288"/>
        <v>#N/A</v>
      </c>
      <c r="DS1522" s="90">
        <f>MATCH(A1522,Sheet5!D:D,0)</f>
        <v>187</v>
      </c>
      <c r="DT1522" s="94" t="e">
        <f>MATCH(A1522,Sheet5!F:F,0)</f>
        <v>#N/A</v>
      </c>
      <c r="DU1522" s="69" t="e">
        <f>"["&amp;INDEX(Sheet5!$L$2:$L$11,MATCH(CD1522,Sheet5!$J$2:$J$11,0))&amp;":"&amp;CJ1522&amp;"*"&amp;CK1522/1000&amp;"]"&amp;INDEX(Sheet5!$I$2:$I$4,MATCH(CJ1522,Sheet5!$H$2:$H$4,0))</f>
        <v>#N/A</v>
      </c>
      <c r="DV1522" s="69">
        <f t="shared" si="293"/>
        <v>0</v>
      </c>
      <c r="DW1522" s="69">
        <v>0</v>
      </c>
      <c r="DX1522" s="69">
        <v>0</v>
      </c>
      <c r="DY1522" s="69">
        <v>0</v>
      </c>
    </row>
    <row r="1523" spans="1:129" ht="15">
      <c r="A1523" s="69">
        <v>75003</v>
      </c>
      <c r="B1523" s="69">
        <v>0</v>
      </c>
      <c r="C1523" s="69">
        <v>1</v>
      </c>
      <c r="D1523" s="69" t="s">
        <v>2048</v>
      </c>
      <c r="E1523" s="69" t="s">
        <v>2760</v>
      </c>
      <c r="F1523" s="69" t="s">
        <v>2761</v>
      </c>
      <c r="G1523" s="69">
        <v>1</v>
      </c>
      <c r="H1523" s="69" t="s">
        <v>703</v>
      </c>
      <c r="I1523" s="69">
        <v>535</v>
      </c>
      <c r="J1523" s="69">
        <v>535</v>
      </c>
      <c r="K1523" s="69">
        <v>1000</v>
      </c>
      <c r="M1523" s="69">
        <v>0</v>
      </c>
      <c r="O1523" s="69">
        <v>0</v>
      </c>
      <c r="P1523" s="69">
        <v>1</v>
      </c>
      <c r="Q1523" s="69">
        <v>0</v>
      </c>
      <c r="R1523" s="69">
        <f t="shared" si="290"/>
        <v>2</v>
      </c>
      <c r="S1523" s="69">
        <v>256</v>
      </c>
      <c r="T1523" s="69">
        <v>100</v>
      </c>
      <c r="U1523" s="69">
        <v>11</v>
      </c>
      <c r="V1523" s="69">
        <v>0</v>
      </c>
      <c r="W1523" s="69">
        <v>0</v>
      </c>
      <c r="X1523" s="69">
        <v>0</v>
      </c>
      <c r="Y1523" s="69">
        <v>0</v>
      </c>
      <c r="Z1523" s="69">
        <v>0</v>
      </c>
      <c r="AA1523" s="69">
        <v>1</v>
      </c>
      <c r="AB1523" s="69">
        <v>31</v>
      </c>
      <c r="AC1523" s="69">
        <v>0</v>
      </c>
      <c r="AD1523" s="69">
        <v>0</v>
      </c>
      <c r="AE1523" s="69">
        <v>0</v>
      </c>
      <c r="AF1523" s="69">
        <v>0</v>
      </c>
      <c r="AG1523" s="69">
        <v>0</v>
      </c>
      <c r="AH1523" s="69">
        <v>0</v>
      </c>
      <c r="AI1523" s="69">
        <v>0</v>
      </c>
      <c r="AJ1523" s="69">
        <v>0</v>
      </c>
      <c r="AK1523" s="69">
        <v>0</v>
      </c>
      <c r="AL1523" s="69">
        <v>0</v>
      </c>
      <c r="AM1523" s="69">
        <v>0</v>
      </c>
      <c r="AN1523" s="69">
        <v>0</v>
      </c>
      <c r="AO1523" s="69">
        <v>0</v>
      </c>
      <c r="AP1523" s="69">
        <v>0</v>
      </c>
      <c r="AQ1523" s="84">
        <v>0</v>
      </c>
      <c r="AR1523" s="69">
        <v>0</v>
      </c>
      <c r="AS1523" s="69">
        <v>0</v>
      </c>
      <c r="AT1523" s="69">
        <v>0</v>
      </c>
      <c r="AU1523" s="69">
        <v>0</v>
      </c>
      <c r="AV1523" s="69">
        <v>0</v>
      </c>
      <c r="AW1523" s="69">
        <v>0</v>
      </c>
      <c r="AX1523" s="69">
        <v>0</v>
      </c>
      <c r="AY1523" s="69">
        <v>0</v>
      </c>
      <c r="AZ1523" s="69">
        <v>0</v>
      </c>
      <c r="BA1523" s="69">
        <v>0</v>
      </c>
      <c r="BB1523" s="69">
        <v>0</v>
      </c>
      <c r="BC1523" s="69">
        <v>0</v>
      </c>
      <c r="BD1523" s="69">
        <v>0</v>
      </c>
      <c r="BE1523" s="69">
        <v>0</v>
      </c>
      <c r="BF1523" s="69">
        <v>0</v>
      </c>
      <c r="BG1523" s="69">
        <v>0</v>
      </c>
      <c r="BH1523" s="69">
        <v>0</v>
      </c>
      <c r="BK1523" s="69">
        <v>3</v>
      </c>
      <c r="BL1523" s="69">
        <v>0</v>
      </c>
      <c r="BM1523" s="69">
        <v>2</v>
      </c>
      <c r="BN1523" s="69">
        <v>31</v>
      </c>
      <c r="BO1523" s="89">
        <v>0</v>
      </c>
      <c r="BP1523" s="69">
        <v>1</v>
      </c>
      <c r="BQ1523" s="69">
        <v>1</v>
      </c>
      <c r="BR1523" s="69">
        <v>203</v>
      </c>
      <c r="BS1523" s="69">
        <v>0</v>
      </c>
      <c r="BT1523" s="69">
        <v>1</v>
      </c>
      <c r="BU1523" s="69">
        <v>12</v>
      </c>
      <c r="BV1523" s="69">
        <v>1000</v>
      </c>
      <c r="BW1523" s="69">
        <v>1215</v>
      </c>
      <c r="BY1523" s="69">
        <v>0</v>
      </c>
      <c r="BZ1523" s="69">
        <v>0</v>
      </c>
      <c r="CA1523" s="69">
        <v>31</v>
      </c>
      <c r="CB1523" s="89">
        <v>0</v>
      </c>
      <c r="CC1523" s="69">
        <v>0</v>
      </c>
      <c r="CD1523" s="69">
        <v>0</v>
      </c>
      <c r="CE1523" s="69">
        <v>0</v>
      </c>
      <c r="CF1523" s="69">
        <v>0</v>
      </c>
      <c r="CG1523" s="69">
        <v>0</v>
      </c>
      <c r="CH1523" s="69">
        <v>0</v>
      </c>
      <c r="CI1523" s="69">
        <v>0</v>
      </c>
      <c r="CJ1523" s="69">
        <v>0</v>
      </c>
      <c r="CL1523" s="69">
        <v>0</v>
      </c>
      <c r="CM1523" s="69">
        <v>0</v>
      </c>
      <c r="CN1523" s="69">
        <v>0</v>
      </c>
      <c r="CO1523" s="89">
        <v>0</v>
      </c>
      <c r="CP1523" s="69">
        <v>0</v>
      </c>
      <c r="CQ1523" s="69">
        <v>0</v>
      </c>
      <c r="CR1523" s="69">
        <v>0</v>
      </c>
      <c r="CS1523" s="69">
        <v>0</v>
      </c>
      <c r="CT1523" s="69">
        <v>0</v>
      </c>
      <c r="CU1523" s="69">
        <v>0</v>
      </c>
      <c r="CV1523" s="69">
        <v>0</v>
      </c>
      <c r="CW1523" s="69">
        <v>0</v>
      </c>
      <c r="CZ1523" s="69">
        <v>0</v>
      </c>
      <c r="DA1523" s="69">
        <v>0</v>
      </c>
      <c r="DB1523" s="90">
        <v>100</v>
      </c>
      <c r="DC1523" s="69">
        <v>11</v>
      </c>
      <c r="DD1523" s="69">
        <v>0</v>
      </c>
      <c r="DE1523" s="69">
        <v>0</v>
      </c>
      <c r="DF1523" s="69">
        <v>0</v>
      </c>
      <c r="DG1523" s="69">
        <v>1</v>
      </c>
      <c r="DI1523" s="69" t="e">
        <f>INDEX(Sheet3!$E$78:$E$1130,MATCH(A1523,Sheet3!$D$78:$D$1130,0))</f>
        <v>#N/A</v>
      </c>
      <c r="DJ1523" s="69" t="str">
        <f t="shared" si="291"/>
        <v>skill_icons.ps_suckblood</v>
      </c>
      <c r="DK1523" s="69" t="s">
        <v>1915</v>
      </c>
      <c r="DL1523" s="93" t="e">
        <f t="shared" si="292"/>
        <v>#N/A</v>
      </c>
      <c r="DM1523" s="113" t="s">
        <v>3408</v>
      </c>
      <c r="DN1523" s="69" t="e">
        <f>"造成["&amp;INDEX(Sheet5!$L$2:$L$11,MATCH(BL1523,Sheet5!$J$2:$J$11,0))&amp;":"&amp;BR1523&amp;"*"&amp;BS1523/1000&amp;"]"&amp;INDEX(Sheet5!$I$2:$I$4,MATCH(BR1523,Sheet5!$H$2:$H$4,0))&amp;"的"&amp;INDEX(Sheet5!$K$2:$K$11,MATCH(BL1523,Sheet5!$J$2:$J$11,0))</f>
        <v>#N/A</v>
      </c>
      <c r="DO1523" s="69" t="e">
        <f>"造成["&amp;INDEX(Sheet5!$L$2:$L$11,MATCH(BY1523,Sheet5!$J$2:$J$11,0))&amp;":"&amp;CE1523&amp;"*"&amp;CF1523/1000&amp;"]"&amp;INDEX(Sheet5!$I$2:$I$4,MATCH(CE1523,Sheet5!$H$2:$H$4,0))&amp;"的"&amp;INDEX(Sheet5!$K$2:$K$11,MATCH(BY1523,Sheet5!$J$2:$J$11,0))</f>
        <v>#N/A</v>
      </c>
      <c r="DP1523" s="69"/>
      <c r="DQ1523" s="69"/>
      <c r="DR1523" s="69" t="e">
        <f t="shared" si="288"/>
        <v>#N/A</v>
      </c>
      <c r="DS1523" s="90">
        <f>MATCH(A1523,Sheet5!D:D,0)</f>
        <v>188</v>
      </c>
      <c r="DT1523" s="94" t="e">
        <f>MATCH(A1523,Sheet5!F:F,0)</f>
        <v>#N/A</v>
      </c>
      <c r="DU1523" s="69" t="e">
        <f>"["&amp;INDEX(Sheet5!$L$2:$L$11,MATCH(CD1523,Sheet5!$J$2:$J$11,0))&amp;":"&amp;CJ1523&amp;"*"&amp;CK1523/1000&amp;"]"&amp;INDEX(Sheet5!$I$2:$I$4,MATCH(CJ1523,Sheet5!$H$2:$H$4,0))</f>
        <v>#N/A</v>
      </c>
      <c r="DV1523" s="69">
        <f t="shared" si="293"/>
        <v>0</v>
      </c>
      <c r="DW1523" s="69">
        <v>0</v>
      </c>
      <c r="DX1523" s="69">
        <v>0</v>
      </c>
      <c r="DY1523" s="69">
        <v>0</v>
      </c>
    </row>
    <row r="1524" spans="1:129" ht="15">
      <c r="A1524" s="69">
        <v>75004</v>
      </c>
      <c r="B1524" s="69">
        <v>0</v>
      </c>
      <c r="C1524" s="69">
        <v>1</v>
      </c>
      <c r="D1524" s="69" t="s">
        <v>2048</v>
      </c>
      <c r="E1524" s="69" t="s">
        <v>2760</v>
      </c>
      <c r="F1524" s="69" t="s">
        <v>2761</v>
      </c>
      <c r="G1524" s="69">
        <v>1</v>
      </c>
      <c r="H1524" s="69" t="s">
        <v>703</v>
      </c>
      <c r="I1524" s="69">
        <v>535</v>
      </c>
      <c r="J1524" s="69">
        <v>535</v>
      </c>
      <c r="K1524" s="69">
        <v>1000</v>
      </c>
      <c r="M1524" s="69">
        <v>0</v>
      </c>
      <c r="O1524" s="69">
        <v>0</v>
      </c>
      <c r="P1524" s="69">
        <v>1</v>
      </c>
      <c r="Q1524" s="69">
        <v>0</v>
      </c>
      <c r="R1524" s="69">
        <f t="shared" si="290"/>
        <v>2</v>
      </c>
      <c r="S1524" s="69">
        <v>256</v>
      </c>
      <c r="T1524" s="69">
        <v>100</v>
      </c>
      <c r="U1524" s="69">
        <v>14</v>
      </c>
      <c r="V1524" s="69">
        <v>0</v>
      </c>
      <c r="W1524" s="69">
        <v>0</v>
      </c>
      <c r="X1524" s="69">
        <v>0</v>
      </c>
      <c r="Y1524" s="69">
        <v>0</v>
      </c>
      <c r="Z1524" s="69">
        <v>0</v>
      </c>
      <c r="AA1524" s="69">
        <v>1</v>
      </c>
      <c r="AB1524" s="69">
        <v>31</v>
      </c>
      <c r="AC1524" s="69">
        <v>0</v>
      </c>
      <c r="AD1524" s="69">
        <v>0</v>
      </c>
      <c r="AE1524" s="69">
        <v>0</v>
      </c>
      <c r="AF1524" s="69">
        <v>0</v>
      </c>
      <c r="AG1524" s="69">
        <v>0</v>
      </c>
      <c r="AH1524" s="69">
        <v>0</v>
      </c>
      <c r="AI1524" s="69">
        <v>0</v>
      </c>
      <c r="AJ1524" s="69">
        <v>0</v>
      </c>
      <c r="AK1524" s="69">
        <v>0</v>
      </c>
      <c r="AL1524" s="69">
        <v>0</v>
      </c>
      <c r="AM1524" s="69">
        <v>0</v>
      </c>
      <c r="AN1524" s="69">
        <v>0</v>
      </c>
      <c r="AO1524" s="69">
        <v>0</v>
      </c>
      <c r="AP1524" s="69">
        <v>0</v>
      </c>
      <c r="AQ1524" s="84">
        <v>0</v>
      </c>
      <c r="AR1524" s="69">
        <v>0</v>
      </c>
      <c r="AS1524" s="69">
        <v>0</v>
      </c>
      <c r="AT1524" s="69">
        <v>0</v>
      </c>
      <c r="AU1524" s="69">
        <v>0</v>
      </c>
      <c r="AV1524" s="69">
        <v>0</v>
      </c>
      <c r="AW1524" s="69">
        <v>0</v>
      </c>
      <c r="AX1524" s="69">
        <v>0</v>
      </c>
      <c r="AY1524" s="69">
        <v>0</v>
      </c>
      <c r="AZ1524" s="69">
        <v>0</v>
      </c>
      <c r="BA1524" s="69">
        <v>0</v>
      </c>
      <c r="BB1524" s="69">
        <v>0</v>
      </c>
      <c r="BC1524" s="69">
        <v>0</v>
      </c>
      <c r="BD1524" s="69">
        <v>0</v>
      </c>
      <c r="BE1524" s="69">
        <v>0</v>
      </c>
      <c r="BF1524" s="69">
        <v>0</v>
      </c>
      <c r="BG1524" s="69">
        <v>0</v>
      </c>
      <c r="BH1524" s="69">
        <v>0</v>
      </c>
      <c r="BK1524" s="69">
        <v>3</v>
      </c>
      <c r="BL1524" s="69">
        <v>0</v>
      </c>
      <c r="BM1524" s="69">
        <v>2</v>
      </c>
      <c r="BN1524" s="69">
        <v>31</v>
      </c>
      <c r="BO1524" s="89">
        <v>0</v>
      </c>
      <c r="BP1524" s="69">
        <v>1</v>
      </c>
      <c r="BQ1524" s="69">
        <v>1</v>
      </c>
      <c r="BR1524" s="69">
        <v>203</v>
      </c>
      <c r="BS1524" s="69">
        <v>0</v>
      </c>
      <c r="BT1524" s="69">
        <v>1</v>
      </c>
      <c r="BU1524" s="69">
        <v>15</v>
      </c>
      <c r="BV1524" s="69">
        <v>1000</v>
      </c>
      <c r="BW1524" s="69">
        <v>1215</v>
      </c>
      <c r="BY1524" s="69">
        <v>0</v>
      </c>
      <c r="BZ1524" s="69">
        <v>0</v>
      </c>
      <c r="CA1524" s="69">
        <v>31</v>
      </c>
      <c r="CB1524" s="89">
        <v>0</v>
      </c>
      <c r="CC1524" s="69">
        <v>0</v>
      </c>
      <c r="CD1524" s="69">
        <v>0</v>
      </c>
      <c r="CE1524" s="69">
        <v>0</v>
      </c>
      <c r="CF1524" s="69">
        <v>0</v>
      </c>
      <c r="CG1524" s="69">
        <v>0</v>
      </c>
      <c r="CH1524" s="69">
        <v>0</v>
      </c>
      <c r="CI1524" s="69">
        <v>0</v>
      </c>
      <c r="CJ1524" s="69">
        <v>0</v>
      </c>
      <c r="CL1524" s="69">
        <v>0</v>
      </c>
      <c r="CM1524" s="69">
        <v>0</v>
      </c>
      <c r="CN1524" s="69">
        <v>0</v>
      </c>
      <c r="CO1524" s="89">
        <v>0</v>
      </c>
      <c r="CP1524" s="69">
        <v>0</v>
      </c>
      <c r="CQ1524" s="69">
        <v>0</v>
      </c>
      <c r="CR1524" s="69">
        <v>0</v>
      </c>
      <c r="CS1524" s="69">
        <v>0</v>
      </c>
      <c r="CT1524" s="69">
        <v>0</v>
      </c>
      <c r="CU1524" s="69">
        <v>0</v>
      </c>
      <c r="CV1524" s="69">
        <v>0</v>
      </c>
      <c r="CW1524" s="69">
        <v>0</v>
      </c>
      <c r="CZ1524" s="69">
        <v>0</v>
      </c>
      <c r="DA1524" s="69">
        <v>0</v>
      </c>
      <c r="DB1524" s="90">
        <v>100</v>
      </c>
      <c r="DC1524" s="69">
        <v>14</v>
      </c>
      <c r="DD1524" s="69">
        <v>0</v>
      </c>
      <c r="DE1524" s="69">
        <v>0</v>
      </c>
      <c r="DF1524" s="69">
        <v>0</v>
      </c>
      <c r="DG1524" s="69">
        <v>1</v>
      </c>
      <c r="DI1524" s="69" t="e">
        <f>INDEX(Sheet3!$E$78:$E$1130,MATCH(A1524,Sheet3!$D$78:$D$1130,0))</f>
        <v>#N/A</v>
      </c>
      <c r="DJ1524" s="69" t="str">
        <f t="shared" si="291"/>
        <v>skill_icons.ps_suckblood</v>
      </c>
      <c r="DK1524" s="69" t="s">
        <v>1915</v>
      </c>
      <c r="DL1524" s="93" t="e">
        <f t="shared" si="292"/>
        <v>#N/A</v>
      </c>
      <c r="DM1524" s="113" t="s">
        <v>3409</v>
      </c>
      <c r="DN1524" s="69" t="e">
        <f>"造成["&amp;INDEX(Sheet5!$L$2:$L$11,MATCH(BL1524,Sheet5!$J$2:$J$11,0))&amp;":"&amp;BR1524&amp;"*"&amp;BS1524/1000&amp;"]"&amp;INDEX(Sheet5!$I$2:$I$4,MATCH(BR1524,Sheet5!$H$2:$H$4,0))&amp;"的"&amp;INDEX(Sheet5!$K$2:$K$11,MATCH(BL1524,Sheet5!$J$2:$J$11,0))</f>
        <v>#N/A</v>
      </c>
      <c r="DO1524" s="69" t="e">
        <f>"造成["&amp;INDEX(Sheet5!$L$2:$L$11,MATCH(BY1524,Sheet5!$J$2:$J$11,0))&amp;":"&amp;CE1524&amp;"*"&amp;CF1524/1000&amp;"]"&amp;INDEX(Sheet5!$I$2:$I$4,MATCH(CE1524,Sheet5!$H$2:$H$4,0))&amp;"的"&amp;INDEX(Sheet5!$K$2:$K$11,MATCH(BY1524,Sheet5!$J$2:$J$11,0))</f>
        <v>#N/A</v>
      </c>
      <c r="DP1524" s="69"/>
      <c r="DQ1524" s="69"/>
      <c r="DR1524" s="69" t="e">
        <f t="shared" si="288"/>
        <v>#N/A</v>
      </c>
      <c r="DS1524" s="90">
        <f>MATCH(A1524,Sheet5!D:D,0)</f>
        <v>189</v>
      </c>
      <c r="DT1524" s="94" t="e">
        <f>MATCH(A1524,Sheet5!F:F,0)</f>
        <v>#N/A</v>
      </c>
      <c r="DU1524" s="69" t="e">
        <f>"["&amp;INDEX(Sheet5!$L$2:$L$11,MATCH(CD1524,Sheet5!$J$2:$J$11,0))&amp;":"&amp;CJ1524&amp;"*"&amp;CK1524/1000&amp;"]"&amp;INDEX(Sheet5!$I$2:$I$4,MATCH(CJ1524,Sheet5!$H$2:$H$4,0))</f>
        <v>#N/A</v>
      </c>
      <c r="DV1524" s="69">
        <f t="shared" si="293"/>
        <v>0</v>
      </c>
      <c r="DW1524" s="69">
        <v>0</v>
      </c>
      <c r="DX1524" s="69">
        <v>0</v>
      </c>
      <c r="DY1524" s="69">
        <v>0</v>
      </c>
    </row>
    <row r="1525" spans="1:129" ht="15">
      <c r="A1525" s="69">
        <v>75005</v>
      </c>
      <c r="B1525" s="69">
        <v>0</v>
      </c>
      <c r="C1525" s="69">
        <v>1</v>
      </c>
      <c r="D1525" s="69" t="s">
        <v>2048</v>
      </c>
      <c r="E1525" s="69" t="s">
        <v>2760</v>
      </c>
      <c r="F1525" s="69" t="s">
        <v>2761</v>
      </c>
      <c r="G1525" s="69">
        <v>1</v>
      </c>
      <c r="H1525" s="69" t="s">
        <v>703</v>
      </c>
      <c r="I1525" s="69">
        <v>535</v>
      </c>
      <c r="J1525" s="69">
        <v>535</v>
      </c>
      <c r="K1525" s="69">
        <v>1000</v>
      </c>
      <c r="M1525" s="69">
        <v>0</v>
      </c>
      <c r="O1525" s="69">
        <v>0</v>
      </c>
      <c r="P1525" s="69">
        <v>1</v>
      </c>
      <c r="Q1525" s="69">
        <v>0</v>
      </c>
      <c r="R1525" s="69">
        <f t="shared" si="290"/>
        <v>2</v>
      </c>
      <c r="S1525" s="69">
        <v>256</v>
      </c>
      <c r="T1525" s="69">
        <v>100</v>
      </c>
      <c r="U1525" s="69">
        <v>17</v>
      </c>
      <c r="V1525" s="69">
        <v>0</v>
      </c>
      <c r="W1525" s="69">
        <v>0</v>
      </c>
      <c r="X1525" s="69">
        <v>0</v>
      </c>
      <c r="Y1525" s="69">
        <v>0</v>
      </c>
      <c r="Z1525" s="69">
        <v>0</v>
      </c>
      <c r="AA1525" s="69">
        <v>1</v>
      </c>
      <c r="AB1525" s="69">
        <v>31</v>
      </c>
      <c r="AC1525" s="69">
        <v>0</v>
      </c>
      <c r="AD1525" s="69">
        <v>0</v>
      </c>
      <c r="AE1525" s="69">
        <v>0</v>
      </c>
      <c r="AF1525" s="69">
        <v>0</v>
      </c>
      <c r="AG1525" s="69">
        <v>0</v>
      </c>
      <c r="AH1525" s="69">
        <v>0</v>
      </c>
      <c r="AI1525" s="69">
        <v>0</v>
      </c>
      <c r="AJ1525" s="69">
        <v>0</v>
      </c>
      <c r="AK1525" s="69">
        <v>0</v>
      </c>
      <c r="AL1525" s="69">
        <v>0</v>
      </c>
      <c r="AM1525" s="69">
        <v>0</v>
      </c>
      <c r="AN1525" s="69">
        <v>0</v>
      </c>
      <c r="AO1525" s="69">
        <v>0</v>
      </c>
      <c r="AP1525" s="69">
        <v>0</v>
      </c>
      <c r="AQ1525" s="84">
        <v>0</v>
      </c>
      <c r="AR1525" s="69">
        <v>0</v>
      </c>
      <c r="AS1525" s="69">
        <v>0</v>
      </c>
      <c r="AT1525" s="69">
        <v>0</v>
      </c>
      <c r="AU1525" s="69">
        <v>0</v>
      </c>
      <c r="AV1525" s="69">
        <v>0</v>
      </c>
      <c r="AW1525" s="69">
        <v>0</v>
      </c>
      <c r="AX1525" s="69">
        <v>0</v>
      </c>
      <c r="AY1525" s="69">
        <v>0</v>
      </c>
      <c r="AZ1525" s="69">
        <v>0</v>
      </c>
      <c r="BA1525" s="69">
        <v>0</v>
      </c>
      <c r="BB1525" s="69">
        <v>0</v>
      </c>
      <c r="BC1525" s="69">
        <v>0</v>
      </c>
      <c r="BD1525" s="69">
        <v>0</v>
      </c>
      <c r="BE1525" s="69">
        <v>0</v>
      </c>
      <c r="BF1525" s="69">
        <v>0</v>
      </c>
      <c r="BG1525" s="69">
        <v>0</v>
      </c>
      <c r="BH1525" s="69">
        <v>0</v>
      </c>
      <c r="BK1525" s="69">
        <v>3</v>
      </c>
      <c r="BL1525" s="69">
        <v>0</v>
      </c>
      <c r="BM1525" s="69">
        <v>2</v>
      </c>
      <c r="BN1525" s="69">
        <v>31</v>
      </c>
      <c r="BO1525" s="89">
        <v>0</v>
      </c>
      <c r="BP1525" s="69">
        <v>1</v>
      </c>
      <c r="BQ1525" s="69">
        <v>1</v>
      </c>
      <c r="BR1525" s="69">
        <v>203</v>
      </c>
      <c r="BS1525" s="69">
        <v>0</v>
      </c>
      <c r="BT1525" s="69">
        <v>1</v>
      </c>
      <c r="BU1525" s="69">
        <v>20</v>
      </c>
      <c r="BV1525" s="69">
        <v>1000</v>
      </c>
      <c r="BW1525" s="69">
        <v>1215</v>
      </c>
      <c r="BY1525" s="69">
        <v>0</v>
      </c>
      <c r="BZ1525" s="69">
        <v>0</v>
      </c>
      <c r="CA1525" s="69">
        <v>31</v>
      </c>
      <c r="CB1525" s="89">
        <v>0</v>
      </c>
      <c r="CC1525" s="69">
        <v>0</v>
      </c>
      <c r="CD1525" s="69">
        <v>0</v>
      </c>
      <c r="CE1525" s="69">
        <v>0</v>
      </c>
      <c r="CF1525" s="69">
        <v>0</v>
      </c>
      <c r="CG1525" s="69">
        <v>0</v>
      </c>
      <c r="CH1525" s="69">
        <v>0</v>
      </c>
      <c r="CI1525" s="69">
        <v>0</v>
      </c>
      <c r="CJ1525" s="69">
        <v>0</v>
      </c>
      <c r="CL1525" s="69">
        <v>0</v>
      </c>
      <c r="CM1525" s="69">
        <v>0</v>
      </c>
      <c r="CN1525" s="69">
        <v>0</v>
      </c>
      <c r="CO1525" s="89">
        <v>0</v>
      </c>
      <c r="CP1525" s="69">
        <v>0</v>
      </c>
      <c r="CQ1525" s="69">
        <v>0</v>
      </c>
      <c r="CR1525" s="69">
        <v>0</v>
      </c>
      <c r="CS1525" s="69">
        <v>0</v>
      </c>
      <c r="CT1525" s="69">
        <v>0</v>
      </c>
      <c r="CU1525" s="69">
        <v>0</v>
      </c>
      <c r="CV1525" s="69">
        <v>0</v>
      </c>
      <c r="CW1525" s="69">
        <v>0</v>
      </c>
      <c r="CZ1525" s="69">
        <v>0</v>
      </c>
      <c r="DA1525" s="69">
        <v>0</v>
      </c>
      <c r="DB1525" s="90">
        <v>100</v>
      </c>
      <c r="DC1525" s="69">
        <v>17</v>
      </c>
      <c r="DD1525" s="69">
        <v>0</v>
      </c>
      <c r="DE1525" s="69">
        <v>0</v>
      </c>
      <c r="DF1525" s="69">
        <v>0</v>
      </c>
      <c r="DG1525" s="69">
        <v>1</v>
      </c>
      <c r="DI1525" s="69" t="e">
        <f>INDEX(Sheet3!$E$78:$E$1130,MATCH(A1525,Sheet3!$D$78:$D$1130,0))</f>
        <v>#N/A</v>
      </c>
      <c r="DJ1525" s="69" t="str">
        <f t="shared" si="291"/>
        <v>skill_icons.ps_suckblood</v>
      </c>
      <c r="DK1525" s="69" t="s">
        <v>1915</v>
      </c>
      <c r="DL1525" s="93" t="e">
        <f t="shared" si="292"/>
        <v>#N/A</v>
      </c>
      <c r="DM1525" s="113" t="s">
        <v>2762</v>
      </c>
      <c r="DN1525" s="69" t="e">
        <f>"造成["&amp;INDEX(Sheet5!$L$2:$L$11,MATCH(BL1525,Sheet5!$J$2:$J$11,0))&amp;":"&amp;BR1525&amp;"*"&amp;BS1525/1000&amp;"]"&amp;INDEX(Sheet5!$I$2:$I$4,MATCH(BR1525,Sheet5!$H$2:$H$4,0))&amp;"的"&amp;INDEX(Sheet5!$K$2:$K$11,MATCH(BL1525,Sheet5!$J$2:$J$11,0))</f>
        <v>#N/A</v>
      </c>
      <c r="DO1525" s="69" t="e">
        <f>"造成["&amp;INDEX(Sheet5!$L$2:$L$11,MATCH(BY1525,Sheet5!$J$2:$J$11,0))&amp;":"&amp;CE1525&amp;"*"&amp;CF1525/1000&amp;"]"&amp;INDEX(Sheet5!$I$2:$I$4,MATCH(CE1525,Sheet5!$H$2:$H$4,0))&amp;"的"&amp;INDEX(Sheet5!$K$2:$K$11,MATCH(BY1525,Sheet5!$J$2:$J$11,0))</f>
        <v>#N/A</v>
      </c>
      <c r="DP1525" s="69"/>
      <c r="DQ1525" s="69"/>
      <c r="DR1525" s="69" t="e">
        <f t="shared" si="288"/>
        <v>#N/A</v>
      </c>
      <c r="DS1525" s="90">
        <f>MATCH(A1525,Sheet5!D:D,0)</f>
        <v>190</v>
      </c>
      <c r="DT1525" s="94" t="e">
        <f>MATCH(A1525,Sheet5!F:F,0)</f>
        <v>#N/A</v>
      </c>
      <c r="DU1525" s="69" t="e">
        <f>"["&amp;INDEX(Sheet5!$L$2:$L$11,MATCH(CD1525,Sheet5!$J$2:$J$11,0))&amp;":"&amp;CJ1525&amp;"*"&amp;CK1525/1000&amp;"]"&amp;INDEX(Sheet5!$I$2:$I$4,MATCH(CJ1525,Sheet5!$H$2:$H$4,0))</f>
        <v>#N/A</v>
      </c>
      <c r="DV1525" s="69">
        <f t="shared" si="293"/>
        <v>0</v>
      </c>
      <c r="DW1525" s="69">
        <v>0</v>
      </c>
      <c r="DX1525" s="69">
        <v>0</v>
      </c>
      <c r="DY1525" s="69">
        <v>0</v>
      </c>
    </row>
    <row r="1526" spans="1:129" ht="14.25">
      <c r="A1526" s="69">
        <v>75006</v>
      </c>
      <c r="B1526" s="69">
        <v>0</v>
      </c>
      <c r="C1526" s="69">
        <v>1</v>
      </c>
      <c r="D1526" s="69" t="s">
        <v>1295</v>
      </c>
      <c r="E1526" s="69" t="s">
        <v>239</v>
      </c>
      <c r="F1526" s="69">
        <v>0</v>
      </c>
      <c r="G1526" s="69">
        <v>1</v>
      </c>
      <c r="H1526" s="69" t="s">
        <v>321</v>
      </c>
      <c r="I1526" s="69">
        <v>0</v>
      </c>
      <c r="J1526" s="69">
        <v>0</v>
      </c>
      <c r="K1526" s="69">
        <v>0</v>
      </c>
      <c r="M1526" s="69">
        <v>0</v>
      </c>
      <c r="N1526" s="69" t="s">
        <v>406</v>
      </c>
      <c r="O1526" s="69">
        <v>0</v>
      </c>
      <c r="P1526" s="69">
        <v>1</v>
      </c>
      <c r="Q1526" s="69">
        <v>0</v>
      </c>
      <c r="R1526" s="69">
        <v>1</v>
      </c>
      <c r="S1526" s="69">
        <v>0</v>
      </c>
      <c r="T1526" s="69">
        <v>0</v>
      </c>
      <c r="U1526" s="69">
        <v>0</v>
      </c>
      <c r="V1526" s="69">
        <v>0</v>
      </c>
      <c r="W1526" s="69">
        <v>0</v>
      </c>
      <c r="X1526" s="69">
        <v>0</v>
      </c>
      <c r="Y1526" s="69">
        <v>0</v>
      </c>
      <c r="Z1526" s="69">
        <v>0</v>
      </c>
      <c r="AA1526" s="69">
        <v>4</v>
      </c>
      <c r="AB1526" s="69">
        <v>31</v>
      </c>
      <c r="AC1526" s="69">
        <v>0</v>
      </c>
      <c r="AD1526" s="69">
        <v>0</v>
      </c>
      <c r="AE1526" s="69">
        <v>0</v>
      </c>
      <c r="AF1526" s="69">
        <v>1</v>
      </c>
      <c r="AG1526" s="69">
        <v>0</v>
      </c>
      <c r="AH1526" s="69">
        <v>5</v>
      </c>
      <c r="AI1526" s="69">
        <v>0</v>
      </c>
      <c r="AJ1526" s="69">
        <v>0</v>
      </c>
      <c r="AK1526" s="69">
        <v>0</v>
      </c>
      <c r="AL1526" s="69">
        <v>0</v>
      </c>
      <c r="AM1526" s="69">
        <v>1</v>
      </c>
      <c r="AN1526" s="69">
        <v>1</v>
      </c>
      <c r="AO1526" s="69">
        <v>0</v>
      </c>
      <c r="AP1526" s="69">
        <v>0</v>
      </c>
      <c r="AQ1526" s="84">
        <v>0</v>
      </c>
      <c r="AR1526" s="69">
        <v>0</v>
      </c>
      <c r="AS1526" s="69">
        <v>0</v>
      </c>
      <c r="AT1526" s="69">
        <v>0</v>
      </c>
      <c r="AU1526" s="69">
        <v>0</v>
      </c>
      <c r="AV1526" s="69">
        <v>0</v>
      </c>
      <c r="AW1526" s="69">
        <v>0</v>
      </c>
      <c r="AX1526" s="69">
        <v>0</v>
      </c>
      <c r="AY1526" s="69">
        <v>0</v>
      </c>
      <c r="AZ1526" s="69">
        <v>0</v>
      </c>
      <c r="BA1526" s="69">
        <v>0</v>
      </c>
      <c r="BB1526" s="69">
        <v>0</v>
      </c>
      <c r="BC1526" s="69">
        <v>0</v>
      </c>
      <c r="BD1526" s="69">
        <v>0</v>
      </c>
      <c r="BE1526" s="69">
        <v>0</v>
      </c>
      <c r="BF1526" s="69">
        <v>0</v>
      </c>
      <c r="BG1526" s="69">
        <v>0</v>
      </c>
      <c r="BH1526" s="69">
        <v>0</v>
      </c>
      <c r="BK1526" s="69">
        <v>3</v>
      </c>
      <c r="BL1526" s="69">
        <v>10</v>
      </c>
      <c r="BM1526" s="69">
        <v>4</v>
      </c>
      <c r="BN1526" s="69">
        <v>31</v>
      </c>
      <c r="BO1526" s="89">
        <v>0</v>
      </c>
      <c r="BP1526" s="69">
        <v>1</v>
      </c>
      <c r="BQ1526" s="69">
        <v>1</v>
      </c>
      <c r="BR1526" s="69">
        <v>1</v>
      </c>
      <c r="BS1526" s="69">
        <v>70041</v>
      </c>
      <c r="BT1526" s="69">
        <v>0</v>
      </c>
      <c r="BU1526" s="69">
        <v>0</v>
      </c>
      <c r="BV1526" s="69">
        <v>1000</v>
      </c>
      <c r="BW1526" s="69">
        <v>0</v>
      </c>
      <c r="BX1526" s="69" t="s">
        <v>1298</v>
      </c>
      <c r="BY1526" s="69">
        <v>0</v>
      </c>
      <c r="BZ1526" s="69">
        <v>0</v>
      </c>
      <c r="CA1526" s="69">
        <v>31</v>
      </c>
      <c r="CB1526" s="89">
        <v>0</v>
      </c>
      <c r="CC1526" s="69">
        <v>0</v>
      </c>
      <c r="CD1526" s="69">
        <v>0</v>
      </c>
      <c r="CE1526" s="69">
        <v>0</v>
      </c>
      <c r="CF1526" s="69">
        <v>0</v>
      </c>
      <c r="CG1526" s="69">
        <v>0</v>
      </c>
      <c r="CH1526" s="69">
        <v>0</v>
      </c>
      <c r="CI1526" s="69">
        <v>0</v>
      </c>
      <c r="CJ1526" s="69">
        <v>0</v>
      </c>
      <c r="CL1526" s="69">
        <v>0</v>
      </c>
      <c r="CM1526" s="69">
        <v>0</v>
      </c>
      <c r="CN1526" s="69">
        <v>0</v>
      </c>
      <c r="CO1526" s="89">
        <v>0</v>
      </c>
      <c r="CP1526" s="69">
        <v>0</v>
      </c>
      <c r="CQ1526" s="69">
        <v>0</v>
      </c>
      <c r="CR1526" s="69">
        <v>0</v>
      </c>
      <c r="CS1526" s="69">
        <v>0</v>
      </c>
      <c r="CT1526" s="69">
        <v>0</v>
      </c>
      <c r="CU1526" s="69">
        <v>0</v>
      </c>
      <c r="CV1526" s="69">
        <v>0</v>
      </c>
      <c r="CW1526" s="69">
        <v>0</v>
      </c>
      <c r="CZ1526" s="69">
        <v>0</v>
      </c>
      <c r="DA1526" s="69">
        <v>0</v>
      </c>
      <c r="DB1526" s="69">
        <v>0</v>
      </c>
      <c r="DC1526" s="69">
        <v>0</v>
      </c>
      <c r="DD1526" s="69">
        <v>0</v>
      </c>
      <c r="DE1526" s="69">
        <v>0</v>
      </c>
      <c r="DF1526" s="69">
        <v>0</v>
      </c>
      <c r="DG1526" s="69">
        <v>1</v>
      </c>
      <c r="DI1526" s="69" t="e">
        <f>INDEX(Sheet3!$E$78:$E$1130,MATCH(A1526,Sheet3!$D$78:$D$1130,0))</f>
        <v>#N/A</v>
      </c>
      <c r="DJ1526" s="69">
        <f t="shared" si="291"/>
        <v>0</v>
      </c>
      <c r="DK1526" s="69" t="s">
        <v>1299</v>
      </c>
      <c r="DL1526" s="93" t="e">
        <f t="shared" si="292"/>
        <v>#N/A</v>
      </c>
      <c r="DM1526" s="69" t="s">
        <v>239</v>
      </c>
      <c r="DN1526" s="69" t="e">
        <f>"造成["&amp;INDEX(Sheet5!$L$2:$L$11,MATCH(BL1526,Sheet5!$J$2:$J$11,0))&amp;":"&amp;BR1526&amp;"*"&amp;BS1526/1000&amp;"]"&amp;INDEX(Sheet5!$I$2:$I$4,MATCH(BR1526,Sheet5!$H$2:$H$4,0))&amp;"的"&amp;INDEX(Sheet5!$K$2:$K$11,MATCH(BL1526,Sheet5!$J$2:$J$11,0))</f>
        <v>#N/A</v>
      </c>
      <c r="DO1526" s="69" t="e">
        <f>"造成["&amp;INDEX(Sheet5!$L$2:$L$11,MATCH(BY1526,Sheet5!$J$2:$J$11,0))&amp;":"&amp;CE1526&amp;"*"&amp;CF1526/1000&amp;"]"&amp;INDEX(Sheet5!$I$2:$I$4,MATCH(CE1526,Sheet5!$H$2:$H$4,0))&amp;"的"&amp;INDEX(Sheet5!$K$2:$K$11,MATCH(BY1526,Sheet5!$J$2:$J$11,0))</f>
        <v>#N/A</v>
      </c>
      <c r="DP1526" s="69"/>
      <c r="DQ1526" s="69"/>
      <c r="DR1526" s="69" t="e">
        <f t="shared" si="288"/>
        <v>#N/A</v>
      </c>
      <c r="DS1526" s="90">
        <f>MATCH(A1526,Sheet5!D:D,0)</f>
        <v>191</v>
      </c>
      <c r="DT1526" s="94" t="e">
        <f>MATCH(A1526,Sheet5!F:F,0)</f>
        <v>#N/A</v>
      </c>
      <c r="DU1526" s="69">
        <v>0</v>
      </c>
      <c r="DV1526" s="69">
        <v>0</v>
      </c>
      <c r="DW1526" s="69">
        <v>0</v>
      </c>
      <c r="DX1526" s="69">
        <v>0</v>
      </c>
      <c r="DY1526" s="69">
        <v>0</v>
      </c>
    </row>
    <row r="1527" spans="1:129" ht="14.25">
      <c r="A1527" s="69">
        <v>75007</v>
      </c>
      <c r="B1527" s="69">
        <v>0</v>
      </c>
      <c r="C1527" s="69">
        <v>1</v>
      </c>
      <c r="D1527" s="69" t="s">
        <v>1295</v>
      </c>
      <c r="E1527" s="69" t="s">
        <v>239</v>
      </c>
      <c r="F1527" s="69">
        <v>0</v>
      </c>
      <c r="G1527" s="69">
        <v>1</v>
      </c>
      <c r="H1527" s="69" t="s">
        <v>321</v>
      </c>
      <c r="I1527" s="69">
        <v>0</v>
      </c>
      <c r="J1527" s="69">
        <v>0</v>
      </c>
      <c r="K1527" s="69">
        <v>0</v>
      </c>
      <c r="M1527" s="69">
        <v>0</v>
      </c>
      <c r="N1527" s="69" t="s">
        <v>406</v>
      </c>
      <c r="O1527" s="69">
        <v>0</v>
      </c>
      <c r="P1527" s="69">
        <v>1</v>
      </c>
      <c r="Q1527" s="69">
        <v>0</v>
      </c>
      <c r="R1527" s="69">
        <f t="shared" ref="R1527:R1531" si="294">IF(S1527&gt;0,2,1)</f>
        <v>1</v>
      </c>
      <c r="S1527" s="69">
        <v>0</v>
      </c>
      <c r="T1527" s="69">
        <v>0</v>
      </c>
      <c r="U1527" s="69">
        <v>0</v>
      </c>
      <c r="V1527" s="69">
        <v>0</v>
      </c>
      <c r="W1527" s="69">
        <v>0</v>
      </c>
      <c r="X1527" s="69">
        <v>0</v>
      </c>
      <c r="Y1527" s="69">
        <v>0</v>
      </c>
      <c r="Z1527" s="69">
        <v>0</v>
      </c>
      <c r="AA1527" s="69">
        <v>4</v>
      </c>
      <c r="AB1527" s="69">
        <v>31</v>
      </c>
      <c r="AC1527" s="69">
        <v>0</v>
      </c>
      <c r="AD1527" s="69">
        <v>0</v>
      </c>
      <c r="AE1527" s="69">
        <v>0</v>
      </c>
      <c r="AF1527" s="69">
        <v>1</v>
      </c>
      <c r="AG1527" s="69">
        <v>0</v>
      </c>
      <c r="AH1527" s="69">
        <v>5</v>
      </c>
      <c r="AI1527" s="69">
        <v>0</v>
      </c>
      <c r="AJ1527" s="69">
        <v>0</v>
      </c>
      <c r="AK1527" s="69">
        <v>0</v>
      </c>
      <c r="AL1527" s="69">
        <v>0</v>
      </c>
      <c r="AM1527" s="69">
        <v>1</v>
      </c>
      <c r="AN1527" s="69">
        <v>1</v>
      </c>
      <c r="AO1527" s="69">
        <v>0</v>
      </c>
      <c r="AP1527" s="69">
        <v>0</v>
      </c>
      <c r="AQ1527" s="84">
        <v>0</v>
      </c>
      <c r="AR1527" s="69">
        <v>0</v>
      </c>
      <c r="AS1527" s="69">
        <v>0</v>
      </c>
      <c r="AT1527" s="69">
        <v>0</v>
      </c>
      <c r="AU1527" s="69">
        <v>0</v>
      </c>
      <c r="AV1527" s="69">
        <v>0</v>
      </c>
      <c r="AW1527" s="69">
        <v>0</v>
      </c>
      <c r="AX1527" s="69">
        <v>0</v>
      </c>
      <c r="AY1527" s="69">
        <v>0</v>
      </c>
      <c r="AZ1527" s="69">
        <v>0</v>
      </c>
      <c r="BA1527" s="69">
        <v>0</v>
      </c>
      <c r="BB1527" s="69">
        <v>0</v>
      </c>
      <c r="BC1527" s="69">
        <v>0</v>
      </c>
      <c r="BD1527" s="69">
        <v>0</v>
      </c>
      <c r="BE1527" s="69">
        <v>0</v>
      </c>
      <c r="BF1527" s="69">
        <v>0</v>
      </c>
      <c r="BG1527" s="69">
        <v>0</v>
      </c>
      <c r="BH1527" s="69">
        <v>0</v>
      </c>
      <c r="BK1527" s="69">
        <v>3</v>
      </c>
      <c r="BL1527" s="69">
        <v>10</v>
      </c>
      <c r="BM1527" s="69">
        <v>4</v>
      </c>
      <c r="BN1527" s="69">
        <v>31</v>
      </c>
      <c r="BO1527" s="89">
        <v>0</v>
      </c>
      <c r="BP1527" s="69">
        <v>1</v>
      </c>
      <c r="BQ1527" s="69">
        <v>1</v>
      </c>
      <c r="BR1527" s="69">
        <v>1</v>
      </c>
      <c r="BS1527" s="69">
        <v>70042</v>
      </c>
      <c r="BT1527" s="69">
        <v>0</v>
      </c>
      <c r="BU1527" s="69">
        <v>0</v>
      </c>
      <c r="BV1527" s="69">
        <v>1000</v>
      </c>
      <c r="BW1527" s="69">
        <v>8</v>
      </c>
      <c r="BX1527" s="69" t="s">
        <v>1298</v>
      </c>
      <c r="BY1527" s="69">
        <v>0</v>
      </c>
      <c r="BZ1527" s="69">
        <v>0</v>
      </c>
      <c r="CA1527" s="69">
        <v>31</v>
      </c>
      <c r="CB1527" s="89">
        <v>0</v>
      </c>
      <c r="CC1527" s="69">
        <v>0</v>
      </c>
      <c r="CD1527" s="69">
        <v>0</v>
      </c>
      <c r="CE1527" s="69">
        <v>0</v>
      </c>
      <c r="CF1527" s="69">
        <v>0</v>
      </c>
      <c r="CG1527" s="69">
        <v>0</v>
      </c>
      <c r="CH1527" s="69">
        <v>0</v>
      </c>
      <c r="CI1527" s="69">
        <v>0</v>
      </c>
      <c r="CJ1527" s="69">
        <v>0</v>
      </c>
      <c r="CL1527" s="69">
        <v>0</v>
      </c>
      <c r="CM1527" s="69">
        <v>0</v>
      </c>
      <c r="CN1527" s="69">
        <v>0</v>
      </c>
      <c r="CO1527" s="89">
        <v>0</v>
      </c>
      <c r="CP1527" s="69">
        <v>0</v>
      </c>
      <c r="CQ1527" s="69">
        <v>0</v>
      </c>
      <c r="CR1527" s="69">
        <v>0</v>
      </c>
      <c r="CS1527" s="69">
        <v>0</v>
      </c>
      <c r="CT1527" s="69">
        <v>0</v>
      </c>
      <c r="CU1527" s="69">
        <v>0</v>
      </c>
      <c r="CV1527" s="69">
        <v>0</v>
      </c>
      <c r="CW1527" s="69">
        <v>0</v>
      </c>
      <c r="CZ1527" s="69">
        <v>0</v>
      </c>
      <c r="DA1527" s="69">
        <v>0</v>
      </c>
      <c r="DB1527" s="69">
        <v>0</v>
      </c>
      <c r="DC1527" s="69">
        <v>0</v>
      </c>
      <c r="DD1527" s="69">
        <v>0</v>
      </c>
      <c r="DE1527" s="69">
        <v>0</v>
      </c>
      <c r="DF1527" s="69">
        <v>0</v>
      </c>
      <c r="DG1527" s="69">
        <v>1</v>
      </c>
      <c r="DI1527" s="69" t="e">
        <f>INDEX(Sheet3!$E$78:$E$1130,MATCH(A1527,Sheet3!$D$78:$D$1130,0))</f>
        <v>#N/A</v>
      </c>
      <c r="DJ1527" s="69">
        <f t="shared" si="291"/>
        <v>0</v>
      </c>
      <c r="DK1527" s="69" t="s">
        <v>1299</v>
      </c>
      <c r="DL1527" s="93" t="e">
        <f t="shared" si="292"/>
        <v>#N/A</v>
      </c>
      <c r="DM1527" s="69" t="s">
        <v>239</v>
      </c>
      <c r="DN1527" s="69" t="e">
        <f>"造成["&amp;INDEX(Sheet5!$L$2:$L$11,MATCH(BL1527,Sheet5!$J$2:$J$11,0))&amp;":"&amp;BR1527&amp;"*"&amp;BS1527/1000&amp;"]"&amp;INDEX(Sheet5!$I$2:$I$4,MATCH(BR1527,Sheet5!$H$2:$H$4,0))&amp;"的"&amp;INDEX(Sheet5!$K$2:$K$11,MATCH(BL1527,Sheet5!$J$2:$J$11,0))</f>
        <v>#N/A</v>
      </c>
      <c r="DO1527" s="69" t="e">
        <f>"造成["&amp;INDEX(Sheet5!$L$2:$L$11,MATCH(BY1527,Sheet5!$J$2:$J$11,0))&amp;":"&amp;CE1527&amp;"*"&amp;CF1527/1000&amp;"]"&amp;INDEX(Sheet5!$I$2:$I$4,MATCH(CE1527,Sheet5!$H$2:$H$4,0))&amp;"的"&amp;INDEX(Sheet5!$K$2:$K$11,MATCH(BY1527,Sheet5!$J$2:$J$11,0))</f>
        <v>#N/A</v>
      </c>
      <c r="DP1527" s="69"/>
      <c r="DQ1527" s="69"/>
      <c r="DR1527" s="69" t="e">
        <f t="shared" si="288"/>
        <v>#N/A</v>
      </c>
      <c r="DS1527" s="90">
        <f>MATCH(A1527,Sheet5!D:D,0)</f>
        <v>192</v>
      </c>
      <c r="DT1527" s="94" t="e">
        <f>MATCH(A1527,Sheet5!F:F,0)</f>
        <v>#N/A</v>
      </c>
      <c r="DU1527" s="69">
        <v>0</v>
      </c>
      <c r="DV1527" s="69">
        <v>0</v>
      </c>
      <c r="DW1527" s="69">
        <v>0</v>
      </c>
      <c r="DX1527" s="69">
        <v>0</v>
      </c>
      <c r="DY1527" s="69">
        <v>0</v>
      </c>
    </row>
    <row r="1528" spans="1:129" ht="14.25">
      <c r="A1528" s="69">
        <v>75008</v>
      </c>
      <c r="B1528" s="69">
        <v>0</v>
      </c>
      <c r="C1528" s="69">
        <v>1</v>
      </c>
      <c r="D1528" s="69" t="s">
        <v>1295</v>
      </c>
      <c r="E1528" s="69" t="s">
        <v>239</v>
      </c>
      <c r="F1528" s="69">
        <v>0</v>
      </c>
      <c r="G1528" s="69">
        <v>1</v>
      </c>
      <c r="H1528" s="69" t="s">
        <v>321</v>
      </c>
      <c r="I1528" s="69">
        <v>0</v>
      </c>
      <c r="J1528" s="69">
        <v>0</v>
      </c>
      <c r="K1528" s="69">
        <v>0</v>
      </c>
      <c r="M1528" s="69">
        <v>0</v>
      </c>
      <c r="N1528" s="69" t="s">
        <v>406</v>
      </c>
      <c r="O1528" s="69">
        <v>0</v>
      </c>
      <c r="P1528" s="69">
        <v>1</v>
      </c>
      <c r="Q1528" s="69">
        <v>0</v>
      </c>
      <c r="R1528" s="69">
        <f t="shared" si="294"/>
        <v>1</v>
      </c>
      <c r="S1528" s="69">
        <v>0</v>
      </c>
      <c r="T1528" s="69">
        <v>0</v>
      </c>
      <c r="U1528" s="69">
        <v>0</v>
      </c>
      <c r="V1528" s="69">
        <v>0</v>
      </c>
      <c r="W1528" s="69">
        <v>0</v>
      </c>
      <c r="X1528" s="69">
        <v>0</v>
      </c>
      <c r="Y1528" s="69">
        <v>0</v>
      </c>
      <c r="Z1528" s="69">
        <v>0</v>
      </c>
      <c r="AA1528" s="69">
        <v>4</v>
      </c>
      <c r="AB1528" s="69">
        <v>31</v>
      </c>
      <c r="AC1528" s="69">
        <v>0</v>
      </c>
      <c r="AD1528" s="69">
        <v>0</v>
      </c>
      <c r="AE1528" s="69">
        <v>0</v>
      </c>
      <c r="AF1528" s="69">
        <v>1</v>
      </c>
      <c r="AG1528" s="69">
        <v>0</v>
      </c>
      <c r="AH1528" s="69">
        <v>5</v>
      </c>
      <c r="AI1528" s="69">
        <v>0</v>
      </c>
      <c r="AJ1528" s="69">
        <v>0</v>
      </c>
      <c r="AK1528" s="69">
        <v>0</v>
      </c>
      <c r="AL1528" s="69">
        <v>0</v>
      </c>
      <c r="AM1528" s="69">
        <v>1</v>
      </c>
      <c r="AN1528" s="69">
        <v>1</v>
      </c>
      <c r="AO1528" s="69">
        <v>0</v>
      </c>
      <c r="AP1528" s="69">
        <v>0</v>
      </c>
      <c r="AQ1528" s="84">
        <v>0</v>
      </c>
      <c r="AR1528" s="69">
        <v>0</v>
      </c>
      <c r="AS1528" s="69">
        <v>0</v>
      </c>
      <c r="AT1528" s="69">
        <v>0</v>
      </c>
      <c r="AU1528" s="69">
        <v>0</v>
      </c>
      <c r="AV1528" s="69">
        <v>0</v>
      </c>
      <c r="AW1528" s="69">
        <v>0</v>
      </c>
      <c r="AX1528" s="69">
        <v>0</v>
      </c>
      <c r="AY1528" s="69">
        <v>0</v>
      </c>
      <c r="AZ1528" s="69">
        <v>0</v>
      </c>
      <c r="BA1528" s="69">
        <v>0</v>
      </c>
      <c r="BB1528" s="69">
        <v>0</v>
      </c>
      <c r="BC1528" s="69">
        <v>0</v>
      </c>
      <c r="BD1528" s="69">
        <v>0</v>
      </c>
      <c r="BE1528" s="69">
        <v>0</v>
      </c>
      <c r="BF1528" s="69">
        <v>0</v>
      </c>
      <c r="BG1528" s="69">
        <v>0</v>
      </c>
      <c r="BH1528" s="69">
        <v>0</v>
      </c>
      <c r="BK1528" s="69">
        <v>3</v>
      </c>
      <c r="BL1528" s="69">
        <v>10</v>
      </c>
      <c r="BM1528" s="69">
        <v>4</v>
      </c>
      <c r="BN1528" s="69">
        <v>31</v>
      </c>
      <c r="BO1528" s="89">
        <v>0</v>
      </c>
      <c r="BP1528" s="69">
        <v>1</v>
      </c>
      <c r="BQ1528" s="69">
        <v>1</v>
      </c>
      <c r="BR1528" s="69">
        <v>1</v>
      </c>
      <c r="BS1528" s="69">
        <v>70043</v>
      </c>
      <c r="BT1528" s="69">
        <v>0</v>
      </c>
      <c r="BU1528" s="69">
        <v>0</v>
      </c>
      <c r="BV1528" s="69">
        <v>1000</v>
      </c>
      <c r="BW1528" s="69">
        <v>8</v>
      </c>
      <c r="BX1528" s="69" t="s">
        <v>1298</v>
      </c>
      <c r="BY1528" s="69">
        <v>0</v>
      </c>
      <c r="BZ1528" s="69">
        <v>0</v>
      </c>
      <c r="CA1528" s="69">
        <v>31</v>
      </c>
      <c r="CB1528" s="89">
        <v>0</v>
      </c>
      <c r="CC1528" s="69">
        <v>0</v>
      </c>
      <c r="CD1528" s="69">
        <v>0</v>
      </c>
      <c r="CE1528" s="69">
        <v>0</v>
      </c>
      <c r="CF1528" s="69">
        <v>0</v>
      </c>
      <c r="CG1528" s="69">
        <v>0</v>
      </c>
      <c r="CH1528" s="69">
        <v>0</v>
      </c>
      <c r="CI1528" s="69">
        <v>0</v>
      </c>
      <c r="CJ1528" s="69">
        <v>0</v>
      </c>
      <c r="CL1528" s="69">
        <v>0</v>
      </c>
      <c r="CM1528" s="69">
        <v>0</v>
      </c>
      <c r="CN1528" s="69">
        <v>0</v>
      </c>
      <c r="CO1528" s="89">
        <v>0</v>
      </c>
      <c r="CP1528" s="69">
        <v>0</v>
      </c>
      <c r="CQ1528" s="69">
        <v>0</v>
      </c>
      <c r="CR1528" s="69">
        <v>0</v>
      </c>
      <c r="CS1528" s="69">
        <v>0</v>
      </c>
      <c r="CT1528" s="69">
        <v>0</v>
      </c>
      <c r="CU1528" s="69">
        <v>0</v>
      </c>
      <c r="CV1528" s="69">
        <v>0</v>
      </c>
      <c r="CW1528" s="69">
        <v>0</v>
      </c>
      <c r="CZ1528" s="69">
        <v>0</v>
      </c>
      <c r="DA1528" s="69">
        <v>0</v>
      </c>
      <c r="DB1528" s="69">
        <v>0</v>
      </c>
      <c r="DC1528" s="69">
        <v>0</v>
      </c>
      <c r="DD1528" s="69">
        <v>0</v>
      </c>
      <c r="DE1528" s="69">
        <v>0</v>
      </c>
      <c r="DF1528" s="69">
        <v>0</v>
      </c>
      <c r="DG1528" s="69">
        <v>1</v>
      </c>
      <c r="DI1528" s="69" t="e">
        <f>INDEX(Sheet3!$E$78:$E$1130,MATCH(A1528,Sheet3!$D$78:$D$1130,0))</f>
        <v>#N/A</v>
      </c>
      <c r="DJ1528" s="69">
        <f t="shared" si="291"/>
        <v>0</v>
      </c>
      <c r="DK1528" s="69" t="s">
        <v>1299</v>
      </c>
      <c r="DL1528" s="93" t="e">
        <f t="shared" si="292"/>
        <v>#N/A</v>
      </c>
      <c r="DM1528" s="69" t="s">
        <v>239</v>
      </c>
      <c r="DN1528" s="69" t="e">
        <f>"造成["&amp;INDEX(Sheet5!$L$2:$L$11,MATCH(BL1528,Sheet5!$J$2:$J$11,0))&amp;":"&amp;BR1528&amp;"*"&amp;BS1528/1000&amp;"]"&amp;INDEX(Sheet5!$I$2:$I$4,MATCH(BR1528,Sheet5!$H$2:$H$4,0))&amp;"的"&amp;INDEX(Sheet5!$K$2:$K$11,MATCH(BL1528,Sheet5!$J$2:$J$11,0))</f>
        <v>#N/A</v>
      </c>
      <c r="DO1528" s="69" t="e">
        <f>"造成["&amp;INDEX(Sheet5!$L$2:$L$11,MATCH(BY1528,Sheet5!$J$2:$J$11,0))&amp;":"&amp;CE1528&amp;"*"&amp;CF1528/1000&amp;"]"&amp;INDEX(Sheet5!$I$2:$I$4,MATCH(CE1528,Sheet5!$H$2:$H$4,0))&amp;"的"&amp;INDEX(Sheet5!$K$2:$K$11,MATCH(BY1528,Sheet5!$J$2:$J$11,0))</f>
        <v>#N/A</v>
      </c>
      <c r="DP1528" s="69"/>
      <c r="DQ1528" s="69"/>
      <c r="DR1528" s="69" t="e">
        <f t="shared" si="288"/>
        <v>#N/A</v>
      </c>
      <c r="DS1528" s="90">
        <f>MATCH(A1528,Sheet5!D:D,0)</f>
        <v>193</v>
      </c>
      <c r="DT1528" s="94" t="e">
        <f>MATCH(A1528,Sheet5!F:F,0)</f>
        <v>#N/A</v>
      </c>
      <c r="DU1528" s="69">
        <v>0</v>
      </c>
      <c r="DV1528" s="69">
        <v>0</v>
      </c>
      <c r="DW1528" s="69">
        <v>0</v>
      </c>
      <c r="DX1528" s="69">
        <v>0</v>
      </c>
      <c r="DY1528" s="69">
        <v>0</v>
      </c>
    </row>
    <row r="1529" spans="1:129" ht="14.25">
      <c r="A1529" s="69">
        <v>75009</v>
      </c>
      <c r="B1529" s="69">
        <v>0</v>
      </c>
      <c r="C1529" s="69">
        <v>1</v>
      </c>
      <c r="D1529" s="69" t="s">
        <v>1295</v>
      </c>
      <c r="E1529" s="69" t="s">
        <v>239</v>
      </c>
      <c r="F1529" s="69">
        <v>0</v>
      </c>
      <c r="G1529" s="69">
        <v>1</v>
      </c>
      <c r="H1529" s="69" t="s">
        <v>321</v>
      </c>
      <c r="I1529" s="69">
        <v>0</v>
      </c>
      <c r="J1529" s="69">
        <v>0</v>
      </c>
      <c r="K1529" s="69">
        <v>0</v>
      </c>
      <c r="M1529" s="69">
        <v>0</v>
      </c>
      <c r="N1529" s="69" t="s">
        <v>406</v>
      </c>
      <c r="O1529" s="69">
        <v>0</v>
      </c>
      <c r="P1529" s="69">
        <v>1</v>
      </c>
      <c r="Q1529" s="69">
        <v>0</v>
      </c>
      <c r="R1529" s="69">
        <f t="shared" si="294"/>
        <v>1</v>
      </c>
      <c r="S1529" s="69">
        <v>0</v>
      </c>
      <c r="T1529" s="69">
        <v>0</v>
      </c>
      <c r="U1529" s="69">
        <v>0</v>
      </c>
      <c r="V1529" s="69">
        <v>0</v>
      </c>
      <c r="W1529" s="69">
        <v>0</v>
      </c>
      <c r="X1529" s="69">
        <v>0</v>
      </c>
      <c r="Y1529" s="69">
        <v>0</v>
      </c>
      <c r="Z1529" s="69">
        <v>0</v>
      </c>
      <c r="AA1529" s="69">
        <v>4</v>
      </c>
      <c r="AB1529" s="69">
        <v>31</v>
      </c>
      <c r="AC1529" s="69">
        <v>0</v>
      </c>
      <c r="AD1529" s="69">
        <v>0</v>
      </c>
      <c r="AE1529" s="69">
        <v>0</v>
      </c>
      <c r="AF1529" s="69">
        <v>1</v>
      </c>
      <c r="AG1529" s="69">
        <v>0</v>
      </c>
      <c r="AH1529" s="69">
        <v>5</v>
      </c>
      <c r="AI1529" s="69">
        <v>0</v>
      </c>
      <c r="AJ1529" s="69">
        <v>0</v>
      </c>
      <c r="AK1529" s="69">
        <v>0</v>
      </c>
      <c r="AL1529" s="69">
        <v>0</v>
      </c>
      <c r="AM1529" s="69">
        <v>1</v>
      </c>
      <c r="AN1529" s="69">
        <v>1</v>
      </c>
      <c r="AO1529" s="69">
        <v>0</v>
      </c>
      <c r="AP1529" s="69">
        <v>0</v>
      </c>
      <c r="AQ1529" s="84">
        <v>0</v>
      </c>
      <c r="AR1529" s="69">
        <v>0</v>
      </c>
      <c r="AS1529" s="69">
        <v>0</v>
      </c>
      <c r="AT1529" s="69">
        <v>0</v>
      </c>
      <c r="AU1529" s="69">
        <v>0</v>
      </c>
      <c r="AV1529" s="69">
        <v>0</v>
      </c>
      <c r="AW1529" s="69">
        <v>0</v>
      </c>
      <c r="AX1529" s="69">
        <v>0</v>
      </c>
      <c r="AY1529" s="69">
        <v>0</v>
      </c>
      <c r="AZ1529" s="69">
        <v>0</v>
      </c>
      <c r="BA1529" s="69">
        <v>0</v>
      </c>
      <c r="BB1529" s="69">
        <v>0</v>
      </c>
      <c r="BC1529" s="69">
        <v>0</v>
      </c>
      <c r="BD1529" s="69">
        <v>0</v>
      </c>
      <c r="BE1529" s="69">
        <v>0</v>
      </c>
      <c r="BF1529" s="69">
        <v>0</v>
      </c>
      <c r="BG1529" s="69">
        <v>0</v>
      </c>
      <c r="BH1529" s="69">
        <v>0</v>
      </c>
      <c r="BK1529" s="69">
        <v>3</v>
      </c>
      <c r="BL1529" s="69">
        <v>10</v>
      </c>
      <c r="BM1529" s="69">
        <v>4</v>
      </c>
      <c r="BN1529" s="69">
        <v>31</v>
      </c>
      <c r="BO1529" s="89">
        <v>0</v>
      </c>
      <c r="BP1529" s="69">
        <v>1</v>
      </c>
      <c r="BQ1529" s="69">
        <v>1</v>
      </c>
      <c r="BR1529" s="69">
        <v>1</v>
      </c>
      <c r="BS1529" s="69">
        <v>70044</v>
      </c>
      <c r="BT1529" s="69">
        <v>0</v>
      </c>
      <c r="BU1529" s="69">
        <v>0</v>
      </c>
      <c r="BV1529" s="69">
        <v>1000</v>
      </c>
      <c r="BW1529" s="69">
        <v>8</v>
      </c>
      <c r="BX1529" s="69" t="s">
        <v>1298</v>
      </c>
      <c r="BY1529" s="69">
        <v>0</v>
      </c>
      <c r="BZ1529" s="69">
        <v>0</v>
      </c>
      <c r="CA1529" s="69">
        <v>31</v>
      </c>
      <c r="CB1529" s="89">
        <v>0</v>
      </c>
      <c r="CC1529" s="69">
        <v>0</v>
      </c>
      <c r="CD1529" s="69">
        <v>0</v>
      </c>
      <c r="CE1529" s="69">
        <v>0</v>
      </c>
      <c r="CF1529" s="69">
        <v>0</v>
      </c>
      <c r="CG1529" s="69">
        <v>0</v>
      </c>
      <c r="CH1529" s="69">
        <v>0</v>
      </c>
      <c r="CI1529" s="69">
        <v>0</v>
      </c>
      <c r="CJ1529" s="69">
        <v>0</v>
      </c>
      <c r="CL1529" s="69">
        <v>0</v>
      </c>
      <c r="CM1529" s="69">
        <v>0</v>
      </c>
      <c r="CN1529" s="69">
        <v>0</v>
      </c>
      <c r="CO1529" s="89">
        <v>0</v>
      </c>
      <c r="CP1529" s="69">
        <v>0</v>
      </c>
      <c r="CQ1529" s="69">
        <v>0</v>
      </c>
      <c r="CR1529" s="69">
        <v>0</v>
      </c>
      <c r="CS1529" s="69">
        <v>0</v>
      </c>
      <c r="CT1529" s="69">
        <v>0</v>
      </c>
      <c r="CU1529" s="69">
        <v>0</v>
      </c>
      <c r="CV1529" s="69">
        <v>0</v>
      </c>
      <c r="CW1529" s="69">
        <v>0</v>
      </c>
      <c r="CZ1529" s="69">
        <v>0</v>
      </c>
      <c r="DA1529" s="69">
        <v>0</v>
      </c>
      <c r="DB1529" s="69">
        <v>0</v>
      </c>
      <c r="DC1529" s="69">
        <v>0</v>
      </c>
      <c r="DD1529" s="69">
        <v>0</v>
      </c>
      <c r="DE1529" s="69">
        <v>0</v>
      </c>
      <c r="DF1529" s="69">
        <v>0</v>
      </c>
      <c r="DG1529" s="69">
        <v>1</v>
      </c>
      <c r="DI1529" s="69" t="e">
        <f>INDEX(Sheet3!$E$78:$E$1130,MATCH(A1529,Sheet3!$D$78:$D$1130,0))</f>
        <v>#N/A</v>
      </c>
      <c r="DJ1529" s="69">
        <f t="shared" si="291"/>
        <v>0</v>
      </c>
      <c r="DK1529" s="69" t="s">
        <v>1299</v>
      </c>
      <c r="DL1529" s="93" t="e">
        <f t="shared" si="292"/>
        <v>#N/A</v>
      </c>
      <c r="DM1529" s="69" t="s">
        <v>239</v>
      </c>
      <c r="DN1529" s="69" t="e">
        <f>"造成["&amp;INDEX(Sheet5!$L$2:$L$11,MATCH(BL1529,Sheet5!$J$2:$J$11,0))&amp;":"&amp;BR1529&amp;"*"&amp;BS1529/1000&amp;"]"&amp;INDEX(Sheet5!$I$2:$I$4,MATCH(BR1529,Sheet5!$H$2:$H$4,0))&amp;"的"&amp;INDEX(Sheet5!$K$2:$K$11,MATCH(BL1529,Sheet5!$J$2:$J$11,0))</f>
        <v>#N/A</v>
      </c>
      <c r="DO1529" s="69" t="e">
        <f>"造成["&amp;INDEX(Sheet5!$L$2:$L$11,MATCH(BY1529,Sheet5!$J$2:$J$11,0))&amp;":"&amp;CE1529&amp;"*"&amp;CF1529/1000&amp;"]"&amp;INDEX(Sheet5!$I$2:$I$4,MATCH(CE1529,Sheet5!$H$2:$H$4,0))&amp;"的"&amp;INDEX(Sheet5!$K$2:$K$11,MATCH(BY1529,Sheet5!$J$2:$J$11,0))</f>
        <v>#N/A</v>
      </c>
      <c r="DP1529" s="69"/>
      <c r="DQ1529" s="69"/>
      <c r="DR1529" s="69" t="e">
        <f t="shared" si="288"/>
        <v>#N/A</v>
      </c>
      <c r="DS1529" s="90">
        <f>MATCH(A1529,Sheet5!D:D,0)</f>
        <v>194</v>
      </c>
      <c r="DT1529" s="94" t="e">
        <f>MATCH(A1529,Sheet5!F:F,0)</f>
        <v>#N/A</v>
      </c>
      <c r="DU1529" s="69">
        <v>0</v>
      </c>
      <c r="DV1529" s="69">
        <v>0</v>
      </c>
      <c r="DW1529" s="69">
        <v>0</v>
      </c>
      <c r="DX1529" s="69">
        <v>0</v>
      </c>
      <c r="DY1529" s="69">
        <v>0</v>
      </c>
    </row>
    <row r="1530" spans="1:129" ht="14.25">
      <c r="A1530" s="69">
        <v>75010</v>
      </c>
      <c r="B1530" s="69">
        <v>0</v>
      </c>
      <c r="C1530" s="69">
        <v>1</v>
      </c>
      <c r="D1530" s="69" t="s">
        <v>1295</v>
      </c>
      <c r="E1530" s="69" t="s">
        <v>239</v>
      </c>
      <c r="F1530" s="69">
        <v>0</v>
      </c>
      <c r="G1530" s="69">
        <v>1</v>
      </c>
      <c r="H1530" s="69" t="s">
        <v>321</v>
      </c>
      <c r="I1530" s="69">
        <v>0</v>
      </c>
      <c r="J1530" s="69">
        <v>0</v>
      </c>
      <c r="K1530" s="69">
        <v>0</v>
      </c>
      <c r="M1530" s="69">
        <v>0</v>
      </c>
      <c r="N1530" s="69" t="s">
        <v>406</v>
      </c>
      <c r="O1530" s="69">
        <v>0</v>
      </c>
      <c r="P1530" s="69">
        <v>1</v>
      </c>
      <c r="Q1530" s="69">
        <v>0</v>
      </c>
      <c r="R1530" s="69">
        <f t="shared" si="294"/>
        <v>1</v>
      </c>
      <c r="S1530" s="69">
        <v>0</v>
      </c>
      <c r="T1530" s="69">
        <v>0</v>
      </c>
      <c r="U1530" s="69">
        <v>0</v>
      </c>
      <c r="V1530" s="69">
        <v>0</v>
      </c>
      <c r="W1530" s="69">
        <v>0</v>
      </c>
      <c r="X1530" s="69">
        <v>0</v>
      </c>
      <c r="Y1530" s="69">
        <v>0</v>
      </c>
      <c r="Z1530" s="69">
        <v>0</v>
      </c>
      <c r="AA1530" s="69">
        <v>4</v>
      </c>
      <c r="AB1530" s="69">
        <v>31</v>
      </c>
      <c r="AC1530" s="69">
        <v>0</v>
      </c>
      <c r="AD1530" s="69">
        <v>0</v>
      </c>
      <c r="AE1530" s="69">
        <v>0</v>
      </c>
      <c r="AF1530" s="69">
        <v>1</v>
      </c>
      <c r="AG1530" s="69">
        <v>0</v>
      </c>
      <c r="AH1530" s="69">
        <v>5</v>
      </c>
      <c r="AI1530" s="69">
        <v>0</v>
      </c>
      <c r="AJ1530" s="69">
        <v>0</v>
      </c>
      <c r="AK1530" s="69">
        <v>0</v>
      </c>
      <c r="AL1530" s="69">
        <v>0</v>
      </c>
      <c r="AM1530" s="69">
        <v>1</v>
      </c>
      <c r="AN1530" s="69">
        <v>1</v>
      </c>
      <c r="AO1530" s="69">
        <v>0</v>
      </c>
      <c r="AP1530" s="69">
        <v>0</v>
      </c>
      <c r="AQ1530" s="84">
        <v>0</v>
      </c>
      <c r="AR1530" s="69">
        <v>0</v>
      </c>
      <c r="AS1530" s="69">
        <v>0</v>
      </c>
      <c r="AT1530" s="69">
        <v>0</v>
      </c>
      <c r="AU1530" s="69">
        <v>0</v>
      </c>
      <c r="AV1530" s="69">
        <v>0</v>
      </c>
      <c r="AW1530" s="69">
        <v>0</v>
      </c>
      <c r="AX1530" s="69">
        <v>0</v>
      </c>
      <c r="AY1530" s="69">
        <v>0</v>
      </c>
      <c r="AZ1530" s="69">
        <v>0</v>
      </c>
      <c r="BA1530" s="69">
        <v>0</v>
      </c>
      <c r="BB1530" s="69">
        <v>0</v>
      </c>
      <c r="BC1530" s="69">
        <v>0</v>
      </c>
      <c r="BD1530" s="69">
        <v>0</v>
      </c>
      <c r="BE1530" s="69">
        <v>0</v>
      </c>
      <c r="BF1530" s="69">
        <v>0</v>
      </c>
      <c r="BG1530" s="69">
        <v>0</v>
      </c>
      <c r="BH1530" s="69">
        <v>0</v>
      </c>
      <c r="BK1530" s="69">
        <v>3</v>
      </c>
      <c r="BL1530" s="69">
        <v>10</v>
      </c>
      <c r="BM1530" s="69">
        <v>4</v>
      </c>
      <c r="BN1530" s="69">
        <v>31</v>
      </c>
      <c r="BO1530" s="89">
        <v>0</v>
      </c>
      <c r="BP1530" s="69">
        <v>1</v>
      </c>
      <c r="BQ1530" s="69">
        <v>1</v>
      </c>
      <c r="BR1530" s="69">
        <v>1</v>
      </c>
      <c r="BS1530" s="69">
        <v>70045</v>
      </c>
      <c r="BT1530" s="69">
        <v>0</v>
      </c>
      <c r="BU1530" s="69">
        <v>0</v>
      </c>
      <c r="BV1530" s="69">
        <v>1000</v>
      </c>
      <c r="BW1530" s="69">
        <v>8</v>
      </c>
      <c r="BX1530" s="69" t="s">
        <v>1298</v>
      </c>
      <c r="BY1530" s="69">
        <v>0</v>
      </c>
      <c r="BZ1530" s="69">
        <v>0</v>
      </c>
      <c r="CA1530" s="69">
        <v>31</v>
      </c>
      <c r="CB1530" s="89">
        <v>0</v>
      </c>
      <c r="CC1530" s="69">
        <v>0</v>
      </c>
      <c r="CD1530" s="69">
        <v>0</v>
      </c>
      <c r="CE1530" s="69">
        <v>0</v>
      </c>
      <c r="CF1530" s="69">
        <v>0</v>
      </c>
      <c r="CG1530" s="69">
        <v>0</v>
      </c>
      <c r="CH1530" s="69">
        <v>0</v>
      </c>
      <c r="CI1530" s="69">
        <v>0</v>
      </c>
      <c r="CJ1530" s="69">
        <v>0</v>
      </c>
      <c r="CL1530" s="69">
        <v>0</v>
      </c>
      <c r="CM1530" s="69">
        <v>0</v>
      </c>
      <c r="CN1530" s="69">
        <v>0</v>
      </c>
      <c r="CO1530" s="89">
        <v>0</v>
      </c>
      <c r="CP1530" s="69">
        <v>0</v>
      </c>
      <c r="CQ1530" s="69">
        <v>0</v>
      </c>
      <c r="CR1530" s="69">
        <v>0</v>
      </c>
      <c r="CS1530" s="69">
        <v>0</v>
      </c>
      <c r="CT1530" s="69">
        <v>0</v>
      </c>
      <c r="CU1530" s="69">
        <v>0</v>
      </c>
      <c r="CV1530" s="69">
        <v>0</v>
      </c>
      <c r="CW1530" s="69">
        <v>0</v>
      </c>
      <c r="CZ1530" s="69">
        <v>0</v>
      </c>
      <c r="DA1530" s="69">
        <v>0</v>
      </c>
      <c r="DB1530" s="69">
        <v>0</v>
      </c>
      <c r="DC1530" s="69">
        <v>0</v>
      </c>
      <c r="DD1530" s="69">
        <v>0</v>
      </c>
      <c r="DE1530" s="69">
        <v>0</v>
      </c>
      <c r="DF1530" s="69">
        <v>0</v>
      </c>
      <c r="DG1530" s="69">
        <v>1</v>
      </c>
      <c r="DI1530" s="69" t="e">
        <f>INDEX(Sheet3!$E$78:$E$1130,MATCH(A1530,Sheet3!$D$78:$D$1130,0))</f>
        <v>#N/A</v>
      </c>
      <c r="DJ1530" s="69">
        <f t="shared" si="291"/>
        <v>0</v>
      </c>
      <c r="DK1530" s="69" t="s">
        <v>1299</v>
      </c>
      <c r="DL1530" s="93" t="e">
        <f t="shared" si="292"/>
        <v>#N/A</v>
      </c>
      <c r="DM1530" s="69" t="s">
        <v>239</v>
      </c>
      <c r="DN1530" s="69" t="e">
        <f>"造成["&amp;INDEX(Sheet5!$L$2:$L$11,MATCH(BL1530,Sheet5!$J$2:$J$11,0))&amp;":"&amp;BR1530&amp;"*"&amp;BS1530/1000&amp;"]"&amp;INDEX(Sheet5!$I$2:$I$4,MATCH(BR1530,Sheet5!$H$2:$H$4,0))&amp;"的"&amp;INDEX(Sheet5!$K$2:$K$11,MATCH(BL1530,Sheet5!$J$2:$J$11,0))</f>
        <v>#N/A</v>
      </c>
      <c r="DO1530" s="69" t="e">
        <f>"造成["&amp;INDEX(Sheet5!$L$2:$L$11,MATCH(BY1530,Sheet5!$J$2:$J$11,0))&amp;":"&amp;CE1530&amp;"*"&amp;CF1530/1000&amp;"]"&amp;INDEX(Sheet5!$I$2:$I$4,MATCH(CE1530,Sheet5!$H$2:$H$4,0))&amp;"的"&amp;INDEX(Sheet5!$K$2:$K$11,MATCH(BY1530,Sheet5!$J$2:$J$11,0))</f>
        <v>#N/A</v>
      </c>
      <c r="DP1530" s="69"/>
      <c r="DQ1530" s="69"/>
      <c r="DR1530" s="69" t="e">
        <f t="shared" si="288"/>
        <v>#N/A</v>
      </c>
      <c r="DS1530" s="90">
        <f>MATCH(A1530,Sheet5!D:D,0)</f>
        <v>195</v>
      </c>
      <c r="DT1530" s="94" t="e">
        <f>MATCH(A1530,Sheet5!F:F,0)</f>
        <v>#N/A</v>
      </c>
      <c r="DU1530" s="69">
        <v>0</v>
      </c>
      <c r="DV1530" s="69">
        <v>0</v>
      </c>
      <c r="DW1530" s="69">
        <v>0</v>
      </c>
      <c r="DX1530" s="69">
        <v>0</v>
      </c>
      <c r="DY1530" s="69">
        <v>0</v>
      </c>
    </row>
    <row r="1531" spans="1:129" ht="14.25">
      <c r="A1531" s="69">
        <v>75011</v>
      </c>
      <c r="B1531" s="69">
        <v>0</v>
      </c>
      <c r="C1531" s="69">
        <v>1</v>
      </c>
      <c r="D1531" s="69" t="s">
        <v>3410</v>
      </c>
      <c r="E1531" s="69" t="s">
        <v>239</v>
      </c>
      <c r="F1531" s="69">
        <v>0</v>
      </c>
      <c r="G1531" s="69">
        <v>1</v>
      </c>
      <c r="H1531" s="69" t="s">
        <v>321</v>
      </c>
      <c r="I1531" s="69">
        <v>0</v>
      </c>
      <c r="J1531" s="69">
        <v>0</v>
      </c>
      <c r="K1531" s="69">
        <v>0</v>
      </c>
      <c r="M1531" s="69">
        <v>0</v>
      </c>
      <c r="N1531" s="69" t="s">
        <v>406</v>
      </c>
      <c r="O1531" s="69">
        <v>0</v>
      </c>
      <c r="P1531" s="69">
        <v>1</v>
      </c>
      <c r="Q1531" s="69">
        <v>0</v>
      </c>
      <c r="R1531" s="69">
        <f t="shared" si="294"/>
        <v>1</v>
      </c>
      <c r="S1531" s="69">
        <v>0</v>
      </c>
      <c r="T1531" s="69">
        <v>0</v>
      </c>
      <c r="U1531" s="69">
        <v>0</v>
      </c>
      <c r="V1531" s="69">
        <v>0</v>
      </c>
      <c r="W1531" s="69">
        <v>0</v>
      </c>
      <c r="X1531" s="69">
        <v>0</v>
      </c>
      <c r="Y1531" s="69">
        <v>0</v>
      </c>
      <c r="Z1531" s="69">
        <v>0</v>
      </c>
      <c r="AA1531" s="69">
        <v>4</v>
      </c>
      <c r="AB1531" s="69">
        <v>31</v>
      </c>
      <c r="AC1531" s="69">
        <v>0</v>
      </c>
      <c r="AD1531" s="69">
        <v>0</v>
      </c>
      <c r="AE1531" s="69">
        <v>0</v>
      </c>
      <c r="AF1531" s="69">
        <v>1</v>
      </c>
      <c r="AG1531" s="69">
        <v>0</v>
      </c>
      <c r="AH1531" s="69">
        <v>5</v>
      </c>
      <c r="AI1531" s="69">
        <v>0</v>
      </c>
      <c r="AJ1531" s="69">
        <v>0</v>
      </c>
      <c r="AK1531" s="69">
        <v>0</v>
      </c>
      <c r="AL1531" s="69">
        <v>0</v>
      </c>
      <c r="AM1531" s="69">
        <v>1</v>
      </c>
      <c r="AN1531" s="69">
        <v>1</v>
      </c>
      <c r="AO1531" s="69">
        <v>0</v>
      </c>
      <c r="AP1531" s="69">
        <v>0</v>
      </c>
      <c r="AQ1531" s="84">
        <v>0</v>
      </c>
      <c r="AR1531" s="69">
        <v>0</v>
      </c>
      <c r="AS1531" s="69">
        <v>0</v>
      </c>
      <c r="AT1531" s="69">
        <v>0</v>
      </c>
      <c r="AU1531" s="69">
        <v>0</v>
      </c>
      <c r="AV1531" s="69">
        <v>0</v>
      </c>
      <c r="AW1531" s="69">
        <v>0</v>
      </c>
      <c r="AX1531" s="69">
        <v>0</v>
      </c>
      <c r="AY1531" s="69">
        <v>0</v>
      </c>
      <c r="AZ1531" s="69">
        <v>0</v>
      </c>
      <c r="BA1531" s="69">
        <v>0</v>
      </c>
      <c r="BB1531" s="69">
        <v>0</v>
      </c>
      <c r="BC1531" s="69">
        <v>0</v>
      </c>
      <c r="BD1531" s="69">
        <v>0</v>
      </c>
      <c r="BE1531" s="69">
        <v>0</v>
      </c>
      <c r="BF1531" s="69">
        <v>0</v>
      </c>
      <c r="BG1531" s="69">
        <v>0</v>
      </c>
      <c r="BH1531" s="69">
        <v>0</v>
      </c>
      <c r="BK1531" s="69">
        <v>3</v>
      </c>
      <c r="BL1531" s="69">
        <v>10</v>
      </c>
      <c r="BM1531" s="69">
        <v>4</v>
      </c>
      <c r="BN1531" s="69">
        <v>31</v>
      </c>
      <c r="BO1531" s="89">
        <v>0</v>
      </c>
      <c r="BP1531" s="69">
        <v>1</v>
      </c>
      <c r="BQ1531" s="69">
        <v>1</v>
      </c>
      <c r="BR1531" s="69">
        <v>1</v>
      </c>
      <c r="BS1531" s="69">
        <v>70031</v>
      </c>
      <c r="BT1531" s="69">
        <v>0</v>
      </c>
      <c r="BU1531" s="69">
        <v>0</v>
      </c>
      <c r="BV1531" s="69">
        <v>1000</v>
      </c>
      <c r="BW1531" s="69">
        <v>8</v>
      </c>
      <c r="BY1531" s="69">
        <v>0</v>
      </c>
      <c r="BZ1531" s="69">
        <v>0</v>
      </c>
      <c r="CA1531" s="69">
        <v>31</v>
      </c>
      <c r="CB1531" s="89">
        <v>0</v>
      </c>
      <c r="CC1531" s="69">
        <v>0</v>
      </c>
      <c r="CD1531" s="69">
        <v>0</v>
      </c>
      <c r="CE1531" s="69">
        <v>0</v>
      </c>
      <c r="CF1531" s="69">
        <v>0</v>
      </c>
      <c r="CG1531" s="69">
        <v>0</v>
      </c>
      <c r="CH1531" s="69">
        <v>0</v>
      </c>
      <c r="CI1531" s="69">
        <v>0</v>
      </c>
      <c r="CJ1531" s="69">
        <v>0</v>
      </c>
      <c r="CL1531" s="69">
        <v>0</v>
      </c>
      <c r="CM1531" s="69">
        <v>0</v>
      </c>
      <c r="CN1531" s="69">
        <v>0</v>
      </c>
      <c r="CO1531" s="89">
        <v>0</v>
      </c>
      <c r="CP1531" s="69">
        <v>0</v>
      </c>
      <c r="CQ1531" s="69">
        <v>0</v>
      </c>
      <c r="CR1531" s="69">
        <v>0</v>
      </c>
      <c r="CS1531" s="69">
        <v>0</v>
      </c>
      <c r="CT1531" s="69">
        <v>0</v>
      </c>
      <c r="CU1531" s="69">
        <v>0</v>
      </c>
      <c r="CV1531" s="69">
        <v>0</v>
      </c>
      <c r="CW1531" s="69">
        <v>0</v>
      </c>
      <c r="CZ1531" s="69">
        <v>0</v>
      </c>
      <c r="DA1531" s="69">
        <v>0</v>
      </c>
      <c r="DB1531" s="69">
        <v>0</v>
      </c>
      <c r="DC1531" s="69">
        <v>0</v>
      </c>
      <c r="DD1531" s="69">
        <v>0</v>
      </c>
      <c r="DE1531" s="69">
        <v>0</v>
      </c>
      <c r="DF1531" s="69">
        <v>0</v>
      </c>
      <c r="DG1531" s="69">
        <v>1</v>
      </c>
      <c r="DI1531" s="69" t="e">
        <f>INDEX(Sheet3!$E$78:$E$1130,MATCH(A1531,Sheet3!$D$78:$D$1130,0))</f>
        <v>#N/A</v>
      </c>
      <c r="DJ1531" s="69">
        <f t="shared" si="291"/>
        <v>0</v>
      </c>
      <c r="DK1531" s="69" t="s">
        <v>3411</v>
      </c>
      <c r="DL1531" s="93" t="e">
        <f t="shared" si="292"/>
        <v>#N/A</v>
      </c>
      <c r="DM1531" s="69" t="s">
        <v>239</v>
      </c>
      <c r="DN1531" s="69" t="e">
        <f>"造成["&amp;INDEX(Sheet5!$L$2:$L$11,MATCH(BL1531,Sheet5!$J$2:$J$11,0))&amp;":"&amp;BR1531&amp;"*"&amp;BS1531/1000&amp;"]"&amp;INDEX(Sheet5!$I$2:$I$4,MATCH(BR1531,Sheet5!$H$2:$H$4,0))&amp;"的"&amp;INDEX(Sheet5!$K$2:$K$11,MATCH(BL1531,Sheet5!$J$2:$J$11,0))</f>
        <v>#N/A</v>
      </c>
      <c r="DO1531" s="69" t="e">
        <f>"造成["&amp;INDEX(Sheet5!$L$2:$L$11,MATCH(BY1531,Sheet5!$J$2:$J$11,0))&amp;":"&amp;CE1531&amp;"*"&amp;CF1531/1000&amp;"]"&amp;INDEX(Sheet5!$I$2:$I$4,MATCH(CE1531,Sheet5!$H$2:$H$4,0))&amp;"的"&amp;INDEX(Sheet5!$K$2:$K$11,MATCH(BY1531,Sheet5!$J$2:$J$11,0))</f>
        <v>#N/A</v>
      </c>
      <c r="DP1531" s="69"/>
      <c r="DQ1531" s="69"/>
      <c r="DR1531" s="69" t="e">
        <f t="shared" si="288"/>
        <v>#N/A</v>
      </c>
      <c r="DS1531" s="90">
        <f>MATCH(A1531,Sheet5!D:D,0)</f>
        <v>196</v>
      </c>
      <c r="DT1531" s="94" t="e">
        <f>MATCH(A1531,Sheet5!F:F,0)</f>
        <v>#N/A</v>
      </c>
      <c r="DU1531" s="69">
        <v>0</v>
      </c>
      <c r="DV1531" s="69">
        <v>0</v>
      </c>
      <c r="DW1531" s="69">
        <v>0</v>
      </c>
      <c r="DX1531" s="69">
        <v>0</v>
      </c>
      <c r="DY1531" s="69">
        <v>0</v>
      </c>
    </row>
    <row r="1532" spans="1:129" ht="14.25">
      <c r="A1532" s="69">
        <v>75012</v>
      </c>
      <c r="B1532" s="69">
        <v>0</v>
      </c>
      <c r="C1532" s="69">
        <v>1</v>
      </c>
      <c r="D1532" s="69" t="s">
        <v>3410</v>
      </c>
      <c r="E1532" s="69" t="s">
        <v>239</v>
      </c>
      <c r="F1532" s="69">
        <v>0</v>
      </c>
      <c r="G1532" s="69">
        <v>1</v>
      </c>
      <c r="H1532" s="69" t="s">
        <v>321</v>
      </c>
      <c r="I1532" s="69">
        <v>0</v>
      </c>
      <c r="J1532" s="69">
        <v>0</v>
      </c>
      <c r="K1532" s="69">
        <v>0</v>
      </c>
      <c r="M1532" s="69">
        <v>0</v>
      </c>
      <c r="N1532" s="69" t="s">
        <v>406</v>
      </c>
      <c r="O1532" s="69">
        <v>0</v>
      </c>
      <c r="P1532" s="69">
        <v>1</v>
      </c>
      <c r="Q1532" s="69">
        <v>0</v>
      </c>
      <c r="R1532" s="69">
        <f t="shared" ref="R1532:R1536" si="295">IF(S1532&gt;0,2,1)</f>
        <v>1</v>
      </c>
      <c r="S1532" s="69">
        <v>0</v>
      </c>
      <c r="T1532" s="69">
        <v>0</v>
      </c>
      <c r="U1532" s="69">
        <v>0</v>
      </c>
      <c r="V1532" s="69">
        <v>0</v>
      </c>
      <c r="W1532" s="69">
        <v>0</v>
      </c>
      <c r="X1532" s="69">
        <v>0</v>
      </c>
      <c r="Y1532" s="69">
        <v>0</v>
      </c>
      <c r="Z1532" s="69">
        <v>0</v>
      </c>
      <c r="AA1532" s="69">
        <v>4</v>
      </c>
      <c r="AB1532" s="69">
        <v>31</v>
      </c>
      <c r="AC1532" s="69">
        <v>0</v>
      </c>
      <c r="AD1532" s="69">
        <v>0</v>
      </c>
      <c r="AE1532" s="69">
        <v>0</v>
      </c>
      <c r="AF1532" s="69">
        <v>1</v>
      </c>
      <c r="AG1532" s="69">
        <v>0</v>
      </c>
      <c r="AH1532" s="69">
        <v>5</v>
      </c>
      <c r="AI1532" s="69">
        <v>0</v>
      </c>
      <c r="AJ1532" s="69">
        <v>0</v>
      </c>
      <c r="AK1532" s="69">
        <v>0</v>
      </c>
      <c r="AL1532" s="69">
        <v>0</v>
      </c>
      <c r="AM1532" s="69">
        <v>1</v>
      </c>
      <c r="AN1532" s="69">
        <v>1</v>
      </c>
      <c r="AO1532" s="69">
        <v>0</v>
      </c>
      <c r="AP1532" s="69">
        <v>0</v>
      </c>
      <c r="AQ1532" s="84">
        <v>0</v>
      </c>
      <c r="AR1532" s="69">
        <v>0</v>
      </c>
      <c r="AS1532" s="69">
        <v>0</v>
      </c>
      <c r="AT1532" s="69">
        <v>0</v>
      </c>
      <c r="AU1532" s="69">
        <v>0</v>
      </c>
      <c r="AV1532" s="69">
        <v>0</v>
      </c>
      <c r="AW1532" s="69">
        <v>0</v>
      </c>
      <c r="AX1532" s="69">
        <v>0</v>
      </c>
      <c r="AY1532" s="69">
        <v>0</v>
      </c>
      <c r="AZ1532" s="69">
        <v>0</v>
      </c>
      <c r="BA1532" s="69">
        <v>0</v>
      </c>
      <c r="BB1532" s="69">
        <v>0</v>
      </c>
      <c r="BC1532" s="69">
        <v>0</v>
      </c>
      <c r="BD1532" s="69">
        <v>0</v>
      </c>
      <c r="BE1532" s="69">
        <v>0</v>
      </c>
      <c r="BF1532" s="69">
        <v>0</v>
      </c>
      <c r="BG1532" s="69">
        <v>0</v>
      </c>
      <c r="BH1532" s="69">
        <v>0</v>
      </c>
      <c r="BK1532" s="69">
        <v>3</v>
      </c>
      <c r="BL1532" s="69">
        <v>10</v>
      </c>
      <c r="BM1532" s="69">
        <v>4</v>
      </c>
      <c r="BN1532" s="69">
        <v>31</v>
      </c>
      <c r="BO1532" s="89">
        <v>0</v>
      </c>
      <c r="BP1532" s="69">
        <v>1</v>
      </c>
      <c r="BQ1532" s="69">
        <v>1</v>
      </c>
      <c r="BR1532" s="69">
        <v>1</v>
      </c>
      <c r="BS1532" s="69">
        <v>70032</v>
      </c>
      <c r="BT1532" s="69">
        <v>0</v>
      </c>
      <c r="BU1532" s="69">
        <v>0</v>
      </c>
      <c r="BV1532" s="69">
        <v>1000</v>
      </c>
      <c r="BW1532" s="69">
        <v>8</v>
      </c>
      <c r="BY1532" s="69">
        <v>0</v>
      </c>
      <c r="BZ1532" s="69">
        <v>0</v>
      </c>
      <c r="CA1532" s="69">
        <v>31</v>
      </c>
      <c r="CB1532" s="89">
        <v>0</v>
      </c>
      <c r="CC1532" s="69">
        <v>0</v>
      </c>
      <c r="CD1532" s="69">
        <v>0</v>
      </c>
      <c r="CE1532" s="69">
        <v>0</v>
      </c>
      <c r="CF1532" s="69">
        <v>0</v>
      </c>
      <c r="CG1532" s="69">
        <v>0</v>
      </c>
      <c r="CH1532" s="69">
        <v>0</v>
      </c>
      <c r="CI1532" s="69">
        <v>0</v>
      </c>
      <c r="CJ1532" s="69">
        <v>0</v>
      </c>
      <c r="CL1532" s="69">
        <v>0</v>
      </c>
      <c r="CM1532" s="69">
        <v>0</v>
      </c>
      <c r="CN1532" s="69">
        <v>0</v>
      </c>
      <c r="CO1532" s="89">
        <v>0</v>
      </c>
      <c r="CP1532" s="69">
        <v>0</v>
      </c>
      <c r="CQ1532" s="69">
        <v>0</v>
      </c>
      <c r="CR1532" s="69">
        <v>0</v>
      </c>
      <c r="CS1532" s="69">
        <v>0</v>
      </c>
      <c r="CT1532" s="69">
        <v>0</v>
      </c>
      <c r="CU1532" s="69">
        <v>0</v>
      </c>
      <c r="CV1532" s="69">
        <v>0</v>
      </c>
      <c r="CW1532" s="69">
        <v>0</v>
      </c>
      <c r="CZ1532" s="69">
        <v>0</v>
      </c>
      <c r="DA1532" s="69">
        <v>0</v>
      </c>
      <c r="DB1532" s="69">
        <v>0</v>
      </c>
      <c r="DC1532" s="69">
        <v>0</v>
      </c>
      <c r="DD1532" s="69">
        <v>0</v>
      </c>
      <c r="DE1532" s="69">
        <v>0</v>
      </c>
      <c r="DF1532" s="69">
        <v>0</v>
      </c>
      <c r="DG1532" s="69">
        <v>1</v>
      </c>
      <c r="DI1532" s="69" t="e">
        <f>INDEX(Sheet3!$E$78:$E$1130,MATCH(A1532,Sheet3!$D$78:$D$1130,0))</f>
        <v>#N/A</v>
      </c>
      <c r="DJ1532" s="69">
        <f t="shared" si="291"/>
        <v>0</v>
      </c>
      <c r="DK1532" s="69" t="s">
        <v>3411</v>
      </c>
      <c r="DL1532" s="93" t="e">
        <f t="shared" si="292"/>
        <v>#N/A</v>
      </c>
      <c r="DM1532" s="69" t="s">
        <v>239</v>
      </c>
      <c r="DN1532" s="69" t="e">
        <f>"造成["&amp;INDEX(Sheet5!$L$2:$L$11,MATCH(BL1532,Sheet5!$J$2:$J$11,0))&amp;":"&amp;BR1532&amp;"*"&amp;BS1532/1000&amp;"]"&amp;INDEX(Sheet5!$I$2:$I$4,MATCH(BR1532,Sheet5!$H$2:$H$4,0))&amp;"的"&amp;INDEX(Sheet5!$K$2:$K$11,MATCH(BL1532,Sheet5!$J$2:$J$11,0))</f>
        <v>#N/A</v>
      </c>
      <c r="DO1532" s="69" t="e">
        <f>"造成["&amp;INDEX(Sheet5!$L$2:$L$11,MATCH(BY1532,Sheet5!$J$2:$J$11,0))&amp;":"&amp;CE1532&amp;"*"&amp;CF1532/1000&amp;"]"&amp;INDEX(Sheet5!$I$2:$I$4,MATCH(CE1532,Sheet5!$H$2:$H$4,0))&amp;"的"&amp;INDEX(Sheet5!$K$2:$K$11,MATCH(BY1532,Sheet5!$J$2:$J$11,0))</f>
        <v>#N/A</v>
      </c>
      <c r="DP1532" s="69"/>
      <c r="DQ1532" s="69"/>
      <c r="DR1532" s="69" t="e">
        <f t="shared" si="288"/>
        <v>#N/A</v>
      </c>
      <c r="DS1532" s="90">
        <f>MATCH(A1532,Sheet5!D:D,0)</f>
        <v>197</v>
      </c>
      <c r="DT1532" s="94" t="e">
        <f>MATCH(A1532,Sheet5!F:F,0)</f>
        <v>#N/A</v>
      </c>
      <c r="DU1532" s="69">
        <v>0</v>
      </c>
      <c r="DV1532" s="69">
        <v>0</v>
      </c>
      <c r="DW1532" s="69">
        <v>0</v>
      </c>
      <c r="DX1532" s="69">
        <v>0</v>
      </c>
      <c r="DY1532" s="69">
        <v>0</v>
      </c>
    </row>
    <row r="1533" spans="1:129" ht="14.25">
      <c r="A1533" s="69">
        <v>75013</v>
      </c>
      <c r="B1533" s="69">
        <v>0</v>
      </c>
      <c r="C1533" s="69">
        <v>1</v>
      </c>
      <c r="D1533" s="69" t="s">
        <v>3410</v>
      </c>
      <c r="E1533" s="69" t="s">
        <v>239</v>
      </c>
      <c r="F1533" s="69">
        <v>0</v>
      </c>
      <c r="G1533" s="69">
        <v>1</v>
      </c>
      <c r="H1533" s="69" t="s">
        <v>321</v>
      </c>
      <c r="I1533" s="69">
        <v>0</v>
      </c>
      <c r="J1533" s="69">
        <v>0</v>
      </c>
      <c r="K1533" s="69">
        <v>0</v>
      </c>
      <c r="M1533" s="69">
        <v>0</v>
      </c>
      <c r="N1533" s="69" t="s">
        <v>406</v>
      </c>
      <c r="O1533" s="69">
        <v>0</v>
      </c>
      <c r="P1533" s="69">
        <v>1</v>
      </c>
      <c r="Q1533" s="69">
        <v>0</v>
      </c>
      <c r="R1533" s="69">
        <f t="shared" si="295"/>
        <v>1</v>
      </c>
      <c r="S1533" s="69">
        <v>0</v>
      </c>
      <c r="T1533" s="69">
        <v>0</v>
      </c>
      <c r="U1533" s="69">
        <v>0</v>
      </c>
      <c r="V1533" s="69">
        <v>0</v>
      </c>
      <c r="W1533" s="69">
        <v>0</v>
      </c>
      <c r="X1533" s="69">
        <v>0</v>
      </c>
      <c r="Y1533" s="69">
        <v>0</v>
      </c>
      <c r="Z1533" s="69">
        <v>0</v>
      </c>
      <c r="AA1533" s="69">
        <v>4</v>
      </c>
      <c r="AB1533" s="69">
        <v>31</v>
      </c>
      <c r="AC1533" s="69">
        <v>0</v>
      </c>
      <c r="AD1533" s="69">
        <v>0</v>
      </c>
      <c r="AE1533" s="69">
        <v>0</v>
      </c>
      <c r="AF1533" s="69">
        <v>1</v>
      </c>
      <c r="AG1533" s="69">
        <v>0</v>
      </c>
      <c r="AH1533" s="69">
        <v>5</v>
      </c>
      <c r="AI1533" s="69">
        <v>0</v>
      </c>
      <c r="AJ1533" s="69">
        <v>0</v>
      </c>
      <c r="AK1533" s="69">
        <v>0</v>
      </c>
      <c r="AL1533" s="69">
        <v>0</v>
      </c>
      <c r="AM1533" s="69">
        <v>1</v>
      </c>
      <c r="AN1533" s="69">
        <v>1</v>
      </c>
      <c r="AO1533" s="69">
        <v>0</v>
      </c>
      <c r="AP1533" s="69">
        <v>0</v>
      </c>
      <c r="AQ1533" s="84">
        <v>0</v>
      </c>
      <c r="AR1533" s="69">
        <v>0</v>
      </c>
      <c r="AS1533" s="69">
        <v>0</v>
      </c>
      <c r="AT1533" s="69">
        <v>0</v>
      </c>
      <c r="AU1533" s="69">
        <v>0</v>
      </c>
      <c r="AV1533" s="69">
        <v>0</v>
      </c>
      <c r="AW1533" s="69">
        <v>0</v>
      </c>
      <c r="AX1533" s="69">
        <v>0</v>
      </c>
      <c r="AY1533" s="69">
        <v>0</v>
      </c>
      <c r="AZ1533" s="69">
        <v>0</v>
      </c>
      <c r="BA1533" s="69">
        <v>0</v>
      </c>
      <c r="BB1533" s="69">
        <v>0</v>
      </c>
      <c r="BC1533" s="69">
        <v>0</v>
      </c>
      <c r="BD1533" s="69">
        <v>0</v>
      </c>
      <c r="BE1533" s="69">
        <v>0</v>
      </c>
      <c r="BF1533" s="69">
        <v>0</v>
      </c>
      <c r="BG1533" s="69">
        <v>0</v>
      </c>
      <c r="BH1533" s="69">
        <v>0</v>
      </c>
      <c r="BK1533" s="69">
        <v>3</v>
      </c>
      <c r="BL1533" s="69">
        <v>10</v>
      </c>
      <c r="BM1533" s="69">
        <v>4</v>
      </c>
      <c r="BN1533" s="69">
        <v>31</v>
      </c>
      <c r="BO1533" s="89">
        <v>0</v>
      </c>
      <c r="BP1533" s="69">
        <v>1</v>
      </c>
      <c r="BQ1533" s="69">
        <v>1</v>
      </c>
      <c r="BR1533" s="69">
        <v>1</v>
      </c>
      <c r="BS1533" s="69">
        <v>70033</v>
      </c>
      <c r="BT1533" s="69">
        <v>0</v>
      </c>
      <c r="BU1533" s="69">
        <v>0</v>
      </c>
      <c r="BV1533" s="69">
        <v>1000</v>
      </c>
      <c r="BW1533" s="69">
        <v>8</v>
      </c>
      <c r="BY1533" s="69">
        <v>0</v>
      </c>
      <c r="BZ1533" s="69">
        <v>0</v>
      </c>
      <c r="CA1533" s="69">
        <v>31</v>
      </c>
      <c r="CB1533" s="89">
        <v>0</v>
      </c>
      <c r="CC1533" s="69">
        <v>0</v>
      </c>
      <c r="CD1533" s="69">
        <v>0</v>
      </c>
      <c r="CE1533" s="69">
        <v>0</v>
      </c>
      <c r="CF1533" s="69">
        <v>0</v>
      </c>
      <c r="CG1533" s="69">
        <v>0</v>
      </c>
      <c r="CH1533" s="69">
        <v>0</v>
      </c>
      <c r="CI1533" s="69">
        <v>0</v>
      </c>
      <c r="CJ1533" s="69">
        <v>0</v>
      </c>
      <c r="CL1533" s="69">
        <v>0</v>
      </c>
      <c r="CM1533" s="69">
        <v>0</v>
      </c>
      <c r="CN1533" s="69">
        <v>0</v>
      </c>
      <c r="CO1533" s="89">
        <v>0</v>
      </c>
      <c r="CP1533" s="69">
        <v>0</v>
      </c>
      <c r="CQ1533" s="69">
        <v>0</v>
      </c>
      <c r="CR1533" s="69">
        <v>0</v>
      </c>
      <c r="CS1533" s="69">
        <v>0</v>
      </c>
      <c r="CT1533" s="69">
        <v>0</v>
      </c>
      <c r="CU1533" s="69">
        <v>0</v>
      </c>
      <c r="CV1533" s="69">
        <v>0</v>
      </c>
      <c r="CW1533" s="69">
        <v>0</v>
      </c>
      <c r="CZ1533" s="69">
        <v>0</v>
      </c>
      <c r="DA1533" s="69">
        <v>0</v>
      </c>
      <c r="DB1533" s="69">
        <v>0</v>
      </c>
      <c r="DC1533" s="69">
        <v>0</v>
      </c>
      <c r="DD1533" s="69">
        <v>0</v>
      </c>
      <c r="DE1533" s="69">
        <v>0</v>
      </c>
      <c r="DF1533" s="69">
        <v>0</v>
      </c>
      <c r="DG1533" s="69">
        <v>1</v>
      </c>
      <c r="DI1533" s="69" t="e">
        <f>INDEX(Sheet3!$E$78:$E$1130,MATCH(A1533,Sheet3!$D$78:$D$1130,0))</f>
        <v>#N/A</v>
      </c>
      <c r="DJ1533" s="69">
        <f t="shared" si="291"/>
        <v>0</v>
      </c>
      <c r="DK1533" s="69" t="s">
        <v>3411</v>
      </c>
      <c r="DL1533" s="93" t="e">
        <f t="shared" si="292"/>
        <v>#N/A</v>
      </c>
      <c r="DM1533" s="69" t="s">
        <v>239</v>
      </c>
      <c r="DN1533" s="69" t="e">
        <f>"造成["&amp;INDEX(Sheet5!$L$2:$L$11,MATCH(BL1533,Sheet5!$J$2:$J$11,0))&amp;":"&amp;BR1533&amp;"*"&amp;BS1533/1000&amp;"]"&amp;INDEX(Sheet5!$I$2:$I$4,MATCH(BR1533,Sheet5!$H$2:$H$4,0))&amp;"的"&amp;INDEX(Sheet5!$K$2:$K$11,MATCH(BL1533,Sheet5!$J$2:$J$11,0))</f>
        <v>#N/A</v>
      </c>
      <c r="DO1533" s="69" t="e">
        <f>"造成["&amp;INDEX(Sheet5!$L$2:$L$11,MATCH(BY1533,Sheet5!$J$2:$J$11,0))&amp;":"&amp;CE1533&amp;"*"&amp;CF1533/1000&amp;"]"&amp;INDEX(Sheet5!$I$2:$I$4,MATCH(CE1533,Sheet5!$H$2:$H$4,0))&amp;"的"&amp;INDEX(Sheet5!$K$2:$K$11,MATCH(BY1533,Sheet5!$J$2:$J$11,0))</f>
        <v>#N/A</v>
      </c>
      <c r="DP1533" s="69"/>
      <c r="DQ1533" s="69"/>
      <c r="DR1533" s="69" t="e">
        <f t="shared" si="288"/>
        <v>#N/A</v>
      </c>
      <c r="DS1533" s="90">
        <f>MATCH(A1533,Sheet5!D:D,0)</f>
        <v>198</v>
      </c>
      <c r="DT1533" s="94" t="e">
        <f>MATCH(A1533,Sheet5!F:F,0)</f>
        <v>#N/A</v>
      </c>
      <c r="DU1533" s="69">
        <v>0</v>
      </c>
      <c r="DV1533" s="69">
        <v>0</v>
      </c>
      <c r="DW1533" s="69">
        <v>0</v>
      </c>
      <c r="DX1533" s="69">
        <v>0</v>
      </c>
      <c r="DY1533" s="69">
        <v>0</v>
      </c>
    </row>
    <row r="1534" spans="1:129" ht="14.25">
      <c r="A1534" s="69">
        <v>75014</v>
      </c>
      <c r="B1534" s="69">
        <v>0</v>
      </c>
      <c r="C1534" s="69">
        <v>1</v>
      </c>
      <c r="D1534" s="69" t="s">
        <v>3410</v>
      </c>
      <c r="E1534" s="69" t="s">
        <v>239</v>
      </c>
      <c r="F1534" s="69">
        <v>0</v>
      </c>
      <c r="G1534" s="69">
        <v>1</v>
      </c>
      <c r="H1534" s="69" t="s">
        <v>321</v>
      </c>
      <c r="I1534" s="69">
        <v>0</v>
      </c>
      <c r="J1534" s="69">
        <v>0</v>
      </c>
      <c r="K1534" s="69">
        <v>0</v>
      </c>
      <c r="M1534" s="69">
        <v>0</v>
      </c>
      <c r="N1534" s="69" t="s">
        <v>406</v>
      </c>
      <c r="O1534" s="69">
        <v>0</v>
      </c>
      <c r="P1534" s="69">
        <v>1</v>
      </c>
      <c r="Q1534" s="69">
        <v>0</v>
      </c>
      <c r="R1534" s="69">
        <f t="shared" si="295"/>
        <v>1</v>
      </c>
      <c r="S1534" s="69">
        <v>0</v>
      </c>
      <c r="T1534" s="69">
        <v>0</v>
      </c>
      <c r="U1534" s="69">
        <v>0</v>
      </c>
      <c r="V1534" s="69">
        <v>0</v>
      </c>
      <c r="W1534" s="69">
        <v>0</v>
      </c>
      <c r="X1534" s="69">
        <v>0</v>
      </c>
      <c r="Y1534" s="69">
        <v>0</v>
      </c>
      <c r="Z1534" s="69">
        <v>0</v>
      </c>
      <c r="AA1534" s="69">
        <v>4</v>
      </c>
      <c r="AB1534" s="69">
        <v>31</v>
      </c>
      <c r="AC1534" s="69">
        <v>0</v>
      </c>
      <c r="AD1534" s="69">
        <v>0</v>
      </c>
      <c r="AE1534" s="69">
        <v>0</v>
      </c>
      <c r="AF1534" s="69">
        <v>1</v>
      </c>
      <c r="AG1534" s="69">
        <v>0</v>
      </c>
      <c r="AH1534" s="69">
        <v>5</v>
      </c>
      <c r="AI1534" s="69">
        <v>0</v>
      </c>
      <c r="AJ1534" s="69">
        <v>0</v>
      </c>
      <c r="AK1534" s="69">
        <v>0</v>
      </c>
      <c r="AL1534" s="69">
        <v>0</v>
      </c>
      <c r="AM1534" s="69">
        <v>1</v>
      </c>
      <c r="AN1534" s="69">
        <v>1</v>
      </c>
      <c r="AO1534" s="69">
        <v>0</v>
      </c>
      <c r="AP1534" s="69">
        <v>0</v>
      </c>
      <c r="AQ1534" s="84">
        <v>0</v>
      </c>
      <c r="AR1534" s="69">
        <v>0</v>
      </c>
      <c r="AS1534" s="69">
        <v>0</v>
      </c>
      <c r="AT1534" s="69">
        <v>0</v>
      </c>
      <c r="AU1534" s="69">
        <v>0</v>
      </c>
      <c r="AV1534" s="69">
        <v>0</v>
      </c>
      <c r="AW1534" s="69">
        <v>0</v>
      </c>
      <c r="AX1534" s="69">
        <v>0</v>
      </c>
      <c r="AY1534" s="69">
        <v>0</v>
      </c>
      <c r="AZ1534" s="69">
        <v>0</v>
      </c>
      <c r="BA1534" s="69">
        <v>0</v>
      </c>
      <c r="BB1534" s="69">
        <v>0</v>
      </c>
      <c r="BC1534" s="69">
        <v>0</v>
      </c>
      <c r="BD1534" s="69">
        <v>0</v>
      </c>
      <c r="BE1534" s="69">
        <v>0</v>
      </c>
      <c r="BF1534" s="69">
        <v>0</v>
      </c>
      <c r="BG1534" s="69">
        <v>0</v>
      </c>
      <c r="BH1534" s="69">
        <v>0</v>
      </c>
      <c r="BK1534" s="69">
        <v>3</v>
      </c>
      <c r="BL1534" s="69">
        <v>10</v>
      </c>
      <c r="BM1534" s="69">
        <v>4</v>
      </c>
      <c r="BN1534" s="69">
        <v>31</v>
      </c>
      <c r="BO1534" s="89">
        <v>0</v>
      </c>
      <c r="BP1534" s="69">
        <v>1</v>
      </c>
      <c r="BQ1534" s="69">
        <v>1</v>
      </c>
      <c r="BR1534" s="69">
        <v>1</v>
      </c>
      <c r="BS1534" s="69">
        <v>70034</v>
      </c>
      <c r="BT1534" s="69">
        <v>0</v>
      </c>
      <c r="BU1534" s="69">
        <v>0</v>
      </c>
      <c r="BV1534" s="69">
        <v>1000</v>
      </c>
      <c r="BW1534" s="69">
        <v>8</v>
      </c>
      <c r="BY1534" s="69">
        <v>0</v>
      </c>
      <c r="BZ1534" s="69">
        <v>0</v>
      </c>
      <c r="CA1534" s="69">
        <v>31</v>
      </c>
      <c r="CB1534" s="89">
        <v>0</v>
      </c>
      <c r="CC1534" s="69">
        <v>0</v>
      </c>
      <c r="CD1534" s="69">
        <v>0</v>
      </c>
      <c r="CE1534" s="69">
        <v>0</v>
      </c>
      <c r="CF1534" s="69">
        <v>0</v>
      </c>
      <c r="CG1534" s="69">
        <v>0</v>
      </c>
      <c r="CH1534" s="69">
        <v>0</v>
      </c>
      <c r="CI1534" s="69">
        <v>0</v>
      </c>
      <c r="CJ1534" s="69">
        <v>0</v>
      </c>
      <c r="CL1534" s="69">
        <v>0</v>
      </c>
      <c r="CM1534" s="69">
        <v>0</v>
      </c>
      <c r="CN1534" s="69">
        <v>0</v>
      </c>
      <c r="CO1534" s="89">
        <v>0</v>
      </c>
      <c r="CP1534" s="69">
        <v>0</v>
      </c>
      <c r="CQ1534" s="69">
        <v>0</v>
      </c>
      <c r="CR1534" s="69">
        <v>0</v>
      </c>
      <c r="CS1534" s="69">
        <v>0</v>
      </c>
      <c r="CT1534" s="69">
        <v>0</v>
      </c>
      <c r="CU1534" s="69">
        <v>0</v>
      </c>
      <c r="CV1534" s="69">
        <v>0</v>
      </c>
      <c r="CW1534" s="69">
        <v>0</v>
      </c>
      <c r="CZ1534" s="69">
        <v>0</v>
      </c>
      <c r="DA1534" s="69">
        <v>0</v>
      </c>
      <c r="DB1534" s="69">
        <v>0</v>
      </c>
      <c r="DC1534" s="69">
        <v>0</v>
      </c>
      <c r="DD1534" s="69">
        <v>0</v>
      </c>
      <c r="DE1534" s="69">
        <v>0</v>
      </c>
      <c r="DF1534" s="69">
        <v>0</v>
      </c>
      <c r="DG1534" s="69">
        <v>1</v>
      </c>
      <c r="DI1534" s="69" t="e">
        <f>INDEX(Sheet3!$E$78:$E$1130,MATCH(A1534,Sheet3!$D$78:$D$1130,0))</f>
        <v>#N/A</v>
      </c>
      <c r="DJ1534" s="69">
        <f t="shared" si="291"/>
        <v>0</v>
      </c>
      <c r="DK1534" s="69" t="s">
        <v>3411</v>
      </c>
      <c r="DL1534" s="93" t="e">
        <f t="shared" si="292"/>
        <v>#N/A</v>
      </c>
      <c r="DM1534" s="69" t="s">
        <v>239</v>
      </c>
      <c r="DN1534" s="69" t="e">
        <f>"造成["&amp;INDEX(Sheet5!$L$2:$L$11,MATCH(BL1534,Sheet5!$J$2:$J$11,0))&amp;":"&amp;BR1534&amp;"*"&amp;BS1534/1000&amp;"]"&amp;INDEX(Sheet5!$I$2:$I$4,MATCH(BR1534,Sheet5!$H$2:$H$4,0))&amp;"的"&amp;INDEX(Sheet5!$K$2:$K$11,MATCH(BL1534,Sheet5!$J$2:$J$11,0))</f>
        <v>#N/A</v>
      </c>
      <c r="DO1534" s="69" t="e">
        <f>"造成["&amp;INDEX(Sheet5!$L$2:$L$11,MATCH(BY1534,Sheet5!$J$2:$J$11,0))&amp;":"&amp;CE1534&amp;"*"&amp;CF1534/1000&amp;"]"&amp;INDEX(Sheet5!$I$2:$I$4,MATCH(CE1534,Sheet5!$H$2:$H$4,0))&amp;"的"&amp;INDEX(Sheet5!$K$2:$K$11,MATCH(BY1534,Sheet5!$J$2:$J$11,0))</f>
        <v>#N/A</v>
      </c>
      <c r="DP1534" s="69"/>
      <c r="DQ1534" s="69"/>
      <c r="DR1534" s="69" t="e">
        <f t="shared" si="288"/>
        <v>#N/A</v>
      </c>
      <c r="DS1534" s="90">
        <f>MATCH(A1534,Sheet5!D:D,0)</f>
        <v>199</v>
      </c>
      <c r="DT1534" s="94" t="e">
        <f>MATCH(A1534,Sheet5!F:F,0)</f>
        <v>#N/A</v>
      </c>
      <c r="DU1534" s="69">
        <v>0</v>
      </c>
      <c r="DV1534" s="69">
        <v>0</v>
      </c>
      <c r="DW1534" s="69">
        <v>0</v>
      </c>
      <c r="DX1534" s="69">
        <v>0</v>
      </c>
      <c r="DY1534" s="69">
        <v>0</v>
      </c>
    </row>
    <row r="1535" spans="1:129" ht="14.25">
      <c r="A1535" s="69">
        <v>75015</v>
      </c>
      <c r="B1535" s="69">
        <v>0</v>
      </c>
      <c r="C1535" s="69">
        <v>1</v>
      </c>
      <c r="D1535" s="69" t="s">
        <v>3410</v>
      </c>
      <c r="E1535" s="69" t="s">
        <v>239</v>
      </c>
      <c r="F1535" s="69">
        <v>0</v>
      </c>
      <c r="G1535" s="69">
        <v>1</v>
      </c>
      <c r="H1535" s="69" t="s">
        <v>321</v>
      </c>
      <c r="I1535" s="69">
        <v>0</v>
      </c>
      <c r="J1535" s="69">
        <v>0</v>
      </c>
      <c r="K1535" s="69">
        <v>0</v>
      </c>
      <c r="M1535" s="69">
        <v>0</v>
      </c>
      <c r="N1535" s="69" t="s">
        <v>406</v>
      </c>
      <c r="O1535" s="69">
        <v>0</v>
      </c>
      <c r="P1535" s="69">
        <v>1</v>
      </c>
      <c r="Q1535" s="69">
        <v>0</v>
      </c>
      <c r="R1535" s="69">
        <f t="shared" si="295"/>
        <v>1</v>
      </c>
      <c r="S1535" s="69">
        <v>0</v>
      </c>
      <c r="T1535" s="69">
        <v>0</v>
      </c>
      <c r="U1535" s="69">
        <v>0</v>
      </c>
      <c r="V1535" s="69">
        <v>0</v>
      </c>
      <c r="W1535" s="69">
        <v>0</v>
      </c>
      <c r="X1535" s="69">
        <v>0</v>
      </c>
      <c r="Y1535" s="69">
        <v>0</v>
      </c>
      <c r="Z1535" s="69">
        <v>0</v>
      </c>
      <c r="AA1535" s="69">
        <v>4</v>
      </c>
      <c r="AB1535" s="69">
        <v>31</v>
      </c>
      <c r="AC1535" s="69">
        <v>0</v>
      </c>
      <c r="AD1535" s="69">
        <v>0</v>
      </c>
      <c r="AE1535" s="69">
        <v>0</v>
      </c>
      <c r="AF1535" s="69">
        <v>1</v>
      </c>
      <c r="AG1535" s="69">
        <v>0</v>
      </c>
      <c r="AH1535" s="69">
        <v>5</v>
      </c>
      <c r="AI1535" s="69">
        <v>0</v>
      </c>
      <c r="AJ1535" s="69">
        <v>0</v>
      </c>
      <c r="AK1535" s="69">
        <v>0</v>
      </c>
      <c r="AL1535" s="69">
        <v>0</v>
      </c>
      <c r="AM1535" s="69">
        <v>1</v>
      </c>
      <c r="AN1535" s="69">
        <v>1</v>
      </c>
      <c r="AO1535" s="69">
        <v>0</v>
      </c>
      <c r="AP1535" s="69">
        <v>0</v>
      </c>
      <c r="AQ1535" s="84">
        <v>0</v>
      </c>
      <c r="AR1535" s="69">
        <v>0</v>
      </c>
      <c r="AS1535" s="69">
        <v>0</v>
      </c>
      <c r="AT1535" s="69">
        <v>0</v>
      </c>
      <c r="AU1535" s="69">
        <v>0</v>
      </c>
      <c r="AV1535" s="69">
        <v>0</v>
      </c>
      <c r="AW1535" s="69">
        <v>0</v>
      </c>
      <c r="AX1535" s="69">
        <v>0</v>
      </c>
      <c r="AY1535" s="69">
        <v>0</v>
      </c>
      <c r="AZ1535" s="69">
        <v>0</v>
      </c>
      <c r="BA1535" s="69">
        <v>0</v>
      </c>
      <c r="BB1535" s="69">
        <v>0</v>
      </c>
      <c r="BC1535" s="69">
        <v>0</v>
      </c>
      <c r="BD1535" s="69">
        <v>0</v>
      </c>
      <c r="BE1535" s="69">
        <v>0</v>
      </c>
      <c r="BF1535" s="69">
        <v>0</v>
      </c>
      <c r="BG1535" s="69">
        <v>0</v>
      </c>
      <c r="BH1535" s="69">
        <v>0</v>
      </c>
      <c r="BK1535" s="69">
        <v>3</v>
      </c>
      <c r="BL1535" s="69">
        <v>10</v>
      </c>
      <c r="BM1535" s="69">
        <v>4</v>
      </c>
      <c r="BN1535" s="69">
        <v>31</v>
      </c>
      <c r="BO1535" s="89">
        <v>0</v>
      </c>
      <c r="BP1535" s="69">
        <v>1</v>
      </c>
      <c r="BQ1535" s="69">
        <v>1</v>
      </c>
      <c r="BR1535" s="69">
        <v>1</v>
      </c>
      <c r="BS1535" s="69">
        <v>70035</v>
      </c>
      <c r="BT1535" s="69">
        <v>0</v>
      </c>
      <c r="BU1535" s="69">
        <v>0</v>
      </c>
      <c r="BV1535" s="69">
        <v>1000</v>
      </c>
      <c r="BW1535" s="69">
        <v>8</v>
      </c>
      <c r="BY1535" s="69">
        <v>0</v>
      </c>
      <c r="BZ1535" s="69">
        <v>0</v>
      </c>
      <c r="CA1535" s="69">
        <v>31</v>
      </c>
      <c r="CB1535" s="89">
        <v>0</v>
      </c>
      <c r="CC1535" s="69">
        <v>0</v>
      </c>
      <c r="CD1535" s="69">
        <v>0</v>
      </c>
      <c r="CE1535" s="69">
        <v>0</v>
      </c>
      <c r="CF1535" s="69">
        <v>0</v>
      </c>
      <c r="CG1535" s="69">
        <v>0</v>
      </c>
      <c r="CH1535" s="69">
        <v>0</v>
      </c>
      <c r="CI1535" s="69">
        <v>0</v>
      </c>
      <c r="CJ1535" s="69">
        <v>0</v>
      </c>
      <c r="CL1535" s="69">
        <v>0</v>
      </c>
      <c r="CM1535" s="69">
        <v>0</v>
      </c>
      <c r="CN1535" s="69">
        <v>0</v>
      </c>
      <c r="CO1535" s="89">
        <v>0</v>
      </c>
      <c r="CP1535" s="69">
        <v>0</v>
      </c>
      <c r="CQ1535" s="69">
        <v>0</v>
      </c>
      <c r="CR1535" s="69">
        <v>0</v>
      </c>
      <c r="CS1535" s="69">
        <v>0</v>
      </c>
      <c r="CT1535" s="69">
        <v>0</v>
      </c>
      <c r="CU1535" s="69">
        <v>0</v>
      </c>
      <c r="CV1535" s="69">
        <v>0</v>
      </c>
      <c r="CW1535" s="69">
        <v>0</v>
      </c>
      <c r="CZ1535" s="69">
        <v>0</v>
      </c>
      <c r="DA1535" s="69">
        <v>0</v>
      </c>
      <c r="DB1535" s="69">
        <v>0</v>
      </c>
      <c r="DC1535" s="69">
        <v>0</v>
      </c>
      <c r="DD1535" s="69">
        <v>0</v>
      </c>
      <c r="DE1535" s="69">
        <v>0</v>
      </c>
      <c r="DF1535" s="69">
        <v>0</v>
      </c>
      <c r="DG1535" s="69">
        <v>1</v>
      </c>
      <c r="DI1535" s="69" t="e">
        <f>INDEX(Sheet3!$E$78:$E$1130,MATCH(A1535,Sheet3!$D$78:$D$1130,0))</f>
        <v>#N/A</v>
      </c>
      <c r="DJ1535" s="69">
        <f t="shared" si="291"/>
        <v>0</v>
      </c>
      <c r="DK1535" s="69" t="s">
        <v>3411</v>
      </c>
      <c r="DL1535" s="93" t="e">
        <f t="shared" si="292"/>
        <v>#N/A</v>
      </c>
      <c r="DM1535" s="69" t="s">
        <v>239</v>
      </c>
      <c r="DN1535" s="69" t="e">
        <f>"造成["&amp;INDEX(Sheet5!$L$2:$L$11,MATCH(BL1535,Sheet5!$J$2:$J$11,0))&amp;":"&amp;BR1535&amp;"*"&amp;BS1535/1000&amp;"]"&amp;INDEX(Sheet5!$I$2:$I$4,MATCH(BR1535,Sheet5!$H$2:$H$4,0))&amp;"的"&amp;INDEX(Sheet5!$K$2:$K$11,MATCH(BL1535,Sheet5!$J$2:$J$11,0))</f>
        <v>#N/A</v>
      </c>
      <c r="DO1535" s="69" t="e">
        <f>"造成["&amp;INDEX(Sheet5!$L$2:$L$11,MATCH(BY1535,Sheet5!$J$2:$J$11,0))&amp;":"&amp;CE1535&amp;"*"&amp;CF1535/1000&amp;"]"&amp;INDEX(Sheet5!$I$2:$I$4,MATCH(CE1535,Sheet5!$H$2:$H$4,0))&amp;"的"&amp;INDEX(Sheet5!$K$2:$K$11,MATCH(BY1535,Sheet5!$J$2:$J$11,0))</f>
        <v>#N/A</v>
      </c>
      <c r="DP1535" s="69"/>
      <c r="DQ1535" s="69"/>
      <c r="DR1535" s="69" t="e">
        <f t="shared" si="288"/>
        <v>#N/A</v>
      </c>
      <c r="DS1535" s="90">
        <f>MATCH(A1535,Sheet5!D:D,0)</f>
        <v>200</v>
      </c>
      <c r="DT1535" s="94" t="e">
        <f>MATCH(A1535,Sheet5!F:F,0)</f>
        <v>#N/A</v>
      </c>
      <c r="DU1535" s="69">
        <v>0</v>
      </c>
      <c r="DV1535" s="69">
        <v>0</v>
      </c>
      <c r="DW1535" s="69">
        <v>0</v>
      </c>
      <c r="DX1535" s="69">
        <v>0</v>
      </c>
      <c r="DY1535" s="69">
        <v>0</v>
      </c>
    </row>
    <row r="1536" spans="1:129" ht="14.25">
      <c r="A1536" s="69">
        <v>75016</v>
      </c>
      <c r="B1536" s="69">
        <v>0</v>
      </c>
      <c r="C1536" s="69">
        <v>1</v>
      </c>
      <c r="D1536" s="69" t="s">
        <v>3412</v>
      </c>
      <c r="E1536" s="69" t="s">
        <v>239</v>
      </c>
      <c r="F1536" s="69">
        <v>0</v>
      </c>
      <c r="G1536" s="69">
        <v>1</v>
      </c>
      <c r="H1536" s="69" t="s">
        <v>321</v>
      </c>
      <c r="I1536" s="69">
        <v>0</v>
      </c>
      <c r="J1536" s="69">
        <v>0</v>
      </c>
      <c r="K1536" s="69">
        <v>500</v>
      </c>
      <c r="M1536" s="69">
        <v>0</v>
      </c>
      <c r="N1536" s="69" t="s">
        <v>406</v>
      </c>
      <c r="O1536" s="69">
        <v>0</v>
      </c>
      <c r="P1536" s="69">
        <v>1</v>
      </c>
      <c r="Q1536" s="69">
        <v>0</v>
      </c>
      <c r="R1536" s="69">
        <f t="shared" si="295"/>
        <v>1</v>
      </c>
      <c r="S1536" s="69">
        <v>0</v>
      </c>
      <c r="T1536" s="69">
        <v>0</v>
      </c>
      <c r="U1536" s="69">
        <v>0</v>
      </c>
      <c r="V1536" s="69">
        <v>0</v>
      </c>
      <c r="W1536" s="69">
        <v>0</v>
      </c>
      <c r="X1536" s="69">
        <v>0</v>
      </c>
      <c r="Y1536" s="69">
        <v>0</v>
      </c>
      <c r="Z1536" s="69">
        <v>10000</v>
      </c>
      <c r="AA1536" s="69">
        <v>4</v>
      </c>
      <c r="AB1536" s="69">
        <v>31</v>
      </c>
      <c r="AC1536" s="69">
        <v>0</v>
      </c>
      <c r="AD1536" s="69">
        <v>0</v>
      </c>
      <c r="AE1536" s="69">
        <v>0</v>
      </c>
      <c r="AF1536" s="69">
        <v>1</v>
      </c>
      <c r="AG1536" s="69">
        <v>0</v>
      </c>
      <c r="AH1536" s="69">
        <v>5</v>
      </c>
      <c r="AI1536" s="69">
        <v>0</v>
      </c>
      <c r="AJ1536" s="69">
        <v>0</v>
      </c>
      <c r="AK1536" s="69">
        <v>0</v>
      </c>
      <c r="AL1536" s="69">
        <v>0</v>
      </c>
      <c r="AM1536" s="69">
        <v>1</v>
      </c>
      <c r="AN1536" s="69">
        <v>1</v>
      </c>
      <c r="AO1536" s="69">
        <v>0</v>
      </c>
      <c r="AP1536" s="69">
        <v>0</v>
      </c>
      <c r="AQ1536" s="84">
        <v>0</v>
      </c>
      <c r="AR1536" s="69">
        <v>0</v>
      </c>
      <c r="AS1536" s="69">
        <v>0</v>
      </c>
      <c r="AT1536" s="69">
        <v>0</v>
      </c>
      <c r="AU1536" s="69">
        <v>0</v>
      </c>
      <c r="AV1536" s="69">
        <v>0</v>
      </c>
      <c r="AW1536" s="69">
        <v>0</v>
      </c>
      <c r="AX1536" s="69">
        <v>0</v>
      </c>
      <c r="AY1536" s="69">
        <v>0</v>
      </c>
      <c r="AZ1536" s="69">
        <v>0</v>
      </c>
      <c r="BA1536" s="69">
        <v>0</v>
      </c>
      <c r="BB1536" s="69">
        <v>0</v>
      </c>
      <c r="BC1536" s="69">
        <v>0</v>
      </c>
      <c r="BD1536" s="69">
        <v>0</v>
      </c>
      <c r="BE1536" s="69">
        <v>0</v>
      </c>
      <c r="BF1536" s="69">
        <v>0</v>
      </c>
      <c r="BG1536" s="69">
        <v>0</v>
      </c>
      <c r="BH1536" s="69">
        <v>0</v>
      </c>
      <c r="BK1536" s="69">
        <v>3</v>
      </c>
      <c r="BL1536" s="69">
        <v>10</v>
      </c>
      <c r="BM1536" s="69">
        <v>4</v>
      </c>
      <c r="BN1536" s="69">
        <v>31</v>
      </c>
      <c r="BO1536" s="89">
        <v>0</v>
      </c>
      <c r="BP1536" s="69">
        <v>1</v>
      </c>
      <c r="BQ1536" s="69">
        <v>1</v>
      </c>
      <c r="BR1536" s="69">
        <v>1</v>
      </c>
      <c r="BS1536" s="69">
        <v>70036</v>
      </c>
      <c r="BT1536" s="69">
        <v>0</v>
      </c>
      <c r="BU1536" s="69">
        <v>0</v>
      </c>
      <c r="BV1536" s="69">
        <v>1000</v>
      </c>
      <c r="BW1536" s="69">
        <v>8</v>
      </c>
      <c r="BY1536" s="69">
        <v>0</v>
      </c>
      <c r="BZ1536" s="69">
        <v>0</v>
      </c>
      <c r="CA1536" s="69">
        <v>31</v>
      </c>
      <c r="CB1536" s="89">
        <v>0</v>
      </c>
      <c r="CC1536" s="69">
        <v>0</v>
      </c>
      <c r="CD1536" s="69">
        <v>0</v>
      </c>
      <c r="CE1536" s="69">
        <v>0</v>
      </c>
      <c r="CF1536" s="69">
        <v>0</v>
      </c>
      <c r="CG1536" s="69">
        <v>0</v>
      </c>
      <c r="CH1536" s="69">
        <v>0</v>
      </c>
      <c r="CI1536" s="69">
        <v>0</v>
      </c>
      <c r="CJ1536" s="69">
        <v>0</v>
      </c>
      <c r="CL1536" s="69">
        <v>0</v>
      </c>
      <c r="CM1536" s="69">
        <v>0</v>
      </c>
      <c r="CN1536" s="69">
        <v>0</v>
      </c>
      <c r="CO1536" s="89">
        <v>0</v>
      </c>
      <c r="CP1536" s="69">
        <v>0</v>
      </c>
      <c r="CQ1536" s="69">
        <v>0</v>
      </c>
      <c r="CR1536" s="69">
        <v>0</v>
      </c>
      <c r="CS1536" s="69">
        <v>0</v>
      </c>
      <c r="CT1536" s="69">
        <v>0</v>
      </c>
      <c r="CU1536" s="69">
        <v>0</v>
      </c>
      <c r="CV1536" s="69">
        <v>0</v>
      </c>
      <c r="CW1536" s="69">
        <v>0</v>
      </c>
      <c r="CZ1536" s="69">
        <v>0</v>
      </c>
      <c r="DA1536" s="69">
        <v>0</v>
      </c>
      <c r="DB1536" s="69">
        <v>0</v>
      </c>
      <c r="DC1536" s="69">
        <v>0</v>
      </c>
      <c r="DD1536" s="69">
        <v>0</v>
      </c>
      <c r="DE1536" s="69">
        <v>0</v>
      </c>
      <c r="DF1536" s="69">
        <v>0</v>
      </c>
      <c r="DG1536" s="69">
        <v>1</v>
      </c>
      <c r="DI1536" s="69" t="e">
        <f>INDEX(Sheet3!$E$78:$E$1130,MATCH(A1536,Sheet3!$D$78:$D$1130,0))</f>
        <v>#N/A</v>
      </c>
      <c r="DJ1536" s="69">
        <f t="shared" si="291"/>
        <v>0</v>
      </c>
      <c r="DK1536" s="69" t="s">
        <v>3413</v>
      </c>
      <c r="DL1536" s="93" t="e">
        <f t="shared" si="292"/>
        <v>#N/A</v>
      </c>
      <c r="DM1536" s="69" t="s">
        <v>239</v>
      </c>
      <c r="DN1536" s="69" t="e">
        <f>"造成["&amp;INDEX(Sheet5!$L$2:$L$11,MATCH(BL1536,Sheet5!$J$2:$J$11,0))&amp;":"&amp;BR1536&amp;"*"&amp;BS1536/1000&amp;"]"&amp;INDEX(Sheet5!$I$2:$I$4,MATCH(BR1536,Sheet5!$H$2:$H$4,0))&amp;"的"&amp;INDEX(Sheet5!$K$2:$K$11,MATCH(BL1536,Sheet5!$J$2:$J$11,0))</f>
        <v>#N/A</v>
      </c>
      <c r="DO1536" s="69" t="e">
        <f>"造成["&amp;INDEX(Sheet5!$L$2:$L$11,MATCH(BY1536,Sheet5!$J$2:$J$11,0))&amp;":"&amp;CE1536&amp;"*"&amp;CF1536/1000&amp;"]"&amp;INDEX(Sheet5!$I$2:$I$4,MATCH(CE1536,Sheet5!$H$2:$H$4,0))&amp;"的"&amp;INDEX(Sheet5!$K$2:$K$11,MATCH(BY1536,Sheet5!$J$2:$J$11,0))</f>
        <v>#N/A</v>
      </c>
      <c r="DP1536" s="69"/>
      <c r="DQ1536" s="69"/>
      <c r="DR1536" s="69" t="e">
        <f t="shared" si="288"/>
        <v>#N/A</v>
      </c>
      <c r="DS1536" s="90">
        <f>MATCH(A1536,Sheet5!D:D,0)</f>
        <v>201</v>
      </c>
      <c r="DT1536" s="94" t="e">
        <f>MATCH(A1536,Sheet5!F:F,0)</f>
        <v>#N/A</v>
      </c>
      <c r="DU1536" s="69">
        <v>0</v>
      </c>
      <c r="DV1536" s="69">
        <v>0</v>
      </c>
      <c r="DW1536" s="69">
        <v>0</v>
      </c>
      <c r="DX1536" s="69">
        <v>0</v>
      </c>
      <c r="DY1536" s="69">
        <v>0</v>
      </c>
    </row>
    <row r="1537" spans="1:130" ht="14.25">
      <c r="A1537" s="69">
        <v>75017</v>
      </c>
      <c r="B1537" s="69">
        <v>0</v>
      </c>
      <c r="C1537" s="69">
        <v>1</v>
      </c>
      <c r="D1537" s="69" t="s">
        <v>3412</v>
      </c>
      <c r="E1537" s="69" t="s">
        <v>239</v>
      </c>
      <c r="F1537" s="69">
        <v>0</v>
      </c>
      <c r="G1537" s="69">
        <v>1</v>
      </c>
      <c r="H1537" s="69" t="s">
        <v>321</v>
      </c>
      <c r="I1537" s="69">
        <v>0</v>
      </c>
      <c r="J1537" s="69">
        <v>0</v>
      </c>
      <c r="K1537" s="69">
        <v>500</v>
      </c>
      <c r="M1537" s="69">
        <v>0</v>
      </c>
      <c r="N1537" s="69" t="s">
        <v>406</v>
      </c>
      <c r="O1537" s="69">
        <v>0</v>
      </c>
      <c r="P1537" s="69">
        <v>1</v>
      </c>
      <c r="Q1537" s="69">
        <v>0</v>
      </c>
      <c r="R1537" s="69">
        <f t="shared" ref="R1537:R1550" si="296">IF(S1537&gt;0,2,1)</f>
        <v>1</v>
      </c>
      <c r="S1537" s="69">
        <v>0</v>
      </c>
      <c r="T1537" s="69">
        <v>0</v>
      </c>
      <c r="U1537" s="69">
        <v>0</v>
      </c>
      <c r="V1537" s="69">
        <v>0</v>
      </c>
      <c r="W1537" s="69">
        <v>0</v>
      </c>
      <c r="X1537" s="69">
        <v>0</v>
      </c>
      <c r="Y1537" s="69">
        <v>0</v>
      </c>
      <c r="Z1537" s="69">
        <v>10000</v>
      </c>
      <c r="AA1537" s="69">
        <v>4</v>
      </c>
      <c r="AB1537" s="69">
        <v>31</v>
      </c>
      <c r="AC1537" s="69">
        <v>0</v>
      </c>
      <c r="AD1537" s="69">
        <v>0</v>
      </c>
      <c r="AE1537" s="69">
        <v>0</v>
      </c>
      <c r="AF1537" s="69">
        <v>1</v>
      </c>
      <c r="AG1537" s="69">
        <v>0</v>
      </c>
      <c r="AH1537" s="69">
        <v>5</v>
      </c>
      <c r="AI1537" s="69">
        <v>0</v>
      </c>
      <c r="AJ1537" s="69">
        <v>0</v>
      </c>
      <c r="AK1537" s="69">
        <v>0</v>
      </c>
      <c r="AL1537" s="69">
        <v>0</v>
      </c>
      <c r="AM1537" s="69">
        <v>1</v>
      </c>
      <c r="AN1537" s="69">
        <v>1</v>
      </c>
      <c r="AO1537" s="69">
        <v>0</v>
      </c>
      <c r="AP1537" s="69">
        <v>0</v>
      </c>
      <c r="AQ1537" s="84">
        <v>0</v>
      </c>
      <c r="AR1537" s="69">
        <v>0</v>
      </c>
      <c r="AS1537" s="69">
        <v>0</v>
      </c>
      <c r="AT1537" s="69">
        <v>0</v>
      </c>
      <c r="AU1537" s="69">
        <v>0</v>
      </c>
      <c r="AV1537" s="69">
        <v>0</v>
      </c>
      <c r="AW1537" s="69">
        <v>0</v>
      </c>
      <c r="AX1537" s="69">
        <v>0</v>
      </c>
      <c r="AY1537" s="69">
        <v>0</v>
      </c>
      <c r="AZ1537" s="69">
        <v>0</v>
      </c>
      <c r="BA1537" s="69">
        <v>0</v>
      </c>
      <c r="BB1537" s="69">
        <v>0</v>
      </c>
      <c r="BC1537" s="69">
        <v>0</v>
      </c>
      <c r="BD1537" s="69">
        <v>0</v>
      </c>
      <c r="BE1537" s="69">
        <v>0</v>
      </c>
      <c r="BF1537" s="69">
        <v>0</v>
      </c>
      <c r="BG1537" s="69">
        <v>0</v>
      </c>
      <c r="BH1537" s="69">
        <v>0</v>
      </c>
      <c r="BK1537" s="69">
        <v>3</v>
      </c>
      <c r="BL1537" s="69">
        <v>10</v>
      </c>
      <c r="BM1537" s="69">
        <v>4</v>
      </c>
      <c r="BN1537" s="69">
        <v>31</v>
      </c>
      <c r="BO1537" s="89">
        <v>0</v>
      </c>
      <c r="BP1537" s="69">
        <v>1</v>
      </c>
      <c r="BQ1537" s="69">
        <v>1</v>
      </c>
      <c r="BR1537" s="69">
        <v>1</v>
      </c>
      <c r="BS1537" s="69">
        <v>70037</v>
      </c>
      <c r="BT1537" s="69">
        <v>0</v>
      </c>
      <c r="BU1537" s="69">
        <v>0</v>
      </c>
      <c r="BV1537" s="69">
        <v>1000</v>
      </c>
      <c r="BW1537" s="69">
        <v>8</v>
      </c>
      <c r="BY1537" s="69">
        <v>0</v>
      </c>
      <c r="BZ1537" s="69">
        <v>0</v>
      </c>
      <c r="CA1537" s="69">
        <v>31</v>
      </c>
      <c r="CB1537" s="89">
        <v>0</v>
      </c>
      <c r="CC1537" s="69">
        <v>0</v>
      </c>
      <c r="CD1537" s="69">
        <v>0</v>
      </c>
      <c r="CE1537" s="69">
        <v>0</v>
      </c>
      <c r="CF1537" s="69">
        <v>0</v>
      </c>
      <c r="CG1537" s="69">
        <v>0</v>
      </c>
      <c r="CH1537" s="69">
        <v>0</v>
      </c>
      <c r="CI1537" s="69">
        <v>0</v>
      </c>
      <c r="CJ1537" s="69">
        <v>0</v>
      </c>
      <c r="CL1537" s="69">
        <v>0</v>
      </c>
      <c r="CM1537" s="69">
        <v>0</v>
      </c>
      <c r="CN1537" s="69">
        <v>0</v>
      </c>
      <c r="CO1537" s="89">
        <v>0</v>
      </c>
      <c r="CP1537" s="69">
        <v>0</v>
      </c>
      <c r="CQ1537" s="69">
        <v>0</v>
      </c>
      <c r="CR1537" s="69">
        <v>0</v>
      </c>
      <c r="CS1537" s="69">
        <v>0</v>
      </c>
      <c r="CT1537" s="69">
        <v>0</v>
      </c>
      <c r="CU1537" s="69">
        <v>0</v>
      </c>
      <c r="CV1537" s="69">
        <v>0</v>
      </c>
      <c r="CW1537" s="69">
        <v>0</v>
      </c>
      <c r="CZ1537" s="69">
        <v>0</v>
      </c>
      <c r="DA1537" s="69">
        <v>0</v>
      </c>
      <c r="DB1537" s="69">
        <v>0</v>
      </c>
      <c r="DC1537" s="69">
        <v>0</v>
      </c>
      <c r="DD1537" s="69">
        <v>0</v>
      </c>
      <c r="DE1537" s="69">
        <v>0</v>
      </c>
      <c r="DF1537" s="69">
        <v>0</v>
      </c>
      <c r="DG1537" s="69">
        <v>1</v>
      </c>
      <c r="DI1537" s="69" t="e">
        <f>INDEX(Sheet3!$E$78:$E$1130,MATCH(A1537,Sheet3!$D$78:$D$1130,0))</f>
        <v>#N/A</v>
      </c>
      <c r="DJ1537" s="69">
        <f t="shared" si="291"/>
        <v>0</v>
      </c>
      <c r="DK1537" s="69" t="s">
        <v>3413</v>
      </c>
      <c r="DL1537" s="93" t="e">
        <f t="shared" si="292"/>
        <v>#N/A</v>
      </c>
      <c r="DM1537" s="69" t="s">
        <v>239</v>
      </c>
      <c r="DN1537" s="69" t="e">
        <f>"造成["&amp;INDEX(Sheet5!$L$2:$L$11,MATCH(BL1537,Sheet5!$J$2:$J$11,0))&amp;":"&amp;BR1537&amp;"*"&amp;BS1537/1000&amp;"]"&amp;INDEX(Sheet5!$I$2:$I$4,MATCH(BR1537,Sheet5!$H$2:$H$4,0))&amp;"的"&amp;INDEX(Sheet5!$K$2:$K$11,MATCH(BL1537,Sheet5!$J$2:$J$11,0))</f>
        <v>#N/A</v>
      </c>
      <c r="DO1537" s="69" t="e">
        <f>"造成["&amp;INDEX(Sheet5!$L$2:$L$11,MATCH(BY1537,Sheet5!$J$2:$J$11,0))&amp;":"&amp;CE1537&amp;"*"&amp;CF1537/1000&amp;"]"&amp;INDEX(Sheet5!$I$2:$I$4,MATCH(CE1537,Sheet5!$H$2:$H$4,0))&amp;"的"&amp;INDEX(Sheet5!$K$2:$K$11,MATCH(BY1537,Sheet5!$J$2:$J$11,0))</f>
        <v>#N/A</v>
      </c>
      <c r="DP1537" s="69"/>
      <c r="DQ1537" s="69"/>
      <c r="DR1537" s="69" t="e">
        <f t="shared" si="288"/>
        <v>#N/A</v>
      </c>
      <c r="DS1537" s="90">
        <f>MATCH(A1537,Sheet5!D:D,0)</f>
        <v>202</v>
      </c>
      <c r="DT1537" s="94" t="e">
        <f>MATCH(A1537,Sheet5!F:F,0)</f>
        <v>#N/A</v>
      </c>
      <c r="DU1537" s="69">
        <v>0</v>
      </c>
      <c r="DV1537" s="69">
        <v>0</v>
      </c>
      <c r="DW1537" s="69">
        <v>0</v>
      </c>
      <c r="DX1537" s="69">
        <v>0</v>
      </c>
      <c r="DY1537" s="69">
        <v>0</v>
      </c>
    </row>
    <row r="1538" spans="1:130" ht="14.25">
      <c r="A1538" s="69">
        <v>75018</v>
      </c>
      <c r="B1538" s="69">
        <v>0</v>
      </c>
      <c r="C1538" s="69">
        <v>1</v>
      </c>
      <c r="D1538" s="69" t="s">
        <v>3412</v>
      </c>
      <c r="E1538" s="69" t="s">
        <v>239</v>
      </c>
      <c r="F1538" s="69">
        <v>0</v>
      </c>
      <c r="G1538" s="69">
        <v>1</v>
      </c>
      <c r="H1538" s="69" t="s">
        <v>321</v>
      </c>
      <c r="I1538" s="69">
        <v>0</v>
      </c>
      <c r="J1538" s="69">
        <v>0</v>
      </c>
      <c r="K1538" s="69">
        <v>500</v>
      </c>
      <c r="M1538" s="69">
        <v>0</v>
      </c>
      <c r="N1538" s="69" t="s">
        <v>406</v>
      </c>
      <c r="O1538" s="69">
        <v>0</v>
      </c>
      <c r="P1538" s="69">
        <v>1</v>
      </c>
      <c r="Q1538" s="69">
        <v>0</v>
      </c>
      <c r="R1538" s="69">
        <f t="shared" si="296"/>
        <v>1</v>
      </c>
      <c r="S1538" s="69">
        <v>0</v>
      </c>
      <c r="T1538" s="69">
        <v>0</v>
      </c>
      <c r="U1538" s="69">
        <v>0</v>
      </c>
      <c r="V1538" s="69">
        <v>0</v>
      </c>
      <c r="W1538" s="69">
        <v>0</v>
      </c>
      <c r="X1538" s="69">
        <v>0</v>
      </c>
      <c r="Y1538" s="69">
        <v>0</v>
      </c>
      <c r="Z1538" s="69">
        <v>10000</v>
      </c>
      <c r="AA1538" s="69">
        <v>4</v>
      </c>
      <c r="AB1538" s="69">
        <v>31</v>
      </c>
      <c r="AC1538" s="69">
        <v>0</v>
      </c>
      <c r="AD1538" s="69">
        <v>0</v>
      </c>
      <c r="AE1538" s="69">
        <v>0</v>
      </c>
      <c r="AF1538" s="69">
        <v>1</v>
      </c>
      <c r="AG1538" s="69">
        <v>0</v>
      </c>
      <c r="AH1538" s="69">
        <v>5</v>
      </c>
      <c r="AI1538" s="69">
        <v>0</v>
      </c>
      <c r="AJ1538" s="69">
        <v>0</v>
      </c>
      <c r="AK1538" s="69">
        <v>0</v>
      </c>
      <c r="AL1538" s="69">
        <v>0</v>
      </c>
      <c r="AM1538" s="69">
        <v>1</v>
      </c>
      <c r="AN1538" s="69">
        <v>1</v>
      </c>
      <c r="AO1538" s="69">
        <v>0</v>
      </c>
      <c r="AP1538" s="69">
        <v>0</v>
      </c>
      <c r="AQ1538" s="84">
        <v>0</v>
      </c>
      <c r="AR1538" s="69">
        <v>0</v>
      </c>
      <c r="AS1538" s="69">
        <v>0</v>
      </c>
      <c r="AT1538" s="69">
        <v>0</v>
      </c>
      <c r="AU1538" s="69">
        <v>0</v>
      </c>
      <c r="AV1538" s="69">
        <v>0</v>
      </c>
      <c r="AW1538" s="69">
        <v>0</v>
      </c>
      <c r="AX1538" s="69">
        <v>0</v>
      </c>
      <c r="AY1538" s="69">
        <v>0</v>
      </c>
      <c r="AZ1538" s="69">
        <v>0</v>
      </c>
      <c r="BA1538" s="69">
        <v>0</v>
      </c>
      <c r="BB1538" s="69">
        <v>0</v>
      </c>
      <c r="BC1538" s="69">
        <v>0</v>
      </c>
      <c r="BD1538" s="69">
        <v>0</v>
      </c>
      <c r="BE1538" s="69">
        <v>0</v>
      </c>
      <c r="BF1538" s="69">
        <v>0</v>
      </c>
      <c r="BG1538" s="69">
        <v>0</v>
      </c>
      <c r="BH1538" s="69">
        <v>0</v>
      </c>
      <c r="BK1538" s="69">
        <v>3</v>
      </c>
      <c r="BL1538" s="69">
        <v>10</v>
      </c>
      <c r="BM1538" s="69">
        <v>4</v>
      </c>
      <c r="BN1538" s="69">
        <v>31</v>
      </c>
      <c r="BO1538" s="89">
        <v>0</v>
      </c>
      <c r="BP1538" s="69">
        <v>1</v>
      </c>
      <c r="BQ1538" s="69">
        <v>1</v>
      </c>
      <c r="BR1538" s="69">
        <v>1</v>
      </c>
      <c r="BS1538" s="69">
        <v>70038</v>
      </c>
      <c r="BT1538" s="69">
        <v>0</v>
      </c>
      <c r="BU1538" s="69">
        <v>0</v>
      </c>
      <c r="BV1538" s="69">
        <v>1000</v>
      </c>
      <c r="BW1538" s="69">
        <v>8</v>
      </c>
      <c r="BY1538" s="69">
        <v>0</v>
      </c>
      <c r="BZ1538" s="69">
        <v>0</v>
      </c>
      <c r="CA1538" s="69">
        <v>31</v>
      </c>
      <c r="CB1538" s="89">
        <v>0</v>
      </c>
      <c r="CC1538" s="69">
        <v>0</v>
      </c>
      <c r="CD1538" s="69">
        <v>0</v>
      </c>
      <c r="CE1538" s="69">
        <v>0</v>
      </c>
      <c r="CF1538" s="69">
        <v>0</v>
      </c>
      <c r="CG1538" s="69">
        <v>0</v>
      </c>
      <c r="CH1538" s="69">
        <v>0</v>
      </c>
      <c r="CI1538" s="69">
        <v>0</v>
      </c>
      <c r="CJ1538" s="69">
        <v>0</v>
      </c>
      <c r="CL1538" s="69">
        <v>0</v>
      </c>
      <c r="CM1538" s="69">
        <v>0</v>
      </c>
      <c r="CN1538" s="69">
        <v>0</v>
      </c>
      <c r="CO1538" s="89">
        <v>0</v>
      </c>
      <c r="CP1538" s="69">
        <v>0</v>
      </c>
      <c r="CQ1538" s="69">
        <v>0</v>
      </c>
      <c r="CR1538" s="69">
        <v>0</v>
      </c>
      <c r="CS1538" s="69">
        <v>0</v>
      </c>
      <c r="CT1538" s="69">
        <v>0</v>
      </c>
      <c r="CU1538" s="69">
        <v>0</v>
      </c>
      <c r="CV1538" s="69">
        <v>0</v>
      </c>
      <c r="CW1538" s="69">
        <v>0</v>
      </c>
      <c r="CZ1538" s="69">
        <v>0</v>
      </c>
      <c r="DA1538" s="69">
        <v>0</v>
      </c>
      <c r="DB1538" s="69">
        <v>0</v>
      </c>
      <c r="DC1538" s="69">
        <v>0</v>
      </c>
      <c r="DD1538" s="69">
        <v>0</v>
      </c>
      <c r="DE1538" s="69">
        <v>0</v>
      </c>
      <c r="DF1538" s="69">
        <v>0</v>
      </c>
      <c r="DG1538" s="69">
        <v>1</v>
      </c>
      <c r="DI1538" s="69" t="e">
        <f>INDEX(Sheet3!$E$78:$E$1130,MATCH(A1538,Sheet3!$D$78:$D$1130,0))</f>
        <v>#N/A</v>
      </c>
      <c r="DJ1538" s="69">
        <f t="shared" si="291"/>
        <v>0</v>
      </c>
      <c r="DK1538" s="69" t="s">
        <v>3413</v>
      </c>
      <c r="DL1538" s="93" t="e">
        <f t="shared" si="292"/>
        <v>#N/A</v>
      </c>
      <c r="DM1538" s="69" t="s">
        <v>239</v>
      </c>
      <c r="DN1538" s="69" t="e">
        <f>"造成["&amp;INDEX(Sheet5!$L$2:$L$11,MATCH(BL1538,Sheet5!$J$2:$J$11,0))&amp;":"&amp;BR1538&amp;"*"&amp;BS1538/1000&amp;"]"&amp;INDEX(Sheet5!$I$2:$I$4,MATCH(BR1538,Sheet5!$H$2:$H$4,0))&amp;"的"&amp;INDEX(Sheet5!$K$2:$K$11,MATCH(BL1538,Sheet5!$J$2:$J$11,0))</f>
        <v>#N/A</v>
      </c>
      <c r="DO1538" s="69" t="e">
        <f>"造成["&amp;INDEX(Sheet5!$L$2:$L$11,MATCH(BY1538,Sheet5!$J$2:$J$11,0))&amp;":"&amp;CE1538&amp;"*"&amp;CF1538/1000&amp;"]"&amp;INDEX(Sheet5!$I$2:$I$4,MATCH(CE1538,Sheet5!$H$2:$H$4,0))&amp;"的"&amp;INDEX(Sheet5!$K$2:$K$11,MATCH(BY1538,Sheet5!$J$2:$J$11,0))</f>
        <v>#N/A</v>
      </c>
      <c r="DP1538" s="69"/>
      <c r="DQ1538" s="69"/>
      <c r="DR1538" s="69" t="e">
        <f t="shared" si="288"/>
        <v>#N/A</v>
      </c>
      <c r="DS1538" s="90">
        <f>MATCH(A1538,Sheet5!D:D,0)</f>
        <v>203</v>
      </c>
      <c r="DT1538" s="94" t="e">
        <f>MATCH(A1538,Sheet5!F:F,0)</f>
        <v>#N/A</v>
      </c>
      <c r="DU1538" s="69">
        <v>0</v>
      </c>
      <c r="DV1538" s="69">
        <v>0</v>
      </c>
      <c r="DW1538" s="69">
        <v>0</v>
      </c>
      <c r="DX1538" s="69">
        <v>0</v>
      </c>
      <c r="DY1538" s="69">
        <v>0</v>
      </c>
    </row>
    <row r="1539" spans="1:130" ht="14.25">
      <c r="A1539" s="69">
        <v>75019</v>
      </c>
      <c r="B1539" s="69">
        <v>0</v>
      </c>
      <c r="C1539" s="69">
        <v>1</v>
      </c>
      <c r="D1539" s="69" t="s">
        <v>3412</v>
      </c>
      <c r="E1539" s="69" t="s">
        <v>239</v>
      </c>
      <c r="F1539" s="69">
        <v>0</v>
      </c>
      <c r="G1539" s="69">
        <v>1</v>
      </c>
      <c r="H1539" s="69" t="s">
        <v>321</v>
      </c>
      <c r="I1539" s="69">
        <v>0</v>
      </c>
      <c r="J1539" s="69">
        <v>0</v>
      </c>
      <c r="K1539" s="69">
        <v>500</v>
      </c>
      <c r="M1539" s="69">
        <v>0</v>
      </c>
      <c r="N1539" s="69" t="s">
        <v>406</v>
      </c>
      <c r="O1539" s="69">
        <v>0</v>
      </c>
      <c r="P1539" s="69">
        <v>1</v>
      </c>
      <c r="Q1539" s="69">
        <v>0</v>
      </c>
      <c r="R1539" s="69">
        <f t="shared" si="296"/>
        <v>1</v>
      </c>
      <c r="S1539" s="69">
        <v>0</v>
      </c>
      <c r="T1539" s="69">
        <v>0</v>
      </c>
      <c r="U1539" s="69">
        <v>0</v>
      </c>
      <c r="V1539" s="69">
        <v>0</v>
      </c>
      <c r="W1539" s="69">
        <v>0</v>
      </c>
      <c r="X1539" s="69">
        <v>0</v>
      </c>
      <c r="Y1539" s="69">
        <v>0</v>
      </c>
      <c r="Z1539" s="69">
        <v>10000</v>
      </c>
      <c r="AA1539" s="69">
        <v>4</v>
      </c>
      <c r="AB1539" s="69">
        <v>31</v>
      </c>
      <c r="AC1539" s="69">
        <v>0</v>
      </c>
      <c r="AD1539" s="69">
        <v>0</v>
      </c>
      <c r="AE1539" s="69">
        <v>0</v>
      </c>
      <c r="AF1539" s="69">
        <v>1</v>
      </c>
      <c r="AG1539" s="69">
        <v>0</v>
      </c>
      <c r="AH1539" s="69">
        <v>5</v>
      </c>
      <c r="AI1539" s="69">
        <v>0</v>
      </c>
      <c r="AJ1539" s="69">
        <v>0</v>
      </c>
      <c r="AK1539" s="69">
        <v>0</v>
      </c>
      <c r="AL1539" s="69">
        <v>0</v>
      </c>
      <c r="AM1539" s="69">
        <v>1</v>
      </c>
      <c r="AN1539" s="69">
        <v>1</v>
      </c>
      <c r="AO1539" s="69">
        <v>0</v>
      </c>
      <c r="AP1539" s="69">
        <v>0</v>
      </c>
      <c r="AQ1539" s="84">
        <v>0</v>
      </c>
      <c r="AR1539" s="69">
        <v>0</v>
      </c>
      <c r="AS1539" s="69">
        <v>0</v>
      </c>
      <c r="AT1539" s="69">
        <v>0</v>
      </c>
      <c r="AU1539" s="69">
        <v>0</v>
      </c>
      <c r="AV1539" s="69">
        <v>0</v>
      </c>
      <c r="AW1539" s="69">
        <v>0</v>
      </c>
      <c r="AX1539" s="69">
        <v>0</v>
      </c>
      <c r="AY1539" s="69">
        <v>0</v>
      </c>
      <c r="AZ1539" s="69">
        <v>0</v>
      </c>
      <c r="BA1539" s="69">
        <v>0</v>
      </c>
      <c r="BB1539" s="69">
        <v>0</v>
      </c>
      <c r="BC1539" s="69">
        <v>0</v>
      </c>
      <c r="BD1539" s="69">
        <v>0</v>
      </c>
      <c r="BE1539" s="69">
        <v>0</v>
      </c>
      <c r="BF1539" s="69">
        <v>0</v>
      </c>
      <c r="BG1539" s="69">
        <v>0</v>
      </c>
      <c r="BH1539" s="69">
        <v>0</v>
      </c>
      <c r="BK1539" s="69">
        <v>3</v>
      </c>
      <c r="BL1539" s="69">
        <v>10</v>
      </c>
      <c r="BM1539" s="69">
        <v>4</v>
      </c>
      <c r="BN1539" s="69">
        <v>31</v>
      </c>
      <c r="BO1539" s="89">
        <v>0</v>
      </c>
      <c r="BP1539" s="69">
        <v>1</v>
      </c>
      <c r="BQ1539" s="69">
        <v>1</v>
      </c>
      <c r="BR1539" s="69">
        <v>1</v>
      </c>
      <c r="BS1539" s="69">
        <v>70039</v>
      </c>
      <c r="BT1539" s="69">
        <v>0</v>
      </c>
      <c r="BU1539" s="69">
        <v>0</v>
      </c>
      <c r="BV1539" s="69">
        <v>1000</v>
      </c>
      <c r="BW1539" s="69">
        <v>8</v>
      </c>
      <c r="BY1539" s="69">
        <v>0</v>
      </c>
      <c r="BZ1539" s="69">
        <v>0</v>
      </c>
      <c r="CA1539" s="69">
        <v>31</v>
      </c>
      <c r="CB1539" s="89">
        <v>0</v>
      </c>
      <c r="CC1539" s="69">
        <v>0</v>
      </c>
      <c r="CD1539" s="69">
        <v>0</v>
      </c>
      <c r="CE1539" s="69">
        <v>0</v>
      </c>
      <c r="CF1539" s="69">
        <v>0</v>
      </c>
      <c r="CG1539" s="69">
        <v>0</v>
      </c>
      <c r="CH1539" s="69">
        <v>0</v>
      </c>
      <c r="CI1539" s="69">
        <v>0</v>
      </c>
      <c r="CJ1539" s="69">
        <v>0</v>
      </c>
      <c r="CL1539" s="69">
        <v>0</v>
      </c>
      <c r="CM1539" s="69">
        <v>0</v>
      </c>
      <c r="CN1539" s="69">
        <v>0</v>
      </c>
      <c r="CO1539" s="89">
        <v>0</v>
      </c>
      <c r="CP1539" s="69">
        <v>0</v>
      </c>
      <c r="CQ1539" s="69">
        <v>0</v>
      </c>
      <c r="CR1539" s="69">
        <v>0</v>
      </c>
      <c r="CS1539" s="69">
        <v>0</v>
      </c>
      <c r="CT1539" s="69">
        <v>0</v>
      </c>
      <c r="CU1539" s="69">
        <v>0</v>
      </c>
      <c r="CV1539" s="69">
        <v>0</v>
      </c>
      <c r="CW1539" s="69">
        <v>0</v>
      </c>
      <c r="CZ1539" s="69">
        <v>0</v>
      </c>
      <c r="DA1539" s="69">
        <v>0</v>
      </c>
      <c r="DB1539" s="69">
        <v>0</v>
      </c>
      <c r="DC1539" s="69">
        <v>0</v>
      </c>
      <c r="DD1539" s="69">
        <v>0</v>
      </c>
      <c r="DE1539" s="69">
        <v>0</v>
      </c>
      <c r="DF1539" s="69">
        <v>0</v>
      </c>
      <c r="DG1539" s="69">
        <v>1</v>
      </c>
      <c r="DI1539" s="69" t="e">
        <f>INDEX(Sheet3!$E$78:$E$1130,MATCH(A1539,Sheet3!$D$78:$D$1130,0))</f>
        <v>#N/A</v>
      </c>
      <c r="DJ1539" s="69">
        <f t="shared" si="291"/>
        <v>0</v>
      </c>
      <c r="DK1539" s="69" t="s">
        <v>3413</v>
      </c>
      <c r="DL1539" s="93" t="e">
        <f t="shared" si="292"/>
        <v>#N/A</v>
      </c>
      <c r="DM1539" s="69" t="s">
        <v>239</v>
      </c>
      <c r="DN1539" s="69" t="e">
        <f>"造成["&amp;INDEX(Sheet5!$L$2:$L$11,MATCH(BL1539,Sheet5!$J$2:$J$11,0))&amp;":"&amp;BR1539&amp;"*"&amp;BS1539/1000&amp;"]"&amp;INDEX(Sheet5!$I$2:$I$4,MATCH(BR1539,Sheet5!$H$2:$H$4,0))&amp;"的"&amp;INDEX(Sheet5!$K$2:$K$11,MATCH(BL1539,Sheet5!$J$2:$J$11,0))</f>
        <v>#N/A</v>
      </c>
      <c r="DO1539" s="69" t="e">
        <f>"造成["&amp;INDEX(Sheet5!$L$2:$L$11,MATCH(BY1539,Sheet5!$J$2:$J$11,0))&amp;":"&amp;CE1539&amp;"*"&amp;CF1539/1000&amp;"]"&amp;INDEX(Sheet5!$I$2:$I$4,MATCH(CE1539,Sheet5!$H$2:$H$4,0))&amp;"的"&amp;INDEX(Sheet5!$K$2:$K$11,MATCH(BY1539,Sheet5!$J$2:$J$11,0))</f>
        <v>#N/A</v>
      </c>
      <c r="DP1539" s="69"/>
      <c r="DQ1539" s="69"/>
      <c r="DR1539" s="69" t="e">
        <f t="shared" si="288"/>
        <v>#N/A</v>
      </c>
      <c r="DS1539" s="90">
        <f>MATCH(A1539,Sheet5!D:D,0)</f>
        <v>204</v>
      </c>
      <c r="DT1539" s="94" t="e">
        <f>MATCH(A1539,Sheet5!F:F,0)</f>
        <v>#N/A</v>
      </c>
      <c r="DU1539" s="69">
        <v>0</v>
      </c>
      <c r="DV1539" s="69">
        <v>0</v>
      </c>
      <c r="DW1539" s="69">
        <v>0</v>
      </c>
      <c r="DX1539" s="69">
        <v>0</v>
      </c>
      <c r="DY1539" s="69">
        <v>0</v>
      </c>
    </row>
    <row r="1540" spans="1:130" ht="14.25">
      <c r="A1540" s="69">
        <v>75020</v>
      </c>
      <c r="B1540" s="69">
        <v>0</v>
      </c>
      <c r="C1540" s="69">
        <v>1</v>
      </c>
      <c r="D1540" s="69" t="s">
        <v>3412</v>
      </c>
      <c r="E1540" s="69" t="s">
        <v>239</v>
      </c>
      <c r="F1540" s="69">
        <v>0</v>
      </c>
      <c r="G1540" s="69">
        <v>1</v>
      </c>
      <c r="H1540" s="69" t="s">
        <v>321</v>
      </c>
      <c r="I1540" s="69">
        <v>0</v>
      </c>
      <c r="J1540" s="69">
        <v>0</v>
      </c>
      <c r="K1540" s="69">
        <v>500</v>
      </c>
      <c r="M1540" s="69">
        <v>0</v>
      </c>
      <c r="N1540" s="69" t="s">
        <v>406</v>
      </c>
      <c r="O1540" s="69">
        <v>0</v>
      </c>
      <c r="P1540" s="69">
        <v>1</v>
      </c>
      <c r="Q1540" s="69">
        <v>0</v>
      </c>
      <c r="R1540" s="69">
        <f t="shared" si="296"/>
        <v>1</v>
      </c>
      <c r="S1540" s="69">
        <v>0</v>
      </c>
      <c r="T1540" s="69">
        <v>0</v>
      </c>
      <c r="U1540" s="69">
        <v>0</v>
      </c>
      <c r="V1540" s="69">
        <v>0</v>
      </c>
      <c r="W1540" s="69">
        <v>0</v>
      </c>
      <c r="X1540" s="69">
        <v>0</v>
      </c>
      <c r="Y1540" s="69">
        <v>0</v>
      </c>
      <c r="Z1540" s="69">
        <v>10000</v>
      </c>
      <c r="AA1540" s="69">
        <v>4</v>
      </c>
      <c r="AB1540" s="69">
        <v>31</v>
      </c>
      <c r="AC1540" s="69">
        <v>0</v>
      </c>
      <c r="AD1540" s="69">
        <v>0</v>
      </c>
      <c r="AE1540" s="69">
        <v>0</v>
      </c>
      <c r="AF1540" s="69">
        <v>1</v>
      </c>
      <c r="AG1540" s="69">
        <v>0</v>
      </c>
      <c r="AH1540" s="69">
        <v>5</v>
      </c>
      <c r="AI1540" s="69">
        <v>0</v>
      </c>
      <c r="AJ1540" s="69">
        <v>0</v>
      </c>
      <c r="AK1540" s="69">
        <v>0</v>
      </c>
      <c r="AL1540" s="69">
        <v>0</v>
      </c>
      <c r="AM1540" s="69">
        <v>1</v>
      </c>
      <c r="AN1540" s="69">
        <v>1</v>
      </c>
      <c r="AO1540" s="69">
        <v>0</v>
      </c>
      <c r="AP1540" s="69">
        <v>0</v>
      </c>
      <c r="AQ1540" s="84">
        <v>0</v>
      </c>
      <c r="AR1540" s="69">
        <v>0</v>
      </c>
      <c r="AS1540" s="69">
        <v>0</v>
      </c>
      <c r="AT1540" s="69">
        <v>0</v>
      </c>
      <c r="AU1540" s="69">
        <v>0</v>
      </c>
      <c r="AV1540" s="69">
        <v>0</v>
      </c>
      <c r="AW1540" s="69">
        <v>0</v>
      </c>
      <c r="AX1540" s="69">
        <v>0</v>
      </c>
      <c r="AY1540" s="69">
        <v>0</v>
      </c>
      <c r="AZ1540" s="69">
        <v>0</v>
      </c>
      <c r="BA1540" s="69">
        <v>0</v>
      </c>
      <c r="BB1540" s="69">
        <v>0</v>
      </c>
      <c r="BC1540" s="69">
        <v>0</v>
      </c>
      <c r="BD1540" s="69">
        <v>0</v>
      </c>
      <c r="BE1540" s="69">
        <v>0</v>
      </c>
      <c r="BF1540" s="69">
        <v>0</v>
      </c>
      <c r="BG1540" s="69">
        <v>0</v>
      </c>
      <c r="BH1540" s="69">
        <v>0</v>
      </c>
      <c r="BK1540" s="69">
        <v>3</v>
      </c>
      <c r="BL1540" s="69">
        <v>10</v>
      </c>
      <c r="BM1540" s="69">
        <v>4</v>
      </c>
      <c r="BN1540" s="69">
        <v>31</v>
      </c>
      <c r="BO1540" s="89">
        <v>0</v>
      </c>
      <c r="BP1540" s="69">
        <v>1</v>
      </c>
      <c r="BQ1540" s="69">
        <v>1</v>
      </c>
      <c r="BR1540" s="69">
        <v>1</v>
      </c>
      <c r="BS1540" s="69">
        <v>70040</v>
      </c>
      <c r="BT1540" s="69">
        <v>0</v>
      </c>
      <c r="BU1540" s="69">
        <v>0</v>
      </c>
      <c r="BV1540" s="69">
        <v>1000</v>
      </c>
      <c r="BW1540" s="69">
        <v>8</v>
      </c>
      <c r="BY1540" s="69">
        <v>0</v>
      </c>
      <c r="BZ1540" s="69">
        <v>0</v>
      </c>
      <c r="CA1540" s="69">
        <v>31</v>
      </c>
      <c r="CB1540" s="89">
        <v>0</v>
      </c>
      <c r="CC1540" s="69">
        <v>0</v>
      </c>
      <c r="CD1540" s="69">
        <v>0</v>
      </c>
      <c r="CE1540" s="69">
        <v>0</v>
      </c>
      <c r="CF1540" s="69">
        <v>0</v>
      </c>
      <c r="CG1540" s="69">
        <v>0</v>
      </c>
      <c r="CH1540" s="69">
        <v>0</v>
      </c>
      <c r="CI1540" s="69">
        <v>0</v>
      </c>
      <c r="CJ1540" s="69">
        <v>0</v>
      </c>
      <c r="CL1540" s="69">
        <v>0</v>
      </c>
      <c r="CM1540" s="69">
        <v>0</v>
      </c>
      <c r="CN1540" s="69">
        <v>0</v>
      </c>
      <c r="CO1540" s="89">
        <v>0</v>
      </c>
      <c r="CP1540" s="69">
        <v>0</v>
      </c>
      <c r="CQ1540" s="69">
        <v>0</v>
      </c>
      <c r="CR1540" s="69">
        <v>0</v>
      </c>
      <c r="CS1540" s="69">
        <v>0</v>
      </c>
      <c r="CT1540" s="69">
        <v>0</v>
      </c>
      <c r="CU1540" s="69">
        <v>0</v>
      </c>
      <c r="CV1540" s="69">
        <v>0</v>
      </c>
      <c r="CW1540" s="69">
        <v>0</v>
      </c>
      <c r="CZ1540" s="69">
        <v>0</v>
      </c>
      <c r="DA1540" s="69">
        <v>0</v>
      </c>
      <c r="DB1540" s="69">
        <v>0</v>
      </c>
      <c r="DC1540" s="69">
        <v>0</v>
      </c>
      <c r="DD1540" s="69">
        <v>0</v>
      </c>
      <c r="DE1540" s="69">
        <v>0</v>
      </c>
      <c r="DF1540" s="69">
        <v>0</v>
      </c>
      <c r="DG1540" s="69">
        <v>1</v>
      </c>
      <c r="DI1540" s="69" t="e">
        <f>INDEX(Sheet3!$E$78:$E$1130,MATCH(A1540,Sheet3!$D$78:$D$1130,0))</f>
        <v>#N/A</v>
      </c>
      <c r="DJ1540" s="69">
        <f t="shared" si="291"/>
        <v>0</v>
      </c>
      <c r="DK1540" s="69" t="s">
        <v>3413</v>
      </c>
      <c r="DL1540" s="93" t="e">
        <f t="shared" si="292"/>
        <v>#N/A</v>
      </c>
      <c r="DM1540" s="69" t="s">
        <v>239</v>
      </c>
      <c r="DN1540" s="69" t="e">
        <f>"造成["&amp;INDEX(Sheet5!$L$2:$L$11,MATCH(BL1540,Sheet5!$J$2:$J$11,0))&amp;":"&amp;BR1540&amp;"*"&amp;BS1540/1000&amp;"]"&amp;INDEX(Sheet5!$I$2:$I$4,MATCH(BR1540,Sheet5!$H$2:$H$4,0))&amp;"的"&amp;INDEX(Sheet5!$K$2:$K$11,MATCH(BL1540,Sheet5!$J$2:$J$11,0))</f>
        <v>#N/A</v>
      </c>
      <c r="DO1540" s="69" t="e">
        <f>"造成["&amp;INDEX(Sheet5!$L$2:$L$11,MATCH(BY1540,Sheet5!$J$2:$J$11,0))&amp;":"&amp;CE1540&amp;"*"&amp;CF1540/1000&amp;"]"&amp;INDEX(Sheet5!$I$2:$I$4,MATCH(CE1540,Sheet5!$H$2:$H$4,0))&amp;"的"&amp;INDEX(Sheet5!$K$2:$K$11,MATCH(BY1540,Sheet5!$J$2:$J$11,0))</f>
        <v>#N/A</v>
      </c>
      <c r="DP1540" s="69"/>
      <c r="DQ1540" s="69"/>
      <c r="DR1540" s="69" t="e">
        <f t="shared" si="288"/>
        <v>#N/A</v>
      </c>
      <c r="DS1540" s="90">
        <f>MATCH(A1540,Sheet5!D:D,0)</f>
        <v>205</v>
      </c>
      <c r="DT1540" s="94" t="e">
        <f>MATCH(A1540,Sheet5!F:F,0)</f>
        <v>#N/A</v>
      </c>
      <c r="DU1540" s="69">
        <v>0</v>
      </c>
      <c r="DV1540" s="69">
        <v>0</v>
      </c>
      <c r="DW1540" s="69">
        <v>0</v>
      </c>
      <c r="DX1540" s="69">
        <v>0</v>
      </c>
      <c r="DY1540" s="69">
        <v>0</v>
      </c>
    </row>
    <row r="1541" spans="1:130" ht="14.25">
      <c r="A1541" s="69">
        <v>75021</v>
      </c>
      <c r="B1541" s="69">
        <v>0</v>
      </c>
      <c r="C1541" s="69">
        <v>1</v>
      </c>
      <c r="D1541" s="69" t="s">
        <v>3410</v>
      </c>
      <c r="E1541" s="69" t="s">
        <v>239</v>
      </c>
      <c r="F1541" s="69">
        <v>0</v>
      </c>
      <c r="G1541" s="69">
        <v>1</v>
      </c>
      <c r="H1541" s="69" t="s">
        <v>321</v>
      </c>
      <c r="I1541" s="69">
        <v>0</v>
      </c>
      <c r="J1541" s="69">
        <v>0</v>
      </c>
      <c r="K1541" s="69">
        <v>0</v>
      </c>
      <c r="M1541" s="69">
        <v>0</v>
      </c>
      <c r="N1541" s="69" t="s">
        <v>406</v>
      </c>
      <c r="O1541" s="69">
        <v>0</v>
      </c>
      <c r="P1541" s="69">
        <v>1</v>
      </c>
      <c r="Q1541" s="69">
        <v>0</v>
      </c>
      <c r="R1541" s="69">
        <f t="shared" si="296"/>
        <v>1</v>
      </c>
      <c r="S1541" s="69">
        <v>0</v>
      </c>
      <c r="T1541" s="69">
        <v>0</v>
      </c>
      <c r="U1541" s="69">
        <v>0</v>
      </c>
      <c r="V1541" s="69">
        <v>0</v>
      </c>
      <c r="W1541" s="69">
        <v>0</v>
      </c>
      <c r="X1541" s="69">
        <v>0</v>
      </c>
      <c r="Y1541" s="69">
        <v>0</v>
      </c>
      <c r="Z1541" s="69">
        <v>0</v>
      </c>
      <c r="AA1541" s="69">
        <v>4</v>
      </c>
      <c r="AB1541" s="69">
        <v>31</v>
      </c>
      <c r="AC1541" s="69">
        <v>0</v>
      </c>
      <c r="AD1541" s="69">
        <v>0</v>
      </c>
      <c r="AE1541" s="69">
        <v>0</v>
      </c>
      <c r="AF1541" s="69">
        <v>1</v>
      </c>
      <c r="AG1541" s="69">
        <v>0</v>
      </c>
      <c r="AH1541" s="69">
        <v>5</v>
      </c>
      <c r="AI1541" s="69">
        <v>0</v>
      </c>
      <c r="AJ1541" s="69">
        <v>0</v>
      </c>
      <c r="AK1541" s="69">
        <v>0</v>
      </c>
      <c r="AL1541" s="69">
        <v>0</v>
      </c>
      <c r="AM1541" s="69">
        <v>1</v>
      </c>
      <c r="AN1541" s="69">
        <v>1</v>
      </c>
      <c r="AO1541" s="69">
        <v>0</v>
      </c>
      <c r="AP1541" s="69">
        <v>0</v>
      </c>
      <c r="AQ1541" s="84">
        <v>0</v>
      </c>
      <c r="AR1541" s="69">
        <v>0</v>
      </c>
      <c r="AS1541" s="69">
        <v>0</v>
      </c>
      <c r="AT1541" s="69">
        <v>0</v>
      </c>
      <c r="AU1541" s="69">
        <v>0</v>
      </c>
      <c r="AV1541" s="69">
        <v>0</v>
      </c>
      <c r="AW1541" s="69">
        <v>0</v>
      </c>
      <c r="AX1541" s="69">
        <v>0</v>
      </c>
      <c r="AY1541" s="69">
        <v>0</v>
      </c>
      <c r="AZ1541" s="69">
        <v>0</v>
      </c>
      <c r="BA1541" s="69">
        <v>0</v>
      </c>
      <c r="BB1541" s="69">
        <v>0</v>
      </c>
      <c r="BC1541" s="69">
        <v>0</v>
      </c>
      <c r="BD1541" s="69">
        <v>0</v>
      </c>
      <c r="BE1541" s="69">
        <v>0</v>
      </c>
      <c r="BF1541" s="69">
        <v>0</v>
      </c>
      <c r="BG1541" s="69">
        <v>0</v>
      </c>
      <c r="BH1541" s="69">
        <v>0</v>
      </c>
      <c r="BK1541" s="69">
        <v>3</v>
      </c>
      <c r="BL1541" s="69">
        <v>10</v>
      </c>
      <c r="BM1541" s="69">
        <v>4</v>
      </c>
      <c r="BN1541" s="69">
        <v>31</v>
      </c>
      <c r="BO1541" s="89">
        <v>0</v>
      </c>
      <c r="BP1541" s="69">
        <v>1</v>
      </c>
      <c r="BQ1541" s="69">
        <v>1</v>
      </c>
      <c r="BR1541" s="69">
        <v>1</v>
      </c>
      <c r="BS1541" s="69">
        <v>73001</v>
      </c>
      <c r="BT1541" s="69">
        <v>0</v>
      </c>
      <c r="BU1541" s="69">
        <v>0</v>
      </c>
      <c r="BV1541" s="69">
        <v>1000</v>
      </c>
      <c r="BW1541" s="69">
        <v>8</v>
      </c>
      <c r="BY1541" s="69">
        <v>0</v>
      </c>
      <c r="BZ1541" s="69">
        <v>0</v>
      </c>
      <c r="CA1541" s="69">
        <v>31</v>
      </c>
      <c r="CB1541" s="89">
        <v>0</v>
      </c>
      <c r="CC1541" s="69">
        <v>0</v>
      </c>
      <c r="CD1541" s="69">
        <v>0</v>
      </c>
      <c r="CE1541" s="69">
        <v>0</v>
      </c>
      <c r="CF1541" s="69">
        <v>0</v>
      </c>
      <c r="CG1541" s="69">
        <v>0</v>
      </c>
      <c r="CH1541" s="69">
        <v>0</v>
      </c>
      <c r="CI1541" s="69">
        <v>0</v>
      </c>
      <c r="CJ1541" s="69">
        <v>0</v>
      </c>
      <c r="CL1541" s="69">
        <v>0</v>
      </c>
      <c r="CM1541" s="69">
        <v>0</v>
      </c>
      <c r="CN1541" s="69">
        <v>0</v>
      </c>
      <c r="CO1541" s="89">
        <v>0</v>
      </c>
      <c r="CP1541" s="69">
        <v>0</v>
      </c>
      <c r="CQ1541" s="69">
        <v>0</v>
      </c>
      <c r="CR1541" s="69">
        <v>0</v>
      </c>
      <c r="CS1541" s="69">
        <v>0</v>
      </c>
      <c r="CT1541" s="69">
        <v>0</v>
      </c>
      <c r="CU1541" s="69">
        <v>0</v>
      </c>
      <c r="CV1541" s="69">
        <v>0</v>
      </c>
      <c r="CW1541" s="69">
        <v>0</v>
      </c>
      <c r="CZ1541" s="69">
        <v>0</v>
      </c>
      <c r="DA1541" s="69">
        <v>0</v>
      </c>
      <c r="DB1541" s="69">
        <v>0</v>
      </c>
      <c r="DC1541" s="69">
        <v>0</v>
      </c>
      <c r="DD1541" s="69">
        <v>0</v>
      </c>
      <c r="DE1541" s="69">
        <v>0</v>
      </c>
      <c r="DF1541" s="69">
        <v>0</v>
      </c>
      <c r="DG1541" s="69">
        <v>1</v>
      </c>
      <c r="DI1541" s="69" t="e">
        <f>INDEX(Sheet3!$E$78:$E$1130,MATCH(A1541,Sheet3!$D$78:$D$1130,0))</f>
        <v>#N/A</v>
      </c>
      <c r="DJ1541" s="69">
        <f t="shared" ref="DJ1541:DJ1551" si="297">IFERROR(DI1541,F1541)</f>
        <v>0</v>
      </c>
      <c r="DK1541" s="69" t="s">
        <v>3411</v>
      </c>
      <c r="DL1541" s="93" t="e">
        <f t="shared" ref="DL1541:DL1550" si="298">DM1541&amp;DN1541</f>
        <v>#N/A</v>
      </c>
      <c r="DM1541" s="69" t="s">
        <v>239</v>
      </c>
      <c r="DN1541" s="69" t="e">
        <f>"造成["&amp;INDEX(Sheet5!$L$2:$L$11,MATCH(BL1541,Sheet5!$J$2:$J$11,0))&amp;":"&amp;BR1541&amp;"*"&amp;BS1541/1000&amp;"]"&amp;INDEX(Sheet5!$I$2:$I$4,MATCH(BR1541,Sheet5!$H$2:$H$4,0))&amp;"的"&amp;INDEX(Sheet5!$K$2:$K$11,MATCH(BL1541,Sheet5!$J$2:$J$11,0))</f>
        <v>#N/A</v>
      </c>
      <c r="DO1541" s="69" t="e">
        <f>"造成["&amp;INDEX(Sheet5!$L$2:$L$11,MATCH(BY1541,Sheet5!$J$2:$J$11,0))&amp;":"&amp;CE1541&amp;"*"&amp;CF1541/1000&amp;"]"&amp;INDEX(Sheet5!$I$2:$I$4,MATCH(CE1541,Sheet5!$H$2:$H$4,0))&amp;"的"&amp;INDEX(Sheet5!$K$2:$K$11,MATCH(BY1541,Sheet5!$J$2:$J$11,0))</f>
        <v>#N/A</v>
      </c>
      <c r="DP1541" s="69"/>
      <c r="DQ1541" s="69"/>
      <c r="DR1541" s="69" t="e">
        <f t="shared" si="288"/>
        <v>#N/A</v>
      </c>
      <c r="DS1541" s="90" t="e">
        <f>MATCH(A1541,Sheet5!D:D,0)</f>
        <v>#N/A</v>
      </c>
      <c r="DT1541" s="94" t="e">
        <f>MATCH(A1541,Sheet5!F:F,0)</f>
        <v>#N/A</v>
      </c>
      <c r="DU1541" s="69">
        <v>0</v>
      </c>
      <c r="DV1541" s="69">
        <v>0</v>
      </c>
      <c r="DW1541" s="69">
        <v>0</v>
      </c>
      <c r="DX1541" s="69">
        <v>0</v>
      </c>
      <c r="DY1541" s="69">
        <v>0</v>
      </c>
    </row>
    <row r="1542" spans="1:130" ht="14.25">
      <c r="A1542" s="69">
        <v>75022</v>
      </c>
      <c r="B1542" s="69">
        <v>0</v>
      </c>
      <c r="C1542" s="69">
        <v>1</v>
      </c>
      <c r="D1542" s="69" t="s">
        <v>3410</v>
      </c>
      <c r="E1542" s="69" t="s">
        <v>239</v>
      </c>
      <c r="F1542" s="69">
        <v>0</v>
      </c>
      <c r="G1542" s="69">
        <v>1</v>
      </c>
      <c r="H1542" s="69" t="s">
        <v>321</v>
      </c>
      <c r="I1542" s="69">
        <v>0</v>
      </c>
      <c r="J1542" s="69">
        <v>0</v>
      </c>
      <c r="K1542" s="69">
        <v>0</v>
      </c>
      <c r="M1542" s="69">
        <v>0</v>
      </c>
      <c r="N1542" s="69" t="s">
        <v>406</v>
      </c>
      <c r="O1542" s="69">
        <v>0</v>
      </c>
      <c r="P1542" s="69">
        <v>1</v>
      </c>
      <c r="Q1542" s="69">
        <v>0</v>
      </c>
      <c r="R1542" s="69">
        <f t="shared" si="296"/>
        <v>1</v>
      </c>
      <c r="S1542" s="69">
        <v>0</v>
      </c>
      <c r="T1542" s="69">
        <v>0</v>
      </c>
      <c r="U1542" s="69">
        <v>0</v>
      </c>
      <c r="V1542" s="69">
        <v>0</v>
      </c>
      <c r="W1542" s="69">
        <v>0</v>
      </c>
      <c r="X1542" s="69">
        <v>0</v>
      </c>
      <c r="Y1542" s="69">
        <v>0</v>
      </c>
      <c r="Z1542" s="69">
        <v>0</v>
      </c>
      <c r="AA1542" s="69">
        <v>4</v>
      </c>
      <c r="AB1542" s="69">
        <v>31</v>
      </c>
      <c r="AC1542" s="69">
        <v>0</v>
      </c>
      <c r="AD1542" s="69">
        <v>0</v>
      </c>
      <c r="AE1542" s="69">
        <v>0</v>
      </c>
      <c r="AF1542" s="69">
        <v>1</v>
      </c>
      <c r="AG1542" s="69">
        <v>0</v>
      </c>
      <c r="AH1542" s="69">
        <v>5</v>
      </c>
      <c r="AI1542" s="69">
        <v>0</v>
      </c>
      <c r="AJ1542" s="69">
        <v>0</v>
      </c>
      <c r="AK1542" s="69">
        <v>0</v>
      </c>
      <c r="AL1542" s="69">
        <v>0</v>
      </c>
      <c r="AM1542" s="69">
        <v>1</v>
      </c>
      <c r="AN1542" s="69">
        <v>1</v>
      </c>
      <c r="AO1542" s="69">
        <v>0</v>
      </c>
      <c r="AP1542" s="69">
        <v>0</v>
      </c>
      <c r="AQ1542" s="84">
        <v>0</v>
      </c>
      <c r="AR1542" s="69">
        <v>0</v>
      </c>
      <c r="AS1542" s="69">
        <v>0</v>
      </c>
      <c r="AT1542" s="69">
        <v>0</v>
      </c>
      <c r="AU1542" s="69">
        <v>0</v>
      </c>
      <c r="AV1542" s="69">
        <v>0</v>
      </c>
      <c r="AW1542" s="69">
        <v>0</v>
      </c>
      <c r="AX1542" s="69">
        <v>0</v>
      </c>
      <c r="AY1542" s="69">
        <v>0</v>
      </c>
      <c r="AZ1542" s="69">
        <v>0</v>
      </c>
      <c r="BA1542" s="69">
        <v>0</v>
      </c>
      <c r="BB1542" s="69">
        <v>0</v>
      </c>
      <c r="BC1542" s="69">
        <v>0</v>
      </c>
      <c r="BD1542" s="69">
        <v>0</v>
      </c>
      <c r="BE1542" s="69">
        <v>0</v>
      </c>
      <c r="BF1542" s="69">
        <v>0</v>
      </c>
      <c r="BG1542" s="69">
        <v>0</v>
      </c>
      <c r="BH1542" s="69">
        <v>0</v>
      </c>
      <c r="BK1542" s="69">
        <v>3</v>
      </c>
      <c r="BL1542" s="69">
        <v>10</v>
      </c>
      <c r="BM1542" s="69">
        <v>4</v>
      </c>
      <c r="BN1542" s="69">
        <v>31</v>
      </c>
      <c r="BO1542" s="89">
        <v>0</v>
      </c>
      <c r="BP1542" s="69">
        <v>1</v>
      </c>
      <c r="BQ1542" s="69">
        <v>1</v>
      </c>
      <c r="BR1542" s="69">
        <v>1</v>
      </c>
      <c r="BS1542" s="69">
        <v>73002</v>
      </c>
      <c r="BT1542" s="69">
        <v>0</v>
      </c>
      <c r="BU1542" s="69">
        <v>0</v>
      </c>
      <c r="BV1542" s="69">
        <v>1000</v>
      </c>
      <c r="BW1542" s="69">
        <v>8</v>
      </c>
      <c r="BY1542" s="69">
        <v>0</v>
      </c>
      <c r="BZ1542" s="69">
        <v>0</v>
      </c>
      <c r="CA1542" s="69">
        <v>31</v>
      </c>
      <c r="CB1542" s="89">
        <v>0</v>
      </c>
      <c r="CC1542" s="69">
        <v>0</v>
      </c>
      <c r="CD1542" s="69">
        <v>0</v>
      </c>
      <c r="CE1542" s="69">
        <v>0</v>
      </c>
      <c r="CF1542" s="69">
        <v>0</v>
      </c>
      <c r="CG1542" s="69">
        <v>0</v>
      </c>
      <c r="CH1542" s="69">
        <v>0</v>
      </c>
      <c r="CI1542" s="69">
        <v>0</v>
      </c>
      <c r="CJ1542" s="69">
        <v>0</v>
      </c>
      <c r="CL1542" s="69">
        <v>0</v>
      </c>
      <c r="CM1542" s="69">
        <v>0</v>
      </c>
      <c r="CN1542" s="69">
        <v>0</v>
      </c>
      <c r="CO1542" s="89">
        <v>0</v>
      </c>
      <c r="CP1542" s="69">
        <v>0</v>
      </c>
      <c r="CQ1542" s="69">
        <v>0</v>
      </c>
      <c r="CR1542" s="69">
        <v>0</v>
      </c>
      <c r="CS1542" s="69">
        <v>0</v>
      </c>
      <c r="CT1542" s="69">
        <v>0</v>
      </c>
      <c r="CU1542" s="69">
        <v>0</v>
      </c>
      <c r="CV1542" s="69">
        <v>0</v>
      </c>
      <c r="CW1542" s="69">
        <v>0</v>
      </c>
      <c r="CZ1542" s="69">
        <v>0</v>
      </c>
      <c r="DA1542" s="69">
        <v>0</v>
      </c>
      <c r="DB1542" s="69">
        <v>0</v>
      </c>
      <c r="DC1542" s="69">
        <v>0</v>
      </c>
      <c r="DD1542" s="69">
        <v>0</v>
      </c>
      <c r="DE1542" s="69">
        <v>0</v>
      </c>
      <c r="DF1542" s="69">
        <v>0</v>
      </c>
      <c r="DG1542" s="69">
        <v>1</v>
      </c>
      <c r="DI1542" s="69" t="e">
        <f>INDEX(Sheet3!$E$78:$E$1130,MATCH(A1542,Sheet3!$D$78:$D$1130,0))</f>
        <v>#N/A</v>
      </c>
      <c r="DJ1542" s="69">
        <f t="shared" si="297"/>
        <v>0</v>
      </c>
      <c r="DK1542" s="69" t="s">
        <v>3411</v>
      </c>
      <c r="DL1542" s="93" t="e">
        <f t="shared" si="298"/>
        <v>#N/A</v>
      </c>
      <c r="DM1542" s="69" t="s">
        <v>239</v>
      </c>
      <c r="DN1542" s="69" t="e">
        <f>"造成["&amp;INDEX(Sheet5!$L$2:$L$11,MATCH(BL1542,Sheet5!$J$2:$J$11,0))&amp;":"&amp;BR1542&amp;"*"&amp;BS1542/1000&amp;"]"&amp;INDEX(Sheet5!$I$2:$I$4,MATCH(BR1542,Sheet5!$H$2:$H$4,0))&amp;"的"&amp;INDEX(Sheet5!$K$2:$K$11,MATCH(BL1542,Sheet5!$J$2:$J$11,0))</f>
        <v>#N/A</v>
      </c>
      <c r="DO1542" s="69" t="e">
        <f>"造成["&amp;INDEX(Sheet5!$L$2:$L$11,MATCH(BY1542,Sheet5!$J$2:$J$11,0))&amp;":"&amp;CE1542&amp;"*"&amp;CF1542/1000&amp;"]"&amp;INDEX(Sheet5!$I$2:$I$4,MATCH(CE1542,Sheet5!$H$2:$H$4,0))&amp;"的"&amp;INDEX(Sheet5!$K$2:$K$11,MATCH(BY1542,Sheet5!$J$2:$J$11,0))</f>
        <v>#N/A</v>
      </c>
      <c r="DP1542" s="69"/>
      <c r="DQ1542" s="69"/>
      <c r="DR1542" s="69" t="e">
        <f t="shared" si="288"/>
        <v>#N/A</v>
      </c>
      <c r="DS1542" s="90" t="e">
        <f>MATCH(A1542,Sheet5!D:D,0)</f>
        <v>#N/A</v>
      </c>
      <c r="DT1542" s="94" t="e">
        <f>MATCH(A1542,Sheet5!F:F,0)</f>
        <v>#N/A</v>
      </c>
      <c r="DU1542" s="69">
        <v>0</v>
      </c>
      <c r="DV1542" s="69">
        <v>0</v>
      </c>
      <c r="DW1542" s="69">
        <v>0</v>
      </c>
      <c r="DX1542" s="69">
        <v>0</v>
      </c>
      <c r="DY1542" s="69">
        <v>0</v>
      </c>
    </row>
    <row r="1543" spans="1:130" ht="14.25">
      <c r="A1543" s="69">
        <v>75023</v>
      </c>
      <c r="B1543" s="69">
        <v>0</v>
      </c>
      <c r="C1543" s="69">
        <v>1</v>
      </c>
      <c r="D1543" s="69" t="s">
        <v>3410</v>
      </c>
      <c r="E1543" s="69" t="s">
        <v>239</v>
      </c>
      <c r="F1543" s="69">
        <v>0</v>
      </c>
      <c r="G1543" s="69">
        <v>1</v>
      </c>
      <c r="H1543" s="69" t="s">
        <v>321</v>
      </c>
      <c r="I1543" s="69">
        <v>0</v>
      </c>
      <c r="J1543" s="69">
        <v>0</v>
      </c>
      <c r="K1543" s="69">
        <v>0</v>
      </c>
      <c r="M1543" s="69">
        <v>0</v>
      </c>
      <c r="N1543" s="69" t="s">
        <v>406</v>
      </c>
      <c r="O1543" s="69">
        <v>0</v>
      </c>
      <c r="P1543" s="69">
        <v>1</v>
      </c>
      <c r="Q1543" s="69">
        <v>0</v>
      </c>
      <c r="R1543" s="69">
        <f t="shared" si="296"/>
        <v>1</v>
      </c>
      <c r="S1543" s="69">
        <v>0</v>
      </c>
      <c r="T1543" s="69">
        <v>0</v>
      </c>
      <c r="U1543" s="69">
        <v>0</v>
      </c>
      <c r="V1543" s="69">
        <v>0</v>
      </c>
      <c r="W1543" s="69">
        <v>0</v>
      </c>
      <c r="X1543" s="69">
        <v>0</v>
      </c>
      <c r="Y1543" s="69">
        <v>0</v>
      </c>
      <c r="Z1543" s="69">
        <v>0</v>
      </c>
      <c r="AA1543" s="69">
        <v>4</v>
      </c>
      <c r="AB1543" s="69">
        <v>31</v>
      </c>
      <c r="AC1543" s="69">
        <v>0</v>
      </c>
      <c r="AD1543" s="69">
        <v>0</v>
      </c>
      <c r="AE1543" s="69">
        <v>0</v>
      </c>
      <c r="AF1543" s="69">
        <v>1</v>
      </c>
      <c r="AG1543" s="69">
        <v>0</v>
      </c>
      <c r="AH1543" s="69">
        <v>5</v>
      </c>
      <c r="AI1543" s="69">
        <v>0</v>
      </c>
      <c r="AJ1543" s="69">
        <v>0</v>
      </c>
      <c r="AK1543" s="69">
        <v>0</v>
      </c>
      <c r="AL1543" s="69">
        <v>0</v>
      </c>
      <c r="AM1543" s="69">
        <v>1</v>
      </c>
      <c r="AN1543" s="69">
        <v>1</v>
      </c>
      <c r="AO1543" s="69">
        <v>0</v>
      </c>
      <c r="AP1543" s="69">
        <v>0</v>
      </c>
      <c r="AQ1543" s="84">
        <v>0</v>
      </c>
      <c r="AR1543" s="69">
        <v>0</v>
      </c>
      <c r="AS1543" s="69">
        <v>0</v>
      </c>
      <c r="AT1543" s="69">
        <v>0</v>
      </c>
      <c r="AU1543" s="69">
        <v>0</v>
      </c>
      <c r="AV1543" s="69">
        <v>0</v>
      </c>
      <c r="AW1543" s="69">
        <v>0</v>
      </c>
      <c r="AX1543" s="69">
        <v>0</v>
      </c>
      <c r="AY1543" s="69">
        <v>0</v>
      </c>
      <c r="AZ1543" s="69">
        <v>0</v>
      </c>
      <c r="BA1543" s="69">
        <v>0</v>
      </c>
      <c r="BB1543" s="69">
        <v>0</v>
      </c>
      <c r="BC1543" s="69">
        <v>0</v>
      </c>
      <c r="BD1543" s="69">
        <v>0</v>
      </c>
      <c r="BE1543" s="69">
        <v>0</v>
      </c>
      <c r="BF1543" s="69">
        <v>0</v>
      </c>
      <c r="BG1543" s="69">
        <v>0</v>
      </c>
      <c r="BH1543" s="69">
        <v>0</v>
      </c>
      <c r="BK1543" s="69">
        <v>3</v>
      </c>
      <c r="BL1543" s="69">
        <v>10</v>
      </c>
      <c r="BM1543" s="69">
        <v>4</v>
      </c>
      <c r="BN1543" s="69">
        <v>31</v>
      </c>
      <c r="BO1543" s="89">
        <v>0</v>
      </c>
      <c r="BP1543" s="69">
        <v>1</v>
      </c>
      <c r="BQ1543" s="69">
        <v>1</v>
      </c>
      <c r="BR1543" s="69">
        <v>1</v>
      </c>
      <c r="BS1543" s="69">
        <v>73003</v>
      </c>
      <c r="BT1543" s="69">
        <v>0</v>
      </c>
      <c r="BU1543" s="69">
        <v>0</v>
      </c>
      <c r="BV1543" s="69">
        <v>1000</v>
      </c>
      <c r="BW1543" s="69">
        <v>8</v>
      </c>
      <c r="BY1543" s="69">
        <v>0</v>
      </c>
      <c r="BZ1543" s="69">
        <v>0</v>
      </c>
      <c r="CA1543" s="69">
        <v>31</v>
      </c>
      <c r="CB1543" s="89">
        <v>0</v>
      </c>
      <c r="CC1543" s="69">
        <v>0</v>
      </c>
      <c r="CD1543" s="69">
        <v>0</v>
      </c>
      <c r="CE1543" s="69">
        <v>0</v>
      </c>
      <c r="CF1543" s="69">
        <v>0</v>
      </c>
      <c r="CG1543" s="69">
        <v>0</v>
      </c>
      <c r="CH1543" s="69">
        <v>0</v>
      </c>
      <c r="CI1543" s="69">
        <v>0</v>
      </c>
      <c r="CJ1543" s="69">
        <v>0</v>
      </c>
      <c r="CL1543" s="69">
        <v>0</v>
      </c>
      <c r="CM1543" s="69">
        <v>0</v>
      </c>
      <c r="CN1543" s="69">
        <v>0</v>
      </c>
      <c r="CO1543" s="89">
        <v>0</v>
      </c>
      <c r="CP1543" s="69">
        <v>0</v>
      </c>
      <c r="CQ1543" s="69">
        <v>0</v>
      </c>
      <c r="CR1543" s="69">
        <v>0</v>
      </c>
      <c r="CS1543" s="69">
        <v>0</v>
      </c>
      <c r="CT1543" s="69">
        <v>0</v>
      </c>
      <c r="CU1543" s="69">
        <v>0</v>
      </c>
      <c r="CV1543" s="69">
        <v>0</v>
      </c>
      <c r="CW1543" s="69">
        <v>0</v>
      </c>
      <c r="CZ1543" s="69">
        <v>0</v>
      </c>
      <c r="DA1543" s="69">
        <v>0</v>
      </c>
      <c r="DB1543" s="69">
        <v>0</v>
      </c>
      <c r="DC1543" s="69">
        <v>0</v>
      </c>
      <c r="DD1543" s="69">
        <v>0</v>
      </c>
      <c r="DE1543" s="69">
        <v>0</v>
      </c>
      <c r="DF1543" s="69">
        <v>0</v>
      </c>
      <c r="DG1543" s="69">
        <v>1</v>
      </c>
      <c r="DI1543" s="69" t="e">
        <f>INDEX(Sheet3!$E$78:$E$1130,MATCH(A1543,Sheet3!$D$78:$D$1130,0))</f>
        <v>#N/A</v>
      </c>
      <c r="DJ1543" s="69">
        <f t="shared" si="297"/>
        <v>0</v>
      </c>
      <c r="DK1543" s="69" t="s">
        <v>3411</v>
      </c>
      <c r="DL1543" s="93" t="e">
        <f t="shared" si="298"/>
        <v>#N/A</v>
      </c>
      <c r="DM1543" s="69" t="s">
        <v>239</v>
      </c>
      <c r="DN1543" s="69" t="e">
        <f>"造成["&amp;INDEX(Sheet5!$L$2:$L$11,MATCH(BL1543,Sheet5!$J$2:$J$11,0))&amp;":"&amp;BR1543&amp;"*"&amp;BS1543/1000&amp;"]"&amp;INDEX(Sheet5!$I$2:$I$4,MATCH(BR1543,Sheet5!$H$2:$H$4,0))&amp;"的"&amp;INDEX(Sheet5!$K$2:$K$11,MATCH(BL1543,Sheet5!$J$2:$J$11,0))</f>
        <v>#N/A</v>
      </c>
      <c r="DO1543" s="69" t="e">
        <f>"造成["&amp;INDEX(Sheet5!$L$2:$L$11,MATCH(BY1543,Sheet5!$J$2:$J$11,0))&amp;":"&amp;CE1543&amp;"*"&amp;CF1543/1000&amp;"]"&amp;INDEX(Sheet5!$I$2:$I$4,MATCH(CE1543,Sheet5!$H$2:$H$4,0))&amp;"的"&amp;INDEX(Sheet5!$K$2:$K$11,MATCH(BY1543,Sheet5!$J$2:$J$11,0))</f>
        <v>#N/A</v>
      </c>
      <c r="DP1543" s="69"/>
      <c r="DQ1543" s="69"/>
      <c r="DR1543" s="69" t="e">
        <f t="shared" si="288"/>
        <v>#N/A</v>
      </c>
      <c r="DS1543" s="90" t="e">
        <f>MATCH(A1543,Sheet5!D:D,0)</f>
        <v>#N/A</v>
      </c>
      <c r="DT1543" s="94" t="e">
        <f>MATCH(A1543,Sheet5!F:F,0)</f>
        <v>#N/A</v>
      </c>
      <c r="DU1543" s="69">
        <v>0</v>
      </c>
      <c r="DV1543" s="69">
        <v>0</v>
      </c>
      <c r="DW1543" s="69">
        <v>0</v>
      </c>
      <c r="DX1543" s="69">
        <v>0</v>
      </c>
      <c r="DY1543" s="69">
        <v>0</v>
      </c>
    </row>
    <row r="1544" spans="1:130" ht="14.25">
      <c r="A1544" s="69">
        <v>75024</v>
      </c>
      <c r="B1544" s="69">
        <v>0</v>
      </c>
      <c r="C1544" s="69">
        <v>1</v>
      </c>
      <c r="D1544" s="69" t="s">
        <v>3410</v>
      </c>
      <c r="E1544" s="69" t="s">
        <v>239</v>
      </c>
      <c r="F1544" s="69">
        <v>0</v>
      </c>
      <c r="G1544" s="69">
        <v>1</v>
      </c>
      <c r="H1544" s="69" t="s">
        <v>321</v>
      </c>
      <c r="I1544" s="69">
        <v>0</v>
      </c>
      <c r="J1544" s="69">
        <v>0</v>
      </c>
      <c r="K1544" s="69">
        <v>0</v>
      </c>
      <c r="M1544" s="69">
        <v>0</v>
      </c>
      <c r="N1544" s="69" t="s">
        <v>406</v>
      </c>
      <c r="O1544" s="69">
        <v>0</v>
      </c>
      <c r="P1544" s="69">
        <v>1</v>
      </c>
      <c r="Q1544" s="69">
        <v>0</v>
      </c>
      <c r="R1544" s="69">
        <f t="shared" si="296"/>
        <v>1</v>
      </c>
      <c r="S1544" s="69">
        <v>0</v>
      </c>
      <c r="T1544" s="69">
        <v>0</v>
      </c>
      <c r="U1544" s="69">
        <v>0</v>
      </c>
      <c r="V1544" s="69">
        <v>0</v>
      </c>
      <c r="W1544" s="69">
        <v>0</v>
      </c>
      <c r="X1544" s="69">
        <v>0</v>
      </c>
      <c r="Y1544" s="69">
        <v>0</v>
      </c>
      <c r="Z1544" s="69">
        <v>0</v>
      </c>
      <c r="AA1544" s="69">
        <v>4</v>
      </c>
      <c r="AB1544" s="69">
        <v>31</v>
      </c>
      <c r="AC1544" s="69">
        <v>0</v>
      </c>
      <c r="AD1544" s="69">
        <v>0</v>
      </c>
      <c r="AE1544" s="69">
        <v>0</v>
      </c>
      <c r="AF1544" s="69">
        <v>1</v>
      </c>
      <c r="AG1544" s="69">
        <v>0</v>
      </c>
      <c r="AH1544" s="69">
        <v>5</v>
      </c>
      <c r="AI1544" s="69">
        <v>0</v>
      </c>
      <c r="AJ1544" s="69">
        <v>0</v>
      </c>
      <c r="AK1544" s="69">
        <v>0</v>
      </c>
      <c r="AL1544" s="69">
        <v>0</v>
      </c>
      <c r="AM1544" s="69">
        <v>1</v>
      </c>
      <c r="AN1544" s="69">
        <v>1</v>
      </c>
      <c r="AO1544" s="69">
        <v>0</v>
      </c>
      <c r="AP1544" s="69">
        <v>0</v>
      </c>
      <c r="AQ1544" s="84">
        <v>0</v>
      </c>
      <c r="AR1544" s="69">
        <v>0</v>
      </c>
      <c r="AS1544" s="69">
        <v>0</v>
      </c>
      <c r="AT1544" s="69">
        <v>0</v>
      </c>
      <c r="AU1544" s="69">
        <v>0</v>
      </c>
      <c r="AV1544" s="69">
        <v>0</v>
      </c>
      <c r="AW1544" s="69">
        <v>0</v>
      </c>
      <c r="AX1544" s="69">
        <v>0</v>
      </c>
      <c r="AY1544" s="69">
        <v>0</v>
      </c>
      <c r="AZ1544" s="69">
        <v>0</v>
      </c>
      <c r="BA1544" s="69">
        <v>0</v>
      </c>
      <c r="BB1544" s="69">
        <v>0</v>
      </c>
      <c r="BC1544" s="69">
        <v>0</v>
      </c>
      <c r="BD1544" s="69">
        <v>0</v>
      </c>
      <c r="BE1544" s="69">
        <v>0</v>
      </c>
      <c r="BF1544" s="69">
        <v>0</v>
      </c>
      <c r="BG1544" s="69">
        <v>0</v>
      </c>
      <c r="BH1544" s="69">
        <v>0</v>
      </c>
      <c r="BK1544" s="69">
        <v>3</v>
      </c>
      <c r="BL1544" s="69">
        <v>10</v>
      </c>
      <c r="BM1544" s="69">
        <v>4</v>
      </c>
      <c r="BN1544" s="69">
        <v>31</v>
      </c>
      <c r="BO1544" s="89">
        <v>0</v>
      </c>
      <c r="BP1544" s="69">
        <v>1</v>
      </c>
      <c r="BQ1544" s="69">
        <v>1</v>
      </c>
      <c r="BR1544" s="69">
        <v>1</v>
      </c>
      <c r="BS1544" s="69">
        <v>73004</v>
      </c>
      <c r="BT1544" s="69">
        <v>0</v>
      </c>
      <c r="BU1544" s="69">
        <v>0</v>
      </c>
      <c r="BV1544" s="69">
        <v>1000</v>
      </c>
      <c r="BW1544" s="69">
        <v>8</v>
      </c>
      <c r="BY1544" s="69">
        <v>0</v>
      </c>
      <c r="BZ1544" s="69">
        <v>0</v>
      </c>
      <c r="CA1544" s="69">
        <v>31</v>
      </c>
      <c r="CB1544" s="89">
        <v>0</v>
      </c>
      <c r="CC1544" s="69">
        <v>0</v>
      </c>
      <c r="CD1544" s="69">
        <v>0</v>
      </c>
      <c r="CE1544" s="69">
        <v>0</v>
      </c>
      <c r="CF1544" s="69">
        <v>0</v>
      </c>
      <c r="CG1544" s="69">
        <v>0</v>
      </c>
      <c r="CH1544" s="69">
        <v>0</v>
      </c>
      <c r="CI1544" s="69">
        <v>0</v>
      </c>
      <c r="CJ1544" s="69">
        <v>0</v>
      </c>
      <c r="CL1544" s="69">
        <v>0</v>
      </c>
      <c r="CM1544" s="69">
        <v>0</v>
      </c>
      <c r="CN1544" s="69">
        <v>0</v>
      </c>
      <c r="CO1544" s="89">
        <v>0</v>
      </c>
      <c r="CP1544" s="69">
        <v>0</v>
      </c>
      <c r="CQ1544" s="69">
        <v>0</v>
      </c>
      <c r="CR1544" s="69">
        <v>0</v>
      </c>
      <c r="CS1544" s="69">
        <v>0</v>
      </c>
      <c r="CT1544" s="69">
        <v>0</v>
      </c>
      <c r="CU1544" s="69">
        <v>0</v>
      </c>
      <c r="CV1544" s="69">
        <v>0</v>
      </c>
      <c r="CW1544" s="69">
        <v>0</v>
      </c>
      <c r="CZ1544" s="69">
        <v>0</v>
      </c>
      <c r="DA1544" s="69">
        <v>0</v>
      </c>
      <c r="DB1544" s="69">
        <v>0</v>
      </c>
      <c r="DC1544" s="69">
        <v>0</v>
      </c>
      <c r="DD1544" s="69">
        <v>0</v>
      </c>
      <c r="DE1544" s="69">
        <v>0</v>
      </c>
      <c r="DF1544" s="69">
        <v>0</v>
      </c>
      <c r="DG1544" s="69">
        <v>1</v>
      </c>
      <c r="DI1544" s="69" t="e">
        <f>INDEX(Sheet3!$E$78:$E$1130,MATCH(A1544,Sheet3!$D$78:$D$1130,0))</f>
        <v>#N/A</v>
      </c>
      <c r="DJ1544" s="69">
        <f t="shared" si="297"/>
        <v>0</v>
      </c>
      <c r="DK1544" s="69" t="s">
        <v>3411</v>
      </c>
      <c r="DL1544" s="93" t="e">
        <f t="shared" si="298"/>
        <v>#N/A</v>
      </c>
      <c r="DM1544" s="69" t="s">
        <v>239</v>
      </c>
      <c r="DN1544" s="69" t="e">
        <f>"造成["&amp;INDEX(Sheet5!$L$2:$L$11,MATCH(BL1544,Sheet5!$J$2:$J$11,0))&amp;":"&amp;BR1544&amp;"*"&amp;BS1544/1000&amp;"]"&amp;INDEX(Sheet5!$I$2:$I$4,MATCH(BR1544,Sheet5!$H$2:$H$4,0))&amp;"的"&amp;INDEX(Sheet5!$K$2:$K$11,MATCH(BL1544,Sheet5!$J$2:$J$11,0))</f>
        <v>#N/A</v>
      </c>
      <c r="DO1544" s="69" t="e">
        <f>"造成["&amp;INDEX(Sheet5!$L$2:$L$11,MATCH(BY1544,Sheet5!$J$2:$J$11,0))&amp;":"&amp;CE1544&amp;"*"&amp;CF1544/1000&amp;"]"&amp;INDEX(Sheet5!$I$2:$I$4,MATCH(CE1544,Sheet5!$H$2:$H$4,0))&amp;"的"&amp;INDEX(Sheet5!$K$2:$K$11,MATCH(BY1544,Sheet5!$J$2:$J$11,0))</f>
        <v>#N/A</v>
      </c>
      <c r="DP1544" s="69"/>
      <c r="DQ1544" s="69"/>
      <c r="DR1544" s="69" t="e">
        <f t="shared" si="288"/>
        <v>#N/A</v>
      </c>
      <c r="DS1544" s="90" t="e">
        <f>MATCH(A1544,Sheet5!D:D,0)</f>
        <v>#N/A</v>
      </c>
      <c r="DT1544" s="94" t="e">
        <f>MATCH(A1544,Sheet5!F:F,0)</f>
        <v>#N/A</v>
      </c>
      <c r="DU1544" s="69">
        <v>0</v>
      </c>
      <c r="DV1544" s="69">
        <v>0</v>
      </c>
      <c r="DW1544" s="69">
        <v>0</v>
      </c>
      <c r="DX1544" s="69">
        <v>0</v>
      </c>
      <c r="DY1544" s="69">
        <v>0</v>
      </c>
    </row>
    <row r="1545" spans="1:130" ht="14.25">
      <c r="A1545" s="69">
        <v>75025</v>
      </c>
      <c r="B1545" s="69">
        <v>0</v>
      </c>
      <c r="C1545" s="69">
        <v>1</v>
      </c>
      <c r="D1545" s="69" t="s">
        <v>3410</v>
      </c>
      <c r="E1545" s="69" t="s">
        <v>239</v>
      </c>
      <c r="F1545" s="69">
        <v>0</v>
      </c>
      <c r="G1545" s="69">
        <v>1</v>
      </c>
      <c r="H1545" s="69" t="s">
        <v>321</v>
      </c>
      <c r="I1545" s="69">
        <v>0</v>
      </c>
      <c r="J1545" s="69">
        <v>0</v>
      </c>
      <c r="K1545" s="69">
        <v>0</v>
      </c>
      <c r="M1545" s="69">
        <v>0</v>
      </c>
      <c r="N1545" s="69" t="s">
        <v>406</v>
      </c>
      <c r="O1545" s="69">
        <v>0</v>
      </c>
      <c r="P1545" s="69">
        <v>1</v>
      </c>
      <c r="Q1545" s="69">
        <v>0</v>
      </c>
      <c r="R1545" s="69">
        <f t="shared" si="296"/>
        <v>1</v>
      </c>
      <c r="S1545" s="69">
        <v>0</v>
      </c>
      <c r="T1545" s="69">
        <v>0</v>
      </c>
      <c r="U1545" s="69">
        <v>0</v>
      </c>
      <c r="V1545" s="69">
        <v>0</v>
      </c>
      <c r="W1545" s="69">
        <v>0</v>
      </c>
      <c r="X1545" s="69">
        <v>0</v>
      </c>
      <c r="Y1545" s="69">
        <v>0</v>
      </c>
      <c r="Z1545" s="69">
        <v>0</v>
      </c>
      <c r="AA1545" s="69">
        <v>4</v>
      </c>
      <c r="AB1545" s="69">
        <v>31</v>
      </c>
      <c r="AC1545" s="69">
        <v>0</v>
      </c>
      <c r="AD1545" s="69">
        <v>0</v>
      </c>
      <c r="AE1545" s="69">
        <v>0</v>
      </c>
      <c r="AF1545" s="69">
        <v>1</v>
      </c>
      <c r="AG1545" s="69">
        <v>0</v>
      </c>
      <c r="AH1545" s="69">
        <v>5</v>
      </c>
      <c r="AI1545" s="69">
        <v>0</v>
      </c>
      <c r="AJ1545" s="69">
        <v>0</v>
      </c>
      <c r="AK1545" s="69">
        <v>0</v>
      </c>
      <c r="AL1545" s="69">
        <v>0</v>
      </c>
      <c r="AM1545" s="69">
        <v>1</v>
      </c>
      <c r="AN1545" s="69">
        <v>1</v>
      </c>
      <c r="AO1545" s="69">
        <v>0</v>
      </c>
      <c r="AP1545" s="69">
        <v>0</v>
      </c>
      <c r="AQ1545" s="84">
        <v>0</v>
      </c>
      <c r="AR1545" s="69">
        <v>0</v>
      </c>
      <c r="AS1545" s="69">
        <v>0</v>
      </c>
      <c r="AT1545" s="69">
        <v>0</v>
      </c>
      <c r="AU1545" s="69">
        <v>0</v>
      </c>
      <c r="AV1545" s="69">
        <v>0</v>
      </c>
      <c r="AW1545" s="69">
        <v>0</v>
      </c>
      <c r="AX1545" s="69">
        <v>0</v>
      </c>
      <c r="AY1545" s="69">
        <v>0</v>
      </c>
      <c r="AZ1545" s="69">
        <v>0</v>
      </c>
      <c r="BA1545" s="69">
        <v>0</v>
      </c>
      <c r="BB1545" s="69">
        <v>0</v>
      </c>
      <c r="BC1545" s="69">
        <v>0</v>
      </c>
      <c r="BD1545" s="69">
        <v>0</v>
      </c>
      <c r="BE1545" s="69">
        <v>0</v>
      </c>
      <c r="BF1545" s="69">
        <v>0</v>
      </c>
      <c r="BG1545" s="69">
        <v>0</v>
      </c>
      <c r="BH1545" s="69">
        <v>0</v>
      </c>
      <c r="BK1545" s="69">
        <v>3</v>
      </c>
      <c r="BL1545" s="69">
        <v>10</v>
      </c>
      <c r="BM1545" s="69">
        <v>4</v>
      </c>
      <c r="BN1545" s="69">
        <v>31</v>
      </c>
      <c r="BO1545" s="89">
        <v>0</v>
      </c>
      <c r="BP1545" s="69">
        <v>1</v>
      </c>
      <c r="BQ1545" s="69">
        <v>1</v>
      </c>
      <c r="BR1545" s="69">
        <v>1</v>
      </c>
      <c r="BS1545" s="69">
        <v>73005</v>
      </c>
      <c r="BT1545" s="69">
        <v>0</v>
      </c>
      <c r="BU1545" s="69">
        <v>0</v>
      </c>
      <c r="BV1545" s="69">
        <v>1000</v>
      </c>
      <c r="BW1545" s="69">
        <v>8</v>
      </c>
      <c r="BY1545" s="69">
        <v>0</v>
      </c>
      <c r="BZ1545" s="69">
        <v>0</v>
      </c>
      <c r="CA1545" s="69">
        <v>31</v>
      </c>
      <c r="CB1545" s="89">
        <v>0</v>
      </c>
      <c r="CC1545" s="69">
        <v>0</v>
      </c>
      <c r="CD1545" s="69">
        <v>0</v>
      </c>
      <c r="CE1545" s="69">
        <v>0</v>
      </c>
      <c r="CF1545" s="69">
        <v>0</v>
      </c>
      <c r="CG1545" s="69">
        <v>0</v>
      </c>
      <c r="CH1545" s="69">
        <v>0</v>
      </c>
      <c r="CI1545" s="69">
        <v>0</v>
      </c>
      <c r="CJ1545" s="69">
        <v>0</v>
      </c>
      <c r="CL1545" s="69">
        <v>0</v>
      </c>
      <c r="CM1545" s="69">
        <v>0</v>
      </c>
      <c r="CN1545" s="69">
        <v>0</v>
      </c>
      <c r="CO1545" s="89">
        <v>0</v>
      </c>
      <c r="CP1545" s="69">
        <v>0</v>
      </c>
      <c r="CQ1545" s="69">
        <v>0</v>
      </c>
      <c r="CR1545" s="69">
        <v>0</v>
      </c>
      <c r="CS1545" s="69">
        <v>0</v>
      </c>
      <c r="CT1545" s="69">
        <v>0</v>
      </c>
      <c r="CU1545" s="69">
        <v>0</v>
      </c>
      <c r="CV1545" s="69">
        <v>0</v>
      </c>
      <c r="CW1545" s="69">
        <v>0</v>
      </c>
      <c r="CZ1545" s="69">
        <v>0</v>
      </c>
      <c r="DA1545" s="69">
        <v>0</v>
      </c>
      <c r="DB1545" s="69">
        <v>0</v>
      </c>
      <c r="DC1545" s="69">
        <v>0</v>
      </c>
      <c r="DD1545" s="69">
        <v>0</v>
      </c>
      <c r="DE1545" s="69">
        <v>0</v>
      </c>
      <c r="DF1545" s="69">
        <v>0</v>
      </c>
      <c r="DG1545" s="69">
        <v>1</v>
      </c>
      <c r="DI1545" s="69" t="e">
        <f>INDEX(Sheet3!$E$78:$E$1130,MATCH(A1545,Sheet3!$D$78:$D$1130,0))</f>
        <v>#N/A</v>
      </c>
      <c r="DJ1545" s="69">
        <f t="shared" si="297"/>
        <v>0</v>
      </c>
      <c r="DK1545" s="69" t="s">
        <v>3411</v>
      </c>
      <c r="DL1545" s="93" t="e">
        <f t="shared" si="298"/>
        <v>#N/A</v>
      </c>
      <c r="DM1545" s="69" t="s">
        <v>239</v>
      </c>
      <c r="DN1545" s="69" t="e">
        <f>"造成["&amp;INDEX(Sheet5!$L$2:$L$11,MATCH(BL1545,Sheet5!$J$2:$J$11,0))&amp;":"&amp;BR1545&amp;"*"&amp;BS1545/1000&amp;"]"&amp;INDEX(Sheet5!$I$2:$I$4,MATCH(BR1545,Sheet5!$H$2:$H$4,0))&amp;"的"&amp;INDEX(Sheet5!$K$2:$K$11,MATCH(BL1545,Sheet5!$J$2:$J$11,0))</f>
        <v>#N/A</v>
      </c>
      <c r="DO1545" s="69" t="e">
        <f>"造成["&amp;INDEX(Sheet5!$L$2:$L$11,MATCH(BY1545,Sheet5!$J$2:$J$11,0))&amp;":"&amp;CE1545&amp;"*"&amp;CF1545/1000&amp;"]"&amp;INDEX(Sheet5!$I$2:$I$4,MATCH(CE1545,Sheet5!$H$2:$H$4,0))&amp;"的"&amp;INDEX(Sheet5!$K$2:$K$11,MATCH(BY1545,Sheet5!$J$2:$J$11,0))</f>
        <v>#N/A</v>
      </c>
      <c r="DP1545" s="69"/>
      <c r="DQ1545" s="69"/>
      <c r="DR1545" s="69" t="e">
        <f t="shared" si="288"/>
        <v>#N/A</v>
      </c>
      <c r="DS1545" s="90" t="e">
        <f>MATCH(A1545,Sheet5!D:D,0)</f>
        <v>#N/A</v>
      </c>
      <c r="DT1545" s="94" t="e">
        <f>MATCH(A1545,Sheet5!F:F,0)</f>
        <v>#N/A</v>
      </c>
      <c r="DU1545" s="69">
        <v>0</v>
      </c>
      <c r="DV1545" s="69">
        <v>0</v>
      </c>
      <c r="DW1545" s="69">
        <v>0</v>
      </c>
      <c r="DX1545" s="69">
        <v>0</v>
      </c>
      <c r="DY1545" s="69">
        <v>0</v>
      </c>
    </row>
    <row r="1546" spans="1:130" ht="14.25">
      <c r="A1546" s="69">
        <v>75026</v>
      </c>
      <c r="B1546" s="69">
        <v>0</v>
      </c>
      <c r="C1546" s="69">
        <v>1</v>
      </c>
      <c r="D1546" s="69" t="s">
        <v>1295</v>
      </c>
      <c r="E1546" s="69" t="s">
        <v>239</v>
      </c>
      <c r="F1546" s="69">
        <v>0</v>
      </c>
      <c r="G1546" s="69">
        <v>1</v>
      </c>
      <c r="H1546" s="69" t="s">
        <v>321</v>
      </c>
      <c r="I1546" s="69">
        <v>0</v>
      </c>
      <c r="J1546" s="69">
        <v>0</v>
      </c>
      <c r="K1546" s="69">
        <v>0</v>
      </c>
      <c r="M1546" s="69">
        <v>0</v>
      </c>
      <c r="N1546" s="69" t="s">
        <v>406</v>
      </c>
      <c r="O1546" s="69">
        <v>0</v>
      </c>
      <c r="P1546" s="69">
        <v>1</v>
      </c>
      <c r="Q1546" s="69">
        <v>0</v>
      </c>
      <c r="R1546" s="69">
        <f t="shared" si="296"/>
        <v>1</v>
      </c>
      <c r="S1546" s="69">
        <v>0</v>
      </c>
      <c r="T1546" s="69">
        <v>0</v>
      </c>
      <c r="U1546" s="69">
        <v>0</v>
      </c>
      <c r="V1546" s="69">
        <v>0</v>
      </c>
      <c r="W1546" s="69">
        <v>0</v>
      </c>
      <c r="X1546" s="69">
        <v>0</v>
      </c>
      <c r="Y1546" s="69">
        <v>0</v>
      </c>
      <c r="Z1546" s="69">
        <v>0</v>
      </c>
      <c r="AA1546" s="69">
        <v>4</v>
      </c>
      <c r="AB1546" s="69">
        <v>31</v>
      </c>
      <c r="AC1546" s="69">
        <v>0</v>
      </c>
      <c r="AD1546" s="69">
        <v>0</v>
      </c>
      <c r="AE1546" s="69">
        <v>0</v>
      </c>
      <c r="AF1546" s="69">
        <v>1</v>
      </c>
      <c r="AG1546" s="69">
        <v>0</v>
      </c>
      <c r="AH1546" s="69">
        <v>5</v>
      </c>
      <c r="AI1546" s="69">
        <v>0</v>
      </c>
      <c r="AJ1546" s="69">
        <v>0</v>
      </c>
      <c r="AK1546" s="69">
        <v>0</v>
      </c>
      <c r="AL1546" s="69">
        <v>0</v>
      </c>
      <c r="AM1546" s="69">
        <v>1</v>
      </c>
      <c r="AN1546" s="69">
        <v>1</v>
      </c>
      <c r="AO1546" s="69">
        <v>0</v>
      </c>
      <c r="AP1546" s="69">
        <v>0</v>
      </c>
      <c r="AQ1546" s="84">
        <v>0</v>
      </c>
      <c r="AR1546" s="69">
        <v>0</v>
      </c>
      <c r="AS1546" s="69">
        <v>0</v>
      </c>
      <c r="AT1546" s="69">
        <v>0</v>
      </c>
      <c r="AU1546" s="69">
        <v>0</v>
      </c>
      <c r="AV1546" s="69">
        <v>0</v>
      </c>
      <c r="AW1546" s="69">
        <v>0</v>
      </c>
      <c r="AX1546" s="69">
        <v>0</v>
      </c>
      <c r="AY1546" s="69">
        <v>0</v>
      </c>
      <c r="AZ1546" s="69">
        <v>0</v>
      </c>
      <c r="BA1546" s="69">
        <v>0</v>
      </c>
      <c r="BB1546" s="69">
        <v>0</v>
      </c>
      <c r="BC1546" s="69">
        <v>0</v>
      </c>
      <c r="BD1546" s="69">
        <v>0</v>
      </c>
      <c r="BE1546" s="69">
        <v>0</v>
      </c>
      <c r="BF1546" s="69">
        <v>0</v>
      </c>
      <c r="BG1546" s="69">
        <v>0</v>
      </c>
      <c r="BH1546" s="69">
        <v>0</v>
      </c>
      <c r="BK1546" s="69">
        <v>3</v>
      </c>
      <c r="BL1546" s="69">
        <v>10</v>
      </c>
      <c r="BM1546" s="69">
        <v>4</v>
      </c>
      <c r="BN1546" s="69">
        <v>31</v>
      </c>
      <c r="BO1546" s="89">
        <v>0</v>
      </c>
      <c r="BP1546" s="69">
        <v>1</v>
      </c>
      <c r="BQ1546" s="69">
        <v>1</v>
      </c>
      <c r="BR1546" s="69">
        <v>1</v>
      </c>
      <c r="BS1546" s="69">
        <v>73006</v>
      </c>
      <c r="BT1546" s="69">
        <v>0</v>
      </c>
      <c r="BU1546" s="69">
        <v>0</v>
      </c>
      <c r="BV1546" s="69">
        <v>1000</v>
      </c>
      <c r="BW1546" s="69">
        <v>8</v>
      </c>
      <c r="BX1546" s="69" t="s">
        <v>1298</v>
      </c>
      <c r="BY1546" s="69">
        <v>0</v>
      </c>
      <c r="BZ1546" s="69">
        <v>0</v>
      </c>
      <c r="CA1546" s="69">
        <v>31</v>
      </c>
      <c r="CB1546" s="89">
        <v>0</v>
      </c>
      <c r="CC1546" s="69">
        <v>0</v>
      </c>
      <c r="CD1546" s="69">
        <v>0</v>
      </c>
      <c r="CE1546" s="69">
        <v>0</v>
      </c>
      <c r="CF1546" s="69">
        <v>0</v>
      </c>
      <c r="CG1546" s="69">
        <v>0</v>
      </c>
      <c r="CH1546" s="69">
        <v>0</v>
      </c>
      <c r="CI1546" s="69">
        <v>0</v>
      </c>
      <c r="CJ1546" s="69">
        <v>0</v>
      </c>
      <c r="CL1546" s="69">
        <v>0</v>
      </c>
      <c r="CM1546" s="69">
        <v>0</v>
      </c>
      <c r="CN1546" s="69">
        <v>0</v>
      </c>
      <c r="CO1546" s="89">
        <v>0</v>
      </c>
      <c r="CP1546" s="69">
        <v>0</v>
      </c>
      <c r="CQ1546" s="69">
        <v>0</v>
      </c>
      <c r="CR1546" s="69">
        <v>0</v>
      </c>
      <c r="CS1546" s="69">
        <v>0</v>
      </c>
      <c r="CT1546" s="69">
        <v>0</v>
      </c>
      <c r="CU1546" s="69">
        <v>0</v>
      </c>
      <c r="CV1546" s="69">
        <v>0</v>
      </c>
      <c r="CW1546" s="69">
        <v>0</v>
      </c>
      <c r="CZ1546" s="69">
        <v>0</v>
      </c>
      <c r="DA1546" s="69">
        <v>0</v>
      </c>
      <c r="DB1546" s="69">
        <v>0</v>
      </c>
      <c r="DC1546" s="69">
        <v>0</v>
      </c>
      <c r="DD1546" s="69">
        <v>0</v>
      </c>
      <c r="DE1546" s="69">
        <v>0</v>
      </c>
      <c r="DF1546" s="69">
        <v>0</v>
      </c>
      <c r="DG1546" s="69">
        <v>1</v>
      </c>
      <c r="DI1546" s="69" t="e">
        <f>INDEX(Sheet3!$E$78:$E$1130,MATCH(A1546,Sheet3!$D$78:$D$1130,0))</f>
        <v>#N/A</v>
      </c>
      <c r="DJ1546" s="69">
        <f t="shared" si="297"/>
        <v>0</v>
      </c>
      <c r="DK1546" s="69" t="s">
        <v>1299</v>
      </c>
      <c r="DL1546" s="93" t="e">
        <f t="shared" si="298"/>
        <v>#N/A</v>
      </c>
      <c r="DM1546" s="69" t="s">
        <v>239</v>
      </c>
      <c r="DN1546" s="69" t="e">
        <f>"造成["&amp;INDEX(Sheet5!$L$2:$L$11,MATCH(BL1546,Sheet5!$J$2:$J$11,0))&amp;":"&amp;BR1546&amp;"*"&amp;BS1546/1000&amp;"]"&amp;INDEX(Sheet5!$I$2:$I$4,MATCH(BR1546,Sheet5!$H$2:$H$4,0))&amp;"的"&amp;INDEX(Sheet5!$K$2:$K$11,MATCH(BL1546,Sheet5!$J$2:$J$11,0))</f>
        <v>#N/A</v>
      </c>
      <c r="DO1546" s="69" t="e">
        <f>"造成["&amp;INDEX(Sheet5!$L$2:$L$11,MATCH(BY1546,Sheet5!$J$2:$J$11,0))&amp;":"&amp;CE1546&amp;"*"&amp;CF1546/1000&amp;"]"&amp;INDEX(Sheet5!$I$2:$I$4,MATCH(CE1546,Sheet5!$H$2:$H$4,0))&amp;"的"&amp;INDEX(Sheet5!$K$2:$K$11,MATCH(BY1546,Sheet5!$J$2:$J$11,0))</f>
        <v>#N/A</v>
      </c>
      <c r="DP1546" s="69"/>
      <c r="DQ1546" s="69"/>
      <c r="DR1546" s="69" t="e">
        <f t="shared" si="288"/>
        <v>#N/A</v>
      </c>
      <c r="DS1546" s="90" t="e">
        <f>MATCH(A1546,Sheet5!D:D,0)</f>
        <v>#N/A</v>
      </c>
      <c r="DT1546" s="94" t="e">
        <f>MATCH(A1546,Sheet5!F:F,0)</f>
        <v>#N/A</v>
      </c>
      <c r="DU1546" s="69">
        <v>0</v>
      </c>
      <c r="DV1546" s="69">
        <v>0</v>
      </c>
      <c r="DW1546" s="69">
        <v>0</v>
      </c>
      <c r="DX1546" s="69">
        <v>0</v>
      </c>
      <c r="DY1546" s="69">
        <v>0</v>
      </c>
    </row>
    <row r="1547" spans="1:130" ht="14.25">
      <c r="A1547" s="69">
        <v>75027</v>
      </c>
      <c r="B1547" s="69">
        <v>0</v>
      </c>
      <c r="C1547" s="69">
        <v>1</v>
      </c>
      <c r="D1547" s="69" t="s">
        <v>1295</v>
      </c>
      <c r="E1547" s="69" t="s">
        <v>239</v>
      </c>
      <c r="F1547" s="69">
        <v>0</v>
      </c>
      <c r="G1547" s="69">
        <v>1</v>
      </c>
      <c r="H1547" s="69" t="s">
        <v>321</v>
      </c>
      <c r="I1547" s="69">
        <v>0</v>
      </c>
      <c r="J1547" s="69">
        <v>0</v>
      </c>
      <c r="K1547" s="69">
        <v>0</v>
      </c>
      <c r="M1547" s="69">
        <v>0</v>
      </c>
      <c r="N1547" s="69" t="s">
        <v>406</v>
      </c>
      <c r="O1547" s="69">
        <v>0</v>
      </c>
      <c r="P1547" s="69">
        <v>1</v>
      </c>
      <c r="Q1547" s="69">
        <v>0</v>
      </c>
      <c r="R1547" s="69">
        <f t="shared" si="296"/>
        <v>1</v>
      </c>
      <c r="S1547" s="69">
        <v>0</v>
      </c>
      <c r="T1547" s="69">
        <v>0</v>
      </c>
      <c r="U1547" s="69">
        <v>0</v>
      </c>
      <c r="V1547" s="69">
        <v>0</v>
      </c>
      <c r="W1547" s="69">
        <v>0</v>
      </c>
      <c r="X1547" s="69">
        <v>0</v>
      </c>
      <c r="Y1547" s="69">
        <v>0</v>
      </c>
      <c r="Z1547" s="69">
        <v>0</v>
      </c>
      <c r="AA1547" s="69">
        <v>4</v>
      </c>
      <c r="AB1547" s="69">
        <v>31</v>
      </c>
      <c r="AC1547" s="69">
        <v>0</v>
      </c>
      <c r="AD1547" s="69">
        <v>0</v>
      </c>
      <c r="AE1547" s="69">
        <v>0</v>
      </c>
      <c r="AF1547" s="69">
        <v>1</v>
      </c>
      <c r="AG1547" s="69">
        <v>0</v>
      </c>
      <c r="AH1547" s="69">
        <v>5</v>
      </c>
      <c r="AI1547" s="69">
        <v>0</v>
      </c>
      <c r="AJ1547" s="69">
        <v>0</v>
      </c>
      <c r="AK1547" s="69">
        <v>0</v>
      </c>
      <c r="AL1547" s="69">
        <v>0</v>
      </c>
      <c r="AM1547" s="69">
        <v>1</v>
      </c>
      <c r="AN1547" s="69">
        <v>1</v>
      </c>
      <c r="AO1547" s="69">
        <v>0</v>
      </c>
      <c r="AP1547" s="69">
        <v>0</v>
      </c>
      <c r="AQ1547" s="84">
        <v>0</v>
      </c>
      <c r="AR1547" s="69">
        <v>0</v>
      </c>
      <c r="AS1547" s="69">
        <v>0</v>
      </c>
      <c r="AT1547" s="69">
        <v>0</v>
      </c>
      <c r="AU1547" s="69">
        <v>0</v>
      </c>
      <c r="AV1547" s="69">
        <v>0</v>
      </c>
      <c r="AW1547" s="69">
        <v>0</v>
      </c>
      <c r="AX1547" s="69">
        <v>0</v>
      </c>
      <c r="AY1547" s="69">
        <v>0</v>
      </c>
      <c r="AZ1547" s="69">
        <v>0</v>
      </c>
      <c r="BA1547" s="69">
        <v>0</v>
      </c>
      <c r="BB1547" s="69">
        <v>0</v>
      </c>
      <c r="BC1547" s="69">
        <v>0</v>
      </c>
      <c r="BD1547" s="69">
        <v>0</v>
      </c>
      <c r="BE1547" s="69">
        <v>0</v>
      </c>
      <c r="BF1547" s="69">
        <v>0</v>
      </c>
      <c r="BG1547" s="69">
        <v>0</v>
      </c>
      <c r="BH1547" s="69">
        <v>0</v>
      </c>
      <c r="BK1547" s="69">
        <v>3</v>
      </c>
      <c r="BL1547" s="69">
        <v>10</v>
      </c>
      <c r="BM1547" s="69">
        <v>4</v>
      </c>
      <c r="BN1547" s="69">
        <v>31</v>
      </c>
      <c r="BO1547" s="89">
        <v>0</v>
      </c>
      <c r="BP1547" s="69">
        <v>1</v>
      </c>
      <c r="BQ1547" s="69">
        <v>1</v>
      </c>
      <c r="BR1547" s="69">
        <v>1</v>
      </c>
      <c r="BS1547" s="69">
        <v>73007</v>
      </c>
      <c r="BT1547" s="69">
        <v>0</v>
      </c>
      <c r="BU1547" s="69">
        <v>0</v>
      </c>
      <c r="BV1547" s="69">
        <v>1000</v>
      </c>
      <c r="BW1547" s="69">
        <v>8</v>
      </c>
      <c r="BX1547" s="69" t="s">
        <v>1298</v>
      </c>
      <c r="BY1547" s="69">
        <v>0</v>
      </c>
      <c r="BZ1547" s="69">
        <v>0</v>
      </c>
      <c r="CA1547" s="69">
        <v>31</v>
      </c>
      <c r="CB1547" s="89">
        <v>0</v>
      </c>
      <c r="CC1547" s="69">
        <v>0</v>
      </c>
      <c r="CD1547" s="69">
        <v>0</v>
      </c>
      <c r="CE1547" s="69">
        <v>0</v>
      </c>
      <c r="CF1547" s="69">
        <v>0</v>
      </c>
      <c r="CG1547" s="69">
        <v>0</v>
      </c>
      <c r="CH1547" s="69">
        <v>0</v>
      </c>
      <c r="CI1547" s="69">
        <v>0</v>
      </c>
      <c r="CJ1547" s="69">
        <v>0</v>
      </c>
      <c r="CL1547" s="69">
        <v>0</v>
      </c>
      <c r="CM1547" s="69">
        <v>0</v>
      </c>
      <c r="CN1547" s="69">
        <v>0</v>
      </c>
      <c r="CO1547" s="89">
        <v>0</v>
      </c>
      <c r="CP1547" s="69">
        <v>0</v>
      </c>
      <c r="CQ1547" s="69">
        <v>0</v>
      </c>
      <c r="CR1547" s="69">
        <v>0</v>
      </c>
      <c r="CS1547" s="69">
        <v>0</v>
      </c>
      <c r="CT1547" s="69">
        <v>0</v>
      </c>
      <c r="CU1547" s="69">
        <v>0</v>
      </c>
      <c r="CV1547" s="69">
        <v>0</v>
      </c>
      <c r="CW1547" s="69">
        <v>0</v>
      </c>
      <c r="CZ1547" s="69">
        <v>0</v>
      </c>
      <c r="DA1547" s="69">
        <v>0</v>
      </c>
      <c r="DB1547" s="69">
        <v>0</v>
      </c>
      <c r="DC1547" s="69">
        <v>0</v>
      </c>
      <c r="DD1547" s="69">
        <v>0</v>
      </c>
      <c r="DE1547" s="69">
        <v>0</v>
      </c>
      <c r="DF1547" s="69">
        <v>0</v>
      </c>
      <c r="DG1547" s="69">
        <v>1</v>
      </c>
      <c r="DI1547" s="69" t="e">
        <f>INDEX(Sheet3!$E$78:$E$1130,MATCH(A1547,Sheet3!$D$78:$D$1130,0))</f>
        <v>#N/A</v>
      </c>
      <c r="DJ1547" s="69">
        <f t="shared" si="297"/>
        <v>0</v>
      </c>
      <c r="DK1547" s="69" t="s">
        <v>1299</v>
      </c>
      <c r="DL1547" s="93" t="e">
        <f t="shared" si="298"/>
        <v>#N/A</v>
      </c>
      <c r="DM1547" s="69" t="s">
        <v>239</v>
      </c>
      <c r="DN1547" s="69" t="e">
        <f>"造成["&amp;INDEX(Sheet5!$L$2:$L$11,MATCH(BL1547,Sheet5!$J$2:$J$11,0))&amp;":"&amp;BR1547&amp;"*"&amp;BS1547/1000&amp;"]"&amp;INDEX(Sheet5!$I$2:$I$4,MATCH(BR1547,Sheet5!$H$2:$H$4,0))&amp;"的"&amp;INDEX(Sheet5!$K$2:$K$11,MATCH(BL1547,Sheet5!$J$2:$J$11,0))</f>
        <v>#N/A</v>
      </c>
      <c r="DO1547" s="69" t="e">
        <f>"造成["&amp;INDEX(Sheet5!$L$2:$L$11,MATCH(BY1547,Sheet5!$J$2:$J$11,0))&amp;":"&amp;CE1547&amp;"*"&amp;CF1547/1000&amp;"]"&amp;INDEX(Sheet5!$I$2:$I$4,MATCH(CE1547,Sheet5!$H$2:$H$4,0))&amp;"的"&amp;INDEX(Sheet5!$K$2:$K$11,MATCH(BY1547,Sheet5!$J$2:$J$11,0))</f>
        <v>#N/A</v>
      </c>
      <c r="DP1547" s="69"/>
      <c r="DQ1547" s="69"/>
      <c r="DR1547" s="69" t="e">
        <f t="shared" si="288"/>
        <v>#N/A</v>
      </c>
      <c r="DS1547" s="90" t="e">
        <f>MATCH(A1547,Sheet5!D:D,0)</f>
        <v>#N/A</v>
      </c>
      <c r="DT1547" s="94" t="e">
        <f>MATCH(A1547,Sheet5!F:F,0)</f>
        <v>#N/A</v>
      </c>
      <c r="DU1547" s="69">
        <v>0</v>
      </c>
      <c r="DV1547" s="69">
        <v>0</v>
      </c>
      <c r="DW1547" s="69">
        <v>0</v>
      </c>
      <c r="DX1547" s="69">
        <v>0</v>
      </c>
      <c r="DY1547" s="69">
        <v>0</v>
      </c>
    </row>
    <row r="1548" spans="1:130" ht="14.25">
      <c r="A1548" s="69">
        <v>75028</v>
      </c>
      <c r="B1548" s="69">
        <v>0</v>
      </c>
      <c r="C1548" s="69">
        <v>1</v>
      </c>
      <c r="D1548" s="69" t="s">
        <v>1295</v>
      </c>
      <c r="E1548" s="69" t="s">
        <v>239</v>
      </c>
      <c r="F1548" s="69">
        <v>0</v>
      </c>
      <c r="G1548" s="69">
        <v>1</v>
      </c>
      <c r="H1548" s="69" t="s">
        <v>321</v>
      </c>
      <c r="I1548" s="69">
        <v>0</v>
      </c>
      <c r="J1548" s="69">
        <v>0</v>
      </c>
      <c r="K1548" s="69">
        <v>0</v>
      </c>
      <c r="M1548" s="69">
        <v>0</v>
      </c>
      <c r="N1548" s="69" t="s">
        <v>406</v>
      </c>
      <c r="O1548" s="69">
        <v>0</v>
      </c>
      <c r="P1548" s="69">
        <v>1</v>
      </c>
      <c r="Q1548" s="69">
        <v>0</v>
      </c>
      <c r="R1548" s="69">
        <f t="shared" si="296"/>
        <v>1</v>
      </c>
      <c r="S1548" s="69">
        <v>0</v>
      </c>
      <c r="T1548" s="69">
        <v>0</v>
      </c>
      <c r="U1548" s="69">
        <v>0</v>
      </c>
      <c r="V1548" s="69">
        <v>0</v>
      </c>
      <c r="W1548" s="69">
        <v>0</v>
      </c>
      <c r="X1548" s="69">
        <v>0</v>
      </c>
      <c r="Y1548" s="69">
        <v>0</v>
      </c>
      <c r="Z1548" s="69">
        <v>0</v>
      </c>
      <c r="AA1548" s="69">
        <v>4</v>
      </c>
      <c r="AB1548" s="69">
        <v>31</v>
      </c>
      <c r="AC1548" s="69">
        <v>0</v>
      </c>
      <c r="AD1548" s="69">
        <v>0</v>
      </c>
      <c r="AE1548" s="69">
        <v>0</v>
      </c>
      <c r="AF1548" s="69">
        <v>1</v>
      </c>
      <c r="AG1548" s="69">
        <v>0</v>
      </c>
      <c r="AH1548" s="69">
        <v>5</v>
      </c>
      <c r="AI1548" s="69">
        <v>0</v>
      </c>
      <c r="AJ1548" s="69">
        <v>0</v>
      </c>
      <c r="AK1548" s="69">
        <v>0</v>
      </c>
      <c r="AL1548" s="69">
        <v>0</v>
      </c>
      <c r="AM1548" s="69">
        <v>1</v>
      </c>
      <c r="AN1548" s="69">
        <v>1</v>
      </c>
      <c r="AO1548" s="69">
        <v>0</v>
      </c>
      <c r="AP1548" s="69">
        <v>0</v>
      </c>
      <c r="AQ1548" s="84">
        <v>0</v>
      </c>
      <c r="AR1548" s="69">
        <v>0</v>
      </c>
      <c r="AS1548" s="69">
        <v>0</v>
      </c>
      <c r="AT1548" s="69">
        <v>0</v>
      </c>
      <c r="AU1548" s="69">
        <v>0</v>
      </c>
      <c r="AV1548" s="69">
        <v>0</v>
      </c>
      <c r="AW1548" s="69">
        <v>0</v>
      </c>
      <c r="AX1548" s="69">
        <v>0</v>
      </c>
      <c r="AY1548" s="69">
        <v>0</v>
      </c>
      <c r="AZ1548" s="69">
        <v>0</v>
      </c>
      <c r="BA1548" s="69">
        <v>0</v>
      </c>
      <c r="BB1548" s="69">
        <v>0</v>
      </c>
      <c r="BC1548" s="69">
        <v>0</v>
      </c>
      <c r="BD1548" s="69">
        <v>0</v>
      </c>
      <c r="BE1548" s="69">
        <v>0</v>
      </c>
      <c r="BF1548" s="69">
        <v>0</v>
      </c>
      <c r="BG1548" s="69">
        <v>0</v>
      </c>
      <c r="BH1548" s="69">
        <v>0</v>
      </c>
      <c r="BK1548" s="69">
        <v>3</v>
      </c>
      <c r="BL1548" s="69">
        <v>10</v>
      </c>
      <c r="BM1548" s="69">
        <v>4</v>
      </c>
      <c r="BN1548" s="69">
        <v>31</v>
      </c>
      <c r="BO1548" s="89">
        <v>0</v>
      </c>
      <c r="BP1548" s="69">
        <v>1</v>
      </c>
      <c r="BQ1548" s="69">
        <v>1</v>
      </c>
      <c r="BR1548" s="69">
        <v>1</v>
      </c>
      <c r="BS1548" s="69">
        <v>73008</v>
      </c>
      <c r="BT1548" s="69">
        <v>0</v>
      </c>
      <c r="BU1548" s="69">
        <v>0</v>
      </c>
      <c r="BV1548" s="69">
        <v>1000</v>
      </c>
      <c r="BW1548" s="69">
        <v>8</v>
      </c>
      <c r="BX1548" s="69" t="s">
        <v>1298</v>
      </c>
      <c r="BY1548" s="69">
        <v>0</v>
      </c>
      <c r="BZ1548" s="69">
        <v>0</v>
      </c>
      <c r="CA1548" s="69">
        <v>31</v>
      </c>
      <c r="CB1548" s="89">
        <v>0</v>
      </c>
      <c r="CC1548" s="69">
        <v>0</v>
      </c>
      <c r="CD1548" s="69">
        <v>0</v>
      </c>
      <c r="CE1548" s="69">
        <v>0</v>
      </c>
      <c r="CF1548" s="69">
        <v>0</v>
      </c>
      <c r="CG1548" s="69">
        <v>0</v>
      </c>
      <c r="CH1548" s="69">
        <v>0</v>
      </c>
      <c r="CI1548" s="69">
        <v>0</v>
      </c>
      <c r="CJ1548" s="69">
        <v>0</v>
      </c>
      <c r="CL1548" s="69">
        <v>0</v>
      </c>
      <c r="CM1548" s="69">
        <v>0</v>
      </c>
      <c r="CN1548" s="69">
        <v>0</v>
      </c>
      <c r="CO1548" s="89">
        <v>0</v>
      </c>
      <c r="CP1548" s="69">
        <v>0</v>
      </c>
      <c r="CQ1548" s="69">
        <v>0</v>
      </c>
      <c r="CR1548" s="69">
        <v>0</v>
      </c>
      <c r="CS1548" s="69">
        <v>0</v>
      </c>
      <c r="CT1548" s="69">
        <v>0</v>
      </c>
      <c r="CU1548" s="69">
        <v>0</v>
      </c>
      <c r="CV1548" s="69">
        <v>0</v>
      </c>
      <c r="CW1548" s="69">
        <v>0</v>
      </c>
      <c r="CZ1548" s="69">
        <v>0</v>
      </c>
      <c r="DA1548" s="69">
        <v>0</v>
      </c>
      <c r="DB1548" s="69">
        <v>0</v>
      </c>
      <c r="DC1548" s="69">
        <v>0</v>
      </c>
      <c r="DD1548" s="69">
        <v>0</v>
      </c>
      <c r="DE1548" s="69">
        <v>0</v>
      </c>
      <c r="DF1548" s="69">
        <v>0</v>
      </c>
      <c r="DG1548" s="69">
        <v>1</v>
      </c>
      <c r="DI1548" s="69" t="e">
        <f>INDEX(Sheet3!$E$78:$E$1130,MATCH(A1548,Sheet3!$D$78:$D$1130,0))</f>
        <v>#N/A</v>
      </c>
      <c r="DJ1548" s="69">
        <f t="shared" si="297"/>
        <v>0</v>
      </c>
      <c r="DK1548" s="69" t="s">
        <v>1299</v>
      </c>
      <c r="DL1548" s="93" t="e">
        <f t="shared" si="298"/>
        <v>#N/A</v>
      </c>
      <c r="DM1548" s="69" t="s">
        <v>239</v>
      </c>
      <c r="DN1548" s="69" t="e">
        <f>"造成["&amp;INDEX(Sheet5!$L$2:$L$11,MATCH(BL1548,Sheet5!$J$2:$J$11,0))&amp;":"&amp;BR1548&amp;"*"&amp;BS1548/1000&amp;"]"&amp;INDEX(Sheet5!$I$2:$I$4,MATCH(BR1548,Sheet5!$H$2:$H$4,0))&amp;"的"&amp;INDEX(Sheet5!$K$2:$K$11,MATCH(BL1548,Sheet5!$J$2:$J$11,0))</f>
        <v>#N/A</v>
      </c>
      <c r="DO1548" s="69" t="e">
        <f>"造成["&amp;INDEX(Sheet5!$L$2:$L$11,MATCH(BY1548,Sheet5!$J$2:$J$11,0))&amp;":"&amp;CE1548&amp;"*"&amp;CF1548/1000&amp;"]"&amp;INDEX(Sheet5!$I$2:$I$4,MATCH(CE1548,Sheet5!$H$2:$H$4,0))&amp;"的"&amp;INDEX(Sheet5!$K$2:$K$11,MATCH(BY1548,Sheet5!$J$2:$J$11,0))</f>
        <v>#N/A</v>
      </c>
      <c r="DP1548" s="69"/>
      <c r="DQ1548" s="69"/>
      <c r="DR1548" s="69" t="e">
        <f t="shared" si="288"/>
        <v>#N/A</v>
      </c>
      <c r="DS1548" s="90" t="e">
        <f>MATCH(A1548,Sheet5!D:D,0)</f>
        <v>#N/A</v>
      </c>
      <c r="DT1548" s="94" t="e">
        <f>MATCH(A1548,Sheet5!F:F,0)</f>
        <v>#N/A</v>
      </c>
      <c r="DU1548" s="69">
        <v>0</v>
      </c>
      <c r="DV1548" s="69">
        <v>0</v>
      </c>
      <c r="DW1548" s="69">
        <v>0</v>
      </c>
      <c r="DX1548" s="69">
        <v>0</v>
      </c>
      <c r="DY1548" s="69">
        <v>0</v>
      </c>
    </row>
    <row r="1549" spans="1:130" ht="14.25">
      <c r="A1549" s="69">
        <v>75029</v>
      </c>
      <c r="B1549" s="69">
        <v>0</v>
      </c>
      <c r="C1549" s="69">
        <v>1</v>
      </c>
      <c r="D1549" s="69" t="s">
        <v>1295</v>
      </c>
      <c r="E1549" s="69" t="s">
        <v>239</v>
      </c>
      <c r="F1549" s="69">
        <v>0</v>
      </c>
      <c r="G1549" s="69">
        <v>1</v>
      </c>
      <c r="H1549" s="69" t="s">
        <v>321</v>
      </c>
      <c r="I1549" s="69">
        <v>0</v>
      </c>
      <c r="J1549" s="69">
        <v>0</v>
      </c>
      <c r="K1549" s="69">
        <v>0</v>
      </c>
      <c r="M1549" s="69">
        <v>0</v>
      </c>
      <c r="N1549" s="69" t="s">
        <v>406</v>
      </c>
      <c r="O1549" s="69">
        <v>0</v>
      </c>
      <c r="P1549" s="69">
        <v>1</v>
      </c>
      <c r="Q1549" s="69">
        <v>0</v>
      </c>
      <c r="R1549" s="69">
        <f t="shared" si="296"/>
        <v>1</v>
      </c>
      <c r="S1549" s="69">
        <v>0</v>
      </c>
      <c r="T1549" s="69">
        <v>0</v>
      </c>
      <c r="U1549" s="69">
        <v>0</v>
      </c>
      <c r="V1549" s="69">
        <v>0</v>
      </c>
      <c r="W1549" s="69">
        <v>0</v>
      </c>
      <c r="X1549" s="69">
        <v>0</v>
      </c>
      <c r="Y1549" s="69">
        <v>0</v>
      </c>
      <c r="Z1549" s="69">
        <v>0</v>
      </c>
      <c r="AA1549" s="69">
        <v>4</v>
      </c>
      <c r="AB1549" s="69">
        <v>31</v>
      </c>
      <c r="AC1549" s="69">
        <v>0</v>
      </c>
      <c r="AD1549" s="69">
        <v>0</v>
      </c>
      <c r="AE1549" s="69">
        <v>0</v>
      </c>
      <c r="AF1549" s="69">
        <v>1</v>
      </c>
      <c r="AG1549" s="69">
        <v>0</v>
      </c>
      <c r="AH1549" s="69">
        <v>5</v>
      </c>
      <c r="AI1549" s="69">
        <v>0</v>
      </c>
      <c r="AJ1549" s="69">
        <v>0</v>
      </c>
      <c r="AK1549" s="69">
        <v>0</v>
      </c>
      <c r="AL1549" s="69">
        <v>0</v>
      </c>
      <c r="AM1549" s="69">
        <v>1</v>
      </c>
      <c r="AN1549" s="69">
        <v>1</v>
      </c>
      <c r="AO1549" s="69">
        <v>0</v>
      </c>
      <c r="AP1549" s="69">
        <v>0</v>
      </c>
      <c r="AQ1549" s="84">
        <v>0</v>
      </c>
      <c r="AR1549" s="69">
        <v>0</v>
      </c>
      <c r="AS1549" s="69">
        <v>0</v>
      </c>
      <c r="AT1549" s="69">
        <v>0</v>
      </c>
      <c r="AU1549" s="69">
        <v>0</v>
      </c>
      <c r="AV1549" s="69">
        <v>0</v>
      </c>
      <c r="AW1549" s="69">
        <v>0</v>
      </c>
      <c r="AX1549" s="69">
        <v>0</v>
      </c>
      <c r="AY1549" s="69">
        <v>0</v>
      </c>
      <c r="AZ1549" s="69">
        <v>0</v>
      </c>
      <c r="BA1549" s="69">
        <v>0</v>
      </c>
      <c r="BB1549" s="69">
        <v>0</v>
      </c>
      <c r="BC1549" s="69">
        <v>0</v>
      </c>
      <c r="BD1549" s="69">
        <v>0</v>
      </c>
      <c r="BE1549" s="69">
        <v>0</v>
      </c>
      <c r="BF1549" s="69">
        <v>0</v>
      </c>
      <c r="BG1549" s="69">
        <v>0</v>
      </c>
      <c r="BH1549" s="69">
        <v>0</v>
      </c>
      <c r="BK1549" s="69">
        <v>3</v>
      </c>
      <c r="BL1549" s="69">
        <v>10</v>
      </c>
      <c r="BM1549" s="69">
        <v>4</v>
      </c>
      <c r="BN1549" s="69">
        <v>31</v>
      </c>
      <c r="BO1549" s="89">
        <v>0</v>
      </c>
      <c r="BP1549" s="69">
        <v>1</v>
      </c>
      <c r="BQ1549" s="69">
        <v>1</v>
      </c>
      <c r="BR1549" s="69">
        <v>1</v>
      </c>
      <c r="BS1549" s="69">
        <v>73009</v>
      </c>
      <c r="BT1549" s="69">
        <v>0</v>
      </c>
      <c r="BU1549" s="69">
        <v>0</v>
      </c>
      <c r="BV1549" s="69">
        <v>1000</v>
      </c>
      <c r="BW1549" s="69">
        <v>8</v>
      </c>
      <c r="BX1549" s="69" t="s">
        <v>1298</v>
      </c>
      <c r="BY1549" s="69">
        <v>0</v>
      </c>
      <c r="BZ1549" s="69">
        <v>0</v>
      </c>
      <c r="CA1549" s="69">
        <v>31</v>
      </c>
      <c r="CB1549" s="89">
        <v>0</v>
      </c>
      <c r="CC1549" s="69">
        <v>0</v>
      </c>
      <c r="CD1549" s="69">
        <v>0</v>
      </c>
      <c r="CE1549" s="69">
        <v>0</v>
      </c>
      <c r="CF1549" s="69">
        <v>0</v>
      </c>
      <c r="CG1549" s="69">
        <v>0</v>
      </c>
      <c r="CH1549" s="69">
        <v>0</v>
      </c>
      <c r="CI1549" s="69">
        <v>0</v>
      </c>
      <c r="CJ1549" s="69">
        <v>0</v>
      </c>
      <c r="CL1549" s="69">
        <v>0</v>
      </c>
      <c r="CM1549" s="69">
        <v>0</v>
      </c>
      <c r="CN1549" s="69">
        <v>0</v>
      </c>
      <c r="CO1549" s="89">
        <v>0</v>
      </c>
      <c r="CP1549" s="69">
        <v>0</v>
      </c>
      <c r="CQ1549" s="69">
        <v>0</v>
      </c>
      <c r="CR1549" s="69">
        <v>0</v>
      </c>
      <c r="CS1549" s="69">
        <v>0</v>
      </c>
      <c r="CT1549" s="69">
        <v>0</v>
      </c>
      <c r="CU1549" s="69">
        <v>0</v>
      </c>
      <c r="CV1549" s="69">
        <v>0</v>
      </c>
      <c r="CW1549" s="69">
        <v>0</v>
      </c>
      <c r="CZ1549" s="69">
        <v>0</v>
      </c>
      <c r="DA1549" s="69">
        <v>0</v>
      </c>
      <c r="DB1549" s="69">
        <v>0</v>
      </c>
      <c r="DC1549" s="69">
        <v>0</v>
      </c>
      <c r="DD1549" s="69">
        <v>0</v>
      </c>
      <c r="DE1549" s="69">
        <v>0</v>
      </c>
      <c r="DF1549" s="69">
        <v>0</v>
      </c>
      <c r="DG1549" s="69">
        <v>1</v>
      </c>
      <c r="DI1549" s="69" t="e">
        <f>INDEX(Sheet3!$E$78:$E$1130,MATCH(A1549,Sheet3!$D$78:$D$1130,0))</f>
        <v>#N/A</v>
      </c>
      <c r="DJ1549" s="69">
        <f t="shared" si="297"/>
        <v>0</v>
      </c>
      <c r="DK1549" s="69" t="s">
        <v>1299</v>
      </c>
      <c r="DL1549" s="93" t="e">
        <f t="shared" si="298"/>
        <v>#N/A</v>
      </c>
      <c r="DM1549" s="69" t="s">
        <v>239</v>
      </c>
      <c r="DN1549" s="69" t="e">
        <f>"造成["&amp;INDEX(Sheet5!$L$2:$L$11,MATCH(BL1549,Sheet5!$J$2:$J$11,0))&amp;":"&amp;BR1549&amp;"*"&amp;BS1549/1000&amp;"]"&amp;INDEX(Sheet5!$I$2:$I$4,MATCH(BR1549,Sheet5!$H$2:$H$4,0))&amp;"的"&amp;INDEX(Sheet5!$K$2:$K$11,MATCH(BL1549,Sheet5!$J$2:$J$11,0))</f>
        <v>#N/A</v>
      </c>
      <c r="DO1549" s="69" t="e">
        <f>"造成["&amp;INDEX(Sheet5!$L$2:$L$11,MATCH(BY1549,Sheet5!$J$2:$J$11,0))&amp;":"&amp;CE1549&amp;"*"&amp;CF1549/1000&amp;"]"&amp;INDEX(Sheet5!$I$2:$I$4,MATCH(CE1549,Sheet5!$H$2:$H$4,0))&amp;"的"&amp;INDEX(Sheet5!$K$2:$K$11,MATCH(BY1549,Sheet5!$J$2:$J$11,0))</f>
        <v>#N/A</v>
      </c>
      <c r="DP1549" s="69"/>
      <c r="DQ1549" s="69"/>
      <c r="DR1549" s="69" t="e">
        <f t="shared" si="288"/>
        <v>#N/A</v>
      </c>
      <c r="DS1549" s="90" t="e">
        <f>MATCH(A1549,Sheet5!D:D,0)</f>
        <v>#N/A</v>
      </c>
      <c r="DT1549" s="94" t="e">
        <f>MATCH(A1549,Sheet5!F:F,0)</f>
        <v>#N/A</v>
      </c>
      <c r="DU1549" s="69">
        <v>0</v>
      </c>
      <c r="DV1549" s="69">
        <v>0</v>
      </c>
      <c r="DW1549" s="69">
        <v>0</v>
      </c>
      <c r="DX1549" s="69">
        <v>0</v>
      </c>
      <c r="DY1549" s="69">
        <v>0</v>
      </c>
    </row>
    <row r="1550" spans="1:130" ht="14.25">
      <c r="A1550" s="69">
        <v>75030</v>
      </c>
      <c r="B1550" s="69">
        <v>0</v>
      </c>
      <c r="C1550" s="69">
        <v>1</v>
      </c>
      <c r="D1550" s="69" t="s">
        <v>1295</v>
      </c>
      <c r="E1550" s="69" t="s">
        <v>239</v>
      </c>
      <c r="F1550" s="69">
        <v>0</v>
      </c>
      <c r="G1550" s="69">
        <v>1</v>
      </c>
      <c r="H1550" s="69" t="s">
        <v>321</v>
      </c>
      <c r="I1550" s="69">
        <v>0</v>
      </c>
      <c r="J1550" s="69">
        <v>0</v>
      </c>
      <c r="K1550" s="69">
        <v>0</v>
      </c>
      <c r="M1550" s="69">
        <v>0</v>
      </c>
      <c r="N1550" s="69" t="s">
        <v>406</v>
      </c>
      <c r="O1550" s="69">
        <v>0</v>
      </c>
      <c r="P1550" s="69">
        <v>1</v>
      </c>
      <c r="Q1550" s="69">
        <v>0</v>
      </c>
      <c r="R1550" s="69">
        <f t="shared" si="296"/>
        <v>1</v>
      </c>
      <c r="S1550" s="69">
        <v>0</v>
      </c>
      <c r="T1550" s="69">
        <v>0</v>
      </c>
      <c r="U1550" s="69">
        <v>0</v>
      </c>
      <c r="V1550" s="69">
        <v>0</v>
      </c>
      <c r="W1550" s="69">
        <v>0</v>
      </c>
      <c r="X1550" s="69">
        <v>0</v>
      </c>
      <c r="Y1550" s="69">
        <v>0</v>
      </c>
      <c r="Z1550" s="69">
        <v>0</v>
      </c>
      <c r="AA1550" s="69">
        <v>4</v>
      </c>
      <c r="AB1550" s="69">
        <v>31</v>
      </c>
      <c r="AC1550" s="69">
        <v>0</v>
      </c>
      <c r="AD1550" s="69">
        <v>0</v>
      </c>
      <c r="AE1550" s="69">
        <v>0</v>
      </c>
      <c r="AF1550" s="69">
        <v>1</v>
      </c>
      <c r="AG1550" s="69">
        <v>0</v>
      </c>
      <c r="AH1550" s="69">
        <v>5</v>
      </c>
      <c r="AI1550" s="69">
        <v>0</v>
      </c>
      <c r="AJ1550" s="69">
        <v>0</v>
      </c>
      <c r="AK1550" s="69">
        <v>0</v>
      </c>
      <c r="AL1550" s="69">
        <v>0</v>
      </c>
      <c r="AM1550" s="69">
        <v>1</v>
      </c>
      <c r="AN1550" s="69">
        <v>1</v>
      </c>
      <c r="AO1550" s="69">
        <v>0</v>
      </c>
      <c r="AP1550" s="69">
        <v>0</v>
      </c>
      <c r="AQ1550" s="84">
        <v>0</v>
      </c>
      <c r="AR1550" s="69">
        <v>0</v>
      </c>
      <c r="AS1550" s="69">
        <v>0</v>
      </c>
      <c r="AT1550" s="69">
        <v>0</v>
      </c>
      <c r="AU1550" s="69">
        <v>0</v>
      </c>
      <c r="AV1550" s="69">
        <v>0</v>
      </c>
      <c r="AW1550" s="69">
        <v>0</v>
      </c>
      <c r="AX1550" s="69">
        <v>0</v>
      </c>
      <c r="AY1550" s="69">
        <v>0</v>
      </c>
      <c r="AZ1550" s="69">
        <v>0</v>
      </c>
      <c r="BA1550" s="69">
        <v>0</v>
      </c>
      <c r="BB1550" s="69">
        <v>0</v>
      </c>
      <c r="BC1550" s="69">
        <v>0</v>
      </c>
      <c r="BD1550" s="69">
        <v>0</v>
      </c>
      <c r="BE1550" s="69">
        <v>0</v>
      </c>
      <c r="BF1550" s="69">
        <v>0</v>
      </c>
      <c r="BG1550" s="69">
        <v>0</v>
      </c>
      <c r="BH1550" s="69">
        <v>0</v>
      </c>
      <c r="BK1550" s="69">
        <v>3</v>
      </c>
      <c r="BL1550" s="69">
        <v>10</v>
      </c>
      <c r="BM1550" s="69">
        <v>4</v>
      </c>
      <c r="BN1550" s="69">
        <v>31</v>
      </c>
      <c r="BO1550" s="89">
        <v>0</v>
      </c>
      <c r="BP1550" s="69">
        <v>1</v>
      </c>
      <c r="BQ1550" s="69">
        <v>1</v>
      </c>
      <c r="BR1550" s="69">
        <v>1</v>
      </c>
      <c r="BS1550" s="69">
        <v>73010</v>
      </c>
      <c r="BT1550" s="69">
        <v>0</v>
      </c>
      <c r="BU1550" s="69">
        <v>0</v>
      </c>
      <c r="BV1550" s="69">
        <v>1000</v>
      </c>
      <c r="BW1550" s="69">
        <v>8</v>
      </c>
      <c r="BX1550" s="69" t="s">
        <v>1298</v>
      </c>
      <c r="BY1550" s="69">
        <v>0</v>
      </c>
      <c r="BZ1550" s="69">
        <v>0</v>
      </c>
      <c r="CA1550" s="69">
        <v>31</v>
      </c>
      <c r="CB1550" s="89">
        <v>0</v>
      </c>
      <c r="CC1550" s="69">
        <v>0</v>
      </c>
      <c r="CD1550" s="69">
        <v>0</v>
      </c>
      <c r="CE1550" s="69">
        <v>0</v>
      </c>
      <c r="CF1550" s="69">
        <v>0</v>
      </c>
      <c r="CG1550" s="69">
        <v>0</v>
      </c>
      <c r="CH1550" s="69">
        <v>0</v>
      </c>
      <c r="CI1550" s="69">
        <v>0</v>
      </c>
      <c r="CJ1550" s="69">
        <v>0</v>
      </c>
      <c r="CL1550" s="69">
        <v>0</v>
      </c>
      <c r="CM1550" s="69">
        <v>0</v>
      </c>
      <c r="CN1550" s="69">
        <v>0</v>
      </c>
      <c r="CO1550" s="89">
        <v>0</v>
      </c>
      <c r="CP1550" s="69">
        <v>0</v>
      </c>
      <c r="CQ1550" s="69">
        <v>0</v>
      </c>
      <c r="CR1550" s="69">
        <v>0</v>
      </c>
      <c r="CS1550" s="69">
        <v>0</v>
      </c>
      <c r="CT1550" s="69">
        <v>0</v>
      </c>
      <c r="CU1550" s="69">
        <v>0</v>
      </c>
      <c r="CV1550" s="69">
        <v>0</v>
      </c>
      <c r="CW1550" s="69">
        <v>0</v>
      </c>
      <c r="CZ1550" s="69">
        <v>0</v>
      </c>
      <c r="DA1550" s="69">
        <v>0</v>
      </c>
      <c r="DB1550" s="69">
        <v>0</v>
      </c>
      <c r="DC1550" s="69">
        <v>0</v>
      </c>
      <c r="DD1550" s="69">
        <v>0</v>
      </c>
      <c r="DE1550" s="69">
        <v>0</v>
      </c>
      <c r="DF1550" s="69">
        <v>0</v>
      </c>
      <c r="DG1550" s="69">
        <v>1</v>
      </c>
      <c r="DI1550" s="69" t="e">
        <f>INDEX(Sheet3!$E$78:$E$1130,MATCH(A1550,Sheet3!$D$78:$D$1130,0))</f>
        <v>#N/A</v>
      </c>
      <c r="DJ1550" s="69">
        <f t="shared" si="297"/>
        <v>0</v>
      </c>
      <c r="DK1550" s="69" t="s">
        <v>1299</v>
      </c>
      <c r="DL1550" s="93" t="e">
        <f t="shared" si="298"/>
        <v>#N/A</v>
      </c>
      <c r="DM1550" s="69" t="s">
        <v>239</v>
      </c>
      <c r="DN1550" s="69" t="e">
        <f>"造成["&amp;INDEX(Sheet5!$L$2:$L$11,MATCH(BL1550,Sheet5!$J$2:$J$11,0))&amp;":"&amp;BR1550&amp;"*"&amp;BS1550/1000&amp;"]"&amp;INDEX(Sheet5!$I$2:$I$4,MATCH(BR1550,Sheet5!$H$2:$H$4,0))&amp;"的"&amp;INDEX(Sheet5!$K$2:$K$11,MATCH(BL1550,Sheet5!$J$2:$J$11,0))</f>
        <v>#N/A</v>
      </c>
      <c r="DO1550" s="69" t="e">
        <f>"造成["&amp;INDEX(Sheet5!$L$2:$L$11,MATCH(BY1550,Sheet5!$J$2:$J$11,0))&amp;":"&amp;CE1550&amp;"*"&amp;CF1550/1000&amp;"]"&amp;INDEX(Sheet5!$I$2:$I$4,MATCH(CE1550,Sheet5!$H$2:$H$4,0))&amp;"的"&amp;INDEX(Sheet5!$K$2:$K$11,MATCH(BY1550,Sheet5!$J$2:$J$11,0))</f>
        <v>#N/A</v>
      </c>
      <c r="DP1550" s="69"/>
      <c r="DQ1550" s="69"/>
      <c r="DR1550" s="69" t="e">
        <f t="shared" si="288"/>
        <v>#N/A</v>
      </c>
      <c r="DS1550" s="90" t="e">
        <f>MATCH(A1550,Sheet5!D:D,0)</f>
        <v>#N/A</v>
      </c>
      <c r="DT1550" s="94" t="e">
        <f>MATCH(A1550,Sheet5!F:F,0)</f>
        <v>#N/A</v>
      </c>
      <c r="DU1550" s="69">
        <v>0</v>
      </c>
      <c r="DV1550" s="69">
        <v>0</v>
      </c>
      <c r="DW1550" s="69">
        <v>0</v>
      </c>
      <c r="DX1550" s="69">
        <v>0</v>
      </c>
      <c r="DY1550" s="69">
        <v>0</v>
      </c>
    </row>
    <row r="1551" spans="1:130" ht="12.95" customHeight="1">
      <c r="A1551" s="84">
        <v>75031</v>
      </c>
      <c r="B1551" s="84">
        <v>0</v>
      </c>
      <c r="C1551" s="84">
        <v>1</v>
      </c>
      <c r="D1551" s="98" t="s">
        <v>1310</v>
      </c>
      <c r="E1551" s="98" t="s">
        <v>1311</v>
      </c>
      <c r="F1551" s="84" t="s">
        <v>921</v>
      </c>
      <c r="G1551" s="84">
        <v>1</v>
      </c>
      <c r="H1551" s="84">
        <v>0</v>
      </c>
      <c r="I1551" s="84">
        <v>0</v>
      </c>
      <c r="J1551" s="84">
        <v>100</v>
      </c>
      <c r="K1551" s="84">
        <v>0</v>
      </c>
      <c r="M1551" s="84">
        <v>0</v>
      </c>
      <c r="N1551" s="84" t="s">
        <v>1312</v>
      </c>
      <c r="O1551" s="84">
        <v>0</v>
      </c>
      <c r="P1551" s="84">
        <v>35</v>
      </c>
      <c r="Q1551" s="84">
        <v>0</v>
      </c>
      <c r="R1551" s="84">
        <v>2</v>
      </c>
      <c r="S1551" s="84">
        <v>512</v>
      </c>
      <c r="T1551" s="84">
        <v>10</v>
      </c>
      <c r="U1551" s="84">
        <v>0</v>
      </c>
      <c r="V1551" s="84">
        <v>0</v>
      </c>
      <c r="W1551" s="84">
        <v>0</v>
      </c>
      <c r="X1551" s="84">
        <v>0</v>
      </c>
      <c r="Y1551" s="84">
        <v>0</v>
      </c>
      <c r="Z1551" s="84">
        <v>1000</v>
      </c>
      <c r="AA1551" s="84">
        <v>2</v>
      </c>
      <c r="AB1551" s="84">
        <v>31</v>
      </c>
      <c r="AC1551" s="84">
        <v>0</v>
      </c>
      <c r="AD1551" s="84">
        <v>0</v>
      </c>
      <c r="AE1551" s="84">
        <v>0</v>
      </c>
      <c r="AF1551" s="84">
        <v>10</v>
      </c>
      <c r="AG1551" s="84">
        <v>0</v>
      </c>
      <c r="AH1551" s="84">
        <v>5</v>
      </c>
      <c r="AI1551" s="84">
        <v>320</v>
      </c>
      <c r="AJ1551" s="84">
        <v>3</v>
      </c>
      <c r="AK1551" s="84">
        <v>0</v>
      </c>
      <c r="AL1551" s="84">
        <v>0</v>
      </c>
      <c r="AM1551" s="84">
        <v>3</v>
      </c>
      <c r="AN1551" s="84">
        <v>3</v>
      </c>
      <c r="AO1551" s="84">
        <v>1</v>
      </c>
      <c r="AP1551" s="84">
        <v>0.24</v>
      </c>
      <c r="AQ1551" s="84">
        <v>15</v>
      </c>
      <c r="AR1551" s="84">
        <v>1</v>
      </c>
      <c r="AS1551" s="84">
        <v>0</v>
      </c>
      <c r="AT1551" s="84">
        <v>0</v>
      </c>
      <c r="AU1551" s="84" t="s">
        <v>1313</v>
      </c>
      <c r="AV1551" s="84">
        <v>0</v>
      </c>
      <c r="AW1551" s="84">
        <v>0</v>
      </c>
      <c r="AX1551" s="84">
        <v>0</v>
      </c>
      <c r="AY1551" s="84">
        <v>0</v>
      </c>
      <c r="AZ1551" s="84">
        <v>1000</v>
      </c>
      <c r="BA1551" s="84">
        <v>0</v>
      </c>
      <c r="BB1551" s="84">
        <v>0</v>
      </c>
      <c r="BC1551" s="84">
        <v>0</v>
      </c>
      <c r="BD1551" s="69">
        <v>0</v>
      </c>
      <c r="BE1551" s="69">
        <v>0</v>
      </c>
      <c r="BF1551" s="69">
        <v>0</v>
      </c>
      <c r="BG1551" s="84">
        <v>0</v>
      </c>
      <c r="BH1551" s="84">
        <v>0</v>
      </c>
      <c r="BI1551" s="84" t="s">
        <v>3414</v>
      </c>
      <c r="BK1551" s="84">
        <v>3</v>
      </c>
      <c r="BL1551" s="84">
        <v>2</v>
      </c>
      <c r="BM1551" s="84">
        <v>2</v>
      </c>
      <c r="BN1551" s="84">
        <v>31</v>
      </c>
      <c r="BO1551" s="102">
        <v>0</v>
      </c>
      <c r="BP1551" s="84">
        <v>1</v>
      </c>
      <c r="BQ1551" s="84">
        <v>1</v>
      </c>
      <c r="BR1551" s="84">
        <v>203</v>
      </c>
      <c r="BS1551" s="84">
        <v>300</v>
      </c>
      <c r="BT1551" s="84">
        <v>0</v>
      </c>
      <c r="BU1551" s="84">
        <v>0</v>
      </c>
      <c r="BV1551" s="84">
        <v>1000</v>
      </c>
      <c r="BW1551" s="84">
        <v>933</v>
      </c>
      <c r="BY1551" s="84">
        <v>37</v>
      </c>
      <c r="BZ1551" s="84">
        <v>2</v>
      </c>
      <c r="CA1551" s="84">
        <v>31</v>
      </c>
      <c r="CB1551" s="102">
        <v>0</v>
      </c>
      <c r="CC1551" s="84">
        <v>1</v>
      </c>
      <c r="CD1551" s="84">
        <v>1</v>
      </c>
      <c r="CE1551" s="84">
        <v>1</v>
      </c>
      <c r="CF1551" s="84">
        <v>50143</v>
      </c>
      <c r="CG1551" s="84">
        <v>1</v>
      </c>
      <c r="CH1551" s="84">
        <v>2</v>
      </c>
      <c r="CI1551" s="84">
        <v>1000</v>
      </c>
      <c r="CJ1551" s="84">
        <v>0</v>
      </c>
      <c r="CL1551" s="84">
        <v>0</v>
      </c>
      <c r="CM1551" s="84">
        <v>0</v>
      </c>
      <c r="CN1551" s="84">
        <v>0</v>
      </c>
      <c r="CO1551" s="84">
        <v>0</v>
      </c>
      <c r="CP1551" s="84">
        <v>0</v>
      </c>
      <c r="CQ1551" s="84">
        <v>0</v>
      </c>
      <c r="CR1551" s="84">
        <v>0</v>
      </c>
      <c r="CS1551" s="84">
        <v>0</v>
      </c>
      <c r="CT1551" s="84">
        <v>0</v>
      </c>
      <c r="CU1551" s="84">
        <v>0</v>
      </c>
      <c r="CV1551" s="84">
        <v>1000</v>
      </c>
      <c r="CW1551" s="84">
        <v>0</v>
      </c>
      <c r="CZ1551" s="84">
        <v>0</v>
      </c>
      <c r="DA1551" s="84">
        <v>0</v>
      </c>
      <c r="DB1551" s="84">
        <v>0</v>
      </c>
      <c r="DC1551" s="84">
        <v>0</v>
      </c>
      <c r="DD1551" s="84">
        <v>0</v>
      </c>
      <c r="DE1551" s="84">
        <v>0</v>
      </c>
      <c r="DF1551" s="84">
        <v>0</v>
      </c>
      <c r="DG1551" s="84">
        <v>1</v>
      </c>
      <c r="DI1551" s="84" t="e">
        <f>INDEX(Sheet3!$E$78:$E$1130,MATCH(A1551,Sheet3!$D$78:$D$1130,0))</f>
        <v>#N/A</v>
      </c>
      <c r="DJ1551" s="84" t="str">
        <f t="shared" si="297"/>
        <v>skill_icons.ps_vomit_splash</v>
      </c>
      <c r="DK1551" s="84" t="s">
        <v>1315</v>
      </c>
      <c r="DL1551" s="84"/>
      <c r="DM1551" s="84" t="s">
        <v>1316</v>
      </c>
      <c r="DN1551" s="69" t="str">
        <f>"造成["&amp;INDEX(Sheet5!$L$2:$L$11,MATCH(BL1551,Sheet5!$J$2:$J$11,0))&amp;":"&amp;BR1551&amp;"*"&amp;BS1551/1000&amp;"]"&amp;INDEX(Sheet5!$I$2:$I$4,MATCH(BR1551,Sheet5!$H$2:$H$4,0))&amp;"的"&amp;INDEX(Sheet5!$K$2:$K$11,MATCH(BL1551,Sheet5!$J$2:$J$11,0))</f>
        <v>造成[ui.cs_orange:203*0.3]的物理伤害。</v>
      </c>
      <c r="DO1551" s="84"/>
      <c r="DP1551" s="84"/>
      <c r="DQ1551" s="84"/>
      <c r="DR1551" s="84" t="e">
        <f t="shared" si="288"/>
        <v>#N/A</v>
      </c>
      <c r="DS1551" s="56" t="e">
        <f>MATCH(A1551,Sheet5!D:D,0)</f>
        <v>#N/A</v>
      </c>
      <c r="DT1551" s="104" t="e">
        <f>MATCH(A1551,Sheet5!F:F,0)</f>
        <v>#N/A</v>
      </c>
      <c r="DU1551" s="84">
        <v>0</v>
      </c>
      <c r="DV1551" s="84">
        <v>0</v>
      </c>
      <c r="DW1551" s="84">
        <v>0</v>
      </c>
      <c r="DX1551" s="84">
        <v>0</v>
      </c>
      <c r="DY1551" s="84">
        <v>0</v>
      </c>
    </row>
    <row r="1552" spans="1:130" ht="14.25">
      <c r="A1552" s="84">
        <v>75033</v>
      </c>
      <c r="B1552" s="84">
        <v>0</v>
      </c>
      <c r="C1552" s="104">
        <v>1</v>
      </c>
      <c r="D1552" s="98" t="s">
        <v>1310</v>
      </c>
      <c r="E1552" s="84" t="str">
        <f>"des_"&amp;D1552</f>
        <v>des_Rotting slime</v>
      </c>
      <c r="F1552" s="104" t="s">
        <v>3415</v>
      </c>
      <c r="G1552" s="104">
        <v>1</v>
      </c>
      <c r="H1552" s="104" t="s">
        <v>400</v>
      </c>
      <c r="I1552" s="104">
        <v>0</v>
      </c>
      <c r="J1552" s="104">
        <v>0</v>
      </c>
      <c r="K1552" s="104">
        <v>0</v>
      </c>
      <c r="L1552" s="138"/>
      <c r="M1552" s="104">
        <v>0</v>
      </c>
      <c r="N1552" s="138"/>
      <c r="O1552" s="104">
        <v>0</v>
      </c>
      <c r="P1552" s="104">
        <v>34</v>
      </c>
      <c r="Q1552" s="104">
        <v>0</v>
      </c>
      <c r="R1552" s="104">
        <v>1</v>
      </c>
      <c r="S1552" s="104">
        <v>0</v>
      </c>
      <c r="T1552" s="104">
        <v>0</v>
      </c>
      <c r="U1552" s="104">
        <v>0</v>
      </c>
      <c r="V1552" s="104">
        <v>0</v>
      </c>
      <c r="W1552" s="104">
        <v>0</v>
      </c>
      <c r="X1552" s="104">
        <v>0</v>
      </c>
      <c r="Y1552" s="104">
        <v>0</v>
      </c>
      <c r="Z1552" s="104">
        <v>0</v>
      </c>
      <c r="AA1552" s="104">
        <v>2</v>
      </c>
      <c r="AB1552" s="104">
        <v>31</v>
      </c>
      <c r="AC1552" s="104">
        <v>0</v>
      </c>
      <c r="AD1552" s="104">
        <v>0</v>
      </c>
      <c r="AE1552" s="104">
        <v>0</v>
      </c>
      <c r="AF1552" s="104">
        <v>50</v>
      </c>
      <c r="AG1552" s="104">
        <v>0</v>
      </c>
      <c r="AH1552" s="104">
        <v>6</v>
      </c>
      <c r="AI1552" s="104">
        <v>0</v>
      </c>
      <c r="AJ1552" s="104">
        <v>3</v>
      </c>
      <c r="AK1552" s="104">
        <v>0</v>
      </c>
      <c r="AL1552" s="104">
        <v>0</v>
      </c>
      <c r="AM1552" s="104">
        <v>1</v>
      </c>
      <c r="AN1552" s="104">
        <v>1</v>
      </c>
      <c r="AO1552" s="104">
        <v>0</v>
      </c>
      <c r="AP1552" s="104">
        <v>0</v>
      </c>
      <c r="AQ1552" s="104">
        <v>0</v>
      </c>
      <c r="AR1552" s="104">
        <v>0</v>
      </c>
      <c r="AS1552" s="104">
        <v>0</v>
      </c>
      <c r="AT1552" s="104">
        <v>0</v>
      </c>
      <c r="AU1552" s="104">
        <v>0</v>
      </c>
      <c r="AV1552" s="104">
        <v>1</v>
      </c>
      <c r="AW1552" s="104">
        <v>1.5</v>
      </c>
      <c r="AX1552" s="104">
        <v>1</v>
      </c>
      <c r="AY1552" s="104">
        <v>5000</v>
      </c>
      <c r="AZ1552" s="104">
        <f>AY1552/5</f>
        <v>1000</v>
      </c>
      <c r="BA1552" s="104">
        <v>0</v>
      </c>
      <c r="BB1552" s="104">
        <v>0</v>
      </c>
      <c r="BC1552" s="104">
        <v>0</v>
      </c>
      <c r="BD1552" s="69">
        <v>0</v>
      </c>
      <c r="BE1552" s="69">
        <v>0</v>
      </c>
      <c r="BF1552" s="69">
        <v>0</v>
      </c>
      <c r="BG1552" s="104">
        <v>0</v>
      </c>
      <c r="BH1552" s="104">
        <v>0</v>
      </c>
      <c r="BI1552" s="84"/>
      <c r="BJ1552" s="138"/>
      <c r="BK1552" s="104">
        <v>3</v>
      </c>
      <c r="BL1552" s="104">
        <v>2</v>
      </c>
      <c r="BM1552" s="104">
        <v>2</v>
      </c>
      <c r="BN1552" s="104">
        <v>31</v>
      </c>
      <c r="BO1552" s="164">
        <v>0</v>
      </c>
      <c r="BP1552" s="104">
        <v>1</v>
      </c>
      <c r="BQ1552" s="104">
        <v>1</v>
      </c>
      <c r="BR1552" s="104">
        <v>203</v>
      </c>
      <c r="BS1552" s="84">
        <v>300</v>
      </c>
      <c r="BT1552" s="104">
        <v>0</v>
      </c>
      <c r="BU1552" s="104">
        <v>0</v>
      </c>
      <c r="BV1552" s="104">
        <v>1000</v>
      </c>
      <c r="BW1552" s="104">
        <v>1223</v>
      </c>
      <c r="BX1552" s="138"/>
      <c r="BY1552" s="104">
        <v>0</v>
      </c>
      <c r="BZ1552" s="104">
        <v>0</v>
      </c>
      <c r="CA1552" s="104">
        <v>31</v>
      </c>
      <c r="CB1552" s="164">
        <v>0</v>
      </c>
      <c r="CC1552" s="104">
        <v>0</v>
      </c>
      <c r="CD1552" s="104">
        <v>0</v>
      </c>
      <c r="CE1552" s="104">
        <v>0</v>
      </c>
      <c r="CF1552" s="104">
        <v>0</v>
      </c>
      <c r="CG1552" s="104">
        <v>0</v>
      </c>
      <c r="CH1552" s="104">
        <v>0</v>
      </c>
      <c r="CI1552" s="104">
        <v>0</v>
      </c>
      <c r="CJ1552" s="104">
        <v>1224</v>
      </c>
      <c r="CK1552" s="138"/>
      <c r="CL1552" s="104">
        <v>0</v>
      </c>
      <c r="CM1552" s="104">
        <v>0</v>
      </c>
      <c r="CN1552" s="104">
        <v>0</v>
      </c>
      <c r="CO1552" s="164">
        <v>0</v>
      </c>
      <c r="CP1552" s="104">
        <v>0</v>
      </c>
      <c r="CQ1552" s="104">
        <v>0</v>
      </c>
      <c r="CR1552" s="104">
        <v>0</v>
      </c>
      <c r="CS1552" s="104">
        <v>0</v>
      </c>
      <c r="CT1552" s="104">
        <v>0</v>
      </c>
      <c r="CU1552" s="104">
        <v>0</v>
      </c>
      <c r="CV1552" s="104">
        <v>0</v>
      </c>
      <c r="CW1552" s="104">
        <v>0</v>
      </c>
      <c r="CX1552" s="138"/>
      <c r="CY1552" s="138"/>
      <c r="CZ1552" s="104">
        <v>0</v>
      </c>
      <c r="DA1552" s="104">
        <v>0</v>
      </c>
      <c r="DB1552" s="84">
        <v>85</v>
      </c>
      <c r="DC1552" s="84">
        <v>0</v>
      </c>
      <c r="DD1552" s="84">
        <v>0</v>
      </c>
      <c r="DE1552" s="84">
        <v>0</v>
      </c>
      <c r="DF1552" s="84">
        <v>0</v>
      </c>
      <c r="DG1552" s="104">
        <v>1</v>
      </c>
      <c r="DH1552" s="138"/>
      <c r="DI1552" s="104" t="e">
        <v>#N/A</v>
      </c>
      <c r="DJ1552" s="104" t="s">
        <v>2012</v>
      </c>
      <c r="DK1552" s="138" t="s">
        <v>1857</v>
      </c>
      <c r="DL1552" s="104"/>
      <c r="DM1552" s="104" t="s">
        <v>3159</v>
      </c>
      <c r="DN1552" s="69" t="str">
        <f>"造成["&amp;INDEX(Sheet5!$L$2:$L$11,MATCH(BL1552,Sheet5!$J$2:$J$11,0))&amp;":"&amp;BR1552&amp;"*"&amp;BS1552/1000&amp;"]"&amp;INDEX(Sheet5!$I$2:$I$4,MATCH(BR1552,Sheet5!$H$2:$H$4,0))&amp;"的"&amp;INDEX(Sheet5!$K$2:$K$11,MATCH(BL1552,Sheet5!$J$2:$J$11,0))</f>
        <v>造成[ui.cs_orange:203*0.3]的物理伤害。</v>
      </c>
      <c r="DO1552" s="104"/>
      <c r="DP1552" s="104" t="e">
        <v>#N/A</v>
      </c>
      <c r="DQ1552" s="138">
        <v>90</v>
      </c>
      <c r="DR1552" s="104" t="e">
        <v>#N/A</v>
      </c>
      <c r="DS1552" s="104">
        <v>0</v>
      </c>
      <c r="DT1552" s="104">
        <v>0</v>
      </c>
      <c r="DU1552" s="104">
        <v>0</v>
      </c>
      <c r="DV1552" s="104">
        <v>0</v>
      </c>
      <c r="DW1552" s="104">
        <v>0</v>
      </c>
      <c r="DX1552" s="138"/>
      <c r="DY1552" s="138"/>
      <c r="DZ1552" s="138"/>
    </row>
    <row r="1553" spans="1:129" ht="14.25">
      <c r="A1553" s="69">
        <v>50023</v>
      </c>
      <c r="B1553" s="69">
        <v>0</v>
      </c>
      <c r="C1553" s="69">
        <v>1</v>
      </c>
      <c r="D1553" s="69" t="s">
        <v>3416</v>
      </c>
      <c r="E1553" s="69" t="s">
        <v>3417</v>
      </c>
      <c r="F1553" s="69" t="s">
        <v>3418</v>
      </c>
      <c r="G1553" s="69">
        <v>1</v>
      </c>
      <c r="I1553" s="69">
        <v>0</v>
      </c>
      <c r="J1553" s="69">
        <v>0</v>
      </c>
      <c r="K1553" s="69">
        <v>0</v>
      </c>
      <c r="M1553" s="69">
        <v>0</v>
      </c>
      <c r="N1553" s="69" t="s">
        <v>3419</v>
      </c>
      <c r="O1553" s="69">
        <v>0</v>
      </c>
      <c r="P1553" s="69">
        <v>1</v>
      </c>
      <c r="Q1553" s="69">
        <v>0</v>
      </c>
      <c r="R1553" s="69">
        <v>2</v>
      </c>
      <c r="S1553" s="69">
        <v>262144</v>
      </c>
      <c r="T1553" s="69">
        <v>100</v>
      </c>
      <c r="U1553" s="69">
        <v>18</v>
      </c>
      <c r="V1553" s="69">
        <v>6</v>
      </c>
      <c r="W1553" s="69">
        <v>0</v>
      </c>
      <c r="X1553" s="69">
        <v>0</v>
      </c>
      <c r="Y1553" s="69">
        <v>0</v>
      </c>
      <c r="Z1553" s="69">
        <v>0</v>
      </c>
      <c r="AA1553" s="69">
        <v>1</v>
      </c>
      <c r="AB1553" s="69">
        <v>31</v>
      </c>
      <c r="AC1553" s="69">
        <v>0</v>
      </c>
      <c r="AD1553" s="69">
        <v>0</v>
      </c>
      <c r="AE1553" s="69">
        <v>0</v>
      </c>
      <c r="AF1553" s="69">
        <v>1</v>
      </c>
      <c r="AG1553" s="69">
        <v>0</v>
      </c>
      <c r="AH1553" s="69">
        <v>0</v>
      </c>
      <c r="AI1553" s="69">
        <v>0</v>
      </c>
      <c r="AJ1553" s="69">
        <v>0</v>
      </c>
      <c r="AK1553" s="69">
        <v>0</v>
      </c>
      <c r="AL1553" s="69">
        <v>0</v>
      </c>
      <c r="AM1553" s="69">
        <v>0</v>
      </c>
      <c r="AN1553" s="69">
        <v>0</v>
      </c>
      <c r="AO1553" s="69">
        <v>0</v>
      </c>
      <c r="AP1553" s="69">
        <v>0</v>
      </c>
      <c r="AQ1553" s="84">
        <v>0</v>
      </c>
      <c r="AR1553" s="69">
        <v>0</v>
      </c>
      <c r="AS1553" s="69">
        <v>0</v>
      </c>
      <c r="AT1553" s="69">
        <v>0</v>
      </c>
      <c r="AU1553" s="69">
        <v>0</v>
      </c>
      <c r="AV1553" s="69">
        <v>0</v>
      </c>
      <c r="AW1553" s="69">
        <v>0</v>
      </c>
      <c r="AX1553" s="69">
        <v>0</v>
      </c>
      <c r="AY1553" s="69">
        <v>0</v>
      </c>
      <c r="AZ1553" s="69">
        <v>0</v>
      </c>
      <c r="BA1553" s="69">
        <v>0</v>
      </c>
      <c r="BB1553" s="69">
        <v>0</v>
      </c>
      <c r="BC1553" s="69">
        <v>0</v>
      </c>
      <c r="BD1553" s="69">
        <v>0</v>
      </c>
      <c r="BE1553" s="69">
        <v>0</v>
      </c>
      <c r="BF1553" s="69">
        <v>0</v>
      </c>
      <c r="BG1553" s="69">
        <v>0</v>
      </c>
      <c r="BH1553" s="69">
        <v>0</v>
      </c>
      <c r="BK1553" s="69">
        <v>2</v>
      </c>
      <c r="BL1553" s="69">
        <v>10</v>
      </c>
      <c r="BM1553" s="69">
        <v>1</v>
      </c>
      <c r="BN1553" s="69">
        <v>1</v>
      </c>
      <c r="BO1553" s="89" t="s">
        <v>313</v>
      </c>
      <c r="BP1553" s="69">
        <v>1</v>
      </c>
      <c r="BQ1553" s="69">
        <v>1</v>
      </c>
      <c r="BR1553" s="69">
        <v>1</v>
      </c>
      <c r="BS1553" s="69">
        <v>1372109</v>
      </c>
      <c r="BT1553" s="69">
        <v>0</v>
      </c>
      <c r="BU1553" s="69">
        <v>0</v>
      </c>
      <c r="BV1553" s="69">
        <v>1000</v>
      </c>
      <c r="BW1553" s="69">
        <v>8</v>
      </c>
      <c r="BX1553" s="69" t="s">
        <v>3420</v>
      </c>
      <c r="BY1553" s="69">
        <v>0</v>
      </c>
      <c r="BZ1553" s="69">
        <v>0</v>
      </c>
      <c r="CA1553" s="69">
        <v>31</v>
      </c>
      <c r="CB1553" s="89">
        <v>0</v>
      </c>
      <c r="CC1553" s="69">
        <v>0</v>
      </c>
      <c r="CD1553" s="69">
        <v>0</v>
      </c>
      <c r="CE1553" s="69">
        <v>0</v>
      </c>
      <c r="CF1553" s="69">
        <v>0</v>
      </c>
      <c r="CG1553" s="69">
        <v>0</v>
      </c>
      <c r="CH1553" s="69">
        <v>0</v>
      </c>
      <c r="CI1553" s="69">
        <v>0</v>
      </c>
      <c r="CJ1553" s="69">
        <v>0</v>
      </c>
      <c r="CL1553" s="69">
        <v>0</v>
      </c>
      <c r="CM1553" s="69">
        <v>0</v>
      </c>
      <c r="CN1553" s="69">
        <v>0</v>
      </c>
      <c r="CO1553" s="89">
        <v>0</v>
      </c>
      <c r="CP1553" s="69">
        <v>0</v>
      </c>
      <c r="CQ1553" s="69">
        <v>0</v>
      </c>
      <c r="CR1553" s="69">
        <v>0</v>
      </c>
      <c r="CS1553" s="69">
        <v>0</v>
      </c>
      <c r="CT1553" s="69">
        <v>0</v>
      </c>
      <c r="CU1553" s="69">
        <v>0</v>
      </c>
      <c r="CV1553" s="69">
        <v>0</v>
      </c>
      <c r="CW1553" s="69">
        <v>0</v>
      </c>
      <c r="CZ1553" s="69">
        <v>0</v>
      </c>
      <c r="DA1553" s="69">
        <v>0</v>
      </c>
      <c r="DB1553" s="69">
        <v>0</v>
      </c>
      <c r="DC1553" s="69">
        <v>0</v>
      </c>
      <c r="DD1553" s="69">
        <v>0</v>
      </c>
      <c r="DE1553" s="69">
        <v>0</v>
      </c>
      <c r="DF1553" s="69">
        <v>0</v>
      </c>
      <c r="DG1553" s="69">
        <v>1</v>
      </c>
      <c r="DI1553" s="69" t="e">
        <f>INDEX(Sheet3!$E$78:$E$1130,MATCH(A1553,Sheet3!$D$78:$D$1130,0))</f>
        <v>#N/A</v>
      </c>
      <c r="DJ1553" s="69" t="str">
        <f t="shared" ref="DJ1553:DJ1575" si="299">IFERROR(DI1553,F1553)</f>
        <v>item.ps_warwolf_necklace</v>
      </c>
      <c r="DK1553" s="69" t="s">
        <v>3421</v>
      </c>
      <c r="DL1553" s="93"/>
      <c r="DM1553" s="69" t="s">
        <v>3422</v>
      </c>
      <c r="DN1553" s="69" t="e">
        <f>"造成["&amp;INDEX(Sheet5!$L$2:$L$11,MATCH(BL1553,Sheet5!$J$2:$J$11,0))&amp;":"&amp;BR1553&amp;"*"&amp;BS1553/1000&amp;"]"&amp;INDEX(Sheet5!$I$2:$I$4,MATCH(BR1553,Sheet5!$H$2:$H$4,0))&amp;"的"&amp;INDEX(Sheet5!$K$2:$K$11,MATCH(BL1553,Sheet5!$J$2:$J$11,0))</f>
        <v>#N/A</v>
      </c>
      <c r="DO1553" s="69" t="e">
        <f>"造成["&amp;INDEX(Sheet5!$L$2:$L$11,MATCH(BY1553,Sheet5!$J$2:$J$11,0))&amp;":"&amp;CE1553&amp;"*"&amp;CF1553/1000&amp;"]"&amp;INDEX(Sheet5!$I$2:$I$4,MATCH(CE1553,Sheet5!$H$2:$H$4,0))&amp;"的"&amp;INDEX(Sheet5!$K$2:$K$11,MATCH(BY1553,Sheet5!$J$2:$J$11,0))</f>
        <v>#N/A</v>
      </c>
      <c r="DP1553" s="69"/>
      <c r="DQ1553" s="69"/>
      <c r="DR1553" s="69" t="e">
        <f t="shared" ref="DR1553:DR1575" si="300">MATCH(A1553,$DX$51:$DX$69,0)</f>
        <v>#N/A</v>
      </c>
      <c r="DS1553" s="90">
        <f>MATCH(A1553,Sheet5!D:D,0)</f>
        <v>1048</v>
      </c>
      <c r="DT1553" s="94" t="e">
        <f>MATCH(A1553,Sheet5!F:F,0)</f>
        <v>#N/A</v>
      </c>
      <c r="DU1553" s="69">
        <v>0</v>
      </c>
      <c r="DV1553" s="69">
        <v>0</v>
      </c>
      <c r="DW1553" s="69">
        <v>0</v>
      </c>
      <c r="DX1553" s="69">
        <v>0</v>
      </c>
      <c r="DY1553" s="69">
        <v>0</v>
      </c>
    </row>
    <row r="1554" spans="1:129" ht="14.25">
      <c r="A1554" s="69">
        <v>50024</v>
      </c>
      <c r="B1554" s="69">
        <v>0</v>
      </c>
      <c r="C1554" s="69">
        <v>1</v>
      </c>
      <c r="D1554" s="69" t="s">
        <v>3423</v>
      </c>
      <c r="E1554" s="69" t="s">
        <v>3424</v>
      </c>
      <c r="F1554" s="69" t="s">
        <v>3425</v>
      </c>
      <c r="G1554" s="69">
        <v>1</v>
      </c>
      <c r="H1554" s="69" t="s">
        <v>3426</v>
      </c>
      <c r="I1554" s="69">
        <v>0</v>
      </c>
      <c r="J1554" s="69">
        <v>0</v>
      </c>
      <c r="K1554" s="69">
        <v>0</v>
      </c>
      <c r="M1554" s="69">
        <v>0</v>
      </c>
      <c r="O1554" s="69">
        <v>0</v>
      </c>
      <c r="P1554" s="69">
        <v>1</v>
      </c>
      <c r="Q1554" s="69">
        <v>0</v>
      </c>
      <c r="R1554" s="69">
        <v>2</v>
      </c>
      <c r="S1554" s="69">
        <v>524288</v>
      </c>
      <c r="T1554" s="69">
        <v>100</v>
      </c>
      <c r="U1554" s="69">
        <v>4</v>
      </c>
      <c r="V1554" s="69">
        <v>0</v>
      </c>
      <c r="W1554" s="69">
        <v>0</v>
      </c>
      <c r="X1554" s="69">
        <v>0</v>
      </c>
      <c r="Y1554" s="69">
        <v>0</v>
      </c>
      <c r="Z1554" s="69">
        <v>0</v>
      </c>
      <c r="AA1554" s="69">
        <v>1</v>
      </c>
      <c r="AB1554" s="69">
        <v>31</v>
      </c>
      <c r="AC1554" s="69">
        <v>0</v>
      </c>
      <c r="AD1554" s="69">
        <v>0</v>
      </c>
      <c r="AE1554" s="69">
        <v>0</v>
      </c>
      <c r="AF1554" s="69">
        <v>1</v>
      </c>
      <c r="AG1554" s="69">
        <v>0</v>
      </c>
      <c r="AH1554" s="69">
        <v>0</v>
      </c>
      <c r="AI1554" s="69">
        <v>406</v>
      </c>
      <c r="AJ1554" s="69">
        <v>0</v>
      </c>
      <c r="AK1554" s="69">
        <v>0</v>
      </c>
      <c r="AL1554" s="69">
        <v>0</v>
      </c>
      <c r="AM1554" s="69">
        <v>0</v>
      </c>
      <c r="AN1554" s="69">
        <v>0</v>
      </c>
      <c r="AO1554" s="69">
        <v>0</v>
      </c>
      <c r="AP1554" s="69">
        <v>0</v>
      </c>
      <c r="AQ1554" s="84">
        <v>0</v>
      </c>
      <c r="AR1554" s="69">
        <v>0</v>
      </c>
      <c r="AS1554" s="69">
        <v>0</v>
      </c>
      <c r="AT1554" s="69">
        <v>0</v>
      </c>
      <c r="AU1554" s="69">
        <v>0</v>
      </c>
      <c r="AV1554" s="69">
        <v>0</v>
      </c>
      <c r="AW1554" s="69">
        <v>0</v>
      </c>
      <c r="AX1554" s="69">
        <v>0</v>
      </c>
      <c r="AY1554" s="69">
        <v>0</v>
      </c>
      <c r="AZ1554" s="69">
        <v>0</v>
      </c>
      <c r="BA1554" s="69">
        <v>0</v>
      </c>
      <c r="BB1554" s="69">
        <v>0</v>
      </c>
      <c r="BC1554" s="69">
        <v>0</v>
      </c>
      <c r="BD1554" s="69">
        <v>0</v>
      </c>
      <c r="BE1554" s="69">
        <v>0</v>
      </c>
      <c r="BF1554" s="69">
        <v>0</v>
      </c>
      <c r="BG1554" s="69">
        <v>0</v>
      </c>
      <c r="BH1554" s="69">
        <v>0</v>
      </c>
      <c r="BI1554" s="69" t="s">
        <v>3427</v>
      </c>
      <c r="BK1554" s="69">
        <v>2</v>
      </c>
      <c r="BL1554" s="69">
        <v>10</v>
      </c>
      <c r="BM1554" s="69">
        <v>1</v>
      </c>
      <c r="BN1554" s="69">
        <v>1</v>
      </c>
      <c r="BO1554" s="89" t="s">
        <v>313</v>
      </c>
      <c r="BP1554" s="69">
        <v>1</v>
      </c>
      <c r="BQ1554" s="69">
        <v>1</v>
      </c>
      <c r="BR1554" s="69">
        <v>1</v>
      </c>
      <c r="BS1554" s="69">
        <v>1372110</v>
      </c>
      <c r="BT1554" s="69">
        <v>0</v>
      </c>
      <c r="BU1554" s="69">
        <v>0</v>
      </c>
      <c r="BV1554" s="69">
        <v>1000</v>
      </c>
      <c r="BW1554" s="69">
        <v>8</v>
      </c>
      <c r="BY1554" s="69">
        <v>0</v>
      </c>
      <c r="BZ1554" s="69">
        <v>0</v>
      </c>
      <c r="CA1554" s="69">
        <v>31</v>
      </c>
      <c r="CB1554" s="89">
        <v>0</v>
      </c>
      <c r="CC1554" s="69">
        <v>0</v>
      </c>
      <c r="CD1554" s="69">
        <v>0</v>
      </c>
      <c r="CE1554" s="69">
        <v>0</v>
      </c>
      <c r="CF1554" s="69">
        <v>0</v>
      </c>
      <c r="CG1554" s="69">
        <v>0</v>
      </c>
      <c r="CH1554" s="69">
        <v>0</v>
      </c>
      <c r="CI1554" s="69">
        <v>0</v>
      </c>
      <c r="CJ1554" s="69">
        <v>0</v>
      </c>
      <c r="CL1554" s="69">
        <v>0</v>
      </c>
      <c r="CM1554" s="69">
        <v>0</v>
      </c>
      <c r="CN1554" s="69">
        <v>0</v>
      </c>
      <c r="CO1554" s="89">
        <v>0</v>
      </c>
      <c r="CP1554" s="69">
        <v>0</v>
      </c>
      <c r="CQ1554" s="69">
        <v>0</v>
      </c>
      <c r="CR1554" s="69">
        <v>0</v>
      </c>
      <c r="CS1554" s="69">
        <v>0</v>
      </c>
      <c r="CT1554" s="69">
        <v>0</v>
      </c>
      <c r="CU1554" s="69">
        <v>0</v>
      </c>
      <c r="CV1554" s="69">
        <v>0</v>
      </c>
      <c r="CW1554" s="69">
        <v>0</v>
      </c>
      <c r="CZ1554" s="69">
        <v>0</v>
      </c>
      <c r="DA1554" s="69">
        <v>0</v>
      </c>
      <c r="DB1554" s="69">
        <v>0</v>
      </c>
      <c r="DC1554" s="69">
        <v>0</v>
      </c>
      <c r="DD1554" s="69">
        <v>0</v>
      </c>
      <c r="DE1554" s="69">
        <v>0</v>
      </c>
      <c r="DF1554" s="69">
        <v>0</v>
      </c>
      <c r="DG1554" s="69">
        <v>1</v>
      </c>
      <c r="DI1554" s="69" t="e">
        <f>INDEX(Sheet3!$E$78:$E$1130,MATCH(A1554,Sheet3!$D$78:$D$1130,0))</f>
        <v>#N/A</v>
      </c>
      <c r="DJ1554" s="69" t="str">
        <f t="shared" si="299"/>
        <v>item.ps_float_umbrella</v>
      </c>
      <c r="DK1554" s="69" t="s">
        <v>3428</v>
      </c>
      <c r="DL1554" s="93"/>
      <c r="DM1554" s="69" t="s">
        <v>3429</v>
      </c>
      <c r="DN1554" s="69" t="e">
        <f>"造成["&amp;INDEX(Sheet5!$L$2:$L$11,MATCH(BL1554,Sheet5!$J$2:$J$11,0))&amp;":"&amp;BR1554&amp;"*"&amp;BS1554/1000&amp;"]"&amp;INDEX(Sheet5!$I$2:$I$4,MATCH(BR1554,Sheet5!$H$2:$H$4,0))&amp;"的"&amp;INDEX(Sheet5!$K$2:$K$11,MATCH(BL1554,Sheet5!$J$2:$J$11,0))</f>
        <v>#N/A</v>
      </c>
      <c r="DO1554" s="69" t="e">
        <f>"造成["&amp;INDEX(Sheet5!$L$2:$L$11,MATCH(BY1554,Sheet5!$J$2:$J$11,0))&amp;":"&amp;CE1554&amp;"*"&amp;CF1554/1000&amp;"]"&amp;INDEX(Sheet5!$I$2:$I$4,MATCH(CE1554,Sheet5!$H$2:$H$4,0))&amp;"的"&amp;INDEX(Sheet5!$K$2:$K$11,MATCH(BY1554,Sheet5!$J$2:$J$11,0))</f>
        <v>#N/A</v>
      </c>
      <c r="DP1554" s="69"/>
      <c r="DQ1554" s="69"/>
      <c r="DR1554" s="69" t="e">
        <f t="shared" si="300"/>
        <v>#N/A</v>
      </c>
      <c r="DS1554" s="90">
        <f>MATCH(A1554,Sheet5!D:D,0)</f>
        <v>1026</v>
      </c>
      <c r="DT1554" s="94" t="e">
        <f>MATCH(A1554,Sheet5!F:F,0)</f>
        <v>#N/A</v>
      </c>
      <c r="DU1554" s="69">
        <v>0</v>
      </c>
      <c r="DV1554" s="69">
        <v>0</v>
      </c>
      <c r="DW1554" s="69">
        <v>0</v>
      </c>
      <c r="DX1554" s="69">
        <v>0</v>
      </c>
      <c r="DY1554" s="69">
        <v>0</v>
      </c>
    </row>
    <row r="1555" spans="1:129" ht="14.25">
      <c r="A1555" s="69">
        <v>50025</v>
      </c>
      <c r="B1555" s="69">
        <v>0</v>
      </c>
      <c r="C1555" s="69">
        <v>1</v>
      </c>
      <c r="D1555" s="69" t="s">
        <v>3430</v>
      </c>
      <c r="E1555" s="69" t="s">
        <v>3431</v>
      </c>
      <c r="F1555" s="69" t="s">
        <v>3432</v>
      </c>
      <c r="G1555" s="69">
        <v>1</v>
      </c>
      <c r="I1555" s="69">
        <v>0</v>
      </c>
      <c r="J1555" s="69">
        <v>0</v>
      </c>
      <c r="K1555" s="69">
        <v>0</v>
      </c>
      <c r="M1555" s="69">
        <v>0</v>
      </c>
      <c r="O1555" s="69">
        <v>0</v>
      </c>
      <c r="P1555" s="69">
        <v>1</v>
      </c>
      <c r="Q1555" s="69">
        <v>0</v>
      </c>
      <c r="R1555" s="69">
        <v>2</v>
      </c>
      <c r="S1555" s="69">
        <v>262144</v>
      </c>
      <c r="T1555" s="69">
        <v>100</v>
      </c>
      <c r="U1555" s="69">
        <v>6</v>
      </c>
      <c r="V1555" s="69">
        <v>18</v>
      </c>
      <c r="W1555" s="69">
        <v>0</v>
      </c>
      <c r="X1555" s="69">
        <v>0</v>
      </c>
      <c r="Y1555" s="69">
        <v>0</v>
      </c>
      <c r="Z1555" s="69">
        <v>0</v>
      </c>
      <c r="AA1555" s="69">
        <v>1</v>
      </c>
      <c r="AB1555" s="69">
        <v>31</v>
      </c>
      <c r="AC1555" s="69">
        <v>0</v>
      </c>
      <c r="AD1555" s="69">
        <v>0</v>
      </c>
      <c r="AE1555" s="69">
        <v>0</v>
      </c>
      <c r="AF1555" s="69">
        <v>1</v>
      </c>
      <c r="AG1555" s="69">
        <v>0</v>
      </c>
      <c r="AH1555" s="69">
        <v>0</v>
      </c>
      <c r="AI1555" s="69">
        <v>0</v>
      </c>
      <c r="AJ1555" s="69">
        <v>0</v>
      </c>
      <c r="AK1555" s="69">
        <v>0</v>
      </c>
      <c r="AL1555" s="69">
        <v>0</v>
      </c>
      <c r="AM1555" s="69">
        <v>0</v>
      </c>
      <c r="AN1555" s="69">
        <v>0</v>
      </c>
      <c r="AO1555" s="69">
        <v>0</v>
      </c>
      <c r="AP1555" s="69">
        <v>0</v>
      </c>
      <c r="AQ1555" s="84">
        <v>0</v>
      </c>
      <c r="AR1555" s="69">
        <v>0</v>
      </c>
      <c r="AS1555" s="69">
        <v>0</v>
      </c>
      <c r="AT1555" s="69">
        <v>0</v>
      </c>
      <c r="AU1555" s="69">
        <v>0</v>
      </c>
      <c r="AV1555" s="69">
        <v>0</v>
      </c>
      <c r="AW1555" s="69">
        <v>0</v>
      </c>
      <c r="AX1555" s="69">
        <v>0</v>
      </c>
      <c r="AY1555" s="69">
        <v>0</v>
      </c>
      <c r="AZ1555" s="69">
        <v>0</v>
      </c>
      <c r="BA1555" s="69">
        <v>0</v>
      </c>
      <c r="BB1555" s="69">
        <v>0</v>
      </c>
      <c r="BC1555" s="69">
        <v>0</v>
      </c>
      <c r="BD1555" s="69">
        <v>0</v>
      </c>
      <c r="BE1555" s="69">
        <v>0</v>
      </c>
      <c r="BF1555" s="69">
        <v>0</v>
      </c>
      <c r="BG1555" s="69">
        <v>0</v>
      </c>
      <c r="BH1555" s="69">
        <v>0</v>
      </c>
      <c r="BK1555" s="69">
        <v>2</v>
      </c>
      <c r="BL1555" s="69">
        <v>10</v>
      </c>
      <c r="BM1555" s="69">
        <v>1</v>
      </c>
      <c r="BN1555" s="69">
        <v>31</v>
      </c>
      <c r="BO1555" s="89" t="s">
        <v>313</v>
      </c>
      <c r="BP1555" s="69">
        <v>1</v>
      </c>
      <c r="BQ1555" s="69">
        <v>1</v>
      </c>
      <c r="BR1555" s="69">
        <v>1</v>
      </c>
      <c r="BS1555" s="69">
        <v>1372111</v>
      </c>
      <c r="BT1555" s="69">
        <v>0</v>
      </c>
      <c r="BU1555" s="69">
        <v>0</v>
      </c>
      <c r="BV1555" s="69">
        <v>1000</v>
      </c>
      <c r="BW1555" s="69">
        <v>8</v>
      </c>
      <c r="BY1555" s="69">
        <v>0</v>
      </c>
      <c r="BZ1555" s="69">
        <v>0</v>
      </c>
      <c r="CA1555" s="69">
        <v>31</v>
      </c>
      <c r="CB1555" s="89">
        <v>0</v>
      </c>
      <c r="CC1555" s="69">
        <v>0</v>
      </c>
      <c r="CD1555" s="69">
        <v>0</v>
      </c>
      <c r="CE1555" s="69">
        <v>0</v>
      </c>
      <c r="CF1555" s="69">
        <v>0</v>
      </c>
      <c r="CG1555" s="69">
        <v>0</v>
      </c>
      <c r="CH1555" s="69">
        <v>0</v>
      </c>
      <c r="CI1555" s="69">
        <v>0</v>
      </c>
      <c r="CJ1555" s="69">
        <v>0</v>
      </c>
      <c r="CL1555" s="69">
        <v>0</v>
      </c>
      <c r="CM1555" s="69">
        <v>0</v>
      </c>
      <c r="CN1555" s="69">
        <v>0</v>
      </c>
      <c r="CO1555" s="89">
        <v>0</v>
      </c>
      <c r="CP1555" s="69">
        <v>0</v>
      </c>
      <c r="CQ1555" s="69">
        <v>0</v>
      </c>
      <c r="CR1555" s="69">
        <v>0</v>
      </c>
      <c r="CS1555" s="69">
        <v>0</v>
      </c>
      <c r="CT1555" s="69">
        <v>0</v>
      </c>
      <c r="CU1555" s="69">
        <v>0</v>
      </c>
      <c r="CV1555" s="69">
        <v>0</v>
      </c>
      <c r="CW1555" s="69">
        <v>0</v>
      </c>
      <c r="CZ1555" s="69">
        <v>0</v>
      </c>
      <c r="DA1555" s="69">
        <v>0</v>
      </c>
      <c r="DB1555" s="69">
        <v>0</v>
      </c>
      <c r="DC1555" s="69">
        <v>0</v>
      </c>
      <c r="DD1555" s="69">
        <v>0</v>
      </c>
      <c r="DE1555" s="69">
        <v>0</v>
      </c>
      <c r="DF1555" s="69">
        <v>0</v>
      </c>
      <c r="DG1555" s="69">
        <v>1</v>
      </c>
      <c r="DI1555" s="69" t="e">
        <f>INDEX(Sheet3!$E$78:$E$1130,MATCH(A1555,Sheet3!$D$78:$D$1130,0))</f>
        <v>#N/A</v>
      </c>
      <c r="DJ1555" s="69" t="str">
        <f t="shared" si="299"/>
        <v>item.ps_solar_stone</v>
      </c>
      <c r="DK1555" s="69" t="s">
        <v>3433</v>
      </c>
      <c r="DL1555" s="93"/>
      <c r="DM1555" s="69" t="s">
        <v>3434</v>
      </c>
      <c r="DN1555" s="69" t="e">
        <f>"造成["&amp;INDEX(Sheet5!$L$2:$L$11,MATCH(BL1555,Sheet5!$J$2:$J$11,0))&amp;":"&amp;BR1555&amp;"*"&amp;BS1555/1000&amp;"]"&amp;INDEX(Sheet5!$I$2:$I$4,MATCH(BR1555,Sheet5!$H$2:$H$4,0))&amp;"的"&amp;INDEX(Sheet5!$K$2:$K$11,MATCH(BL1555,Sheet5!$J$2:$J$11,0))</f>
        <v>#N/A</v>
      </c>
      <c r="DO1555" s="69" t="e">
        <f>"造成["&amp;INDEX(Sheet5!$L$2:$L$11,MATCH(BY1555,Sheet5!$J$2:$J$11,0))&amp;":"&amp;CE1555&amp;"*"&amp;CF1555/1000&amp;"]"&amp;INDEX(Sheet5!$I$2:$I$4,MATCH(CE1555,Sheet5!$H$2:$H$4,0))&amp;"的"&amp;INDEX(Sheet5!$K$2:$K$11,MATCH(BY1555,Sheet5!$J$2:$J$11,0))</f>
        <v>#N/A</v>
      </c>
      <c r="DP1555" s="69"/>
      <c r="DQ1555" s="69"/>
      <c r="DR1555" s="69" t="e">
        <f t="shared" si="300"/>
        <v>#N/A</v>
      </c>
      <c r="DS1555" s="90">
        <f>MATCH(A1555,Sheet5!D:D,0)</f>
        <v>1032</v>
      </c>
      <c r="DT1555" s="94" t="e">
        <f>MATCH(A1555,Sheet5!F:F,0)</f>
        <v>#N/A</v>
      </c>
      <c r="DU1555" s="69">
        <v>0</v>
      </c>
      <c r="DV1555" s="69">
        <v>0</v>
      </c>
      <c r="DW1555" s="69">
        <v>0</v>
      </c>
      <c r="DX1555" s="69">
        <v>0</v>
      </c>
      <c r="DY1555" s="69">
        <v>0</v>
      </c>
    </row>
    <row r="1556" spans="1:129" ht="14.25">
      <c r="A1556" s="69">
        <v>50026</v>
      </c>
      <c r="B1556" s="69">
        <v>0</v>
      </c>
      <c r="C1556" s="69">
        <v>1</v>
      </c>
      <c r="D1556" s="69" t="s">
        <v>3435</v>
      </c>
      <c r="E1556" s="69" t="s">
        <v>3436</v>
      </c>
      <c r="F1556" s="69" t="s">
        <v>3437</v>
      </c>
      <c r="G1556" s="69">
        <v>1</v>
      </c>
      <c r="I1556" s="69">
        <v>0</v>
      </c>
      <c r="J1556" s="69">
        <v>0</v>
      </c>
      <c r="K1556" s="69">
        <v>0</v>
      </c>
      <c r="M1556" s="69">
        <v>0</v>
      </c>
      <c r="O1556" s="69">
        <v>0</v>
      </c>
      <c r="P1556" s="69">
        <v>1</v>
      </c>
      <c r="Q1556" s="69">
        <v>0</v>
      </c>
      <c r="R1556" s="69">
        <v>2</v>
      </c>
      <c r="S1556" s="69">
        <v>262144</v>
      </c>
      <c r="T1556" s="69">
        <v>100</v>
      </c>
      <c r="U1556" s="69">
        <v>18</v>
      </c>
      <c r="V1556" s="69">
        <v>6</v>
      </c>
      <c r="W1556" s="69">
        <v>0</v>
      </c>
      <c r="X1556" s="69">
        <v>0</v>
      </c>
      <c r="Y1556" s="69">
        <v>0</v>
      </c>
      <c r="Z1556" s="69">
        <v>0</v>
      </c>
      <c r="AA1556" s="69">
        <v>1</v>
      </c>
      <c r="AB1556" s="69">
        <v>31</v>
      </c>
      <c r="AC1556" s="69">
        <v>0</v>
      </c>
      <c r="AD1556" s="69">
        <v>0</v>
      </c>
      <c r="AE1556" s="69">
        <v>0</v>
      </c>
      <c r="AF1556" s="69">
        <v>1</v>
      </c>
      <c r="AG1556" s="69">
        <v>0</v>
      </c>
      <c r="AH1556" s="69">
        <v>0</v>
      </c>
      <c r="AI1556" s="69">
        <v>0</v>
      </c>
      <c r="AJ1556" s="69">
        <v>0</v>
      </c>
      <c r="AK1556" s="69">
        <v>0</v>
      </c>
      <c r="AL1556" s="69">
        <v>0</v>
      </c>
      <c r="AM1556" s="69">
        <v>0</v>
      </c>
      <c r="AN1556" s="69">
        <v>0</v>
      </c>
      <c r="AO1556" s="69">
        <v>0</v>
      </c>
      <c r="AP1556" s="69">
        <v>0</v>
      </c>
      <c r="AQ1556" s="84">
        <v>0</v>
      </c>
      <c r="AR1556" s="69">
        <v>0</v>
      </c>
      <c r="AS1556" s="69">
        <v>0</v>
      </c>
      <c r="AT1556" s="69">
        <v>0</v>
      </c>
      <c r="AU1556" s="69">
        <v>0</v>
      </c>
      <c r="AV1556" s="69">
        <v>0</v>
      </c>
      <c r="AW1556" s="69">
        <v>0</v>
      </c>
      <c r="AX1556" s="69">
        <v>0</v>
      </c>
      <c r="AY1556" s="69">
        <v>0</v>
      </c>
      <c r="AZ1556" s="69">
        <v>0</v>
      </c>
      <c r="BA1556" s="69">
        <v>0</v>
      </c>
      <c r="BB1556" s="69">
        <v>0</v>
      </c>
      <c r="BC1556" s="69">
        <v>0</v>
      </c>
      <c r="BD1556" s="69">
        <v>0</v>
      </c>
      <c r="BE1556" s="69">
        <v>0</v>
      </c>
      <c r="BF1556" s="69">
        <v>0</v>
      </c>
      <c r="BG1556" s="69">
        <v>0</v>
      </c>
      <c r="BH1556" s="69">
        <v>0</v>
      </c>
      <c r="BK1556" s="69">
        <v>2</v>
      </c>
      <c r="BL1556" s="69">
        <v>10</v>
      </c>
      <c r="BM1556" s="69">
        <v>1</v>
      </c>
      <c r="BN1556" s="69">
        <v>31</v>
      </c>
      <c r="BO1556" s="89" t="s">
        <v>313</v>
      </c>
      <c r="BP1556" s="69">
        <v>1</v>
      </c>
      <c r="BQ1556" s="69">
        <v>1</v>
      </c>
      <c r="BR1556" s="69">
        <v>1</v>
      </c>
      <c r="BS1556" s="69">
        <v>1372112</v>
      </c>
      <c r="BT1556" s="69">
        <v>0</v>
      </c>
      <c r="BU1556" s="69">
        <v>0</v>
      </c>
      <c r="BV1556" s="69">
        <v>1000</v>
      </c>
      <c r="BW1556" s="69">
        <v>8</v>
      </c>
      <c r="BY1556" s="69">
        <v>0</v>
      </c>
      <c r="BZ1556" s="69">
        <v>0</v>
      </c>
      <c r="CA1556" s="69">
        <v>31</v>
      </c>
      <c r="CB1556" s="89">
        <v>0</v>
      </c>
      <c r="CC1556" s="69">
        <v>0</v>
      </c>
      <c r="CD1556" s="69">
        <v>0</v>
      </c>
      <c r="CE1556" s="69">
        <v>0</v>
      </c>
      <c r="CF1556" s="69">
        <v>0</v>
      </c>
      <c r="CG1556" s="69">
        <v>0</v>
      </c>
      <c r="CH1556" s="69">
        <v>0</v>
      </c>
      <c r="CI1556" s="69">
        <v>0</v>
      </c>
      <c r="CJ1556" s="69">
        <v>0</v>
      </c>
      <c r="CL1556" s="69">
        <v>0</v>
      </c>
      <c r="CM1556" s="69">
        <v>0</v>
      </c>
      <c r="CN1556" s="69">
        <v>0</v>
      </c>
      <c r="CO1556" s="89">
        <v>0</v>
      </c>
      <c r="CP1556" s="69">
        <v>0</v>
      </c>
      <c r="CQ1556" s="69">
        <v>0</v>
      </c>
      <c r="CR1556" s="69">
        <v>0</v>
      </c>
      <c r="CS1556" s="69">
        <v>0</v>
      </c>
      <c r="CT1556" s="69">
        <v>0</v>
      </c>
      <c r="CU1556" s="69">
        <v>0</v>
      </c>
      <c r="CV1556" s="69">
        <v>0</v>
      </c>
      <c r="CW1556" s="69">
        <v>0</v>
      </c>
      <c r="CZ1556" s="69">
        <v>0</v>
      </c>
      <c r="DA1556" s="69">
        <v>0</v>
      </c>
      <c r="DB1556" s="69">
        <v>0</v>
      </c>
      <c r="DC1556" s="69">
        <v>0</v>
      </c>
      <c r="DD1556" s="69">
        <v>0</v>
      </c>
      <c r="DE1556" s="69">
        <v>0</v>
      </c>
      <c r="DF1556" s="69">
        <v>0</v>
      </c>
      <c r="DG1556" s="69">
        <v>1</v>
      </c>
      <c r="DI1556" s="69" t="e">
        <f>INDEX(Sheet3!$E$78:$E$1130,MATCH(A1556,Sheet3!$D$78:$D$1130,0))</f>
        <v>#N/A</v>
      </c>
      <c r="DJ1556" s="69" t="str">
        <f t="shared" si="299"/>
        <v>item.ps_lunar_stone</v>
      </c>
      <c r="DK1556" s="69" t="s">
        <v>3438</v>
      </c>
      <c r="DL1556" s="93"/>
      <c r="DM1556" s="69" t="s">
        <v>3439</v>
      </c>
      <c r="DN1556" s="69" t="e">
        <f>"造成["&amp;INDEX(Sheet5!$L$2:$L$11,MATCH(BL1556,Sheet5!$J$2:$J$11,0))&amp;":"&amp;BR1556&amp;"*"&amp;BS1556/1000&amp;"]"&amp;INDEX(Sheet5!$I$2:$I$4,MATCH(BR1556,Sheet5!$H$2:$H$4,0))&amp;"的"&amp;INDEX(Sheet5!$K$2:$K$11,MATCH(BL1556,Sheet5!$J$2:$J$11,0))</f>
        <v>#N/A</v>
      </c>
      <c r="DO1556" s="69" t="e">
        <f>"造成["&amp;INDEX(Sheet5!$L$2:$L$11,MATCH(BY1556,Sheet5!$J$2:$J$11,0))&amp;":"&amp;CE1556&amp;"*"&amp;CF1556/1000&amp;"]"&amp;INDEX(Sheet5!$I$2:$I$4,MATCH(CE1556,Sheet5!$H$2:$H$4,0))&amp;"的"&amp;INDEX(Sheet5!$K$2:$K$11,MATCH(BY1556,Sheet5!$J$2:$J$11,0))</f>
        <v>#N/A</v>
      </c>
      <c r="DP1556" s="69"/>
      <c r="DQ1556" s="69"/>
      <c r="DR1556" s="69" t="e">
        <f t="shared" si="300"/>
        <v>#N/A</v>
      </c>
      <c r="DS1556" s="90">
        <f>MATCH(A1556,Sheet5!D:D,0)</f>
        <v>1033</v>
      </c>
      <c r="DT1556" s="94" t="e">
        <f>MATCH(A1556,Sheet5!F:F,0)</f>
        <v>#N/A</v>
      </c>
      <c r="DU1556" s="69">
        <v>0</v>
      </c>
      <c r="DV1556" s="69">
        <v>0</v>
      </c>
      <c r="DW1556" s="69">
        <v>0</v>
      </c>
      <c r="DX1556" s="69">
        <v>0</v>
      </c>
      <c r="DY1556" s="69">
        <v>0</v>
      </c>
    </row>
    <row r="1557" spans="1:129" ht="14.25">
      <c r="A1557" s="69">
        <v>50027</v>
      </c>
      <c r="B1557" s="69">
        <v>0</v>
      </c>
      <c r="C1557" s="69">
        <v>1</v>
      </c>
      <c r="D1557" s="69" t="s">
        <v>3440</v>
      </c>
      <c r="E1557" s="69" t="s">
        <v>3441</v>
      </c>
      <c r="F1557" s="69" t="s">
        <v>3442</v>
      </c>
      <c r="G1557" s="69">
        <v>1</v>
      </c>
      <c r="I1557" s="69">
        <v>0</v>
      </c>
      <c r="J1557" s="69">
        <v>0</v>
      </c>
      <c r="K1557" s="69">
        <v>0</v>
      </c>
      <c r="M1557" s="69">
        <v>0</v>
      </c>
      <c r="O1557" s="69">
        <v>0</v>
      </c>
      <c r="P1557" s="69">
        <v>1</v>
      </c>
      <c r="Q1557" s="69">
        <v>0</v>
      </c>
      <c r="R1557" s="69">
        <v>2</v>
      </c>
      <c r="S1557" s="69">
        <v>1</v>
      </c>
      <c r="T1557" s="69">
        <v>100</v>
      </c>
      <c r="U1557" s="69">
        <v>50</v>
      </c>
      <c r="V1557" s="69">
        <v>0</v>
      </c>
      <c r="W1557" s="69">
        <v>0</v>
      </c>
      <c r="X1557" s="69">
        <v>0</v>
      </c>
      <c r="Y1557" s="69">
        <v>0</v>
      </c>
      <c r="Z1557" s="69">
        <v>0</v>
      </c>
      <c r="AA1557" s="69">
        <v>1</v>
      </c>
      <c r="AB1557" s="69">
        <v>31</v>
      </c>
      <c r="AC1557" s="69">
        <v>0</v>
      </c>
      <c r="AD1557" s="69">
        <v>0</v>
      </c>
      <c r="AE1557" s="69">
        <v>0</v>
      </c>
      <c r="AF1557" s="69">
        <v>1</v>
      </c>
      <c r="AG1557" s="69">
        <v>0</v>
      </c>
      <c r="AH1557" s="69">
        <v>0</v>
      </c>
      <c r="AI1557" s="69">
        <v>405</v>
      </c>
      <c r="AJ1557" s="69">
        <v>0</v>
      </c>
      <c r="AK1557" s="69">
        <v>0</v>
      </c>
      <c r="AL1557" s="69">
        <v>0</v>
      </c>
      <c r="AM1557" s="69">
        <v>1</v>
      </c>
      <c r="AN1557" s="69">
        <v>1</v>
      </c>
      <c r="AO1557" s="69">
        <v>0</v>
      </c>
      <c r="AP1557" s="69">
        <v>0</v>
      </c>
      <c r="AQ1557" s="84">
        <v>0</v>
      </c>
      <c r="AR1557" s="69">
        <v>0</v>
      </c>
      <c r="AS1557" s="69">
        <v>0</v>
      </c>
      <c r="AT1557" s="69">
        <v>0</v>
      </c>
      <c r="AU1557" s="69">
        <v>0</v>
      </c>
      <c r="AV1557" s="69">
        <v>0</v>
      </c>
      <c r="AW1557" s="69">
        <v>0</v>
      </c>
      <c r="AX1557" s="69">
        <v>0</v>
      </c>
      <c r="AY1557" s="69">
        <v>0</v>
      </c>
      <c r="AZ1557" s="69">
        <v>0</v>
      </c>
      <c r="BA1557" s="69">
        <v>0</v>
      </c>
      <c r="BB1557" s="69">
        <v>0</v>
      </c>
      <c r="BC1557" s="69">
        <v>0</v>
      </c>
      <c r="BD1557" s="69">
        <v>0</v>
      </c>
      <c r="BE1557" s="69">
        <v>0</v>
      </c>
      <c r="BF1557" s="69">
        <v>0</v>
      </c>
      <c r="BG1557" s="69">
        <v>0</v>
      </c>
      <c r="BH1557" s="69">
        <v>0</v>
      </c>
      <c r="BI1557" s="69"/>
      <c r="BK1557" s="69">
        <v>3</v>
      </c>
      <c r="BL1557" s="69">
        <v>10</v>
      </c>
      <c r="BM1557" s="69">
        <v>1</v>
      </c>
      <c r="BN1557" s="69">
        <v>31</v>
      </c>
      <c r="BO1557" s="89" t="s">
        <v>313</v>
      </c>
      <c r="BP1557" s="69">
        <v>1</v>
      </c>
      <c r="BQ1557" s="69">
        <v>1</v>
      </c>
      <c r="BR1557" s="69">
        <v>1</v>
      </c>
      <c r="BS1557" s="69">
        <v>1372113</v>
      </c>
      <c r="BT1557" s="69">
        <v>0</v>
      </c>
      <c r="BU1557" s="69">
        <v>0</v>
      </c>
      <c r="BV1557" s="69">
        <v>1000</v>
      </c>
      <c r="BW1557" s="69">
        <v>8</v>
      </c>
      <c r="BY1557" s="69">
        <v>0</v>
      </c>
      <c r="BZ1557" s="69">
        <v>0</v>
      </c>
      <c r="CA1557" s="69">
        <v>31</v>
      </c>
      <c r="CB1557" s="89">
        <v>0</v>
      </c>
      <c r="CC1557" s="69">
        <v>0</v>
      </c>
      <c r="CD1557" s="69">
        <v>0</v>
      </c>
      <c r="CE1557" s="69">
        <v>0</v>
      </c>
      <c r="CF1557" s="69">
        <v>0</v>
      </c>
      <c r="CG1557" s="69">
        <v>0</v>
      </c>
      <c r="CH1557" s="69">
        <v>0</v>
      </c>
      <c r="CI1557" s="69">
        <v>0</v>
      </c>
      <c r="CJ1557" s="69">
        <v>0</v>
      </c>
      <c r="CL1557" s="69">
        <v>0</v>
      </c>
      <c r="CM1557" s="69">
        <v>0</v>
      </c>
      <c r="CN1557" s="69">
        <v>0</v>
      </c>
      <c r="CO1557" s="89">
        <v>0</v>
      </c>
      <c r="CP1557" s="69">
        <v>0</v>
      </c>
      <c r="CQ1557" s="69">
        <v>0</v>
      </c>
      <c r="CR1557" s="69">
        <v>0</v>
      </c>
      <c r="CS1557" s="69">
        <v>0</v>
      </c>
      <c r="CT1557" s="69">
        <v>0</v>
      </c>
      <c r="CU1557" s="69">
        <v>0</v>
      </c>
      <c r="CV1557" s="69">
        <v>0</v>
      </c>
      <c r="CW1557" s="69">
        <v>0</v>
      </c>
      <c r="CZ1557" s="69">
        <v>0</v>
      </c>
      <c r="DA1557" s="69">
        <v>0</v>
      </c>
      <c r="DB1557" s="69">
        <v>0</v>
      </c>
      <c r="DC1557" s="69">
        <v>0</v>
      </c>
      <c r="DD1557" s="69">
        <v>0</v>
      </c>
      <c r="DE1557" s="69">
        <v>0</v>
      </c>
      <c r="DF1557" s="69">
        <v>0</v>
      </c>
      <c r="DG1557" s="69">
        <v>1</v>
      </c>
      <c r="DI1557" s="69" t="e">
        <f>INDEX(Sheet3!$E$78:$E$1130,MATCH(A1557,Sheet3!$D$78:$D$1130,0))</f>
        <v>#N/A</v>
      </c>
      <c r="DJ1557" s="69" t="str">
        <f t="shared" si="299"/>
        <v>item.ps_dury_essence</v>
      </c>
      <c r="DK1557" s="69" t="s">
        <v>3443</v>
      </c>
      <c r="DL1557" s="93"/>
      <c r="DM1557" s="69" t="s">
        <v>3444</v>
      </c>
      <c r="DN1557" s="69" t="e">
        <f>"造成["&amp;INDEX(Sheet5!$L$2:$L$11,MATCH(BL1557,Sheet5!$J$2:$J$11,0))&amp;":"&amp;BR1557&amp;"*"&amp;BS1557/1000&amp;"]"&amp;INDEX(Sheet5!$I$2:$I$4,MATCH(BR1557,Sheet5!$H$2:$H$4,0))&amp;"的"&amp;INDEX(Sheet5!$K$2:$K$11,MATCH(BL1557,Sheet5!$J$2:$J$11,0))</f>
        <v>#N/A</v>
      </c>
      <c r="DO1557" s="69" t="e">
        <f>"造成["&amp;INDEX(Sheet5!$L$2:$L$11,MATCH(BY1557,Sheet5!$J$2:$J$11,0))&amp;":"&amp;CE1557&amp;"*"&amp;CF1557/1000&amp;"]"&amp;INDEX(Sheet5!$I$2:$I$4,MATCH(CE1557,Sheet5!$H$2:$H$4,0))&amp;"的"&amp;INDEX(Sheet5!$K$2:$K$11,MATCH(BY1557,Sheet5!$J$2:$J$11,0))</f>
        <v>#N/A</v>
      </c>
      <c r="DP1557" s="69"/>
      <c r="DQ1557" s="69"/>
      <c r="DR1557" s="69" t="e">
        <f t="shared" si="300"/>
        <v>#N/A</v>
      </c>
      <c r="DS1557" s="90">
        <f>MATCH(A1557,Sheet5!D:D,0)</f>
        <v>1037</v>
      </c>
      <c r="DT1557" s="94" t="e">
        <f>MATCH(A1557,Sheet5!F:F,0)</f>
        <v>#N/A</v>
      </c>
      <c r="DU1557" s="69">
        <v>0</v>
      </c>
      <c r="DV1557" s="69">
        <v>0</v>
      </c>
      <c r="DW1557" s="69">
        <v>0</v>
      </c>
      <c r="DX1557" s="69">
        <v>0</v>
      </c>
      <c r="DY1557" s="69">
        <v>0</v>
      </c>
    </row>
    <row r="1558" spans="1:129" ht="14.25">
      <c r="A1558" s="69">
        <v>50028</v>
      </c>
      <c r="B1558" s="69">
        <v>0</v>
      </c>
      <c r="C1558" s="69">
        <v>1</v>
      </c>
      <c r="D1558" s="69" t="s">
        <v>3445</v>
      </c>
      <c r="E1558" s="69" t="s">
        <v>3424</v>
      </c>
      <c r="F1558" s="69" t="s">
        <v>3446</v>
      </c>
      <c r="G1558" s="69">
        <v>1</v>
      </c>
      <c r="H1558" s="69" t="s">
        <v>3426</v>
      </c>
      <c r="I1558" s="69">
        <v>0</v>
      </c>
      <c r="J1558" s="69">
        <v>0</v>
      </c>
      <c r="K1558" s="69">
        <v>0</v>
      </c>
      <c r="M1558" s="69">
        <v>0</v>
      </c>
      <c r="O1558" s="69">
        <v>0</v>
      </c>
      <c r="P1558" s="69">
        <v>1</v>
      </c>
      <c r="Q1558" s="69">
        <v>0</v>
      </c>
      <c r="R1558" s="69">
        <v>2</v>
      </c>
      <c r="S1558" s="69">
        <v>524288</v>
      </c>
      <c r="T1558" s="69">
        <v>100</v>
      </c>
      <c r="U1558" s="69">
        <v>4</v>
      </c>
      <c r="V1558" s="69">
        <v>0</v>
      </c>
      <c r="W1558" s="69">
        <v>0</v>
      </c>
      <c r="X1558" s="69">
        <v>0</v>
      </c>
      <c r="Y1558" s="69">
        <v>0</v>
      </c>
      <c r="Z1558" s="69">
        <v>0</v>
      </c>
      <c r="AA1558" s="69">
        <v>1</v>
      </c>
      <c r="AB1558" s="69">
        <v>31</v>
      </c>
      <c r="AC1558" s="69">
        <v>0</v>
      </c>
      <c r="AD1558" s="69">
        <v>0</v>
      </c>
      <c r="AE1558" s="69">
        <v>0</v>
      </c>
      <c r="AF1558" s="69">
        <v>1</v>
      </c>
      <c r="AG1558" s="69">
        <v>0</v>
      </c>
      <c r="AH1558" s="69">
        <v>0</v>
      </c>
      <c r="AI1558" s="69">
        <v>405</v>
      </c>
      <c r="AJ1558" s="69">
        <v>0</v>
      </c>
      <c r="AK1558" s="69">
        <v>0</v>
      </c>
      <c r="AL1558" s="69">
        <v>0</v>
      </c>
      <c r="AM1558" s="69">
        <v>0</v>
      </c>
      <c r="AN1558" s="69">
        <v>0</v>
      </c>
      <c r="AO1558" s="69">
        <v>0</v>
      </c>
      <c r="AP1558" s="69">
        <v>0</v>
      </c>
      <c r="AQ1558" s="84">
        <v>0</v>
      </c>
      <c r="AR1558" s="69">
        <v>0</v>
      </c>
      <c r="AS1558" s="69">
        <v>0</v>
      </c>
      <c r="AT1558" s="69">
        <v>0</v>
      </c>
      <c r="AU1558" s="69">
        <v>0</v>
      </c>
      <c r="AV1558" s="69">
        <v>0</v>
      </c>
      <c r="AW1558" s="69">
        <v>0</v>
      </c>
      <c r="AX1558" s="69">
        <v>0</v>
      </c>
      <c r="AY1558" s="69">
        <v>0</v>
      </c>
      <c r="AZ1558" s="69">
        <v>0</v>
      </c>
      <c r="BA1558" s="69">
        <v>0</v>
      </c>
      <c r="BB1558" s="69">
        <v>0</v>
      </c>
      <c r="BC1558" s="69">
        <v>0</v>
      </c>
      <c r="BD1558" s="69">
        <v>0</v>
      </c>
      <c r="BE1558" s="69">
        <v>0</v>
      </c>
      <c r="BF1558" s="69">
        <v>0</v>
      </c>
      <c r="BG1558" s="69">
        <v>0</v>
      </c>
      <c r="BH1558" s="69">
        <v>0</v>
      </c>
      <c r="BI1558" s="69" t="s">
        <v>3427</v>
      </c>
      <c r="BK1558" s="69">
        <v>2</v>
      </c>
      <c r="BL1558" s="69">
        <v>10</v>
      </c>
      <c r="BM1558" s="69">
        <v>1</v>
      </c>
      <c r="BN1558" s="69">
        <v>1</v>
      </c>
      <c r="BO1558" s="89" t="s">
        <v>313</v>
      </c>
      <c r="BP1558" s="69">
        <v>1</v>
      </c>
      <c r="BQ1558" s="69">
        <v>1</v>
      </c>
      <c r="BR1558" s="69">
        <v>1</v>
      </c>
      <c r="BS1558" s="69">
        <v>1372110</v>
      </c>
      <c r="BT1558" s="69">
        <v>0</v>
      </c>
      <c r="BU1558" s="69">
        <v>0</v>
      </c>
      <c r="BV1558" s="69">
        <v>1000</v>
      </c>
      <c r="BW1558" s="69">
        <v>8</v>
      </c>
      <c r="BY1558" s="69">
        <v>0</v>
      </c>
      <c r="BZ1558" s="69">
        <v>0</v>
      </c>
      <c r="CA1558" s="69">
        <v>31</v>
      </c>
      <c r="CB1558" s="89">
        <v>0</v>
      </c>
      <c r="CC1558" s="69">
        <v>0</v>
      </c>
      <c r="CD1558" s="69">
        <v>0</v>
      </c>
      <c r="CE1558" s="69">
        <v>0</v>
      </c>
      <c r="CF1558" s="69">
        <v>0</v>
      </c>
      <c r="CG1558" s="69">
        <v>0</v>
      </c>
      <c r="CH1558" s="69">
        <v>0</v>
      </c>
      <c r="CI1558" s="69">
        <v>0</v>
      </c>
      <c r="CJ1558" s="69">
        <v>0</v>
      </c>
      <c r="CL1558" s="69">
        <v>0</v>
      </c>
      <c r="CM1558" s="69">
        <v>0</v>
      </c>
      <c r="CN1558" s="69">
        <v>0</v>
      </c>
      <c r="CO1558" s="89">
        <v>0</v>
      </c>
      <c r="CP1558" s="69">
        <v>0</v>
      </c>
      <c r="CQ1558" s="69">
        <v>0</v>
      </c>
      <c r="CR1558" s="69">
        <v>0</v>
      </c>
      <c r="CS1558" s="69">
        <v>0</v>
      </c>
      <c r="CT1558" s="69">
        <v>0</v>
      </c>
      <c r="CU1558" s="69">
        <v>0</v>
      </c>
      <c r="CV1558" s="69">
        <v>0</v>
      </c>
      <c r="CW1558" s="69">
        <v>0</v>
      </c>
      <c r="CZ1558" s="69">
        <v>0</v>
      </c>
      <c r="DA1558" s="69">
        <v>0</v>
      </c>
      <c r="DB1558" s="69">
        <v>0</v>
      </c>
      <c r="DC1558" s="69">
        <v>0</v>
      </c>
      <c r="DD1558" s="69">
        <v>0</v>
      </c>
      <c r="DE1558" s="69">
        <v>0</v>
      </c>
      <c r="DF1558" s="69">
        <v>0</v>
      </c>
      <c r="DG1558" s="69">
        <v>1</v>
      </c>
      <c r="DI1558" s="69" t="e">
        <f>INDEX(Sheet3!$E$78:$E$1130,MATCH(A1558,Sheet3!$D$78:$D$1130,0))</f>
        <v>#N/A</v>
      </c>
      <c r="DJ1558" s="69" t="str">
        <f t="shared" si="299"/>
        <v>item.ps_float_ballon</v>
      </c>
      <c r="DK1558" s="69" t="s">
        <v>3447</v>
      </c>
      <c r="DL1558" s="93"/>
      <c r="DM1558" s="69" t="s">
        <v>3429</v>
      </c>
      <c r="DN1558" s="69" t="e">
        <f>"造成["&amp;INDEX(Sheet5!$L$2:$L$11,MATCH(BL1558,Sheet5!$J$2:$J$11,0))&amp;":"&amp;BR1558&amp;"*"&amp;BS1558/1000&amp;"]"&amp;INDEX(Sheet5!$I$2:$I$4,MATCH(BR1558,Sheet5!$H$2:$H$4,0))&amp;"的"&amp;INDEX(Sheet5!$K$2:$K$11,MATCH(BL1558,Sheet5!$J$2:$J$11,0))</f>
        <v>#N/A</v>
      </c>
      <c r="DO1558" s="69" t="e">
        <f>"造成["&amp;INDEX(Sheet5!$L$2:$L$11,MATCH(BY1558,Sheet5!$J$2:$J$11,0))&amp;":"&amp;CE1558&amp;"*"&amp;CF1558/1000&amp;"]"&amp;INDEX(Sheet5!$I$2:$I$4,MATCH(CE1558,Sheet5!$H$2:$H$4,0))&amp;"的"&amp;INDEX(Sheet5!$K$2:$K$11,MATCH(BY1558,Sheet5!$J$2:$J$11,0))</f>
        <v>#N/A</v>
      </c>
      <c r="DP1558" s="69"/>
      <c r="DQ1558" s="69"/>
      <c r="DR1558" s="69" t="e">
        <f t="shared" si="300"/>
        <v>#N/A</v>
      </c>
      <c r="DS1558" s="90">
        <f>MATCH(A1558,Sheet5!D:D,0)</f>
        <v>1027</v>
      </c>
      <c r="DT1558" s="94" t="e">
        <f>MATCH(A1558,Sheet5!F:F,0)</f>
        <v>#N/A</v>
      </c>
      <c r="DU1558" s="69">
        <v>0</v>
      </c>
      <c r="DV1558" s="69">
        <v>0</v>
      </c>
      <c r="DW1558" s="69">
        <v>0</v>
      </c>
      <c r="DX1558" s="69">
        <v>0</v>
      </c>
      <c r="DY1558" s="69">
        <v>0</v>
      </c>
    </row>
    <row r="1559" spans="1:129" ht="14.25">
      <c r="A1559" s="69">
        <v>50029</v>
      </c>
      <c r="B1559" s="69">
        <v>0</v>
      </c>
      <c r="C1559" s="69">
        <v>1</v>
      </c>
      <c r="D1559" s="69" t="s">
        <v>3448</v>
      </c>
      <c r="E1559" s="69" t="s">
        <v>3424</v>
      </c>
      <c r="F1559" s="69" t="s">
        <v>3449</v>
      </c>
      <c r="G1559" s="69">
        <v>1</v>
      </c>
      <c r="H1559" s="69" t="s">
        <v>3426</v>
      </c>
      <c r="I1559" s="69">
        <v>0</v>
      </c>
      <c r="J1559" s="69">
        <v>0</v>
      </c>
      <c r="K1559" s="69">
        <v>0</v>
      </c>
      <c r="M1559" s="69">
        <v>0</v>
      </c>
      <c r="O1559" s="69">
        <v>0</v>
      </c>
      <c r="P1559" s="69">
        <v>1</v>
      </c>
      <c r="Q1559" s="69">
        <v>0</v>
      </c>
      <c r="R1559" s="69">
        <v>2</v>
      </c>
      <c r="S1559" s="69">
        <v>524288</v>
      </c>
      <c r="T1559" s="69">
        <v>100</v>
      </c>
      <c r="U1559" s="69">
        <v>4</v>
      </c>
      <c r="V1559" s="69">
        <v>0</v>
      </c>
      <c r="W1559" s="69">
        <v>0</v>
      </c>
      <c r="X1559" s="69">
        <v>0</v>
      </c>
      <c r="Y1559" s="69">
        <v>0</v>
      </c>
      <c r="Z1559" s="69">
        <v>0</v>
      </c>
      <c r="AA1559" s="69">
        <v>1</v>
      </c>
      <c r="AB1559" s="69">
        <v>31</v>
      </c>
      <c r="AC1559" s="69">
        <v>0</v>
      </c>
      <c r="AD1559" s="69">
        <v>0</v>
      </c>
      <c r="AE1559" s="69">
        <v>0</v>
      </c>
      <c r="AF1559" s="69">
        <v>1</v>
      </c>
      <c r="AG1559" s="69">
        <v>0</v>
      </c>
      <c r="AH1559" s="69">
        <v>0</v>
      </c>
      <c r="AI1559" s="69">
        <v>407</v>
      </c>
      <c r="AJ1559" s="69">
        <v>0</v>
      </c>
      <c r="AK1559" s="69">
        <v>0</v>
      </c>
      <c r="AL1559" s="69">
        <v>0</v>
      </c>
      <c r="AM1559" s="69">
        <v>0</v>
      </c>
      <c r="AN1559" s="69">
        <v>0</v>
      </c>
      <c r="AO1559" s="69">
        <v>0</v>
      </c>
      <c r="AP1559" s="69">
        <v>0</v>
      </c>
      <c r="AQ1559" s="84">
        <v>0</v>
      </c>
      <c r="AR1559" s="69">
        <v>0</v>
      </c>
      <c r="AS1559" s="69">
        <v>0</v>
      </c>
      <c r="AT1559" s="69">
        <v>0</v>
      </c>
      <c r="AU1559" s="69">
        <v>0</v>
      </c>
      <c r="AV1559" s="69">
        <v>0</v>
      </c>
      <c r="AW1559" s="69">
        <v>0</v>
      </c>
      <c r="AX1559" s="69">
        <v>0</v>
      </c>
      <c r="AY1559" s="69">
        <v>0</v>
      </c>
      <c r="AZ1559" s="69">
        <v>0</v>
      </c>
      <c r="BA1559" s="69">
        <v>0</v>
      </c>
      <c r="BB1559" s="69">
        <v>0</v>
      </c>
      <c r="BC1559" s="69">
        <v>0</v>
      </c>
      <c r="BD1559" s="69">
        <v>0</v>
      </c>
      <c r="BE1559" s="69">
        <v>0</v>
      </c>
      <c r="BF1559" s="69">
        <v>0</v>
      </c>
      <c r="BG1559" s="69">
        <v>0</v>
      </c>
      <c r="BH1559" s="69">
        <v>0</v>
      </c>
      <c r="BI1559" s="69" t="s">
        <v>3427</v>
      </c>
      <c r="BK1559" s="69">
        <v>2</v>
      </c>
      <c r="BL1559" s="69">
        <v>10</v>
      </c>
      <c r="BM1559" s="69">
        <v>1</v>
      </c>
      <c r="BN1559" s="69">
        <v>1</v>
      </c>
      <c r="BO1559" s="89" t="s">
        <v>313</v>
      </c>
      <c r="BP1559" s="69">
        <v>1</v>
      </c>
      <c r="BQ1559" s="69">
        <v>1</v>
      </c>
      <c r="BR1559" s="69">
        <v>1</v>
      </c>
      <c r="BS1559" s="69">
        <v>1372110</v>
      </c>
      <c r="BT1559" s="69">
        <v>0</v>
      </c>
      <c r="BU1559" s="69">
        <v>0</v>
      </c>
      <c r="BV1559" s="69">
        <v>1000</v>
      </c>
      <c r="BW1559" s="69">
        <v>8</v>
      </c>
      <c r="BY1559" s="69">
        <v>0</v>
      </c>
      <c r="BZ1559" s="69">
        <v>0</v>
      </c>
      <c r="CA1559" s="69">
        <v>31</v>
      </c>
      <c r="CB1559" s="89">
        <v>0</v>
      </c>
      <c r="CC1559" s="69">
        <v>0</v>
      </c>
      <c r="CD1559" s="69">
        <v>0</v>
      </c>
      <c r="CE1559" s="69">
        <v>0</v>
      </c>
      <c r="CF1559" s="69">
        <v>0</v>
      </c>
      <c r="CG1559" s="69">
        <v>0</v>
      </c>
      <c r="CH1559" s="69">
        <v>0</v>
      </c>
      <c r="CI1559" s="69">
        <v>0</v>
      </c>
      <c r="CJ1559" s="69">
        <v>0</v>
      </c>
      <c r="CL1559" s="69">
        <v>0</v>
      </c>
      <c r="CM1559" s="69">
        <v>0</v>
      </c>
      <c r="CN1559" s="69">
        <v>0</v>
      </c>
      <c r="CO1559" s="89">
        <v>0</v>
      </c>
      <c r="CP1559" s="69">
        <v>0</v>
      </c>
      <c r="CQ1559" s="69">
        <v>0</v>
      </c>
      <c r="CR1559" s="69">
        <v>0</v>
      </c>
      <c r="CS1559" s="69">
        <v>0</v>
      </c>
      <c r="CT1559" s="69">
        <v>0</v>
      </c>
      <c r="CU1559" s="69">
        <v>0</v>
      </c>
      <c r="CV1559" s="69">
        <v>0</v>
      </c>
      <c r="CW1559" s="69">
        <v>0</v>
      </c>
      <c r="CZ1559" s="69">
        <v>0</v>
      </c>
      <c r="DA1559" s="69">
        <v>0</v>
      </c>
      <c r="DB1559" s="69">
        <v>0</v>
      </c>
      <c r="DC1559" s="69">
        <v>0</v>
      </c>
      <c r="DD1559" s="69">
        <v>0</v>
      </c>
      <c r="DE1559" s="69">
        <v>0</v>
      </c>
      <c r="DF1559" s="69">
        <v>0</v>
      </c>
      <c r="DG1559" s="69">
        <v>1</v>
      </c>
      <c r="DI1559" s="69" t="e">
        <f>INDEX(Sheet3!$E$78:$E$1130,MATCH(A1559,Sheet3!$D$78:$D$1130,0))</f>
        <v>#N/A</v>
      </c>
      <c r="DJ1559" s="69" t="str">
        <f t="shared" si="299"/>
        <v>item.ps_honey_ballon</v>
      </c>
      <c r="DK1559" s="69" t="s">
        <v>3450</v>
      </c>
      <c r="DL1559" s="69"/>
      <c r="DM1559" s="69" t="s">
        <v>3429</v>
      </c>
      <c r="DN1559" s="69" t="e">
        <f>"造成["&amp;INDEX(Sheet5!$L$2:$L$11,MATCH(BL1559,Sheet5!$J$2:$J$11,0))&amp;":"&amp;BR1559&amp;"*"&amp;BS1559/1000&amp;"]"&amp;INDEX(Sheet5!$I$2:$I$4,MATCH(BR1559,Sheet5!$H$2:$H$4,0))&amp;"的"&amp;INDEX(Sheet5!$K$2:$K$11,MATCH(BL1559,Sheet5!$J$2:$J$11,0))</f>
        <v>#N/A</v>
      </c>
      <c r="DO1559" s="69"/>
      <c r="DP1559" s="69"/>
      <c r="DQ1559" s="69"/>
      <c r="DR1559" s="69" t="e">
        <f t="shared" si="300"/>
        <v>#N/A</v>
      </c>
      <c r="DS1559" s="90" t="e">
        <f>MATCH(A1559,Sheet5!D:D,0)</f>
        <v>#N/A</v>
      </c>
      <c r="DT1559" s="94" t="e">
        <f>MATCH(A1559,Sheet5!F:F,0)</f>
        <v>#N/A</v>
      </c>
      <c r="DU1559" s="69">
        <v>0</v>
      </c>
      <c r="DV1559" s="69">
        <v>0</v>
      </c>
      <c r="DW1559" s="69">
        <v>0</v>
      </c>
      <c r="DX1559" s="69">
        <v>0</v>
      </c>
      <c r="DY1559" s="69">
        <v>0</v>
      </c>
    </row>
    <row r="1560" spans="1:129" ht="14.25">
      <c r="A1560" s="69">
        <v>50030</v>
      </c>
      <c r="B1560" s="69">
        <v>0</v>
      </c>
      <c r="C1560" s="69">
        <v>1</v>
      </c>
      <c r="D1560" s="69" t="s">
        <v>3451</v>
      </c>
      <c r="E1560" s="69" t="s">
        <v>3452</v>
      </c>
      <c r="F1560" s="69" t="s">
        <v>3453</v>
      </c>
      <c r="G1560" s="69">
        <v>1</v>
      </c>
      <c r="I1560" s="69">
        <v>0</v>
      </c>
      <c r="J1560" s="69">
        <v>0</v>
      </c>
      <c r="K1560" s="69">
        <v>0</v>
      </c>
      <c r="M1560" s="69">
        <v>0</v>
      </c>
      <c r="O1560" s="69">
        <v>0</v>
      </c>
      <c r="P1560" s="69">
        <v>1</v>
      </c>
      <c r="Q1560" s="69">
        <v>0</v>
      </c>
      <c r="R1560" s="69">
        <v>2</v>
      </c>
      <c r="S1560" s="69">
        <v>8</v>
      </c>
      <c r="T1560" s="69">
        <v>20</v>
      </c>
      <c r="U1560" s="69">
        <v>0</v>
      </c>
      <c r="V1560" s="69">
        <v>0</v>
      </c>
      <c r="W1560" s="69">
        <v>0</v>
      </c>
      <c r="X1560" s="69">
        <v>0</v>
      </c>
      <c r="Y1560" s="69">
        <v>0</v>
      </c>
      <c r="Z1560" s="69">
        <v>0</v>
      </c>
      <c r="AA1560" s="69">
        <v>1</v>
      </c>
      <c r="AB1560" s="69">
        <v>31</v>
      </c>
      <c r="AC1560" s="69">
        <v>0</v>
      </c>
      <c r="AD1560" s="69">
        <v>0</v>
      </c>
      <c r="AE1560" s="69">
        <v>0</v>
      </c>
      <c r="AF1560" s="69">
        <v>1</v>
      </c>
      <c r="AG1560" s="69">
        <v>0</v>
      </c>
      <c r="AH1560" s="69">
        <v>0</v>
      </c>
      <c r="AI1560" s="69">
        <v>0</v>
      </c>
      <c r="AJ1560" s="69">
        <v>0</v>
      </c>
      <c r="AK1560" s="69">
        <v>0</v>
      </c>
      <c r="AL1560" s="69">
        <v>0</v>
      </c>
      <c r="AM1560" s="69">
        <v>0</v>
      </c>
      <c r="AN1560" s="69">
        <v>0</v>
      </c>
      <c r="AO1560" s="69">
        <v>0</v>
      </c>
      <c r="AP1560" s="69">
        <v>0</v>
      </c>
      <c r="AQ1560" s="84">
        <v>0</v>
      </c>
      <c r="AR1560" s="69">
        <v>0</v>
      </c>
      <c r="AS1560" s="69">
        <v>0</v>
      </c>
      <c r="AT1560" s="69">
        <v>0</v>
      </c>
      <c r="AU1560" s="69">
        <v>0</v>
      </c>
      <c r="AV1560" s="69">
        <v>0</v>
      </c>
      <c r="AW1560" s="69">
        <v>0</v>
      </c>
      <c r="AX1560" s="69">
        <v>0</v>
      </c>
      <c r="AY1560" s="69">
        <v>0</v>
      </c>
      <c r="AZ1560" s="69">
        <v>0</v>
      </c>
      <c r="BA1560" s="69">
        <v>0</v>
      </c>
      <c r="BB1560" s="69">
        <v>0</v>
      </c>
      <c r="BC1560" s="69">
        <v>0</v>
      </c>
      <c r="BD1560" s="69">
        <v>0</v>
      </c>
      <c r="BE1560" s="69">
        <v>0</v>
      </c>
      <c r="BF1560" s="69">
        <v>0</v>
      </c>
      <c r="BG1560" s="69">
        <v>0</v>
      </c>
      <c r="BH1560" s="69">
        <v>0</v>
      </c>
      <c r="BK1560" s="69">
        <v>3</v>
      </c>
      <c r="BL1560" s="69">
        <v>10</v>
      </c>
      <c r="BM1560" s="69">
        <v>1</v>
      </c>
      <c r="BN1560" s="69">
        <v>31</v>
      </c>
      <c r="BO1560" s="89" t="s">
        <v>313</v>
      </c>
      <c r="BP1560" s="69">
        <v>1</v>
      </c>
      <c r="BQ1560" s="69">
        <v>1</v>
      </c>
      <c r="BR1560" s="69">
        <v>1</v>
      </c>
      <c r="BS1560" s="69">
        <v>1372114</v>
      </c>
      <c r="BT1560" s="69">
        <v>0</v>
      </c>
      <c r="BU1560" s="69">
        <v>0</v>
      </c>
      <c r="BV1560" s="69">
        <v>1000</v>
      </c>
      <c r="BW1560" s="69">
        <v>8</v>
      </c>
      <c r="BY1560" s="69">
        <v>0</v>
      </c>
      <c r="BZ1560" s="69">
        <v>0</v>
      </c>
      <c r="CA1560" s="69">
        <v>31</v>
      </c>
      <c r="CB1560" s="89">
        <v>0</v>
      </c>
      <c r="CC1560" s="69">
        <v>0</v>
      </c>
      <c r="CD1560" s="69">
        <v>0</v>
      </c>
      <c r="CE1560" s="69">
        <v>0</v>
      </c>
      <c r="CF1560" s="69">
        <v>0</v>
      </c>
      <c r="CG1560" s="69">
        <v>0</v>
      </c>
      <c r="CH1560" s="69">
        <v>0</v>
      </c>
      <c r="CI1560" s="69">
        <v>0</v>
      </c>
      <c r="CJ1560" s="69">
        <v>0</v>
      </c>
      <c r="CL1560" s="69">
        <v>0</v>
      </c>
      <c r="CM1560" s="69">
        <v>0</v>
      </c>
      <c r="CN1560" s="69">
        <v>0</v>
      </c>
      <c r="CO1560" s="89">
        <v>0</v>
      </c>
      <c r="CP1560" s="69">
        <v>0</v>
      </c>
      <c r="CQ1560" s="69">
        <v>0</v>
      </c>
      <c r="CR1560" s="69">
        <v>0</v>
      </c>
      <c r="CS1560" s="69">
        <v>0</v>
      </c>
      <c r="CT1560" s="69">
        <v>0</v>
      </c>
      <c r="CU1560" s="69">
        <v>0</v>
      </c>
      <c r="CV1560" s="69">
        <v>0</v>
      </c>
      <c r="CW1560" s="69">
        <v>0</v>
      </c>
      <c r="CZ1560" s="69">
        <v>0</v>
      </c>
      <c r="DA1560" s="69">
        <v>0</v>
      </c>
      <c r="DB1560" s="69">
        <v>0</v>
      </c>
      <c r="DC1560" s="69">
        <v>0</v>
      </c>
      <c r="DD1560" s="69">
        <v>0</v>
      </c>
      <c r="DE1560" s="69">
        <v>0</v>
      </c>
      <c r="DF1560" s="69">
        <v>0</v>
      </c>
      <c r="DG1560" s="69">
        <v>1</v>
      </c>
      <c r="DI1560" s="69" t="e">
        <f>INDEX(Sheet3!$E$78:$E$1130,MATCH(A1560,Sheet3!$D$78:$D$1130,0))</f>
        <v>#N/A</v>
      </c>
      <c r="DJ1560" s="69" t="str">
        <f t="shared" si="299"/>
        <v>item.ps_panic_necklace</v>
      </c>
      <c r="DK1560" s="69" t="s">
        <v>3454</v>
      </c>
      <c r="DL1560" s="93"/>
      <c r="DM1560" s="69" t="s">
        <v>3455</v>
      </c>
      <c r="DN1560" s="69" t="e">
        <f>"造成["&amp;INDEX(Sheet5!$L$2:$L$11,MATCH(BL1560,Sheet5!$J$2:$J$11,0))&amp;":"&amp;BR1560&amp;"*"&amp;BS1560/1000&amp;"]"&amp;INDEX(Sheet5!$I$2:$I$4,MATCH(BR1560,Sheet5!$H$2:$H$4,0))&amp;"的"&amp;INDEX(Sheet5!$K$2:$K$11,MATCH(BL1560,Sheet5!$J$2:$J$11,0))</f>
        <v>#N/A</v>
      </c>
      <c r="DO1560" s="69" t="e">
        <f>"造成["&amp;INDEX(Sheet5!$L$2:$L$11,MATCH(BY1560,Sheet5!$J$2:$J$11,0))&amp;":"&amp;CE1560&amp;"*"&amp;CF1560/1000&amp;"]"&amp;INDEX(Sheet5!$I$2:$I$4,MATCH(CE1560,Sheet5!$H$2:$H$4,0))&amp;"的"&amp;INDEX(Sheet5!$K$2:$K$11,MATCH(BY1560,Sheet5!$J$2:$J$11,0))</f>
        <v>#N/A</v>
      </c>
      <c r="DP1560" s="69"/>
      <c r="DQ1560" s="69"/>
      <c r="DR1560" s="69" t="e">
        <f t="shared" si="300"/>
        <v>#N/A</v>
      </c>
      <c r="DS1560" s="90">
        <f>MATCH(A1560,Sheet5!D:D,0)</f>
        <v>1041</v>
      </c>
      <c r="DT1560" s="94" t="e">
        <f>MATCH(A1560,Sheet5!F:F,0)</f>
        <v>#N/A</v>
      </c>
      <c r="DU1560" s="69">
        <v>0</v>
      </c>
      <c r="DV1560" s="69">
        <v>0</v>
      </c>
      <c r="DW1560" s="69">
        <v>0</v>
      </c>
      <c r="DX1560" s="69">
        <v>0</v>
      </c>
      <c r="DY1560" s="69">
        <v>0</v>
      </c>
    </row>
    <row r="1561" spans="1:129" ht="14.25">
      <c r="A1561" s="69">
        <v>50031</v>
      </c>
      <c r="B1561" s="69">
        <v>0</v>
      </c>
      <c r="C1561" s="69">
        <v>1</v>
      </c>
      <c r="D1561" s="69" t="s">
        <v>3456</v>
      </c>
      <c r="E1561" s="69" t="s">
        <v>3457</v>
      </c>
      <c r="F1561" s="69" t="s">
        <v>3458</v>
      </c>
      <c r="G1561" s="69">
        <v>1</v>
      </c>
      <c r="I1561" s="69">
        <v>0</v>
      </c>
      <c r="J1561" s="69">
        <v>0</v>
      </c>
      <c r="K1561" s="69">
        <v>0</v>
      </c>
      <c r="M1561" s="69">
        <v>0</v>
      </c>
      <c r="N1561" s="69" t="s">
        <v>518</v>
      </c>
      <c r="O1561" s="69">
        <v>0</v>
      </c>
      <c r="P1561" s="69">
        <v>6</v>
      </c>
      <c r="Q1561" s="69">
        <v>0</v>
      </c>
      <c r="R1561" s="69">
        <v>2</v>
      </c>
      <c r="S1561" s="69">
        <v>8</v>
      </c>
      <c r="T1561" s="69">
        <v>10</v>
      </c>
      <c r="U1561" s="69">
        <v>0</v>
      </c>
      <c r="V1561" s="69">
        <v>0</v>
      </c>
      <c r="W1561" s="69">
        <v>0</v>
      </c>
      <c r="X1561" s="69">
        <v>0</v>
      </c>
      <c r="Y1561" s="69">
        <v>0</v>
      </c>
      <c r="Z1561" s="69">
        <v>1000</v>
      </c>
      <c r="AA1561" s="69">
        <v>2</v>
      </c>
      <c r="AB1561" s="69">
        <v>31</v>
      </c>
      <c r="AC1561" s="69">
        <v>0</v>
      </c>
      <c r="AD1561" s="69">
        <v>0</v>
      </c>
      <c r="AE1561" s="69">
        <v>0</v>
      </c>
      <c r="AF1561" s="69">
        <v>5</v>
      </c>
      <c r="AG1561" s="69">
        <v>0</v>
      </c>
      <c r="AH1561" s="69">
        <v>5</v>
      </c>
      <c r="AI1561" s="69">
        <v>0</v>
      </c>
      <c r="AJ1561" s="69">
        <v>0</v>
      </c>
      <c r="AK1561" s="69">
        <v>0</v>
      </c>
      <c r="AL1561" s="69">
        <v>0</v>
      </c>
      <c r="AM1561" s="69">
        <v>1</v>
      </c>
      <c r="AN1561" s="69">
        <v>1</v>
      </c>
      <c r="AO1561" s="69">
        <v>0</v>
      </c>
      <c r="AP1561" s="69">
        <v>0</v>
      </c>
      <c r="AQ1561" s="84">
        <v>0</v>
      </c>
      <c r="AR1561" s="69">
        <v>0</v>
      </c>
      <c r="AS1561" s="69">
        <v>0</v>
      </c>
      <c r="AT1561" s="69">
        <v>0</v>
      </c>
      <c r="AU1561" s="69">
        <v>0</v>
      </c>
      <c r="AV1561" s="69">
        <v>0</v>
      </c>
      <c r="AW1561" s="69">
        <v>0</v>
      </c>
      <c r="AX1561" s="69">
        <v>0</v>
      </c>
      <c r="AY1561" s="69">
        <v>0</v>
      </c>
      <c r="AZ1561" s="69">
        <v>0</v>
      </c>
      <c r="BA1561" s="69">
        <v>1</v>
      </c>
      <c r="BB1561" s="69">
        <v>-1</v>
      </c>
      <c r="BC1561" s="69">
        <v>0</v>
      </c>
      <c r="BD1561" s="69">
        <v>0</v>
      </c>
      <c r="BE1561" s="69">
        <v>0</v>
      </c>
      <c r="BF1561" s="69">
        <v>0</v>
      </c>
      <c r="BG1561" s="69">
        <v>0</v>
      </c>
      <c r="BH1561" s="69">
        <v>0</v>
      </c>
      <c r="BK1561" s="69">
        <v>3</v>
      </c>
      <c r="BL1561" s="69">
        <v>11</v>
      </c>
      <c r="BM1561" s="69">
        <v>1</v>
      </c>
      <c r="BN1561" s="69">
        <v>1</v>
      </c>
      <c r="BO1561" s="89">
        <v>0</v>
      </c>
      <c r="BP1561" s="69">
        <v>1</v>
      </c>
      <c r="BQ1561" s="69">
        <v>1</v>
      </c>
      <c r="BR1561" s="69">
        <v>1</v>
      </c>
      <c r="BS1561" s="69">
        <v>5021</v>
      </c>
      <c r="BT1561" s="69">
        <v>0</v>
      </c>
      <c r="BU1561" s="69">
        <v>0</v>
      </c>
      <c r="BV1561" s="69">
        <v>1000</v>
      </c>
      <c r="BW1561" s="69">
        <v>0</v>
      </c>
      <c r="BY1561" s="69">
        <v>0</v>
      </c>
      <c r="BZ1561" s="69">
        <v>0</v>
      </c>
      <c r="CA1561" s="69">
        <v>31</v>
      </c>
      <c r="CB1561" s="89">
        <v>0</v>
      </c>
      <c r="CC1561" s="69">
        <v>0</v>
      </c>
      <c r="CD1561" s="69">
        <v>0</v>
      </c>
      <c r="CE1561" s="69">
        <v>0</v>
      </c>
      <c r="CF1561" s="69">
        <v>0</v>
      </c>
      <c r="CG1561" s="69">
        <v>0</v>
      </c>
      <c r="CH1561" s="69">
        <v>0</v>
      </c>
      <c r="CI1561" s="69">
        <v>0</v>
      </c>
      <c r="CJ1561" s="69">
        <v>0</v>
      </c>
      <c r="CL1561" s="69">
        <v>0</v>
      </c>
      <c r="CM1561" s="69">
        <v>0</v>
      </c>
      <c r="CN1561" s="69">
        <v>0</v>
      </c>
      <c r="CO1561" s="89">
        <v>0</v>
      </c>
      <c r="CP1561" s="69">
        <v>0</v>
      </c>
      <c r="CQ1561" s="69">
        <v>0</v>
      </c>
      <c r="CR1561" s="69">
        <v>0</v>
      </c>
      <c r="CS1561" s="69">
        <v>0</v>
      </c>
      <c r="CT1561" s="69">
        <v>0</v>
      </c>
      <c r="CU1561" s="69">
        <v>0</v>
      </c>
      <c r="CV1561" s="69">
        <v>0</v>
      </c>
      <c r="CW1561" s="69">
        <v>0</v>
      </c>
      <c r="CZ1561" s="69">
        <v>0</v>
      </c>
      <c r="DA1561" s="69">
        <v>0</v>
      </c>
      <c r="DB1561" s="69">
        <v>0</v>
      </c>
      <c r="DC1561" s="69">
        <v>0</v>
      </c>
      <c r="DD1561" s="69">
        <v>0</v>
      </c>
      <c r="DE1561" s="69">
        <v>0</v>
      </c>
      <c r="DF1561" s="69">
        <v>0</v>
      </c>
      <c r="DG1561" s="69">
        <v>1</v>
      </c>
      <c r="DI1561" s="69" t="e">
        <f>INDEX(Sheet3!$E$78:$E$1130,MATCH(A1561,Sheet3!$D$78:$D$1130,0))</f>
        <v>#N/A</v>
      </c>
      <c r="DJ1561" s="69" t="str">
        <f t="shared" si="299"/>
        <v>item2.ps_bee_hive</v>
      </c>
      <c r="DK1561" s="69" t="s">
        <v>3459</v>
      </c>
      <c r="DL1561" s="93"/>
      <c r="DM1561" s="69" t="s">
        <v>3460</v>
      </c>
      <c r="DN1561" s="69" t="e">
        <f>"造成["&amp;INDEX(Sheet5!$L$2:$L$11,MATCH(BL1561,Sheet5!$J$2:$J$11,0))&amp;":"&amp;BR1561&amp;"*"&amp;BS1561/1000&amp;"]"&amp;INDEX(Sheet5!$I$2:$I$4,MATCH(BR1561,Sheet5!$H$2:$H$4,0))&amp;"的"&amp;INDEX(Sheet5!$K$2:$K$11,MATCH(BL1561,Sheet5!$J$2:$J$11,0))</f>
        <v>#N/A</v>
      </c>
      <c r="DO1561" s="69" t="e">
        <f>"造成["&amp;INDEX(Sheet5!$L$2:$L$11,MATCH(BY1561,Sheet5!$J$2:$J$11,0))&amp;":"&amp;CE1561&amp;"*"&amp;CF1561/1000&amp;"]"&amp;INDEX(Sheet5!$I$2:$I$4,MATCH(CE1561,Sheet5!$H$2:$H$4,0))&amp;"的"&amp;INDEX(Sheet5!$K$2:$K$11,MATCH(BY1561,Sheet5!$J$2:$J$11,0))</f>
        <v>#N/A</v>
      </c>
      <c r="DP1561" s="69"/>
      <c r="DQ1561" s="69"/>
      <c r="DR1561" s="69" t="e">
        <f t="shared" si="300"/>
        <v>#N/A</v>
      </c>
      <c r="DS1561" s="90">
        <f>MATCH(A1561,Sheet5!D:D,0)</f>
        <v>1029</v>
      </c>
      <c r="DT1561" s="94" t="e">
        <f>MATCH(A1561,Sheet5!F:F,0)</f>
        <v>#N/A</v>
      </c>
      <c r="DU1561" s="69">
        <v>0</v>
      </c>
      <c r="DV1561" s="69">
        <v>0</v>
      </c>
      <c r="DW1561" s="69">
        <v>0</v>
      </c>
      <c r="DX1561" s="69">
        <v>0</v>
      </c>
      <c r="DY1561" s="69">
        <v>0</v>
      </c>
    </row>
    <row r="1562" spans="1:129" ht="14.25">
      <c r="A1562" s="69">
        <v>50032</v>
      </c>
      <c r="B1562" s="69">
        <v>0</v>
      </c>
      <c r="C1562" s="69">
        <v>1</v>
      </c>
      <c r="D1562" s="69" t="s">
        <v>3461</v>
      </c>
      <c r="E1562" s="69" t="s">
        <v>3462</v>
      </c>
      <c r="F1562" s="69" t="s">
        <v>3463</v>
      </c>
      <c r="G1562" s="69">
        <v>1</v>
      </c>
      <c r="H1562" s="69"/>
      <c r="I1562" s="69">
        <v>0</v>
      </c>
      <c r="J1562" s="69">
        <v>0</v>
      </c>
      <c r="K1562" s="69">
        <v>0</v>
      </c>
      <c r="L1562" s="69"/>
      <c r="M1562" s="69">
        <v>0</v>
      </c>
      <c r="N1562" s="69"/>
      <c r="O1562" s="69">
        <v>0</v>
      </c>
      <c r="P1562" s="69">
        <v>1</v>
      </c>
      <c r="Q1562" s="69">
        <v>0</v>
      </c>
      <c r="R1562" s="69">
        <v>2</v>
      </c>
      <c r="S1562" s="69">
        <v>16</v>
      </c>
      <c r="T1562" s="69">
        <v>100</v>
      </c>
      <c r="U1562" s="69">
        <v>0</v>
      </c>
      <c r="V1562" s="69">
        <v>50</v>
      </c>
      <c r="W1562" s="69">
        <v>0</v>
      </c>
      <c r="X1562" s="69">
        <v>0</v>
      </c>
      <c r="Y1562" s="69">
        <v>0</v>
      </c>
      <c r="Z1562" s="69">
        <v>0</v>
      </c>
      <c r="AA1562" s="69">
        <v>2</v>
      </c>
      <c r="AB1562" s="69">
        <v>31</v>
      </c>
      <c r="AC1562" s="69">
        <v>0</v>
      </c>
      <c r="AD1562" s="69">
        <v>0</v>
      </c>
      <c r="AE1562" s="69">
        <v>0</v>
      </c>
      <c r="AF1562" s="69">
        <v>0</v>
      </c>
      <c r="AG1562" s="69">
        <v>0</v>
      </c>
      <c r="AH1562" s="69">
        <v>25</v>
      </c>
      <c r="AI1562" s="69">
        <v>195</v>
      </c>
      <c r="AJ1562" s="69">
        <v>3</v>
      </c>
      <c r="AK1562" s="69">
        <v>0</v>
      </c>
      <c r="AL1562" s="69">
        <v>0</v>
      </c>
      <c r="AM1562" s="69">
        <v>0</v>
      </c>
      <c r="AN1562" s="69">
        <v>0</v>
      </c>
      <c r="AO1562" s="69">
        <v>0</v>
      </c>
      <c r="AP1562" s="69">
        <v>0</v>
      </c>
      <c r="AQ1562" s="84">
        <v>0</v>
      </c>
      <c r="AR1562" s="69">
        <v>0</v>
      </c>
      <c r="AS1562" s="69">
        <v>0</v>
      </c>
      <c r="AT1562" s="69">
        <v>0</v>
      </c>
      <c r="AU1562" s="69">
        <v>0</v>
      </c>
      <c r="AV1562" s="69">
        <v>0</v>
      </c>
      <c r="AW1562" s="69">
        <v>0</v>
      </c>
      <c r="AX1562" s="69">
        <v>0</v>
      </c>
      <c r="AY1562" s="69">
        <v>0</v>
      </c>
      <c r="AZ1562" s="69">
        <v>0</v>
      </c>
      <c r="BA1562" s="69">
        <v>0</v>
      </c>
      <c r="BB1562" s="69">
        <v>0</v>
      </c>
      <c r="BC1562" s="69">
        <v>0</v>
      </c>
      <c r="BD1562" s="69">
        <v>0</v>
      </c>
      <c r="BE1562" s="69">
        <v>0</v>
      </c>
      <c r="BF1562" s="69">
        <v>0</v>
      </c>
      <c r="BG1562" s="69">
        <v>0</v>
      </c>
      <c r="BH1562" s="69">
        <v>0</v>
      </c>
      <c r="BI1562" s="69"/>
      <c r="BJ1562" s="69"/>
      <c r="BK1562" s="69">
        <v>3</v>
      </c>
      <c r="BL1562" s="69">
        <v>1</v>
      </c>
      <c r="BM1562" s="69">
        <v>2</v>
      </c>
      <c r="BN1562" s="69">
        <v>31</v>
      </c>
      <c r="BO1562" s="69">
        <v>0</v>
      </c>
      <c r="BP1562" s="69">
        <v>1</v>
      </c>
      <c r="BQ1562" s="69">
        <v>1</v>
      </c>
      <c r="BR1562" s="69">
        <v>0</v>
      </c>
      <c r="BS1562" s="69">
        <v>0</v>
      </c>
      <c r="BT1562" s="69">
        <v>0</v>
      </c>
      <c r="BU1562" s="69">
        <v>0</v>
      </c>
      <c r="BV1562" s="69">
        <v>1000</v>
      </c>
      <c r="BW1562" s="69">
        <v>1245</v>
      </c>
      <c r="BX1562" s="69"/>
      <c r="BY1562" s="69">
        <v>0</v>
      </c>
      <c r="BZ1562" s="69">
        <v>1</v>
      </c>
      <c r="CA1562" s="69">
        <v>31</v>
      </c>
      <c r="CB1562" s="69">
        <v>0</v>
      </c>
      <c r="CC1562" s="69">
        <v>1</v>
      </c>
      <c r="CD1562" s="69">
        <v>1</v>
      </c>
      <c r="CE1562" s="69">
        <v>0</v>
      </c>
      <c r="CF1562" s="69">
        <v>0</v>
      </c>
      <c r="CG1562" s="69">
        <v>0</v>
      </c>
      <c r="CH1562" s="69">
        <v>0</v>
      </c>
      <c r="CI1562" s="69">
        <v>1000</v>
      </c>
      <c r="CJ1562" s="69">
        <v>0</v>
      </c>
      <c r="CK1562" s="69"/>
      <c r="CL1562" s="69">
        <v>0</v>
      </c>
      <c r="CM1562" s="69">
        <v>0</v>
      </c>
      <c r="CN1562" s="69">
        <v>0</v>
      </c>
      <c r="CO1562" s="69">
        <v>0</v>
      </c>
      <c r="CP1562" s="69">
        <v>0</v>
      </c>
      <c r="CQ1562" s="69">
        <v>0</v>
      </c>
      <c r="CR1562" s="69">
        <v>0</v>
      </c>
      <c r="CS1562" s="69">
        <v>0</v>
      </c>
      <c r="CT1562" s="69">
        <v>0</v>
      </c>
      <c r="CU1562" s="69">
        <v>0</v>
      </c>
      <c r="CV1562" s="69">
        <v>0</v>
      </c>
      <c r="CW1562" s="69">
        <v>0</v>
      </c>
      <c r="CX1562" s="69"/>
      <c r="CY1562" s="69"/>
      <c r="CZ1562" s="69">
        <v>0</v>
      </c>
      <c r="DA1562" s="69">
        <v>0</v>
      </c>
      <c r="DB1562" s="69">
        <v>10</v>
      </c>
      <c r="DC1562" s="69">
        <v>0</v>
      </c>
      <c r="DD1562" s="69">
        <v>0</v>
      </c>
      <c r="DE1562" s="69">
        <v>0</v>
      </c>
      <c r="DF1562" s="69">
        <v>0</v>
      </c>
      <c r="DG1562" s="69">
        <v>1</v>
      </c>
      <c r="DI1562" s="69" t="e">
        <f>INDEX(Sheet3!$E$78:$E$1130,MATCH(A1562,Sheet3!$D$78:$D$1130,0))</f>
        <v>#N/A</v>
      </c>
      <c r="DJ1562" s="69" t="str">
        <f t="shared" si="299"/>
        <v>item.ps_thorn_neckles</v>
      </c>
      <c r="DK1562" s="69" t="s">
        <v>3464</v>
      </c>
      <c r="DL1562" s="93"/>
      <c r="DM1562" s="69" t="s">
        <v>3465</v>
      </c>
      <c r="DN1562" s="69" t="e">
        <f>"造成["&amp;INDEX(Sheet5!$L$2:$L$11,MATCH(BL1562,Sheet5!$J$2:$J$11,0))&amp;":"&amp;BR1562&amp;"*"&amp;BS1562/1000&amp;"]"&amp;INDEX(Sheet5!$I$2:$I$4,MATCH(BR1562,Sheet5!$H$2:$H$4,0))&amp;"的"&amp;INDEX(Sheet5!$K$2:$K$11,MATCH(BL1562,Sheet5!$J$2:$J$11,0))</f>
        <v>#N/A</v>
      </c>
      <c r="DO1562" s="69" t="e">
        <f>"造成["&amp;INDEX(Sheet5!$L$2:$L$11,MATCH(BY1562,Sheet5!$J$2:$J$11,0))&amp;":"&amp;CE1562&amp;"*"&amp;CF1562/1000&amp;"]"&amp;INDEX(Sheet5!$I$2:$I$4,MATCH(CE1562,Sheet5!$H$2:$H$4,0))&amp;"的"&amp;INDEX(Sheet5!$K$2:$K$11,MATCH(BY1562,Sheet5!$J$2:$J$11,0))</f>
        <v>#N/A</v>
      </c>
      <c r="DP1562" s="69"/>
      <c r="DQ1562" s="69"/>
      <c r="DR1562" s="69" t="e">
        <f t="shared" si="300"/>
        <v>#N/A</v>
      </c>
      <c r="DS1562" s="90">
        <f>MATCH(A1562,Sheet5!D:D,0)</f>
        <v>1035</v>
      </c>
      <c r="DT1562" s="94" t="e">
        <f>MATCH(A1562,Sheet5!F:F,0)</f>
        <v>#N/A</v>
      </c>
      <c r="DU1562" s="69">
        <v>0</v>
      </c>
      <c r="DV1562" s="69">
        <v>0</v>
      </c>
      <c r="DW1562" s="69">
        <v>0</v>
      </c>
      <c r="DX1562" s="69">
        <v>0</v>
      </c>
      <c r="DY1562" s="69">
        <v>0</v>
      </c>
    </row>
    <row r="1563" spans="1:129" ht="14.25">
      <c r="A1563" s="118">
        <v>50033</v>
      </c>
      <c r="B1563" s="118">
        <v>0</v>
      </c>
      <c r="C1563" s="118">
        <v>1</v>
      </c>
      <c r="D1563" s="118" t="s">
        <v>3466</v>
      </c>
      <c r="E1563" s="118" t="s">
        <v>3467</v>
      </c>
      <c r="F1563" s="118" t="s">
        <v>3468</v>
      </c>
      <c r="G1563" s="118">
        <v>1</v>
      </c>
      <c r="I1563" s="118">
        <v>0</v>
      </c>
      <c r="J1563" s="118">
        <v>0</v>
      </c>
      <c r="K1563" s="118">
        <v>0</v>
      </c>
      <c r="M1563" s="118">
        <v>0</v>
      </c>
      <c r="O1563" s="118">
        <v>0</v>
      </c>
      <c r="P1563" s="118">
        <v>2</v>
      </c>
      <c r="Q1563" s="118">
        <v>0</v>
      </c>
      <c r="R1563" s="118">
        <v>2</v>
      </c>
      <c r="S1563" s="118">
        <v>2097152</v>
      </c>
      <c r="T1563" s="118">
        <v>100</v>
      </c>
      <c r="U1563" s="118">
        <v>0</v>
      </c>
      <c r="V1563" s="118">
        <v>0</v>
      </c>
      <c r="W1563" s="118">
        <v>0</v>
      </c>
      <c r="X1563" s="118">
        <v>0</v>
      </c>
      <c r="Y1563" s="118">
        <v>0</v>
      </c>
      <c r="Z1563" s="118">
        <v>0</v>
      </c>
      <c r="AA1563" s="118">
        <v>1</v>
      </c>
      <c r="AB1563" s="118">
        <v>31</v>
      </c>
      <c r="AC1563" s="118">
        <v>0</v>
      </c>
      <c r="AD1563" s="118">
        <v>0</v>
      </c>
      <c r="AE1563" s="118">
        <v>0</v>
      </c>
      <c r="AF1563" s="118">
        <v>1</v>
      </c>
      <c r="AG1563" s="118">
        <v>0</v>
      </c>
      <c r="AH1563" s="118">
        <v>0</v>
      </c>
      <c r="AI1563" s="118">
        <v>408</v>
      </c>
      <c r="AJ1563" s="118">
        <v>0</v>
      </c>
      <c r="AK1563" s="118">
        <v>0</v>
      </c>
      <c r="AL1563" s="118">
        <v>0</v>
      </c>
      <c r="AM1563" s="118">
        <v>0</v>
      </c>
      <c r="AN1563" s="118">
        <v>0</v>
      </c>
      <c r="AO1563" s="118">
        <v>0</v>
      </c>
      <c r="AP1563" s="118">
        <v>0.1</v>
      </c>
      <c r="AQ1563" s="120">
        <v>0</v>
      </c>
      <c r="AR1563" s="118">
        <v>0</v>
      </c>
      <c r="AS1563" s="118">
        <v>0</v>
      </c>
      <c r="AT1563" s="118">
        <v>0</v>
      </c>
      <c r="AU1563" s="118">
        <v>0</v>
      </c>
      <c r="AV1563" s="118">
        <v>0</v>
      </c>
      <c r="AW1563" s="118">
        <v>0</v>
      </c>
      <c r="AX1563" s="118">
        <v>0</v>
      </c>
      <c r="AY1563" s="118">
        <v>0</v>
      </c>
      <c r="AZ1563" s="118">
        <v>0</v>
      </c>
      <c r="BA1563" s="118">
        <v>0</v>
      </c>
      <c r="BB1563" s="118">
        <v>0</v>
      </c>
      <c r="BC1563" s="118">
        <v>0</v>
      </c>
      <c r="BD1563" s="118">
        <v>0</v>
      </c>
      <c r="BE1563" s="118">
        <v>0</v>
      </c>
      <c r="BF1563" s="118">
        <v>0</v>
      </c>
      <c r="BG1563" s="118">
        <v>0</v>
      </c>
      <c r="BH1563" s="118">
        <v>0</v>
      </c>
      <c r="BI1563" s="118" t="s">
        <v>3469</v>
      </c>
      <c r="BK1563" s="118">
        <v>2</v>
      </c>
      <c r="BL1563" s="118">
        <v>3</v>
      </c>
      <c r="BM1563" s="118">
        <v>2</v>
      </c>
      <c r="BN1563" s="118">
        <v>31</v>
      </c>
      <c r="BO1563" s="121" t="s">
        <v>313</v>
      </c>
      <c r="BP1563" s="118">
        <v>1</v>
      </c>
      <c r="BQ1563" s="118">
        <v>10</v>
      </c>
      <c r="BR1563" s="118">
        <v>204</v>
      </c>
      <c r="BS1563" s="118">
        <v>300</v>
      </c>
      <c r="BT1563" s="118">
        <v>1</v>
      </c>
      <c r="BU1563" s="118">
        <v>20</v>
      </c>
      <c r="BV1563" s="118">
        <v>1000</v>
      </c>
      <c r="BW1563" s="118">
        <v>8</v>
      </c>
      <c r="BY1563" s="118">
        <v>0</v>
      </c>
      <c r="BZ1563" s="118">
        <v>0</v>
      </c>
      <c r="CA1563" s="118">
        <v>31</v>
      </c>
      <c r="CB1563" s="121">
        <v>0</v>
      </c>
      <c r="CC1563" s="118">
        <v>0</v>
      </c>
      <c r="CD1563" s="118">
        <v>0</v>
      </c>
      <c r="CE1563" s="118">
        <v>0</v>
      </c>
      <c r="CF1563" s="118">
        <v>0</v>
      </c>
      <c r="CG1563" s="118">
        <v>0</v>
      </c>
      <c r="CH1563" s="118">
        <v>0</v>
      </c>
      <c r="CI1563" s="118">
        <v>0</v>
      </c>
      <c r="CJ1563" s="118">
        <v>0</v>
      </c>
      <c r="CL1563" s="118">
        <v>0</v>
      </c>
      <c r="CM1563" s="118">
        <v>0</v>
      </c>
      <c r="CN1563" s="118">
        <v>0</v>
      </c>
      <c r="CO1563" s="121">
        <v>0</v>
      </c>
      <c r="CP1563" s="118">
        <v>0</v>
      </c>
      <c r="CQ1563" s="118">
        <v>0</v>
      </c>
      <c r="CR1563" s="118">
        <v>0</v>
      </c>
      <c r="CS1563" s="118">
        <v>0</v>
      </c>
      <c r="CT1563" s="118">
        <v>0</v>
      </c>
      <c r="CU1563" s="118">
        <v>0</v>
      </c>
      <c r="CV1563" s="118">
        <v>0</v>
      </c>
      <c r="CW1563" s="118">
        <v>0</v>
      </c>
      <c r="CZ1563" s="118">
        <v>0</v>
      </c>
      <c r="DA1563" s="118">
        <v>0</v>
      </c>
      <c r="DB1563" s="118">
        <v>0</v>
      </c>
      <c r="DC1563" s="118">
        <v>0</v>
      </c>
      <c r="DD1563" s="118">
        <v>0</v>
      </c>
      <c r="DE1563" s="118">
        <v>0</v>
      </c>
      <c r="DF1563" s="118">
        <v>0</v>
      </c>
      <c r="DG1563" s="118">
        <v>1</v>
      </c>
      <c r="DI1563" s="118" t="e">
        <f>INDEX(Sheet3!$E$78:$E$1130,MATCH(A1563,Sheet3!$D$78:$D$1130,0))</f>
        <v>#N/A</v>
      </c>
      <c r="DJ1563" s="118" t="str">
        <f t="shared" si="299"/>
        <v>item.ps_fire_boots</v>
      </c>
      <c r="DK1563" s="118" t="s">
        <v>3470</v>
      </c>
      <c r="DL1563" s="129"/>
      <c r="DM1563" s="122" t="s">
        <v>3471</v>
      </c>
      <c r="DN1563" s="69" t="str">
        <f>"造成["&amp;INDEX(Sheet5!$L$2:$L$11,MATCH(BL1563,Sheet5!$J$2:$J$11,0))&amp;":"&amp;BR1563&amp;"*"&amp;BS1563/1000&amp;"]"&amp;INDEX(Sheet5!$I$2:$I$4,MATCH(BR1563,Sheet5!$H$2:$H$4,0))&amp;"的"&amp;INDEX(Sheet5!$K$2:$K$11,MATCH(BL1563,Sheet5!$J$2:$J$11,0))</f>
        <v>造成[ui.cs_blue:204*0.3]的火系伤害。</v>
      </c>
      <c r="DO1563" s="118" t="e">
        <f>"造成["&amp;INDEX(Sheet5!$L$2:$L$11,MATCH(BY1563,Sheet5!$J$2:$J$11,0))&amp;":"&amp;CE1563&amp;"*"&amp;CF1563/1000&amp;"]"&amp;INDEX(Sheet5!$I$2:$I$4,MATCH(CE1563,Sheet5!$H$2:$H$4,0))&amp;"的"&amp;INDEX(Sheet5!$K$2:$K$11,MATCH(BY1563,Sheet5!$J$2:$J$11,0))</f>
        <v>#N/A</v>
      </c>
      <c r="DP1563" s="118"/>
      <c r="DQ1563" s="118"/>
      <c r="DR1563" s="118" t="e">
        <f t="shared" si="300"/>
        <v>#N/A</v>
      </c>
      <c r="DS1563" s="122">
        <f>MATCH(A1563,Sheet5!D:D,0)</f>
        <v>1100</v>
      </c>
      <c r="DT1563" s="123" t="e">
        <f>MATCH(A1563,Sheet5!F:F,0)</f>
        <v>#N/A</v>
      </c>
      <c r="DU1563" s="118">
        <v>0</v>
      </c>
      <c r="DV1563" s="118">
        <v>0</v>
      </c>
      <c r="DW1563" s="118">
        <v>0</v>
      </c>
      <c r="DX1563" s="118">
        <v>0</v>
      </c>
      <c r="DY1563" s="118">
        <v>0</v>
      </c>
    </row>
    <row r="1564" spans="1:129" ht="14.25">
      <c r="A1564" s="84">
        <v>50034</v>
      </c>
      <c r="B1564" s="84">
        <v>0</v>
      </c>
      <c r="C1564" s="84">
        <v>1</v>
      </c>
      <c r="D1564" s="84" t="s">
        <v>3472</v>
      </c>
      <c r="E1564" s="84" t="s">
        <v>3473</v>
      </c>
      <c r="F1564" s="84" t="s">
        <v>3474</v>
      </c>
      <c r="G1564" s="84">
        <v>1</v>
      </c>
      <c r="I1564" s="84">
        <v>0</v>
      </c>
      <c r="J1564" s="84">
        <v>0</v>
      </c>
      <c r="K1564" s="84">
        <v>0</v>
      </c>
      <c r="M1564" s="84">
        <v>0</v>
      </c>
      <c r="O1564" s="84">
        <v>0</v>
      </c>
      <c r="P1564" s="84">
        <v>1</v>
      </c>
      <c r="Q1564" s="84">
        <v>0</v>
      </c>
      <c r="R1564" s="84">
        <v>2</v>
      </c>
      <c r="S1564" s="84">
        <v>1048576</v>
      </c>
      <c r="T1564" s="84">
        <v>100</v>
      </c>
      <c r="U1564" s="84">
        <v>1</v>
      </c>
      <c r="V1564" s="84">
        <v>2</v>
      </c>
      <c r="W1564" s="84">
        <v>0</v>
      </c>
      <c r="X1564" s="84">
        <v>0</v>
      </c>
      <c r="Y1564" s="84">
        <v>0</v>
      </c>
      <c r="Z1564" s="84">
        <v>0</v>
      </c>
      <c r="AA1564" s="84">
        <v>1</v>
      </c>
      <c r="AB1564" s="84">
        <v>31</v>
      </c>
      <c r="AC1564" s="84">
        <v>0</v>
      </c>
      <c r="AD1564" s="84">
        <v>0</v>
      </c>
      <c r="AE1564" s="84">
        <v>0</v>
      </c>
      <c r="AF1564" s="84">
        <v>1</v>
      </c>
      <c r="AG1564" s="84">
        <v>0</v>
      </c>
      <c r="AH1564" s="84">
        <v>0</v>
      </c>
      <c r="AI1564" s="84">
        <v>0</v>
      </c>
      <c r="AJ1564" s="84">
        <v>0</v>
      </c>
      <c r="AK1564" s="84">
        <v>0</v>
      </c>
      <c r="AL1564" s="84">
        <v>0</v>
      </c>
      <c r="AM1564" s="84">
        <v>0</v>
      </c>
      <c r="AN1564" s="84">
        <v>0</v>
      </c>
      <c r="AO1564" s="84">
        <v>0</v>
      </c>
      <c r="AP1564" s="84">
        <v>0</v>
      </c>
      <c r="AQ1564" s="84">
        <v>0</v>
      </c>
      <c r="AR1564" s="84">
        <v>0</v>
      </c>
      <c r="AS1564" s="84">
        <v>0</v>
      </c>
      <c r="AT1564" s="84">
        <v>0</v>
      </c>
      <c r="AU1564" s="84">
        <v>0</v>
      </c>
      <c r="AV1564" s="84">
        <v>0</v>
      </c>
      <c r="AW1564" s="84">
        <v>0</v>
      </c>
      <c r="AX1564" s="84">
        <v>0</v>
      </c>
      <c r="AY1564" s="84">
        <v>0</v>
      </c>
      <c r="AZ1564" s="84">
        <v>0</v>
      </c>
      <c r="BA1564" s="84">
        <v>0</v>
      </c>
      <c r="BB1564" s="84">
        <v>0</v>
      </c>
      <c r="BC1564" s="84">
        <v>0</v>
      </c>
      <c r="BD1564" s="69">
        <v>0</v>
      </c>
      <c r="BE1564" s="69">
        <v>0</v>
      </c>
      <c r="BF1564" s="69">
        <v>0</v>
      </c>
      <c r="BG1564" s="84">
        <v>0</v>
      </c>
      <c r="BH1564" s="84">
        <v>0</v>
      </c>
      <c r="BK1564" s="84">
        <v>3</v>
      </c>
      <c r="BL1564" s="84">
        <v>10</v>
      </c>
      <c r="BM1564" s="84">
        <v>1</v>
      </c>
      <c r="BN1564" s="84">
        <v>31</v>
      </c>
      <c r="BO1564" s="102">
        <v>0</v>
      </c>
      <c r="BP1564" s="84">
        <v>1</v>
      </c>
      <c r="BQ1564" s="84">
        <v>1</v>
      </c>
      <c r="BR1564" s="84">
        <v>1</v>
      </c>
      <c r="BS1564" s="84">
        <v>1372127</v>
      </c>
      <c r="BT1564" s="84">
        <v>0</v>
      </c>
      <c r="BU1564" s="84">
        <v>0</v>
      </c>
      <c r="BV1564" s="84">
        <v>1000</v>
      </c>
      <c r="BW1564" s="84">
        <v>8</v>
      </c>
      <c r="BY1564" s="84">
        <v>0</v>
      </c>
      <c r="BZ1564" s="84">
        <v>0</v>
      </c>
      <c r="CA1564" s="84">
        <v>0</v>
      </c>
      <c r="CB1564" s="84">
        <v>0</v>
      </c>
      <c r="CC1564" s="84">
        <v>0</v>
      </c>
      <c r="CD1564" s="84">
        <v>0</v>
      </c>
      <c r="CE1564" s="84">
        <v>0</v>
      </c>
      <c r="CF1564" s="84">
        <v>0</v>
      </c>
      <c r="CG1564" s="84">
        <v>0</v>
      </c>
      <c r="CH1564" s="84">
        <v>0</v>
      </c>
      <c r="CI1564" s="84">
        <v>0</v>
      </c>
      <c r="CJ1564" s="84">
        <v>0</v>
      </c>
      <c r="CL1564" s="84">
        <v>0</v>
      </c>
      <c r="CM1564" s="84">
        <v>0</v>
      </c>
      <c r="CN1564" s="84">
        <v>0</v>
      </c>
      <c r="CO1564" s="102">
        <v>0</v>
      </c>
      <c r="CP1564" s="84">
        <v>0</v>
      </c>
      <c r="CQ1564" s="84">
        <v>0</v>
      </c>
      <c r="CR1564" s="84">
        <v>0</v>
      </c>
      <c r="CS1564" s="84">
        <v>0</v>
      </c>
      <c r="CT1564" s="84">
        <v>0</v>
      </c>
      <c r="CU1564" s="84">
        <v>0</v>
      </c>
      <c r="CV1564" s="84">
        <v>0</v>
      </c>
      <c r="CW1564" s="84">
        <v>0</v>
      </c>
      <c r="CZ1564" s="84">
        <v>0</v>
      </c>
      <c r="DA1564" s="84">
        <v>0</v>
      </c>
      <c r="DB1564" s="84">
        <v>0</v>
      </c>
      <c r="DC1564" s="84">
        <v>0</v>
      </c>
      <c r="DD1564" s="84">
        <v>0</v>
      </c>
      <c r="DE1564" s="84">
        <v>0</v>
      </c>
      <c r="DF1564" s="84">
        <v>0</v>
      </c>
      <c r="DG1564" s="84">
        <v>1</v>
      </c>
      <c r="DI1564" s="84" t="e">
        <f>INDEX(Sheet3!$E$78:$E$1130,MATCH(A1564,Sheet3!$D$78:$D$1130,0))</f>
        <v>#N/A</v>
      </c>
      <c r="DJ1564" s="84" t="str">
        <f t="shared" si="299"/>
        <v>item.ps_reed_straw</v>
      </c>
      <c r="DK1564" s="84" t="s">
        <v>3475</v>
      </c>
      <c r="DL1564" s="133"/>
      <c r="DM1564" s="84" t="s">
        <v>3476</v>
      </c>
      <c r="DN1564" s="69" t="e">
        <f>"造成["&amp;INDEX(Sheet5!$L$2:$L$11,MATCH(BL1564,Sheet5!$J$2:$J$11,0))&amp;":"&amp;BR1564&amp;"*"&amp;BS1564/1000&amp;"]"&amp;INDEX(Sheet5!$I$2:$I$4,MATCH(BR1564,Sheet5!$H$2:$H$4,0))&amp;"的"&amp;INDEX(Sheet5!$K$2:$K$11,MATCH(BL1564,Sheet5!$J$2:$J$11,0))</f>
        <v>#N/A</v>
      </c>
      <c r="DO1564" s="84" t="e">
        <f>"造成["&amp;INDEX(Sheet5!$L$2:$L$11,MATCH(BY1564,Sheet5!$J$2:$J$11,0))&amp;":"&amp;CE1564&amp;"*"&amp;CF1564/1000&amp;"]"&amp;INDEX(Sheet5!$I$2:$I$4,MATCH(CE1564,Sheet5!$H$2:$H$4,0))&amp;"的"&amp;INDEX(Sheet5!$K$2:$K$11,MATCH(BY1564,Sheet5!$J$2:$J$11,0))</f>
        <v>#N/A</v>
      </c>
      <c r="DP1564" s="84"/>
      <c r="DQ1564" s="84"/>
      <c r="DR1564" s="84" t="e">
        <f t="shared" si="300"/>
        <v>#N/A</v>
      </c>
      <c r="DS1564" s="56">
        <f>MATCH(A1564,Sheet5!D:D,0)</f>
        <v>1045</v>
      </c>
      <c r="DT1564" s="104" t="e">
        <f>MATCH(A1564,Sheet5!F:F,0)</f>
        <v>#N/A</v>
      </c>
      <c r="DU1564" s="84">
        <v>0</v>
      </c>
      <c r="DV1564" s="84">
        <v>0</v>
      </c>
      <c r="DW1564" s="84">
        <v>0</v>
      </c>
      <c r="DX1564" s="84">
        <v>0</v>
      </c>
      <c r="DY1564" s="84">
        <v>0</v>
      </c>
    </row>
    <row r="1565" spans="1:129" ht="14.25">
      <c r="A1565" s="69">
        <v>50035</v>
      </c>
      <c r="B1565" s="69">
        <v>0</v>
      </c>
      <c r="C1565" s="69">
        <v>1</v>
      </c>
      <c r="D1565" s="69" t="s">
        <v>3477</v>
      </c>
      <c r="E1565" s="69" t="s">
        <v>3478</v>
      </c>
      <c r="F1565" s="69" t="s">
        <v>3479</v>
      </c>
      <c r="G1565" s="69">
        <v>1</v>
      </c>
      <c r="I1565" s="69">
        <v>0</v>
      </c>
      <c r="J1565" s="69">
        <v>0</v>
      </c>
      <c r="K1565" s="69">
        <v>0</v>
      </c>
      <c r="M1565" s="69">
        <v>536</v>
      </c>
      <c r="O1565" s="69">
        <v>0</v>
      </c>
      <c r="P1565" s="69">
        <v>1</v>
      </c>
      <c r="Q1565" s="69">
        <v>0</v>
      </c>
      <c r="R1565" s="69">
        <v>2</v>
      </c>
      <c r="S1565" s="69">
        <v>4194304</v>
      </c>
      <c r="T1565" s="69">
        <v>100</v>
      </c>
      <c r="U1565" s="69">
        <v>1</v>
      </c>
      <c r="V1565" s="69">
        <v>0</v>
      </c>
      <c r="W1565" s="69">
        <v>0</v>
      </c>
      <c r="X1565" s="69">
        <v>0</v>
      </c>
      <c r="Y1565" s="69">
        <v>0</v>
      </c>
      <c r="Z1565" s="69">
        <v>0</v>
      </c>
      <c r="AA1565" s="69">
        <v>1</v>
      </c>
      <c r="AB1565" s="69">
        <v>31</v>
      </c>
      <c r="AC1565" s="69">
        <v>0</v>
      </c>
      <c r="AD1565" s="69">
        <v>0</v>
      </c>
      <c r="AE1565" s="69">
        <v>0</v>
      </c>
      <c r="AF1565" s="69">
        <v>1</v>
      </c>
      <c r="AG1565" s="69">
        <v>0</v>
      </c>
      <c r="AH1565" s="69">
        <v>0</v>
      </c>
      <c r="AI1565" s="69">
        <v>0</v>
      </c>
      <c r="AJ1565" s="69">
        <v>0</v>
      </c>
      <c r="AK1565" s="69">
        <v>0</v>
      </c>
      <c r="AL1565" s="69">
        <v>0</v>
      </c>
      <c r="AM1565" s="69">
        <v>0</v>
      </c>
      <c r="AN1565" s="69">
        <v>0</v>
      </c>
      <c r="AO1565" s="69">
        <v>0</v>
      </c>
      <c r="AP1565" s="69">
        <v>0</v>
      </c>
      <c r="AQ1565" s="84">
        <v>0</v>
      </c>
      <c r="AR1565" s="69">
        <v>0</v>
      </c>
      <c r="AS1565" s="69">
        <v>0</v>
      </c>
      <c r="AT1565" s="69">
        <v>0</v>
      </c>
      <c r="AU1565" s="69">
        <v>0</v>
      </c>
      <c r="AV1565" s="69">
        <v>0</v>
      </c>
      <c r="AW1565" s="69">
        <v>0</v>
      </c>
      <c r="AX1565" s="69">
        <v>0</v>
      </c>
      <c r="AY1565" s="69">
        <v>0</v>
      </c>
      <c r="AZ1565" s="69">
        <v>0</v>
      </c>
      <c r="BA1565" s="69">
        <v>0</v>
      </c>
      <c r="BB1565" s="69">
        <v>0</v>
      </c>
      <c r="BC1565" s="69">
        <v>0</v>
      </c>
      <c r="BD1565" s="69">
        <v>0</v>
      </c>
      <c r="BE1565" s="69">
        <v>0</v>
      </c>
      <c r="BF1565" s="69">
        <v>0</v>
      </c>
      <c r="BG1565" s="69">
        <v>0</v>
      </c>
      <c r="BH1565" s="69">
        <v>0</v>
      </c>
      <c r="BI1565" s="69" t="s">
        <v>3480</v>
      </c>
      <c r="BK1565" s="69">
        <v>2</v>
      </c>
      <c r="BL1565" s="69">
        <v>10</v>
      </c>
      <c r="BM1565" s="69">
        <v>1</v>
      </c>
      <c r="BN1565" s="69">
        <v>31</v>
      </c>
      <c r="BO1565" s="89" t="s">
        <v>313</v>
      </c>
      <c r="BP1565" s="69">
        <v>1</v>
      </c>
      <c r="BQ1565" s="69">
        <v>1</v>
      </c>
      <c r="BR1565" s="69">
        <v>1</v>
      </c>
      <c r="BS1565" s="69">
        <v>1372115</v>
      </c>
      <c r="BT1565" s="69">
        <v>0</v>
      </c>
      <c r="BU1565" s="69">
        <v>0</v>
      </c>
      <c r="BV1565" s="69">
        <v>1000</v>
      </c>
      <c r="BW1565" s="69">
        <v>8</v>
      </c>
      <c r="BY1565" s="69">
        <v>0</v>
      </c>
      <c r="BZ1565" s="69">
        <v>0</v>
      </c>
      <c r="CA1565" s="69">
        <v>31</v>
      </c>
      <c r="CB1565" s="89">
        <v>0</v>
      </c>
      <c r="CC1565" s="69">
        <v>0</v>
      </c>
      <c r="CD1565" s="69">
        <v>0</v>
      </c>
      <c r="CE1565" s="69">
        <v>0</v>
      </c>
      <c r="CF1565" s="69">
        <v>0</v>
      </c>
      <c r="CG1565" s="69">
        <v>0</v>
      </c>
      <c r="CH1565" s="69">
        <v>0</v>
      </c>
      <c r="CI1565" s="69">
        <v>0</v>
      </c>
      <c r="CJ1565" s="69">
        <v>0</v>
      </c>
      <c r="CL1565" s="69">
        <v>0</v>
      </c>
      <c r="CM1565" s="69">
        <v>0</v>
      </c>
      <c r="CN1565" s="69">
        <v>0</v>
      </c>
      <c r="CO1565" s="89">
        <v>0</v>
      </c>
      <c r="CP1565" s="69">
        <v>0</v>
      </c>
      <c r="CQ1565" s="69">
        <v>0</v>
      </c>
      <c r="CR1565" s="69">
        <v>0</v>
      </c>
      <c r="CS1565" s="69">
        <v>0</v>
      </c>
      <c r="CT1565" s="69">
        <v>0</v>
      </c>
      <c r="CU1565" s="69">
        <v>0</v>
      </c>
      <c r="CV1565" s="69">
        <v>0</v>
      </c>
      <c r="CW1565" s="69">
        <v>0</v>
      </c>
      <c r="CZ1565" s="69">
        <v>0</v>
      </c>
      <c r="DA1565" s="69">
        <v>0</v>
      </c>
      <c r="DB1565" s="69">
        <v>0</v>
      </c>
      <c r="DC1565" s="69">
        <v>0</v>
      </c>
      <c r="DD1565" s="69">
        <v>0</v>
      </c>
      <c r="DE1565" s="69">
        <v>0</v>
      </c>
      <c r="DF1565" s="69">
        <v>0</v>
      </c>
      <c r="DG1565" s="69">
        <v>1</v>
      </c>
      <c r="DI1565" s="69" t="e">
        <f>INDEX(Sheet3!$E$78:$E$1130,MATCH(A1565,Sheet3!$D$78:$D$1130,0))</f>
        <v>#N/A</v>
      </c>
      <c r="DJ1565" s="69" t="str">
        <f t="shared" si="299"/>
        <v>item.ps_speed_boots</v>
      </c>
      <c r="DK1565" s="69" t="s">
        <v>3481</v>
      </c>
      <c r="DL1565" s="93"/>
      <c r="DM1565" s="69" t="s">
        <v>3482</v>
      </c>
      <c r="DN1565" s="69" t="e">
        <f>"造成["&amp;INDEX(Sheet5!$L$2:$L$11,MATCH(BL1565,Sheet5!$J$2:$J$11,0))&amp;":"&amp;BR1565&amp;"*"&amp;BS1565/1000&amp;"]"&amp;INDEX(Sheet5!$I$2:$I$4,MATCH(BR1565,Sheet5!$H$2:$H$4,0))&amp;"的"&amp;INDEX(Sheet5!$K$2:$K$11,MATCH(BL1565,Sheet5!$J$2:$J$11,0))</f>
        <v>#N/A</v>
      </c>
      <c r="DO1565" s="69" t="e">
        <f>"造成["&amp;INDEX(Sheet5!$L$2:$L$11,MATCH(BY1565,Sheet5!$J$2:$J$11,0))&amp;":"&amp;CE1565&amp;"*"&amp;CF1565/1000&amp;"]"&amp;INDEX(Sheet5!$I$2:$I$4,MATCH(CE1565,Sheet5!$H$2:$H$4,0))&amp;"的"&amp;INDEX(Sheet5!$K$2:$K$11,MATCH(BY1565,Sheet5!$J$2:$J$11,0))</f>
        <v>#N/A</v>
      </c>
      <c r="DP1565" s="69"/>
      <c r="DQ1565" s="69"/>
      <c r="DR1565" s="69" t="e">
        <f t="shared" si="300"/>
        <v>#N/A</v>
      </c>
      <c r="DS1565" s="90">
        <f>MATCH(A1565,Sheet5!D:D,0)</f>
        <v>1020</v>
      </c>
      <c r="DT1565" s="94" t="e">
        <f>MATCH(A1565,Sheet5!F:F,0)</f>
        <v>#N/A</v>
      </c>
      <c r="DU1565" s="69">
        <v>0</v>
      </c>
      <c r="DV1565" s="69">
        <v>0</v>
      </c>
      <c r="DW1565" s="69">
        <v>0</v>
      </c>
      <c r="DX1565" s="69">
        <v>0</v>
      </c>
      <c r="DY1565" s="69">
        <v>0</v>
      </c>
    </row>
    <row r="1566" spans="1:129" ht="14.25">
      <c r="A1566" s="69">
        <v>50036</v>
      </c>
      <c r="B1566" s="69">
        <v>0</v>
      </c>
      <c r="C1566" s="69">
        <v>1</v>
      </c>
      <c r="D1566" s="69" t="s">
        <v>3483</v>
      </c>
      <c r="E1566" s="69" t="s">
        <v>3484</v>
      </c>
      <c r="F1566" s="69" t="s">
        <v>3485</v>
      </c>
      <c r="G1566" s="69">
        <v>1</v>
      </c>
      <c r="I1566" s="69">
        <v>0</v>
      </c>
      <c r="J1566" s="69">
        <v>0</v>
      </c>
      <c r="K1566" s="69">
        <v>0</v>
      </c>
      <c r="M1566" s="69">
        <v>0</v>
      </c>
      <c r="O1566" s="69">
        <v>0</v>
      </c>
      <c r="P1566" s="69">
        <v>1</v>
      </c>
      <c r="Q1566" s="69">
        <v>0</v>
      </c>
      <c r="R1566" s="69">
        <v>2</v>
      </c>
      <c r="S1566" s="69">
        <v>72</v>
      </c>
      <c r="T1566" s="69">
        <v>5</v>
      </c>
      <c r="U1566" s="69">
        <v>0</v>
      </c>
      <c r="V1566" s="69">
        <v>0</v>
      </c>
      <c r="W1566" s="69">
        <v>0</v>
      </c>
      <c r="X1566" s="69">
        <v>0</v>
      </c>
      <c r="Y1566" s="69">
        <v>0</v>
      </c>
      <c r="Z1566" s="69">
        <v>0</v>
      </c>
      <c r="AA1566" s="69">
        <v>2</v>
      </c>
      <c r="AB1566" s="69">
        <v>31</v>
      </c>
      <c r="AC1566" s="69">
        <v>0</v>
      </c>
      <c r="AD1566" s="69">
        <v>0</v>
      </c>
      <c r="AE1566" s="69">
        <v>0</v>
      </c>
      <c r="AF1566" s="69">
        <v>1</v>
      </c>
      <c r="AG1566" s="69">
        <v>0</v>
      </c>
      <c r="AH1566" s="69">
        <v>1</v>
      </c>
      <c r="AI1566" s="69">
        <v>0</v>
      </c>
      <c r="AJ1566" s="69">
        <v>0</v>
      </c>
      <c r="AK1566" s="69">
        <v>0</v>
      </c>
      <c r="AL1566" s="69">
        <v>0</v>
      </c>
      <c r="AM1566" s="69">
        <v>0</v>
      </c>
      <c r="AN1566" s="69">
        <v>0</v>
      </c>
      <c r="AO1566" s="69">
        <v>0</v>
      </c>
      <c r="AP1566" s="69">
        <v>0</v>
      </c>
      <c r="AQ1566" s="84">
        <v>0</v>
      </c>
      <c r="AR1566" s="69">
        <v>0</v>
      </c>
      <c r="AS1566" s="69">
        <v>0</v>
      </c>
      <c r="AT1566" s="69">
        <v>0</v>
      </c>
      <c r="AU1566" s="69">
        <v>0</v>
      </c>
      <c r="AV1566" s="69">
        <v>0</v>
      </c>
      <c r="AW1566" s="69">
        <v>0</v>
      </c>
      <c r="AX1566" s="69">
        <v>0</v>
      </c>
      <c r="AY1566" s="69">
        <v>0</v>
      </c>
      <c r="AZ1566" s="69">
        <v>0</v>
      </c>
      <c r="BA1566" s="69">
        <v>0</v>
      </c>
      <c r="BB1566" s="69">
        <v>0</v>
      </c>
      <c r="BC1566" s="69">
        <v>0</v>
      </c>
      <c r="BD1566" s="69">
        <v>0</v>
      </c>
      <c r="BE1566" s="69">
        <v>0</v>
      </c>
      <c r="BF1566" s="69">
        <v>0</v>
      </c>
      <c r="BG1566" s="69">
        <v>0</v>
      </c>
      <c r="BH1566" s="69">
        <v>0</v>
      </c>
      <c r="BK1566" s="69">
        <v>3</v>
      </c>
      <c r="BL1566" s="69">
        <v>10</v>
      </c>
      <c r="BM1566" s="69">
        <v>2</v>
      </c>
      <c r="BN1566" s="69">
        <v>31</v>
      </c>
      <c r="BO1566" s="89" t="s">
        <v>313</v>
      </c>
      <c r="BP1566" s="69">
        <v>1</v>
      </c>
      <c r="BQ1566" s="69">
        <v>1</v>
      </c>
      <c r="BR1566" s="69">
        <v>1</v>
      </c>
      <c r="BS1566" s="69">
        <v>1372116</v>
      </c>
      <c r="BT1566" s="69">
        <v>0</v>
      </c>
      <c r="BU1566" s="69">
        <v>0</v>
      </c>
      <c r="BV1566" s="69">
        <v>1000</v>
      </c>
      <c r="BW1566" s="69">
        <v>8</v>
      </c>
      <c r="BY1566" s="69">
        <v>0</v>
      </c>
      <c r="BZ1566" s="69">
        <v>0</v>
      </c>
      <c r="CA1566" s="69">
        <v>31</v>
      </c>
      <c r="CB1566" s="89">
        <v>0</v>
      </c>
      <c r="CC1566" s="69">
        <v>0</v>
      </c>
      <c r="CD1566" s="69">
        <v>0</v>
      </c>
      <c r="CE1566" s="69">
        <v>0</v>
      </c>
      <c r="CF1566" s="69">
        <v>0</v>
      </c>
      <c r="CG1566" s="69">
        <v>0</v>
      </c>
      <c r="CH1566" s="69">
        <v>0</v>
      </c>
      <c r="CI1566" s="69">
        <v>0</v>
      </c>
      <c r="CJ1566" s="69">
        <v>0</v>
      </c>
      <c r="CL1566" s="69">
        <v>0</v>
      </c>
      <c r="CM1566" s="69">
        <v>0</v>
      </c>
      <c r="CN1566" s="69">
        <v>0</v>
      </c>
      <c r="CO1566" s="89">
        <v>0</v>
      </c>
      <c r="CP1566" s="69">
        <v>0</v>
      </c>
      <c r="CQ1566" s="69">
        <v>0</v>
      </c>
      <c r="CR1566" s="69">
        <v>0</v>
      </c>
      <c r="CS1566" s="69">
        <v>0</v>
      </c>
      <c r="CT1566" s="69">
        <v>0</v>
      </c>
      <c r="CU1566" s="69">
        <v>0</v>
      </c>
      <c r="CV1566" s="69">
        <v>0</v>
      </c>
      <c r="CW1566" s="69">
        <v>0</v>
      </c>
      <c r="CZ1566" s="69">
        <v>0</v>
      </c>
      <c r="DA1566" s="69">
        <v>0</v>
      </c>
      <c r="DB1566" s="69">
        <v>100</v>
      </c>
      <c r="DC1566" s="69">
        <v>15</v>
      </c>
      <c r="DD1566" s="69">
        <v>0</v>
      </c>
      <c r="DE1566" s="69">
        <v>0</v>
      </c>
      <c r="DF1566" s="69">
        <v>0</v>
      </c>
      <c r="DG1566" s="69">
        <v>1</v>
      </c>
      <c r="DI1566" s="69" t="e">
        <f>INDEX(Sheet3!$E$78:$E$1130,MATCH(A1566,Sheet3!$D$78:$D$1130,0))</f>
        <v>#N/A</v>
      </c>
      <c r="DJ1566" s="69" t="str">
        <f t="shared" si="299"/>
        <v>item.ps_bee_sting</v>
      </c>
      <c r="DK1566" s="69" t="s">
        <v>3486</v>
      </c>
      <c r="DL1566" s="93"/>
      <c r="DM1566" s="69" t="s">
        <v>3487</v>
      </c>
      <c r="DN1566" s="69" t="e">
        <f>"造成["&amp;INDEX(Sheet5!$L$2:$L$11,MATCH(BL1566,Sheet5!$J$2:$J$11,0))&amp;":"&amp;BR1566&amp;"*"&amp;BS1566/1000&amp;"]"&amp;INDEX(Sheet5!$I$2:$I$4,MATCH(BR1566,Sheet5!$H$2:$H$4,0))&amp;"的"&amp;INDEX(Sheet5!$K$2:$K$11,MATCH(BL1566,Sheet5!$J$2:$J$11,0))</f>
        <v>#N/A</v>
      </c>
      <c r="DO1566" s="69" t="e">
        <f>"造成["&amp;INDEX(Sheet5!$L$2:$L$11,MATCH(BY1566,Sheet5!$J$2:$J$11,0))&amp;":"&amp;CE1566&amp;"*"&amp;CF1566/1000&amp;"]"&amp;INDEX(Sheet5!$I$2:$I$4,MATCH(CE1566,Sheet5!$H$2:$H$4,0))&amp;"的"&amp;INDEX(Sheet5!$K$2:$K$11,MATCH(BY1566,Sheet5!$J$2:$J$11,0))</f>
        <v>#N/A</v>
      </c>
      <c r="DP1566" s="69"/>
      <c r="DQ1566" s="69"/>
      <c r="DR1566" s="69" t="e">
        <f t="shared" si="300"/>
        <v>#N/A</v>
      </c>
      <c r="DS1566" s="90">
        <f>MATCH(A1566,Sheet5!D:D,0)</f>
        <v>1039</v>
      </c>
      <c r="DT1566" s="94" t="e">
        <f>MATCH(A1566,Sheet5!F:F,0)</f>
        <v>#N/A</v>
      </c>
      <c r="DU1566" s="69">
        <v>100</v>
      </c>
      <c r="DV1566" s="69">
        <v>15</v>
      </c>
      <c r="DW1566" s="69">
        <v>0</v>
      </c>
      <c r="DX1566" s="69">
        <v>0</v>
      </c>
      <c r="DY1566" s="69">
        <v>0</v>
      </c>
    </row>
    <row r="1567" spans="1:129" ht="14.25">
      <c r="A1567" s="69">
        <v>50037</v>
      </c>
      <c r="B1567" s="69">
        <v>0</v>
      </c>
      <c r="C1567" s="69">
        <v>1</v>
      </c>
      <c r="D1567" s="69" t="s">
        <v>3488</v>
      </c>
      <c r="E1567" s="69" t="s">
        <v>3489</v>
      </c>
      <c r="F1567" s="69" t="s">
        <v>3490</v>
      </c>
      <c r="G1567" s="69">
        <v>1</v>
      </c>
      <c r="I1567" s="69">
        <v>0</v>
      </c>
      <c r="J1567" s="69">
        <v>0</v>
      </c>
      <c r="K1567" s="69">
        <v>0</v>
      </c>
      <c r="M1567" s="69">
        <v>0</v>
      </c>
      <c r="N1567" s="69" t="s">
        <v>3491</v>
      </c>
      <c r="O1567" s="69">
        <v>0</v>
      </c>
      <c r="P1567" s="69">
        <v>1</v>
      </c>
      <c r="Q1567" s="69">
        <v>0</v>
      </c>
      <c r="R1567" s="69">
        <v>2</v>
      </c>
      <c r="S1567" s="69">
        <v>16777216</v>
      </c>
      <c r="T1567" s="69">
        <v>100</v>
      </c>
      <c r="U1567" s="69">
        <v>-40</v>
      </c>
      <c r="V1567" s="69">
        <v>0</v>
      </c>
      <c r="W1567" s="69">
        <v>0</v>
      </c>
      <c r="X1567" s="69">
        <v>0</v>
      </c>
      <c r="Y1567" s="69">
        <v>0</v>
      </c>
      <c r="Z1567" s="69">
        <v>0</v>
      </c>
      <c r="AA1567" s="69">
        <v>1</v>
      </c>
      <c r="AB1567" s="69">
        <v>31</v>
      </c>
      <c r="AC1567" s="69">
        <v>0</v>
      </c>
      <c r="AD1567" s="69">
        <v>0</v>
      </c>
      <c r="AE1567" s="69">
        <v>0</v>
      </c>
      <c r="AF1567" s="69">
        <v>1</v>
      </c>
      <c r="AG1567" s="69">
        <v>0</v>
      </c>
      <c r="AH1567" s="69">
        <v>0</v>
      </c>
      <c r="AI1567" s="69">
        <v>0</v>
      </c>
      <c r="AJ1567" s="69">
        <v>0</v>
      </c>
      <c r="AK1567" s="69">
        <v>0</v>
      </c>
      <c r="AL1567" s="69">
        <v>0</v>
      </c>
      <c r="AM1567" s="69">
        <v>0</v>
      </c>
      <c r="AN1567" s="69">
        <v>0</v>
      </c>
      <c r="AO1567" s="69">
        <v>0</v>
      </c>
      <c r="AP1567" s="69">
        <v>0</v>
      </c>
      <c r="AQ1567" s="84">
        <v>0</v>
      </c>
      <c r="AR1567" s="69">
        <v>0</v>
      </c>
      <c r="AS1567" s="69">
        <v>0</v>
      </c>
      <c r="AT1567" s="69">
        <v>0</v>
      </c>
      <c r="AU1567" s="69">
        <v>0</v>
      </c>
      <c r="AV1567" s="69">
        <v>0</v>
      </c>
      <c r="AW1567" s="69">
        <v>0</v>
      </c>
      <c r="AX1567" s="69">
        <v>0</v>
      </c>
      <c r="AY1567" s="69">
        <v>0</v>
      </c>
      <c r="AZ1567" s="69">
        <v>0</v>
      </c>
      <c r="BA1567" s="69">
        <v>0</v>
      </c>
      <c r="BB1567" s="69">
        <v>0</v>
      </c>
      <c r="BC1567" s="69">
        <v>0</v>
      </c>
      <c r="BD1567" s="69">
        <v>0</v>
      </c>
      <c r="BE1567" s="69">
        <v>0</v>
      </c>
      <c r="BF1567" s="69">
        <v>0</v>
      </c>
      <c r="BG1567" s="69">
        <v>0</v>
      </c>
      <c r="BH1567" s="69">
        <v>0</v>
      </c>
      <c r="BI1567" s="69" t="s">
        <v>3492</v>
      </c>
      <c r="BK1567" s="69">
        <v>2</v>
      </c>
      <c r="BL1567" s="69">
        <v>10</v>
      </c>
      <c r="BM1567" s="69">
        <v>1</v>
      </c>
      <c r="BN1567" s="69">
        <v>1</v>
      </c>
      <c r="BO1567" s="89" t="s">
        <v>313</v>
      </c>
      <c r="BP1567" s="69">
        <v>1</v>
      </c>
      <c r="BQ1567" s="69">
        <v>1</v>
      </c>
      <c r="BR1567" s="69">
        <v>1</v>
      </c>
      <c r="BS1567" s="69">
        <v>1372117</v>
      </c>
      <c r="BT1567" s="69">
        <v>0</v>
      </c>
      <c r="BU1567" s="69">
        <v>0</v>
      </c>
      <c r="BV1567" s="69">
        <v>1000</v>
      </c>
      <c r="BW1567" s="69">
        <v>8</v>
      </c>
      <c r="BX1567" s="69" t="s">
        <v>3493</v>
      </c>
      <c r="BY1567" s="69">
        <v>0</v>
      </c>
      <c r="BZ1567" s="69">
        <v>0</v>
      </c>
      <c r="CA1567" s="69">
        <v>31</v>
      </c>
      <c r="CB1567" s="89">
        <v>0</v>
      </c>
      <c r="CC1567" s="69">
        <v>0</v>
      </c>
      <c r="CD1567" s="69">
        <v>0</v>
      </c>
      <c r="CE1567" s="69">
        <v>0</v>
      </c>
      <c r="CF1567" s="69">
        <v>0</v>
      </c>
      <c r="CG1567" s="69">
        <v>0</v>
      </c>
      <c r="CH1567" s="69">
        <v>0</v>
      </c>
      <c r="CI1567" s="69">
        <v>0</v>
      </c>
      <c r="CJ1567" s="69">
        <v>0</v>
      </c>
      <c r="CL1567" s="69">
        <v>0</v>
      </c>
      <c r="CM1567" s="69">
        <v>0</v>
      </c>
      <c r="CN1567" s="69">
        <v>0</v>
      </c>
      <c r="CO1567" s="89">
        <v>0</v>
      </c>
      <c r="CP1567" s="69">
        <v>0</v>
      </c>
      <c r="CQ1567" s="69">
        <v>0</v>
      </c>
      <c r="CR1567" s="69">
        <v>0</v>
      </c>
      <c r="CS1567" s="69">
        <v>0</v>
      </c>
      <c r="CT1567" s="69">
        <v>0</v>
      </c>
      <c r="CU1567" s="69">
        <v>0</v>
      </c>
      <c r="CV1567" s="69">
        <v>0</v>
      </c>
      <c r="CW1567" s="69">
        <v>0</v>
      </c>
      <c r="CZ1567" s="69">
        <v>0</v>
      </c>
      <c r="DA1567" s="69">
        <v>0</v>
      </c>
      <c r="DB1567" s="69">
        <v>0</v>
      </c>
      <c r="DC1567" s="69">
        <v>0</v>
      </c>
      <c r="DD1567" s="69">
        <v>0</v>
      </c>
      <c r="DE1567" s="69">
        <v>0</v>
      </c>
      <c r="DF1567" s="69">
        <v>0</v>
      </c>
      <c r="DG1567" s="69">
        <v>1</v>
      </c>
      <c r="DI1567" s="69" t="e">
        <f>INDEX(Sheet3!$E$78:$E$1130,MATCH(A1567,Sheet3!$D$78:$D$1130,0))</f>
        <v>#N/A</v>
      </c>
      <c r="DJ1567" s="69" t="str">
        <f t="shared" si="299"/>
        <v>item.ps_mole_necklace</v>
      </c>
      <c r="DK1567" s="69" t="s">
        <v>3494</v>
      </c>
      <c r="DL1567" s="93"/>
      <c r="DM1567" s="69" t="s">
        <v>3495</v>
      </c>
      <c r="DN1567" s="69" t="e">
        <f>"造成["&amp;INDEX(Sheet5!$L$2:$L$11,MATCH(BL1567,Sheet5!$J$2:$J$11,0))&amp;":"&amp;BR1567&amp;"*"&amp;BS1567/1000&amp;"]"&amp;INDEX(Sheet5!$I$2:$I$4,MATCH(BR1567,Sheet5!$H$2:$H$4,0))&amp;"的"&amp;INDEX(Sheet5!$K$2:$K$11,MATCH(BL1567,Sheet5!$J$2:$J$11,0))</f>
        <v>#N/A</v>
      </c>
      <c r="DO1567" s="69" t="e">
        <f>"造成["&amp;INDEX(Sheet5!$L$2:$L$11,MATCH(BY1567,Sheet5!$J$2:$J$11,0))&amp;":"&amp;CE1567&amp;"*"&amp;CF1567/1000&amp;"]"&amp;INDEX(Sheet5!$I$2:$I$4,MATCH(CE1567,Sheet5!$H$2:$H$4,0))&amp;"的"&amp;INDEX(Sheet5!$K$2:$K$11,MATCH(BY1567,Sheet5!$J$2:$J$11,0))</f>
        <v>#N/A</v>
      </c>
      <c r="DP1567" s="69"/>
      <c r="DQ1567" s="69"/>
      <c r="DR1567" s="69" t="e">
        <f t="shared" si="300"/>
        <v>#N/A</v>
      </c>
      <c r="DS1567" s="90">
        <f>MATCH(A1567,Sheet5!D:D,0)</f>
        <v>1049</v>
      </c>
      <c r="DT1567" s="94" t="e">
        <f>MATCH(A1567,Sheet5!F:F,0)</f>
        <v>#N/A</v>
      </c>
      <c r="DU1567" s="69">
        <v>0</v>
      </c>
      <c r="DV1567" s="69">
        <v>0</v>
      </c>
      <c r="DW1567" s="69">
        <v>0</v>
      </c>
      <c r="DX1567" s="69">
        <v>0</v>
      </c>
      <c r="DY1567" s="69">
        <v>0</v>
      </c>
    </row>
    <row r="1568" spans="1:129" ht="14.25">
      <c r="A1568" s="69">
        <v>50038</v>
      </c>
      <c r="B1568" s="69">
        <v>0</v>
      </c>
      <c r="C1568" s="69">
        <v>1</v>
      </c>
      <c r="D1568" s="69" t="s">
        <v>3496</v>
      </c>
      <c r="E1568" s="69" t="s">
        <v>3497</v>
      </c>
      <c r="F1568" s="69" t="s">
        <v>3498</v>
      </c>
      <c r="G1568" s="69">
        <v>1</v>
      </c>
      <c r="I1568" s="69">
        <v>0</v>
      </c>
      <c r="J1568" s="69">
        <v>0</v>
      </c>
      <c r="K1568" s="69">
        <v>0</v>
      </c>
      <c r="M1568" s="69">
        <v>0</v>
      </c>
      <c r="O1568" s="69">
        <v>0</v>
      </c>
      <c r="P1568" s="69">
        <v>1</v>
      </c>
      <c r="Q1568" s="69">
        <v>0</v>
      </c>
      <c r="R1568" s="69">
        <v>2</v>
      </c>
      <c r="S1568" s="69">
        <v>8388608</v>
      </c>
      <c r="T1568" s="69">
        <v>100</v>
      </c>
      <c r="U1568" s="69">
        <v>0</v>
      </c>
      <c r="V1568" s="69">
        <v>0</v>
      </c>
      <c r="W1568" s="69">
        <v>0</v>
      </c>
      <c r="X1568" s="69">
        <v>0</v>
      </c>
      <c r="Y1568" s="69">
        <v>0</v>
      </c>
      <c r="Z1568" s="69">
        <v>0</v>
      </c>
      <c r="AA1568" s="69">
        <v>5</v>
      </c>
      <c r="AB1568" s="69">
        <v>12</v>
      </c>
      <c r="AC1568" s="69">
        <v>0</v>
      </c>
      <c r="AD1568" s="69">
        <v>0</v>
      </c>
      <c r="AE1568" s="69">
        <v>0</v>
      </c>
      <c r="AF1568" s="69">
        <v>1</v>
      </c>
      <c r="AG1568" s="69">
        <v>0</v>
      </c>
      <c r="AH1568" s="69">
        <v>0</v>
      </c>
      <c r="AI1568" s="69">
        <v>0</v>
      </c>
      <c r="AJ1568" s="69">
        <v>0</v>
      </c>
      <c r="AK1568" s="69">
        <v>0</v>
      </c>
      <c r="AL1568" s="69">
        <v>0</v>
      </c>
      <c r="AM1568" s="69">
        <v>0</v>
      </c>
      <c r="AN1568" s="69">
        <v>0</v>
      </c>
      <c r="AO1568" s="69">
        <v>0</v>
      </c>
      <c r="AP1568" s="69">
        <v>0</v>
      </c>
      <c r="AQ1568" s="84">
        <v>0</v>
      </c>
      <c r="AR1568" s="69">
        <v>0</v>
      </c>
      <c r="AS1568" s="69">
        <v>0</v>
      </c>
      <c r="AT1568" s="69">
        <v>0</v>
      </c>
      <c r="AU1568" s="69">
        <v>0</v>
      </c>
      <c r="AV1568" s="69">
        <v>0</v>
      </c>
      <c r="AW1568" s="69">
        <v>0</v>
      </c>
      <c r="AX1568" s="69">
        <v>0</v>
      </c>
      <c r="AY1568" s="69">
        <v>0</v>
      </c>
      <c r="AZ1568" s="69">
        <v>0</v>
      </c>
      <c r="BA1568" s="69">
        <v>0</v>
      </c>
      <c r="BB1568" s="69">
        <v>0</v>
      </c>
      <c r="BC1568" s="69">
        <v>0</v>
      </c>
      <c r="BD1568" s="69">
        <v>0</v>
      </c>
      <c r="BE1568" s="69">
        <v>0</v>
      </c>
      <c r="BF1568" s="69">
        <v>0</v>
      </c>
      <c r="BG1568" s="69">
        <v>0</v>
      </c>
      <c r="BH1568" s="69">
        <v>0</v>
      </c>
      <c r="BK1568" s="69">
        <v>3</v>
      </c>
      <c r="BL1568" s="69">
        <v>10</v>
      </c>
      <c r="BM1568" s="69">
        <v>5</v>
      </c>
      <c r="BN1568" s="69">
        <v>12</v>
      </c>
      <c r="BO1568" s="89" t="s">
        <v>313</v>
      </c>
      <c r="BP1568" s="69">
        <v>1</v>
      </c>
      <c r="BQ1568" s="69">
        <v>1</v>
      </c>
      <c r="BR1568" s="69">
        <v>1</v>
      </c>
      <c r="BS1568" s="72">
        <v>1372118</v>
      </c>
      <c r="BT1568" s="69">
        <v>0</v>
      </c>
      <c r="BU1568" s="69">
        <v>0</v>
      </c>
      <c r="BV1568" s="69">
        <v>1000</v>
      </c>
      <c r="BW1568" s="69">
        <v>8</v>
      </c>
      <c r="BY1568" s="69">
        <v>0</v>
      </c>
      <c r="BZ1568" s="69">
        <v>0</v>
      </c>
      <c r="CA1568" s="69">
        <v>31</v>
      </c>
      <c r="CB1568" s="89">
        <v>0</v>
      </c>
      <c r="CC1568" s="69">
        <v>0</v>
      </c>
      <c r="CD1568" s="69">
        <v>0</v>
      </c>
      <c r="CE1568" s="69">
        <v>0</v>
      </c>
      <c r="CF1568" s="69">
        <v>0</v>
      </c>
      <c r="CG1568" s="69">
        <v>0</v>
      </c>
      <c r="CH1568" s="69">
        <v>0</v>
      </c>
      <c r="CI1568" s="69">
        <v>0</v>
      </c>
      <c r="CJ1568" s="69">
        <v>0</v>
      </c>
      <c r="CL1568" s="69">
        <v>0</v>
      </c>
      <c r="CM1568" s="69">
        <v>0</v>
      </c>
      <c r="CN1568" s="69">
        <v>0</v>
      </c>
      <c r="CO1568" s="89">
        <v>0</v>
      </c>
      <c r="CP1568" s="69">
        <v>0</v>
      </c>
      <c r="CQ1568" s="69">
        <v>0</v>
      </c>
      <c r="CR1568" s="69">
        <v>0</v>
      </c>
      <c r="CS1568" s="69">
        <v>0</v>
      </c>
      <c r="CT1568" s="69">
        <v>0</v>
      </c>
      <c r="CU1568" s="69">
        <v>0</v>
      </c>
      <c r="CV1568" s="69">
        <v>0</v>
      </c>
      <c r="CW1568" s="69">
        <v>0</v>
      </c>
      <c r="CZ1568" s="69">
        <v>0</v>
      </c>
      <c r="DA1568" s="69">
        <v>0</v>
      </c>
      <c r="DB1568" s="69">
        <v>0</v>
      </c>
      <c r="DC1568" s="69">
        <v>0</v>
      </c>
      <c r="DD1568" s="69">
        <v>0</v>
      </c>
      <c r="DE1568" s="69">
        <v>0</v>
      </c>
      <c r="DF1568" s="69">
        <v>0</v>
      </c>
      <c r="DG1568" s="69">
        <v>1</v>
      </c>
      <c r="DI1568" s="69" t="e">
        <f>INDEX(Sheet3!$E$78:$E$1130,MATCH(A1568,Sheet3!$D$78:$D$1130,0))</f>
        <v>#N/A</v>
      </c>
      <c r="DJ1568" s="69" t="str">
        <f t="shared" si="299"/>
        <v>item.ps_leader_badge</v>
      </c>
      <c r="DK1568" s="69" t="s">
        <v>3499</v>
      </c>
      <c r="DL1568" s="93"/>
      <c r="DM1568" s="69" t="s">
        <v>3500</v>
      </c>
      <c r="DN1568" s="69" t="e">
        <f>"造成["&amp;INDEX(Sheet5!$L$2:$L$11,MATCH(BL1568,Sheet5!$J$2:$J$11,0))&amp;":"&amp;BR1568&amp;"*"&amp;BS1568/1000&amp;"]"&amp;INDEX(Sheet5!$I$2:$I$4,MATCH(BR1568,Sheet5!$H$2:$H$4,0))&amp;"的"&amp;INDEX(Sheet5!$K$2:$K$11,MATCH(BL1568,Sheet5!$J$2:$J$11,0))</f>
        <v>#N/A</v>
      </c>
      <c r="DO1568" s="69" t="e">
        <f>"造成["&amp;INDEX(Sheet5!$L$2:$L$11,MATCH(BY1568,Sheet5!$J$2:$J$11,0))&amp;":"&amp;CE1568&amp;"*"&amp;CF1568/1000&amp;"]"&amp;INDEX(Sheet5!$I$2:$I$4,MATCH(CE1568,Sheet5!$H$2:$H$4,0))&amp;"的"&amp;INDEX(Sheet5!$K$2:$K$11,MATCH(BY1568,Sheet5!$J$2:$J$11,0))</f>
        <v>#N/A</v>
      </c>
      <c r="DP1568" s="69"/>
      <c r="DQ1568" s="69"/>
      <c r="DR1568" s="69" t="e">
        <f t="shared" si="300"/>
        <v>#N/A</v>
      </c>
      <c r="DS1568" s="90">
        <f>MATCH(A1568,Sheet5!D:D,0)</f>
        <v>1034</v>
      </c>
      <c r="DT1568" s="94" t="e">
        <f>MATCH(A1568,Sheet5!F:F,0)</f>
        <v>#N/A</v>
      </c>
      <c r="DU1568" s="69">
        <v>0</v>
      </c>
      <c r="DV1568" s="69">
        <v>0</v>
      </c>
      <c r="DW1568" s="69">
        <v>0</v>
      </c>
      <c r="DX1568" s="69">
        <v>0</v>
      </c>
      <c r="DY1568" s="69">
        <v>0</v>
      </c>
    </row>
    <row r="1569" spans="1:129" ht="14.25">
      <c r="A1569" s="69">
        <v>50039</v>
      </c>
      <c r="B1569" s="69">
        <v>0</v>
      </c>
      <c r="C1569" s="69">
        <v>1</v>
      </c>
      <c r="D1569" s="69" t="s">
        <v>3501</v>
      </c>
      <c r="E1569" s="69" t="s">
        <v>3502</v>
      </c>
      <c r="F1569" s="69" t="s">
        <v>3503</v>
      </c>
      <c r="G1569" s="69">
        <v>1</v>
      </c>
      <c r="I1569" s="69">
        <v>0</v>
      </c>
      <c r="J1569" s="69">
        <v>0</v>
      </c>
      <c r="K1569" s="69">
        <v>0</v>
      </c>
      <c r="M1569" s="69">
        <v>0</v>
      </c>
      <c r="O1569" s="69">
        <v>0</v>
      </c>
      <c r="P1569" s="69">
        <v>1</v>
      </c>
      <c r="Q1569" s="69">
        <v>0</v>
      </c>
      <c r="R1569" s="69">
        <v>2</v>
      </c>
      <c r="S1569" s="69">
        <v>8388608</v>
      </c>
      <c r="T1569" s="69">
        <v>100</v>
      </c>
      <c r="U1569" s="69">
        <v>0</v>
      </c>
      <c r="V1569" s="69">
        <v>0</v>
      </c>
      <c r="W1569" s="69">
        <v>0</v>
      </c>
      <c r="X1569" s="69">
        <v>0</v>
      </c>
      <c r="Y1569" s="69">
        <v>0</v>
      </c>
      <c r="Z1569" s="69">
        <v>0</v>
      </c>
      <c r="AA1569" s="69">
        <v>5</v>
      </c>
      <c r="AB1569" s="69">
        <v>8</v>
      </c>
      <c r="AC1569" s="69">
        <v>0</v>
      </c>
      <c r="AD1569" s="69">
        <v>0</v>
      </c>
      <c r="AE1569" s="69">
        <v>0</v>
      </c>
      <c r="AF1569" s="69">
        <v>1</v>
      </c>
      <c r="AG1569" s="69">
        <v>0</v>
      </c>
      <c r="AH1569" s="69">
        <v>0</v>
      </c>
      <c r="AI1569" s="69">
        <v>0</v>
      </c>
      <c r="AJ1569" s="69">
        <v>0</v>
      </c>
      <c r="AK1569" s="69">
        <v>0</v>
      </c>
      <c r="AL1569" s="69">
        <v>0</v>
      </c>
      <c r="AM1569" s="69">
        <v>0</v>
      </c>
      <c r="AN1569" s="69">
        <v>0</v>
      </c>
      <c r="AO1569" s="69">
        <v>0</v>
      </c>
      <c r="AP1569" s="69">
        <v>0</v>
      </c>
      <c r="AQ1569" s="84">
        <v>0</v>
      </c>
      <c r="AR1569" s="69">
        <v>0</v>
      </c>
      <c r="AS1569" s="69">
        <v>0</v>
      </c>
      <c r="AT1569" s="69">
        <v>0</v>
      </c>
      <c r="AU1569" s="69">
        <v>0</v>
      </c>
      <c r="AV1569" s="69">
        <v>0</v>
      </c>
      <c r="AW1569" s="69">
        <v>0</v>
      </c>
      <c r="AX1569" s="69">
        <v>0</v>
      </c>
      <c r="AY1569" s="69">
        <v>0</v>
      </c>
      <c r="AZ1569" s="69">
        <v>0</v>
      </c>
      <c r="BA1569" s="69">
        <v>0</v>
      </c>
      <c r="BB1569" s="69">
        <v>0</v>
      </c>
      <c r="BC1569" s="69">
        <v>0</v>
      </c>
      <c r="BD1569" s="69">
        <v>0</v>
      </c>
      <c r="BE1569" s="69">
        <v>0</v>
      </c>
      <c r="BF1569" s="69">
        <v>0</v>
      </c>
      <c r="BG1569" s="69">
        <v>0</v>
      </c>
      <c r="BH1569" s="69">
        <v>0</v>
      </c>
      <c r="BK1569" s="69">
        <v>3</v>
      </c>
      <c r="BL1569" s="69">
        <v>10</v>
      </c>
      <c r="BM1569" s="69">
        <v>5</v>
      </c>
      <c r="BN1569" s="69">
        <v>8</v>
      </c>
      <c r="BO1569" s="89" t="s">
        <v>313</v>
      </c>
      <c r="BP1569" s="69">
        <v>1</v>
      </c>
      <c r="BQ1569" s="69">
        <v>1</v>
      </c>
      <c r="BR1569" s="69">
        <v>1</v>
      </c>
      <c r="BS1569" s="72">
        <v>1372119</v>
      </c>
      <c r="BT1569" s="69">
        <v>0</v>
      </c>
      <c r="BU1569" s="69">
        <v>0</v>
      </c>
      <c r="BV1569" s="69">
        <v>1000</v>
      </c>
      <c r="BW1569" s="69">
        <v>8</v>
      </c>
      <c r="BY1569" s="69">
        <v>0</v>
      </c>
      <c r="BZ1569" s="69">
        <v>0</v>
      </c>
      <c r="CA1569" s="69">
        <v>31</v>
      </c>
      <c r="CB1569" s="89">
        <v>0</v>
      </c>
      <c r="CC1569" s="69">
        <v>0</v>
      </c>
      <c r="CD1569" s="69">
        <v>0</v>
      </c>
      <c r="CE1569" s="69">
        <v>0</v>
      </c>
      <c r="CF1569" s="69">
        <v>0</v>
      </c>
      <c r="CG1569" s="69">
        <v>0</v>
      </c>
      <c r="CH1569" s="69">
        <v>0</v>
      </c>
      <c r="CI1569" s="69">
        <v>0</v>
      </c>
      <c r="CJ1569" s="69">
        <v>0</v>
      </c>
      <c r="CL1569" s="69">
        <v>0</v>
      </c>
      <c r="CM1569" s="69">
        <v>0</v>
      </c>
      <c r="CN1569" s="69">
        <v>0</v>
      </c>
      <c r="CO1569" s="89">
        <v>0</v>
      </c>
      <c r="CP1569" s="69">
        <v>0</v>
      </c>
      <c r="CQ1569" s="69">
        <v>0</v>
      </c>
      <c r="CR1569" s="69">
        <v>0</v>
      </c>
      <c r="CS1569" s="69">
        <v>0</v>
      </c>
      <c r="CT1569" s="69">
        <v>0</v>
      </c>
      <c r="CU1569" s="69">
        <v>0</v>
      </c>
      <c r="CV1569" s="69">
        <v>0</v>
      </c>
      <c r="CW1569" s="69">
        <v>0</v>
      </c>
      <c r="CZ1569" s="69">
        <v>0</v>
      </c>
      <c r="DA1569" s="69">
        <v>0</v>
      </c>
      <c r="DB1569" s="69">
        <v>0</v>
      </c>
      <c r="DC1569" s="69">
        <v>0</v>
      </c>
      <c r="DD1569" s="69">
        <v>0</v>
      </c>
      <c r="DE1569" s="69">
        <v>0</v>
      </c>
      <c r="DF1569" s="69">
        <v>0</v>
      </c>
      <c r="DG1569" s="69">
        <v>1</v>
      </c>
      <c r="DI1569" s="69" t="e">
        <f>INDEX(Sheet3!$E$78:$E$1130,MATCH(A1569,Sheet3!$D$78:$D$1130,0))</f>
        <v>#N/A</v>
      </c>
      <c r="DJ1569" s="69" t="str">
        <f t="shared" si="299"/>
        <v>item.ps_animal_whip</v>
      </c>
      <c r="DK1569" s="69" t="s">
        <v>3504</v>
      </c>
      <c r="DL1569" s="93"/>
      <c r="DM1569" s="69" t="s">
        <v>3505</v>
      </c>
      <c r="DN1569" s="69" t="e">
        <f>"造成["&amp;INDEX(Sheet5!$L$2:$L$11,MATCH(BL1569,Sheet5!$J$2:$J$11,0))&amp;":"&amp;BR1569&amp;"*"&amp;BS1569/1000&amp;"]"&amp;INDEX(Sheet5!$I$2:$I$4,MATCH(BR1569,Sheet5!$H$2:$H$4,0))&amp;"的"&amp;INDEX(Sheet5!$K$2:$K$11,MATCH(BL1569,Sheet5!$J$2:$J$11,0))</f>
        <v>#N/A</v>
      </c>
      <c r="DO1569" s="69" t="e">
        <f>"造成["&amp;INDEX(Sheet5!$L$2:$L$11,MATCH(BY1569,Sheet5!$J$2:$J$11,0))&amp;":"&amp;CE1569&amp;"*"&amp;CF1569/1000&amp;"]"&amp;INDEX(Sheet5!$I$2:$I$4,MATCH(CE1569,Sheet5!$H$2:$H$4,0))&amp;"的"&amp;INDEX(Sheet5!$K$2:$K$11,MATCH(BY1569,Sheet5!$J$2:$J$11,0))</f>
        <v>#N/A</v>
      </c>
      <c r="DP1569" s="69"/>
      <c r="DQ1569" s="69"/>
      <c r="DR1569" s="69" t="e">
        <f t="shared" si="300"/>
        <v>#N/A</v>
      </c>
      <c r="DS1569" s="90">
        <f>MATCH(A1569,Sheet5!D:D,0)</f>
        <v>1043</v>
      </c>
      <c r="DT1569" s="94" t="e">
        <f>MATCH(A1569,Sheet5!F:F,0)</f>
        <v>#N/A</v>
      </c>
      <c r="DU1569" s="69">
        <v>0</v>
      </c>
      <c r="DV1569" s="69">
        <v>0</v>
      </c>
      <c r="DW1569" s="69">
        <v>0</v>
      </c>
      <c r="DX1569" s="69">
        <v>0</v>
      </c>
      <c r="DY1569" s="69">
        <v>0</v>
      </c>
    </row>
    <row r="1570" spans="1:129" ht="14.25">
      <c r="A1570" s="69">
        <v>50040</v>
      </c>
      <c r="B1570" s="69">
        <v>0</v>
      </c>
      <c r="C1570" s="69">
        <v>1</v>
      </c>
      <c r="D1570" s="69" t="s">
        <v>3506</v>
      </c>
      <c r="E1570" s="69" t="s">
        <v>3507</v>
      </c>
      <c r="F1570" s="69" t="s">
        <v>3508</v>
      </c>
      <c r="G1570" s="69">
        <v>1</v>
      </c>
      <c r="I1570" s="69">
        <v>0</v>
      </c>
      <c r="J1570" s="69">
        <v>0</v>
      </c>
      <c r="K1570" s="69">
        <v>0</v>
      </c>
      <c r="M1570" s="69">
        <v>0</v>
      </c>
      <c r="O1570" s="69">
        <v>0</v>
      </c>
      <c r="P1570" s="69">
        <v>1</v>
      </c>
      <c r="Q1570" s="69">
        <v>0</v>
      </c>
      <c r="R1570" s="69">
        <v>2</v>
      </c>
      <c r="S1570" s="69">
        <v>1048576</v>
      </c>
      <c r="T1570" s="69">
        <v>100</v>
      </c>
      <c r="U1570" s="69">
        <v>2</v>
      </c>
      <c r="V1570" s="69">
        <v>9999</v>
      </c>
      <c r="W1570" s="69">
        <v>0</v>
      </c>
      <c r="X1570" s="69">
        <v>0</v>
      </c>
      <c r="Y1570" s="69">
        <v>0</v>
      </c>
      <c r="Z1570" s="69">
        <v>0</v>
      </c>
      <c r="AA1570" s="69">
        <v>1</v>
      </c>
      <c r="AB1570" s="69">
        <v>31</v>
      </c>
      <c r="AC1570" s="69">
        <v>0</v>
      </c>
      <c r="AD1570" s="69">
        <v>0</v>
      </c>
      <c r="AE1570" s="69">
        <v>0</v>
      </c>
      <c r="AF1570" s="69">
        <v>1</v>
      </c>
      <c r="AG1570" s="69">
        <v>0</v>
      </c>
      <c r="AH1570" s="69">
        <v>0</v>
      </c>
      <c r="AI1570" s="69">
        <v>0</v>
      </c>
      <c r="AJ1570" s="69">
        <v>0</v>
      </c>
      <c r="AK1570" s="69">
        <v>0</v>
      </c>
      <c r="AL1570" s="69">
        <v>0</v>
      </c>
      <c r="AM1570" s="69">
        <v>0</v>
      </c>
      <c r="AN1570" s="69">
        <v>0</v>
      </c>
      <c r="AO1570" s="69">
        <v>0</v>
      </c>
      <c r="AP1570" s="69">
        <v>0</v>
      </c>
      <c r="AQ1570" s="84">
        <v>0</v>
      </c>
      <c r="AR1570" s="69">
        <v>0</v>
      </c>
      <c r="AS1570" s="69">
        <v>0</v>
      </c>
      <c r="AT1570" s="69">
        <v>0</v>
      </c>
      <c r="AU1570" s="69">
        <v>0</v>
      </c>
      <c r="AV1570" s="69">
        <v>0</v>
      </c>
      <c r="AW1570" s="69">
        <v>0</v>
      </c>
      <c r="AX1570" s="69">
        <v>0</v>
      </c>
      <c r="AY1570" s="69">
        <v>0</v>
      </c>
      <c r="AZ1570" s="69">
        <v>0</v>
      </c>
      <c r="BA1570" s="69">
        <v>0</v>
      </c>
      <c r="BB1570" s="69">
        <v>0</v>
      </c>
      <c r="BC1570" s="69">
        <v>0</v>
      </c>
      <c r="BD1570" s="69">
        <v>0</v>
      </c>
      <c r="BE1570" s="69">
        <v>0</v>
      </c>
      <c r="BF1570" s="69">
        <v>0</v>
      </c>
      <c r="BG1570" s="69">
        <v>0</v>
      </c>
      <c r="BH1570" s="69">
        <v>0</v>
      </c>
      <c r="BK1570" s="69">
        <v>2</v>
      </c>
      <c r="BL1570" s="69">
        <v>10</v>
      </c>
      <c r="BM1570" s="69">
        <v>1</v>
      </c>
      <c r="BN1570" s="69">
        <v>31</v>
      </c>
      <c r="BO1570" s="89" t="s">
        <v>313</v>
      </c>
      <c r="BP1570" s="69">
        <v>1</v>
      </c>
      <c r="BQ1570" s="69">
        <v>1</v>
      </c>
      <c r="BR1570" s="69">
        <v>1</v>
      </c>
      <c r="BS1570" s="69">
        <v>1372121</v>
      </c>
      <c r="BT1570" s="69">
        <v>0</v>
      </c>
      <c r="BU1570" s="69">
        <v>0</v>
      </c>
      <c r="BV1570" s="69">
        <v>1000</v>
      </c>
      <c r="BW1570" s="69">
        <v>8</v>
      </c>
      <c r="BY1570" s="69">
        <v>0</v>
      </c>
      <c r="BZ1570" s="69">
        <v>0</v>
      </c>
      <c r="CA1570" s="69">
        <v>31</v>
      </c>
      <c r="CB1570" s="89">
        <v>0</v>
      </c>
      <c r="CC1570" s="69">
        <v>0</v>
      </c>
      <c r="CD1570" s="69">
        <v>0</v>
      </c>
      <c r="CE1570" s="69">
        <v>0</v>
      </c>
      <c r="CF1570" s="69">
        <v>0</v>
      </c>
      <c r="CG1570" s="69">
        <v>0</v>
      </c>
      <c r="CH1570" s="69">
        <v>0</v>
      </c>
      <c r="CI1570" s="69">
        <v>0</v>
      </c>
      <c r="CJ1570" s="69">
        <v>0</v>
      </c>
      <c r="CL1570" s="69">
        <v>0</v>
      </c>
      <c r="CM1570" s="69">
        <v>0</v>
      </c>
      <c r="CN1570" s="69">
        <v>0</v>
      </c>
      <c r="CO1570" s="89">
        <v>0</v>
      </c>
      <c r="CP1570" s="69">
        <v>0</v>
      </c>
      <c r="CQ1570" s="69">
        <v>0</v>
      </c>
      <c r="CR1570" s="69">
        <v>0</v>
      </c>
      <c r="CS1570" s="69">
        <v>0</v>
      </c>
      <c r="CT1570" s="89">
        <v>0</v>
      </c>
      <c r="CU1570" s="69">
        <v>0</v>
      </c>
      <c r="CV1570" s="69">
        <v>0</v>
      </c>
      <c r="CW1570" s="69">
        <v>0</v>
      </c>
      <c r="CZ1570" s="69">
        <v>0</v>
      </c>
      <c r="DA1570" s="69">
        <v>0</v>
      </c>
      <c r="DB1570" s="69">
        <v>0</v>
      </c>
      <c r="DC1570" s="69">
        <v>0</v>
      </c>
      <c r="DD1570" s="69">
        <v>0</v>
      </c>
      <c r="DE1570" s="69">
        <v>0</v>
      </c>
      <c r="DF1570" s="69">
        <v>0</v>
      </c>
      <c r="DG1570" s="69">
        <v>1</v>
      </c>
      <c r="DI1570" s="69" t="e">
        <f>INDEX(Sheet3!$E$78:$E$1130,MATCH(A1570,Sheet3!$D$78:$D$1130,0))</f>
        <v>#N/A</v>
      </c>
      <c r="DJ1570" s="69" t="str">
        <f t="shared" si="299"/>
        <v>item.ps_water_jump_boots</v>
      </c>
      <c r="DK1570" s="69" t="s">
        <v>3509</v>
      </c>
      <c r="DL1570" s="93"/>
      <c r="DM1570" s="69" t="s">
        <v>3510</v>
      </c>
      <c r="DN1570" s="69" t="e">
        <f>"造成["&amp;INDEX(Sheet5!$L$2:$L$11,MATCH(BL1570,Sheet5!$J$2:$J$11,0))&amp;":"&amp;BR1570&amp;"*"&amp;BS1570/1000&amp;"]"&amp;INDEX(Sheet5!$I$2:$I$4,MATCH(BR1570,Sheet5!$H$2:$H$4,0))&amp;"的"&amp;INDEX(Sheet5!$K$2:$K$11,MATCH(BL1570,Sheet5!$J$2:$J$11,0))</f>
        <v>#N/A</v>
      </c>
      <c r="DO1570" s="69" t="e">
        <f>"造成["&amp;INDEX(Sheet5!$L$2:$L$11,MATCH(BY1570,Sheet5!$J$2:$J$11,0))&amp;":"&amp;CE1570&amp;"*"&amp;CF1570/1000&amp;"]"&amp;INDEX(Sheet5!$I$2:$I$4,MATCH(CE1570,Sheet5!$H$2:$H$4,0))&amp;"的"&amp;INDEX(Sheet5!$K$2:$K$11,MATCH(BY1570,Sheet5!$J$2:$J$11,0))</f>
        <v>#N/A</v>
      </c>
      <c r="DP1570" s="69"/>
      <c r="DQ1570" s="69"/>
      <c r="DR1570" s="69" t="e">
        <f t="shared" si="300"/>
        <v>#N/A</v>
      </c>
      <c r="DS1570" s="90">
        <f>MATCH(A1570,Sheet5!D:D,0)</f>
        <v>1022</v>
      </c>
      <c r="DT1570" s="94" t="e">
        <f>MATCH(A1570,Sheet5!F:F,0)</f>
        <v>#N/A</v>
      </c>
      <c r="DU1570" s="69">
        <v>0</v>
      </c>
      <c r="DV1570" s="69">
        <v>0</v>
      </c>
      <c r="DW1570" s="69">
        <v>0</v>
      </c>
      <c r="DX1570" s="69">
        <v>0</v>
      </c>
      <c r="DY1570" s="69">
        <v>0</v>
      </c>
    </row>
    <row r="1571" spans="1:129" ht="14.25">
      <c r="A1571" s="69">
        <v>50041</v>
      </c>
      <c r="B1571" s="69">
        <v>0</v>
      </c>
      <c r="C1571" s="69">
        <v>1</v>
      </c>
      <c r="D1571" s="69" t="s">
        <v>3511</v>
      </c>
      <c r="E1571" s="69" t="s">
        <v>3512</v>
      </c>
      <c r="F1571" s="69" t="s">
        <v>3513</v>
      </c>
      <c r="G1571" s="69">
        <v>1</v>
      </c>
      <c r="I1571" s="69">
        <v>0</v>
      </c>
      <c r="J1571" s="69">
        <v>0</v>
      </c>
      <c r="K1571" s="69">
        <v>0</v>
      </c>
      <c r="M1571" s="69">
        <v>0</v>
      </c>
      <c r="O1571" s="69">
        <v>0</v>
      </c>
      <c r="P1571" s="69">
        <v>1</v>
      </c>
      <c r="Q1571" s="69">
        <v>0</v>
      </c>
      <c r="R1571" s="69">
        <v>1</v>
      </c>
      <c r="S1571" s="69">
        <v>0</v>
      </c>
      <c r="T1571" s="69">
        <v>100</v>
      </c>
      <c r="U1571" s="69">
        <v>0</v>
      </c>
      <c r="V1571" s="69">
        <v>0</v>
      </c>
      <c r="W1571" s="69">
        <v>0</v>
      </c>
      <c r="X1571" s="69">
        <v>0</v>
      </c>
      <c r="Y1571" s="69">
        <v>0</v>
      </c>
      <c r="Z1571" s="69">
        <v>0</v>
      </c>
      <c r="AA1571" s="69">
        <v>1</v>
      </c>
      <c r="AB1571" s="69">
        <v>31</v>
      </c>
      <c r="AC1571" s="69">
        <v>0</v>
      </c>
      <c r="AD1571" s="69">
        <v>0</v>
      </c>
      <c r="AE1571" s="69">
        <v>0</v>
      </c>
      <c r="AF1571" s="69">
        <v>1</v>
      </c>
      <c r="AG1571" s="69">
        <v>0</v>
      </c>
      <c r="AH1571" s="69">
        <v>0</v>
      </c>
      <c r="AI1571" s="69">
        <v>195</v>
      </c>
      <c r="AJ1571" s="69">
        <v>0</v>
      </c>
      <c r="AK1571" s="69">
        <v>0</v>
      </c>
      <c r="AL1571" s="69">
        <v>0</v>
      </c>
      <c r="AM1571" s="69">
        <v>0</v>
      </c>
      <c r="AN1571" s="69">
        <v>0</v>
      </c>
      <c r="AO1571" s="69">
        <v>0</v>
      </c>
      <c r="AP1571" s="69">
        <v>0</v>
      </c>
      <c r="AQ1571" s="84">
        <v>0</v>
      </c>
      <c r="AR1571" s="69">
        <v>0</v>
      </c>
      <c r="AS1571" s="69">
        <v>0</v>
      </c>
      <c r="AT1571" s="69">
        <v>0</v>
      </c>
      <c r="AU1571" s="69">
        <v>0</v>
      </c>
      <c r="AV1571" s="69">
        <v>0</v>
      </c>
      <c r="AW1571" s="69">
        <v>0</v>
      </c>
      <c r="AX1571" s="69">
        <v>0</v>
      </c>
      <c r="AY1571" s="69">
        <v>0</v>
      </c>
      <c r="AZ1571" s="69">
        <v>0</v>
      </c>
      <c r="BA1571" s="69">
        <v>0</v>
      </c>
      <c r="BB1571" s="69">
        <v>0</v>
      </c>
      <c r="BC1571" s="69">
        <v>0</v>
      </c>
      <c r="BD1571" s="69">
        <v>0</v>
      </c>
      <c r="BE1571" s="69">
        <v>0</v>
      </c>
      <c r="BF1571" s="69">
        <v>0</v>
      </c>
      <c r="BG1571" s="69">
        <v>0</v>
      </c>
      <c r="BH1571" s="69">
        <v>0</v>
      </c>
      <c r="BK1571" s="69">
        <v>3</v>
      </c>
      <c r="BL1571" s="69">
        <v>10</v>
      </c>
      <c r="BM1571" s="69">
        <v>1</v>
      </c>
      <c r="BN1571" s="69">
        <v>31</v>
      </c>
      <c r="BO1571" s="89">
        <v>0</v>
      </c>
      <c r="BP1571" s="69">
        <v>0</v>
      </c>
      <c r="BQ1571" s="69">
        <v>1</v>
      </c>
      <c r="BR1571" s="69">
        <v>1</v>
      </c>
      <c r="BS1571" s="69">
        <v>1372123</v>
      </c>
      <c r="BT1571" s="69">
        <v>0</v>
      </c>
      <c r="BU1571" s="69">
        <v>0</v>
      </c>
      <c r="BV1571" s="69">
        <v>1000</v>
      </c>
      <c r="BW1571" s="69">
        <v>0</v>
      </c>
      <c r="BY1571" s="69">
        <v>0</v>
      </c>
      <c r="BZ1571" s="69">
        <v>1</v>
      </c>
      <c r="CA1571" s="69">
        <v>31</v>
      </c>
      <c r="CB1571" s="89">
        <v>0</v>
      </c>
      <c r="CC1571" s="69">
        <v>1</v>
      </c>
      <c r="CD1571" s="69">
        <v>1</v>
      </c>
      <c r="CE1571" s="69">
        <v>0</v>
      </c>
      <c r="CF1571" s="69">
        <v>0</v>
      </c>
      <c r="CG1571" s="69">
        <v>0</v>
      </c>
      <c r="CH1571" s="69">
        <v>0</v>
      </c>
      <c r="CI1571" s="69">
        <v>1000</v>
      </c>
      <c r="CJ1571" s="69">
        <v>0</v>
      </c>
      <c r="CL1571" s="69">
        <v>0</v>
      </c>
      <c r="CM1571" s="69">
        <v>0</v>
      </c>
      <c r="CN1571" s="69">
        <v>0</v>
      </c>
      <c r="CO1571" s="89">
        <v>0</v>
      </c>
      <c r="CP1571" s="69">
        <v>0</v>
      </c>
      <c r="CQ1571" s="69">
        <v>0</v>
      </c>
      <c r="CR1571" s="69">
        <v>0</v>
      </c>
      <c r="CS1571" s="69">
        <v>0</v>
      </c>
      <c r="CT1571" s="89">
        <v>0</v>
      </c>
      <c r="CU1571" s="69">
        <v>0</v>
      </c>
      <c r="CV1571" s="69">
        <v>0</v>
      </c>
      <c r="CW1571" s="69">
        <v>0</v>
      </c>
      <c r="CZ1571" s="69">
        <v>0</v>
      </c>
      <c r="DA1571" s="69">
        <v>0</v>
      </c>
      <c r="DB1571" s="69">
        <v>0</v>
      </c>
      <c r="DC1571" s="69">
        <v>0</v>
      </c>
      <c r="DD1571" s="69">
        <v>0</v>
      </c>
      <c r="DE1571" s="69">
        <v>0</v>
      </c>
      <c r="DF1571" s="69">
        <v>0</v>
      </c>
      <c r="DG1571" s="69">
        <v>1</v>
      </c>
      <c r="DI1571" s="69" t="e">
        <f>INDEX(Sheet3!$E$78:$E$1130,MATCH(A1571,Sheet3!$D$78:$D$1130,0))</f>
        <v>#N/A</v>
      </c>
      <c r="DJ1571" s="69" t="str">
        <f t="shared" si="299"/>
        <v>item.ps_rocket_boots</v>
      </c>
      <c r="DK1571" s="69" t="s">
        <v>3514</v>
      </c>
      <c r="DL1571" s="93"/>
      <c r="DM1571" s="69" t="s">
        <v>3515</v>
      </c>
      <c r="DN1571" s="69" t="e">
        <f>"造成["&amp;INDEX(Sheet5!$L$2:$L$11,MATCH(BL1571,Sheet5!$J$2:$J$11,0))&amp;":"&amp;BR1571&amp;"*"&amp;BS1571/1000&amp;"]"&amp;INDEX(Sheet5!$I$2:$I$4,MATCH(BR1571,Sheet5!$H$2:$H$4,0))&amp;"的"&amp;INDEX(Sheet5!$K$2:$K$11,MATCH(BL1571,Sheet5!$J$2:$J$11,0))</f>
        <v>#N/A</v>
      </c>
      <c r="DO1571" s="69" t="e">
        <f>"造成["&amp;INDEX(Sheet5!$L$2:$L$11,MATCH(BY1571,Sheet5!$J$2:$J$11,0))&amp;":"&amp;CE1571&amp;"*"&amp;CF1571/1000&amp;"]"&amp;INDEX(Sheet5!$I$2:$I$4,MATCH(CE1571,Sheet5!$H$2:$H$4,0))&amp;"的"&amp;INDEX(Sheet5!$K$2:$K$11,MATCH(BY1571,Sheet5!$J$2:$J$11,0))</f>
        <v>#N/A</v>
      </c>
      <c r="DP1571" s="69"/>
      <c r="DQ1571" s="69"/>
      <c r="DR1571" s="69" t="e">
        <f t="shared" si="300"/>
        <v>#N/A</v>
      </c>
      <c r="DS1571" s="90">
        <f>MATCH(A1571,Sheet5!D:D,0)</f>
        <v>1024</v>
      </c>
      <c r="DT1571" s="94" t="e">
        <f>MATCH(A1571,Sheet5!F:F,0)</f>
        <v>#N/A</v>
      </c>
      <c r="DU1571" s="69">
        <v>0</v>
      </c>
      <c r="DV1571" s="69">
        <v>0</v>
      </c>
      <c r="DW1571" s="69">
        <v>0</v>
      </c>
      <c r="DX1571" s="69">
        <v>0</v>
      </c>
      <c r="DY1571" s="69">
        <v>0</v>
      </c>
    </row>
    <row r="1572" spans="1:129" ht="14.25">
      <c r="A1572" s="69">
        <v>50042</v>
      </c>
      <c r="B1572" s="69">
        <v>0</v>
      </c>
      <c r="C1572" s="69">
        <v>1</v>
      </c>
      <c r="D1572" s="69" t="s">
        <v>3516</v>
      </c>
      <c r="E1572" s="69" t="s">
        <v>3517</v>
      </c>
      <c r="F1572" s="69" t="s">
        <v>3518</v>
      </c>
      <c r="G1572" s="69">
        <v>1</v>
      </c>
      <c r="I1572" s="69">
        <v>0</v>
      </c>
      <c r="J1572" s="69">
        <v>0</v>
      </c>
      <c r="K1572" s="69">
        <v>0</v>
      </c>
      <c r="M1572" s="69">
        <v>0</v>
      </c>
      <c r="O1572" s="69">
        <v>0</v>
      </c>
      <c r="P1572" s="69">
        <v>1</v>
      </c>
      <c r="Q1572" s="69">
        <v>0</v>
      </c>
      <c r="R1572" s="69">
        <v>1</v>
      </c>
      <c r="S1572" s="69">
        <v>0</v>
      </c>
      <c r="T1572" s="69">
        <v>100</v>
      </c>
      <c r="U1572" s="69">
        <v>0</v>
      </c>
      <c r="V1572" s="69">
        <v>0</v>
      </c>
      <c r="W1572" s="69">
        <v>0</v>
      </c>
      <c r="X1572" s="69">
        <v>0</v>
      </c>
      <c r="Y1572" s="69">
        <v>0</v>
      </c>
      <c r="Z1572" s="69">
        <v>0</v>
      </c>
      <c r="AA1572" s="69">
        <v>1</v>
      </c>
      <c r="AB1572" s="69">
        <v>31</v>
      </c>
      <c r="AC1572" s="69">
        <v>0</v>
      </c>
      <c r="AD1572" s="69">
        <v>0</v>
      </c>
      <c r="AE1572" s="69">
        <v>0</v>
      </c>
      <c r="AF1572" s="69">
        <v>1</v>
      </c>
      <c r="AG1572" s="69">
        <v>0</v>
      </c>
      <c r="AH1572" s="69">
        <v>0</v>
      </c>
      <c r="AI1572" s="69">
        <v>195</v>
      </c>
      <c r="AJ1572" s="69">
        <v>0</v>
      </c>
      <c r="AK1572" s="69">
        <v>0</v>
      </c>
      <c r="AL1572" s="69">
        <v>0</v>
      </c>
      <c r="AM1572" s="69">
        <v>0</v>
      </c>
      <c r="AN1572" s="69">
        <v>0</v>
      </c>
      <c r="AO1572" s="69">
        <v>0</v>
      </c>
      <c r="AP1572" s="69">
        <v>0</v>
      </c>
      <c r="AQ1572" s="84">
        <v>0</v>
      </c>
      <c r="AR1572" s="69">
        <v>0</v>
      </c>
      <c r="AS1572" s="69">
        <v>0</v>
      </c>
      <c r="AT1572" s="69">
        <v>0</v>
      </c>
      <c r="AU1572" s="69">
        <v>0</v>
      </c>
      <c r="AV1572" s="69">
        <v>0</v>
      </c>
      <c r="AW1572" s="69">
        <v>0</v>
      </c>
      <c r="AX1572" s="69">
        <v>0</v>
      </c>
      <c r="AY1572" s="69">
        <v>0</v>
      </c>
      <c r="AZ1572" s="69">
        <v>0</v>
      </c>
      <c r="BA1572" s="69">
        <v>0</v>
      </c>
      <c r="BB1572" s="69">
        <v>0</v>
      </c>
      <c r="BC1572" s="69">
        <v>0</v>
      </c>
      <c r="BD1572" s="69">
        <v>0</v>
      </c>
      <c r="BE1572" s="69">
        <v>0</v>
      </c>
      <c r="BF1572" s="69">
        <v>0</v>
      </c>
      <c r="BG1572" s="69">
        <v>0</v>
      </c>
      <c r="BH1572" s="69">
        <v>0</v>
      </c>
      <c r="BK1572" s="69">
        <v>3</v>
      </c>
      <c r="BL1572" s="69">
        <v>10</v>
      </c>
      <c r="BM1572" s="69">
        <v>1</v>
      </c>
      <c r="BN1572" s="69">
        <v>31</v>
      </c>
      <c r="BO1572" s="89">
        <v>0</v>
      </c>
      <c r="BP1572" s="69">
        <v>0</v>
      </c>
      <c r="BQ1572" s="69">
        <v>1</v>
      </c>
      <c r="BR1572" s="69">
        <v>1</v>
      </c>
      <c r="BS1572" s="69">
        <v>1372126</v>
      </c>
      <c r="BT1572" s="69">
        <v>0</v>
      </c>
      <c r="BU1572" s="69">
        <v>0</v>
      </c>
      <c r="BV1572" s="69">
        <v>1000</v>
      </c>
      <c r="BW1572" s="69">
        <v>0</v>
      </c>
      <c r="BY1572" s="69">
        <v>0</v>
      </c>
      <c r="BZ1572" s="69">
        <v>1</v>
      </c>
      <c r="CA1572" s="69">
        <v>31</v>
      </c>
      <c r="CB1572" s="89">
        <v>0</v>
      </c>
      <c r="CC1572" s="69">
        <v>1</v>
      </c>
      <c r="CD1572" s="69">
        <v>1</v>
      </c>
      <c r="CE1572" s="69">
        <v>0</v>
      </c>
      <c r="CF1572" s="69">
        <v>0</v>
      </c>
      <c r="CG1572" s="69">
        <v>0</v>
      </c>
      <c r="CH1572" s="69">
        <v>0</v>
      </c>
      <c r="CI1572" s="69">
        <v>1000</v>
      </c>
      <c r="CJ1572" s="69">
        <v>0</v>
      </c>
      <c r="CL1572" s="69">
        <v>0</v>
      </c>
      <c r="CM1572" s="69">
        <v>0</v>
      </c>
      <c r="CN1572" s="69">
        <v>0</v>
      </c>
      <c r="CO1572" s="89">
        <v>0</v>
      </c>
      <c r="CP1572" s="69">
        <v>0</v>
      </c>
      <c r="CQ1572" s="69">
        <v>0</v>
      </c>
      <c r="CR1572" s="69">
        <v>0</v>
      </c>
      <c r="CS1572" s="69">
        <v>0</v>
      </c>
      <c r="CT1572" s="89">
        <v>0</v>
      </c>
      <c r="CU1572" s="69">
        <v>0</v>
      </c>
      <c r="CV1572" s="69">
        <v>0</v>
      </c>
      <c r="CW1572" s="69">
        <v>0</v>
      </c>
      <c r="CZ1572" s="69">
        <v>0</v>
      </c>
      <c r="DA1572" s="69">
        <v>0</v>
      </c>
      <c r="DB1572" s="69">
        <v>0</v>
      </c>
      <c r="DC1572" s="69">
        <v>0</v>
      </c>
      <c r="DD1572" s="69">
        <v>0</v>
      </c>
      <c r="DE1572" s="69">
        <v>0</v>
      </c>
      <c r="DF1572" s="69">
        <v>0</v>
      </c>
      <c r="DG1572" s="69">
        <v>1</v>
      </c>
      <c r="DI1572" s="69" t="e">
        <f>INDEX(Sheet3!$E$78:$E$1130,MATCH(A1572,Sheet3!$D$78:$D$1130,0))</f>
        <v>#N/A</v>
      </c>
      <c r="DJ1572" s="69" t="str">
        <f t="shared" si="299"/>
        <v>item.ps_strong_spring</v>
      </c>
      <c r="DK1572" s="69" t="s">
        <v>3519</v>
      </c>
      <c r="DL1572" s="93"/>
      <c r="DM1572" s="69" t="s">
        <v>3520</v>
      </c>
      <c r="DN1572" s="69" t="e">
        <f>"造成["&amp;INDEX(Sheet5!$L$2:$L$11,MATCH(BL1572,Sheet5!$J$2:$J$11,0))&amp;":"&amp;BR1572&amp;"*"&amp;BS1572/1000&amp;"]"&amp;INDEX(Sheet5!$I$2:$I$4,MATCH(BR1572,Sheet5!$H$2:$H$4,0))&amp;"的"&amp;INDEX(Sheet5!$K$2:$K$11,MATCH(BL1572,Sheet5!$J$2:$J$11,0))</f>
        <v>#N/A</v>
      </c>
      <c r="DO1572" s="69" t="e">
        <f>"造成["&amp;INDEX(Sheet5!$L$2:$L$11,MATCH(BY1572,Sheet5!$J$2:$J$11,0))&amp;":"&amp;CE1572&amp;"*"&amp;CF1572/1000&amp;"]"&amp;INDEX(Sheet5!$I$2:$I$4,MATCH(CE1572,Sheet5!$H$2:$H$4,0))&amp;"的"&amp;INDEX(Sheet5!$K$2:$K$11,MATCH(BY1572,Sheet5!$J$2:$J$11,0))</f>
        <v>#N/A</v>
      </c>
      <c r="DP1572" s="69"/>
      <c r="DQ1572" s="69"/>
      <c r="DR1572" s="69" t="e">
        <f t="shared" si="300"/>
        <v>#N/A</v>
      </c>
      <c r="DS1572" s="90">
        <f>MATCH(A1572,Sheet5!D:D,0)</f>
        <v>1028</v>
      </c>
      <c r="DT1572" s="94" t="e">
        <f>MATCH(A1572,Sheet5!F:F,0)</f>
        <v>#N/A</v>
      </c>
      <c r="DU1572" s="69">
        <v>0</v>
      </c>
      <c r="DV1572" s="69">
        <v>0</v>
      </c>
      <c r="DW1572" s="69">
        <v>0</v>
      </c>
      <c r="DX1572" s="69">
        <v>0</v>
      </c>
      <c r="DY1572" s="69">
        <v>0</v>
      </c>
    </row>
    <row r="1573" spans="1:129" ht="14.25">
      <c r="A1573" s="69">
        <v>50043</v>
      </c>
      <c r="B1573" s="69">
        <v>0</v>
      </c>
      <c r="C1573" s="69">
        <v>1</v>
      </c>
      <c r="D1573" s="69" t="s">
        <v>3521</v>
      </c>
      <c r="E1573" s="69" t="s">
        <v>3522</v>
      </c>
      <c r="F1573" s="69" t="s">
        <v>3523</v>
      </c>
      <c r="G1573" s="69">
        <v>1</v>
      </c>
      <c r="I1573" s="69">
        <v>0</v>
      </c>
      <c r="J1573" s="69">
        <v>0</v>
      </c>
      <c r="K1573" s="69">
        <v>0</v>
      </c>
      <c r="M1573" s="69">
        <v>0</v>
      </c>
      <c r="O1573" s="69">
        <v>0</v>
      </c>
      <c r="P1573" s="69">
        <v>1</v>
      </c>
      <c r="Q1573" s="69">
        <v>0</v>
      </c>
      <c r="R1573" s="69">
        <v>1</v>
      </c>
      <c r="S1573" s="69">
        <v>0</v>
      </c>
      <c r="T1573" s="69">
        <v>100</v>
      </c>
      <c r="U1573" s="69">
        <v>0</v>
      </c>
      <c r="V1573" s="69">
        <v>0</v>
      </c>
      <c r="W1573" s="69">
        <v>0</v>
      </c>
      <c r="X1573" s="69">
        <v>0</v>
      </c>
      <c r="Y1573" s="69">
        <v>0</v>
      </c>
      <c r="Z1573" s="69">
        <v>0</v>
      </c>
      <c r="AA1573" s="69">
        <v>1</v>
      </c>
      <c r="AB1573" s="69">
        <v>31</v>
      </c>
      <c r="AC1573" s="69">
        <v>0</v>
      </c>
      <c r="AD1573" s="69">
        <v>0</v>
      </c>
      <c r="AE1573" s="69">
        <v>0</v>
      </c>
      <c r="AF1573" s="69">
        <v>0</v>
      </c>
      <c r="AG1573" s="69">
        <v>0</v>
      </c>
      <c r="AH1573" s="69">
        <v>0</v>
      </c>
      <c r="AI1573" s="69">
        <v>195</v>
      </c>
      <c r="AJ1573" s="69">
        <v>0</v>
      </c>
      <c r="AK1573" s="69">
        <v>0</v>
      </c>
      <c r="AL1573" s="69">
        <v>0</v>
      </c>
      <c r="AM1573" s="69">
        <v>0</v>
      </c>
      <c r="AN1573" s="69">
        <v>0</v>
      </c>
      <c r="AO1573" s="69">
        <v>0</v>
      </c>
      <c r="AP1573" s="69">
        <v>0</v>
      </c>
      <c r="AQ1573" s="84">
        <v>0</v>
      </c>
      <c r="AR1573" s="69">
        <v>0</v>
      </c>
      <c r="AS1573" s="69">
        <v>0</v>
      </c>
      <c r="AT1573" s="69">
        <v>0</v>
      </c>
      <c r="AU1573" s="69">
        <v>0</v>
      </c>
      <c r="AV1573" s="69">
        <v>0</v>
      </c>
      <c r="AW1573" s="69">
        <v>0</v>
      </c>
      <c r="AX1573" s="69">
        <v>0</v>
      </c>
      <c r="AY1573" s="69">
        <v>0</v>
      </c>
      <c r="AZ1573" s="69">
        <v>0</v>
      </c>
      <c r="BA1573" s="69">
        <v>0</v>
      </c>
      <c r="BB1573" s="69">
        <v>0</v>
      </c>
      <c r="BC1573" s="69">
        <v>0</v>
      </c>
      <c r="BD1573" s="69">
        <v>0</v>
      </c>
      <c r="BE1573" s="69">
        <v>0</v>
      </c>
      <c r="BF1573" s="69">
        <v>0</v>
      </c>
      <c r="BG1573" s="69">
        <v>0</v>
      </c>
      <c r="BH1573" s="69">
        <v>0</v>
      </c>
      <c r="BK1573" s="69">
        <v>3</v>
      </c>
      <c r="BL1573" s="69">
        <v>10</v>
      </c>
      <c r="BM1573" s="69">
        <v>1</v>
      </c>
      <c r="BN1573" s="69">
        <v>31</v>
      </c>
      <c r="BO1573" s="89">
        <v>0</v>
      </c>
      <c r="BP1573" s="69">
        <v>1</v>
      </c>
      <c r="BQ1573" s="69">
        <v>1</v>
      </c>
      <c r="BR1573" s="69">
        <v>1</v>
      </c>
      <c r="BS1573" s="69">
        <v>1372124</v>
      </c>
      <c r="BT1573" s="69">
        <v>0</v>
      </c>
      <c r="BU1573" s="69">
        <v>0</v>
      </c>
      <c r="BV1573" s="69">
        <v>1000</v>
      </c>
      <c r="BW1573" s="69">
        <v>0</v>
      </c>
      <c r="BY1573" s="69">
        <v>0</v>
      </c>
      <c r="BZ1573" s="69">
        <v>1</v>
      </c>
      <c r="CA1573" s="69">
        <v>31</v>
      </c>
      <c r="CB1573" s="89">
        <v>0</v>
      </c>
      <c r="CC1573" s="69">
        <v>1</v>
      </c>
      <c r="CD1573" s="69">
        <v>1</v>
      </c>
      <c r="CE1573" s="69">
        <v>0</v>
      </c>
      <c r="CF1573" s="69">
        <v>0</v>
      </c>
      <c r="CG1573" s="69">
        <v>0</v>
      </c>
      <c r="CH1573" s="69">
        <v>0</v>
      </c>
      <c r="CI1573" s="69">
        <v>1000</v>
      </c>
      <c r="CJ1573" s="69">
        <v>0</v>
      </c>
      <c r="CL1573" s="69">
        <v>0</v>
      </c>
      <c r="CM1573" s="69">
        <v>0</v>
      </c>
      <c r="CN1573" s="69">
        <v>0</v>
      </c>
      <c r="CO1573" s="89">
        <v>0</v>
      </c>
      <c r="CP1573" s="69">
        <v>0</v>
      </c>
      <c r="CQ1573" s="69">
        <v>0</v>
      </c>
      <c r="CR1573" s="69">
        <v>0</v>
      </c>
      <c r="CS1573" s="69">
        <v>0</v>
      </c>
      <c r="CT1573" s="69">
        <v>0</v>
      </c>
      <c r="CU1573" s="69">
        <v>0</v>
      </c>
      <c r="CV1573" s="69">
        <v>0</v>
      </c>
      <c r="CW1573" s="69">
        <v>0</v>
      </c>
      <c r="CZ1573" s="69">
        <v>0</v>
      </c>
      <c r="DA1573" s="69">
        <v>0</v>
      </c>
      <c r="DB1573" s="69">
        <v>0</v>
      </c>
      <c r="DC1573" s="69">
        <v>0</v>
      </c>
      <c r="DD1573" s="69">
        <v>0</v>
      </c>
      <c r="DE1573" s="69">
        <v>0</v>
      </c>
      <c r="DF1573" s="69">
        <v>0</v>
      </c>
      <c r="DG1573" s="69">
        <v>1</v>
      </c>
      <c r="DI1573" s="69" t="e">
        <f>INDEX(Sheet3!$E$78:$E$1130,MATCH(A1573,Sheet3!$D$78:$D$1130,0))</f>
        <v>#N/A</v>
      </c>
      <c r="DJ1573" s="69" t="str">
        <f t="shared" si="299"/>
        <v>item.ps_speed_gyro</v>
      </c>
      <c r="DK1573" s="69" t="s">
        <v>3524</v>
      </c>
      <c r="DL1573" s="93"/>
      <c r="DM1573" s="69" t="s">
        <v>3525</v>
      </c>
      <c r="DN1573" s="69" t="e">
        <f>"造成["&amp;INDEX(Sheet5!$L$2:$L$11,MATCH(BL1573,Sheet5!$J$2:$J$11,0))&amp;":"&amp;BR1573&amp;"*"&amp;BS1573/1000&amp;"]"&amp;INDEX(Sheet5!$I$2:$I$4,MATCH(BR1573,Sheet5!$H$2:$H$4,0))&amp;"的"&amp;INDEX(Sheet5!$K$2:$K$11,MATCH(BL1573,Sheet5!$J$2:$J$11,0))</f>
        <v>#N/A</v>
      </c>
      <c r="DO1573" s="69" t="e">
        <f>"造成["&amp;INDEX(Sheet5!$L$2:$L$11,MATCH(BY1573,Sheet5!$J$2:$J$11,0))&amp;":"&amp;CE1573&amp;"*"&amp;CF1573/1000&amp;"]"&amp;INDEX(Sheet5!$I$2:$I$4,MATCH(CE1573,Sheet5!$H$2:$H$4,0))&amp;"的"&amp;INDEX(Sheet5!$K$2:$K$11,MATCH(BY1573,Sheet5!$J$2:$J$11,0))</f>
        <v>#N/A</v>
      </c>
      <c r="DP1573" s="69"/>
      <c r="DQ1573" s="69"/>
      <c r="DR1573" s="69" t="e">
        <f t="shared" si="300"/>
        <v>#N/A</v>
      </c>
      <c r="DS1573" s="90">
        <f>MATCH(A1573,Sheet5!D:D,0)</f>
        <v>1040</v>
      </c>
      <c r="DT1573" s="94" t="e">
        <f>MATCH(A1573,Sheet5!F:F,0)</f>
        <v>#N/A</v>
      </c>
      <c r="DU1573" s="69">
        <v>0</v>
      </c>
      <c r="DV1573" s="69">
        <v>0</v>
      </c>
      <c r="DW1573" s="69">
        <v>0</v>
      </c>
      <c r="DX1573" s="69">
        <v>0</v>
      </c>
      <c r="DY1573" s="69">
        <v>0</v>
      </c>
    </row>
    <row r="1574" spans="1:129" ht="14.25">
      <c r="A1574" s="69">
        <v>50044</v>
      </c>
      <c r="B1574" s="69">
        <v>0</v>
      </c>
      <c r="C1574" s="69">
        <v>1</v>
      </c>
      <c r="D1574" s="69" t="s">
        <v>3526</v>
      </c>
      <c r="E1574" s="69" t="s">
        <v>3517</v>
      </c>
      <c r="F1574" s="161" t="s">
        <v>3527</v>
      </c>
      <c r="G1574" s="69">
        <v>1</v>
      </c>
      <c r="I1574" s="69">
        <v>0</v>
      </c>
      <c r="J1574" s="69">
        <v>0</v>
      </c>
      <c r="K1574" s="69">
        <v>0</v>
      </c>
      <c r="M1574" s="69">
        <v>0</v>
      </c>
      <c r="O1574" s="69">
        <v>0</v>
      </c>
      <c r="P1574" s="69">
        <v>1</v>
      </c>
      <c r="Q1574" s="69">
        <v>0</v>
      </c>
      <c r="R1574" s="69">
        <v>1</v>
      </c>
      <c r="S1574" s="69">
        <v>0</v>
      </c>
      <c r="T1574" s="69">
        <v>100</v>
      </c>
      <c r="U1574" s="69">
        <v>0</v>
      </c>
      <c r="V1574" s="69">
        <v>0</v>
      </c>
      <c r="W1574" s="69">
        <v>0</v>
      </c>
      <c r="X1574" s="69">
        <v>0</v>
      </c>
      <c r="Y1574" s="69">
        <v>0</v>
      </c>
      <c r="Z1574" s="69">
        <v>0</v>
      </c>
      <c r="AA1574" s="69">
        <v>1</v>
      </c>
      <c r="AB1574" s="69">
        <v>31</v>
      </c>
      <c r="AC1574" s="69">
        <v>0</v>
      </c>
      <c r="AD1574" s="69">
        <v>0</v>
      </c>
      <c r="AE1574" s="69">
        <v>0</v>
      </c>
      <c r="AF1574" s="69">
        <v>1</v>
      </c>
      <c r="AG1574" s="69">
        <v>0</v>
      </c>
      <c r="AH1574" s="69">
        <v>0</v>
      </c>
      <c r="AI1574" s="69">
        <v>195</v>
      </c>
      <c r="AJ1574" s="69">
        <v>0</v>
      </c>
      <c r="AK1574" s="69">
        <v>0</v>
      </c>
      <c r="AL1574" s="69">
        <v>0</v>
      </c>
      <c r="AM1574" s="69">
        <v>0</v>
      </c>
      <c r="AN1574" s="69">
        <v>0</v>
      </c>
      <c r="AO1574" s="69">
        <v>0</v>
      </c>
      <c r="AP1574" s="69">
        <v>0</v>
      </c>
      <c r="AQ1574" s="84">
        <v>0</v>
      </c>
      <c r="AR1574" s="69">
        <v>0</v>
      </c>
      <c r="AS1574" s="69">
        <v>0</v>
      </c>
      <c r="AT1574" s="69">
        <v>0</v>
      </c>
      <c r="AU1574" s="69">
        <v>0</v>
      </c>
      <c r="AV1574" s="69">
        <v>0</v>
      </c>
      <c r="AW1574" s="69">
        <v>0</v>
      </c>
      <c r="AX1574" s="69">
        <v>0</v>
      </c>
      <c r="AY1574" s="69">
        <v>0</v>
      </c>
      <c r="AZ1574" s="69">
        <v>0</v>
      </c>
      <c r="BA1574" s="69">
        <v>0</v>
      </c>
      <c r="BB1574" s="69">
        <v>0</v>
      </c>
      <c r="BC1574" s="69">
        <v>0</v>
      </c>
      <c r="BD1574" s="69">
        <v>0</v>
      </c>
      <c r="BE1574" s="69">
        <v>0</v>
      </c>
      <c r="BF1574" s="69">
        <v>0</v>
      </c>
      <c r="BG1574" s="69">
        <v>0</v>
      </c>
      <c r="BH1574" s="69">
        <v>0</v>
      </c>
      <c r="BK1574" s="69">
        <v>3</v>
      </c>
      <c r="BL1574" s="69">
        <v>10</v>
      </c>
      <c r="BM1574" s="69">
        <v>1</v>
      </c>
      <c r="BN1574" s="69">
        <v>31</v>
      </c>
      <c r="BO1574" s="89">
        <v>0</v>
      </c>
      <c r="BP1574" s="69">
        <v>0</v>
      </c>
      <c r="BQ1574" s="69">
        <v>1</v>
      </c>
      <c r="BR1574" s="69">
        <v>1</v>
      </c>
      <c r="BS1574" s="69">
        <v>1372136</v>
      </c>
      <c r="BT1574" s="69">
        <v>0</v>
      </c>
      <c r="BU1574" s="69">
        <v>0</v>
      </c>
      <c r="BV1574" s="69">
        <v>1000</v>
      </c>
      <c r="BW1574" s="69">
        <v>0</v>
      </c>
      <c r="BY1574" s="69">
        <v>0</v>
      </c>
      <c r="BZ1574" s="69">
        <v>1</v>
      </c>
      <c r="CA1574" s="69">
        <v>31</v>
      </c>
      <c r="CB1574" s="89">
        <v>0</v>
      </c>
      <c r="CC1574" s="69">
        <v>1</v>
      </c>
      <c r="CD1574" s="69">
        <v>1</v>
      </c>
      <c r="CE1574" s="69">
        <v>0</v>
      </c>
      <c r="CF1574" s="69">
        <v>0</v>
      </c>
      <c r="CG1574" s="69">
        <v>0</v>
      </c>
      <c r="CH1574" s="69">
        <v>0</v>
      </c>
      <c r="CI1574" s="69">
        <v>1000</v>
      </c>
      <c r="CJ1574" s="69">
        <v>0</v>
      </c>
      <c r="CL1574" s="69">
        <v>0</v>
      </c>
      <c r="CM1574" s="69">
        <v>0</v>
      </c>
      <c r="CN1574" s="69">
        <v>0</v>
      </c>
      <c r="CO1574" s="89">
        <v>0</v>
      </c>
      <c r="CP1574" s="69">
        <v>0</v>
      </c>
      <c r="CQ1574" s="69">
        <v>0</v>
      </c>
      <c r="CR1574" s="69">
        <v>0</v>
      </c>
      <c r="CS1574" s="69">
        <v>0</v>
      </c>
      <c r="CT1574" s="89">
        <v>0</v>
      </c>
      <c r="CU1574" s="69">
        <v>0</v>
      </c>
      <c r="CV1574" s="69">
        <v>0</v>
      </c>
      <c r="CW1574" s="69">
        <v>0</v>
      </c>
      <c r="CZ1574" s="69">
        <v>0</v>
      </c>
      <c r="DA1574" s="69">
        <v>0</v>
      </c>
      <c r="DB1574" s="69">
        <v>0</v>
      </c>
      <c r="DC1574" s="69">
        <v>0</v>
      </c>
      <c r="DD1574" s="69">
        <v>0</v>
      </c>
      <c r="DE1574" s="69">
        <v>0</v>
      </c>
      <c r="DF1574" s="69">
        <v>0</v>
      </c>
      <c r="DG1574" s="69">
        <v>1</v>
      </c>
      <c r="DI1574" s="69" t="e">
        <f>INDEX(Sheet3!$E$78:$E$1130,MATCH(A1574,Sheet3!$D$78:$D$1130,0))</f>
        <v>#N/A</v>
      </c>
      <c r="DJ1574" s="69" t="str">
        <f t="shared" si="299"/>
        <v>item.ps_frog_leg</v>
      </c>
      <c r="DK1574" s="69" t="s">
        <v>3528</v>
      </c>
      <c r="DL1574" s="93"/>
      <c r="DM1574" s="69" t="s">
        <v>3520</v>
      </c>
      <c r="DN1574" s="69" t="e">
        <f>"造成["&amp;INDEX(Sheet5!$L$2:$L$11,MATCH(BL1574,Sheet5!$J$2:$J$11,0))&amp;":"&amp;BR1574&amp;"*"&amp;BS1574/1000&amp;"]"&amp;INDEX(Sheet5!$I$2:$I$4,MATCH(BR1574,Sheet5!$H$2:$H$4,0))&amp;"的"&amp;INDEX(Sheet5!$K$2:$K$11,MATCH(BL1574,Sheet5!$J$2:$J$11,0))</f>
        <v>#N/A</v>
      </c>
      <c r="DO1574" s="69" t="e">
        <f>"造成["&amp;INDEX(Sheet5!$L$2:$L$11,MATCH(BY1574,Sheet5!$J$2:$J$11,0))&amp;":"&amp;CE1574&amp;"*"&amp;CF1574/1000&amp;"]"&amp;INDEX(Sheet5!$I$2:$I$4,MATCH(CE1574,Sheet5!$H$2:$H$4,0))&amp;"的"&amp;INDEX(Sheet5!$K$2:$K$11,MATCH(BY1574,Sheet5!$J$2:$J$11,0))</f>
        <v>#N/A</v>
      </c>
      <c r="DP1574" s="69"/>
      <c r="DQ1574" s="69"/>
      <c r="DR1574" s="69" t="e">
        <f t="shared" si="300"/>
        <v>#N/A</v>
      </c>
      <c r="DS1574" s="90">
        <f>MATCH(A1574,Sheet5!D:D,0)</f>
        <v>1044</v>
      </c>
      <c r="DT1574" s="94" t="e">
        <f>MATCH(A1574,Sheet5!F:F,0)</f>
        <v>#N/A</v>
      </c>
      <c r="DU1574" s="69">
        <v>0</v>
      </c>
      <c r="DV1574" s="69">
        <v>0</v>
      </c>
      <c r="DW1574" s="69">
        <v>0</v>
      </c>
      <c r="DX1574" s="69">
        <v>0</v>
      </c>
      <c r="DY1574" s="69">
        <v>0</v>
      </c>
    </row>
    <row r="1575" spans="1:129" ht="14.25">
      <c r="A1575" s="69">
        <v>50045</v>
      </c>
      <c r="B1575" s="69">
        <v>0</v>
      </c>
      <c r="C1575" s="69">
        <v>1</v>
      </c>
      <c r="D1575" s="69" t="s">
        <v>3529</v>
      </c>
      <c r="E1575" s="69" t="s">
        <v>3530</v>
      </c>
      <c r="F1575" s="69" t="s">
        <v>3531</v>
      </c>
      <c r="G1575" s="69">
        <v>1</v>
      </c>
      <c r="I1575" s="69">
        <v>0</v>
      </c>
      <c r="J1575" s="69">
        <v>0</v>
      </c>
      <c r="K1575" s="69">
        <v>0</v>
      </c>
      <c r="M1575" s="69">
        <v>0</v>
      </c>
      <c r="N1575" s="69"/>
      <c r="O1575" s="69">
        <v>0</v>
      </c>
      <c r="P1575" s="69">
        <v>1</v>
      </c>
      <c r="Q1575" s="69">
        <v>0</v>
      </c>
      <c r="R1575" s="69">
        <v>1</v>
      </c>
      <c r="S1575" s="69">
        <v>32768</v>
      </c>
      <c r="T1575" s="69">
        <v>100</v>
      </c>
      <c r="U1575" s="69">
        <v>0</v>
      </c>
      <c r="V1575" s="69">
        <v>0</v>
      </c>
      <c r="W1575" s="69">
        <v>0</v>
      </c>
      <c r="X1575" s="69">
        <v>0</v>
      </c>
      <c r="Y1575" s="69">
        <v>0</v>
      </c>
      <c r="Z1575" s="69">
        <v>0</v>
      </c>
      <c r="AA1575" s="69">
        <v>1</v>
      </c>
      <c r="AB1575" s="69">
        <v>5</v>
      </c>
      <c r="AC1575" s="69">
        <v>0</v>
      </c>
      <c r="AD1575" s="69">
        <v>0</v>
      </c>
      <c r="AE1575" s="69">
        <v>0</v>
      </c>
      <c r="AF1575" s="69">
        <v>1</v>
      </c>
      <c r="AG1575" s="69">
        <v>0</v>
      </c>
      <c r="AH1575" s="69">
        <v>0</v>
      </c>
      <c r="AI1575" s="69">
        <v>0</v>
      </c>
      <c r="AJ1575" s="69">
        <v>0</v>
      </c>
      <c r="AK1575" s="69">
        <v>0</v>
      </c>
      <c r="AL1575" s="69">
        <v>0</v>
      </c>
      <c r="AM1575" s="69">
        <v>0</v>
      </c>
      <c r="AN1575" s="69">
        <v>0</v>
      </c>
      <c r="AO1575" s="69">
        <v>0</v>
      </c>
      <c r="AP1575" s="69">
        <v>0</v>
      </c>
      <c r="AQ1575" s="84">
        <v>0</v>
      </c>
      <c r="AR1575" s="69">
        <v>0</v>
      </c>
      <c r="AS1575" s="69">
        <v>0</v>
      </c>
      <c r="AT1575" s="69">
        <v>0</v>
      </c>
      <c r="AU1575" s="69">
        <v>0</v>
      </c>
      <c r="AV1575" s="69">
        <v>0</v>
      </c>
      <c r="AW1575" s="69">
        <v>0</v>
      </c>
      <c r="AX1575" s="69">
        <v>0</v>
      </c>
      <c r="AY1575" s="69">
        <v>0</v>
      </c>
      <c r="AZ1575" s="69">
        <v>0</v>
      </c>
      <c r="BA1575" s="69">
        <v>0</v>
      </c>
      <c r="BB1575" s="69">
        <v>0</v>
      </c>
      <c r="BC1575" s="69">
        <v>0</v>
      </c>
      <c r="BD1575" s="69">
        <v>0</v>
      </c>
      <c r="BE1575" s="69">
        <v>0</v>
      </c>
      <c r="BF1575" s="69">
        <v>0</v>
      </c>
      <c r="BG1575" s="69">
        <v>0</v>
      </c>
      <c r="BH1575" s="69">
        <v>0</v>
      </c>
      <c r="BK1575" s="69">
        <v>3</v>
      </c>
      <c r="BL1575" s="69">
        <v>10</v>
      </c>
      <c r="BM1575" s="69">
        <v>1</v>
      </c>
      <c r="BN1575" s="69">
        <v>5</v>
      </c>
      <c r="BO1575" s="89" t="s">
        <v>313</v>
      </c>
      <c r="BP1575" s="69">
        <v>1</v>
      </c>
      <c r="BQ1575" s="69">
        <v>1</v>
      </c>
      <c r="BR1575" s="69">
        <v>1</v>
      </c>
      <c r="BS1575" s="69">
        <v>1372135</v>
      </c>
      <c r="BT1575" s="69">
        <v>0</v>
      </c>
      <c r="BU1575" s="69">
        <v>0</v>
      </c>
      <c r="BV1575" s="69">
        <v>1000</v>
      </c>
      <c r="BW1575" s="69">
        <v>0</v>
      </c>
      <c r="BX1575" s="69"/>
      <c r="BY1575" s="69">
        <v>0</v>
      </c>
      <c r="BZ1575" s="69">
        <v>0</v>
      </c>
      <c r="CA1575" s="69">
        <v>31</v>
      </c>
      <c r="CB1575" s="89">
        <v>0</v>
      </c>
      <c r="CC1575" s="69">
        <v>0</v>
      </c>
      <c r="CD1575" s="69">
        <v>0</v>
      </c>
      <c r="CE1575" s="69">
        <v>0</v>
      </c>
      <c r="CF1575" s="69">
        <v>0</v>
      </c>
      <c r="CG1575" s="69">
        <v>0</v>
      </c>
      <c r="CH1575" s="69">
        <v>0</v>
      </c>
      <c r="CI1575" s="69">
        <v>0</v>
      </c>
      <c r="CJ1575" s="69">
        <v>0</v>
      </c>
      <c r="CL1575" s="69">
        <v>0</v>
      </c>
      <c r="CM1575" s="69">
        <v>0</v>
      </c>
      <c r="CN1575" s="69">
        <v>0</v>
      </c>
      <c r="CO1575" s="89">
        <v>0</v>
      </c>
      <c r="CP1575" s="69">
        <v>0</v>
      </c>
      <c r="CQ1575" s="69">
        <v>0</v>
      </c>
      <c r="CR1575" s="69">
        <v>0</v>
      </c>
      <c r="CS1575" s="69">
        <v>0</v>
      </c>
      <c r="CT1575" s="69">
        <v>0</v>
      </c>
      <c r="CU1575" s="69">
        <v>0</v>
      </c>
      <c r="CV1575" s="69">
        <v>0</v>
      </c>
      <c r="CW1575" s="69">
        <v>0</v>
      </c>
      <c r="CZ1575" s="69">
        <v>0</v>
      </c>
      <c r="DA1575" s="69">
        <v>0</v>
      </c>
      <c r="DB1575" s="69">
        <v>0</v>
      </c>
      <c r="DC1575" s="69">
        <v>0</v>
      </c>
      <c r="DD1575" s="69">
        <v>0</v>
      </c>
      <c r="DE1575" s="69">
        <v>0</v>
      </c>
      <c r="DF1575" s="69">
        <v>0</v>
      </c>
      <c r="DG1575" s="69">
        <v>1</v>
      </c>
      <c r="DI1575" s="69" t="e">
        <f>INDEX([6]Sheet3!$E$78:$E$1130,MATCH(A1575,[6]Sheet3!$D$78:$D$1130,0))</f>
        <v>#N/A</v>
      </c>
      <c r="DJ1575" s="69" t="str">
        <f t="shared" si="299"/>
        <v>item.ps_fury_of_wargod</v>
      </c>
      <c r="DK1575" s="69" t="s">
        <v>3532</v>
      </c>
      <c r="DL1575" s="93"/>
      <c r="DM1575" s="69" t="s">
        <v>3533</v>
      </c>
      <c r="DN1575" s="69" t="e">
        <f>"造成["&amp;INDEX(Sheet5!$L$2:$L$11,MATCH(BL1575,Sheet5!$J$2:$J$11,0))&amp;":"&amp;BR1575&amp;"*"&amp;BS1575/1000&amp;"]"&amp;INDEX(Sheet5!$I$2:$I$4,MATCH(BR1575,Sheet5!$H$2:$H$4,0))&amp;"的"&amp;INDEX(Sheet5!$K$2:$K$11,MATCH(BL1575,Sheet5!$J$2:$J$11,0))</f>
        <v>#N/A</v>
      </c>
      <c r="DO1575" s="69" t="e">
        <f>"造成["&amp;INDEX(Sheet5!$L$2:$L$11,MATCH(BY1575,Sheet5!$J$2:$J$11,0))&amp;":"&amp;CE1575&amp;"*"&amp;CF1575/1000&amp;"]"&amp;INDEX(Sheet5!$I$2:$I$4,MATCH(CE1575,Sheet5!$H$2:$H$4,0))&amp;"的"&amp;INDEX(Sheet5!$K$2:$K$11,MATCH(BY1575,Sheet5!$J$2:$J$11,0))</f>
        <v>#N/A</v>
      </c>
      <c r="DP1575" s="69"/>
      <c r="DQ1575" s="69"/>
      <c r="DR1575" s="69" t="e">
        <f t="shared" si="300"/>
        <v>#N/A</v>
      </c>
      <c r="DS1575" s="90">
        <f>MATCH(A1575,Sheet5!D:D,0)</f>
        <v>1085</v>
      </c>
      <c r="DT1575" s="94" t="e">
        <f>MATCH(A1575,Sheet5!F:F,0)</f>
        <v>#N/A</v>
      </c>
      <c r="DU1575" s="69">
        <v>0</v>
      </c>
      <c r="DV1575" s="69">
        <v>0</v>
      </c>
      <c r="DW1575" s="69">
        <v>0</v>
      </c>
      <c r="DX1575" s="69">
        <v>0</v>
      </c>
      <c r="DY1575" s="69">
        <v>0</v>
      </c>
    </row>
    <row r="1576" spans="1:129" ht="14.25">
      <c r="A1576" s="69">
        <v>50046</v>
      </c>
      <c r="B1576" s="69">
        <v>0</v>
      </c>
      <c r="C1576" s="69">
        <v>1</v>
      </c>
      <c r="D1576" s="162" t="s">
        <v>3534</v>
      </c>
      <c r="E1576" s="162" t="s">
        <v>3535</v>
      </c>
      <c r="F1576" s="69" t="s">
        <v>3536</v>
      </c>
      <c r="G1576" s="69">
        <v>1</v>
      </c>
      <c r="I1576" s="69">
        <v>0</v>
      </c>
      <c r="J1576" s="69">
        <v>0</v>
      </c>
      <c r="K1576" s="69">
        <v>0</v>
      </c>
      <c r="M1576" s="69">
        <v>0</v>
      </c>
      <c r="N1576" s="69"/>
      <c r="O1576" s="69">
        <v>0</v>
      </c>
      <c r="P1576" s="69">
        <v>1</v>
      </c>
      <c r="Q1576" s="69">
        <v>0</v>
      </c>
      <c r="R1576" s="69">
        <v>1</v>
      </c>
      <c r="S1576" s="69">
        <v>32768</v>
      </c>
      <c r="T1576" s="69">
        <v>100</v>
      </c>
      <c r="U1576" s="69">
        <v>0</v>
      </c>
      <c r="V1576" s="69">
        <v>0</v>
      </c>
      <c r="W1576" s="69">
        <v>0</v>
      </c>
      <c r="X1576" s="69">
        <v>0</v>
      </c>
      <c r="Y1576" s="69">
        <v>0</v>
      </c>
      <c r="Z1576" s="69">
        <v>0</v>
      </c>
      <c r="AA1576" s="69">
        <v>1</v>
      </c>
      <c r="AB1576" s="69">
        <v>5</v>
      </c>
      <c r="AC1576" s="69">
        <v>0</v>
      </c>
      <c r="AD1576" s="69">
        <v>0</v>
      </c>
      <c r="AE1576" s="69">
        <v>0</v>
      </c>
      <c r="AF1576" s="69">
        <v>1</v>
      </c>
      <c r="AG1576" s="69">
        <v>0</v>
      </c>
      <c r="AH1576" s="69">
        <v>0</v>
      </c>
      <c r="AI1576" s="69">
        <v>0</v>
      </c>
      <c r="AJ1576" s="69">
        <v>0</v>
      </c>
      <c r="AK1576" s="69">
        <v>0</v>
      </c>
      <c r="AL1576" s="69">
        <v>0</v>
      </c>
      <c r="AM1576" s="69">
        <v>0</v>
      </c>
      <c r="AN1576" s="69">
        <v>0</v>
      </c>
      <c r="AO1576" s="69">
        <v>0</v>
      </c>
      <c r="AP1576" s="69">
        <v>0</v>
      </c>
      <c r="AQ1576" s="84">
        <v>0</v>
      </c>
      <c r="AR1576" s="69">
        <v>0</v>
      </c>
      <c r="AS1576" s="69">
        <v>0</v>
      </c>
      <c r="AT1576" s="69">
        <v>0</v>
      </c>
      <c r="AU1576" s="69">
        <v>0</v>
      </c>
      <c r="AV1576" s="69">
        <v>0</v>
      </c>
      <c r="AW1576" s="69">
        <v>0</v>
      </c>
      <c r="AX1576" s="69">
        <v>0</v>
      </c>
      <c r="AY1576" s="69">
        <v>0</v>
      </c>
      <c r="AZ1576" s="69">
        <v>0</v>
      </c>
      <c r="BA1576" s="69">
        <v>0</v>
      </c>
      <c r="BB1576" s="69">
        <v>0</v>
      </c>
      <c r="BC1576" s="69">
        <v>0</v>
      </c>
      <c r="BD1576" s="69">
        <v>0</v>
      </c>
      <c r="BE1576" s="69">
        <v>0</v>
      </c>
      <c r="BF1576" s="69">
        <v>0</v>
      </c>
      <c r="BG1576" s="69">
        <v>0</v>
      </c>
      <c r="BH1576" s="69">
        <v>0</v>
      </c>
      <c r="BK1576" s="69">
        <v>3</v>
      </c>
      <c r="BL1576" s="69">
        <v>10</v>
      </c>
      <c r="BM1576" s="69">
        <v>1</v>
      </c>
      <c r="BN1576" s="69">
        <v>5</v>
      </c>
      <c r="BO1576" s="89" t="s">
        <v>313</v>
      </c>
      <c r="BP1576" s="69">
        <v>1</v>
      </c>
      <c r="BQ1576" s="69">
        <v>1</v>
      </c>
      <c r="BR1576" s="69">
        <v>1</v>
      </c>
      <c r="BS1576" s="69">
        <v>1372135</v>
      </c>
      <c r="BT1576" s="69">
        <v>0</v>
      </c>
      <c r="BU1576" s="69">
        <v>0</v>
      </c>
      <c r="BV1576" s="69">
        <v>1000</v>
      </c>
      <c r="BW1576" s="69">
        <v>0</v>
      </c>
      <c r="BX1576" s="69"/>
      <c r="BY1576" s="69">
        <v>0</v>
      </c>
      <c r="BZ1576" s="69">
        <v>0</v>
      </c>
      <c r="CA1576" s="69">
        <v>31</v>
      </c>
      <c r="CB1576" s="89">
        <v>0</v>
      </c>
      <c r="CC1576" s="69">
        <v>0</v>
      </c>
      <c r="CD1576" s="69">
        <v>0</v>
      </c>
      <c r="CE1576" s="69">
        <v>0</v>
      </c>
      <c r="CF1576" s="69">
        <v>0</v>
      </c>
      <c r="CG1576" s="69">
        <v>0</v>
      </c>
      <c r="CH1576" s="69">
        <v>0</v>
      </c>
      <c r="CI1576" s="69">
        <v>0</v>
      </c>
      <c r="CJ1576" s="69">
        <v>0</v>
      </c>
      <c r="CL1576" s="69">
        <v>0</v>
      </c>
      <c r="CM1576" s="69">
        <v>0</v>
      </c>
      <c r="CN1576" s="69">
        <v>0</v>
      </c>
      <c r="CO1576" s="89">
        <v>0</v>
      </c>
      <c r="CP1576" s="69">
        <v>0</v>
      </c>
      <c r="CQ1576" s="69">
        <v>0</v>
      </c>
      <c r="CR1576" s="69">
        <v>0</v>
      </c>
      <c r="CS1576" s="69">
        <v>0</v>
      </c>
      <c r="CT1576" s="69">
        <v>0</v>
      </c>
      <c r="CU1576" s="69">
        <v>0</v>
      </c>
      <c r="CV1576" s="69">
        <v>0</v>
      </c>
      <c r="CW1576" s="69">
        <v>0</v>
      </c>
      <c r="CZ1576" s="69">
        <v>0</v>
      </c>
      <c r="DA1576" s="69">
        <v>0</v>
      </c>
      <c r="DB1576" s="69">
        <v>0</v>
      </c>
      <c r="DC1576" s="69">
        <v>0</v>
      </c>
      <c r="DD1576" s="69">
        <v>0</v>
      </c>
      <c r="DE1576" s="69">
        <v>0</v>
      </c>
      <c r="DF1576" s="69">
        <v>0</v>
      </c>
      <c r="DG1576" s="69">
        <v>1</v>
      </c>
      <c r="DI1576" s="69"/>
      <c r="DJ1576" s="69">
        <f t="shared" ref="DJ1576:DJ1581" si="301">IFERROR(DI1576,F1576)</f>
        <v>0</v>
      </c>
      <c r="DK1576" s="69" t="s">
        <v>3537</v>
      </c>
      <c r="DL1576" s="93"/>
      <c r="DM1576" s="69"/>
      <c r="DN1576" s="69" t="e">
        <f>"造成["&amp;INDEX(Sheet5!$L$2:$L$11,MATCH(BL1576,Sheet5!$J$2:$J$11,0))&amp;":"&amp;BR1576&amp;"*"&amp;BS1576/1000&amp;"]"&amp;INDEX(Sheet5!$I$2:$I$4,MATCH(BR1576,Sheet5!$H$2:$H$4,0))&amp;"的"&amp;INDEX(Sheet5!$K$2:$K$11,MATCH(BL1576,Sheet5!$J$2:$J$11,0))</f>
        <v>#N/A</v>
      </c>
      <c r="DO1576" s="69"/>
      <c r="DP1576" s="69"/>
      <c r="DQ1576" s="69"/>
      <c r="DR1576" s="69"/>
      <c r="DT1576" s="94"/>
      <c r="DU1576" s="69">
        <v>0</v>
      </c>
      <c r="DV1576" s="69">
        <v>0</v>
      </c>
      <c r="DW1576" s="69">
        <v>0</v>
      </c>
      <c r="DX1576" s="69">
        <v>0</v>
      </c>
      <c r="DY1576" s="69">
        <v>0</v>
      </c>
    </row>
    <row r="1577" spans="1:129" ht="14.25">
      <c r="A1577" s="69">
        <v>50047</v>
      </c>
      <c r="B1577" s="69">
        <v>0</v>
      </c>
      <c r="C1577" s="69">
        <v>1</v>
      </c>
      <c r="D1577" s="69" t="s">
        <v>3538</v>
      </c>
      <c r="E1577" s="69" t="s">
        <v>3539</v>
      </c>
      <c r="F1577" s="69" t="s">
        <v>3540</v>
      </c>
      <c r="G1577" s="69">
        <v>1</v>
      </c>
      <c r="I1577" s="69">
        <v>0</v>
      </c>
      <c r="J1577" s="69">
        <v>0</v>
      </c>
      <c r="K1577" s="69">
        <v>0</v>
      </c>
      <c r="M1577" s="69">
        <v>0</v>
      </c>
      <c r="N1577" s="69"/>
      <c r="O1577" s="69">
        <v>0</v>
      </c>
      <c r="P1577" s="69">
        <v>1</v>
      </c>
      <c r="Q1577" s="69">
        <v>0</v>
      </c>
      <c r="R1577" s="69">
        <v>1</v>
      </c>
      <c r="S1577" s="69">
        <v>32768</v>
      </c>
      <c r="T1577" s="69">
        <v>100</v>
      </c>
      <c r="U1577" s="69">
        <v>0</v>
      </c>
      <c r="V1577" s="69">
        <v>0</v>
      </c>
      <c r="W1577" s="69">
        <v>0</v>
      </c>
      <c r="X1577" s="69">
        <v>0</v>
      </c>
      <c r="Y1577" s="69">
        <v>0</v>
      </c>
      <c r="Z1577" s="69">
        <v>0</v>
      </c>
      <c r="AA1577" s="69">
        <v>1</v>
      </c>
      <c r="AB1577" s="69">
        <v>5</v>
      </c>
      <c r="AC1577" s="69">
        <v>0</v>
      </c>
      <c r="AD1577" s="69">
        <v>0</v>
      </c>
      <c r="AE1577" s="69">
        <v>0</v>
      </c>
      <c r="AF1577" s="69">
        <v>1</v>
      </c>
      <c r="AG1577" s="69">
        <v>0</v>
      </c>
      <c r="AH1577" s="69">
        <v>0</v>
      </c>
      <c r="AI1577" s="69">
        <v>0</v>
      </c>
      <c r="AJ1577" s="69">
        <v>0</v>
      </c>
      <c r="AK1577" s="69">
        <v>0</v>
      </c>
      <c r="AL1577" s="69">
        <v>0</v>
      </c>
      <c r="AM1577" s="69">
        <v>0</v>
      </c>
      <c r="AN1577" s="69">
        <v>0</v>
      </c>
      <c r="AO1577" s="69">
        <v>0</v>
      </c>
      <c r="AP1577" s="69">
        <v>0</v>
      </c>
      <c r="AQ1577" s="84">
        <v>0</v>
      </c>
      <c r="AR1577" s="69">
        <v>0</v>
      </c>
      <c r="AS1577" s="69">
        <v>0</v>
      </c>
      <c r="AT1577" s="69">
        <v>0</v>
      </c>
      <c r="AU1577" s="69">
        <v>0</v>
      </c>
      <c r="AV1577" s="69">
        <v>0</v>
      </c>
      <c r="AW1577" s="69">
        <v>0</v>
      </c>
      <c r="AX1577" s="69">
        <v>0</v>
      </c>
      <c r="AY1577" s="69">
        <v>0</v>
      </c>
      <c r="AZ1577" s="69">
        <v>0</v>
      </c>
      <c r="BA1577" s="69">
        <v>0</v>
      </c>
      <c r="BB1577" s="69">
        <v>0</v>
      </c>
      <c r="BC1577" s="69">
        <v>0</v>
      </c>
      <c r="BD1577" s="69">
        <v>0</v>
      </c>
      <c r="BE1577" s="69">
        <v>0</v>
      </c>
      <c r="BF1577" s="69">
        <v>0</v>
      </c>
      <c r="BG1577" s="69">
        <v>0</v>
      </c>
      <c r="BH1577" s="69">
        <v>0</v>
      </c>
      <c r="BK1577" s="69">
        <v>3</v>
      </c>
      <c r="BL1577" s="69">
        <v>10</v>
      </c>
      <c r="BM1577" s="69">
        <v>1</v>
      </c>
      <c r="BN1577" s="69">
        <v>5</v>
      </c>
      <c r="BO1577" s="89" t="s">
        <v>313</v>
      </c>
      <c r="BP1577" s="69">
        <v>1</v>
      </c>
      <c r="BQ1577" s="69">
        <v>1</v>
      </c>
      <c r="BR1577" s="69">
        <v>1</v>
      </c>
      <c r="BS1577" s="69">
        <v>1372135</v>
      </c>
      <c r="BT1577" s="69">
        <v>0</v>
      </c>
      <c r="BU1577" s="69">
        <v>0</v>
      </c>
      <c r="BV1577" s="69">
        <v>1000</v>
      </c>
      <c r="BW1577" s="69">
        <v>0</v>
      </c>
      <c r="BX1577" s="69"/>
      <c r="BY1577" s="69">
        <v>0</v>
      </c>
      <c r="BZ1577" s="69">
        <v>0</v>
      </c>
      <c r="CA1577" s="69">
        <v>31</v>
      </c>
      <c r="CB1577" s="89">
        <v>0</v>
      </c>
      <c r="CC1577" s="69">
        <v>0</v>
      </c>
      <c r="CD1577" s="69">
        <v>0</v>
      </c>
      <c r="CE1577" s="69">
        <v>0</v>
      </c>
      <c r="CF1577" s="69">
        <v>0</v>
      </c>
      <c r="CG1577" s="69">
        <v>0</v>
      </c>
      <c r="CH1577" s="69">
        <v>0</v>
      </c>
      <c r="CI1577" s="69">
        <v>0</v>
      </c>
      <c r="CJ1577" s="69">
        <v>0</v>
      </c>
      <c r="CL1577" s="69">
        <v>0</v>
      </c>
      <c r="CM1577" s="69">
        <v>0</v>
      </c>
      <c r="CN1577" s="69">
        <v>0</v>
      </c>
      <c r="CO1577" s="89">
        <v>0</v>
      </c>
      <c r="CP1577" s="69">
        <v>0</v>
      </c>
      <c r="CQ1577" s="69">
        <v>0</v>
      </c>
      <c r="CR1577" s="69">
        <v>0</v>
      </c>
      <c r="CS1577" s="69">
        <v>0</v>
      </c>
      <c r="CT1577" s="69">
        <v>0</v>
      </c>
      <c r="CU1577" s="69">
        <v>0</v>
      </c>
      <c r="CV1577" s="69">
        <v>0</v>
      </c>
      <c r="CW1577" s="69">
        <v>0</v>
      </c>
      <c r="CZ1577" s="69">
        <v>0</v>
      </c>
      <c r="DA1577" s="69">
        <v>0</v>
      </c>
      <c r="DB1577" s="69">
        <v>0</v>
      </c>
      <c r="DC1577" s="69">
        <v>0</v>
      </c>
      <c r="DD1577" s="69">
        <v>0</v>
      </c>
      <c r="DE1577" s="69">
        <v>0</v>
      </c>
      <c r="DF1577" s="69">
        <v>0</v>
      </c>
      <c r="DG1577" s="69">
        <v>1</v>
      </c>
      <c r="DI1577" s="69"/>
      <c r="DJ1577" s="69">
        <f t="shared" si="301"/>
        <v>0</v>
      </c>
      <c r="DK1577" s="69" t="s">
        <v>3541</v>
      </c>
      <c r="DL1577" s="93"/>
      <c r="DM1577" s="69"/>
      <c r="DN1577" s="69" t="e">
        <f>"造成["&amp;INDEX(Sheet5!$L$2:$L$11,MATCH(BL1577,Sheet5!$J$2:$J$11,0))&amp;":"&amp;BR1577&amp;"*"&amp;BS1577/1000&amp;"]"&amp;INDEX(Sheet5!$I$2:$I$4,MATCH(BR1577,Sheet5!$H$2:$H$4,0))&amp;"的"&amp;INDEX(Sheet5!$K$2:$K$11,MATCH(BL1577,Sheet5!$J$2:$J$11,0))</f>
        <v>#N/A</v>
      </c>
      <c r="DO1577" s="69"/>
      <c r="DP1577" s="69"/>
      <c r="DQ1577" s="69"/>
      <c r="DR1577" s="69"/>
      <c r="DT1577" s="94"/>
      <c r="DU1577" s="69">
        <v>0</v>
      </c>
      <c r="DV1577" s="69">
        <v>0</v>
      </c>
      <c r="DW1577" s="69">
        <v>0</v>
      </c>
      <c r="DX1577" s="69">
        <v>0</v>
      </c>
      <c r="DY1577" s="69">
        <v>0</v>
      </c>
    </row>
    <row r="1578" spans="1:129" ht="14.25">
      <c r="A1578" s="69">
        <v>50048</v>
      </c>
      <c r="B1578" s="69">
        <v>0</v>
      </c>
      <c r="C1578" s="69">
        <v>1</v>
      </c>
      <c r="D1578" s="69" t="s">
        <v>3542</v>
      </c>
      <c r="E1578" s="69" t="s">
        <v>3543</v>
      </c>
      <c r="F1578" s="69" t="s">
        <v>3544</v>
      </c>
      <c r="G1578" s="69">
        <v>1</v>
      </c>
      <c r="I1578" s="69">
        <v>0</v>
      </c>
      <c r="J1578" s="69">
        <v>0</v>
      </c>
      <c r="K1578" s="69">
        <v>0</v>
      </c>
      <c r="M1578" s="69">
        <v>0</v>
      </c>
      <c r="N1578" s="69"/>
      <c r="O1578" s="69">
        <v>0</v>
      </c>
      <c r="P1578" s="69">
        <v>1</v>
      </c>
      <c r="Q1578" s="69">
        <v>0</v>
      </c>
      <c r="R1578" s="69">
        <v>1</v>
      </c>
      <c r="S1578" s="69">
        <v>32768</v>
      </c>
      <c r="T1578" s="69">
        <v>100</v>
      </c>
      <c r="U1578" s="69">
        <v>0</v>
      </c>
      <c r="V1578" s="69">
        <v>0</v>
      </c>
      <c r="W1578" s="69">
        <v>0</v>
      </c>
      <c r="X1578" s="69">
        <v>0</v>
      </c>
      <c r="Y1578" s="69">
        <v>0</v>
      </c>
      <c r="Z1578" s="69">
        <v>0</v>
      </c>
      <c r="AA1578" s="69">
        <v>1</v>
      </c>
      <c r="AB1578" s="69">
        <v>5</v>
      </c>
      <c r="AC1578" s="69">
        <v>0</v>
      </c>
      <c r="AD1578" s="69">
        <v>0</v>
      </c>
      <c r="AE1578" s="69">
        <v>0</v>
      </c>
      <c r="AF1578" s="69">
        <v>1</v>
      </c>
      <c r="AG1578" s="69">
        <v>0</v>
      </c>
      <c r="AH1578" s="69">
        <v>0</v>
      </c>
      <c r="AI1578" s="69">
        <v>0</v>
      </c>
      <c r="AJ1578" s="69">
        <v>0</v>
      </c>
      <c r="AK1578" s="69">
        <v>0</v>
      </c>
      <c r="AL1578" s="69">
        <v>0</v>
      </c>
      <c r="AM1578" s="69">
        <v>0</v>
      </c>
      <c r="AN1578" s="69">
        <v>0</v>
      </c>
      <c r="AO1578" s="69">
        <v>0</v>
      </c>
      <c r="AP1578" s="69">
        <v>0</v>
      </c>
      <c r="AQ1578" s="84">
        <v>0</v>
      </c>
      <c r="AR1578" s="69">
        <v>0</v>
      </c>
      <c r="AS1578" s="69">
        <v>0</v>
      </c>
      <c r="AT1578" s="69">
        <v>0</v>
      </c>
      <c r="AU1578" s="69">
        <v>0</v>
      </c>
      <c r="AV1578" s="69">
        <v>0</v>
      </c>
      <c r="AW1578" s="69">
        <v>0</v>
      </c>
      <c r="AX1578" s="69">
        <v>0</v>
      </c>
      <c r="AY1578" s="69">
        <v>0</v>
      </c>
      <c r="AZ1578" s="69">
        <v>0</v>
      </c>
      <c r="BA1578" s="69">
        <v>0</v>
      </c>
      <c r="BB1578" s="69">
        <v>0</v>
      </c>
      <c r="BC1578" s="69">
        <v>0</v>
      </c>
      <c r="BD1578" s="69">
        <v>0</v>
      </c>
      <c r="BE1578" s="69">
        <v>0</v>
      </c>
      <c r="BF1578" s="69">
        <v>0</v>
      </c>
      <c r="BG1578" s="69">
        <v>0</v>
      </c>
      <c r="BH1578" s="69">
        <v>0</v>
      </c>
      <c r="BK1578" s="69">
        <v>3</v>
      </c>
      <c r="BL1578" s="69">
        <v>10</v>
      </c>
      <c r="BM1578" s="69">
        <v>1</v>
      </c>
      <c r="BN1578" s="69">
        <v>5</v>
      </c>
      <c r="BO1578" s="89" t="s">
        <v>313</v>
      </c>
      <c r="BP1578" s="69">
        <v>1</v>
      </c>
      <c r="BQ1578" s="69">
        <v>1</v>
      </c>
      <c r="BR1578" s="69">
        <v>1</v>
      </c>
      <c r="BS1578" s="69">
        <v>1372135</v>
      </c>
      <c r="BT1578" s="69">
        <v>0</v>
      </c>
      <c r="BU1578" s="69">
        <v>0</v>
      </c>
      <c r="BV1578" s="69">
        <v>1000</v>
      </c>
      <c r="BW1578" s="69">
        <v>0</v>
      </c>
      <c r="BX1578" s="69"/>
      <c r="BY1578" s="69">
        <v>0</v>
      </c>
      <c r="BZ1578" s="69">
        <v>0</v>
      </c>
      <c r="CA1578" s="69">
        <v>31</v>
      </c>
      <c r="CB1578" s="89">
        <v>0</v>
      </c>
      <c r="CC1578" s="69">
        <v>0</v>
      </c>
      <c r="CD1578" s="69">
        <v>0</v>
      </c>
      <c r="CE1578" s="69">
        <v>0</v>
      </c>
      <c r="CF1578" s="69">
        <v>0</v>
      </c>
      <c r="CG1578" s="69">
        <v>0</v>
      </c>
      <c r="CH1578" s="69">
        <v>0</v>
      </c>
      <c r="CI1578" s="69">
        <v>0</v>
      </c>
      <c r="CJ1578" s="69">
        <v>0</v>
      </c>
      <c r="CL1578" s="69">
        <v>0</v>
      </c>
      <c r="CM1578" s="69">
        <v>0</v>
      </c>
      <c r="CN1578" s="69">
        <v>0</v>
      </c>
      <c r="CO1578" s="89">
        <v>0</v>
      </c>
      <c r="CP1578" s="69">
        <v>0</v>
      </c>
      <c r="CQ1578" s="69">
        <v>0</v>
      </c>
      <c r="CR1578" s="69">
        <v>0</v>
      </c>
      <c r="CS1578" s="69">
        <v>0</v>
      </c>
      <c r="CT1578" s="69">
        <v>0</v>
      </c>
      <c r="CU1578" s="69">
        <v>0</v>
      </c>
      <c r="CV1578" s="69">
        <v>0</v>
      </c>
      <c r="CW1578" s="69">
        <v>0</v>
      </c>
      <c r="CZ1578" s="69">
        <v>0</v>
      </c>
      <c r="DA1578" s="69">
        <v>0</v>
      </c>
      <c r="DB1578" s="69">
        <v>0</v>
      </c>
      <c r="DC1578" s="69">
        <v>0</v>
      </c>
      <c r="DD1578" s="69">
        <v>0</v>
      </c>
      <c r="DE1578" s="69">
        <v>0</v>
      </c>
      <c r="DF1578" s="69">
        <v>0</v>
      </c>
      <c r="DG1578" s="69">
        <v>1</v>
      </c>
      <c r="DI1578" s="69"/>
      <c r="DJ1578" s="69">
        <f t="shared" si="301"/>
        <v>0</v>
      </c>
      <c r="DK1578" s="69" t="s">
        <v>3545</v>
      </c>
      <c r="DL1578" s="93"/>
      <c r="DM1578" s="69"/>
      <c r="DN1578" s="69" t="e">
        <f>"造成["&amp;INDEX(Sheet5!$L$2:$L$11,MATCH(BL1578,Sheet5!$J$2:$J$11,0))&amp;":"&amp;BR1578&amp;"*"&amp;BS1578/1000&amp;"]"&amp;INDEX(Sheet5!$I$2:$I$4,MATCH(BR1578,Sheet5!$H$2:$H$4,0))&amp;"的"&amp;INDEX(Sheet5!$K$2:$K$11,MATCH(BL1578,Sheet5!$J$2:$J$11,0))</f>
        <v>#N/A</v>
      </c>
      <c r="DO1578" s="69"/>
      <c r="DP1578" s="69"/>
      <c r="DQ1578" s="69"/>
      <c r="DR1578" s="69"/>
      <c r="DT1578" s="94"/>
      <c r="DU1578" s="69">
        <v>0</v>
      </c>
      <c r="DV1578" s="69">
        <v>0</v>
      </c>
      <c r="DW1578" s="69">
        <v>0</v>
      </c>
      <c r="DX1578" s="69">
        <v>0</v>
      </c>
      <c r="DY1578" s="69">
        <v>0</v>
      </c>
    </row>
    <row r="1579" spans="1:129" ht="14.25">
      <c r="A1579" s="69">
        <v>50049</v>
      </c>
      <c r="B1579" s="69">
        <v>0</v>
      </c>
      <c r="C1579" s="69">
        <v>1</v>
      </c>
      <c r="D1579" s="69" t="s">
        <v>3546</v>
      </c>
      <c r="E1579" s="69" t="s">
        <v>3547</v>
      </c>
      <c r="F1579" s="69" t="s">
        <v>3548</v>
      </c>
      <c r="G1579" s="69">
        <v>1</v>
      </c>
      <c r="I1579" s="69">
        <v>0</v>
      </c>
      <c r="J1579" s="69">
        <v>0</v>
      </c>
      <c r="K1579" s="69">
        <v>0</v>
      </c>
      <c r="M1579" s="69">
        <v>0</v>
      </c>
      <c r="N1579" s="69"/>
      <c r="O1579" s="69">
        <v>0</v>
      </c>
      <c r="P1579" s="69">
        <v>1</v>
      </c>
      <c r="Q1579" s="69">
        <v>0</v>
      </c>
      <c r="R1579" s="69">
        <v>1</v>
      </c>
      <c r="S1579" s="69">
        <v>32768</v>
      </c>
      <c r="T1579" s="69">
        <v>100</v>
      </c>
      <c r="U1579" s="69">
        <v>0</v>
      </c>
      <c r="V1579" s="69">
        <v>0</v>
      </c>
      <c r="W1579" s="69">
        <v>0</v>
      </c>
      <c r="X1579" s="69">
        <v>0</v>
      </c>
      <c r="Y1579" s="69">
        <v>0</v>
      </c>
      <c r="Z1579" s="69">
        <v>0</v>
      </c>
      <c r="AA1579" s="69">
        <v>1</v>
      </c>
      <c r="AB1579" s="69">
        <v>5</v>
      </c>
      <c r="AC1579" s="69">
        <v>0</v>
      </c>
      <c r="AD1579" s="69">
        <v>0</v>
      </c>
      <c r="AE1579" s="69">
        <v>0</v>
      </c>
      <c r="AF1579" s="69">
        <v>1</v>
      </c>
      <c r="AG1579" s="69">
        <v>0</v>
      </c>
      <c r="AH1579" s="69">
        <v>0</v>
      </c>
      <c r="AI1579" s="69">
        <v>0</v>
      </c>
      <c r="AJ1579" s="69">
        <v>0</v>
      </c>
      <c r="AK1579" s="69">
        <v>0</v>
      </c>
      <c r="AL1579" s="69">
        <v>0</v>
      </c>
      <c r="AM1579" s="69">
        <v>0</v>
      </c>
      <c r="AN1579" s="69">
        <v>0</v>
      </c>
      <c r="AO1579" s="69">
        <v>0</v>
      </c>
      <c r="AP1579" s="69">
        <v>0</v>
      </c>
      <c r="AQ1579" s="84">
        <v>0</v>
      </c>
      <c r="AR1579" s="69">
        <v>0</v>
      </c>
      <c r="AS1579" s="69">
        <v>0</v>
      </c>
      <c r="AT1579" s="69">
        <v>0</v>
      </c>
      <c r="AU1579" s="69">
        <v>0</v>
      </c>
      <c r="AV1579" s="69">
        <v>0</v>
      </c>
      <c r="AW1579" s="69">
        <v>0</v>
      </c>
      <c r="AX1579" s="69">
        <v>0</v>
      </c>
      <c r="AY1579" s="69">
        <v>0</v>
      </c>
      <c r="AZ1579" s="69">
        <v>0</v>
      </c>
      <c r="BA1579" s="69">
        <v>0</v>
      </c>
      <c r="BB1579" s="69">
        <v>0</v>
      </c>
      <c r="BC1579" s="69">
        <v>0</v>
      </c>
      <c r="BD1579" s="69">
        <v>0</v>
      </c>
      <c r="BE1579" s="69">
        <v>0</v>
      </c>
      <c r="BF1579" s="69">
        <v>0</v>
      </c>
      <c r="BG1579" s="69">
        <v>0</v>
      </c>
      <c r="BH1579" s="69">
        <v>0</v>
      </c>
      <c r="BK1579" s="69">
        <v>3</v>
      </c>
      <c r="BL1579" s="69">
        <v>10</v>
      </c>
      <c r="BM1579" s="69">
        <v>1</v>
      </c>
      <c r="BN1579" s="69">
        <v>5</v>
      </c>
      <c r="BO1579" s="89" t="s">
        <v>313</v>
      </c>
      <c r="BP1579" s="69">
        <v>1</v>
      </c>
      <c r="BQ1579" s="69">
        <v>1</v>
      </c>
      <c r="BR1579" s="69">
        <v>1</v>
      </c>
      <c r="BS1579" s="69">
        <v>1372135</v>
      </c>
      <c r="BT1579" s="69">
        <v>0</v>
      </c>
      <c r="BU1579" s="69">
        <v>0</v>
      </c>
      <c r="BV1579" s="69">
        <v>1000</v>
      </c>
      <c r="BW1579" s="69">
        <v>0</v>
      </c>
      <c r="BX1579" s="69"/>
      <c r="BY1579" s="69">
        <v>0</v>
      </c>
      <c r="BZ1579" s="69">
        <v>0</v>
      </c>
      <c r="CA1579" s="69">
        <v>31</v>
      </c>
      <c r="CB1579" s="89">
        <v>0</v>
      </c>
      <c r="CC1579" s="69">
        <v>0</v>
      </c>
      <c r="CD1579" s="69">
        <v>0</v>
      </c>
      <c r="CE1579" s="69">
        <v>0</v>
      </c>
      <c r="CF1579" s="69">
        <v>0</v>
      </c>
      <c r="CG1579" s="69">
        <v>0</v>
      </c>
      <c r="CH1579" s="69">
        <v>0</v>
      </c>
      <c r="CI1579" s="69">
        <v>0</v>
      </c>
      <c r="CJ1579" s="69">
        <v>0</v>
      </c>
      <c r="CL1579" s="69">
        <v>0</v>
      </c>
      <c r="CM1579" s="69">
        <v>0</v>
      </c>
      <c r="CN1579" s="69">
        <v>0</v>
      </c>
      <c r="CO1579" s="89">
        <v>0</v>
      </c>
      <c r="CP1579" s="69">
        <v>0</v>
      </c>
      <c r="CQ1579" s="69">
        <v>0</v>
      </c>
      <c r="CR1579" s="69">
        <v>0</v>
      </c>
      <c r="CS1579" s="69">
        <v>0</v>
      </c>
      <c r="CT1579" s="69">
        <v>0</v>
      </c>
      <c r="CU1579" s="69">
        <v>0</v>
      </c>
      <c r="CV1579" s="69">
        <v>0</v>
      </c>
      <c r="CW1579" s="69">
        <v>0</v>
      </c>
      <c r="CZ1579" s="69">
        <v>0</v>
      </c>
      <c r="DA1579" s="69">
        <v>0</v>
      </c>
      <c r="DB1579" s="69">
        <v>0</v>
      </c>
      <c r="DC1579" s="69">
        <v>0</v>
      </c>
      <c r="DD1579" s="69">
        <v>0</v>
      </c>
      <c r="DE1579" s="69">
        <v>0</v>
      </c>
      <c r="DF1579" s="69">
        <v>0</v>
      </c>
      <c r="DG1579" s="69">
        <v>1</v>
      </c>
      <c r="DI1579" s="69"/>
      <c r="DJ1579" s="69">
        <f t="shared" si="301"/>
        <v>0</v>
      </c>
      <c r="DK1579" s="69" t="s">
        <v>3549</v>
      </c>
      <c r="DL1579" s="93"/>
      <c r="DM1579" s="69"/>
      <c r="DN1579" s="69" t="e">
        <f>"造成["&amp;INDEX(Sheet5!$L$2:$L$11,MATCH(BL1579,Sheet5!$J$2:$J$11,0))&amp;":"&amp;BR1579&amp;"*"&amp;BS1579/1000&amp;"]"&amp;INDEX(Sheet5!$I$2:$I$4,MATCH(BR1579,Sheet5!$H$2:$H$4,0))&amp;"的"&amp;INDEX(Sheet5!$K$2:$K$11,MATCH(BL1579,Sheet5!$J$2:$J$11,0))</f>
        <v>#N/A</v>
      </c>
      <c r="DO1579" s="69"/>
      <c r="DP1579" s="69"/>
      <c r="DQ1579" s="69"/>
      <c r="DR1579" s="69"/>
      <c r="DT1579" s="94"/>
      <c r="DU1579" s="69">
        <v>0</v>
      </c>
      <c r="DV1579" s="69">
        <v>0</v>
      </c>
      <c r="DW1579" s="69">
        <v>0</v>
      </c>
      <c r="DX1579" s="69">
        <v>0</v>
      </c>
      <c r="DY1579" s="69">
        <v>0</v>
      </c>
    </row>
    <row r="1580" spans="1:129" ht="14.25">
      <c r="A1580" s="69">
        <v>50050</v>
      </c>
      <c r="B1580" s="69">
        <v>0</v>
      </c>
      <c r="C1580" s="69">
        <v>1</v>
      </c>
      <c r="D1580" s="69" t="s">
        <v>3550</v>
      </c>
      <c r="E1580" s="69" t="s">
        <v>3551</v>
      </c>
      <c r="F1580" s="69" t="s">
        <v>3552</v>
      </c>
      <c r="G1580" s="69">
        <v>1</v>
      </c>
      <c r="I1580" s="69">
        <v>0</v>
      </c>
      <c r="J1580" s="69">
        <v>0</v>
      </c>
      <c r="K1580" s="69">
        <v>0</v>
      </c>
      <c r="M1580" s="69">
        <v>0</v>
      </c>
      <c r="N1580" s="69"/>
      <c r="O1580" s="69">
        <v>0</v>
      </c>
      <c r="P1580" s="69">
        <v>1</v>
      </c>
      <c r="Q1580" s="69">
        <v>0</v>
      </c>
      <c r="R1580" s="69">
        <v>1</v>
      </c>
      <c r="S1580" s="69">
        <v>32768</v>
      </c>
      <c r="T1580" s="69">
        <v>100</v>
      </c>
      <c r="U1580" s="69">
        <v>0</v>
      </c>
      <c r="V1580" s="69">
        <v>0</v>
      </c>
      <c r="W1580" s="69">
        <v>0</v>
      </c>
      <c r="X1580" s="69">
        <v>0</v>
      </c>
      <c r="Y1580" s="69">
        <v>0</v>
      </c>
      <c r="Z1580" s="69">
        <v>0</v>
      </c>
      <c r="AA1580" s="69">
        <v>1</v>
      </c>
      <c r="AB1580" s="69">
        <v>5</v>
      </c>
      <c r="AC1580" s="69">
        <v>0</v>
      </c>
      <c r="AD1580" s="69">
        <v>0</v>
      </c>
      <c r="AE1580" s="69">
        <v>0</v>
      </c>
      <c r="AF1580" s="69">
        <v>1</v>
      </c>
      <c r="AG1580" s="69">
        <v>0</v>
      </c>
      <c r="AH1580" s="69">
        <v>0</v>
      </c>
      <c r="AI1580" s="69">
        <v>0</v>
      </c>
      <c r="AJ1580" s="69">
        <v>0</v>
      </c>
      <c r="AK1580" s="69">
        <v>0</v>
      </c>
      <c r="AL1580" s="69">
        <v>0</v>
      </c>
      <c r="AM1580" s="69">
        <v>0</v>
      </c>
      <c r="AN1580" s="69">
        <v>0</v>
      </c>
      <c r="AO1580" s="69">
        <v>0</v>
      </c>
      <c r="AP1580" s="69">
        <v>0</v>
      </c>
      <c r="AQ1580" s="84">
        <v>0</v>
      </c>
      <c r="AR1580" s="69">
        <v>0</v>
      </c>
      <c r="AS1580" s="69">
        <v>0</v>
      </c>
      <c r="AT1580" s="69">
        <v>0</v>
      </c>
      <c r="AU1580" s="69">
        <v>0</v>
      </c>
      <c r="AV1580" s="69">
        <v>0</v>
      </c>
      <c r="AW1580" s="69">
        <v>0</v>
      </c>
      <c r="AX1580" s="69">
        <v>0</v>
      </c>
      <c r="AY1580" s="69">
        <v>0</v>
      </c>
      <c r="AZ1580" s="69">
        <v>0</v>
      </c>
      <c r="BA1580" s="69">
        <v>0</v>
      </c>
      <c r="BB1580" s="69">
        <v>0</v>
      </c>
      <c r="BC1580" s="69">
        <v>0</v>
      </c>
      <c r="BD1580" s="69">
        <v>0</v>
      </c>
      <c r="BE1580" s="69">
        <v>0</v>
      </c>
      <c r="BF1580" s="69">
        <v>0</v>
      </c>
      <c r="BG1580" s="69">
        <v>0</v>
      </c>
      <c r="BH1580" s="69">
        <v>0</v>
      </c>
      <c r="BK1580" s="69">
        <v>3</v>
      </c>
      <c r="BL1580" s="69">
        <v>10</v>
      </c>
      <c r="BM1580" s="69">
        <v>1</v>
      </c>
      <c r="BN1580" s="69">
        <v>5</v>
      </c>
      <c r="BO1580" s="89" t="s">
        <v>313</v>
      </c>
      <c r="BP1580" s="69">
        <v>1</v>
      </c>
      <c r="BQ1580" s="69">
        <v>1</v>
      </c>
      <c r="BR1580" s="69">
        <v>1</v>
      </c>
      <c r="BS1580" s="69">
        <v>1372135</v>
      </c>
      <c r="BT1580" s="69">
        <v>0</v>
      </c>
      <c r="BU1580" s="69">
        <v>0</v>
      </c>
      <c r="BV1580" s="69">
        <v>1000</v>
      </c>
      <c r="BW1580" s="69">
        <v>0</v>
      </c>
      <c r="BX1580" s="69"/>
      <c r="BY1580" s="69">
        <v>0</v>
      </c>
      <c r="BZ1580" s="69">
        <v>0</v>
      </c>
      <c r="CA1580" s="69">
        <v>31</v>
      </c>
      <c r="CB1580" s="89">
        <v>0</v>
      </c>
      <c r="CC1580" s="69">
        <v>0</v>
      </c>
      <c r="CD1580" s="69">
        <v>0</v>
      </c>
      <c r="CE1580" s="69">
        <v>0</v>
      </c>
      <c r="CF1580" s="69">
        <v>0</v>
      </c>
      <c r="CG1580" s="69">
        <v>0</v>
      </c>
      <c r="CH1580" s="69">
        <v>0</v>
      </c>
      <c r="CI1580" s="69">
        <v>0</v>
      </c>
      <c r="CJ1580" s="69">
        <v>0</v>
      </c>
      <c r="CL1580" s="69">
        <v>0</v>
      </c>
      <c r="CM1580" s="69">
        <v>0</v>
      </c>
      <c r="CN1580" s="69">
        <v>0</v>
      </c>
      <c r="CO1580" s="89">
        <v>0</v>
      </c>
      <c r="CP1580" s="69">
        <v>0</v>
      </c>
      <c r="CQ1580" s="69">
        <v>0</v>
      </c>
      <c r="CR1580" s="69">
        <v>0</v>
      </c>
      <c r="CS1580" s="69">
        <v>0</v>
      </c>
      <c r="CT1580" s="69">
        <v>0</v>
      </c>
      <c r="CU1580" s="69">
        <v>0</v>
      </c>
      <c r="CV1580" s="69">
        <v>0</v>
      </c>
      <c r="CW1580" s="69">
        <v>0</v>
      </c>
      <c r="CZ1580" s="69">
        <v>0</v>
      </c>
      <c r="DA1580" s="69">
        <v>0</v>
      </c>
      <c r="DB1580" s="69">
        <v>0</v>
      </c>
      <c r="DC1580" s="69">
        <v>0</v>
      </c>
      <c r="DD1580" s="69">
        <v>0</v>
      </c>
      <c r="DE1580" s="69">
        <v>0</v>
      </c>
      <c r="DF1580" s="69">
        <v>0</v>
      </c>
      <c r="DG1580" s="69">
        <v>1</v>
      </c>
      <c r="DI1580" s="69"/>
      <c r="DJ1580" s="69">
        <f t="shared" si="301"/>
        <v>0</v>
      </c>
      <c r="DK1580" s="69" t="s">
        <v>3553</v>
      </c>
      <c r="DL1580" s="93"/>
      <c r="DM1580" s="69"/>
      <c r="DN1580" s="69" t="e">
        <f>"造成["&amp;INDEX(Sheet5!$L$2:$L$11,MATCH(BL1580,Sheet5!$J$2:$J$11,0))&amp;":"&amp;BR1580&amp;"*"&amp;BS1580/1000&amp;"]"&amp;INDEX(Sheet5!$I$2:$I$4,MATCH(BR1580,Sheet5!$H$2:$H$4,0))&amp;"的"&amp;INDEX(Sheet5!$K$2:$K$11,MATCH(BL1580,Sheet5!$J$2:$J$11,0))</f>
        <v>#N/A</v>
      </c>
      <c r="DO1580" s="69"/>
      <c r="DP1580" s="69"/>
      <c r="DQ1580" s="69"/>
      <c r="DR1580" s="69"/>
      <c r="DT1580" s="94"/>
      <c r="DU1580" s="69">
        <v>0</v>
      </c>
      <c r="DV1580" s="69">
        <v>0</v>
      </c>
      <c r="DW1580" s="69">
        <v>0</v>
      </c>
      <c r="DX1580" s="69">
        <v>0</v>
      </c>
      <c r="DY1580" s="69">
        <v>0</v>
      </c>
    </row>
    <row r="1581" spans="1:129" ht="14.25">
      <c r="A1581" s="69">
        <v>50051</v>
      </c>
      <c r="B1581" s="69">
        <v>0</v>
      </c>
      <c r="C1581" s="69">
        <v>1</v>
      </c>
      <c r="D1581" s="69" t="s">
        <v>3554</v>
      </c>
      <c r="E1581" s="69" t="s">
        <v>3555</v>
      </c>
      <c r="F1581" s="69" t="s">
        <v>3556</v>
      </c>
      <c r="G1581" s="69">
        <v>1</v>
      </c>
      <c r="I1581" s="69">
        <v>0</v>
      </c>
      <c r="J1581" s="69">
        <v>0</v>
      </c>
      <c r="K1581" s="69">
        <v>0</v>
      </c>
      <c r="M1581" s="69">
        <v>0</v>
      </c>
      <c r="N1581" s="69"/>
      <c r="O1581" s="69">
        <v>0</v>
      </c>
      <c r="P1581" s="69">
        <v>1</v>
      </c>
      <c r="Q1581" s="69">
        <v>0</v>
      </c>
      <c r="R1581" s="69">
        <v>1</v>
      </c>
      <c r="S1581" s="69">
        <v>32768</v>
      </c>
      <c r="T1581" s="69">
        <v>100</v>
      </c>
      <c r="U1581" s="69">
        <v>0</v>
      </c>
      <c r="V1581" s="69">
        <v>0</v>
      </c>
      <c r="W1581" s="69">
        <v>0</v>
      </c>
      <c r="X1581" s="69">
        <v>0</v>
      </c>
      <c r="Y1581" s="69">
        <v>0</v>
      </c>
      <c r="Z1581" s="69">
        <v>0</v>
      </c>
      <c r="AA1581" s="69">
        <v>1</v>
      </c>
      <c r="AB1581" s="69">
        <v>5</v>
      </c>
      <c r="AC1581" s="69">
        <v>0</v>
      </c>
      <c r="AD1581" s="69">
        <v>0</v>
      </c>
      <c r="AE1581" s="69">
        <v>0</v>
      </c>
      <c r="AF1581" s="69">
        <v>1</v>
      </c>
      <c r="AG1581" s="69">
        <v>0</v>
      </c>
      <c r="AH1581" s="69">
        <v>0</v>
      </c>
      <c r="AI1581" s="69">
        <v>0</v>
      </c>
      <c r="AJ1581" s="69">
        <v>0</v>
      </c>
      <c r="AK1581" s="69">
        <v>0</v>
      </c>
      <c r="AL1581" s="69">
        <v>0</v>
      </c>
      <c r="AM1581" s="69">
        <v>0</v>
      </c>
      <c r="AN1581" s="69">
        <v>0</v>
      </c>
      <c r="AO1581" s="69">
        <v>0</v>
      </c>
      <c r="AP1581" s="69">
        <v>0</v>
      </c>
      <c r="AQ1581" s="84">
        <v>0</v>
      </c>
      <c r="AR1581" s="69">
        <v>0</v>
      </c>
      <c r="AS1581" s="69">
        <v>0</v>
      </c>
      <c r="AT1581" s="69">
        <v>0</v>
      </c>
      <c r="AU1581" s="69">
        <v>0</v>
      </c>
      <c r="AV1581" s="69">
        <v>0</v>
      </c>
      <c r="AW1581" s="69">
        <v>0</v>
      </c>
      <c r="AX1581" s="69">
        <v>0</v>
      </c>
      <c r="AY1581" s="69">
        <v>0</v>
      </c>
      <c r="AZ1581" s="69">
        <v>0</v>
      </c>
      <c r="BA1581" s="69">
        <v>0</v>
      </c>
      <c r="BB1581" s="69">
        <v>0</v>
      </c>
      <c r="BC1581" s="69">
        <v>0</v>
      </c>
      <c r="BD1581" s="69">
        <v>0</v>
      </c>
      <c r="BE1581" s="69">
        <v>0</v>
      </c>
      <c r="BF1581" s="69">
        <v>0</v>
      </c>
      <c r="BG1581" s="69">
        <v>0</v>
      </c>
      <c r="BH1581" s="69">
        <v>0</v>
      </c>
      <c r="BK1581" s="69">
        <v>3</v>
      </c>
      <c r="BL1581" s="69">
        <v>10</v>
      </c>
      <c r="BM1581" s="69">
        <v>1</v>
      </c>
      <c r="BN1581" s="69">
        <v>5</v>
      </c>
      <c r="BO1581" s="89" t="s">
        <v>313</v>
      </c>
      <c r="BP1581" s="69">
        <v>1</v>
      </c>
      <c r="BQ1581" s="69">
        <v>1</v>
      </c>
      <c r="BR1581" s="69">
        <v>1</v>
      </c>
      <c r="BS1581" s="69">
        <v>1372135</v>
      </c>
      <c r="BT1581" s="69">
        <v>0</v>
      </c>
      <c r="BU1581" s="69">
        <v>0</v>
      </c>
      <c r="BV1581" s="69">
        <v>1000</v>
      </c>
      <c r="BW1581" s="69">
        <v>0</v>
      </c>
      <c r="BX1581" s="69"/>
      <c r="BY1581" s="69">
        <v>0</v>
      </c>
      <c r="BZ1581" s="69">
        <v>0</v>
      </c>
      <c r="CA1581" s="69">
        <v>31</v>
      </c>
      <c r="CB1581" s="89">
        <v>0</v>
      </c>
      <c r="CC1581" s="69">
        <v>0</v>
      </c>
      <c r="CD1581" s="69">
        <v>0</v>
      </c>
      <c r="CE1581" s="69">
        <v>0</v>
      </c>
      <c r="CF1581" s="69">
        <v>0</v>
      </c>
      <c r="CG1581" s="69">
        <v>0</v>
      </c>
      <c r="CH1581" s="69">
        <v>0</v>
      </c>
      <c r="CI1581" s="69">
        <v>0</v>
      </c>
      <c r="CJ1581" s="69">
        <v>0</v>
      </c>
      <c r="CL1581" s="69">
        <v>0</v>
      </c>
      <c r="CM1581" s="69">
        <v>0</v>
      </c>
      <c r="CN1581" s="69">
        <v>0</v>
      </c>
      <c r="CO1581" s="89">
        <v>0</v>
      </c>
      <c r="CP1581" s="69">
        <v>0</v>
      </c>
      <c r="CQ1581" s="69">
        <v>0</v>
      </c>
      <c r="CR1581" s="69">
        <v>0</v>
      </c>
      <c r="CS1581" s="69">
        <v>0</v>
      </c>
      <c r="CT1581" s="69">
        <v>0</v>
      </c>
      <c r="CU1581" s="69">
        <v>0</v>
      </c>
      <c r="CV1581" s="69">
        <v>0</v>
      </c>
      <c r="CW1581" s="69">
        <v>0</v>
      </c>
      <c r="CZ1581" s="69">
        <v>0</v>
      </c>
      <c r="DA1581" s="69">
        <v>0</v>
      </c>
      <c r="DB1581" s="69">
        <v>0</v>
      </c>
      <c r="DC1581" s="69">
        <v>0</v>
      </c>
      <c r="DD1581" s="69">
        <v>0</v>
      </c>
      <c r="DE1581" s="69">
        <v>0</v>
      </c>
      <c r="DF1581" s="69">
        <v>0</v>
      </c>
      <c r="DG1581" s="69">
        <v>1</v>
      </c>
      <c r="DI1581" s="69"/>
      <c r="DJ1581" s="69">
        <f t="shared" si="301"/>
        <v>0</v>
      </c>
      <c r="DK1581" s="69" t="s">
        <v>3557</v>
      </c>
      <c r="DL1581" s="93"/>
      <c r="DM1581" s="69"/>
      <c r="DN1581" s="69" t="e">
        <f>"造成["&amp;INDEX(Sheet5!$L$2:$L$11,MATCH(BL1581,Sheet5!$J$2:$J$11,0))&amp;":"&amp;BR1581&amp;"*"&amp;BS1581/1000&amp;"]"&amp;INDEX(Sheet5!$I$2:$I$4,MATCH(BR1581,Sheet5!$H$2:$H$4,0))&amp;"的"&amp;INDEX(Sheet5!$K$2:$K$11,MATCH(BL1581,Sheet5!$J$2:$J$11,0))</f>
        <v>#N/A</v>
      </c>
      <c r="DO1581" s="69"/>
      <c r="DP1581" s="69"/>
      <c r="DQ1581" s="69"/>
      <c r="DR1581" s="69"/>
      <c r="DT1581" s="94"/>
      <c r="DU1581" s="69">
        <v>0</v>
      </c>
      <c r="DV1581" s="69">
        <v>0</v>
      </c>
      <c r="DW1581" s="69">
        <v>0</v>
      </c>
      <c r="DX1581" s="69">
        <v>0</v>
      </c>
      <c r="DY1581" s="69">
        <v>0</v>
      </c>
    </row>
    <row r="1582" spans="1:129" ht="14.25">
      <c r="A1582" s="69">
        <v>50052</v>
      </c>
      <c r="B1582" s="69">
        <v>0</v>
      </c>
      <c r="C1582" s="69">
        <v>1</v>
      </c>
      <c r="D1582" s="69" t="s">
        <v>3534</v>
      </c>
      <c r="E1582" s="69" t="s">
        <v>3535</v>
      </c>
      <c r="F1582" s="69" t="s">
        <v>3531</v>
      </c>
      <c r="G1582" s="69">
        <v>1</v>
      </c>
      <c r="I1582" s="69">
        <v>0</v>
      </c>
      <c r="J1582" s="69">
        <v>0</v>
      </c>
      <c r="K1582" s="69">
        <v>0</v>
      </c>
      <c r="M1582" s="69">
        <v>0</v>
      </c>
      <c r="N1582" s="69"/>
      <c r="O1582" s="69">
        <v>0</v>
      </c>
      <c r="P1582" s="69">
        <v>1</v>
      </c>
      <c r="Q1582" s="69">
        <v>0</v>
      </c>
      <c r="R1582" s="69">
        <v>2</v>
      </c>
      <c r="S1582" s="69">
        <v>2</v>
      </c>
      <c r="T1582" s="69">
        <v>100</v>
      </c>
      <c r="U1582" s="69">
        <v>5</v>
      </c>
      <c r="V1582" s="69">
        <v>0</v>
      </c>
      <c r="W1582" s="69">
        <v>0</v>
      </c>
      <c r="X1582" s="69">
        <v>0</v>
      </c>
      <c r="Y1582" s="69">
        <v>0</v>
      </c>
      <c r="Z1582" s="69">
        <v>0</v>
      </c>
      <c r="AA1582" s="69">
        <v>1</v>
      </c>
      <c r="AB1582" s="69">
        <v>31</v>
      </c>
      <c r="AC1582" s="69">
        <v>0</v>
      </c>
      <c r="AD1582" s="69">
        <v>0</v>
      </c>
      <c r="AE1582" s="69">
        <v>0</v>
      </c>
      <c r="AF1582" s="69">
        <v>1</v>
      </c>
      <c r="AG1582" s="69">
        <v>0</v>
      </c>
      <c r="AH1582" s="69">
        <v>0</v>
      </c>
      <c r="AI1582" s="69">
        <v>0</v>
      </c>
      <c r="AJ1582" s="69">
        <v>0</v>
      </c>
      <c r="AK1582" s="69">
        <v>0</v>
      </c>
      <c r="AL1582" s="69">
        <v>0</v>
      </c>
      <c r="AM1582" s="69">
        <v>0</v>
      </c>
      <c r="AN1582" s="69">
        <v>0</v>
      </c>
      <c r="AO1582" s="69">
        <v>0</v>
      </c>
      <c r="AP1582" s="69">
        <v>0</v>
      </c>
      <c r="AQ1582" s="84">
        <v>0</v>
      </c>
      <c r="AR1582" s="69">
        <v>0</v>
      </c>
      <c r="AS1582" s="69">
        <v>0</v>
      </c>
      <c r="AT1582" s="69">
        <v>0</v>
      </c>
      <c r="AU1582" s="69">
        <v>0</v>
      </c>
      <c r="AV1582" s="69">
        <v>0</v>
      </c>
      <c r="AW1582" s="69">
        <v>0</v>
      </c>
      <c r="AX1582" s="69">
        <v>0</v>
      </c>
      <c r="AY1582" s="69">
        <v>0</v>
      </c>
      <c r="AZ1582" s="69">
        <v>0</v>
      </c>
      <c r="BA1582" s="69">
        <v>0</v>
      </c>
      <c r="BB1582" s="69">
        <v>0</v>
      </c>
      <c r="BC1582" s="69">
        <v>0</v>
      </c>
      <c r="BD1582" s="69">
        <v>0</v>
      </c>
      <c r="BE1582" s="69">
        <v>0</v>
      </c>
      <c r="BF1582" s="69">
        <v>0</v>
      </c>
      <c r="BG1582" s="69">
        <v>0</v>
      </c>
      <c r="BH1582" s="69">
        <v>0</v>
      </c>
      <c r="BK1582" s="69">
        <v>3</v>
      </c>
      <c r="BL1582" s="69">
        <v>0</v>
      </c>
      <c r="BM1582" s="69">
        <v>1</v>
      </c>
      <c r="BN1582" s="69">
        <v>31</v>
      </c>
      <c r="BO1582" s="89" t="s">
        <v>313</v>
      </c>
      <c r="BP1582" s="69">
        <v>0</v>
      </c>
      <c r="BQ1582" s="69">
        <v>0</v>
      </c>
      <c r="BR1582" s="69">
        <v>0</v>
      </c>
      <c r="BS1582" s="69">
        <v>0</v>
      </c>
      <c r="BT1582" s="69">
        <v>0</v>
      </c>
      <c r="BU1582" s="69">
        <v>0</v>
      </c>
      <c r="BV1582" s="69">
        <v>0</v>
      </c>
      <c r="BW1582" s="69">
        <v>0</v>
      </c>
      <c r="BX1582" s="69"/>
      <c r="BY1582" s="69">
        <v>0</v>
      </c>
      <c r="BZ1582" s="69">
        <v>0</v>
      </c>
      <c r="CA1582" s="69">
        <v>31</v>
      </c>
      <c r="CB1582" s="69">
        <v>0</v>
      </c>
      <c r="CC1582" s="69">
        <v>1</v>
      </c>
      <c r="CD1582" s="69">
        <v>1</v>
      </c>
      <c r="CE1582" s="69">
        <v>0</v>
      </c>
      <c r="CF1582" s="69">
        <v>0</v>
      </c>
      <c r="CG1582" s="69">
        <v>0</v>
      </c>
      <c r="CH1582" s="69">
        <v>0</v>
      </c>
      <c r="CI1582" s="69">
        <v>0</v>
      </c>
      <c r="CJ1582" s="69">
        <v>0</v>
      </c>
      <c r="CL1582" s="69">
        <v>0</v>
      </c>
      <c r="CM1582" s="69">
        <v>0</v>
      </c>
      <c r="CN1582" s="69">
        <v>0</v>
      </c>
      <c r="CO1582" s="89">
        <v>0</v>
      </c>
      <c r="CP1582" s="69">
        <v>0</v>
      </c>
      <c r="CQ1582" s="69">
        <v>0</v>
      </c>
      <c r="CR1582" s="69">
        <v>0</v>
      </c>
      <c r="CS1582" s="69">
        <v>0</v>
      </c>
      <c r="CT1582" s="69">
        <v>0</v>
      </c>
      <c r="CU1582" s="69">
        <v>0</v>
      </c>
      <c r="CV1582" s="69">
        <v>0</v>
      </c>
      <c r="CW1582" s="69">
        <v>0</v>
      </c>
      <c r="CZ1582" s="69">
        <v>0</v>
      </c>
      <c r="DA1582" s="69">
        <v>0</v>
      </c>
      <c r="DB1582" s="69">
        <v>0</v>
      </c>
      <c r="DC1582" s="69">
        <v>0</v>
      </c>
      <c r="DD1582" s="69">
        <v>0</v>
      </c>
      <c r="DE1582" s="69">
        <v>0</v>
      </c>
      <c r="DF1582" s="69">
        <v>0</v>
      </c>
      <c r="DG1582" s="69">
        <v>1</v>
      </c>
      <c r="DI1582" s="69" t="e">
        <v>#N/A</v>
      </c>
      <c r="DJ1582" s="69" t="s">
        <v>3531</v>
      </c>
      <c r="DK1582" s="69" t="s">
        <v>3537</v>
      </c>
      <c r="DL1582" s="93"/>
      <c r="DM1582" s="69" t="s">
        <v>3533</v>
      </c>
      <c r="DN1582" s="69" t="e">
        <f>"造成["&amp;INDEX(Sheet5!$L$2:$L$11,MATCH(BL1582,Sheet5!$J$2:$J$11,0))&amp;":"&amp;BR1582&amp;"*"&amp;BS1582/1000&amp;"]"&amp;INDEX(Sheet5!$I$2:$I$4,MATCH(BR1582,Sheet5!$H$2:$H$4,0))&amp;"的"&amp;INDEX(Sheet5!$K$2:$K$11,MATCH(BL1582,Sheet5!$J$2:$J$11,0))</f>
        <v>#N/A</v>
      </c>
      <c r="DO1582" s="69" t="e">
        <v>#N/A</v>
      </c>
      <c r="DP1582" s="69"/>
      <c r="DQ1582" s="69"/>
      <c r="DR1582" s="69" t="e">
        <v>#N/A</v>
      </c>
      <c r="DS1582" s="90">
        <v>1085</v>
      </c>
      <c r="DT1582" s="94" t="e">
        <v>#N/A</v>
      </c>
      <c r="DU1582" s="69">
        <v>0</v>
      </c>
      <c r="DV1582" s="69">
        <v>0</v>
      </c>
      <c r="DW1582" s="69">
        <v>0</v>
      </c>
      <c r="DX1582" s="69">
        <v>0</v>
      </c>
      <c r="DY1582" s="69">
        <v>0</v>
      </c>
    </row>
    <row r="1583" spans="1:129" ht="14.25">
      <c r="A1583" s="69">
        <v>50053</v>
      </c>
      <c r="B1583" s="69">
        <v>0</v>
      </c>
      <c r="C1583" s="69">
        <v>1</v>
      </c>
      <c r="D1583" s="69" t="s">
        <v>3538</v>
      </c>
      <c r="E1583" s="69" t="s">
        <v>3539</v>
      </c>
      <c r="F1583" s="69" t="s">
        <v>3531</v>
      </c>
      <c r="G1583" s="69">
        <v>1</v>
      </c>
      <c r="I1583" s="69">
        <v>0</v>
      </c>
      <c r="J1583" s="69">
        <v>0</v>
      </c>
      <c r="K1583" s="69">
        <v>0</v>
      </c>
      <c r="M1583" s="69">
        <v>0</v>
      </c>
      <c r="N1583" s="69"/>
      <c r="O1583" s="69">
        <v>0</v>
      </c>
      <c r="P1583" s="69">
        <v>1</v>
      </c>
      <c r="Q1583" s="69">
        <v>0</v>
      </c>
      <c r="R1583" s="69">
        <v>2</v>
      </c>
      <c r="S1583" s="69">
        <v>2</v>
      </c>
      <c r="T1583" s="69">
        <v>5</v>
      </c>
      <c r="U1583" s="69">
        <v>80</v>
      </c>
      <c r="V1583" s="69">
        <v>0</v>
      </c>
      <c r="W1583" s="69">
        <v>0</v>
      </c>
      <c r="X1583" s="69">
        <v>0</v>
      </c>
      <c r="Y1583" s="69">
        <v>0</v>
      </c>
      <c r="Z1583" s="69">
        <v>0</v>
      </c>
      <c r="AA1583" s="69">
        <v>1</v>
      </c>
      <c r="AB1583" s="69">
        <v>31</v>
      </c>
      <c r="AC1583" s="69">
        <v>0</v>
      </c>
      <c r="AD1583" s="69">
        <v>0</v>
      </c>
      <c r="AE1583" s="69">
        <v>0</v>
      </c>
      <c r="AF1583" s="69">
        <v>1</v>
      </c>
      <c r="AG1583" s="69">
        <v>0</v>
      </c>
      <c r="AH1583" s="69">
        <v>0</v>
      </c>
      <c r="AI1583" s="69">
        <v>0</v>
      </c>
      <c r="AJ1583" s="69">
        <v>0</v>
      </c>
      <c r="AK1583" s="69">
        <v>0</v>
      </c>
      <c r="AL1583" s="69">
        <v>0</v>
      </c>
      <c r="AM1583" s="69">
        <v>0</v>
      </c>
      <c r="AN1583" s="69">
        <v>0</v>
      </c>
      <c r="AO1583" s="69">
        <v>0</v>
      </c>
      <c r="AP1583" s="69">
        <v>0</v>
      </c>
      <c r="AQ1583" s="84">
        <v>0</v>
      </c>
      <c r="AR1583" s="69">
        <v>0</v>
      </c>
      <c r="AS1583" s="69">
        <v>0</v>
      </c>
      <c r="AT1583" s="69">
        <v>0</v>
      </c>
      <c r="AU1583" s="69">
        <v>0</v>
      </c>
      <c r="AV1583" s="69">
        <v>0</v>
      </c>
      <c r="AW1583" s="69">
        <v>0</v>
      </c>
      <c r="AX1583" s="69">
        <v>0</v>
      </c>
      <c r="AY1583" s="69">
        <v>0</v>
      </c>
      <c r="AZ1583" s="69">
        <v>0</v>
      </c>
      <c r="BA1583" s="69">
        <v>0</v>
      </c>
      <c r="BB1583" s="69">
        <v>0</v>
      </c>
      <c r="BC1583" s="69">
        <v>0</v>
      </c>
      <c r="BD1583" s="69">
        <v>0</v>
      </c>
      <c r="BE1583" s="69">
        <v>0</v>
      </c>
      <c r="BF1583" s="69">
        <v>0</v>
      </c>
      <c r="BG1583" s="69">
        <v>0</v>
      </c>
      <c r="BH1583" s="69">
        <v>0</v>
      </c>
      <c r="BK1583" s="69">
        <v>3</v>
      </c>
      <c r="BL1583" s="69">
        <v>0</v>
      </c>
      <c r="BM1583" s="69">
        <v>1</v>
      </c>
      <c r="BN1583" s="69">
        <v>31</v>
      </c>
      <c r="BO1583" s="89">
        <v>0</v>
      </c>
      <c r="BP1583" s="69">
        <v>0</v>
      </c>
      <c r="BQ1583" s="69">
        <v>0</v>
      </c>
      <c r="BR1583" s="69">
        <v>0</v>
      </c>
      <c r="BS1583" s="69">
        <v>0</v>
      </c>
      <c r="BT1583" s="69">
        <v>0</v>
      </c>
      <c r="BU1583" s="69">
        <v>0</v>
      </c>
      <c r="BV1583" s="69">
        <v>0</v>
      </c>
      <c r="BW1583" s="69">
        <v>0</v>
      </c>
      <c r="BX1583" s="69"/>
      <c r="BY1583" s="69">
        <v>0</v>
      </c>
      <c r="BZ1583" s="69">
        <v>0</v>
      </c>
      <c r="CA1583" s="69">
        <v>31</v>
      </c>
      <c r="CB1583" s="69">
        <v>0</v>
      </c>
      <c r="CC1583" s="69">
        <v>0</v>
      </c>
      <c r="CD1583" s="69">
        <v>0</v>
      </c>
      <c r="CE1583" s="69">
        <v>0</v>
      </c>
      <c r="CF1583" s="69">
        <v>0</v>
      </c>
      <c r="CG1583" s="69">
        <v>0</v>
      </c>
      <c r="CH1583" s="69">
        <v>0</v>
      </c>
      <c r="CI1583" s="69">
        <v>0</v>
      </c>
      <c r="CJ1583" s="69">
        <v>0</v>
      </c>
      <c r="CL1583" s="69">
        <v>0</v>
      </c>
      <c r="CM1583" s="69">
        <v>0</v>
      </c>
      <c r="CN1583" s="69">
        <v>0</v>
      </c>
      <c r="CO1583" s="89">
        <v>0</v>
      </c>
      <c r="CP1583" s="69">
        <v>0</v>
      </c>
      <c r="CQ1583" s="69">
        <v>0</v>
      </c>
      <c r="CR1583" s="69">
        <v>0</v>
      </c>
      <c r="CS1583" s="69">
        <v>0</v>
      </c>
      <c r="CT1583" s="69">
        <v>0</v>
      </c>
      <c r="CU1583" s="69">
        <v>0</v>
      </c>
      <c r="CV1583" s="69">
        <v>0</v>
      </c>
      <c r="CW1583" s="69">
        <v>0</v>
      </c>
      <c r="CZ1583" s="69">
        <v>0</v>
      </c>
      <c r="DA1583" s="69">
        <v>0</v>
      </c>
      <c r="DB1583" s="69">
        <v>0</v>
      </c>
      <c r="DC1583" s="69">
        <v>0</v>
      </c>
      <c r="DD1583" s="69">
        <v>0</v>
      </c>
      <c r="DE1583" s="69">
        <v>0</v>
      </c>
      <c r="DF1583" s="69">
        <v>0</v>
      </c>
      <c r="DG1583" s="69">
        <v>1</v>
      </c>
      <c r="DI1583" s="69" t="e">
        <v>#N/A</v>
      </c>
      <c r="DJ1583" s="69" t="s">
        <v>3531</v>
      </c>
      <c r="DK1583" s="69" t="s">
        <v>3541</v>
      </c>
      <c r="DL1583" s="93"/>
      <c r="DM1583" s="69" t="s">
        <v>3533</v>
      </c>
      <c r="DN1583" s="69" t="e">
        <f>"造成["&amp;INDEX(Sheet5!$L$2:$L$11,MATCH(BL1583,Sheet5!$J$2:$J$11,0))&amp;":"&amp;BR1583&amp;"*"&amp;BS1583/1000&amp;"]"&amp;INDEX(Sheet5!$I$2:$I$4,MATCH(BR1583,Sheet5!$H$2:$H$4,0))&amp;"的"&amp;INDEX(Sheet5!$K$2:$K$11,MATCH(BL1583,Sheet5!$J$2:$J$11,0))</f>
        <v>#N/A</v>
      </c>
      <c r="DO1583" s="69" t="e">
        <v>#N/A</v>
      </c>
      <c r="DP1583" s="69"/>
      <c r="DQ1583" s="69"/>
      <c r="DR1583" s="69" t="e">
        <v>#N/A</v>
      </c>
      <c r="DS1583" s="90">
        <v>1085</v>
      </c>
      <c r="DT1583" s="94" t="e">
        <v>#N/A</v>
      </c>
      <c r="DU1583" s="69">
        <v>0</v>
      </c>
      <c r="DV1583" s="69">
        <v>0</v>
      </c>
      <c r="DW1583" s="69">
        <v>0</v>
      </c>
      <c r="DX1583" s="69">
        <v>0</v>
      </c>
      <c r="DY1583" s="69">
        <v>0</v>
      </c>
    </row>
    <row r="1584" spans="1:129" ht="14.25">
      <c r="A1584" s="69">
        <v>50054</v>
      </c>
      <c r="B1584" s="69">
        <v>0</v>
      </c>
      <c r="C1584" s="69">
        <v>1</v>
      </c>
      <c r="D1584" s="69" t="s">
        <v>3542</v>
      </c>
      <c r="E1584" s="69" t="s">
        <v>3543</v>
      </c>
      <c r="F1584" s="69" t="s">
        <v>3531</v>
      </c>
      <c r="G1584" s="69">
        <v>1</v>
      </c>
      <c r="I1584" s="69">
        <v>0</v>
      </c>
      <c r="J1584" s="69">
        <v>0</v>
      </c>
      <c r="K1584" s="69">
        <v>0</v>
      </c>
      <c r="M1584" s="69">
        <v>0</v>
      </c>
      <c r="N1584" s="69"/>
      <c r="O1584" s="69">
        <v>0</v>
      </c>
      <c r="P1584" s="69">
        <v>1</v>
      </c>
      <c r="Q1584" s="69">
        <v>0</v>
      </c>
      <c r="R1584" s="69">
        <v>2</v>
      </c>
      <c r="S1584" s="69">
        <v>72</v>
      </c>
      <c r="T1584" s="69">
        <v>5</v>
      </c>
      <c r="U1584" s="69">
        <v>0</v>
      </c>
      <c r="V1584" s="69">
        <v>0</v>
      </c>
      <c r="W1584" s="69">
        <v>0</v>
      </c>
      <c r="X1584" s="69">
        <v>0</v>
      </c>
      <c r="Y1584" s="69">
        <v>0</v>
      </c>
      <c r="Z1584" s="69">
        <v>0</v>
      </c>
      <c r="AA1584" s="69">
        <v>1</v>
      </c>
      <c r="AB1584" s="69">
        <v>31</v>
      </c>
      <c r="AC1584" s="69">
        <v>0</v>
      </c>
      <c r="AD1584" s="69">
        <v>0</v>
      </c>
      <c r="AE1584" s="69">
        <v>0</v>
      </c>
      <c r="AF1584" s="69">
        <v>1</v>
      </c>
      <c r="AG1584" s="69">
        <v>0</v>
      </c>
      <c r="AH1584" s="69">
        <v>0</v>
      </c>
      <c r="AI1584" s="69">
        <v>0</v>
      </c>
      <c r="AJ1584" s="69">
        <v>0</v>
      </c>
      <c r="AK1584" s="69">
        <v>0</v>
      </c>
      <c r="AL1584" s="69">
        <v>0</v>
      </c>
      <c r="AM1584" s="69">
        <v>0</v>
      </c>
      <c r="AN1584" s="69">
        <v>0</v>
      </c>
      <c r="AO1584" s="69">
        <v>0</v>
      </c>
      <c r="AP1584" s="69">
        <v>0</v>
      </c>
      <c r="AQ1584" s="84">
        <v>0</v>
      </c>
      <c r="AR1584" s="69">
        <v>0</v>
      </c>
      <c r="AS1584" s="69">
        <v>0</v>
      </c>
      <c r="AT1584" s="69">
        <v>0</v>
      </c>
      <c r="AU1584" s="69">
        <v>0</v>
      </c>
      <c r="AV1584" s="69">
        <v>0</v>
      </c>
      <c r="AW1584" s="69">
        <v>0</v>
      </c>
      <c r="AX1584" s="69">
        <v>0</v>
      </c>
      <c r="AY1584" s="69">
        <v>0</v>
      </c>
      <c r="AZ1584" s="69">
        <v>0</v>
      </c>
      <c r="BA1584" s="69">
        <v>0</v>
      </c>
      <c r="BB1584" s="69">
        <v>0</v>
      </c>
      <c r="BC1584" s="69">
        <v>0</v>
      </c>
      <c r="BD1584" s="69">
        <v>0</v>
      </c>
      <c r="BE1584" s="69">
        <v>0</v>
      </c>
      <c r="BF1584" s="69">
        <v>0</v>
      </c>
      <c r="BG1584" s="69">
        <v>0</v>
      </c>
      <c r="BH1584" s="69">
        <v>0</v>
      </c>
      <c r="BK1584" s="69">
        <v>3</v>
      </c>
      <c r="BL1584" s="69">
        <v>10</v>
      </c>
      <c r="BM1584" s="69">
        <v>1</v>
      </c>
      <c r="BN1584" s="69">
        <v>1</v>
      </c>
      <c r="BO1584" s="89" t="s">
        <v>313</v>
      </c>
      <c r="BP1584" s="69">
        <v>1</v>
      </c>
      <c r="BQ1584" s="69">
        <v>1</v>
      </c>
      <c r="BR1584" s="69">
        <v>1</v>
      </c>
      <c r="BS1584" s="69">
        <v>1330229</v>
      </c>
      <c r="BT1584" s="69">
        <v>0</v>
      </c>
      <c r="BU1584" s="69">
        <v>0</v>
      </c>
      <c r="BV1584" s="69">
        <v>1000</v>
      </c>
      <c r="BW1584" s="69">
        <v>0</v>
      </c>
      <c r="BX1584" s="69"/>
      <c r="BY1584" s="69">
        <v>0</v>
      </c>
      <c r="BZ1584" s="69">
        <v>0</v>
      </c>
      <c r="CA1584" s="69">
        <v>31</v>
      </c>
      <c r="CB1584" s="69">
        <v>0</v>
      </c>
      <c r="CC1584" s="69">
        <v>0</v>
      </c>
      <c r="CD1584" s="69">
        <v>0</v>
      </c>
      <c r="CE1584" s="69">
        <v>0</v>
      </c>
      <c r="CF1584" s="69">
        <v>0</v>
      </c>
      <c r="CG1584" s="69">
        <v>0</v>
      </c>
      <c r="CH1584" s="69">
        <v>0</v>
      </c>
      <c r="CI1584" s="69">
        <v>0</v>
      </c>
      <c r="CJ1584" s="69">
        <v>0</v>
      </c>
      <c r="CL1584" s="69">
        <v>0</v>
      </c>
      <c r="CM1584" s="69">
        <v>0</v>
      </c>
      <c r="CN1584" s="69">
        <v>0</v>
      </c>
      <c r="CO1584" s="89">
        <v>0</v>
      </c>
      <c r="CP1584" s="69">
        <v>0</v>
      </c>
      <c r="CQ1584" s="69">
        <v>0</v>
      </c>
      <c r="CR1584" s="69">
        <v>0</v>
      </c>
      <c r="CS1584" s="69">
        <v>0</v>
      </c>
      <c r="CT1584" s="69">
        <v>0</v>
      </c>
      <c r="CU1584" s="69">
        <v>0</v>
      </c>
      <c r="CV1584" s="69">
        <v>0</v>
      </c>
      <c r="CW1584" s="69">
        <v>0</v>
      </c>
      <c r="CZ1584" s="69">
        <v>0</v>
      </c>
      <c r="DA1584" s="69">
        <v>0</v>
      </c>
      <c r="DB1584" s="69">
        <v>0</v>
      </c>
      <c r="DC1584" s="69">
        <v>0</v>
      </c>
      <c r="DD1584" s="69">
        <v>0</v>
      </c>
      <c r="DE1584" s="69">
        <v>0</v>
      </c>
      <c r="DF1584" s="69">
        <v>0</v>
      </c>
      <c r="DG1584" s="69">
        <v>1</v>
      </c>
      <c r="DI1584" s="69" t="e">
        <v>#N/A</v>
      </c>
      <c r="DJ1584" s="69" t="s">
        <v>3531</v>
      </c>
      <c r="DK1584" s="69" t="s">
        <v>3545</v>
      </c>
      <c r="DL1584" s="93"/>
      <c r="DM1584" s="69" t="s">
        <v>3533</v>
      </c>
      <c r="DN1584" s="69" t="e">
        <f>"造成["&amp;INDEX(Sheet5!$L$2:$L$11,MATCH(BL1584,Sheet5!$J$2:$J$11,0))&amp;":"&amp;BR1584&amp;"*"&amp;BS1584/1000&amp;"]"&amp;INDEX(Sheet5!$I$2:$I$4,MATCH(BR1584,Sheet5!$H$2:$H$4,0))&amp;"的"&amp;INDEX(Sheet5!$K$2:$K$11,MATCH(BL1584,Sheet5!$J$2:$J$11,0))</f>
        <v>#N/A</v>
      </c>
      <c r="DO1584" s="69" t="e">
        <v>#N/A</v>
      </c>
      <c r="DP1584" s="69"/>
      <c r="DQ1584" s="69"/>
      <c r="DR1584" s="69" t="e">
        <v>#N/A</v>
      </c>
      <c r="DS1584" s="90">
        <v>1085</v>
      </c>
      <c r="DT1584" s="94" t="e">
        <v>#N/A</v>
      </c>
      <c r="DU1584" s="69">
        <v>0</v>
      </c>
      <c r="DV1584" s="69">
        <v>0</v>
      </c>
      <c r="DW1584" s="69">
        <v>0</v>
      </c>
      <c r="DX1584" s="69">
        <v>0</v>
      </c>
      <c r="DY1584" s="69">
        <v>0</v>
      </c>
    </row>
    <row r="1585" spans="1:129" ht="14.25">
      <c r="A1585" s="69">
        <v>50055</v>
      </c>
      <c r="B1585" s="69">
        <v>0</v>
      </c>
      <c r="C1585" s="69">
        <v>1</v>
      </c>
      <c r="D1585" s="69" t="s">
        <v>3542</v>
      </c>
      <c r="E1585" s="69" t="s">
        <v>3543</v>
      </c>
      <c r="F1585" s="69" t="s">
        <v>3531</v>
      </c>
      <c r="G1585" s="69">
        <v>1</v>
      </c>
      <c r="I1585" s="69">
        <v>0</v>
      </c>
      <c r="J1585" s="69">
        <v>0</v>
      </c>
      <c r="K1585" s="69">
        <v>0</v>
      </c>
      <c r="M1585" s="69">
        <v>0</v>
      </c>
      <c r="N1585" s="69"/>
      <c r="O1585" s="69">
        <v>0</v>
      </c>
      <c r="P1585" s="69">
        <v>1</v>
      </c>
      <c r="Q1585" s="69">
        <v>0</v>
      </c>
      <c r="R1585" s="69">
        <v>2</v>
      </c>
      <c r="S1585" s="69">
        <v>72</v>
      </c>
      <c r="T1585" s="69">
        <v>5</v>
      </c>
      <c r="U1585" s="69">
        <v>0</v>
      </c>
      <c r="V1585" s="69">
        <v>0</v>
      </c>
      <c r="W1585" s="69">
        <v>0</v>
      </c>
      <c r="X1585" s="69">
        <v>0</v>
      </c>
      <c r="Y1585" s="69">
        <v>0</v>
      </c>
      <c r="Z1585" s="69">
        <v>0</v>
      </c>
      <c r="AA1585" s="69">
        <v>1</v>
      </c>
      <c r="AB1585" s="69">
        <v>31</v>
      </c>
      <c r="AC1585" s="69">
        <v>0</v>
      </c>
      <c r="AD1585" s="69">
        <v>0</v>
      </c>
      <c r="AE1585" s="69">
        <v>0</v>
      </c>
      <c r="AF1585" s="69">
        <v>1</v>
      </c>
      <c r="AG1585" s="69">
        <v>0</v>
      </c>
      <c r="AH1585" s="69">
        <v>0</v>
      </c>
      <c r="AI1585" s="69">
        <v>0</v>
      </c>
      <c r="AJ1585" s="69">
        <v>0</v>
      </c>
      <c r="AK1585" s="69">
        <v>0</v>
      </c>
      <c r="AL1585" s="69">
        <v>0</v>
      </c>
      <c r="AM1585" s="69">
        <v>0</v>
      </c>
      <c r="AN1585" s="69">
        <v>0</v>
      </c>
      <c r="AO1585" s="69">
        <v>0</v>
      </c>
      <c r="AP1585" s="69">
        <v>0</v>
      </c>
      <c r="AQ1585" s="84">
        <v>0</v>
      </c>
      <c r="AR1585" s="69">
        <v>0</v>
      </c>
      <c r="AS1585" s="69">
        <v>0</v>
      </c>
      <c r="AT1585" s="69">
        <v>0</v>
      </c>
      <c r="AU1585" s="69">
        <v>0</v>
      </c>
      <c r="AV1585" s="69">
        <v>0</v>
      </c>
      <c r="AW1585" s="69">
        <v>0</v>
      </c>
      <c r="AX1585" s="69">
        <v>0</v>
      </c>
      <c r="AY1585" s="69">
        <v>0</v>
      </c>
      <c r="AZ1585" s="69">
        <v>0</v>
      </c>
      <c r="BA1585" s="69">
        <v>0</v>
      </c>
      <c r="BB1585" s="69">
        <v>0</v>
      </c>
      <c r="BC1585" s="69">
        <v>0</v>
      </c>
      <c r="BD1585" s="69">
        <v>0</v>
      </c>
      <c r="BE1585" s="69">
        <v>0</v>
      </c>
      <c r="BF1585" s="69">
        <v>0</v>
      </c>
      <c r="BG1585" s="69">
        <v>0</v>
      </c>
      <c r="BH1585" s="69">
        <v>0</v>
      </c>
      <c r="BK1585" s="69">
        <v>3</v>
      </c>
      <c r="BL1585" s="69">
        <v>10</v>
      </c>
      <c r="BM1585" s="69">
        <v>1</v>
      </c>
      <c r="BN1585" s="69">
        <v>1</v>
      </c>
      <c r="BO1585" s="89" t="s">
        <v>313</v>
      </c>
      <c r="BP1585" s="69">
        <v>1</v>
      </c>
      <c r="BQ1585" s="69">
        <v>1</v>
      </c>
      <c r="BR1585" s="69">
        <v>1</v>
      </c>
      <c r="BS1585" s="69">
        <v>13302291</v>
      </c>
      <c r="BT1585" s="69">
        <v>0</v>
      </c>
      <c r="BU1585" s="69">
        <v>0</v>
      </c>
      <c r="BV1585" s="69">
        <v>1000</v>
      </c>
      <c r="BW1585" s="69">
        <v>0</v>
      </c>
      <c r="BX1585" s="69"/>
      <c r="BY1585" s="69">
        <v>0</v>
      </c>
      <c r="BZ1585" s="69">
        <v>0</v>
      </c>
      <c r="CA1585" s="69">
        <v>31</v>
      </c>
      <c r="CB1585" s="69">
        <v>0</v>
      </c>
      <c r="CC1585" s="69">
        <v>0</v>
      </c>
      <c r="CD1585" s="69">
        <v>0</v>
      </c>
      <c r="CE1585" s="69">
        <v>0</v>
      </c>
      <c r="CF1585" s="69">
        <v>0</v>
      </c>
      <c r="CG1585" s="69">
        <v>0</v>
      </c>
      <c r="CH1585" s="69">
        <v>0</v>
      </c>
      <c r="CI1585" s="69">
        <v>0</v>
      </c>
      <c r="CJ1585" s="69">
        <v>0</v>
      </c>
      <c r="CL1585" s="69">
        <v>0</v>
      </c>
      <c r="CM1585" s="69">
        <v>0</v>
      </c>
      <c r="CN1585" s="69">
        <v>0</v>
      </c>
      <c r="CO1585" s="89">
        <v>0</v>
      </c>
      <c r="CP1585" s="69">
        <v>0</v>
      </c>
      <c r="CQ1585" s="69">
        <v>0</v>
      </c>
      <c r="CR1585" s="69">
        <v>0</v>
      </c>
      <c r="CS1585" s="69">
        <v>0</v>
      </c>
      <c r="CT1585" s="69">
        <v>0</v>
      </c>
      <c r="CU1585" s="69">
        <v>0</v>
      </c>
      <c r="CV1585" s="69">
        <v>0</v>
      </c>
      <c r="CW1585" s="69">
        <v>0</v>
      </c>
      <c r="CZ1585" s="69">
        <v>0</v>
      </c>
      <c r="DA1585" s="69">
        <v>0</v>
      </c>
      <c r="DB1585" s="69">
        <v>0</v>
      </c>
      <c r="DC1585" s="69">
        <v>0</v>
      </c>
      <c r="DD1585" s="69">
        <v>0</v>
      </c>
      <c r="DE1585" s="69">
        <v>0</v>
      </c>
      <c r="DF1585" s="69">
        <v>0</v>
      </c>
      <c r="DG1585" s="69">
        <v>1</v>
      </c>
      <c r="DI1585" s="69" t="e">
        <v>#N/A</v>
      </c>
      <c r="DJ1585" s="69" t="s">
        <v>3531</v>
      </c>
      <c r="DK1585" s="69" t="s">
        <v>3545</v>
      </c>
      <c r="DL1585" s="93"/>
      <c r="DM1585" s="69" t="s">
        <v>3533</v>
      </c>
      <c r="DN1585" s="69" t="e">
        <f>"造成["&amp;INDEX(Sheet5!$L$2:$L$11,MATCH(BL1585,Sheet5!$J$2:$J$11,0))&amp;":"&amp;BR1585&amp;"*"&amp;BS1585/1000&amp;"]"&amp;INDEX(Sheet5!$I$2:$I$4,MATCH(BR1585,Sheet5!$H$2:$H$4,0))&amp;"的"&amp;INDEX(Sheet5!$K$2:$K$11,MATCH(BL1585,Sheet5!$J$2:$J$11,0))</f>
        <v>#N/A</v>
      </c>
      <c r="DO1585" s="69" t="e">
        <v>#N/A</v>
      </c>
      <c r="DP1585" s="69"/>
      <c r="DQ1585" s="69"/>
      <c r="DR1585" s="69" t="e">
        <v>#N/A</v>
      </c>
      <c r="DS1585" s="90">
        <v>1085</v>
      </c>
      <c r="DT1585" s="94" t="e">
        <v>#N/A</v>
      </c>
      <c r="DU1585" s="69">
        <v>0</v>
      </c>
      <c r="DV1585" s="69">
        <v>0</v>
      </c>
      <c r="DW1585" s="69">
        <v>0</v>
      </c>
      <c r="DX1585" s="69">
        <v>0</v>
      </c>
      <c r="DY1585" s="69">
        <v>0</v>
      </c>
    </row>
    <row r="1586" spans="1:129" ht="14.25">
      <c r="A1586" s="69">
        <v>50056</v>
      </c>
      <c r="B1586" s="69">
        <v>0</v>
      </c>
      <c r="C1586" s="69">
        <v>1</v>
      </c>
      <c r="D1586" s="69" t="s">
        <v>3542</v>
      </c>
      <c r="E1586" s="69" t="s">
        <v>3543</v>
      </c>
      <c r="F1586" s="69" t="s">
        <v>3531</v>
      </c>
      <c r="G1586" s="69">
        <v>1</v>
      </c>
      <c r="I1586" s="69">
        <v>0</v>
      </c>
      <c r="J1586" s="69">
        <v>0</v>
      </c>
      <c r="K1586" s="69">
        <v>0</v>
      </c>
      <c r="M1586" s="69">
        <v>0</v>
      </c>
      <c r="N1586" s="69"/>
      <c r="O1586" s="69">
        <v>0</v>
      </c>
      <c r="P1586" s="69">
        <v>1</v>
      </c>
      <c r="Q1586" s="69">
        <v>0</v>
      </c>
      <c r="R1586" s="69">
        <v>2</v>
      </c>
      <c r="S1586" s="69">
        <v>72</v>
      </c>
      <c r="T1586" s="69">
        <v>5</v>
      </c>
      <c r="U1586" s="69">
        <v>0</v>
      </c>
      <c r="V1586" s="69">
        <v>0</v>
      </c>
      <c r="W1586" s="69">
        <v>0</v>
      </c>
      <c r="X1586" s="69">
        <v>0</v>
      </c>
      <c r="Y1586" s="69">
        <v>0</v>
      </c>
      <c r="Z1586" s="69">
        <v>0</v>
      </c>
      <c r="AA1586" s="69">
        <v>1</v>
      </c>
      <c r="AB1586" s="69">
        <v>31</v>
      </c>
      <c r="AC1586" s="69">
        <v>0</v>
      </c>
      <c r="AD1586" s="69">
        <v>0</v>
      </c>
      <c r="AE1586" s="69">
        <v>0</v>
      </c>
      <c r="AF1586" s="69">
        <v>1</v>
      </c>
      <c r="AG1586" s="69">
        <v>0</v>
      </c>
      <c r="AH1586" s="69">
        <v>0</v>
      </c>
      <c r="AI1586" s="69">
        <v>0</v>
      </c>
      <c r="AJ1586" s="69">
        <v>0</v>
      </c>
      <c r="AK1586" s="69">
        <v>0</v>
      </c>
      <c r="AL1586" s="69">
        <v>0</v>
      </c>
      <c r="AM1586" s="69">
        <v>0</v>
      </c>
      <c r="AN1586" s="69">
        <v>0</v>
      </c>
      <c r="AO1586" s="69">
        <v>0</v>
      </c>
      <c r="AP1586" s="69">
        <v>0</v>
      </c>
      <c r="AQ1586" s="84">
        <v>0</v>
      </c>
      <c r="AR1586" s="69">
        <v>0</v>
      </c>
      <c r="AS1586" s="69">
        <v>0</v>
      </c>
      <c r="AT1586" s="69">
        <v>0</v>
      </c>
      <c r="AU1586" s="69">
        <v>0</v>
      </c>
      <c r="AV1586" s="69">
        <v>0</v>
      </c>
      <c r="AW1586" s="69">
        <v>0</v>
      </c>
      <c r="AX1586" s="69">
        <v>0</v>
      </c>
      <c r="AY1586" s="69">
        <v>0</v>
      </c>
      <c r="AZ1586" s="69">
        <v>0</v>
      </c>
      <c r="BA1586" s="69">
        <v>0</v>
      </c>
      <c r="BB1586" s="69">
        <v>0</v>
      </c>
      <c r="BC1586" s="69">
        <v>0</v>
      </c>
      <c r="BD1586" s="69">
        <v>0</v>
      </c>
      <c r="BE1586" s="69">
        <v>0</v>
      </c>
      <c r="BF1586" s="69">
        <v>0</v>
      </c>
      <c r="BG1586" s="69">
        <v>0</v>
      </c>
      <c r="BH1586" s="69">
        <v>0</v>
      </c>
      <c r="BK1586" s="69">
        <v>3</v>
      </c>
      <c r="BL1586" s="69">
        <v>10</v>
      </c>
      <c r="BM1586" s="69">
        <v>1</v>
      </c>
      <c r="BN1586" s="69">
        <v>1</v>
      </c>
      <c r="BO1586" s="89" t="s">
        <v>313</v>
      </c>
      <c r="BP1586" s="69">
        <v>1</v>
      </c>
      <c r="BQ1586" s="69">
        <v>1</v>
      </c>
      <c r="BR1586" s="69">
        <v>1</v>
      </c>
      <c r="BS1586" s="69">
        <v>13302292</v>
      </c>
      <c r="BT1586" s="69">
        <v>0</v>
      </c>
      <c r="BU1586" s="69">
        <v>0</v>
      </c>
      <c r="BV1586" s="69">
        <v>1000</v>
      </c>
      <c r="BW1586" s="69">
        <v>0</v>
      </c>
      <c r="BX1586" s="69"/>
      <c r="BY1586" s="69">
        <v>0</v>
      </c>
      <c r="BZ1586" s="69">
        <v>0</v>
      </c>
      <c r="CA1586" s="69">
        <v>31</v>
      </c>
      <c r="CB1586" s="69">
        <v>0</v>
      </c>
      <c r="CC1586" s="69">
        <v>0</v>
      </c>
      <c r="CD1586" s="69">
        <v>0</v>
      </c>
      <c r="CE1586" s="69">
        <v>0</v>
      </c>
      <c r="CF1586" s="69">
        <v>0</v>
      </c>
      <c r="CG1586" s="69">
        <v>0</v>
      </c>
      <c r="CH1586" s="69">
        <v>0</v>
      </c>
      <c r="CI1586" s="69">
        <v>0</v>
      </c>
      <c r="CJ1586" s="69">
        <v>0</v>
      </c>
      <c r="CL1586" s="69">
        <v>0</v>
      </c>
      <c r="CM1586" s="69">
        <v>0</v>
      </c>
      <c r="CN1586" s="69">
        <v>0</v>
      </c>
      <c r="CO1586" s="89">
        <v>0</v>
      </c>
      <c r="CP1586" s="69">
        <v>0</v>
      </c>
      <c r="CQ1586" s="69">
        <v>0</v>
      </c>
      <c r="CR1586" s="69">
        <v>0</v>
      </c>
      <c r="CS1586" s="69">
        <v>0</v>
      </c>
      <c r="CT1586" s="69">
        <v>0</v>
      </c>
      <c r="CU1586" s="69">
        <v>0</v>
      </c>
      <c r="CV1586" s="69">
        <v>0</v>
      </c>
      <c r="CW1586" s="69">
        <v>0</v>
      </c>
      <c r="CZ1586" s="69">
        <v>0</v>
      </c>
      <c r="DA1586" s="69">
        <v>0</v>
      </c>
      <c r="DB1586" s="69">
        <v>0</v>
      </c>
      <c r="DC1586" s="69">
        <v>0</v>
      </c>
      <c r="DD1586" s="69">
        <v>0</v>
      </c>
      <c r="DE1586" s="69">
        <v>0</v>
      </c>
      <c r="DF1586" s="69">
        <v>0</v>
      </c>
      <c r="DG1586" s="69">
        <v>1</v>
      </c>
      <c r="DI1586" s="69" t="e">
        <v>#N/A</v>
      </c>
      <c r="DJ1586" s="69" t="s">
        <v>3531</v>
      </c>
      <c r="DK1586" s="69" t="s">
        <v>3545</v>
      </c>
      <c r="DL1586" s="93"/>
      <c r="DM1586" s="69" t="s">
        <v>3533</v>
      </c>
      <c r="DN1586" s="69" t="e">
        <f>"造成["&amp;INDEX(Sheet5!$L$2:$L$11,MATCH(BL1586,Sheet5!$J$2:$J$11,0))&amp;":"&amp;BR1586&amp;"*"&amp;BS1586/1000&amp;"]"&amp;INDEX(Sheet5!$I$2:$I$4,MATCH(BR1586,Sheet5!$H$2:$H$4,0))&amp;"的"&amp;INDEX(Sheet5!$K$2:$K$11,MATCH(BL1586,Sheet5!$J$2:$J$11,0))</f>
        <v>#N/A</v>
      </c>
      <c r="DO1586" s="69" t="e">
        <v>#N/A</v>
      </c>
      <c r="DP1586" s="69"/>
      <c r="DQ1586" s="69"/>
      <c r="DR1586" s="69" t="e">
        <v>#N/A</v>
      </c>
      <c r="DS1586" s="90">
        <v>1085</v>
      </c>
      <c r="DT1586" s="94" t="e">
        <v>#N/A</v>
      </c>
      <c r="DU1586" s="69">
        <v>0</v>
      </c>
      <c r="DV1586" s="69">
        <v>0</v>
      </c>
      <c r="DW1586" s="69">
        <v>0</v>
      </c>
      <c r="DX1586" s="69">
        <v>0</v>
      </c>
      <c r="DY1586" s="69">
        <v>0</v>
      </c>
    </row>
    <row r="1587" spans="1:129" ht="14.25">
      <c r="A1587" s="69">
        <v>50057</v>
      </c>
      <c r="B1587" s="69">
        <v>0</v>
      </c>
      <c r="C1587" s="69">
        <v>1</v>
      </c>
      <c r="D1587" s="69" t="s">
        <v>3542</v>
      </c>
      <c r="E1587" s="69" t="s">
        <v>3543</v>
      </c>
      <c r="F1587" s="69" t="s">
        <v>3531</v>
      </c>
      <c r="G1587" s="69">
        <v>1</v>
      </c>
      <c r="I1587" s="69">
        <v>0</v>
      </c>
      <c r="J1587" s="69">
        <v>0</v>
      </c>
      <c r="K1587" s="69">
        <v>0</v>
      </c>
      <c r="M1587" s="69">
        <v>0</v>
      </c>
      <c r="N1587" s="69"/>
      <c r="O1587" s="69">
        <v>0</v>
      </c>
      <c r="P1587" s="69">
        <v>1</v>
      </c>
      <c r="Q1587" s="69">
        <v>0</v>
      </c>
      <c r="R1587" s="69">
        <v>2</v>
      </c>
      <c r="S1587" s="69">
        <v>72</v>
      </c>
      <c r="T1587" s="69">
        <v>5</v>
      </c>
      <c r="U1587" s="69">
        <v>0</v>
      </c>
      <c r="V1587" s="69">
        <v>0</v>
      </c>
      <c r="W1587" s="69">
        <v>0</v>
      </c>
      <c r="X1587" s="69">
        <v>0</v>
      </c>
      <c r="Y1587" s="69">
        <v>0</v>
      </c>
      <c r="Z1587" s="69">
        <v>0</v>
      </c>
      <c r="AA1587" s="69">
        <v>1</v>
      </c>
      <c r="AB1587" s="69">
        <v>31</v>
      </c>
      <c r="AC1587" s="69">
        <v>0</v>
      </c>
      <c r="AD1587" s="69">
        <v>0</v>
      </c>
      <c r="AE1587" s="69">
        <v>0</v>
      </c>
      <c r="AF1587" s="69">
        <v>1</v>
      </c>
      <c r="AG1587" s="69">
        <v>0</v>
      </c>
      <c r="AH1587" s="69">
        <v>0</v>
      </c>
      <c r="AI1587" s="69">
        <v>0</v>
      </c>
      <c r="AJ1587" s="69">
        <v>0</v>
      </c>
      <c r="AK1587" s="69">
        <v>0</v>
      </c>
      <c r="AL1587" s="69">
        <v>0</v>
      </c>
      <c r="AM1587" s="69">
        <v>0</v>
      </c>
      <c r="AN1587" s="69">
        <v>0</v>
      </c>
      <c r="AO1587" s="69">
        <v>0</v>
      </c>
      <c r="AP1587" s="69">
        <v>0</v>
      </c>
      <c r="AQ1587" s="84">
        <v>0</v>
      </c>
      <c r="AR1587" s="69">
        <v>0</v>
      </c>
      <c r="AS1587" s="69">
        <v>0</v>
      </c>
      <c r="AT1587" s="69">
        <v>0</v>
      </c>
      <c r="AU1587" s="69">
        <v>0</v>
      </c>
      <c r="AV1587" s="69">
        <v>0</v>
      </c>
      <c r="AW1587" s="69">
        <v>0</v>
      </c>
      <c r="AX1587" s="69">
        <v>0</v>
      </c>
      <c r="AY1587" s="69">
        <v>0</v>
      </c>
      <c r="AZ1587" s="69">
        <v>0</v>
      </c>
      <c r="BA1587" s="69">
        <v>0</v>
      </c>
      <c r="BB1587" s="69">
        <v>0</v>
      </c>
      <c r="BC1587" s="69">
        <v>0</v>
      </c>
      <c r="BD1587" s="69">
        <v>0</v>
      </c>
      <c r="BE1587" s="69">
        <v>0</v>
      </c>
      <c r="BF1587" s="69">
        <v>0</v>
      </c>
      <c r="BG1587" s="69">
        <v>0</v>
      </c>
      <c r="BH1587" s="69">
        <v>0</v>
      </c>
      <c r="BK1587" s="69">
        <v>3</v>
      </c>
      <c r="BL1587" s="69">
        <v>10</v>
      </c>
      <c r="BM1587" s="69">
        <v>1</v>
      </c>
      <c r="BN1587" s="69">
        <v>1</v>
      </c>
      <c r="BO1587" s="89" t="s">
        <v>313</v>
      </c>
      <c r="BP1587" s="69">
        <v>1</v>
      </c>
      <c r="BQ1587" s="69">
        <v>1</v>
      </c>
      <c r="BR1587" s="69">
        <v>1</v>
      </c>
      <c r="BS1587" s="69">
        <v>13302293</v>
      </c>
      <c r="BT1587" s="69">
        <v>0</v>
      </c>
      <c r="BU1587" s="69">
        <v>0</v>
      </c>
      <c r="BV1587" s="69">
        <v>1000</v>
      </c>
      <c r="BW1587" s="69">
        <v>0</v>
      </c>
      <c r="BX1587" s="69"/>
      <c r="BY1587" s="69">
        <v>0</v>
      </c>
      <c r="BZ1587" s="69">
        <v>0</v>
      </c>
      <c r="CA1587" s="69">
        <v>31</v>
      </c>
      <c r="CB1587" s="69">
        <v>0</v>
      </c>
      <c r="CC1587" s="69">
        <v>0</v>
      </c>
      <c r="CD1587" s="69">
        <v>0</v>
      </c>
      <c r="CE1587" s="69">
        <v>0</v>
      </c>
      <c r="CF1587" s="69">
        <v>0</v>
      </c>
      <c r="CG1587" s="69">
        <v>0</v>
      </c>
      <c r="CH1587" s="69">
        <v>0</v>
      </c>
      <c r="CI1587" s="69">
        <v>0</v>
      </c>
      <c r="CJ1587" s="69">
        <v>0</v>
      </c>
      <c r="CL1587" s="69">
        <v>0</v>
      </c>
      <c r="CM1587" s="69">
        <v>0</v>
      </c>
      <c r="CN1587" s="69">
        <v>0</v>
      </c>
      <c r="CO1587" s="89">
        <v>0</v>
      </c>
      <c r="CP1587" s="69">
        <v>0</v>
      </c>
      <c r="CQ1587" s="69">
        <v>0</v>
      </c>
      <c r="CR1587" s="69">
        <v>0</v>
      </c>
      <c r="CS1587" s="69">
        <v>0</v>
      </c>
      <c r="CT1587" s="69">
        <v>0</v>
      </c>
      <c r="CU1587" s="69">
        <v>0</v>
      </c>
      <c r="CV1587" s="69">
        <v>0</v>
      </c>
      <c r="CW1587" s="69">
        <v>0</v>
      </c>
      <c r="CZ1587" s="69">
        <v>0</v>
      </c>
      <c r="DA1587" s="69">
        <v>0</v>
      </c>
      <c r="DB1587" s="69">
        <v>0</v>
      </c>
      <c r="DC1587" s="69">
        <v>0</v>
      </c>
      <c r="DD1587" s="69">
        <v>0</v>
      </c>
      <c r="DE1587" s="69">
        <v>0</v>
      </c>
      <c r="DF1587" s="69">
        <v>0</v>
      </c>
      <c r="DG1587" s="69">
        <v>1</v>
      </c>
      <c r="DI1587" s="69" t="e">
        <v>#N/A</v>
      </c>
      <c r="DJ1587" s="69" t="s">
        <v>3531</v>
      </c>
      <c r="DK1587" s="69" t="s">
        <v>3545</v>
      </c>
      <c r="DL1587" s="93"/>
      <c r="DM1587" s="69" t="s">
        <v>3533</v>
      </c>
      <c r="DN1587" s="69" t="e">
        <f>"造成["&amp;INDEX(Sheet5!$L$2:$L$11,MATCH(BL1587,Sheet5!$J$2:$J$11,0))&amp;":"&amp;BR1587&amp;"*"&amp;BS1587/1000&amp;"]"&amp;INDEX(Sheet5!$I$2:$I$4,MATCH(BR1587,Sheet5!$H$2:$H$4,0))&amp;"的"&amp;INDEX(Sheet5!$K$2:$K$11,MATCH(BL1587,Sheet5!$J$2:$J$11,0))</f>
        <v>#N/A</v>
      </c>
      <c r="DO1587" s="69" t="e">
        <v>#N/A</v>
      </c>
      <c r="DP1587" s="69"/>
      <c r="DQ1587" s="69"/>
      <c r="DR1587" s="69" t="e">
        <v>#N/A</v>
      </c>
      <c r="DS1587" s="90">
        <v>1085</v>
      </c>
      <c r="DT1587" s="94" t="e">
        <v>#N/A</v>
      </c>
      <c r="DU1587" s="69">
        <v>0</v>
      </c>
      <c r="DV1587" s="69">
        <v>0</v>
      </c>
      <c r="DW1587" s="69">
        <v>0</v>
      </c>
      <c r="DX1587" s="69">
        <v>0</v>
      </c>
      <c r="DY1587" s="69">
        <v>0</v>
      </c>
    </row>
    <row r="1588" spans="1:129" ht="14.25">
      <c r="A1588" s="69">
        <v>50058</v>
      </c>
      <c r="B1588" s="69">
        <v>0</v>
      </c>
      <c r="C1588" s="69">
        <v>1</v>
      </c>
      <c r="D1588" s="69" t="s">
        <v>3546</v>
      </c>
      <c r="E1588" s="69" t="s">
        <v>3547</v>
      </c>
      <c r="F1588" s="69" t="s">
        <v>3531</v>
      </c>
      <c r="G1588" s="69">
        <v>1</v>
      </c>
      <c r="I1588" s="69">
        <v>0</v>
      </c>
      <c r="J1588" s="69">
        <v>0</v>
      </c>
      <c r="K1588" s="69">
        <v>0</v>
      </c>
      <c r="M1588" s="69">
        <v>0</v>
      </c>
      <c r="N1588" s="69"/>
      <c r="O1588" s="69">
        <v>0</v>
      </c>
      <c r="P1588" s="69">
        <v>1</v>
      </c>
      <c r="Q1588" s="69">
        <v>0</v>
      </c>
      <c r="R1588" s="69">
        <v>1</v>
      </c>
      <c r="S1588" s="69">
        <v>0</v>
      </c>
      <c r="T1588" s="69">
        <v>100</v>
      </c>
      <c r="U1588" s="69">
        <v>0</v>
      </c>
      <c r="V1588" s="69">
        <v>0</v>
      </c>
      <c r="W1588" s="69">
        <v>0</v>
      </c>
      <c r="X1588" s="69">
        <v>0</v>
      </c>
      <c r="Y1588" s="69">
        <v>0</v>
      </c>
      <c r="Z1588" s="69">
        <v>0</v>
      </c>
      <c r="AA1588" s="69">
        <v>1</v>
      </c>
      <c r="AB1588" s="69">
        <v>31</v>
      </c>
      <c r="AC1588" s="69">
        <v>0</v>
      </c>
      <c r="AD1588" s="69">
        <v>0</v>
      </c>
      <c r="AE1588" s="69">
        <v>0</v>
      </c>
      <c r="AF1588" s="69">
        <v>1</v>
      </c>
      <c r="AG1588" s="69">
        <v>0</v>
      </c>
      <c r="AH1588" s="69">
        <v>0</v>
      </c>
      <c r="AI1588" s="69">
        <v>0</v>
      </c>
      <c r="AJ1588" s="69">
        <v>0</v>
      </c>
      <c r="AK1588" s="69">
        <v>0</v>
      </c>
      <c r="AL1588" s="69">
        <v>0</v>
      </c>
      <c r="AM1588" s="69">
        <v>0</v>
      </c>
      <c r="AN1588" s="69">
        <v>0</v>
      </c>
      <c r="AO1588" s="69">
        <v>0</v>
      </c>
      <c r="AP1588" s="69">
        <v>0</v>
      </c>
      <c r="AQ1588" s="84">
        <v>0</v>
      </c>
      <c r="AR1588" s="69">
        <v>0</v>
      </c>
      <c r="AS1588" s="69">
        <v>0</v>
      </c>
      <c r="AT1588" s="69">
        <v>0</v>
      </c>
      <c r="AU1588" s="69">
        <v>0</v>
      </c>
      <c r="AV1588" s="69">
        <v>0</v>
      </c>
      <c r="AW1588" s="69">
        <v>0</v>
      </c>
      <c r="AX1588" s="69">
        <v>0</v>
      </c>
      <c r="AY1588" s="69">
        <v>0</v>
      </c>
      <c r="AZ1588" s="69">
        <v>0</v>
      </c>
      <c r="BA1588" s="69">
        <v>0</v>
      </c>
      <c r="BB1588" s="69">
        <v>0</v>
      </c>
      <c r="BC1588" s="69">
        <v>0</v>
      </c>
      <c r="BD1588" s="69">
        <v>0</v>
      </c>
      <c r="BE1588" s="69">
        <v>0</v>
      </c>
      <c r="BF1588" s="69">
        <v>0</v>
      </c>
      <c r="BG1588" s="69">
        <v>0</v>
      </c>
      <c r="BH1588" s="69">
        <v>0</v>
      </c>
      <c r="BK1588" s="69">
        <v>3</v>
      </c>
      <c r="BL1588" s="69">
        <v>10</v>
      </c>
      <c r="BM1588" s="69">
        <v>1</v>
      </c>
      <c r="BN1588" s="69">
        <v>31</v>
      </c>
      <c r="BO1588" s="89" t="s">
        <v>313</v>
      </c>
      <c r="BP1588" s="69">
        <v>0</v>
      </c>
      <c r="BQ1588" s="69">
        <v>1</v>
      </c>
      <c r="BR1588" s="69">
        <v>1</v>
      </c>
      <c r="BS1588" s="69">
        <v>1330230</v>
      </c>
      <c r="BT1588" s="69">
        <v>0</v>
      </c>
      <c r="BU1588" s="69">
        <v>0</v>
      </c>
      <c r="BV1588" s="69">
        <v>1000</v>
      </c>
      <c r="BW1588" s="69">
        <v>0</v>
      </c>
      <c r="BX1588" s="69"/>
      <c r="BY1588" s="69">
        <v>0</v>
      </c>
      <c r="BZ1588" s="69">
        <v>1</v>
      </c>
      <c r="CA1588" s="69">
        <v>31</v>
      </c>
      <c r="CB1588" s="69">
        <v>0</v>
      </c>
      <c r="CC1588" s="69">
        <v>1</v>
      </c>
      <c r="CD1588" s="69">
        <v>1</v>
      </c>
      <c r="CE1588" s="69">
        <v>0</v>
      </c>
      <c r="CF1588" s="69">
        <v>0</v>
      </c>
      <c r="CG1588" s="69">
        <v>0</v>
      </c>
      <c r="CH1588" s="69">
        <v>0</v>
      </c>
      <c r="CI1588" s="69">
        <v>1000</v>
      </c>
      <c r="CJ1588" s="69">
        <v>0</v>
      </c>
      <c r="CL1588" s="69">
        <v>0</v>
      </c>
      <c r="CM1588" s="69">
        <v>0</v>
      </c>
      <c r="CN1588" s="69">
        <v>0</v>
      </c>
      <c r="CO1588" s="89">
        <v>0</v>
      </c>
      <c r="CP1588" s="69">
        <v>0</v>
      </c>
      <c r="CQ1588" s="69">
        <v>0</v>
      </c>
      <c r="CR1588" s="69">
        <v>0</v>
      </c>
      <c r="CS1588" s="69">
        <v>0</v>
      </c>
      <c r="CT1588" s="69">
        <v>0</v>
      </c>
      <c r="CU1588" s="69">
        <v>0</v>
      </c>
      <c r="CV1588" s="69">
        <v>0</v>
      </c>
      <c r="CW1588" s="69">
        <v>0</v>
      </c>
      <c r="CZ1588" s="69">
        <v>0</v>
      </c>
      <c r="DA1588" s="69">
        <v>0</v>
      </c>
      <c r="DB1588" s="69">
        <v>0</v>
      </c>
      <c r="DC1588" s="69">
        <v>0</v>
      </c>
      <c r="DD1588" s="69">
        <v>0</v>
      </c>
      <c r="DE1588" s="69">
        <v>0</v>
      </c>
      <c r="DF1588" s="69">
        <v>0</v>
      </c>
      <c r="DG1588" s="69">
        <v>1</v>
      </c>
      <c r="DI1588" s="69" t="e">
        <v>#N/A</v>
      </c>
      <c r="DJ1588" s="69" t="s">
        <v>3531</v>
      </c>
      <c r="DK1588" s="69" t="s">
        <v>3549</v>
      </c>
      <c r="DL1588" s="93"/>
      <c r="DM1588" s="69" t="s">
        <v>3533</v>
      </c>
      <c r="DN1588" s="69" t="e">
        <f>"造成["&amp;INDEX(Sheet5!$L$2:$L$11,MATCH(BL1588,Sheet5!$J$2:$J$11,0))&amp;":"&amp;BR1588&amp;"*"&amp;BS1588/1000&amp;"]"&amp;INDEX(Sheet5!$I$2:$I$4,MATCH(BR1588,Sheet5!$H$2:$H$4,0))&amp;"的"&amp;INDEX(Sheet5!$K$2:$K$11,MATCH(BL1588,Sheet5!$J$2:$J$11,0))</f>
        <v>#N/A</v>
      </c>
      <c r="DO1588" s="69" t="e">
        <v>#N/A</v>
      </c>
      <c r="DP1588" s="69"/>
      <c r="DQ1588" s="69"/>
      <c r="DR1588" s="69" t="e">
        <v>#N/A</v>
      </c>
      <c r="DS1588" s="90">
        <v>1085</v>
      </c>
      <c r="DT1588" s="94" t="e">
        <v>#N/A</v>
      </c>
      <c r="DU1588" s="69">
        <v>0</v>
      </c>
      <c r="DV1588" s="69">
        <v>0</v>
      </c>
      <c r="DW1588" s="69">
        <v>0</v>
      </c>
      <c r="DX1588" s="69">
        <v>0</v>
      </c>
      <c r="DY1588" s="69">
        <v>0</v>
      </c>
    </row>
    <row r="1589" spans="1:129" ht="14.25">
      <c r="A1589" s="69">
        <v>50059</v>
      </c>
      <c r="B1589" s="69">
        <v>0</v>
      </c>
      <c r="C1589" s="69">
        <v>1</v>
      </c>
      <c r="D1589" s="69" t="s">
        <v>3550</v>
      </c>
      <c r="E1589" s="69" t="s">
        <v>3551</v>
      </c>
      <c r="F1589" s="69" t="s">
        <v>3518</v>
      </c>
      <c r="G1589" s="69">
        <v>1</v>
      </c>
      <c r="I1589" s="69">
        <v>0</v>
      </c>
      <c r="J1589" s="69">
        <v>0</v>
      </c>
      <c r="K1589" s="69">
        <v>0</v>
      </c>
      <c r="M1589" s="69">
        <v>0</v>
      </c>
      <c r="O1589" s="69">
        <v>0</v>
      </c>
      <c r="P1589" s="69">
        <v>1</v>
      </c>
      <c r="Q1589" s="69">
        <v>0</v>
      </c>
      <c r="R1589" s="69">
        <v>1</v>
      </c>
      <c r="S1589" s="69">
        <v>0</v>
      </c>
      <c r="T1589" s="69">
        <v>0</v>
      </c>
      <c r="U1589" s="69">
        <v>0</v>
      </c>
      <c r="V1589" s="69">
        <v>0</v>
      </c>
      <c r="W1589" s="69">
        <v>0</v>
      </c>
      <c r="X1589" s="69">
        <v>0</v>
      </c>
      <c r="Y1589" s="69">
        <v>0</v>
      </c>
      <c r="Z1589" s="69">
        <v>2000</v>
      </c>
      <c r="AA1589" s="69">
        <v>5</v>
      </c>
      <c r="AB1589" s="69">
        <v>15</v>
      </c>
      <c r="AC1589" s="69">
        <v>0</v>
      </c>
      <c r="AD1589" s="69">
        <v>0</v>
      </c>
      <c r="AE1589" s="69">
        <v>0</v>
      </c>
      <c r="AF1589" s="69">
        <v>50</v>
      </c>
      <c r="AG1589" s="69">
        <v>10</v>
      </c>
      <c r="AH1589" s="69">
        <v>10</v>
      </c>
      <c r="AI1589" s="69">
        <v>0</v>
      </c>
      <c r="AJ1589" s="69">
        <v>3</v>
      </c>
      <c r="AK1589" s="69">
        <v>0</v>
      </c>
      <c r="AL1589" s="69">
        <v>0</v>
      </c>
      <c r="AM1589" s="69">
        <v>0</v>
      </c>
      <c r="AN1589" s="69">
        <v>0</v>
      </c>
      <c r="AO1589" s="69">
        <v>0</v>
      </c>
      <c r="AP1589" s="69">
        <v>0</v>
      </c>
      <c r="AQ1589" s="84">
        <v>0</v>
      </c>
      <c r="AR1589" s="69">
        <v>0</v>
      </c>
      <c r="AS1589" s="69">
        <v>0</v>
      </c>
      <c r="AT1589" s="69">
        <v>0</v>
      </c>
      <c r="AU1589" s="69">
        <v>0</v>
      </c>
      <c r="AV1589" s="69">
        <v>0</v>
      </c>
      <c r="AW1589" s="69">
        <v>0</v>
      </c>
      <c r="AX1589" s="69">
        <v>0</v>
      </c>
      <c r="AY1589" s="69">
        <v>0</v>
      </c>
      <c r="AZ1589" s="69">
        <v>0</v>
      </c>
      <c r="BA1589" s="69">
        <v>0</v>
      </c>
      <c r="BB1589" s="69">
        <v>0</v>
      </c>
      <c r="BC1589" s="69">
        <v>0</v>
      </c>
      <c r="BD1589" s="69">
        <v>0</v>
      </c>
      <c r="BE1589" s="69">
        <v>0</v>
      </c>
      <c r="BF1589" s="69">
        <v>0</v>
      </c>
      <c r="BG1589" s="69">
        <v>0</v>
      </c>
      <c r="BH1589" s="69">
        <v>0</v>
      </c>
      <c r="BK1589" s="69">
        <v>3</v>
      </c>
      <c r="BL1589" s="69">
        <v>10</v>
      </c>
      <c r="BM1589" s="69">
        <v>5</v>
      </c>
      <c r="BN1589" s="69">
        <v>15</v>
      </c>
      <c r="BO1589" s="89">
        <v>0</v>
      </c>
      <c r="BP1589" s="69">
        <v>10</v>
      </c>
      <c r="BQ1589" s="69">
        <v>50</v>
      </c>
      <c r="BR1589" s="69">
        <v>1</v>
      </c>
      <c r="BS1589" s="69">
        <v>1330231</v>
      </c>
      <c r="BT1589" s="69">
        <v>0</v>
      </c>
      <c r="BU1589" s="69">
        <v>0</v>
      </c>
      <c r="BV1589" s="69">
        <v>1000</v>
      </c>
      <c r="BW1589" s="69">
        <v>0</v>
      </c>
      <c r="BY1589" s="69">
        <v>0</v>
      </c>
      <c r="BZ1589" s="69">
        <v>0</v>
      </c>
      <c r="CA1589" s="69">
        <v>31</v>
      </c>
      <c r="CB1589" s="69">
        <v>0</v>
      </c>
      <c r="CC1589" s="69">
        <v>0</v>
      </c>
      <c r="CD1589" s="69">
        <v>0</v>
      </c>
      <c r="CE1589" s="69">
        <v>0</v>
      </c>
      <c r="CF1589" s="69">
        <v>0</v>
      </c>
      <c r="CG1589" s="69">
        <v>0</v>
      </c>
      <c r="CH1589" s="69">
        <v>0</v>
      </c>
      <c r="CI1589" s="69">
        <v>0</v>
      </c>
      <c r="CJ1589" s="69">
        <v>0</v>
      </c>
      <c r="CL1589" s="69">
        <v>0</v>
      </c>
      <c r="CM1589" s="69">
        <v>0</v>
      </c>
      <c r="CN1589" s="69">
        <v>0</v>
      </c>
      <c r="CO1589" s="89">
        <v>0</v>
      </c>
      <c r="CP1589" s="69">
        <v>0</v>
      </c>
      <c r="CQ1589" s="69">
        <v>0</v>
      </c>
      <c r="CR1589" s="69">
        <v>0</v>
      </c>
      <c r="CS1589" s="69">
        <v>0</v>
      </c>
      <c r="CT1589" s="89">
        <v>0</v>
      </c>
      <c r="CU1589" s="69">
        <v>0</v>
      </c>
      <c r="CV1589" s="69">
        <v>0</v>
      </c>
      <c r="CW1589" s="69">
        <v>0</v>
      </c>
      <c r="CZ1589" s="69">
        <v>0</v>
      </c>
      <c r="DA1589" s="69">
        <v>0</v>
      </c>
      <c r="DB1589" s="69">
        <v>0</v>
      </c>
      <c r="DC1589" s="69">
        <v>0</v>
      </c>
      <c r="DD1589" s="69">
        <v>0</v>
      </c>
      <c r="DE1589" s="69">
        <v>0</v>
      </c>
      <c r="DF1589" s="69">
        <v>0</v>
      </c>
      <c r="DG1589" s="69">
        <v>1</v>
      </c>
      <c r="DI1589" s="69" t="e">
        <v>#N/A</v>
      </c>
      <c r="DJ1589" s="69" t="s">
        <v>3518</v>
      </c>
      <c r="DK1589" s="69" t="s">
        <v>3553</v>
      </c>
      <c r="DL1589" s="93"/>
      <c r="DM1589" s="69" t="s">
        <v>3520</v>
      </c>
      <c r="DN1589" s="69" t="e">
        <f>"造成["&amp;INDEX(Sheet5!$L$2:$L$11,MATCH(BL1589,Sheet5!$J$2:$J$11,0))&amp;":"&amp;BR1589&amp;"*"&amp;BS1589/1000&amp;"]"&amp;INDEX(Sheet5!$I$2:$I$4,MATCH(BR1589,Sheet5!$H$2:$H$4,0))&amp;"的"&amp;INDEX(Sheet5!$K$2:$K$11,MATCH(BL1589,Sheet5!$J$2:$J$11,0))</f>
        <v>#N/A</v>
      </c>
      <c r="DO1589" s="69" t="e">
        <v>#N/A</v>
      </c>
      <c r="DP1589" s="69"/>
      <c r="DQ1589" s="69"/>
      <c r="DR1589" s="69" t="e">
        <v>#N/A</v>
      </c>
      <c r="DS1589" s="90" t="e">
        <v>#N/A</v>
      </c>
      <c r="DT1589" s="94" t="e">
        <v>#N/A</v>
      </c>
      <c r="DU1589" s="69">
        <v>0</v>
      </c>
      <c r="DV1589" s="69">
        <v>0</v>
      </c>
      <c r="DW1589" s="69">
        <v>0</v>
      </c>
      <c r="DX1589" s="69">
        <v>0</v>
      </c>
      <c r="DY1589" s="69">
        <v>0</v>
      </c>
    </row>
    <row r="1590" spans="1:129" ht="14.25">
      <c r="A1590" s="69">
        <v>50060</v>
      </c>
      <c r="B1590" s="69">
        <v>0</v>
      </c>
      <c r="C1590" s="69">
        <v>1</v>
      </c>
      <c r="D1590" s="69" t="s">
        <v>3554</v>
      </c>
      <c r="E1590" s="69" t="s">
        <v>3555</v>
      </c>
      <c r="F1590" s="69" t="s">
        <v>3518</v>
      </c>
      <c r="G1590" s="69">
        <v>1</v>
      </c>
      <c r="I1590" s="69">
        <v>0</v>
      </c>
      <c r="J1590" s="69">
        <v>0</v>
      </c>
      <c r="K1590" s="69">
        <v>0</v>
      </c>
      <c r="M1590" s="69">
        <v>0</v>
      </c>
      <c r="O1590" s="69">
        <v>0</v>
      </c>
      <c r="P1590" s="69">
        <v>1</v>
      </c>
      <c r="Q1590" s="69">
        <v>0</v>
      </c>
      <c r="R1590" s="69">
        <v>1</v>
      </c>
      <c r="S1590" s="69">
        <v>0</v>
      </c>
      <c r="T1590" s="69">
        <v>0</v>
      </c>
      <c r="U1590" s="69">
        <v>0</v>
      </c>
      <c r="V1590" s="69">
        <v>0</v>
      </c>
      <c r="W1590" s="69">
        <v>0</v>
      </c>
      <c r="X1590" s="69">
        <v>0</v>
      </c>
      <c r="Y1590" s="69">
        <v>0</v>
      </c>
      <c r="Z1590" s="69">
        <v>2000</v>
      </c>
      <c r="AA1590" s="69">
        <v>5</v>
      </c>
      <c r="AB1590" s="69">
        <v>15</v>
      </c>
      <c r="AC1590" s="69">
        <v>0</v>
      </c>
      <c r="AD1590" s="69">
        <v>0</v>
      </c>
      <c r="AE1590" s="69">
        <v>0</v>
      </c>
      <c r="AF1590" s="69">
        <v>50</v>
      </c>
      <c r="AG1590" s="69">
        <v>10</v>
      </c>
      <c r="AH1590" s="69">
        <v>10</v>
      </c>
      <c r="AI1590" s="69">
        <v>0</v>
      </c>
      <c r="AJ1590" s="69">
        <v>3</v>
      </c>
      <c r="AK1590" s="69">
        <v>0</v>
      </c>
      <c r="AL1590" s="69">
        <v>0</v>
      </c>
      <c r="AM1590" s="69">
        <v>0</v>
      </c>
      <c r="AN1590" s="69">
        <v>0</v>
      </c>
      <c r="AO1590" s="69">
        <v>0</v>
      </c>
      <c r="AP1590" s="69">
        <v>0</v>
      </c>
      <c r="AQ1590" s="84">
        <v>0</v>
      </c>
      <c r="AR1590" s="69">
        <v>0</v>
      </c>
      <c r="AS1590" s="69">
        <v>0</v>
      </c>
      <c r="AT1590" s="69">
        <v>0</v>
      </c>
      <c r="AU1590" s="69">
        <v>0</v>
      </c>
      <c r="AV1590" s="69">
        <v>0</v>
      </c>
      <c r="AW1590" s="69">
        <v>0</v>
      </c>
      <c r="AX1590" s="69">
        <v>0</v>
      </c>
      <c r="AY1590" s="69">
        <v>0</v>
      </c>
      <c r="AZ1590" s="69">
        <v>0</v>
      </c>
      <c r="BA1590" s="69">
        <v>0</v>
      </c>
      <c r="BB1590" s="69">
        <v>0</v>
      </c>
      <c r="BC1590" s="69">
        <v>0</v>
      </c>
      <c r="BD1590" s="69">
        <v>0</v>
      </c>
      <c r="BE1590" s="69">
        <v>0</v>
      </c>
      <c r="BF1590" s="69">
        <v>0</v>
      </c>
      <c r="BG1590" s="69">
        <v>0</v>
      </c>
      <c r="BH1590" s="69">
        <v>0</v>
      </c>
      <c r="BK1590" s="69">
        <v>3</v>
      </c>
      <c r="BL1590" s="69">
        <v>10</v>
      </c>
      <c r="BM1590" s="69">
        <v>5</v>
      </c>
      <c r="BN1590" s="69">
        <v>15</v>
      </c>
      <c r="BO1590" s="89">
        <v>0</v>
      </c>
      <c r="BP1590" s="69">
        <v>10</v>
      </c>
      <c r="BQ1590" s="69">
        <v>50</v>
      </c>
      <c r="BR1590" s="69">
        <v>1</v>
      </c>
      <c r="BS1590" s="69">
        <v>1330232</v>
      </c>
      <c r="BT1590" s="69">
        <v>0</v>
      </c>
      <c r="BU1590" s="69">
        <v>0</v>
      </c>
      <c r="BV1590" s="69">
        <v>1000</v>
      </c>
      <c r="BW1590" s="69">
        <v>0</v>
      </c>
      <c r="BY1590" s="69">
        <v>0</v>
      </c>
      <c r="BZ1590" s="69">
        <v>0</v>
      </c>
      <c r="CA1590" s="69">
        <v>31</v>
      </c>
      <c r="CB1590" s="69">
        <v>0</v>
      </c>
      <c r="CC1590" s="69">
        <v>0</v>
      </c>
      <c r="CD1590" s="69">
        <v>0</v>
      </c>
      <c r="CE1590" s="69">
        <v>0</v>
      </c>
      <c r="CF1590" s="69">
        <v>0</v>
      </c>
      <c r="CG1590" s="69">
        <v>0</v>
      </c>
      <c r="CH1590" s="69">
        <v>0</v>
      </c>
      <c r="CI1590" s="69">
        <v>0</v>
      </c>
      <c r="CJ1590" s="69">
        <v>0</v>
      </c>
      <c r="CL1590" s="69">
        <v>0</v>
      </c>
      <c r="CM1590" s="69">
        <v>0</v>
      </c>
      <c r="CN1590" s="69">
        <v>0</v>
      </c>
      <c r="CO1590" s="89">
        <v>0</v>
      </c>
      <c r="CP1590" s="69">
        <v>0</v>
      </c>
      <c r="CQ1590" s="69">
        <v>0</v>
      </c>
      <c r="CR1590" s="69">
        <v>0</v>
      </c>
      <c r="CS1590" s="69">
        <v>0</v>
      </c>
      <c r="CT1590" s="89">
        <v>0</v>
      </c>
      <c r="CU1590" s="69">
        <v>0</v>
      </c>
      <c r="CV1590" s="69">
        <v>0</v>
      </c>
      <c r="CW1590" s="69">
        <v>0</v>
      </c>
      <c r="CZ1590" s="69">
        <v>0</v>
      </c>
      <c r="DA1590" s="69">
        <v>0</v>
      </c>
      <c r="DB1590" s="69">
        <v>0</v>
      </c>
      <c r="DC1590" s="69">
        <v>0</v>
      </c>
      <c r="DD1590" s="69">
        <v>0</v>
      </c>
      <c r="DE1590" s="69">
        <v>0</v>
      </c>
      <c r="DF1590" s="69">
        <v>0</v>
      </c>
      <c r="DG1590" s="69">
        <v>1</v>
      </c>
      <c r="DI1590" s="69" t="e">
        <v>#N/A</v>
      </c>
      <c r="DJ1590" s="69" t="s">
        <v>3518</v>
      </c>
      <c r="DK1590" s="69" t="s">
        <v>3557</v>
      </c>
      <c r="DL1590" s="93"/>
      <c r="DM1590" s="69" t="s">
        <v>3520</v>
      </c>
      <c r="DN1590" s="69" t="e">
        <f>"造成["&amp;INDEX(Sheet5!$L$2:$L$11,MATCH(BL1590,Sheet5!$J$2:$J$11,0))&amp;":"&amp;BR1590&amp;"*"&amp;BS1590/1000&amp;"]"&amp;INDEX(Sheet5!$I$2:$I$4,MATCH(BR1590,Sheet5!$H$2:$H$4,0))&amp;"的"&amp;INDEX(Sheet5!$K$2:$K$11,MATCH(BL1590,Sheet5!$J$2:$J$11,0))</f>
        <v>#N/A</v>
      </c>
      <c r="DO1590" s="69" t="e">
        <v>#N/A</v>
      </c>
      <c r="DP1590" s="69"/>
      <c r="DQ1590" s="69"/>
      <c r="DR1590" s="69" t="e">
        <v>#N/A</v>
      </c>
      <c r="DS1590" s="90" t="e">
        <v>#N/A</v>
      </c>
      <c r="DT1590" s="94" t="e">
        <v>#N/A</v>
      </c>
      <c r="DU1590" s="69">
        <v>0</v>
      </c>
      <c r="DV1590" s="69">
        <v>0</v>
      </c>
      <c r="DW1590" s="69">
        <v>0</v>
      </c>
      <c r="DX1590" s="69">
        <v>0</v>
      </c>
      <c r="DY1590" s="69">
        <v>0</v>
      </c>
    </row>
    <row r="1591" spans="1:129" ht="14.25">
      <c r="A1591" s="69">
        <v>50101</v>
      </c>
      <c r="B1591" s="69">
        <v>0</v>
      </c>
      <c r="C1591" s="69">
        <v>1</v>
      </c>
      <c r="D1591" s="69" t="s">
        <v>3558</v>
      </c>
      <c r="E1591" s="69" t="s">
        <v>3559</v>
      </c>
      <c r="F1591" s="163" t="s">
        <v>3560</v>
      </c>
      <c r="G1591" s="69">
        <v>0</v>
      </c>
      <c r="H1591" s="69" t="s">
        <v>525</v>
      </c>
      <c r="I1591" s="69">
        <v>0</v>
      </c>
      <c r="J1591" s="69">
        <v>0</v>
      </c>
      <c r="K1591" s="69">
        <v>500</v>
      </c>
      <c r="L1591" s="69" t="s">
        <v>526</v>
      </c>
      <c r="M1591" s="69">
        <v>453</v>
      </c>
      <c r="N1591" s="69" t="s">
        <v>527</v>
      </c>
      <c r="O1591" s="69">
        <v>0</v>
      </c>
      <c r="P1591" s="69">
        <v>9</v>
      </c>
      <c r="Q1591" s="69">
        <v>1</v>
      </c>
      <c r="R1591" s="69">
        <v>1</v>
      </c>
      <c r="S1591" s="69">
        <v>0</v>
      </c>
      <c r="T1591" s="69">
        <v>0</v>
      </c>
      <c r="U1591" s="69">
        <v>0</v>
      </c>
      <c r="V1591" s="69">
        <v>0</v>
      </c>
      <c r="W1591" s="69">
        <v>0</v>
      </c>
      <c r="X1591" s="69">
        <v>0</v>
      </c>
      <c r="Y1591" s="69">
        <v>0</v>
      </c>
      <c r="Z1591" s="69">
        <v>2000</v>
      </c>
      <c r="AA1591" s="69">
        <v>2</v>
      </c>
      <c r="AB1591" s="69">
        <v>31</v>
      </c>
      <c r="AC1591" s="69">
        <v>0</v>
      </c>
      <c r="AD1591" s="69">
        <v>0</v>
      </c>
      <c r="AE1591" s="69">
        <v>0</v>
      </c>
      <c r="AF1591" s="69">
        <v>1</v>
      </c>
      <c r="AG1591" s="69">
        <v>0</v>
      </c>
      <c r="AH1591" s="69">
        <v>8</v>
      </c>
      <c r="AI1591" s="69">
        <v>454</v>
      </c>
      <c r="AJ1591" s="69">
        <v>0</v>
      </c>
      <c r="AK1591" s="69">
        <v>0</v>
      </c>
      <c r="AL1591" s="69">
        <v>0</v>
      </c>
      <c r="AM1591" s="69">
        <v>1</v>
      </c>
      <c r="AN1591" s="69">
        <v>1</v>
      </c>
      <c r="AO1591" s="69">
        <v>1</v>
      </c>
      <c r="AP1591" s="69">
        <v>2</v>
      </c>
      <c r="AQ1591" s="84">
        <v>15</v>
      </c>
      <c r="AR1591" s="69">
        <v>4</v>
      </c>
      <c r="AS1591" s="69">
        <v>0</v>
      </c>
      <c r="AT1591" s="69">
        <v>0</v>
      </c>
      <c r="AU1591" s="69" t="s">
        <v>528</v>
      </c>
      <c r="AV1591" s="69">
        <v>0</v>
      </c>
      <c r="AW1591" s="69">
        <v>0</v>
      </c>
      <c r="AX1591" s="69">
        <v>0</v>
      </c>
      <c r="AY1591" s="69">
        <v>0</v>
      </c>
      <c r="AZ1591" s="69">
        <v>0</v>
      </c>
      <c r="BA1591" s="69">
        <v>0</v>
      </c>
      <c r="BB1591" s="69">
        <v>0</v>
      </c>
      <c r="BC1591" s="69">
        <v>0</v>
      </c>
      <c r="BD1591" s="69">
        <v>0</v>
      </c>
      <c r="BE1591" s="69">
        <v>0</v>
      </c>
      <c r="BF1591" s="69">
        <v>0</v>
      </c>
      <c r="BG1591" s="69">
        <v>0</v>
      </c>
      <c r="BH1591" s="69">
        <v>0</v>
      </c>
      <c r="BK1591" s="69">
        <v>3</v>
      </c>
      <c r="BL1591" s="69">
        <v>2</v>
      </c>
      <c r="BM1591" s="69">
        <v>2</v>
      </c>
      <c r="BN1591" s="69">
        <v>31</v>
      </c>
      <c r="BO1591" s="89">
        <v>0</v>
      </c>
      <c r="BP1591" s="69">
        <v>3</v>
      </c>
      <c r="BQ1591" s="69">
        <v>1</v>
      </c>
      <c r="BR1591" s="69">
        <v>203</v>
      </c>
      <c r="BS1591" s="69">
        <v>500</v>
      </c>
      <c r="BT1591" s="69">
        <v>0</v>
      </c>
      <c r="BU1591" s="69">
        <v>0</v>
      </c>
      <c r="BV1591" s="69">
        <v>1000</v>
      </c>
      <c r="BW1591" s="69">
        <v>455</v>
      </c>
      <c r="BX1591" s="69" t="s">
        <v>530</v>
      </c>
      <c r="BY1591" s="69">
        <v>10</v>
      </c>
      <c r="BZ1591" s="69">
        <v>2</v>
      </c>
      <c r="CA1591" s="69">
        <v>31</v>
      </c>
      <c r="CB1591" s="89">
        <v>0</v>
      </c>
      <c r="CC1591" s="69">
        <v>1</v>
      </c>
      <c r="CD1591" s="69">
        <v>1</v>
      </c>
      <c r="CE1591" s="69">
        <v>1</v>
      </c>
      <c r="CF1591" s="69">
        <v>1372125</v>
      </c>
      <c r="CG1591" s="69">
        <v>0</v>
      </c>
      <c r="CH1591" s="69">
        <v>0</v>
      </c>
      <c r="CI1591" s="69">
        <v>1000</v>
      </c>
      <c r="CJ1591" s="69">
        <v>0</v>
      </c>
      <c r="CL1591" s="69">
        <v>0</v>
      </c>
      <c r="CM1591" s="69">
        <v>0</v>
      </c>
      <c r="CN1591" s="69">
        <v>0</v>
      </c>
      <c r="CO1591" s="89">
        <v>0</v>
      </c>
      <c r="CP1591" s="69">
        <v>0</v>
      </c>
      <c r="CQ1591" s="69">
        <v>0</v>
      </c>
      <c r="CR1591" s="69">
        <v>0</v>
      </c>
      <c r="CS1591" s="69">
        <v>0</v>
      </c>
      <c r="CT1591" s="89">
        <v>0</v>
      </c>
      <c r="CU1591" s="69">
        <v>0</v>
      </c>
      <c r="CV1591" s="69">
        <v>0</v>
      </c>
      <c r="CW1591" s="69">
        <v>0</v>
      </c>
      <c r="CZ1591" s="69">
        <v>0</v>
      </c>
      <c r="DA1591" s="69">
        <v>0</v>
      </c>
      <c r="DB1591" s="69">
        <v>0</v>
      </c>
      <c r="DC1591" s="69">
        <v>0</v>
      </c>
      <c r="DD1591" s="69">
        <v>0</v>
      </c>
      <c r="DE1591" s="69">
        <v>0</v>
      </c>
      <c r="DF1591" s="69">
        <v>0</v>
      </c>
      <c r="DG1591" s="69">
        <v>1</v>
      </c>
      <c r="DI1591" s="69" t="e">
        <f>INDEX(Sheet3!$E$78:$E$1130,MATCH(A1591,Sheet3!$D$78:$D$1130,0))</f>
        <v>#N/A</v>
      </c>
      <c r="DJ1591" s="69" t="str">
        <f t="shared" ref="DJ1591:DJ1597" si="302">IFERROR(DI1591,F1591)</f>
        <v>item.ps_piranha_cannon</v>
      </c>
      <c r="DK1591" s="69" t="s">
        <v>3561</v>
      </c>
      <c r="DL1591" s="69"/>
      <c r="DM1591" s="94" t="s">
        <v>1892</v>
      </c>
      <c r="DN1591" s="69" t="str">
        <f>"造成["&amp;INDEX(Sheet5!$L$2:$L$11,MATCH(BL1591,Sheet5!$J$2:$J$11,0))&amp;":"&amp;BR1591&amp;"*"&amp;BS1591/1000&amp;"]"&amp;INDEX(Sheet5!$I$2:$I$4,MATCH(BR1591,Sheet5!$H$2:$H$4,0))&amp;"的"&amp;INDEX(Sheet5!$K$2:$K$11,MATCH(BL1591,Sheet5!$J$2:$J$11,0))</f>
        <v>造成[ui.cs_orange:203*0.5]的物理伤害。</v>
      </c>
      <c r="DO1591" s="94"/>
      <c r="DP1591" s="94"/>
      <c r="DQ1591" s="94"/>
      <c r="DR1591" s="69" t="e">
        <f t="shared" ref="DR1591:DR1612" si="303">MATCH(A1591,$DX$51:$DX$69,0)</f>
        <v>#N/A</v>
      </c>
      <c r="DS1591" s="90">
        <f>MATCH(A1591,Sheet5!D:D,0)</f>
        <v>718</v>
      </c>
      <c r="DT1591" s="94" t="e">
        <f>MATCH(A1591,Sheet5!F:F,0)</f>
        <v>#N/A</v>
      </c>
      <c r="DU1591" s="69">
        <v>0</v>
      </c>
      <c r="DV1591" s="69">
        <v>0</v>
      </c>
      <c r="DW1591" s="69">
        <v>0</v>
      </c>
      <c r="DX1591" s="69">
        <v>0</v>
      </c>
      <c r="DY1591" s="69">
        <v>0</v>
      </c>
    </row>
    <row r="1592" spans="1:129" ht="14.25">
      <c r="A1592" s="69">
        <v>50102</v>
      </c>
      <c r="B1592" s="69">
        <v>0</v>
      </c>
      <c r="C1592" s="69">
        <v>1</v>
      </c>
      <c r="D1592" s="69" t="s">
        <v>3562</v>
      </c>
      <c r="E1592" s="69" t="s">
        <v>3563</v>
      </c>
      <c r="F1592" s="161" t="s">
        <v>3564</v>
      </c>
      <c r="G1592" s="69">
        <v>0</v>
      </c>
      <c r="H1592" s="69" t="s">
        <v>543</v>
      </c>
      <c r="I1592" s="69">
        <v>0</v>
      </c>
      <c r="J1592" s="69">
        <v>333</v>
      </c>
      <c r="K1592" s="69">
        <v>1000</v>
      </c>
      <c r="L1592" s="69" t="s">
        <v>544</v>
      </c>
      <c r="M1592" s="69">
        <v>0</v>
      </c>
      <c r="N1592" s="69" t="s">
        <v>480</v>
      </c>
      <c r="O1592" s="69">
        <v>0</v>
      </c>
      <c r="P1592" s="69">
        <v>2</v>
      </c>
      <c r="Q1592" s="69">
        <v>0</v>
      </c>
      <c r="R1592" s="69">
        <v>1</v>
      </c>
      <c r="S1592" s="69">
        <v>0</v>
      </c>
      <c r="T1592" s="69">
        <v>0</v>
      </c>
      <c r="U1592" s="69">
        <v>0</v>
      </c>
      <c r="V1592" s="69">
        <v>0</v>
      </c>
      <c r="W1592" s="69">
        <v>0</v>
      </c>
      <c r="X1592" s="69">
        <v>0</v>
      </c>
      <c r="Y1592" s="69">
        <v>0</v>
      </c>
      <c r="Z1592" s="69">
        <v>1500</v>
      </c>
      <c r="AA1592" s="69">
        <v>2</v>
      </c>
      <c r="AB1592" s="69">
        <v>31</v>
      </c>
      <c r="AC1592" s="69">
        <v>0</v>
      </c>
      <c r="AD1592" s="69">
        <v>0</v>
      </c>
      <c r="AE1592" s="69">
        <v>0</v>
      </c>
      <c r="AF1592" s="69">
        <v>1</v>
      </c>
      <c r="AG1592" s="69">
        <v>0</v>
      </c>
      <c r="AH1592" s="69">
        <v>10</v>
      </c>
      <c r="AI1592" s="69">
        <v>0</v>
      </c>
      <c r="AJ1592" s="69">
        <v>0</v>
      </c>
      <c r="AK1592" s="69">
        <v>0</v>
      </c>
      <c r="AL1592" s="69">
        <v>0</v>
      </c>
      <c r="AM1592" s="69">
        <v>1</v>
      </c>
      <c r="AN1592" s="69">
        <v>1</v>
      </c>
      <c r="AO1592" s="69">
        <v>1</v>
      </c>
      <c r="AP1592" s="69">
        <v>0.5</v>
      </c>
      <c r="AQ1592" s="84">
        <v>15</v>
      </c>
      <c r="AR1592" s="69">
        <v>2</v>
      </c>
      <c r="AS1592" s="69">
        <v>0</v>
      </c>
      <c r="AT1592" s="69">
        <v>0</v>
      </c>
      <c r="AU1592" s="69">
        <v>0</v>
      </c>
      <c r="AV1592" s="69">
        <v>0</v>
      </c>
      <c r="AW1592" s="69">
        <v>0</v>
      </c>
      <c r="AX1592" s="69">
        <v>0</v>
      </c>
      <c r="AY1592" s="69">
        <v>0</v>
      </c>
      <c r="AZ1592" s="69">
        <v>0</v>
      </c>
      <c r="BA1592" s="69">
        <v>0</v>
      </c>
      <c r="BB1592" s="69">
        <v>0</v>
      </c>
      <c r="BC1592" s="69">
        <v>0</v>
      </c>
      <c r="BD1592" s="69">
        <v>0</v>
      </c>
      <c r="BE1592" s="69">
        <v>0</v>
      </c>
      <c r="BF1592" s="69">
        <v>0</v>
      </c>
      <c r="BG1592" s="69">
        <v>0</v>
      </c>
      <c r="BH1592" s="69">
        <v>0</v>
      </c>
      <c r="BI1592" s="69" t="s">
        <v>3565</v>
      </c>
      <c r="BK1592" s="69">
        <v>3</v>
      </c>
      <c r="BL1592" s="69">
        <v>2</v>
      </c>
      <c r="BM1592" s="69">
        <v>2</v>
      </c>
      <c r="BN1592" s="69">
        <v>31</v>
      </c>
      <c r="BO1592" s="89">
        <v>0</v>
      </c>
      <c r="BP1592" s="69">
        <v>1</v>
      </c>
      <c r="BQ1592" s="69">
        <v>1</v>
      </c>
      <c r="BR1592" s="69">
        <v>203</v>
      </c>
      <c r="BS1592" s="69">
        <v>1000</v>
      </c>
      <c r="BT1592" s="69">
        <v>0</v>
      </c>
      <c r="BU1592" s="69">
        <v>0</v>
      </c>
      <c r="BV1592" s="69">
        <v>1000</v>
      </c>
      <c r="BW1592" s="69">
        <v>0</v>
      </c>
      <c r="BX1592" s="69" t="s">
        <v>537</v>
      </c>
      <c r="BY1592" s="69">
        <v>0</v>
      </c>
      <c r="BZ1592" s="69">
        <v>0</v>
      </c>
      <c r="CA1592" s="69">
        <v>31</v>
      </c>
      <c r="CB1592" s="89">
        <v>0</v>
      </c>
      <c r="CC1592" s="69">
        <v>0</v>
      </c>
      <c r="CD1592" s="69">
        <v>0</v>
      </c>
      <c r="CE1592" s="69">
        <v>0</v>
      </c>
      <c r="CF1592" s="69">
        <v>0</v>
      </c>
      <c r="CG1592" s="69">
        <v>0</v>
      </c>
      <c r="CH1592" s="69">
        <v>0</v>
      </c>
      <c r="CI1592" s="69">
        <v>0</v>
      </c>
      <c r="CJ1592" s="69">
        <v>0</v>
      </c>
      <c r="CL1592" s="69">
        <v>0</v>
      </c>
      <c r="CM1592" s="69">
        <v>0</v>
      </c>
      <c r="CN1592" s="69">
        <v>0</v>
      </c>
      <c r="CO1592" s="89">
        <v>0</v>
      </c>
      <c r="CP1592" s="69">
        <v>0</v>
      </c>
      <c r="CQ1592" s="69">
        <v>0</v>
      </c>
      <c r="CR1592" s="69">
        <v>0</v>
      </c>
      <c r="CS1592" s="69">
        <v>0</v>
      </c>
      <c r="CT1592" s="89">
        <v>0</v>
      </c>
      <c r="CU1592" s="69">
        <v>0</v>
      </c>
      <c r="CV1592" s="69">
        <v>0</v>
      </c>
      <c r="CW1592" s="69">
        <v>0</v>
      </c>
      <c r="CZ1592" s="69">
        <v>0</v>
      </c>
      <c r="DA1592" s="69">
        <v>0</v>
      </c>
      <c r="DB1592" s="69">
        <v>0</v>
      </c>
      <c r="DC1592" s="69">
        <v>0</v>
      </c>
      <c r="DD1592" s="69">
        <v>0</v>
      </c>
      <c r="DE1592" s="69">
        <v>0</v>
      </c>
      <c r="DF1592" s="69">
        <v>0</v>
      </c>
      <c r="DG1592" s="69">
        <v>1</v>
      </c>
      <c r="DI1592" s="69" t="e">
        <f>INDEX(Sheet3!$E$78:$E$1130,MATCH(A1592,Sheet3!$D$78:$D$1130,0))</f>
        <v>#N/A</v>
      </c>
      <c r="DJ1592" s="69" t="str">
        <f t="shared" si="302"/>
        <v>item.ps_glitter_crossbow</v>
      </c>
      <c r="DK1592" s="69" t="s">
        <v>3566</v>
      </c>
      <c r="DL1592" s="69"/>
      <c r="DM1592" s="69" t="s">
        <v>3567</v>
      </c>
      <c r="DN1592" s="69" t="str">
        <f>"造成["&amp;INDEX(Sheet5!$L$2:$L$11,MATCH(BL1592,Sheet5!$J$2:$J$11,0))&amp;":"&amp;BR1592&amp;"*"&amp;BS1592/1000&amp;"]"&amp;INDEX(Sheet5!$I$2:$I$4,MATCH(BR1592,Sheet5!$H$2:$H$4,0))&amp;"的"&amp;INDEX(Sheet5!$K$2:$K$11,MATCH(BL1592,Sheet5!$J$2:$J$11,0))</f>
        <v>造成[ui.cs_orange:203*1]的物理伤害。</v>
      </c>
      <c r="DO1592" s="69"/>
      <c r="DP1592" s="69"/>
      <c r="DQ1592" s="69"/>
      <c r="DR1592" s="69" t="e">
        <f t="shared" si="303"/>
        <v>#N/A</v>
      </c>
      <c r="DS1592" s="90">
        <f>MATCH(A1592,Sheet5!D:D,0)</f>
        <v>719</v>
      </c>
      <c r="DT1592" s="94">
        <f>MATCH(A1592,Sheet5!F:F,0)</f>
        <v>28</v>
      </c>
      <c r="DU1592" s="69">
        <v>0</v>
      </c>
      <c r="DV1592" s="69">
        <v>0</v>
      </c>
      <c r="DW1592" s="69">
        <v>0</v>
      </c>
      <c r="DX1592" s="69">
        <v>0</v>
      </c>
      <c r="DY1592" s="69">
        <v>0</v>
      </c>
    </row>
    <row r="1593" spans="1:129" ht="28.5">
      <c r="A1593" s="69">
        <v>50103</v>
      </c>
      <c r="B1593" s="69">
        <v>9004</v>
      </c>
      <c r="C1593" s="69">
        <v>1</v>
      </c>
      <c r="D1593" s="69" t="s">
        <v>3568</v>
      </c>
      <c r="E1593" s="69" t="s">
        <v>1679</v>
      </c>
      <c r="F1593" s="161" t="s">
        <v>1958</v>
      </c>
      <c r="G1593" s="69">
        <v>1</v>
      </c>
      <c r="H1593" s="69" t="s">
        <v>395</v>
      </c>
      <c r="I1593" s="69">
        <v>1200</v>
      </c>
      <c r="J1593" s="69">
        <v>480</v>
      </c>
      <c r="K1593" s="69">
        <v>3000</v>
      </c>
      <c r="L1593" s="69" t="s">
        <v>378</v>
      </c>
      <c r="M1593" s="69">
        <v>432</v>
      </c>
      <c r="N1593" s="69" t="s">
        <v>1682</v>
      </c>
      <c r="O1593" s="69">
        <v>0</v>
      </c>
      <c r="P1593" s="69">
        <v>14</v>
      </c>
      <c r="Q1593" s="69">
        <v>0</v>
      </c>
      <c r="R1593" s="69">
        <v>1</v>
      </c>
      <c r="S1593" s="69">
        <v>0</v>
      </c>
      <c r="T1593" s="69">
        <v>0</v>
      </c>
      <c r="U1593" s="69">
        <v>0</v>
      </c>
      <c r="V1593" s="69">
        <v>0</v>
      </c>
      <c r="W1593" s="69">
        <v>0</v>
      </c>
      <c r="X1593" s="69">
        <v>45</v>
      </c>
      <c r="Y1593" s="69">
        <v>450</v>
      </c>
      <c r="Z1593" s="69">
        <v>200</v>
      </c>
      <c r="AA1593" s="69">
        <v>2</v>
      </c>
      <c r="AB1593" s="69">
        <v>31</v>
      </c>
      <c r="AC1593" s="69">
        <v>0</v>
      </c>
      <c r="AD1593" s="69">
        <v>0</v>
      </c>
      <c r="AE1593" s="69">
        <v>0</v>
      </c>
      <c r="AF1593" s="69">
        <v>10</v>
      </c>
      <c r="AG1593" s="69">
        <v>0</v>
      </c>
      <c r="AH1593" s="69">
        <v>7</v>
      </c>
      <c r="AI1593" s="69">
        <v>421</v>
      </c>
      <c r="AJ1593" s="69">
        <v>2</v>
      </c>
      <c r="AK1593" s="69">
        <v>0</v>
      </c>
      <c r="AL1593" s="69">
        <v>0</v>
      </c>
      <c r="AM1593" s="69">
        <v>10</v>
      </c>
      <c r="AN1593" s="69">
        <v>10</v>
      </c>
      <c r="AO1593" s="69">
        <v>1</v>
      </c>
      <c r="AP1593" s="69">
        <v>1</v>
      </c>
      <c r="AQ1593" s="84">
        <v>15</v>
      </c>
      <c r="AR1593" s="69">
        <v>2</v>
      </c>
      <c r="AS1593" s="69">
        <v>0</v>
      </c>
      <c r="AT1593" s="69">
        <v>0</v>
      </c>
      <c r="AU1593" s="69">
        <v>0</v>
      </c>
      <c r="AV1593" s="69">
        <v>0</v>
      </c>
      <c r="AW1593" s="69">
        <v>0</v>
      </c>
      <c r="AX1593" s="69">
        <v>0</v>
      </c>
      <c r="AY1593" s="69">
        <v>0</v>
      </c>
      <c r="AZ1593" s="69">
        <v>0</v>
      </c>
      <c r="BA1593" s="69">
        <v>0</v>
      </c>
      <c r="BB1593" s="69">
        <v>0</v>
      </c>
      <c r="BC1593" s="69">
        <v>0</v>
      </c>
      <c r="BD1593" s="69">
        <v>0</v>
      </c>
      <c r="BE1593" s="69">
        <v>0</v>
      </c>
      <c r="BF1593" s="69">
        <v>0</v>
      </c>
      <c r="BG1593" s="69">
        <v>0</v>
      </c>
      <c r="BH1593" s="69">
        <v>0</v>
      </c>
      <c r="BI1593" s="69" t="s">
        <v>3569</v>
      </c>
      <c r="BK1593" s="69">
        <v>3</v>
      </c>
      <c r="BL1593" s="69">
        <v>6</v>
      </c>
      <c r="BM1593" s="69">
        <v>2</v>
      </c>
      <c r="BN1593" s="69">
        <v>31</v>
      </c>
      <c r="BO1593" s="89">
        <v>0</v>
      </c>
      <c r="BP1593" s="69">
        <v>1</v>
      </c>
      <c r="BQ1593" s="69">
        <v>1</v>
      </c>
      <c r="BR1593" s="69">
        <v>204</v>
      </c>
      <c r="BS1593" s="69">
        <v>500</v>
      </c>
      <c r="BT1593" s="69">
        <v>0</v>
      </c>
      <c r="BU1593" s="69">
        <v>0</v>
      </c>
      <c r="BV1593" s="69">
        <v>1000</v>
      </c>
      <c r="BW1593" s="69">
        <v>431</v>
      </c>
      <c r="BX1593" s="69" t="s">
        <v>1684</v>
      </c>
      <c r="BY1593" s="69">
        <v>10</v>
      </c>
      <c r="BZ1593" s="69">
        <v>2</v>
      </c>
      <c r="CA1593" s="69">
        <v>31</v>
      </c>
      <c r="CB1593" s="89">
        <v>0</v>
      </c>
      <c r="CC1593" s="69">
        <v>1</v>
      </c>
      <c r="CD1593" s="69">
        <v>1</v>
      </c>
      <c r="CE1593" s="69">
        <v>1</v>
      </c>
      <c r="CF1593" s="69">
        <v>1372122</v>
      </c>
      <c r="CG1593" s="69">
        <v>0</v>
      </c>
      <c r="CH1593" s="69">
        <v>0</v>
      </c>
      <c r="CI1593" s="69">
        <v>1000</v>
      </c>
      <c r="CJ1593" s="69">
        <v>0</v>
      </c>
      <c r="CL1593" s="89">
        <v>0</v>
      </c>
      <c r="CM1593" s="89">
        <v>0</v>
      </c>
      <c r="CN1593" s="69">
        <v>0</v>
      </c>
      <c r="CO1593" s="89">
        <v>0</v>
      </c>
      <c r="CP1593" s="89">
        <v>0</v>
      </c>
      <c r="CQ1593" s="89">
        <v>0</v>
      </c>
      <c r="CR1593" s="89">
        <v>0</v>
      </c>
      <c r="CS1593" s="89">
        <v>0</v>
      </c>
      <c r="CT1593" s="89">
        <v>0</v>
      </c>
      <c r="CU1593" s="69">
        <v>0</v>
      </c>
      <c r="CV1593" s="69">
        <v>0</v>
      </c>
      <c r="CW1593" s="69">
        <v>0</v>
      </c>
      <c r="CZ1593" s="69">
        <v>0</v>
      </c>
      <c r="DA1593" s="69">
        <v>0</v>
      </c>
      <c r="DB1593" s="69">
        <v>50</v>
      </c>
      <c r="DC1593" s="69">
        <v>0</v>
      </c>
      <c r="DD1593" s="69">
        <v>0</v>
      </c>
      <c r="DE1593" s="69">
        <v>0</v>
      </c>
      <c r="DF1593" s="69">
        <v>0</v>
      </c>
      <c r="DG1593" s="69">
        <v>1</v>
      </c>
      <c r="DI1593" s="69" t="e">
        <f>INDEX(Sheet3!$E$78:$E$1130,MATCH(A1593,Sheet3!$D$78:$D$1130,0))</f>
        <v>#N/A</v>
      </c>
      <c r="DJ1593" s="69" t="str">
        <f t="shared" si="302"/>
        <v>item.ps_luna_staff</v>
      </c>
      <c r="DK1593" s="69" t="s">
        <v>3570</v>
      </c>
      <c r="DL1593" s="93" t="str">
        <f>DM1593&amp;DN1593&amp;DQ1593</f>
        <v>召唤巨大的法球，滚动过程中对碰到的目标造成[ui.cs_blue:204*0.5]的土系伤害。并且击退目标。</v>
      </c>
      <c r="DM1593" s="165" t="s">
        <v>3571</v>
      </c>
      <c r="DN1593" s="69" t="str">
        <f>"造成["&amp;INDEX(Sheet5!$L$2:$L$11,MATCH(BL1593,Sheet5!$J$2:$J$11,0))&amp;":"&amp;BR1593&amp;"*"&amp;BS1593/1000&amp;"]"&amp;INDEX(Sheet5!$I$2:$I$4,MATCH(BR1593,Sheet5!$H$2:$H$4,0))&amp;"的"&amp;INDEX(Sheet5!$K$2:$K$11,MATCH(BL1593,Sheet5!$J$2:$J$11,0))</f>
        <v>造成[ui.cs_blue:204*0.5]的土系伤害。</v>
      </c>
      <c r="DO1593" s="69" t="e">
        <f>"造成["&amp;INDEX(Sheet5!$L$2:$L$11,MATCH(BY1593,Sheet5!$J$2:$J$11,0))&amp;":"&amp;CE1593&amp;"*"&amp;CF1593/1000&amp;"]"&amp;INDEX(Sheet5!$I$2:$I$4,MATCH(CE1593,Sheet5!$H$2:$H$4,0))&amp;"的"&amp;INDEX(Sheet5!$K$2:$K$11,MATCH(BY1593,Sheet5!$J$2:$J$11,0))</f>
        <v>#N/A</v>
      </c>
      <c r="DP1593" s="69"/>
      <c r="DQ1593" s="90" t="s">
        <v>3572</v>
      </c>
      <c r="DR1593" s="69" t="e">
        <f t="shared" si="303"/>
        <v>#N/A</v>
      </c>
      <c r="DS1593" s="90">
        <f>MATCH(A1593,Sheet5!D:D,0)</f>
        <v>720</v>
      </c>
      <c r="DT1593" s="94" t="e">
        <f>MATCH(A1593,Sheet5!F:F,0)</f>
        <v>#N/A</v>
      </c>
      <c r="DU1593" s="69" t="e">
        <f>"["&amp;INDEX(Sheet5!$L$2:$L$11,MATCH(CD1593,Sheet5!$J$2:$J$11,0))&amp;":"&amp;CJ1593&amp;"*"&amp;CK1593/1000&amp;"]"&amp;INDEX(Sheet5!$I$2:$I$4,MATCH(CJ1593,Sheet5!$H$2:$H$4,0))</f>
        <v>#N/A</v>
      </c>
      <c r="DV1593" s="69">
        <v>0</v>
      </c>
      <c r="DW1593" s="69">
        <v>0</v>
      </c>
      <c r="DX1593" s="69">
        <v>0</v>
      </c>
      <c r="DY1593" s="69">
        <v>0</v>
      </c>
    </row>
    <row r="1594" spans="1:129" ht="14.25">
      <c r="A1594" s="69">
        <v>50104</v>
      </c>
      <c r="B1594" s="69">
        <v>0</v>
      </c>
      <c r="C1594" s="69">
        <v>1</v>
      </c>
      <c r="D1594" s="69" t="s">
        <v>3573</v>
      </c>
      <c r="E1594" s="69" t="s">
        <v>3574</v>
      </c>
      <c r="F1594" s="161" t="s">
        <v>3575</v>
      </c>
      <c r="G1594" s="69">
        <v>0</v>
      </c>
      <c r="H1594" s="69" t="s">
        <v>543</v>
      </c>
      <c r="I1594" s="69">
        <v>0</v>
      </c>
      <c r="J1594" s="69">
        <v>360</v>
      </c>
      <c r="K1594" s="69">
        <v>500</v>
      </c>
      <c r="L1594" s="69" t="s">
        <v>544</v>
      </c>
      <c r="M1594" s="69">
        <v>433</v>
      </c>
      <c r="N1594" s="69" t="s">
        <v>3576</v>
      </c>
      <c r="O1594" s="69">
        <v>0</v>
      </c>
      <c r="P1594" s="69">
        <v>2</v>
      </c>
      <c r="Q1594" s="69">
        <v>0</v>
      </c>
      <c r="R1594" s="69">
        <f>IF(S1594&gt;0,2,1)</f>
        <v>1</v>
      </c>
      <c r="S1594" s="69">
        <v>0</v>
      </c>
      <c r="T1594" s="69">
        <v>0</v>
      </c>
      <c r="U1594" s="69">
        <v>0</v>
      </c>
      <c r="V1594" s="69">
        <v>0</v>
      </c>
      <c r="W1594" s="69">
        <v>0</v>
      </c>
      <c r="X1594" s="69">
        <v>0</v>
      </c>
      <c r="Y1594" s="69">
        <v>0</v>
      </c>
      <c r="Z1594" s="69">
        <v>2000</v>
      </c>
      <c r="AA1594" s="69">
        <v>2</v>
      </c>
      <c r="AB1594" s="69">
        <v>31</v>
      </c>
      <c r="AC1594" s="69">
        <v>0</v>
      </c>
      <c r="AD1594" s="69">
        <v>0</v>
      </c>
      <c r="AE1594" s="69">
        <v>0</v>
      </c>
      <c r="AF1594" s="69">
        <v>1</v>
      </c>
      <c r="AG1594" s="69">
        <v>0</v>
      </c>
      <c r="AH1594" s="69">
        <v>10</v>
      </c>
      <c r="AI1594" s="69">
        <v>422</v>
      </c>
      <c r="AJ1594" s="69">
        <v>1</v>
      </c>
      <c r="AK1594" s="69">
        <v>0</v>
      </c>
      <c r="AL1594" s="69">
        <v>0</v>
      </c>
      <c r="AM1594" s="69">
        <v>1</v>
      </c>
      <c r="AN1594" s="69">
        <v>1</v>
      </c>
      <c r="AO1594" s="69">
        <v>0</v>
      </c>
      <c r="AP1594" s="69">
        <v>0.2</v>
      </c>
      <c r="AQ1594" s="84">
        <v>5</v>
      </c>
      <c r="AR1594" s="69">
        <v>2</v>
      </c>
      <c r="AS1594" s="69">
        <v>0</v>
      </c>
      <c r="AT1594" s="69">
        <v>0</v>
      </c>
      <c r="AU1594" s="69">
        <v>0</v>
      </c>
      <c r="AV1594" s="69">
        <v>0</v>
      </c>
      <c r="AW1594" s="69">
        <v>0</v>
      </c>
      <c r="AX1594" s="69">
        <v>0</v>
      </c>
      <c r="AY1594" s="69">
        <v>0</v>
      </c>
      <c r="AZ1594" s="69">
        <v>0</v>
      </c>
      <c r="BA1594" s="69">
        <v>0</v>
      </c>
      <c r="BB1594" s="69">
        <v>0</v>
      </c>
      <c r="BC1594" s="69">
        <v>0</v>
      </c>
      <c r="BD1594" s="69">
        <v>0</v>
      </c>
      <c r="BE1594" s="69">
        <v>0</v>
      </c>
      <c r="BF1594" s="69">
        <v>0</v>
      </c>
      <c r="BG1594" s="69">
        <v>0</v>
      </c>
      <c r="BH1594" s="69">
        <v>0</v>
      </c>
      <c r="BI1594" s="69" t="s">
        <v>3577</v>
      </c>
      <c r="BK1594" s="69">
        <v>3</v>
      </c>
      <c r="BL1594" s="69">
        <v>2</v>
      </c>
      <c r="BM1594" s="69">
        <v>2</v>
      </c>
      <c r="BN1594" s="69">
        <v>31</v>
      </c>
      <c r="BO1594" s="89">
        <v>0</v>
      </c>
      <c r="BP1594" s="69">
        <v>1</v>
      </c>
      <c r="BQ1594" s="69">
        <v>1</v>
      </c>
      <c r="BR1594" s="69">
        <v>203</v>
      </c>
      <c r="BS1594" s="69">
        <v>1200</v>
      </c>
      <c r="BT1594" s="69">
        <v>0</v>
      </c>
      <c r="BU1594" s="69">
        <v>0</v>
      </c>
      <c r="BV1594" s="69">
        <v>1000</v>
      </c>
      <c r="BW1594" s="69">
        <v>434</v>
      </c>
      <c r="BX1594" s="69" t="s">
        <v>3578</v>
      </c>
      <c r="BY1594" s="69">
        <v>0</v>
      </c>
      <c r="BZ1594" s="69">
        <v>0</v>
      </c>
      <c r="CA1594" s="69">
        <v>31</v>
      </c>
      <c r="CB1594" s="89">
        <v>0</v>
      </c>
      <c r="CC1594" s="69">
        <v>0</v>
      </c>
      <c r="CD1594" s="69">
        <v>0</v>
      </c>
      <c r="CE1594" s="69">
        <v>0</v>
      </c>
      <c r="CF1594" s="69">
        <v>0</v>
      </c>
      <c r="CG1594" s="69">
        <v>0</v>
      </c>
      <c r="CH1594" s="69">
        <v>0</v>
      </c>
      <c r="CI1594" s="69">
        <v>0</v>
      </c>
      <c r="CJ1594" s="69">
        <v>0</v>
      </c>
      <c r="CL1594" s="69">
        <v>0</v>
      </c>
      <c r="CM1594" s="69">
        <v>0</v>
      </c>
      <c r="CN1594" s="69">
        <v>0</v>
      </c>
      <c r="CO1594" s="89">
        <v>0</v>
      </c>
      <c r="CP1594" s="69">
        <v>0</v>
      </c>
      <c r="CQ1594" s="69">
        <v>0</v>
      </c>
      <c r="CR1594" s="69">
        <v>0</v>
      </c>
      <c r="CS1594" s="69">
        <v>0</v>
      </c>
      <c r="CT1594" s="89">
        <v>0</v>
      </c>
      <c r="CU1594" s="69">
        <v>0</v>
      </c>
      <c r="CV1594" s="69">
        <v>0</v>
      </c>
      <c r="CW1594" s="69">
        <v>0</v>
      </c>
      <c r="CZ1594" s="69">
        <v>0</v>
      </c>
      <c r="DA1594" s="69">
        <v>0</v>
      </c>
      <c r="DB1594" s="69">
        <v>0</v>
      </c>
      <c r="DC1594" s="69">
        <v>0</v>
      </c>
      <c r="DD1594" s="69">
        <v>0</v>
      </c>
      <c r="DE1594" s="69">
        <v>0</v>
      </c>
      <c r="DF1594" s="69">
        <v>0</v>
      </c>
      <c r="DG1594" s="69">
        <v>1</v>
      </c>
      <c r="DI1594" s="69" t="e">
        <f>INDEX(Sheet3!$E$78:$E$1130,MATCH(A1594,Sheet3!$D$78:$D$1130,0))</f>
        <v>#N/A</v>
      </c>
      <c r="DJ1594" s="69" t="str">
        <f t="shared" si="302"/>
        <v>item.ps_bee_repeater</v>
      </c>
      <c r="DK1594" s="69" t="s">
        <v>3579</v>
      </c>
      <c r="DL1594" s="69"/>
      <c r="DM1594" s="94" t="s">
        <v>3580</v>
      </c>
      <c r="DN1594" s="69" t="str">
        <f>"造成["&amp;INDEX(Sheet5!$L$2:$L$11,MATCH(BL1594,Sheet5!$J$2:$J$11,0))&amp;":"&amp;BR1594&amp;"*"&amp;BS1594/1000&amp;"]"&amp;INDEX(Sheet5!$I$2:$I$4,MATCH(BR1594,Sheet5!$H$2:$H$4,0))&amp;"的"&amp;INDEX(Sheet5!$K$2:$K$11,MATCH(BL1594,Sheet5!$J$2:$J$11,0))</f>
        <v>造成[ui.cs_orange:203*1.2]的物理伤害。</v>
      </c>
      <c r="DO1594" s="94"/>
      <c r="DP1594" s="94"/>
      <c r="DQ1594" s="94"/>
      <c r="DR1594" s="69" t="e">
        <f t="shared" si="303"/>
        <v>#N/A</v>
      </c>
      <c r="DS1594" s="90">
        <f>MATCH(A1594,Sheet5!D:D,0)</f>
        <v>725</v>
      </c>
      <c r="DT1594" s="94" t="e">
        <f>MATCH(A1594,Sheet5!F:F,0)</f>
        <v>#N/A</v>
      </c>
      <c r="DU1594" s="69">
        <v>0</v>
      </c>
      <c r="DV1594" s="69">
        <v>0</v>
      </c>
      <c r="DW1594" s="69">
        <v>0</v>
      </c>
      <c r="DX1594" s="69">
        <v>0</v>
      </c>
      <c r="DY1594" s="69">
        <v>0</v>
      </c>
    </row>
    <row r="1595" spans="1:129" ht="15">
      <c r="A1595" s="69">
        <v>50105</v>
      </c>
      <c r="B1595" s="69">
        <v>0</v>
      </c>
      <c r="C1595" s="69">
        <v>1</v>
      </c>
      <c r="D1595" s="69" t="s">
        <v>3581</v>
      </c>
      <c r="E1595" s="69" t="s">
        <v>3582</v>
      </c>
      <c r="F1595" s="161" t="s">
        <v>3583</v>
      </c>
      <c r="G1595" s="69">
        <v>1</v>
      </c>
      <c r="H1595" s="69" t="s">
        <v>582</v>
      </c>
      <c r="I1595" s="69">
        <v>150</v>
      </c>
      <c r="J1595" s="69">
        <v>450</v>
      </c>
      <c r="K1595" s="69">
        <v>0</v>
      </c>
      <c r="M1595" s="69">
        <v>457</v>
      </c>
      <c r="N1595" s="69" t="s">
        <v>583</v>
      </c>
      <c r="O1595" s="69">
        <v>0</v>
      </c>
      <c r="P1595" s="69">
        <v>1</v>
      </c>
      <c r="Q1595" s="69">
        <v>1</v>
      </c>
      <c r="R1595" s="69">
        <v>1</v>
      </c>
      <c r="S1595" s="69">
        <v>0</v>
      </c>
      <c r="T1595" s="69">
        <v>0</v>
      </c>
      <c r="U1595" s="69">
        <v>0</v>
      </c>
      <c r="V1595" s="69">
        <v>0</v>
      </c>
      <c r="W1595" s="69">
        <v>0</v>
      </c>
      <c r="X1595" s="69">
        <v>0</v>
      </c>
      <c r="Y1595" s="69">
        <v>0</v>
      </c>
      <c r="Z1595" s="69">
        <v>500</v>
      </c>
      <c r="AA1595" s="69">
        <v>2</v>
      </c>
      <c r="AB1595" s="69">
        <v>31</v>
      </c>
      <c r="AC1595" s="69">
        <v>0</v>
      </c>
      <c r="AD1595" s="69">
        <v>0</v>
      </c>
      <c r="AE1595" s="69">
        <v>0</v>
      </c>
      <c r="AF1595" s="69">
        <v>20</v>
      </c>
      <c r="AG1595" s="69">
        <v>0</v>
      </c>
      <c r="AH1595" s="69">
        <v>7</v>
      </c>
      <c r="AI1595" s="69">
        <v>0</v>
      </c>
      <c r="AJ1595" s="69">
        <v>3</v>
      </c>
      <c r="AK1595" s="69">
        <v>0</v>
      </c>
      <c r="AL1595" s="69">
        <v>0</v>
      </c>
      <c r="AM1595" s="69">
        <v>1</v>
      </c>
      <c r="AN1595" s="69">
        <v>1</v>
      </c>
      <c r="AO1595" s="69">
        <v>0</v>
      </c>
      <c r="AP1595" s="69">
        <v>0</v>
      </c>
      <c r="AQ1595" s="84">
        <v>0</v>
      </c>
      <c r="AR1595" s="69">
        <v>0</v>
      </c>
      <c r="AS1595" s="69">
        <v>0</v>
      </c>
      <c r="AT1595" s="69">
        <v>0</v>
      </c>
      <c r="AU1595" s="69">
        <v>0</v>
      </c>
      <c r="AV1595" s="69">
        <v>0</v>
      </c>
      <c r="AW1595" s="69">
        <v>0</v>
      </c>
      <c r="AX1595" s="69">
        <v>0</v>
      </c>
      <c r="AY1595" s="69">
        <v>0</v>
      </c>
      <c r="AZ1595" s="69">
        <v>0</v>
      </c>
      <c r="BA1595" s="69">
        <v>1</v>
      </c>
      <c r="BB1595" s="69">
        <v>-1</v>
      </c>
      <c r="BC1595" s="69">
        <v>0</v>
      </c>
      <c r="BD1595" s="69">
        <v>0</v>
      </c>
      <c r="BE1595" s="69">
        <v>0</v>
      </c>
      <c r="BF1595" s="69">
        <v>0</v>
      </c>
      <c r="BG1595" s="69">
        <v>0</v>
      </c>
      <c r="BH1595" s="69">
        <v>0</v>
      </c>
      <c r="BI1595" s="69" t="s">
        <v>584</v>
      </c>
      <c r="BK1595" s="69">
        <v>3</v>
      </c>
      <c r="BL1595" s="69">
        <v>3</v>
      </c>
      <c r="BM1595" s="69">
        <v>2</v>
      </c>
      <c r="BN1595" s="69">
        <v>31</v>
      </c>
      <c r="BO1595" s="89">
        <v>0</v>
      </c>
      <c r="BP1595" s="69">
        <v>1</v>
      </c>
      <c r="BQ1595" s="69">
        <v>1</v>
      </c>
      <c r="BR1595" s="69">
        <v>204</v>
      </c>
      <c r="BS1595" s="69">
        <v>640</v>
      </c>
      <c r="BT1595" s="69">
        <v>0</v>
      </c>
      <c r="BU1595" s="69">
        <v>0</v>
      </c>
      <c r="BV1595" s="69">
        <v>1000</v>
      </c>
      <c r="BW1595" s="69">
        <v>450</v>
      </c>
      <c r="BY1595" s="69">
        <v>0</v>
      </c>
      <c r="BZ1595" s="69">
        <v>0</v>
      </c>
      <c r="CA1595" s="69">
        <v>0</v>
      </c>
      <c r="CB1595" s="69">
        <v>0</v>
      </c>
      <c r="CC1595" s="69">
        <v>0</v>
      </c>
      <c r="CD1595" s="69">
        <v>0</v>
      </c>
      <c r="CE1595" s="69">
        <v>0</v>
      </c>
      <c r="CF1595" s="69">
        <v>0</v>
      </c>
      <c r="CG1595" s="69">
        <v>0</v>
      </c>
      <c r="CH1595" s="69">
        <v>0</v>
      </c>
      <c r="CI1595" s="69">
        <v>0</v>
      </c>
      <c r="CJ1595" s="69">
        <v>0</v>
      </c>
      <c r="CL1595" s="69">
        <v>0</v>
      </c>
      <c r="CM1595" s="69">
        <v>0</v>
      </c>
      <c r="CN1595" s="69">
        <v>0</v>
      </c>
      <c r="CO1595" s="89">
        <v>0</v>
      </c>
      <c r="CP1595" s="69">
        <v>0</v>
      </c>
      <c r="CQ1595" s="69">
        <v>0</v>
      </c>
      <c r="CR1595" s="69">
        <v>0</v>
      </c>
      <c r="CS1595" s="69">
        <v>0</v>
      </c>
      <c r="CT1595" s="69">
        <v>0</v>
      </c>
      <c r="CU1595" s="69">
        <v>0</v>
      </c>
      <c r="CV1595" s="69">
        <v>0</v>
      </c>
      <c r="CW1595" s="69">
        <v>0</v>
      </c>
      <c r="CZ1595" s="69">
        <v>0</v>
      </c>
      <c r="DA1595" s="69">
        <v>0</v>
      </c>
      <c r="DB1595" s="69">
        <v>0</v>
      </c>
      <c r="DC1595" s="69">
        <v>0</v>
      </c>
      <c r="DD1595" s="69">
        <v>0</v>
      </c>
      <c r="DE1595" s="69">
        <v>0</v>
      </c>
      <c r="DF1595" s="69">
        <v>0</v>
      </c>
      <c r="DG1595" s="69">
        <v>1</v>
      </c>
      <c r="DI1595" s="69" t="e">
        <f>INDEX(Sheet3!$E$78:$E$1130,MATCH(A1595,Sheet3!$D$78:$D$1130,0))</f>
        <v>#N/A</v>
      </c>
      <c r="DJ1595" s="69" t="str">
        <f t="shared" si="302"/>
        <v>item.ps_dragon_blast_cannon</v>
      </c>
      <c r="DK1595" s="69" t="s">
        <v>3584</v>
      </c>
      <c r="DL1595" s="93" t="str">
        <f t="shared" ref="DL1595:DL1596" si="304">DM1595&amp;DN1595</f>
        <v>喷出炙热的火焰攻击敌人，每0.5秒造成[ui.cs_blue:204*0.64]的火系伤害。</v>
      </c>
      <c r="DM1595" s="165" t="s">
        <v>3585</v>
      </c>
      <c r="DN1595" s="69" t="str">
        <f>"造成["&amp;INDEX(Sheet5!$L$2:$L$11,MATCH(BL1595,Sheet5!$J$2:$J$11,0))&amp;":"&amp;BR1595&amp;"*"&amp;BS1595/1000&amp;"]"&amp;INDEX(Sheet5!$I$2:$I$4,MATCH(BR1595,Sheet5!$H$2:$H$4,0))&amp;"的"&amp;INDEX(Sheet5!$K$2:$K$11,MATCH(BL1595,Sheet5!$J$2:$J$11,0))</f>
        <v>造成[ui.cs_blue:204*0.64]的火系伤害。</v>
      </c>
      <c r="DO1595" s="69" t="e">
        <f>"造成["&amp;INDEX(Sheet5!$L$2:$L$11,MATCH(BY1595,Sheet5!$J$2:$J$11,0))&amp;":"&amp;CE1595&amp;"*"&amp;CF1595/1000&amp;"]"&amp;INDEX(Sheet5!$I$2:$I$4,MATCH(CE1595,Sheet5!$H$2:$H$4,0))&amp;"的"&amp;INDEX(Sheet5!$K$2:$K$11,MATCH(BY1595,Sheet5!$J$2:$J$11,0))</f>
        <v>#N/A</v>
      </c>
      <c r="DP1595" s="69"/>
      <c r="DQ1595" s="69"/>
      <c r="DR1595" s="69" t="e">
        <f t="shared" si="303"/>
        <v>#N/A</v>
      </c>
      <c r="DS1595" s="90">
        <f>MATCH(A1595,Sheet5!D:D,0)</f>
        <v>726</v>
      </c>
      <c r="DT1595" s="94" t="e">
        <f>MATCH(A1595,Sheet5!F:F,0)</f>
        <v>#N/A</v>
      </c>
      <c r="DU1595" s="69" t="e">
        <f>"["&amp;INDEX(Sheet5!$L$2:$L$11,MATCH(CD1595,Sheet5!$J$2:$J$11,0))&amp;":"&amp;CJ1595&amp;"*"&amp;CK1595/1000&amp;"]"&amp;INDEX(Sheet5!$I$2:$I$4,MATCH(CJ1595,Sheet5!$H$2:$H$4,0))</f>
        <v>#N/A</v>
      </c>
      <c r="DV1595" s="69">
        <v>0</v>
      </c>
      <c r="DW1595" s="69">
        <v>0</v>
      </c>
      <c r="DX1595" s="69">
        <v>0</v>
      </c>
      <c r="DY1595" s="69">
        <v>0</v>
      </c>
    </row>
    <row r="1596" spans="1:129" ht="14.25">
      <c r="A1596" s="69">
        <v>50120</v>
      </c>
      <c r="B1596" s="69">
        <v>300010</v>
      </c>
      <c r="C1596" s="69">
        <v>1</v>
      </c>
      <c r="D1596" s="69" t="s">
        <v>3586</v>
      </c>
      <c r="E1596" s="69" t="s">
        <v>3587</v>
      </c>
      <c r="F1596" s="161" t="s">
        <v>3588</v>
      </c>
      <c r="G1596" s="69">
        <v>1</v>
      </c>
      <c r="H1596" s="69" t="s">
        <v>582</v>
      </c>
      <c r="I1596" s="69">
        <v>150</v>
      </c>
      <c r="J1596" s="69">
        <v>450</v>
      </c>
      <c r="K1596" s="69">
        <v>0</v>
      </c>
      <c r="M1596" s="69">
        <v>555</v>
      </c>
      <c r="N1596" s="69" t="s">
        <v>583</v>
      </c>
      <c r="O1596" s="69">
        <v>0</v>
      </c>
      <c r="P1596" s="69">
        <v>1</v>
      </c>
      <c r="Q1596" s="69">
        <v>1</v>
      </c>
      <c r="R1596" s="69">
        <v>1</v>
      </c>
      <c r="S1596" s="69">
        <v>0</v>
      </c>
      <c r="T1596" s="69">
        <v>0</v>
      </c>
      <c r="U1596" s="69">
        <v>0</v>
      </c>
      <c r="V1596" s="69">
        <v>0</v>
      </c>
      <c r="W1596" s="69">
        <v>0</v>
      </c>
      <c r="X1596" s="69">
        <v>0</v>
      </c>
      <c r="Y1596" s="69">
        <v>0</v>
      </c>
      <c r="Z1596" s="69">
        <v>500</v>
      </c>
      <c r="AA1596" s="69">
        <v>2</v>
      </c>
      <c r="AB1596" s="69">
        <v>31</v>
      </c>
      <c r="AC1596" s="69">
        <v>0</v>
      </c>
      <c r="AD1596" s="69">
        <v>0</v>
      </c>
      <c r="AE1596" s="69">
        <v>0</v>
      </c>
      <c r="AF1596" s="69">
        <v>20</v>
      </c>
      <c r="AG1596" s="69">
        <v>0</v>
      </c>
      <c r="AH1596" s="69">
        <v>7</v>
      </c>
      <c r="AI1596" s="69">
        <v>0</v>
      </c>
      <c r="AJ1596" s="69">
        <v>3</v>
      </c>
      <c r="AK1596" s="69">
        <v>0</v>
      </c>
      <c r="AL1596" s="69">
        <v>0</v>
      </c>
      <c r="AM1596" s="69">
        <v>1</v>
      </c>
      <c r="AN1596" s="69">
        <v>1</v>
      </c>
      <c r="AO1596" s="69">
        <v>0</v>
      </c>
      <c r="AP1596" s="69">
        <v>0</v>
      </c>
      <c r="AQ1596" s="84">
        <v>0</v>
      </c>
      <c r="AR1596" s="69">
        <v>0</v>
      </c>
      <c r="AS1596" s="69">
        <v>0</v>
      </c>
      <c r="AT1596" s="69">
        <v>0</v>
      </c>
      <c r="AU1596" s="69">
        <v>0</v>
      </c>
      <c r="AV1596" s="69">
        <v>0</v>
      </c>
      <c r="AW1596" s="69">
        <v>0</v>
      </c>
      <c r="AX1596" s="69">
        <v>0</v>
      </c>
      <c r="AY1596" s="69">
        <v>0</v>
      </c>
      <c r="AZ1596" s="69">
        <v>0</v>
      </c>
      <c r="BA1596" s="69">
        <v>1</v>
      </c>
      <c r="BB1596" s="69">
        <v>-1</v>
      </c>
      <c r="BC1596" s="69">
        <v>0</v>
      </c>
      <c r="BD1596" s="69">
        <v>0</v>
      </c>
      <c r="BE1596" s="69">
        <v>0</v>
      </c>
      <c r="BF1596" s="69">
        <v>0</v>
      </c>
      <c r="BG1596" s="69">
        <v>0</v>
      </c>
      <c r="BH1596" s="69">
        <v>0</v>
      </c>
      <c r="BI1596" s="69" t="s">
        <v>584</v>
      </c>
      <c r="BK1596" s="69">
        <v>3</v>
      </c>
      <c r="BL1596" s="69">
        <v>4</v>
      </c>
      <c r="BM1596" s="69">
        <v>2</v>
      </c>
      <c r="BN1596" s="69">
        <v>31</v>
      </c>
      <c r="BO1596" s="89">
        <v>0</v>
      </c>
      <c r="BP1596" s="69">
        <v>1</v>
      </c>
      <c r="BQ1596" s="69">
        <v>1</v>
      </c>
      <c r="BR1596" s="69">
        <v>204</v>
      </c>
      <c r="BS1596" s="69">
        <v>640</v>
      </c>
      <c r="BT1596" s="69">
        <v>0</v>
      </c>
      <c r="BU1596" s="69">
        <v>0</v>
      </c>
      <c r="BV1596" s="69">
        <v>1000</v>
      </c>
      <c r="BW1596" s="69">
        <v>556</v>
      </c>
      <c r="BY1596" s="69">
        <v>10</v>
      </c>
      <c r="BZ1596" s="69">
        <v>2</v>
      </c>
      <c r="CA1596" s="69">
        <v>31</v>
      </c>
      <c r="CB1596" s="89">
        <v>0</v>
      </c>
      <c r="CC1596" s="69">
        <v>0</v>
      </c>
      <c r="CD1596" s="69">
        <v>1</v>
      </c>
      <c r="CE1596" s="69">
        <v>1</v>
      </c>
      <c r="CF1596" s="69">
        <v>1372139</v>
      </c>
      <c r="CG1596" s="69">
        <v>0</v>
      </c>
      <c r="CH1596" s="69">
        <v>0</v>
      </c>
      <c r="CI1596" s="69">
        <v>1000</v>
      </c>
      <c r="CJ1596" s="69">
        <v>0</v>
      </c>
      <c r="CL1596" s="69">
        <v>0</v>
      </c>
      <c r="CM1596" s="69">
        <v>0</v>
      </c>
      <c r="CN1596" s="69">
        <v>0</v>
      </c>
      <c r="CO1596" s="89">
        <v>0</v>
      </c>
      <c r="CP1596" s="69">
        <v>0</v>
      </c>
      <c r="CQ1596" s="69">
        <v>0</v>
      </c>
      <c r="CR1596" s="69">
        <v>0</v>
      </c>
      <c r="CS1596" s="69">
        <v>0</v>
      </c>
      <c r="CT1596" s="69">
        <v>0</v>
      </c>
      <c r="CU1596" s="69">
        <v>0</v>
      </c>
      <c r="CV1596" s="69">
        <v>0</v>
      </c>
      <c r="CW1596" s="69">
        <v>0</v>
      </c>
      <c r="CZ1596" s="69">
        <v>0</v>
      </c>
      <c r="DA1596" s="69">
        <v>0</v>
      </c>
      <c r="DB1596" s="69">
        <v>0</v>
      </c>
      <c r="DC1596" s="69">
        <v>0</v>
      </c>
      <c r="DD1596" s="69">
        <v>0</v>
      </c>
      <c r="DE1596" s="69">
        <v>0</v>
      </c>
      <c r="DF1596" s="69">
        <v>0</v>
      </c>
      <c r="DG1596" s="69">
        <v>1</v>
      </c>
      <c r="DI1596" s="69" t="e">
        <f>INDEX(Sheet3!$E$78:$E$1130,MATCH(A1596,Sheet3!$D$78:$D$1130,0))</f>
        <v>#N/A</v>
      </c>
      <c r="DJ1596" s="69" t="str">
        <f t="shared" si="302"/>
        <v>item.ps_icedragon_blast_cannon</v>
      </c>
      <c r="DK1596" s="69" t="s">
        <v>3589</v>
      </c>
      <c r="DL1596" s="93" t="str">
        <f t="shared" si="304"/>
        <v>喷出冰冷的气流攻击敌人，每0.5秒造成[ui.cs_blue:204*0.64]的寒系伤害。</v>
      </c>
      <c r="DM1596" s="25" t="s">
        <v>3590</v>
      </c>
      <c r="DN1596" s="69" t="str">
        <f>"造成["&amp;INDEX(Sheet5!$L$2:$L$11,MATCH(BL1596,Sheet5!$J$2:$J$11,0))&amp;":"&amp;BR1596&amp;"*"&amp;BS1596/1000&amp;"]"&amp;INDEX(Sheet5!$I$2:$I$4,MATCH(BR1596,Sheet5!$H$2:$H$4,0))&amp;"的"&amp;INDEX(Sheet5!$K$2:$K$11,MATCH(BL1596,Sheet5!$J$2:$J$11,0))</f>
        <v>造成[ui.cs_blue:204*0.64]的寒系伤害。</v>
      </c>
      <c r="DO1596" s="69" t="e">
        <f>"造成["&amp;INDEX(Sheet5!$L$2:$L$11,MATCH(BY1596,Sheet5!$J$2:$J$11,0))&amp;":"&amp;CE1596&amp;"*"&amp;CF1596/1000&amp;"]"&amp;INDEX(Sheet5!$I$2:$I$4,MATCH(CE1596,Sheet5!$H$2:$H$4,0))&amp;"的"&amp;INDEX(Sheet5!$K$2:$K$11,MATCH(BY1596,Sheet5!$J$2:$J$11,0))</f>
        <v>#N/A</v>
      </c>
      <c r="DP1596" s="69"/>
      <c r="DQ1596" s="69"/>
      <c r="DR1596" s="69" t="e">
        <f t="shared" si="303"/>
        <v>#N/A</v>
      </c>
      <c r="DS1596" s="90">
        <f>MATCH(A1596,Sheet5!D:D,0)</f>
        <v>785</v>
      </c>
      <c r="DT1596" s="94" t="e">
        <f>MATCH(A1596,Sheet5!F:F,0)</f>
        <v>#N/A</v>
      </c>
      <c r="DU1596" s="69" t="e">
        <f>"["&amp;INDEX(Sheet5!$L$2:$L$11,MATCH(CD1596,Sheet5!$J$2:$J$11,0))&amp;":"&amp;CJ1596&amp;"*"&amp;CK1596/1000&amp;"]"&amp;INDEX(Sheet5!$I$2:$I$4,MATCH(CJ1596,Sheet5!$H$2:$H$4,0))</f>
        <v>#N/A</v>
      </c>
      <c r="DV1596" s="69">
        <v>0</v>
      </c>
      <c r="DW1596" s="69">
        <v>0</v>
      </c>
      <c r="DX1596" s="69">
        <v>0</v>
      </c>
      <c r="DY1596" s="69">
        <v>0</v>
      </c>
    </row>
    <row r="1597" spans="1:129" ht="14.25">
      <c r="A1597" s="69">
        <v>50122</v>
      </c>
      <c r="B1597" s="69">
        <v>300007</v>
      </c>
      <c r="C1597" s="69">
        <v>1</v>
      </c>
      <c r="D1597" s="69" t="s">
        <v>3591</v>
      </c>
      <c r="E1597" s="69" t="s">
        <v>3587</v>
      </c>
      <c r="F1597" s="161" t="s">
        <v>3588</v>
      </c>
      <c r="G1597" s="69">
        <v>0</v>
      </c>
      <c r="H1597" s="69" t="s">
        <v>654</v>
      </c>
      <c r="I1597" s="69">
        <v>150</v>
      </c>
      <c r="J1597" s="69">
        <v>450</v>
      </c>
      <c r="K1597" s="69">
        <v>0</v>
      </c>
      <c r="M1597" s="69">
        <v>624</v>
      </c>
      <c r="N1597" s="69" t="s">
        <v>583</v>
      </c>
      <c r="O1597" s="69">
        <v>0</v>
      </c>
      <c r="P1597" s="69">
        <v>1</v>
      </c>
      <c r="Q1597" s="69">
        <v>1</v>
      </c>
      <c r="R1597" s="69">
        <v>1</v>
      </c>
      <c r="S1597" s="69">
        <v>0</v>
      </c>
      <c r="T1597" s="69">
        <v>0</v>
      </c>
      <c r="U1597" s="69">
        <v>0</v>
      </c>
      <c r="V1597" s="69">
        <v>0</v>
      </c>
      <c r="W1597" s="69">
        <v>0</v>
      </c>
      <c r="X1597" s="69">
        <v>0</v>
      </c>
      <c r="Y1597" s="69">
        <v>0</v>
      </c>
      <c r="Z1597" s="69">
        <v>500</v>
      </c>
      <c r="AA1597" s="69">
        <v>2</v>
      </c>
      <c r="AB1597" s="69">
        <v>31</v>
      </c>
      <c r="AC1597" s="69">
        <v>0</v>
      </c>
      <c r="AD1597" s="69">
        <v>0</v>
      </c>
      <c r="AE1597" s="69">
        <v>0</v>
      </c>
      <c r="AF1597" s="69">
        <v>20</v>
      </c>
      <c r="AG1597" s="69">
        <v>0</v>
      </c>
      <c r="AH1597" s="69">
        <v>7</v>
      </c>
      <c r="AI1597" s="69">
        <v>0</v>
      </c>
      <c r="AJ1597" s="69">
        <v>3</v>
      </c>
      <c r="AK1597" s="69">
        <v>0</v>
      </c>
      <c r="AL1597" s="69">
        <v>0</v>
      </c>
      <c r="AM1597" s="69">
        <v>1</v>
      </c>
      <c r="AN1597" s="69">
        <v>1</v>
      </c>
      <c r="AO1597" s="69">
        <v>0</v>
      </c>
      <c r="AP1597" s="69">
        <v>0</v>
      </c>
      <c r="AQ1597" s="84">
        <v>0</v>
      </c>
      <c r="AR1597" s="69">
        <v>0</v>
      </c>
      <c r="AS1597" s="69">
        <v>0</v>
      </c>
      <c r="AT1597" s="69">
        <v>0</v>
      </c>
      <c r="AU1597" s="69">
        <v>0</v>
      </c>
      <c r="AV1597" s="69">
        <v>0</v>
      </c>
      <c r="AW1597" s="69">
        <v>0</v>
      </c>
      <c r="AX1597" s="69">
        <v>0</v>
      </c>
      <c r="AY1597" s="69">
        <v>0</v>
      </c>
      <c r="AZ1597" s="69">
        <v>0</v>
      </c>
      <c r="BA1597" s="69">
        <v>1</v>
      </c>
      <c r="BB1597" s="69">
        <v>-1</v>
      </c>
      <c r="BC1597" s="69">
        <v>0</v>
      </c>
      <c r="BD1597" s="69">
        <v>0</v>
      </c>
      <c r="BE1597" s="69">
        <v>0</v>
      </c>
      <c r="BF1597" s="69">
        <v>0</v>
      </c>
      <c r="BG1597" s="69">
        <v>0</v>
      </c>
      <c r="BH1597" s="69">
        <v>0</v>
      </c>
      <c r="BI1597" s="69" t="s">
        <v>584</v>
      </c>
      <c r="BK1597" s="69">
        <v>3</v>
      </c>
      <c r="BL1597" s="69">
        <v>4</v>
      </c>
      <c r="BM1597" s="69">
        <v>2</v>
      </c>
      <c r="BN1597" s="69">
        <v>31</v>
      </c>
      <c r="BO1597" s="89">
        <v>0</v>
      </c>
      <c r="BP1597" s="69">
        <v>1</v>
      </c>
      <c r="BQ1597" s="69">
        <v>1</v>
      </c>
      <c r="BR1597" s="69">
        <v>204</v>
      </c>
      <c r="BS1597" s="69">
        <v>550</v>
      </c>
      <c r="BT1597" s="69">
        <v>0</v>
      </c>
      <c r="BU1597" s="69">
        <v>0</v>
      </c>
      <c r="BV1597" s="69">
        <v>1000</v>
      </c>
      <c r="BW1597" s="69">
        <v>556</v>
      </c>
      <c r="BY1597" s="69">
        <v>10</v>
      </c>
      <c r="BZ1597" s="69">
        <v>2</v>
      </c>
      <c r="CA1597" s="69">
        <v>31</v>
      </c>
      <c r="CB1597" s="89">
        <v>0</v>
      </c>
      <c r="CC1597" s="69">
        <v>0</v>
      </c>
      <c r="CD1597" s="69">
        <v>1</v>
      </c>
      <c r="CE1597" s="69">
        <v>1</v>
      </c>
      <c r="CF1597" s="69">
        <v>1372139</v>
      </c>
      <c r="CG1597" s="69">
        <v>0</v>
      </c>
      <c r="CH1597" s="69">
        <v>0</v>
      </c>
      <c r="CI1597" s="69">
        <v>1000</v>
      </c>
      <c r="CJ1597" s="69">
        <v>0</v>
      </c>
      <c r="CL1597" s="69">
        <v>0</v>
      </c>
      <c r="CM1597" s="69">
        <v>0</v>
      </c>
      <c r="CN1597" s="69">
        <v>0</v>
      </c>
      <c r="CO1597" s="89">
        <v>0</v>
      </c>
      <c r="CP1597" s="69">
        <v>0</v>
      </c>
      <c r="CQ1597" s="69">
        <v>0</v>
      </c>
      <c r="CR1597" s="69">
        <v>0</v>
      </c>
      <c r="CS1597" s="69">
        <v>0</v>
      </c>
      <c r="CT1597" s="69">
        <v>0</v>
      </c>
      <c r="CU1597" s="69">
        <v>0</v>
      </c>
      <c r="CV1597" s="69">
        <v>0</v>
      </c>
      <c r="CW1597" s="69">
        <v>0</v>
      </c>
      <c r="CZ1597" s="69">
        <v>0</v>
      </c>
      <c r="DA1597" s="69">
        <v>0</v>
      </c>
      <c r="DB1597" s="69">
        <v>0</v>
      </c>
      <c r="DC1597" s="69">
        <v>0</v>
      </c>
      <c r="DD1597" s="69">
        <v>0</v>
      </c>
      <c r="DE1597" s="69">
        <v>0</v>
      </c>
      <c r="DF1597" s="69">
        <v>0</v>
      </c>
      <c r="DG1597" s="69">
        <v>1</v>
      </c>
      <c r="DI1597" s="69" t="e">
        <f>INDEX(Sheet3!$E$78:$E$1130,MATCH(A1597,Sheet3!$D$78:$D$1130,0))</f>
        <v>#N/A</v>
      </c>
      <c r="DJ1597" s="69" t="str">
        <f t="shared" si="302"/>
        <v>item.ps_icedragon_blast_cannon</v>
      </c>
      <c r="DK1597" s="69" t="s">
        <v>3589</v>
      </c>
      <c r="DL1597" s="69"/>
      <c r="DM1597" s="69" t="s">
        <v>3592</v>
      </c>
      <c r="DN1597" s="69" t="str">
        <f>"造成["&amp;INDEX(Sheet5!$L$2:$L$11,MATCH(BL1597,Sheet5!$J$2:$J$11,0))&amp;":"&amp;BR1597&amp;"*"&amp;BS1597/1000&amp;"]"&amp;INDEX(Sheet5!$I$2:$I$4,MATCH(BR1597,Sheet5!$H$2:$H$4,0))&amp;"的"&amp;INDEX(Sheet5!$K$2:$K$11,MATCH(BL1597,Sheet5!$J$2:$J$11,0))</f>
        <v>造成[ui.cs_blue:204*0.55]的寒系伤害。</v>
      </c>
      <c r="DO1597" s="69"/>
      <c r="DP1597" s="69"/>
      <c r="DQ1597" s="69"/>
      <c r="DR1597" s="69" t="e">
        <f t="shared" si="303"/>
        <v>#N/A</v>
      </c>
      <c r="DS1597" s="90">
        <f>MATCH(A1597,Sheet5!D:D,0)</f>
        <v>713</v>
      </c>
      <c r="DT1597" s="94" t="e">
        <f>MATCH(A1597,Sheet5!F:F,0)</f>
        <v>#N/A</v>
      </c>
      <c r="DU1597" s="69">
        <v>0</v>
      </c>
      <c r="DV1597" s="69">
        <v>0</v>
      </c>
      <c r="DW1597" s="69">
        <v>0</v>
      </c>
      <c r="DX1597" s="69">
        <v>0</v>
      </c>
      <c r="DY1597" s="69">
        <v>0</v>
      </c>
    </row>
    <row r="1598" spans="1:129" ht="14.25">
      <c r="A1598" s="69">
        <v>50106</v>
      </c>
      <c r="B1598" s="69">
        <v>0</v>
      </c>
      <c r="C1598" s="69">
        <v>1</v>
      </c>
      <c r="D1598" s="69" t="s">
        <v>3593</v>
      </c>
      <c r="E1598" s="69" t="s">
        <v>3594</v>
      </c>
      <c r="F1598" s="161" t="s">
        <v>3595</v>
      </c>
      <c r="G1598" s="69">
        <v>0</v>
      </c>
      <c r="H1598" s="69" t="s">
        <v>654</v>
      </c>
      <c r="I1598" s="69">
        <v>0</v>
      </c>
      <c r="J1598" s="69">
        <v>150</v>
      </c>
      <c r="K1598" s="69">
        <v>0</v>
      </c>
      <c r="L1598" s="69" t="s">
        <v>544</v>
      </c>
      <c r="M1598" s="69">
        <v>478</v>
      </c>
      <c r="N1598" s="69" t="s">
        <v>655</v>
      </c>
      <c r="O1598" s="69">
        <v>0</v>
      </c>
      <c r="P1598" s="69">
        <v>1</v>
      </c>
      <c r="Q1598" s="69">
        <v>0</v>
      </c>
      <c r="R1598" s="69">
        <v>1</v>
      </c>
      <c r="S1598" s="69">
        <v>0</v>
      </c>
      <c r="T1598" s="69">
        <v>0</v>
      </c>
      <c r="U1598" s="69">
        <v>0</v>
      </c>
      <c r="V1598" s="69">
        <v>0</v>
      </c>
      <c r="W1598" s="69">
        <v>0</v>
      </c>
      <c r="X1598" s="69">
        <v>0</v>
      </c>
      <c r="Y1598" s="69">
        <v>0</v>
      </c>
      <c r="Z1598" s="69">
        <v>1100</v>
      </c>
      <c r="AA1598" s="69">
        <v>2</v>
      </c>
      <c r="AB1598" s="69">
        <v>31</v>
      </c>
      <c r="AC1598" s="69">
        <v>0</v>
      </c>
      <c r="AD1598" s="69">
        <v>0</v>
      </c>
      <c r="AE1598" s="69">
        <v>0</v>
      </c>
      <c r="AF1598" s="69">
        <v>1</v>
      </c>
      <c r="AG1598" s="69">
        <v>0</v>
      </c>
      <c r="AH1598" s="69">
        <v>7</v>
      </c>
      <c r="AI1598" s="69">
        <v>0</v>
      </c>
      <c r="AJ1598" s="69">
        <v>1</v>
      </c>
      <c r="AK1598" s="69">
        <v>0</v>
      </c>
      <c r="AL1598" s="69">
        <v>0</v>
      </c>
      <c r="AM1598" s="69">
        <v>1</v>
      </c>
      <c r="AN1598" s="69">
        <v>1</v>
      </c>
      <c r="AO1598" s="69">
        <v>0</v>
      </c>
      <c r="AP1598" s="69">
        <v>0</v>
      </c>
      <c r="AQ1598" s="84">
        <v>0</v>
      </c>
      <c r="AR1598" s="69">
        <v>0</v>
      </c>
      <c r="AS1598" s="69">
        <v>0</v>
      </c>
      <c r="AT1598" s="69">
        <v>0</v>
      </c>
      <c r="AU1598" s="69">
        <v>0</v>
      </c>
      <c r="AV1598" s="69">
        <v>0</v>
      </c>
      <c r="AW1598" s="69">
        <v>0</v>
      </c>
      <c r="AX1598" s="69">
        <v>0</v>
      </c>
      <c r="AY1598" s="69">
        <v>0</v>
      </c>
      <c r="AZ1598" s="69">
        <v>0</v>
      </c>
      <c r="BA1598" s="69">
        <v>0</v>
      </c>
      <c r="BB1598" s="69">
        <v>0</v>
      </c>
      <c r="BC1598" s="69">
        <v>0</v>
      </c>
      <c r="BD1598" s="69">
        <v>0</v>
      </c>
      <c r="BE1598" s="69">
        <v>0</v>
      </c>
      <c r="BF1598" s="69">
        <v>0</v>
      </c>
      <c r="BG1598" s="69">
        <v>0</v>
      </c>
      <c r="BH1598" s="69">
        <v>0</v>
      </c>
      <c r="BI1598" s="69" t="s">
        <v>3596</v>
      </c>
      <c r="BK1598" s="69">
        <v>3</v>
      </c>
      <c r="BL1598" s="69">
        <v>2</v>
      </c>
      <c r="BM1598" s="69">
        <v>2</v>
      </c>
      <c r="BN1598" s="69">
        <v>31</v>
      </c>
      <c r="BO1598" s="89">
        <v>0</v>
      </c>
      <c r="BP1598" s="69">
        <v>1</v>
      </c>
      <c r="BQ1598" s="69">
        <v>1</v>
      </c>
      <c r="BR1598" s="69">
        <v>203</v>
      </c>
      <c r="BS1598" s="69">
        <v>450</v>
      </c>
      <c r="BT1598" s="69">
        <v>0</v>
      </c>
      <c r="BU1598" s="69">
        <v>0</v>
      </c>
      <c r="BV1598" s="69">
        <v>1000</v>
      </c>
      <c r="BW1598" s="69">
        <v>479</v>
      </c>
      <c r="BX1598" s="69" t="s">
        <v>3597</v>
      </c>
      <c r="BY1598" s="69">
        <v>0</v>
      </c>
      <c r="BZ1598" s="69">
        <v>0</v>
      </c>
      <c r="CA1598" s="69">
        <v>31</v>
      </c>
      <c r="CB1598" s="89">
        <v>0</v>
      </c>
      <c r="CC1598" s="69">
        <v>0</v>
      </c>
      <c r="CD1598" s="69">
        <v>0</v>
      </c>
      <c r="CE1598" s="69">
        <v>0</v>
      </c>
      <c r="CF1598" s="69">
        <v>0</v>
      </c>
      <c r="CG1598" s="69">
        <v>0</v>
      </c>
      <c r="CH1598" s="69">
        <v>0</v>
      </c>
      <c r="CI1598" s="69">
        <v>0</v>
      </c>
      <c r="CJ1598" s="69">
        <v>0</v>
      </c>
      <c r="CL1598" s="69">
        <v>0</v>
      </c>
      <c r="CM1598" s="69">
        <v>0</v>
      </c>
      <c r="CN1598" s="69">
        <v>0</v>
      </c>
      <c r="CO1598" s="89">
        <v>0</v>
      </c>
      <c r="CP1598" s="69">
        <v>0</v>
      </c>
      <c r="CQ1598" s="69">
        <v>0</v>
      </c>
      <c r="CR1598" s="69">
        <v>0</v>
      </c>
      <c r="CS1598" s="69">
        <v>0</v>
      </c>
      <c r="CT1598" s="89">
        <v>0</v>
      </c>
      <c r="CU1598" s="69">
        <v>0</v>
      </c>
      <c r="CV1598" s="69">
        <v>0</v>
      </c>
      <c r="CW1598" s="69">
        <v>0</v>
      </c>
      <c r="CZ1598" s="69">
        <v>0</v>
      </c>
      <c r="DA1598" s="69">
        <v>0</v>
      </c>
      <c r="DB1598" s="69">
        <v>0</v>
      </c>
      <c r="DC1598" s="69">
        <v>0</v>
      </c>
      <c r="DD1598" s="69">
        <v>0</v>
      </c>
      <c r="DE1598" s="69">
        <v>0</v>
      </c>
      <c r="DF1598" s="69">
        <v>0</v>
      </c>
      <c r="DG1598" s="69">
        <v>1</v>
      </c>
      <c r="DI1598" s="69" t="e">
        <f>INDEX(Sheet3!$E$78:$E$1130,MATCH(A1598,Sheet3!$D$78:$D$1130,0))</f>
        <v>#N/A</v>
      </c>
      <c r="DJ1598" s="69" t="str">
        <f t="shared" ref="DJ1598:DJ1604" si="305">IFERROR(DI1598,F1598)</f>
        <v>item.ps_crystal_rifle</v>
      </c>
      <c r="DK1598" s="69" t="s">
        <v>3598</v>
      </c>
      <c r="DL1598" s="69"/>
      <c r="DM1598" s="69" t="s">
        <v>3599</v>
      </c>
      <c r="DN1598" s="69" t="str">
        <f>"造成["&amp;INDEX(Sheet5!$L$2:$L$11,MATCH(BL1598,Sheet5!$J$2:$J$11,0))&amp;":"&amp;BR1598&amp;"*"&amp;BS1598/1000&amp;"]"&amp;INDEX(Sheet5!$I$2:$I$4,MATCH(BR1598,Sheet5!$H$2:$H$4,0))&amp;"的"&amp;INDEX(Sheet5!$K$2:$K$11,MATCH(BL1598,Sheet5!$J$2:$J$11,0))</f>
        <v>造成[ui.cs_orange:203*0.45]的物理伤害。</v>
      </c>
      <c r="DO1598" s="69"/>
      <c r="DP1598" s="69"/>
      <c r="DQ1598" s="69"/>
      <c r="DR1598" s="69" t="e">
        <f t="shared" si="303"/>
        <v>#N/A</v>
      </c>
      <c r="DS1598" s="90">
        <f>MATCH(A1598,Sheet5!D:D,0)</f>
        <v>731</v>
      </c>
      <c r="DT1598" s="94" t="e">
        <f>MATCH(A1598,Sheet5!F:F,0)</f>
        <v>#N/A</v>
      </c>
      <c r="DU1598" s="69">
        <v>0</v>
      </c>
      <c r="DV1598" s="69">
        <v>0</v>
      </c>
      <c r="DW1598" s="69">
        <v>0</v>
      </c>
      <c r="DX1598" s="69">
        <v>0</v>
      </c>
      <c r="DY1598" s="69">
        <v>0</v>
      </c>
    </row>
    <row r="1599" spans="1:129" ht="14.25">
      <c r="A1599" s="69">
        <v>50107</v>
      </c>
      <c r="B1599" s="69">
        <v>0</v>
      </c>
      <c r="C1599" s="69">
        <v>1</v>
      </c>
      <c r="D1599" s="69" t="s">
        <v>3600</v>
      </c>
      <c r="E1599" s="69" t="s">
        <v>3601</v>
      </c>
      <c r="F1599" s="161" t="s">
        <v>3602</v>
      </c>
      <c r="G1599" s="69">
        <v>0</v>
      </c>
      <c r="H1599" s="69" t="s">
        <v>543</v>
      </c>
      <c r="I1599" s="69">
        <v>0</v>
      </c>
      <c r="J1599" s="69">
        <v>360</v>
      </c>
      <c r="K1599" s="69">
        <v>500</v>
      </c>
      <c r="L1599" s="69" t="s">
        <v>544</v>
      </c>
      <c r="M1599" s="69">
        <v>435</v>
      </c>
      <c r="N1599" s="69" t="s">
        <v>3603</v>
      </c>
      <c r="O1599" s="69">
        <v>0</v>
      </c>
      <c r="P1599" s="69">
        <v>21</v>
      </c>
      <c r="Q1599" s="69">
        <v>1</v>
      </c>
      <c r="R1599" s="69">
        <f>IF(S1599&gt;0,2,1)</f>
        <v>1</v>
      </c>
      <c r="S1599" s="69">
        <v>0</v>
      </c>
      <c r="T1599" s="69">
        <v>0</v>
      </c>
      <c r="U1599" s="69">
        <v>0</v>
      </c>
      <c r="V1599" s="69">
        <v>0</v>
      </c>
      <c r="W1599" s="69">
        <v>0</v>
      </c>
      <c r="X1599" s="69">
        <v>0</v>
      </c>
      <c r="Y1599" s="69">
        <v>0</v>
      </c>
      <c r="Z1599" s="69">
        <v>1000</v>
      </c>
      <c r="AA1599" s="69">
        <v>2</v>
      </c>
      <c r="AB1599" s="69">
        <v>31</v>
      </c>
      <c r="AC1599" s="69">
        <v>0</v>
      </c>
      <c r="AD1599" s="69">
        <v>0</v>
      </c>
      <c r="AE1599" s="69">
        <v>0</v>
      </c>
      <c r="AF1599" s="69">
        <v>1</v>
      </c>
      <c r="AG1599" s="69">
        <v>0</v>
      </c>
      <c r="AH1599" s="69">
        <v>10</v>
      </c>
      <c r="AI1599" s="69">
        <v>423</v>
      </c>
      <c r="AJ1599" s="69">
        <v>3</v>
      </c>
      <c r="AK1599" s="69">
        <v>0</v>
      </c>
      <c r="AL1599" s="69">
        <v>0</v>
      </c>
      <c r="AM1599" s="69">
        <v>1</v>
      </c>
      <c r="AN1599" s="69">
        <v>1</v>
      </c>
      <c r="AO1599" s="69">
        <v>1</v>
      </c>
      <c r="AP1599" s="69">
        <v>1</v>
      </c>
      <c r="AQ1599" s="84">
        <v>10</v>
      </c>
      <c r="AR1599" s="69">
        <v>4</v>
      </c>
      <c r="AS1599" s="69">
        <v>0</v>
      </c>
      <c r="AT1599" s="69">
        <v>0</v>
      </c>
      <c r="AU1599" s="69">
        <v>0</v>
      </c>
      <c r="AV1599" s="69">
        <v>0</v>
      </c>
      <c r="AW1599" s="69">
        <v>0</v>
      </c>
      <c r="AX1599" s="69">
        <v>0</v>
      </c>
      <c r="AY1599" s="69">
        <v>0</v>
      </c>
      <c r="AZ1599" s="69">
        <v>0</v>
      </c>
      <c r="BA1599" s="69">
        <v>0</v>
      </c>
      <c r="BB1599" s="69">
        <v>0</v>
      </c>
      <c r="BC1599" s="69">
        <v>0</v>
      </c>
      <c r="BD1599" s="69">
        <v>0</v>
      </c>
      <c r="BE1599" s="69">
        <v>0</v>
      </c>
      <c r="BF1599" s="69">
        <v>0</v>
      </c>
      <c r="BG1599" s="69">
        <v>0</v>
      </c>
      <c r="BH1599" s="69">
        <v>0</v>
      </c>
      <c r="BI1599" s="69" t="s">
        <v>3604</v>
      </c>
      <c r="BK1599" s="69">
        <v>3</v>
      </c>
      <c r="BL1599" s="69">
        <v>2</v>
      </c>
      <c r="BM1599" s="69">
        <v>2</v>
      </c>
      <c r="BN1599" s="69">
        <v>31</v>
      </c>
      <c r="BO1599" s="89">
        <v>0</v>
      </c>
      <c r="BP1599" s="69">
        <v>1</v>
      </c>
      <c r="BQ1599" s="69">
        <v>1</v>
      </c>
      <c r="BR1599" s="69">
        <v>203</v>
      </c>
      <c r="BS1599" s="69">
        <v>600</v>
      </c>
      <c r="BT1599" s="69">
        <v>0</v>
      </c>
      <c r="BU1599" s="69">
        <v>0</v>
      </c>
      <c r="BV1599" s="69">
        <v>1000</v>
      </c>
      <c r="BW1599" s="69">
        <v>436</v>
      </c>
      <c r="BX1599" s="69" t="s">
        <v>3605</v>
      </c>
      <c r="BY1599" s="69">
        <v>0</v>
      </c>
      <c r="BZ1599" s="69">
        <v>0</v>
      </c>
      <c r="CA1599" s="69">
        <v>31</v>
      </c>
      <c r="CB1599" s="89">
        <v>0</v>
      </c>
      <c r="CC1599" s="69">
        <v>0</v>
      </c>
      <c r="CD1599" s="69">
        <v>0</v>
      </c>
      <c r="CE1599" s="69">
        <v>0</v>
      </c>
      <c r="CF1599" s="69">
        <v>0</v>
      </c>
      <c r="CG1599" s="69">
        <v>0</v>
      </c>
      <c r="CH1599" s="69">
        <v>0</v>
      </c>
      <c r="CI1599" s="69">
        <v>0</v>
      </c>
      <c r="CJ1599" s="69">
        <v>0</v>
      </c>
      <c r="CL1599" s="69">
        <v>0</v>
      </c>
      <c r="CM1599" s="69">
        <v>0</v>
      </c>
      <c r="CN1599" s="69">
        <v>0</v>
      </c>
      <c r="CO1599" s="89">
        <v>0</v>
      </c>
      <c r="CP1599" s="69">
        <v>0</v>
      </c>
      <c r="CQ1599" s="69">
        <v>0</v>
      </c>
      <c r="CR1599" s="69">
        <v>0</v>
      </c>
      <c r="CS1599" s="69">
        <v>0</v>
      </c>
      <c r="CT1599" s="89">
        <v>0</v>
      </c>
      <c r="CU1599" s="69">
        <v>0</v>
      </c>
      <c r="CV1599" s="69">
        <v>0</v>
      </c>
      <c r="CW1599" s="69">
        <v>0</v>
      </c>
      <c r="CZ1599" s="69">
        <v>0</v>
      </c>
      <c r="DA1599" s="69">
        <v>0</v>
      </c>
      <c r="DB1599" s="69">
        <v>0</v>
      </c>
      <c r="DC1599" s="69">
        <v>0</v>
      </c>
      <c r="DD1599" s="69">
        <v>0</v>
      </c>
      <c r="DE1599" s="69">
        <v>0</v>
      </c>
      <c r="DF1599" s="69">
        <v>0</v>
      </c>
      <c r="DG1599" s="69">
        <v>1</v>
      </c>
      <c r="DI1599" s="69" t="e">
        <f>INDEX(Sheet3!$E$78:$E$1130,MATCH(A1599,Sheet3!$D$78:$D$1130,0))</f>
        <v>#N/A</v>
      </c>
      <c r="DJ1599" s="69" t="str">
        <f t="shared" si="305"/>
        <v>item.ps_rainbow_kitty</v>
      </c>
      <c r="DK1599" s="69" t="s">
        <v>3606</v>
      </c>
      <c r="DL1599" s="69"/>
      <c r="DM1599" s="69" t="s">
        <v>3607</v>
      </c>
      <c r="DN1599" s="69" t="str">
        <f>"造成["&amp;INDEX(Sheet5!$L$2:$L$11,MATCH(BL1599,Sheet5!$J$2:$J$11,0))&amp;":"&amp;BR1599&amp;"*"&amp;BS1599/1000&amp;"]"&amp;INDEX(Sheet5!$I$2:$I$4,MATCH(BR1599,Sheet5!$H$2:$H$4,0))&amp;"的"&amp;INDEX(Sheet5!$K$2:$K$11,MATCH(BL1599,Sheet5!$J$2:$J$11,0))</f>
        <v>造成[ui.cs_orange:203*0.6]的物理伤害。</v>
      </c>
      <c r="DO1599" s="69"/>
      <c r="DP1599" s="69"/>
      <c r="DQ1599" s="69"/>
      <c r="DR1599" s="69" t="e">
        <f t="shared" si="303"/>
        <v>#N/A</v>
      </c>
      <c r="DS1599" s="90">
        <f>MATCH(A1599,Sheet5!D:D,0)</f>
        <v>736</v>
      </c>
      <c r="DT1599" s="94" t="e">
        <f>MATCH(A1599,Sheet5!F:F,0)</f>
        <v>#N/A</v>
      </c>
      <c r="DU1599" s="69">
        <v>0</v>
      </c>
      <c r="DV1599" s="69">
        <v>0</v>
      </c>
      <c r="DW1599" s="69">
        <v>0</v>
      </c>
      <c r="DX1599" s="69">
        <v>0</v>
      </c>
      <c r="DY1599" s="69">
        <v>0</v>
      </c>
    </row>
    <row r="1600" spans="1:129" ht="15">
      <c r="A1600" s="69">
        <v>50108</v>
      </c>
      <c r="B1600" s="69">
        <v>0</v>
      </c>
      <c r="C1600" s="69">
        <v>1</v>
      </c>
      <c r="D1600" s="69" t="s">
        <v>3608</v>
      </c>
      <c r="E1600" s="69" t="s">
        <v>3609</v>
      </c>
      <c r="F1600" s="161" t="s">
        <v>3610</v>
      </c>
      <c r="G1600" s="69">
        <v>1</v>
      </c>
      <c r="H1600" s="69" t="s">
        <v>321</v>
      </c>
      <c r="I1600" s="69">
        <v>0</v>
      </c>
      <c r="J1600" s="69">
        <v>480</v>
      </c>
      <c r="K1600" s="69">
        <v>0</v>
      </c>
      <c r="M1600" s="69">
        <v>505</v>
      </c>
      <c r="N1600" s="69" t="s">
        <v>518</v>
      </c>
      <c r="O1600" s="69">
        <v>0</v>
      </c>
      <c r="P1600" s="69">
        <v>6</v>
      </c>
      <c r="Q1600" s="69">
        <v>0</v>
      </c>
      <c r="R1600" s="69">
        <f>IF(S1600&gt;0,2,1)</f>
        <v>1</v>
      </c>
      <c r="S1600" s="69">
        <v>0</v>
      </c>
      <c r="T1600" s="69">
        <v>0</v>
      </c>
      <c r="U1600" s="69">
        <v>0</v>
      </c>
      <c r="V1600" s="69">
        <v>0</v>
      </c>
      <c r="W1600" s="69">
        <v>0</v>
      </c>
      <c r="X1600" s="69">
        <v>225</v>
      </c>
      <c r="Y1600" s="69">
        <v>225</v>
      </c>
      <c r="Z1600" s="69">
        <v>3000</v>
      </c>
      <c r="AA1600" s="69">
        <v>1</v>
      </c>
      <c r="AB1600" s="69">
        <v>31</v>
      </c>
      <c r="AC1600" s="69">
        <v>0</v>
      </c>
      <c r="AD1600" s="69">
        <v>0</v>
      </c>
      <c r="AE1600" s="69">
        <v>0</v>
      </c>
      <c r="AF1600" s="69">
        <v>5</v>
      </c>
      <c r="AG1600" s="69">
        <v>0</v>
      </c>
      <c r="AH1600" s="69">
        <v>0</v>
      </c>
      <c r="AI1600" s="69">
        <v>0</v>
      </c>
      <c r="AJ1600" s="69">
        <v>0</v>
      </c>
      <c r="AK1600" s="69">
        <v>0.5</v>
      </c>
      <c r="AL1600" s="69">
        <v>-1</v>
      </c>
      <c r="AM1600" s="69">
        <v>1</v>
      </c>
      <c r="AN1600" s="69">
        <v>1</v>
      </c>
      <c r="AO1600" s="69">
        <v>0</v>
      </c>
      <c r="AP1600" s="69">
        <v>0</v>
      </c>
      <c r="AQ1600" s="84">
        <v>0</v>
      </c>
      <c r="AR1600" s="69">
        <v>0</v>
      </c>
      <c r="AS1600" s="69">
        <v>0</v>
      </c>
      <c r="AT1600" s="69">
        <v>0</v>
      </c>
      <c r="AU1600" s="69">
        <v>0</v>
      </c>
      <c r="AV1600" s="69">
        <v>0</v>
      </c>
      <c r="AW1600" s="69">
        <v>0</v>
      </c>
      <c r="AX1600" s="69">
        <v>0</v>
      </c>
      <c r="AY1600" s="69">
        <v>0</v>
      </c>
      <c r="AZ1600" s="69">
        <v>0</v>
      </c>
      <c r="BA1600" s="69">
        <v>1</v>
      </c>
      <c r="BB1600" s="69">
        <v>-1</v>
      </c>
      <c r="BC1600" s="69">
        <v>0</v>
      </c>
      <c r="BD1600" s="69">
        <v>0</v>
      </c>
      <c r="BE1600" s="69">
        <v>0</v>
      </c>
      <c r="BF1600" s="69">
        <v>0</v>
      </c>
      <c r="BG1600" s="69">
        <v>0</v>
      </c>
      <c r="BH1600" s="69">
        <v>0</v>
      </c>
      <c r="BI1600" s="69" t="s">
        <v>3611</v>
      </c>
      <c r="BK1600" s="69">
        <v>3</v>
      </c>
      <c r="BL1600" s="69">
        <v>11</v>
      </c>
      <c r="BM1600" s="69">
        <v>1</v>
      </c>
      <c r="BN1600" s="69">
        <v>31</v>
      </c>
      <c r="BO1600" s="89">
        <v>0</v>
      </c>
      <c r="BP1600" s="69">
        <v>1</v>
      </c>
      <c r="BQ1600" s="69">
        <v>1</v>
      </c>
      <c r="BR1600" s="69">
        <v>1</v>
      </c>
      <c r="BS1600" s="69">
        <v>80000</v>
      </c>
      <c r="BT1600" s="69">
        <v>0</v>
      </c>
      <c r="BU1600" s="69">
        <v>0</v>
      </c>
      <c r="BV1600" s="69">
        <v>1000</v>
      </c>
      <c r="BW1600" s="69">
        <v>506</v>
      </c>
      <c r="BY1600" s="69">
        <v>0</v>
      </c>
      <c r="BZ1600" s="69">
        <v>0</v>
      </c>
      <c r="CA1600" s="69">
        <v>31</v>
      </c>
      <c r="CB1600" s="89">
        <v>0</v>
      </c>
      <c r="CC1600" s="69">
        <v>0</v>
      </c>
      <c r="CD1600" s="69">
        <v>0</v>
      </c>
      <c r="CE1600" s="69">
        <v>0</v>
      </c>
      <c r="CF1600" s="69">
        <v>0</v>
      </c>
      <c r="CG1600" s="69">
        <v>0</v>
      </c>
      <c r="CH1600" s="69">
        <v>0</v>
      </c>
      <c r="CI1600" s="69">
        <v>0</v>
      </c>
      <c r="CJ1600" s="69">
        <v>0</v>
      </c>
      <c r="CL1600" s="69">
        <v>0</v>
      </c>
      <c r="CM1600" s="69">
        <v>0</v>
      </c>
      <c r="CN1600" s="69">
        <v>0</v>
      </c>
      <c r="CO1600" s="89">
        <v>0</v>
      </c>
      <c r="CP1600" s="69">
        <v>0</v>
      </c>
      <c r="CQ1600" s="69">
        <v>0</v>
      </c>
      <c r="CR1600" s="69">
        <v>0</v>
      </c>
      <c r="CS1600" s="69">
        <v>0</v>
      </c>
      <c r="CT1600" s="69">
        <v>0</v>
      </c>
      <c r="CU1600" s="69">
        <v>0</v>
      </c>
      <c r="CV1600" s="69">
        <v>0</v>
      </c>
      <c r="CW1600" s="69">
        <v>0</v>
      </c>
      <c r="CZ1600" s="69">
        <v>0</v>
      </c>
      <c r="DA1600" s="69">
        <v>0</v>
      </c>
      <c r="DB1600" s="69">
        <v>90</v>
      </c>
      <c r="DC1600" s="69">
        <v>75</v>
      </c>
      <c r="DD1600" s="69">
        <v>0</v>
      </c>
      <c r="DE1600" s="69">
        <v>0</v>
      </c>
      <c r="DF1600" s="69">
        <v>0</v>
      </c>
      <c r="DG1600" s="69">
        <v>1</v>
      </c>
      <c r="DI1600" s="69" t="e">
        <f>INDEX([2]Sheet3!$E$78:$E$1130,MATCH(A1600,[2]Sheet3!$D$78:$D$1130,0))</f>
        <v>#N/A</v>
      </c>
      <c r="DJ1600" s="69" t="str">
        <f t="shared" si="305"/>
        <v>item.ps_parasitic_staff</v>
      </c>
      <c r="DK1600" s="69" t="s">
        <v>3612</v>
      </c>
      <c r="DL1600" s="93" t="e">
        <f t="shared" ref="DL1600:DL1610" si="306">DM1600&amp;DN1600</f>
        <v>#N/A</v>
      </c>
      <c r="DM1600" s="165" t="s">
        <v>3613</v>
      </c>
      <c r="DN1600" s="69" t="e">
        <f>"造成["&amp;INDEX(Sheet5!$L$2:$L$11,MATCH(BL1600,Sheet5!$J$2:$J$11,0))&amp;":"&amp;BR1600&amp;"*"&amp;BS1600/1000&amp;"]"&amp;INDEX(Sheet5!$I$2:$I$4,MATCH(BR1600,Sheet5!$H$2:$H$4,0))&amp;"的"&amp;INDEX(Sheet5!$K$2:$K$11,MATCH(BL1600,Sheet5!$J$2:$J$11,0))</f>
        <v>#N/A</v>
      </c>
      <c r="DO1600" s="69" t="e">
        <f>"造成["&amp;INDEX(Sheet5!$L$2:$L$11,MATCH(BY1600,Sheet5!$J$2:$J$11,0))&amp;":"&amp;CE1600&amp;"*"&amp;CF1600/1000&amp;"]"&amp;INDEX(Sheet5!$I$2:$I$4,MATCH(CE1600,Sheet5!$H$2:$H$4,0))&amp;"的"&amp;INDEX(Sheet5!$K$2:$K$11,MATCH(BY1600,Sheet5!$J$2:$J$11,0))</f>
        <v>#N/A</v>
      </c>
      <c r="DP1600" s="69"/>
      <c r="DQ1600" s="69"/>
      <c r="DR1600" s="69" t="e">
        <f t="shared" si="303"/>
        <v>#N/A</v>
      </c>
      <c r="DS1600" s="90">
        <f>MATCH(A1600,Sheet5!D:D,0)</f>
        <v>741</v>
      </c>
      <c r="DT1600" s="94" t="e">
        <f>MATCH(A1600,Sheet5!F:F,0)</f>
        <v>#N/A</v>
      </c>
      <c r="DU1600" s="69" t="e">
        <f>"["&amp;INDEX(Sheet5!$L$2:$L$11,MATCH(CD1600,Sheet5!$J$2:$J$11,0))&amp;":"&amp;CJ1600&amp;"*"&amp;CK1600/1000&amp;"]"&amp;INDEX(Sheet5!$I$2:$I$4,MATCH(CJ1600,Sheet5!$H$2:$H$4,0))</f>
        <v>#N/A</v>
      </c>
      <c r="DV1600" s="69">
        <v>0</v>
      </c>
      <c r="DW1600" s="69">
        <v>0</v>
      </c>
      <c r="DX1600" s="69">
        <v>0</v>
      </c>
      <c r="DY1600" s="69">
        <v>0</v>
      </c>
    </row>
    <row r="1601" spans="1:129" ht="14.25">
      <c r="A1601" s="69">
        <v>50117</v>
      </c>
      <c r="B1601" s="69">
        <v>0</v>
      </c>
      <c r="C1601" s="69">
        <v>1</v>
      </c>
      <c r="D1601" s="69" t="s">
        <v>3614</v>
      </c>
      <c r="E1601" s="69" t="s">
        <v>3615</v>
      </c>
      <c r="F1601" s="69">
        <v>0</v>
      </c>
      <c r="G1601" s="69">
        <v>1</v>
      </c>
      <c r="H1601" s="69" t="s">
        <v>3616</v>
      </c>
      <c r="I1601" s="69">
        <v>1000</v>
      </c>
      <c r="J1601" s="69">
        <v>100</v>
      </c>
      <c r="K1601" s="69">
        <v>300</v>
      </c>
      <c r="M1601" s="69">
        <v>509</v>
      </c>
      <c r="N1601" s="69" t="s">
        <v>3617</v>
      </c>
      <c r="O1601" s="69">
        <v>0</v>
      </c>
      <c r="P1601" s="69">
        <v>2</v>
      </c>
      <c r="Q1601" s="69">
        <v>0</v>
      </c>
      <c r="R1601" s="69">
        <v>1</v>
      </c>
      <c r="S1601" s="69">
        <v>0</v>
      </c>
      <c r="T1601" s="69">
        <v>0</v>
      </c>
      <c r="U1601" s="69">
        <v>0</v>
      </c>
      <c r="V1601" s="69">
        <v>0</v>
      </c>
      <c r="W1601" s="69">
        <v>0</v>
      </c>
      <c r="X1601" s="69">
        <v>0</v>
      </c>
      <c r="Y1601" s="69">
        <v>0</v>
      </c>
      <c r="Z1601" s="69">
        <v>500</v>
      </c>
      <c r="AA1601" s="69">
        <v>2</v>
      </c>
      <c r="AB1601" s="69">
        <v>31</v>
      </c>
      <c r="AC1601" s="69">
        <v>0</v>
      </c>
      <c r="AD1601" s="69">
        <v>0</v>
      </c>
      <c r="AE1601" s="69">
        <v>0</v>
      </c>
      <c r="AF1601" s="69">
        <v>50</v>
      </c>
      <c r="AG1601" s="69">
        <v>0</v>
      </c>
      <c r="AH1601" s="69">
        <v>1</v>
      </c>
      <c r="AI1601" s="69">
        <v>0</v>
      </c>
      <c r="AJ1601" s="69">
        <v>0</v>
      </c>
      <c r="AK1601" s="69">
        <v>0</v>
      </c>
      <c r="AL1601" s="69">
        <v>0</v>
      </c>
      <c r="AM1601" s="69">
        <v>1</v>
      </c>
      <c r="AN1601" s="69">
        <v>1</v>
      </c>
      <c r="AO1601" s="69">
        <v>1</v>
      </c>
      <c r="AP1601" s="69">
        <v>3</v>
      </c>
      <c r="AQ1601" s="84">
        <v>0</v>
      </c>
      <c r="AR1601" s="69">
        <v>0</v>
      </c>
      <c r="AS1601" s="69">
        <v>0</v>
      </c>
      <c r="AT1601" s="69">
        <v>0</v>
      </c>
      <c r="AU1601" s="69">
        <v>0</v>
      </c>
      <c r="AV1601" s="69">
        <v>0</v>
      </c>
      <c r="AW1601" s="69">
        <v>0</v>
      </c>
      <c r="AX1601" s="69">
        <v>0</v>
      </c>
      <c r="AY1601" s="69">
        <v>0</v>
      </c>
      <c r="AZ1601" s="69">
        <v>0</v>
      </c>
      <c r="BA1601" s="69">
        <v>0</v>
      </c>
      <c r="BB1601" s="69">
        <v>0</v>
      </c>
      <c r="BC1601" s="69">
        <v>0</v>
      </c>
      <c r="BD1601" s="69">
        <v>0</v>
      </c>
      <c r="BE1601" s="69">
        <v>0</v>
      </c>
      <c r="BF1601" s="69">
        <v>0</v>
      </c>
      <c r="BG1601" s="69">
        <v>0</v>
      </c>
      <c r="BH1601" s="69">
        <v>0</v>
      </c>
      <c r="BI1601" s="69" t="s">
        <v>1529</v>
      </c>
      <c r="BK1601" s="69">
        <v>3</v>
      </c>
      <c r="BL1601" s="69">
        <v>2</v>
      </c>
      <c r="BM1601" s="69">
        <v>2</v>
      </c>
      <c r="BN1601" s="69">
        <v>31</v>
      </c>
      <c r="BO1601" s="89">
        <v>0</v>
      </c>
      <c r="BP1601" s="69">
        <v>2</v>
      </c>
      <c r="BQ1601" s="69">
        <v>1</v>
      </c>
      <c r="BR1601" s="69">
        <v>204</v>
      </c>
      <c r="BS1601" s="69">
        <v>900</v>
      </c>
      <c r="BT1601" s="69">
        <v>0</v>
      </c>
      <c r="BU1601" s="69">
        <v>0</v>
      </c>
      <c r="BV1601" s="69">
        <v>1000</v>
      </c>
      <c r="BW1601" s="69">
        <v>0</v>
      </c>
      <c r="BY1601" s="69">
        <v>1</v>
      </c>
      <c r="BZ1601" s="69">
        <v>1</v>
      </c>
      <c r="CA1601" s="69">
        <v>31</v>
      </c>
      <c r="CB1601" s="89">
        <v>0</v>
      </c>
      <c r="CC1601" s="69">
        <v>1</v>
      </c>
      <c r="CD1601" s="69">
        <v>1</v>
      </c>
      <c r="CE1601" s="69">
        <v>1</v>
      </c>
      <c r="CF1601" s="69">
        <v>1000000</v>
      </c>
      <c r="CG1601" s="69">
        <v>0</v>
      </c>
      <c r="CH1601" s="69">
        <v>0</v>
      </c>
      <c r="CI1601" s="69">
        <v>1000</v>
      </c>
      <c r="CJ1601" s="69">
        <v>0</v>
      </c>
      <c r="CL1601" s="69">
        <v>10</v>
      </c>
      <c r="CM1601" s="69">
        <v>2</v>
      </c>
      <c r="CN1601" s="69">
        <v>31</v>
      </c>
      <c r="CO1601" s="89">
        <v>0</v>
      </c>
      <c r="CP1601" s="69">
        <v>2</v>
      </c>
      <c r="CQ1601" s="69">
        <v>10</v>
      </c>
      <c r="CR1601" s="69">
        <v>1</v>
      </c>
      <c r="CS1601" s="69">
        <v>70135</v>
      </c>
      <c r="CT1601" s="69">
        <v>0</v>
      </c>
      <c r="CU1601" s="69">
        <v>0</v>
      </c>
      <c r="CV1601" s="69">
        <v>1000</v>
      </c>
      <c r="CW1601" s="69">
        <v>0</v>
      </c>
      <c r="CZ1601" s="69">
        <v>0</v>
      </c>
      <c r="DA1601" s="69">
        <v>0</v>
      </c>
      <c r="DB1601" s="69">
        <v>0</v>
      </c>
      <c r="DC1601" s="69">
        <v>0</v>
      </c>
      <c r="DD1601" s="69">
        <v>0</v>
      </c>
      <c r="DE1601" s="69">
        <v>0</v>
      </c>
      <c r="DF1601" s="69">
        <v>0</v>
      </c>
      <c r="DG1601" s="69">
        <v>1</v>
      </c>
      <c r="DI1601" s="69" t="e">
        <f>INDEX(Sheet3!$E$78:$E$1130,MATCH(A1601,Sheet3!$D$78:$D$1130,0))</f>
        <v>#N/A</v>
      </c>
      <c r="DJ1601" s="69">
        <f t="shared" si="305"/>
        <v>0</v>
      </c>
      <c r="DK1601" s="69" t="s">
        <v>3618</v>
      </c>
      <c r="DL1601" s="69"/>
      <c r="DM1601" s="69" t="s">
        <v>1531</v>
      </c>
      <c r="DN1601" s="69" t="str">
        <f>"造成["&amp;INDEX(Sheet5!$L$2:$L$11,MATCH(BL1601,Sheet5!$J$2:$J$11,0))&amp;":"&amp;BR1601&amp;"*"&amp;BS1601/1000&amp;"]"&amp;INDEX(Sheet5!$I$2:$I$4,MATCH(BR1601,Sheet5!$H$2:$H$4,0))&amp;"的"&amp;INDEX(Sheet5!$K$2:$K$11,MATCH(BL1601,Sheet5!$J$2:$J$11,0))</f>
        <v>造成[ui.cs_orange:204*0.9]的物理伤害。</v>
      </c>
      <c r="DO1601" s="69"/>
      <c r="DP1601" s="69"/>
      <c r="DQ1601" s="69"/>
      <c r="DR1601" s="69" t="e">
        <f t="shared" si="303"/>
        <v>#N/A</v>
      </c>
      <c r="DS1601" s="90" t="e">
        <f>MATCH(A1601,Sheet5!D:D,0)</f>
        <v>#N/A</v>
      </c>
      <c r="DT1601" s="94" t="e">
        <f>MATCH(A1601,Sheet5!F:F,0)</f>
        <v>#N/A</v>
      </c>
      <c r="DU1601" s="69">
        <v>0</v>
      </c>
      <c r="DV1601" s="69">
        <v>0</v>
      </c>
      <c r="DW1601" s="69">
        <v>0</v>
      </c>
      <c r="DX1601" s="69">
        <v>0</v>
      </c>
      <c r="DY1601" s="69">
        <v>0</v>
      </c>
    </row>
    <row r="1602" spans="1:129" ht="14.25">
      <c r="A1602" s="69">
        <v>50109</v>
      </c>
      <c r="B1602" s="69">
        <v>0</v>
      </c>
      <c r="C1602" s="69">
        <v>1</v>
      </c>
      <c r="D1602" s="69" t="s">
        <v>3619</v>
      </c>
      <c r="E1602" s="69" t="s">
        <v>3620</v>
      </c>
      <c r="F1602" s="161" t="s">
        <v>3621</v>
      </c>
      <c r="G1602" s="69">
        <v>0</v>
      </c>
      <c r="H1602" s="69" t="s">
        <v>327</v>
      </c>
      <c r="I1602" s="69">
        <v>0</v>
      </c>
      <c r="J1602" s="69">
        <v>420</v>
      </c>
      <c r="K1602" s="69">
        <v>1500</v>
      </c>
      <c r="L1602" s="69" t="s">
        <v>328</v>
      </c>
      <c r="M1602" s="69">
        <v>0</v>
      </c>
      <c r="O1602" s="69">
        <v>0</v>
      </c>
      <c r="P1602" s="69">
        <v>9</v>
      </c>
      <c r="Q1602" s="69">
        <v>0</v>
      </c>
      <c r="R1602" s="69">
        <f>IF(S1602&gt;0,2,1)</f>
        <v>1</v>
      </c>
      <c r="S1602" s="69">
        <v>0</v>
      </c>
      <c r="T1602" s="69">
        <v>0</v>
      </c>
      <c r="U1602" s="69">
        <v>0</v>
      </c>
      <c r="V1602" s="69">
        <v>0</v>
      </c>
      <c r="W1602" s="69">
        <v>0</v>
      </c>
      <c r="X1602" s="69">
        <v>0</v>
      </c>
      <c r="Y1602" s="69">
        <v>0</v>
      </c>
      <c r="Z1602" s="69">
        <v>2000</v>
      </c>
      <c r="AA1602" s="69">
        <v>2</v>
      </c>
      <c r="AB1602" s="69">
        <v>31</v>
      </c>
      <c r="AC1602" s="69">
        <v>0</v>
      </c>
      <c r="AD1602" s="69">
        <v>0</v>
      </c>
      <c r="AE1602" s="69">
        <v>0</v>
      </c>
      <c r="AF1602" s="69">
        <v>257</v>
      </c>
      <c r="AG1602" s="69">
        <v>0</v>
      </c>
      <c r="AH1602" s="69">
        <v>8</v>
      </c>
      <c r="AI1602" s="69">
        <v>0</v>
      </c>
      <c r="AJ1602" s="69">
        <v>0</v>
      </c>
      <c r="AK1602" s="69">
        <v>0</v>
      </c>
      <c r="AL1602" s="69">
        <v>0</v>
      </c>
      <c r="AM1602" s="69">
        <v>1</v>
      </c>
      <c r="AN1602" s="69">
        <v>1</v>
      </c>
      <c r="AO1602" s="69">
        <v>1</v>
      </c>
      <c r="AP1602" s="69">
        <v>2</v>
      </c>
      <c r="AQ1602" s="84">
        <v>10</v>
      </c>
      <c r="AR1602" s="69">
        <v>5</v>
      </c>
      <c r="AS1602" s="69">
        <v>0</v>
      </c>
      <c r="AT1602" s="69">
        <v>0</v>
      </c>
      <c r="AU1602" s="69">
        <v>0</v>
      </c>
      <c r="AV1602" s="69">
        <v>0</v>
      </c>
      <c r="AW1602" s="69">
        <v>0</v>
      </c>
      <c r="AX1602" s="69">
        <v>0</v>
      </c>
      <c r="AY1602" s="69">
        <v>0</v>
      </c>
      <c r="AZ1602" s="69">
        <v>0</v>
      </c>
      <c r="BA1602" s="69">
        <v>0</v>
      </c>
      <c r="BB1602" s="69">
        <v>0</v>
      </c>
      <c r="BC1602" s="69">
        <v>0</v>
      </c>
      <c r="BD1602" s="69">
        <v>0</v>
      </c>
      <c r="BE1602" s="69">
        <v>0</v>
      </c>
      <c r="BF1602" s="69">
        <v>0</v>
      </c>
      <c r="BG1602" s="69">
        <v>0</v>
      </c>
      <c r="BH1602" s="69">
        <v>0</v>
      </c>
      <c r="BI1602" s="69" t="s">
        <v>3622</v>
      </c>
      <c r="BK1602" s="69">
        <v>3</v>
      </c>
      <c r="BL1602" s="69">
        <v>18</v>
      </c>
      <c r="BM1602" s="69">
        <v>7</v>
      </c>
      <c r="BN1602" s="69">
        <v>31</v>
      </c>
      <c r="BO1602" s="89">
        <v>0</v>
      </c>
      <c r="BP1602" s="69">
        <v>20</v>
      </c>
      <c r="BQ1602" s="69">
        <v>0</v>
      </c>
      <c r="BR1602" s="69">
        <v>1</v>
      </c>
      <c r="BS1602" s="69">
        <v>1000</v>
      </c>
      <c r="BT1602" s="69">
        <v>0</v>
      </c>
      <c r="BU1602" s="69">
        <v>0</v>
      </c>
      <c r="BV1602" s="69">
        <v>1000</v>
      </c>
      <c r="BW1602" s="69">
        <v>0</v>
      </c>
      <c r="BX1602" s="69" t="s">
        <v>841</v>
      </c>
      <c r="BY1602" s="69">
        <v>0</v>
      </c>
      <c r="BZ1602" s="69">
        <v>0</v>
      </c>
      <c r="CA1602" s="69">
        <v>31</v>
      </c>
      <c r="CB1602" s="89">
        <v>0</v>
      </c>
      <c r="CC1602" s="69">
        <v>0</v>
      </c>
      <c r="CD1602" s="69">
        <v>0</v>
      </c>
      <c r="CE1602" s="69">
        <v>0</v>
      </c>
      <c r="CF1602" s="69">
        <v>0</v>
      </c>
      <c r="CG1602" s="69">
        <v>0</v>
      </c>
      <c r="CH1602" s="69">
        <v>0</v>
      </c>
      <c r="CI1602" s="69">
        <v>0</v>
      </c>
      <c r="CJ1602" s="69">
        <v>0</v>
      </c>
      <c r="CL1602" s="69">
        <v>1</v>
      </c>
      <c r="CM1602" s="69">
        <v>2</v>
      </c>
      <c r="CN1602" s="69">
        <v>31</v>
      </c>
      <c r="CO1602" s="89">
        <v>0</v>
      </c>
      <c r="CP1602" s="69">
        <v>20</v>
      </c>
      <c r="CQ1602" s="69">
        <v>10</v>
      </c>
      <c r="CR1602" s="69">
        <v>1</v>
      </c>
      <c r="CS1602" s="69">
        <v>10000</v>
      </c>
      <c r="CT1602" s="89">
        <v>0</v>
      </c>
      <c r="CU1602" s="69">
        <v>0</v>
      </c>
      <c r="CV1602" s="69">
        <v>1000</v>
      </c>
      <c r="CW1602" s="69">
        <v>22</v>
      </c>
      <c r="CZ1602" s="69">
        <v>0</v>
      </c>
      <c r="DA1602" s="69">
        <v>0</v>
      </c>
      <c r="DB1602" s="69">
        <v>0</v>
      </c>
      <c r="DC1602" s="69">
        <v>0</v>
      </c>
      <c r="DD1602" s="69">
        <v>0</v>
      </c>
      <c r="DE1602" s="69">
        <v>0</v>
      </c>
      <c r="DF1602" s="69">
        <v>0</v>
      </c>
      <c r="DG1602" s="69">
        <v>1</v>
      </c>
      <c r="DI1602" s="69" t="e">
        <f>INDEX(Sheet3!$E$78:$E$1130,MATCH(A1602,Sheet3!$D$78:$D$1130,0))</f>
        <v>#N/A</v>
      </c>
      <c r="DJ1602" s="69" t="str">
        <f t="shared" si="305"/>
        <v>item.ps_glow_stick</v>
      </c>
      <c r="DK1602" s="69" t="s">
        <v>3623</v>
      </c>
      <c r="DL1602" s="69"/>
      <c r="DM1602" s="69" t="s">
        <v>3624</v>
      </c>
      <c r="DN1602" s="69" t="e">
        <f>"造成["&amp;INDEX(Sheet5!$L$2:$L$11,MATCH(BL1602,Sheet5!$J$2:$J$11,0))&amp;":"&amp;BR1602&amp;"*"&amp;BS1602/1000&amp;"]"&amp;INDEX(Sheet5!$I$2:$I$4,MATCH(BR1602,Sheet5!$H$2:$H$4,0))&amp;"的"&amp;INDEX(Sheet5!$K$2:$K$11,MATCH(BL1602,Sheet5!$J$2:$J$11,0))</f>
        <v>#N/A</v>
      </c>
      <c r="DO1602" s="69"/>
      <c r="DP1602" s="69"/>
      <c r="DQ1602" s="69"/>
      <c r="DR1602" s="69" t="e">
        <f t="shared" si="303"/>
        <v>#N/A</v>
      </c>
      <c r="DS1602" s="90">
        <f>MATCH(A1602,Sheet5!D:D,0)</f>
        <v>745</v>
      </c>
      <c r="DT1602" s="94">
        <f>MATCH(A1602,Sheet5!F:F,0)</f>
        <v>29</v>
      </c>
      <c r="DU1602" s="69">
        <v>0</v>
      </c>
      <c r="DV1602" s="69">
        <v>0</v>
      </c>
      <c r="DW1602" s="69">
        <v>0</v>
      </c>
      <c r="DX1602" s="69">
        <v>0</v>
      </c>
      <c r="DY1602" s="69">
        <v>0</v>
      </c>
    </row>
    <row r="1603" spans="1:129" ht="28.5">
      <c r="A1603" s="69">
        <v>50110</v>
      </c>
      <c r="B1603" s="69">
        <v>0</v>
      </c>
      <c r="C1603" s="69">
        <v>1</v>
      </c>
      <c r="D1603" s="69" t="s">
        <v>3625</v>
      </c>
      <c r="E1603" s="69" t="s">
        <v>3626</v>
      </c>
      <c r="F1603" s="161" t="s">
        <v>3627</v>
      </c>
      <c r="G1603" s="69">
        <v>1</v>
      </c>
      <c r="H1603" s="69" t="s">
        <v>2255</v>
      </c>
      <c r="I1603" s="69">
        <v>0</v>
      </c>
      <c r="J1603" s="69">
        <v>420</v>
      </c>
      <c r="K1603" s="69">
        <v>2000</v>
      </c>
      <c r="L1603" s="69" t="s">
        <v>3628</v>
      </c>
      <c r="M1603" s="69">
        <v>425</v>
      </c>
      <c r="N1603" s="69" t="s">
        <v>3629</v>
      </c>
      <c r="O1603" s="69">
        <v>0</v>
      </c>
      <c r="P1603" s="69">
        <v>2</v>
      </c>
      <c r="Q1603" s="69">
        <v>0</v>
      </c>
      <c r="R1603" s="69">
        <v>2</v>
      </c>
      <c r="S1603" s="69">
        <v>512</v>
      </c>
      <c r="T1603" s="69">
        <v>5</v>
      </c>
      <c r="U1603" s="69">
        <v>0</v>
      </c>
      <c r="V1603" s="69">
        <v>0</v>
      </c>
      <c r="W1603" s="69">
        <v>0</v>
      </c>
      <c r="X1603" s="69">
        <v>0</v>
      </c>
      <c r="Y1603" s="69">
        <v>0</v>
      </c>
      <c r="Z1603" s="69">
        <v>1000</v>
      </c>
      <c r="AA1603" s="69">
        <v>2</v>
      </c>
      <c r="AB1603" s="69">
        <v>31</v>
      </c>
      <c r="AC1603" s="69">
        <v>0</v>
      </c>
      <c r="AD1603" s="69">
        <v>0</v>
      </c>
      <c r="AE1603" s="69">
        <v>0</v>
      </c>
      <c r="AF1603" s="69">
        <v>10</v>
      </c>
      <c r="AG1603" s="69">
        <v>0</v>
      </c>
      <c r="AH1603" s="69">
        <v>5</v>
      </c>
      <c r="AI1603" s="69">
        <v>425</v>
      </c>
      <c r="AJ1603" s="69">
        <v>0</v>
      </c>
      <c r="AK1603" s="69">
        <v>0</v>
      </c>
      <c r="AL1603" s="69">
        <v>0</v>
      </c>
      <c r="AM1603" s="69">
        <v>1</v>
      </c>
      <c r="AN1603" s="69">
        <v>1</v>
      </c>
      <c r="AO1603" s="69">
        <v>1</v>
      </c>
      <c r="AP1603" s="69">
        <v>2</v>
      </c>
      <c r="AQ1603" s="84">
        <v>15</v>
      </c>
      <c r="AR1603" s="69">
        <v>2</v>
      </c>
      <c r="AS1603" s="69">
        <v>0</v>
      </c>
      <c r="AT1603" s="69">
        <v>0</v>
      </c>
      <c r="AU1603" s="69">
        <v>0</v>
      </c>
      <c r="AV1603" s="69">
        <v>0</v>
      </c>
      <c r="AW1603" s="69">
        <v>0</v>
      </c>
      <c r="AX1603" s="69">
        <v>0</v>
      </c>
      <c r="AY1603" s="69">
        <v>0</v>
      </c>
      <c r="AZ1603" s="69">
        <v>0</v>
      </c>
      <c r="BA1603" s="69">
        <v>0</v>
      </c>
      <c r="BB1603" s="69">
        <v>0</v>
      </c>
      <c r="BC1603" s="69">
        <v>0</v>
      </c>
      <c r="BD1603" s="69">
        <v>0</v>
      </c>
      <c r="BE1603" s="69">
        <v>0</v>
      </c>
      <c r="BF1603" s="69">
        <v>0</v>
      </c>
      <c r="BG1603" s="69">
        <v>0</v>
      </c>
      <c r="BH1603" s="69">
        <v>0</v>
      </c>
      <c r="BI1603" s="69" t="s">
        <v>3630</v>
      </c>
      <c r="BK1603" s="69">
        <v>3</v>
      </c>
      <c r="BL1603" s="69">
        <v>2</v>
      </c>
      <c r="BM1603" s="69">
        <v>2</v>
      </c>
      <c r="BN1603" s="69">
        <v>31</v>
      </c>
      <c r="BO1603" s="89">
        <v>0</v>
      </c>
      <c r="BP1603" s="69">
        <v>1</v>
      </c>
      <c r="BQ1603" s="69">
        <v>1</v>
      </c>
      <c r="BR1603" s="69">
        <v>203</v>
      </c>
      <c r="BS1603" s="69">
        <v>1000</v>
      </c>
      <c r="BT1603" s="69">
        <v>0</v>
      </c>
      <c r="BU1603" s="69">
        <v>0</v>
      </c>
      <c r="BV1603" s="69">
        <v>1000</v>
      </c>
      <c r="BW1603" s="69">
        <v>424</v>
      </c>
      <c r="BX1603" s="69" t="s">
        <v>841</v>
      </c>
      <c r="BY1603" s="69">
        <v>0</v>
      </c>
      <c r="BZ1603" s="69">
        <v>0</v>
      </c>
      <c r="CA1603" s="69">
        <v>31</v>
      </c>
      <c r="CB1603" s="89">
        <v>0</v>
      </c>
      <c r="CC1603" s="69">
        <v>0</v>
      </c>
      <c r="CD1603" s="69">
        <v>0</v>
      </c>
      <c r="CE1603" s="69">
        <v>0</v>
      </c>
      <c r="CF1603" s="69">
        <v>0</v>
      </c>
      <c r="CG1603" s="69">
        <v>0</v>
      </c>
      <c r="CH1603" s="69">
        <v>0</v>
      </c>
      <c r="CI1603" s="69">
        <v>0</v>
      </c>
      <c r="CJ1603" s="69">
        <v>0</v>
      </c>
      <c r="CL1603" s="69">
        <v>0</v>
      </c>
      <c r="CM1603" s="69">
        <v>0</v>
      </c>
      <c r="CN1603" s="69">
        <v>0</v>
      </c>
      <c r="CO1603" s="89">
        <v>0</v>
      </c>
      <c r="CP1603" s="69">
        <v>0</v>
      </c>
      <c r="CQ1603" s="69">
        <v>0</v>
      </c>
      <c r="CR1603" s="69">
        <v>0</v>
      </c>
      <c r="CS1603" s="69">
        <v>0</v>
      </c>
      <c r="CT1603" s="89">
        <v>0</v>
      </c>
      <c r="CU1603" s="69">
        <v>0</v>
      </c>
      <c r="CV1603" s="69">
        <v>0</v>
      </c>
      <c r="CW1603" s="69">
        <v>0</v>
      </c>
      <c r="CZ1603" s="69">
        <v>0</v>
      </c>
      <c r="DA1603" s="69">
        <v>0</v>
      </c>
      <c r="DB1603" s="69">
        <v>0</v>
      </c>
      <c r="DC1603" s="69">
        <v>0</v>
      </c>
      <c r="DD1603" s="69">
        <v>0</v>
      </c>
      <c r="DE1603" s="69">
        <v>0</v>
      </c>
      <c r="DF1603" s="69">
        <v>0</v>
      </c>
      <c r="DG1603" s="69">
        <v>1</v>
      </c>
      <c r="DI1603" s="69" t="e">
        <f>INDEX(Sheet3!$E$78:$E$1130,MATCH(A1603,Sheet3!$D$78:$D$1130,0))</f>
        <v>#N/A</v>
      </c>
      <c r="DJ1603" s="69" t="str">
        <f t="shared" si="305"/>
        <v>item.ps_assault_waraxe</v>
      </c>
      <c r="DK1603" s="69" t="s">
        <v>3631</v>
      </c>
      <c r="DL1603" s="93" t="str">
        <f t="shared" si="306"/>
        <v>普通攻击时有5%几率发射一道刀光，对方向上所有敌人造成[ui.cs_orange:203*1]的物理伤害。</v>
      </c>
      <c r="DM1603" s="25" t="s">
        <v>3632</v>
      </c>
      <c r="DN1603" s="69" t="str">
        <f>"造成["&amp;INDEX(Sheet5!$L$2:$L$11,MATCH(BL1603,Sheet5!$J$2:$J$11,0))&amp;":"&amp;BR1603&amp;"*"&amp;BS1603/1000&amp;"]"&amp;INDEX(Sheet5!$I$2:$I$4,MATCH(BR1603,Sheet5!$H$2:$H$4,0))&amp;"的"&amp;INDEX(Sheet5!$K$2:$K$11,MATCH(BL1603,Sheet5!$J$2:$J$11,0))</f>
        <v>造成[ui.cs_orange:203*1]的物理伤害。</v>
      </c>
      <c r="DO1603" s="69" t="e">
        <f>"造成["&amp;INDEX(Sheet5!$L$2:$L$11,MATCH(BY1603,Sheet5!$J$2:$J$11,0))&amp;":"&amp;CE1603&amp;"*"&amp;CF1603/1000&amp;"]"&amp;INDEX(Sheet5!$I$2:$I$4,MATCH(CE1603,Sheet5!$H$2:$H$4,0))&amp;"的"&amp;INDEX(Sheet5!$K$2:$K$11,MATCH(BY1603,Sheet5!$J$2:$J$11,0))</f>
        <v>#N/A</v>
      </c>
      <c r="DP1603" s="69"/>
      <c r="DQ1603" s="69"/>
      <c r="DR1603" s="69" t="e">
        <f t="shared" si="303"/>
        <v>#N/A</v>
      </c>
      <c r="DS1603" s="90">
        <f>MATCH(A1603,Sheet5!D:D,0)</f>
        <v>1110</v>
      </c>
      <c r="DT1603" s="94" t="e">
        <f>MATCH(A1603,Sheet5!F:F,0)</f>
        <v>#N/A</v>
      </c>
      <c r="DU1603" s="69" t="e">
        <f>"["&amp;INDEX(Sheet5!$L$2:$L$11,MATCH(CD1603,Sheet5!$J$2:$J$11,0))&amp;":"&amp;CJ1603&amp;"*"&amp;CK1603/1000&amp;"]"&amp;INDEX(Sheet5!$I$2:$I$4,MATCH(CJ1603,Sheet5!$H$2:$H$4,0))</f>
        <v>#N/A</v>
      </c>
      <c r="DV1603" s="69">
        <v>0</v>
      </c>
      <c r="DW1603" s="69">
        <v>0</v>
      </c>
      <c r="DX1603" s="69">
        <v>0</v>
      </c>
      <c r="DY1603" s="69">
        <v>0</v>
      </c>
    </row>
    <row r="1604" spans="1:129" ht="28.5">
      <c r="A1604" s="69">
        <v>50111</v>
      </c>
      <c r="B1604" s="69">
        <v>9003</v>
      </c>
      <c r="C1604" s="69">
        <v>1</v>
      </c>
      <c r="D1604" s="69" t="s">
        <v>3633</v>
      </c>
      <c r="E1604" s="69" t="s">
        <v>3634</v>
      </c>
      <c r="F1604" s="161" t="s">
        <v>3635</v>
      </c>
      <c r="G1604" s="69">
        <v>1</v>
      </c>
      <c r="H1604" s="69" t="s">
        <v>321</v>
      </c>
      <c r="I1604" s="69">
        <v>200</v>
      </c>
      <c r="J1604" s="69">
        <v>480</v>
      </c>
      <c r="K1604" s="69">
        <v>500</v>
      </c>
      <c r="L1604" s="69" t="s">
        <v>378</v>
      </c>
      <c r="M1604" s="69">
        <v>42</v>
      </c>
      <c r="N1604" s="69" t="s">
        <v>665</v>
      </c>
      <c r="O1604" s="69">
        <v>0</v>
      </c>
      <c r="P1604" s="69">
        <v>8</v>
      </c>
      <c r="Q1604" s="69">
        <v>0</v>
      </c>
      <c r="R1604" s="69">
        <f t="shared" ref="R1604:R1607" si="307">IF(S1604&gt;0,2,1)</f>
        <v>1</v>
      </c>
      <c r="S1604" s="69">
        <v>0</v>
      </c>
      <c r="T1604" s="69">
        <v>0</v>
      </c>
      <c r="U1604" s="69">
        <v>0</v>
      </c>
      <c r="V1604" s="69">
        <v>0</v>
      </c>
      <c r="W1604" s="69">
        <v>0</v>
      </c>
      <c r="X1604" s="69">
        <v>1000</v>
      </c>
      <c r="Y1604" s="69">
        <v>1000</v>
      </c>
      <c r="Z1604" s="69">
        <v>30000</v>
      </c>
      <c r="AA1604" s="69">
        <v>2</v>
      </c>
      <c r="AB1604" s="69">
        <v>31</v>
      </c>
      <c r="AC1604" s="69">
        <v>0</v>
      </c>
      <c r="AD1604" s="69">
        <v>0</v>
      </c>
      <c r="AE1604" s="69">
        <v>0</v>
      </c>
      <c r="AF1604" s="69">
        <v>10</v>
      </c>
      <c r="AG1604" s="69">
        <v>0</v>
      </c>
      <c r="AH1604" s="69">
        <v>10</v>
      </c>
      <c r="AI1604" s="69">
        <v>400</v>
      </c>
      <c r="AJ1604" s="69">
        <v>2</v>
      </c>
      <c r="AK1604" s="69">
        <v>0</v>
      </c>
      <c r="AL1604" s="69">
        <v>2</v>
      </c>
      <c r="AM1604" s="69">
        <v>1</v>
      </c>
      <c r="AN1604" s="69">
        <v>1</v>
      </c>
      <c r="AO1604" s="69">
        <v>1</v>
      </c>
      <c r="AP1604" s="69">
        <v>2</v>
      </c>
      <c r="AQ1604" s="84">
        <v>1.5</v>
      </c>
      <c r="AR1604" s="69">
        <v>2.5</v>
      </c>
      <c r="AS1604" s="69">
        <v>0</v>
      </c>
      <c r="AT1604" s="69">
        <v>0</v>
      </c>
      <c r="AU1604" s="69">
        <v>0</v>
      </c>
      <c r="AV1604" s="69">
        <v>0</v>
      </c>
      <c r="AW1604" s="69">
        <v>0</v>
      </c>
      <c r="AX1604" s="69">
        <v>0</v>
      </c>
      <c r="AY1604" s="69">
        <v>0</v>
      </c>
      <c r="AZ1604" s="69">
        <v>0</v>
      </c>
      <c r="BA1604" s="69">
        <v>0</v>
      </c>
      <c r="BB1604" s="69">
        <v>0</v>
      </c>
      <c r="BC1604" s="69">
        <v>500</v>
      </c>
      <c r="BD1604" s="69">
        <v>0</v>
      </c>
      <c r="BE1604" s="69">
        <v>0</v>
      </c>
      <c r="BF1604" s="69">
        <v>0</v>
      </c>
      <c r="BG1604" s="69">
        <v>0</v>
      </c>
      <c r="BH1604" s="69">
        <v>0</v>
      </c>
      <c r="BI1604" s="69" t="s">
        <v>666</v>
      </c>
      <c r="BK1604" s="69">
        <v>3</v>
      </c>
      <c r="BL1604" s="69">
        <v>5</v>
      </c>
      <c r="BM1604" s="69">
        <v>2</v>
      </c>
      <c r="BN1604" s="69">
        <v>31</v>
      </c>
      <c r="BO1604" s="89">
        <v>0</v>
      </c>
      <c r="BP1604" s="69">
        <v>1</v>
      </c>
      <c r="BQ1604" s="69">
        <v>1</v>
      </c>
      <c r="BR1604" s="69">
        <v>204</v>
      </c>
      <c r="BS1604" s="69">
        <v>350</v>
      </c>
      <c r="BT1604" s="69">
        <v>0</v>
      </c>
      <c r="BU1604" s="69">
        <v>0</v>
      </c>
      <c r="BV1604" s="69">
        <v>1000</v>
      </c>
      <c r="BW1604" s="69">
        <v>0</v>
      </c>
      <c r="BX1604" s="69" t="s">
        <v>667</v>
      </c>
      <c r="BY1604" s="69">
        <v>0</v>
      </c>
      <c r="BZ1604" s="69">
        <v>0</v>
      </c>
      <c r="CA1604" s="69">
        <v>31</v>
      </c>
      <c r="CB1604" s="89">
        <v>0</v>
      </c>
      <c r="CC1604" s="69">
        <v>0</v>
      </c>
      <c r="CD1604" s="69">
        <v>0</v>
      </c>
      <c r="CE1604" s="69">
        <v>0</v>
      </c>
      <c r="CF1604" s="69">
        <v>0</v>
      </c>
      <c r="CG1604" s="69">
        <v>0</v>
      </c>
      <c r="CH1604" s="69">
        <v>0</v>
      </c>
      <c r="CI1604" s="69">
        <v>0</v>
      </c>
      <c r="CJ1604" s="69">
        <v>0</v>
      </c>
      <c r="CL1604" s="69">
        <v>0</v>
      </c>
      <c r="CM1604" s="69">
        <v>0</v>
      </c>
      <c r="CN1604" s="69">
        <v>0</v>
      </c>
      <c r="CO1604" s="89">
        <v>0</v>
      </c>
      <c r="CP1604" s="69">
        <v>0</v>
      </c>
      <c r="CQ1604" s="69">
        <v>0</v>
      </c>
      <c r="CR1604" s="69">
        <v>0</v>
      </c>
      <c r="CS1604" s="69">
        <v>0</v>
      </c>
      <c r="CT1604" s="69">
        <v>0</v>
      </c>
      <c r="CU1604" s="69">
        <v>0</v>
      </c>
      <c r="CV1604" s="69">
        <v>0</v>
      </c>
      <c r="CW1604" s="69">
        <v>0</v>
      </c>
      <c r="CZ1604" s="69">
        <v>0</v>
      </c>
      <c r="DA1604" s="69">
        <v>0</v>
      </c>
      <c r="DB1604" s="69">
        <v>35</v>
      </c>
      <c r="DC1604" s="69">
        <v>0</v>
      </c>
      <c r="DD1604" s="69">
        <v>0</v>
      </c>
      <c r="DE1604" s="69">
        <v>0</v>
      </c>
      <c r="DF1604" s="69">
        <v>0</v>
      </c>
      <c r="DG1604" s="69">
        <v>1</v>
      </c>
      <c r="DI1604" s="69" t="e">
        <f>INDEX(Sheet3!$E$78:$E$1130,MATCH(A1604,Sheet3!$D$78:$D$1130,0))</f>
        <v>#N/A</v>
      </c>
      <c r="DJ1604" s="69" t="str">
        <f t="shared" si="305"/>
        <v>item.ps_tempest_staff</v>
      </c>
      <c r="DK1604" s="69" t="s">
        <v>3636</v>
      </c>
      <c r="DL1604" s="93" t="str">
        <f t="shared" si="306"/>
        <v>召唤2个大型龙卷风向前席卷，对碰到的敌方单位每0.25秒造成[ui.cs_blue:204*0.35]的雷系伤害。</v>
      </c>
      <c r="DM1604" s="25" t="s">
        <v>3637</v>
      </c>
      <c r="DN1604" s="69" t="str">
        <f>"造成["&amp;INDEX(Sheet5!$L$2:$L$11,MATCH(BL1604,Sheet5!$J$2:$J$11,0))&amp;":"&amp;BR1604&amp;"*"&amp;BS1604/1000&amp;"]"&amp;INDEX(Sheet5!$I$2:$I$4,MATCH(BR1604,Sheet5!$H$2:$H$4,0))&amp;"的"&amp;INDEX(Sheet5!$K$2:$K$11,MATCH(BL1604,Sheet5!$J$2:$J$11,0))</f>
        <v>造成[ui.cs_blue:204*0.35]的雷系伤害。</v>
      </c>
      <c r="DO1604" s="69" t="e">
        <f>"造成["&amp;INDEX(Sheet5!$L$2:$L$11,MATCH(BY1604,Sheet5!$J$2:$J$11,0))&amp;":"&amp;CE1604&amp;"*"&amp;CF1604/1000&amp;"]"&amp;INDEX(Sheet5!$I$2:$I$4,MATCH(CE1604,Sheet5!$H$2:$H$4,0))&amp;"的"&amp;INDEX(Sheet5!$K$2:$K$11,MATCH(BY1604,Sheet5!$J$2:$J$11,0))</f>
        <v>#N/A</v>
      </c>
      <c r="DP1604" s="69"/>
      <c r="DQ1604" s="69"/>
      <c r="DR1604" s="69" t="e">
        <f t="shared" si="303"/>
        <v>#N/A</v>
      </c>
      <c r="DS1604" s="90">
        <f>MATCH(A1604,Sheet5!D:D,0)</f>
        <v>751</v>
      </c>
      <c r="DT1604" s="94" t="e">
        <f>MATCH(A1604,Sheet5!F:F,0)</f>
        <v>#N/A</v>
      </c>
      <c r="DU1604" s="69" t="e">
        <f>"["&amp;INDEX(Sheet5!$L$2:$L$11,MATCH(CD1604,Sheet5!$J$2:$J$11,0))&amp;":"&amp;CJ1604&amp;"*"&amp;CK1604/1000&amp;"]"&amp;INDEX(Sheet5!$I$2:$I$4,MATCH(CJ1604,Sheet5!$H$2:$H$4,0))</f>
        <v>#N/A</v>
      </c>
      <c r="DV1604" s="69">
        <v>0</v>
      </c>
      <c r="DW1604" s="69">
        <v>0</v>
      </c>
      <c r="DX1604" s="69">
        <v>0</v>
      </c>
      <c r="DY1604" s="69">
        <v>0</v>
      </c>
    </row>
    <row r="1605" spans="1:129" ht="28.5">
      <c r="A1605" s="69">
        <v>50118</v>
      </c>
      <c r="B1605" s="69">
        <v>9002</v>
      </c>
      <c r="C1605" s="69">
        <v>1</v>
      </c>
      <c r="D1605" s="69" t="s">
        <v>3638</v>
      </c>
      <c r="E1605" s="69" t="s">
        <v>3639</v>
      </c>
      <c r="F1605" s="161" t="s">
        <v>3640</v>
      </c>
      <c r="G1605" s="69">
        <v>1</v>
      </c>
      <c r="H1605" s="69" t="s">
        <v>321</v>
      </c>
      <c r="I1605" s="69">
        <v>200</v>
      </c>
      <c r="J1605" s="69">
        <v>480</v>
      </c>
      <c r="K1605" s="69">
        <v>500</v>
      </c>
      <c r="L1605" s="69" t="s">
        <v>378</v>
      </c>
      <c r="M1605" s="69">
        <v>42</v>
      </c>
      <c r="N1605" s="69" t="s">
        <v>763</v>
      </c>
      <c r="O1605" s="69">
        <v>0</v>
      </c>
      <c r="P1605" s="69">
        <v>8</v>
      </c>
      <c r="Q1605" s="69">
        <v>0</v>
      </c>
      <c r="R1605" s="69">
        <f t="shared" ref="R1605:R1606" si="308">IF(S1605&gt;0,2,1)</f>
        <v>1</v>
      </c>
      <c r="S1605" s="69">
        <v>0</v>
      </c>
      <c r="T1605" s="69">
        <v>0</v>
      </c>
      <c r="U1605" s="69">
        <v>0</v>
      </c>
      <c r="V1605" s="69">
        <v>0</v>
      </c>
      <c r="W1605" s="69">
        <v>0</v>
      </c>
      <c r="X1605" s="69">
        <v>400</v>
      </c>
      <c r="Y1605" s="69">
        <v>400</v>
      </c>
      <c r="Z1605" s="69">
        <v>4000</v>
      </c>
      <c r="AA1605" s="69">
        <v>2</v>
      </c>
      <c r="AB1605" s="69">
        <v>31</v>
      </c>
      <c r="AC1605" s="69">
        <v>0</v>
      </c>
      <c r="AD1605" s="69">
        <v>0</v>
      </c>
      <c r="AE1605" s="69">
        <v>0</v>
      </c>
      <c r="AF1605" s="69">
        <v>10</v>
      </c>
      <c r="AG1605" s="69">
        <v>0</v>
      </c>
      <c r="AH1605" s="69">
        <v>10</v>
      </c>
      <c r="AI1605" s="69">
        <v>515</v>
      </c>
      <c r="AJ1605" s="69">
        <v>2</v>
      </c>
      <c r="AK1605" s="69">
        <v>0</v>
      </c>
      <c r="AL1605" s="69">
        <v>2</v>
      </c>
      <c r="AM1605" s="69">
        <v>1</v>
      </c>
      <c r="AN1605" s="69">
        <v>1</v>
      </c>
      <c r="AO1605" s="69">
        <v>1</v>
      </c>
      <c r="AP1605" s="69">
        <v>2</v>
      </c>
      <c r="AQ1605" s="84">
        <v>1.5</v>
      </c>
      <c r="AR1605" s="69">
        <v>2.5</v>
      </c>
      <c r="AS1605" s="69">
        <v>0</v>
      </c>
      <c r="AT1605" s="69">
        <v>0</v>
      </c>
      <c r="AU1605" s="69">
        <v>0</v>
      </c>
      <c r="AV1605" s="69">
        <v>0</v>
      </c>
      <c r="AW1605" s="69">
        <v>0</v>
      </c>
      <c r="AX1605" s="69">
        <v>0</v>
      </c>
      <c r="AY1605" s="69">
        <v>0</v>
      </c>
      <c r="AZ1605" s="69">
        <v>0</v>
      </c>
      <c r="BA1605" s="69">
        <v>0</v>
      </c>
      <c r="BB1605" s="69">
        <v>0</v>
      </c>
      <c r="BC1605" s="69">
        <v>500</v>
      </c>
      <c r="BD1605" s="69">
        <v>0</v>
      </c>
      <c r="BE1605" s="69">
        <v>0</v>
      </c>
      <c r="BF1605" s="69">
        <v>0</v>
      </c>
      <c r="BG1605" s="69">
        <v>0</v>
      </c>
      <c r="BH1605" s="69">
        <v>0</v>
      </c>
      <c r="BI1605" s="69" t="s">
        <v>1769</v>
      </c>
      <c r="BK1605" s="69">
        <v>3</v>
      </c>
      <c r="BL1605" s="69">
        <v>3</v>
      </c>
      <c r="BM1605" s="69">
        <v>2</v>
      </c>
      <c r="BN1605" s="69">
        <v>31</v>
      </c>
      <c r="BO1605" s="89">
        <v>0</v>
      </c>
      <c r="BP1605" s="69">
        <v>1</v>
      </c>
      <c r="BQ1605" s="69">
        <v>1</v>
      </c>
      <c r="BR1605" s="69">
        <v>204</v>
      </c>
      <c r="BS1605" s="69">
        <v>350</v>
      </c>
      <c r="BT1605" s="69">
        <v>0</v>
      </c>
      <c r="BU1605" s="69">
        <v>0</v>
      </c>
      <c r="BV1605" s="69">
        <v>1000</v>
      </c>
      <c r="BW1605" s="69">
        <v>513</v>
      </c>
      <c r="BX1605" s="69" t="s">
        <v>667</v>
      </c>
      <c r="BY1605" s="69">
        <v>0</v>
      </c>
      <c r="BZ1605" s="69">
        <v>0</v>
      </c>
      <c r="CA1605" s="69">
        <v>0</v>
      </c>
      <c r="CB1605" s="69">
        <v>0</v>
      </c>
      <c r="CC1605" s="69">
        <v>0</v>
      </c>
      <c r="CD1605" s="69">
        <v>0</v>
      </c>
      <c r="CE1605" s="69">
        <v>0</v>
      </c>
      <c r="CF1605" s="69">
        <v>0</v>
      </c>
      <c r="CG1605" s="69">
        <v>0</v>
      </c>
      <c r="CH1605" s="69">
        <v>0</v>
      </c>
      <c r="CI1605" s="69">
        <v>200</v>
      </c>
      <c r="CJ1605" s="69">
        <v>0</v>
      </c>
      <c r="CL1605" s="69">
        <v>0</v>
      </c>
      <c r="CM1605" s="69">
        <v>0</v>
      </c>
      <c r="CN1605" s="69">
        <v>0</v>
      </c>
      <c r="CO1605" s="89">
        <v>0</v>
      </c>
      <c r="CP1605" s="69">
        <v>0</v>
      </c>
      <c r="CQ1605" s="69">
        <v>0</v>
      </c>
      <c r="CR1605" s="69">
        <v>0</v>
      </c>
      <c r="CS1605" s="69">
        <v>0</v>
      </c>
      <c r="CT1605" s="69">
        <v>0</v>
      </c>
      <c r="CU1605" s="69">
        <v>0</v>
      </c>
      <c r="CV1605" s="69">
        <v>0</v>
      </c>
      <c r="CW1605" s="69">
        <v>0</v>
      </c>
      <c r="CZ1605" s="69">
        <v>0</v>
      </c>
      <c r="DA1605" s="69">
        <v>0</v>
      </c>
      <c r="DB1605" s="69">
        <v>35</v>
      </c>
      <c r="DC1605" s="69">
        <v>0</v>
      </c>
      <c r="DD1605" s="69">
        <v>0</v>
      </c>
      <c r="DE1605" s="69">
        <v>0</v>
      </c>
      <c r="DF1605" s="69">
        <v>0</v>
      </c>
      <c r="DG1605" s="69">
        <v>1</v>
      </c>
      <c r="DI1605" s="69" t="e">
        <f>INDEX(Sheet3!$E$78:$E$1130,MATCH(A1605,Sheet3!$D$78:$D$1130,0))</f>
        <v>#N/A</v>
      </c>
      <c r="DJ1605" s="69" t="str">
        <f t="shared" ref="DJ1605:DJ1608" si="309">IFERROR(DI1605,F1605)</f>
        <v>item.ps_fire_tornado_staff</v>
      </c>
      <c r="DK1605" s="69" t="s">
        <v>3641</v>
      </c>
      <c r="DL1605" s="93" t="str">
        <f t="shared" si="306"/>
        <v>召唤3个小型龙卷风向前席卷，对碰到的敌方单位每0.25秒造成[ui.cs_blue:204*0.35]的火系伤害。</v>
      </c>
      <c r="DM1605" s="25" t="s">
        <v>3642</v>
      </c>
      <c r="DN1605" s="69" t="str">
        <f>"造成["&amp;INDEX(Sheet5!$L$2:$L$11,MATCH(BL1605,Sheet5!$J$2:$J$11,0))&amp;":"&amp;BR1605&amp;"*"&amp;BS1605/1000&amp;"]"&amp;INDEX(Sheet5!$I$2:$I$4,MATCH(BR1605,Sheet5!$H$2:$H$4,0))&amp;"的"&amp;INDEX(Sheet5!$K$2:$K$11,MATCH(BL1605,Sheet5!$J$2:$J$11,0))</f>
        <v>造成[ui.cs_blue:204*0.35]的火系伤害。</v>
      </c>
      <c r="DO1605" s="69" t="e">
        <f>"造成["&amp;INDEX(Sheet5!$L$2:$L$11,MATCH(BY1605,Sheet5!$J$2:$J$11,0))&amp;":"&amp;CE1605&amp;"*"&amp;CF1605/1000&amp;"]"&amp;INDEX(Sheet5!$I$2:$I$4,MATCH(CE1605,Sheet5!$H$2:$H$4,0))&amp;"的"&amp;INDEX(Sheet5!$K$2:$K$11,MATCH(BY1605,Sheet5!$J$2:$J$11,0))</f>
        <v>#N/A</v>
      </c>
      <c r="DP1605" s="69"/>
      <c r="DQ1605" s="69"/>
      <c r="DR1605" s="69" t="e">
        <f t="shared" si="303"/>
        <v>#N/A</v>
      </c>
      <c r="DS1605" s="90">
        <f>MATCH(A1605,Sheet5!D:D,0)</f>
        <v>777</v>
      </c>
      <c r="DT1605" s="94" t="e">
        <f>MATCH(A1605,Sheet5!F:F,0)</f>
        <v>#N/A</v>
      </c>
      <c r="DU1605" s="69" t="e">
        <f>"["&amp;INDEX(Sheet5!$L$2:$L$11,MATCH(CD1605,Sheet5!$J$2:$J$11,0))&amp;":"&amp;CJ1605&amp;"*"&amp;CK1605/1000&amp;"]"&amp;INDEX(Sheet5!$I$2:$I$4,MATCH(CJ1605,Sheet5!$H$2:$H$4,0))</f>
        <v>#N/A</v>
      </c>
      <c r="DV1605" s="69">
        <v>0</v>
      </c>
      <c r="DW1605" s="69">
        <v>0</v>
      </c>
      <c r="DX1605" s="69">
        <v>0</v>
      </c>
      <c r="DY1605" s="69">
        <v>0</v>
      </c>
    </row>
    <row r="1606" spans="1:129" ht="28.5">
      <c r="A1606" s="69">
        <v>50119</v>
      </c>
      <c r="B1606" s="69">
        <v>300002</v>
      </c>
      <c r="C1606" s="69">
        <v>1</v>
      </c>
      <c r="D1606" s="69" t="s">
        <v>1766</v>
      </c>
      <c r="E1606" s="69" t="s">
        <v>1767</v>
      </c>
      <c r="F1606" s="161" t="s">
        <v>3643</v>
      </c>
      <c r="G1606" s="69">
        <v>1</v>
      </c>
      <c r="H1606" s="69" t="s">
        <v>321</v>
      </c>
      <c r="I1606" s="69">
        <v>200</v>
      </c>
      <c r="J1606" s="69">
        <v>480</v>
      </c>
      <c r="K1606" s="69">
        <v>500</v>
      </c>
      <c r="L1606" s="69" t="s">
        <v>378</v>
      </c>
      <c r="M1606" s="69">
        <v>42</v>
      </c>
      <c r="N1606" s="69" t="s">
        <v>763</v>
      </c>
      <c r="O1606" s="69">
        <v>0</v>
      </c>
      <c r="P1606" s="69">
        <v>8</v>
      </c>
      <c r="Q1606" s="69">
        <v>0</v>
      </c>
      <c r="R1606" s="69">
        <f t="shared" si="308"/>
        <v>1</v>
      </c>
      <c r="S1606" s="69">
        <v>0</v>
      </c>
      <c r="T1606" s="69">
        <v>0</v>
      </c>
      <c r="U1606" s="69">
        <v>0</v>
      </c>
      <c r="V1606" s="69">
        <v>0</v>
      </c>
      <c r="W1606" s="69">
        <v>0</v>
      </c>
      <c r="X1606" s="69">
        <v>400</v>
      </c>
      <c r="Y1606" s="69">
        <v>400</v>
      </c>
      <c r="Z1606" s="69">
        <v>4000</v>
      </c>
      <c r="AA1606" s="69">
        <v>2</v>
      </c>
      <c r="AB1606" s="69">
        <v>31</v>
      </c>
      <c r="AC1606" s="69">
        <v>0</v>
      </c>
      <c r="AD1606" s="69">
        <v>0</v>
      </c>
      <c r="AE1606" s="69">
        <v>0</v>
      </c>
      <c r="AF1606" s="69">
        <v>10</v>
      </c>
      <c r="AG1606" s="69">
        <v>0</v>
      </c>
      <c r="AH1606" s="69">
        <v>10</v>
      </c>
      <c r="AI1606" s="69">
        <v>514</v>
      </c>
      <c r="AJ1606" s="69">
        <v>2</v>
      </c>
      <c r="AK1606" s="69">
        <v>0</v>
      </c>
      <c r="AL1606" s="69">
        <v>2</v>
      </c>
      <c r="AM1606" s="69">
        <v>1</v>
      </c>
      <c r="AN1606" s="69">
        <v>1</v>
      </c>
      <c r="AO1606" s="69">
        <v>1</v>
      </c>
      <c r="AP1606" s="69">
        <v>2</v>
      </c>
      <c r="AQ1606" s="84">
        <v>1.5</v>
      </c>
      <c r="AR1606" s="69">
        <v>2.5</v>
      </c>
      <c r="AS1606" s="69">
        <v>0</v>
      </c>
      <c r="AT1606" s="69">
        <v>0</v>
      </c>
      <c r="AU1606" s="69">
        <v>0</v>
      </c>
      <c r="AV1606" s="69">
        <v>0</v>
      </c>
      <c r="AW1606" s="69">
        <v>0</v>
      </c>
      <c r="AX1606" s="69">
        <v>0</v>
      </c>
      <c r="AY1606" s="69">
        <v>0</v>
      </c>
      <c r="AZ1606" s="69">
        <v>0</v>
      </c>
      <c r="BA1606" s="69">
        <v>0</v>
      </c>
      <c r="BB1606" s="69">
        <v>0</v>
      </c>
      <c r="BC1606" s="69">
        <v>500</v>
      </c>
      <c r="BD1606" s="69">
        <v>0</v>
      </c>
      <c r="BE1606" s="69">
        <v>0</v>
      </c>
      <c r="BF1606" s="69">
        <v>0</v>
      </c>
      <c r="BG1606" s="69">
        <v>0</v>
      </c>
      <c r="BH1606" s="69">
        <v>0</v>
      </c>
      <c r="BI1606" s="69" t="s">
        <v>1769</v>
      </c>
      <c r="BK1606" s="69">
        <v>3</v>
      </c>
      <c r="BL1606" s="69">
        <v>7</v>
      </c>
      <c r="BM1606" s="69">
        <v>2</v>
      </c>
      <c r="BN1606" s="69">
        <v>31</v>
      </c>
      <c r="BO1606" s="89">
        <v>0</v>
      </c>
      <c r="BP1606" s="69">
        <v>1</v>
      </c>
      <c r="BQ1606" s="69">
        <v>1</v>
      </c>
      <c r="BR1606" s="69">
        <v>204</v>
      </c>
      <c r="BS1606" s="69">
        <v>350</v>
      </c>
      <c r="BT1606" s="69">
        <v>0</v>
      </c>
      <c r="BU1606" s="69">
        <v>0</v>
      </c>
      <c r="BV1606" s="69">
        <v>1000</v>
      </c>
      <c r="BW1606" s="69">
        <v>0</v>
      </c>
      <c r="BX1606" s="69" t="s">
        <v>667</v>
      </c>
      <c r="BY1606" s="69">
        <v>0</v>
      </c>
      <c r="BZ1606" s="69">
        <v>0</v>
      </c>
      <c r="CA1606" s="69">
        <v>0</v>
      </c>
      <c r="CB1606" s="69">
        <v>0</v>
      </c>
      <c r="CC1606" s="69">
        <v>0</v>
      </c>
      <c r="CD1606" s="69">
        <v>0</v>
      </c>
      <c r="CE1606" s="69">
        <v>0</v>
      </c>
      <c r="CF1606" s="69">
        <v>0</v>
      </c>
      <c r="CG1606" s="69">
        <v>0</v>
      </c>
      <c r="CH1606" s="69">
        <v>0</v>
      </c>
      <c r="CI1606" s="69">
        <v>200</v>
      </c>
      <c r="CJ1606" s="69">
        <v>0</v>
      </c>
      <c r="CL1606" s="69">
        <v>0</v>
      </c>
      <c r="CM1606" s="69">
        <v>0</v>
      </c>
      <c r="CN1606" s="69">
        <v>0</v>
      </c>
      <c r="CO1606" s="89">
        <v>0</v>
      </c>
      <c r="CP1606" s="69">
        <v>0</v>
      </c>
      <c r="CQ1606" s="69">
        <v>0</v>
      </c>
      <c r="CR1606" s="69">
        <v>0</v>
      </c>
      <c r="CS1606" s="69">
        <v>0</v>
      </c>
      <c r="CT1606" s="69">
        <v>0</v>
      </c>
      <c r="CU1606" s="69">
        <v>0</v>
      </c>
      <c r="CV1606" s="69">
        <v>0</v>
      </c>
      <c r="CW1606" s="69">
        <v>0</v>
      </c>
      <c r="CZ1606" s="69">
        <v>0</v>
      </c>
      <c r="DA1606" s="69">
        <v>0</v>
      </c>
      <c r="DB1606" s="69">
        <v>35</v>
      </c>
      <c r="DC1606" s="69">
        <v>0</v>
      </c>
      <c r="DD1606" s="69">
        <v>0</v>
      </c>
      <c r="DE1606" s="69">
        <v>0</v>
      </c>
      <c r="DF1606" s="69">
        <v>0</v>
      </c>
      <c r="DG1606" s="69">
        <v>1</v>
      </c>
      <c r="DI1606" s="69" t="e">
        <f>INDEX(Sheet3!$E$78:$E$1130,MATCH(A1606,Sheet3!$D$78:$D$1130,0))</f>
        <v>#N/A</v>
      </c>
      <c r="DJ1606" s="69" t="str">
        <f t="shared" si="309"/>
        <v>item.ps_poison_tornado_staff</v>
      </c>
      <c r="DK1606" s="69" t="s">
        <v>3644</v>
      </c>
      <c r="DL1606" s="93" t="str">
        <f t="shared" si="306"/>
        <v>召唤大型龙卷风向前席卷，对碰到的敌方单位每0.25秒造成[ui.cs_blue:204*0.35]的毒系伤害。</v>
      </c>
      <c r="DM1606" s="25" t="s">
        <v>1771</v>
      </c>
      <c r="DN1606" s="69" t="str">
        <f>"造成["&amp;INDEX(Sheet5!$L$2:$L$11,MATCH(BL1606,Sheet5!$J$2:$J$11,0))&amp;":"&amp;BR1606&amp;"*"&amp;BS1606/1000&amp;"]"&amp;INDEX(Sheet5!$I$2:$I$4,MATCH(BR1606,Sheet5!$H$2:$H$4,0))&amp;"的"&amp;INDEX(Sheet5!$K$2:$K$11,MATCH(BL1606,Sheet5!$J$2:$J$11,0))</f>
        <v>造成[ui.cs_blue:204*0.35]的毒系伤害。</v>
      </c>
      <c r="DO1606" s="69" t="e">
        <f>"造成["&amp;INDEX(Sheet5!$L$2:$L$11,MATCH(BY1606,Sheet5!$J$2:$J$11,0))&amp;":"&amp;CE1606&amp;"*"&amp;CF1606/1000&amp;"]"&amp;INDEX(Sheet5!$I$2:$I$4,MATCH(CE1606,Sheet5!$H$2:$H$4,0))&amp;"的"&amp;INDEX(Sheet5!$K$2:$K$11,MATCH(BY1606,Sheet5!$J$2:$J$11,0))</f>
        <v>#N/A</v>
      </c>
      <c r="DP1606" s="69"/>
      <c r="DQ1606" s="69"/>
      <c r="DR1606" s="69" t="e">
        <f t="shared" si="303"/>
        <v>#N/A</v>
      </c>
      <c r="DS1606" s="90">
        <f>MATCH(A1606,Sheet5!D:D,0)</f>
        <v>781</v>
      </c>
      <c r="DT1606" s="94" t="e">
        <f>MATCH(A1606,Sheet5!F:F,0)</f>
        <v>#N/A</v>
      </c>
      <c r="DU1606" s="69" t="e">
        <f>"["&amp;INDEX(Sheet5!$L$2:$L$11,MATCH(CD1606,Sheet5!$J$2:$J$11,0))&amp;":"&amp;CJ1606&amp;"*"&amp;CK1606/1000&amp;"]"&amp;INDEX(Sheet5!$I$2:$I$4,MATCH(CJ1606,Sheet5!$H$2:$H$4,0))</f>
        <v>#N/A</v>
      </c>
      <c r="DV1606" s="69">
        <v>0</v>
      </c>
      <c r="DW1606" s="69">
        <v>0</v>
      </c>
      <c r="DX1606" s="69">
        <v>0</v>
      </c>
      <c r="DY1606" s="69">
        <v>0</v>
      </c>
    </row>
    <row r="1607" spans="1:129" ht="38.25" customHeight="1">
      <c r="A1607" s="69">
        <v>50112</v>
      </c>
      <c r="B1607" s="69">
        <v>300011</v>
      </c>
      <c r="C1607" s="69">
        <v>1</v>
      </c>
      <c r="D1607" s="69" t="s">
        <v>3645</v>
      </c>
      <c r="E1607" s="69" t="s">
        <v>3646</v>
      </c>
      <c r="F1607" s="161" t="s">
        <v>3647</v>
      </c>
      <c r="G1607" s="69">
        <v>1</v>
      </c>
      <c r="H1607" s="69" t="s">
        <v>400</v>
      </c>
      <c r="I1607" s="69">
        <v>300</v>
      </c>
      <c r="J1607" s="69">
        <v>480</v>
      </c>
      <c r="K1607" s="69">
        <v>3000</v>
      </c>
      <c r="L1607" s="69" t="s">
        <v>416</v>
      </c>
      <c r="M1607" s="69">
        <v>439</v>
      </c>
      <c r="N1607" s="69" t="s">
        <v>3648</v>
      </c>
      <c r="O1607" s="69">
        <v>0</v>
      </c>
      <c r="P1607" s="69">
        <v>2</v>
      </c>
      <c r="Q1607" s="69">
        <v>0</v>
      </c>
      <c r="R1607" s="69">
        <f t="shared" si="307"/>
        <v>1</v>
      </c>
      <c r="S1607" s="69">
        <v>0</v>
      </c>
      <c r="T1607" s="69">
        <v>0</v>
      </c>
      <c r="U1607" s="69">
        <v>0</v>
      </c>
      <c r="V1607" s="69">
        <v>0</v>
      </c>
      <c r="W1607" s="69">
        <v>0</v>
      </c>
      <c r="X1607" s="69">
        <v>25</v>
      </c>
      <c r="Y1607" s="69">
        <v>25</v>
      </c>
      <c r="Z1607" s="69">
        <v>200</v>
      </c>
      <c r="AA1607" s="69">
        <v>2</v>
      </c>
      <c r="AB1607" s="69">
        <v>31</v>
      </c>
      <c r="AC1607" s="69">
        <v>0</v>
      </c>
      <c r="AD1607" s="69">
        <v>0</v>
      </c>
      <c r="AE1607" s="69">
        <v>0</v>
      </c>
      <c r="AF1607" s="69">
        <v>1</v>
      </c>
      <c r="AG1607" s="69">
        <v>0</v>
      </c>
      <c r="AH1607" s="69">
        <v>9</v>
      </c>
      <c r="AI1607" s="69">
        <v>426</v>
      </c>
      <c r="AJ1607" s="69">
        <v>0</v>
      </c>
      <c r="AK1607" s="69">
        <v>0</v>
      </c>
      <c r="AL1607" s="69">
        <v>0</v>
      </c>
      <c r="AM1607" s="69">
        <v>1</v>
      </c>
      <c r="AN1607" s="69">
        <v>1</v>
      </c>
      <c r="AO1607" s="69">
        <v>0</v>
      </c>
      <c r="AP1607" s="69">
        <v>0.3</v>
      </c>
      <c r="AQ1607" s="84">
        <v>15</v>
      </c>
      <c r="AR1607" s="69">
        <v>1</v>
      </c>
      <c r="AS1607" s="69">
        <v>0</v>
      </c>
      <c r="AT1607" s="69">
        <v>0</v>
      </c>
      <c r="AU1607" s="69">
        <v>0</v>
      </c>
      <c r="AV1607" s="69">
        <v>0</v>
      </c>
      <c r="AW1607" s="69">
        <v>0</v>
      </c>
      <c r="AX1607" s="69">
        <v>0</v>
      </c>
      <c r="AY1607" s="69">
        <v>0</v>
      </c>
      <c r="AZ1607" s="69">
        <v>0</v>
      </c>
      <c r="BA1607" s="69">
        <v>0</v>
      </c>
      <c r="BB1607" s="69">
        <v>0</v>
      </c>
      <c r="BC1607" s="69">
        <v>0</v>
      </c>
      <c r="BD1607" s="69">
        <v>0</v>
      </c>
      <c r="BE1607" s="69">
        <v>0</v>
      </c>
      <c r="BF1607" s="69">
        <v>0</v>
      </c>
      <c r="BG1607" s="69">
        <v>0</v>
      </c>
      <c r="BH1607" s="69">
        <v>0</v>
      </c>
      <c r="BI1607" s="69" t="s">
        <v>3649</v>
      </c>
      <c r="BK1607" s="69">
        <v>3</v>
      </c>
      <c r="BL1607" s="69">
        <v>4</v>
      </c>
      <c r="BM1607" s="69">
        <v>2</v>
      </c>
      <c r="BN1607" s="69">
        <v>31</v>
      </c>
      <c r="BO1607" s="89">
        <v>0</v>
      </c>
      <c r="BP1607" s="69">
        <v>1</v>
      </c>
      <c r="BQ1607" s="69">
        <v>1</v>
      </c>
      <c r="BR1607" s="69">
        <v>204</v>
      </c>
      <c r="BS1607" s="69">
        <v>350</v>
      </c>
      <c r="BT1607" s="69">
        <v>0</v>
      </c>
      <c r="BU1607" s="69">
        <v>0</v>
      </c>
      <c r="BV1607" s="69">
        <v>1000</v>
      </c>
      <c r="BW1607" s="69">
        <v>440</v>
      </c>
      <c r="BX1607" s="69" t="s">
        <v>3650</v>
      </c>
      <c r="BY1607" s="69">
        <v>0</v>
      </c>
      <c r="BZ1607" s="69">
        <v>0</v>
      </c>
      <c r="CA1607" s="69">
        <v>31</v>
      </c>
      <c r="CB1607" s="89">
        <v>0</v>
      </c>
      <c r="CC1607" s="69">
        <v>0</v>
      </c>
      <c r="CD1607" s="69">
        <v>0</v>
      </c>
      <c r="CE1607" s="69">
        <v>0</v>
      </c>
      <c r="CF1607" s="69">
        <v>0</v>
      </c>
      <c r="CG1607" s="69">
        <v>0</v>
      </c>
      <c r="CH1607" s="69">
        <v>0</v>
      </c>
      <c r="CI1607" s="69">
        <v>0</v>
      </c>
      <c r="CJ1607" s="69">
        <v>0</v>
      </c>
      <c r="CL1607" s="69">
        <v>0</v>
      </c>
      <c r="CM1607" s="69">
        <v>0</v>
      </c>
      <c r="CN1607" s="69">
        <v>0</v>
      </c>
      <c r="CO1607" s="89">
        <v>0</v>
      </c>
      <c r="CP1607" s="69">
        <v>0</v>
      </c>
      <c r="CQ1607" s="69">
        <v>0</v>
      </c>
      <c r="CR1607" s="69">
        <v>0</v>
      </c>
      <c r="CS1607" s="69">
        <v>0</v>
      </c>
      <c r="CT1607" s="89">
        <v>0</v>
      </c>
      <c r="CU1607" s="69">
        <v>0</v>
      </c>
      <c r="CV1607" s="69">
        <v>0</v>
      </c>
      <c r="CW1607" s="69">
        <v>0</v>
      </c>
      <c r="CZ1607" s="69">
        <v>0</v>
      </c>
      <c r="DA1607" s="69">
        <v>0</v>
      </c>
      <c r="DB1607" s="69">
        <v>35</v>
      </c>
      <c r="DC1607" s="69">
        <v>0</v>
      </c>
      <c r="DD1607" s="69">
        <v>0</v>
      </c>
      <c r="DE1607" s="69">
        <v>0</v>
      </c>
      <c r="DF1607" s="69">
        <v>0</v>
      </c>
      <c r="DG1607" s="69">
        <v>1</v>
      </c>
      <c r="DI1607" s="69" t="e">
        <f>INDEX(Sheet3!$E$78:$E$1130,MATCH(A1607,Sheet3!$D$78:$D$1130,0))</f>
        <v>#N/A</v>
      </c>
      <c r="DJ1607" s="69" t="str">
        <f t="shared" si="309"/>
        <v>item.ps_frozen_music</v>
      </c>
      <c r="DK1607" s="69" t="s">
        <v>3651</v>
      </c>
      <c r="DL1607" s="93" t="str">
        <f t="shared" si="306"/>
        <v>召唤数枚冰箭攻击敌人，每根冰箭对碰到的第一个敌方单位造成[ui.cs_blue:204*0.35]的寒系伤害。</v>
      </c>
      <c r="DM1607" s="25" t="s">
        <v>3652</v>
      </c>
      <c r="DN1607" s="69" t="str">
        <f>"造成["&amp;INDEX(Sheet5!$L$2:$L$11,MATCH(BL1607,Sheet5!$J$2:$J$11,0))&amp;":"&amp;BR1607&amp;"*"&amp;BS1607/1000&amp;"]"&amp;INDEX(Sheet5!$I$2:$I$4,MATCH(BR1607,Sheet5!$H$2:$H$4,0))&amp;"的"&amp;INDEX(Sheet5!$K$2:$K$11,MATCH(BL1607,Sheet5!$J$2:$J$11,0))</f>
        <v>造成[ui.cs_blue:204*0.35]的寒系伤害。</v>
      </c>
      <c r="DO1607" s="69" t="e">
        <f>"造成["&amp;INDEX(Sheet5!$L$2:$L$11,MATCH(BY1607,Sheet5!$J$2:$J$11,0))&amp;":"&amp;CE1607&amp;"*"&amp;CF1607/1000&amp;"]"&amp;INDEX(Sheet5!$I$2:$I$4,MATCH(CE1607,Sheet5!$H$2:$H$4,0))&amp;"的"&amp;INDEX(Sheet5!$K$2:$K$11,MATCH(BY1607,Sheet5!$J$2:$J$11,0))</f>
        <v>#N/A</v>
      </c>
      <c r="DP1607" s="69"/>
      <c r="DQ1607" s="69"/>
      <c r="DR1607" s="69" t="e">
        <f t="shared" si="303"/>
        <v>#N/A</v>
      </c>
      <c r="DS1607" s="90">
        <f>MATCH(A1607,Sheet5!D:D,0)</f>
        <v>756</v>
      </c>
      <c r="DT1607" s="94" t="e">
        <f>MATCH(A1607,Sheet5!F:F,0)</f>
        <v>#N/A</v>
      </c>
      <c r="DU1607" s="69" t="e">
        <f>"["&amp;INDEX(Sheet5!$L$2:$L$11,MATCH(CD1607,Sheet5!$J$2:$J$11,0))&amp;":"&amp;CJ1607&amp;"*"&amp;CK1607/1000&amp;"]"&amp;INDEX(Sheet5!$I$2:$I$4,MATCH(CJ1607,Sheet5!$H$2:$H$4,0))</f>
        <v>#N/A</v>
      </c>
      <c r="DV1607" s="69">
        <v>0</v>
      </c>
      <c r="DW1607" s="69">
        <v>0</v>
      </c>
      <c r="DX1607" s="69">
        <v>0</v>
      </c>
      <c r="DY1607" s="69">
        <v>0</v>
      </c>
    </row>
    <row r="1608" spans="1:129" ht="28.5">
      <c r="A1608" s="69">
        <v>50113</v>
      </c>
      <c r="B1608" s="69">
        <v>300013</v>
      </c>
      <c r="C1608" s="69">
        <v>1</v>
      </c>
      <c r="D1608" s="69" t="s">
        <v>3653</v>
      </c>
      <c r="E1608" s="69" t="s">
        <v>3654</v>
      </c>
      <c r="F1608" s="161" t="s">
        <v>3655</v>
      </c>
      <c r="G1608" s="69">
        <v>1</v>
      </c>
      <c r="I1608" s="69">
        <v>0</v>
      </c>
      <c r="J1608" s="69">
        <v>0</v>
      </c>
      <c r="K1608" s="69">
        <v>0</v>
      </c>
      <c r="L1608" s="69" t="s">
        <v>3628</v>
      </c>
      <c r="M1608" s="69">
        <v>0</v>
      </c>
      <c r="N1608" s="69" t="s">
        <v>660</v>
      </c>
      <c r="O1608" s="69">
        <v>0</v>
      </c>
      <c r="P1608" s="69">
        <v>2</v>
      </c>
      <c r="Q1608" s="69">
        <v>0</v>
      </c>
      <c r="R1608" s="69">
        <v>2</v>
      </c>
      <c r="S1608" s="69">
        <v>512</v>
      </c>
      <c r="T1608" s="69">
        <v>4</v>
      </c>
      <c r="U1608" s="69">
        <v>0</v>
      </c>
      <c r="V1608" s="69">
        <v>0</v>
      </c>
      <c r="W1608" s="69">
        <v>0</v>
      </c>
      <c r="X1608" s="69">
        <v>0</v>
      </c>
      <c r="Y1608" s="69">
        <v>0</v>
      </c>
      <c r="Z1608" s="69">
        <v>3000</v>
      </c>
      <c r="AA1608" s="69">
        <v>2</v>
      </c>
      <c r="AB1608" s="69">
        <v>31</v>
      </c>
      <c r="AC1608" s="69">
        <v>0</v>
      </c>
      <c r="AD1608" s="69">
        <v>0</v>
      </c>
      <c r="AE1608" s="69">
        <v>0</v>
      </c>
      <c r="AF1608" s="69">
        <v>50</v>
      </c>
      <c r="AG1608" s="69">
        <v>3</v>
      </c>
      <c r="AH1608" s="69">
        <v>5</v>
      </c>
      <c r="AI1608" s="69">
        <v>427</v>
      </c>
      <c r="AJ1608" s="69">
        <v>0</v>
      </c>
      <c r="AK1608" s="69">
        <v>0</v>
      </c>
      <c r="AL1608" s="69">
        <v>0</v>
      </c>
      <c r="AM1608" s="69">
        <v>1</v>
      </c>
      <c r="AN1608" s="69">
        <v>1</v>
      </c>
      <c r="AO1608" s="69">
        <v>1</v>
      </c>
      <c r="AP1608" s="69">
        <v>1</v>
      </c>
      <c r="AQ1608" s="84">
        <v>5</v>
      </c>
      <c r="AR1608" s="69">
        <v>5</v>
      </c>
      <c r="AS1608" s="69">
        <v>0</v>
      </c>
      <c r="AT1608" s="69">
        <v>0</v>
      </c>
      <c r="AU1608" s="69">
        <v>0</v>
      </c>
      <c r="AV1608" s="69">
        <v>0</v>
      </c>
      <c r="AW1608" s="69">
        <v>0</v>
      </c>
      <c r="AX1608" s="69">
        <v>0</v>
      </c>
      <c r="AY1608" s="69">
        <v>1200</v>
      </c>
      <c r="AZ1608" s="69">
        <v>400</v>
      </c>
      <c r="BA1608" s="69">
        <v>0</v>
      </c>
      <c r="BB1608" s="69">
        <v>0</v>
      </c>
      <c r="BC1608" s="69">
        <v>0</v>
      </c>
      <c r="BD1608" s="69">
        <v>0</v>
      </c>
      <c r="BE1608" s="69">
        <v>0</v>
      </c>
      <c r="BF1608" s="69">
        <v>0</v>
      </c>
      <c r="BG1608" s="69">
        <v>0</v>
      </c>
      <c r="BH1608" s="69">
        <v>0</v>
      </c>
      <c r="BI1608" s="69" t="s">
        <v>3656</v>
      </c>
      <c r="BK1608" s="69">
        <v>3</v>
      </c>
      <c r="BL1608" s="69">
        <v>2</v>
      </c>
      <c r="BM1608" s="69">
        <v>2</v>
      </c>
      <c r="BN1608" s="69">
        <v>31</v>
      </c>
      <c r="BO1608" s="89">
        <v>0</v>
      </c>
      <c r="BP1608" s="69">
        <v>1</v>
      </c>
      <c r="BQ1608" s="69">
        <v>1</v>
      </c>
      <c r="BR1608" s="69">
        <v>203</v>
      </c>
      <c r="BS1608" s="69">
        <v>350</v>
      </c>
      <c r="BT1608" s="69">
        <v>0</v>
      </c>
      <c r="BU1608" s="69">
        <v>0</v>
      </c>
      <c r="BV1608" s="69">
        <v>1000</v>
      </c>
      <c r="BW1608" s="69">
        <v>540</v>
      </c>
      <c r="BX1608" s="69" t="s">
        <v>841</v>
      </c>
      <c r="BY1608" s="69">
        <v>10</v>
      </c>
      <c r="BZ1608" s="69">
        <v>2</v>
      </c>
      <c r="CA1608" s="69">
        <v>31</v>
      </c>
      <c r="CB1608" s="89">
        <v>0</v>
      </c>
      <c r="CC1608" s="69">
        <v>1</v>
      </c>
      <c r="CD1608" s="69">
        <v>10</v>
      </c>
      <c r="CE1608" s="69">
        <v>1</v>
      </c>
      <c r="CF1608" s="69">
        <v>1372138</v>
      </c>
      <c r="CG1608" s="69">
        <v>0</v>
      </c>
      <c r="CH1608" s="69">
        <v>0</v>
      </c>
      <c r="CI1608" s="69">
        <v>1000</v>
      </c>
      <c r="CJ1608" s="69">
        <v>0</v>
      </c>
      <c r="CL1608" s="69">
        <v>0</v>
      </c>
      <c r="CM1608" s="69">
        <v>0</v>
      </c>
      <c r="CN1608" s="69">
        <v>0</v>
      </c>
      <c r="CO1608" s="89">
        <v>0</v>
      </c>
      <c r="CP1608" s="69">
        <v>0</v>
      </c>
      <c r="CQ1608" s="69">
        <v>0</v>
      </c>
      <c r="CR1608" s="69">
        <v>0</v>
      </c>
      <c r="CS1608" s="69">
        <v>0</v>
      </c>
      <c r="CT1608" s="89">
        <v>0</v>
      </c>
      <c r="CU1608" s="69">
        <v>0</v>
      </c>
      <c r="CV1608" s="69">
        <v>0</v>
      </c>
      <c r="CW1608" s="69">
        <v>0</v>
      </c>
      <c r="CZ1608" s="69">
        <v>0</v>
      </c>
      <c r="DA1608" s="69">
        <v>0</v>
      </c>
      <c r="DB1608" s="69">
        <v>0</v>
      </c>
      <c r="DC1608" s="69">
        <v>0</v>
      </c>
      <c r="DD1608" s="69">
        <v>0</v>
      </c>
      <c r="DE1608" s="69">
        <v>0</v>
      </c>
      <c r="DF1608" s="69">
        <v>0</v>
      </c>
      <c r="DG1608" s="69">
        <v>1</v>
      </c>
      <c r="DI1608" s="69" t="e">
        <f>INDEX(Sheet3!$E$78:$E$1130,MATCH(A1608,Sheet3!$D$78:$D$1130,0))</f>
        <v>#N/A</v>
      </c>
      <c r="DJ1608" s="69" t="str">
        <f t="shared" si="309"/>
        <v>item.ps_illusion_scythe</v>
      </c>
      <c r="DK1608" s="69" t="s">
        <v>3657</v>
      </c>
      <c r="DL1608" s="93" t="str">
        <f t="shared" si="306"/>
        <v>普通攻击时有4%几率向前方发出快速旋转的刀影，对碰到的敌人每0.25秒造成[ui.cs_orange:203*0.35]的物理伤害。</v>
      </c>
      <c r="DM1608" s="25" t="s">
        <v>3658</v>
      </c>
      <c r="DN1608" s="69" t="str">
        <f>"造成["&amp;INDEX(Sheet5!$L$2:$L$11,MATCH(BL1608,Sheet5!$J$2:$J$11,0))&amp;":"&amp;BR1608&amp;"*"&amp;BS1608/1000&amp;"]"&amp;INDEX(Sheet5!$I$2:$I$4,MATCH(BR1608,Sheet5!$H$2:$H$4,0))&amp;"的"&amp;INDEX(Sheet5!$K$2:$K$11,MATCH(BL1608,Sheet5!$J$2:$J$11,0))</f>
        <v>造成[ui.cs_orange:203*0.35]的物理伤害。</v>
      </c>
      <c r="DO1608" s="69" t="e">
        <f>"造成["&amp;INDEX(Sheet5!$L$2:$L$11,MATCH(BY1608,Sheet5!$J$2:$J$11,0))&amp;":"&amp;CE1608&amp;"*"&amp;CF1608/1000&amp;"]"&amp;INDEX(Sheet5!$I$2:$I$4,MATCH(CE1608,Sheet5!$H$2:$H$4,0))&amp;"的"&amp;INDEX(Sheet5!$K$2:$K$11,MATCH(BY1608,Sheet5!$J$2:$J$11,0))</f>
        <v>#N/A</v>
      </c>
      <c r="DP1608" s="69"/>
      <c r="DQ1608" s="69"/>
      <c r="DR1608" s="69" t="e">
        <f t="shared" si="303"/>
        <v>#N/A</v>
      </c>
      <c r="DS1608" s="90">
        <f>MATCH(A1608,Sheet5!D:D,0)</f>
        <v>1115</v>
      </c>
      <c r="DT1608" s="94" t="e">
        <f>MATCH(A1608,Sheet5!F:F,0)</f>
        <v>#N/A</v>
      </c>
      <c r="DU1608" s="69" t="e">
        <f>"["&amp;INDEX(Sheet5!$L$2:$L$11,MATCH(CD1608,Sheet5!$J$2:$J$11,0))&amp;":"&amp;CJ1608&amp;"*"&amp;CK1608/1000&amp;"]"&amp;INDEX(Sheet5!$I$2:$I$4,MATCH(CJ1608,Sheet5!$H$2:$H$4,0))</f>
        <v>#N/A</v>
      </c>
      <c r="DV1608" s="69">
        <v>0</v>
      </c>
      <c r="DW1608" s="69">
        <v>0</v>
      </c>
      <c r="DX1608" s="69">
        <v>0</v>
      </c>
      <c r="DY1608" s="69">
        <v>0</v>
      </c>
    </row>
    <row r="1609" spans="1:129" ht="28.5">
      <c r="A1609" s="69">
        <v>50121</v>
      </c>
      <c r="B1609" s="69">
        <v>0</v>
      </c>
      <c r="C1609" s="69">
        <v>1</v>
      </c>
      <c r="D1609" s="69" t="s">
        <v>3659</v>
      </c>
      <c r="E1609" s="69" t="s">
        <v>3660</v>
      </c>
      <c r="F1609" s="161" t="s">
        <v>3661</v>
      </c>
      <c r="G1609" s="69">
        <v>1</v>
      </c>
      <c r="I1609" s="69">
        <v>0</v>
      </c>
      <c r="J1609" s="69">
        <v>0</v>
      </c>
      <c r="K1609" s="69">
        <v>0</v>
      </c>
      <c r="L1609" s="69" t="s">
        <v>3628</v>
      </c>
      <c r="M1609" s="69">
        <v>0</v>
      </c>
      <c r="N1609" s="69" t="s">
        <v>660</v>
      </c>
      <c r="O1609" s="69">
        <v>0</v>
      </c>
      <c r="P1609" s="69">
        <v>2</v>
      </c>
      <c r="Q1609" s="69">
        <v>0</v>
      </c>
      <c r="R1609" s="69">
        <v>2</v>
      </c>
      <c r="S1609" s="69">
        <v>512</v>
      </c>
      <c r="T1609" s="69">
        <v>4</v>
      </c>
      <c r="U1609" s="69">
        <v>0</v>
      </c>
      <c r="V1609" s="69">
        <v>0</v>
      </c>
      <c r="W1609" s="69">
        <v>0</v>
      </c>
      <c r="X1609" s="69">
        <v>0</v>
      </c>
      <c r="Y1609" s="69">
        <v>0</v>
      </c>
      <c r="Z1609" s="69">
        <v>3000</v>
      </c>
      <c r="AA1609" s="69">
        <v>2</v>
      </c>
      <c r="AB1609" s="69">
        <v>31</v>
      </c>
      <c r="AC1609" s="69">
        <v>0</v>
      </c>
      <c r="AD1609" s="69">
        <v>0</v>
      </c>
      <c r="AE1609" s="69">
        <v>0</v>
      </c>
      <c r="AF1609" s="69">
        <v>50</v>
      </c>
      <c r="AG1609" s="69">
        <v>3</v>
      </c>
      <c r="AH1609" s="69">
        <v>5</v>
      </c>
      <c r="AI1609" s="69">
        <v>522</v>
      </c>
      <c r="AJ1609" s="69">
        <v>0</v>
      </c>
      <c r="AK1609" s="69">
        <v>0</v>
      </c>
      <c r="AL1609" s="69">
        <v>0</v>
      </c>
      <c r="AM1609" s="69">
        <v>1</v>
      </c>
      <c r="AN1609" s="69">
        <v>1</v>
      </c>
      <c r="AO1609" s="69">
        <v>1</v>
      </c>
      <c r="AP1609" s="69">
        <v>1</v>
      </c>
      <c r="AQ1609" s="84">
        <v>5</v>
      </c>
      <c r="AR1609" s="69">
        <v>5</v>
      </c>
      <c r="AS1609" s="69">
        <v>0</v>
      </c>
      <c r="AT1609" s="69">
        <v>0</v>
      </c>
      <c r="AU1609" s="69">
        <v>0</v>
      </c>
      <c r="AV1609" s="69">
        <v>0</v>
      </c>
      <c r="AW1609" s="69">
        <v>0</v>
      </c>
      <c r="AX1609" s="69">
        <v>0</v>
      </c>
      <c r="AY1609" s="69">
        <v>1200</v>
      </c>
      <c r="AZ1609" s="69">
        <v>400</v>
      </c>
      <c r="BA1609" s="69">
        <v>0</v>
      </c>
      <c r="BB1609" s="69">
        <v>0</v>
      </c>
      <c r="BC1609" s="69">
        <v>0</v>
      </c>
      <c r="BD1609" s="69">
        <v>0</v>
      </c>
      <c r="BE1609" s="69">
        <v>0</v>
      </c>
      <c r="BF1609" s="69">
        <v>0</v>
      </c>
      <c r="BG1609" s="69">
        <v>0</v>
      </c>
      <c r="BH1609" s="69">
        <v>0</v>
      </c>
      <c r="BI1609" s="69" t="s">
        <v>3656</v>
      </c>
      <c r="BK1609" s="69">
        <v>3</v>
      </c>
      <c r="BL1609" s="69">
        <v>2</v>
      </c>
      <c r="BM1609" s="69">
        <v>2</v>
      </c>
      <c r="BN1609" s="69">
        <v>31</v>
      </c>
      <c r="BO1609" s="89">
        <v>0</v>
      </c>
      <c r="BP1609" s="69">
        <v>1</v>
      </c>
      <c r="BQ1609" s="69">
        <v>1</v>
      </c>
      <c r="BR1609" s="69">
        <v>203</v>
      </c>
      <c r="BS1609" s="69">
        <v>350</v>
      </c>
      <c r="BT1609" s="69">
        <v>0</v>
      </c>
      <c r="BU1609" s="69">
        <v>0</v>
      </c>
      <c r="BV1609" s="69">
        <v>1000</v>
      </c>
      <c r="BW1609" s="69">
        <v>523</v>
      </c>
      <c r="BX1609" s="69" t="s">
        <v>841</v>
      </c>
      <c r="BY1609" s="69">
        <v>10</v>
      </c>
      <c r="BZ1609" s="69">
        <v>2</v>
      </c>
      <c r="CA1609" s="69">
        <v>31</v>
      </c>
      <c r="CB1609" s="89">
        <v>0</v>
      </c>
      <c r="CC1609" s="69">
        <v>1</v>
      </c>
      <c r="CD1609" s="69">
        <v>10</v>
      </c>
      <c r="CE1609" s="69">
        <v>1</v>
      </c>
      <c r="CF1609" s="69">
        <v>1372140</v>
      </c>
      <c r="CG1609" s="69">
        <v>0</v>
      </c>
      <c r="CH1609" s="69">
        <v>0</v>
      </c>
      <c r="CI1609" s="69">
        <v>1000</v>
      </c>
      <c r="CJ1609" s="69">
        <v>0</v>
      </c>
      <c r="CL1609" s="69">
        <v>0</v>
      </c>
      <c r="CM1609" s="69">
        <v>0</v>
      </c>
      <c r="CN1609" s="69">
        <v>0</v>
      </c>
      <c r="CO1609" s="89">
        <v>0</v>
      </c>
      <c r="CP1609" s="69">
        <v>0</v>
      </c>
      <c r="CQ1609" s="69">
        <v>0</v>
      </c>
      <c r="CR1609" s="69">
        <v>0</v>
      </c>
      <c r="CS1609" s="69">
        <v>0</v>
      </c>
      <c r="CT1609" s="89">
        <v>0</v>
      </c>
      <c r="CU1609" s="69">
        <v>0</v>
      </c>
      <c r="CV1609" s="69">
        <v>0</v>
      </c>
      <c r="CW1609" s="69">
        <v>0</v>
      </c>
      <c r="CZ1609" s="69">
        <v>0</v>
      </c>
      <c r="DA1609" s="69">
        <v>0</v>
      </c>
      <c r="DB1609" s="69">
        <v>0</v>
      </c>
      <c r="DC1609" s="69">
        <v>0</v>
      </c>
      <c r="DD1609" s="69">
        <v>0</v>
      </c>
      <c r="DE1609" s="69">
        <v>0</v>
      </c>
      <c r="DF1609" s="69">
        <v>0</v>
      </c>
      <c r="DG1609" s="69">
        <v>1</v>
      </c>
      <c r="DI1609" s="69" t="e">
        <f>INDEX(Sheet3!$E$78:$E$1130,MATCH(A1609,Sheet3!$D$78:$D$1130,0))</f>
        <v>#N/A</v>
      </c>
      <c r="DJ1609" s="69" t="str">
        <f t="shared" ref="DJ1609:DJ1612" si="310">IFERROR(DI1609,F1609)</f>
        <v>item.ps_fireillusion_scythe</v>
      </c>
      <c r="DK1609" s="69" t="s">
        <v>3657</v>
      </c>
      <c r="DL1609" s="93" t="str">
        <f t="shared" si="306"/>
        <v>普通攻击时有4%几率向前方发出快速旋转的刀影，对碰到的敌人每0.25秒造成[ui.cs_orange:203*0.35]的物理伤害。</v>
      </c>
      <c r="DM1609" s="25" t="s">
        <v>3658</v>
      </c>
      <c r="DN1609" s="69" t="str">
        <f>"造成["&amp;INDEX(Sheet5!$L$2:$L$11,MATCH(BL1609,Sheet5!$J$2:$J$11,0))&amp;":"&amp;BR1609&amp;"*"&amp;BS1609/1000&amp;"]"&amp;INDEX(Sheet5!$I$2:$I$4,MATCH(BR1609,Sheet5!$H$2:$H$4,0))&amp;"的"&amp;INDEX(Sheet5!$K$2:$K$11,MATCH(BL1609,Sheet5!$J$2:$J$11,0))</f>
        <v>造成[ui.cs_orange:203*0.35]的物理伤害。</v>
      </c>
      <c r="DO1609" s="69" t="e">
        <f>"造成["&amp;INDEX(Sheet5!$L$2:$L$11,MATCH(BY1609,Sheet5!$J$2:$J$11,0))&amp;":"&amp;CE1609&amp;"*"&amp;CF1609/1000&amp;"]"&amp;INDEX(Sheet5!$I$2:$I$4,MATCH(CE1609,Sheet5!$H$2:$H$4,0))&amp;"的"&amp;INDEX(Sheet5!$K$2:$K$11,MATCH(BY1609,Sheet5!$J$2:$J$11,0))</f>
        <v>#N/A</v>
      </c>
      <c r="DP1609" s="69"/>
      <c r="DQ1609" s="69"/>
      <c r="DR1609" s="69" t="e">
        <f t="shared" si="303"/>
        <v>#N/A</v>
      </c>
      <c r="DS1609" s="90">
        <f>MATCH(A1609,Sheet5!D:D,0)</f>
        <v>1120</v>
      </c>
      <c r="DT1609" s="94" t="e">
        <f>MATCH(A1609,Sheet5!F:F,0)</f>
        <v>#N/A</v>
      </c>
      <c r="DU1609" s="69" t="e">
        <f>"["&amp;INDEX(Sheet5!$L$2:$L$11,MATCH(CD1609,Sheet5!$J$2:$J$11,0))&amp;":"&amp;CJ1609&amp;"*"&amp;CK1609/1000&amp;"]"&amp;INDEX(Sheet5!$I$2:$I$4,MATCH(CJ1609,Sheet5!$H$2:$H$4,0))</f>
        <v>#N/A</v>
      </c>
      <c r="DV1609" s="69">
        <v>0</v>
      </c>
      <c r="DW1609" s="69">
        <v>0</v>
      </c>
      <c r="DX1609" s="69">
        <v>0</v>
      </c>
      <c r="DY1609" s="69">
        <v>0</v>
      </c>
    </row>
    <row r="1610" spans="1:129" ht="28.5">
      <c r="A1610" s="69">
        <v>50114</v>
      </c>
      <c r="B1610" s="69">
        <v>300005</v>
      </c>
      <c r="C1610" s="69">
        <v>1</v>
      </c>
      <c r="D1610" s="69" t="s">
        <v>1628</v>
      </c>
      <c r="E1610" s="69" t="s">
        <v>1629</v>
      </c>
      <c r="F1610" s="161" t="s">
        <v>3662</v>
      </c>
      <c r="G1610" s="69">
        <v>1</v>
      </c>
      <c r="H1610" s="69" t="s">
        <v>400</v>
      </c>
      <c r="I1610" s="69">
        <v>300</v>
      </c>
      <c r="J1610" s="69">
        <v>480</v>
      </c>
      <c r="K1610" s="69">
        <v>3000</v>
      </c>
      <c r="L1610" s="69" t="s">
        <v>378</v>
      </c>
      <c r="M1610" s="69">
        <v>441</v>
      </c>
      <c r="N1610" s="69" t="s">
        <v>1631</v>
      </c>
      <c r="O1610" s="69">
        <v>0</v>
      </c>
      <c r="P1610" s="69">
        <v>2</v>
      </c>
      <c r="Q1610" s="69">
        <v>0</v>
      </c>
      <c r="R1610" s="69">
        <f t="shared" ref="R1610:R1612" si="311">IF(S1610&gt;0,2,1)</f>
        <v>1</v>
      </c>
      <c r="S1610" s="69">
        <v>0</v>
      </c>
      <c r="T1610" s="69">
        <v>0</v>
      </c>
      <c r="U1610" s="69">
        <v>0</v>
      </c>
      <c r="V1610" s="69">
        <v>0</v>
      </c>
      <c r="W1610" s="69">
        <v>0</v>
      </c>
      <c r="X1610" s="69">
        <v>30</v>
      </c>
      <c r="Y1610" s="69">
        <v>240</v>
      </c>
      <c r="Z1610" s="69">
        <v>300</v>
      </c>
      <c r="AA1610" s="69">
        <v>2</v>
      </c>
      <c r="AB1610" s="69">
        <v>31</v>
      </c>
      <c r="AC1610" s="69">
        <v>0</v>
      </c>
      <c r="AD1610" s="69">
        <v>0</v>
      </c>
      <c r="AE1610" s="69">
        <v>0</v>
      </c>
      <c r="AF1610" s="69">
        <v>1</v>
      </c>
      <c r="AG1610" s="69">
        <v>0</v>
      </c>
      <c r="AH1610" s="69">
        <v>9</v>
      </c>
      <c r="AI1610" s="69">
        <v>428</v>
      </c>
      <c r="AJ1610" s="69">
        <v>1</v>
      </c>
      <c r="AK1610" s="69">
        <v>0</v>
      </c>
      <c r="AL1610" s="69">
        <v>0</v>
      </c>
      <c r="AM1610" s="69">
        <v>8</v>
      </c>
      <c r="AN1610" s="69">
        <v>8</v>
      </c>
      <c r="AO1610" s="69">
        <v>1</v>
      </c>
      <c r="AP1610" s="69">
        <v>1</v>
      </c>
      <c r="AQ1610" s="84">
        <v>0</v>
      </c>
      <c r="AR1610" s="69">
        <v>1</v>
      </c>
      <c r="AS1610" s="69">
        <v>0</v>
      </c>
      <c r="AT1610" s="69">
        <v>0</v>
      </c>
      <c r="AU1610" s="69">
        <v>0</v>
      </c>
      <c r="AV1610" s="69">
        <v>0</v>
      </c>
      <c r="AW1610" s="69">
        <v>0</v>
      </c>
      <c r="AX1610" s="69">
        <v>0</v>
      </c>
      <c r="AY1610" s="69">
        <v>0</v>
      </c>
      <c r="AZ1610" s="69">
        <v>0</v>
      </c>
      <c r="BA1610" s="69">
        <v>0</v>
      </c>
      <c r="BB1610" s="69">
        <v>0</v>
      </c>
      <c r="BC1610" s="69">
        <v>0</v>
      </c>
      <c r="BD1610" s="69">
        <v>0</v>
      </c>
      <c r="BE1610" s="69">
        <v>0</v>
      </c>
      <c r="BF1610" s="69">
        <v>0</v>
      </c>
      <c r="BG1610" s="69">
        <v>0</v>
      </c>
      <c r="BH1610" s="69">
        <v>0</v>
      </c>
      <c r="BI1610" s="69" t="s">
        <v>3663</v>
      </c>
      <c r="BK1610" s="69">
        <v>3</v>
      </c>
      <c r="BL1610" s="69">
        <v>3</v>
      </c>
      <c r="BM1610" s="69">
        <v>2</v>
      </c>
      <c r="BN1610" s="69">
        <v>31</v>
      </c>
      <c r="BO1610" s="89">
        <v>0</v>
      </c>
      <c r="BP1610" s="69">
        <v>2</v>
      </c>
      <c r="BQ1610" s="69">
        <v>10</v>
      </c>
      <c r="BR1610" s="69">
        <v>204</v>
      </c>
      <c r="BS1610" s="69">
        <v>750</v>
      </c>
      <c r="BT1610" s="69">
        <v>0</v>
      </c>
      <c r="BU1610" s="69">
        <v>0</v>
      </c>
      <c r="BV1610" s="69">
        <v>1000</v>
      </c>
      <c r="BW1610" s="69">
        <v>442</v>
      </c>
      <c r="BX1610" s="69" t="s">
        <v>1633</v>
      </c>
      <c r="BY1610" s="69">
        <v>0</v>
      </c>
      <c r="BZ1610" s="69">
        <v>0</v>
      </c>
      <c r="CA1610" s="69">
        <v>31</v>
      </c>
      <c r="CB1610" s="89">
        <v>0</v>
      </c>
      <c r="CC1610" s="69">
        <v>0</v>
      </c>
      <c r="CD1610" s="69">
        <v>0</v>
      </c>
      <c r="CE1610" s="69">
        <v>0</v>
      </c>
      <c r="CF1610" s="69">
        <v>0</v>
      </c>
      <c r="CG1610" s="69">
        <v>0</v>
      </c>
      <c r="CH1610" s="69">
        <v>0</v>
      </c>
      <c r="CI1610" s="69">
        <v>0</v>
      </c>
      <c r="CJ1610" s="69">
        <v>0</v>
      </c>
      <c r="CL1610" s="69">
        <v>0</v>
      </c>
      <c r="CM1610" s="69">
        <v>0</v>
      </c>
      <c r="CN1610" s="69">
        <v>0</v>
      </c>
      <c r="CO1610" s="89">
        <v>0</v>
      </c>
      <c r="CP1610" s="69">
        <v>0</v>
      </c>
      <c r="CQ1610" s="69">
        <v>0</v>
      </c>
      <c r="CR1610" s="69">
        <v>0</v>
      </c>
      <c r="CS1610" s="69">
        <v>0</v>
      </c>
      <c r="CT1610" s="89">
        <v>0</v>
      </c>
      <c r="CU1610" s="69">
        <v>0</v>
      </c>
      <c r="CV1610" s="69">
        <v>0</v>
      </c>
      <c r="CW1610" s="69">
        <v>0</v>
      </c>
      <c r="CZ1610" s="69">
        <v>0</v>
      </c>
      <c r="DA1610" s="69">
        <v>0</v>
      </c>
      <c r="DB1610" s="69">
        <v>75</v>
      </c>
      <c r="DC1610" s="69">
        <v>0</v>
      </c>
      <c r="DD1610" s="69">
        <v>0</v>
      </c>
      <c r="DE1610" s="69">
        <v>0</v>
      </c>
      <c r="DF1610" s="69">
        <v>0</v>
      </c>
      <c r="DG1610" s="69">
        <v>1</v>
      </c>
      <c r="DI1610" s="69" t="e">
        <f>INDEX(Sheet3!$E$78:$E$1130,MATCH(A1610,Sheet3!$D$78:$D$1130,0))</f>
        <v>#N/A</v>
      </c>
      <c r="DJ1610" s="69" t="str">
        <f t="shared" si="310"/>
        <v>item.ps_volcano_book</v>
      </c>
      <c r="DK1610" s="69" t="s">
        <v>3664</v>
      </c>
      <c r="DL1610" s="93" t="str">
        <f t="shared" si="306"/>
        <v>召唤大量的地火伤害周遭的敌人，对被爆炸波及的敌方单位造成[ui.cs_blue:204*0.75]的火系伤害。</v>
      </c>
      <c r="DM1610" s="25" t="s">
        <v>3665</v>
      </c>
      <c r="DN1610" s="69" t="str">
        <f>"造成["&amp;INDEX(Sheet5!$L$2:$L$11,MATCH(BL1610,Sheet5!$J$2:$J$11,0))&amp;":"&amp;BR1610&amp;"*"&amp;BS1610/1000&amp;"]"&amp;INDEX(Sheet5!$I$2:$I$4,MATCH(BR1610,Sheet5!$H$2:$H$4,0))&amp;"的"&amp;INDEX(Sheet5!$K$2:$K$11,MATCH(BL1610,Sheet5!$J$2:$J$11,0))</f>
        <v>造成[ui.cs_blue:204*0.75]的火系伤害。</v>
      </c>
      <c r="DO1610" s="69" t="e">
        <f>"造成["&amp;INDEX(Sheet5!$L$2:$L$11,MATCH(BY1610,Sheet5!$J$2:$J$11,0))&amp;":"&amp;CE1610&amp;"*"&amp;CF1610/1000&amp;"]"&amp;INDEX(Sheet5!$I$2:$I$4,MATCH(CE1610,Sheet5!$H$2:$H$4,0))&amp;"的"&amp;INDEX(Sheet5!$K$2:$K$11,MATCH(BY1610,Sheet5!$J$2:$J$11,0))</f>
        <v>#N/A</v>
      </c>
      <c r="DP1610" s="69"/>
      <c r="DQ1610" s="69"/>
      <c r="DR1610" s="69" t="e">
        <f t="shared" si="303"/>
        <v>#N/A</v>
      </c>
      <c r="DS1610" s="90">
        <f>MATCH(A1610,Sheet5!D:D,0)</f>
        <v>762</v>
      </c>
      <c r="DT1610" s="94" t="e">
        <f>MATCH(A1610,Sheet5!F:F,0)</f>
        <v>#N/A</v>
      </c>
      <c r="DU1610" s="69" t="e">
        <f>"["&amp;INDEX(Sheet5!$L$2:$L$11,MATCH(CD1610,Sheet5!$J$2:$J$11,0))&amp;":"&amp;CJ1610&amp;"*"&amp;CK1610/1000&amp;"]"&amp;INDEX(Sheet5!$I$2:$I$4,MATCH(CJ1610,Sheet5!$H$2:$H$4,0))</f>
        <v>#N/A</v>
      </c>
      <c r="DV1610" s="69">
        <v>0</v>
      </c>
      <c r="DW1610" s="69">
        <v>0</v>
      </c>
      <c r="DX1610" s="69">
        <v>0</v>
      </c>
      <c r="DY1610" s="69">
        <v>0</v>
      </c>
    </row>
    <row r="1611" spans="1:129" ht="14.25">
      <c r="A1611" s="69">
        <v>50115</v>
      </c>
      <c r="B1611" s="69">
        <v>0</v>
      </c>
      <c r="C1611" s="69">
        <v>1</v>
      </c>
      <c r="D1611" s="69" t="s">
        <v>3666</v>
      </c>
      <c r="E1611" s="69" t="s">
        <v>3667</v>
      </c>
      <c r="F1611" s="161" t="s">
        <v>3668</v>
      </c>
      <c r="G1611" s="69">
        <v>0</v>
      </c>
      <c r="H1611" s="69" t="s">
        <v>525</v>
      </c>
      <c r="I1611" s="69">
        <v>0</v>
      </c>
      <c r="J1611" s="69">
        <v>60</v>
      </c>
      <c r="K1611" s="69">
        <v>500</v>
      </c>
      <c r="L1611" s="69" t="s">
        <v>526</v>
      </c>
      <c r="M1611" s="69">
        <v>443</v>
      </c>
      <c r="N1611" s="69" t="s">
        <v>3669</v>
      </c>
      <c r="O1611" s="69">
        <v>0</v>
      </c>
      <c r="P1611" s="69">
        <v>2</v>
      </c>
      <c r="Q1611" s="69">
        <v>0</v>
      </c>
      <c r="R1611" s="69">
        <f t="shared" si="311"/>
        <v>1</v>
      </c>
      <c r="S1611" s="69">
        <v>0</v>
      </c>
      <c r="T1611" s="69">
        <v>0</v>
      </c>
      <c r="U1611" s="69">
        <v>0</v>
      </c>
      <c r="V1611" s="69">
        <v>0</v>
      </c>
      <c r="W1611" s="69">
        <v>0</v>
      </c>
      <c r="X1611" s="69">
        <v>0</v>
      </c>
      <c r="Y1611" s="69">
        <v>0</v>
      </c>
      <c r="Z1611" s="69">
        <v>2000</v>
      </c>
      <c r="AA1611" s="69">
        <v>2</v>
      </c>
      <c r="AB1611" s="69">
        <v>31</v>
      </c>
      <c r="AC1611" s="69">
        <v>0</v>
      </c>
      <c r="AD1611" s="69">
        <v>0</v>
      </c>
      <c r="AE1611" s="69">
        <v>0</v>
      </c>
      <c r="AF1611" s="69">
        <v>1</v>
      </c>
      <c r="AG1611" s="69">
        <v>0</v>
      </c>
      <c r="AH1611" s="69">
        <v>10</v>
      </c>
      <c r="AI1611" s="69">
        <v>429</v>
      </c>
      <c r="AJ1611" s="69">
        <v>1</v>
      </c>
      <c r="AK1611" s="69">
        <v>0</v>
      </c>
      <c r="AL1611" s="69">
        <v>0</v>
      </c>
      <c r="AM1611" s="69">
        <v>1</v>
      </c>
      <c r="AN1611" s="69">
        <v>1</v>
      </c>
      <c r="AO1611" s="69">
        <v>1</v>
      </c>
      <c r="AP1611" s="69">
        <v>1</v>
      </c>
      <c r="AQ1611" s="84">
        <v>15</v>
      </c>
      <c r="AR1611" s="69">
        <v>2</v>
      </c>
      <c r="AS1611" s="69">
        <v>0</v>
      </c>
      <c r="AT1611" s="69">
        <v>0</v>
      </c>
      <c r="AU1611" s="69" t="s">
        <v>528</v>
      </c>
      <c r="AV1611" s="69">
        <v>0</v>
      </c>
      <c r="AW1611" s="69">
        <v>0</v>
      </c>
      <c r="AX1611" s="69">
        <v>0</v>
      </c>
      <c r="AY1611" s="69">
        <v>0</v>
      </c>
      <c r="AZ1611" s="69">
        <v>0</v>
      </c>
      <c r="BA1611" s="69">
        <v>0</v>
      </c>
      <c r="BB1611" s="69">
        <v>0</v>
      </c>
      <c r="BC1611" s="69">
        <v>0</v>
      </c>
      <c r="BD1611" s="69">
        <v>0</v>
      </c>
      <c r="BE1611" s="69">
        <v>0</v>
      </c>
      <c r="BF1611" s="69">
        <v>0</v>
      </c>
      <c r="BG1611" s="69">
        <v>0</v>
      </c>
      <c r="BH1611" s="69">
        <v>0</v>
      </c>
      <c r="BI1611" s="69" t="s">
        <v>3670</v>
      </c>
      <c r="BK1611" s="69">
        <v>3</v>
      </c>
      <c r="BL1611" s="69">
        <v>2</v>
      </c>
      <c r="BM1611" s="69">
        <v>2</v>
      </c>
      <c r="BN1611" s="69">
        <v>31</v>
      </c>
      <c r="BO1611" s="89">
        <v>0</v>
      </c>
      <c r="BP1611" s="69">
        <v>2</v>
      </c>
      <c r="BQ1611" s="69">
        <v>5</v>
      </c>
      <c r="BR1611" s="69">
        <v>203</v>
      </c>
      <c r="BS1611" s="69">
        <v>1000</v>
      </c>
      <c r="BT1611" s="69">
        <v>0</v>
      </c>
      <c r="BU1611" s="69">
        <v>0</v>
      </c>
      <c r="BV1611" s="69">
        <v>1000</v>
      </c>
      <c r="BW1611" s="69">
        <v>444</v>
      </c>
      <c r="BX1611" s="69" t="s">
        <v>3671</v>
      </c>
      <c r="BY1611" s="69">
        <v>0</v>
      </c>
      <c r="BZ1611" s="69">
        <v>0</v>
      </c>
      <c r="CA1611" s="69">
        <v>31</v>
      </c>
      <c r="CB1611" s="89">
        <v>0</v>
      </c>
      <c r="CC1611" s="69">
        <v>0</v>
      </c>
      <c r="CD1611" s="69">
        <v>0</v>
      </c>
      <c r="CE1611" s="69">
        <v>0</v>
      </c>
      <c r="CF1611" s="69">
        <v>0</v>
      </c>
      <c r="CG1611" s="69">
        <v>0</v>
      </c>
      <c r="CH1611" s="69">
        <v>0</v>
      </c>
      <c r="CI1611" s="69">
        <v>0</v>
      </c>
      <c r="CJ1611" s="69">
        <v>0</v>
      </c>
      <c r="CL1611" s="69">
        <v>0</v>
      </c>
      <c r="CM1611" s="69">
        <v>0</v>
      </c>
      <c r="CN1611" s="69">
        <v>0</v>
      </c>
      <c r="CO1611" s="89">
        <v>0</v>
      </c>
      <c r="CP1611" s="69">
        <v>0</v>
      </c>
      <c r="CQ1611" s="69">
        <v>0</v>
      </c>
      <c r="CR1611" s="69">
        <v>0</v>
      </c>
      <c r="CS1611" s="69">
        <v>0</v>
      </c>
      <c r="CT1611" s="89">
        <v>0</v>
      </c>
      <c r="CU1611" s="69">
        <v>0</v>
      </c>
      <c r="CV1611" s="69">
        <v>0</v>
      </c>
      <c r="CW1611" s="69">
        <v>0</v>
      </c>
      <c r="CZ1611" s="69">
        <v>0</v>
      </c>
      <c r="DA1611" s="69">
        <v>0</v>
      </c>
      <c r="DB1611" s="69">
        <v>0</v>
      </c>
      <c r="DC1611" s="69">
        <v>0</v>
      </c>
      <c r="DD1611" s="69">
        <v>0</v>
      </c>
      <c r="DE1611" s="69">
        <v>0</v>
      </c>
      <c r="DF1611" s="69">
        <v>0</v>
      </c>
      <c r="DG1611" s="69">
        <v>1</v>
      </c>
      <c r="DI1611" s="69" t="e">
        <f>INDEX(Sheet3!$E$78:$E$1130,MATCH(A1611,Sheet3!$D$78:$D$1130,0))</f>
        <v>#N/A</v>
      </c>
      <c r="DJ1611" s="69" t="str">
        <f t="shared" si="310"/>
        <v>item2.ps_portable_tesla_cannon</v>
      </c>
      <c r="DK1611" s="69" t="s">
        <v>3672</v>
      </c>
      <c r="DL1611" s="69"/>
      <c r="DM1611" s="69" t="s">
        <v>3673</v>
      </c>
      <c r="DN1611" s="69" t="str">
        <f>"造成["&amp;INDEX(Sheet5!$L$2:$L$11,MATCH(BL1611,Sheet5!$J$2:$J$11,0))&amp;":"&amp;BR1611&amp;"*"&amp;BS1611/1000&amp;"]"&amp;INDEX(Sheet5!$I$2:$I$4,MATCH(BR1611,Sheet5!$H$2:$H$4,0))&amp;"的"&amp;INDEX(Sheet5!$K$2:$K$11,MATCH(BL1611,Sheet5!$J$2:$J$11,0))</f>
        <v>造成[ui.cs_orange:203*1]的物理伤害。</v>
      </c>
      <c r="DO1611" s="69"/>
      <c r="DP1611" s="69"/>
      <c r="DQ1611" s="69"/>
      <c r="DR1611" s="69" t="e">
        <f t="shared" si="303"/>
        <v>#N/A</v>
      </c>
      <c r="DS1611" s="90">
        <f>MATCH(A1611,Sheet5!D:D,0)</f>
        <v>763</v>
      </c>
      <c r="DT1611" s="94" t="e">
        <f>MATCH(A1611,Sheet5!F:F,0)</f>
        <v>#N/A</v>
      </c>
      <c r="DU1611" s="69">
        <v>0</v>
      </c>
      <c r="DV1611" s="69">
        <v>0</v>
      </c>
      <c r="DW1611" s="69">
        <v>0</v>
      </c>
      <c r="DX1611" s="69">
        <v>0</v>
      </c>
      <c r="DY1611" s="69">
        <v>0</v>
      </c>
    </row>
    <row r="1612" spans="1:129" ht="30" customHeight="1">
      <c r="A1612" s="69">
        <v>50116</v>
      </c>
      <c r="B1612" s="69">
        <v>0</v>
      </c>
      <c r="C1612" s="69">
        <v>1</v>
      </c>
      <c r="D1612" s="69" t="s">
        <v>3674</v>
      </c>
      <c r="E1612" s="69" t="s">
        <v>3675</v>
      </c>
      <c r="F1612" s="161" t="s">
        <v>3676</v>
      </c>
      <c r="G1612" s="69">
        <v>1</v>
      </c>
      <c r="H1612" s="69" t="s">
        <v>400</v>
      </c>
      <c r="I1612" s="69">
        <v>300</v>
      </c>
      <c r="J1612" s="69">
        <v>480</v>
      </c>
      <c r="K1612" s="69">
        <v>3000</v>
      </c>
      <c r="L1612" s="69" t="s">
        <v>416</v>
      </c>
      <c r="M1612" s="69">
        <v>445</v>
      </c>
      <c r="N1612" s="69" t="s">
        <v>3677</v>
      </c>
      <c r="O1612" s="69">
        <v>0</v>
      </c>
      <c r="P1612" s="69">
        <v>2</v>
      </c>
      <c r="Q1612" s="69">
        <v>0</v>
      </c>
      <c r="R1612" s="69">
        <f t="shared" si="311"/>
        <v>1</v>
      </c>
      <c r="S1612" s="69">
        <v>0</v>
      </c>
      <c r="T1612" s="69">
        <v>0</v>
      </c>
      <c r="U1612" s="69">
        <v>0</v>
      </c>
      <c r="V1612" s="69">
        <v>0</v>
      </c>
      <c r="W1612" s="69">
        <v>0</v>
      </c>
      <c r="X1612" s="69">
        <v>25</v>
      </c>
      <c r="Y1612" s="69">
        <v>25</v>
      </c>
      <c r="Z1612" s="69">
        <v>300</v>
      </c>
      <c r="AA1612" s="69">
        <v>2</v>
      </c>
      <c r="AB1612" s="69">
        <v>31</v>
      </c>
      <c r="AC1612" s="69">
        <v>0</v>
      </c>
      <c r="AD1612" s="69">
        <v>0</v>
      </c>
      <c r="AE1612" s="69">
        <v>0</v>
      </c>
      <c r="AF1612" s="69">
        <v>1</v>
      </c>
      <c r="AG1612" s="69">
        <v>0</v>
      </c>
      <c r="AH1612" s="69">
        <v>9</v>
      </c>
      <c r="AI1612" s="69">
        <v>430</v>
      </c>
      <c r="AJ1612" s="69">
        <v>2</v>
      </c>
      <c r="AK1612" s="69">
        <v>0</v>
      </c>
      <c r="AL1612" s="69">
        <v>0</v>
      </c>
      <c r="AM1612" s="69">
        <v>6</v>
      </c>
      <c r="AN1612" s="69">
        <v>6</v>
      </c>
      <c r="AO1612" s="69">
        <v>0</v>
      </c>
      <c r="AP1612" s="69">
        <v>0.5</v>
      </c>
      <c r="AQ1612" s="84">
        <v>15</v>
      </c>
      <c r="AR1612" s="69">
        <v>2</v>
      </c>
      <c r="AS1612" s="69">
        <v>0</v>
      </c>
      <c r="AT1612" s="69">
        <v>0</v>
      </c>
      <c r="AU1612" s="69">
        <v>0</v>
      </c>
      <c r="AV1612" s="69">
        <v>0</v>
      </c>
      <c r="AW1612" s="69">
        <v>0</v>
      </c>
      <c r="AX1612" s="69">
        <v>0</v>
      </c>
      <c r="AY1612" s="69">
        <v>0</v>
      </c>
      <c r="AZ1612" s="69">
        <v>0</v>
      </c>
      <c r="BA1612" s="69">
        <v>0</v>
      </c>
      <c r="BB1612" s="69">
        <v>0</v>
      </c>
      <c r="BC1612" s="69">
        <v>0</v>
      </c>
      <c r="BD1612" s="69">
        <v>0</v>
      </c>
      <c r="BE1612" s="69">
        <v>0</v>
      </c>
      <c r="BF1612" s="69">
        <v>0</v>
      </c>
      <c r="BG1612" s="69">
        <v>0</v>
      </c>
      <c r="BH1612" s="69">
        <v>0</v>
      </c>
      <c r="BI1612" s="69" t="s">
        <v>3678</v>
      </c>
      <c r="BK1612" s="69">
        <v>3</v>
      </c>
      <c r="BL1612" s="69">
        <v>3</v>
      </c>
      <c r="BM1612" s="69">
        <v>2</v>
      </c>
      <c r="BN1612" s="69">
        <v>31</v>
      </c>
      <c r="BO1612" s="89">
        <v>0</v>
      </c>
      <c r="BP1612" s="69">
        <v>1</v>
      </c>
      <c r="BQ1612" s="69">
        <v>1</v>
      </c>
      <c r="BR1612" s="69">
        <v>204</v>
      </c>
      <c r="BS1612" s="69">
        <v>200</v>
      </c>
      <c r="BT1612" s="69">
        <v>0</v>
      </c>
      <c r="BU1612" s="69">
        <v>0</v>
      </c>
      <c r="BV1612" s="69">
        <v>1000</v>
      </c>
      <c r="BW1612" s="69">
        <v>446</v>
      </c>
      <c r="BX1612" s="69" t="s">
        <v>3679</v>
      </c>
      <c r="BY1612" s="69">
        <v>10</v>
      </c>
      <c r="BZ1612" s="69">
        <v>2</v>
      </c>
      <c r="CA1612" s="69">
        <v>31</v>
      </c>
      <c r="CB1612" s="89">
        <v>0</v>
      </c>
      <c r="CC1612" s="69">
        <v>1</v>
      </c>
      <c r="CD1612" s="69">
        <v>1</v>
      </c>
      <c r="CE1612" s="69">
        <v>1</v>
      </c>
      <c r="CF1612" s="69">
        <v>11003</v>
      </c>
      <c r="CG1612" s="69">
        <v>0</v>
      </c>
      <c r="CH1612" s="69">
        <v>0</v>
      </c>
      <c r="CI1612" s="69">
        <v>200</v>
      </c>
      <c r="CJ1612" s="69">
        <v>0</v>
      </c>
      <c r="CL1612" s="69">
        <v>0</v>
      </c>
      <c r="CM1612" s="69">
        <v>0</v>
      </c>
      <c r="CN1612" s="69">
        <v>0</v>
      </c>
      <c r="CO1612" s="89">
        <v>0</v>
      </c>
      <c r="CP1612" s="69">
        <v>0</v>
      </c>
      <c r="CQ1612" s="69">
        <v>0</v>
      </c>
      <c r="CR1612" s="69">
        <v>0</v>
      </c>
      <c r="CS1612" s="69">
        <v>0</v>
      </c>
      <c r="CT1612" s="89">
        <v>0</v>
      </c>
      <c r="CU1612" s="69">
        <v>0</v>
      </c>
      <c r="CV1612" s="69">
        <v>0</v>
      </c>
      <c r="CW1612" s="69">
        <v>0</v>
      </c>
      <c r="CZ1612" s="69">
        <v>0</v>
      </c>
      <c r="DA1612" s="69">
        <v>0</v>
      </c>
      <c r="DB1612" s="69">
        <v>0</v>
      </c>
      <c r="DC1612" s="69">
        <v>0</v>
      </c>
      <c r="DD1612" s="69">
        <v>0</v>
      </c>
      <c r="DE1612" s="69">
        <v>0</v>
      </c>
      <c r="DF1612" s="69">
        <v>0</v>
      </c>
      <c r="DG1612" s="69">
        <v>1</v>
      </c>
      <c r="DI1612" s="69" t="e">
        <f>INDEX(Sheet3!$E$78:$E$1130,MATCH(A1612,Sheet3!$D$78:$D$1130,0))</f>
        <v>#N/A</v>
      </c>
      <c r="DJ1612" s="69" t="str">
        <f t="shared" si="310"/>
        <v>item.ps_meteor_crystalball</v>
      </c>
      <c r="DK1612" s="69" t="s">
        <v>3680</v>
      </c>
      <c r="DL1612" s="93" t="str">
        <f>DM1612&amp;DN1612&amp;DQ1612</f>
        <v>召唤8枚陨石攻击敌人，对碰到的敌人造成造成[ui.cs_blue:204*0.2]的火系伤害。并且有20%概率点燃目标，使其在5秒内，每秒受到20点火系伤害。</v>
      </c>
      <c r="DM1612" s="25" t="s">
        <v>3681</v>
      </c>
      <c r="DN1612" s="69" t="str">
        <f>"造成["&amp;INDEX(Sheet5!$L$2:$L$11,MATCH(BL1612,Sheet5!$J$2:$J$11,0))&amp;":"&amp;BR1612&amp;"*"&amp;BS1612/1000&amp;"]"&amp;INDEX(Sheet5!$I$2:$I$4,MATCH(BR1612,Sheet5!$H$2:$H$4,0))&amp;"的"&amp;INDEX(Sheet5!$K$2:$K$11,MATCH(BL1612,Sheet5!$J$2:$J$11,0))</f>
        <v>造成[ui.cs_blue:204*0.2]的火系伤害。</v>
      </c>
      <c r="DO1612" s="69" t="e">
        <f>"造成["&amp;INDEX(Sheet5!$L$2:$L$11,MATCH(BY1612,Sheet5!$J$2:$J$11,0))&amp;":"&amp;CE1612&amp;"*"&amp;CF1612/1000&amp;"]"&amp;INDEX(Sheet5!$I$2:$I$4,MATCH(CE1612,Sheet5!$H$2:$H$4,0))&amp;"的"&amp;INDEX(Sheet5!$K$2:$K$11,MATCH(BY1612,Sheet5!$J$2:$J$11,0))</f>
        <v>#N/A</v>
      </c>
      <c r="DP1612" s="69"/>
      <c r="DQ1612" s="90" t="s">
        <v>3682</v>
      </c>
      <c r="DR1612" s="69" t="e">
        <f t="shared" si="303"/>
        <v>#N/A</v>
      </c>
      <c r="DS1612" s="90">
        <f>MATCH(A1612,Sheet5!D:D,0)</f>
        <v>764</v>
      </c>
      <c r="DT1612" s="94" t="e">
        <f>MATCH(A1612,Sheet5!F:F,0)</f>
        <v>#N/A</v>
      </c>
      <c r="DU1612" s="69" t="e">
        <f>"["&amp;INDEX(Sheet5!$L$2:$L$11,MATCH(CD1612,Sheet5!$J$2:$J$11,0))&amp;":"&amp;CJ1612&amp;"*"&amp;CK1612/1000&amp;"]"&amp;INDEX(Sheet5!$I$2:$I$4,MATCH(CJ1612,Sheet5!$H$2:$H$4,0))</f>
        <v>#N/A</v>
      </c>
      <c r="DV1612" s="69">
        <v>0</v>
      </c>
      <c r="DW1612" s="69">
        <v>0</v>
      </c>
      <c r="DX1612" s="69">
        <v>0</v>
      </c>
      <c r="DY1612" s="69">
        <v>0</v>
      </c>
    </row>
    <row r="1613" spans="1:129" ht="14.25">
      <c r="A1613" s="69">
        <v>50123</v>
      </c>
      <c r="B1613" s="69">
        <v>0</v>
      </c>
      <c r="C1613" s="69">
        <v>1</v>
      </c>
      <c r="D1613" s="166" t="s">
        <v>3683</v>
      </c>
      <c r="E1613" s="69" t="s">
        <v>3684</v>
      </c>
      <c r="F1613" s="69" t="s">
        <v>3685</v>
      </c>
      <c r="G1613" s="69">
        <v>0</v>
      </c>
      <c r="H1613" s="69" t="s">
        <v>3686</v>
      </c>
      <c r="I1613" s="69">
        <v>350</v>
      </c>
      <c r="J1613" s="69">
        <v>350</v>
      </c>
      <c r="K1613" s="69">
        <v>1200</v>
      </c>
      <c r="L1613" s="69" t="s">
        <v>535</v>
      </c>
      <c r="M1613" s="69">
        <v>0</v>
      </c>
      <c r="N1613" s="69" t="s">
        <v>1631</v>
      </c>
      <c r="O1613" s="69">
        <v>0</v>
      </c>
      <c r="P1613" s="69">
        <v>1</v>
      </c>
      <c r="Q1613" s="69">
        <v>0</v>
      </c>
      <c r="R1613" s="69">
        <v>1</v>
      </c>
      <c r="S1613" s="69">
        <v>0</v>
      </c>
      <c r="T1613" s="69">
        <v>0</v>
      </c>
      <c r="U1613" s="69">
        <v>0</v>
      </c>
      <c r="V1613" s="69">
        <v>0</v>
      </c>
      <c r="W1613" s="69">
        <v>0</v>
      </c>
      <c r="X1613" s="69">
        <v>0</v>
      </c>
      <c r="Y1613" s="69">
        <v>0</v>
      </c>
      <c r="Z1613" s="69">
        <v>1200</v>
      </c>
      <c r="AA1613" s="69">
        <v>2</v>
      </c>
      <c r="AB1613" s="69">
        <v>31</v>
      </c>
      <c r="AC1613" s="69">
        <v>0</v>
      </c>
      <c r="AD1613" s="69">
        <v>0</v>
      </c>
      <c r="AE1613" s="69">
        <v>0</v>
      </c>
      <c r="AF1613" s="69">
        <v>6</v>
      </c>
      <c r="AG1613" s="69">
        <v>0</v>
      </c>
      <c r="AH1613" s="69">
        <v>12</v>
      </c>
      <c r="AI1613" s="69">
        <v>0</v>
      </c>
      <c r="AJ1613" s="69">
        <v>1</v>
      </c>
      <c r="AK1613" s="69">
        <v>0</v>
      </c>
      <c r="AL1613" s="69">
        <v>0</v>
      </c>
      <c r="AM1613" s="69">
        <v>8</v>
      </c>
      <c r="AN1613" s="69">
        <v>8</v>
      </c>
      <c r="AO1613" s="69">
        <v>1</v>
      </c>
      <c r="AP1613" s="69">
        <v>1</v>
      </c>
      <c r="AQ1613" s="84">
        <v>0</v>
      </c>
      <c r="AR1613" s="69">
        <v>1</v>
      </c>
      <c r="AS1613" s="69">
        <v>0</v>
      </c>
      <c r="AT1613" s="69">
        <v>0</v>
      </c>
      <c r="AU1613" s="69">
        <v>0</v>
      </c>
      <c r="AV1613" s="69">
        <v>0</v>
      </c>
      <c r="AW1613" s="69">
        <v>0</v>
      </c>
      <c r="AX1613" s="69">
        <v>0</v>
      </c>
      <c r="AY1613" s="69">
        <v>0</v>
      </c>
      <c r="AZ1613" s="69">
        <v>0</v>
      </c>
      <c r="BA1613" s="69">
        <v>0</v>
      </c>
      <c r="BB1613" s="69">
        <v>0</v>
      </c>
      <c r="BC1613" s="69">
        <v>0</v>
      </c>
      <c r="BD1613" s="69">
        <v>0</v>
      </c>
      <c r="BE1613" s="69">
        <v>0</v>
      </c>
      <c r="BF1613" s="69">
        <v>0</v>
      </c>
      <c r="BG1613" s="69">
        <v>0</v>
      </c>
      <c r="BH1613" s="69">
        <v>0</v>
      </c>
      <c r="BI1613" s="69" t="s">
        <v>3687</v>
      </c>
      <c r="BK1613" s="69">
        <v>3</v>
      </c>
      <c r="BL1613" s="69">
        <v>2</v>
      </c>
      <c r="BM1613" s="69">
        <v>2</v>
      </c>
      <c r="BN1613" s="69">
        <v>31</v>
      </c>
      <c r="BO1613" s="89" t="s">
        <v>313</v>
      </c>
      <c r="BP1613" s="69">
        <v>1</v>
      </c>
      <c r="BQ1613" s="69">
        <v>1</v>
      </c>
      <c r="BR1613" s="69">
        <v>203</v>
      </c>
      <c r="BS1613" s="69">
        <v>600</v>
      </c>
      <c r="BT1613" s="69">
        <v>0</v>
      </c>
      <c r="BU1613" s="69">
        <v>0</v>
      </c>
      <c r="BV1613" s="69">
        <v>1000</v>
      </c>
      <c r="BW1613" s="69">
        <v>0</v>
      </c>
      <c r="BX1613" s="69" t="s">
        <v>1633</v>
      </c>
      <c r="BY1613" s="69">
        <v>0</v>
      </c>
      <c r="BZ1613" s="69">
        <v>0</v>
      </c>
      <c r="CA1613" s="69">
        <v>31</v>
      </c>
      <c r="CB1613" s="89" t="s">
        <v>313</v>
      </c>
      <c r="CC1613" s="69">
        <v>0</v>
      </c>
      <c r="CD1613" s="69">
        <v>0</v>
      </c>
      <c r="CE1613" s="69">
        <v>0</v>
      </c>
      <c r="CF1613" s="69">
        <v>0</v>
      </c>
      <c r="CG1613" s="69">
        <v>0</v>
      </c>
      <c r="CH1613" s="69">
        <v>0</v>
      </c>
      <c r="CI1613" s="69">
        <v>0</v>
      </c>
      <c r="CJ1613" s="69">
        <v>0</v>
      </c>
      <c r="CL1613" s="69">
        <v>0</v>
      </c>
      <c r="CM1613" s="69">
        <v>0</v>
      </c>
      <c r="CN1613" s="69">
        <v>0</v>
      </c>
      <c r="CO1613" s="89" t="s">
        <v>313</v>
      </c>
      <c r="CP1613" s="69">
        <v>0</v>
      </c>
      <c r="CQ1613" s="69">
        <v>0</v>
      </c>
      <c r="CR1613" s="69">
        <v>0</v>
      </c>
      <c r="CS1613" s="69">
        <v>0</v>
      </c>
      <c r="CT1613" s="89" t="s">
        <v>313</v>
      </c>
      <c r="CU1613" s="69">
        <v>0</v>
      </c>
      <c r="CV1613" s="69">
        <v>0</v>
      </c>
      <c r="CW1613" s="69">
        <v>0</v>
      </c>
      <c r="CZ1613" s="69">
        <v>0</v>
      </c>
      <c r="DA1613" s="69">
        <v>0</v>
      </c>
      <c r="DB1613" s="69">
        <v>0</v>
      </c>
      <c r="DC1613" s="69">
        <v>0</v>
      </c>
      <c r="DD1613" s="69">
        <v>0</v>
      </c>
      <c r="DE1613" s="69">
        <v>0</v>
      </c>
      <c r="DF1613" s="69">
        <v>0</v>
      </c>
      <c r="DG1613" s="69">
        <v>1</v>
      </c>
      <c r="DI1613" s="69"/>
      <c r="DJ1613" s="69"/>
      <c r="DK1613" s="69" t="s">
        <v>3688</v>
      </c>
      <c r="DL1613" s="93"/>
      <c r="DM1613" s="25"/>
      <c r="DN1613" s="69" t="str">
        <f>"造成["&amp;INDEX(Sheet5!$L$2:$L$11,MATCH(BL1613,Sheet5!$J$2:$J$11,0))&amp;":"&amp;BR1613&amp;"*"&amp;BS1613/1000&amp;"]"&amp;INDEX(Sheet5!$I$2:$I$4,MATCH(BR1613,Sheet5!$H$2:$H$4,0))&amp;"的"&amp;INDEX(Sheet5!$K$2:$K$11,MATCH(BL1613,Sheet5!$J$2:$J$11,0))</f>
        <v>造成[ui.cs_orange:203*0.6]的物理伤害。</v>
      </c>
      <c r="DO1613" s="69"/>
      <c r="DP1613" s="69"/>
      <c r="DR1613" s="69"/>
      <c r="DS1613" t="e">
        <v>#N/A</v>
      </c>
      <c r="DT1613" s="94">
        <v>0</v>
      </c>
      <c r="DU1613" s="69">
        <v>0</v>
      </c>
      <c r="DV1613" s="69">
        <v>0</v>
      </c>
      <c r="DW1613" s="69">
        <v>0</v>
      </c>
      <c r="DX1613" s="69">
        <v>0</v>
      </c>
      <c r="DY1613" s="69">
        <v>0</v>
      </c>
    </row>
    <row r="1614" spans="1:129" ht="17.25">
      <c r="A1614" s="69">
        <v>50124</v>
      </c>
      <c r="B1614" s="105">
        <v>300006</v>
      </c>
      <c r="C1614" s="69">
        <v>1</v>
      </c>
      <c r="D1614" s="166" t="s">
        <v>3689</v>
      </c>
      <c r="E1614" s="69" t="s">
        <v>3690</v>
      </c>
      <c r="F1614" s="69" t="s">
        <v>3691</v>
      </c>
      <c r="G1614" s="69">
        <v>1</v>
      </c>
      <c r="H1614" s="69" t="s">
        <v>321</v>
      </c>
      <c r="I1614" s="69">
        <v>300</v>
      </c>
      <c r="J1614" s="69">
        <v>480</v>
      </c>
      <c r="K1614" s="69">
        <v>3000</v>
      </c>
      <c r="L1614" s="69" t="s">
        <v>378</v>
      </c>
      <c r="M1614" s="69">
        <v>441</v>
      </c>
      <c r="N1614" s="69" t="s">
        <v>1631</v>
      </c>
      <c r="O1614" s="69">
        <v>0</v>
      </c>
      <c r="P1614" s="69">
        <v>2</v>
      </c>
      <c r="Q1614" s="69">
        <v>0</v>
      </c>
      <c r="R1614" s="69">
        <v>1</v>
      </c>
      <c r="S1614" s="69">
        <v>0</v>
      </c>
      <c r="T1614" s="69">
        <v>0</v>
      </c>
      <c r="U1614" s="69">
        <v>0</v>
      </c>
      <c r="V1614" s="69">
        <v>0</v>
      </c>
      <c r="W1614" s="69">
        <v>0</v>
      </c>
      <c r="X1614" s="69">
        <v>30</v>
      </c>
      <c r="Y1614" s="69">
        <v>30</v>
      </c>
      <c r="Z1614" s="69">
        <v>300</v>
      </c>
      <c r="AA1614" s="69">
        <v>2</v>
      </c>
      <c r="AB1614" s="69">
        <v>31</v>
      </c>
      <c r="AC1614" s="69">
        <v>0</v>
      </c>
      <c r="AD1614" s="69">
        <v>0</v>
      </c>
      <c r="AE1614" s="69">
        <v>0</v>
      </c>
      <c r="AF1614" s="69">
        <v>1</v>
      </c>
      <c r="AG1614" s="69">
        <v>0</v>
      </c>
      <c r="AH1614" s="69">
        <v>9</v>
      </c>
      <c r="AI1614" s="69">
        <v>428</v>
      </c>
      <c r="AJ1614" s="69">
        <v>1</v>
      </c>
      <c r="AK1614" s="69">
        <v>0</v>
      </c>
      <c r="AL1614" s="69">
        <v>0</v>
      </c>
      <c r="AM1614" s="69">
        <v>8</v>
      </c>
      <c r="AN1614" s="69">
        <v>8</v>
      </c>
      <c r="AO1614" s="69">
        <v>1</v>
      </c>
      <c r="AP1614" s="69">
        <v>1</v>
      </c>
      <c r="AQ1614" s="84">
        <v>0</v>
      </c>
      <c r="AR1614" s="69">
        <v>1</v>
      </c>
      <c r="AS1614" s="69">
        <v>0</v>
      </c>
      <c r="AT1614" s="69">
        <v>0</v>
      </c>
      <c r="AU1614" s="69">
        <v>0</v>
      </c>
      <c r="AV1614" s="69">
        <v>0</v>
      </c>
      <c r="AW1614" s="69">
        <v>0</v>
      </c>
      <c r="AX1614" s="69">
        <v>0</v>
      </c>
      <c r="AY1614" s="69">
        <v>0</v>
      </c>
      <c r="AZ1614" s="69">
        <v>0</v>
      </c>
      <c r="BA1614" s="69">
        <v>0</v>
      </c>
      <c r="BB1614" s="69">
        <v>0</v>
      </c>
      <c r="BC1614" s="69">
        <v>0</v>
      </c>
      <c r="BD1614" s="69">
        <v>0</v>
      </c>
      <c r="BE1614" s="69">
        <v>0</v>
      </c>
      <c r="BF1614" s="69">
        <v>0</v>
      </c>
      <c r="BG1614" s="69">
        <v>0</v>
      </c>
      <c r="BH1614" s="69">
        <v>0</v>
      </c>
      <c r="BI1614" s="69" t="s">
        <v>3663</v>
      </c>
      <c r="BK1614" s="69">
        <v>3</v>
      </c>
      <c r="BL1614" s="69">
        <v>3</v>
      </c>
      <c r="BM1614" s="69">
        <v>2</v>
      </c>
      <c r="BN1614" s="69">
        <v>31</v>
      </c>
      <c r="BO1614" s="89" t="s">
        <v>313</v>
      </c>
      <c r="BP1614" s="69">
        <v>2</v>
      </c>
      <c r="BQ1614" s="69">
        <v>10</v>
      </c>
      <c r="BR1614" s="69">
        <v>204</v>
      </c>
      <c r="BS1614" s="69">
        <v>750</v>
      </c>
      <c r="BT1614" s="69">
        <v>0</v>
      </c>
      <c r="BU1614" s="69">
        <v>0</v>
      </c>
      <c r="BV1614" s="69">
        <v>1000</v>
      </c>
      <c r="BW1614" s="69">
        <v>442</v>
      </c>
      <c r="BX1614" s="69" t="s">
        <v>1633</v>
      </c>
      <c r="BY1614" s="69">
        <v>0</v>
      </c>
      <c r="BZ1614" s="69">
        <v>0</v>
      </c>
      <c r="CA1614" s="69">
        <v>31</v>
      </c>
      <c r="CB1614" s="89" t="s">
        <v>313</v>
      </c>
      <c r="CC1614" s="69">
        <v>0</v>
      </c>
      <c r="CD1614" s="69">
        <v>0</v>
      </c>
      <c r="CE1614" s="69">
        <v>0</v>
      </c>
      <c r="CF1614" s="69">
        <v>0</v>
      </c>
      <c r="CG1614" s="69">
        <v>0</v>
      </c>
      <c r="CH1614" s="69">
        <v>0</v>
      </c>
      <c r="CI1614" s="69">
        <v>0</v>
      </c>
      <c r="CJ1614" s="69">
        <v>0</v>
      </c>
      <c r="CL1614" s="69">
        <v>0</v>
      </c>
      <c r="CM1614" s="69">
        <v>0</v>
      </c>
      <c r="CN1614" s="69">
        <v>0</v>
      </c>
      <c r="CO1614" s="89" t="s">
        <v>313</v>
      </c>
      <c r="CP1614" s="69">
        <v>0</v>
      </c>
      <c r="CQ1614" s="69">
        <v>0</v>
      </c>
      <c r="CR1614" s="69">
        <v>0</v>
      </c>
      <c r="CS1614" s="69">
        <v>0</v>
      </c>
      <c r="CT1614" s="89" t="s">
        <v>313</v>
      </c>
      <c r="CU1614" s="69">
        <v>0</v>
      </c>
      <c r="CV1614" s="69">
        <v>0</v>
      </c>
      <c r="CW1614" s="69">
        <v>0</v>
      </c>
      <c r="CZ1614" s="69">
        <v>0</v>
      </c>
      <c r="DA1614" s="69">
        <v>0</v>
      </c>
      <c r="DB1614" s="69">
        <v>0</v>
      </c>
      <c r="DC1614" s="69">
        <v>0</v>
      </c>
      <c r="DD1614" s="69">
        <v>0</v>
      </c>
      <c r="DE1614" s="69">
        <v>0</v>
      </c>
      <c r="DF1614" s="69">
        <v>0</v>
      </c>
      <c r="DG1614" s="69">
        <v>1</v>
      </c>
      <c r="DI1614" s="69"/>
      <c r="DJ1614" s="69"/>
      <c r="DK1614" s="69" t="s">
        <v>3692</v>
      </c>
      <c r="DL1614" s="93"/>
      <c r="DM1614" s="25"/>
      <c r="DN1614" s="69" t="str">
        <f>"造成["&amp;INDEX(Sheet5!$L$2:$L$11,MATCH(BL1614,Sheet5!$J$2:$J$11,0))&amp;":"&amp;BR1614&amp;"*"&amp;BS1614/1000&amp;"]"&amp;INDEX(Sheet5!$I$2:$I$4,MATCH(BR1614,Sheet5!$H$2:$H$4,0))&amp;"的"&amp;INDEX(Sheet5!$K$2:$K$11,MATCH(BL1614,Sheet5!$J$2:$J$11,0))</f>
        <v>造成[ui.cs_blue:204*0.75]的火系伤害。</v>
      </c>
      <c r="DO1614" s="69"/>
      <c r="DP1614" s="69"/>
      <c r="DR1614" s="69"/>
      <c r="DS1614" t="e">
        <v>#N/A</v>
      </c>
      <c r="DT1614" s="94">
        <v>0</v>
      </c>
      <c r="DU1614" s="69">
        <v>0</v>
      </c>
      <c r="DV1614" s="69">
        <v>0</v>
      </c>
      <c r="DW1614" s="69">
        <v>0</v>
      </c>
      <c r="DX1614" s="69">
        <v>0</v>
      </c>
      <c r="DY1614" s="69">
        <v>0</v>
      </c>
    </row>
    <row r="1615" spans="1:129" ht="14.25">
      <c r="A1615" s="69">
        <v>50125</v>
      </c>
      <c r="B1615" s="69">
        <v>0</v>
      </c>
      <c r="C1615" s="69">
        <v>1</v>
      </c>
      <c r="D1615" s="166" t="s">
        <v>3693</v>
      </c>
      <c r="E1615" s="69" t="s">
        <v>3694</v>
      </c>
      <c r="F1615" s="69" t="s">
        <v>3695</v>
      </c>
      <c r="G1615" s="69">
        <v>0</v>
      </c>
      <c r="H1615" s="69" t="s">
        <v>327</v>
      </c>
      <c r="I1615" s="94">
        <v>470</v>
      </c>
      <c r="J1615" s="94">
        <v>470</v>
      </c>
      <c r="K1615" s="94">
        <v>1254</v>
      </c>
      <c r="L1615" s="69" t="s">
        <v>378</v>
      </c>
      <c r="M1615" s="69">
        <v>441</v>
      </c>
      <c r="N1615" s="69" t="s">
        <v>1631</v>
      </c>
      <c r="O1615" s="69">
        <v>0</v>
      </c>
      <c r="P1615" s="69">
        <v>2</v>
      </c>
      <c r="Q1615" s="69">
        <v>0</v>
      </c>
      <c r="R1615" s="69">
        <v>1</v>
      </c>
      <c r="S1615" s="69">
        <v>0</v>
      </c>
      <c r="T1615" s="69">
        <v>0</v>
      </c>
      <c r="U1615" s="69">
        <v>0</v>
      </c>
      <c r="V1615" s="69">
        <v>0</v>
      </c>
      <c r="W1615" s="69">
        <v>0</v>
      </c>
      <c r="X1615" s="69">
        <v>0</v>
      </c>
      <c r="Y1615" s="69">
        <v>0</v>
      </c>
      <c r="Z1615" s="69">
        <v>300</v>
      </c>
      <c r="AA1615" s="69">
        <v>2</v>
      </c>
      <c r="AB1615" s="69">
        <v>31</v>
      </c>
      <c r="AC1615" s="69">
        <v>0</v>
      </c>
      <c r="AD1615" s="69">
        <v>0</v>
      </c>
      <c r="AE1615" s="69">
        <v>0</v>
      </c>
      <c r="AF1615" s="69">
        <v>1</v>
      </c>
      <c r="AG1615" s="69">
        <v>0</v>
      </c>
      <c r="AH1615" s="69">
        <v>9</v>
      </c>
      <c r="AI1615" s="69">
        <v>428</v>
      </c>
      <c r="AJ1615" s="69">
        <v>1</v>
      </c>
      <c r="AK1615" s="69">
        <v>0</v>
      </c>
      <c r="AL1615" s="69">
        <v>0</v>
      </c>
      <c r="AM1615" s="69">
        <v>8</v>
      </c>
      <c r="AN1615" s="69">
        <v>8</v>
      </c>
      <c r="AO1615" s="69">
        <v>1</v>
      </c>
      <c r="AP1615" s="69">
        <v>1</v>
      </c>
      <c r="AQ1615" s="84">
        <v>0</v>
      </c>
      <c r="AR1615" s="69">
        <v>1</v>
      </c>
      <c r="AS1615" s="69">
        <v>0</v>
      </c>
      <c r="AT1615" s="69">
        <v>0</v>
      </c>
      <c r="AU1615" s="69">
        <v>0</v>
      </c>
      <c r="AV1615" s="69">
        <v>0</v>
      </c>
      <c r="AW1615" s="69">
        <v>0</v>
      </c>
      <c r="AX1615" s="69">
        <v>0</v>
      </c>
      <c r="AY1615" s="69">
        <v>0</v>
      </c>
      <c r="AZ1615" s="69">
        <v>0</v>
      </c>
      <c r="BA1615" s="69">
        <v>0</v>
      </c>
      <c r="BB1615" s="69">
        <v>0</v>
      </c>
      <c r="BC1615" s="69">
        <v>0</v>
      </c>
      <c r="BD1615" s="69">
        <v>0</v>
      </c>
      <c r="BE1615" s="69">
        <v>0</v>
      </c>
      <c r="BF1615" s="69">
        <v>0</v>
      </c>
      <c r="BG1615" s="69">
        <v>0</v>
      </c>
      <c r="BH1615" s="69">
        <v>0</v>
      </c>
      <c r="BI1615" s="69" t="s">
        <v>3663</v>
      </c>
      <c r="BK1615" s="69">
        <v>3</v>
      </c>
      <c r="BL1615" s="69">
        <v>3</v>
      </c>
      <c r="BM1615" s="69">
        <v>2</v>
      </c>
      <c r="BN1615" s="69">
        <v>31</v>
      </c>
      <c r="BO1615" s="89" t="s">
        <v>313</v>
      </c>
      <c r="BP1615" s="69">
        <v>2</v>
      </c>
      <c r="BQ1615" s="69">
        <v>10</v>
      </c>
      <c r="BR1615" s="69">
        <v>204</v>
      </c>
      <c r="BS1615" s="69">
        <v>750</v>
      </c>
      <c r="BT1615" s="69">
        <v>0</v>
      </c>
      <c r="BU1615" s="69">
        <v>0</v>
      </c>
      <c r="BV1615" s="69">
        <v>1000</v>
      </c>
      <c r="BW1615" s="69">
        <v>442</v>
      </c>
      <c r="BX1615" s="69" t="s">
        <v>1633</v>
      </c>
      <c r="BY1615" s="69">
        <v>0</v>
      </c>
      <c r="BZ1615" s="69">
        <v>0</v>
      </c>
      <c r="CA1615" s="69">
        <v>31</v>
      </c>
      <c r="CB1615" s="89" t="s">
        <v>313</v>
      </c>
      <c r="CC1615" s="69">
        <v>0</v>
      </c>
      <c r="CD1615" s="69">
        <v>0</v>
      </c>
      <c r="CE1615" s="69">
        <v>0</v>
      </c>
      <c r="CF1615" s="69">
        <v>0</v>
      </c>
      <c r="CG1615" s="69">
        <v>0</v>
      </c>
      <c r="CH1615" s="69">
        <v>0</v>
      </c>
      <c r="CI1615" s="69">
        <v>0</v>
      </c>
      <c r="CJ1615" s="69">
        <v>0</v>
      </c>
      <c r="CL1615" s="69">
        <v>0</v>
      </c>
      <c r="CM1615" s="69">
        <v>0</v>
      </c>
      <c r="CN1615" s="69">
        <v>0</v>
      </c>
      <c r="CO1615" s="89" t="s">
        <v>313</v>
      </c>
      <c r="CP1615" s="69">
        <v>0</v>
      </c>
      <c r="CQ1615" s="69">
        <v>0</v>
      </c>
      <c r="CR1615" s="69">
        <v>0</v>
      </c>
      <c r="CS1615" s="69">
        <v>0</v>
      </c>
      <c r="CT1615" s="89" t="s">
        <v>313</v>
      </c>
      <c r="CU1615" s="69">
        <v>0</v>
      </c>
      <c r="CV1615" s="69">
        <v>0</v>
      </c>
      <c r="CW1615" s="69">
        <v>0</v>
      </c>
      <c r="CZ1615" s="69">
        <v>0</v>
      </c>
      <c r="DA1615" s="69">
        <v>0</v>
      </c>
      <c r="DB1615" s="69">
        <v>0</v>
      </c>
      <c r="DC1615" s="69">
        <v>0</v>
      </c>
      <c r="DD1615" s="69">
        <v>0</v>
      </c>
      <c r="DE1615" s="69">
        <v>0</v>
      </c>
      <c r="DF1615" s="69">
        <v>0</v>
      </c>
      <c r="DG1615" s="69">
        <v>1</v>
      </c>
      <c r="DI1615" s="69"/>
      <c r="DJ1615" s="69"/>
      <c r="DK1615" s="69" t="s">
        <v>3696</v>
      </c>
      <c r="DL1615" s="93"/>
      <c r="DM1615" s="25"/>
      <c r="DN1615" s="69" t="str">
        <f>"造成["&amp;INDEX(Sheet5!$L$2:$L$11,MATCH(BL1615,Sheet5!$J$2:$J$11,0))&amp;":"&amp;BR1615&amp;"*"&amp;BS1615/1000&amp;"]"&amp;INDEX(Sheet5!$I$2:$I$4,MATCH(BR1615,Sheet5!$H$2:$H$4,0))&amp;"的"&amp;INDEX(Sheet5!$K$2:$K$11,MATCH(BL1615,Sheet5!$J$2:$J$11,0))</f>
        <v>造成[ui.cs_blue:204*0.75]的火系伤害。</v>
      </c>
      <c r="DO1615" s="69"/>
      <c r="DP1615" s="69"/>
      <c r="DR1615" s="69"/>
      <c r="DS1615" t="e">
        <v>#N/A</v>
      </c>
      <c r="DT1615" s="94">
        <v>0</v>
      </c>
      <c r="DU1615" s="69">
        <v>0</v>
      </c>
      <c r="DV1615" s="69">
        <v>0</v>
      </c>
      <c r="DW1615" s="69">
        <v>0</v>
      </c>
      <c r="DX1615" s="69">
        <v>0</v>
      </c>
      <c r="DY1615" s="69">
        <v>0</v>
      </c>
    </row>
    <row r="1616" spans="1:129" ht="14.25">
      <c r="A1616" s="69">
        <v>50126</v>
      </c>
      <c r="B1616" s="69">
        <v>0</v>
      </c>
      <c r="C1616" s="69">
        <v>1</v>
      </c>
      <c r="D1616" s="166" t="s">
        <v>3697</v>
      </c>
      <c r="E1616" s="69" t="s">
        <v>3698</v>
      </c>
      <c r="F1616" s="69" t="s">
        <v>3699</v>
      </c>
      <c r="G1616" s="69">
        <v>1</v>
      </c>
      <c r="H1616" s="69" t="s">
        <v>321</v>
      </c>
      <c r="I1616" s="69">
        <v>300</v>
      </c>
      <c r="J1616" s="69">
        <v>480</v>
      </c>
      <c r="K1616" s="69">
        <v>3000</v>
      </c>
      <c r="L1616" s="69" t="s">
        <v>378</v>
      </c>
      <c r="M1616" s="69">
        <v>441</v>
      </c>
      <c r="N1616" s="69" t="s">
        <v>1631</v>
      </c>
      <c r="O1616" s="69">
        <v>0</v>
      </c>
      <c r="P1616" s="69">
        <v>2</v>
      </c>
      <c r="Q1616" s="69">
        <v>0</v>
      </c>
      <c r="R1616" s="69">
        <v>1</v>
      </c>
      <c r="S1616" s="69">
        <v>0</v>
      </c>
      <c r="T1616" s="69">
        <v>0</v>
      </c>
      <c r="U1616" s="69">
        <v>0</v>
      </c>
      <c r="V1616" s="69">
        <v>0</v>
      </c>
      <c r="W1616" s="69">
        <v>0</v>
      </c>
      <c r="X1616" s="69">
        <v>30</v>
      </c>
      <c r="Y1616" s="69">
        <v>30</v>
      </c>
      <c r="Z1616" s="69">
        <v>300</v>
      </c>
      <c r="AA1616" s="69">
        <v>2</v>
      </c>
      <c r="AB1616" s="69">
        <v>31</v>
      </c>
      <c r="AC1616" s="69">
        <v>0</v>
      </c>
      <c r="AD1616" s="69">
        <v>0</v>
      </c>
      <c r="AE1616" s="69">
        <v>0</v>
      </c>
      <c r="AF1616" s="69">
        <v>1</v>
      </c>
      <c r="AG1616" s="69">
        <v>0</v>
      </c>
      <c r="AH1616" s="69">
        <v>9</v>
      </c>
      <c r="AI1616" s="69">
        <v>428</v>
      </c>
      <c r="AJ1616" s="69">
        <v>1</v>
      </c>
      <c r="AK1616" s="69">
        <v>0</v>
      </c>
      <c r="AL1616" s="69">
        <v>0</v>
      </c>
      <c r="AM1616" s="69">
        <v>8</v>
      </c>
      <c r="AN1616" s="69">
        <v>8</v>
      </c>
      <c r="AO1616" s="69">
        <v>1</v>
      </c>
      <c r="AP1616" s="69">
        <v>1</v>
      </c>
      <c r="AQ1616" s="84">
        <v>0</v>
      </c>
      <c r="AR1616" s="69">
        <v>1</v>
      </c>
      <c r="AS1616" s="69">
        <v>0</v>
      </c>
      <c r="AT1616" s="69">
        <v>0</v>
      </c>
      <c r="AU1616" s="69">
        <v>0</v>
      </c>
      <c r="AV1616" s="69">
        <v>0</v>
      </c>
      <c r="AW1616" s="69">
        <v>0</v>
      </c>
      <c r="AX1616" s="69">
        <v>0</v>
      </c>
      <c r="AY1616" s="69">
        <v>0</v>
      </c>
      <c r="AZ1616" s="69">
        <v>0</v>
      </c>
      <c r="BA1616" s="69">
        <v>0</v>
      </c>
      <c r="BB1616" s="69">
        <v>0</v>
      </c>
      <c r="BC1616" s="69">
        <v>0</v>
      </c>
      <c r="BD1616" s="69">
        <v>0</v>
      </c>
      <c r="BE1616" s="69">
        <v>0</v>
      </c>
      <c r="BF1616" s="69">
        <v>0</v>
      </c>
      <c r="BG1616" s="69">
        <v>0</v>
      </c>
      <c r="BH1616" s="69">
        <v>0</v>
      </c>
      <c r="BI1616" s="69" t="s">
        <v>3663</v>
      </c>
      <c r="BK1616" s="69">
        <v>3</v>
      </c>
      <c r="BL1616" s="69">
        <v>3</v>
      </c>
      <c r="BM1616" s="69">
        <v>2</v>
      </c>
      <c r="BN1616" s="69">
        <v>31</v>
      </c>
      <c r="BO1616" s="89" t="s">
        <v>313</v>
      </c>
      <c r="BP1616" s="69">
        <v>2</v>
      </c>
      <c r="BQ1616" s="69">
        <v>10</v>
      </c>
      <c r="BR1616" s="69">
        <v>204</v>
      </c>
      <c r="BS1616" s="69">
        <v>750</v>
      </c>
      <c r="BT1616" s="69">
        <v>0</v>
      </c>
      <c r="BU1616" s="69">
        <v>0</v>
      </c>
      <c r="BV1616" s="69">
        <v>1000</v>
      </c>
      <c r="BW1616" s="69">
        <v>442</v>
      </c>
      <c r="BX1616" s="69" t="s">
        <v>1633</v>
      </c>
      <c r="BY1616" s="69">
        <v>0</v>
      </c>
      <c r="BZ1616" s="69">
        <v>0</v>
      </c>
      <c r="CA1616" s="69">
        <v>31</v>
      </c>
      <c r="CB1616" s="89" t="s">
        <v>313</v>
      </c>
      <c r="CC1616" s="69">
        <v>0</v>
      </c>
      <c r="CD1616" s="69">
        <v>0</v>
      </c>
      <c r="CE1616" s="69">
        <v>0</v>
      </c>
      <c r="CF1616" s="69">
        <v>0</v>
      </c>
      <c r="CG1616" s="69">
        <v>0</v>
      </c>
      <c r="CH1616" s="69">
        <v>0</v>
      </c>
      <c r="CI1616" s="69">
        <v>0</v>
      </c>
      <c r="CJ1616" s="69">
        <v>0</v>
      </c>
      <c r="CL1616" s="69">
        <v>0</v>
      </c>
      <c r="CM1616" s="69">
        <v>0</v>
      </c>
      <c r="CN1616" s="69">
        <v>0</v>
      </c>
      <c r="CO1616" s="89" t="s">
        <v>313</v>
      </c>
      <c r="CP1616" s="69">
        <v>0</v>
      </c>
      <c r="CQ1616" s="69">
        <v>0</v>
      </c>
      <c r="CR1616" s="69">
        <v>0</v>
      </c>
      <c r="CS1616" s="69">
        <v>0</v>
      </c>
      <c r="CT1616" s="89" t="s">
        <v>313</v>
      </c>
      <c r="CU1616" s="69">
        <v>0</v>
      </c>
      <c r="CV1616" s="69">
        <v>0</v>
      </c>
      <c r="CW1616" s="69">
        <v>0</v>
      </c>
      <c r="CZ1616" s="69">
        <v>0</v>
      </c>
      <c r="DA1616" s="69">
        <v>0</v>
      </c>
      <c r="DB1616" s="69">
        <v>0</v>
      </c>
      <c r="DC1616" s="69">
        <v>0</v>
      </c>
      <c r="DD1616" s="69">
        <v>0</v>
      </c>
      <c r="DE1616" s="69">
        <v>0</v>
      </c>
      <c r="DF1616" s="69">
        <v>0</v>
      </c>
      <c r="DG1616" s="69">
        <v>1</v>
      </c>
      <c r="DI1616" s="69"/>
      <c r="DJ1616" s="69"/>
      <c r="DK1616" s="69" t="s">
        <v>3700</v>
      </c>
      <c r="DL1616" s="93"/>
      <c r="DM1616" s="25"/>
      <c r="DN1616" s="69" t="str">
        <f>"造成["&amp;INDEX(Sheet5!$L$2:$L$11,MATCH(BL1616,Sheet5!$J$2:$J$11,0))&amp;":"&amp;BR1616&amp;"*"&amp;BS1616/1000&amp;"]"&amp;INDEX(Sheet5!$I$2:$I$4,MATCH(BR1616,Sheet5!$H$2:$H$4,0))&amp;"的"&amp;INDEX(Sheet5!$K$2:$K$11,MATCH(BL1616,Sheet5!$J$2:$J$11,0))</f>
        <v>造成[ui.cs_blue:204*0.75]的火系伤害。</v>
      </c>
      <c r="DO1616" s="69"/>
      <c r="DP1616" s="69"/>
      <c r="DR1616" s="69"/>
      <c r="DS1616" t="e">
        <v>#N/A</v>
      </c>
      <c r="DT1616" s="94">
        <v>0</v>
      </c>
      <c r="DU1616" s="69">
        <v>0</v>
      </c>
      <c r="DV1616" s="69">
        <v>0</v>
      </c>
      <c r="DW1616" s="69">
        <v>0</v>
      </c>
      <c r="DX1616" s="69">
        <v>0</v>
      </c>
      <c r="DY1616" s="69">
        <v>0</v>
      </c>
    </row>
    <row r="1617" spans="1:130" ht="14.25">
      <c r="A1617" s="69">
        <v>50127</v>
      </c>
      <c r="B1617" s="69">
        <v>0</v>
      </c>
      <c r="C1617" s="69">
        <v>1</v>
      </c>
      <c r="D1617" s="166" t="s">
        <v>3701</v>
      </c>
      <c r="E1617" s="69" t="s">
        <v>3702</v>
      </c>
      <c r="F1617" s="69" t="s">
        <v>3703</v>
      </c>
      <c r="G1617" s="69">
        <v>0</v>
      </c>
      <c r="H1617" s="69" t="s">
        <v>543</v>
      </c>
      <c r="I1617" s="69">
        <v>300</v>
      </c>
      <c r="J1617" s="69">
        <v>480</v>
      </c>
      <c r="K1617" s="69">
        <v>3000</v>
      </c>
      <c r="L1617" s="69" t="s">
        <v>378</v>
      </c>
      <c r="M1617" s="69">
        <v>441</v>
      </c>
      <c r="N1617" s="69" t="s">
        <v>1631</v>
      </c>
      <c r="O1617" s="69">
        <v>0</v>
      </c>
      <c r="P1617" s="69">
        <v>2</v>
      </c>
      <c r="Q1617" s="69">
        <v>0</v>
      </c>
      <c r="R1617" s="69">
        <v>1</v>
      </c>
      <c r="S1617" s="69">
        <v>0</v>
      </c>
      <c r="T1617" s="69">
        <v>0</v>
      </c>
      <c r="U1617" s="69">
        <v>0</v>
      </c>
      <c r="V1617" s="69">
        <v>0</v>
      </c>
      <c r="W1617" s="69">
        <v>0</v>
      </c>
      <c r="X1617" s="69">
        <v>0</v>
      </c>
      <c r="Y1617" s="69">
        <v>0</v>
      </c>
      <c r="Z1617" s="69">
        <v>300</v>
      </c>
      <c r="AA1617" s="69">
        <v>2</v>
      </c>
      <c r="AB1617" s="69">
        <v>31</v>
      </c>
      <c r="AC1617" s="69">
        <v>0</v>
      </c>
      <c r="AD1617" s="69">
        <v>0</v>
      </c>
      <c r="AE1617" s="69">
        <v>0</v>
      </c>
      <c r="AF1617" s="69">
        <v>1</v>
      </c>
      <c r="AG1617" s="69">
        <v>0</v>
      </c>
      <c r="AH1617" s="69">
        <v>9</v>
      </c>
      <c r="AI1617" s="69">
        <v>428</v>
      </c>
      <c r="AJ1617" s="69">
        <v>1</v>
      </c>
      <c r="AK1617" s="69">
        <v>0</v>
      </c>
      <c r="AL1617" s="69">
        <v>0</v>
      </c>
      <c r="AM1617" s="69">
        <v>8</v>
      </c>
      <c r="AN1617" s="69">
        <v>8</v>
      </c>
      <c r="AO1617" s="69">
        <v>1</v>
      </c>
      <c r="AP1617" s="69">
        <v>1</v>
      </c>
      <c r="AQ1617" s="84">
        <v>0</v>
      </c>
      <c r="AR1617" s="69">
        <v>1</v>
      </c>
      <c r="AS1617" s="69">
        <v>0</v>
      </c>
      <c r="AT1617" s="69">
        <v>0</v>
      </c>
      <c r="AU1617" s="69">
        <v>0</v>
      </c>
      <c r="AV1617" s="69">
        <v>0</v>
      </c>
      <c r="AW1617" s="69">
        <v>0</v>
      </c>
      <c r="AX1617" s="69">
        <v>0</v>
      </c>
      <c r="AY1617" s="69">
        <v>0</v>
      </c>
      <c r="AZ1617" s="69">
        <v>0</v>
      </c>
      <c r="BA1617" s="69">
        <v>0</v>
      </c>
      <c r="BB1617" s="69">
        <v>0</v>
      </c>
      <c r="BC1617" s="69">
        <v>0</v>
      </c>
      <c r="BD1617" s="69">
        <v>0</v>
      </c>
      <c r="BE1617" s="69">
        <v>0</v>
      </c>
      <c r="BF1617" s="69">
        <v>0</v>
      </c>
      <c r="BG1617" s="69">
        <v>0</v>
      </c>
      <c r="BH1617" s="69">
        <v>0</v>
      </c>
      <c r="BI1617" s="69" t="s">
        <v>3663</v>
      </c>
      <c r="BK1617" s="69">
        <v>3</v>
      </c>
      <c r="BL1617" s="69">
        <v>3</v>
      </c>
      <c r="BM1617" s="69">
        <v>2</v>
      </c>
      <c r="BN1617" s="69">
        <v>31</v>
      </c>
      <c r="BO1617" s="89" t="s">
        <v>313</v>
      </c>
      <c r="BP1617" s="69">
        <v>2</v>
      </c>
      <c r="BQ1617" s="69">
        <v>10</v>
      </c>
      <c r="BR1617" s="69">
        <v>204</v>
      </c>
      <c r="BS1617" s="69">
        <v>750</v>
      </c>
      <c r="BT1617" s="69">
        <v>0</v>
      </c>
      <c r="BU1617" s="69">
        <v>0</v>
      </c>
      <c r="BV1617" s="69">
        <v>1000</v>
      </c>
      <c r="BW1617" s="69">
        <v>442</v>
      </c>
      <c r="BX1617" s="69" t="s">
        <v>1633</v>
      </c>
      <c r="BY1617" s="69">
        <v>0</v>
      </c>
      <c r="BZ1617" s="69">
        <v>0</v>
      </c>
      <c r="CA1617" s="69">
        <v>31</v>
      </c>
      <c r="CB1617" s="89" t="s">
        <v>313</v>
      </c>
      <c r="CC1617" s="69">
        <v>0</v>
      </c>
      <c r="CD1617" s="69">
        <v>0</v>
      </c>
      <c r="CE1617" s="69">
        <v>0</v>
      </c>
      <c r="CF1617" s="69">
        <v>0</v>
      </c>
      <c r="CG1617" s="69">
        <v>0</v>
      </c>
      <c r="CH1617" s="69">
        <v>0</v>
      </c>
      <c r="CI1617" s="69">
        <v>0</v>
      </c>
      <c r="CJ1617" s="69">
        <v>0</v>
      </c>
      <c r="CL1617" s="69">
        <v>0</v>
      </c>
      <c r="CM1617" s="69">
        <v>0</v>
      </c>
      <c r="CN1617" s="69">
        <v>0</v>
      </c>
      <c r="CO1617" s="89" t="s">
        <v>313</v>
      </c>
      <c r="CP1617" s="69">
        <v>0</v>
      </c>
      <c r="CQ1617" s="69">
        <v>0</v>
      </c>
      <c r="CR1617" s="69">
        <v>0</v>
      </c>
      <c r="CS1617" s="69">
        <v>0</v>
      </c>
      <c r="CT1617" s="89" t="s">
        <v>313</v>
      </c>
      <c r="CU1617" s="69">
        <v>0</v>
      </c>
      <c r="CV1617" s="69">
        <v>0</v>
      </c>
      <c r="CW1617" s="69">
        <v>0</v>
      </c>
      <c r="CZ1617" s="69">
        <v>0</v>
      </c>
      <c r="DA1617" s="69">
        <v>0</v>
      </c>
      <c r="DB1617" s="69">
        <v>0</v>
      </c>
      <c r="DC1617" s="69">
        <v>0</v>
      </c>
      <c r="DD1617" s="69">
        <v>0</v>
      </c>
      <c r="DE1617" s="69">
        <v>0</v>
      </c>
      <c r="DF1617" s="69">
        <v>0</v>
      </c>
      <c r="DG1617" s="69">
        <v>1</v>
      </c>
      <c r="DI1617" s="69"/>
      <c r="DJ1617" s="69"/>
      <c r="DK1617" s="69" t="s">
        <v>3704</v>
      </c>
      <c r="DL1617" s="93"/>
      <c r="DM1617" s="25"/>
      <c r="DN1617" s="69" t="str">
        <f>"造成["&amp;INDEX(Sheet5!$L$2:$L$11,MATCH(BL1617,Sheet5!$J$2:$J$11,0))&amp;":"&amp;BR1617&amp;"*"&amp;BS1617/1000&amp;"]"&amp;INDEX(Sheet5!$I$2:$I$4,MATCH(BR1617,Sheet5!$H$2:$H$4,0))&amp;"的"&amp;INDEX(Sheet5!$K$2:$K$11,MATCH(BL1617,Sheet5!$J$2:$J$11,0))</f>
        <v>造成[ui.cs_blue:204*0.75]的火系伤害。</v>
      </c>
      <c r="DO1617" s="69"/>
      <c r="DP1617" s="69"/>
      <c r="DR1617" s="69"/>
      <c r="DS1617" t="e">
        <v>#N/A</v>
      </c>
      <c r="DT1617" s="94">
        <v>0</v>
      </c>
      <c r="DU1617" s="69">
        <v>0</v>
      </c>
      <c r="DV1617" s="69">
        <v>0</v>
      </c>
      <c r="DW1617" s="69">
        <v>0</v>
      </c>
      <c r="DX1617" s="69">
        <v>0</v>
      </c>
      <c r="DY1617" s="69">
        <v>0</v>
      </c>
    </row>
    <row r="1618" spans="1:130" ht="14.25">
      <c r="A1618" s="69">
        <v>50128</v>
      </c>
      <c r="B1618" s="69">
        <v>0</v>
      </c>
      <c r="C1618" s="69">
        <v>1</v>
      </c>
      <c r="D1618" s="166" t="s">
        <v>3705</v>
      </c>
      <c r="E1618" s="69" t="s">
        <v>3706</v>
      </c>
      <c r="F1618" s="69" t="s">
        <v>3707</v>
      </c>
      <c r="G1618" s="69">
        <v>1</v>
      </c>
      <c r="H1618" s="69" t="s">
        <v>321</v>
      </c>
      <c r="I1618" s="69">
        <v>300</v>
      </c>
      <c r="J1618" s="69">
        <v>480</v>
      </c>
      <c r="K1618" s="69">
        <v>3000</v>
      </c>
      <c r="L1618" s="69" t="s">
        <v>378</v>
      </c>
      <c r="M1618" s="69">
        <v>441</v>
      </c>
      <c r="N1618" s="69" t="s">
        <v>1631</v>
      </c>
      <c r="O1618" s="69">
        <v>0</v>
      </c>
      <c r="P1618" s="69">
        <v>2</v>
      </c>
      <c r="Q1618" s="69">
        <v>0</v>
      </c>
      <c r="R1618" s="69">
        <v>1</v>
      </c>
      <c r="S1618" s="69">
        <v>0</v>
      </c>
      <c r="T1618" s="69">
        <v>0</v>
      </c>
      <c r="U1618" s="69">
        <v>0</v>
      </c>
      <c r="V1618" s="69">
        <v>0</v>
      </c>
      <c r="W1618" s="69">
        <v>0</v>
      </c>
      <c r="X1618" s="69">
        <v>30</v>
      </c>
      <c r="Y1618" s="69">
        <v>30</v>
      </c>
      <c r="Z1618" s="69">
        <v>300</v>
      </c>
      <c r="AA1618" s="69">
        <v>2</v>
      </c>
      <c r="AB1618" s="69">
        <v>31</v>
      </c>
      <c r="AC1618" s="69">
        <v>0</v>
      </c>
      <c r="AD1618" s="69">
        <v>0</v>
      </c>
      <c r="AE1618" s="69">
        <v>0</v>
      </c>
      <c r="AF1618" s="69">
        <v>1</v>
      </c>
      <c r="AG1618" s="69">
        <v>0</v>
      </c>
      <c r="AH1618" s="69">
        <v>9</v>
      </c>
      <c r="AI1618" s="69">
        <v>428</v>
      </c>
      <c r="AJ1618" s="69">
        <v>1</v>
      </c>
      <c r="AK1618" s="69">
        <v>0</v>
      </c>
      <c r="AL1618" s="69">
        <v>0</v>
      </c>
      <c r="AM1618" s="69">
        <v>8</v>
      </c>
      <c r="AN1618" s="69">
        <v>8</v>
      </c>
      <c r="AO1618" s="69">
        <v>1</v>
      </c>
      <c r="AP1618" s="69">
        <v>1</v>
      </c>
      <c r="AQ1618" s="84">
        <v>0</v>
      </c>
      <c r="AR1618" s="69">
        <v>1</v>
      </c>
      <c r="AS1618" s="69">
        <v>0</v>
      </c>
      <c r="AT1618" s="69">
        <v>0</v>
      </c>
      <c r="AU1618" s="69">
        <v>0</v>
      </c>
      <c r="AV1618" s="69">
        <v>0</v>
      </c>
      <c r="AW1618" s="69">
        <v>0</v>
      </c>
      <c r="AX1618" s="69">
        <v>0</v>
      </c>
      <c r="AY1618" s="69">
        <v>0</v>
      </c>
      <c r="AZ1618" s="69">
        <v>0</v>
      </c>
      <c r="BA1618" s="69">
        <v>0</v>
      </c>
      <c r="BB1618" s="69">
        <v>0</v>
      </c>
      <c r="BC1618" s="69">
        <v>0</v>
      </c>
      <c r="BD1618" s="69">
        <v>0</v>
      </c>
      <c r="BE1618" s="69">
        <v>0</v>
      </c>
      <c r="BF1618" s="69">
        <v>0</v>
      </c>
      <c r="BG1618" s="69">
        <v>0</v>
      </c>
      <c r="BH1618" s="69">
        <v>0</v>
      </c>
      <c r="BI1618" s="69" t="s">
        <v>3663</v>
      </c>
      <c r="BK1618" s="69">
        <v>3</v>
      </c>
      <c r="BL1618" s="69">
        <v>3</v>
      </c>
      <c r="BM1618" s="69">
        <v>2</v>
      </c>
      <c r="BN1618" s="69">
        <v>31</v>
      </c>
      <c r="BO1618" s="89" t="s">
        <v>313</v>
      </c>
      <c r="BP1618" s="69">
        <v>2</v>
      </c>
      <c r="BQ1618" s="69">
        <v>10</v>
      </c>
      <c r="BR1618" s="69">
        <v>204</v>
      </c>
      <c r="BS1618" s="69">
        <v>750</v>
      </c>
      <c r="BT1618" s="69">
        <v>0</v>
      </c>
      <c r="BU1618" s="69">
        <v>0</v>
      </c>
      <c r="BV1618" s="69">
        <v>1000</v>
      </c>
      <c r="BW1618" s="69">
        <v>442</v>
      </c>
      <c r="BX1618" s="69" t="s">
        <v>1633</v>
      </c>
      <c r="BY1618" s="69">
        <v>0</v>
      </c>
      <c r="BZ1618" s="69">
        <v>0</v>
      </c>
      <c r="CA1618" s="69">
        <v>31</v>
      </c>
      <c r="CB1618" s="89" t="s">
        <v>313</v>
      </c>
      <c r="CC1618" s="69">
        <v>0</v>
      </c>
      <c r="CD1618" s="69">
        <v>0</v>
      </c>
      <c r="CE1618" s="69">
        <v>0</v>
      </c>
      <c r="CF1618" s="69">
        <v>0</v>
      </c>
      <c r="CG1618" s="69">
        <v>0</v>
      </c>
      <c r="CH1618" s="69">
        <v>0</v>
      </c>
      <c r="CI1618" s="69">
        <v>0</v>
      </c>
      <c r="CJ1618" s="69">
        <v>0</v>
      </c>
      <c r="CL1618" s="69">
        <v>0</v>
      </c>
      <c r="CM1618" s="69">
        <v>0</v>
      </c>
      <c r="CN1618" s="69">
        <v>0</v>
      </c>
      <c r="CO1618" s="89" t="s">
        <v>313</v>
      </c>
      <c r="CP1618" s="69">
        <v>0</v>
      </c>
      <c r="CQ1618" s="69">
        <v>0</v>
      </c>
      <c r="CR1618" s="69">
        <v>0</v>
      </c>
      <c r="CS1618" s="69">
        <v>0</v>
      </c>
      <c r="CT1618" s="89" t="s">
        <v>313</v>
      </c>
      <c r="CU1618" s="69">
        <v>0</v>
      </c>
      <c r="CV1618" s="69">
        <v>0</v>
      </c>
      <c r="CW1618" s="69">
        <v>0</v>
      </c>
      <c r="CZ1618" s="69">
        <v>0</v>
      </c>
      <c r="DA1618" s="69">
        <v>0</v>
      </c>
      <c r="DB1618" s="69">
        <v>0</v>
      </c>
      <c r="DC1618" s="69">
        <v>0</v>
      </c>
      <c r="DD1618" s="69">
        <v>0</v>
      </c>
      <c r="DE1618" s="69">
        <v>0</v>
      </c>
      <c r="DF1618" s="69">
        <v>0</v>
      </c>
      <c r="DG1618" s="69">
        <v>1</v>
      </c>
      <c r="DI1618" s="69"/>
      <c r="DJ1618" s="69"/>
      <c r="DK1618" s="69" t="s">
        <v>3708</v>
      </c>
      <c r="DL1618" s="93"/>
      <c r="DM1618" s="25"/>
      <c r="DN1618" s="69" t="str">
        <f>"造成["&amp;INDEX(Sheet5!$L$2:$L$11,MATCH(BL1618,Sheet5!$J$2:$J$11,0))&amp;":"&amp;BR1618&amp;"*"&amp;BS1618/1000&amp;"]"&amp;INDEX(Sheet5!$I$2:$I$4,MATCH(BR1618,Sheet5!$H$2:$H$4,0))&amp;"的"&amp;INDEX(Sheet5!$K$2:$K$11,MATCH(BL1618,Sheet5!$J$2:$J$11,0))</f>
        <v>造成[ui.cs_blue:204*0.75]的火系伤害。</v>
      </c>
      <c r="DO1618" s="69"/>
      <c r="DP1618" s="69"/>
      <c r="DR1618" s="69"/>
      <c r="DS1618" t="e">
        <v>#N/A</v>
      </c>
      <c r="DT1618" s="94">
        <v>0</v>
      </c>
      <c r="DU1618" s="69">
        <v>0</v>
      </c>
      <c r="DV1618" s="69">
        <v>0</v>
      </c>
      <c r="DW1618" s="69">
        <v>0</v>
      </c>
      <c r="DX1618" s="69">
        <v>0</v>
      </c>
      <c r="DY1618" s="69">
        <v>0</v>
      </c>
    </row>
    <row r="1619" spans="1:130" ht="14.25">
      <c r="A1619" s="69">
        <v>50129</v>
      </c>
      <c r="B1619" s="69">
        <v>0</v>
      </c>
      <c r="C1619" s="69">
        <v>1</v>
      </c>
      <c r="D1619" s="166" t="s">
        <v>3709</v>
      </c>
      <c r="E1619" s="69" t="s">
        <v>3710</v>
      </c>
      <c r="F1619" s="69" t="s">
        <v>3711</v>
      </c>
      <c r="G1619" s="69">
        <v>1</v>
      </c>
      <c r="H1619" s="69" t="s">
        <v>321</v>
      </c>
      <c r="I1619" s="69">
        <v>300</v>
      </c>
      <c r="J1619" s="69">
        <v>480</v>
      </c>
      <c r="K1619" s="69">
        <v>3000</v>
      </c>
      <c r="L1619" s="69" t="s">
        <v>378</v>
      </c>
      <c r="M1619" s="69">
        <v>441</v>
      </c>
      <c r="N1619" s="69" t="s">
        <v>1631</v>
      </c>
      <c r="O1619" s="69">
        <v>0</v>
      </c>
      <c r="P1619" s="69">
        <v>2</v>
      </c>
      <c r="Q1619" s="69">
        <v>0</v>
      </c>
      <c r="R1619" s="69">
        <v>1</v>
      </c>
      <c r="S1619" s="69">
        <v>0</v>
      </c>
      <c r="T1619" s="69">
        <v>0</v>
      </c>
      <c r="U1619" s="69">
        <v>0</v>
      </c>
      <c r="V1619" s="69">
        <v>0</v>
      </c>
      <c r="W1619" s="69">
        <v>0</v>
      </c>
      <c r="X1619" s="69">
        <v>30</v>
      </c>
      <c r="Y1619" s="69">
        <v>30</v>
      </c>
      <c r="Z1619" s="69">
        <v>300</v>
      </c>
      <c r="AA1619" s="69">
        <v>2</v>
      </c>
      <c r="AB1619" s="69">
        <v>31</v>
      </c>
      <c r="AC1619" s="69">
        <v>0</v>
      </c>
      <c r="AD1619" s="69">
        <v>0</v>
      </c>
      <c r="AE1619" s="69">
        <v>0</v>
      </c>
      <c r="AF1619" s="69">
        <v>1</v>
      </c>
      <c r="AG1619" s="69">
        <v>0</v>
      </c>
      <c r="AH1619" s="69">
        <v>9</v>
      </c>
      <c r="AI1619" s="69">
        <v>428</v>
      </c>
      <c r="AJ1619" s="69">
        <v>1</v>
      </c>
      <c r="AK1619" s="69">
        <v>0</v>
      </c>
      <c r="AL1619" s="69">
        <v>0</v>
      </c>
      <c r="AM1619" s="69">
        <v>8</v>
      </c>
      <c r="AN1619" s="69">
        <v>8</v>
      </c>
      <c r="AO1619" s="69">
        <v>1</v>
      </c>
      <c r="AP1619" s="69">
        <v>1</v>
      </c>
      <c r="AQ1619" s="84">
        <v>0</v>
      </c>
      <c r="AR1619" s="69">
        <v>1</v>
      </c>
      <c r="AS1619" s="69">
        <v>0</v>
      </c>
      <c r="AT1619" s="69">
        <v>0</v>
      </c>
      <c r="AU1619" s="69">
        <v>0</v>
      </c>
      <c r="AV1619" s="69">
        <v>0</v>
      </c>
      <c r="AW1619" s="69">
        <v>0</v>
      </c>
      <c r="AX1619" s="69">
        <v>0</v>
      </c>
      <c r="AY1619" s="69">
        <v>0</v>
      </c>
      <c r="AZ1619" s="69">
        <v>0</v>
      </c>
      <c r="BA1619" s="69">
        <v>0</v>
      </c>
      <c r="BB1619" s="69">
        <v>0</v>
      </c>
      <c r="BC1619" s="69">
        <v>0</v>
      </c>
      <c r="BD1619" s="69">
        <v>0</v>
      </c>
      <c r="BE1619" s="69">
        <v>0</v>
      </c>
      <c r="BF1619" s="69">
        <v>0</v>
      </c>
      <c r="BG1619" s="69">
        <v>0</v>
      </c>
      <c r="BH1619" s="69">
        <v>0</v>
      </c>
      <c r="BI1619" s="69" t="s">
        <v>3663</v>
      </c>
      <c r="BK1619" s="69">
        <v>3</v>
      </c>
      <c r="BL1619" s="69">
        <v>3</v>
      </c>
      <c r="BM1619" s="69">
        <v>2</v>
      </c>
      <c r="BN1619" s="69">
        <v>31</v>
      </c>
      <c r="BO1619" s="89" t="s">
        <v>313</v>
      </c>
      <c r="BP1619" s="69">
        <v>2</v>
      </c>
      <c r="BQ1619" s="69">
        <v>10</v>
      </c>
      <c r="BR1619" s="69">
        <v>204</v>
      </c>
      <c r="BS1619" s="69">
        <v>750</v>
      </c>
      <c r="BT1619" s="69">
        <v>0</v>
      </c>
      <c r="BU1619" s="69">
        <v>0</v>
      </c>
      <c r="BV1619" s="69">
        <v>1000</v>
      </c>
      <c r="BW1619" s="69">
        <v>442</v>
      </c>
      <c r="BX1619" s="69" t="s">
        <v>1633</v>
      </c>
      <c r="BY1619" s="69">
        <v>0</v>
      </c>
      <c r="BZ1619" s="69">
        <v>0</v>
      </c>
      <c r="CA1619" s="69">
        <v>31</v>
      </c>
      <c r="CB1619" s="89" t="s">
        <v>313</v>
      </c>
      <c r="CC1619" s="69">
        <v>0</v>
      </c>
      <c r="CD1619" s="69">
        <v>0</v>
      </c>
      <c r="CE1619" s="69">
        <v>0</v>
      </c>
      <c r="CF1619" s="69">
        <v>0</v>
      </c>
      <c r="CG1619" s="69">
        <v>0</v>
      </c>
      <c r="CH1619" s="69">
        <v>0</v>
      </c>
      <c r="CI1619" s="69">
        <v>0</v>
      </c>
      <c r="CJ1619" s="69">
        <v>0</v>
      </c>
      <c r="CL1619" s="69">
        <v>0</v>
      </c>
      <c r="CM1619" s="69">
        <v>0</v>
      </c>
      <c r="CN1619" s="69">
        <v>0</v>
      </c>
      <c r="CO1619" s="89" t="s">
        <v>313</v>
      </c>
      <c r="CP1619" s="69">
        <v>0</v>
      </c>
      <c r="CQ1619" s="69">
        <v>0</v>
      </c>
      <c r="CR1619" s="69">
        <v>0</v>
      </c>
      <c r="CS1619" s="69">
        <v>0</v>
      </c>
      <c r="CT1619" s="89" t="s">
        <v>313</v>
      </c>
      <c r="CU1619" s="69">
        <v>0</v>
      </c>
      <c r="CV1619" s="69">
        <v>0</v>
      </c>
      <c r="CW1619" s="69">
        <v>0</v>
      </c>
      <c r="CZ1619" s="69">
        <v>0</v>
      </c>
      <c r="DA1619" s="69">
        <v>0</v>
      </c>
      <c r="DB1619" s="69">
        <v>0</v>
      </c>
      <c r="DC1619" s="69">
        <v>0</v>
      </c>
      <c r="DD1619" s="69">
        <v>0</v>
      </c>
      <c r="DE1619" s="69">
        <v>0</v>
      </c>
      <c r="DF1619" s="69">
        <v>0</v>
      </c>
      <c r="DG1619" s="69">
        <v>1</v>
      </c>
      <c r="DI1619" s="69"/>
      <c r="DJ1619" s="69"/>
      <c r="DK1619" s="69" t="s">
        <v>3712</v>
      </c>
      <c r="DL1619" s="93"/>
      <c r="DM1619" s="25"/>
      <c r="DN1619" s="69" t="str">
        <f>"造成["&amp;INDEX(Sheet5!$L$2:$L$11,MATCH(BL1619,Sheet5!$J$2:$J$11,0))&amp;":"&amp;BR1619&amp;"*"&amp;BS1619/1000&amp;"]"&amp;INDEX(Sheet5!$I$2:$I$4,MATCH(BR1619,Sheet5!$H$2:$H$4,0))&amp;"的"&amp;INDEX(Sheet5!$K$2:$K$11,MATCH(BL1619,Sheet5!$J$2:$J$11,0))</f>
        <v>造成[ui.cs_blue:204*0.75]的火系伤害。</v>
      </c>
      <c r="DO1619" s="69"/>
      <c r="DP1619" s="69"/>
      <c r="DR1619" s="69"/>
      <c r="DS1619" t="e">
        <v>#N/A</v>
      </c>
      <c r="DT1619" s="94">
        <v>0</v>
      </c>
      <c r="DU1619" s="69">
        <v>0</v>
      </c>
      <c r="DV1619" s="69">
        <v>0</v>
      </c>
      <c r="DW1619" s="69">
        <v>0</v>
      </c>
      <c r="DX1619" s="69">
        <v>0</v>
      </c>
      <c r="DY1619" s="69">
        <v>0</v>
      </c>
    </row>
    <row r="1620" spans="1:130" ht="14.25">
      <c r="A1620" s="69">
        <v>50130</v>
      </c>
      <c r="B1620" s="69">
        <v>300008</v>
      </c>
      <c r="C1620" s="69">
        <v>1</v>
      </c>
      <c r="D1620" s="166" t="s">
        <v>3713</v>
      </c>
      <c r="E1620" s="69" t="s">
        <v>3714</v>
      </c>
      <c r="F1620" s="69" t="s">
        <v>3715</v>
      </c>
      <c r="G1620" s="69">
        <v>0</v>
      </c>
      <c r="H1620" s="69" t="s">
        <v>525</v>
      </c>
      <c r="I1620" s="69">
        <v>300</v>
      </c>
      <c r="J1620" s="69">
        <v>480</v>
      </c>
      <c r="K1620" s="69">
        <v>3000</v>
      </c>
      <c r="L1620" s="69" t="s">
        <v>378</v>
      </c>
      <c r="M1620" s="69">
        <v>441</v>
      </c>
      <c r="N1620" s="69" t="s">
        <v>1631</v>
      </c>
      <c r="O1620" s="69">
        <v>0</v>
      </c>
      <c r="P1620" s="69">
        <v>2</v>
      </c>
      <c r="Q1620" s="69">
        <v>0</v>
      </c>
      <c r="R1620" s="69">
        <v>1</v>
      </c>
      <c r="S1620" s="69">
        <v>0</v>
      </c>
      <c r="T1620" s="69">
        <v>0</v>
      </c>
      <c r="U1620" s="69">
        <v>0</v>
      </c>
      <c r="V1620" s="69">
        <v>0</v>
      </c>
      <c r="W1620" s="69">
        <v>0</v>
      </c>
      <c r="X1620" s="69">
        <v>0</v>
      </c>
      <c r="Y1620" s="69">
        <v>0</v>
      </c>
      <c r="Z1620" s="69">
        <v>300</v>
      </c>
      <c r="AA1620" s="69">
        <v>2</v>
      </c>
      <c r="AB1620" s="69">
        <v>31</v>
      </c>
      <c r="AC1620" s="69">
        <v>0</v>
      </c>
      <c r="AD1620" s="69">
        <v>0</v>
      </c>
      <c r="AE1620" s="69">
        <v>0</v>
      </c>
      <c r="AF1620" s="69">
        <v>1</v>
      </c>
      <c r="AG1620" s="69">
        <v>0</v>
      </c>
      <c r="AH1620" s="69">
        <v>9</v>
      </c>
      <c r="AI1620" s="69">
        <v>428</v>
      </c>
      <c r="AJ1620" s="69">
        <v>1</v>
      </c>
      <c r="AK1620" s="69">
        <v>0</v>
      </c>
      <c r="AL1620" s="69">
        <v>0</v>
      </c>
      <c r="AM1620" s="69">
        <v>8</v>
      </c>
      <c r="AN1620" s="69">
        <v>8</v>
      </c>
      <c r="AO1620" s="69">
        <v>1</v>
      </c>
      <c r="AP1620" s="69">
        <v>1</v>
      </c>
      <c r="AQ1620" s="84">
        <v>0</v>
      </c>
      <c r="AR1620" s="69">
        <v>1</v>
      </c>
      <c r="AS1620" s="69">
        <v>0</v>
      </c>
      <c r="AT1620" s="69">
        <v>0</v>
      </c>
      <c r="AU1620" s="69">
        <v>0</v>
      </c>
      <c r="AV1620" s="69">
        <v>0</v>
      </c>
      <c r="AW1620" s="69">
        <v>0</v>
      </c>
      <c r="AX1620" s="69">
        <v>0</v>
      </c>
      <c r="AY1620" s="69">
        <v>0</v>
      </c>
      <c r="AZ1620" s="69">
        <v>0</v>
      </c>
      <c r="BA1620" s="69">
        <v>0</v>
      </c>
      <c r="BB1620" s="69">
        <v>0</v>
      </c>
      <c r="BC1620" s="69">
        <v>0</v>
      </c>
      <c r="BD1620" s="69">
        <v>0</v>
      </c>
      <c r="BE1620" s="69">
        <v>0</v>
      </c>
      <c r="BF1620" s="69">
        <v>0</v>
      </c>
      <c r="BG1620" s="69">
        <v>0</v>
      </c>
      <c r="BH1620" s="69">
        <v>0</v>
      </c>
      <c r="BI1620" s="69" t="s">
        <v>3663</v>
      </c>
      <c r="BK1620" s="69">
        <v>3</v>
      </c>
      <c r="BL1620" s="69">
        <v>4</v>
      </c>
      <c r="BM1620" s="69">
        <v>2</v>
      </c>
      <c r="BN1620" s="69">
        <v>31</v>
      </c>
      <c r="BO1620" s="89" t="s">
        <v>313</v>
      </c>
      <c r="BP1620" s="69">
        <v>2</v>
      </c>
      <c r="BQ1620" s="69">
        <v>10</v>
      </c>
      <c r="BR1620" s="69">
        <v>204</v>
      </c>
      <c r="BS1620" s="69">
        <v>750</v>
      </c>
      <c r="BT1620" s="69">
        <v>0</v>
      </c>
      <c r="BU1620" s="69">
        <v>0</v>
      </c>
      <c r="BV1620" s="69">
        <v>1000</v>
      </c>
      <c r="BW1620" s="69">
        <v>442</v>
      </c>
      <c r="BX1620" s="69" t="s">
        <v>1633</v>
      </c>
      <c r="BY1620" s="69">
        <v>10</v>
      </c>
      <c r="BZ1620" s="69">
        <v>2</v>
      </c>
      <c r="CA1620" s="69">
        <v>31</v>
      </c>
      <c r="CB1620" s="89" t="s">
        <v>313</v>
      </c>
      <c r="CC1620" s="69">
        <v>0</v>
      </c>
      <c r="CD1620" s="69">
        <v>1</v>
      </c>
      <c r="CE1620" s="69">
        <v>1</v>
      </c>
      <c r="CF1620" s="69">
        <v>11022</v>
      </c>
      <c r="CG1620" s="69">
        <v>0</v>
      </c>
      <c r="CH1620" s="69">
        <v>0</v>
      </c>
      <c r="CI1620" s="69">
        <v>1000</v>
      </c>
      <c r="CJ1620" s="69">
        <v>0</v>
      </c>
      <c r="CL1620" s="69">
        <v>0</v>
      </c>
      <c r="CM1620" s="69">
        <v>0</v>
      </c>
      <c r="CN1620" s="69">
        <v>0</v>
      </c>
      <c r="CO1620" s="89" t="s">
        <v>313</v>
      </c>
      <c r="CP1620" s="69">
        <v>0</v>
      </c>
      <c r="CQ1620" s="69">
        <v>0</v>
      </c>
      <c r="CR1620" s="69">
        <v>0</v>
      </c>
      <c r="CS1620" s="69">
        <v>0</v>
      </c>
      <c r="CT1620" s="89" t="s">
        <v>313</v>
      </c>
      <c r="CU1620" s="69">
        <v>0</v>
      </c>
      <c r="CV1620" s="69">
        <v>0</v>
      </c>
      <c r="CW1620" s="69">
        <v>0</v>
      </c>
      <c r="CZ1620" s="69">
        <v>0</v>
      </c>
      <c r="DA1620" s="69">
        <v>0</v>
      </c>
      <c r="DB1620" s="69">
        <v>0</v>
      </c>
      <c r="DC1620" s="69">
        <v>0</v>
      </c>
      <c r="DD1620" s="69">
        <v>0</v>
      </c>
      <c r="DE1620" s="69">
        <v>0</v>
      </c>
      <c r="DF1620" s="69">
        <v>0</v>
      </c>
      <c r="DG1620" s="69">
        <v>1</v>
      </c>
      <c r="DI1620" s="69"/>
      <c r="DJ1620" s="69"/>
      <c r="DK1620" s="69" t="s">
        <v>3716</v>
      </c>
      <c r="DL1620" s="93"/>
      <c r="DM1620" s="25"/>
      <c r="DN1620" s="69" t="str">
        <f>"造成["&amp;INDEX(Sheet5!$L$2:$L$11,MATCH(BL1620,Sheet5!$J$2:$J$11,0))&amp;":"&amp;BR1620&amp;"*"&amp;BS1620/1000&amp;"]"&amp;INDEX(Sheet5!$I$2:$I$4,MATCH(BR1620,Sheet5!$H$2:$H$4,0))&amp;"的"&amp;INDEX(Sheet5!$K$2:$K$11,MATCH(BL1620,Sheet5!$J$2:$J$11,0))</f>
        <v>造成[ui.cs_blue:204*0.75]的寒系伤害。</v>
      </c>
      <c r="DO1620" s="69"/>
      <c r="DP1620" s="69"/>
      <c r="DR1620" s="69"/>
      <c r="DS1620" t="e">
        <v>#N/A</v>
      </c>
      <c r="DT1620" s="94">
        <v>0</v>
      </c>
      <c r="DU1620" s="69">
        <v>0</v>
      </c>
      <c r="DV1620" s="69">
        <v>0</v>
      </c>
      <c r="DW1620" s="69">
        <v>0</v>
      </c>
      <c r="DX1620" s="69">
        <v>0</v>
      </c>
      <c r="DY1620" s="69">
        <v>0</v>
      </c>
    </row>
    <row r="1621" spans="1:130" ht="14.25">
      <c r="A1621" s="69">
        <v>50131</v>
      </c>
      <c r="B1621" s="69">
        <v>0</v>
      </c>
      <c r="C1621" s="69">
        <v>1</v>
      </c>
      <c r="D1621" s="166" t="s">
        <v>3717</v>
      </c>
      <c r="E1621" s="69" t="s">
        <v>3718</v>
      </c>
      <c r="F1621" s="69" t="s">
        <v>3719</v>
      </c>
      <c r="G1621" s="69">
        <v>0</v>
      </c>
      <c r="H1621" s="69" t="s">
        <v>525</v>
      </c>
      <c r="I1621" s="69">
        <v>300</v>
      </c>
      <c r="J1621" s="69">
        <v>480</v>
      </c>
      <c r="K1621" s="69">
        <v>3000</v>
      </c>
      <c r="L1621" s="69" t="s">
        <v>378</v>
      </c>
      <c r="M1621" s="69">
        <v>441</v>
      </c>
      <c r="N1621" s="69" t="s">
        <v>1631</v>
      </c>
      <c r="O1621" s="69">
        <v>0</v>
      </c>
      <c r="P1621" s="69">
        <v>2</v>
      </c>
      <c r="Q1621" s="69">
        <v>0</v>
      </c>
      <c r="R1621" s="69">
        <v>1</v>
      </c>
      <c r="S1621" s="69">
        <v>0</v>
      </c>
      <c r="T1621" s="69">
        <v>0</v>
      </c>
      <c r="U1621" s="69">
        <v>0</v>
      </c>
      <c r="V1621" s="69">
        <v>0</v>
      </c>
      <c r="W1621" s="69">
        <v>0</v>
      </c>
      <c r="X1621" s="69">
        <v>0</v>
      </c>
      <c r="Y1621" s="69">
        <v>0</v>
      </c>
      <c r="Z1621" s="69">
        <v>300</v>
      </c>
      <c r="AA1621" s="69">
        <v>2</v>
      </c>
      <c r="AB1621" s="69">
        <v>31</v>
      </c>
      <c r="AC1621" s="69">
        <v>0</v>
      </c>
      <c r="AD1621" s="69">
        <v>0</v>
      </c>
      <c r="AE1621" s="69">
        <v>0</v>
      </c>
      <c r="AF1621" s="69">
        <v>1</v>
      </c>
      <c r="AG1621" s="69">
        <v>0</v>
      </c>
      <c r="AH1621" s="69">
        <v>9</v>
      </c>
      <c r="AI1621" s="69">
        <v>428</v>
      </c>
      <c r="AJ1621" s="69">
        <v>1</v>
      </c>
      <c r="AK1621" s="69">
        <v>0</v>
      </c>
      <c r="AL1621" s="69">
        <v>0</v>
      </c>
      <c r="AM1621" s="69">
        <v>8</v>
      </c>
      <c r="AN1621" s="69">
        <v>8</v>
      </c>
      <c r="AO1621" s="69">
        <v>1</v>
      </c>
      <c r="AP1621" s="69">
        <v>1</v>
      </c>
      <c r="AQ1621" s="84">
        <v>0</v>
      </c>
      <c r="AR1621" s="69">
        <v>1</v>
      </c>
      <c r="AS1621" s="69">
        <v>0</v>
      </c>
      <c r="AT1621" s="69">
        <v>0</v>
      </c>
      <c r="AU1621" s="69">
        <v>0</v>
      </c>
      <c r="AV1621" s="69">
        <v>0</v>
      </c>
      <c r="AW1621" s="69">
        <v>0</v>
      </c>
      <c r="AX1621" s="69">
        <v>0</v>
      </c>
      <c r="AY1621" s="69">
        <v>0</v>
      </c>
      <c r="AZ1621" s="69">
        <v>0</v>
      </c>
      <c r="BA1621" s="69">
        <v>0</v>
      </c>
      <c r="BB1621" s="69">
        <v>0</v>
      </c>
      <c r="BC1621" s="69">
        <v>0</v>
      </c>
      <c r="BD1621" s="69">
        <v>0</v>
      </c>
      <c r="BE1621" s="69">
        <v>0</v>
      </c>
      <c r="BF1621" s="69">
        <v>0</v>
      </c>
      <c r="BG1621" s="69">
        <v>0</v>
      </c>
      <c r="BH1621" s="69">
        <v>0</v>
      </c>
      <c r="BI1621" s="69" t="s">
        <v>3663</v>
      </c>
      <c r="BK1621" s="69">
        <v>3</v>
      </c>
      <c r="BL1621" s="69">
        <v>2</v>
      </c>
      <c r="BM1621" s="69">
        <v>2</v>
      </c>
      <c r="BN1621" s="69">
        <v>31</v>
      </c>
      <c r="BO1621" s="89" t="s">
        <v>313</v>
      </c>
      <c r="BP1621" s="69">
        <v>2</v>
      </c>
      <c r="BQ1621" s="69">
        <v>10</v>
      </c>
      <c r="BR1621" s="69">
        <v>204</v>
      </c>
      <c r="BS1621" s="69">
        <v>750</v>
      </c>
      <c r="BT1621" s="69">
        <v>0</v>
      </c>
      <c r="BU1621" s="69">
        <v>0</v>
      </c>
      <c r="BV1621" s="69">
        <v>1000</v>
      </c>
      <c r="BW1621" s="69">
        <v>442</v>
      </c>
      <c r="BX1621" s="69" t="s">
        <v>1633</v>
      </c>
      <c r="BY1621" s="69">
        <v>0</v>
      </c>
      <c r="BZ1621" s="69">
        <v>0</v>
      </c>
      <c r="CA1621" s="69">
        <v>31</v>
      </c>
      <c r="CB1621" s="89" t="s">
        <v>313</v>
      </c>
      <c r="CC1621" s="69">
        <v>0</v>
      </c>
      <c r="CD1621" s="69">
        <v>0</v>
      </c>
      <c r="CE1621" s="69">
        <v>0</v>
      </c>
      <c r="CF1621" s="69">
        <v>0</v>
      </c>
      <c r="CG1621" s="69">
        <v>0</v>
      </c>
      <c r="CH1621" s="69">
        <v>0</v>
      </c>
      <c r="CI1621" s="69">
        <v>0</v>
      </c>
      <c r="CJ1621" s="69">
        <v>0</v>
      </c>
      <c r="CL1621" s="69">
        <v>0</v>
      </c>
      <c r="CM1621" s="69">
        <v>0</v>
      </c>
      <c r="CN1621" s="69">
        <v>0</v>
      </c>
      <c r="CO1621" s="89" t="s">
        <v>313</v>
      </c>
      <c r="CP1621" s="69">
        <v>0</v>
      </c>
      <c r="CQ1621" s="69">
        <v>0</v>
      </c>
      <c r="CR1621" s="69">
        <v>0</v>
      </c>
      <c r="CS1621" s="69">
        <v>0</v>
      </c>
      <c r="CT1621" s="89" t="s">
        <v>313</v>
      </c>
      <c r="CU1621" s="69">
        <v>0</v>
      </c>
      <c r="CV1621" s="69">
        <v>0</v>
      </c>
      <c r="CW1621" s="69">
        <v>0</v>
      </c>
      <c r="CZ1621" s="69">
        <v>0</v>
      </c>
      <c r="DA1621" s="69">
        <v>0</v>
      </c>
      <c r="DB1621" s="69">
        <v>0</v>
      </c>
      <c r="DC1621" s="69">
        <v>0</v>
      </c>
      <c r="DD1621" s="69">
        <v>0</v>
      </c>
      <c r="DE1621" s="69">
        <v>0</v>
      </c>
      <c r="DF1621" s="69">
        <v>0</v>
      </c>
      <c r="DG1621" s="69">
        <v>1</v>
      </c>
      <c r="DI1621" s="69"/>
      <c r="DJ1621" s="69"/>
      <c r="DK1621" s="69" t="s">
        <v>3720</v>
      </c>
      <c r="DL1621" s="93"/>
      <c r="DM1621" s="25"/>
      <c r="DN1621" s="69" t="str">
        <f>"造成["&amp;INDEX(Sheet5!$L$2:$L$11,MATCH(BL1621,Sheet5!$J$2:$J$11,0))&amp;":"&amp;BR1621&amp;"*"&amp;BS1621/1000&amp;"]"&amp;INDEX(Sheet5!$I$2:$I$4,MATCH(BR1621,Sheet5!$H$2:$H$4,0))&amp;"的"&amp;INDEX(Sheet5!$K$2:$K$11,MATCH(BL1621,Sheet5!$J$2:$J$11,0))</f>
        <v>造成[ui.cs_orange:204*0.75]的物理伤害。</v>
      </c>
      <c r="DO1621" s="69"/>
      <c r="DP1621" s="69"/>
      <c r="DR1621" s="69"/>
      <c r="DS1621" t="e">
        <v>#N/A</v>
      </c>
      <c r="DT1621" s="94">
        <v>0</v>
      </c>
      <c r="DU1621" s="69">
        <v>0</v>
      </c>
      <c r="DV1621" s="69">
        <v>0</v>
      </c>
      <c r="DW1621" s="69">
        <v>0</v>
      </c>
      <c r="DX1621" s="69">
        <v>0</v>
      </c>
      <c r="DY1621" s="69">
        <v>0</v>
      </c>
    </row>
    <row r="1622" spans="1:130" ht="14.25">
      <c r="A1622" s="69">
        <v>50132</v>
      </c>
      <c r="B1622" s="69">
        <v>0</v>
      </c>
      <c r="C1622" s="69">
        <v>1</v>
      </c>
      <c r="D1622" s="166" t="s">
        <v>3721</v>
      </c>
      <c r="E1622" s="69" t="s">
        <v>3722</v>
      </c>
      <c r="F1622" s="69" t="s">
        <v>3723</v>
      </c>
      <c r="G1622" s="69">
        <v>0</v>
      </c>
      <c r="H1622" s="69" t="s">
        <v>525</v>
      </c>
      <c r="I1622" s="69">
        <v>300</v>
      </c>
      <c r="J1622" s="69">
        <v>480</v>
      </c>
      <c r="K1622" s="69">
        <v>3000</v>
      </c>
      <c r="L1622" s="69" t="s">
        <v>378</v>
      </c>
      <c r="M1622" s="69">
        <v>441</v>
      </c>
      <c r="N1622" s="69" t="s">
        <v>1631</v>
      </c>
      <c r="O1622" s="69">
        <v>0</v>
      </c>
      <c r="P1622" s="69">
        <v>2</v>
      </c>
      <c r="Q1622" s="69">
        <v>0</v>
      </c>
      <c r="R1622" s="69">
        <v>1</v>
      </c>
      <c r="S1622" s="69">
        <v>0</v>
      </c>
      <c r="T1622" s="69">
        <v>0</v>
      </c>
      <c r="U1622" s="69">
        <v>0</v>
      </c>
      <c r="V1622" s="69">
        <v>0</v>
      </c>
      <c r="W1622" s="69">
        <v>0</v>
      </c>
      <c r="X1622" s="69">
        <v>0</v>
      </c>
      <c r="Y1622" s="69">
        <v>0</v>
      </c>
      <c r="Z1622" s="69">
        <v>300</v>
      </c>
      <c r="AA1622" s="69">
        <v>2</v>
      </c>
      <c r="AB1622" s="69">
        <v>31</v>
      </c>
      <c r="AC1622" s="69">
        <v>0</v>
      </c>
      <c r="AD1622" s="69">
        <v>0</v>
      </c>
      <c r="AE1622" s="69">
        <v>0</v>
      </c>
      <c r="AF1622" s="69">
        <v>1</v>
      </c>
      <c r="AG1622" s="69">
        <v>0</v>
      </c>
      <c r="AH1622" s="69">
        <v>9</v>
      </c>
      <c r="AI1622" s="69">
        <v>428</v>
      </c>
      <c r="AJ1622" s="69">
        <v>1</v>
      </c>
      <c r="AK1622" s="69">
        <v>0</v>
      </c>
      <c r="AL1622" s="69">
        <v>0</v>
      </c>
      <c r="AM1622" s="69">
        <v>8</v>
      </c>
      <c r="AN1622" s="69">
        <v>8</v>
      </c>
      <c r="AO1622" s="69">
        <v>1</v>
      </c>
      <c r="AP1622" s="69">
        <v>1</v>
      </c>
      <c r="AQ1622" s="84">
        <v>0</v>
      </c>
      <c r="AR1622" s="69">
        <v>1</v>
      </c>
      <c r="AS1622" s="69">
        <v>0</v>
      </c>
      <c r="AT1622" s="69">
        <v>0</v>
      </c>
      <c r="AU1622" s="69">
        <v>0</v>
      </c>
      <c r="AV1622" s="69">
        <v>0</v>
      </c>
      <c r="AW1622" s="69">
        <v>0</v>
      </c>
      <c r="AX1622" s="69">
        <v>0</v>
      </c>
      <c r="AY1622" s="69">
        <v>0</v>
      </c>
      <c r="AZ1622" s="69">
        <v>0</v>
      </c>
      <c r="BA1622" s="69">
        <v>0</v>
      </c>
      <c r="BB1622" s="69">
        <v>0</v>
      </c>
      <c r="BC1622" s="69">
        <v>0</v>
      </c>
      <c r="BD1622" s="69">
        <v>0</v>
      </c>
      <c r="BE1622" s="69">
        <v>0</v>
      </c>
      <c r="BF1622" s="69">
        <v>0</v>
      </c>
      <c r="BG1622" s="69">
        <v>0</v>
      </c>
      <c r="BH1622" s="69">
        <v>0</v>
      </c>
      <c r="BI1622" s="69" t="s">
        <v>3663</v>
      </c>
      <c r="BK1622" s="69">
        <v>3</v>
      </c>
      <c r="BL1622" s="69">
        <v>2</v>
      </c>
      <c r="BM1622" s="69">
        <v>2</v>
      </c>
      <c r="BN1622" s="69">
        <v>31</v>
      </c>
      <c r="BO1622" s="89" t="s">
        <v>313</v>
      </c>
      <c r="BP1622" s="69">
        <v>2</v>
      </c>
      <c r="BQ1622" s="69">
        <v>10</v>
      </c>
      <c r="BR1622" s="69">
        <v>204</v>
      </c>
      <c r="BS1622" s="69">
        <v>750</v>
      </c>
      <c r="BT1622" s="69">
        <v>0</v>
      </c>
      <c r="BU1622" s="69">
        <v>0</v>
      </c>
      <c r="BV1622" s="69">
        <v>1000</v>
      </c>
      <c r="BW1622" s="69">
        <v>442</v>
      </c>
      <c r="BX1622" s="69" t="s">
        <v>1633</v>
      </c>
      <c r="BY1622" s="69">
        <v>0</v>
      </c>
      <c r="BZ1622" s="69">
        <v>0</v>
      </c>
      <c r="CA1622" s="69">
        <v>31</v>
      </c>
      <c r="CB1622" s="89" t="s">
        <v>313</v>
      </c>
      <c r="CC1622" s="69">
        <v>0</v>
      </c>
      <c r="CD1622" s="69">
        <v>0</v>
      </c>
      <c r="CE1622" s="69">
        <v>0</v>
      </c>
      <c r="CF1622" s="69">
        <v>0</v>
      </c>
      <c r="CG1622" s="69">
        <v>0</v>
      </c>
      <c r="CH1622" s="69">
        <v>0</v>
      </c>
      <c r="CI1622" s="69">
        <v>0</v>
      </c>
      <c r="CJ1622" s="69">
        <v>0</v>
      </c>
      <c r="CL1622" s="69">
        <v>0</v>
      </c>
      <c r="CM1622" s="69">
        <v>0</v>
      </c>
      <c r="CN1622" s="69">
        <v>0</v>
      </c>
      <c r="CO1622" s="89" t="s">
        <v>313</v>
      </c>
      <c r="CP1622" s="69">
        <v>0</v>
      </c>
      <c r="CQ1622" s="69">
        <v>0</v>
      </c>
      <c r="CR1622" s="69">
        <v>0</v>
      </c>
      <c r="CS1622" s="69">
        <v>0</v>
      </c>
      <c r="CT1622" s="89" t="s">
        <v>313</v>
      </c>
      <c r="CU1622" s="69">
        <v>0</v>
      </c>
      <c r="CV1622" s="69">
        <v>0</v>
      </c>
      <c r="CW1622" s="69">
        <v>0</v>
      </c>
      <c r="CZ1622" s="69">
        <v>0</v>
      </c>
      <c r="DA1622" s="69">
        <v>0</v>
      </c>
      <c r="DB1622" s="69">
        <v>0</v>
      </c>
      <c r="DC1622" s="69">
        <v>0</v>
      </c>
      <c r="DD1622" s="69">
        <v>0</v>
      </c>
      <c r="DE1622" s="69">
        <v>0</v>
      </c>
      <c r="DF1622" s="69">
        <v>0</v>
      </c>
      <c r="DG1622" s="69">
        <v>1</v>
      </c>
      <c r="DI1622" s="69"/>
      <c r="DJ1622" s="69"/>
      <c r="DK1622" s="69" t="s">
        <v>3724</v>
      </c>
      <c r="DL1622" s="93"/>
      <c r="DM1622" s="25"/>
      <c r="DN1622" s="69" t="str">
        <f>"造成["&amp;INDEX(Sheet5!$L$2:$L$11,MATCH(BL1622,Sheet5!$J$2:$J$11,0))&amp;":"&amp;BR1622&amp;"*"&amp;BS1622/1000&amp;"]"&amp;INDEX(Sheet5!$I$2:$I$4,MATCH(BR1622,Sheet5!$H$2:$H$4,0))&amp;"的"&amp;INDEX(Sheet5!$K$2:$K$11,MATCH(BL1622,Sheet5!$J$2:$J$11,0))</f>
        <v>造成[ui.cs_orange:204*0.75]的物理伤害。</v>
      </c>
      <c r="DO1622" s="69"/>
      <c r="DP1622" s="69"/>
      <c r="DR1622" s="69"/>
      <c r="DS1622" t="e">
        <v>#N/A</v>
      </c>
      <c r="DT1622" s="94">
        <v>0</v>
      </c>
      <c r="DU1622" s="69">
        <v>0</v>
      </c>
      <c r="DV1622" s="69">
        <v>0</v>
      </c>
      <c r="DW1622" s="69">
        <v>0</v>
      </c>
      <c r="DX1622" s="69">
        <v>0</v>
      </c>
      <c r="DY1622" s="69">
        <v>0</v>
      </c>
    </row>
    <row r="1623" spans="1:130" ht="14.25">
      <c r="A1623" s="69">
        <v>50133</v>
      </c>
      <c r="B1623" s="69">
        <v>0</v>
      </c>
      <c r="C1623" s="69">
        <v>1</v>
      </c>
      <c r="D1623" s="166" t="s">
        <v>3725</v>
      </c>
      <c r="E1623" s="69" t="s">
        <v>3726</v>
      </c>
      <c r="F1623" s="69" t="s">
        <v>3727</v>
      </c>
      <c r="G1623" s="69">
        <v>0</v>
      </c>
      <c r="H1623" s="69" t="s">
        <v>525</v>
      </c>
      <c r="I1623" s="69">
        <v>300</v>
      </c>
      <c r="J1623" s="69">
        <v>480</v>
      </c>
      <c r="K1623" s="69">
        <v>3000</v>
      </c>
      <c r="L1623" s="69" t="s">
        <v>378</v>
      </c>
      <c r="M1623" s="69">
        <v>441</v>
      </c>
      <c r="N1623" s="69" t="s">
        <v>1631</v>
      </c>
      <c r="O1623" s="69">
        <v>0</v>
      </c>
      <c r="P1623" s="69">
        <v>2</v>
      </c>
      <c r="Q1623" s="69">
        <v>0</v>
      </c>
      <c r="R1623" s="69">
        <v>1</v>
      </c>
      <c r="S1623" s="69">
        <v>0</v>
      </c>
      <c r="T1623" s="69">
        <v>0</v>
      </c>
      <c r="U1623" s="69">
        <v>0</v>
      </c>
      <c r="V1623" s="69">
        <v>0</v>
      </c>
      <c r="W1623" s="69">
        <v>0</v>
      </c>
      <c r="X1623" s="69">
        <v>0</v>
      </c>
      <c r="Y1623" s="69">
        <v>0</v>
      </c>
      <c r="Z1623" s="69">
        <v>300</v>
      </c>
      <c r="AA1623" s="69">
        <v>2</v>
      </c>
      <c r="AB1623" s="69">
        <v>31</v>
      </c>
      <c r="AC1623" s="69">
        <v>0</v>
      </c>
      <c r="AD1623" s="69">
        <v>0</v>
      </c>
      <c r="AE1623" s="69">
        <v>0</v>
      </c>
      <c r="AF1623" s="69">
        <v>1</v>
      </c>
      <c r="AG1623" s="69">
        <v>0</v>
      </c>
      <c r="AH1623" s="69">
        <v>9</v>
      </c>
      <c r="AI1623" s="69">
        <v>428</v>
      </c>
      <c r="AJ1623" s="69">
        <v>1</v>
      </c>
      <c r="AK1623" s="69">
        <v>0</v>
      </c>
      <c r="AL1623" s="69">
        <v>0</v>
      </c>
      <c r="AM1623" s="69">
        <v>8</v>
      </c>
      <c r="AN1623" s="69">
        <v>8</v>
      </c>
      <c r="AO1623" s="69">
        <v>1</v>
      </c>
      <c r="AP1623" s="69">
        <v>1</v>
      </c>
      <c r="AQ1623" s="84">
        <v>0</v>
      </c>
      <c r="AR1623" s="69">
        <v>1</v>
      </c>
      <c r="AS1623" s="69">
        <v>0</v>
      </c>
      <c r="AT1623" s="69">
        <v>0</v>
      </c>
      <c r="AU1623" s="69">
        <v>0</v>
      </c>
      <c r="AV1623" s="69">
        <v>0</v>
      </c>
      <c r="AW1623" s="69">
        <v>0</v>
      </c>
      <c r="AX1623" s="69">
        <v>0</v>
      </c>
      <c r="AY1623" s="69">
        <v>0</v>
      </c>
      <c r="AZ1623" s="69">
        <v>0</v>
      </c>
      <c r="BA1623" s="69">
        <v>0</v>
      </c>
      <c r="BB1623" s="69">
        <v>0</v>
      </c>
      <c r="BC1623" s="69">
        <v>0</v>
      </c>
      <c r="BD1623" s="69">
        <v>0</v>
      </c>
      <c r="BE1623" s="69">
        <v>0</v>
      </c>
      <c r="BF1623" s="69">
        <v>0</v>
      </c>
      <c r="BG1623" s="69">
        <v>0</v>
      </c>
      <c r="BH1623" s="69">
        <v>0</v>
      </c>
      <c r="BI1623" s="69" t="s">
        <v>3663</v>
      </c>
      <c r="BK1623" s="69">
        <v>3</v>
      </c>
      <c r="BL1623" s="69">
        <v>2</v>
      </c>
      <c r="BM1623" s="69">
        <v>2</v>
      </c>
      <c r="BN1623" s="69">
        <v>31</v>
      </c>
      <c r="BO1623" s="89" t="s">
        <v>313</v>
      </c>
      <c r="BP1623" s="69">
        <v>2</v>
      </c>
      <c r="BQ1623" s="69">
        <v>10</v>
      </c>
      <c r="BR1623" s="69">
        <v>204</v>
      </c>
      <c r="BS1623" s="69">
        <v>750</v>
      </c>
      <c r="BT1623" s="69">
        <v>0</v>
      </c>
      <c r="BU1623" s="69">
        <v>0</v>
      </c>
      <c r="BV1623" s="69">
        <v>1000</v>
      </c>
      <c r="BW1623" s="69">
        <v>442</v>
      </c>
      <c r="BX1623" s="69" t="s">
        <v>1633</v>
      </c>
      <c r="BY1623" s="69">
        <v>0</v>
      </c>
      <c r="BZ1623" s="69">
        <v>0</v>
      </c>
      <c r="CA1623" s="69">
        <v>31</v>
      </c>
      <c r="CB1623" s="89" t="s">
        <v>313</v>
      </c>
      <c r="CC1623" s="69">
        <v>0</v>
      </c>
      <c r="CD1623" s="69">
        <v>0</v>
      </c>
      <c r="CE1623" s="69">
        <v>0</v>
      </c>
      <c r="CF1623" s="69">
        <v>0</v>
      </c>
      <c r="CG1623" s="69">
        <v>0</v>
      </c>
      <c r="CH1623" s="69">
        <v>0</v>
      </c>
      <c r="CI1623" s="69">
        <v>0</v>
      </c>
      <c r="CJ1623" s="69">
        <v>0</v>
      </c>
      <c r="CL1623" s="69">
        <v>0</v>
      </c>
      <c r="CM1623" s="69">
        <v>0</v>
      </c>
      <c r="CN1623" s="69">
        <v>0</v>
      </c>
      <c r="CO1623" s="89" t="s">
        <v>313</v>
      </c>
      <c r="CP1623" s="69">
        <v>0</v>
      </c>
      <c r="CQ1623" s="69">
        <v>0</v>
      </c>
      <c r="CR1623" s="69">
        <v>0</v>
      </c>
      <c r="CS1623" s="69">
        <v>0</v>
      </c>
      <c r="CT1623" s="89" t="s">
        <v>313</v>
      </c>
      <c r="CU1623" s="69">
        <v>0</v>
      </c>
      <c r="CV1623" s="69">
        <v>0</v>
      </c>
      <c r="CW1623" s="69">
        <v>0</v>
      </c>
      <c r="CZ1623" s="69">
        <v>0</v>
      </c>
      <c r="DA1623" s="69">
        <v>0</v>
      </c>
      <c r="DB1623" s="69">
        <v>0</v>
      </c>
      <c r="DC1623" s="69">
        <v>0</v>
      </c>
      <c r="DD1623" s="69">
        <v>0</v>
      </c>
      <c r="DE1623" s="69">
        <v>0</v>
      </c>
      <c r="DF1623" s="69">
        <v>0</v>
      </c>
      <c r="DG1623" s="69">
        <v>1</v>
      </c>
      <c r="DI1623" s="69"/>
      <c r="DJ1623" s="69"/>
      <c r="DK1623" s="69" t="s">
        <v>3728</v>
      </c>
      <c r="DL1623" s="93"/>
      <c r="DM1623" s="25"/>
      <c r="DN1623" s="69" t="str">
        <f>"造成["&amp;INDEX(Sheet5!$L$2:$L$11,MATCH(BL1623,Sheet5!$J$2:$J$11,0))&amp;":"&amp;BR1623&amp;"*"&amp;BS1623/1000&amp;"]"&amp;INDEX(Sheet5!$I$2:$I$4,MATCH(BR1623,Sheet5!$H$2:$H$4,0))&amp;"的"&amp;INDEX(Sheet5!$K$2:$K$11,MATCH(BL1623,Sheet5!$J$2:$J$11,0))</f>
        <v>造成[ui.cs_orange:204*0.75]的物理伤害。</v>
      </c>
      <c r="DO1623" s="69"/>
      <c r="DP1623" s="69"/>
      <c r="DR1623" s="69"/>
      <c r="DS1623" t="e">
        <v>#N/A</v>
      </c>
      <c r="DT1623" s="94">
        <v>0</v>
      </c>
      <c r="DU1623" s="69">
        <v>0</v>
      </c>
      <c r="DV1623" s="69">
        <v>0</v>
      </c>
      <c r="DW1623" s="69">
        <v>0</v>
      </c>
      <c r="DX1623" s="69">
        <v>0</v>
      </c>
      <c r="DY1623" s="69">
        <v>0</v>
      </c>
    </row>
    <row r="1624" spans="1:130" ht="14.25">
      <c r="A1624" s="69">
        <v>50134</v>
      </c>
      <c r="B1624" s="69">
        <v>0</v>
      </c>
      <c r="C1624" s="94">
        <v>1</v>
      </c>
      <c r="D1624" s="94" t="s">
        <v>3729</v>
      </c>
      <c r="E1624" s="69" t="str">
        <f t="shared" ref="E1624:E1630" si="312">"des_"&amp;D1624</f>
        <v>des_fire_wall</v>
      </c>
      <c r="F1624" s="94" t="s">
        <v>3415</v>
      </c>
      <c r="G1624" s="94">
        <v>1</v>
      </c>
      <c r="H1624" s="94" t="s">
        <v>400</v>
      </c>
      <c r="I1624" s="94">
        <f>17*33</f>
        <v>561</v>
      </c>
      <c r="J1624" s="94">
        <f>17*33</f>
        <v>561</v>
      </c>
      <c r="K1624" s="94">
        <f>38*33</f>
        <v>1254</v>
      </c>
      <c r="L1624" s="25"/>
      <c r="M1624" s="94">
        <v>1222</v>
      </c>
      <c r="N1624" s="25"/>
      <c r="O1624" s="94">
        <v>0</v>
      </c>
      <c r="P1624" s="94">
        <v>4</v>
      </c>
      <c r="Q1624" s="94">
        <v>0</v>
      </c>
      <c r="R1624" s="94">
        <v>1</v>
      </c>
      <c r="S1624" s="94">
        <v>0</v>
      </c>
      <c r="T1624" s="94">
        <v>0</v>
      </c>
      <c r="U1624" s="94">
        <v>0</v>
      </c>
      <c r="V1624" s="94">
        <v>0</v>
      </c>
      <c r="W1624" s="94">
        <v>0</v>
      </c>
      <c r="X1624" s="94">
        <v>50</v>
      </c>
      <c r="Y1624" s="94">
        <v>50</v>
      </c>
      <c r="Z1624" s="94">
        <v>4000</v>
      </c>
      <c r="AA1624" s="94">
        <v>2</v>
      </c>
      <c r="AB1624" s="94">
        <v>31</v>
      </c>
      <c r="AC1624" s="94">
        <v>0</v>
      </c>
      <c r="AD1624" s="94">
        <v>0</v>
      </c>
      <c r="AE1624" s="94">
        <v>0</v>
      </c>
      <c r="AF1624" s="94">
        <v>50</v>
      </c>
      <c r="AG1624" s="94">
        <v>0</v>
      </c>
      <c r="AH1624" s="94">
        <v>6</v>
      </c>
      <c r="AI1624" s="94">
        <v>0</v>
      </c>
      <c r="AJ1624" s="94">
        <v>3</v>
      </c>
      <c r="AK1624" s="94">
        <v>0</v>
      </c>
      <c r="AL1624" s="94">
        <v>0</v>
      </c>
      <c r="AM1624" s="94">
        <v>1</v>
      </c>
      <c r="AN1624" s="94">
        <v>1</v>
      </c>
      <c r="AO1624" s="94">
        <v>0</v>
      </c>
      <c r="AP1624" s="94">
        <v>0</v>
      </c>
      <c r="AQ1624" s="104">
        <v>0</v>
      </c>
      <c r="AR1624" s="94">
        <v>0</v>
      </c>
      <c r="AS1624" s="94">
        <v>0</v>
      </c>
      <c r="AT1624" s="94">
        <v>0</v>
      </c>
      <c r="AU1624" s="94">
        <v>0</v>
      </c>
      <c r="AV1624" s="94">
        <v>1</v>
      </c>
      <c r="AW1624" s="94">
        <v>1.5</v>
      </c>
      <c r="AX1624" s="94">
        <v>2.5</v>
      </c>
      <c r="AY1624" s="94">
        <v>5000</v>
      </c>
      <c r="AZ1624" s="94">
        <f>AY1624/5</f>
        <v>1000</v>
      </c>
      <c r="BA1624" s="94">
        <v>0</v>
      </c>
      <c r="BB1624" s="94">
        <v>0</v>
      </c>
      <c r="BC1624" s="94">
        <v>0</v>
      </c>
      <c r="BD1624" s="69">
        <v>0</v>
      </c>
      <c r="BE1624" s="69">
        <v>0</v>
      </c>
      <c r="BF1624" s="69">
        <v>0</v>
      </c>
      <c r="BG1624" s="94">
        <v>0</v>
      </c>
      <c r="BH1624" s="94">
        <v>0</v>
      </c>
      <c r="BI1624" s="69" t="s">
        <v>3730</v>
      </c>
      <c r="BJ1624" s="25"/>
      <c r="BK1624" s="94">
        <v>3</v>
      </c>
      <c r="BL1624" s="94">
        <v>2</v>
      </c>
      <c r="BM1624" s="94">
        <v>2</v>
      </c>
      <c r="BN1624" s="94">
        <v>31</v>
      </c>
      <c r="BO1624" s="144">
        <v>0</v>
      </c>
      <c r="BP1624" s="94">
        <v>1</v>
      </c>
      <c r="BQ1624" s="94">
        <v>1</v>
      </c>
      <c r="BR1624" s="94">
        <v>203</v>
      </c>
      <c r="BS1624" s="94">
        <v>850</v>
      </c>
      <c r="BT1624" s="94">
        <v>0</v>
      </c>
      <c r="BU1624" s="94">
        <v>0</v>
      </c>
      <c r="BV1624" s="94">
        <v>1000</v>
      </c>
      <c r="BW1624" s="94">
        <v>1223</v>
      </c>
      <c r="BX1624" s="25"/>
      <c r="BY1624" s="94">
        <v>0</v>
      </c>
      <c r="BZ1624" s="94">
        <v>0</v>
      </c>
      <c r="CA1624" s="94">
        <v>31</v>
      </c>
      <c r="CB1624" s="144">
        <v>0</v>
      </c>
      <c r="CC1624" s="94">
        <v>0</v>
      </c>
      <c r="CD1624" s="94">
        <v>0</v>
      </c>
      <c r="CE1624" s="94">
        <v>0</v>
      </c>
      <c r="CF1624" s="94">
        <v>0</v>
      </c>
      <c r="CG1624" s="94">
        <v>0</v>
      </c>
      <c r="CH1624" s="94">
        <v>0</v>
      </c>
      <c r="CI1624" s="94">
        <v>0</v>
      </c>
      <c r="CJ1624" s="94">
        <v>1224</v>
      </c>
      <c r="CK1624" s="25"/>
      <c r="CL1624" s="94">
        <v>0</v>
      </c>
      <c r="CM1624" s="94">
        <v>0</v>
      </c>
      <c r="CN1624" s="94">
        <v>0</v>
      </c>
      <c r="CO1624" s="144">
        <v>0</v>
      </c>
      <c r="CP1624" s="94">
        <v>0</v>
      </c>
      <c r="CQ1624" s="94">
        <v>0</v>
      </c>
      <c r="CR1624" s="94">
        <v>0</v>
      </c>
      <c r="CS1624" s="94">
        <v>0</v>
      </c>
      <c r="CT1624" s="94">
        <v>0</v>
      </c>
      <c r="CU1624" s="94">
        <v>0</v>
      </c>
      <c r="CV1624" s="94">
        <v>0</v>
      </c>
      <c r="CW1624" s="94">
        <v>0</v>
      </c>
      <c r="CX1624" s="25"/>
      <c r="CY1624" s="25"/>
      <c r="CZ1624" s="94">
        <v>0</v>
      </c>
      <c r="DA1624" s="94">
        <v>0</v>
      </c>
      <c r="DB1624" s="69">
        <v>85</v>
      </c>
      <c r="DC1624" s="69">
        <v>0</v>
      </c>
      <c r="DD1624" s="69">
        <v>0</v>
      </c>
      <c r="DE1624" s="69">
        <v>0</v>
      </c>
      <c r="DF1624" s="69">
        <v>0</v>
      </c>
      <c r="DG1624" s="94">
        <v>1</v>
      </c>
      <c r="DH1624" s="25"/>
      <c r="DI1624" s="94" t="e">
        <v>#N/A</v>
      </c>
      <c r="DJ1624" s="94" t="s">
        <v>2012</v>
      </c>
      <c r="DK1624" s="25" t="s">
        <v>1857</v>
      </c>
      <c r="DL1624" s="94"/>
      <c r="DM1624" s="94" t="s">
        <v>3159</v>
      </c>
      <c r="DN1624" s="69" t="str">
        <f>"造成["&amp;INDEX(Sheet5!$L$2:$L$11,MATCH(BL1624,Sheet5!$J$2:$J$11,0))&amp;":"&amp;BR1624&amp;"*"&amp;BS1624/1000&amp;"]"&amp;INDEX(Sheet5!$I$2:$I$4,MATCH(BR1624,Sheet5!$H$2:$H$4,0))&amp;"的"&amp;INDEX(Sheet5!$K$2:$K$11,MATCH(BL1624,Sheet5!$J$2:$J$11,0))</f>
        <v>造成[ui.cs_orange:203*0.85]的物理伤害。</v>
      </c>
      <c r="DO1624" s="94"/>
      <c r="DP1624" s="94" t="e">
        <v>#N/A</v>
      </c>
      <c r="DQ1624" s="25">
        <v>90</v>
      </c>
      <c r="DR1624" s="94" t="e">
        <v>#N/A</v>
      </c>
      <c r="DS1624" s="94">
        <v>0</v>
      </c>
      <c r="DT1624" s="94">
        <v>0</v>
      </c>
      <c r="DU1624" s="94">
        <v>0</v>
      </c>
      <c r="DV1624" s="94">
        <v>0</v>
      </c>
      <c r="DW1624" s="94">
        <v>0</v>
      </c>
      <c r="DX1624" s="25"/>
      <c r="DY1624" s="25"/>
      <c r="DZ1624" s="25"/>
    </row>
    <row r="1625" spans="1:130" ht="14.25">
      <c r="A1625" s="69">
        <v>50135</v>
      </c>
      <c r="B1625" s="69">
        <v>300009</v>
      </c>
      <c r="C1625" s="69">
        <v>1</v>
      </c>
      <c r="D1625" s="78" t="s">
        <v>3731</v>
      </c>
      <c r="E1625" s="69" t="str">
        <f t="shared" si="312"/>
        <v>des_thundercloud</v>
      </c>
      <c r="F1625" s="94" t="s">
        <v>3732</v>
      </c>
      <c r="G1625" s="69">
        <v>1</v>
      </c>
      <c r="H1625" s="94" t="s">
        <v>321</v>
      </c>
      <c r="I1625" s="69">
        <v>500</v>
      </c>
      <c r="J1625" s="69">
        <v>666</v>
      </c>
      <c r="K1625" s="69">
        <v>2000</v>
      </c>
      <c r="M1625" s="69">
        <v>1225</v>
      </c>
      <c r="N1625" s="69" t="s">
        <v>1124</v>
      </c>
      <c r="O1625" s="69">
        <v>0</v>
      </c>
      <c r="P1625" s="69">
        <v>1</v>
      </c>
      <c r="Q1625" s="69">
        <v>0</v>
      </c>
      <c r="R1625" s="69">
        <f>IF(S1625&gt;0,2,1)</f>
        <v>1</v>
      </c>
      <c r="S1625" s="69">
        <v>0</v>
      </c>
      <c r="T1625" s="69">
        <v>0</v>
      </c>
      <c r="U1625" s="69">
        <v>0</v>
      </c>
      <c r="V1625" s="69">
        <v>0</v>
      </c>
      <c r="W1625" s="69">
        <v>0</v>
      </c>
      <c r="X1625" s="69">
        <v>50</v>
      </c>
      <c r="Y1625" s="69">
        <v>50</v>
      </c>
      <c r="Z1625" s="69">
        <v>5000</v>
      </c>
      <c r="AA1625" s="69">
        <v>2</v>
      </c>
      <c r="AB1625" s="69">
        <v>31</v>
      </c>
      <c r="AC1625" s="69">
        <v>0</v>
      </c>
      <c r="AD1625" s="69">
        <v>0</v>
      </c>
      <c r="AE1625" s="69">
        <v>0</v>
      </c>
      <c r="AF1625" s="69">
        <v>1</v>
      </c>
      <c r="AG1625" s="69">
        <v>0</v>
      </c>
      <c r="AH1625" s="69">
        <v>8</v>
      </c>
      <c r="AI1625" s="69">
        <v>0</v>
      </c>
      <c r="AJ1625" s="69">
        <v>1</v>
      </c>
      <c r="AK1625" s="69">
        <v>0</v>
      </c>
      <c r="AL1625" s="69">
        <v>0</v>
      </c>
      <c r="AM1625" s="69">
        <v>1</v>
      </c>
      <c r="AN1625" s="69">
        <v>1</v>
      </c>
      <c r="AO1625" s="69">
        <v>0</v>
      </c>
      <c r="AP1625" s="69">
        <v>0.5</v>
      </c>
      <c r="AQ1625" s="84">
        <v>0</v>
      </c>
      <c r="AR1625" s="69">
        <v>0</v>
      </c>
      <c r="AS1625" s="69">
        <v>0</v>
      </c>
      <c r="AT1625" s="69">
        <v>0</v>
      </c>
      <c r="AU1625" s="69">
        <v>0</v>
      </c>
      <c r="AV1625" s="69">
        <v>0</v>
      </c>
      <c r="AW1625" s="69">
        <v>0</v>
      </c>
      <c r="AX1625" s="69">
        <v>0</v>
      </c>
      <c r="AY1625" s="69">
        <v>0</v>
      </c>
      <c r="AZ1625" s="69">
        <v>0</v>
      </c>
      <c r="BA1625" s="69">
        <v>0</v>
      </c>
      <c r="BB1625" s="69">
        <v>0</v>
      </c>
      <c r="BC1625" s="69">
        <v>0</v>
      </c>
      <c r="BD1625" s="69">
        <v>0</v>
      </c>
      <c r="BE1625" s="69">
        <v>0</v>
      </c>
      <c r="BF1625" s="69">
        <v>0</v>
      </c>
      <c r="BG1625" s="69">
        <v>0</v>
      </c>
      <c r="BH1625" s="69">
        <v>0</v>
      </c>
      <c r="BI1625" s="69" t="s">
        <v>3733</v>
      </c>
      <c r="BK1625" s="69">
        <v>3</v>
      </c>
      <c r="BL1625" s="69">
        <v>5</v>
      </c>
      <c r="BM1625" s="69">
        <v>2</v>
      </c>
      <c r="BN1625" s="69">
        <v>31</v>
      </c>
      <c r="BO1625" s="89">
        <v>0</v>
      </c>
      <c r="BP1625" s="69">
        <v>1</v>
      </c>
      <c r="BQ1625" s="69">
        <v>1</v>
      </c>
      <c r="BR1625" s="69">
        <v>204</v>
      </c>
      <c r="BS1625" s="69">
        <v>1100</v>
      </c>
      <c r="BT1625" s="69">
        <v>0</v>
      </c>
      <c r="BU1625" s="69">
        <v>0</v>
      </c>
      <c r="BV1625" s="69">
        <v>1000</v>
      </c>
      <c r="BW1625" s="69">
        <v>1226</v>
      </c>
      <c r="BY1625" s="69">
        <v>0</v>
      </c>
      <c r="BZ1625" s="69">
        <v>0</v>
      </c>
      <c r="CA1625" s="69">
        <v>31</v>
      </c>
      <c r="CB1625" s="89">
        <v>0</v>
      </c>
      <c r="CC1625" s="69">
        <v>0</v>
      </c>
      <c r="CD1625" s="69">
        <v>0</v>
      </c>
      <c r="CE1625" s="69">
        <v>0</v>
      </c>
      <c r="CF1625" s="69">
        <v>0</v>
      </c>
      <c r="CG1625" s="69">
        <v>0</v>
      </c>
      <c r="CH1625" s="69">
        <v>0</v>
      </c>
      <c r="CI1625" s="69">
        <v>0</v>
      </c>
      <c r="CJ1625" s="69">
        <v>0</v>
      </c>
      <c r="CL1625" s="69">
        <v>0</v>
      </c>
      <c r="CM1625" s="69">
        <v>0</v>
      </c>
      <c r="CN1625" s="69">
        <v>0</v>
      </c>
      <c r="CO1625" s="89">
        <v>0</v>
      </c>
      <c r="CP1625" s="69">
        <v>0</v>
      </c>
      <c r="CQ1625" s="69">
        <v>0</v>
      </c>
      <c r="CR1625" s="69">
        <v>0</v>
      </c>
      <c r="CS1625" s="69">
        <v>0</v>
      </c>
      <c r="CT1625" s="69">
        <v>0</v>
      </c>
      <c r="CU1625" s="69">
        <v>0</v>
      </c>
      <c r="CV1625" s="69">
        <v>0</v>
      </c>
      <c r="CW1625" s="69">
        <v>0</v>
      </c>
      <c r="CZ1625" s="69">
        <v>0</v>
      </c>
      <c r="DA1625" s="69">
        <v>0</v>
      </c>
      <c r="DB1625" s="69">
        <v>110</v>
      </c>
      <c r="DC1625" s="69">
        <v>0</v>
      </c>
      <c r="DD1625" s="69">
        <v>0</v>
      </c>
      <c r="DE1625" s="69">
        <v>0</v>
      </c>
      <c r="DF1625" s="69">
        <v>0</v>
      </c>
      <c r="DG1625" s="69">
        <v>1</v>
      </c>
      <c r="DI1625" s="69" t="e">
        <v>#N/A</v>
      </c>
      <c r="DJ1625" s="69" t="str">
        <f t="shared" ref="DJ1625:DJ1627" si="313">IFERROR(DI1625,F1625)</f>
        <v>skill_icons.ps_thundercloud</v>
      </c>
      <c r="DK1625" s="90" t="s">
        <v>3734</v>
      </c>
      <c r="DL1625" s="69"/>
      <c r="DM1625" s="69" t="s">
        <v>3735</v>
      </c>
      <c r="DN1625" s="69" t="str">
        <f>"造成["&amp;INDEX(Sheet5!$L$2:$L$11,MATCH(BL1625,Sheet5!$J$2:$J$11,0))&amp;":"&amp;BR1625&amp;"*"&amp;BS1625/1000&amp;"]"&amp;INDEX(Sheet5!$I$2:$I$4,MATCH(BR1625,Sheet5!$H$2:$H$4,0))&amp;"的"&amp;INDEX(Sheet5!$K$2:$K$11,MATCH(BL1625,Sheet5!$J$2:$J$11,0))</f>
        <v>造成[ui.cs_blue:204*1.1]的雷系伤害。</v>
      </c>
      <c r="DO1625" s="69"/>
      <c r="DP1625" s="69"/>
      <c r="DQ1625" s="69"/>
      <c r="DR1625" s="69" t="e">
        <f>MATCH(A1625,$DX$51:$DX$69,0)</f>
        <v>#N/A</v>
      </c>
      <c r="DS1625" s="90" t="e">
        <v>#N/A</v>
      </c>
      <c r="DT1625" s="94" t="e">
        <v>#N/A</v>
      </c>
      <c r="DU1625" s="69">
        <v>0</v>
      </c>
      <c r="DV1625" s="69">
        <v>0</v>
      </c>
      <c r="DW1625" s="69">
        <v>0</v>
      </c>
      <c r="DX1625" s="69">
        <v>0</v>
      </c>
      <c r="DY1625" s="69">
        <v>0</v>
      </c>
    </row>
    <row r="1626" spans="1:130" ht="14.25">
      <c r="A1626" s="69">
        <v>50136</v>
      </c>
      <c r="B1626" s="69">
        <v>300012</v>
      </c>
      <c r="C1626" s="69">
        <v>1</v>
      </c>
      <c r="D1626" s="78" t="s">
        <v>3736</v>
      </c>
      <c r="E1626" s="69" t="str">
        <f t="shared" si="312"/>
        <v>des_breakarmor_arrow</v>
      </c>
      <c r="F1626" s="94" t="s">
        <v>3737</v>
      </c>
      <c r="G1626" s="69">
        <v>1</v>
      </c>
      <c r="H1626" s="69" t="s">
        <v>534</v>
      </c>
      <c r="I1626" s="69">
        <v>0</v>
      </c>
      <c r="J1626" s="69">
        <v>333</v>
      </c>
      <c r="K1626" s="69">
        <v>1000</v>
      </c>
      <c r="L1626" s="69" t="s">
        <v>535</v>
      </c>
      <c r="M1626" s="168">
        <v>1227</v>
      </c>
      <c r="N1626" s="69" t="s">
        <v>480</v>
      </c>
      <c r="O1626" s="69">
        <v>0</v>
      </c>
      <c r="P1626" s="69">
        <v>2</v>
      </c>
      <c r="Q1626" s="69">
        <v>0</v>
      </c>
      <c r="R1626" s="69">
        <v>1</v>
      </c>
      <c r="S1626" s="69">
        <v>0</v>
      </c>
      <c r="T1626" s="69">
        <v>0</v>
      </c>
      <c r="U1626" s="69">
        <v>0</v>
      </c>
      <c r="V1626" s="69">
        <v>0</v>
      </c>
      <c r="W1626" s="69">
        <v>0</v>
      </c>
      <c r="X1626" s="69">
        <v>0</v>
      </c>
      <c r="Y1626" s="69">
        <v>0</v>
      </c>
      <c r="Z1626" s="69">
        <v>2500</v>
      </c>
      <c r="AA1626" s="69">
        <v>2</v>
      </c>
      <c r="AB1626" s="69">
        <v>31</v>
      </c>
      <c r="AC1626" s="69">
        <v>0</v>
      </c>
      <c r="AD1626" s="69">
        <v>0</v>
      </c>
      <c r="AE1626" s="69">
        <v>0</v>
      </c>
      <c r="AF1626" s="69">
        <v>1</v>
      </c>
      <c r="AG1626" s="69">
        <v>0</v>
      </c>
      <c r="AH1626" s="69">
        <v>10</v>
      </c>
      <c r="AI1626" s="168">
        <v>1228</v>
      </c>
      <c r="AJ1626" s="69">
        <v>2</v>
      </c>
      <c r="AK1626" s="69">
        <v>0</v>
      </c>
      <c r="AL1626" s="69">
        <v>0</v>
      </c>
      <c r="AM1626" s="69">
        <v>1</v>
      </c>
      <c r="AN1626" s="69">
        <v>1</v>
      </c>
      <c r="AO1626" s="69">
        <v>1</v>
      </c>
      <c r="AP1626" s="69">
        <v>0.5</v>
      </c>
      <c r="AQ1626" s="84">
        <v>15</v>
      </c>
      <c r="AR1626" s="69">
        <v>2</v>
      </c>
      <c r="AS1626" s="69">
        <v>0</v>
      </c>
      <c r="AT1626" s="69">
        <v>0</v>
      </c>
      <c r="AU1626" s="69">
        <v>0</v>
      </c>
      <c r="AV1626" s="69">
        <v>0</v>
      </c>
      <c r="AW1626" s="69">
        <v>0</v>
      </c>
      <c r="AX1626" s="69">
        <v>0</v>
      </c>
      <c r="AY1626" s="69">
        <v>0</v>
      </c>
      <c r="AZ1626" s="69">
        <v>0</v>
      </c>
      <c r="BA1626" s="69">
        <v>0</v>
      </c>
      <c r="BB1626" s="69">
        <v>0</v>
      </c>
      <c r="BC1626" s="69">
        <v>0</v>
      </c>
      <c r="BD1626" s="69">
        <v>0</v>
      </c>
      <c r="BE1626" s="69">
        <v>0</v>
      </c>
      <c r="BF1626" s="69">
        <v>0</v>
      </c>
      <c r="BG1626" s="69">
        <v>0</v>
      </c>
      <c r="BH1626" s="69">
        <v>0</v>
      </c>
      <c r="BI1626" s="69" t="s">
        <v>536</v>
      </c>
      <c r="BK1626" s="69">
        <v>3</v>
      </c>
      <c r="BL1626" s="69">
        <v>2</v>
      </c>
      <c r="BM1626" s="69">
        <v>2</v>
      </c>
      <c r="BN1626" s="69">
        <v>31</v>
      </c>
      <c r="BO1626" s="89">
        <v>0</v>
      </c>
      <c r="BP1626" s="69">
        <v>1</v>
      </c>
      <c r="BQ1626" s="69">
        <v>1</v>
      </c>
      <c r="BR1626" s="69">
        <v>203</v>
      </c>
      <c r="BS1626" s="69">
        <v>1000</v>
      </c>
      <c r="BT1626" s="69">
        <v>0</v>
      </c>
      <c r="BU1626" s="69">
        <v>0</v>
      </c>
      <c r="BV1626" s="69">
        <v>1000</v>
      </c>
      <c r="BW1626" s="168">
        <v>1229</v>
      </c>
      <c r="BX1626" s="69" t="s">
        <v>537</v>
      </c>
      <c r="BY1626" s="69">
        <v>10</v>
      </c>
      <c r="BZ1626" s="69">
        <v>2</v>
      </c>
      <c r="CA1626" s="69">
        <v>31</v>
      </c>
      <c r="CB1626" s="89">
        <v>0</v>
      </c>
      <c r="CC1626" s="69">
        <v>1</v>
      </c>
      <c r="CD1626" s="69">
        <v>1</v>
      </c>
      <c r="CE1626" s="69">
        <v>1</v>
      </c>
      <c r="CF1626" s="69">
        <v>11069</v>
      </c>
      <c r="CG1626" s="69">
        <v>0</v>
      </c>
      <c r="CH1626" s="69">
        <v>0</v>
      </c>
      <c r="CI1626" s="69">
        <v>1000</v>
      </c>
      <c r="CJ1626" s="69">
        <v>0</v>
      </c>
      <c r="CL1626" s="69">
        <v>0</v>
      </c>
      <c r="CM1626" s="69">
        <v>0</v>
      </c>
      <c r="CN1626" s="69">
        <v>0</v>
      </c>
      <c r="CO1626" s="89">
        <v>0</v>
      </c>
      <c r="CP1626" s="69">
        <v>0</v>
      </c>
      <c r="CQ1626" s="69">
        <v>0</v>
      </c>
      <c r="CR1626" s="69">
        <v>0</v>
      </c>
      <c r="CS1626" s="69">
        <v>0</v>
      </c>
      <c r="CT1626" s="69">
        <v>0</v>
      </c>
      <c r="CU1626" s="69">
        <v>0</v>
      </c>
      <c r="CV1626" s="69">
        <v>0</v>
      </c>
      <c r="CW1626" s="69">
        <v>0</v>
      </c>
      <c r="CZ1626" s="69">
        <v>0</v>
      </c>
      <c r="DA1626" s="69">
        <v>0</v>
      </c>
      <c r="DB1626" s="69">
        <v>0</v>
      </c>
      <c r="DC1626" s="69">
        <v>0</v>
      </c>
      <c r="DD1626" s="69">
        <v>0</v>
      </c>
      <c r="DE1626" s="69">
        <v>0</v>
      </c>
      <c r="DF1626" s="69">
        <v>0</v>
      </c>
      <c r="DG1626" s="69">
        <v>1</v>
      </c>
      <c r="DI1626" s="69" t="e">
        <v>#N/A</v>
      </c>
      <c r="DJ1626" s="69" t="str">
        <f t="shared" si="313"/>
        <v>skill_icons.ps_breakarmor_arrow</v>
      </c>
      <c r="DK1626" s="90" t="s">
        <v>3738</v>
      </c>
      <c r="DL1626" s="69"/>
      <c r="DM1626" s="69" t="s">
        <v>2329</v>
      </c>
      <c r="DN1626" s="69" t="str">
        <f>"造成["&amp;INDEX(Sheet5!$L$2:$L$11,MATCH(BL1626,Sheet5!$J$2:$J$11,0))&amp;":"&amp;BR1626&amp;"*"&amp;BS1626/1000&amp;"]"&amp;INDEX(Sheet5!$I$2:$I$4,MATCH(BR1626,Sheet5!$H$2:$H$4,0))&amp;"的"&amp;INDEX(Sheet5!$K$2:$K$11,MATCH(BL1626,Sheet5!$J$2:$J$11,0))</f>
        <v>造成[ui.cs_orange:203*1]的物理伤害。</v>
      </c>
      <c r="DO1626" s="69"/>
      <c r="DP1626" s="69"/>
      <c r="DQ1626" s="69"/>
      <c r="DR1626" s="69" t="e">
        <f>MATCH(A1626,$DX$51:$DX$69,0)</f>
        <v>#N/A</v>
      </c>
      <c r="DS1626" s="90" t="e">
        <v>#N/A</v>
      </c>
      <c r="DT1626" s="94" t="e">
        <v>#N/A</v>
      </c>
      <c r="DU1626" s="69">
        <v>0</v>
      </c>
      <c r="DV1626" s="69">
        <v>0</v>
      </c>
      <c r="DW1626" s="69">
        <v>0</v>
      </c>
      <c r="DX1626" s="69">
        <v>0</v>
      </c>
      <c r="DY1626" s="69">
        <v>0</v>
      </c>
    </row>
    <row r="1627" spans="1:130" ht="14.25">
      <c r="A1627" s="69">
        <v>50137</v>
      </c>
      <c r="B1627" s="69">
        <v>0</v>
      </c>
      <c r="C1627" s="69">
        <v>1</v>
      </c>
      <c r="D1627" s="78" t="s">
        <v>3739</v>
      </c>
      <c r="E1627" s="69" t="str">
        <f t="shared" si="312"/>
        <v>des_ice_arrow</v>
      </c>
      <c r="F1627" s="94" t="s">
        <v>3740</v>
      </c>
      <c r="G1627" s="69">
        <v>1</v>
      </c>
      <c r="H1627" s="69" t="s">
        <v>534</v>
      </c>
      <c r="I1627" s="69">
        <v>0</v>
      </c>
      <c r="J1627" s="69">
        <v>333</v>
      </c>
      <c r="K1627" s="69">
        <v>1000</v>
      </c>
      <c r="L1627" s="69" t="s">
        <v>535</v>
      </c>
      <c r="M1627" s="168">
        <v>1230</v>
      </c>
      <c r="N1627" s="69" t="s">
        <v>480</v>
      </c>
      <c r="O1627" s="69">
        <v>0</v>
      </c>
      <c r="P1627" s="69">
        <v>2</v>
      </c>
      <c r="Q1627" s="69">
        <v>0</v>
      </c>
      <c r="R1627" s="69">
        <v>1</v>
      </c>
      <c r="S1627" s="69">
        <v>0</v>
      </c>
      <c r="T1627" s="69">
        <v>0</v>
      </c>
      <c r="U1627" s="69">
        <v>0</v>
      </c>
      <c r="V1627" s="69">
        <v>0</v>
      </c>
      <c r="W1627" s="69">
        <v>0</v>
      </c>
      <c r="X1627" s="69">
        <v>0</v>
      </c>
      <c r="Y1627" s="69">
        <v>0</v>
      </c>
      <c r="Z1627" s="69">
        <v>2500</v>
      </c>
      <c r="AA1627" s="69">
        <v>2</v>
      </c>
      <c r="AB1627" s="69">
        <v>31</v>
      </c>
      <c r="AC1627" s="69">
        <v>0</v>
      </c>
      <c r="AD1627" s="69">
        <v>0</v>
      </c>
      <c r="AE1627" s="69">
        <v>0</v>
      </c>
      <c r="AF1627" s="69">
        <v>1</v>
      </c>
      <c r="AG1627" s="69">
        <v>0</v>
      </c>
      <c r="AH1627" s="69">
        <v>10</v>
      </c>
      <c r="AI1627" s="168">
        <v>1231</v>
      </c>
      <c r="AJ1627" s="69">
        <v>2</v>
      </c>
      <c r="AK1627" s="69">
        <v>0</v>
      </c>
      <c r="AL1627" s="69">
        <v>0</v>
      </c>
      <c r="AM1627" s="69">
        <v>1</v>
      </c>
      <c r="AN1627" s="69">
        <v>1</v>
      </c>
      <c r="AO1627" s="69">
        <v>1</v>
      </c>
      <c r="AP1627" s="69">
        <v>0.5</v>
      </c>
      <c r="AQ1627" s="84">
        <v>15</v>
      </c>
      <c r="AR1627" s="69">
        <v>2</v>
      </c>
      <c r="AS1627" s="69">
        <v>0</v>
      </c>
      <c r="AT1627" s="69">
        <v>0</v>
      </c>
      <c r="AU1627" s="69">
        <v>0</v>
      </c>
      <c r="AV1627" s="69">
        <v>0</v>
      </c>
      <c r="AW1627" s="69">
        <v>0</v>
      </c>
      <c r="AX1627" s="69">
        <v>0</v>
      </c>
      <c r="AY1627" s="69">
        <v>0</v>
      </c>
      <c r="AZ1627" s="69">
        <v>0</v>
      </c>
      <c r="BA1627" s="69">
        <v>0</v>
      </c>
      <c r="BB1627" s="69">
        <v>0</v>
      </c>
      <c r="BC1627" s="69">
        <v>0</v>
      </c>
      <c r="BD1627" s="69">
        <v>0</v>
      </c>
      <c r="BE1627" s="69">
        <v>0</v>
      </c>
      <c r="BF1627" s="69">
        <v>0</v>
      </c>
      <c r="BG1627" s="69">
        <v>0</v>
      </c>
      <c r="BH1627" s="69">
        <v>0</v>
      </c>
      <c r="BI1627" s="69" t="s">
        <v>3741</v>
      </c>
      <c r="BK1627" s="69">
        <v>3</v>
      </c>
      <c r="BL1627" s="69">
        <v>2</v>
      </c>
      <c r="BM1627" s="69">
        <v>2</v>
      </c>
      <c r="BN1627" s="69">
        <v>31</v>
      </c>
      <c r="BO1627" s="89">
        <v>0</v>
      </c>
      <c r="BP1627" s="69">
        <v>1</v>
      </c>
      <c r="BQ1627" s="69">
        <v>1</v>
      </c>
      <c r="BR1627" s="69">
        <v>203</v>
      </c>
      <c r="BS1627" s="69">
        <v>1000</v>
      </c>
      <c r="BT1627" s="69">
        <v>0</v>
      </c>
      <c r="BU1627" s="69">
        <v>0</v>
      </c>
      <c r="BV1627" s="69">
        <v>1000</v>
      </c>
      <c r="BW1627" s="168">
        <v>1232</v>
      </c>
      <c r="BX1627" s="69" t="s">
        <v>537</v>
      </c>
      <c r="BY1627" s="69">
        <v>10</v>
      </c>
      <c r="BZ1627" s="69">
        <v>2</v>
      </c>
      <c r="CA1627" s="69">
        <v>31</v>
      </c>
      <c r="CB1627" s="89">
        <v>0</v>
      </c>
      <c r="CC1627" s="69">
        <v>1</v>
      </c>
      <c r="CD1627" s="69">
        <v>1</v>
      </c>
      <c r="CE1627" s="69">
        <v>1</v>
      </c>
      <c r="CF1627" s="69">
        <v>11070</v>
      </c>
      <c r="CG1627" s="69">
        <v>0</v>
      </c>
      <c r="CH1627" s="69">
        <v>0</v>
      </c>
      <c r="CI1627" s="69">
        <v>1000</v>
      </c>
      <c r="CJ1627" s="69">
        <v>0</v>
      </c>
      <c r="CL1627" s="69">
        <v>0</v>
      </c>
      <c r="CM1627" s="69">
        <v>0</v>
      </c>
      <c r="CN1627" s="69">
        <v>0</v>
      </c>
      <c r="CO1627" s="89">
        <v>0</v>
      </c>
      <c r="CP1627" s="69">
        <v>0</v>
      </c>
      <c r="CQ1627" s="69">
        <v>0</v>
      </c>
      <c r="CR1627" s="69">
        <v>0</v>
      </c>
      <c r="CS1627" s="69">
        <v>0</v>
      </c>
      <c r="CT1627" s="69">
        <v>0</v>
      </c>
      <c r="CU1627" s="69">
        <v>0</v>
      </c>
      <c r="CV1627" s="69">
        <v>0</v>
      </c>
      <c r="CW1627" s="69">
        <v>0</v>
      </c>
      <c r="CZ1627" s="69">
        <v>0</v>
      </c>
      <c r="DA1627" s="69">
        <v>0</v>
      </c>
      <c r="DB1627" s="69">
        <v>0</v>
      </c>
      <c r="DC1627" s="69">
        <v>0</v>
      </c>
      <c r="DD1627" s="69">
        <v>0</v>
      </c>
      <c r="DE1627" s="69">
        <v>0</v>
      </c>
      <c r="DF1627" s="69">
        <v>0</v>
      </c>
      <c r="DG1627" s="69">
        <v>1</v>
      </c>
      <c r="DI1627" s="69" t="e">
        <v>#N/A</v>
      </c>
      <c r="DJ1627" s="69" t="str">
        <f t="shared" si="313"/>
        <v>skill_icons.ps_ice_arrow</v>
      </c>
      <c r="DK1627" s="90" t="s">
        <v>3716</v>
      </c>
      <c r="DL1627" s="69"/>
      <c r="DM1627" s="69" t="s">
        <v>2329</v>
      </c>
      <c r="DN1627" s="69" t="str">
        <f>"造成["&amp;INDEX(Sheet5!$L$2:$L$11,MATCH(BL1627,Sheet5!$J$2:$J$11,0))&amp;":"&amp;BR1627&amp;"*"&amp;BS1627/1000&amp;"]"&amp;INDEX(Sheet5!$I$2:$I$4,MATCH(BR1627,Sheet5!$H$2:$H$4,0))&amp;"的"&amp;INDEX(Sheet5!$K$2:$K$11,MATCH(BL1627,Sheet5!$J$2:$J$11,0))</f>
        <v>造成[ui.cs_orange:203*1]的物理伤害。</v>
      </c>
      <c r="DO1627" s="69"/>
      <c r="DP1627" s="69"/>
      <c r="DQ1627" s="69"/>
      <c r="DR1627" s="69" t="e">
        <f>MATCH(A1627,$DX$51:$DX$69,0)</f>
        <v>#N/A</v>
      </c>
      <c r="DS1627" s="90" t="e">
        <v>#N/A</v>
      </c>
      <c r="DT1627" s="94" t="e">
        <v>#N/A</v>
      </c>
      <c r="DU1627" s="69">
        <v>0</v>
      </c>
      <c r="DV1627" s="69">
        <v>0</v>
      </c>
      <c r="DW1627" s="69">
        <v>0</v>
      </c>
      <c r="DX1627" s="69">
        <v>0</v>
      </c>
      <c r="DY1627" s="69">
        <v>0</v>
      </c>
    </row>
    <row r="1628" spans="1:130" ht="14.25">
      <c r="A1628" s="69">
        <v>50138</v>
      </c>
      <c r="B1628" s="69">
        <v>0</v>
      </c>
      <c r="C1628" s="94">
        <v>1</v>
      </c>
      <c r="D1628" s="94" t="s">
        <v>3742</v>
      </c>
      <c r="E1628" s="69" t="str">
        <f t="shared" si="312"/>
        <v>des_holy_fire</v>
      </c>
      <c r="F1628" s="94" t="s">
        <v>3743</v>
      </c>
      <c r="G1628" s="94">
        <v>1</v>
      </c>
      <c r="H1628" s="94" t="s">
        <v>327</v>
      </c>
      <c r="I1628" s="94">
        <v>470</v>
      </c>
      <c r="J1628" s="94">
        <v>470</v>
      </c>
      <c r="K1628" s="94">
        <f>38*33</f>
        <v>1254</v>
      </c>
      <c r="L1628" s="25"/>
      <c r="M1628" s="94">
        <v>0</v>
      </c>
      <c r="N1628" s="25"/>
      <c r="O1628" s="94">
        <v>0</v>
      </c>
      <c r="P1628" s="94">
        <v>4</v>
      </c>
      <c r="Q1628" s="94">
        <v>0</v>
      </c>
      <c r="R1628" s="94">
        <v>1</v>
      </c>
      <c r="S1628" s="94">
        <v>0</v>
      </c>
      <c r="T1628" s="94">
        <v>0</v>
      </c>
      <c r="U1628" s="94">
        <v>0</v>
      </c>
      <c r="V1628" s="94">
        <v>0</v>
      </c>
      <c r="W1628" s="94">
        <v>0</v>
      </c>
      <c r="X1628" s="94">
        <v>50</v>
      </c>
      <c r="Y1628" s="94">
        <v>50</v>
      </c>
      <c r="Z1628" s="94">
        <v>4000</v>
      </c>
      <c r="AA1628" s="94">
        <v>2</v>
      </c>
      <c r="AB1628" s="94">
        <v>31</v>
      </c>
      <c r="AC1628" s="94">
        <v>0</v>
      </c>
      <c r="AD1628" s="94">
        <v>0</v>
      </c>
      <c r="AE1628" s="94">
        <v>0</v>
      </c>
      <c r="AF1628" s="94">
        <v>50</v>
      </c>
      <c r="AG1628" s="94">
        <v>0</v>
      </c>
      <c r="AH1628" s="94">
        <v>6</v>
      </c>
      <c r="AI1628" s="94">
        <v>1236</v>
      </c>
      <c r="AJ1628" s="94">
        <v>3</v>
      </c>
      <c r="AK1628" s="94">
        <v>0</v>
      </c>
      <c r="AL1628" s="94">
        <v>0</v>
      </c>
      <c r="AM1628" s="94">
        <v>1</v>
      </c>
      <c r="AN1628" s="94">
        <v>1</v>
      </c>
      <c r="AO1628" s="94">
        <v>0</v>
      </c>
      <c r="AP1628" s="94">
        <v>0</v>
      </c>
      <c r="AQ1628" s="104">
        <v>0</v>
      </c>
      <c r="AR1628" s="94">
        <v>0</v>
      </c>
      <c r="AS1628" s="94">
        <v>0</v>
      </c>
      <c r="AT1628" s="94">
        <v>0</v>
      </c>
      <c r="AU1628" s="94">
        <v>0</v>
      </c>
      <c r="AV1628" s="94">
        <v>1</v>
      </c>
      <c r="AW1628" s="94">
        <v>2</v>
      </c>
      <c r="AX1628" s="94">
        <v>2</v>
      </c>
      <c r="AY1628" s="94">
        <v>2000</v>
      </c>
      <c r="AZ1628" s="94">
        <f>AY1628/5</f>
        <v>400</v>
      </c>
      <c r="BA1628" s="94">
        <v>0</v>
      </c>
      <c r="BB1628" s="94">
        <v>0</v>
      </c>
      <c r="BC1628" s="94">
        <v>0</v>
      </c>
      <c r="BD1628" s="69">
        <v>0</v>
      </c>
      <c r="BE1628" s="69">
        <v>0</v>
      </c>
      <c r="BF1628" s="69">
        <v>0</v>
      </c>
      <c r="BG1628" s="94">
        <v>0</v>
      </c>
      <c r="BH1628" s="94">
        <v>0</v>
      </c>
      <c r="BI1628" s="69" t="s">
        <v>3744</v>
      </c>
      <c r="BJ1628" s="25"/>
      <c r="BK1628" s="94">
        <v>3</v>
      </c>
      <c r="BL1628" s="94">
        <v>2</v>
      </c>
      <c r="BM1628" s="94">
        <v>2</v>
      </c>
      <c r="BN1628" s="94">
        <v>31</v>
      </c>
      <c r="BO1628" s="144">
        <v>0</v>
      </c>
      <c r="BP1628" s="94">
        <v>1</v>
      </c>
      <c r="BQ1628" s="94">
        <v>1</v>
      </c>
      <c r="BR1628" s="94">
        <v>203</v>
      </c>
      <c r="BS1628" s="94">
        <v>850</v>
      </c>
      <c r="BT1628" s="94">
        <v>0</v>
      </c>
      <c r="BU1628" s="94">
        <v>0</v>
      </c>
      <c r="BV1628" s="94">
        <v>1000</v>
      </c>
      <c r="BW1628" s="94">
        <v>1234</v>
      </c>
      <c r="BX1628" s="25"/>
      <c r="BY1628" s="94">
        <v>0</v>
      </c>
      <c r="BZ1628" s="94">
        <v>0</v>
      </c>
      <c r="CA1628" s="94">
        <v>31</v>
      </c>
      <c r="CB1628" s="144">
        <v>0</v>
      </c>
      <c r="CC1628" s="94">
        <v>0</v>
      </c>
      <c r="CD1628" s="94">
        <v>0</v>
      </c>
      <c r="CE1628" s="94">
        <v>0</v>
      </c>
      <c r="CF1628" s="94">
        <v>0</v>
      </c>
      <c r="CG1628" s="94">
        <v>0</v>
      </c>
      <c r="CH1628" s="94">
        <v>0</v>
      </c>
      <c r="CI1628" s="94">
        <v>0</v>
      </c>
      <c r="CJ1628" s="94">
        <v>1235</v>
      </c>
      <c r="CK1628" s="25"/>
      <c r="CL1628" s="94">
        <v>0</v>
      </c>
      <c r="CM1628" s="94">
        <v>0</v>
      </c>
      <c r="CN1628" s="94">
        <v>0</v>
      </c>
      <c r="CO1628" s="144">
        <v>0</v>
      </c>
      <c r="CP1628" s="94">
        <v>0</v>
      </c>
      <c r="CQ1628" s="94">
        <v>0</v>
      </c>
      <c r="CR1628" s="94">
        <v>0</v>
      </c>
      <c r="CS1628" s="94">
        <v>0</v>
      </c>
      <c r="CT1628" s="94">
        <v>0</v>
      </c>
      <c r="CU1628" s="94">
        <v>0</v>
      </c>
      <c r="CV1628" s="94">
        <v>0</v>
      </c>
      <c r="CW1628" s="94">
        <v>0</v>
      </c>
      <c r="CX1628" s="25"/>
      <c r="CY1628" s="25"/>
      <c r="CZ1628" s="94">
        <v>0</v>
      </c>
      <c r="DA1628" s="94">
        <v>0</v>
      </c>
      <c r="DB1628" s="69">
        <v>0</v>
      </c>
      <c r="DC1628" s="69">
        <v>0</v>
      </c>
      <c r="DD1628" s="69">
        <v>0</v>
      </c>
      <c r="DE1628" s="69">
        <v>0</v>
      </c>
      <c r="DF1628" s="69">
        <v>0</v>
      </c>
      <c r="DG1628" s="94">
        <v>1</v>
      </c>
      <c r="DH1628" s="25"/>
      <c r="DI1628" s="94" t="e">
        <v>#N/A</v>
      </c>
      <c r="DJ1628" s="94" t="s">
        <v>2012</v>
      </c>
      <c r="DK1628" s="94" t="s">
        <v>3696</v>
      </c>
      <c r="DL1628" s="94"/>
      <c r="DM1628" s="94" t="s">
        <v>3159</v>
      </c>
      <c r="DN1628" s="69" t="str">
        <f>"造成["&amp;INDEX(Sheet5!$L$2:$L$11,MATCH(BL1628,Sheet5!$J$2:$J$11,0))&amp;":"&amp;BR1628&amp;"*"&amp;BS1628/1000&amp;"]"&amp;INDEX(Sheet5!$I$2:$I$4,MATCH(BR1628,Sheet5!$H$2:$H$4,0))&amp;"的"&amp;INDEX(Sheet5!$K$2:$K$11,MATCH(BL1628,Sheet5!$J$2:$J$11,0))</f>
        <v>造成[ui.cs_orange:203*0.85]的物理伤害。</v>
      </c>
      <c r="DO1628" s="94"/>
      <c r="DP1628" s="94" t="e">
        <v>#N/A</v>
      </c>
      <c r="DQ1628" s="25">
        <v>90</v>
      </c>
      <c r="DR1628" s="94" t="e">
        <v>#N/A</v>
      </c>
      <c r="DS1628" s="94">
        <v>0</v>
      </c>
      <c r="DT1628" s="94">
        <v>0</v>
      </c>
      <c r="DU1628" s="94">
        <v>0</v>
      </c>
      <c r="DV1628" s="94">
        <v>0</v>
      </c>
      <c r="DW1628" s="94">
        <v>0</v>
      </c>
      <c r="DX1628" s="25"/>
      <c r="DY1628" s="25"/>
      <c r="DZ1628" s="25"/>
    </row>
    <row r="1629" spans="1:130" ht="16.5">
      <c r="A1629" s="69">
        <v>50139</v>
      </c>
      <c r="B1629" s="69">
        <v>0</v>
      </c>
      <c r="C1629" s="69">
        <v>1</v>
      </c>
      <c r="D1629" s="167" t="s">
        <v>3745</v>
      </c>
      <c r="E1629" s="69" t="str">
        <f t="shared" si="312"/>
        <v>des_goblin_falchion</v>
      </c>
      <c r="F1629" s="69">
        <v>0</v>
      </c>
      <c r="G1629" s="69">
        <v>1</v>
      </c>
      <c r="H1629" s="69">
        <v>0</v>
      </c>
      <c r="I1629" s="69">
        <v>0</v>
      </c>
      <c r="J1629" s="69">
        <v>0</v>
      </c>
      <c r="K1629" s="69">
        <v>0</v>
      </c>
      <c r="M1629" s="69">
        <v>425</v>
      </c>
      <c r="N1629" s="69" t="s">
        <v>3629</v>
      </c>
      <c r="O1629" s="69">
        <v>0</v>
      </c>
      <c r="P1629" s="69">
        <v>2</v>
      </c>
      <c r="Q1629" s="69">
        <v>0</v>
      </c>
      <c r="R1629" s="69">
        <v>2</v>
      </c>
      <c r="S1629" s="69">
        <v>512</v>
      </c>
      <c r="T1629" s="69">
        <v>8</v>
      </c>
      <c r="U1629" s="69">
        <v>0</v>
      </c>
      <c r="V1629" s="69">
        <v>0</v>
      </c>
      <c r="W1629" s="69">
        <v>0</v>
      </c>
      <c r="X1629" s="69">
        <v>0</v>
      </c>
      <c r="Y1629" s="69">
        <v>0</v>
      </c>
      <c r="Z1629" s="69">
        <v>1000</v>
      </c>
      <c r="AA1629" s="69">
        <v>2</v>
      </c>
      <c r="AB1629" s="69">
        <v>31</v>
      </c>
      <c r="AC1629" s="69">
        <v>0</v>
      </c>
      <c r="AD1629" s="69">
        <v>0</v>
      </c>
      <c r="AE1629" s="69">
        <v>0</v>
      </c>
      <c r="AF1629" s="69">
        <v>10</v>
      </c>
      <c r="AG1629" s="69">
        <v>0</v>
      </c>
      <c r="AH1629" s="69">
        <v>5</v>
      </c>
      <c r="AI1629" s="69">
        <v>425</v>
      </c>
      <c r="AJ1629" s="69">
        <v>0</v>
      </c>
      <c r="AK1629" s="69">
        <v>0</v>
      </c>
      <c r="AL1629" s="69">
        <v>0</v>
      </c>
      <c r="AM1629" s="69">
        <v>1</v>
      </c>
      <c r="AN1629" s="69">
        <v>1</v>
      </c>
      <c r="AO1629" s="69">
        <v>1</v>
      </c>
      <c r="AP1629" s="69">
        <v>2</v>
      </c>
      <c r="AQ1629" s="84">
        <v>15</v>
      </c>
      <c r="AR1629" s="69">
        <v>2</v>
      </c>
      <c r="AS1629" s="69">
        <v>0</v>
      </c>
      <c r="AT1629" s="69">
        <v>0</v>
      </c>
      <c r="AU1629" s="69">
        <v>0</v>
      </c>
      <c r="AV1629" s="69">
        <v>0</v>
      </c>
      <c r="AW1629" s="69">
        <v>0</v>
      </c>
      <c r="AX1629" s="69">
        <v>0</v>
      </c>
      <c r="AY1629" s="69">
        <v>0</v>
      </c>
      <c r="AZ1629" s="69">
        <v>0</v>
      </c>
      <c r="BA1629" s="69">
        <v>0</v>
      </c>
      <c r="BB1629" s="69">
        <v>0</v>
      </c>
      <c r="BC1629" s="69">
        <v>0</v>
      </c>
      <c r="BD1629" s="69">
        <v>0</v>
      </c>
      <c r="BE1629" s="69">
        <v>0</v>
      </c>
      <c r="BF1629" s="69">
        <v>0</v>
      </c>
      <c r="BG1629" s="69">
        <v>0</v>
      </c>
      <c r="BH1629" s="69">
        <v>0</v>
      </c>
      <c r="BI1629" s="69" t="s">
        <v>3630</v>
      </c>
      <c r="BK1629" s="69">
        <v>3</v>
      </c>
      <c r="BL1629" s="69">
        <v>2</v>
      </c>
      <c r="BM1629" s="69">
        <v>2</v>
      </c>
      <c r="BN1629" s="69">
        <v>31</v>
      </c>
      <c r="BO1629" s="89">
        <v>0</v>
      </c>
      <c r="BP1629" s="69">
        <v>1</v>
      </c>
      <c r="BQ1629" s="69">
        <v>1</v>
      </c>
      <c r="BR1629" s="69">
        <v>203</v>
      </c>
      <c r="BS1629" s="69">
        <v>1000</v>
      </c>
      <c r="BT1629" s="69">
        <v>0</v>
      </c>
      <c r="BU1629" s="69">
        <v>0</v>
      </c>
      <c r="BV1629" s="69">
        <v>1000</v>
      </c>
      <c r="BW1629" s="69">
        <v>424</v>
      </c>
      <c r="BX1629" s="69" t="s">
        <v>841</v>
      </c>
      <c r="BY1629" s="69">
        <v>0</v>
      </c>
      <c r="BZ1629" s="69">
        <v>0</v>
      </c>
      <c r="CA1629" s="69">
        <v>31</v>
      </c>
      <c r="CB1629" s="89">
        <v>0</v>
      </c>
      <c r="CC1629" s="69">
        <v>0</v>
      </c>
      <c r="CD1629" s="69">
        <v>0</v>
      </c>
      <c r="CE1629" s="69">
        <v>0</v>
      </c>
      <c r="CF1629" s="69">
        <v>0</v>
      </c>
      <c r="CG1629" s="69">
        <v>0</v>
      </c>
      <c r="CH1629" s="69">
        <v>0</v>
      </c>
      <c r="CI1629" s="69">
        <v>0</v>
      </c>
      <c r="CJ1629" s="69">
        <v>0</v>
      </c>
      <c r="CL1629" s="69">
        <v>0</v>
      </c>
      <c r="CM1629" s="69">
        <v>0</v>
      </c>
      <c r="CN1629" s="69">
        <v>0</v>
      </c>
      <c r="CO1629" s="89">
        <v>0</v>
      </c>
      <c r="CP1629" s="69">
        <v>0</v>
      </c>
      <c r="CQ1629" s="69">
        <v>0</v>
      </c>
      <c r="CR1629" s="69">
        <v>0</v>
      </c>
      <c r="CS1629" s="69">
        <v>0</v>
      </c>
      <c r="CT1629" s="89">
        <v>0</v>
      </c>
      <c r="CU1629" s="69">
        <v>0</v>
      </c>
      <c r="CV1629" s="69">
        <v>0</v>
      </c>
      <c r="CW1629" s="69">
        <v>0</v>
      </c>
      <c r="CZ1629" s="69">
        <v>0</v>
      </c>
      <c r="DA1629" s="69">
        <v>0</v>
      </c>
      <c r="DB1629" s="69">
        <v>0</v>
      </c>
      <c r="DC1629" s="69">
        <v>0</v>
      </c>
      <c r="DD1629" s="69">
        <v>0</v>
      </c>
      <c r="DE1629" s="69">
        <v>0</v>
      </c>
      <c r="DF1629" s="69">
        <v>0</v>
      </c>
      <c r="DG1629" s="69">
        <v>1</v>
      </c>
      <c r="DI1629" s="69" t="e">
        <f>INDEX(Sheet3!$E$78:$E$1130,MATCH(A1629,Sheet3!$D$78:$D$1130,0))</f>
        <v>#N/A</v>
      </c>
      <c r="DJ1629" s="69">
        <f t="shared" ref="DJ1629:DJ1632" si="314">IFERROR(DI1629,F1629)</f>
        <v>0</v>
      </c>
      <c r="DK1629" s="167" t="s">
        <v>3746</v>
      </c>
      <c r="DL1629" s="93"/>
      <c r="DM1629" s="25"/>
      <c r="DN1629" s="69" t="str">
        <f>"造成["&amp;INDEX(Sheet5!$L$2:$L$11,MATCH(BL1629,Sheet5!$J$2:$J$11,0))&amp;":"&amp;BR1629&amp;"*"&amp;BS1629/1000&amp;"]"&amp;INDEX(Sheet5!$I$2:$I$4,MATCH(BR1629,Sheet5!$H$2:$H$4,0))&amp;"的"&amp;INDEX(Sheet5!$K$2:$K$11,MATCH(BL1629,Sheet5!$J$2:$J$11,0))</f>
        <v>造成[ui.cs_orange:203*1]的物理伤害。</v>
      </c>
      <c r="DO1629" s="69" t="e">
        <f>"造成["&amp;INDEX(Sheet5!$L$2:$L$11,MATCH(BY1629,Sheet5!$J$2:$J$11,0))&amp;":"&amp;CE1629&amp;"*"&amp;CF1629/1000&amp;"]"&amp;INDEX(Sheet5!$I$2:$I$4,MATCH(CE1629,Sheet5!$H$2:$H$4,0))&amp;"的"&amp;INDEX(Sheet5!$K$2:$K$11,MATCH(BY1629,Sheet5!$J$2:$J$11,0))</f>
        <v>#N/A</v>
      </c>
      <c r="DP1629" s="69"/>
      <c r="DQ1629" s="69"/>
      <c r="DR1629" s="69" t="e">
        <f>MATCH(A1629,$DX$51:$DX$69,0)</f>
        <v>#N/A</v>
      </c>
      <c r="DS1629" s="90" t="e">
        <f>MATCH(A1629,Sheet5!D:D,0)</f>
        <v>#N/A</v>
      </c>
      <c r="DT1629" s="94" t="e">
        <f>MATCH(A1629,Sheet5!F:F,0)</f>
        <v>#N/A</v>
      </c>
      <c r="DU1629" s="69" t="e">
        <f>"["&amp;INDEX(Sheet5!$L$2:$L$11,MATCH(CD1629,Sheet5!$J$2:$J$11,0))&amp;":"&amp;CJ1629&amp;"*"&amp;CK1629/1000&amp;"]"&amp;INDEX(Sheet5!$I$2:$I$4,MATCH(CJ1629,Sheet5!$H$2:$H$4,0))</f>
        <v>#N/A</v>
      </c>
      <c r="DV1629" s="69">
        <v>0</v>
      </c>
      <c r="DW1629" s="69">
        <v>0</v>
      </c>
      <c r="DX1629" s="69">
        <v>0</v>
      </c>
      <c r="DY1629" s="69">
        <v>0</v>
      </c>
    </row>
    <row r="1630" spans="1:130" ht="16.5">
      <c r="A1630" s="69">
        <v>50140</v>
      </c>
      <c r="B1630" s="69">
        <v>0</v>
      </c>
      <c r="C1630" s="69">
        <v>1</v>
      </c>
      <c r="D1630" s="167" t="s">
        <v>3747</v>
      </c>
      <c r="E1630" s="69" t="str">
        <f t="shared" si="312"/>
        <v>des_rune_greatclub</v>
      </c>
      <c r="F1630" s="69">
        <v>0</v>
      </c>
      <c r="G1630" s="69">
        <v>1</v>
      </c>
      <c r="H1630" s="69">
        <v>0</v>
      </c>
      <c r="I1630" s="69">
        <v>0</v>
      </c>
      <c r="J1630" s="69">
        <v>0</v>
      </c>
      <c r="K1630" s="69">
        <v>0</v>
      </c>
      <c r="M1630" s="69">
        <v>42</v>
      </c>
      <c r="N1630" s="69" t="s">
        <v>665</v>
      </c>
      <c r="O1630" s="69">
        <v>0</v>
      </c>
      <c r="P1630" s="69">
        <v>2</v>
      </c>
      <c r="Q1630" s="69">
        <v>0</v>
      </c>
      <c r="R1630" s="69">
        <v>2</v>
      </c>
      <c r="S1630" s="69">
        <v>512</v>
      </c>
      <c r="T1630" s="69">
        <v>10</v>
      </c>
      <c r="U1630" s="69">
        <v>0</v>
      </c>
      <c r="V1630" s="69">
        <v>0</v>
      </c>
      <c r="W1630" s="69">
        <v>0</v>
      </c>
      <c r="X1630" s="69">
        <v>0</v>
      </c>
      <c r="Y1630" s="69">
        <v>0</v>
      </c>
      <c r="Z1630" s="69">
        <v>1400</v>
      </c>
      <c r="AA1630" s="69">
        <v>2</v>
      </c>
      <c r="AB1630" s="69">
        <v>31</v>
      </c>
      <c r="AC1630" s="69">
        <v>0</v>
      </c>
      <c r="AD1630" s="69">
        <v>0</v>
      </c>
      <c r="AE1630" s="69">
        <v>0</v>
      </c>
      <c r="AF1630" s="69">
        <v>10</v>
      </c>
      <c r="AG1630" s="69">
        <v>0</v>
      </c>
      <c r="AH1630" s="69">
        <v>10</v>
      </c>
      <c r="AI1630" s="69">
        <v>400</v>
      </c>
      <c r="AJ1630" s="69">
        <v>2</v>
      </c>
      <c r="AK1630" s="69">
        <v>0</v>
      </c>
      <c r="AL1630" s="69">
        <v>2</v>
      </c>
      <c r="AM1630" s="69">
        <v>1</v>
      </c>
      <c r="AN1630" s="69">
        <v>1</v>
      </c>
      <c r="AO1630" s="69">
        <v>1</v>
      </c>
      <c r="AP1630" s="69">
        <v>2</v>
      </c>
      <c r="AQ1630" s="84">
        <v>1.5</v>
      </c>
      <c r="AR1630" s="69">
        <v>2.5</v>
      </c>
      <c r="AS1630" s="69">
        <v>0</v>
      </c>
      <c r="AT1630" s="69">
        <v>0</v>
      </c>
      <c r="AU1630" s="69">
        <v>0</v>
      </c>
      <c r="AV1630" s="69">
        <v>0</v>
      </c>
      <c r="AW1630" s="69">
        <v>0</v>
      </c>
      <c r="AX1630" s="69">
        <v>0</v>
      </c>
      <c r="AY1630" s="69">
        <v>0</v>
      </c>
      <c r="AZ1630" s="69">
        <v>0</v>
      </c>
      <c r="BA1630" s="69">
        <v>0</v>
      </c>
      <c r="BB1630" s="69">
        <v>0</v>
      </c>
      <c r="BC1630" s="69">
        <v>500</v>
      </c>
      <c r="BD1630" s="69">
        <v>0</v>
      </c>
      <c r="BE1630" s="69">
        <v>0</v>
      </c>
      <c r="BF1630" s="69">
        <v>0</v>
      </c>
      <c r="BG1630" s="69">
        <v>0</v>
      </c>
      <c r="BH1630" s="69">
        <v>0</v>
      </c>
      <c r="BI1630" s="69" t="s">
        <v>1769</v>
      </c>
      <c r="BK1630" s="69">
        <v>3</v>
      </c>
      <c r="BL1630" s="69">
        <v>5</v>
      </c>
      <c r="BM1630" s="69">
        <v>2</v>
      </c>
      <c r="BN1630" s="69">
        <v>31</v>
      </c>
      <c r="BO1630" s="89">
        <v>0</v>
      </c>
      <c r="BP1630" s="69">
        <v>1</v>
      </c>
      <c r="BQ1630" s="69">
        <v>1</v>
      </c>
      <c r="BR1630" s="69">
        <v>204</v>
      </c>
      <c r="BS1630" s="69">
        <v>250</v>
      </c>
      <c r="BT1630" s="69">
        <v>0</v>
      </c>
      <c r="BU1630" s="69">
        <v>0</v>
      </c>
      <c r="BV1630" s="69">
        <v>1000</v>
      </c>
      <c r="BW1630" s="69">
        <v>0</v>
      </c>
      <c r="BX1630" s="69" t="s">
        <v>667</v>
      </c>
      <c r="BY1630" s="69">
        <v>0</v>
      </c>
      <c r="BZ1630" s="69">
        <v>0</v>
      </c>
      <c r="CA1630" s="69">
        <v>0</v>
      </c>
      <c r="CB1630" s="69">
        <v>0</v>
      </c>
      <c r="CC1630" s="69">
        <v>0</v>
      </c>
      <c r="CD1630" s="69">
        <v>0</v>
      </c>
      <c r="CE1630" s="69">
        <v>0</v>
      </c>
      <c r="CF1630" s="69">
        <v>0</v>
      </c>
      <c r="CG1630" s="69">
        <v>0</v>
      </c>
      <c r="CH1630" s="69">
        <v>0</v>
      </c>
      <c r="CI1630" s="69">
        <v>0</v>
      </c>
      <c r="CJ1630" s="69">
        <v>0</v>
      </c>
      <c r="CL1630" s="69">
        <v>0</v>
      </c>
      <c r="CM1630" s="69">
        <v>0</v>
      </c>
      <c r="CN1630" s="69">
        <v>0</v>
      </c>
      <c r="CO1630" s="89">
        <v>0</v>
      </c>
      <c r="CP1630" s="69">
        <v>0</v>
      </c>
      <c r="CQ1630" s="69">
        <v>0</v>
      </c>
      <c r="CR1630" s="69">
        <v>0</v>
      </c>
      <c r="CS1630" s="69">
        <v>0</v>
      </c>
      <c r="CT1630" s="69">
        <v>0</v>
      </c>
      <c r="CU1630" s="69">
        <v>0</v>
      </c>
      <c r="CV1630" s="69">
        <v>0</v>
      </c>
      <c r="CW1630" s="69">
        <v>0</v>
      </c>
      <c r="CZ1630" s="69">
        <v>0</v>
      </c>
      <c r="DA1630" s="69">
        <v>0</v>
      </c>
      <c r="DB1630" s="69">
        <v>35</v>
      </c>
      <c r="DC1630" s="69">
        <v>0</v>
      </c>
      <c r="DD1630" s="69">
        <v>0</v>
      </c>
      <c r="DE1630" s="69">
        <v>0</v>
      </c>
      <c r="DF1630" s="69">
        <v>0</v>
      </c>
      <c r="DG1630" s="69">
        <v>1</v>
      </c>
      <c r="DI1630" s="69" t="e">
        <f>INDEX(Sheet3!$E$78:$E$1130,MATCH(A1630,Sheet3!$D$78:$D$1130,0))</f>
        <v>#N/A</v>
      </c>
      <c r="DJ1630" s="69">
        <f t="shared" si="314"/>
        <v>0</v>
      </c>
      <c r="DK1630" s="167" t="s">
        <v>3748</v>
      </c>
      <c r="DL1630" s="93"/>
      <c r="DM1630" s="25"/>
      <c r="DN1630" s="69" t="str">
        <f>"造成["&amp;INDEX(Sheet5!$L$2:$L$11,MATCH(BL1630,Sheet5!$J$2:$J$11,0))&amp;":"&amp;BR1630&amp;"*"&amp;BS1630/1000&amp;"]"&amp;INDEX(Sheet5!$I$2:$I$4,MATCH(BR1630,Sheet5!$H$2:$H$4,0))&amp;"的"&amp;INDEX(Sheet5!$K$2:$K$11,MATCH(BL1630,Sheet5!$J$2:$J$11,0))</f>
        <v>造成[ui.cs_blue:204*0.25]的雷系伤害。</v>
      </c>
      <c r="DO1630" s="69" t="e">
        <f>"造成["&amp;INDEX(Sheet5!$L$2:$L$11,MATCH(BY1630,Sheet5!$J$2:$J$11,0))&amp;":"&amp;CE1630&amp;"*"&amp;CF1630/1000&amp;"]"&amp;INDEX(Sheet5!$I$2:$I$4,MATCH(CE1630,Sheet5!$H$2:$H$4,0))&amp;"的"&amp;INDEX(Sheet5!$K$2:$K$11,MATCH(BY1630,Sheet5!$J$2:$J$11,0))</f>
        <v>#N/A</v>
      </c>
      <c r="DP1630" s="69"/>
      <c r="DQ1630" s="69"/>
      <c r="DR1630" s="69" t="e">
        <f>MATCH(A1630,$DX$51:$DX$69,0)</f>
        <v>#N/A</v>
      </c>
      <c r="DS1630" s="90" t="e">
        <f>MATCH(A1630,Sheet5!D:D,0)</f>
        <v>#N/A</v>
      </c>
      <c r="DT1630" s="94" t="e">
        <f>MATCH(A1630,Sheet5!F:F,0)</f>
        <v>#N/A</v>
      </c>
      <c r="DU1630" s="69" t="e">
        <f>"["&amp;INDEX(Sheet5!$L$2:$L$11,MATCH(CD1630,Sheet5!$J$2:$J$11,0))&amp;":"&amp;CJ1630&amp;"*"&amp;CK1630/1000&amp;"]"&amp;INDEX(Sheet5!$I$2:$I$4,MATCH(CJ1630,Sheet5!$H$2:$H$4,0))</f>
        <v>#N/A</v>
      </c>
      <c r="DV1630" s="69">
        <v>0</v>
      </c>
      <c r="DW1630" s="69">
        <v>0</v>
      </c>
      <c r="DX1630" s="69">
        <v>0</v>
      </c>
      <c r="DY1630" s="69">
        <v>0</v>
      </c>
    </row>
    <row r="1631" spans="1:130" ht="12.95" customHeight="1">
      <c r="A1631" s="84">
        <v>50141</v>
      </c>
      <c r="B1631" s="84">
        <v>0</v>
      </c>
      <c r="C1631" s="84">
        <v>1</v>
      </c>
      <c r="D1631" s="98" t="s">
        <v>1310</v>
      </c>
      <c r="E1631" s="98" t="s">
        <v>1311</v>
      </c>
      <c r="F1631" s="84" t="s">
        <v>921</v>
      </c>
      <c r="G1631" s="84">
        <v>1</v>
      </c>
      <c r="H1631" s="84">
        <v>0</v>
      </c>
      <c r="I1631" s="84">
        <v>0</v>
      </c>
      <c r="J1631" s="84">
        <v>100</v>
      </c>
      <c r="K1631" s="84">
        <v>0</v>
      </c>
      <c r="M1631" s="84">
        <v>0</v>
      </c>
      <c r="N1631" s="84" t="s">
        <v>1312</v>
      </c>
      <c r="O1631" s="84">
        <v>0</v>
      </c>
      <c r="P1631" s="84">
        <v>35</v>
      </c>
      <c r="Q1631" s="84">
        <v>0</v>
      </c>
      <c r="R1631" s="84">
        <v>2</v>
      </c>
      <c r="S1631" s="84">
        <v>512</v>
      </c>
      <c r="T1631" s="84">
        <v>10</v>
      </c>
      <c r="U1631" s="84">
        <v>0</v>
      </c>
      <c r="V1631" s="84">
        <v>0</v>
      </c>
      <c r="W1631" s="84">
        <v>0</v>
      </c>
      <c r="X1631" s="84">
        <v>0</v>
      </c>
      <c r="Y1631" s="84">
        <v>0</v>
      </c>
      <c r="Z1631" s="84">
        <v>1000</v>
      </c>
      <c r="AA1631" s="84">
        <v>2</v>
      </c>
      <c r="AB1631" s="84">
        <v>31</v>
      </c>
      <c r="AC1631" s="84">
        <v>0</v>
      </c>
      <c r="AD1631" s="84">
        <v>0</v>
      </c>
      <c r="AE1631" s="84">
        <v>0</v>
      </c>
      <c r="AF1631" s="84">
        <v>10</v>
      </c>
      <c r="AG1631" s="84">
        <v>0</v>
      </c>
      <c r="AH1631" s="84">
        <v>5</v>
      </c>
      <c r="AI1631" s="84">
        <v>320</v>
      </c>
      <c r="AJ1631" s="84">
        <v>3</v>
      </c>
      <c r="AK1631" s="84">
        <v>0</v>
      </c>
      <c r="AL1631" s="84">
        <v>0</v>
      </c>
      <c r="AM1631" s="84">
        <v>3</v>
      </c>
      <c r="AN1631" s="84">
        <v>3</v>
      </c>
      <c r="AO1631" s="84">
        <v>1</v>
      </c>
      <c r="AP1631" s="84">
        <v>0.24</v>
      </c>
      <c r="AQ1631" s="84">
        <v>15</v>
      </c>
      <c r="AR1631" s="84">
        <v>1</v>
      </c>
      <c r="AS1631" s="84">
        <v>0</v>
      </c>
      <c r="AT1631" s="84">
        <v>0</v>
      </c>
      <c r="AU1631" s="84" t="s">
        <v>1313</v>
      </c>
      <c r="AV1631" s="84">
        <v>0</v>
      </c>
      <c r="AW1631" s="84">
        <v>0</v>
      </c>
      <c r="AX1631" s="84">
        <v>0</v>
      </c>
      <c r="AY1631" s="84">
        <v>0</v>
      </c>
      <c r="AZ1631" s="84">
        <v>1000</v>
      </c>
      <c r="BA1631" s="84">
        <v>0</v>
      </c>
      <c r="BB1631" s="84">
        <v>0</v>
      </c>
      <c r="BC1631" s="84">
        <v>0</v>
      </c>
      <c r="BD1631" s="69">
        <v>0</v>
      </c>
      <c r="BE1631" s="69">
        <v>0</v>
      </c>
      <c r="BF1631" s="69">
        <v>0</v>
      </c>
      <c r="BG1631" s="84">
        <v>0</v>
      </c>
      <c r="BH1631" s="84">
        <v>0</v>
      </c>
      <c r="BI1631" s="84" t="s">
        <v>3414</v>
      </c>
      <c r="BK1631" s="84">
        <v>3</v>
      </c>
      <c r="BL1631" s="84">
        <v>2</v>
      </c>
      <c r="BM1631" s="84">
        <v>2</v>
      </c>
      <c r="BN1631" s="84">
        <v>31</v>
      </c>
      <c r="BO1631" s="102">
        <v>0</v>
      </c>
      <c r="BP1631" s="84">
        <v>1</v>
      </c>
      <c r="BQ1631" s="84">
        <v>1</v>
      </c>
      <c r="BR1631" s="84">
        <v>203</v>
      </c>
      <c r="BS1631" s="84">
        <v>300</v>
      </c>
      <c r="BT1631" s="84">
        <v>0</v>
      </c>
      <c r="BU1631" s="84">
        <v>0</v>
      </c>
      <c r="BV1631" s="84">
        <v>1000</v>
      </c>
      <c r="BW1631" s="84">
        <v>933</v>
      </c>
      <c r="BY1631" s="84">
        <v>37</v>
      </c>
      <c r="BZ1631" s="84">
        <v>2</v>
      </c>
      <c r="CA1631" s="84">
        <v>31</v>
      </c>
      <c r="CB1631" s="102">
        <v>0</v>
      </c>
      <c r="CC1631" s="84">
        <v>1</v>
      </c>
      <c r="CD1631" s="84">
        <v>1</v>
      </c>
      <c r="CE1631" s="84">
        <v>1</v>
      </c>
      <c r="CF1631" s="84">
        <v>50143</v>
      </c>
      <c r="CG1631" s="84">
        <v>1</v>
      </c>
      <c r="CH1631" s="84">
        <v>2</v>
      </c>
      <c r="CI1631" s="84">
        <v>1000</v>
      </c>
      <c r="CJ1631" s="84">
        <v>0</v>
      </c>
      <c r="CL1631" s="84">
        <v>0</v>
      </c>
      <c r="CM1631" s="84">
        <v>0</v>
      </c>
      <c r="CN1631" s="84">
        <v>0</v>
      </c>
      <c r="CO1631" s="84">
        <v>0</v>
      </c>
      <c r="CP1631" s="84">
        <v>0</v>
      </c>
      <c r="CQ1631" s="84">
        <v>0</v>
      </c>
      <c r="CR1631" s="84">
        <v>0</v>
      </c>
      <c r="CS1631" s="84">
        <v>0</v>
      </c>
      <c r="CT1631" s="84">
        <v>0</v>
      </c>
      <c r="CU1631" s="84">
        <v>0</v>
      </c>
      <c r="CV1631" s="84">
        <v>1000</v>
      </c>
      <c r="CW1631" s="84">
        <v>0</v>
      </c>
      <c r="CZ1631" s="84">
        <v>0</v>
      </c>
      <c r="DA1631" s="84">
        <v>0</v>
      </c>
      <c r="DB1631" s="84">
        <v>0</v>
      </c>
      <c r="DC1631" s="84">
        <v>0</v>
      </c>
      <c r="DD1631" s="84">
        <v>0</v>
      </c>
      <c r="DE1631" s="84">
        <v>0</v>
      </c>
      <c r="DF1631" s="84">
        <v>0</v>
      </c>
      <c r="DG1631" s="84">
        <v>1</v>
      </c>
      <c r="DI1631" s="84" t="e">
        <f>INDEX(Sheet3!$E$78:$E$1130,MATCH(A1631,Sheet3!$D$78:$D$1130,0))</f>
        <v>#N/A</v>
      </c>
      <c r="DJ1631" s="84" t="str">
        <f t="shared" si="314"/>
        <v>skill_icons.ps_vomit_splash</v>
      </c>
      <c r="DK1631" s="84" t="s">
        <v>1315</v>
      </c>
      <c r="DL1631" s="84"/>
      <c r="DM1631" s="84" t="s">
        <v>1316</v>
      </c>
      <c r="DN1631" s="69" t="str">
        <f>"造成["&amp;INDEX(Sheet5!$L$2:$L$11,MATCH(BL1631,Sheet5!$J$2:$J$11,0))&amp;":"&amp;BR1631&amp;"*"&amp;BS1631/1000&amp;"]"&amp;INDEX(Sheet5!$I$2:$I$4,MATCH(BR1631,Sheet5!$H$2:$H$4,0))&amp;"的"&amp;INDEX(Sheet5!$K$2:$K$11,MATCH(BL1631,Sheet5!$J$2:$J$11,0))</f>
        <v>造成[ui.cs_orange:203*0.3]的物理伤害。</v>
      </c>
      <c r="DO1631" s="84"/>
      <c r="DP1631" s="84"/>
      <c r="DQ1631" s="84"/>
      <c r="DR1631" s="84" t="e">
        <f>MATCH(A1631,$DX$51:$DX$69,0)</f>
        <v>#N/A</v>
      </c>
      <c r="DS1631" s="56" t="e">
        <f>MATCH(A1631,Sheet5!D:D,0)</f>
        <v>#N/A</v>
      </c>
      <c r="DT1631" s="104" t="e">
        <f>MATCH(A1631,Sheet5!F:F,0)</f>
        <v>#N/A</v>
      </c>
      <c r="DU1631" s="84">
        <v>0</v>
      </c>
      <c r="DV1631" s="84">
        <v>0</v>
      </c>
      <c r="DW1631" s="84">
        <v>0</v>
      </c>
      <c r="DX1631" s="84">
        <v>0</v>
      </c>
      <c r="DY1631" s="84">
        <v>0</v>
      </c>
    </row>
    <row r="1632" spans="1:130" ht="14.25">
      <c r="A1632" s="69">
        <v>50142</v>
      </c>
      <c r="B1632" s="69">
        <v>0</v>
      </c>
      <c r="C1632" s="69">
        <v>1</v>
      </c>
      <c r="D1632" s="69" t="s">
        <v>286</v>
      </c>
      <c r="E1632" s="69" t="s">
        <v>239</v>
      </c>
      <c r="F1632" s="69">
        <v>0</v>
      </c>
      <c r="G1632" s="69">
        <v>1</v>
      </c>
      <c r="H1632" s="69">
        <v>0</v>
      </c>
      <c r="I1632" s="69">
        <v>0</v>
      </c>
      <c r="J1632" s="69">
        <v>100</v>
      </c>
      <c r="K1632" s="69">
        <v>0</v>
      </c>
      <c r="M1632" s="69">
        <v>222</v>
      </c>
      <c r="O1632" s="69">
        <v>0</v>
      </c>
      <c r="P1632" s="69">
        <v>2</v>
      </c>
      <c r="Q1632" s="69">
        <v>0</v>
      </c>
      <c r="R1632" s="69">
        <v>2</v>
      </c>
      <c r="S1632" s="69">
        <v>512</v>
      </c>
      <c r="T1632" s="69">
        <v>10</v>
      </c>
      <c r="U1632" s="69">
        <v>0</v>
      </c>
      <c r="V1632" s="69">
        <v>0</v>
      </c>
      <c r="W1632" s="69">
        <v>0</v>
      </c>
      <c r="X1632" s="69">
        <v>0</v>
      </c>
      <c r="Y1632" s="69">
        <v>0</v>
      </c>
      <c r="Z1632" s="69">
        <v>1000</v>
      </c>
      <c r="AA1632" s="69">
        <v>2</v>
      </c>
      <c r="AB1632" s="69">
        <v>31</v>
      </c>
      <c r="AC1632" s="69">
        <v>0</v>
      </c>
      <c r="AD1632" s="69">
        <v>0</v>
      </c>
      <c r="AE1632" s="69">
        <v>0</v>
      </c>
      <c r="AF1632" s="69">
        <v>1</v>
      </c>
      <c r="AG1632" s="69">
        <v>0</v>
      </c>
      <c r="AH1632" s="69">
        <v>15</v>
      </c>
      <c r="AI1632" s="69">
        <v>544</v>
      </c>
      <c r="AJ1632" s="69">
        <v>3</v>
      </c>
      <c r="AK1632" s="69">
        <v>0</v>
      </c>
      <c r="AL1632" s="69">
        <v>0</v>
      </c>
      <c r="AM1632" s="69">
        <v>1</v>
      </c>
      <c r="AN1632" s="69">
        <v>1</v>
      </c>
      <c r="AO1632" s="69">
        <v>1</v>
      </c>
      <c r="AP1632" s="69">
        <v>2</v>
      </c>
      <c r="AQ1632" s="84">
        <v>18</v>
      </c>
      <c r="AR1632" s="69">
        <v>1.8</v>
      </c>
      <c r="AS1632" s="69">
        <v>0</v>
      </c>
      <c r="AT1632" s="69">
        <v>0</v>
      </c>
      <c r="AU1632" s="69">
        <v>0</v>
      </c>
      <c r="AV1632" s="69">
        <v>0</v>
      </c>
      <c r="AW1632" s="69">
        <v>0</v>
      </c>
      <c r="AX1632" s="69">
        <v>0</v>
      </c>
      <c r="AY1632" s="69">
        <v>0</v>
      </c>
      <c r="AZ1632" s="69">
        <v>0</v>
      </c>
      <c r="BA1632" s="69">
        <v>0</v>
      </c>
      <c r="BB1632" s="69">
        <v>0</v>
      </c>
      <c r="BC1632" s="69">
        <v>0</v>
      </c>
      <c r="BD1632" s="69">
        <v>0</v>
      </c>
      <c r="BE1632" s="69">
        <v>0</v>
      </c>
      <c r="BF1632" s="69">
        <v>0</v>
      </c>
      <c r="BG1632" s="69">
        <v>0</v>
      </c>
      <c r="BH1632" s="69">
        <v>0</v>
      </c>
      <c r="BI1632" s="69" t="s">
        <v>3630</v>
      </c>
      <c r="BK1632" s="69">
        <v>3</v>
      </c>
      <c r="BL1632" s="69">
        <v>2</v>
      </c>
      <c r="BM1632" s="69">
        <v>2</v>
      </c>
      <c r="BN1632" s="69">
        <v>31</v>
      </c>
      <c r="BO1632" s="89">
        <v>0</v>
      </c>
      <c r="BP1632" s="69">
        <v>1</v>
      </c>
      <c r="BQ1632" s="69">
        <v>1</v>
      </c>
      <c r="BR1632" s="69">
        <v>203</v>
      </c>
      <c r="BS1632" s="69">
        <v>1200</v>
      </c>
      <c r="BT1632" s="69">
        <v>0</v>
      </c>
      <c r="BU1632" s="69">
        <v>0</v>
      </c>
      <c r="BV1632" s="69">
        <v>1000</v>
      </c>
      <c r="BW1632" s="69">
        <v>223</v>
      </c>
      <c r="BY1632" s="69">
        <v>0</v>
      </c>
      <c r="BZ1632" s="69">
        <v>0</v>
      </c>
      <c r="CA1632" s="69">
        <v>31</v>
      </c>
      <c r="CB1632" s="89">
        <v>0</v>
      </c>
      <c r="CC1632" s="69">
        <v>0</v>
      </c>
      <c r="CD1632" s="69">
        <v>0</v>
      </c>
      <c r="CE1632" s="69">
        <v>0</v>
      </c>
      <c r="CF1632" s="69">
        <v>0</v>
      </c>
      <c r="CG1632" s="69">
        <v>0</v>
      </c>
      <c r="CH1632" s="69">
        <v>0</v>
      </c>
      <c r="CI1632" s="69">
        <v>0</v>
      </c>
      <c r="CJ1632" s="69">
        <v>0</v>
      </c>
      <c r="CL1632" s="69">
        <v>0</v>
      </c>
      <c r="CM1632" s="69">
        <v>0</v>
      </c>
      <c r="CN1632" s="69">
        <v>0</v>
      </c>
      <c r="CO1632" s="89">
        <v>0</v>
      </c>
      <c r="CP1632" s="69">
        <v>0</v>
      </c>
      <c r="CQ1632" s="69">
        <v>0</v>
      </c>
      <c r="CR1632" s="69">
        <v>0</v>
      </c>
      <c r="CS1632" s="69">
        <v>0</v>
      </c>
      <c r="CT1632" s="69">
        <v>0</v>
      </c>
      <c r="CU1632" s="69">
        <v>0</v>
      </c>
      <c r="CV1632" s="69">
        <v>0</v>
      </c>
      <c r="CW1632" s="69">
        <v>0</v>
      </c>
      <c r="CZ1632" s="69">
        <v>0</v>
      </c>
      <c r="DA1632" s="69">
        <v>0</v>
      </c>
      <c r="DB1632" s="69">
        <v>0</v>
      </c>
      <c r="DC1632" s="69">
        <v>0</v>
      </c>
      <c r="DD1632" s="69">
        <v>0</v>
      </c>
      <c r="DE1632" s="69">
        <v>0</v>
      </c>
      <c r="DF1632" s="69">
        <v>0</v>
      </c>
      <c r="DG1632" s="69">
        <v>1</v>
      </c>
      <c r="DI1632" s="69" t="e">
        <f>INDEX(Sheet3!$E$78:$E$1130,MATCH(A1632,Sheet3!$D$78:$D$1130,0))</f>
        <v>#N/A</v>
      </c>
      <c r="DJ1632" s="69">
        <f t="shared" si="314"/>
        <v>0</v>
      </c>
      <c r="DK1632" s="69" t="s">
        <v>2101</v>
      </c>
      <c r="DL1632" s="69"/>
      <c r="DM1632" s="69" t="s">
        <v>239</v>
      </c>
      <c r="DN1632" s="69" t="str">
        <f>"造成["&amp;INDEX(Sheet5!$L$2:$L$11,MATCH(BL1632,Sheet5!$J$2:$J$11,0))&amp;":"&amp;BR1632&amp;"*"&amp;BS1632/1000&amp;"]"&amp;INDEX(Sheet5!$I$2:$I$4,MATCH(BR1632,Sheet5!$H$2:$H$4,0))&amp;"的"&amp;INDEX(Sheet5!$K$2:$K$11,MATCH(BL1632,Sheet5!$J$2:$J$11,0))</f>
        <v>造成[ui.cs_orange:203*1.2]的物理伤害。</v>
      </c>
      <c r="DO1632" s="69"/>
      <c r="DP1632" s="69"/>
      <c r="DQ1632" s="69"/>
      <c r="DR1632" s="69" t="e">
        <f>MATCH(A1632,$DX$51:$DX$69,0)</f>
        <v>#N/A</v>
      </c>
      <c r="DS1632" s="90" t="e">
        <f>MATCH(A1632,Sheet5!D:D,0)</f>
        <v>#N/A</v>
      </c>
      <c r="DT1632" s="94" t="e">
        <f>MATCH(A1631,Sheet5!F:F,0)</f>
        <v>#N/A</v>
      </c>
      <c r="DU1632" s="69">
        <v>0</v>
      </c>
      <c r="DV1632" s="69">
        <v>0</v>
      </c>
      <c r="DW1632" s="69">
        <v>0</v>
      </c>
      <c r="DX1632" s="69">
        <v>0</v>
      </c>
      <c r="DY1632" s="69">
        <v>0</v>
      </c>
    </row>
    <row r="1633" spans="1:130" ht="14.25">
      <c r="A1633" s="84">
        <v>50143</v>
      </c>
      <c r="B1633" s="84">
        <v>0</v>
      </c>
      <c r="C1633" s="104">
        <v>1</v>
      </c>
      <c r="D1633" s="98" t="s">
        <v>1310</v>
      </c>
      <c r="E1633" s="84" t="str">
        <f>"des_"&amp;D1633</f>
        <v>des_Rotting slime</v>
      </c>
      <c r="F1633" s="104" t="s">
        <v>3415</v>
      </c>
      <c r="G1633" s="104">
        <v>1</v>
      </c>
      <c r="H1633" s="104" t="s">
        <v>400</v>
      </c>
      <c r="I1633" s="104">
        <v>0</v>
      </c>
      <c r="J1633" s="104">
        <v>0</v>
      </c>
      <c r="K1633" s="104">
        <v>0</v>
      </c>
      <c r="L1633" s="138"/>
      <c r="M1633" s="104">
        <v>0</v>
      </c>
      <c r="N1633" s="138"/>
      <c r="O1633" s="104">
        <v>0</v>
      </c>
      <c r="P1633" s="104">
        <v>34</v>
      </c>
      <c r="Q1633" s="104">
        <v>0</v>
      </c>
      <c r="R1633" s="104">
        <v>1</v>
      </c>
      <c r="S1633" s="104">
        <v>0</v>
      </c>
      <c r="T1633" s="104">
        <v>0</v>
      </c>
      <c r="U1633" s="104">
        <v>0</v>
      </c>
      <c r="V1633" s="104">
        <v>0</v>
      </c>
      <c r="W1633" s="104">
        <v>0</v>
      </c>
      <c r="X1633" s="104">
        <v>0</v>
      </c>
      <c r="Y1633" s="104">
        <v>0</v>
      </c>
      <c r="Z1633" s="104">
        <v>0</v>
      </c>
      <c r="AA1633" s="104">
        <v>2</v>
      </c>
      <c r="AB1633" s="104">
        <v>31</v>
      </c>
      <c r="AC1633" s="104">
        <v>0</v>
      </c>
      <c r="AD1633" s="104">
        <v>0</v>
      </c>
      <c r="AE1633" s="104">
        <v>0</v>
      </c>
      <c r="AF1633" s="104">
        <v>50</v>
      </c>
      <c r="AG1633" s="104">
        <v>0</v>
      </c>
      <c r="AH1633" s="104">
        <v>6</v>
      </c>
      <c r="AI1633" s="104">
        <v>0</v>
      </c>
      <c r="AJ1633" s="104">
        <v>3</v>
      </c>
      <c r="AK1633" s="104">
        <v>0</v>
      </c>
      <c r="AL1633" s="104">
        <v>0</v>
      </c>
      <c r="AM1633" s="104">
        <v>1</v>
      </c>
      <c r="AN1633" s="104">
        <v>1</v>
      </c>
      <c r="AO1633" s="104">
        <v>0</v>
      </c>
      <c r="AP1633" s="104">
        <v>0</v>
      </c>
      <c r="AQ1633" s="104">
        <v>0</v>
      </c>
      <c r="AR1633" s="104">
        <v>0</v>
      </c>
      <c r="AS1633" s="104">
        <v>0</v>
      </c>
      <c r="AT1633" s="104">
        <v>0</v>
      </c>
      <c r="AU1633" s="104">
        <v>0</v>
      </c>
      <c r="AV1633" s="104">
        <v>1</v>
      </c>
      <c r="AW1633" s="104">
        <v>1.5</v>
      </c>
      <c r="AX1633" s="104">
        <v>1</v>
      </c>
      <c r="AY1633" s="104">
        <v>5000</v>
      </c>
      <c r="AZ1633" s="104">
        <f>AY1633/5</f>
        <v>1000</v>
      </c>
      <c r="BA1633" s="104">
        <v>0</v>
      </c>
      <c r="BB1633" s="104">
        <v>0</v>
      </c>
      <c r="BC1633" s="104">
        <v>0</v>
      </c>
      <c r="BD1633" s="69">
        <v>0</v>
      </c>
      <c r="BE1633" s="69">
        <v>0</v>
      </c>
      <c r="BF1633" s="69">
        <v>0</v>
      </c>
      <c r="BG1633" s="104">
        <v>0</v>
      </c>
      <c r="BH1633" s="104">
        <v>0</v>
      </c>
      <c r="BI1633" s="84"/>
      <c r="BJ1633" s="138"/>
      <c r="BK1633" s="104">
        <v>3</v>
      </c>
      <c r="BL1633" s="104">
        <v>2</v>
      </c>
      <c r="BM1633" s="104">
        <v>2</v>
      </c>
      <c r="BN1633" s="104">
        <v>31</v>
      </c>
      <c r="BO1633" s="164">
        <v>0</v>
      </c>
      <c r="BP1633" s="104">
        <v>1</v>
      </c>
      <c r="BQ1633" s="104">
        <v>1</v>
      </c>
      <c r="BR1633" s="104">
        <v>203</v>
      </c>
      <c r="BS1633" s="84">
        <v>300</v>
      </c>
      <c r="BT1633" s="104">
        <v>0</v>
      </c>
      <c r="BU1633" s="104">
        <v>0</v>
      </c>
      <c r="BV1633" s="104">
        <v>1000</v>
      </c>
      <c r="BW1633" s="104">
        <v>1223</v>
      </c>
      <c r="BX1633" s="138"/>
      <c r="BY1633" s="104">
        <v>0</v>
      </c>
      <c r="BZ1633" s="104">
        <v>0</v>
      </c>
      <c r="CA1633" s="104">
        <v>31</v>
      </c>
      <c r="CB1633" s="164">
        <v>0</v>
      </c>
      <c r="CC1633" s="104">
        <v>0</v>
      </c>
      <c r="CD1633" s="104">
        <v>0</v>
      </c>
      <c r="CE1633" s="104">
        <v>0</v>
      </c>
      <c r="CF1633" s="104">
        <v>0</v>
      </c>
      <c r="CG1633" s="104">
        <v>0</v>
      </c>
      <c r="CH1633" s="104">
        <v>0</v>
      </c>
      <c r="CI1633" s="104">
        <v>0</v>
      </c>
      <c r="CJ1633" s="104">
        <v>1224</v>
      </c>
      <c r="CK1633" s="138"/>
      <c r="CL1633" s="104">
        <v>0</v>
      </c>
      <c r="CM1633" s="104">
        <v>0</v>
      </c>
      <c r="CN1633" s="104">
        <v>0</v>
      </c>
      <c r="CO1633" s="164">
        <v>0</v>
      </c>
      <c r="CP1633" s="104">
        <v>0</v>
      </c>
      <c r="CQ1633" s="104">
        <v>0</v>
      </c>
      <c r="CR1633" s="104">
        <v>0</v>
      </c>
      <c r="CS1633" s="104">
        <v>0</v>
      </c>
      <c r="CT1633" s="104">
        <v>0</v>
      </c>
      <c r="CU1633" s="104">
        <v>0</v>
      </c>
      <c r="CV1633" s="104">
        <v>0</v>
      </c>
      <c r="CW1633" s="104">
        <v>0</v>
      </c>
      <c r="CX1633" s="138"/>
      <c r="CY1633" s="138"/>
      <c r="CZ1633" s="104">
        <v>0</v>
      </c>
      <c r="DA1633" s="104">
        <v>0</v>
      </c>
      <c r="DB1633" s="84">
        <v>85</v>
      </c>
      <c r="DC1633" s="84">
        <v>0</v>
      </c>
      <c r="DD1633" s="84">
        <v>0</v>
      </c>
      <c r="DE1633" s="84">
        <v>0</v>
      </c>
      <c r="DF1633" s="84">
        <v>0</v>
      </c>
      <c r="DG1633" s="104">
        <v>1</v>
      </c>
      <c r="DH1633" s="138"/>
      <c r="DI1633" s="104" t="e">
        <v>#N/A</v>
      </c>
      <c r="DJ1633" s="104" t="s">
        <v>2012</v>
      </c>
      <c r="DK1633" s="138" t="s">
        <v>1857</v>
      </c>
      <c r="DL1633" s="104"/>
      <c r="DM1633" s="104" t="s">
        <v>3159</v>
      </c>
      <c r="DN1633" s="69" t="str">
        <f>"造成["&amp;INDEX(Sheet5!$L$2:$L$11,MATCH(BL1633,Sheet5!$J$2:$J$11,0))&amp;":"&amp;BR1633&amp;"*"&amp;BS1633/1000&amp;"]"&amp;INDEX(Sheet5!$I$2:$I$4,MATCH(BR1633,Sheet5!$H$2:$H$4,0))&amp;"的"&amp;INDEX(Sheet5!$K$2:$K$11,MATCH(BL1633,Sheet5!$J$2:$J$11,0))</f>
        <v>造成[ui.cs_orange:203*0.3]的物理伤害。</v>
      </c>
      <c r="DO1633" s="104"/>
      <c r="DP1633" s="104" t="e">
        <v>#N/A</v>
      </c>
      <c r="DQ1633" s="138">
        <v>90</v>
      </c>
      <c r="DR1633" s="104" t="e">
        <v>#N/A</v>
      </c>
      <c r="DS1633" s="104">
        <v>0</v>
      </c>
      <c r="DT1633" s="104">
        <v>0</v>
      </c>
      <c r="DU1633" s="104">
        <v>0</v>
      </c>
      <c r="DV1633" s="104">
        <v>0</v>
      </c>
      <c r="DW1633" s="104">
        <v>0</v>
      </c>
      <c r="DX1633" s="138"/>
      <c r="DY1633" s="138"/>
      <c r="DZ1633" s="138"/>
    </row>
    <row r="1634" spans="1:130" ht="14.25">
      <c r="A1634" s="69">
        <v>40058</v>
      </c>
      <c r="B1634" s="69">
        <v>0</v>
      </c>
      <c r="C1634" s="69">
        <v>1</v>
      </c>
      <c r="D1634" s="69" t="s">
        <v>3749</v>
      </c>
      <c r="E1634" s="69" t="s">
        <v>239</v>
      </c>
      <c r="F1634" s="69">
        <v>0</v>
      </c>
      <c r="G1634" s="69">
        <v>1</v>
      </c>
      <c r="H1634" s="69" t="s">
        <v>3750</v>
      </c>
      <c r="I1634" s="69">
        <v>1000</v>
      </c>
      <c r="J1634" s="69">
        <v>866</v>
      </c>
      <c r="K1634" s="69">
        <v>2000</v>
      </c>
      <c r="M1634" s="69">
        <v>476</v>
      </c>
      <c r="O1634" s="69">
        <v>0</v>
      </c>
      <c r="P1634" s="69">
        <v>11</v>
      </c>
      <c r="Q1634" s="69">
        <v>0</v>
      </c>
      <c r="R1634" s="69">
        <f t="shared" ref="R1634:R1635" si="315">IF(S1634&gt;0,2,1)</f>
        <v>1</v>
      </c>
      <c r="S1634" s="69">
        <v>0</v>
      </c>
      <c r="T1634" s="69">
        <v>0</v>
      </c>
      <c r="U1634" s="69">
        <v>0</v>
      </c>
      <c r="V1634" s="69">
        <v>0</v>
      </c>
      <c r="W1634" s="69">
        <v>0</v>
      </c>
      <c r="X1634" s="69">
        <v>10</v>
      </c>
      <c r="Y1634" s="69">
        <v>10</v>
      </c>
      <c r="Z1634" s="69">
        <v>3000</v>
      </c>
      <c r="AA1634" s="69">
        <v>2</v>
      </c>
      <c r="AB1634" s="69">
        <v>31</v>
      </c>
      <c r="AC1634" s="69">
        <v>0</v>
      </c>
      <c r="AD1634" s="69">
        <v>0</v>
      </c>
      <c r="AE1634" s="69">
        <v>0</v>
      </c>
      <c r="AF1634" s="69">
        <v>1</v>
      </c>
      <c r="AG1634" s="69">
        <v>0</v>
      </c>
      <c r="AH1634" s="69">
        <v>10</v>
      </c>
      <c r="AI1634" s="69">
        <v>244</v>
      </c>
      <c r="AJ1634" s="69">
        <v>0</v>
      </c>
      <c r="AK1634" s="69">
        <v>0</v>
      </c>
      <c r="AL1634" s="69">
        <v>0</v>
      </c>
      <c r="AM1634" s="69">
        <v>1</v>
      </c>
      <c r="AN1634" s="69">
        <v>1</v>
      </c>
      <c r="AO1634" s="69">
        <v>1</v>
      </c>
      <c r="AP1634" s="69">
        <v>1</v>
      </c>
      <c r="AQ1634" s="84">
        <v>20</v>
      </c>
      <c r="AR1634" s="69">
        <v>2</v>
      </c>
      <c r="AS1634" s="69">
        <v>0</v>
      </c>
      <c r="AT1634" s="69">
        <v>0</v>
      </c>
      <c r="AU1634" s="69">
        <v>0</v>
      </c>
      <c r="AV1634" s="69">
        <v>0</v>
      </c>
      <c r="AW1634" s="69">
        <v>0</v>
      </c>
      <c r="AX1634" s="69">
        <v>0</v>
      </c>
      <c r="AY1634" s="69">
        <v>0</v>
      </c>
      <c r="AZ1634" s="69">
        <v>0</v>
      </c>
      <c r="BA1634" s="69">
        <v>0</v>
      </c>
      <c r="BB1634" s="69">
        <v>0</v>
      </c>
      <c r="BC1634" s="69">
        <v>0</v>
      </c>
      <c r="BD1634" s="69">
        <v>0</v>
      </c>
      <c r="BE1634" s="69">
        <v>0</v>
      </c>
      <c r="BF1634" s="69">
        <v>0</v>
      </c>
      <c r="BG1634" s="69">
        <v>500</v>
      </c>
      <c r="BH1634" s="69">
        <v>0</v>
      </c>
      <c r="BI1634" s="69" t="s">
        <v>3751</v>
      </c>
      <c r="BK1634" s="69">
        <v>3</v>
      </c>
      <c r="BL1634" s="69">
        <v>0</v>
      </c>
      <c r="BM1634" s="69">
        <v>0</v>
      </c>
      <c r="BN1634" s="69">
        <v>0</v>
      </c>
      <c r="BO1634" s="89">
        <v>0</v>
      </c>
      <c r="BP1634" s="69">
        <v>0</v>
      </c>
      <c r="BQ1634" s="69">
        <v>0</v>
      </c>
      <c r="BR1634" s="69">
        <v>0</v>
      </c>
      <c r="BS1634" s="69">
        <v>0</v>
      </c>
      <c r="BT1634" s="69">
        <v>0</v>
      </c>
      <c r="BU1634" s="69">
        <v>0</v>
      </c>
      <c r="BV1634" s="69">
        <v>1000</v>
      </c>
      <c r="BW1634" s="69">
        <v>245</v>
      </c>
      <c r="BY1634" s="69">
        <v>0</v>
      </c>
      <c r="BZ1634" s="69">
        <v>0</v>
      </c>
      <c r="CA1634" s="69">
        <v>31</v>
      </c>
      <c r="CB1634" s="89">
        <v>0</v>
      </c>
      <c r="CC1634" s="69">
        <v>0</v>
      </c>
      <c r="CD1634" s="69">
        <v>0</v>
      </c>
      <c r="CE1634" s="69">
        <v>0</v>
      </c>
      <c r="CF1634" s="69">
        <v>0</v>
      </c>
      <c r="CG1634" s="69">
        <v>0</v>
      </c>
      <c r="CH1634" s="69">
        <v>0</v>
      </c>
      <c r="CI1634" s="69">
        <v>0</v>
      </c>
      <c r="CJ1634" s="69">
        <v>0</v>
      </c>
      <c r="CL1634" s="69">
        <v>0</v>
      </c>
      <c r="CM1634" s="69">
        <v>0</v>
      </c>
      <c r="CN1634" s="69">
        <v>0</v>
      </c>
      <c r="CO1634" s="89">
        <v>0</v>
      </c>
      <c r="CP1634" s="69">
        <v>0</v>
      </c>
      <c r="CQ1634" s="69">
        <v>0</v>
      </c>
      <c r="CR1634" s="69">
        <v>0</v>
      </c>
      <c r="CS1634" s="69">
        <v>0</v>
      </c>
      <c r="CT1634" s="89">
        <v>0</v>
      </c>
      <c r="CU1634" s="69">
        <v>0</v>
      </c>
      <c r="CV1634" s="69">
        <v>0</v>
      </c>
      <c r="CW1634" s="69">
        <v>0</v>
      </c>
      <c r="CZ1634" s="69">
        <v>0</v>
      </c>
      <c r="DA1634" s="69">
        <v>0</v>
      </c>
      <c r="DB1634" s="69">
        <v>0</v>
      </c>
      <c r="DC1634" s="69">
        <v>0</v>
      </c>
      <c r="DD1634" s="69">
        <v>0</v>
      </c>
      <c r="DE1634" s="69">
        <v>0</v>
      </c>
      <c r="DF1634" s="69">
        <v>0</v>
      </c>
      <c r="DG1634" s="69">
        <v>1</v>
      </c>
      <c r="DI1634" s="69" t="e">
        <f>INDEX(Sheet3!$E$78:$E$1130,MATCH(A1634,Sheet3!$D$78:$D$1130,0))</f>
        <v>#N/A</v>
      </c>
      <c r="DJ1634" s="69">
        <f t="shared" ref="DJ1634:DJ1656" si="316">IFERROR(DI1634,F1634)</f>
        <v>0</v>
      </c>
      <c r="DK1634" s="69" t="s">
        <v>3752</v>
      </c>
      <c r="DL1634" s="69"/>
      <c r="DM1634" s="69" t="s">
        <v>239</v>
      </c>
      <c r="DN1634" s="69" t="e">
        <f>"造成["&amp;INDEX(Sheet5!$L$2:$L$11,MATCH(BL1634,Sheet5!$J$2:$J$11,0))&amp;":"&amp;BR1634&amp;"*"&amp;BS1634/1000&amp;"]"&amp;INDEX(Sheet5!$I$2:$I$4,MATCH(BR1634,Sheet5!$H$2:$H$4,0))&amp;"的"&amp;INDEX(Sheet5!$K$2:$K$11,MATCH(BL1634,Sheet5!$J$2:$J$11,0))</f>
        <v>#N/A</v>
      </c>
      <c r="DO1634" s="69"/>
      <c r="DP1634" s="69"/>
      <c r="DQ1634" s="69"/>
      <c r="DR1634" s="69" t="e">
        <f t="shared" ref="DR1634:DR1641" si="317">MATCH(A1634,$DX$51:$DX$69,0)</f>
        <v>#N/A</v>
      </c>
      <c r="DS1634" s="90" t="e">
        <f>MATCH(A1634,Sheet5!D:D,0)</f>
        <v>#N/A</v>
      </c>
      <c r="DT1634" s="94" t="e">
        <f>MATCH(A1634,Sheet5!F:F,0)</f>
        <v>#N/A</v>
      </c>
      <c r="DU1634" s="69">
        <v>0</v>
      </c>
      <c r="DV1634" s="69">
        <v>0</v>
      </c>
      <c r="DW1634" s="69">
        <v>0</v>
      </c>
      <c r="DX1634" s="69">
        <v>0</v>
      </c>
      <c r="DY1634" s="69">
        <v>0</v>
      </c>
    </row>
    <row r="1635" spans="1:130" ht="14.25">
      <c r="A1635" s="69">
        <v>40059</v>
      </c>
      <c r="B1635" s="69">
        <v>0</v>
      </c>
      <c r="C1635" s="69">
        <v>1</v>
      </c>
      <c r="D1635" s="69" t="s">
        <v>3753</v>
      </c>
      <c r="E1635" s="69" t="s">
        <v>239</v>
      </c>
      <c r="F1635" s="69">
        <v>0</v>
      </c>
      <c r="G1635" s="69">
        <v>1</v>
      </c>
      <c r="H1635" s="69" t="s">
        <v>3754</v>
      </c>
      <c r="I1635" s="69">
        <v>3000</v>
      </c>
      <c r="J1635" s="69">
        <v>400</v>
      </c>
      <c r="K1635" s="69">
        <v>3000</v>
      </c>
      <c r="M1635" s="69">
        <v>474</v>
      </c>
      <c r="O1635" s="69">
        <v>0</v>
      </c>
      <c r="P1635" s="69">
        <v>11</v>
      </c>
      <c r="Q1635" s="69">
        <v>0</v>
      </c>
      <c r="R1635" s="69">
        <f t="shared" si="315"/>
        <v>1</v>
      </c>
      <c r="S1635" s="69">
        <v>0</v>
      </c>
      <c r="T1635" s="69">
        <v>0</v>
      </c>
      <c r="U1635" s="69">
        <v>0</v>
      </c>
      <c r="V1635" s="69">
        <v>0</v>
      </c>
      <c r="W1635" s="69">
        <v>0</v>
      </c>
      <c r="X1635" s="69">
        <v>10</v>
      </c>
      <c r="Y1635" s="69">
        <v>10</v>
      </c>
      <c r="Z1635" s="69">
        <v>3000</v>
      </c>
      <c r="AA1635" s="69">
        <v>2</v>
      </c>
      <c r="AB1635" s="69">
        <v>31</v>
      </c>
      <c r="AC1635" s="69">
        <v>0</v>
      </c>
      <c r="AD1635" s="69">
        <v>0</v>
      </c>
      <c r="AE1635" s="69">
        <v>0</v>
      </c>
      <c r="AF1635" s="69">
        <v>1</v>
      </c>
      <c r="AG1635" s="69">
        <v>0</v>
      </c>
      <c r="AH1635" s="69">
        <v>10</v>
      </c>
      <c r="AI1635" s="69">
        <v>244</v>
      </c>
      <c r="AJ1635" s="69">
        <v>0</v>
      </c>
      <c r="AK1635" s="69">
        <v>0</v>
      </c>
      <c r="AL1635" s="69">
        <v>0</v>
      </c>
      <c r="AM1635" s="69">
        <v>1</v>
      </c>
      <c r="AN1635" s="69">
        <v>1</v>
      </c>
      <c r="AO1635" s="69">
        <v>1</v>
      </c>
      <c r="AP1635" s="69">
        <v>1</v>
      </c>
      <c r="AQ1635" s="84">
        <v>20</v>
      </c>
      <c r="AR1635" s="69">
        <v>2</v>
      </c>
      <c r="AS1635" s="69">
        <v>0</v>
      </c>
      <c r="AT1635" s="69">
        <v>0</v>
      </c>
      <c r="AU1635" s="69">
        <v>0</v>
      </c>
      <c r="AV1635" s="69">
        <v>0</v>
      </c>
      <c r="AW1635" s="69">
        <v>0</v>
      </c>
      <c r="AX1635" s="69">
        <v>0</v>
      </c>
      <c r="AY1635" s="69">
        <v>0</v>
      </c>
      <c r="AZ1635" s="69">
        <v>0</v>
      </c>
      <c r="BA1635" s="69">
        <v>0</v>
      </c>
      <c r="BB1635" s="69">
        <v>0</v>
      </c>
      <c r="BC1635" s="69">
        <v>0</v>
      </c>
      <c r="BD1635" s="69">
        <v>0</v>
      </c>
      <c r="BE1635" s="69">
        <v>0</v>
      </c>
      <c r="BF1635" s="69">
        <v>0</v>
      </c>
      <c r="BG1635" s="69">
        <v>500</v>
      </c>
      <c r="BH1635" s="69">
        <v>0</v>
      </c>
      <c r="BI1635" s="69" t="s">
        <v>3755</v>
      </c>
      <c r="BK1635" s="69">
        <v>3</v>
      </c>
      <c r="BL1635" s="69">
        <v>18</v>
      </c>
      <c r="BM1635" s="69">
        <v>7</v>
      </c>
      <c r="BN1635" s="69">
        <v>64</v>
      </c>
      <c r="BO1635" s="89">
        <v>0</v>
      </c>
      <c r="BP1635" s="69">
        <v>5</v>
      </c>
      <c r="BQ1635" s="69">
        <v>0</v>
      </c>
      <c r="BR1635" s="69">
        <v>0</v>
      </c>
      <c r="BS1635" s="69">
        <v>500000</v>
      </c>
      <c r="BT1635" s="69">
        <v>0</v>
      </c>
      <c r="BU1635" s="69">
        <v>0</v>
      </c>
      <c r="BV1635" s="69">
        <v>1000</v>
      </c>
      <c r="BW1635" s="69">
        <v>245</v>
      </c>
      <c r="BY1635" s="69">
        <v>0</v>
      </c>
      <c r="BZ1635" s="69">
        <v>0</v>
      </c>
      <c r="CA1635" s="69">
        <v>31</v>
      </c>
      <c r="CB1635" s="89">
        <v>0</v>
      </c>
      <c r="CC1635" s="69">
        <v>0</v>
      </c>
      <c r="CD1635" s="69">
        <v>0</v>
      </c>
      <c r="CE1635" s="69">
        <v>0</v>
      </c>
      <c r="CF1635" s="69">
        <v>0</v>
      </c>
      <c r="CG1635" s="69">
        <v>0</v>
      </c>
      <c r="CH1635" s="69">
        <v>0</v>
      </c>
      <c r="CI1635" s="69">
        <v>0</v>
      </c>
      <c r="CJ1635" s="69">
        <v>0</v>
      </c>
      <c r="CL1635" s="69">
        <v>0</v>
      </c>
      <c r="CM1635" s="69">
        <v>0</v>
      </c>
      <c r="CN1635" s="69">
        <v>0</v>
      </c>
      <c r="CO1635" s="89">
        <v>0</v>
      </c>
      <c r="CP1635" s="69">
        <v>0</v>
      </c>
      <c r="CQ1635" s="69">
        <v>0</v>
      </c>
      <c r="CR1635" s="69">
        <v>0</v>
      </c>
      <c r="CS1635" s="69">
        <v>0</v>
      </c>
      <c r="CT1635" s="89">
        <v>0</v>
      </c>
      <c r="CU1635" s="69">
        <v>0</v>
      </c>
      <c r="CV1635" s="69">
        <v>0</v>
      </c>
      <c r="CW1635" s="69">
        <v>0</v>
      </c>
      <c r="CZ1635" s="69">
        <v>0</v>
      </c>
      <c r="DA1635" s="69">
        <v>0</v>
      </c>
      <c r="DB1635" s="69">
        <v>0</v>
      </c>
      <c r="DC1635" s="69">
        <v>0</v>
      </c>
      <c r="DD1635" s="69">
        <v>0</v>
      </c>
      <c r="DE1635" s="69">
        <v>0</v>
      </c>
      <c r="DF1635" s="69">
        <v>0</v>
      </c>
      <c r="DG1635" s="69">
        <v>1</v>
      </c>
      <c r="DI1635" s="69" t="e">
        <f>INDEX([4]Sheet3!$E$78:$E$1130,MATCH(A1635,[4]Sheet3!$D$78:$D$1130,0))</f>
        <v>#N/A</v>
      </c>
      <c r="DJ1635" s="69">
        <f t="shared" si="316"/>
        <v>0</v>
      </c>
      <c r="DK1635" s="69" t="s">
        <v>3756</v>
      </c>
      <c r="DL1635" s="69"/>
      <c r="DM1635" s="69" t="s">
        <v>239</v>
      </c>
      <c r="DN1635" s="69" t="e">
        <f>"造成["&amp;INDEX(Sheet5!$L$2:$L$11,MATCH(BL1635,Sheet5!$J$2:$J$11,0))&amp;":"&amp;BR1635&amp;"*"&amp;BS1635/1000&amp;"]"&amp;INDEX(Sheet5!$I$2:$I$4,MATCH(BR1635,Sheet5!$H$2:$H$4,0))&amp;"的"&amp;INDEX(Sheet5!$K$2:$K$11,MATCH(BL1635,Sheet5!$J$2:$J$11,0))</f>
        <v>#N/A</v>
      </c>
      <c r="DO1635" s="69"/>
      <c r="DP1635" s="69"/>
      <c r="DQ1635" s="69"/>
      <c r="DR1635" s="69" t="e">
        <f t="shared" si="317"/>
        <v>#N/A</v>
      </c>
      <c r="DS1635" s="90" t="e">
        <f>MATCH(A1635,Sheet5!D:D,0)</f>
        <v>#N/A</v>
      </c>
      <c r="DT1635" s="94" t="e">
        <f>MATCH(A1635,Sheet5!F:F,0)</f>
        <v>#N/A</v>
      </c>
      <c r="DU1635" s="69">
        <v>0</v>
      </c>
      <c r="DV1635" s="69">
        <v>0</v>
      </c>
      <c r="DW1635" s="69">
        <v>0</v>
      </c>
      <c r="DX1635" s="69">
        <v>0</v>
      </c>
      <c r="DY1635" s="69">
        <v>0</v>
      </c>
    </row>
    <row r="1636" spans="1:130" ht="12.75" customHeight="1">
      <c r="A1636" s="69">
        <v>40060</v>
      </c>
      <c r="B1636" s="69">
        <v>0</v>
      </c>
      <c r="C1636" s="69">
        <v>1</v>
      </c>
      <c r="D1636" s="69" t="s">
        <v>3757</v>
      </c>
      <c r="E1636" s="69" t="s">
        <v>239</v>
      </c>
      <c r="F1636" s="69">
        <v>0</v>
      </c>
      <c r="G1636" s="69">
        <v>1</v>
      </c>
      <c r="H1636" s="69" t="s">
        <v>703</v>
      </c>
      <c r="I1636" s="69">
        <v>0</v>
      </c>
      <c r="J1636" s="69">
        <v>0</v>
      </c>
      <c r="K1636" s="69">
        <v>0</v>
      </c>
      <c r="M1636" s="69">
        <v>0</v>
      </c>
      <c r="O1636" s="69">
        <v>0</v>
      </c>
      <c r="P1636" s="69">
        <v>1</v>
      </c>
      <c r="Q1636" s="69">
        <v>0</v>
      </c>
      <c r="R1636" s="69">
        <v>1</v>
      </c>
      <c r="S1636" s="69">
        <v>0</v>
      </c>
      <c r="T1636" s="69">
        <v>0</v>
      </c>
      <c r="U1636" s="69">
        <v>0</v>
      </c>
      <c r="V1636" s="69">
        <v>0</v>
      </c>
      <c r="W1636" s="69">
        <v>0</v>
      </c>
      <c r="X1636" s="69">
        <v>0</v>
      </c>
      <c r="Y1636" s="69">
        <v>0</v>
      </c>
      <c r="Z1636" s="69">
        <v>250</v>
      </c>
      <c r="AA1636" s="69">
        <v>7</v>
      </c>
      <c r="AB1636" s="69">
        <v>64</v>
      </c>
      <c r="AC1636" s="69">
        <v>0</v>
      </c>
      <c r="AD1636" s="69">
        <v>0</v>
      </c>
      <c r="AE1636" s="69">
        <v>0</v>
      </c>
      <c r="AF1636" s="69">
        <v>1</v>
      </c>
      <c r="AG1636" s="69">
        <v>0</v>
      </c>
      <c r="AH1636" s="69">
        <v>2</v>
      </c>
      <c r="AI1636" s="69">
        <v>0</v>
      </c>
      <c r="AJ1636" s="69">
        <v>0</v>
      </c>
      <c r="AK1636" s="69">
        <v>0</v>
      </c>
      <c r="AL1636" s="69">
        <v>0</v>
      </c>
      <c r="AM1636" s="69">
        <v>1</v>
      </c>
      <c r="AN1636" s="69">
        <v>1</v>
      </c>
      <c r="AO1636" s="69">
        <v>0</v>
      </c>
      <c r="AP1636" s="69">
        <v>0</v>
      </c>
      <c r="AQ1636" s="84">
        <v>0</v>
      </c>
      <c r="AR1636" s="69">
        <v>0</v>
      </c>
      <c r="AS1636" s="69">
        <v>0</v>
      </c>
      <c r="AT1636" s="69">
        <v>0</v>
      </c>
      <c r="AU1636" s="69">
        <v>0</v>
      </c>
      <c r="AV1636" s="69">
        <v>0</v>
      </c>
      <c r="AW1636" s="69">
        <v>0</v>
      </c>
      <c r="AX1636" s="69">
        <v>0</v>
      </c>
      <c r="AY1636" s="69">
        <v>0</v>
      </c>
      <c r="AZ1636" s="69">
        <v>0</v>
      </c>
      <c r="BA1636" s="69">
        <v>0</v>
      </c>
      <c r="BB1636" s="69">
        <v>0</v>
      </c>
      <c r="BC1636" s="69">
        <v>0</v>
      </c>
      <c r="BD1636" s="69">
        <v>0</v>
      </c>
      <c r="BE1636" s="69">
        <v>0</v>
      </c>
      <c r="BF1636" s="69">
        <v>0</v>
      </c>
      <c r="BG1636" s="69">
        <v>0</v>
      </c>
      <c r="BH1636" s="69">
        <v>0</v>
      </c>
      <c r="BI1636" s="69" t="s">
        <v>3758</v>
      </c>
      <c r="BK1636" s="69">
        <v>3</v>
      </c>
      <c r="BL1636" s="69">
        <v>30</v>
      </c>
      <c r="BM1636" s="69">
        <v>7</v>
      </c>
      <c r="BN1636" s="69">
        <v>64</v>
      </c>
      <c r="BO1636" s="89">
        <v>0</v>
      </c>
      <c r="BP1636" s="69">
        <v>0</v>
      </c>
      <c r="BQ1636" s="69">
        <v>1</v>
      </c>
      <c r="BR1636" s="69">
        <v>1</v>
      </c>
      <c r="BS1636" s="69">
        <v>100</v>
      </c>
      <c r="BT1636" s="69">
        <v>0</v>
      </c>
      <c r="BU1636" s="69">
        <v>0</v>
      </c>
      <c r="BV1636" s="69">
        <v>1000</v>
      </c>
      <c r="BW1636" s="69">
        <v>466</v>
      </c>
      <c r="BY1636" s="69">
        <v>0</v>
      </c>
      <c r="BZ1636" s="69">
        <v>0</v>
      </c>
      <c r="CA1636" s="69">
        <v>31</v>
      </c>
      <c r="CB1636" s="89">
        <v>0</v>
      </c>
      <c r="CC1636" s="69">
        <v>0</v>
      </c>
      <c r="CD1636" s="69">
        <v>0</v>
      </c>
      <c r="CE1636" s="69">
        <v>0</v>
      </c>
      <c r="CF1636" s="69">
        <v>0</v>
      </c>
      <c r="CG1636" s="69">
        <v>0</v>
      </c>
      <c r="CH1636" s="69">
        <v>0</v>
      </c>
      <c r="CI1636" s="69">
        <v>0</v>
      </c>
      <c r="CJ1636" s="69">
        <v>0</v>
      </c>
      <c r="CL1636" s="69">
        <v>0</v>
      </c>
      <c r="CM1636" s="69">
        <v>0</v>
      </c>
      <c r="CN1636" s="69">
        <v>0</v>
      </c>
      <c r="CO1636" s="89">
        <v>0</v>
      </c>
      <c r="CP1636" s="69">
        <v>0</v>
      </c>
      <c r="CQ1636" s="69">
        <v>0</v>
      </c>
      <c r="CR1636" s="69">
        <v>0</v>
      </c>
      <c r="CS1636" s="69">
        <v>0</v>
      </c>
      <c r="CT1636" s="89">
        <v>0</v>
      </c>
      <c r="CU1636" s="69">
        <v>0</v>
      </c>
      <c r="CV1636" s="69">
        <v>0</v>
      </c>
      <c r="CW1636" s="69">
        <v>0</v>
      </c>
      <c r="CZ1636" s="69">
        <v>0</v>
      </c>
      <c r="DA1636" s="69">
        <v>0</v>
      </c>
      <c r="DB1636" s="69">
        <v>0</v>
      </c>
      <c r="DC1636" s="69">
        <v>0</v>
      </c>
      <c r="DD1636" s="69">
        <v>0</v>
      </c>
      <c r="DE1636" s="69">
        <v>0</v>
      </c>
      <c r="DF1636" s="69">
        <v>0</v>
      </c>
      <c r="DG1636" s="69">
        <v>1</v>
      </c>
      <c r="DI1636" s="69" t="e">
        <f>INDEX(Sheet3!$E$78:$E$1130,MATCH(A1636,Sheet3!$D$78:$D$1130,0))</f>
        <v>#N/A</v>
      </c>
      <c r="DJ1636" s="69">
        <f t="shared" si="316"/>
        <v>0</v>
      </c>
      <c r="DK1636" s="69" t="s">
        <v>3759</v>
      </c>
      <c r="DL1636" s="69"/>
      <c r="DM1636" s="69" t="s">
        <v>239</v>
      </c>
      <c r="DN1636" s="69" t="e">
        <f>"造成["&amp;INDEX(Sheet5!$L$2:$L$11,MATCH(BL1636,Sheet5!$J$2:$J$11,0))&amp;":"&amp;BR1636&amp;"*"&amp;BS1636/1000&amp;"]"&amp;INDEX(Sheet5!$I$2:$I$4,MATCH(BR1636,Sheet5!$H$2:$H$4,0))&amp;"的"&amp;INDEX(Sheet5!$K$2:$K$11,MATCH(BL1636,Sheet5!$J$2:$J$11,0))</f>
        <v>#N/A</v>
      </c>
      <c r="DO1636" s="69"/>
      <c r="DP1636" s="69"/>
      <c r="DQ1636" s="69"/>
      <c r="DR1636" s="69" t="e">
        <f t="shared" si="317"/>
        <v>#N/A</v>
      </c>
      <c r="DS1636" s="90" t="e">
        <f>MATCH(A1636,Sheet5!D:D,0)</f>
        <v>#N/A</v>
      </c>
      <c r="DT1636" s="94" t="e">
        <f>MATCH(A1636,Sheet5!F:F,0)</f>
        <v>#N/A</v>
      </c>
      <c r="DU1636" s="69">
        <v>0</v>
      </c>
      <c r="DV1636" s="69">
        <v>0</v>
      </c>
      <c r="DW1636" s="69">
        <v>0</v>
      </c>
      <c r="DX1636" s="69">
        <v>0</v>
      </c>
      <c r="DY1636" s="69">
        <v>0</v>
      </c>
    </row>
    <row r="1637" spans="1:130" ht="14.25">
      <c r="A1637" s="69">
        <v>40061</v>
      </c>
      <c r="B1637" s="69">
        <v>0</v>
      </c>
      <c r="C1637" s="69">
        <v>1</v>
      </c>
      <c r="D1637" s="69" t="s">
        <v>3760</v>
      </c>
      <c r="E1637" s="69" t="s">
        <v>239</v>
      </c>
      <c r="F1637" s="69">
        <v>0</v>
      </c>
      <c r="G1637" s="69">
        <v>1</v>
      </c>
      <c r="H1637" s="69" t="s">
        <v>703</v>
      </c>
      <c r="I1637" s="69">
        <v>500</v>
      </c>
      <c r="J1637" s="69">
        <v>0</v>
      </c>
      <c r="K1637" s="69">
        <v>1000</v>
      </c>
      <c r="M1637" s="69">
        <v>0</v>
      </c>
      <c r="O1637" s="69">
        <v>0</v>
      </c>
      <c r="P1637" s="69">
        <v>1</v>
      </c>
      <c r="Q1637" s="69">
        <v>0</v>
      </c>
      <c r="R1637" s="69">
        <v>1</v>
      </c>
      <c r="S1637" s="69">
        <v>0</v>
      </c>
      <c r="T1637" s="69">
        <v>0</v>
      </c>
      <c r="U1637" s="69">
        <v>0</v>
      </c>
      <c r="V1637" s="69">
        <v>0</v>
      </c>
      <c r="W1637" s="69">
        <v>0</v>
      </c>
      <c r="X1637" s="69">
        <v>0</v>
      </c>
      <c r="Y1637" s="69">
        <v>0</v>
      </c>
      <c r="Z1637" s="69">
        <v>1000</v>
      </c>
      <c r="AA1637" s="69">
        <v>7</v>
      </c>
      <c r="AB1637" s="69">
        <v>64</v>
      </c>
      <c r="AC1637" s="69">
        <v>0</v>
      </c>
      <c r="AD1637" s="69">
        <v>0</v>
      </c>
      <c r="AE1637" s="69">
        <v>0</v>
      </c>
      <c r="AF1637" s="69">
        <v>1</v>
      </c>
      <c r="AG1637" s="69">
        <v>0</v>
      </c>
      <c r="AH1637" s="69">
        <v>2</v>
      </c>
      <c r="AI1637" s="69">
        <v>0</v>
      </c>
      <c r="AJ1637" s="69">
        <v>0</v>
      </c>
      <c r="AK1637" s="69">
        <v>0</v>
      </c>
      <c r="AL1637" s="69">
        <v>0</v>
      </c>
      <c r="AM1637" s="69">
        <v>1</v>
      </c>
      <c r="AN1637" s="69">
        <v>1</v>
      </c>
      <c r="AO1637" s="69">
        <v>0</v>
      </c>
      <c r="AP1637" s="69">
        <v>0</v>
      </c>
      <c r="AQ1637" s="84">
        <v>0</v>
      </c>
      <c r="AR1637" s="69">
        <v>0</v>
      </c>
      <c r="AS1637" s="69">
        <v>0</v>
      </c>
      <c r="AT1637" s="69">
        <v>0</v>
      </c>
      <c r="AU1637" s="69">
        <v>0</v>
      </c>
      <c r="AV1637" s="69">
        <v>0</v>
      </c>
      <c r="AW1637" s="69">
        <v>0</v>
      </c>
      <c r="AX1637" s="69">
        <v>0</v>
      </c>
      <c r="AY1637" s="69">
        <v>0</v>
      </c>
      <c r="AZ1637" s="69">
        <v>0</v>
      </c>
      <c r="BA1637" s="69">
        <v>0</v>
      </c>
      <c r="BB1637" s="69">
        <v>0</v>
      </c>
      <c r="BC1637" s="69">
        <v>0</v>
      </c>
      <c r="BD1637" s="69">
        <v>0</v>
      </c>
      <c r="BE1637" s="69">
        <v>0</v>
      </c>
      <c r="BF1637" s="69">
        <v>0</v>
      </c>
      <c r="BG1637" s="69">
        <v>0</v>
      </c>
      <c r="BH1637" s="69">
        <v>0</v>
      </c>
      <c r="BK1637" s="69">
        <v>3</v>
      </c>
      <c r="BL1637" s="69">
        <v>18</v>
      </c>
      <c r="BM1637" s="69">
        <v>7</v>
      </c>
      <c r="BN1637" s="69">
        <v>64</v>
      </c>
      <c r="BO1637" s="89">
        <v>0</v>
      </c>
      <c r="BP1637" s="69">
        <v>0</v>
      </c>
      <c r="BQ1637" s="69">
        <v>1</v>
      </c>
      <c r="BR1637" s="69">
        <v>1</v>
      </c>
      <c r="BS1637" s="69">
        <v>500</v>
      </c>
      <c r="BT1637" s="69">
        <v>0</v>
      </c>
      <c r="BU1637" s="69">
        <v>0</v>
      </c>
      <c r="BV1637" s="69">
        <v>1000</v>
      </c>
      <c r="BW1637" s="69">
        <v>0</v>
      </c>
      <c r="BY1637" s="69">
        <v>0</v>
      </c>
      <c r="BZ1637" s="69">
        <v>0</v>
      </c>
      <c r="CA1637" s="69">
        <v>31</v>
      </c>
      <c r="CB1637" s="89">
        <v>0</v>
      </c>
      <c r="CC1637" s="69">
        <v>0</v>
      </c>
      <c r="CD1637" s="69">
        <v>0</v>
      </c>
      <c r="CE1637" s="69">
        <v>0</v>
      </c>
      <c r="CF1637" s="69">
        <v>0</v>
      </c>
      <c r="CG1637" s="69">
        <v>0</v>
      </c>
      <c r="CH1637" s="69">
        <v>0</v>
      </c>
      <c r="CI1637" s="69">
        <v>0</v>
      </c>
      <c r="CJ1637" s="69">
        <v>0</v>
      </c>
      <c r="CL1637" s="69">
        <v>0</v>
      </c>
      <c r="CM1637" s="69">
        <v>0</v>
      </c>
      <c r="CN1637" s="69">
        <v>0</v>
      </c>
      <c r="CO1637" s="89">
        <v>0</v>
      </c>
      <c r="CP1637" s="69">
        <v>0</v>
      </c>
      <c r="CQ1637" s="69">
        <v>0</v>
      </c>
      <c r="CR1637" s="69">
        <v>0</v>
      </c>
      <c r="CS1637" s="69">
        <v>0</v>
      </c>
      <c r="CT1637" s="89">
        <v>0</v>
      </c>
      <c r="CU1637" s="69">
        <v>0</v>
      </c>
      <c r="CV1637" s="69">
        <v>0</v>
      </c>
      <c r="CW1637" s="69">
        <v>0</v>
      </c>
      <c r="CZ1637" s="69">
        <v>0</v>
      </c>
      <c r="DA1637" s="69">
        <v>0</v>
      </c>
      <c r="DB1637" s="69">
        <v>0</v>
      </c>
      <c r="DC1637" s="69">
        <v>0</v>
      </c>
      <c r="DD1637" s="69">
        <v>0</v>
      </c>
      <c r="DE1637" s="69">
        <v>0</v>
      </c>
      <c r="DF1637" s="69">
        <v>0</v>
      </c>
      <c r="DG1637" s="69">
        <v>1</v>
      </c>
      <c r="DI1637" s="69" t="e">
        <f>INDEX(Sheet3!$E$78:$E$1130,MATCH(A1637,Sheet3!$D$78:$D$1130,0))</f>
        <v>#N/A</v>
      </c>
      <c r="DJ1637" s="69">
        <f t="shared" si="316"/>
        <v>0</v>
      </c>
      <c r="DK1637" s="69" t="s">
        <v>3761</v>
      </c>
      <c r="DL1637" s="69"/>
      <c r="DM1637" s="69" t="s">
        <v>239</v>
      </c>
      <c r="DN1637" s="69" t="e">
        <f>"造成["&amp;INDEX(Sheet5!$L$2:$L$11,MATCH(BL1637,Sheet5!$J$2:$J$11,0))&amp;":"&amp;BR1637&amp;"*"&amp;BS1637/1000&amp;"]"&amp;INDEX(Sheet5!$I$2:$I$4,MATCH(BR1637,Sheet5!$H$2:$H$4,0))&amp;"的"&amp;INDEX(Sheet5!$K$2:$K$11,MATCH(BL1637,Sheet5!$J$2:$J$11,0))</f>
        <v>#N/A</v>
      </c>
      <c r="DO1637" s="69"/>
      <c r="DP1637" s="69"/>
      <c r="DQ1637" s="69"/>
      <c r="DR1637" s="69" t="e">
        <f t="shared" si="317"/>
        <v>#N/A</v>
      </c>
      <c r="DS1637" s="90" t="e">
        <f>MATCH(A1637,Sheet5!D:D,0)</f>
        <v>#N/A</v>
      </c>
      <c r="DT1637" s="94" t="e">
        <f>MATCH(A1637,Sheet5!F:F,0)</f>
        <v>#N/A</v>
      </c>
      <c r="DU1637" s="69">
        <v>0</v>
      </c>
      <c r="DV1637" s="69">
        <v>0</v>
      </c>
      <c r="DW1637" s="69">
        <v>0</v>
      </c>
      <c r="DX1637" s="69">
        <v>0</v>
      </c>
      <c r="DY1637" s="69">
        <v>0</v>
      </c>
    </row>
    <row r="1638" spans="1:130" ht="14.25">
      <c r="A1638" s="69">
        <v>40062</v>
      </c>
      <c r="B1638" s="69">
        <v>0</v>
      </c>
      <c r="C1638" s="69">
        <v>1</v>
      </c>
      <c r="D1638" s="69" t="s">
        <v>3762</v>
      </c>
      <c r="E1638" s="69" t="s">
        <v>239</v>
      </c>
      <c r="F1638" s="69">
        <v>0</v>
      </c>
      <c r="G1638" s="69">
        <v>1</v>
      </c>
      <c r="H1638" s="69" t="s">
        <v>703</v>
      </c>
      <c r="I1638" s="69">
        <v>500</v>
      </c>
      <c r="J1638" s="69">
        <v>0</v>
      </c>
      <c r="K1638" s="69">
        <v>1000</v>
      </c>
      <c r="M1638" s="69">
        <v>0</v>
      </c>
      <c r="O1638" s="69">
        <v>0</v>
      </c>
      <c r="P1638" s="69">
        <v>1</v>
      </c>
      <c r="Q1638" s="69">
        <v>0</v>
      </c>
      <c r="R1638" s="69">
        <v>1</v>
      </c>
      <c r="S1638" s="69">
        <v>0</v>
      </c>
      <c r="T1638" s="69">
        <v>0</v>
      </c>
      <c r="U1638" s="69">
        <v>0</v>
      </c>
      <c r="V1638" s="69">
        <v>0</v>
      </c>
      <c r="W1638" s="69">
        <v>0</v>
      </c>
      <c r="X1638" s="69">
        <v>0</v>
      </c>
      <c r="Y1638" s="69">
        <v>0</v>
      </c>
      <c r="Z1638" s="69">
        <v>1000</v>
      </c>
      <c r="AA1638" s="69">
        <v>7</v>
      </c>
      <c r="AB1638" s="69">
        <v>64</v>
      </c>
      <c r="AC1638" s="69">
        <v>0</v>
      </c>
      <c r="AD1638" s="69">
        <v>0</v>
      </c>
      <c r="AE1638" s="69">
        <v>0</v>
      </c>
      <c r="AF1638" s="69">
        <v>1</v>
      </c>
      <c r="AG1638" s="69">
        <v>0</v>
      </c>
      <c r="AH1638" s="69">
        <v>2</v>
      </c>
      <c r="AI1638" s="69">
        <v>0</v>
      </c>
      <c r="AJ1638" s="69">
        <v>0</v>
      </c>
      <c r="AK1638" s="69">
        <v>0</v>
      </c>
      <c r="AL1638" s="69">
        <v>0</v>
      </c>
      <c r="AM1638" s="69">
        <v>1</v>
      </c>
      <c r="AN1638" s="69">
        <v>1</v>
      </c>
      <c r="AO1638" s="69">
        <v>0</v>
      </c>
      <c r="AP1638" s="69">
        <v>0</v>
      </c>
      <c r="AQ1638" s="84">
        <v>0</v>
      </c>
      <c r="AR1638" s="69">
        <v>0</v>
      </c>
      <c r="AS1638" s="69">
        <v>0</v>
      </c>
      <c r="AT1638" s="69">
        <v>0</v>
      </c>
      <c r="AU1638" s="69">
        <v>0</v>
      </c>
      <c r="AV1638" s="69">
        <v>0</v>
      </c>
      <c r="AW1638" s="69">
        <v>0</v>
      </c>
      <c r="AX1638" s="69">
        <v>0</v>
      </c>
      <c r="AY1638" s="69">
        <v>0</v>
      </c>
      <c r="AZ1638" s="69">
        <v>0</v>
      </c>
      <c r="BA1638" s="69">
        <v>0</v>
      </c>
      <c r="BB1638" s="69">
        <v>0</v>
      </c>
      <c r="BC1638" s="69">
        <v>0</v>
      </c>
      <c r="BD1638" s="69">
        <v>0</v>
      </c>
      <c r="BE1638" s="69">
        <v>0</v>
      </c>
      <c r="BF1638" s="69">
        <v>0</v>
      </c>
      <c r="BG1638" s="69">
        <v>0</v>
      </c>
      <c r="BH1638" s="69">
        <v>0</v>
      </c>
      <c r="BK1638" s="69">
        <v>3</v>
      </c>
      <c r="BL1638" s="69">
        <v>32</v>
      </c>
      <c r="BM1638" s="69">
        <v>7</v>
      </c>
      <c r="BN1638" s="69">
        <v>64</v>
      </c>
      <c r="BO1638" s="89">
        <v>0</v>
      </c>
      <c r="BP1638" s="69">
        <v>0</v>
      </c>
      <c r="BQ1638" s="69">
        <v>1</v>
      </c>
      <c r="BR1638" s="69">
        <v>1</v>
      </c>
      <c r="BS1638" s="69">
        <v>500</v>
      </c>
      <c r="BT1638" s="69">
        <v>0</v>
      </c>
      <c r="BU1638" s="69">
        <v>0</v>
      </c>
      <c r="BV1638" s="69">
        <v>1000</v>
      </c>
      <c r="BW1638" s="69">
        <v>0</v>
      </c>
      <c r="BY1638" s="69">
        <v>0</v>
      </c>
      <c r="BZ1638" s="69">
        <v>0</v>
      </c>
      <c r="CA1638" s="69">
        <v>31</v>
      </c>
      <c r="CB1638" s="89">
        <v>0</v>
      </c>
      <c r="CC1638" s="69">
        <v>0</v>
      </c>
      <c r="CD1638" s="69">
        <v>0</v>
      </c>
      <c r="CE1638" s="69">
        <v>0</v>
      </c>
      <c r="CF1638" s="69">
        <v>0</v>
      </c>
      <c r="CG1638" s="69">
        <v>0</v>
      </c>
      <c r="CH1638" s="69">
        <v>0</v>
      </c>
      <c r="CI1638" s="69">
        <v>0</v>
      </c>
      <c r="CJ1638" s="69">
        <v>0</v>
      </c>
      <c r="CL1638" s="69">
        <v>0</v>
      </c>
      <c r="CM1638" s="69">
        <v>0</v>
      </c>
      <c r="CN1638" s="69">
        <v>0</v>
      </c>
      <c r="CO1638" s="89">
        <v>0</v>
      </c>
      <c r="CP1638" s="69">
        <v>0</v>
      </c>
      <c r="CQ1638" s="69">
        <v>0</v>
      </c>
      <c r="CR1638" s="69">
        <v>0</v>
      </c>
      <c r="CS1638" s="69">
        <v>0</v>
      </c>
      <c r="CT1638" s="89">
        <v>0</v>
      </c>
      <c r="CU1638" s="69">
        <v>0</v>
      </c>
      <c r="CV1638" s="69">
        <v>0</v>
      </c>
      <c r="CW1638" s="69">
        <v>0</v>
      </c>
      <c r="CZ1638" s="69">
        <v>0</v>
      </c>
      <c r="DA1638" s="69">
        <v>0</v>
      </c>
      <c r="DB1638" s="69">
        <v>0</v>
      </c>
      <c r="DC1638" s="69">
        <v>0</v>
      </c>
      <c r="DD1638" s="69">
        <v>0</v>
      </c>
      <c r="DE1638" s="69">
        <v>0</v>
      </c>
      <c r="DF1638" s="69">
        <v>0</v>
      </c>
      <c r="DG1638" s="69">
        <v>1</v>
      </c>
      <c r="DI1638" s="69" t="e">
        <f>INDEX(Sheet3!$E$78:$E$1130,MATCH(A1638,Sheet3!$D$78:$D$1130,0))</f>
        <v>#N/A</v>
      </c>
      <c r="DJ1638" s="69">
        <f t="shared" si="316"/>
        <v>0</v>
      </c>
      <c r="DK1638" s="69" t="s">
        <v>3763</v>
      </c>
      <c r="DL1638" s="69"/>
      <c r="DM1638" s="69" t="s">
        <v>239</v>
      </c>
      <c r="DN1638" s="69" t="e">
        <f>"造成["&amp;INDEX(Sheet5!$L$2:$L$11,MATCH(BL1638,Sheet5!$J$2:$J$11,0))&amp;":"&amp;BR1638&amp;"*"&amp;BS1638/1000&amp;"]"&amp;INDEX(Sheet5!$I$2:$I$4,MATCH(BR1638,Sheet5!$H$2:$H$4,0))&amp;"的"&amp;INDEX(Sheet5!$K$2:$K$11,MATCH(BL1638,Sheet5!$J$2:$J$11,0))</f>
        <v>#N/A</v>
      </c>
      <c r="DO1638" s="69"/>
      <c r="DP1638" s="69"/>
      <c r="DQ1638" s="69"/>
      <c r="DR1638" s="69" t="e">
        <f t="shared" si="317"/>
        <v>#N/A</v>
      </c>
      <c r="DS1638" s="90" t="e">
        <f>MATCH(A1638,Sheet5!D:D,0)</f>
        <v>#N/A</v>
      </c>
      <c r="DT1638" s="94" t="e">
        <f>MATCH(A1638,Sheet5!F:F,0)</f>
        <v>#N/A</v>
      </c>
      <c r="DU1638" s="69">
        <v>0</v>
      </c>
      <c r="DV1638" s="69">
        <v>0</v>
      </c>
      <c r="DW1638" s="69">
        <v>0</v>
      </c>
      <c r="DX1638" s="69">
        <v>0</v>
      </c>
      <c r="DY1638" s="69">
        <v>0</v>
      </c>
    </row>
    <row r="1639" spans="1:130" ht="12.75" customHeight="1">
      <c r="A1639" s="69">
        <v>40063</v>
      </c>
      <c r="B1639" s="69">
        <v>0</v>
      </c>
      <c r="C1639" s="69">
        <v>1</v>
      </c>
      <c r="D1639" s="69" t="s">
        <v>3764</v>
      </c>
      <c r="E1639" s="69" t="s">
        <v>239</v>
      </c>
      <c r="F1639" s="69">
        <v>0</v>
      </c>
      <c r="G1639" s="69">
        <v>1</v>
      </c>
      <c r="H1639" s="69" t="s">
        <v>703</v>
      </c>
      <c r="I1639" s="69">
        <v>0</v>
      </c>
      <c r="J1639" s="69">
        <v>0</v>
      </c>
      <c r="K1639" s="69">
        <v>0</v>
      </c>
      <c r="M1639" s="69">
        <v>0</v>
      </c>
      <c r="O1639" s="69">
        <v>0</v>
      </c>
      <c r="P1639" s="69">
        <v>1</v>
      </c>
      <c r="Q1639" s="69">
        <v>0</v>
      </c>
      <c r="R1639" s="69">
        <v>1</v>
      </c>
      <c r="S1639" s="69">
        <v>0</v>
      </c>
      <c r="T1639" s="69">
        <v>0</v>
      </c>
      <c r="U1639" s="69">
        <v>0</v>
      </c>
      <c r="V1639" s="69">
        <v>0</v>
      </c>
      <c r="W1639" s="69">
        <v>0</v>
      </c>
      <c r="X1639" s="69">
        <v>0</v>
      </c>
      <c r="Y1639" s="69">
        <v>0</v>
      </c>
      <c r="Z1639" s="69">
        <v>250</v>
      </c>
      <c r="AA1639" s="69">
        <v>7</v>
      </c>
      <c r="AB1639" s="69">
        <v>64</v>
      </c>
      <c r="AC1639" s="69">
        <v>0</v>
      </c>
      <c r="AD1639" s="69">
        <v>0</v>
      </c>
      <c r="AE1639" s="69">
        <v>0</v>
      </c>
      <c r="AF1639" s="69">
        <v>1</v>
      </c>
      <c r="AG1639" s="69">
        <v>0</v>
      </c>
      <c r="AH1639" s="69">
        <v>2</v>
      </c>
      <c r="AI1639" s="69">
        <v>0</v>
      </c>
      <c r="AJ1639" s="69">
        <v>0</v>
      </c>
      <c r="AK1639" s="69">
        <v>0</v>
      </c>
      <c r="AL1639" s="69">
        <v>0</v>
      </c>
      <c r="AM1639" s="69">
        <v>1</v>
      </c>
      <c r="AN1639" s="69">
        <v>1</v>
      </c>
      <c r="AO1639" s="69">
        <v>0</v>
      </c>
      <c r="AP1639" s="69">
        <v>0</v>
      </c>
      <c r="AQ1639" s="84">
        <v>0</v>
      </c>
      <c r="AR1639" s="69">
        <v>0</v>
      </c>
      <c r="AS1639" s="69">
        <v>0</v>
      </c>
      <c r="AT1639" s="69">
        <v>0</v>
      </c>
      <c r="AU1639" s="69">
        <v>0</v>
      </c>
      <c r="AV1639" s="69">
        <v>0</v>
      </c>
      <c r="AW1639" s="69">
        <v>0</v>
      </c>
      <c r="AX1639" s="69">
        <v>0</v>
      </c>
      <c r="AY1639" s="69">
        <v>0</v>
      </c>
      <c r="AZ1639" s="69">
        <v>0</v>
      </c>
      <c r="BA1639" s="69">
        <v>0</v>
      </c>
      <c r="BB1639" s="69">
        <v>0</v>
      </c>
      <c r="BC1639" s="69">
        <v>0</v>
      </c>
      <c r="BD1639" s="69">
        <v>0</v>
      </c>
      <c r="BE1639" s="69">
        <v>0</v>
      </c>
      <c r="BF1639" s="69">
        <v>0</v>
      </c>
      <c r="BG1639" s="69">
        <v>0</v>
      </c>
      <c r="BH1639" s="69">
        <v>0</v>
      </c>
      <c r="BI1639" s="69" t="s">
        <v>3758</v>
      </c>
      <c r="BK1639" s="69">
        <v>3</v>
      </c>
      <c r="BL1639" s="69">
        <v>30</v>
      </c>
      <c r="BM1639" s="69">
        <v>7</v>
      </c>
      <c r="BN1639" s="69">
        <v>64</v>
      </c>
      <c r="BO1639" s="89">
        <v>0</v>
      </c>
      <c r="BP1639" s="69">
        <v>0</v>
      </c>
      <c r="BQ1639" s="69">
        <v>1</v>
      </c>
      <c r="BR1639" s="69">
        <v>1</v>
      </c>
      <c r="BS1639" s="69">
        <v>100</v>
      </c>
      <c r="BT1639" s="69">
        <v>0</v>
      </c>
      <c r="BU1639" s="69">
        <v>0</v>
      </c>
      <c r="BV1639" s="69">
        <v>1000</v>
      </c>
      <c r="BW1639" s="69">
        <v>466</v>
      </c>
      <c r="BY1639" s="69">
        <v>0</v>
      </c>
      <c r="BZ1639" s="69">
        <v>0</v>
      </c>
      <c r="CA1639" s="69">
        <v>31</v>
      </c>
      <c r="CB1639" s="89">
        <v>0</v>
      </c>
      <c r="CC1639" s="69">
        <v>0</v>
      </c>
      <c r="CD1639" s="69">
        <v>0</v>
      </c>
      <c r="CE1639" s="69">
        <v>0</v>
      </c>
      <c r="CF1639" s="69">
        <v>0</v>
      </c>
      <c r="CG1639" s="69">
        <v>0</v>
      </c>
      <c r="CH1639" s="69">
        <v>0</v>
      </c>
      <c r="CI1639" s="69">
        <v>0</v>
      </c>
      <c r="CJ1639" s="69">
        <v>0</v>
      </c>
      <c r="CL1639" s="69">
        <v>0</v>
      </c>
      <c r="CM1639" s="69">
        <v>0</v>
      </c>
      <c r="CN1639" s="69">
        <v>0</v>
      </c>
      <c r="CO1639" s="89">
        <v>0</v>
      </c>
      <c r="CP1639" s="69">
        <v>0</v>
      </c>
      <c r="CQ1639" s="69">
        <v>0</v>
      </c>
      <c r="CR1639" s="69">
        <v>0</v>
      </c>
      <c r="CS1639" s="69">
        <v>0</v>
      </c>
      <c r="CT1639" s="89">
        <v>0</v>
      </c>
      <c r="CU1639" s="69">
        <v>0</v>
      </c>
      <c r="CV1639" s="69">
        <v>0</v>
      </c>
      <c r="CW1639" s="69">
        <v>0</v>
      </c>
      <c r="CZ1639" s="69">
        <v>0</v>
      </c>
      <c r="DA1639" s="69">
        <v>0</v>
      </c>
      <c r="DB1639" s="69">
        <v>0</v>
      </c>
      <c r="DC1639" s="69">
        <v>0</v>
      </c>
      <c r="DD1639" s="69">
        <v>0</v>
      </c>
      <c r="DE1639" s="69">
        <v>0</v>
      </c>
      <c r="DF1639" s="69">
        <v>0</v>
      </c>
      <c r="DG1639" s="69">
        <v>1</v>
      </c>
      <c r="DI1639" s="69" t="e">
        <f>INDEX(Sheet3!$E$78:$E$1130,MATCH(A1639,Sheet3!$D$78:$D$1130,0))</f>
        <v>#N/A</v>
      </c>
      <c r="DJ1639" s="69">
        <f t="shared" si="316"/>
        <v>0</v>
      </c>
      <c r="DK1639" s="69" t="s">
        <v>3765</v>
      </c>
      <c r="DL1639" s="69"/>
      <c r="DM1639" s="69" t="s">
        <v>239</v>
      </c>
      <c r="DN1639" s="69" t="e">
        <f>"造成["&amp;INDEX(Sheet5!$L$2:$L$11,MATCH(BL1639,Sheet5!$J$2:$J$11,0))&amp;":"&amp;BR1639&amp;"*"&amp;BS1639/1000&amp;"]"&amp;INDEX(Sheet5!$I$2:$I$4,MATCH(BR1639,Sheet5!$H$2:$H$4,0))&amp;"的"&amp;INDEX(Sheet5!$K$2:$K$11,MATCH(BL1639,Sheet5!$J$2:$J$11,0))</f>
        <v>#N/A</v>
      </c>
      <c r="DO1639" s="69"/>
      <c r="DP1639" s="69"/>
      <c r="DQ1639" s="69"/>
      <c r="DR1639" s="69" t="e">
        <f t="shared" si="317"/>
        <v>#N/A</v>
      </c>
      <c r="DS1639" s="90" t="e">
        <f>MATCH(A1639,Sheet5!D:D,0)</f>
        <v>#N/A</v>
      </c>
      <c r="DT1639" s="94" t="e">
        <f>MATCH(A1639,Sheet5!F:F,0)</f>
        <v>#N/A</v>
      </c>
      <c r="DU1639" s="69">
        <v>0</v>
      </c>
      <c r="DV1639" s="69">
        <v>0</v>
      </c>
      <c r="DW1639" s="69">
        <v>0</v>
      </c>
      <c r="DX1639" s="69">
        <v>0</v>
      </c>
      <c r="DY1639" s="69">
        <v>0</v>
      </c>
    </row>
    <row r="1640" spans="1:130" ht="14.25">
      <c r="A1640" s="69">
        <v>40064</v>
      </c>
      <c r="B1640" s="69">
        <v>0</v>
      </c>
      <c r="C1640" s="69">
        <v>1</v>
      </c>
      <c r="D1640" s="69" t="s">
        <v>3766</v>
      </c>
      <c r="E1640" s="69" t="s">
        <v>239</v>
      </c>
      <c r="F1640" s="69">
        <v>0</v>
      </c>
      <c r="G1640" s="69">
        <v>1</v>
      </c>
      <c r="H1640" s="69" t="s">
        <v>703</v>
      </c>
      <c r="I1640" s="69">
        <v>500</v>
      </c>
      <c r="J1640" s="69">
        <v>0</v>
      </c>
      <c r="K1640" s="69">
        <v>1000</v>
      </c>
      <c r="M1640" s="69">
        <v>0</v>
      </c>
      <c r="O1640" s="69">
        <v>0</v>
      </c>
      <c r="P1640" s="69">
        <v>1</v>
      </c>
      <c r="Q1640" s="69">
        <v>0</v>
      </c>
      <c r="R1640" s="69">
        <v>1</v>
      </c>
      <c r="S1640" s="69">
        <v>0</v>
      </c>
      <c r="T1640" s="69">
        <v>0</v>
      </c>
      <c r="U1640" s="69">
        <v>0</v>
      </c>
      <c r="V1640" s="69">
        <v>0</v>
      </c>
      <c r="W1640" s="69">
        <v>0</v>
      </c>
      <c r="X1640" s="69">
        <v>0</v>
      </c>
      <c r="Y1640" s="69">
        <v>0</v>
      </c>
      <c r="Z1640" s="69">
        <v>1000</v>
      </c>
      <c r="AA1640" s="69">
        <v>7</v>
      </c>
      <c r="AB1640" s="69">
        <v>64</v>
      </c>
      <c r="AC1640" s="69">
        <v>0</v>
      </c>
      <c r="AD1640" s="69">
        <v>0</v>
      </c>
      <c r="AE1640" s="69">
        <v>0</v>
      </c>
      <c r="AF1640" s="69">
        <v>1</v>
      </c>
      <c r="AG1640" s="69">
        <v>0</v>
      </c>
      <c r="AH1640" s="69">
        <v>2</v>
      </c>
      <c r="AI1640" s="69">
        <v>0</v>
      </c>
      <c r="AJ1640" s="69">
        <v>0</v>
      </c>
      <c r="AK1640" s="69">
        <v>0</v>
      </c>
      <c r="AL1640" s="69">
        <v>0</v>
      </c>
      <c r="AM1640" s="69">
        <v>1</v>
      </c>
      <c r="AN1640" s="69">
        <v>1</v>
      </c>
      <c r="AO1640" s="69">
        <v>0</v>
      </c>
      <c r="AP1640" s="69">
        <v>0</v>
      </c>
      <c r="AQ1640" s="84">
        <v>0</v>
      </c>
      <c r="AR1640" s="69">
        <v>0</v>
      </c>
      <c r="AS1640" s="69">
        <v>0</v>
      </c>
      <c r="AT1640" s="69">
        <v>0</v>
      </c>
      <c r="AU1640" s="69">
        <v>0</v>
      </c>
      <c r="AV1640" s="69">
        <v>0</v>
      </c>
      <c r="AW1640" s="69">
        <v>0</v>
      </c>
      <c r="AX1640" s="69">
        <v>0</v>
      </c>
      <c r="AY1640" s="69">
        <v>0</v>
      </c>
      <c r="AZ1640" s="69">
        <v>0</v>
      </c>
      <c r="BA1640" s="69">
        <v>0</v>
      </c>
      <c r="BB1640" s="69">
        <v>0</v>
      </c>
      <c r="BC1640" s="69">
        <v>0</v>
      </c>
      <c r="BD1640" s="69">
        <v>0</v>
      </c>
      <c r="BE1640" s="69">
        <v>0</v>
      </c>
      <c r="BF1640" s="69">
        <v>0</v>
      </c>
      <c r="BG1640" s="69">
        <v>0</v>
      </c>
      <c r="BH1640" s="69">
        <v>0</v>
      </c>
      <c r="BK1640" s="69">
        <v>3</v>
      </c>
      <c r="BL1640" s="69">
        <v>18</v>
      </c>
      <c r="BM1640" s="69">
        <v>7</v>
      </c>
      <c r="BN1640" s="69">
        <v>64</v>
      </c>
      <c r="BO1640" s="89">
        <v>0</v>
      </c>
      <c r="BP1640" s="69">
        <v>0</v>
      </c>
      <c r="BQ1640" s="69">
        <v>1</v>
      </c>
      <c r="BR1640" s="69">
        <v>1</v>
      </c>
      <c r="BS1640" s="69">
        <v>500</v>
      </c>
      <c r="BT1640" s="69">
        <v>0</v>
      </c>
      <c r="BU1640" s="69">
        <v>0</v>
      </c>
      <c r="BV1640" s="69">
        <v>1000</v>
      </c>
      <c r="BW1640" s="69">
        <v>0</v>
      </c>
      <c r="BY1640" s="69">
        <v>0</v>
      </c>
      <c r="BZ1640" s="69">
        <v>0</v>
      </c>
      <c r="CA1640" s="69">
        <v>31</v>
      </c>
      <c r="CB1640" s="89">
        <v>0</v>
      </c>
      <c r="CC1640" s="69">
        <v>0</v>
      </c>
      <c r="CD1640" s="69">
        <v>0</v>
      </c>
      <c r="CE1640" s="69">
        <v>0</v>
      </c>
      <c r="CF1640" s="69">
        <v>0</v>
      </c>
      <c r="CG1640" s="69">
        <v>0</v>
      </c>
      <c r="CH1640" s="69">
        <v>0</v>
      </c>
      <c r="CI1640" s="69">
        <v>0</v>
      </c>
      <c r="CJ1640" s="69">
        <v>0</v>
      </c>
      <c r="CL1640" s="69">
        <v>0</v>
      </c>
      <c r="CM1640" s="69">
        <v>0</v>
      </c>
      <c r="CN1640" s="69">
        <v>0</v>
      </c>
      <c r="CO1640" s="89">
        <v>0</v>
      </c>
      <c r="CP1640" s="69">
        <v>0</v>
      </c>
      <c r="CQ1640" s="69">
        <v>0</v>
      </c>
      <c r="CR1640" s="69">
        <v>0</v>
      </c>
      <c r="CS1640" s="69">
        <v>0</v>
      </c>
      <c r="CT1640" s="89">
        <v>0</v>
      </c>
      <c r="CU1640" s="69">
        <v>0</v>
      </c>
      <c r="CV1640" s="69">
        <v>0</v>
      </c>
      <c r="CW1640" s="69">
        <v>0</v>
      </c>
      <c r="CZ1640" s="69">
        <v>0</v>
      </c>
      <c r="DA1640" s="69">
        <v>0</v>
      </c>
      <c r="DB1640" s="69">
        <v>0</v>
      </c>
      <c r="DC1640" s="69">
        <v>0</v>
      </c>
      <c r="DD1640" s="69">
        <v>0</v>
      </c>
      <c r="DE1640" s="69">
        <v>0</v>
      </c>
      <c r="DF1640" s="69">
        <v>0</v>
      </c>
      <c r="DG1640" s="69">
        <v>1</v>
      </c>
      <c r="DI1640" s="69" t="e">
        <f>INDEX(Sheet3!$E$78:$E$1130,MATCH(A1640,Sheet3!$D$78:$D$1130,0))</f>
        <v>#N/A</v>
      </c>
      <c r="DJ1640" s="69">
        <f t="shared" si="316"/>
        <v>0</v>
      </c>
      <c r="DK1640" s="69" t="s">
        <v>3767</v>
      </c>
      <c r="DL1640" s="69"/>
      <c r="DM1640" s="69" t="s">
        <v>239</v>
      </c>
      <c r="DN1640" s="69" t="e">
        <f>"造成["&amp;INDEX(Sheet5!$L$2:$L$11,MATCH(BL1640,Sheet5!$J$2:$J$11,0))&amp;":"&amp;BR1640&amp;"*"&amp;BS1640/1000&amp;"]"&amp;INDEX(Sheet5!$I$2:$I$4,MATCH(BR1640,Sheet5!$H$2:$H$4,0))&amp;"的"&amp;INDEX(Sheet5!$K$2:$K$11,MATCH(BL1640,Sheet5!$J$2:$J$11,0))</f>
        <v>#N/A</v>
      </c>
      <c r="DO1640" s="69"/>
      <c r="DP1640" s="69"/>
      <c r="DQ1640" s="69"/>
      <c r="DR1640" s="69" t="e">
        <f t="shared" si="317"/>
        <v>#N/A</v>
      </c>
      <c r="DS1640" s="90" t="e">
        <f>MATCH(A1640,Sheet5!D:D,0)</f>
        <v>#N/A</v>
      </c>
      <c r="DT1640" s="94" t="e">
        <f>MATCH(A1640,Sheet5!F:F,0)</f>
        <v>#N/A</v>
      </c>
      <c r="DU1640" s="69">
        <v>0</v>
      </c>
      <c r="DV1640" s="69">
        <v>0</v>
      </c>
      <c r="DW1640" s="69">
        <v>0</v>
      </c>
      <c r="DX1640" s="69">
        <v>0</v>
      </c>
      <c r="DY1640" s="69">
        <v>0</v>
      </c>
    </row>
    <row r="1641" spans="1:130" ht="14.25">
      <c r="A1641" s="69">
        <v>40065</v>
      </c>
      <c r="B1641" s="69">
        <v>0</v>
      </c>
      <c r="C1641" s="69">
        <v>1</v>
      </c>
      <c r="D1641" s="69" t="s">
        <v>3768</v>
      </c>
      <c r="E1641" s="69" t="s">
        <v>3769</v>
      </c>
      <c r="F1641" s="69" t="s">
        <v>1373</v>
      </c>
      <c r="G1641" s="69">
        <v>0</v>
      </c>
      <c r="H1641" s="69" t="s">
        <v>321</v>
      </c>
      <c r="I1641" s="69">
        <v>1000</v>
      </c>
      <c r="J1641" s="69">
        <v>833</v>
      </c>
      <c r="K1641" s="69">
        <v>500</v>
      </c>
      <c r="M1641" s="69">
        <v>496</v>
      </c>
      <c r="N1641" s="69" t="s">
        <v>527</v>
      </c>
      <c r="O1641" s="69">
        <v>0</v>
      </c>
      <c r="P1641" s="69">
        <v>9</v>
      </c>
      <c r="Q1641" s="69">
        <v>1</v>
      </c>
      <c r="R1641" s="69">
        <v>1</v>
      </c>
      <c r="S1641" s="69">
        <v>0</v>
      </c>
      <c r="T1641" s="69">
        <v>0</v>
      </c>
      <c r="U1641" s="69">
        <v>0</v>
      </c>
      <c r="V1641" s="69">
        <v>0</v>
      </c>
      <c r="W1641" s="69">
        <v>0</v>
      </c>
      <c r="X1641" s="69">
        <v>0</v>
      </c>
      <c r="Y1641" s="69">
        <v>0</v>
      </c>
      <c r="Z1641" s="69">
        <v>12000</v>
      </c>
      <c r="AA1641" s="69">
        <v>2</v>
      </c>
      <c r="AB1641" s="69">
        <v>31</v>
      </c>
      <c r="AC1641" s="69">
        <v>0</v>
      </c>
      <c r="AD1641" s="69">
        <v>0</v>
      </c>
      <c r="AE1641" s="69">
        <v>0</v>
      </c>
      <c r="AF1641" s="69">
        <v>1</v>
      </c>
      <c r="AG1641" s="69">
        <v>0</v>
      </c>
      <c r="AH1641" s="69">
        <v>8</v>
      </c>
      <c r="AI1641" s="69">
        <v>497</v>
      </c>
      <c r="AJ1641" s="69">
        <v>3</v>
      </c>
      <c r="AK1641" s="69">
        <v>0</v>
      </c>
      <c r="AL1641" s="69">
        <v>0</v>
      </c>
      <c r="AM1641" s="69">
        <v>1</v>
      </c>
      <c r="AN1641" s="69">
        <v>1</v>
      </c>
      <c r="AO1641" s="69">
        <v>1</v>
      </c>
      <c r="AP1641" s="69">
        <v>0.8</v>
      </c>
      <c r="AQ1641" s="84">
        <v>15</v>
      </c>
      <c r="AR1641" s="69">
        <v>4</v>
      </c>
      <c r="AS1641" s="69">
        <v>0</v>
      </c>
      <c r="AT1641" s="69">
        <v>0</v>
      </c>
      <c r="AU1641" s="69" t="s">
        <v>528</v>
      </c>
      <c r="AV1641" s="69">
        <v>0</v>
      </c>
      <c r="AW1641" s="69">
        <v>0</v>
      </c>
      <c r="AX1641" s="69">
        <v>0</v>
      </c>
      <c r="AY1641" s="69">
        <v>0</v>
      </c>
      <c r="AZ1641" s="69">
        <v>0</v>
      </c>
      <c r="BA1641" s="69">
        <v>0</v>
      </c>
      <c r="BB1641" s="69">
        <v>0</v>
      </c>
      <c r="BC1641" s="69">
        <v>0</v>
      </c>
      <c r="BD1641" s="69">
        <v>0</v>
      </c>
      <c r="BE1641" s="69">
        <v>0</v>
      </c>
      <c r="BF1641" s="69">
        <v>0</v>
      </c>
      <c r="BG1641" s="69">
        <v>0</v>
      </c>
      <c r="BH1641" s="69">
        <v>0</v>
      </c>
      <c r="BI1641" s="69" t="s">
        <v>3770</v>
      </c>
      <c r="BK1641" s="69">
        <v>3</v>
      </c>
      <c r="BL1641" s="69">
        <v>2</v>
      </c>
      <c r="BM1641" s="69">
        <v>2</v>
      </c>
      <c r="BN1641" s="69">
        <v>31</v>
      </c>
      <c r="BO1641" s="89">
        <v>0</v>
      </c>
      <c r="BP1641" s="69">
        <v>2</v>
      </c>
      <c r="BQ1641" s="69">
        <v>10</v>
      </c>
      <c r="BR1641" s="69">
        <v>203</v>
      </c>
      <c r="BS1641" s="69">
        <v>1200</v>
      </c>
      <c r="BT1641" s="69">
        <v>0</v>
      </c>
      <c r="BU1641" s="69">
        <v>0</v>
      </c>
      <c r="BV1641" s="69">
        <v>1000</v>
      </c>
      <c r="BW1641" s="69">
        <v>498</v>
      </c>
      <c r="BX1641" s="69" t="s">
        <v>530</v>
      </c>
      <c r="BY1641" s="69">
        <v>10</v>
      </c>
      <c r="BZ1641" s="69">
        <v>2</v>
      </c>
      <c r="CA1641" s="69">
        <v>31</v>
      </c>
      <c r="CB1641" s="89">
        <v>0</v>
      </c>
      <c r="CC1641" s="69">
        <v>1</v>
      </c>
      <c r="CD1641" s="69">
        <v>1</v>
      </c>
      <c r="CE1641" s="69">
        <v>1</v>
      </c>
      <c r="CF1641" s="69">
        <v>40065</v>
      </c>
      <c r="CG1641" s="69">
        <v>0</v>
      </c>
      <c r="CH1641" s="69">
        <v>0</v>
      </c>
      <c r="CI1641" s="69">
        <v>1000</v>
      </c>
      <c r="CJ1641" s="69">
        <v>0</v>
      </c>
      <c r="CL1641" s="69">
        <v>0</v>
      </c>
      <c r="CM1641" s="69">
        <v>0</v>
      </c>
      <c r="CN1641" s="69">
        <v>0</v>
      </c>
      <c r="CO1641" s="89">
        <v>0</v>
      </c>
      <c r="CP1641" s="69">
        <v>0</v>
      </c>
      <c r="CQ1641" s="69">
        <v>0</v>
      </c>
      <c r="CR1641" s="69">
        <v>0</v>
      </c>
      <c r="CS1641" s="69">
        <v>0</v>
      </c>
      <c r="CT1641" s="89">
        <v>0</v>
      </c>
      <c r="CU1641" s="69">
        <v>0</v>
      </c>
      <c r="CV1641" s="69">
        <v>0</v>
      </c>
      <c r="CW1641" s="69">
        <v>0</v>
      </c>
      <c r="CZ1641" s="69">
        <v>0</v>
      </c>
      <c r="DA1641" s="69">
        <v>0</v>
      </c>
      <c r="DB1641" s="69">
        <v>0</v>
      </c>
      <c r="DC1641" s="69">
        <v>0</v>
      </c>
      <c r="DD1641" s="69">
        <v>0</v>
      </c>
      <c r="DE1641" s="69">
        <v>0</v>
      </c>
      <c r="DF1641" s="69">
        <v>0</v>
      </c>
      <c r="DG1641" s="69">
        <v>1</v>
      </c>
      <c r="DI1641" s="69" t="e">
        <f>INDEX(Sheet3!$E$78:$E$1130,MATCH(A1641,Sheet3!$D$78:$D$1130,0))</f>
        <v>#N/A</v>
      </c>
      <c r="DJ1641" s="69" t="str">
        <f t="shared" si="316"/>
        <v>skill_icons.ps_mud_ball</v>
      </c>
      <c r="DK1641" s="69" t="s">
        <v>3771</v>
      </c>
      <c r="DL1641" s="69"/>
      <c r="DM1641" s="69" t="s">
        <v>3772</v>
      </c>
      <c r="DN1641" s="69" t="str">
        <f>"造成["&amp;INDEX(Sheet5!$L$2:$L$11,MATCH(BL1641,Sheet5!$J$2:$J$11,0))&amp;":"&amp;BR1641&amp;"*"&amp;BS1641/1000&amp;"]"&amp;INDEX(Sheet5!$I$2:$I$4,MATCH(BR1641,Sheet5!$H$2:$H$4,0))&amp;"的"&amp;INDEX(Sheet5!$K$2:$K$11,MATCH(BL1641,Sheet5!$J$2:$J$11,0))</f>
        <v>造成[ui.cs_orange:203*1.2]的物理伤害。</v>
      </c>
      <c r="DO1641" s="69"/>
      <c r="DP1641" s="69"/>
      <c r="DQ1641" s="69"/>
      <c r="DR1641" s="69" t="e">
        <f t="shared" si="317"/>
        <v>#N/A</v>
      </c>
      <c r="DS1641" s="90" t="e">
        <f>MATCH(A1641,Sheet5!D:D,0)</f>
        <v>#N/A</v>
      </c>
      <c r="DT1641" s="94" t="e">
        <f>MATCH(A1641,Sheet5!F:F,0)</f>
        <v>#N/A</v>
      </c>
      <c r="DU1641" s="69">
        <v>0</v>
      </c>
      <c r="DV1641" s="69">
        <v>0</v>
      </c>
      <c r="DW1641" s="69">
        <v>0</v>
      </c>
      <c r="DX1641" s="69">
        <v>0</v>
      </c>
      <c r="DY1641" s="69">
        <v>0</v>
      </c>
    </row>
    <row r="1642" spans="1:130" ht="12.75" customHeight="1">
      <c r="A1642" s="69">
        <v>40070</v>
      </c>
      <c r="B1642" s="69">
        <v>0</v>
      </c>
      <c r="C1642" s="69">
        <v>1</v>
      </c>
      <c r="D1642" s="69" t="s">
        <v>3757</v>
      </c>
      <c r="E1642" s="69" t="s">
        <v>239</v>
      </c>
      <c r="F1642" s="69">
        <v>0</v>
      </c>
      <c r="G1642" s="69">
        <v>1</v>
      </c>
      <c r="H1642" s="69" t="s">
        <v>703</v>
      </c>
      <c r="I1642" s="69">
        <v>0</v>
      </c>
      <c r="J1642" s="69">
        <v>0</v>
      </c>
      <c r="K1642" s="69">
        <v>0</v>
      </c>
      <c r="M1642" s="69">
        <v>0</v>
      </c>
      <c r="O1642" s="69">
        <v>0</v>
      </c>
      <c r="P1642" s="69">
        <v>1</v>
      </c>
      <c r="Q1642" s="69">
        <v>0</v>
      </c>
      <c r="R1642" s="69">
        <v>1</v>
      </c>
      <c r="S1642" s="69">
        <v>0</v>
      </c>
      <c r="T1642" s="69">
        <v>0</v>
      </c>
      <c r="U1642" s="69">
        <v>0</v>
      </c>
      <c r="V1642" s="69">
        <v>0</v>
      </c>
      <c r="W1642" s="69">
        <v>0</v>
      </c>
      <c r="X1642" s="69">
        <v>0</v>
      </c>
      <c r="Y1642" s="69">
        <v>0</v>
      </c>
      <c r="Z1642" s="69">
        <v>250</v>
      </c>
      <c r="AA1642" s="69">
        <v>7</v>
      </c>
      <c r="AB1642" s="69">
        <v>64</v>
      </c>
      <c r="AC1642" s="69">
        <v>0</v>
      </c>
      <c r="AD1642" s="69">
        <v>0</v>
      </c>
      <c r="AE1642" s="69">
        <v>0</v>
      </c>
      <c r="AF1642" s="69">
        <v>1</v>
      </c>
      <c r="AG1642" s="69">
        <v>0</v>
      </c>
      <c r="AH1642" s="69">
        <v>2</v>
      </c>
      <c r="AI1642" s="69">
        <v>0</v>
      </c>
      <c r="AJ1642" s="69">
        <v>0</v>
      </c>
      <c r="AK1642" s="69">
        <v>0</v>
      </c>
      <c r="AL1642" s="69">
        <v>0</v>
      </c>
      <c r="AM1642" s="69">
        <v>1</v>
      </c>
      <c r="AN1642" s="69">
        <v>1</v>
      </c>
      <c r="AO1642" s="69">
        <v>0</v>
      </c>
      <c r="AP1642" s="69">
        <v>0</v>
      </c>
      <c r="AQ1642" s="84">
        <v>0</v>
      </c>
      <c r="AR1642" s="69">
        <v>0</v>
      </c>
      <c r="AS1642" s="69">
        <v>0</v>
      </c>
      <c r="AT1642" s="69">
        <v>0</v>
      </c>
      <c r="AU1642" s="69">
        <v>0</v>
      </c>
      <c r="AV1642" s="69">
        <v>0</v>
      </c>
      <c r="AW1642" s="69">
        <v>0</v>
      </c>
      <c r="AX1642" s="69">
        <v>0</v>
      </c>
      <c r="AY1642" s="69">
        <v>0</v>
      </c>
      <c r="AZ1642" s="69">
        <v>0</v>
      </c>
      <c r="BA1642" s="69">
        <v>0</v>
      </c>
      <c r="BB1642" s="69">
        <v>0</v>
      </c>
      <c r="BC1642" s="69">
        <v>0</v>
      </c>
      <c r="BD1642" s="69">
        <v>0</v>
      </c>
      <c r="BE1642" s="69">
        <v>0</v>
      </c>
      <c r="BF1642" s="69">
        <v>0</v>
      </c>
      <c r="BG1642" s="69">
        <v>0</v>
      </c>
      <c r="BH1642" s="69">
        <v>0</v>
      </c>
      <c r="BI1642" s="69" t="s">
        <v>3758</v>
      </c>
      <c r="BK1642" s="69">
        <v>3</v>
      </c>
      <c r="BL1642" s="69">
        <v>30</v>
      </c>
      <c r="BM1642" s="69">
        <v>7</v>
      </c>
      <c r="BN1642" s="69">
        <v>64</v>
      </c>
      <c r="BO1642" s="89">
        <v>0</v>
      </c>
      <c r="BP1642" s="69">
        <v>0</v>
      </c>
      <c r="BQ1642" s="69">
        <v>1</v>
      </c>
      <c r="BR1642" s="69">
        <v>1</v>
      </c>
      <c r="BS1642" s="69">
        <v>200</v>
      </c>
      <c r="BT1642" s="69">
        <v>0</v>
      </c>
      <c r="BU1642" s="69">
        <v>0</v>
      </c>
      <c r="BV1642" s="69">
        <v>1000</v>
      </c>
      <c r="BW1642" s="69">
        <v>466</v>
      </c>
      <c r="BY1642" s="69">
        <v>0</v>
      </c>
      <c r="BZ1642" s="69">
        <v>0</v>
      </c>
      <c r="CA1642" s="69">
        <v>31</v>
      </c>
      <c r="CB1642" s="89">
        <v>0</v>
      </c>
      <c r="CC1642" s="69">
        <v>0</v>
      </c>
      <c r="CD1642" s="69">
        <v>0</v>
      </c>
      <c r="CE1642" s="69">
        <v>0</v>
      </c>
      <c r="CF1642" s="69">
        <v>0</v>
      </c>
      <c r="CG1642" s="69">
        <v>0</v>
      </c>
      <c r="CH1642" s="69">
        <v>0</v>
      </c>
      <c r="CI1642" s="69">
        <v>0</v>
      </c>
      <c r="CJ1642" s="69">
        <v>0</v>
      </c>
      <c r="CL1642" s="69">
        <v>0</v>
      </c>
      <c r="CM1642" s="69">
        <v>0</v>
      </c>
      <c r="CN1642" s="69">
        <v>0</v>
      </c>
      <c r="CO1642" s="89">
        <v>0</v>
      </c>
      <c r="CP1642" s="69">
        <v>0</v>
      </c>
      <c r="CQ1642" s="69">
        <v>0</v>
      </c>
      <c r="CR1642" s="69">
        <v>0</v>
      </c>
      <c r="CS1642" s="69">
        <v>0</v>
      </c>
      <c r="CT1642" s="89">
        <v>0</v>
      </c>
      <c r="CU1642" s="69">
        <v>0</v>
      </c>
      <c r="CV1642" s="69">
        <v>0</v>
      </c>
      <c r="CW1642" s="69">
        <v>0</v>
      </c>
      <c r="CZ1642" s="69">
        <v>0</v>
      </c>
      <c r="DA1642" s="69">
        <v>0</v>
      </c>
      <c r="DB1642" s="69">
        <v>0</v>
      </c>
      <c r="DC1642" s="69">
        <v>0</v>
      </c>
      <c r="DD1642" s="69">
        <v>0</v>
      </c>
      <c r="DE1642" s="69">
        <v>0</v>
      </c>
      <c r="DF1642" s="69">
        <v>0</v>
      </c>
      <c r="DG1642" s="69">
        <v>1</v>
      </c>
      <c r="DI1642" s="69" t="e">
        <f>INDEX(Sheet3!$E$78:$E$1130,MATCH(#REF!,Sheet3!$D$78:$D$1130,0))</f>
        <v>#REF!</v>
      </c>
      <c r="DJ1642" s="69">
        <f t="shared" si="316"/>
        <v>0</v>
      </c>
      <c r="DK1642" s="69" t="s">
        <v>3759</v>
      </c>
      <c r="DL1642" s="69"/>
      <c r="DM1642" s="69" t="s">
        <v>239</v>
      </c>
      <c r="DN1642" s="69" t="e">
        <f>"造成["&amp;INDEX(Sheet5!$L$2:$L$11,MATCH(BL1642,Sheet5!$J$2:$J$11,0))&amp;":"&amp;BR1642&amp;"*"&amp;BS1642/1000&amp;"]"&amp;INDEX(Sheet5!$I$2:$I$4,MATCH(BR1642,Sheet5!$H$2:$H$4,0))&amp;"的"&amp;INDEX(Sheet5!$K$2:$K$11,MATCH(BL1642,Sheet5!$J$2:$J$11,0))</f>
        <v>#N/A</v>
      </c>
      <c r="DO1642" s="69"/>
      <c r="DP1642" s="69"/>
      <c r="DQ1642" s="69"/>
      <c r="DR1642" s="69" t="e">
        <f>MATCH(#REF!,$DX$51:$DX$69,0)</f>
        <v>#REF!</v>
      </c>
      <c r="DS1642" s="90" t="e">
        <f>MATCH(A1642,Sheet5!D:D,0)</f>
        <v>#N/A</v>
      </c>
      <c r="DT1642" s="94" t="e">
        <f>MATCH(A1642,Sheet5!F:F,0)</f>
        <v>#N/A</v>
      </c>
      <c r="DU1642" s="69">
        <v>0</v>
      </c>
      <c r="DV1642" s="69">
        <v>0</v>
      </c>
      <c r="DW1642" s="69">
        <v>0</v>
      </c>
      <c r="DX1642" s="69">
        <v>0</v>
      </c>
      <c r="DY1642" s="69">
        <v>0</v>
      </c>
    </row>
    <row r="1643" spans="1:130" ht="12.75" customHeight="1">
      <c r="A1643" s="69">
        <v>40071</v>
      </c>
      <c r="B1643" s="69">
        <v>0</v>
      </c>
      <c r="C1643" s="69">
        <v>1</v>
      </c>
      <c r="D1643" s="69" t="s">
        <v>3757</v>
      </c>
      <c r="E1643" s="69" t="s">
        <v>239</v>
      </c>
      <c r="F1643" s="69">
        <v>0</v>
      </c>
      <c r="G1643" s="69">
        <v>1</v>
      </c>
      <c r="H1643" s="69" t="s">
        <v>703</v>
      </c>
      <c r="I1643" s="69">
        <v>0</v>
      </c>
      <c r="J1643" s="69">
        <v>0</v>
      </c>
      <c r="K1643" s="69">
        <v>0</v>
      </c>
      <c r="M1643" s="69">
        <v>0</v>
      </c>
      <c r="O1643" s="69">
        <v>0</v>
      </c>
      <c r="P1643" s="69">
        <v>1</v>
      </c>
      <c r="Q1643" s="69">
        <v>0</v>
      </c>
      <c r="R1643" s="69">
        <v>1</v>
      </c>
      <c r="S1643" s="69">
        <v>0</v>
      </c>
      <c r="T1643" s="69">
        <v>0</v>
      </c>
      <c r="U1643" s="69">
        <v>0</v>
      </c>
      <c r="V1643" s="69">
        <v>0</v>
      </c>
      <c r="W1643" s="69">
        <v>0</v>
      </c>
      <c r="X1643" s="69">
        <v>0</v>
      </c>
      <c r="Y1643" s="69">
        <v>0</v>
      </c>
      <c r="Z1643" s="69">
        <v>250</v>
      </c>
      <c r="AA1643" s="69">
        <v>7</v>
      </c>
      <c r="AB1643" s="69">
        <v>64</v>
      </c>
      <c r="AC1643" s="69">
        <v>0</v>
      </c>
      <c r="AD1643" s="69">
        <v>0</v>
      </c>
      <c r="AE1643" s="69">
        <v>0</v>
      </c>
      <c r="AF1643" s="69">
        <v>1</v>
      </c>
      <c r="AG1643" s="69">
        <v>0</v>
      </c>
      <c r="AH1643" s="69">
        <v>2</v>
      </c>
      <c r="AI1643" s="69">
        <v>0</v>
      </c>
      <c r="AJ1643" s="69">
        <v>0</v>
      </c>
      <c r="AK1643" s="69">
        <v>0</v>
      </c>
      <c r="AL1643" s="69">
        <v>0</v>
      </c>
      <c r="AM1643" s="69">
        <v>1</v>
      </c>
      <c r="AN1643" s="69">
        <v>1</v>
      </c>
      <c r="AO1643" s="69">
        <v>0</v>
      </c>
      <c r="AP1643" s="69">
        <v>0</v>
      </c>
      <c r="AQ1643" s="84">
        <v>0</v>
      </c>
      <c r="AR1643" s="69">
        <v>0</v>
      </c>
      <c r="AS1643" s="69">
        <v>0</v>
      </c>
      <c r="AT1643" s="69">
        <v>0</v>
      </c>
      <c r="AU1643" s="69">
        <v>0</v>
      </c>
      <c r="AV1643" s="69">
        <v>0</v>
      </c>
      <c r="AW1643" s="69">
        <v>0</v>
      </c>
      <c r="AX1643" s="69">
        <v>0</v>
      </c>
      <c r="AY1643" s="69">
        <v>0</v>
      </c>
      <c r="AZ1643" s="69">
        <v>0</v>
      </c>
      <c r="BA1643" s="69">
        <v>0</v>
      </c>
      <c r="BB1643" s="69">
        <v>0</v>
      </c>
      <c r="BC1643" s="69">
        <v>0</v>
      </c>
      <c r="BD1643" s="69">
        <v>0</v>
      </c>
      <c r="BE1643" s="69">
        <v>0</v>
      </c>
      <c r="BF1643" s="69">
        <v>0</v>
      </c>
      <c r="BG1643" s="69">
        <v>0</v>
      </c>
      <c r="BH1643" s="69">
        <v>0</v>
      </c>
      <c r="BI1643" s="69" t="s">
        <v>3758</v>
      </c>
      <c r="BK1643" s="69">
        <v>3</v>
      </c>
      <c r="BL1643" s="69">
        <v>30</v>
      </c>
      <c r="BM1643" s="69">
        <v>7</v>
      </c>
      <c r="BN1643" s="69">
        <v>64</v>
      </c>
      <c r="BO1643" s="89">
        <v>0</v>
      </c>
      <c r="BP1643" s="69">
        <v>0</v>
      </c>
      <c r="BQ1643" s="69">
        <v>1</v>
      </c>
      <c r="BR1643" s="69">
        <v>1</v>
      </c>
      <c r="BS1643" s="69">
        <v>300</v>
      </c>
      <c r="BT1643" s="69">
        <v>0</v>
      </c>
      <c r="BU1643" s="69">
        <v>0</v>
      </c>
      <c r="BV1643" s="69">
        <v>1000</v>
      </c>
      <c r="BW1643" s="69">
        <v>466</v>
      </c>
      <c r="BY1643" s="69">
        <v>0</v>
      </c>
      <c r="BZ1643" s="69">
        <v>0</v>
      </c>
      <c r="CA1643" s="69">
        <v>31</v>
      </c>
      <c r="CB1643" s="89">
        <v>0</v>
      </c>
      <c r="CC1643" s="69">
        <v>0</v>
      </c>
      <c r="CD1643" s="69">
        <v>0</v>
      </c>
      <c r="CE1643" s="69">
        <v>0</v>
      </c>
      <c r="CF1643" s="69">
        <v>0</v>
      </c>
      <c r="CG1643" s="69">
        <v>0</v>
      </c>
      <c r="CH1643" s="69">
        <v>0</v>
      </c>
      <c r="CI1643" s="69">
        <v>0</v>
      </c>
      <c r="CJ1643" s="69">
        <v>0</v>
      </c>
      <c r="CL1643" s="69">
        <v>0</v>
      </c>
      <c r="CM1643" s="69">
        <v>0</v>
      </c>
      <c r="CN1643" s="69">
        <v>0</v>
      </c>
      <c r="CO1643" s="89">
        <v>0</v>
      </c>
      <c r="CP1643" s="69">
        <v>0</v>
      </c>
      <c r="CQ1643" s="69">
        <v>0</v>
      </c>
      <c r="CR1643" s="69">
        <v>0</v>
      </c>
      <c r="CS1643" s="69">
        <v>0</v>
      </c>
      <c r="CT1643" s="89">
        <v>0</v>
      </c>
      <c r="CU1643" s="69">
        <v>0</v>
      </c>
      <c r="CV1643" s="69">
        <v>0</v>
      </c>
      <c r="CW1643" s="69">
        <v>0</v>
      </c>
      <c r="CZ1643" s="69">
        <v>0</v>
      </c>
      <c r="DA1643" s="69">
        <v>0</v>
      </c>
      <c r="DB1643" s="69">
        <v>0</v>
      </c>
      <c r="DC1643" s="69">
        <v>0</v>
      </c>
      <c r="DD1643" s="69">
        <v>0</v>
      </c>
      <c r="DE1643" s="69">
        <v>0</v>
      </c>
      <c r="DF1643" s="69">
        <v>0</v>
      </c>
      <c r="DG1643" s="69">
        <v>1</v>
      </c>
      <c r="DI1643" s="69" t="e">
        <f>INDEX(Sheet3!$E$78:$E$1130,MATCH(A1643,Sheet3!$D$78:$D$1130,0))</f>
        <v>#N/A</v>
      </c>
      <c r="DJ1643" s="69">
        <f t="shared" si="316"/>
        <v>0</v>
      </c>
      <c r="DK1643" s="69" t="s">
        <v>3759</v>
      </c>
      <c r="DL1643" s="69"/>
      <c r="DM1643" s="69" t="s">
        <v>239</v>
      </c>
      <c r="DN1643" s="69" t="e">
        <f>"造成["&amp;INDEX(Sheet5!$L$2:$L$11,MATCH(BL1643,Sheet5!$J$2:$J$11,0))&amp;":"&amp;BR1643&amp;"*"&amp;BS1643/1000&amp;"]"&amp;INDEX(Sheet5!$I$2:$I$4,MATCH(BR1643,Sheet5!$H$2:$H$4,0))&amp;"的"&amp;INDEX(Sheet5!$K$2:$K$11,MATCH(BL1643,Sheet5!$J$2:$J$11,0))</f>
        <v>#N/A</v>
      </c>
      <c r="DO1643" s="69"/>
      <c r="DP1643" s="69"/>
      <c r="DQ1643" s="69"/>
      <c r="DR1643" s="69" t="e">
        <f>MATCH(A1643,$DX$51:$DX$69,0)</f>
        <v>#N/A</v>
      </c>
      <c r="DS1643" s="90" t="e">
        <f>MATCH(A1643,Sheet5!D:D,0)</f>
        <v>#N/A</v>
      </c>
      <c r="DT1643" s="94" t="e">
        <f>MATCH(A1643,Sheet5!F:F,0)</f>
        <v>#N/A</v>
      </c>
      <c r="DU1643" s="69">
        <v>0</v>
      </c>
      <c r="DV1643" s="69">
        <v>0</v>
      </c>
      <c r="DW1643" s="69">
        <v>0</v>
      </c>
      <c r="DX1643" s="69">
        <v>0</v>
      </c>
      <c r="DY1643" s="69">
        <v>0</v>
      </c>
    </row>
    <row r="1644" spans="1:130" ht="12.75" customHeight="1">
      <c r="A1644" s="69">
        <v>40072</v>
      </c>
      <c r="B1644" s="69">
        <v>0</v>
      </c>
      <c r="C1644" s="69">
        <v>1</v>
      </c>
      <c r="D1644" s="69" t="s">
        <v>3757</v>
      </c>
      <c r="E1644" s="69" t="s">
        <v>239</v>
      </c>
      <c r="F1644" s="69">
        <v>0</v>
      </c>
      <c r="G1644" s="69">
        <v>1</v>
      </c>
      <c r="H1644" s="69" t="s">
        <v>703</v>
      </c>
      <c r="I1644" s="69">
        <v>0</v>
      </c>
      <c r="J1644" s="69">
        <v>0</v>
      </c>
      <c r="K1644" s="69">
        <v>0</v>
      </c>
      <c r="M1644" s="69">
        <v>0</v>
      </c>
      <c r="O1644" s="69">
        <v>0</v>
      </c>
      <c r="P1644" s="69">
        <v>1</v>
      </c>
      <c r="Q1644" s="69">
        <v>0</v>
      </c>
      <c r="R1644" s="69">
        <v>1</v>
      </c>
      <c r="S1644" s="69">
        <v>0</v>
      </c>
      <c r="T1644" s="69">
        <v>0</v>
      </c>
      <c r="U1644" s="69">
        <v>0</v>
      </c>
      <c r="V1644" s="69">
        <v>0</v>
      </c>
      <c r="W1644" s="69">
        <v>0</v>
      </c>
      <c r="X1644" s="69">
        <v>0</v>
      </c>
      <c r="Y1644" s="69">
        <v>0</v>
      </c>
      <c r="Z1644" s="69">
        <v>250</v>
      </c>
      <c r="AA1644" s="69">
        <v>7</v>
      </c>
      <c r="AB1644" s="69">
        <v>64</v>
      </c>
      <c r="AC1644" s="69">
        <v>0</v>
      </c>
      <c r="AD1644" s="69">
        <v>0</v>
      </c>
      <c r="AE1644" s="69">
        <v>0</v>
      </c>
      <c r="AF1644" s="69">
        <v>1</v>
      </c>
      <c r="AG1644" s="69">
        <v>0</v>
      </c>
      <c r="AH1644" s="69">
        <v>2</v>
      </c>
      <c r="AI1644" s="69">
        <v>0</v>
      </c>
      <c r="AJ1644" s="69">
        <v>0</v>
      </c>
      <c r="AK1644" s="69">
        <v>0</v>
      </c>
      <c r="AL1644" s="69">
        <v>0</v>
      </c>
      <c r="AM1644" s="69">
        <v>1</v>
      </c>
      <c r="AN1644" s="69">
        <v>1</v>
      </c>
      <c r="AO1644" s="69">
        <v>0</v>
      </c>
      <c r="AP1644" s="69">
        <v>0</v>
      </c>
      <c r="AQ1644" s="84">
        <v>0</v>
      </c>
      <c r="AR1644" s="69">
        <v>0</v>
      </c>
      <c r="AS1644" s="69">
        <v>0</v>
      </c>
      <c r="AT1644" s="69">
        <v>0</v>
      </c>
      <c r="AU1644" s="69">
        <v>0</v>
      </c>
      <c r="AV1644" s="69">
        <v>0</v>
      </c>
      <c r="AW1644" s="69">
        <v>0</v>
      </c>
      <c r="AX1644" s="69">
        <v>0</v>
      </c>
      <c r="AY1644" s="69">
        <v>0</v>
      </c>
      <c r="AZ1644" s="69">
        <v>0</v>
      </c>
      <c r="BA1644" s="69">
        <v>0</v>
      </c>
      <c r="BB1644" s="69">
        <v>0</v>
      </c>
      <c r="BC1644" s="69">
        <v>0</v>
      </c>
      <c r="BD1644" s="69">
        <v>0</v>
      </c>
      <c r="BE1644" s="69">
        <v>0</v>
      </c>
      <c r="BF1644" s="69">
        <v>0</v>
      </c>
      <c r="BG1644" s="69">
        <v>0</v>
      </c>
      <c r="BH1644" s="69">
        <v>0</v>
      </c>
      <c r="BI1644" s="69" t="s">
        <v>3758</v>
      </c>
      <c r="BK1644" s="69">
        <v>3</v>
      </c>
      <c r="BL1644" s="69">
        <v>30</v>
      </c>
      <c r="BM1644" s="69">
        <v>7</v>
      </c>
      <c r="BN1644" s="69">
        <v>64</v>
      </c>
      <c r="BO1644" s="89">
        <v>0</v>
      </c>
      <c r="BP1644" s="69">
        <v>0</v>
      </c>
      <c r="BQ1644" s="69">
        <v>1</v>
      </c>
      <c r="BR1644" s="69">
        <v>1</v>
      </c>
      <c r="BS1644" s="69">
        <v>400</v>
      </c>
      <c r="BT1644" s="69">
        <v>0</v>
      </c>
      <c r="BU1644" s="69">
        <v>0</v>
      </c>
      <c r="BV1644" s="69">
        <v>1000</v>
      </c>
      <c r="BW1644" s="69">
        <v>466</v>
      </c>
      <c r="BY1644" s="69">
        <v>0</v>
      </c>
      <c r="BZ1644" s="69">
        <v>0</v>
      </c>
      <c r="CA1644" s="69">
        <v>31</v>
      </c>
      <c r="CB1644" s="89">
        <v>0</v>
      </c>
      <c r="CC1644" s="69">
        <v>0</v>
      </c>
      <c r="CD1644" s="69">
        <v>0</v>
      </c>
      <c r="CE1644" s="69">
        <v>0</v>
      </c>
      <c r="CF1644" s="69">
        <v>0</v>
      </c>
      <c r="CG1644" s="69">
        <v>0</v>
      </c>
      <c r="CH1644" s="69">
        <v>0</v>
      </c>
      <c r="CI1644" s="69">
        <v>0</v>
      </c>
      <c r="CJ1644" s="69">
        <v>0</v>
      </c>
      <c r="CL1644" s="69">
        <v>0</v>
      </c>
      <c r="CM1644" s="69">
        <v>0</v>
      </c>
      <c r="CN1644" s="69">
        <v>0</v>
      </c>
      <c r="CO1644" s="89">
        <v>0</v>
      </c>
      <c r="CP1644" s="69">
        <v>0</v>
      </c>
      <c r="CQ1644" s="69">
        <v>0</v>
      </c>
      <c r="CR1644" s="69">
        <v>0</v>
      </c>
      <c r="CS1644" s="69">
        <v>0</v>
      </c>
      <c r="CT1644" s="89">
        <v>0</v>
      </c>
      <c r="CU1644" s="69">
        <v>0</v>
      </c>
      <c r="CV1644" s="69">
        <v>0</v>
      </c>
      <c r="CW1644" s="69">
        <v>0</v>
      </c>
      <c r="CZ1644" s="69">
        <v>0</v>
      </c>
      <c r="DA1644" s="69">
        <v>0</v>
      </c>
      <c r="DB1644" s="69">
        <v>0</v>
      </c>
      <c r="DC1644" s="69">
        <v>0</v>
      </c>
      <c r="DD1644" s="69">
        <v>0</v>
      </c>
      <c r="DE1644" s="69">
        <v>0</v>
      </c>
      <c r="DF1644" s="69">
        <v>0</v>
      </c>
      <c r="DG1644" s="69">
        <v>1</v>
      </c>
      <c r="DI1644" s="69" t="e">
        <f>INDEX(Sheet3!$E$78:$E$1130,MATCH(A1644,Sheet3!$D$78:$D$1130,0))</f>
        <v>#N/A</v>
      </c>
      <c r="DJ1644" s="69">
        <f t="shared" si="316"/>
        <v>0</v>
      </c>
      <c r="DK1644" s="69" t="s">
        <v>3759</v>
      </c>
      <c r="DL1644" s="69"/>
      <c r="DM1644" s="69" t="s">
        <v>239</v>
      </c>
      <c r="DN1644" s="69" t="e">
        <f>"造成["&amp;INDEX(Sheet5!$L$2:$L$11,MATCH(BL1644,Sheet5!$J$2:$J$11,0))&amp;":"&amp;BR1644&amp;"*"&amp;BS1644/1000&amp;"]"&amp;INDEX(Sheet5!$I$2:$I$4,MATCH(BR1644,Sheet5!$H$2:$H$4,0))&amp;"的"&amp;INDEX(Sheet5!$K$2:$K$11,MATCH(BL1644,Sheet5!$J$2:$J$11,0))</f>
        <v>#N/A</v>
      </c>
      <c r="DO1644" s="69"/>
      <c r="DP1644" s="69"/>
      <c r="DQ1644" s="69"/>
      <c r="DR1644" s="69" t="e">
        <f>MATCH(A1644,$DX$51:$DX$69,0)</f>
        <v>#N/A</v>
      </c>
      <c r="DS1644" s="90" t="e">
        <f>MATCH(A1644,Sheet5!D:D,0)</f>
        <v>#N/A</v>
      </c>
      <c r="DT1644" s="94" t="e">
        <f>MATCH(A1644,Sheet5!F:F,0)</f>
        <v>#N/A</v>
      </c>
      <c r="DU1644" s="69">
        <v>0</v>
      </c>
      <c r="DV1644" s="69">
        <v>0</v>
      </c>
      <c r="DW1644" s="69">
        <v>0</v>
      </c>
      <c r="DX1644" s="69">
        <v>0</v>
      </c>
      <c r="DY1644" s="69">
        <v>0</v>
      </c>
    </row>
    <row r="1645" spans="1:130" ht="12.75" customHeight="1">
      <c r="A1645" s="69">
        <v>40073</v>
      </c>
      <c r="B1645" s="69">
        <v>0</v>
      </c>
      <c r="C1645" s="69">
        <v>1</v>
      </c>
      <c r="D1645" s="69" t="s">
        <v>3757</v>
      </c>
      <c r="E1645" s="69" t="s">
        <v>239</v>
      </c>
      <c r="F1645" s="69">
        <v>0</v>
      </c>
      <c r="G1645" s="69">
        <v>1</v>
      </c>
      <c r="H1645" s="69" t="s">
        <v>703</v>
      </c>
      <c r="I1645" s="69">
        <v>0</v>
      </c>
      <c r="J1645" s="69">
        <v>0</v>
      </c>
      <c r="K1645" s="69">
        <v>0</v>
      </c>
      <c r="M1645" s="69">
        <v>0</v>
      </c>
      <c r="O1645" s="69">
        <v>0</v>
      </c>
      <c r="P1645" s="69">
        <v>1</v>
      </c>
      <c r="Q1645" s="69">
        <v>0</v>
      </c>
      <c r="R1645" s="69">
        <v>1</v>
      </c>
      <c r="S1645" s="69">
        <v>0</v>
      </c>
      <c r="T1645" s="69">
        <v>0</v>
      </c>
      <c r="U1645" s="69">
        <v>0</v>
      </c>
      <c r="V1645" s="69">
        <v>0</v>
      </c>
      <c r="W1645" s="69">
        <v>0</v>
      </c>
      <c r="X1645" s="69">
        <v>0</v>
      </c>
      <c r="Y1645" s="69">
        <v>0</v>
      </c>
      <c r="Z1645" s="69">
        <v>250</v>
      </c>
      <c r="AA1645" s="69">
        <v>7</v>
      </c>
      <c r="AB1645" s="69">
        <v>64</v>
      </c>
      <c r="AC1645" s="69">
        <v>0</v>
      </c>
      <c r="AD1645" s="69">
        <v>0</v>
      </c>
      <c r="AE1645" s="69">
        <v>0</v>
      </c>
      <c r="AF1645" s="69">
        <v>1</v>
      </c>
      <c r="AG1645" s="69">
        <v>0</v>
      </c>
      <c r="AH1645" s="69">
        <v>2</v>
      </c>
      <c r="AI1645" s="69">
        <v>0</v>
      </c>
      <c r="AJ1645" s="69">
        <v>0</v>
      </c>
      <c r="AK1645" s="69">
        <v>0</v>
      </c>
      <c r="AL1645" s="69">
        <v>0</v>
      </c>
      <c r="AM1645" s="69">
        <v>1</v>
      </c>
      <c r="AN1645" s="69">
        <v>1</v>
      </c>
      <c r="AO1645" s="69">
        <v>0</v>
      </c>
      <c r="AP1645" s="69">
        <v>0</v>
      </c>
      <c r="AQ1645" s="84">
        <v>0</v>
      </c>
      <c r="AR1645" s="69">
        <v>0</v>
      </c>
      <c r="AS1645" s="69">
        <v>0</v>
      </c>
      <c r="AT1645" s="69">
        <v>0</v>
      </c>
      <c r="AU1645" s="69">
        <v>0</v>
      </c>
      <c r="AV1645" s="69">
        <v>0</v>
      </c>
      <c r="AW1645" s="69">
        <v>0</v>
      </c>
      <c r="AX1645" s="69">
        <v>0</v>
      </c>
      <c r="AY1645" s="69">
        <v>0</v>
      </c>
      <c r="AZ1645" s="69">
        <v>0</v>
      </c>
      <c r="BA1645" s="69">
        <v>0</v>
      </c>
      <c r="BB1645" s="69">
        <v>0</v>
      </c>
      <c r="BC1645" s="69">
        <v>0</v>
      </c>
      <c r="BD1645" s="69">
        <v>0</v>
      </c>
      <c r="BE1645" s="69">
        <v>0</v>
      </c>
      <c r="BF1645" s="69">
        <v>0</v>
      </c>
      <c r="BG1645" s="69">
        <v>0</v>
      </c>
      <c r="BH1645" s="69">
        <v>0</v>
      </c>
      <c r="BI1645" s="69" t="s">
        <v>3758</v>
      </c>
      <c r="BK1645" s="69">
        <v>3</v>
      </c>
      <c r="BL1645" s="69">
        <v>30</v>
      </c>
      <c r="BM1645" s="69">
        <v>7</v>
      </c>
      <c r="BN1645" s="69">
        <v>64</v>
      </c>
      <c r="BO1645" s="89">
        <v>0</v>
      </c>
      <c r="BP1645" s="69">
        <v>0</v>
      </c>
      <c r="BQ1645" s="69">
        <v>1</v>
      </c>
      <c r="BR1645" s="69">
        <v>1</v>
      </c>
      <c r="BS1645" s="69">
        <v>700</v>
      </c>
      <c r="BT1645" s="69">
        <v>0</v>
      </c>
      <c r="BU1645" s="69">
        <v>0</v>
      </c>
      <c r="BV1645" s="69">
        <v>1000</v>
      </c>
      <c r="BW1645" s="69">
        <v>466</v>
      </c>
      <c r="BY1645" s="69">
        <v>0</v>
      </c>
      <c r="BZ1645" s="69">
        <v>0</v>
      </c>
      <c r="CA1645" s="69">
        <v>31</v>
      </c>
      <c r="CB1645" s="89">
        <v>0</v>
      </c>
      <c r="CC1645" s="69">
        <v>0</v>
      </c>
      <c r="CD1645" s="69">
        <v>0</v>
      </c>
      <c r="CE1645" s="69">
        <v>0</v>
      </c>
      <c r="CF1645" s="69">
        <v>0</v>
      </c>
      <c r="CG1645" s="69">
        <v>0</v>
      </c>
      <c r="CH1645" s="69">
        <v>0</v>
      </c>
      <c r="CI1645" s="69">
        <v>0</v>
      </c>
      <c r="CJ1645" s="69">
        <v>0</v>
      </c>
      <c r="CL1645" s="69">
        <v>0</v>
      </c>
      <c r="CM1645" s="69">
        <v>0</v>
      </c>
      <c r="CN1645" s="69">
        <v>0</v>
      </c>
      <c r="CO1645" s="89">
        <v>0</v>
      </c>
      <c r="CP1645" s="69">
        <v>0</v>
      </c>
      <c r="CQ1645" s="69">
        <v>0</v>
      </c>
      <c r="CR1645" s="69">
        <v>0</v>
      </c>
      <c r="CS1645" s="69">
        <v>0</v>
      </c>
      <c r="CT1645" s="89">
        <v>0</v>
      </c>
      <c r="CU1645" s="69">
        <v>0</v>
      </c>
      <c r="CV1645" s="69">
        <v>0</v>
      </c>
      <c r="CW1645" s="69">
        <v>0</v>
      </c>
      <c r="CZ1645" s="69">
        <v>0</v>
      </c>
      <c r="DA1645" s="69">
        <v>0</v>
      </c>
      <c r="DB1645" s="69">
        <v>0</v>
      </c>
      <c r="DC1645" s="69">
        <v>0</v>
      </c>
      <c r="DD1645" s="69">
        <v>0</v>
      </c>
      <c r="DE1645" s="69">
        <v>0</v>
      </c>
      <c r="DF1645" s="69">
        <v>0</v>
      </c>
      <c r="DG1645" s="69">
        <v>1</v>
      </c>
      <c r="DI1645" s="69" t="e">
        <f>INDEX(Sheet3!$E$78:$E$1130,MATCH(A1645,Sheet3!$D$78:$D$1130,0))</f>
        <v>#N/A</v>
      </c>
      <c r="DJ1645" s="69">
        <f t="shared" si="316"/>
        <v>0</v>
      </c>
      <c r="DK1645" s="69" t="s">
        <v>3759</v>
      </c>
      <c r="DL1645" s="69"/>
      <c r="DM1645" s="69" t="s">
        <v>239</v>
      </c>
      <c r="DN1645" s="69" t="e">
        <f>"造成["&amp;INDEX(Sheet5!$L$2:$L$11,MATCH(BL1645,Sheet5!$J$2:$J$11,0))&amp;":"&amp;BR1645&amp;"*"&amp;BS1645/1000&amp;"]"&amp;INDEX(Sheet5!$I$2:$I$4,MATCH(BR1645,Sheet5!$H$2:$H$4,0))&amp;"的"&amp;INDEX(Sheet5!$K$2:$K$11,MATCH(BL1645,Sheet5!$J$2:$J$11,0))</f>
        <v>#N/A</v>
      </c>
      <c r="DO1645" s="69"/>
      <c r="DP1645" s="69"/>
      <c r="DQ1645" s="69"/>
      <c r="DR1645" s="69" t="e">
        <f>MATCH(A1645,$DX$51:$DX$69,0)</f>
        <v>#N/A</v>
      </c>
      <c r="DS1645" s="90" t="e">
        <f>MATCH(A1645,Sheet5!D:D,0)</f>
        <v>#N/A</v>
      </c>
      <c r="DT1645" s="94" t="e">
        <f>MATCH(A1645,Sheet5!F:F,0)</f>
        <v>#N/A</v>
      </c>
      <c r="DU1645" s="69">
        <v>0</v>
      </c>
      <c r="DV1645" s="69">
        <v>0</v>
      </c>
      <c r="DW1645" s="69">
        <v>0</v>
      </c>
      <c r="DX1645" s="69">
        <v>0</v>
      </c>
      <c r="DY1645" s="69">
        <v>0</v>
      </c>
    </row>
    <row r="1646" spans="1:130" ht="12.75" customHeight="1">
      <c r="A1646" s="69">
        <v>40074</v>
      </c>
      <c r="B1646" s="69">
        <v>0</v>
      </c>
      <c r="C1646" s="69">
        <v>1</v>
      </c>
      <c r="D1646" s="69" t="s">
        <v>3757</v>
      </c>
      <c r="E1646" s="69" t="s">
        <v>239</v>
      </c>
      <c r="F1646" s="69">
        <v>0</v>
      </c>
      <c r="G1646" s="69">
        <v>1</v>
      </c>
      <c r="H1646" s="69" t="s">
        <v>703</v>
      </c>
      <c r="I1646" s="69">
        <v>0</v>
      </c>
      <c r="J1646" s="69">
        <v>0</v>
      </c>
      <c r="K1646" s="69">
        <v>0</v>
      </c>
      <c r="M1646" s="69">
        <v>0</v>
      </c>
      <c r="O1646" s="69">
        <v>0</v>
      </c>
      <c r="P1646" s="69">
        <v>1</v>
      </c>
      <c r="Q1646" s="69">
        <v>0</v>
      </c>
      <c r="R1646" s="69">
        <v>1</v>
      </c>
      <c r="S1646" s="69">
        <v>0</v>
      </c>
      <c r="T1646" s="69">
        <v>0</v>
      </c>
      <c r="U1646" s="69">
        <v>0</v>
      </c>
      <c r="V1646" s="69">
        <v>0</v>
      </c>
      <c r="W1646" s="69">
        <v>0</v>
      </c>
      <c r="X1646" s="69">
        <v>0</v>
      </c>
      <c r="Y1646" s="69">
        <v>0</v>
      </c>
      <c r="Z1646" s="69">
        <v>250</v>
      </c>
      <c r="AA1646" s="69">
        <v>7</v>
      </c>
      <c r="AB1646" s="69">
        <v>64</v>
      </c>
      <c r="AC1646" s="69">
        <v>0</v>
      </c>
      <c r="AD1646" s="69">
        <v>0</v>
      </c>
      <c r="AE1646" s="69">
        <v>0</v>
      </c>
      <c r="AF1646" s="69">
        <v>1</v>
      </c>
      <c r="AG1646" s="69">
        <v>0</v>
      </c>
      <c r="AH1646" s="69">
        <v>2</v>
      </c>
      <c r="AI1646" s="69">
        <v>0</v>
      </c>
      <c r="AJ1646" s="69">
        <v>0</v>
      </c>
      <c r="AK1646" s="69">
        <v>0</v>
      </c>
      <c r="AL1646" s="69">
        <v>0</v>
      </c>
      <c r="AM1646" s="69">
        <v>1</v>
      </c>
      <c r="AN1646" s="69">
        <v>1</v>
      </c>
      <c r="AO1646" s="69">
        <v>0</v>
      </c>
      <c r="AP1646" s="69">
        <v>0</v>
      </c>
      <c r="AQ1646" s="84">
        <v>0</v>
      </c>
      <c r="AR1646" s="69">
        <v>0</v>
      </c>
      <c r="AS1646" s="69">
        <v>0</v>
      </c>
      <c r="AT1646" s="69">
        <v>0</v>
      </c>
      <c r="AU1646" s="69">
        <v>0</v>
      </c>
      <c r="AV1646" s="69">
        <v>0</v>
      </c>
      <c r="AW1646" s="69">
        <v>0</v>
      </c>
      <c r="AX1646" s="69">
        <v>0</v>
      </c>
      <c r="AY1646" s="69">
        <v>0</v>
      </c>
      <c r="AZ1646" s="69">
        <v>0</v>
      </c>
      <c r="BA1646" s="69">
        <v>0</v>
      </c>
      <c r="BB1646" s="69">
        <v>0</v>
      </c>
      <c r="BC1646" s="69">
        <v>0</v>
      </c>
      <c r="BD1646" s="69">
        <v>0</v>
      </c>
      <c r="BE1646" s="69">
        <v>0</v>
      </c>
      <c r="BF1646" s="69">
        <v>0</v>
      </c>
      <c r="BG1646" s="69">
        <v>0</v>
      </c>
      <c r="BH1646" s="69">
        <v>0</v>
      </c>
      <c r="BI1646" s="69" t="s">
        <v>3758</v>
      </c>
      <c r="BK1646" s="69">
        <v>3</v>
      </c>
      <c r="BL1646" s="69">
        <v>30</v>
      </c>
      <c r="BM1646" s="69">
        <v>7</v>
      </c>
      <c r="BN1646" s="69">
        <v>64</v>
      </c>
      <c r="BO1646" s="89">
        <v>0</v>
      </c>
      <c r="BP1646" s="69">
        <v>0</v>
      </c>
      <c r="BQ1646" s="69">
        <v>1</v>
      </c>
      <c r="BR1646" s="69">
        <v>1</v>
      </c>
      <c r="BS1646" s="69">
        <v>1000</v>
      </c>
      <c r="BT1646" s="69">
        <v>0</v>
      </c>
      <c r="BU1646" s="69">
        <v>0</v>
      </c>
      <c r="BV1646" s="69">
        <v>1000</v>
      </c>
      <c r="BW1646" s="69">
        <v>466</v>
      </c>
      <c r="BY1646" s="69">
        <v>0</v>
      </c>
      <c r="BZ1646" s="69">
        <v>0</v>
      </c>
      <c r="CA1646" s="69">
        <v>31</v>
      </c>
      <c r="CB1646" s="89">
        <v>0</v>
      </c>
      <c r="CC1646" s="69">
        <v>0</v>
      </c>
      <c r="CD1646" s="69">
        <v>0</v>
      </c>
      <c r="CE1646" s="69">
        <v>0</v>
      </c>
      <c r="CF1646" s="69">
        <v>0</v>
      </c>
      <c r="CG1646" s="69">
        <v>0</v>
      </c>
      <c r="CH1646" s="69">
        <v>0</v>
      </c>
      <c r="CI1646" s="69">
        <v>0</v>
      </c>
      <c r="CJ1646" s="69">
        <v>0</v>
      </c>
      <c r="CL1646" s="69">
        <v>0</v>
      </c>
      <c r="CM1646" s="69">
        <v>0</v>
      </c>
      <c r="CN1646" s="69">
        <v>0</v>
      </c>
      <c r="CO1646" s="89">
        <v>0</v>
      </c>
      <c r="CP1646" s="69">
        <v>0</v>
      </c>
      <c r="CQ1646" s="69">
        <v>0</v>
      </c>
      <c r="CR1646" s="69">
        <v>0</v>
      </c>
      <c r="CS1646" s="69">
        <v>0</v>
      </c>
      <c r="CT1646" s="89">
        <v>0</v>
      </c>
      <c r="CU1646" s="69">
        <v>0</v>
      </c>
      <c r="CV1646" s="69">
        <v>0</v>
      </c>
      <c r="CW1646" s="69">
        <v>0</v>
      </c>
      <c r="CZ1646" s="69">
        <v>0</v>
      </c>
      <c r="DA1646" s="69">
        <v>0</v>
      </c>
      <c r="DB1646" s="69">
        <v>0</v>
      </c>
      <c r="DC1646" s="69">
        <v>0</v>
      </c>
      <c r="DD1646" s="69">
        <v>0</v>
      </c>
      <c r="DE1646" s="69">
        <v>0</v>
      </c>
      <c r="DF1646" s="69">
        <v>0</v>
      </c>
      <c r="DG1646" s="69">
        <v>1</v>
      </c>
      <c r="DI1646" s="69" t="e">
        <f>INDEX(Sheet3!$E$78:$E$1130,MATCH(A1642,Sheet3!$D$78:$D$1130,0))</f>
        <v>#N/A</v>
      </c>
      <c r="DJ1646" s="69">
        <f t="shared" si="316"/>
        <v>0</v>
      </c>
      <c r="DK1646" s="69" t="s">
        <v>3759</v>
      </c>
      <c r="DL1646" s="69"/>
      <c r="DM1646" s="69" t="s">
        <v>239</v>
      </c>
      <c r="DN1646" s="69" t="e">
        <f>"造成["&amp;INDEX(Sheet5!$L$2:$L$11,MATCH(BL1646,Sheet5!$J$2:$J$11,0))&amp;":"&amp;BR1646&amp;"*"&amp;BS1646/1000&amp;"]"&amp;INDEX(Sheet5!$I$2:$I$4,MATCH(BR1646,Sheet5!$H$2:$H$4,0))&amp;"的"&amp;INDEX(Sheet5!$K$2:$K$11,MATCH(BL1646,Sheet5!$J$2:$J$11,0))</f>
        <v>#N/A</v>
      </c>
      <c r="DO1646" s="69"/>
      <c r="DP1646" s="69"/>
      <c r="DQ1646" s="69"/>
      <c r="DR1646" s="69" t="e">
        <f>MATCH(A1642,$DX$51:$DX$69,0)</f>
        <v>#N/A</v>
      </c>
      <c r="DS1646" s="90" t="e">
        <f>MATCH(A1646,Sheet5!D:D,0)</f>
        <v>#N/A</v>
      </c>
      <c r="DT1646" s="94" t="e">
        <f>MATCH(A1646,Sheet5!F:F,0)</f>
        <v>#N/A</v>
      </c>
      <c r="DU1646" s="69">
        <v>0</v>
      </c>
      <c r="DV1646" s="69">
        <v>0</v>
      </c>
      <c r="DW1646" s="69">
        <v>0</v>
      </c>
      <c r="DX1646" s="69">
        <v>0</v>
      </c>
      <c r="DY1646" s="69">
        <v>0</v>
      </c>
    </row>
    <row r="1647" spans="1:130" ht="14.25">
      <c r="A1647" s="69">
        <v>40101</v>
      </c>
      <c r="B1647" s="69">
        <v>0</v>
      </c>
      <c r="C1647" s="69">
        <v>1</v>
      </c>
      <c r="D1647" s="69" t="s">
        <v>3773</v>
      </c>
      <c r="E1647" s="69" t="s">
        <v>239</v>
      </c>
      <c r="F1647" s="69">
        <v>0</v>
      </c>
      <c r="G1647" s="69">
        <v>1</v>
      </c>
      <c r="H1647" s="69" t="s">
        <v>311</v>
      </c>
      <c r="I1647" s="69">
        <v>800</v>
      </c>
      <c r="J1647" s="69">
        <v>0</v>
      </c>
      <c r="K1647" s="69">
        <v>1500</v>
      </c>
      <c r="M1647" s="69">
        <v>0</v>
      </c>
      <c r="O1647" s="69">
        <v>0</v>
      </c>
      <c r="P1647" s="69">
        <v>1</v>
      </c>
      <c r="Q1647" s="69">
        <v>0</v>
      </c>
      <c r="R1647" s="69">
        <v>1</v>
      </c>
      <c r="S1647" s="69">
        <v>0</v>
      </c>
      <c r="T1647" s="69">
        <v>0</v>
      </c>
      <c r="U1647" s="69">
        <v>0</v>
      </c>
      <c r="V1647" s="69">
        <v>0</v>
      </c>
      <c r="W1647" s="69">
        <v>0</v>
      </c>
      <c r="X1647" s="69">
        <v>25</v>
      </c>
      <c r="Y1647" s="69">
        <v>25</v>
      </c>
      <c r="Z1647" s="69">
        <v>10000</v>
      </c>
      <c r="AA1647" s="69">
        <v>2</v>
      </c>
      <c r="AB1647" s="69">
        <v>31</v>
      </c>
      <c r="AC1647" s="69">
        <v>0</v>
      </c>
      <c r="AD1647" s="69">
        <v>0</v>
      </c>
      <c r="AE1647" s="69">
        <v>0</v>
      </c>
      <c r="AF1647" s="69">
        <v>1</v>
      </c>
      <c r="AG1647" s="69">
        <v>0</v>
      </c>
      <c r="AH1647" s="69">
        <v>4</v>
      </c>
      <c r="AI1647" s="69">
        <v>0</v>
      </c>
      <c r="AJ1647" s="69">
        <v>0</v>
      </c>
      <c r="AK1647" s="69">
        <v>0</v>
      </c>
      <c r="AL1647" s="69">
        <v>0</v>
      </c>
      <c r="AM1647" s="69">
        <v>1</v>
      </c>
      <c r="AN1647" s="69">
        <v>1</v>
      </c>
      <c r="AO1647" s="69">
        <v>0</v>
      </c>
      <c r="AP1647" s="69">
        <v>0</v>
      </c>
      <c r="AQ1647" s="84">
        <v>0</v>
      </c>
      <c r="AR1647" s="69">
        <v>0</v>
      </c>
      <c r="AS1647" s="69">
        <v>0</v>
      </c>
      <c r="AT1647" s="69">
        <v>0</v>
      </c>
      <c r="AU1647" s="69">
        <v>0</v>
      </c>
      <c r="AV1647" s="69">
        <v>0</v>
      </c>
      <c r="AW1647" s="69">
        <v>0</v>
      </c>
      <c r="AX1647" s="69">
        <v>0</v>
      </c>
      <c r="AY1647" s="69">
        <v>0</v>
      </c>
      <c r="AZ1647" s="69">
        <v>0</v>
      </c>
      <c r="BA1647" s="69">
        <v>0</v>
      </c>
      <c r="BB1647" s="69">
        <v>0</v>
      </c>
      <c r="BC1647" s="69">
        <v>0</v>
      </c>
      <c r="BD1647" s="69">
        <v>0</v>
      </c>
      <c r="BE1647" s="69">
        <v>0</v>
      </c>
      <c r="BF1647" s="69">
        <v>0</v>
      </c>
      <c r="BG1647" s="69">
        <v>0</v>
      </c>
      <c r="BH1647" s="69">
        <v>0</v>
      </c>
      <c r="BI1647" s="69" t="s">
        <v>1433</v>
      </c>
      <c r="BK1647" s="69">
        <v>3</v>
      </c>
      <c r="BL1647" s="69">
        <v>2</v>
      </c>
      <c r="BM1647" s="69">
        <v>2</v>
      </c>
      <c r="BN1647" s="69">
        <v>31</v>
      </c>
      <c r="BO1647" s="89">
        <v>0</v>
      </c>
      <c r="BP1647" s="69">
        <v>1</v>
      </c>
      <c r="BQ1647" s="69">
        <v>1</v>
      </c>
      <c r="BR1647" s="69">
        <v>203</v>
      </c>
      <c r="BS1647" s="69">
        <v>1600</v>
      </c>
      <c r="BT1647" s="69">
        <v>0</v>
      </c>
      <c r="BU1647" s="69">
        <v>0</v>
      </c>
      <c r="BV1647" s="69">
        <v>1000</v>
      </c>
      <c r="BW1647" s="69">
        <v>18</v>
      </c>
      <c r="BY1647" s="69">
        <v>10</v>
      </c>
      <c r="BZ1647" s="69">
        <v>2</v>
      </c>
      <c r="CA1647" s="69">
        <v>31</v>
      </c>
      <c r="CB1647" s="89">
        <v>0</v>
      </c>
      <c r="CC1647" s="69">
        <v>1</v>
      </c>
      <c r="CD1647" s="69">
        <v>1</v>
      </c>
      <c r="CE1647" s="69">
        <v>1</v>
      </c>
      <c r="CF1647" s="69">
        <v>11019</v>
      </c>
      <c r="CG1647" s="69">
        <v>0</v>
      </c>
      <c r="CH1647" s="69">
        <v>0</v>
      </c>
      <c r="CI1647" s="69">
        <v>1000</v>
      </c>
      <c r="CJ1647" s="69">
        <v>0</v>
      </c>
      <c r="CL1647" s="69">
        <v>0</v>
      </c>
      <c r="CM1647" s="69">
        <v>0</v>
      </c>
      <c r="CN1647" s="69">
        <v>0</v>
      </c>
      <c r="CO1647" s="89">
        <v>0</v>
      </c>
      <c r="CP1647" s="69">
        <v>0</v>
      </c>
      <c r="CQ1647" s="69">
        <v>0</v>
      </c>
      <c r="CR1647" s="69">
        <v>0</v>
      </c>
      <c r="CS1647" s="69">
        <v>0</v>
      </c>
      <c r="CT1647" s="89">
        <v>0</v>
      </c>
      <c r="CU1647" s="69">
        <v>0</v>
      </c>
      <c r="CV1647" s="69">
        <v>0</v>
      </c>
      <c r="CW1647" s="69">
        <v>0</v>
      </c>
      <c r="CZ1647" s="69">
        <v>0</v>
      </c>
      <c r="DA1647" s="69">
        <v>0</v>
      </c>
      <c r="DB1647" s="69">
        <v>0</v>
      </c>
      <c r="DC1647" s="69">
        <v>0</v>
      </c>
      <c r="DD1647" s="69">
        <v>0</v>
      </c>
      <c r="DE1647" s="69">
        <v>0</v>
      </c>
      <c r="DF1647" s="69">
        <v>0</v>
      </c>
      <c r="DG1647" s="69">
        <v>1</v>
      </c>
      <c r="DI1647" s="69" t="e">
        <f>INDEX(Sheet3!$E$78:$E$1130,MATCH(A1647,Sheet3!$D$78:$D$1130,0))</f>
        <v>#N/A</v>
      </c>
      <c r="DJ1647" s="69">
        <f t="shared" si="316"/>
        <v>0</v>
      </c>
      <c r="DK1647" s="69" t="s">
        <v>3774</v>
      </c>
      <c r="DL1647" s="69"/>
      <c r="DM1647" s="69" t="s">
        <v>239</v>
      </c>
      <c r="DN1647" s="69" t="str">
        <f>"造成["&amp;INDEX(Sheet5!$L$2:$L$11,MATCH(BL1647,Sheet5!$J$2:$J$11,0))&amp;":"&amp;BR1647&amp;"*"&amp;BS1647/1000&amp;"]"&amp;INDEX(Sheet5!$I$2:$I$4,MATCH(BR1647,Sheet5!$H$2:$H$4,0))&amp;"的"&amp;INDEX(Sheet5!$K$2:$K$11,MATCH(BL1647,Sheet5!$J$2:$J$11,0))</f>
        <v>造成[ui.cs_orange:203*1.6]的物理伤害。</v>
      </c>
      <c r="DO1647" s="69"/>
      <c r="DP1647" s="69"/>
      <c r="DQ1647" s="69"/>
      <c r="DR1647" s="69" t="e">
        <f t="shared" ref="DR1647:DR1678" si="318">MATCH(A1647,$DX$51:$DX$69,0)</f>
        <v>#N/A</v>
      </c>
      <c r="DS1647" s="90" t="e">
        <f>MATCH(A1647,Sheet5!D:D,0)</f>
        <v>#N/A</v>
      </c>
      <c r="DT1647" s="94" t="e">
        <f>MATCH(A1647,Sheet5!F:F,0)</f>
        <v>#N/A</v>
      </c>
      <c r="DU1647" s="69">
        <v>0</v>
      </c>
      <c r="DV1647" s="69">
        <v>0</v>
      </c>
      <c r="DW1647" s="69">
        <v>0</v>
      </c>
      <c r="DX1647" s="69">
        <v>0</v>
      </c>
      <c r="DY1647" s="69">
        <v>0</v>
      </c>
    </row>
    <row r="1648" spans="1:130" ht="14.25">
      <c r="A1648" s="69">
        <v>40102</v>
      </c>
      <c r="B1648" s="69">
        <v>0</v>
      </c>
      <c r="C1648" s="69">
        <v>1</v>
      </c>
      <c r="D1648" s="69" t="s">
        <v>3775</v>
      </c>
      <c r="E1648" s="69" t="s">
        <v>239</v>
      </c>
      <c r="F1648" s="69">
        <v>0</v>
      </c>
      <c r="G1648" s="69">
        <v>1</v>
      </c>
      <c r="H1648" s="69" t="s">
        <v>311</v>
      </c>
      <c r="I1648" s="69">
        <v>800</v>
      </c>
      <c r="J1648" s="69">
        <v>0</v>
      </c>
      <c r="K1648" s="69">
        <v>1500</v>
      </c>
      <c r="M1648" s="69">
        <v>0</v>
      </c>
      <c r="O1648" s="69">
        <v>0</v>
      </c>
      <c r="P1648" s="69">
        <v>1</v>
      </c>
      <c r="Q1648" s="69">
        <v>0</v>
      </c>
      <c r="R1648" s="69">
        <v>1</v>
      </c>
      <c r="S1648" s="69">
        <v>0</v>
      </c>
      <c r="T1648" s="69">
        <v>0</v>
      </c>
      <c r="U1648" s="69">
        <v>0</v>
      </c>
      <c r="V1648" s="69">
        <v>0</v>
      </c>
      <c r="W1648" s="69">
        <v>0</v>
      </c>
      <c r="X1648" s="69">
        <v>25</v>
      </c>
      <c r="Y1648" s="69">
        <v>25</v>
      </c>
      <c r="Z1648" s="69">
        <v>10000</v>
      </c>
      <c r="AA1648" s="69">
        <v>2</v>
      </c>
      <c r="AB1648" s="69">
        <v>31</v>
      </c>
      <c r="AC1648" s="69">
        <v>0</v>
      </c>
      <c r="AD1648" s="69">
        <v>0</v>
      </c>
      <c r="AE1648" s="69">
        <v>0</v>
      </c>
      <c r="AF1648" s="69">
        <v>1</v>
      </c>
      <c r="AG1648" s="69">
        <v>0</v>
      </c>
      <c r="AH1648" s="69">
        <v>4</v>
      </c>
      <c r="AI1648" s="69">
        <v>0</v>
      </c>
      <c r="AJ1648" s="69">
        <v>0</v>
      </c>
      <c r="AK1648" s="69">
        <v>0</v>
      </c>
      <c r="AL1648" s="69">
        <v>0</v>
      </c>
      <c r="AM1648" s="69">
        <v>1</v>
      </c>
      <c r="AN1648" s="69">
        <v>1</v>
      </c>
      <c r="AO1648" s="69">
        <v>0</v>
      </c>
      <c r="AP1648" s="69">
        <v>0</v>
      </c>
      <c r="AQ1648" s="84">
        <v>0</v>
      </c>
      <c r="AR1648" s="69">
        <v>0</v>
      </c>
      <c r="AS1648" s="69">
        <v>0</v>
      </c>
      <c r="AT1648" s="69">
        <v>0</v>
      </c>
      <c r="AU1648" s="69">
        <v>0</v>
      </c>
      <c r="AV1648" s="69">
        <v>0</v>
      </c>
      <c r="AW1648" s="69">
        <v>0</v>
      </c>
      <c r="AX1648" s="69">
        <v>0</v>
      </c>
      <c r="AY1648" s="69">
        <v>0</v>
      </c>
      <c r="AZ1648" s="69">
        <v>0</v>
      </c>
      <c r="BA1648" s="69">
        <v>0</v>
      </c>
      <c r="BB1648" s="69">
        <v>0</v>
      </c>
      <c r="BC1648" s="69">
        <v>0</v>
      </c>
      <c r="BD1648" s="69">
        <v>0</v>
      </c>
      <c r="BE1648" s="69">
        <v>0</v>
      </c>
      <c r="BF1648" s="69">
        <v>0</v>
      </c>
      <c r="BG1648" s="69">
        <v>0</v>
      </c>
      <c r="BH1648" s="69">
        <v>0</v>
      </c>
      <c r="BI1648" s="69" t="s">
        <v>1433</v>
      </c>
      <c r="BK1648" s="69">
        <v>3</v>
      </c>
      <c r="BL1648" s="69">
        <v>2</v>
      </c>
      <c r="BM1648" s="69">
        <v>2</v>
      </c>
      <c r="BN1648" s="69">
        <v>31</v>
      </c>
      <c r="BO1648" s="89">
        <v>0</v>
      </c>
      <c r="BP1648" s="69">
        <v>1</v>
      </c>
      <c r="BQ1648" s="69">
        <v>1</v>
      </c>
      <c r="BR1648" s="69">
        <v>203</v>
      </c>
      <c r="BS1648" s="69">
        <v>1600</v>
      </c>
      <c r="BT1648" s="69">
        <v>0</v>
      </c>
      <c r="BU1648" s="69">
        <v>0</v>
      </c>
      <c r="BV1648" s="69">
        <v>1000</v>
      </c>
      <c r="BW1648" s="69">
        <v>18</v>
      </c>
      <c r="BY1648" s="69">
        <v>10</v>
      </c>
      <c r="BZ1648" s="69">
        <v>2</v>
      </c>
      <c r="CA1648" s="69">
        <v>31</v>
      </c>
      <c r="CB1648" s="89">
        <v>0</v>
      </c>
      <c r="CC1648" s="69">
        <v>1</v>
      </c>
      <c r="CD1648" s="69">
        <v>1</v>
      </c>
      <c r="CE1648" s="69">
        <v>1</v>
      </c>
      <c r="CF1648" s="69">
        <v>11019</v>
      </c>
      <c r="CG1648" s="69">
        <v>0</v>
      </c>
      <c r="CH1648" s="69">
        <v>0</v>
      </c>
      <c r="CI1648" s="69">
        <v>1000</v>
      </c>
      <c r="CJ1648" s="69">
        <v>0</v>
      </c>
      <c r="CL1648" s="69">
        <v>0</v>
      </c>
      <c r="CM1648" s="69">
        <v>0</v>
      </c>
      <c r="CN1648" s="69">
        <v>0</v>
      </c>
      <c r="CO1648" s="89">
        <v>0</v>
      </c>
      <c r="CP1648" s="69">
        <v>0</v>
      </c>
      <c r="CQ1648" s="69">
        <v>0</v>
      </c>
      <c r="CR1648" s="69">
        <v>0</v>
      </c>
      <c r="CS1648" s="69">
        <v>0</v>
      </c>
      <c r="CT1648" s="69">
        <v>0</v>
      </c>
      <c r="CU1648" s="69">
        <v>0</v>
      </c>
      <c r="CV1648" s="69">
        <v>0</v>
      </c>
      <c r="CW1648" s="69">
        <v>0</v>
      </c>
      <c r="CZ1648" s="69">
        <v>0</v>
      </c>
      <c r="DA1648" s="69">
        <v>0</v>
      </c>
      <c r="DB1648" s="69">
        <v>0</v>
      </c>
      <c r="DC1648" s="69">
        <v>0</v>
      </c>
      <c r="DD1648" s="69">
        <v>0</v>
      </c>
      <c r="DE1648" s="69">
        <v>0</v>
      </c>
      <c r="DF1648" s="69">
        <v>0</v>
      </c>
      <c r="DG1648" s="69">
        <v>1</v>
      </c>
      <c r="DI1648" s="69" t="e">
        <f>INDEX(Sheet3!$E$78:$E$1130,MATCH(A1648,Sheet3!$D$78:$D$1130,0))</f>
        <v>#N/A</v>
      </c>
      <c r="DJ1648" s="69">
        <f t="shared" si="316"/>
        <v>0</v>
      </c>
      <c r="DK1648" s="69" t="s">
        <v>3776</v>
      </c>
      <c r="DL1648" s="69"/>
      <c r="DM1648" s="69" t="s">
        <v>239</v>
      </c>
      <c r="DN1648" s="69" t="str">
        <f>"造成["&amp;INDEX(Sheet5!$L$2:$L$11,MATCH(BL1648,Sheet5!$J$2:$J$11,0))&amp;":"&amp;BR1648&amp;"*"&amp;BS1648/1000&amp;"]"&amp;INDEX(Sheet5!$I$2:$I$4,MATCH(BR1648,Sheet5!$H$2:$H$4,0))&amp;"的"&amp;INDEX(Sheet5!$K$2:$K$11,MATCH(BL1648,Sheet5!$J$2:$J$11,0))</f>
        <v>造成[ui.cs_orange:203*1.6]的物理伤害。</v>
      </c>
      <c r="DO1648" s="69"/>
      <c r="DP1648" s="69"/>
      <c r="DQ1648" s="69"/>
      <c r="DR1648" s="69" t="e">
        <f t="shared" si="318"/>
        <v>#N/A</v>
      </c>
      <c r="DS1648" s="90" t="e">
        <f>MATCH(A1648,Sheet5!D:D,0)</f>
        <v>#N/A</v>
      </c>
      <c r="DT1648" s="94" t="e">
        <f>MATCH(A1648,Sheet5!F:F,0)</f>
        <v>#N/A</v>
      </c>
      <c r="DU1648" s="69">
        <v>0</v>
      </c>
      <c r="DV1648" s="69">
        <v>0</v>
      </c>
      <c r="DW1648" s="69">
        <v>0</v>
      </c>
      <c r="DX1648" s="69">
        <v>0</v>
      </c>
      <c r="DY1648" s="69">
        <v>0</v>
      </c>
    </row>
    <row r="1649" spans="1:129" ht="14.25">
      <c r="A1649" s="69">
        <v>40103</v>
      </c>
      <c r="B1649" s="69">
        <v>0</v>
      </c>
      <c r="C1649" s="69">
        <v>1</v>
      </c>
      <c r="D1649" s="69" t="s">
        <v>3777</v>
      </c>
      <c r="E1649" s="69" t="s">
        <v>239</v>
      </c>
      <c r="F1649" s="69">
        <v>0</v>
      </c>
      <c r="G1649" s="69">
        <v>1</v>
      </c>
      <c r="H1649" s="69" t="s">
        <v>311</v>
      </c>
      <c r="I1649" s="69">
        <v>800</v>
      </c>
      <c r="J1649" s="69">
        <v>0</v>
      </c>
      <c r="K1649" s="69">
        <v>1500</v>
      </c>
      <c r="M1649" s="69">
        <v>0</v>
      </c>
      <c r="O1649" s="69">
        <v>0</v>
      </c>
      <c r="P1649" s="69">
        <v>1</v>
      </c>
      <c r="Q1649" s="69">
        <v>0</v>
      </c>
      <c r="R1649" s="69">
        <v>1</v>
      </c>
      <c r="S1649" s="69">
        <v>0</v>
      </c>
      <c r="T1649" s="69">
        <v>0</v>
      </c>
      <c r="U1649" s="69">
        <v>0</v>
      </c>
      <c r="V1649" s="69">
        <v>0</v>
      </c>
      <c r="W1649" s="69">
        <v>0</v>
      </c>
      <c r="X1649" s="69">
        <v>25</v>
      </c>
      <c r="Y1649" s="69">
        <v>25</v>
      </c>
      <c r="Z1649" s="69">
        <v>10000</v>
      </c>
      <c r="AA1649" s="69">
        <v>2</v>
      </c>
      <c r="AB1649" s="69">
        <v>31</v>
      </c>
      <c r="AC1649" s="69">
        <v>0</v>
      </c>
      <c r="AD1649" s="69">
        <v>0</v>
      </c>
      <c r="AE1649" s="69">
        <v>0</v>
      </c>
      <c r="AF1649" s="69">
        <v>1</v>
      </c>
      <c r="AG1649" s="69">
        <v>0</v>
      </c>
      <c r="AH1649" s="69">
        <v>4</v>
      </c>
      <c r="AI1649" s="69">
        <v>0</v>
      </c>
      <c r="AJ1649" s="69">
        <v>0</v>
      </c>
      <c r="AK1649" s="69">
        <v>0</v>
      </c>
      <c r="AL1649" s="69">
        <v>0</v>
      </c>
      <c r="AM1649" s="69">
        <v>1</v>
      </c>
      <c r="AN1649" s="69">
        <v>1</v>
      </c>
      <c r="AO1649" s="69">
        <v>0</v>
      </c>
      <c r="AP1649" s="69">
        <v>0</v>
      </c>
      <c r="AQ1649" s="84">
        <v>0</v>
      </c>
      <c r="AR1649" s="69">
        <v>0</v>
      </c>
      <c r="AS1649" s="69">
        <v>0</v>
      </c>
      <c r="AT1649" s="69">
        <v>0</v>
      </c>
      <c r="AU1649" s="69">
        <v>0</v>
      </c>
      <c r="AV1649" s="69">
        <v>0</v>
      </c>
      <c r="AW1649" s="69">
        <v>0</v>
      </c>
      <c r="AX1649" s="69">
        <v>0</v>
      </c>
      <c r="AY1649" s="69">
        <v>0</v>
      </c>
      <c r="AZ1649" s="69">
        <v>0</v>
      </c>
      <c r="BA1649" s="69">
        <v>0</v>
      </c>
      <c r="BB1649" s="69">
        <v>0</v>
      </c>
      <c r="BC1649" s="69">
        <v>0</v>
      </c>
      <c r="BD1649" s="69">
        <v>0</v>
      </c>
      <c r="BE1649" s="69">
        <v>0</v>
      </c>
      <c r="BF1649" s="69">
        <v>0</v>
      </c>
      <c r="BG1649" s="69">
        <v>0</v>
      </c>
      <c r="BH1649" s="69">
        <v>0</v>
      </c>
      <c r="BI1649" s="69" t="s">
        <v>1433</v>
      </c>
      <c r="BK1649" s="69">
        <v>3</v>
      </c>
      <c r="BL1649" s="69">
        <v>2</v>
      </c>
      <c r="BM1649" s="69">
        <v>2</v>
      </c>
      <c r="BN1649" s="69">
        <v>31</v>
      </c>
      <c r="BO1649" s="89">
        <v>0</v>
      </c>
      <c r="BP1649" s="69">
        <v>1</v>
      </c>
      <c r="BQ1649" s="69">
        <v>1</v>
      </c>
      <c r="BR1649" s="69">
        <v>203</v>
      </c>
      <c r="BS1649" s="69">
        <v>1600</v>
      </c>
      <c r="BT1649" s="69">
        <v>0</v>
      </c>
      <c r="BU1649" s="69">
        <v>0</v>
      </c>
      <c r="BV1649" s="69">
        <v>1000</v>
      </c>
      <c r="BW1649" s="69">
        <v>18</v>
      </c>
      <c r="BY1649" s="69">
        <v>10</v>
      </c>
      <c r="BZ1649" s="69">
        <v>2</v>
      </c>
      <c r="CA1649" s="69">
        <v>31</v>
      </c>
      <c r="CB1649" s="89">
        <v>0</v>
      </c>
      <c r="CC1649" s="69">
        <v>1</v>
      </c>
      <c r="CD1649" s="69">
        <v>1</v>
      </c>
      <c r="CE1649" s="69">
        <v>1</v>
      </c>
      <c r="CF1649" s="69">
        <v>11019</v>
      </c>
      <c r="CG1649" s="69">
        <v>0</v>
      </c>
      <c r="CH1649" s="69">
        <v>0</v>
      </c>
      <c r="CI1649" s="69">
        <v>1000</v>
      </c>
      <c r="CJ1649" s="69">
        <v>0</v>
      </c>
      <c r="CL1649" s="69">
        <v>0</v>
      </c>
      <c r="CM1649" s="69">
        <v>0</v>
      </c>
      <c r="CN1649" s="69">
        <v>0</v>
      </c>
      <c r="CO1649" s="89">
        <v>0</v>
      </c>
      <c r="CP1649" s="69">
        <v>0</v>
      </c>
      <c r="CQ1649" s="69">
        <v>0</v>
      </c>
      <c r="CR1649" s="69">
        <v>0</v>
      </c>
      <c r="CS1649" s="69">
        <v>0</v>
      </c>
      <c r="CT1649" s="69">
        <v>0</v>
      </c>
      <c r="CU1649" s="69">
        <v>0</v>
      </c>
      <c r="CV1649" s="69">
        <v>0</v>
      </c>
      <c r="CW1649" s="69">
        <v>0</v>
      </c>
      <c r="CZ1649" s="69">
        <v>0</v>
      </c>
      <c r="DA1649" s="69">
        <v>0</v>
      </c>
      <c r="DB1649" s="69">
        <v>0</v>
      </c>
      <c r="DC1649" s="69">
        <v>0</v>
      </c>
      <c r="DD1649" s="69">
        <v>0</v>
      </c>
      <c r="DE1649" s="69">
        <v>0</v>
      </c>
      <c r="DF1649" s="69">
        <v>0</v>
      </c>
      <c r="DG1649" s="69">
        <v>1</v>
      </c>
      <c r="DI1649" s="69" t="e">
        <f>INDEX(Sheet3!$E$78:$E$1130,MATCH(A1649,Sheet3!$D$78:$D$1130,0))</f>
        <v>#N/A</v>
      </c>
      <c r="DJ1649" s="69">
        <f t="shared" si="316"/>
        <v>0</v>
      </c>
      <c r="DK1649" s="69" t="s">
        <v>3778</v>
      </c>
      <c r="DL1649" s="69"/>
      <c r="DM1649" s="69" t="s">
        <v>239</v>
      </c>
      <c r="DN1649" s="69" t="str">
        <f>"造成["&amp;INDEX(Sheet5!$L$2:$L$11,MATCH(BL1649,Sheet5!$J$2:$J$11,0))&amp;":"&amp;BR1649&amp;"*"&amp;BS1649/1000&amp;"]"&amp;INDEX(Sheet5!$I$2:$I$4,MATCH(BR1649,Sheet5!$H$2:$H$4,0))&amp;"的"&amp;INDEX(Sheet5!$K$2:$K$11,MATCH(BL1649,Sheet5!$J$2:$J$11,0))</f>
        <v>造成[ui.cs_orange:203*1.6]的物理伤害。</v>
      </c>
      <c r="DO1649" s="69"/>
      <c r="DP1649" s="69"/>
      <c r="DQ1649" s="69"/>
      <c r="DR1649" s="69" t="e">
        <f t="shared" si="318"/>
        <v>#N/A</v>
      </c>
      <c r="DS1649" s="90" t="e">
        <f>MATCH(A1649,Sheet5!D:D,0)</f>
        <v>#N/A</v>
      </c>
      <c r="DT1649" s="94" t="e">
        <f>MATCH(A1649,Sheet5!F:F,0)</f>
        <v>#N/A</v>
      </c>
      <c r="DU1649" s="69">
        <v>0</v>
      </c>
      <c r="DV1649" s="69">
        <v>0</v>
      </c>
      <c r="DW1649" s="69">
        <v>0</v>
      </c>
      <c r="DX1649" s="69">
        <v>0</v>
      </c>
      <c r="DY1649" s="69">
        <v>0</v>
      </c>
    </row>
    <row r="1650" spans="1:129" ht="14.25">
      <c r="A1650" s="69">
        <v>40104</v>
      </c>
      <c r="B1650" s="69">
        <v>0</v>
      </c>
      <c r="C1650" s="69">
        <v>1</v>
      </c>
      <c r="D1650" s="69" t="s">
        <v>3779</v>
      </c>
      <c r="E1650" s="69" t="s">
        <v>239</v>
      </c>
      <c r="F1650" s="69">
        <v>0</v>
      </c>
      <c r="G1650" s="69">
        <v>1</v>
      </c>
      <c r="H1650" s="69" t="s">
        <v>311</v>
      </c>
      <c r="I1650" s="69">
        <v>800</v>
      </c>
      <c r="J1650" s="69">
        <v>0</v>
      </c>
      <c r="K1650" s="69">
        <v>1500</v>
      </c>
      <c r="M1650" s="69">
        <v>0</v>
      </c>
      <c r="O1650" s="69">
        <v>0</v>
      </c>
      <c r="P1650" s="69">
        <v>1</v>
      </c>
      <c r="Q1650" s="69">
        <v>0</v>
      </c>
      <c r="R1650" s="69">
        <v>1</v>
      </c>
      <c r="S1650" s="69">
        <v>0</v>
      </c>
      <c r="T1650" s="69">
        <v>0</v>
      </c>
      <c r="U1650" s="69">
        <v>0</v>
      </c>
      <c r="V1650" s="69">
        <v>0</v>
      </c>
      <c r="W1650" s="69">
        <v>0</v>
      </c>
      <c r="X1650" s="69">
        <v>25</v>
      </c>
      <c r="Y1650" s="69">
        <v>25</v>
      </c>
      <c r="Z1650" s="69">
        <v>10000</v>
      </c>
      <c r="AA1650" s="69">
        <v>2</v>
      </c>
      <c r="AB1650" s="69">
        <v>31</v>
      </c>
      <c r="AC1650" s="69">
        <v>0</v>
      </c>
      <c r="AD1650" s="69">
        <v>0</v>
      </c>
      <c r="AE1650" s="69">
        <v>0</v>
      </c>
      <c r="AF1650" s="69">
        <v>1</v>
      </c>
      <c r="AG1650" s="69">
        <v>0</v>
      </c>
      <c r="AH1650" s="69">
        <v>4</v>
      </c>
      <c r="AI1650" s="69">
        <v>0</v>
      </c>
      <c r="AJ1650" s="69">
        <v>0</v>
      </c>
      <c r="AK1650" s="69">
        <v>0</v>
      </c>
      <c r="AL1650" s="69">
        <v>0</v>
      </c>
      <c r="AM1650" s="69">
        <v>1</v>
      </c>
      <c r="AN1650" s="69">
        <v>1</v>
      </c>
      <c r="AO1650" s="69">
        <v>0</v>
      </c>
      <c r="AP1650" s="69">
        <v>0</v>
      </c>
      <c r="AQ1650" s="84">
        <v>0</v>
      </c>
      <c r="AR1650" s="69">
        <v>0</v>
      </c>
      <c r="AS1650" s="69">
        <v>0</v>
      </c>
      <c r="AT1650" s="69">
        <v>0</v>
      </c>
      <c r="AU1650" s="69">
        <v>0</v>
      </c>
      <c r="AV1650" s="69">
        <v>0</v>
      </c>
      <c r="AW1650" s="69">
        <v>0</v>
      </c>
      <c r="AX1650" s="69">
        <v>0</v>
      </c>
      <c r="AY1650" s="69">
        <v>0</v>
      </c>
      <c r="AZ1650" s="69">
        <v>0</v>
      </c>
      <c r="BA1650" s="69">
        <v>0</v>
      </c>
      <c r="BB1650" s="69">
        <v>0</v>
      </c>
      <c r="BC1650" s="69">
        <v>0</v>
      </c>
      <c r="BD1650" s="69">
        <v>0</v>
      </c>
      <c r="BE1650" s="69">
        <v>0</v>
      </c>
      <c r="BF1650" s="69">
        <v>0</v>
      </c>
      <c r="BG1650" s="69">
        <v>0</v>
      </c>
      <c r="BH1650" s="69">
        <v>0</v>
      </c>
      <c r="BI1650" s="69" t="s">
        <v>1433</v>
      </c>
      <c r="BK1650" s="69">
        <v>3</v>
      </c>
      <c r="BL1650" s="69">
        <v>2</v>
      </c>
      <c r="BM1650" s="69">
        <v>2</v>
      </c>
      <c r="BN1650" s="69">
        <v>31</v>
      </c>
      <c r="BO1650" s="89">
        <v>0</v>
      </c>
      <c r="BP1650" s="69">
        <v>1</v>
      </c>
      <c r="BQ1650" s="69">
        <v>1</v>
      </c>
      <c r="BR1650" s="69">
        <v>203</v>
      </c>
      <c r="BS1650" s="69">
        <v>1600</v>
      </c>
      <c r="BT1650" s="69">
        <v>0</v>
      </c>
      <c r="BU1650" s="69">
        <v>0</v>
      </c>
      <c r="BV1650" s="69">
        <v>1000</v>
      </c>
      <c r="BW1650" s="69">
        <v>18</v>
      </c>
      <c r="BY1650" s="69">
        <v>10</v>
      </c>
      <c r="BZ1650" s="69">
        <v>2</v>
      </c>
      <c r="CA1650" s="69">
        <v>31</v>
      </c>
      <c r="CB1650" s="89">
        <v>0</v>
      </c>
      <c r="CC1650" s="69">
        <v>1</v>
      </c>
      <c r="CD1650" s="69">
        <v>1</v>
      </c>
      <c r="CE1650" s="69">
        <v>1</v>
      </c>
      <c r="CF1650" s="69">
        <v>11019</v>
      </c>
      <c r="CG1650" s="69">
        <v>0</v>
      </c>
      <c r="CH1650" s="69">
        <v>0</v>
      </c>
      <c r="CI1650" s="69">
        <v>1000</v>
      </c>
      <c r="CJ1650" s="69">
        <v>0</v>
      </c>
      <c r="CL1650" s="69">
        <v>0</v>
      </c>
      <c r="CM1650" s="69">
        <v>0</v>
      </c>
      <c r="CN1650" s="69">
        <v>0</v>
      </c>
      <c r="CO1650" s="89">
        <v>0</v>
      </c>
      <c r="CP1650" s="69">
        <v>0</v>
      </c>
      <c r="CQ1650" s="69">
        <v>0</v>
      </c>
      <c r="CR1650" s="69">
        <v>0</v>
      </c>
      <c r="CS1650" s="69">
        <v>0</v>
      </c>
      <c r="CT1650" s="69">
        <v>0</v>
      </c>
      <c r="CU1650" s="69">
        <v>0</v>
      </c>
      <c r="CV1650" s="69">
        <v>0</v>
      </c>
      <c r="CW1650" s="69">
        <v>0</v>
      </c>
      <c r="CZ1650" s="69">
        <v>0</v>
      </c>
      <c r="DA1650" s="69">
        <v>0</v>
      </c>
      <c r="DB1650" s="69">
        <v>0</v>
      </c>
      <c r="DC1650" s="69">
        <v>0</v>
      </c>
      <c r="DD1650" s="69">
        <v>0</v>
      </c>
      <c r="DE1650" s="69">
        <v>0</v>
      </c>
      <c r="DF1650" s="69">
        <v>0</v>
      </c>
      <c r="DG1650" s="69">
        <v>1</v>
      </c>
      <c r="DI1650" s="69" t="e">
        <f>INDEX(Sheet3!$E$78:$E$1130,MATCH(A1650,Sheet3!$D$78:$D$1130,0))</f>
        <v>#N/A</v>
      </c>
      <c r="DJ1650" s="69">
        <f t="shared" si="316"/>
        <v>0</v>
      </c>
      <c r="DK1650" s="69" t="s">
        <v>3780</v>
      </c>
      <c r="DL1650" s="69"/>
      <c r="DM1650" s="69" t="s">
        <v>239</v>
      </c>
      <c r="DN1650" s="69" t="str">
        <f>"造成["&amp;INDEX(Sheet5!$L$2:$L$11,MATCH(BL1650,Sheet5!$J$2:$J$11,0))&amp;":"&amp;BR1650&amp;"*"&amp;BS1650/1000&amp;"]"&amp;INDEX(Sheet5!$I$2:$I$4,MATCH(BR1650,Sheet5!$H$2:$H$4,0))&amp;"的"&amp;INDEX(Sheet5!$K$2:$K$11,MATCH(BL1650,Sheet5!$J$2:$J$11,0))</f>
        <v>造成[ui.cs_orange:203*1.6]的物理伤害。</v>
      </c>
      <c r="DO1650" s="69"/>
      <c r="DP1650" s="69"/>
      <c r="DQ1650" s="69"/>
      <c r="DR1650" s="69" t="e">
        <f t="shared" si="318"/>
        <v>#N/A</v>
      </c>
      <c r="DS1650" s="90" t="e">
        <f>MATCH(A1650,Sheet5!D:D,0)</f>
        <v>#N/A</v>
      </c>
      <c r="DT1650" s="94" t="e">
        <f>MATCH(A1650,Sheet5!F:F,0)</f>
        <v>#N/A</v>
      </c>
      <c r="DU1650" s="69">
        <v>0</v>
      </c>
      <c r="DV1650" s="69">
        <v>0</v>
      </c>
      <c r="DW1650" s="69">
        <v>0</v>
      </c>
      <c r="DX1650" s="69">
        <v>0</v>
      </c>
      <c r="DY1650" s="69">
        <v>0</v>
      </c>
    </row>
    <row r="1651" spans="1:129" ht="14.25">
      <c r="A1651" s="69">
        <v>40105</v>
      </c>
      <c r="B1651" s="69">
        <v>0</v>
      </c>
      <c r="C1651" s="69">
        <v>1</v>
      </c>
      <c r="D1651" s="69" t="s">
        <v>3781</v>
      </c>
      <c r="E1651" s="69" t="s">
        <v>239</v>
      </c>
      <c r="F1651" s="69">
        <v>0</v>
      </c>
      <c r="G1651" s="69">
        <v>1</v>
      </c>
      <c r="H1651" s="69" t="s">
        <v>311</v>
      </c>
      <c r="I1651" s="69">
        <v>800</v>
      </c>
      <c r="J1651" s="69">
        <v>0</v>
      </c>
      <c r="K1651" s="69">
        <v>1500</v>
      </c>
      <c r="M1651" s="69">
        <v>0</v>
      </c>
      <c r="O1651" s="69">
        <v>0</v>
      </c>
      <c r="P1651" s="69">
        <v>1</v>
      </c>
      <c r="Q1651" s="69">
        <v>0</v>
      </c>
      <c r="R1651" s="69">
        <v>1</v>
      </c>
      <c r="S1651" s="69">
        <v>0</v>
      </c>
      <c r="T1651" s="69">
        <v>0</v>
      </c>
      <c r="U1651" s="69">
        <v>0</v>
      </c>
      <c r="V1651" s="69">
        <v>0</v>
      </c>
      <c r="W1651" s="69">
        <v>0</v>
      </c>
      <c r="X1651" s="69">
        <v>25</v>
      </c>
      <c r="Y1651" s="69">
        <v>25</v>
      </c>
      <c r="Z1651" s="69">
        <v>10000</v>
      </c>
      <c r="AA1651" s="69">
        <v>2</v>
      </c>
      <c r="AB1651" s="69">
        <v>31</v>
      </c>
      <c r="AC1651" s="69">
        <v>0</v>
      </c>
      <c r="AD1651" s="69">
        <v>0</v>
      </c>
      <c r="AE1651" s="69">
        <v>0</v>
      </c>
      <c r="AF1651" s="69">
        <v>1</v>
      </c>
      <c r="AG1651" s="69">
        <v>0</v>
      </c>
      <c r="AH1651" s="69">
        <v>4</v>
      </c>
      <c r="AI1651" s="69">
        <v>0</v>
      </c>
      <c r="AJ1651" s="69">
        <v>0</v>
      </c>
      <c r="AK1651" s="69">
        <v>0</v>
      </c>
      <c r="AL1651" s="69">
        <v>0</v>
      </c>
      <c r="AM1651" s="69">
        <v>1</v>
      </c>
      <c r="AN1651" s="69">
        <v>1</v>
      </c>
      <c r="AO1651" s="69">
        <v>0</v>
      </c>
      <c r="AP1651" s="69">
        <v>0</v>
      </c>
      <c r="AQ1651" s="84">
        <v>0</v>
      </c>
      <c r="AR1651" s="69">
        <v>0</v>
      </c>
      <c r="AS1651" s="69">
        <v>0</v>
      </c>
      <c r="AT1651" s="69">
        <v>0</v>
      </c>
      <c r="AU1651" s="69">
        <v>0</v>
      </c>
      <c r="AV1651" s="69">
        <v>0</v>
      </c>
      <c r="AW1651" s="69">
        <v>0</v>
      </c>
      <c r="AX1651" s="69">
        <v>0</v>
      </c>
      <c r="AY1651" s="69">
        <v>0</v>
      </c>
      <c r="AZ1651" s="69">
        <v>0</v>
      </c>
      <c r="BA1651" s="69">
        <v>0</v>
      </c>
      <c r="BB1651" s="69">
        <v>0</v>
      </c>
      <c r="BC1651" s="69">
        <v>0</v>
      </c>
      <c r="BD1651" s="69">
        <v>0</v>
      </c>
      <c r="BE1651" s="69">
        <v>0</v>
      </c>
      <c r="BF1651" s="69">
        <v>0</v>
      </c>
      <c r="BG1651" s="69">
        <v>0</v>
      </c>
      <c r="BH1651" s="69">
        <v>0</v>
      </c>
      <c r="BI1651" s="69" t="s">
        <v>1433</v>
      </c>
      <c r="BK1651" s="69">
        <v>3</v>
      </c>
      <c r="BL1651" s="69">
        <v>2</v>
      </c>
      <c r="BM1651" s="69">
        <v>2</v>
      </c>
      <c r="BN1651" s="69">
        <v>31</v>
      </c>
      <c r="BO1651" s="89">
        <v>0</v>
      </c>
      <c r="BP1651" s="69">
        <v>1</v>
      </c>
      <c r="BQ1651" s="69">
        <v>1</v>
      </c>
      <c r="BR1651" s="69">
        <v>203</v>
      </c>
      <c r="BS1651" s="69">
        <v>1600</v>
      </c>
      <c r="BT1651" s="69">
        <v>0</v>
      </c>
      <c r="BU1651" s="69">
        <v>0</v>
      </c>
      <c r="BV1651" s="69">
        <v>1000</v>
      </c>
      <c r="BW1651" s="69">
        <v>18</v>
      </c>
      <c r="BY1651" s="69">
        <v>10</v>
      </c>
      <c r="BZ1651" s="69">
        <v>2</v>
      </c>
      <c r="CA1651" s="69">
        <v>31</v>
      </c>
      <c r="CB1651" s="89">
        <v>0</v>
      </c>
      <c r="CC1651" s="69">
        <v>1</v>
      </c>
      <c r="CD1651" s="69">
        <v>1</v>
      </c>
      <c r="CE1651" s="69">
        <v>1</v>
      </c>
      <c r="CF1651" s="69">
        <v>11019</v>
      </c>
      <c r="CG1651" s="69">
        <v>0</v>
      </c>
      <c r="CH1651" s="69">
        <v>0</v>
      </c>
      <c r="CI1651" s="69">
        <v>1000</v>
      </c>
      <c r="CJ1651" s="69">
        <v>0</v>
      </c>
      <c r="CL1651" s="69">
        <v>0</v>
      </c>
      <c r="CM1651" s="69">
        <v>0</v>
      </c>
      <c r="CN1651" s="69">
        <v>0</v>
      </c>
      <c r="CO1651" s="89">
        <v>0</v>
      </c>
      <c r="CP1651" s="69">
        <v>0</v>
      </c>
      <c r="CQ1651" s="69">
        <v>0</v>
      </c>
      <c r="CR1651" s="69">
        <v>0</v>
      </c>
      <c r="CS1651" s="69">
        <v>0</v>
      </c>
      <c r="CT1651" s="69">
        <v>0</v>
      </c>
      <c r="CU1651" s="69">
        <v>0</v>
      </c>
      <c r="CV1651" s="69">
        <v>0</v>
      </c>
      <c r="CW1651" s="69">
        <v>0</v>
      </c>
      <c r="CZ1651" s="69">
        <v>0</v>
      </c>
      <c r="DA1651" s="69">
        <v>0</v>
      </c>
      <c r="DB1651" s="69">
        <v>0</v>
      </c>
      <c r="DC1651" s="69">
        <v>0</v>
      </c>
      <c r="DD1651" s="69">
        <v>0</v>
      </c>
      <c r="DE1651" s="69">
        <v>0</v>
      </c>
      <c r="DF1651" s="69">
        <v>0</v>
      </c>
      <c r="DG1651" s="69">
        <v>1</v>
      </c>
      <c r="DI1651" s="69" t="e">
        <f>INDEX(Sheet3!$E$78:$E$1130,MATCH(A1651,Sheet3!$D$78:$D$1130,0))</f>
        <v>#N/A</v>
      </c>
      <c r="DJ1651" s="69">
        <f t="shared" si="316"/>
        <v>0</v>
      </c>
      <c r="DK1651" s="69" t="s">
        <v>3782</v>
      </c>
      <c r="DL1651" s="69"/>
      <c r="DM1651" s="69" t="s">
        <v>239</v>
      </c>
      <c r="DN1651" s="69" t="str">
        <f>"造成["&amp;INDEX(Sheet5!$L$2:$L$11,MATCH(BL1651,Sheet5!$J$2:$J$11,0))&amp;":"&amp;BR1651&amp;"*"&amp;BS1651/1000&amp;"]"&amp;INDEX(Sheet5!$I$2:$I$4,MATCH(BR1651,Sheet5!$H$2:$H$4,0))&amp;"的"&amp;INDEX(Sheet5!$K$2:$K$11,MATCH(BL1651,Sheet5!$J$2:$J$11,0))</f>
        <v>造成[ui.cs_orange:203*1.6]的物理伤害。</v>
      </c>
      <c r="DO1651" s="69"/>
      <c r="DP1651" s="69"/>
      <c r="DQ1651" s="69"/>
      <c r="DR1651" s="69" t="e">
        <f t="shared" si="318"/>
        <v>#N/A</v>
      </c>
      <c r="DS1651" s="90" t="e">
        <f>MATCH(A1651,Sheet5!D:D,0)</f>
        <v>#N/A</v>
      </c>
      <c r="DT1651" s="94" t="e">
        <f>MATCH(A1651,Sheet5!F:F,0)</f>
        <v>#N/A</v>
      </c>
      <c r="DU1651" s="69">
        <v>0</v>
      </c>
      <c r="DV1651" s="69">
        <v>0</v>
      </c>
      <c r="DW1651" s="69">
        <v>0</v>
      </c>
      <c r="DX1651" s="69">
        <v>0</v>
      </c>
      <c r="DY1651" s="69">
        <v>0</v>
      </c>
    </row>
    <row r="1652" spans="1:129" ht="14.25">
      <c r="A1652" s="69">
        <v>40106</v>
      </c>
      <c r="B1652" s="69">
        <v>0</v>
      </c>
      <c r="C1652" s="69">
        <v>1</v>
      </c>
      <c r="D1652" s="69" t="s">
        <v>3783</v>
      </c>
      <c r="E1652" s="69" t="s">
        <v>239</v>
      </c>
      <c r="F1652" s="69">
        <v>0</v>
      </c>
      <c r="G1652" s="69">
        <v>1</v>
      </c>
      <c r="H1652" s="69" t="s">
        <v>321</v>
      </c>
      <c r="I1652" s="69">
        <v>800</v>
      </c>
      <c r="J1652" s="69">
        <v>0</v>
      </c>
      <c r="K1652" s="69">
        <v>1500</v>
      </c>
      <c r="M1652" s="69">
        <v>0</v>
      </c>
      <c r="O1652" s="69">
        <v>0</v>
      </c>
      <c r="P1652" s="69">
        <v>1</v>
      </c>
      <c r="Q1652" s="69">
        <v>0</v>
      </c>
      <c r="R1652" s="69">
        <v>1</v>
      </c>
      <c r="S1652" s="69">
        <v>0</v>
      </c>
      <c r="T1652" s="69">
        <v>0</v>
      </c>
      <c r="U1652" s="69">
        <v>0</v>
      </c>
      <c r="V1652" s="69">
        <v>0</v>
      </c>
      <c r="W1652" s="69">
        <v>0</v>
      </c>
      <c r="X1652" s="69">
        <v>25</v>
      </c>
      <c r="Y1652" s="69">
        <v>25</v>
      </c>
      <c r="Z1652" s="69">
        <v>10000</v>
      </c>
      <c r="AA1652" s="69">
        <v>2</v>
      </c>
      <c r="AB1652" s="69">
        <v>31</v>
      </c>
      <c r="AC1652" s="69">
        <v>0</v>
      </c>
      <c r="AD1652" s="69">
        <v>0</v>
      </c>
      <c r="AE1652" s="69">
        <v>0</v>
      </c>
      <c r="AF1652" s="69">
        <v>1</v>
      </c>
      <c r="AG1652" s="69">
        <v>0</v>
      </c>
      <c r="AH1652" s="69">
        <v>4</v>
      </c>
      <c r="AI1652" s="69">
        <v>0</v>
      </c>
      <c r="AJ1652" s="69">
        <v>0</v>
      </c>
      <c r="AK1652" s="69">
        <v>0</v>
      </c>
      <c r="AL1652" s="69">
        <v>0</v>
      </c>
      <c r="AM1652" s="69">
        <v>1</v>
      </c>
      <c r="AN1652" s="69">
        <v>1</v>
      </c>
      <c r="AO1652" s="69">
        <v>0</v>
      </c>
      <c r="AP1652" s="69">
        <v>0</v>
      </c>
      <c r="AQ1652" s="84">
        <v>0</v>
      </c>
      <c r="AR1652" s="69">
        <v>0</v>
      </c>
      <c r="AS1652" s="69">
        <v>0</v>
      </c>
      <c r="AT1652" s="69">
        <v>0</v>
      </c>
      <c r="AU1652" s="69">
        <v>0</v>
      </c>
      <c r="AV1652" s="69">
        <v>0</v>
      </c>
      <c r="AW1652" s="69">
        <v>0</v>
      </c>
      <c r="AX1652" s="69">
        <v>0</v>
      </c>
      <c r="AY1652" s="69">
        <v>0</v>
      </c>
      <c r="AZ1652" s="69">
        <v>0</v>
      </c>
      <c r="BA1652" s="69">
        <v>0</v>
      </c>
      <c r="BB1652" s="69">
        <v>0</v>
      </c>
      <c r="BC1652" s="69">
        <v>0</v>
      </c>
      <c r="BD1652" s="69">
        <v>0</v>
      </c>
      <c r="BE1652" s="69">
        <v>0</v>
      </c>
      <c r="BF1652" s="69">
        <v>0</v>
      </c>
      <c r="BG1652" s="69">
        <v>0</v>
      </c>
      <c r="BH1652" s="69">
        <v>0</v>
      </c>
      <c r="BI1652" s="69" t="s">
        <v>1433</v>
      </c>
      <c r="BK1652" s="69">
        <v>3</v>
      </c>
      <c r="BL1652" s="69">
        <v>2</v>
      </c>
      <c r="BM1652" s="69">
        <v>2</v>
      </c>
      <c r="BN1652" s="69">
        <v>31</v>
      </c>
      <c r="BO1652" s="89">
        <v>0</v>
      </c>
      <c r="BP1652" s="69">
        <v>1</v>
      </c>
      <c r="BQ1652" s="69">
        <v>1</v>
      </c>
      <c r="BR1652" s="69">
        <v>203</v>
      </c>
      <c r="BS1652" s="69">
        <v>1600</v>
      </c>
      <c r="BT1652" s="69">
        <v>0</v>
      </c>
      <c r="BU1652" s="69">
        <v>0</v>
      </c>
      <c r="BV1652" s="69">
        <v>1000</v>
      </c>
      <c r="BW1652" s="69">
        <v>18</v>
      </c>
      <c r="BY1652" s="69">
        <v>10</v>
      </c>
      <c r="BZ1652" s="69">
        <v>2</v>
      </c>
      <c r="CA1652" s="69">
        <v>31</v>
      </c>
      <c r="CB1652" s="89">
        <v>0</v>
      </c>
      <c r="CC1652" s="69">
        <v>1</v>
      </c>
      <c r="CD1652" s="69">
        <v>1</v>
      </c>
      <c r="CE1652" s="69">
        <v>1</v>
      </c>
      <c r="CF1652" s="69">
        <v>11019</v>
      </c>
      <c r="CG1652" s="69">
        <v>0</v>
      </c>
      <c r="CH1652" s="69">
        <v>0</v>
      </c>
      <c r="CI1652" s="69">
        <v>1000</v>
      </c>
      <c r="CJ1652" s="69">
        <v>0</v>
      </c>
      <c r="CL1652" s="69">
        <v>0</v>
      </c>
      <c r="CM1652" s="69">
        <v>0</v>
      </c>
      <c r="CN1652" s="69">
        <v>0</v>
      </c>
      <c r="CO1652" s="89">
        <v>0</v>
      </c>
      <c r="CP1652" s="69">
        <v>0</v>
      </c>
      <c r="CQ1652" s="69">
        <v>0</v>
      </c>
      <c r="CR1652" s="69">
        <v>0</v>
      </c>
      <c r="CS1652" s="69">
        <v>0</v>
      </c>
      <c r="CT1652" s="69">
        <v>0</v>
      </c>
      <c r="CU1652" s="69">
        <v>0</v>
      </c>
      <c r="CV1652" s="69">
        <v>0</v>
      </c>
      <c r="CW1652" s="69">
        <v>0</v>
      </c>
      <c r="CZ1652" s="69">
        <v>0</v>
      </c>
      <c r="DA1652" s="69">
        <v>0</v>
      </c>
      <c r="DB1652" s="69">
        <v>0</v>
      </c>
      <c r="DC1652" s="69">
        <v>0</v>
      </c>
      <c r="DD1652" s="69">
        <v>0</v>
      </c>
      <c r="DE1652" s="69">
        <v>0</v>
      </c>
      <c r="DF1652" s="69">
        <v>0</v>
      </c>
      <c r="DG1652" s="69">
        <v>1</v>
      </c>
      <c r="DI1652" s="69" t="e">
        <f>INDEX(Sheet3!$E$78:$E$1130,MATCH(A1652,Sheet3!$D$78:$D$1130,0))</f>
        <v>#N/A</v>
      </c>
      <c r="DJ1652" s="69">
        <f t="shared" si="316"/>
        <v>0</v>
      </c>
      <c r="DK1652" s="69" t="s">
        <v>3784</v>
      </c>
      <c r="DL1652" s="69"/>
      <c r="DM1652" s="69" t="s">
        <v>239</v>
      </c>
      <c r="DN1652" s="69" t="str">
        <f>"造成["&amp;INDEX(Sheet5!$L$2:$L$11,MATCH(BL1652,Sheet5!$J$2:$J$11,0))&amp;":"&amp;BR1652&amp;"*"&amp;BS1652/1000&amp;"]"&amp;INDEX(Sheet5!$I$2:$I$4,MATCH(BR1652,Sheet5!$H$2:$H$4,0))&amp;"的"&amp;INDEX(Sheet5!$K$2:$K$11,MATCH(BL1652,Sheet5!$J$2:$J$11,0))</f>
        <v>造成[ui.cs_orange:203*1.6]的物理伤害。</v>
      </c>
      <c r="DO1652" s="69"/>
      <c r="DP1652" s="69"/>
      <c r="DQ1652" s="69"/>
      <c r="DR1652" s="69" t="e">
        <f t="shared" si="318"/>
        <v>#N/A</v>
      </c>
      <c r="DS1652" s="90" t="e">
        <f>MATCH(A1652,Sheet5!D:D,0)</f>
        <v>#N/A</v>
      </c>
      <c r="DT1652" s="94" t="e">
        <f>MATCH(A1652,Sheet5!F:F,0)</f>
        <v>#N/A</v>
      </c>
      <c r="DU1652" s="69">
        <v>0</v>
      </c>
      <c r="DV1652" s="69">
        <v>0</v>
      </c>
      <c r="DW1652" s="69">
        <v>0</v>
      </c>
      <c r="DX1652" s="69">
        <v>0</v>
      </c>
      <c r="DY1652" s="69">
        <v>0</v>
      </c>
    </row>
    <row r="1653" spans="1:129" ht="14.25">
      <c r="A1653" s="69">
        <v>40107</v>
      </c>
      <c r="B1653" s="69">
        <v>0</v>
      </c>
      <c r="C1653" s="69">
        <v>1</v>
      </c>
      <c r="D1653" s="69" t="s">
        <v>3785</v>
      </c>
      <c r="E1653" s="69" t="s">
        <v>239</v>
      </c>
      <c r="F1653" s="69">
        <v>0</v>
      </c>
      <c r="G1653" s="69">
        <v>1</v>
      </c>
      <c r="H1653" s="69" t="s">
        <v>321</v>
      </c>
      <c r="I1653" s="69">
        <v>800</v>
      </c>
      <c r="J1653" s="69">
        <v>0</v>
      </c>
      <c r="K1653" s="69">
        <v>1500</v>
      </c>
      <c r="M1653" s="69">
        <v>0</v>
      </c>
      <c r="O1653" s="69">
        <v>0</v>
      </c>
      <c r="P1653" s="69">
        <v>1</v>
      </c>
      <c r="Q1653" s="69">
        <v>0</v>
      </c>
      <c r="R1653" s="69">
        <v>1</v>
      </c>
      <c r="S1653" s="69">
        <v>0</v>
      </c>
      <c r="T1653" s="69">
        <v>0</v>
      </c>
      <c r="U1653" s="69">
        <v>0</v>
      </c>
      <c r="V1653" s="69">
        <v>0</v>
      </c>
      <c r="W1653" s="69">
        <v>0</v>
      </c>
      <c r="X1653" s="69">
        <v>25</v>
      </c>
      <c r="Y1653" s="69">
        <v>25</v>
      </c>
      <c r="Z1653" s="69">
        <v>10000</v>
      </c>
      <c r="AA1653" s="69">
        <v>2</v>
      </c>
      <c r="AB1653" s="69">
        <v>31</v>
      </c>
      <c r="AC1653" s="69">
        <v>0</v>
      </c>
      <c r="AD1653" s="69">
        <v>0</v>
      </c>
      <c r="AE1653" s="69">
        <v>0</v>
      </c>
      <c r="AF1653" s="69">
        <v>1</v>
      </c>
      <c r="AG1653" s="69">
        <v>0</v>
      </c>
      <c r="AH1653" s="69">
        <v>4</v>
      </c>
      <c r="AI1653" s="69">
        <v>0</v>
      </c>
      <c r="AJ1653" s="69">
        <v>0</v>
      </c>
      <c r="AK1653" s="69">
        <v>0</v>
      </c>
      <c r="AL1653" s="69">
        <v>0</v>
      </c>
      <c r="AM1653" s="69">
        <v>1</v>
      </c>
      <c r="AN1653" s="69">
        <v>1</v>
      </c>
      <c r="AO1653" s="69">
        <v>0</v>
      </c>
      <c r="AP1653" s="69">
        <v>0</v>
      </c>
      <c r="AQ1653" s="84">
        <v>0</v>
      </c>
      <c r="AR1653" s="69">
        <v>0</v>
      </c>
      <c r="AS1653" s="69">
        <v>0</v>
      </c>
      <c r="AT1653" s="69">
        <v>0</v>
      </c>
      <c r="AU1653" s="69">
        <v>0</v>
      </c>
      <c r="AV1653" s="69">
        <v>0</v>
      </c>
      <c r="AW1653" s="69">
        <v>0</v>
      </c>
      <c r="AX1653" s="69">
        <v>0</v>
      </c>
      <c r="AY1653" s="69">
        <v>0</v>
      </c>
      <c r="AZ1653" s="69">
        <v>0</v>
      </c>
      <c r="BA1653" s="69">
        <v>0</v>
      </c>
      <c r="BB1653" s="69">
        <v>0</v>
      </c>
      <c r="BC1653" s="69">
        <v>0</v>
      </c>
      <c r="BD1653" s="69">
        <v>0</v>
      </c>
      <c r="BE1653" s="69">
        <v>0</v>
      </c>
      <c r="BF1653" s="69">
        <v>0</v>
      </c>
      <c r="BG1653" s="69">
        <v>0</v>
      </c>
      <c r="BH1653" s="69">
        <v>0</v>
      </c>
      <c r="BI1653" s="69" t="s">
        <v>1433</v>
      </c>
      <c r="BK1653" s="69">
        <v>3</v>
      </c>
      <c r="BL1653" s="69">
        <v>2</v>
      </c>
      <c r="BM1653" s="69">
        <v>2</v>
      </c>
      <c r="BN1653" s="69">
        <v>31</v>
      </c>
      <c r="BO1653" s="89">
        <v>0</v>
      </c>
      <c r="BP1653" s="69">
        <v>1</v>
      </c>
      <c r="BQ1653" s="69">
        <v>1</v>
      </c>
      <c r="BR1653" s="69">
        <v>203</v>
      </c>
      <c r="BS1653" s="69">
        <v>1600</v>
      </c>
      <c r="BT1653" s="69">
        <v>0</v>
      </c>
      <c r="BU1653" s="69">
        <v>0</v>
      </c>
      <c r="BV1653" s="69">
        <v>1000</v>
      </c>
      <c r="BW1653" s="69">
        <v>18</v>
      </c>
      <c r="BY1653" s="69">
        <v>10</v>
      </c>
      <c r="BZ1653" s="69">
        <v>2</v>
      </c>
      <c r="CA1653" s="69">
        <v>31</v>
      </c>
      <c r="CB1653" s="89">
        <v>0</v>
      </c>
      <c r="CC1653" s="69">
        <v>1</v>
      </c>
      <c r="CD1653" s="69">
        <v>1</v>
      </c>
      <c r="CE1653" s="69">
        <v>1</v>
      </c>
      <c r="CF1653" s="69">
        <v>11019</v>
      </c>
      <c r="CG1653" s="69">
        <v>0</v>
      </c>
      <c r="CH1653" s="69">
        <v>0</v>
      </c>
      <c r="CI1653" s="69">
        <v>1000</v>
      </c>
      <c r="CJ1653" s="69">
        <v>0</v>
      </c>
      <c r="CL1653" s="69">
        <v>0</v>
      </c>
      <c r="CM1653" s="69">
        <v>0</v>
      </c>
      <c r="CN1653" s="69">
        <v>0</v>
      </c>
      <c r="CO1653" s="89">
        <v>0</v>
      </c>
      <c r="CP1653" s="69">
        <v>0</v>
      </c>
      <c r="CQ1653" s="69">
        <v>0</v>
      </c>
      <c r="CR1653" s="69">
        <v>0</v>
      </c>
      <c r="CS1653" s="69">
        <v>0</v>
      </c>
      <c r="CT1653" s="69">
        <v>0</v>
      </c>
      <c r="CU1653" s="69">
        <v>0</v>
      </c>
      <c r="CV1653" s="69">
        <v>0</v>
      </c>
      <c r="CW1653" s="69">
        <v>0</v>
      </c>
      <c r="CZ1653" s="69">
        <v>0</v>
      </c>
      <c r="DA1653" s="69">
        <v>0</v>
      </c>
      <c r="DB1653" s="69">
        <v>0</v>
      </c>
      <c r="DC1653" s="69">
        <v>0</v>
      </c>
      <c r="DD1653" s="69">
        <v>0</v>
      </c>
      <c r="DE1653" s="69">
        <v>0</v>
      </c>
      <c r="DF1653" s="69">
        <v>0</v>
      </c>
      <c r="DG1653" s="69">
        <v>1</v>
      </c>
      <c r="DI1653" s="69" t="e">
        <f>INDEX(Sheet3!$E$78:$E$1130,MATCH(A1653,Sheet3!$D$78:$D$1130,0))</f>
        <v>#N/A</v>
      </c>
      <c r="DJ1653" s="69">
        <f t="shared" si="316"/>
        <v>0</v>
      </c>
      <c r="DK1653" s="69" t="s">
        <v>3786</v>
      </c>
      <c r="DL1653" s="69"/>
      <c r="DM1653" s="69" t="s">
        <v>239</v>
      </c>
      <c r="DN1653" s="69" t="str">
        <f>"造成["&amp;INDEX(Sheet5!$L$2:$L$11,MATCH(BL1653,Sheet5!$J$2:$J$11,0))&amp;":"&amp;BR1653&amp;"*"&amp;BS1653/1000&amp;"]"&amp;INDEX(Sheet5!$I$2:$I$4,MATCH(BR1653,Sheet5!$H$2:$H$4,0))&amp;"的"&amp;INDEX(Sheet5!$K$2:$K$11,MATCH(BL1653,Sheet5!$J$2:$J$11,0))</f>
        <v>造成[ui.cs_orange:203*1.6]的物理伤害。</v>
      </c>
      <c r="DO1653" s="69"/>
      <c r="DP1653" s="69"/>
      <c r="DQ1653" s="69"/>
      <c r="DR1653" s="69" t="e">
        <f t="shared" si="318"/>
        <v>#N/A</v>
      </c>
      <c r="DS1653" s="90" t="e">
        <f>MATCH(A1653,Sheet5!D:D,0)</f>
        <v>#N/A</v>
      </c>
      <c r="DT1653" s="94" t="e">
        <f>MATCH(A1653,Sheet5!F:F,0)</f>
        <v>#N/A</v>
      </c>
      <c r="DU1653" s="69">
        <v>0</v>
      </c>
      <c r="DV1653" s="69">
        <v>0</v>
      </c>
      <c r="DW1653" s="69">
        <v>0</v>
      </c>
      <c r="DX1653" s="69">
        <v>0</v>
      </c>
      <c r="DY1653" s="69">
        <v>0</v>
      </c>
    </row>
    <row r="1654" spans="1:129" ht="14.25">
      <c r="A1654" s="69">
        <v>40108</v>
      </c>
      <c r="B1654" s="69">
        <v>0</v>
      </c>
      <c r="C1654" s="69">
        <v>1</v>
      </c>
      <c r="D1654" s="69" t="s">
        <v>3787</v>
      </c>
      <c r="E1654" s="69" t="s">
        <v>239</v>
      </c>
      <c r="F1654" s="69">
        <v>0</v>
      </c>
      <c r="G1654" s="69">
        <v>1</v>
      </c>
      <c r="H1654" s="69" t="s">
        <v>321</v>
      </c>
      <c r="I1654" s="69">
        <v>800</v>
      </c>
      <c r="J1654" s="69">
        <v>0</v>
      </c>
      <c r="K1654" s="69">
        <v>1500</v>
      </c>
      <c r="M1654" s="69">
        <v>0</v>
      </c>
      <c r="O1654" s="69">
        <v>0</v>
      </c>
      <c r="P1654" s="69">
        <v>1</v>
      </c>
      <c r="Q1654" s="69">
        <v>0</v>
      </c>
      <c r="R1654" s="69">
        <v>1</v>
      </c>
      <c r="S1654" s="69">
        <v>0</v>
      </c>
      <c r="T1654" s="69">
        <v>0</v>
      </c>
      <c r="U1654" s="69">
        <v>0</v>
      </c>
      <c r="V1654" s="69">
        <v>0</v>
      </c>
      <c r="W1654" s="69">
        <v>0</v>
      </c>
      <c r="X1654" s="69">
        <v>25</v>
      </c>
      <c r="Y1654" s="69">
        <v>25</v>
      </c>
      <c r="Z1654" s="69">
        <v>10000</v>
      </c>
      <c r="AA1654" s="69">
        <v>2</v>
      </c>
      <c r="AB1654" s="69">
        <v>31</v>
      </c>
      <c r="AC1654" s="69">
        <v>0</v>
      </c>
      <c r="AD1654" s="69">
        <v>0</v>
      </c>
      <c r="AE1654" s="69">
        <v>0</v>
      </c>
      <c r="AF1654" s="69">
        <v>1</v>
      </c>
      <c r="AG1654" s="69">
        <v>0</v>
      </c>
      <c r="AH1654" s="69">
        <v>4</v>
      </c>
      <c r="AI1654" s="69">
        <v>0</v>
      </c>
      <c r="AJ1654" s="69">
        <v>0</v>
      </c>
      <c r="AK1654" s="69">
        <v>0</v>
      </c>
      <c r="AL1654" s="69">
        <v>0</v>
      </c>
      <c r="AM1654" s="69">
        <v>1</v>
      </c>
      <c r="AN1654" s="69">
        <v>1</v>
      </c>
      <c r="AO1654" s="69">
        <v>0</v>
      </c>
      <c r="AP1654" s="69">
        <v>0</v>
      </c>
      <c r="AQ1654" s="84">
        <v>0</v>
      </c>
      <c r="AR1654" s="69">
        <v>0</v>
      </c>
      <c r="AS1654" s="69">
        <v>0</v>
      </c>
      <c r="AT1654" s="69">
        <v>0</v>
      </c>
      <c r="AU1654" s="69">
        <v>0</v>
      </c>
      <c r="AV1654" s="69">
        <v>0</v>
      </c>
      <c r="AW1654" s="69">
        <v>0</v>
      </c>
      <c r="AX1654" s="69">
        <v>0</v>
      </c>
      <c r="AY1654" s="69">
        <v>0</v>
      </c>
      <c r="AZ1654" s="69">
        <v>0</v>
      </c>
      <c r="BA1654" s="69">
        <v>0</v>
      </c>
      <c r="BB1654" s="69">
        <v>0</v>
      </c>
      <c r="BC1654" s="69">
        <v>0</v>
      </c>
      <c r="BD1654" s="69">
        <v>0</v>
      </c>
      <c r="BE1654" s="69">
        <v>0</v>
      </c>
      <c r="BF1654" s="69">
        <v>0</v>
      </c>
      <c r="BG1654" s="69">
        <v>0</v>
      </c>
      <c r="BH1654" s="69">
        <v>0</v>
      </c>
      <c r="BI1654" s="69" t="s">
        <v>1433</v>
      </c>
      <c r="BK1654" s="69">
        <v>3</v>
      </c>
      <c r="BL1654" s="69">
        <v>2</v>
      </c>
      <c r="BM1654" s="69">
        <v>2</v>
      </c>
      <c r="BN1654" s="69">
        <v>31</v>
      </c>
      <c r="BO1654" s="89">
        <v>0</v>
      </c>
      <c r="BP1654" s="69">
        <v>1</v>
      </c>
      <c r="BQ1654" s="69">
        <v>1</v>
      </c>
      <c r="BR1654" s="69">
        <v>203</v>
      </c>
      <c r="BS1654" s="69">
        <v>1600</v>
      </c>
      <c r="BT1654" s="69">
        <v>0</v>
      </c>
      <c r="BU1654" s="69">
        <v>0</v>
      </c>
      <c r="BV1654" s="69">
        <v>1000</v>
      </c>
      <c r="BW1654" s="69">
        <v>18</v>
      </c>
      <c r="BY1654" s="69">
        <v>10</v>
      </c>
      <c r="BZ1654" s="69">
        <v>2</v>
      </c>
      <c r="CA1654" s="69">
        <v>31</v>
      </c>
      <c r="CB1654" s="89">
        <v>0</v>
      </c>
      <c r="CC1654" s="69">
        <v>1</v>
      </c>
      <c r="CD1654" s="69">
        <v>1</v>
      </c>
      <c r="CE1654" s="69">
        <v>1</v>
      </c>
      <c r="CF1654" s="69">
        <v>11019</v>
      </c>
      <c r="CG1654" s="69">
        <v>0</v>
      </c>
      <c r="CH1654" s="69">
        <v>0</v>
      </c>
      <c r="CI1654" s="69">
        <v>1000</v>
      </c>
      <c r="CJ1654" s="69">
        <v>0</v>
      </c>
      <c r="CL1654" s="69">
        <v>0</v>
      </c>
      <c r="CM1654" s="69">
        <v>0</v>
      </c>
      <c r="CN1654" s="69">
        <v>0</v>
      </c>
      <c r="CO1654" s="89">
        <v>0</v>
      </c>
      <c r="CP1654" s="69">
        <v>0</v>
      </c>
      <c r="CQ1654" s="69">
        <v>0</v>
      </c>
      <c r="CR1654" s="69">
        <v>0</v>
      </c>
      <c r="CS1654" s="69">
        <v>0</v>
      </c>
      <c r="CT1654" s="69">
        <v>0</v>
      </c>
      <c r="CU1654" s="69">
        <v>0</v>
      </c>
      <c r="CV1654" s="69">
        <v>0</v>
      </c>
      <c r="CW1654" s="69">
        <v>0</v>
      </c>
      <c r="CZ1654" s="69">
        <v>0</v>
      </c>
      <c r="DA1654" s="69">
        <v>0</v>
      </c>
      <c r="DB1654" s="69">
        <v>0</v>
      </c>
      <c r="DC1654" s="69">
        <v>0</v>
      </c>
      <c r="DD1654" s="69">
        <v>0</v>
      </c>
      <c r="DE1654" s="69">
        <v>0</v>
      </c>
      <c r="DF1654" s="69">
        <v>0</v>
      </c>
      <c r="DG1654" s="69">
        <v>1</v>
      </c>
      <c r="DI1654" s="69" t="e">
        <f>INDEX(Sheet3!$E$78:$E$1130,MATCH(A1654,Sheet3!$D$78:$D$1130,0))</f>
        <v>#N/A</v>
      </c>
      <c r="DJ1654" s="69">
        <f t="shared" si="316"/>
        <v>0</v>
      </c>
      <c r="DK1654" s="69" t="s">
        <v>3788</v>
      </c>
      <c r="DL1654" s="69"/>
      <c r="DM1654" s="69" t="s">
        <v>239</v>
      </c>
      <c r="DN1654" s="69" t="str">
        <f>"造成["&amp;INDEX(Sheet5!$L$2:$L$11,MATCH(BL1654,Sheet5!$J$2:$J$11,0))&amp;":"&amp;BR1654&amp;"*"&amp;BS1654/1000&amp;"]"&amp;INDEX(Sheet5!$I$2:$I$4,MATCH(BR1654,Sheet5!$H$2:$H$4,0))&amp;"的"&amp;INDEX(Sheet5!$K$2:$K$11,MATCH(BL1654,Sheet5!$J$2:$J$11,0))</f>
        <v>造成[ui.cs_orange:203*1.6]的物理伤害。</v>
      </c>
      <c r="DO1654" s="69"/>
      <c r="DP1654" s="69"/>
      <c r="DQ1654" s="69"/>
      <c r="DR1654" s="69" t="e">
        <f t="shared" si="318"/>
        <v>#N/A</v>
      </c>
      <c r="DS1654" s="90" t="e">
        <f>MATCH(A1654,Sheet5!D:D,0)</f>
        <v>#N/A</v>
      </c>
      <c r="DT1654" s="94" t="e">
        <f>MATCH(A1654,Sheet5!F:F,0)</f>
        <v>#N/A</v>
      </c>
      <c r="DU1654" s="69">
        <v>0</v>
      </c>
      <c r="DV1654" s="69">
        <v>0</v>
      </c>
      <c r="DW1654" s="69">
        <v>0</v>
      </c>
      <c r="DX1654" s="69">
        <v>0</v>
      </c>
      <c r="DY1654" s="69">
        <v>0</v>
      </c>
    </row>
    <row r="1655" spans="1:129" ht="14.25">
      <c r="A1655" s="69">
        <v>40109</v>
      </c>
      <c r="B1655" s="69">
        <v>0</v>
      </c>
      <c r="C1655" s="69">
        <v>1</v>
      </c>
      <c r="D1655" s="69" t="s">
        <v>3789</v>
      </c>
      <c r="E1655" s="69" t="s">
        <v>239</v>
      </c>
      <c r="F1655" s="69">
        <v>0</v>
      </c>
      <c r="G1655" s="69">
        <v>1</v>
      </c>
      <c r="H1655" s="69" t="s">
        <v>321</v>
      </c>
      <c r="I1655" s="69">
        <v>800</v>
      </c>
      <c r="J1655" s="69">
        <v>0</v>
      </c>
      <c r="K1655" s="69">
        <v>1500</v>
      </c>
      <c r="M1655" s="69">
        <v>0</v>
      </c>
      <c r="O1655" s="69">
        <v>0</v>
      </c>
      <c r="P1655" s="69">
        <v>1</v>
      </c>
      <c r="Q1655" s="69">
        <v>0</v>
      </c>
      <c r="R1655" s="69">
        <v>1</v>
      </c>
      <c r="S1655" s="69">
        <v>0</v>
      </c>
      <c r="T1655" s="69">
        <v>0</v>
      </c>
      <c r="U1655" s="69">
        <v>0</v>
      </c>
      <c r="V1655" s="69">
        <v>0</v>
      </c>
      <c r="W1655" s="69">
        <v>0</v>
      </c>
      <c r="X1655" s="69">
        <v>25</v>
      </c>
      <c r="Y1655" s="69">
        <v>25</v>
      </c>
      <c r="Z1655" s="69">
        <v>10000</v>
      </c>
      <c r="AA1655" s="69">
        <v>2</v>
      </c>
      <c r="AB1655" s="69">
        <v>31</v>
      </c>
      <c r="AC1655" s="69">
        <v>0</v>
      </c>
      <c r="AD1655" s="69">
        <v>0</v>
      </c>
      <c r="AE1655" s="69">
        <v>0</v>
      </c>
      <c r="AF1655" s="69">
        <v>1</v>
      </c>
      <c r="AG1655" s="69">
        <v>0</v>
      </c>
      <c r="AH1655" s="69">
        <v>4</v>
      </c>
      <c r="AI1655" s="69">
        <v>0</v>
      </c>
      <c r="AJ1655" s="69">
        <v>0</v>
      </c>
      <c r="AK1655" s="69">
        <v>0</v>
      </c>
      <c r="AL1655" s="69">
        <v>0</v>
      </c>
      <c r="AM1655" s="69">
        <v>1</v>
      </c>
      <c r="AN1655" s="69">
        <v>1</v>
      </c>
      <c r="AO1655" s="69">
        <v>0</v>
      </c>
      <c r="AP1655" s="69">
        <v>0</v>
      </c>
      <c r="AQ1655" s="84">
        <v>0</v>
      </c>
      <c r="AR1655" s="69">
        <v>0</v>
      </c>
      <c r="AS1655" s="69">
        <v>0</v>
      </c>
      <c r="AT1655" s="69">
        <v>0</v>
      </c>
      <c r="AU1655" s="69">
        <v>0</v>
      </c>
      <c r="AV1655" s="69">
        <v>0</v>
      </c>
      <c r="AW1655" s="69">
        <v>0</v>
      </c>
      <c r="AX1655" s="69">
        <v>0</v>
      </c>
      <c r="AY1655" s="69">
        <v>0</v>
      </c>
      <c r="AZ1655" s="69">
        <v>0</v>
      </c>
      <c r="BA1655" s="69">
        <v>0</v>
      </c>
      <c r="BB1655" s="69">
        <v>0</v>
      </c>
      <c r="BC1655" s="69">
        <v>0</v>
      </c>
      <c r="BD1655" s="69">
        <v>0</v>
      </c>
      <c r="BE1655" s="69">
        <v>0</v>
      </c>
      <c r="BF1655" s="69">
        <v>0</v>
      </c>
      <c r="BG1655" s="69">
        <v>0</v>
      </c>
      <c r="BH1655" s="69">
        <v>0</v>
      </c>
      <c r="BI1655" s="69" t="s">
        <v>1433</v>
      </c>
      <c r="BK1655" s="69">
        <v>3</v>
      </c>
      <c r="BL1655" s="69">
        <v>2</v>
      </c>
      <c r="BM1655" s="69">
        <v>2</v>
      </c>
      <c r="BN1655" s="69">
        <v>31</v>
      </c>
      <c r="BO1655" s="89">
        <v>0</v>
      </c>
      <c r="BP1655" s="69">
        <v>1</v>
      </c>
      <c r="BQ1655" s="69">
        <v>1</v>
      </c>
      <c r="BR1655" s="69">
        <v>203</v>
      </c>
      <c r="BS1655" s="69">
        <v>1600</v>
      </c>
      <c r="BT1655" s="69">
        <v>0</v>
      </c>
      <c r="BU1655" s="69">
        <v>0</v>
      </c>
      <c r="BV1655" s="69">
        <v>1000</v>
      </c>
      <c r="BW1655" s="69">
        <v>18</v>
      </c>
      <c r="BY1655" s="69">
        <v>10</v>
      </c>
      <c r="BZ1655" s="69">
        <v>2</v>
      </c>
      <c r="CA1655" s="69">
        <v>31</v>
      </c>
      <c r="CB1655" s="89">
        <v>0</v>
      </c>
      <c r="CC1655" s="69">
        <v>1</v>
      </c>
      <c r="CD1655" s="69">
        <v>1</v>
      </c>
      <c r="CE1655" s="69">
        <v>1</v>
      </c>
      <c r="CF1655" s="69">
        <v>11019</v>
      </c>
      <c r="CG1655" s="69">
        <v>0</v>
      </c>
      <c r="CH1655" s="69">
        <v>0</v>
      </c>
      <c r="CI1655" s="69">
        <v>1000</v>
      </c>
      <c r="CJ1655" s="69">
        <v>0</v>
      </c>
      <c r="CL1655" s="69">
        <v>0</v>
      </c>
      <c r="CM1655" s="69">
        <v>0</v>
      </c>
      <c r="CN1655" s="69">
        <v>0</v>
      </c>
      <c r="CO1655" s="89">
        <v>0</v>
      </c>
      <c r="CP1655" s="69">
        <v>0</v>
      </c>
      <c r="CQ1655" s="69">
        <v>0</v>
      </c>
      <c r="CR1655" s="69">
        <v>0</v>
      </c>
      <c r="CS1655" s="69">
        <v>0</v>
      </c>
      <c r="CT1655" s="69">
        <v>0</v>
      </c>
      <c r="CU1655" s="69">
        <v>0</v>
      </c>
      <c r="CV1655" s="69">
        <v>0</v>
      </c>
      <c r="CW1655" s="69">
        <v>0</v>
      </c>
      <c r="CZ1655" s="69">
        <v>0</v>
      </c>
      <c r="DA1655" s="69">
        <v>0</v>
      </c>
      <c r="DB1655" s="69">
        <v>0</v>
      </c>
      <c r="DC1655" s="69">
        <v>0</v>
      </c>
      <c r="DD1655" s="69">
        <v>0</v>
      </c>
      <c r="DE1655" s="69">
        <v>0</v>
      </c>
      <c r="DF1655" s="69">
        <v>0</v>
      </c>
      <c r="DG1655" s="69">
        <v>1</v>
      </c>
      <c r="DI1655" s="69" t="e">
        <f>INDEX(Sheet3!$E$78:$E$1130,MATCH(A1655,Sheet3!$D$78:$D$1130,0))</f>
        <v>#N/A</v>
      </c>
      <c r="DJ1655" s="69">
        <f t="shared" si="316"/>
        <v>0</v>
      </c>
      <c r="DK1655" s="69" t="s">
        <v>3790</v>
      </c>
      <c r="DL1655" s="69"/>
      <c r="DM1655" s="69" t="s">
        <v>239</v>
      </c>
      <c r="DN1655" s="69" t="str">
        <f>"造成["&amp;INDEX(Sheet5!$L$2:$L$11,MATCH(BL1655,Sheet5!$J$2:$J$11,0))&amp;":"&amp;BR1655&amp;"*"&amp;BS1655/1000&amp;"]"&amp;INDEX(Sheet5!$I$2:$I$4,MATCH(BR1655,Sheet5!$H$2:$H$4,0))&amp;"的"&amp;INDEX(Sheet5!$K$2:$K$11,MATCH(BL1655,Sheet5!$J$2:$J$11,0))</f>
        <v>造成[ui.cs_orange:203*1.6]的物理伤害。</v>
      </c>
      <c r="DO1655" s="69"/>
      <c r="DP1655" s="69"/>
      <c r="DQ1655" s="69"/>
      <c r="DR1655" s="69" t="e">
        <f t="shared" si="318"/>
        <v>#N/A</v>
      </c>
      <c r="DS1655" s="90" t="e">
        <f>MATCH(A1655,Sheet5!D:D,0)</f>
        <v>#N/A</v>
      </c>
      <c r="DT1655" s="94" t="e">
        <f>MATCH(A1655,Sheet5!F:F,0)</f>
        <v>#N/A</v>
      </c>
      <c r="DU1655" s="69">
        <v>0</v>
      </c>
      <c r="DV1655" s="69">
        <v>0</v>
      </c>
      <c r="DW1655" s="69">
        <v>0</v>
      </c>
      <c r="DX1655" s="69">
        <v>0</v>
      </c>
      <c r="DY1655" s="69">
        <v>0</v>
      </c>
    </row>
    <row r="1656" spans="1:129" ht="14.25">
      <c r="A1656" s="69">
        <v>40110</v>
      </c>
      <c r="B1656" s="69">
        <v>0</v>
      </c>
      <c r="C1656" s="69">
        <v>1</v>
      </c>
      <c r="D1656" s="69" t="s">
        <v>3791</v>
      </c>
      <c r="E1656" s="69" t="s">
        <v>239</v>
      </c>
      <c r="F1656" s="69">
        <v>0</v>
      </c>
      <c r="G1656" s="69">
        <v>1</v>
      </c>
      <c r="H1656" s="69" t="s">
        <v>321</v>
      </c>
      <c r="I1656" s="69">
        <v>800</v>
      </c>
      <c r="J1656" s="69">
        <v>0</v>
      </c>
      <c r="K1656" s="69">
        <v>1500</v>
      </c>
      <c r="M1656" s="69">
        <v>0</v>
      </c>
      <c r="O1656" s="69">
        <v>0</v>
      </c>
      <c r="P1656" s="69">
        <v>1</v>
      </c>
      <c r="Q1656" s="69">
        <v>0</v>
      </c>
      <c r="R1656" s="69">
        <v>1</v>
      </c>
      <c r="S1656" s="69">
        <v>0</v>
      </c>
      <c r="T1656" s="69">
        <v>0</v>
      </c>
      <c r="U1656" s="69">
        <v>0</v>
      </c>
      <c r="V1656" s="69">
        <v>0</v>
      </c>
      <c r="W1656" s="69">
        <v>0</v>
      </c>
      <c r="X1656" s="69">
        <v>25</v>
      </c>
      <c r="Y1656" s="69">
        <v>25</v>
      </c>
      <c r="Z1656" s="69">
        <v>10000</v>
      </c>
      <c r="AA1656" s="69">
        <v>2</v>
      </c>
      <c r="AB1656" s="69">
        <v>31</v>
      </c>
      <c r="AC1656" s="69">
        <v>0</v>
      </c>
      <c r="AD1656" s="69">
        <v>0</v>
      </c>
      <c r="AE1656" s="69">
        <v>0</v>
      </c>
      <c r="AF1656" s="69">
        <v>1</v>
      </c>
      <c r="AG1656" s="69">
        <v>0</v>
      </c>
      <c r="AH1656" s="69">
        <v>4</v>
      </c>
      <c r="AI1656" s="69">
        <v>0</v>
      </c>
      <c r="AJ1656" s="69">
        <v>0</v>
      </c>
      <c r="AK1656" s="69">
        <v>0</v>
      </c>
      <c r="AL1656" s="69">
        <v>0</v>
      </c>
      <c r="AM1656" s="69">
        <v>1</v>
      </c>
      <c r="AN1656" s="69">
        <v>1</v>
      </c>
      <c r="AO1656" s="69">
        <v>0</v>
      </c>
      <c r="AP1656" s="69">
        <v>0</v>
      </c>
      <c r="AQ1656" s="84">
        <v>0</v>
      </c>
      <c r="AR1656" s="69">
        <v>0</v>
      </c>
      <c r="AS1656" s="69">
        <v>0</v>
      </c>
      <c r="AT1656" s="69">
        <v>0</v>
      </c>
      <c r="AU1656" s="69">
        <v>0</v>
      </c>
      <c r="AV1656" s="69">
        <v>0</v>
      </c>
      <c r="AW1656" s="69">
        <v>0</v>
      </c>
      <c r="AX1656" s="69">
        <v>0</v>
      </c>
      <c r="AY1656" s="69">
        <v>0</v>
      </c>
      <c r="AZ1656" s="69">
        <v>0</v>
      </c>
      <c r="BA1656" s="69">
        <v>0</v>
      </c>
      <c r="BB1656" s="69">
        <v>0</v>
      </c>
      <c r="BC1656" s="69">
        <v>0</v>
      </c>
      <c r="BD1656" s="69">
        <v>0</v>
      </c>
      <c r="BE1656" s="69">
        <v>0</v>
      </c>
      <c r="BF1656" s="69">
        <v>0</v>
      </c>
      <c r="BG1656" s="69">
        <v>0</v>
      </c>
      <c r="BH1656" s="69">
        <v>0</v>
      </c>
      <c r="BI1656" s="69" t="s">
        <v>1433</v>
      </c>
      <c r="BK1656" s="69">
        <v>3</v>
      </c>
      <c r="BL1656" s="69">
        <v>2</v>
      </c>
      <c r="BM1656" s="69">
        <v>2</v>
      </c>
      <c r="BN1656" s="69">
        <v>31</v>
      </c>
      <c r="BO1656" s="89">
        <v>0</v>
      </c>
      <c r="BP1656" s="69">
        <v>1</v>
      </c>
      <c r="BQ1656" s="69">
        <v>1</v>
      </c>
      <c r="BR1656" s="69">
        <v>203</v>
      </c>
      <c r="BS1656" s="69">
        <v>1600</v>
      </c>
      <c r="BT1656" s="69">
        <v>0</v>
      </c>
      <c r="BU1656" s="69">
        <v>0</v>
      </c>
      <c r="BV1656" s="69">
        <v>1000</v>
      </c>
      <c r="BW1656" s="69">
        <v>18</v>
      </c>
      <c r="BY1656" s="69">
        <v>10</v>
      </c>
      <c r="BZ1656" s="69">
        <v>2</v>
      </c>
      <c r="CA1656" s="69">
        <v>31</v>
      </c>
      <c r="CB1656" s="89">
        <v>0</v>
      </c>
      <c r="CC1656" s="69">
        <v>1</v>
      </c>
      <c r="CD1656" s="69">
        <v>1</v>
      </c>
      <c r="CE1656" s="69">
        <v>1</v>
      </c>
      <c r="CF1656" s="69">
        <v>11019</v>
      </c>
      <c r="CG1656" s="69">
        <v>0</v>
      </c>
      <c r="CH1656" s="69">
        <v>0</v>
      </c>
      <c r="CI1656" s="69">
        <v>1000</v>
      </c>
      <c r="CJ1656" s="69">
        <v>0</v>
      </c>
      <c r="CL1656" s="69">
        <v>0</v>
      </c>
      <c r="CM1656" s="69">
        <v>0</v>
      </c>
      <c r="CN1656" s="69">
        <v>0</v>
      </c>
      <c r="CO1656" s="89">
        <v>0</v>
      </c>
      <c r="CP1656" s="69">
        <v>0</v>
      </c>
      <c r="CQ1656" s="69">
        <v>0</v>
      </c>
      <c r="CR1656" s="69">
        <v>0</v>
      </c>
      <c r="CS1656" s="69">
        <v>0</v>
      </c>
      <c r="CT1656" s="69">
        <v>0</v>
      </c>
      <c r="CU1656" s="69">
        <v>0</v>
      </c>
      <c r="CV1656" s="69">
        <v>0</v>
      </c>
      <c r="CW1656" s="69">
        <v>0</v>
      </c>
      <c r="CZ1656" s="69">
        <v>0</v>
      </c>
      <c r="DA1656" s="69">
        <v>0</v>
      </c>
      <c r="DB1656" s="69">
        <v>0</v>
      </c>
      <c r="DC1656" s="69">
        <v>0</v>
      </c>
      <c r="DD1656" s="69">
        <v>0</v>
      </c>
      <c r="DE1656" s="69">
        <v>0</v>
      </c>
      <c r="DF1656" s="69">
        <v>0</v>
      </c>
      <c r="DG1656" s="69">
        <v>1</v>
      </c>
      <c r="DI1656" s="69" t="e">
        <f>INDEX(Sheet3!$E$78:$E$1130,MATCH(A1656,Sheet3!$D$78:$D$1130,0))</f>
        <v>#N/A</v>
      </c>
      <c r="DJ1656" s="69">
        <f t="shared" si="316"/>
        <v>0</v>
      </c>
      <c r="DK1656" s="69" t="s">
        <v>3792</v>
      </c>
      <c r="DL1656" s="69"/>
      <c r="DM1656" s="69" t="s">
        <v>239</v>
      </c>
      <c r="DN1656" s="69" t="str">
        <f>"造成["&amp;INDEX(Sheet5!$L$2:$L$11,MATCH(BL1656,Sheet5!$J$2:$J$11,0))&amp;":"&amp;BR1656&amp;"*"&amp;BS1656/1000&amp;"]"&amp;INDEX(Sheet5!$I$2:$I$4,MATCH(BR1656,Sheet5!$H$2:$H$4,0))&amp;"的"&amp;INDEX(Sheet5!$K$2:$K$11,MATCH(BL1656,Sheet5!$J$2:$J$11,0))</f>
        <v>造成[ui.cs_orange:203*1.6]的物理伤害。</v>
      </c>
      <c r="DO1656" s="69"/>
      <c r="DP1656" s="69"/>
      <c r="DQ1656" s="69"/>
      <c r="DR1656" s="69" t="e">
        <f t="shared" si="318"/>
        <v>#N/A</v>
      </c>
      <c r="DS1656" s="90" t="e">
        <f>MATCH(A1656,Sheet5!D:D,0)</f>
        <v>#N/A</v>
      </c>
      <c r="DT1656" s="94" t="e">
        <f>MATCH(A1656,Sheet5!F:F,0)</f>
        <v>#N/A</v>
      </c>
      <c r="DU1656" s="69">
        <v>0</v>
      </c>
      <c r="DV1656" s="69">
        <v>0</v>
      </c>
      <c r="DW1656" s="69">
        <v>0</v>
      </c>
      <c r="DX1656" s="69">
        <v>0</v>
      </c>
      <c r="DY1656" s="69">
        <v>0</v>
      </c>
    </row>
    <row r="1657" spans="1:129" ht="14.25">
      <c r="A1657" s="69">
        <v>40111</v>
      </c>
      <c r="B1657" s="69">
        <v>0</v>
      </c>
      <c r="C1657" s="69">
        <v>1</v>
      </c>
      <c r="D1657" s="69" t="s">
        <v>3793</v>
      </c>
      <c r="F1657" s="69">
        <v>0</v>
      </c>
      <c r="G1657" s="69">
        <v>1</v>
      </c>
      <c r="H1657" s="69" t="s">
        <v>507</v>
      </c>
      <c r="I1657" s="69">
        <v>1300</v>
      </c>
      <c r="J1657" s="69">
        <v>0</v>
      </c>
      <c r="K1657" s="69">
        <v>1500</v>
      </c>
      <c r="M1657" s="69">
        <v>0</v>
      </c>
      <c r="N1657" s="69" t="s">
        <v>3794</v>
      </c>
      <c r="O1657" s="69">
        <v>0</v>
      </c>
      <c r="P1657" s="69">
        <v>2</v>
      </c>
      <c r="Q1657" s="69">
        <v>0</v>
      </c>
      <c r="R1657" s="69">
        <v>1</v>
      </c>
      <c r="S1657" s="69">
        <v>0</v>
      </c>
      <c r="T1657" s="69">
        <v>0</v>
      </c>
      <c r="U1657" s="69">
        <v>0</v>
      </c>
      <c r="V1657" s="69">
        <v>0</v>
      </c>
      <c r="W1657" s="69">
        <v>0</v>
      </c>
      <c r="X1657" s="69">
        <v>0</v>
      </c>
      <c r="Y1657" s="69">
        <v>0</v>
      </c>
      <c r="Z1657" s="69">
        <v>9000</v>
      </c>
      <c r="AA1657" s="69">
        <v>2</v>
      </c>
      <c r="AB1657" s="69">
        <v>1535</v>
      </c>
      <c r="AC1657" s="69">
        <v>0</v>
      </c>
      <c r="AD1657" s="69">
        <v>0</v>
      </c>
      <c r="AE1657" s="69">
        <v>0</v>
      </c>
      <c r="AF1657" s="69">
        <v>20</v>
      </c>
      <c r="AG1657" s="69">
        <v>0</v>
      </c>
      <c r="AH1657" s="69">
        <v>60</v>
      </c>
      <c r="AI1657" s="69">
        <v>0</v>
      </c>
      <c r="AJ1657" s="69">
        <v>3</v>
      </c>
      <c r="AK1657" s="69">
        <v>0</v>
      </c>
      <c r="AL1657" s="69">
        <v>0</v>
      </c>
      <c r="AM1657" s="69">
        <v>1</v>
      </c>
      <c r="AN1657" s="69">
        <v>1</v>
      </c>
      <c r="AO1657" s="69">
        <v>0</v>
      </c>
      <c r="AP1657" s="69">
        <v>1</v>
      </c>
      <c r="AQ1657" s="84">
        <v>50</v>
      </c>
      <c r="AR1657" s="69">
        <v>0</v>
      </c>
      <c r="AS1657" s="69">
        <v>0</v>
      </c>
      <c r="AT1657" s="69">
        <v>0</v>
      </c>
      <c r="AU1657" s="69">
        <v>0</v>
      </c>
      <c r="AV1657" s="69">
        <v>0</v>
      </c>
      <c r="AW1657" s="69">
        <v>0</v>
      </c>
      <c r="AX1657" s="69">
        <v>0</v>
      </c>
      <c r="AY1657" s="69">
        <v>0</v>
      </c>
      <c r="AZ1657" s="69">
        <v>0</v>
      </c>
      <c r="BA1657" s="69">
        <v>1</v>
      </c>
      <c r="BB1657" s="69">
        <v>-1</v>
      </c>
      <c r="BC1657" s="69">
        <v>0</v>
      </c>
      <c r="BD1657" s="69">
        <v>0</v>
      </c>
      <c r="BE1657" s="69">
        <v>0</v>
      </c>
      <c r="BF1657" s="69">
        <v>0</v>
      </c>
      <c r="BG1657" s="69">
        <v>0</v>
      </c>
      <c r="BH1657" s="69">
        <v>0</v>
      </c>
      <c r="BI1657" s="69" t="s">
        <v>3795</v>
      </c>
      <c r="BK1657" s="69">
        <v>3</v>
      </c>
      <c r="BL1657" s="69">
        <v>2</v>
      </c>
      <c r="BM1657" s="69">
        <v>2</v>
      </c>
      <c r="BN1657" s="69">
        <v>2047</v>
      </c>
      <c r="BO1657" s="89">
        <v>0</v>
      </c>
      <c r="BP1657" s="69">
        <v>5</v>
      </c>
      <c r="BQ1657" s="69">
        <v>1</v>
      </c>
      <c r="BR1657" s="69">
        <v>203</v>
      </c>
      <c r="BS1657" s="69">
        <v>600</v>
      </c>
      <c r="BT1657" s="69">
        <v>0</v>
      </c>
      <c r="BU1657" s="69">
        <v>0</v>
      </c>
      <c r="BV1657" s="69">
        <v>1000</v>
      </c>
      <c r="BW1657" s="69">
        <v>0</v>
      </c>
      <c r="BX1657" s="69" t="s">
        <v>3796</v>
      </c>
      <c r="BY1657" s="89">
        <v>0</v>
      </c>
      <c r="BZ1657" s="69">
        <v>2047</v>
      </c>
      <c r="CA1657" s="69">
        <v>31</v>
      </c>
      <c r="CB1657" s="89">
        <v>0</v>
      </c>
      <c r="CC1657" s="89" t="s">
        <v>3797</v>
      </c>
      <c r="CD1657" s="89" t="s">
        <v>3798</v>
      </c>
      <c r="CE1657" s="89" t="s">
        <v>3799</v>
      </c>
      <c r="CF1657" s="89" t="s">
        <v>3800</v>
      </c>
      <c r="CG1657" s="89">
        <v>0</v>
      </c>
      <c r="CH1657" s="89">
        <v>0</v>
      </c>
      <c r="CI1657" s="89">
        <v>0</v>
      </c>
      <c r="CJ1657" s="89">
        <v>0</v>
      </c>
      <c r="CL1657" s="89">
        <v>0</v>
      </c>
      <c r="CM1657" s="89">
        <v>0</v>
      </c>
      <c r="CN1657" s="69">
        <v>0</v>
      </c>
      <c r="CO1657" s="89">
        <v>0</v>
      </c>
      <c r="CP1657" s="89">
        <v>0</v>
      </c>
      <c r="CQ1657" s="89">
        <v>0</v>
      </c>
      <c r="CR1657" s="89">
        <v>0</v>
      </c>
      <c r="CS1657" s="89">
        <v>0</v>
      </c>
      <c r="CT1657" s="89">
        <v>0</v>
      </c>
      <c r="CU1657" s="89">
        <v>0</v>
      </c>
      <c r="CV1657" s="89">
        <v>0</v>
      </c>
      <c r="CW1657" s="89">
        <v>0</v>
      </c>
      <c r="CZ1657" s="89">
        <v>0</v>
      </c>
      <c r="DA1657" s="89">
        <v>0</v>
      </c>
      <c r="DB1657" s="69">
        <v>0</v>
      </c>
      <c r="DC1657" s="69">
        <v>0</v>
      </c>
      <c r="DD1657" s="69">
        <v>0</v>
      </c>
      <c r="DE1657" s="69">
        <v>0</v>
      </c>
      <c r="DF1657" s="69">
        <v>0</v>
      </c>
      <c r="DG1657" s="69">
        <v>1</v>
      </c>
      <c r="DK1657" s="69" t="s">
        <v>3801</v>
      </c>
      <c r="DL1657" s="69"/>
      <c r="DM1657" s="69" t="s">
        <v>239</v>
      </c>
      <c r="DN1657" s="69" t="str">
        <f>"造成["&amp;INDEX(Sheet5!$L$2:$L$11,MATCH(BL1657,Sheet5!$J$2:$J$11,0))&amp;":"&amp;BR1657&amp;"*"&amp;BS1657/1000&amp;"]"&amp;INDEX(Sheet5!$I$2:$I$4,MATCH(BR1657,Sheet5!$H$2:$H$4,0))&amp;"的"&amp;INDEX(Sheet5!$K$2:$K$11,MATCH(BL1657,Sheet5!$J$2:$J$11,0))</f>
        <v>造成[ui.cs_orange:203*0.6]的物理伤害。</v>
      </c>
      <c r="DO1657" s="69"/>
      <c r="DP1657" s="69"/>
      <c r="DQ1657" s="69"/>
      <c r="DR1657" s="69" t="e">
        <f t="shared" si="318"/>
        <v>#N/A</v>
      </c>
      <c r="DS1657" s="90" t="e">
        <f>MATCH(A1657,Sheet5!D:D,0)</f>
        <v>#N/A</v>
      </c>
      <c r="DT1657" s="94" t="e">
        <f>MATCH(A1657,Sheet5!F:F,0)</f>
        <v>#N/A</v>
      </c>
      <c r="DU1657" s="89">
        <v>0</v>
      </c>
      <c r="DV1657" s="89">
        <v>0</v>
      </c>
      <c r="DW1657" s="89">
        <v>0</v>
      </c>
      <c r="DX1657" s="89">
        <v>0</v>
      </c>
      <c r="DY1657" s="89">
        <v>0</v>
      </c>
    </row>
    <row r="1658" spans="1:129" ht="14.25">
      <c r="A1658" s="69">
        <v>40112</v>
      </c>
      <c r="B1658" s="69">
        <v>0</v>
      </c>
      <c r="C1658" s="69">
        <v>1</v>
      </c>
      <c r="D1658" s="69" t="s">
        <v>3802</v>
      </c>
      <c r="F1658" s="69">
        <v>0</v>
      </c>
      <c r="G1658" s="69">
        <v>1</v>
      </c>
      <c r="H1658" s="69" t="s">
        <v>507</v>
      </c>
      <c r="I1658" s="69">
        <v>1300</v>
      </c>
      <c r="J1658" s="69">
        <v>0</v>
      </c>
      <c r="K1658" s="69">
        <v>1500</v>
      </c>
      <c r="M1658" s="69">
        <v>0</v>
      </c>
      <c r="O1658" s="69">
        <v>0</v>
      </c>
      <c r="P1658" s="69">
        <v>2</v>
      </c>
      <c r="Q1658" s="69">
        <v>0</v>
      </c>
      <c r="R1658" s="69">
        <v>1</v>
      </c>
      <c r="S1658" s="69">
        <v>0</v>
      </c>
      <c r="T1658" s="69">
        <v>0</v>
      </c>
      <c r="U1658" s="69">
        <v>0</v>
      </c>
      <c r="V1658" s="69">
        <v>0</v>
      </c>
      <c r="W1658" s="69">
        <v>0</v>
      </c>
      <c r="X1658" s="69">
        <v>0</v>
      </c>
      <c r="Y1658" s="69">
        <v>0</v>
      </c>
      <c r="Z1658" s="69">
        <v>9000</v>
      </c>
      <c r="AA1658" s="69">
        <v>2</v>
      </c>
      <c r="AB1658" s="69">
        <v>1535</v>
      </c>
      <c r="AC1658" s="69">
        <v>0</v>
      </c>
      <c r="AD1658" s="69">
        <v>0</v>
      </c>
      <c r="AE1658" s="69">
        <v>0</v>
      </c>
      <c r="AF1658" s="69">
        <v>20</v>
      </c>
      <c r="AG1658" s="69">
        <v>0</v>
      </c>
      <c r="AH1658" s="69">
        <v>14</v>
      </c>
      <c r="AI1658" s="69">
        <v>0</v>
      </c>
      <c r="AJ1658" s="69">
        <v>3</v>
      </c>
      <c r="AK1658" s="69">
        <v>0</v>
      </c>
      <c r="AL1658" s="69">
        <v>0</v>
      </c>
      <c r="AM1658" s="69">
        <v>1</v>
      </c>
      <c r="AN1658" s="69">
        <v>1</v>
      </c>
      <c r="AO1658" s="69">
        <v>0</v>
      </c>
      <c r="AP1658" s="69">
        <v>0</v>
      </c>
      <c r="AQ1658" s="84">
        <v>0</v>
      </c>
      <c r="AR1658" s="69">
        <v>0</v>
      </c>
      <c r="AS1658" s="69">
        <v>0</v>
      </c>
      <c r="AT1658" s="69">
        <v>0</v>
      </c>
      <c r="AU1658" s="69">
        <v>0</v>
      </c>
      <c r="AV1658" s="69">
        <v>0</v>
      </c>
      <c r="AW1658" s="69">
        <v>0</v>
      </c>
      <c r="AX1658" s="69">
        <v>0</v>
      </c>
      <c r="AY1658" s="69">
        <v>0</v>
      </c>
      <c r="AZ1658" s="69">
        <v>0</v>
      </c>
      <c r="BA1658" s="69">
        <v>1</v>
      </c>
      <c r="BB1658" s="69">
        <v>-1</v>
      </c>
      <c r="BC1658" s="69">
        <v>0</v>
      </c>
      <c r="BD1658" s="69">
        <v>0</v>
      </c>
      <c r="BE1658" s="69">
        <v>0</v>
      </c>
      <c r="BF1658" s="69">
        <v>0</v>
      </c>
      <c r="BG1658" s="69">
        <v>0</v>
      </c>
      <c r="BH1658" s="69">
        <v>0</v>
      </c>
      <c r="BI1658" s="69" t="s">
        <v>3803</v>
      </c>
      <c r="BK1658" s="69">
        <v>3</v>
      </c>
      <c r="BL1658" s="69">
        <v>2</v>
      </c>
      <c r="BM1658" s="69">
        <v>2</v>
      </c>
      <c r="BN1658" s="69">
        <v>2047</v>
      </c>
      <c r="BO1658" s="89">
        <v>0</v>
      </c>
      <c r="BP1658" s="69">
        <v>5</v>
      </c>
      <c r="BQ1658" s="69">
        <v>1</v>
      </c>
      <c r="BR1658" s="69">
        <v>203</v>
      </c>
      <c r="BS1658" s="69">
        <v>600</v>
      </c>
      <c r="BT1658" s="69">
        <v>0</v>
      </c>
      <c r="BU1658" s="69">
        <v>0</v>
      </c>
      <c r="BV1658" s="69">
        <v>1000</v>
      </c>
      <c r="BW1658" s="69">
        <v>0</v>
      </c>
      <c r="BY1658" s="89">
        <v>0</v>
      </c>
      <c r="BZ1658" s="69">
        <v>2047</v>
      </c>
      <c r="CA1658" s="69">
        <v>31</v>
      </c>
      <c r="CB1658" s="89">
        <v>0</v>
      </c>
      <c r="CC1658" s="89" t="s">
        <v>3797</v>
      </c>
      <c r="CD1658" s="89" t="s">
        <v>3798</v>
      </c>
      <c r="CE1658" s="89" t="s">
        <v>3799</v>
      </c>
      <c r="CF1658" s="89" t="s">
        <v>3800</v>
      </c>
      <c r="CG1658" s="89">
        <v>0</v>
      </c>
      <c r="CH1658" s="89">
        <v>0</v>
      </c>
      <c r="CI1658" s="89">
        <v>0</v>
      </c>
      <c r="CJ1658" s="89">
        <v>0</v>
      </c>
      <c r="CL1658" s="89">
        <v>0</v>
      </c>
      <c r="CM1658" s="89">
        <v>0</v>
      </c>
      <c r="CN1658" s="69">
        <v>0</v>
      </c>
      <c r="CO1658" s="89">
        <v>0</v>
      </c>
      <c r="CP1658" s="89">
        <v>0</v>
      </c>
      <c r="CQ1658" s="89">
        <v>0</v>
      </c>
      <c r="CR1658" s="89">
        <v>0</v>
      </c>
      <c r="CS1658" s="89">
        <v>0</v>
      </c>
      <c r="CT1658" s="89">
        <v>0</v>
      </c>
      <c r="CU1658" s="89">
        <v>0</v>
      </c>
      <c r="CV1658" s="89">
        <v>0</v>
      </c>
      <c r="CW1658" s="89">
        <v>0</v>
      </c>
      <c r="CZ1658" s="89">
        <v>0</v>
      </c>
      <c r="DA1658" s="89">
        <v>0</v>
      </c>
      <c r="DB1658" s="69">
        <v>0</v>
      </c>
      <c r="DC1658" s="69">
        <v>0</v>
      </c>
      <c r="DD1658" s="69">
        <v>0</v>
      </c>
      <c r="DE1658" s="69">
        <v>0</v>
      </c>
      <c r="DF1658" s="69">
        <v>0</v>
      </c>
      <c r="DG1658" s="69">
        <v>1</v>
      </c>
      <c r="DK1658" s="69" t="s">
        <v>3804</v>
      </c>
      <c r="DL1658" s="69"/>
      <c r="DM1658" s="69" t="s">
        <v>239</v>
      </c>
      <c r="DN1658" s="69" t="str">
        <f>"造成["&amp;INDEX(Sheet5!$L$2:$L$11,MATCH(BL1658,Sheet5!$J$2:$J$11,0))&amp;":"&amp;BR1658&amp;"*"&amp;BS1658/1000&amp;"]"&amp;INDEX(Sheet5!$I$2:$I$4,MATCH(BR1658,Sheet5!$H$2:$H$4,0))&amp;"的"&amp;INDEX(Sheet5!$K$2:$K$11,MATCH(BL1658,Sheet5!$J$2:$J$11,0))</f>
        <v>造成[ui.cs_orange:203*0.6]的物理伤害。</v>
      </c>
      <c r="DO1658" s="69"/>
      <c r="DP1658" s="69"/>
      <c r="DQ1658" s="69"/>
      <c r="DR1658" s="69" t="e">
        <f t="shared" si="318"/>
        <v>#N/A</v>
      </c>
      <c r="DS1658" s="90" t="e">
        <f>MATCH(A1658,Sheet5!D:D,0)</f>
        <v>#N/A</v>
      </c>
      <c r="DT1658" s="94" t="e">
        <f>MATCH(A1658,Sheet5!F:F,0)</f>
        <v>#N/A</v>
      </c>
      <c r="DU1658" s="89">
        <v>0</v>
      </c>
      <c r="DV1658" s="89">
        <v>0</v>
      </c>
      <c r="DW1658" s="89">
        <v>0</v>
      </c>
      <c r="DX1658" s="89">
        <v>0</v>
      </c>
      <c r="DY1658" s="89">
        <v>0</v>
      </c>
    </row>
    <row r="1659" spans="1:129" ht="28.5">
      <c r="A1659" s="69">
        <v>151001</v>
      </c>
      <c r="B1659" s="69">
        <v>0</v>
      </c>
      <c r="C1659" s="69">
        <v>1</v>
      </c>
      <c r="D1659" s="78" t="s">
        <v>1738</v>
      </c>
      <c r="E1659" s="78"/>
      <c r="F1659" s="69">
        <v>0</v>
      </c>
      <c r="G1659" s="69">
        <v>0</v>
      </c>
      <c r="H1659" s="69" t="s">
        <v>507</v>
      </c>
      <c r="I1659" s="69">
        <v>0</v>
      </c>
      <c r="J1659" s="69">
        <v>533</v>
      </c>
      <c r="K1659" s="69">
        <v>0</v>
      </c>
      <c r="L1659" s="69"/>
      <c r="M1659" s="69">
        <v>0</v>
      </c>
      <c r="N1659" s="69"/>
      <c r="O1659" s="69">
        <v>0</v>
      </c>
      <c r="P1659" s="69">
        <v>6</v>
      </c>
      <c r="Q1659" s="69">
        <v>0</v>
      </c>
      <c r="R1659" s="69">
        <v>2</v>
      </c>
      <c r="S1659" s="69">
        <v>1</v>
      </c>
      <c r="T1659" s="69">
        <v>100</v>
      </c>
      <c r="U1659" s="69">
        <v>50</v>
      </c>
      <c r="V1659" s="69">
        <v>0</v>
      </c>
      <c r="W1659" s="69">
        <v>0</v>
      </c>
      <c r="X1659" s="69">
        <v>0</v>
      </c>
      <c r="Y1659" s="69">
        <v>0</v>
      </c>
      <c r="Z1659" s="69">
        <v>15000</v>
      </c>
      <c r="AA1659" s="69">
        <v>1</v>
      </c>
      <c r="AB1659" s="69">
        <v>31</v>
      </c>
      <c r="AC1659" s="69">
        <v>0</v>
      </c>
      <c r="AD1659" s="69">
        <v>0</v>
      </c>
      <c r="AE1659" s="69">
        <v>0</v>
      </c>
      <c r="AF1659" s="69">
        <v>10</v>
      </c>
      <c r="AG1659" s="69">
        <v>0</v>
      </c>
      <c r="AH1659" s="69">
        <v>16</v>
      </c>
      <c r="AI1659" s="69">
        <v>0</v>
      </c>
      <c r="AJ1659" s="69">
        <v>3</v>
      </c>
      <c r="AK1659" s="69">
        <v>0</v>
      </c>
      <c r="AL1659" s="69">
        <v>0</v>
      </c>
      <c r="AM1659" s="69">
        <v>1</v>
      </c>
      <c r="AN1659" s="69">
        <v>1</v>
      </c>
      <c r="AO1659" s="69">
        <v>0</v>
      </c>
      <c r="AP1659" s="69">
        <v>0</v>
      </c>
      <c r="AQ1659" s="84">
        <v>0</v>
      </c>
      <c r="AR1659" s="69">
        <v>0</v>
      </c>
      <c r="AS1659" s="69">
        <v>0</v>
      </c>
      <c r="AT1659" s="69">
        <v>0</v>
      </c>
      <c r="AU1659" s="69">
        <v>0</v>
      </c>
      <c r="AV1659" s="69">
        <v>0</v>
      </c>
      <c r="AW1659" s="69">
        <v>0</v>
      </c>
      <c r="AX1659" s="69">
        <v>0</v>
      </c>
      <c r="AY1659" s="69">
        <v>0</v>
      </c>
      <c r="AZ1659" s="69">
        <v>0</v>
      </c>
      <c r="BA1659" s="69">
        <v>0</v>
      </c>
      <c r="BB1659" s="69">
        <v>0</v>
      </c>
      <c r="BC1659" s="69">
        <v>0</v>
      </c>
      <c r="BD1659" s="69">
        <v>0</v>
      </c>
      <c r="BE1659" s="69">
        <v>0</v>
      </c>
      <c r="BF1659" s="69">
        <v>0</v>
      </c>
      <c r="BG1659" s="69">
        <v>0</v>
      </c>
      <c r="BH1659" s="69">
        <v>0</v>
      </c>
      <c r="BI1659" s="69" t="s">
        <v>1739</v>
      </c>
      <c r="BJ1659" s="69"/>
      <c r="BK1659" s="69">
        <v>3</v>
      </c>
      <c r="BL1659" s="69">
        <v>29</v>
      </c>
      <c r="BM1659" s="69">
        <v>1</v>
      </c>
      <c r="BN1659" s="69">
        <v>31</v>
      </c>
      <c r="BO1659" s="89">
        <v>0</v>
      </c>
      <c r="BP1659" s="69">
        <v>1</v>
      </c>
      <c r="BQ1659" s="69">
        <v>6</v>
      </c>
      <c r="BR1659" s="69">
        <v>1</v>
      </c>
      <c r="BS1659" s="69">
        <v>151014</v>
      </c>
      <c r="BT1659" s="69">
        <v>1</v>
      </c>
      <c r="BU1659" s="69">
        <v>6</v>
      </c>
      <c r="BV1659" s="69">
        <v>1000</v>
      </c>
      <c r="BW1659" s="69">
        <v>0</v>
      </c>
      <c r="BX1659" s="69"/>
      <c r="BY1659" s="69">
        <v>29</v>
      </c>
      <c r="BZ1659" s="69">
        <v>1</v>
      </c>
      <c r="CA1659" s="69">
        <v>31</v>
      </c>
      <c r="CB1659" s="89">
        <v>0</v>
      </c>
      <c r="CC1659" s="69">
        <v>1</v>
      </c>
      <c r="CD1659" s="69">
        <v>6</v>
      </c>
      <c r="CE1659" s="69">
        <v>1</v>
      </c>
      <c r="CF1659" s="69">
        <v>151015</v>
      </c>
      <c r="CG1659" s="69">
        <v>1</v>
      </c>
      <c r="CH1659" s="69">
        <v>6</v>
      </c>
      <c r="CI1659" s="69">
        <v>1000</v>
      </c>
      <c r="CJ1659" s="69">
        <v>0</v>
      </c>
      <c r="CK1659" s="69"/>
      <c r="CL1659" s="69">
        <v>29</v>
      </c>
      <c r="CM1659" s="69">
        <v>1</v>
      </c>
      <c r="CN1659" s="69">
        <v>31</v>
      </c>
      <c r="CO1659" s="89">
        <v>0</v>
      </c>
      <c r="CP1659" s="69">
        <v>1</v>
      </c>
      <c r="CQ1659" s="69">
        <v>6</v>
      </c>
      <c r="CR1659" s="69">
        <v>1</v>
      </c>
      <c r="CS1659" s="69">
        <v>151016</v>
      </c>
      <c r="CT1659" s="69">
        <v>1</v>
      </c>
      <c r="CU1659" s="69">
        <v>6</v>
      </c>
      <c r="CV1659" s="69">
        <v>1000</v>
      </c>
      <c r="CW1659" s="69">
        <v>0</v>
      </c>
      <c r="CX1659" s="69"/>
      <c r="CY1659" s="69"/>
      <c r="CZ1659" s="69">
        <v>0</v>
      </c>
      <c r="DA1659" s="69">
        <v>0</v>
      </c>
      <c r="DB1659" s="69">
        <v>0</v>
      </c>
      <c r="DC1659" s="69">
        <v>0</v>
      </c>
      <c r="DD1659" s="69">
        <v>0</v>
      </c>
      <c r="DE1659" s="69">
        <v>0</v>
      </c>
      <c r="DF1659" s="69">
        <v>0</v>
      </c>
      <c r="DG1659" s="69">
        <v>1</v>
      </c>
      <c r="DH1659" s="69"/>
      <c r="DI1659" s="69"/>
      <c r="DJ1659" s="69"/>
      <c r="DK1659" s="69" t="s">
        <v>3805</v>
      </c>
      <c r="DL1659" s="69"/>
      <c r="DM1659" s="69" t="s">
        <v>239</v>
      </c>
      <c r="DN1659" s="69" t="e">
        <f>"造成["&amp;INDEX(Sheet5!$L$2:$L$11,MATCH(BL1659,Sheet5!$J$2:$J$11,0))&amp;":"&amp;BR1659&amp;"*"&amp;BS1659/1000&amp;"]"&amp;INDEX(Sheet5!$I$2:$I$4,MATCH(BR1659,Sheet5!$H$2:$H$4,0))&amp;"的"&amp;INDEX(Sheet5!$K$2:$K$11,MATCH(BL1659,Sheet5!$J$2:$J$11,0))</f>
        <v>#N/A</v>
      </c>
      <c r="DO1659" s="69"/>
      <c r="DP1659" s="69"/>
      <c r="DQ1659" s="69"/>
      <c r="DR1659" s="69" t="e">
        <f t="shared" si="318"/>
        <v>#N/A</v>
      </c>
      <c r="DS1659" s="90" t="e">
        <f>MATCH(A1659,Sheet5!D:D,0)</f>
        <v>#N/A</v>
      </c>
      <c r="DT1659" s="94" t="e">
        <f>MATCH(A1659,Sheet5!F:F,0)</f>
        <v>#N/A</v>
      </c>
      <c r="DU1659" s="69">
        <v>0</v>
      </c>
      <c r="DV1659" s="69">
        <v>0</v>
      </c>
      <c r="DW1659" s="69">
        <v>0</v>
      </c>
      <c r="DX1659" s="69">
        <v>0</v>
      </c>
      <c r="DY1659" s="69">
        <v>0</v>
      </c>
    </row>
    <row r="1660" spans="1:129" ht="14.25">
      <c r="A1660" s="69">
        <v>151002</v>
      </c>
      <c r="B1660" s="69">
        <v>0</v>
      </c>
      <c r="C1660" s="69">
        <v>1</v>
      </c>
      <c r="D1660" s="78" t="s">
        <v>1751</v>
      </c>
      <c r="E1660" s="78"/>
      <c r="F1660" s="69">
        <v>0</v>
      </c>
      <c r="G1660" s="69">
        <v>0</v>
      </c>
      <c r="H1660" s="69" t="s">
        <v>1019</v>
      </c>
      <c r="I1660" s="69">
        <v>0</v>
      </c>
      <c r="J1660" s="69">
        <v>0</v>
      </c>
      <c r="K1660" s="69">
        <v>2000</v>
      </c>
      <c r="L1660" s="69"/>
      <c r="M1660" s="69">
        <v>0</v>
      </c>
      <c r="N1660" s="69"/>
      <c r="O1660" s="69">
        <v>0</v>
      </c>
      <c r="P1660" s="69">
        <v>6</v>
      </c>
      <c r="Q1660" s="69">
        <v>0</v>
      </c>
      <c r="R1660" s="69">
        <v>1</v>
      </c>
      <c r="S1660" s="69">
        <v>0</v>
      </c>
      <c r="T1660" s="69">
        <v>0</v>
      </c>
      <c r="U1660" s="69">
        <v>0</v>
      </c>
      <c r="V1660" s="69">
        <v>0</v>
      </c>
      <c r="W1660" s="69">
        <v>0</v>
      </c>
      <c r="X1660" s="69">
        <v>0</v>
      </c>
      <c r="Y1660" s="69">
        <v>0</v>
      </c>
      <c r="Z1660" s="69">
        <v>99999999</v>
      </c>
      <c r="AA1660" s="69">
        <v>1</v>
      </c>
      <c r="AB1660" s="69">
        <v>31</v>
      </c>
      <c r="AC1660" s="69">
        <v>0</v>
      </c>
      <c r="AD1660" s="69">
        <v>0</v>
      </c>
      <c r="AE1660" s="69">
        <v>0</v>
      </c>
      <c r="AF1660" s="69">
        <v>3</v>
      </c>
      <c r="AG1660" s="69">
        <v>0</v>
      </c>
      <c r="AH1660" s="69">
        <v>5</v>
      </c>
      <c r="AI1660" s="69">
        <v>603</v>
      </c>
      <c r="AJ1660" s="69">
        <v>3</v>
      </c>
      <c r="AK1660" s="69">
        <v>0.5</v>
      </c>
      <c r="AL1660" s="69">
        <v>-1</v>
      </c>
      <c r="AM1660" s="69">
        <v>1</v>
      </c>
      <c r="AN1660" s="69">
        <v>1</v>
      </c>
      <c r="AO1660" s="69">
        <v>0</v>
      </c>
      <c r="AP1660" s="69">
        <v>0</v>
      </c>
      <c r="AQ1660" s="84">
        <v>0</v>
      </c>
      <c r="AR1660" s="69">
        <v>0</v>
      </c>
      <c r="AS1660" s="69">
        <v>0</v>
      </c>
      <c r="AT1660" s="69">
        <v>0</v>
      </c>
      <c r="AU1660" s="69">
        <v>0</v>
      </c>
      <c r="AV1660" s="69">
        <v>0</v>
      </c>
      <c r="AW1660" s="69">
        <v>0</v>
      </c>
      <c r="AX1660" s="69">
        <v>0</v>
      </c>
      <c r="AY1660" s="69">
        <v>0</v>
      </c>
      <c r="AZ1660" s="69">
        <v>0</v>
      </c>
      <c r="BA1660" s="69">
        <v>1</v>
      </c>
      <c r="BB1660" s="69">
        <v>-1</v>
      </c>
      <c r="BC1660" s="69">
        <v>0</v>
      </c>
      <c r="BD1660" s="69">
        <v>0</v>
      </c>
      <c r="BE1660" s="69">
        <v>0</v>
      </c>
      <c r="BF1660" s="69">
        <v>0</v>
      </c>
      <c r="BG1660" s="69">
        <v>0</v>
      </c>
      <c r="BH1660" s="69">
        <v>0</v>
      </c>
      <c r="BI1660" s="69" t="s">
        <v>1752</v>
      </c>
      <c r="BJ1660" s="69"/>
      <c r="BK1660" s="69">
        <v>3</v>
      </c>
      <c r="BL1660" s="69">
        <v>29</v>
      </c>
      <c r="BM1660" s="69">
        <v>1</v>
      </c>
      <c r="BN1660" s="69">
        <v>31</v>
      </c>
      <c r="BO1660" s="89">
        <v>0</v>
      </c>
      <c r="BP1660" s="69">
        <v>1</v>
      </c>
      <c r="BQ1660" s="69">
        <v>2</v>
      </c>
      <c r="BR1660" s="69">
        <v>1</v>
      </c>
      <c r="BS1660" s="94">
        <v>171013</v>
      </c>
      <c r="BT1660" s="69">
        <v>0</v>
      </c>
      <c r="BU1660" s="69">
        <v>2</v>
      </c>
      <c r="BV1660" s="69">
        <v>1000</v>
      </c>
      <c r="BW1660" s="69">
        <v>357</v>
      </c>
      <c r="BX1660" s="69"/>
      <c r="BY1660" s="69">
        <v>29</v>
      </c>
      <c r="BZ1660" s="69">
        <v>1</v>
      </c>
      <c r="CA1660" s="69">
        <v>31</v>
      </c>
      <c r="CB1660" s="89">
        <v>0</v>
      </c>
      <c r="CC1660" s="69">
        <v>1</v>
      </c>
      <c r="CD1660" s="69">
        <v>10</v>
      </c>
      <c r="CE1660" s="69">
        <v>1</v>
      </c>
      <c r="CF1660" s="94">
        <v>171014</v>
      </c>
      <c r="CG1660" s="69">
        <v>0</v>
      </c>
      <c r="CH1660" s="69">
        <v>2</v>
      </c>
      <c r="CI1660" s="69">
        <v>1000</v>
      </c>
      <c r="CJ1660" s="69">
        <v>0</v>
      </c>
      <c r="CK1660" s="69"/>
      <c r="CL1660" s="69">
        <v>0</v>
      </c>
      <c r="CM1660" s="69">
        <v>0</v>
      </c>
      <c r="CN1660" s="69">
        <v>0</v>
      </c>
      <c r="CO1660" s="89">
        <v>0</v>
      </c>
      <c r="CP1660" s="69">
        <v>0</v>
      </c>
      <c r="CQ1660" s="69">
        <v>0</v>
      </c>
      <c r="CR1660" s="69">
        <v>0</v>
      </c>
      <c r="CS1660" s="69">
        <v>0</v>
      </c>
      <c r="CT1660" s="89">
        <v>0</v>
      </c>
      <c r="CU1660" s="69">
        <v>0</v>
      </c>
      <c r="CV1660" s="69">
        <v>0</v>
      </c>
      <c r="CW1660" s="69">
        <v>0</v>
      </c>
      <c r="CX1660" s="69"/>
      <c r="CY1660" s="69"/>
      <c r="CZ1660" s="69">
        <v>0</v>
      </c>
      <c r="DA1660" s="69">
        <v>0</v>
      </c>
      <c r="DB1660" s="69">
        <v>0</v>
      </c>
      <c r="DC1660" s="69">
        <v>0</v>
      </c>
      <c r="DD1660" s="69">
        <v>0</v>
      </c>
      <c r="DE1660" s="69">
        <v>0</v>
      </c>
      <c r="DF1660" s="69">
        <v>0</v>
      </c>
      <c r="DG1660" s="69">
        <v>1</v>
      </c>
      <c r="DH1660" s="69"/>
      <c r="DI1660" s="69"/>
      <c r="DJ1660" s="69"/>
      <c r="DK1660" s="69" t="s">
        <v>3805</v>
      </c>
      <c r="DL1660" s="69"/>
      <c r="DM1660" s="69" t="s">
        <v>239</v>
      </c>
      <c r="DN1660" s="69" t="e">
        <f>"造成["&amp;INDEX(Sheet5!$L$2:$L$11,MATCH(BL1660,Sheet5!$J$2:$J$11,0))&amp;":"&amp;BR1660&amp;"*"&amp;BS1660/1000&amp;"]"&amp;INDEX(Sheet5!$I$2:$I$4,MATCH(BR1660,Sheet5!$H$2:$H$4,0))&amp;"的"&amp;INDEX(Sheet5!$K$2:$K$11,MATCH(BL1660,Sheet5!$J$2:$J$11,0))</f>
        <v>#N/A</v>
      </c>
      <c r="DO1660" s="69"/>
      <c r="DP1660" s="69"/>
      <c r="DQ1660" s="69"/>
      <c r="DR1660" s="69" t="e">
        <f t="shared" si="318"/>
        <v>#N/A</v>
      </c>
      <c r="DS1660" s="90" t="e">
        <f>MATCH(A1660,Sheet5!D:D,0)</f>
        <v>#N/A</v>
      </c>
      <c r="DT1660" s="94" t="e">
        <f>MATCH(A1660,Sheet5!F:F,0)</f>
        <v>#N/A</v>
      </c>
      <c r="DU1660" s="69">
        <v>0</v>
      </c>
      <c r="DV1660" s="69">
        <v>0</v>
      </c>
      <c r="DW1660" s="69">
        <v>0</v>
      </c>
      <c r="DX1660" s="69">
        <v>0</v>
      </c>
      <c r="DY1660" s="69">
        <v>0</v>
      </c>
    </row>
    <row r="1661" spans="1:129" ht="14.25">
      <c r="A1661" s="69">
        <v>151003</v>
      </c>
      <c r="B1661" s="69">
        <v>0</v>
      </c>
      <c r="C1661" s="69">
        <v>1</v>
      </c>
      <c r="D1661" s="69" t="s">
        <v>2171</v>
      </c>
      <c r="E1661" s="69" t="s">
        <v>239</v>
      </c>
      <c r="F1661" s="69">
        <v>0</v>
      </c>
      <c r="G1661" s="69">
        <v>1</v>
      </c>
      <c r="H1661" s="69" t="s">
        <v>852</v>
      </c>
      <c r="I1661" s="69">
        <v>1000</v>
      </c>
      <c r="J1661" s="69">
        <v>966</v>
      </c>
      <c r="K1661" s="69">
        <v>1500</v>
      </c>
      <c r="L1661" s="69"/>
      <c r="M1661" s="69">
        <v>349</v>
      </c>
      <c r="N1661" s="69" t="s">
        <v>518</v>
      </c>
      <c r="O1661" s="69">
        <v>0</v>
      </c>
      <c r="P1661" s="69">
        <v>6</v>
      </c>
      <c r="Q1661" s="69">
        <v>0</v>
      </c>
      <c r="R1661" s="69">
        <v>1</v>
      </c>
      <c r="S1661" s="69">
        <v>0</v>
      </c>
      <c r="T1661" s="69">
        <v>0</v>
      </c>
      <c r="U1661" s="69">
        <v>0</v>
      </c>
      <c r="V1661" s="69">
        <v>0</v>
      </c>
      <c r="W1661" s="69">
        <v>0</v>
      </c>
      <c r="X1661" s="69">
        <v>5</v>
      </c>
      <c r="Y1661" s="69">
        <v>5</v>
      </c>
      <c r="Z1661" s="69">
        <v>5000</v>
      </c>
      <c r="AA1661" s="69">
        <v>2</v>
      </c>
      <c r="AB1661" s="69">
        <v>31</v>
      </c>
      <c r="AC1661" s="69">
        <v>0</v>
      </c>
      <c r="AD1661" s="69">
        <v>0</v>
      </c>
      <c r="AE1661" s="69">
        <v>0</v>
      </c>
      <c r="AF1661" s="69">
        <v>10</v>
      </c>
      <c r="AG1661" s="69">
        <v>0</v>
      </c>
      <c r="AH1661" s="69">
        <v>10</v>
      </c>
      <c r="AI1661" s="69">
        <v>0</v>
      </c>
      <c r="AJ1661" s="69">
        <v>0</v>
      </c>
      <c r="AK1661" s="69">
        <v>0</v>
      </c>
      <c r="AL1661" s="69">
        <v>0</v>
      </c>
      <c r="AM1661" s="69">
        <v>1</v>
      </c>
      <c r="AN1661" s="69">
        <v>1</v>
      </c>
      <c r="AO1661" s="69">
        <v>0</v>
      </c>
      <c r="AP1661" s="69">
        <v>0</v>
      </c>
      <c r="AQ1661" s="84">
        <v>0</v>
      </c>
      <c r="AR1661" s="69">
        <v>0</v>
      </c>
      <c r="AS1661" s="69">
        <v>0</v>
      </c>
      <c r="AT1661" s="69">
        <v>0</v>
      </c>
      <c r="AU1661" s="69">
        <v>0</v>
      </c>
      <c r="AV1661" s="69">
        <v>0</v>
      </c>
      <c r="AW1661" s="69">
        <v>0</v>
      </c>
      <c r="AX1661" s="69">
        <v>0</v>
      </c>
      <c r="AY1661" s="69">
        <v>0</v>
      </c>
      <c r="AZ1661" s="69">
        <v>0</v>
      </c>
      <c r="BA1661" s="69">
        <v>1</v>
      </c>
      <c r="BB1661" s="69">
        <v>-1</v>
      </c>
      <c r="BC1661" s="69">
        <v>0</v>
      </c>
      <c r="BD1661" s="69">
        <v>0</v>
      </c>
      <c r="BE1661" s="69">
        <v>0</v>
      </c>
      <c r="BF1661" s="69">
        <v>0</v>
      </c>
      <c r="BG1661" s="69">
        <v>0</v>
      </c>
      <c r="BH1661" s="69">
        <v>0</v>
      </c>
      <c r="BI1661" s="69" t="s">
        <v>2172</v>
      </c>
      <c r="BJ1661" s="69"/>
      <c r="BK1661" s="69">
        <v>3</v>
      </c>
      <c r="BL1661" s="69">
        <v>11</v>
      </c>
      <c r="BM1661" s="69">
        <v>1</v>
      </c>
      <c r="BN1661" s="69">
        <v>31</v>
      </c>
      <c r="BO1661" s="89">
        <v>0</v>
      </c>
      <c r="BP1661" s="69">
        <v>2</v>
      </c>
      <c r="BQ1661" s="69">
        <v>1</v>
      </c>
      <c r="BR1661" s="69">
        <v>1</v>
      </c>
      <c r="BS1661" s="94">
        <v>171016</v>
      </c>
      <c r="BT1661" s="69">
        <v>0</v>
      </c>
      <c r="BU1661" s="69">
        <v>2</v>
      </c>
      <c r="BV1661" s="69">
        <v>1000</v>
      </c>
      <c r="BW1661" s="69">
        <v>350</v>
      </c>
      <c r="BX1661" s="69"/>
      <c r="BY1661" s="69">
        <v>0</v>
      </c>
      <c r="BZ1661" s="69">
        <v>0</v>
      </c>
      <c r="CA1661" s="69">
        <v>31</v>
      </c>
      <c r="CB1661" s="89">
        <v>0</v>
      </c>
      <c r="CC1661" s="69">
        <v>0</v>
      </c>
      <c r="CD1661" s="69">
        <v>0</v>
      </c>
      <c r="CE1661" s="69">
        <v>0</v>
      </c>
      <c r="CF1661" s="69">
        <v>0</v>
      </c>
      <c r="CG1661" s="69">
        <v>0</v>
      </c>
      <c r="CH1661" s="69">
        <v>0</v>
      </c>
      <c r="CI1661" s="69">
        <v>0</v>
      </c>
      <c r="CJ1661" s="69">
        <v>0</v>
      </c>
      <c r="CK1661" s="69"/>
      <c r="CL1661" s="69">
        <v>0</v>
      </c>
      <c r="CM1661" s="69">
        <v>0</v>
      </c>
      <c r="CN1661" s="69">
        <v>0</v>
      </c>
      <c r="CO1661" s="89">
        <v>0</v>
      </c>
      <c r="CP1661" s="69">
        <v>0</v>
      </c>
      <c r="CQ1661" s="69">
        <v>0</v>
      </c>
      <c r="CR1661" s="69">
        <v>0</v>
      </c>
      <c r="CS1661" s="69">
        <v>0</v>
      </c>
      <c r="CT1661" s="69">
        <v>0</v>
      </c>
      <c r="CU1661" s="69">
        <v>0</v>
      </c>
      <c r="CV1661" s="69">
        <v>0</v>
      </c>
      <c r="CW1661" s="69">
        <v>0</v>
      </c>
      <c r="CX1661" s="69"/>
      <c r="CY1661" s="69"/>
      <c r="CZ1661" s="69">
        <v>0</v>
      </c>
      <c r="DA1661" s="69">
        <v>0</v>
      </c>
      <c r="DB1661" s="69">
        <v>0</v>
      </c>
      <c r="DC1661" s="69">
        <v>0</v>
      </c>
      <c r="DD1661" s="69">
        <v>0</v>
      </c>
      <c r="DE1661" s="69">
        <v>0</v>
      </c>
      <c r="DF1661" s="69">
        <v>0</v>
      </c>
      <c r="DG1661" s="69">
        <v>1</v>
      </c>
      <c r="DH1661" s="69"/>
      <c r="DI1661" s="69" t="e">
        <v>#N/A</v>
      </c>
      <c r="DJ1661" s="69">
        <v>0</v>
      </c>
      <c r="DK1661" s="69" t="s">
        <v>3805</v>
      </c>
      <c r="DL1661" s="69"/>
      <c r="DM1661" s="69" t="s">
        <v>239</v>
      </c>
      <c r="DN1661" s="69" t="e">
        <f>"造成["&amp;INDEX(Sheet5!$L$2:$L$11,MATCH(BL1661,Sheet5!$J$2:$J$11,0))&amp;":"&amp;BR1661&amp;"*"&amp;BS1661/1000&amp;"]"&amp;INDEX(Sheet5!$I$2:$I$4,MATCH(BR1661,Sheet5!$H$2:$H$4,0))&amp;"的"&amp;INDEX(Sheet5!$K$2:$K$11,MATCH(BL1661,Sheet5!$J$2:$J$11,0))</f>
        <v>#N/A</v>
      </c>
      <c r="DO1661" s="69"/>
      <c r="DP1661" s="69"/>
      <c r="DQ1661" s="69"/>
      <c r="DR1661" s="69" t="e">
        <f t="shared" si="318"/>
        <v>#N/A</v>
      </c>
      <c r="DS1661" s="90" t="e">
        <f>MATCH(A1661,Sheet5!D:D,0)</f>
        <v>#N/A</v>
      </c>
      <c r="DT1661" s="94" t="e">
        <f>MATCH(A1661,Sheet5!F:F,0)</f>
        <v>#N/A</v>
      </c>
      <c r="DU1661" s="69">
        <v>0</v>
      </c>
      <c r="DV1661" s="69">
        <v>0</v>
      </c>
      <c r="DW1661" s="69">
        <v>0</v>
      </c>
      <c r="DX1661" s="69">
        <v>0</v>
      </c>
      <c r="DY1661" s="69">
        <v>0</v>
      </c>
    </row>
    <row r="1662" spans="1:129" ht="14.25">
      <c r="A1662" s="69">
        <v>151004</v>
      </c>
      <c r="B1662" s="69">
        <v>0</v>
      </c>
      <c r="C1662" s="69">
        <v>1</v>
      </c>
      <c r="D1662" s="69" t="s">
        <v>2171</v>
      </c>
      <c r="E1662" s="69" t="s">
        <v>239</v>
      </c>
      <c r="F1662" s="69">
        <v>0</v>
      </c>
      <c r="G1662" s="69">
        <v>1</v>
      </c>
      <c r="H1662" s="69" t="s">
        <v>852</v>
      </c>
      <c r="I1662" s="69">
        <v>1000</v>
      </c>
      <c r="J1662" s="69">
        <v>966</v>
      </c>
      <c r="K1662" s="69">
        <v>1500</v>
      </c>
      <c r="L1662" s="69"/>
      <c r="M1662" s="69">
        <v>351</v>
      </c>
      <c r="N1662" s="69" t="s">
        <v>518</v>
      </c>
      <c r="O1662" s="69">
        <v>0</v>
      </c>
      <c r="P1662" s="69">
        <v>6</v>
      </c>
      <c r="Q1662" s="69">
        <v>0</v>
      </c>
      <c r="R1662" s="69">
        <v>1</v>
      </c>
      <c r="S1662" s="69">
        <v>0</v>
      </c>
      <c r="T1662" s="69">
        <v>0</v>
      </c>
      <c r="U1662" s="69">
        <v>0</v>
      </c>
      <c r="V1662" s="69">
        <v>0</v>
      </c>
      <c r="W1662" s="69">
        <v>0</v>
      </c>
      <c r="X1662" s="69">
        <v>5</v>
      </c>
      <c r="Y1662" s="69">
        <v>5</v>
      </c>
      <c r="Z1662" s="69">
        <v>23000</v>
      </c>
      <c r="AA1662" s="69">
        <v>2</v>
      </c>
      <c r="AB1662" s="69">
        <v>31</v>
      </c>
      <c r="AC1662" s="69">
        <v>0</v>
      </c>
      <c r="AD1662" s="69">
        <v>0</v>
      </c>
      <c r="AE1662" s="69">
        <v>0</v>
      </c>
      <c r="AF1662" s="69">
        <v>3</v>
      </c>
      <c r="AG1662" s="69">
        <v>0</v>
      </c>
      <c r="AH1662" s="69">
        <v>10</v>
      </c>
      <c r="AI1662" s="69">
        <v>0</v>
      </c>
      <c r="AJ1662" s="69">
        <v>0</v>
      </c>
      <c r="AK1662" s="69">
        <v>0</v>
      </c>
      <c r="AL1662" s="69">
        <v>0</v>
      </c>
      <c r="AM1662" s="69">
        <v>1</v>
      </c>
      <c r="AN1662" s="69">
        <v>1</v>
      </c>
      <c r="AO1662" s="69">
        <v>0</v>
      </c>
      <c r="AP1662" s="69">
        <v>0</v>
      </c>
      <c r="AQ1662" s="84">
        <v>0</v>
      </c>
      <c r="AR1662" s="69">
        <v>0</v>
      </c>
      <c r="AS1662" s="69">
        <v>0</v>
      </c>
      <c r="AT1662" s="69">
        <v>0</v>
      </c>
      <c r="AU1662" s="69">
        <v>0</v>
      </c>
      <c r="AV1662" s="69">
        <v>0</v>
      </c>
      <c r="AW1662" s="69">
        <v>0</v>
      </c>
      <c r="AX1662" s="69">
        <v>0</v>
      </c>
      <c r="AY1662" s="69">
        <v>0</v>
      </c>
      <c r="AZ1662" s="69">
        <v>0</v>
      </c>
      <c r="BA1662" s="69">
        <v>1</v>
      </c>
      <c r="BB1662" s="69">
        <v>-1</v>
      </c>
      <c r="BC1662" s="69">
        <v>0</v>
      </c>
      <c r="BD1662" s="69">
        <v>0</v>
      </c>
      <c r="BE1662" s="69">
        <v>0</v>
      </c>
      <c r="BF1662" s="69">
        <v>0</v>
      </c>
      <c r="BG1662" s="69">
        <v>0</v>
      </c>
      <c r="BH1662" s="69">
        <v>0</v>
      </c>
      <c r="BI1662" s="69" t="s">
        <v>2172</v>
      </c>
      <c r="BJ1662" s="69"/>
      <c r="BK1662" s="69">
        <v>3</v>
      </c>
      <c r="BL1662" s="69">
        <v>11</v>
      </c>
      <c r="BM1662" s="69">
        <v>1</v>
      </c>
      <c r="BN1662" s="69">
        <v>31</v>
      </c>
      <c r="BO1662" s="89">
        <v>0</v>
      </c>
      <c r="BP1662" s="69">
        <v>3</v>
      </c>
      <c r="BQ1662" s="69">
        <v>1</v>
      </c>
      <c r="BR1662" s="69">
        <v>1</v>
      </c>
      <c r="BS1662" s="94">
        <v>171017</v>
      </c>
      <c r="BT1662" s="69">
        <v>0</v>
      </c>
      <c r="BU1662" s="69">
        <v>2</v>
      </c>
      <c r="BV1662" s="69">
        <v>1000</v>
      </c>
      <c r="BW1662" s="69">
        <v>352</v>
      </c>
      <c r="BX1662" s="69"/>
      <c r="BY1662" s="69">
        <v>0</v>
      </c>
      <c r="BZ1662" s="69">
        <v>0</v>
      </c>
      <c r="CA1662" s="69">
        <v>31</v>
      </c>
      <c r="CB1662" s="89">
        <v>0</v>
      </c>
      <c r="CC1662" s="69">
        <v>0</v>
      </c>
      <c r="CD1662" s="69">
        <v>0</v>
      </c>
      <c r="CE1662" s="69">
        <v>0</v>
      </c>
      <c r="CF1662" s="69">
        <v>0</v>
      </c>
      <c r="CG1662" s="69">
        <v>0</v>
      </c>
      <c r="CH1662" s="69">
        <v>0</v>
      </c>
      <c r="CI1662" s="69">
        <v>0</v>
      </c>
      <c r="CJ1662" s="69">
        <v>0</v>
      </c>
      <c r="CK1662" s="69"/>
      <c r="CL1662" s="69">
        <v>0</v>
      </c>
      <c r="CM1662" s="69">
        <v>0</v>
      </c>
      <c r="CN1662" s="69">
        <v>0</v>
      </c>
      <c r="CO1662" s="89">
        <v>0</v>
      </c>
      <c r="CP1662" s="69">
        <v>0</v>
      </c>
      <c r="CQ1662" s="69">
        <v>0</v>
      </c>
      <c r="CR1662" s="69">
        <v>0</v>
      </c>
      <c r="CS1662" s="69">
        <v>0</v>
      </c>
      <c r="CT1662" s="69">
        <v>0</v>
      </c>
      <c r="CU1662" s="69">
        <v>0</v>
      </c>
      <c r="CV1662" s="69">
        <v>0</v>
      </c>
      <c r="CW1662" s="69">
        <v>0</v>
      </c>
      <c r="CX1662" s="69"/>
      <c r="CY1662" s="69"/>
      <c r="CZ1662" s="69">
        <v>0</v>
      </c>
      <c r="DA1662" s="69">
        <v>0</v>
      </c>
      <c r="DB1662" s="69">
        <v>0</v>
      </c>
      <c r="DC1662" s="69">
        <v>0</v>
      </c>
      <c r="DD1662" s="69">
        <v>0</v>
      </c>
      <c r="DE1662" s="69">
        <v>0</v>
      </c>
      <c r="DF1662" s="69">
        <v>0</v>
      </c>
      <c r="DG1662" s="69">
        <v>1</v>
      </c>
      <c r="DH1662" s="69"/>
      <c r="DI1662" s="69" t="e">
        <v>#N/A</v>
      </c>
      <c r="DJ1662" s="69">
        <v>0</v>
      </c>
      <c r="DK1662" s="69" t="s">
        <v>3805</v>
      </c>
      <c r="DL1662" s="69"/>
      <c r="DM1662" s="69" t="s">
        <v>239</v>
      </c>
      <c r="DN1662" s="69" t="e">
        <f>"造成["&amp;INDEX(Sheet5!$L$2:$L$11,MATCH(BL1662,Sheet5!$J$2:$J$11,0))&amp;":"&amp;BR1662&amp;"*"&amp;BS1662/1000&amp;"]"&amp;INDEX(Sheet5!$I$2:$I$4,MATCH(BR1662,Sheet5!$H$2:$H$4,0))&amp;"的"&amp;INDEX(Sheet5!$K$2:$K$11,MATCH(BL1662,Sheet5!$J$2:$J$11,0))</f>
        <v>#N/A</v>
      </c>
      <c r="DO1662" s="69"/>
      <c r="DP1662" s="69"/>
      <c r="DQ1662" s="69"/>
      <c r="DR1662" s="69" t="e">
        <f t="shared" si="318"/>
        <v>#N/A</v>
      </c>
      <c r="DS1662" s="90" t="e">
        <f>MATCH(A1662,Sheet5!D:D,0)</f>
        <v>#N/A</v>
      </c>
      <c r="DT1662" s="94" t="e">
        <f>MATCH(A1662,Sheet5!F:F,0)</f>
        <v>#N/A</v>
      </c>
      <c r="DU1662" s="69">
        <v>0</v>
      </c>
      <c r="DV1662" s="69">
        <v>0</v>
      </c>
      <c r="DW1662" s="69">
        <v>0</v>
      </c>
      <c r="DX1662" s="69">
        <v>0</v>
      </c>
      <c r="DY1662" s="69">
        <v>0</v>
      </c>
    </row>
    <row r="1663" spans="1:129" ht="14.25">
      <c r="A1663" s="69">
        <v>151005</v>
      </c>
      <c r="B1663" s="69">
        <v>0</v>
      </c>
      <c r="C1663" s="69">
        <v>1</v>
      </c>
      <c r="D1663" s="69" t="s">
        <v>2179</v>
      </c>
      <c r="E1663" s="69"/>
      <c r="F1663" s="69">
        <v>0</v>
      </c>
      <c r="G1663" s="69">
        <v>1</v>
      </c>
      <c r="H1663" s="69" t="s">
        <v>321</v>
      </c>
      <c r="I1663" s="69">
        <v>300</v>
      </c>
      <c r="J1663" s="69">
        <v>366</v>
      </c>
      <c r="K1663" s="69">
        <v>2000</v>
      </c>
      <c r="L1663" s="69"/>
      <c r="M1663" s="69">
        <v>0</v>
      </c>
      <c r="N1663" s="69"/>
      <c r="O1663" s="69">
        <v>0</v>
      </c>
      <c r="P1663" s="69">
        <v>2</v>
      </c>
      <c r="Q1663" s="69">
        <v>0</v>
      </c>
      <c r="R1663" s="69">
        <v>1</v>
      </c>
      <c r="S1663" s="69">
        <v>0</v>
      </c>
      <c r="T1663" s="69">
        <v>0</v>
      </c>
      <c r="U1663" s="69">
        <v>0</v>
      </c>
      <c r="V1663" s="69">
        <v>0</v>
      </c>
      <c r="W1663" s="69">
        <v>0</v>
      </c>
      <c r="X1663" s="69">
        <v>0</v>
      </c>
      <c r="Y1663" s="69">
        <v>0</v>
      </c>
      <c r="Z1663" s="69">
        <v>26000</v>
      </c>
      <c r="AA1663" s="69">
        <v>2</v>
      </c>
      <c r="AB1663" s="69">
        <v>16</v>
      </c>
      <c r="AC1663" s="69">
        <v>0</v>
      </c>
      <c r="AD1663" s="69">
        <v>0</v>
      </c>
      <c r="AE1663" s="69">
        <v>0</v>
      </c>
      <c r="AF1663" s="69">
        <v>1</v>
      </c>
      <c r="AG1663" s="69">
        <v>0</v>
      </c>
      <c r="AH1663" s="69">
        <v>10</v>
      </c>
      <c r="AI1663" s="69">
        <v>0</v>
      </c>
      <c r="AJ1663" s="69">
        <v>3</v>
      </c>
      <c r="AK1663" s="69">
        <v>0</v>
      </c>
      <c r="AL1663" s="69">
        <v>0</v>
      </c>
      <c r="AM1663" s="69">
        <v>1</v>
      </c>
      <c r="AN1663" s="69">
        <v>1</v>
      </c>
      <c r="AO1663" s="69">
        <v>1</v>
      </c>
      <c r="AP1663" s="69">
        <v>3</v>
      </c>
      <c r="AQ1663" s="84">
        <v>0</v>
      </c>
      <c r="AR1663" s="69">
        <v>0</v>
      </c>
      <c r="AS1663" s="69">
        <v>0</v>
      </c>
      <c r="AT1663" s="69">
        <v>0</v>
      </c>
      <c r="AU1663" s="69">
        <v>0</v>
      </c>
      <c r="AV1663" s="69">
        <v>0</v>
      </c>
      <c r="AW1663" s="69">
        <v>0</v>
      </c>
      <c r="AX1663" s="69">
        <v>0</v>
      </c>
      <c r="AY1663" s="69">
        <v>0</v>
      </c>
      <c r="AZ1663" s="69">
        <v>0</v>
      </c>
      <c r="BA1663" s="69">
        <v>0</v>
      </c>
      <c r="BB1663" s="69">
        <v>0</v>
      </c>
      <c r="BC1663" s="69">
        <v>0</v>
      </c>
      <c r="BD1663" s="69">
        <v>0</v>
      </c>
      <c r="BE1663" s="69">
        <v>0</v>
      </c>
      <c r="BF1663" s="69">
        <v>0</v>
      </c>
      <c r="BG1663" s="69">
        <v>0</v>
      </c>
      <c r="BH1663" s="69">
        <v>0</v>
      </c>
      <c r="BI1663" s="69" t="s">
        <v>2180</v>
      </c>
      <c r="BJ1663" s="69"/>
      <c r="BK1663" s="69">
        <v>3</v>
      </c>
      <c r="BL1663" s="69">
        <v>2</v>
      </c>
      <c r="BM1663" s="69">
        <v>2</v>
      </c>
      <c r="BN1663" s="69">
        <v>31</v>
      </c>
      <c r="BO1663" s="89" t="s">
        <v>313</v>
      </c>
      <c r="BP1663" s="69">
        <v>3</v>
      </c>
      <c r="BQ1663" s="69">
        <v>10</v>
      </c>
      <c r="BR1663" s="69">
        <v>203</v>
      </c>
      <c r="BS1663" s="69">
        <v>3000</v>
      </c>
      <c r="BT1663" s="69">
        <v>0</v>
      </c>
      <c r="BU1663" s="69">
        <v>0</v>
      </c>
      <c r="BV1663" s="69">
        <v>1000</v>
      </c>
      <c r="BW1663" s="69">
        <v>0</v>
      </c>
      <c r="BX1663" s="69"/>
      <c r="BY1663" s="69">
        <v>1</v>
      </c>
      <c r="BZ1663" s="69">
        <v>4</v>
      </c>
      <c r="CA1663" s="69">
        <v>31</v>
      </c>
      <c r="CB1663" s="94">
        <v>171017</v>
      </c>
      <c r="CC1663" s="69">
        <v>1</v>
      </c>
      <c r="CD1663" s="69">
        <v>1</v>
      </c>
      <c r="CE1663" s="69">
        <v>1</v>
      </c>
      <c r="CF1663" s="69">
        <v>9999999</v>
      </c>
      <c r="CG1663" s="69">
        <v>0</v>
      </c>
      <c r="CH1663" s="69">
        <v>0</v>
      </c>
      <c r="CI1663" s="69">
        <v>1000</v>
      </c>
      <c r="CJ1663" s="69">
        <v>0</v>
      </c>
      <c r="CK1663" s="69"/>
      <c r="CL1663" s="69">
        <v>0</v>
      </c>
      <c r="CM1663" s="69">
        <v>0</v>
      </c>
      <c r="CN1663" s="69">
        <v>0</v>
      </c>
      <c r="CO1663" s="89" t="s">
        <v>313</v>
      </c>
      <c r="CP1663" s="69">
        <v>0</v>
      </c>
      <c r="CQ1663" s="69">
        <v>0</v>
      </c>
      <c r="CR1663" s="69">
        <v>0</v>
      </c>
      <c r="CS1663" s="69">
        <v>0</v>
      </c>
      <c r="CT1663" s="69">
        <v>0</v>
      </c>
      <c r="CU1663" s="69">
        <v>0</v>
      </c>
      <c r="CV1663" s="69">
        <v>0</v>
      </c>
      <c r="CW1663" s="69">
        <v>0</v>
      </c>
      <c r="CX1663" s="69"/>
      <c r="CY1663" s="69"/>
      <c r="CZ1663" s="69">
        <v>0</v>
      </c>
      <c r="DA1663" s="69">
        <v>0</v>
      </c>
      <c r="DB1663" s="69">
        <v>0</v>
      </c>
      <c r="DC1663" s="69">
        <v>0</v>
      </c>
      <c r="DD1663" s="69">
        <v>0</v>
      </c>
      <c r="DE1663" s="69">
        <v>0</v>
      </c>
      <c r="DF1663" s="69">
        <v>0</v>
      </c>
      <c r="DG1663" s="69">
        <v>1</v>
      </c>
      <c r="DH1663" s="69"/>
      <c r="DI1663" s="69" t="e">
        <v>#N/A</v>
      </c>
      <c r="DJ1663" s="69">
        <v>0</v>
      </c>
      <c r="DK1663" s="69" t="s">
        <v>3805</v>
      </c>
      <c r="DL1663" s="69"/>
      <c r="DM1663" s="69" t="s">
        <v>239</v>
      </c>
      <c r="DN1663" s="69" t="str">
        <f>"造成["&amp;INDEX(Sheet5!$L$2:$L$11,MATCH(BL1663,Sheet5!$J$2:$J$11,0))&amp;":"&amp;BR1663&amp;"*"&amp;BS1663/1000&amp;"]"&amp;INDEX(Sheet5!$I$2:$I$4,MATCH(BR1663,Sheet5!$H$2:$H$4,0))&amp;"的"&amp;INDEX(Sheet5!$K$2:$K$11,MATCH(BL1663,Sheet5!$J$2:$J$11,0))</f>
        <v>造成[ui.cs_orange:203*3]的物理伤害。</v>
      </c>
      <c r="DO1663" s="69"/>
      <c r="DP1663" s="69"/>
      <c r="DQ1663" s="69"/>
      <c r="DR1663" s="69" t="e">
        <f t="shared" si="318"/>
        <v>#N/A</v>
      </c>
      <c r="DS1663" s="90" t="e">
        <f>MATCH(A1663,Sheet5!D:D,0)</f>
        <v>#N/A</v>
      </c>
      <c r="DT1663" s="94" t="e">
        <f>MATCH(A1663,Sheet5!F:F,0)</f>
        <v>#N/A</v>
      </c>
      <c r="DU1663" s="69">
        <v>0</v>
      </c>
      <c r="DV1663" s="69">
        <v>0</v>
      </c>
      <c r="DW1663" s="69">
        <v>0</v>
      </c>
      <c r="DX1663" s="69">
        <v>0</v>
      </c>
      <c r="DY1663" s="69">
        <v>0</v>
      </c>
    </row>
    <row r="1664" spans="1:129" ht="14.25">
      <c r="A1664" s="69">
        <v>151006</v>
      </c>
      <c r="B1664" s="69">
        <v>0</v>
      </c>
      <c r="C1664" s="69">
        <v>1</v>
      </c>
      <c r="D1664" s="78" t="s">
        <v>1575</v>
      </c>
      <c r="E1664" s="78" t="s">
        <v>1576</v>
      </c>
      <c r="F1664" s="69">
        <v>0</v>
      </c>
      <c r="G1664" s="69">
        <v>1</v>
      </c>
      <c r="H1664" s="69" t="s">
        <v>321</v>
      </c>
      <c r="I1664" s="69">
        <v>2000</v>
      </c>
      <c r="J1664" s="69" t="s">
        <v>1577</v>
      </c>
      <c r="K1664" s="69">
        <v>2000</v>
      </c>
      <c r="L1664" s="69"/>
      <c r="M1664" s="69">
        <v>0</v>
      </c>
      <c r="N1664" s="69" t="s">
        <v>1578</v>
      </c>
      <c r="O1664" s="69">
        <v>0</v>
      </c>
      <c r="P1664" s="69">
        <v>6</v>
      </c>
      <c r="Q1664" s="69">
        <v>0</v>
      </c>
      <c r="R1664" s="69">
        <v>1</v>
      </c>
      <c r="S1664" s="69">
        <v>0</v>
      </c>
      <c r="T1664" s="69">
        <v>0</v>
      </c>
      <c r="U1664" s="69">
        <v>0</v>
      </c>
      <c r="V1664" s="69">
        <v>0</v>
      </c>
      <c r="W1664" s="69">
        <v>0</v>
      </c>
      <c r="X1664" s="69">
        <v>0</v>
      </c>
      <c r="Y1664" s="69">
        <v>0</v>
      </c>
      <c r="Z1664" s="69">
        <v>11000</v>
      </c>
      <c r="AA1664" s="69">
        <v>1</v>
      </c>
      <c r="AB1664" s="69">
        <v>31</v>
      </c>
      <c r="AC1664" s="69">
        <v>0</v>
      </c>
      <c r="AD1664" s="69">
        <v>0</v>
      </c>
      <c r="AE1664" s="69">
        <v>0</v>
      </c>
      <c r="AF1664" s="69">
        <v>10</v>
      </c>
      <c r="AG1664" s="69">
        <v>0</v>
      </c>
      <c r="AH1664" s="69">
        <v>0</v>
      </c>
      <c r="AI1664" s="69">
        <v>0</v>
      </c>
      <c r="AJ1664" s="69">
        <v>0</v>
      </c>
      <c r="AK1664" s="69">
        <v>0</v>
      </c>
      <c r="AL1664" s="69">
        <v>0</v>
      </c>
      <c r="AM1664" s="69">
        <v>1</v>
      </c>
      <c r="AN1664" s="69">
        <v>1</v>
      </c>
      <c r="AO1664" s="69">
        <v>0</v>
      </c>
      <c r="AP1664" s="69">
        <v>0</v>
      </c>
      <c r="AQ1664" s="84">
        <v>0</v>
      </c>
      <c r="AR1664" s="69">
        <v>0</v>
      </c>
      <c r="AS1664" s="69">
        <v>0</v>
      </c>
      <c r="AT1664" s="69">
        <v>0</v>
      </c>
      <c r="AU1664" s="69">
        <v>0</v>
      </c>
      <c r="AV1664" s="69">
        <v>0</v>
      </c>
      <c r="AW1664" s="69">
        <v>0</v>
      </c>
      <c r="AX1664" s="69">
        <v>0</v>
      </c>
      <c r="AY1664" s="69">
        <v>0</v>
      </c>
      <c r="AZ1664" s="69">
        <v>0</v>
      </c>
      <c r="BA1664" s="69">
        <v>1</v>
      </c>
      <c r="BB1664" s="69">
        <v>-1</v>
      </c>
      <c r="BC1664" s="69">
        <v>0</v>
      </c>
      <c r="BD1664" s="69">
        <v>0</v>
      </c>
      <c r="BE1664" s="69">
        <v>0</v>
      </c>
      <c r="BF1664" s="69">
        <v>0</v>
      </c>
      <c r="BG1664" s="69">
        <v>1000</v>
      </c>
      <c r="BH1664" s="69">
        <v>0</v>
      </c>
      <c r="BI1664" s="69" t="s">
        <v>1579</v>
      </c>
      <c r="BJ1664" s="69"/>
      <c r="BK1664" s="69">
        <v>3</v>
      </c>
      <c r="BL1664" s="69">
        <v>11</v>
      </c>
      <c r="BM1664" s="69">
        <v>1</v>
      </c>
      <c r="BN1664" s="69">
        <v>31</v>
      </c>
      <c r="BO1664" s="89">
        <v>0</v>
      </c>
      <c r="BP1664" s="69">
        <v>6</v>
      </c>
      <c r="BQ1664" s="69">
        <v>1</v>
      </c>
      <c r="BR1664" s="69">
        <v>1</v>
      </c>
      <c r="BS1664" s="94">
        <v>171002</v>
      </c>
      <c r="BT1664" s="69">
        <v>0</v>
      </c>
      <c r="BU1664" s="69">
        <v>0</v>
      </c>
      <c r="BV1664" s="69">
        <v>1000</v>
      </c>
      <c r="BW1664" s="69">
        <v>397</v>
      </c>
      <c r="BX1664" s="69"/>
      <c r="BY1664" s="69">
        <v>11</v>
      </c>
      <c r="BZ1664" s="69">
        <v>1</v>
      </c>
      <c r="CA1664" s="69">
        <v>31</v>
      </c>
      <c r="CB1664" s="89">
        <v>0</v>
      </c>
      <c r="CC1664" s="69">
        <v>6</v>
      </c>
      <c r="CD1664" s="69">
        <v>1</v>
      </c>
      <c r="CE1664" s="69">
        <v>1</v>
      </c>
      <c r="CF1664" s="94">
        <v>171003</v>
      </c>
      <c r="CG1664" s="69">
        <v>0</v>
      </c>
      <c r="CH1664" s="69">
        <v>0</v>
      </c>
      <c r="CI1664" s="69">
        <v>1000</v>
      </c>
      <c r="CJ1664" s="69">
        <v>0</v>
      </c>
      <c r="CK1664" s="69"/>
      <c r="CL1664" s="69">
        <v>11</v>
      </c>
      <c r="CM1664" s="69">
        <v>1</v>
      </c>
      <c r="CN1664" s="69">
        <v>1</v>
      </c>
      <c r="CO1664" s="89">
        <v>0</v>
      </c>
      <c r="CP1664" s="69">
        <v>6</v>
      </c>
      <c r="CQ1664" s="69">
        <v>1</v>
      </c>
      <c r="CR1664" s="69">
        <v>1</v>
      </c>
      <c r="CS1664" s="94">
        <v>171002</v>
      </c>
      <c r="CT1664" s="69">
        <v>0</v>
      </c>
      <c r="CU1664" s="69">
        <v>0</v>
      </c>
      <c r="CV1664" s="69">
        <v>1000</v>
      </c>
      <c r="CW1664" s="69">
        <v>0</v>
      </c>
      <c r="CX1664" s="69"/>
      <c r="CY1664" s="69"/>
      <c r="CZ1664" s="69">
        <v>0</v>
      </c>
      <c r="DA1664" s="69">
        <v>300</v>
      </c>
      <c r="DB1664" s="69">
        <v>0</v>
      </c>
      <c r="DC1664" s="69">
        <v>0</v>
      </c>
      <c r="DD1664" s="69">
        <v>0</v>
      </c>
      <c r="DE1664" s="69">
        <v>0</v>
      </c>
      <c r="DF1664" s="69">
        <v>0</v>
      </c>
      <c r="DG1664" s="69">
        <v>1</v>
      </c>
      <c r="DH1664" s="69"/>
      <c r="DI1664" s="69" t="e">
        <f>INDEX(Sheet3!$E$78:$E$1130,MATCH(A1664,Sheet3!$D$78:$D$1130,0))</f>
        <v>#N/A</v>
      </c>
      <c r="DJ1664" s="69">
        <f>IFERROR(DI1664,F1664)</f>
        <v>0</v>
      </c>
      <c r="DK1664" s="69" t="s">
        <v>3805</v>
      </c>
      <c r="DL1664" s="69"/>
      <c r="DM1664" s="69" t="s">
        <v>1581</v>
      </c>
      <c r="DN1664" s="69" t="e">
        <f>"造成["&amp;INDEX(Sheet5!$L$2:$L$11,MATCH(BL1664,Sheet5!$J$2:$J$11,0))&amp;":"&amp;BR1664&amp;"*"&amp;BS1664/1000&amp;"]"&amp;INDEX(Sheet5!$I$2:$I$4,MATCH(BR1664,Sheet5!$H$2:$H$4,0))&amp;"的"&amp;INDEX(Sheet5!$K$2:$K$11,MATCH(BL1664,Sheet5!$J$2:$J$11,0))</f>
        <v>#N/A</v>
      </c>
      <c r="DO1664" s="69"/>
      <c r="DP1664" s="69"/>
      <c r="DQ1664" s="69"/>
      <c r="DR1664" s="69" t="e">
        <f t="shared" si="318"/>
        <v>#N/A</v>
      </c>
      <c r="DS1664" s="90" t="e">
        <f>MATCH(A1664,Sheet5!D:D,0)</f>
        <v>#N/A</v>
      </c>
      <c r="DT1664" s="94" t="e">
        <f>MATCH(A1664,Sheet5!F:F,0)</f>
        <v>#N/A</v>
      </c>
      <c r="DU1664" s="69">
        <v>0</v>
      </c>
      <c r="DV1664" s="69">
        <v>0</v>
      </c>
      <c r="DW1664" s="69">
        <v>0</v>
      </c>
      <c r="DX1664" s="69">
        <v>0</v>
      </c>
      <c r="DY1664" s="69">
        <v>0</v>
      </c>
    </row>
    <row r="1665" spans="1:129" ht="28.5">
      <c r="A1665" s="69">
        <v>151007</v>
      </c>
      <c r="B1665" s="69">
        <v>0</v>
      </c>
      <c r="C1665" s="69">
        <v>1</v>
      </c>
      <c r="D1665" s="78" t="s">
        <v>1588</v>
      </c>
      <c r="E1665" s="78"/>
      <c r="F1665" s="69">
        <v>0</v>
      </c>
      <c r="G1665" s="69">
        <v>1</v>
      </c>
      <c r="I1665" s="69">
        <v>0</v>
      </c>
      <c r="J1665" s="69">
        <v>0</v>
      </c>
      <c r="K1665" s="69">
        <v>0</v>
      </c>
      <c r="M1665" s="69">
        <v>72</v>
      </c>
      <c r="N1665" s="69" t="s">
        <v>518</v>
      </c>
      <c r="O1665" s="69">
        <v>0</v>
      </c>
      <c r="P1665" s="69">
        <v>6</v>
      </c>
      <c r="Q1665" s="69">
        <v>0</v>
      </c>
      <c r="R1665" s="69">
        <v>1</v>
      </c>
      <c r="S1665" s="69">
        <v>0</v>
      </c>
      <c r="T1665" s="69">
        <v>0</v>
      </c>
      <c r="U1665" s="69">
        <v>0</v>
      </c>
      <c r="V1665" s="69">
        <v>0</v>
      </c>
      <c r="W1665" s="69">
        <v>0</v>
      </c>
      <c r="X1665" s="69">
        <v>0</v>
      </c>
      <c r="Y1665" s="69">
        <v>0</v>
      </c>
      <c r="Z1665" s="69">
        <v>60000</v>
      </c>
      <c r="AA1665" s="69">
        <v>1</v>
      </c>
      <c r="AB1665" s="69">
        <v>31</v>
      </c>
      <c r="AC1665" s="69">
        <v>0</v>
      </c>
      <c r="AD1665" s="69">
        <v>0</v>
      </c>
      <c r="AE1665" s="69">
        <v>0</v>
      </c>
      <c r="AF1665" s="69">
        <v>1</v>
      </c>
      <c r="AG1665" s="69">
        <v>0</v>
      </c>
      <c r="AH1665" s="69">
        <v>1</v>
      </c>
      <c r="AI1665" s="69">
        <v>0</v>
      </c>
      <c r="AJ1665" s="69">
        <v>0</v>
      </c>
      <c r="AK1665" s="69">
        <v>0</v>
      </c>
      <c r="AL1665" s="69">
        <v>0</v>
      </c>
      <c r="AM1665" s="69">
        <v>1</v>
      </c>
      <c r="AN1665" s="69">
        <v>1</v>
      </c>
      <c r="AO1665" s="69">
        <v>0</v>
      </c>
      <c r="AP1665" s="69">
        <v>0</v>
      </c>
      <c r="AQ1665" s="84">
        <v>0</v>
      </c>
      <c r="AR1665" s="69">
        <v>0</v>
      </c>
      <c r="AS1665" s="69">
        <v>0</v>
      </c>
      <c r="AT1665" s="69">
        <v>0</v>
      </c>
      <c r="AU1665" s="69">
        <v>0</v>
      </c>
      <c r="AV1665" s="69">
        <v>0</v>
      </c>
      <c r="AW1665" s="69">
        <v>0</v>
      </c>
      <c r="AX1665" s="69">
        <v>0</v>
      </c>
      <c r="AY1665" s="69">
        <v>0</v>
      </c>
      <c r="AZ1665" s="69">
        <v>0</v>
      </c>
      <c r="BA1665" s="69">
        <v>1</v>
      </c>
      <c r="BB1665" s="69">
        <v>-1</v>
      </c>
      <c r="BC1665" s="69">
        <v>0</v>
      </c>
      <c r="BD1665" s="69">
        <v>0</v>
      </c>
      <c r="BE1665" s="69">
        <v>0</v>
      </c>
      <c r="BF1665" s="69">
        <v>0</v>
      </c>
      <c r="BG1665" s="69">
        <v>0</v>
      </c>
      <c r="BH1665" s="69">
        <v>0</v>
      </c>
      <c r="BK1665" s="69">
        <v>3</v>
      </c>
      <c r="BL1665" s="69">
        <v>11</v>
      </c>
      <c r="BM1665" s="69">
        <v>1</v>
      </c>
      <c r="BN1665" s="69">
        <v>31</v>
      </c>
      <c r="BO1665" s="89">
        <v>0</v>
      </c>
      <c r="BP1665" s="69">
        <v>1</v>
      </c>
      <c r="BQ1665" s="69">
        <v>1</v>
      </c>
      <c r="BR1665" s="69">
        <v>1</v>
      </c>
      <c r="BS1665" s="69">
        <v>171015</v>
      </c>
      <c r="BT1665" s="69">
        <v>0</v>
      </c>
      <c r="BU1665" s="69">
        <v>0</v>
      </c>
      <c r="BV1665" s="69">
        <v>1000</v>
      </c>
      <c r="BW1665" s="69">
        <v>73</v>
      </c>
      <c r="BY1665" s="69">
        <v>0</v>
      </c>
      <c r="BZ1665" s="69">
        <v>0</v>
      </c>
      <c r="CA1665" s="69">
        <v>31</v>
      </c>
      <c r="CB1665" s="89">
        <v>0</v>
      </c>
      <c r="CC1665" s="69">
        <v>0</v>
      </c>
      <c r="CD1665" s="69">
        <v>0</v>
      </c>
      <c r="CE1665" s="69">
        <v>0</v>
      </c>
      <c r="CF1665" s="69">
        <v>0</v>
      </c>
      <c r="CG1665" s="69">
        <v>0</v>
      </c>
      <c r="CH1665" s="69">
        <v>0</v>
      </c>
      <c r="CI1665" s="69">
        <v>0</v>
      </c>
      <c r="CJ1665" s="69">
        <v>0</v>
      </c>
      <c r="CL1665" s="69">
        <v>0</v>
      </c>
      <c r="CM1665" s="69">
        <v>0</v>
      </c>
      <c r="CN1665" s="69">
        <v>0</v>
      </c>
      <c r="CO1665" s="89">
        <v>0</v>
      </c>
      <c r="CP1665" s="69">
        <v>0</v>
      </c>
      <c r="CQ1665" s="69">
        <v>0</v>
      </c>
      <c r="CR1665" s="69">
        <v>0</v>
      </c>
      <c r="CS1665" s="69">
        <v>0</v>
      </c>
      <c r="CT1665" s="69">
        <v>0</v>
      </c>
      <c r="CU1665" s="69">
        <v>0</v>
      </c>
      <c r="CV1665" s="69">
        <v>0</v>
      </c>
      <c r="CW1665" s="69">
        <v>0</v>
      </c>
      <c r="CZ1665" s="69">
        <v>294</v>
      </c>
      <c r="DA1665" s="69">
        <v>-79</v>
      </c>
      <c r="DB1665" s="69">
        <v>0</v>
      </c>
      <c r="DC1665" s="69">
        <v>0</v>
      </c>
      <c r="DD1665" s="69">
        <v>0</v>
      </c>
      <c r="DE1665" s="69">
        <v>0</v>
      </c>
      <c r="DF1665" s="69">
        <v>0</v>
      </c>
      <c r="DG1665" s="69">
        <v>1</v>
      </c>
      <c r="DI1665" s="69" t="e">
        <f>INDEX(Sheet3!$E$78:$E$1130,MATCH(A1665,Sheet3!$D$78:$D$1130,0))</f>
        <v>#N/A</v>
      </c>
      <c r="DJ1665" s="69">
        <f>IFERROR(DI1665,F1665)</f>
        <v>0</v>
      </c>
      <c r="DK1665" s="69" t="s">
        <v>1589</v>
      </c>
      <c r="DL1665" s="69"/>
      <c r="DM1665" s="69" t="s">
        <v>239</v>
      </c>
      <c r="DN1665" s="69" t="e">
        <f>"造成["&amp;INDEX(Sheet5!$L$2:$L$11,MATCH(BL1665,Sheet5!$J$2:$J$11,0))&amp;":"&amp;BR1665&amp;"*"&amp;BS1665/1000&amp;"]"&amp;INDEX(Sheet5!$I$2:$I$4,MATCH(BR1665,Sheet5!$H$2:$H$4,0))&amp;"的"&amp;INDEX(Sheet5!$K$2:$K$11,MATCH(BL1665,Sheet5!$J$2:$J$11,0))</f>
        <v>#N/A</v>
      </c>
      <c r="DO1665" s="69"/>
      <c r="DP1665" s="69"/>
      <c r="DQ1665" s="69"/>
      <c r="DR1665" s="69" t="e">
        <f t="shared" si="318"/>
        <v>#N/A</v>
      </c>
      <c r="DS1665" s="90" t="e">
        <f>MATCH(A1665,Sheet5!D:D,0)</f>
        <v>#N/A</v>
      </c>
      <c r="DT1665" s="94" t="e">
        <f>MATCH(A1665,Sheet5!F:F,0)</f>
        <v>#N/A</v>
      </c>
      <c r="DU1665" s="69">
        <v>0</v>
      </c>
      <c r="DV1665" s="69">
        <v>0</v>
      </c>
      <c r="DW1665" s="69">
        <v>0</v>
      </c>
      <c r="DX1665" s="69">
        <v>0</v>
      </c>
      <c r="DY1665" s="69">
        <v>0</v>
      </c>
    </row>
    <row r="1666" spans="1:129" ht="28.5">
      <c r="A1666" s="69">
        <f t="shared" ref="A1666:A1673" si="319">A1659+1000</f>
        <v>152001</v>
      </c>
      <c r="B1666" s="69">
        <v>0</v>
      </c>
      <c r="C1666" s="69">
        <v>1</v>
      </c>
      <c r="D1666" s="78" t="s">
        <v>1738</v>
      </c>
      <c r="E1666" s="78"/>
      <c r="F1666" s="69">
        <v>0</v>
      </c>
      <c r="G1666" s="69">
        <v>0</v>
      </c>
      <c r="H1666" s="69" t="s">
        <v>507</v>
      </c>
      <c r="I1666" s="69">
        <v>0</v>
      </c>
      <c r="J1666" s="69">
        <v>533</v>
      </c>
      <c r="K1666" s="69">
        <v>0</v>
      </c>
      <c r="M1666" s="69">
        <v>0</v>
      </c>
      <c r="O1666" s="69">
        <v>0</v>
      </c>
      <c r="P1666" s="69">
        <v>6</v>
      </c>
      <c r="Q1666" s="69">
        <v>0</v>
      </c>
      <c r="R1666" s="69">
        <v>2</v>
      </c>
      <c r="S1666" s="69">
        <v>1</v>
      </c>
      <c r="T1666" s="69">
        <v>100</v>
      </c>
      <c r="U1666" s="69">
        <v>50</v>
      </c>
      <c r="V1666" s="69">
        <v>0</v>
      </c>
      <c r="W1666" s="69">
        <v>0</v>
      </c>
      <c r="X1666" s="69">
        <v>0</v>
      </c>
      <c r="Y1666" s="69">
        <v>0</v>
      </c>
      <c r="Z1666" s="69">
        <v>15000</v>
      </c>
      <c r="AA1666" s="69">
        <v>1</v>
      </c>
      <c r="AB1666" s="69">
        <v>31</v>
      </c>
      <c r="AC1666" s="69">
        <v>0</v>
      </c>
      <c r="AD1666" s="69">
        <v>0</v>
      </c>
      <c r="AE1666" s="69">
        <v>0</v>
      </c>
      <c r="AF1666" s="69">
        <v>10</v>
      </c>
      <c r="AG1666" s="69">
        <v>0</v>
      </c>
      <c r="AH1666" s="69">
        <v>16</v>
      </c>
      <c r="AI1666" s="69">
        <v>0</v>
      </c>
      <c r="AJ1666" s="69">
        <v>3</v>
      </c>
      <c r="AK1666" s="69">
        <v>0</v>
      </c>
      <c r="AL1666" s="69">
        <v>0</v>
      </c>
      <c r="AM1666" s="69">
        <v>1</v>
      </c>
      <c r="AN1666" s="69">
        <v>1</v>
      </c>
      <c r="AO1666" s="69">
        <v>0</v>
      </c>
      <c r="AP1666" s="69">
        <v>0</v>
      </c>
      <c r="AQ1666" s="84">
        <v>0</v>
      </c>
      <c r="AR1666" s="69">
        <v>0</v>
      </c>
      <c r="AS1666" s="69">
        <v>0</v>
      </c>
      <c r="AT1666" s="69">
        <v>0</v>
      </c>
      <c r="AU1666" s="69">
        <v>0</v>
      </c>
      <c r="AV1666" s="69">
        <v>0</v>
      </c>
      <c r="AW1666" s="69">
        <v>0</v>
      </c>
      <c r="AX1666" s="69">
        <v>0</v>
      </c>
      <c r="AY1666" s="69">
        <v>0</v>
      </c>
      <c r="AZ1666" s="69">
        <v>0</v>
      </c>
      <c r="BA1666" s="69">
        <v>0</v>
      </c>
      <c r="BB1666" s="69">
        <v>0</v>
      </c>
      <c r="BC1666" s="69">
        <v>0</v>
      </c>
      <c r="BD1666" s="69">
        <v>0</v>
      </c>
      <c r="BE1666" s="69">
        <v>0</v>
      </c>
      <c r="BF1666" s="69">
        <v>0</v>
      </c>
      <c r="BG1666" s="69">
        <v>0</v>
      </c>
      <c r="BH1666" s="69">
        <v>0</v>
      </c>
      <c r="BI1666" s="69" t="s">
        <v>1739</v>
      </c>
      <c r="BK1666" s="69">
        <v>3</v>
      </c>
      <c r="BL1666" s="69">
        <v>29</v>
      </c>
      <c r="BM1666" s="69">
        <v>1</v>
      </c>
      <c r="BN1666" s="69">
        <v>31</v>
      </c>
      <c r="BO1666" s="89">
        <v>0</v>
      </c>
      <c r="BP1666" s="69">
        <v>1</v>
      </c>
      <c r="BQ1666" s="69">
        <v>6</v>
      </c>
      <c r="BR1666" s="69">
        <v>1</v>
      </c>
      <c r="BS1666" s="69">
        <f>BS1659+1000</f>
        <v>152014</v>
      </c>
      <c r="BT1666" s="69">
        <v>1</v>
      </c>
      <c r="BU1666" s="69">
        <v>6</v>
      </c>
      <c r="BV1666" s="69">
        <v>1000</v>
      </c>
      <c r="BW1666" s="69">
        <v>0</v>
      </c>
      <c r="BY1666" s="69">
        <v>29</v>
      </c>
      <c r="BZ1666" s="69">
        <v>1</v>
      </c>
      <c r="CA1666" s="69">
        <v>31</v>
      </c>
      <c r="CB1666" s="89">
        <v>0</v>
      </c>
      <c r="CC1666" s="69">
        <v>1</v>
      </c>
      <c r="CD1666" s="69">
        <v>6</v>
      </c>
      <c r="CE1666" s="69">
        <v>1</v>
      </c>
      <c r="CF1666" s="69">
        <f>CF1659+1000</f>
        <v>152015</v>
      </c>
      <c r="CG1666" s="69">
        <v>1</v>
      </c>
      <c r="CH1666" s="69">
        <v>6</v>
      </c>
      <c r="CI1666" s="69">
        <v>1000</v>
      </c>
      <c r="CJ1666" s="69">
        <v>0</v>
      </c>
      <c r="CL1666" s="69">
        <v>29</v>
      </c>
      <c r="CM1666" s="69">
        <v>1</v>
      </c>
      <c r="CN1666" s="69">
        <v>31</v>
      </c>
      <c r="CO1666" s="89">
        <v>0</v>
      </c>
      <c r="CP1666" s="69">
        <v>1</v>
      </c>
      <c r="CQ1666" s="69">
        <v>6</v>
      </c>
      <c r="CR1666" s="69">
        <v>1</v>
      </c>
      <c r="CS1666" s="69">
        <f>CS1659+1000</f>
        <v>152016</v>
      </c>
      <c r="CT1666" s="69">
        <v>1</v>
      </c>
      <c r="CU1666" s="69">
        <v>6</v>
      </c>
      <c r="CV1666" s="69">
        <v>1000</v>
      </c>
      <c r="CW1666" s="69">
        <v>0</v>
      </c>
      <c r="CZ1666" s="69">
        <v>0</v>
      </c>
      <c r="DA1666" s="69">
        <v>0</v>
      </c>
      <c r="DB1666" s="69">
        <v>0</v>
      </c>
      <c r="DC1666" s="69">
        <v>0</v>
      </c>
      <c r="DD1666" s="69">
        <v>0</v>
      </c>
      <c r="DE1666" s="69">
        <v>0</v>
      </c>
      <c r="DF1666" s="69">
        <v>0</v>
      </c>
      <c r="DG1666" s="69">
        <v>1</v>
      </c>
      <c r="DI1666" s="69"/>
      <c r="DJ1666" s="69"/>
      <c r="DK1666" s="69" t="s">
        <v>3805</v>
      </c>
      <c r="DL1666" s="69"/>
      <c r="DM1666" s="69" t="s">
        <v>239</v>
      </c>
      <c r="DN1666" s="69" t="e">
        <f>"造成["&amp;INDEX(Sheet5!$L$2:$L$11,MATCH(BL1666,Sheet5!$J$2:$J$11,0))&amp;":"&amp;BR1666&amp;"*"&amp;BS1666/1000&amp;"]"&amp;INDEX(Sheet5!$I$2:$I$4,MATCH(BR1666,Sheet5!$H$2:$H$4,0))&amp;"的"&amp;INDEX(Sheet5!$K$2:$K$11,MATCH(BL1666,Sheet5!$J$2:$J$11,0))</f>
        <v>#N/A</v>
      </c>
      <c r="DO1666" s="69"/>
      <c r="DP1666" s="69"/>
      <c r="DQ1666" s="69"/>
      <c r="DR1666" s="69" t="e">
        <f t="shared" si="318"/>
        <v>#N/A</v>
      </c>
      <c r="DS1666" s="90" t="e">
        <f>MATCH(A1666,Sheet5!D:D,0)</f>
        <v>#N/A</v>
      </c>
      <c r="DT1666" s="94" t="e">
        <f>MATCH(A1666,Sheet5!F:F,0)</f>
        <v>#N/A</v>
      </c>
      <c r="DU1666" s="69">
        <v>0</v>
      </c>
      <c r="DV1666" s="69">
        <v>0</v>
      </c>
      <c r="DW1666" s="69">
        <v>0</v>
      </c>
      <c r="DX1666" s="69">
        <v>0</v>
      </c>
      <c r="DY1666" s="69">
        <v>0</v>
      </c>
    </row>
    <row r="1667" spans="1:129" ht="14.25">
      <c r="A1667" s="69">
        <f t="shared" si="319"/>
        <v>152002</v>
      </c>
      <c r="B1667" s="69">
        <v>0</v>
      </c>
      <c r="C1667" s="69">
        <v>1</v>
      </c>
      <c r="D1667" s="78" t="s">
        <v>1751</v>
      </c>
      <c r="E1667" s="78"/>
      <c r="F1667" s="69">
        <v>0</v>
      </c>
      <c r="G1667" s="69">
        <v>0</v>
      </c>
      <c r="H1667" s="69" t="s">
        <v>1019</v>
      </c>
      <c r="I1667" s="69">
        <v>0</v>
      </c>
      <c r="J1667" s="69">
        <v>0</v>
      </c>
      <c r="K1667" s="69">
        <v>2000</v>
      </c>
      <c r="M1667" s="69">
        <v>0</v>
      </c>
      <c r="O1667" s="69">
        <v>0</v>
      </c>
      <c r="P1667" s="69">
        <v>6</v>
      </c>
      <c r="Q1667" s="69">
        <v>0</v>
      </c>
      <c r="R1667" s="69">
        <v>1</v>
      </c>
      <c r="S1667" s="69">
        <v>0</v>
      </c>
      <c r="T1667" s="69">
        <v>0</v>
      </c>
      <c r="U1667" s="69">
        <v>0</v>
      </c>
      <c r="V1667" s="69">
        <v>0</v>
      </c>
      <c r="W1667" s="69">
        <v>0</v>
      </c>
      <c r="X1667" s="69">
        <v>0</v>
      </c>
      <c r="Y1667" s="69">
        <v>0</v>
      </c>
      <c r="Z1667" s="69">
        <v>99999999</v>
      </c>
      <c r="AA1667" s="69">
        <v>1</v>
      </c>
      <c r="AB1667" s="69">
        <v>31</v>
      </c>
      <c r="AC1667" s="69">
        <v>0</v>
      </c>
      <c r="AD1667" s="69">
        <v>0</v>
      </c>
      <c r="AE1667" s="69">
        <v>0</v>
      </c>
      <c r="AF1667" s="69">
        <v>3</v>
      </c>
      <c r="AG1667" s="69">
        <v>0</v>
      </c>
      <c r="AH1667" s="69">
        <v>5</v>
      </c>
      <c r="AI1667" s="69">
        <v>603</v>
      </c>
      <c r="AJ1667" s="69">
        <v>3</v>
      </c>
      <c r="AK1667" s="69">
        <v>0.5</v>
      </c>
      <c r="AL1667" s="69">
        <v>-1</v>
      </c>
      <c r="AM1667" s="69">
        <v>1</v>
      </c>
      <c r="AN1667" s="69">
        <v>1</v>
      </c>
      <c r="AO1667" s="69">
        <v>0</v>
      </c>
      <c r="AP1667" s="69">
        <v>0</v>
      </c>
      <c r="AQ1667" s="84">
        <v>0</v>
      </c>
      <c r="AR1667" s="69">
        <v>0</v>
      </c>
      <c r="AS1667" s="69">
        <v>0</v>
      </c>
      <c r="AT1667" s="69">
        <v>0</v>
      </c>
      <c r="AU1667" s="69">
        <v>0</v>
      </c>
      <c r="AV1667" s="69">
        <v>0</v>
      </c>
      <c r="AW1667" s="69">
        <v>0</v>
      </c>
      <c r="AX1667" s="69">
        <v>0</v>
      </c>
      <c r="AY1667" s="69">
        <v>0</v>
      </c>
      <c r="AZ1667" s="69">
        <v>0</v>
      </c>
      <c r="BA1667" s="69">
        <v>1</v>
      </c>
      <c r="BB1667" s="69">
        <v>-1</v>
      </c>
      <c r="BC1667" s="69">
        <v>0</v>
      </c>
      <c r="BD1667" s="69">
        <v>0</v>
      </c>
      <c r="BE1667" s="69">
        <v>0</v>
      </c>
      <c r="BF1667" s="69">
        <v>0</v>
      </c>
      <c r="BG1667" s="69">
        <v>0</v>
      </c>
      <c r="BH1667" s="69">
        <v>0</v>
      </c>
      <c r="BI1667" s="69" t="s">
        <v>1752</v>
      </c>
      <c r="BK1667" s="69">
        <v>3</v>
      </c>
      <c r="BL1667" s="69">
        <v>29</v>
      </c>
      <c r="BM1667" s="69">
        <v>1</v>
      </c>
      <c r="BN1667" s="69">
        <v>31</v>
      </c>
      <c r="BO1667" s="89">
        <v>0</v>
      </c>
      <c r="BP1667" s="69">
        <v>1</v>
      </c>
      <c r="BQ1667" s="69">
        <v>2</v>
      </c>
      <c r="BR1667" s="69">
        <v>1</v>
      </c>
      <c r="BS1667" s="69">
        <f>BS1660+1000</f>
        <v>172013</v>
      </c>
      <c r="BT1667" s="69">
        <v>0</v>
      </c>
      <c r="BU1667" s="69">
        <v>2</v>
      </c>
      <c r="BV1667" s="69">
        <v>1000</v>
      </c>
      <c r="BW1667" s="69">
        <v>357</v>
      </c>
      <c r="BY1667" s="69">
        <v>29</v>
      </c>
      <c r="BZ1667" s="69">
        <v>1</v>
      </c>
      <c r="CA1667" s="69">
        <v>31</v>
      </c>
      <c r="CB1667" s="89">
        <v>0</v>
      </c>
      <c r="CC1667" s="69">
        <v>1</v>
      </c>
      <c r="CD1667" s="69">
        <v>10</v>
      </c>
      <c r="CE1667" s="69">
        <v>1</v>
      </c>
      <c r="CF1667" s="69">
        <f>CF1660+1000</f>
        <v>172014</v>
      </c>
      <c r="CG1667" s="69">
        <v>0</v>
      </c>
      <c r="CH1667" s="69">
        <v>2</v>
      </c>
      <c r="CI1667" s="69">
        <v>1000</v>
      </c>
      <c r="CJ1667" s="69">
        <v>0</v>
      </c>
      <c r="CL1667" s="69">
        <v>0</v>
      </c>
      <c r="CM1667" s="69">
        <v>0</v>
      </c>
      <c r="CN1667" s="69">
        <v>0</v>
      </c>
      <c r="CO1667" s="89">
        <v>0</v>
      </c>
      <c r="CP1667" s="69">
        <v>0</v>
      </c>
      <c r="CQ1667" s="69">
        <v>0</v>
      </c>
      <c r="CR1667" s="69">
        <v>0</v>
      </c>
      <c r="CS1667" s="69">
        <v>0</v>
      </c>
      <c r="CT1667" s="89">
        <v>0</v>
      </c>
      <c r="CU1667" s="69">
        <v>0</v>
      </c>
      <c r="CV1667" s="69">
        <v>0</v>
      </c>
      <c r="CW1667" s="69">
        <v>0</v>
      </c>
      <c r="CZ1667" s="69">
        <v>0</v>
      </c>
      <c r="DA1667" s="69">
        <v>0</v>
      </c>
      <c r="DB1667" s="69">
        <v>0</v>
      </c>
      <c r="DC1667" s="69">
        <v>0</v>
      </c>
      <c r="DD1667" s="69">
        <v>0</v>
      </c>
      <c r="DE1667" s="69">
        <v>0</v>
      </c>
      <c r="DF1667" s="69">
        <v>0</v>
      </c>
      <c r="DG1667" s="69">
        <v>1</v>
      </c>
      <c r="DI1667" s="69"/>
      <c r="DJ1667" s="69"/>
      <c r="DK1667" s="69" t="s">
        <v>3805</v>
      </c>
      <c r="DL1667" s="69"/>
      <c r="DM1667" s="69" t="s">
        <v>239</v>
      </c>
      <c r="DN1667" s="69" t="e">
        <f>"造成["&amp;INDEX(Sheet5!$L$2:$L$11,MATCH(BL1667,Sheet5!$J$2:$J$11,0))&amp;":"&amp;BR1667&amp;"*"&amp;BS1667/1000&amp;"]"&amp;INDEX(Sheet5!$I$2:$I$4,MATCH(BR1667,Sheet5!$H$2:$H$4,0))&amp;"的"&amp;INDEX(Sheet5!$K$2:$K$11,MATCH(BL1667,Sheet5!$J$2:$J$11,0))</f>
        <v>#N/A</v>
      </c>
      <c r="DO1667" s="69"/>
      <c r="DP1667" s="69"/>
      <c r="DQ1667" s="69"/>
      <c r="DR1667" s="69" t="e">
        <f t="shared" si="318"/>
        <v>#N/A</v>
      </c>
      <c r="DS1667" s="90" t="e">
        <f>MATCH(A1667,Sheet5!D:D,0)</f>
        <v>#N/A</v>
      </c>
      <c r="DT1667" s="94" t="e">
        <f>MATCH(A1667,Sheet5!F:F,0)</f>
        <v>#N/A</v>
      </c>
      <c r="DU1667" s="69">
        <v>0</v>
      </c>
      <c r="DV1667" s="69">
        <v>0</v>
      </c>
      <c r="DW1667" s="69">
        <v>0</v>
      </c>
      <c r="DX1667" s="69">
        <v>0</v>
      </c>
      <c r="DY1667" s="69">
        <v>0</v>
      </c>
    </row>
    <row r="1668" spans="1:129" ht="14.25">
      <c r="A1668" s="69">
        <f t="shared" si="319"/>
        <v>152003</v>
      </c>
      <c r="B1668" s="69">
        <v>0</v>
      </c>
      <c r="C1668" s="69">
        <v>1</v>
      </c>
      <c r="D1668" s="69" t="s">
        <v>2171</v>
      </c>
      <c r="E1668" s="69" t="s">
        <v>239</v>
      </c>
      <c r="F1668" s="69">
        <v>0</v>
      </c>
      <c r="G1668" s="69">
        <v>1</v>
      </c>
      <c r="H1668" s="69" t="s">
        <v>852</v>
      </c>
      <c r="I1668" s="69">
        <v>1000</v>
      </c>
      <c r="J1668" s="69">
        <v>966</v>
      </c>
      <c r="K1668" s="69">
        <v>1500</v>
      </c>
      <c r="M1668" s="69">
        <v>349</v>
      </c>
      <c r="N1668" s="69" t="s">
        <v>518</v>
      </c>
      <c r="O1668" s="69">
        <v>0</v>
      </c>
      <c r="P1668" s="69">
        <v>6</v>
      </c>
      <c r="Q1668" s="69">
        <v>0</v>
      </c>
      <c r="R1668" s="69">
        <v>1</v>
      </c>
      <c r="S1668" s="69">
        <v>0</v>
      </c>
      <c r="T1668" s="69">
        <v>0</v>
      </c>
      <c r="U1668" s="69">
        <v>0</v>
      </c>
      <c r="V1668" s="69">
        <v>0</v>
      </c>
      <c r="W1668" s="69">
        <v>0</v>
      </c>
      <c r="X1668" s="69">
        <v>5</v>
      </c>
      <c r="Y1668" s="69">
        <v>5</v>
      </c>
      <c r="Z1668" s="69">
        <v>5000</v>
      </c>
      <c r="AA1668" s="69">
        <v>2</v>
      </c>
      <c r="AB1668" s="69">
        <v>31</v>
      </c>
      <c r="AC1668" s="69">
        <v>0</v>
      </c>
      <c r="AD1668" s="69">
        <v>0</v>
      </c>
      <c r="AE1668" s="69">
        <v>0</v>
      </c>
      <c r="AF1668" s="69">
        <v>10</v>
      </c>
      <c r="AG1668" s="69">
        <v>0</v>
      </c>
      <c r="AH1668" s="69">
        <v>10</v>
      </c>
      <c r="AI1668" s="69">
        <v>0</v>
      </c>
      <c r="AJ1668" s="69">
        <v>0</v>
      </c>
      <c r="AK1668" s="69">
        <v>0</v>
      </c>
      <c r="AL1668" s="69">
        <v>0</v>
      </c>
      <c r="AM1668" s="69">
        <v>1</v>
      </c>
      <c r="AN1668" s="69">
        <v>1</v>
      </c>
      <c r="AO1668" s="69">
        <v>0</v>
      </c>
      <c r="AP1668" s="69">
        <v>0</v>
      </c>
      <c r="AQ1668" s="84">
        <v>0</v>
      </c>
      <c r="AR1668" s="69">
        <v>0</v>
      </c>
      <c r="AS1668" s="69">
        <v>0</v>
      </c>
      <c r="AT1668" s="69">
        <v>0</v>
      </c>
      <c r="AU1668" s="69">
        <v>0</v>
      </c>
      <c r="AV1668" s="69">
        <v>0</v>
      </c>
      <c r="AW1668" s="69">
        <v>0</v>
      </c>
      <c r="AX1668" s="69">
        <v>0</v>
      </c>
      <c r="AY1668" s="69">
        <v>0</v>
      </c>
      <c r="AZ1668" s="69">
        <v>0</v>
      </c>
      <c r="BA1668" s="69">
        <v>1</v>
      </c>
      <c r="BB1668" s="69">
        <v>-1</v>
      </c>
      <c r="BC1668" s="69">
        <v>0</v>
      </c>
      <c r="BD1668" s="69">
        <v>0</v>
      </c>
      <c r="BE1668" s="69">
        <v>0</v>
      </c>
      <c r="BF1668" s="69">
        <v>0</v>
      </c>
      <c r="BG1668" s="69">
        <v>0</v>
      </c>
      <c r="BH1668" s="69">
        <v>0</v>
      </c>
      <c r="BI1668" s="69" t="s">
        <v>2172</v>
      </c>
      <c r="BK1668" s="69">
        <v>3</v>
      </c>
      <c r="BL1668" s="69">
        <v>11</v>
      </c>
      <c r="BM1668" s="69">
        <v>1</v>
      </c>
      <c r="BN1668" s="69">
        <v>31</v>
      </c>
      <c r="BO1668" s="89">
        <v>0</v>
      </c>
      <c r="BP1668" s="69">
        <v>2</v>
      </c>
      <c r="BQ1668" s="69">
        <v>1</v>
      </c>
      <c r="BR1668" s="69">
        <v>1</v>
      </c>
      <c r="BS1668" s="69">
        <f>BS1661+1000</f>
        <v>172016</v>
      </c>
      <c r="BT1668" s="69">
        <v>0</v>
      </c>
      <c r="BU1668" s="69">
        <v>2</v>
      </c>
      <c r="BV1668" s="69">
        <v>1000</v>
      </c>
      <c r="BW1668" s="69">
        <v>350</v>
      </c>
      <c r="BY1668" s="69">
        <v>0</v>
      </c>
      <c r="BZ1668" s="69">
        <v>0</v>
      </c>
      <c r="CA1668" s="69">
        <v>31</v>
      </c>
      <c r="CB1668" s="89">
        <v>0</v>
      </c>
      <c r="CC1668" s="69">
        <v>0</v>
      </c>
      <c r="CD1668" s="69">
        <v>0</v>
      </c>
      <c r="CE1668" s="69">
        <v>0</v>
      </c>
      <c r="CF1668" s="69">
        <v>0</v>
      </c>
      <c r="CG1668" s="69">
        <v>0</v>
      </c>
      <c r="CH1668" s="69">
        <v>0</v>
      </c>
      <c r="CI1668" s="69">
        <v>0</v>
      </c>
      <c r="CJ1668" s="69">
        <v>0</v>
      </c>
      <c r="CL1668" s="69">
        <v>0</v>
      </c>
      <c r="CM1668" s="69">
        <v>0</v>
      </c>
      <c r="CN1668" s="69">
        <v>0</v>
      </c>
      <c r="CO1668" s="89">
        <v>0</v>
      </c>
      <c r="CP1668" s="69">
        <v>0</v>
      </c>
      <c r="CQ1668" s="69">
        <v>0</v>
      </c>
      <c r="CR1668" s="69">
        <v>0</v>
      </c>
      <c r="CS1668" s="69">
        <v>0</v>
      </c>
      <c r="CT1668" s="69">
        <v>0</v>
      </c>
      <c r="CU1668" s="69">
        <v>0</v>
      </c>
      <c r="CV1668" s="69">
        <v>0</v>
      </c>
      <c r="CW1668" s="69">
        <v>0</v>
      </c>
      <c r="CZ1668" s="69">
        <v>0</v>
      </c>
      <c r="DA1668" s="69">
        <v>0</v>
      </c>
      <c r="DB1668" s="69">
        <v>0</v>
      </c>
      <c r="DC1668" s="69">
        <v>0</v>
      </c>
      <c r="DD1668" s="69">
        <v>0</v>
      </c>
      <c r="DE1668" s="69">
        <v>0</v>
      </c>
      <c r="DF1668" s="69">
        <v>0</v>
      </c>
      <c r="DG1668" s="69">
        <v>1</v>
      </c>
      <c r="DI1668" s="69" t="e">
        <v>#N/A</v>
      </c>
      <c r="DJ1668" s="69">
        <v>0</v>
      </c>
      <c r="DK1668" s="69" t="s">
        <v>3805</v>
      </c>
      <c r="DL1668" s="69"/>
      <c r="DM1668" s="69" t="s">
        <v>239</v>
      </c>
      <c r="DN1668" s="69" t="e">
        <f>"造成["&amp;INDEX(Sheet5!$L$2:$L$11,MATCH(BL1668,Sheet5!$J$2:$J$11,0))&amp;":"&amp;BR1668&amp;"*"&amp;BS1668/1000&amp;"]"&amp;INDEX(Sheet5!$I$2:$I$4,MATCH(BR1668,Sheet5!$H$2:$H$4,0))&amp;"的"&amp;INDEX(Sheet5!$K$2:$K$11,MATCH(BL1668,Sheet5!$J$2:$J$11,0))</f>
        <v>#N/A</v>
      </c>
      <c r="DO1668" s="69"/>
      <c r="DP1668" s="69"/>
      <c r="DQ1668" s="69"/>
      <c r="DR1668" s="69" t="e">
        <f t="shared" si="318"/>
        <v>#N/A</v>
      </c>
      <c r="DS1668" s="90" t="e">
        <f>MATCH(A1668,Sheet5!D:D,0)</f>
        <v>#N/A</v>
      </c>
      <c r="DT1668" s="94" t="e">
        <f>MATCH(A1668,Sheet5!F:F,0)</f>
        <v>#N/A</v>
      </c>
      <c r="DU1668" s="69">
        <v>0</v>
      </c>
      <c r="DV1668" s="69">
        <v>0</v>
      </c>
      <c r="DW1668" s="69">
        <v>0</v>
      </c>
      <c r="DX1668" s="69">
        <v>0</v>
      </c>
      <c r="DY1668" s="69">
        <v>0</v>
      </c>
    </row>
    <row r="1669" spans="1:129" ht="14.25">
      <c r="A1669" s="69">
        <f t="shared" si="319"/>
        <v>152004</v>
      </c>
      <c r="B1669" s="69">
        <v>0</v>
      </c>
      <c r="C1669" s="69">
        <v>1</v>
      </c>
      <c r="D1669" s="69" t="s">
        <v>2171</v>
      </c>
      <c r="E1669" s="69" t="s">
        <v>239</v>
      </c>
      <c r="F1669" s="69">
        <v>0</v>
      </c>
      <c r="G1669" s="69">
        <v>1</v>
      </c>
      <c r="H1669" s="69" t="s">
        <v>852</v>
      </c>
      <c r="I1669" s="69">
        <v>1000</v>
      </c>
      <c r="J1669" s="69">
        <v>966</v>
      </c>
      <c r="K1669" s="69">
        <v>1500</v>
      </c>
      <c r="M1669" s="69">
        <v>351</v>
      </c>
      <c r="N1669" s="69" t="s">
        <v>518</v>
      </c>
      <c r="O1669" s="69">
        <v>0</v>
      </c>
      <c r="P1669" s="69">
        <v>6</v>
      </c>
      <c r="Q1669" s="69">
        <v>0</v>
      </c>
      <c r="R1669" s="69">
        <v>1</v>
      </c>
      <c r="S1669" s="69">
        <v>0</v>
      </c>
      <c r="T1669" s="69">
        <v>0</v>
      </c>
      <c r="U1669" s="69">
        <v>0</v>
      </c>
      <c r="V1669" s="69">
        <v>0</v>
      </c>
      <c r="W1669" s="69">
        <v>0</v>
      </c>
      <c r="X1669" s="69">
        <v>5</v>
      </c>
      <c r="Y1669" s="69">
        <v>5</v>
      </c>
      <c r="Z1669" s="69">
        <v>23000</v>
      </c>
      <c r="AA1669" s="69">
        <v>2</v>
      </c>
      <c r="AB1669" s="69">
        <v>31</v>
      </c>
      <c r="AC1669" s="69">
        <v>0</v>
      </c>
      <c r="AD1669" s="69">
        <v>0</v>
      </c>
      <c r="AE1669" s="69">
        <v>0</v>
      </c>
      <c r="AF1669" s="69">
        <v>3</v>
      </c>
      <c r="AG1669" s="69">
        <v>0</v>
      </c>
      <c r="AH1669" s="69">
        <v>10</v>
      </c>
      <c r="AI1669" s="69">
        <v>0</v>
      </c>
      <c r="AJ1669" s="69">
        <v>0</v>
      </c>
      <c r="AK1669" s="69">
        <v>0</v>
      </c>
      <c r="AL1669" s="69">
        <v>0</v>
      </c>
      <c r="AM1669" s="69">
        <v>1</v>
      </c>
      <c r="AN1669" s="69">
        <v>1</v>
      </c>
      <c r="AO1669" s="69">
        <v>0</v>
      </c>
      <c r="AP1669" s="69">
        <v>0</v>
      </c>
      <c r="AQ1669" s="84">
        <v>0</v>
      </c>
      <c r="AR1669" s="69">
        <v>0</v>
      </c>
      <c r="AS1669" s="69">
        <v>0</v>
      </c>
      <c r="AT1669" s="69">
        <v>0</v>
      </c>
      <c r="AU1669" s="69">
        <v>0</v>
      </c>
      <c r="AV1669" s="69">
        <v>0</v>
      </c>
      <c r="AW1669" s="69">
        <v>0</v>
      </c>
      <c r="AX1669" s="69">
        <v>0</v>
      </c>
      <c r="AY1669" s="69">
        <v>0</v>
      </c>
      <c r="AZ1669" s="69">
        <v>0</v>
      </c>
      <c r="BA1669" s="69">
        <v>1</v>
      </c>
      <c r="BB1669" s="69">
        <v>-1</v>
      </c>
      <c r="BC1669" s="69">
        <v>0</v>
      </c>
      <c r="BD1669" s="69">
        <v>0</v>
      </c>
      <c r="BE1669" s="69">
        <v>0</v>
      </c>
      <c r="BF1669" s="69">
        <v>0</v>
      </c>
      <c r="BG1669" s="69">
        <v>0</v>
      </c>
      <c r="BH1669" s="69">
        <v>0</v>
      </c>
      <c r="BI1669" s="69" t="s">
        <v>2172</v>
      </c>
      <c r="BK1669" s="69">
        <v>3</v>
      </c>
      <c r="BL1669" s="69">
        <v>11</v>
      </c>
      <c r="BM1669" s="69">
        <v>1</v>
      </c>
      <c r="BN1669" s="69">
        <v>31</v>
      </c>
      <c r="BO1669" s="89">
        <v>0</v>
      </c>
      <c r="BP1669" s="69">
        <v>3</v>
      </c>
      <c r="BQ1669" s="69">
        <v>1</v>
      </c>
      <c r="BR1669" s="69">
        <v>1</v>
      </c>
      <c r="BS1669" s="69">
        <f>BS1662+1000</f>
        <v>172017</v>
      </c>
      <c r="BT1669" s="69">
        <v>0</v>
      </c>
      <c r="BU1669" s="69">
        <v>2</v>
      </c>
      <c r="BV1669" s="69">
        <v>1000</v>
      </c>
      <c r="BW1669" s="69">
        <v>352</v>
      </c>
      <c r="BY1669" s="69">
        <v>0</v>
      </c>
      <c r="BZ1669" s="69">
        <v>0</v>
      </c>
      <c r="CA1669" s="69">
        <v>31</v>
      </c>
      <c r="CB1669" s="89">
        <v>0</v>
      </c>
      <c r="CC1669" s="69">
        <v>0</v>
      </c>
      <c r="CD1669" s="69">
        <v>0</v>
      </c>
      <c r="CE1669" s="69">
        <v>0</v>
      </c>
      <c r="CF1669" s="69">
        <v>0</v>
      </c>
      <c r="CG1669" s="69">
        <v>0</v>
      </c>
      <c r="CH1669" s="69">
        <v>0</v>
      </c>
      <c r="CI1669" s="69">
        <v>0</v>
      </c>
      <c r="CJ1669" s="69">
        <v>0</v>
      </c>
      <c r="CL1669" s="69">
        <v>0</v>
      </c>
      <c r="CM1669" s="69">
        <v>0</v>
      </c>
      <c r="CN1669" s="69">
        <v>0</v>
      </c>
      <c r="CO1669" s="89">
        <v>0</v>
      </c>
      <c r="CP1669" s="69">
        <v>0</v>
      </c>
      <c r="CQ1669" s="69">
        <v>0</v>
      </c>
      <c r="CR1669" s="69">
        <v>0</v>
      </c>
      <c r="CS1669" s="69">
        <v>0</v>
      </c>
      <c r="CT1669" s="69">
        <v>0</v>
      </c>
      <c r="CU1669" s="69">
        <v>0</v>
      </c>
      <c r="CV1669" s="69">
        <v>0</v>
      </c>
      <c r="CW1669" s="69">
        <v>0</v>
      </c>
      <c r="CZ1669" s="69">
        <v>0</v>
      </c>
      <c r="DA1669" s="69">
        <v>0</v>
      </c>
      <c r="DB1669" s="69">
        <v>0</v>
      </c>
      <c r="DC1669" s="69">
        <v>0</v>
      </c>
      <c r="DD1669" s="69">
        <v>0</v>
      </c>
      <c r="DE1669" s="69">
        <v>0</v>
      </c>
      <c r="DF1669" s="69">
        <v>0</v>
      </c>
      <c r="DG1669" s="69">
        <v>1</v>
      </c>
      <c r="DI1669" s="69" t="e">
        <v>#N/A</v>
      </c>
      <c r="DJ1669" s="69">
        <v>0</v>
      </c>
      <c r="DK1669" s="69" t="s">
        <v>3805</v>
      </c>
      <c r="DL1669" s="69"/>
      <c r="DM1669" s="69" t="s">
        <v>239</v>
      </c>
      <c r="DN1669" s="69" t="e">
        <f>"造成["&amp;INDEX(Sheet5!$L$2:$L$11,MATCH(BL1669,Sheet5!$J$2:$J$11,0))&amp;":"&amp;BR1669&amp;"*"&amp;BS1669/1000&amp;"]"&amp;INDEX(Sheet5!$I$2:$I$4,MATCH(BR1669,Sheet5!$H$2:$H$4,0))&amp;"的"&amp;INDEX(Sheet5!$K$2:$K$11,MATCH(BL1669,Sheet5!$J$2:$J$11,0))</f>
        <v>#N/A</v>
      </c>
      <c r="DO1669" s="69"/>
      <c r="DP1669" s="69"/>
      <c r="DQ1669" s="69"/>
      <c r="DR1669" s="69" t="e">
        <f t="shared" si="318"/>
        <v>#N/A</v>
      </c>
      <c r="DS1669" s="90" t="e">
        <f>MATCH(A1669,Sheet5!D:D,0)</f>
        <v>#N/A</v>
      </c>
      <c r="DT1669" s="94" t="e">
        <f>MATCH(A1669,Sheet5!F:F,0)</f>
        <v>#N/A</v>
      </c>
      <c r="DU1669" s="69">
        <v>0</v>
      </c>
      <c r="DV1669" s="69">
        <v>0</v>
      </c>
      <c r="DW1669" s="69">
        <v>0</v>
      </c>
      <c r="DX1669" s="69">
        <v>0</v>
      </c>
      <c r="DY1669" s="69">
        <v>0</v>
      </c>
    </row>
    <row r="1670" spans="1:129" ht="14.25">
      <c r="A1670" s="69">
        <f t="shared" si="319"/>
        <v>152005</v>
      </c>
      <c r="B1670" s="69">
        <v>0</v>
      </c>
      <c r="C1670" s="69">
        <v>1</v>
      </c>
      <c r="D1670" s="69" t="s">
        <v>2179</v>
      </c>
      <c r="F1670" s="69">
        <v>0</v>
      </c>
      <c r="G1670" s="69">
        <v>1</v>
      </c>
      <c r="H1670" s="69" t="s">
        <v>321</v>
      </c>
      <c r="I1670" s="69">
        <v>300</v>
      </c>
      <c r="J1670" s="69">
        <v>366</v>
      </c>
      <c r="K1670" s="69">
        <v>2000</v>
      </c>
      <c r="M1670" s="69">
        <v>0</v>
      </c>
      <c r="O1670" s="69">
        <v>0</v>
      </c>
      <c r="P1670" s="69">
        <v>2</v>
      </c>
      <c r="Q1670" s="69">
        <v>0</v>
      </c>
      <c r="R1670" s="69">
        <v>1</v>
      </c>
      <c r="S1670" s="69">
        <v>0</v>
      </c>
      <c r="T1670" s="69">
        <v>0</v>
      </c>
      <c r="U1670" s="69">
        <v>0</v>
      </c>
      <c r="V1670" s="69">
        <v>0</v>
      </c>
      <c r="W1670" s="69">
        <v>0</v>
      </c>
      <c r="X1670" s="69">
        <v>0</v>
      </c>
      <c r="Y1670" s="69">
        <v>0</v>
      </c>
      <c r="Z1670" s="69">
        <v>26000</v>
      </c>
      <c r="AA1670" s="69">
        <v>2</v>
      </c>
      <c r="AB1670" s="69">
        <v>16</v>
      </c>
      <c r="AC1670" s="69">
        <v>0</v>
      </c>
      <c r="AD1670" s="69">
        <v>0</v>
      </c>
      <c r="AE1670" s="69">
        <v>0</v>
      </c>
      <c r="AF1670" s="69">
        <v>1</v>
      </c>
      <c r="AG1670" s="69">
        <v>0</v>
      </c>
      <c r="AH1670" s="69">
        <v>10</v>
      </c>
      <c r="AI1670" s="69">
        <v>0</v>
      </c>
      <c r="AJ1670" s="69">
        <v>3</v>
      </c>
      <c r="AK1670" s="69">
        <v>0</v>
      </c>
      <c r="AL1670" s="69">
        <v>0</v>
      </c>
      <c r="AM1670" s="69">
        <v>1</v>
      </c>
      <c r="AN1670" s="69">
        <v>1</v>
      </c>
      <c r="AO1670" s="69">
        <v>1</v>
      </c>
      <c r="AP1670" s="69">
        <v>3</v>
      </c>
      <c r="AQ1670" s="84">
        <v>0</v>
      </c>
      <c r="AR1670" s="69">
        <v>0</v>
      </c>
      <c r="AS1670" s="69">
        <v>0</v>
      </c>
      <c r="AT1670" s="69">
        <v>0</v>
      </c>
      <c r="AU1670" s="69">
        <v>0</v>
      </c>
      <c r="AV1670" s="69">
        <v>0</v>
      </c>
      <c r="AW1670" s="69">
        <v>0</v>
      </c>
      <c r="AX1670" s="69">
        <v>0</v>
      </c>
      <c r="AY1670" s="69">
        <v>0</v>
      </c>
      <c r="AZ1670" s="69">
        <v>0</v>
      </c>
      <c r="BA1670" s="69">
        <v>0</v>
      </c>
      <c r="BB1670" s="69">
        <v>0</v>
      </c>
      <c r="BC1670" s="69">
        <v>0</v>
      </c>
      <c r="BD1670" s="69">
        <v>0</v>
      </c>
      <c r="BE1670" s="69">
        <v>0</v>
      </c>
      <c r="BF1670" s="69">
        <v>0</v>
      </c>
      <c r="BG1670" s="69">
        <v>0</v>
      </c>
      <c r="BH1670" s="69">
        <v>0</v>
      </c>
      <c r="BI1670" s="69" t="s">
        <v>2180</v>
      </c>
      <c r="BK1670" s="69">
        <v>3</v>
      </c>
      <c r="BL1670" s="69">
        <v>2</v>
      </c>
      <c r="BM1670" s="69">
        <v>2</v>
      </c>
      <c r="BN1670" s="69">
        <v>31</v>
      </c>
      <c r="BO1670" s="89" t="s">
        <v>313</v>
      </c>
      <c r="BP1670" s="69">
        <v>3</v>
      </c>
      <c r="BQ1670" s="69">
        <v>10</v>
      </c>
      <c r="BR1670" s="69">
        <v>203</v>
      </c>
      <c r="BS1670" s="69">
        <v>3000</v>
      </c>
      <c r="BT1670" s="69">
        <v>0</v>
      </c>
      <c r="BU1670" s="69">
        <v>0</v>
      </c>
      <c r="BV1670" s="69">
        <v>1000</v>
      </c>
      <c r="BW1670" s="69">
        <v>0</v>
      </c>
      <c r="BY1670" s="69">
        <v>1</v>
      </c>
      <c r="BZ1670" s="69">
        <v>4</v>
      </c>
      <c r="CA1670" s="69">
        <v>31</v>
      </c>
      <c r="CB1670" s="94">
        <f>CB1663+1000</f>
        <v>172017</v>
      </c>
      <c r="CC1670" s="69">
        <v>1</v>
      </c>
      <c r="CD1670" s="69">
        <v>1</v>
      </c>
      <c r="CE1670" s="69">
        <v>1</v>
      </c>
      <c r="CF1670" s="69">
        <v>9999999</v>
      </c>
      <c r="CG1670" s="69">
        <v>0</v>
      </c>
      <c r="CH1670" s="69">
        <v>0</v>
      </c>
      <c r="CI1670" s="69">
        <v>1000</v>
      </c>
      <c r="CJ1670" s="69">
        <v>0</v>
      </c>
      <c r="CL1670" s="69">
        <v>0</v>
      </c>
      <c r="CM1670" s="69">
        <v>0</v>
      </c>
      <c r="CN1670" s="69">
        <v>0</v>
      </c>
      <c r="CO1670" s="89" t="s">
        <v>313</v>
      </c>
      <c r="CP1670" s="69">
        <v>0</v>
      </c>
      <c r="CQ1670" s="69">
        <v>0</v>
      </c>
      <c r="CR1670" s="69">
        <v>0</v>
      </c>
      <c r="CS1670" s="69">
        <v>0</v>
      </c>
      <c r="CT1670" s="69">
        <v>0</v>
      </c>
      <c r="CU1670" s="69">
        <v>0</v>
      </c>
      <c r="CV1670" s="69">
        <v>0</v>
      </c>
      <c r="CW1670" s="69">
        <v>0</v>
      </c>
      <c r="CZ1670" s="69">
        <v>0</v>
      </c>
      <c r="DA1670" s="69">
        <v>0</v>
      </c>
      <c r="DB1670" s="69">
        <v>0</v>
      </c>
      <c r="DC1670" s="69">
        <v>0</v>
      </c>
      <c r="DD1670" s="69">
        <v>0</v>
      </c>
      <c r="DE1670" s="69">
        <v>0</v>
      </c>
      <c r="DF1670" s="69">
        <v>0</v>
      </c>
      <c r="DG1670" s="69">
        <v>1</v>
      </c>
      <c r="DI1670" s="69" t="e">
        <v>#N/A</v>
      </c>
      <c r="DJ1670" s="69">
        <v>0</v>
      </c>
      <c r="DK1670" s="69" t="s">
        <v>3805</v>
      </c>
      <c r="DL1670" s="69"/>
      <c r="DM1670" s="69" t="s">
        <v>239</v>
      </c>
      <c r="DN1670" s="69" t="str">
        <f>"造成["&amp;INDEX(Sheet5!$L$2:$L$11,MATCH(BL1670,Sheet5!$J$2:$J$11,0))&amp;":"&amp;BR1670&amp;"*"&amp;BS1670/1000&amp;"]"&amp;INDEX(Sheet5!$I$2:$I$4,MATCH(BR1670,Sheet5!$H$2:$H$4,0))&amp;"的"&amp;INDEX(Sheet5!$K$2:$K$11,MATCH(BL1670,Sheet5!$J$2:$J$11,0))</f>
        <v>造成[ui.cs_orange:203*3]的物理伤害。</v>
      </c>
      <c r="DO1670" s="69"/>
      <c r="DP1670" s="69"/>
      <c r="DQ1670" s="69"/>
      <c r="DR1670" s="69" t="e">
        <f t="shared" si="318"/>
        <v>#N/A</v>
      </c>
      <c r="DS1670" s="90" t="e">
        <f>MATCH(A1670,Sheet5!D:D,0)</f>
        <v>#N/A</v>
      </c>
      <c r="DT1670" s="94" t="e">
        <f>MATCH(A1670,Sheet5!F:F,0)</f>
        <v>#N/A</v>
      </c>
      <c r="DU1670" s="69">
        <v>0</v>
      </c>
      <c r="DV1670" s="69">
        <v>0</v>
      </c>
      <c r="DW1670" s="69">
        <v>0</v>
      </c>
      <c r="DX1670" s="69">
        <v>0</v>
      </c>
      <c r="DY1670" s="69">
        <v>0</v>
      </c>
    </row>
    <row r="1671" spans="1:129" ht="14.25">
      <c r="A1671" s="69">
        <f t="shared" si="319"/>
        <v>152006</v>
      </c>
      <c r="B1671" s="69">
        <v>0</v>
      </c>
      <c r="C1671" s="69">
        <v>1</v>
      </c>
      <c r="D1671" s="78" t="s">
        <v>1575</v>
      </c>
      <c r="E1671" s="78" t="s">
        <v>1576</v>
      </c>
      <c r="F1671" s="69">
        <v>0</v>
      </c>
      <c r="G1671" s="69">
        <v>1</v>
      </c>
      <c r="H1671" s="69" t="s">
        <v>321</v>
      </c>
      <c r="I1671" s="69">
        <v>2000</v>
      </c>
      <c r="J1671" s="69" t="s">
        <v>1577</v>
      </c>
      <c r="K1671" s="69">
        <v>2000</v>
      </c>
      <c r="M1671" s="69">
        <v>0</v>
      </c>
      <c r="N1671" s="69" t="s">
        <v>1578</v>
      </c>
      <c r="O1671" s="69">
        <v>0</v>
      </c>
      <c r="P1671" s="69">
        <v>6</v>
      </c>
      <c r="Q1671" s="69">
        <v>0</v>
      </c>
      <c r="R1671" s="69">
        <v>1</v>
      </c>
      <c r="S1671" s="69">
        <v>0</v>
      </c>
      <c r="T1671" s="69">
        <v>0</v>
      </c>
      <c r="U1671" s="69">
        <v>0</v>
      </c>
      <c r="V1671" s="69">
        <v>0</v>
      </c>
      <c r="W1671" s="69">
        <v>0</v>
      </c>
      <c r="X1671" s="69">
        <v>0</v>
      </c>
      <c r="Y1671" s="69">
        <v>0</v>
      </c>
      <c r="Z1671" s="69">
        <v>11000</v>
      </c>
      <c r="AA1671" s="69">
        <v>1</v>
      </c>
      <c r="AB1671" s="69">
        <v>31</v>
      </c>
      <c r="AC1671" s="69">
        <v>0</v>
      </c>
      <c r="AD1671" s="69">
        <v>0</v>
      </c>
      <c r="AE1671" s="69">
        <v>0</v>
      </c>
      <c r="AF1671" s="69">
        <v>10</v>
      </c>
      <c r="AG1671" s="69">
        <v>0</v>
      </c>
      <c r="AH1671" s="69">
        <v>0</v>
      </c>
      <c r="AI1671" s="69">
        <v>0</v>
      </c>
      <c r="AJ1671" s="69">
        <v>0</v>
      </c>
      <c r="AK1671" s="69">
        <v>0</v>
      </c>
      <c r="AL1671" s="69">
        <v>0</v>
      </c>
      <c r="AM1671" s="69">
        <v>1</v>
      </c>
      <c r="AN1671" s="69">
        <v>1</v>
      </c>
      <c r="AO1671" s="69">
        <v>0</v>
      </c>
      <c r="AP1671" s="69">
        <v>0</v>
      </c>
      <c r="AQ1671" s="84">
        <v>0</v>
      </c>
      <c r="AR1671" s="69">
        <v>0</v>
      </c>
      <c r="AS1671" s="69">
        <v>0</v>
      </c>
      <c r="AT1671" s="69">
        <v>0</v>
      </c>
      <c r="AU1671" s="69">
        <v>0</v>
      </c>
      <c r="AV1671" s="69">
        <v>0</v>
      </c>
      <c r="AW1671" s="69">
        <v>0</v>
      </c>
      <c r="AX1671" s="69">
        <v>0</v>
      </c>
      <c r="AY1671" s="69">
        <v>0</v>
      </c>
      <c r="AZ1671" s="69">
        <v>0</v>
      </c>
      <c r="BA1671" s="69">
        <v>1</v>
      </c>
      <c r="BB1671" s="69">
        <v>-1</v>
      </c>
      <c r="BC1671" s="69">
        <v>0</v>
      </c>
      <c r="BD1671" s="69">
        <v>0</v>
      </c>
      <c r="BE1671" s="69">
        <v>0</v>
      </c>
      <c r="BF1671" s="69">
        <v>0</v>
      </c>
      <c r="BG1671" s="69">
        <v>1000</v>
      </c>
      <c r="BH1671" s="69">
        <v>0</v>
      </c>
      <c r="BI1671" s="69" t="s">
        <v>1579</v>
      </c>
      <c r="BK1671" s="69">
        <v>3</v>
      </c>
      <c r="BL1671" s="69">
        <v>11</v>
      </c>
      <c r="BM1671" s="69">
        <v>1</v>
      </c>
      <c r="BN1671" s="69">
        <v>31</v>
      </c>
      <c r="BO1671" s="89">
        <v>0</v>
      </c>
      <c r="BP1671" s="69">
        <v>6</v>
      </c>
      <c r="BQ1671" s="69">
        <v>1</v>
      </c>
      <c r="BR1671" s="69">
        <v>1</v>
      </c>
      <c r="BS1671" s="69">
        <f>BS1664+1000</f>
        <v>172002</v>
      </c>
      <c r="BT1671" s="69">
        <v>0</v>
      </c>
      <c r="BU1671" s="69">
        <v>0</v>
      </c>
      <c r="BV1671" s="69">
        <v>1000</v>
      </c>
      <c r="BW1671" s="69">
        <v>397</v>
      </c>
      <c r="BY1671" s="69">
        <v>11</v>
      </c>
      <c r="BZ1671" s="69">
        <v>1</v>
      </c>
      <c r="CA1671" s="69">
        <v>31</v>
      </c>
      <c r="CB1671" s="89">
        <v>0</v>
      </c>
      <c r="CC1671" s="69">
        <v>6</v>
      </c>
      <c r="CD1671" s="69">
        <v>1</v>
      </c>
      <c r="CE1671" s="69">
        <v>1</v>
      </c>
      <c r="CF1671" s="69">
        <f>CF1664+1000</f>
        <v>172003</v>
      </c>
      <c r="CG1671" s="69">
        <v>0</v>
      </c>
      <c r="CH1671" s="69">
        <v>0</v>
      </c>
      <c r="CI1671" s="69">
        <v>1000</v>
      </c>
      <c r="CJ1671" s="69">
        <v>0</v>
      </c>
      <c r="CL1671" s="69">
        <v>11</v>
      </c>
      <c r="CM1671" s="69">
        <v>1</v>
      </c>
      <c r="CN1671" s="69">
        <v>1</v>
      </c>
      <c r="CO1671" s="89">
        <v>0</v>
      </c>
      <c r="CP1671" s="69">
        <v>6</v>
      </c>
      <c r="CQ1671" s="69">
        <v>1</v>
      </c>
      <c r="CR1671" s="69">
        <v>1</v>
      </c>
      <c r="CS1671" s="94">
        <f>CS1664+1000</f>
        <v>172002</v>
      </c>
      <c r="CT1671" s="69">
        <v>0</v>
      </c>
      <c r="CU1671" s="69">
        <v>0</v>
      </c>
      <c r="CV1671" s="69">
        <v>1000</v>
      </c>
      <c r="CW1671" s="69">
        <v>0</v>
      </c>
      <c r="CZ1671" s="69">
        <v>0</v>
      </c>
      <c r="DA1671" s="69">
        <v>300</v>
      </c>
      <c r="DB1671" s="69">
        <v>0</v>
      </c>
      <c r="DC1671" s="69">
        <v>0</v>
      </c>
      <c r="DD1671" s="69">
        <v>0</v>
      </c>
      <c r="DE1671" s="69">
        <v>0</v>
      </c>
      <c r="DF1671" s="69">
        <v>0</v>
      </c>
      <c r="DG1671" s="69">
        <v>1</v>
      </c>
      <c r="DI1671" s="69" t="e">
        <f>INDEX(Sheet3!$E$78:$E$1130,MATCH(A1671,Sheet3!$D$78:$D$1130,0))</f>
        <v>#N/A</v>
      </c>
      <c r="DJ1671" s="69">
        <f>IFERROR(DI1671,F1671)</f>
        <v>0</v>
      </c>
      <c r="DK1671" s="69" t="s">
        <v>3805</v>
      </c>
      <c r="DL1671" s="69"/>
      <c r="DM1671" s="69" t="s">
        <v>1581</v>
      </c>
      <c r="DN1671" s="69" t="e">
        <f>"造成["&amp;INDEX(Sheet5!$L$2:$L$11,MATCH(BL1671,Sheet5!$J$2:$J$11,0))&amp;":"&amp;BR1671&amp;"*"&amp;BS1671/1000&amp;"]"&amp;INDEX(Sheet5!$I$2:$I$4,MATCH(BR1671,Sheet5!$H$2:$H$4,0))&amp;"的"&amp;INDEX(Sheet5!$K$2:$K$11,MATCH(BL1671,Sheet5!$J$2:$J$11,0))</f>
        <v>#N/A</v>
      </c>
      <c r="DO1671" s="69"/>
      <c r="DP1671" s="69"/>
      <c r="DQ1671" s="69"/>
      <c r="DR1671" s="69" t="e">
        <f t="shared" si="318"/>
        <v>#N/A</v>
      </c>
      <c r="DS1671" s="90" t="e">
        <f>MATCH(A1671,Sheet5!D:D,0)</f>
        <v>#N/A</v>
      </c>
      <c r="DT1671" s="94" t="e">
        <f>MATCH(A1671,Sheet5!F:F,0)</f>
        <v>#N/A</v>
      </c>
      <c r="DU1671" s="69">
        <v>0</v>
      </c>
      <c r="DV1671" s="69">
        <v>0</v>
      </c>
      <c r="DW1671" s="69">
        <v>0</v>
      </c>
      <c r="DX1671" s="69">
        <v>0</v>
      </c>
      <c r="DY1671" s="69">
        <v>0</v>
      </c>
    </row>
    <row r="1672" spans="1:129" ht="28.5">
      <c r="A1672" s="69">
        <f t="shared" si="319"/>
        <v>152007</v>
      </c>
      <c r="B1672" s="69">
        <v>0</v>
      </c>
      <c r="C1672" s="69">
        <v>1</v>
      </c>
      <c r="D1672" s="78" t="s">
        <v>1588</v>
      </c>
      <c r="E1672" s="78"/>
      <c r="F1672" s="69">
        <v>0</v>
      </c>
      <c r="G1672" s="69">
        <v>1</v>
      </c>
      <c r="I1672" s="69">
        <v>0</v>
      </c>
      <c r="J1672" s="69">
        <v>0</v>
      </c>
      <c r="K1672" s="69">
        <v>0</v>
      </c>
      <c r="M1672" s="69">
        <v>72</v>
      </c>
      <c r="N1672" s="69" t="s">
        <v>518</v>
      </c>
      <c r="O1672" s="69">
        <v>0</v>
      </c>
      <c r="P1672" s="69">
        <v>6</v>
      </c>
      <c r="Q1672" s="69">
        <v>0</v>
      </c>
      <c r="R1672" s="69">
        <v>1</v>
      </c>
      <c r="S1672" s="69">
        <v>0</v>
      </c>
      <c r="T1672" s="69">
        <v>0</v>
      </c>
      <c r="U1672" s="69">
        <v>0</v>
      </c>
      <c r="V1672" s="69">
        <v>0</v>
      </c>
      <c r="W1672" s="69">
        <v>0</v>
      </c>
      <c r="X1672" s="69">
        <v>0</v>
      </c>
      <c r="Y1672" s="69">
        <v>0</v>
      </c>
      <c r="Z1672" s="69">
        <v>60000</v>
      </c>
      <c r="AA1672" s="69">
        <v>1</v>
      </c>
      <c r="AB1672" s="69">
        <v>31</v>
      </c>
      <c r="AC1672" s="69">
        <v>0</v>
      </c>
      <c r="AD1672" s="69">
        <v>0</v>
      </c>
      <c r="AE1672" s="69">
        <v>0</v>
      </c>
      <c r="AF1672" s="69">
        <v>1</v>
      </c>
      <c r="AG1672" s="69">
        <v>0</v>
      </c>
      <c r="AH1672" s="69">
        <v>1</v>
      </c>
      <c r="AI1672" s="69">
        <v>0</v>
      </c>
      <c r="AJ1672" s="69">
        <v>0</v>
      </c>
      <c r="AK1672" s="69">
        <v>0</v>
      </c>
      <c r="AL1672" s="69">
        <v>0</v>
      </c>
      <c r="AM1672" s="69">
        <v>1</v>
      </c>
      <c r="AN1672" s="69">
        <v>1</v>
      </c>
      <c r="AO1672" s="69">
        <v>0</v>
      </c>
      <c r="AP1672" s="69">
        <v>0</v>
      </c>
      <c r="AQ1672" s="84">
        <v>0</v>
      </c>
      <c r="AR1672" s="69">
        <v>0</v>
      </c>
      <c r="AS1672" s="69">
        <v>0</v>
      </c>
      <c r="AT1672" s="69">
        <v>0</v>
      </c>
      <c r="AU1672" s="69">
        <v>0</v>
      </c>
      <c r="AV1672" s="69">
        <v>0</v>
      </c>
      <c r="AW1672" s="69">
        <v>0</v>
      </c>
      <c r="AX1672" s="69">
        <v>0</v>
      </c>
      <c r="AY1672" s="69">
        <v>0</v>
      </c>
      <c r="AZ1672" s="69">
        <v>0</v>
      </c>
      <c r="BA1672" s="69">
        <v>1</v>
      </c>
      <c r="BB1672" s="69">
        <v>-1</v>
      </c>
      <c r="BC1672" s="69">
        <v>0</v>
      </c>
      <c r="BD1672" s="69">
        <v>0</v>
      </c>
      <c r="BE1672" s="69">
        <v>0</v>
      </c>
      <c r="BF1672" s="69">
        <v>0</v>
      </c>
      <c r="BG1672" s="69">
        <v>0</v>
      </c>
      <c r="BH1672" s="69">
        <v>0</v>
      </c>
      <c r="BK1672" s="69">
        <v>3</v>
      </c>
      <c r="BL1672" s="69">
        <v>11</v>
      </c>
      <c r="BM1672" s="69">
        <v>1</v>
      </c>
      <c r="BN1672" s="69">
        <v>31</v>
      </c>
      <c r="BO1672" s="89">
        <v>0</v>
      </c>
      <c r="BP1672" s="69">
        <v>1</v>
      </c>
      <c r="BQ1672" s="69">
        <v>1</v>
      </c>
      <c r="BR1672" s="69">
        <v>1</v>
      </c>
      <c r="BS1672" s="69">
        <f>BS1665+1000</f>
        <v>172015</v>
      </c>
      <c r="BT1672" s="69">
        <v>0</v>
      </c>
      <c r="BU1672" s="69">
        <v>0</v>
      </c>
      <c r="BV1672" s="69">
        <v>1000</v>
      </c>
      <c r="BW1672" s="69">
        <v>73</v>
      </c>
      <c r="BY1672" s="69">
        <v>0</v>
      </c>
      <c r="BZ1672" s="69">
        <v>0</v>
      </c>
      <c r="CA1672" s="69">
        <v>31</v>
      </c>
      <c r="CB1672" s="89">
        <v>0</v>
      </c>
      <c r="CC1672" s="69">
        <v>0</v>
      </c>
      <c r="CD1672" s="69">
        <v>0</v>
      </c>
      <c r="CE1672" s="69">
        <v>0</v>
      </c>
      <c r="CF1672" s="69">
        <v>0</v>
      </c>
      <c r="CG1672" s="69">
        <v>0</v>
      </c>
      <c r="CH1672" s="69">
        <v>0</v>
      </c>
      <c r="CI1672" s="69">
        <v>0</v>
      </c>
      <c r="CJ1672" s="69">
        <v>0</v>
      </c>
      <c r="CL1672" s="69">
        <v>0</v>
      </c>
      <c r="CM1672" s="69">
        <v>0</v>
      </c>
      <c r="CN1672" s="69">
        <v>0</v>
      </c>
      <c r="CO1672" s="89">
        <v>0</v>
      </c>
      <c r="CP1672" s="69">
        <v>0</v>
      </c>
      <c r="CQ1672" s="69">
        <v>0</v>
      </c>
      <c r="CR1672" s="69">
        <v>0</v>
      </c>
      <c r="CS1672" s="69">
        <v>0</v>
      </c>
      <c r="CT1672" s="69">
        <v>0</v>
      </c>
      <c r="CU1672" s="69">
        <v>0</v>
      </c>
      <c r="CV1672" s="69">
        <v>0</v>
      </c>
      <c r="CW1672" s="69">
        <v>0</v>
      </c>
      <c r="CZ1672" s="69">
        <v>294</v>
      </c>
      <c r="DA1672" s="69">
        <v>-79</v>
      </c>
      <c r="DB1672" s="69">
        <v>0</v>
      </c>
      <c r="DC1672" s="69">
        <v>0</v>
      </c>
      <c r="DD1672" s="69">
        <v>0</v>
      </c>
      <c r="DE1672" s="69">
        <v>0</v>
      </c>
      <c r="DF1672" s="69">
        <v>0</v>
      </c>
      <c r="DG1672" s="69">
        <v>1</v>
      </c>
      <c r="DI1672" s="69" t="e">
        <f>INDEX(Sheet3!$E$78:$E$1130,MATCH(A1672,Sheet3!$D$78:$D$1130,0))</f>
        <v>#N/A</v>
      </c>
      <c r="DJ1672" s="69">
        <f>IFERROR(DI1672,F1672)</f>
        <v>0</v>
      </c>
      <c r="DK1672" s="69" t="s">
        <v>1589</v>
      </c>
      <c r="DL1672" s="69"/>
      <c r="DM1672" s="69" t="s">
        <v>239</v>
      </c>
      <c r="DN1672" s="69" t="e">
        <f>"造成["&amp;INDEX(Sheet5!$L$2:$L$11,MATCH(BL1672,Sheet5!$J$2:$J$11,0))&amp;":"&amp;BR1672&amp;"*"&amp;BS1672/1000&amp;"]"&amp;INDEX(Sheet5!$I$2:$I$4,MATCH(BR1672,Sheet5!$H$2:$H$4,0))&amp;"的"&amp;INDEX(Sheet5!$K$2:$K$11,MATCH(BL1672,Sheet5!$J$2:$J$11,0))</f>
        <v>#N/A</v>
      </c>
      <c r="DO1672" s="69"/>
      <c r="DP1672" s="69"/>
      <c r="DQ1672" s="69"/>
      <c r="DR1672" s="69" t="e">
        <f t="shared" si="318"/>
        <v>#N/A</v>
      </c>
      <c r="DS1672" s="90" t="e">
        <f>MATCH(A1672,Sheet5!D:D,0)</f>
        <v>#N/A</v>
      </c>
      <c r="DT1672" s="94" t="e">
        <f>MATCH(A1672,Sheet5!F:F,0)</f>
        <v>#N/A</v>
      </c>
      <c r="DU1672" s="69">
        <v>0</v>
      </c>
      <c r="DV1672" s="69">
        <v>0</v>
      </c>
      <c r="DW1672" s="69">
        <v>0</v>
      </c>
      <c r="DX1672" s="69">
        <v>0</v>
      </c>
      <c r="DY1672" s="69">
        <v>0</v>
      </c>
    </row>
    <row r="1673" spans="1:129" ht="28.5">
      <c r="A1673" s="69">
        <f t="shared" si="319"/>
        <v>153001</v>
      </c>
      <c r="B1673" s="69">
        <v>0</v>
      </c>
      <c r="C1673" s="69">
        <v>1</v>
      </c>
      <c r="D1673" s="78" t="s">
        <v>1738</v>
      </c>
      <c r="E1673" s="78"/>
      <c r="F1673" s="69">
        <v>0</v>
      </c>
      <c r="G1673" s="69">
        <v>0</v>
      </c>
      <c r="H1673" s="69" t="s">
        <v>507</v>
      </c>
      <c r="I1673" s="69">
        <v>0</v>
      </c>
      <c r="J1673" s="69">
        <v>533</v>
      </c>
      <c r="K1673" s="69">
        <v>0</v>
      </c>
      <c r="M1673" s="69">
        <v>0</v>
      </c>
      <c r="O1673" s="69">
        <v>0</v>
      </c>
      <c r="P1673" s="69">
        <v>6</v>
      </c>
      <c r="Q1673" s="69">
        <v>0</v>
      </c>
      <c r="R1673" s="69">
        <v>2</v>
      </c>
      <c r="S1673" s="69">
        <v>1</v>
      </c>
      <c r="T1673" s="69">
        <v>100</v>
      </c>
      <c r="U1673" s="69">
        <v>50</v>
      </c>
      <c r="V1673" s="69">
        <v>0</v>
      </c>
      <c r="W1673" s="69">
        <v>0</v>
      </c>
      <c r="X1673" s="69">
        <v>0</v>
      </c>
      <c r="Y1673" s="69">
        <v>0</v>
      </c>
      <c r="Z1673" s="69">
        <v>15000</v>
      </c>
      <c r="AA1673" s="69">
        <v>1</v>
      </c>
      <c r="AB1673" s="69">
        <v>31</v>
      </c>
      <c r="AC1673" s="69">
        <v>0</v>
      </c>
      <c r="AD1673" s="69">
        <v>0</v>
      </c>
      <c r="AE1673" s="69">
        <v>0</v>
      </c>
      <c r="AF1673" s="69">
        <v>10</v>
      </c>
      <c r="AG1673" s="69">
        <v>0</v>
      </c>
      <c r="AH1673" s="69">
        <v>16</v>
      </c>
      <c r="AI1673" s="69">
        <v>0</v>
      </c>
      <c r="AJ1673" s="69">
        <v>3</v>
      </c>
      <c r="AK1673" s="69">
        <v>0</v>
      </c>
      <c r="AL1673" s="69">
        <v>0</v>
      </c>
      <c r="AM1673" s="69">
        <v>1</v>
      </c>
      <c r="AN1673" s="69">
        <v>1</v>
      </c>
      <c r="AO1673" s="69">
        <v>0</v>
      </c>
      <c r="AP1673" s="69">
        <v>0</v>
      </c>
      <c r="AQ1673" s="84">
        <v>0</v>
      </c>
      <c r="AR1673" s="69">
        <v>0</v>
      </c>
      <c r="AS1673" s="69">
        <v>0</v>
      </c>
      <c r="AT1673" s="69">
        <v>0</v>
      </c>
      <c r="AU1673" s="69">
        <v>0</v>
      </c>
      <c r="AV1673" s="69">
        <v>0</v>
      </c>
      <c r="AW1673" s="69">
        <v>0</v>
      </c>
      <c r="AX1673" s="69">
        <v>0</v>
      </c>
      <c r="AY1673" s="69">
        <v>0</v>
      </c>
      <c r="AZ1673" s="69">
        <v>0</v>
      </c>
      <c r="BA1673" s="69">
        <v>0</v>
      </c>
      <c r="BB1673" s="69">
        <v>0</v>
      </c>
      <c r="BC1673" s="69">
        <v>0</v>
      </c>
      <c r="BD1673" s="69">
        <v>0</v>
      </c>
      <c r="BE1673" s="69">
        <v>0</v>
      </c>
      <c r="BF1673" s="69">
        <v>0</v>
      </c>
      <c r="BG1673" s="69">
        <v>0</v>
      </c>
      <c r="BH1673" s="69">
        <v>0</v>
      </c>
      <c r="BI1673" s="69" t="s">
        <v>1739</v>
      </c>
      <c r="BK1673" s="69">
        <v>3</v>
      </c>
      <c r="BL1673" s="69">
        <v>29</v>
      </c>
      <c r="BM1673" s="69">
        <v>1</v>
      </c>
      <c r="BN1673" s="69">
        <v>31</v>
      </c>
      <c r="BO1673" s="89">
        <v>0</v>
      </c>
      <c r="BP1673" s="69">
        <v>1</v>
      </c>
      <c r="BQ1673" s="69">
        <v>6</v>
      </c>
      <c r="BR1673" s="69">
        <v>1</v>
      </c>
      <c r="BS1673" s="69">
        <f>BS1666+1000</f>
        <v>153014</v>
      </c>
      <c r="BT1673" s="69">
        <v>1</v>
      </c>
      <c r="BU1673" s="69">
        <v>6</v>
      </c>
      <c r="BV1673" s="69">
        <v>1000</v>
      </c>
      <c r="BW1673" s="69">
        <v>0</v>
      </c>
      <c r="BY1673" s="69">
        <v>29</v>
      </c>
      <c r="BZ1673" s="69">
        <v>1</v>
      </c>
      <c r="CA1673" s="69">
        <v>31</v>
      </c>
      <c r="CB1673" s="89">
        <v>0</v>
      </c>
      <c r="CC1673" s="69">
        <v>1</v>
      </c>
      <c r="CD1673" s="69">
        <v>6</v>
      </c>
      <c r="CE1673" s="69">
        <v>1</v>
      </c>
      <c r="CF1673" s="69">
        <f>CF1666+1000</f>
        <v>153015</v>
      </c>
      <c r="CG1673" s="69">
        <v>1</v>
      </c>
      <c r="CH1673" s="69">
        <v>6</v>
      </c>
      <c r="CI1673" s="69">
        <v>1000</v>
      </c>
      <c r="CJ1673" s="69">
        <v>0</v>
      </c>
      <c r="CL1673" s="69">
        <v>29</v>
      </c>
      <c r="CM1673" s="69">
        <v>1</v>
      </c>
      <c r="CN1673" s="69">
        <v>31</v>
      </c>
      <c r="CO1673" s="89">
        <v>0</v>
      </c>
      <c r="CP1673" s="69">
        <v>1</v>
      </c>
      <c r="CQ1673" s="69">
        <v>6</v>
      </c>
      <c r="CR1673" s="69">
        <v>1</v>
      </c>
      <c r="CS1673" s="69">
        <f>CS1666+1000</f>
        <v>153016</v>
      </c>
      <c r="CT1673" s="69">
        <v>1</v>
      </c>
      <c r="CU1673" s="69">
        <v>6</v>
      </c>
      <c r="CV1673" s="69">
        <v>1000</v>
      </c>
      <c r="CW1673" s="69">
        <v>0</v>
      </c>
      <c r="CZ1673" s="69">
        <v>0</v>
      </c>
      <c r="DA1673" s="69">
        <v>0</v>
      </c>
      <c r="DB1673" s="69">
        <v>0</v>
      </c>
      <c r="DC1673" s="69">
        <v>0</v>
      </c>
      <c r="DD1673" s="69">
        <v>0</v>
      </c>
      <c r="DE1673" s="69">
        <v>0</v>
      </c>
      <c r="DF1673" s="69">
        <v>0</v>
      </c>
      <c r="DG1673" s="69">
        <v>1</v>
      </c>
      <c r="DI1673" s="69"/>
      <c r="DJ1673" s="69"/>
      <c r="DK1673" s="69" t="s">
        <v>3805</v>
      </c>
      <c r="DL1673" s="69"/>
      <c r="DM1673" s="69" t="s">
        <v>239</v>
      </c>
      <c r="DN1673" s="69" t="e">
        <f>"造成["&amp;INDEX(Sheet5!$L$2:$L$11,MATCH(BL1673,Sheet5!$J$2:$J$11,0))&amp;":"&amp;BR1673&amp;"*"&amp;BS1673/1000&amp;"]"&amp;INDEX(Sheet5!$I$2:$I$4,MATCH(BR1673,Sheet5!$H$2:$H$4,0))&amp;"的"&amp;INDEX(Sheet5!$K$2:$K$11,MATCH(BL1673,Sheet5!$J$2:$J$11,0))</f>
        <v>#N/A</v>
      </c>
      <c r="DO1673" s="69"/>
      <c r="DP1673" s="69"/>
      <c r="DQ1673" s="69"/>
      <c r="DR1673" s="69" t="e">
        <f t="shared" si="318"/>
        <v>#N/A</v>
      </c>
      <c r="DS1673" s="90" t="e">
        <f>MATCH(A1673,Sheet5!D:D,0)</f>
        <v>#N/A</v>
      </c>
      <c r="DT1673" s="94" t="e">
        <f>MATCH(A1673,Sheet5!F:F,0)</f>
        <v>#N/A</v>
      </c>
      <c r="DU1673" s="69">
        <v>0</v>
      </c>
      <c r="DV1673" s="69">
        <v>0</v>
      </c>
      <c r="DW1673" s="69">
        <v>0</v>
      </c>
      <c r="DX1673" s="69">
        <v>0</v>
      </c>
      <c r="DY1673" s="69">
        <v>0</v>
      </c>
    </row>
    <row r="1674" spans="1:129" ht="14.25">
      <c r="A1674" s="69">
        <f t="shared" ref="A1674:A1680" si="320">A1667+1000</f>
        <v>153002</v>
      </c>
      <c r="B1674" s="69">
        <v>0</v>
      </c>
      <c r="C1674" s="69">
        <v>1</v>
      </c>
      <c r="D1674" s="78" t="s">
        <v>1751</v>
      </c>
      <c r="E1674" s="78"/>
      <c r="F1674" s="69">
        <v>0</v>
      </c>
      <c r="G1674" s="69">
        <v>0</v>
      </c>
      <c r="H1674" s="69" t="s">
        <v>1019</v>
      </c>
      <c r="I1674" s="69">
        <v>0</v>
      </c>
      <c r="J1674" s="69">
        <v>0</v>
      </c>
      <c r="K1674" s="69">
        <v>2000</v>
      </c>
      <c r="M1674" s="69">
        <v>0</v>
      </c>
      <c r="O1674" s="69">
        <v>0</v>
      </c>
      <c r="P1674" s="69">
        <v>6</v>
      </c>
      <c r="Q1674" s="69">
        <v>0</v>
      </c>
      <c r="R1674" s="69">
        <v>1</v>
      </c>
      <c r="S1674" s="69">
        <v>0</v>
      </c>
      <c r="T1674" s="69">
        <v>0</v>
      </c>
      <c r="U1674" s="69">
        <v>0</v>
      </c>
      <c r="V1674" s="69">
        <v>0</v>
      </c>
      <c r="W1674" s="69">
        <v>0</v>
      </c>
      <c r="X1674" s="69">
        <v>0</v>
      </c>
      <c r="Y1674" s="69">
        <v>0</v>
      </c>
      <c r="Z1674" s="69">
        <v>99999999</v>
      </c>
      <c r="AA1674" s="69">
        <v>1</v>
      </c>
      <c r="AB1674" s="69">
        <v>31</v>
      </c>
      <c r="AC1674" s="69">
        <v>0</v>
      </c>
      <c r="AD1674" s="69">
        <v>0</v>
      </c>
      <c r="AE1674" s="69">
        <v>0</v>
      </c>
      <c r="AF1674" s="69">
        <v>3</v>
      </c>
      <c r="AG1674" s="69">
        <v>0</v>
      </c>
      <c r="AH1674" s="69">
        <v>5</v>
      </c>
      <c r="AI1674" s="69">
        <v>603</v>
      </c>
      <c r="AJ1674" s="69">
        <v>3</v>
      </c>
      <c r="AK1674" s="69">
        <v>0.5</v>
      </c>
      <c r="AL1674" s="69">
        <v>-1</v>
      </c>
      <c r="AM1674" s="69">
        <v>1</v>
      </c>
      <c r="AN1674" s="69">
        <v>1</v>
      </c>
      <c r="AO1674" s="69">
        <v>0</v>
      </c>
      <c r="AP1674" s="69">
        <v>0</v>
      </c>
      <c r="AQ1674" s="84">
        <v>0</v>
      </c>
      <c r="AR1674" s="69">
        <v>0</v>
      </c>
      <c r="AS1674" s="69">
        <v>0</v>
      </c>
      <c r="AT1674" s="69">
        <v>0</v>
      </c>
      <c r="AU1674" s="69">
        <v>0</v>
      </c>
      <c r="AV1674" s="69">
        <v>0</v>
      </c>
      <c r="AW1674" s="69">
        <v>0</v>
      </c>
      <c r="AX1674" s="69">
        <v>0</v>
      </c>
      <c r="AY1674" s="69">
        <v>0</v>
      </c>
      <c r="AZ1674" s="69">
        <v>0</v>
      </c>
      <c r="BA1674" s="69">
        <v>1</v>
      </c>
      <c r="BB1674" s="69">
        <v>-1</v>
      </c>
      <c r="BC1674" s="69">
        <v>0</v>
      </c>
      <c r="BD1674" s="69">
        <v>0</v>
      </c>
      <c r="BE1674" s="69">
        <v>0</v>
      </c>
      <c r="BF1674" s="69">
        <v>0</v>
      </c>
      <c r="BG1674" s="69">
        <v>0</v>
      </c>
      <c r="BH1674" s="69">
        <v>0</v>
      </c>
      <c r="BI1674" s="69" t="s">
        <v>1752</v>
      </c>
      <c r="BK1674" s="69">
        <v>3</v>
      </c>
      <c r="BL1674" s="69">
        <v>29</v>
      </c>
      <c r="BM1674" s="69">
        <v>1</v>
      </c>
      <c r="BN1674" s="69">
        <v>31</v>
      </c>
      <c r="BO1674" s="89">
        <v>0</v>
      </c>
      <c r="BP1674" s="69">
        <v>1</v>
      </c>
      <c r="BQ1674" s="69">
        <v>2</v>
      </c>
      <c r="BR1674" s="69">
        <v>1</v>
      </c>
      <c r="BS1674" s="69">
        <f t="shared" ref="BS1674:BS1680" si="321">BS1667+1000</f>
        <v>173013</v>
      </c>
      <c r="BT1674" s="69">
        <v>0</v>
      </c>
      <c r="BU1674" s="69">
        <v>2</v>
      </c>
      <c r="BV1674" s="69">
        <v>1000</v>
      </c>
      <c r="BW1674" s="69">
        <v>357</v>
      </c>
      <c r="BY1674" s="69">
        <v>29</v>
      </c>
      <c r="BZ1674" s="69">
        <v>1</v>
      </c>
      <c r="CA1674" s="69">
        <v>31</v>
      </c>
      <c r="CB1674" s="89">
        <v>0</v>
      </c>
      <c r="CC1674" s="69">
        <v>1</v>
      </c>
      <c r="CD1674" s="69">
        <v>10</v>
      </c>
      <c r="CE1674" s="69">
        <v>1</v>
      </c>
      <c r="CF1674" s="69">
        <f>CF1667+1000</f>
        <v>173014</v>
      </c>
      <c r="CG1674" s="69">
        <v>0</v>
      </c>
      <c r="CH1674" s="69">
        <v>2</v>
      </c>
      <c r="CI1674" s="69">
        <v>1000</v>
      </c>
      <c r="CJ1674" s="69">
        <v>0</v>
      </c>
      <c r="CL1674" s="69">
        <v>0</v>
      </c>
      <c r="CM1674" s="69">
        <v>0</v>
      </c>
      <c r="CN1674" s="69">
        <v>0</v>
      </c>
      <c r="CO1674" s="89">
        <v>0</v>
      </c>
      <c r="CP1674" s="69">
        <v>0</v>
      </c>
      <c r="CQ1674" s="69">
        <v>0</v>
      </c>
      <c r="CR1674" s="69">
        <v>0</v>
      </c>
      <c r="CS1674" s="69">
        <v>0</v>
      </c>
      <c r="CT1674" s="89">
        <v>0</v>
      </c>
      <c r="CU1674" s="69">
        <v>0</v>
      </c>
      <c r="CV1674" s="69">
        <v>0</v>
      </c>
      <c r="CW1674" s="69">
        <v>0</v>
      </c>
      <c r="CZ1674" s="69">
        <v>0</v>
      </c>
      <c r="DA1674" s="69">
        <v>0</v>
      </c>
      <c r="DB1674" s="69">
        <v>0</v>
      </c>
      <c r="DC1674" s="69">
        <v>0</v>
      </c>
      <c r="DD1674" s="69">
        <v>0</v>
      </c>
      <c r="DE1674" s="69">
        <v>0</v>
      </c>
      <c r="DF1674" s="69">
        <v>0</v>
      </c>
      <c r="DG1674" s="69">
        <v>1</v>
      </c>
      <c r="DI1674" s="69"/>
      <c r="DJ1674" s="69"/>
      <c r="DK1674" s="69" t="s">
        <v>3805</v>
      </c>
      <c r="DL1674" s="69"/>
      <c r="DM1674" s="69" t="s">
        <v>239</v>
      </c>
      <c r="DN1674" s="69" t="e">
        <f>"造成["&amp;INDEX(Sheet5!$L$2:$L$11,MATCH(BL1674,Sheet5!$J$2:$J$11,0))&amp;":"&amp;BR1674&amp;"*"&amp;BS1674/1000&amp;"]"&amp;INDEX(Sheet5!$I$2:$I$4,MATCH(BR1674,Sheet5!$H$2:$H$4,0))&amp;"的"&amp;INDEX(Sheet5!$K$2:$K$11,MATCH(BL1674,Sheet5!$J$2:$J$11,0))</f>
        <v>#N/A</v>
      </c>
      <c r="DO1674" s="69"/>
      <c r="DP1674" s="69"/>
      <c r="DQ1674" s="69"/>
      <c r="DR1674" s="69" t="e">
        <f t="shared" si="318"/>
        <v>#N/A</v>
      </c>
      <c r="DS1674" s="90" t="e">
        <f>MATCH(A1674,Sheet5!D:D,0)</f>
        <v>#N/A</v>
      </c>
      <c r="DT1674" s="94" t="e">
        <f>MATCH(A1674,Sheet5!F:F,0)</f>
        <v>#N/A</v>
      </c>
      <c r="DU1674" s="69">
        <v>0</v>
      </c>
      <c r="DV1674" s="69">
        <v>0</v>
      </c>
      <c r="DW1674" s="69">
        <v>0</v>
      </c>
      <c r="DX1674" s="69">
        <v>0</v>
      </c>
      <c r="DY1674" s="69">
        <v>0</v>
      </c>
    </row>
    <row r="1675" spans="1:129" ht="14.25">
      <c r="A1675" s="69">
        <f t="shared" si="320"/>
        <v>153003</v>
      </c>
      <c r="B1675" s="69">
        <v>0</v>
      </c>
      <c r="C1675" s="69">
        <v>1</v>
      </c>
      <c r="D1675" s="69" t="s">
        <v>2171</v>
      </c>
      <c r="E1675" s="69" t="s">
        <v>239</v>
      </c>
      <c r="F1675" s="69">
        <v>0</v>
      </c>
      <c r="G1675" s="69">
        <v>1</v>
      </c>
      <c r="H1675" s="69" t="s">
        <v>852</v>
      </c>
      <c r="I1675" s="69">
        <v>1000</v>
      </c>
      <c r="J1675" s="69">
        <v>966</v>
      </c>
      <c r="K1675" s="69">
        <v>1500</v>
      </c>
      <c r="M1675" s="69">
        <v>349</v>
      </c>
      <c r="N1675" s="69" t="s">
        <v>518</v>
      </c>
      <c r="O1675" s="69">
        <v>0</v>
      </c>
      <c r="P1675" s="69">
        <v>6</v>
      </c>
      <c r="Q1675" s="69">
        <v>0</v>
      </c>
      <c r="R1675" s="69">
        <v>1</v>
      </c>
      <c r="S1675" s="69">
        <v>0</v>
      </c>
      <c r="T1675" s="69">
        <v>0</v>
      </c>
      <c r="U1675" s="69">
        <v>0</v>
      </c>
      <c r="V1675" s="69">
        <v>0</v>
      </c>
      <c r="W1675" s="69">
        <v>0</v>
      </c>
      <c r="X1675" s="69">
        <v>5</v>
      </c>
      <c r="Y1675" s="69">
        <v>5</v>
      </c>
      <c r="Z1675" s="69">
        <v>5000</v>
      </c>
      <c r="AA1675" s="69">
        <v>2</v>
      </c>
      <c r="AB1675" s="69">
        <v>31</v>
      </c>
      <c r="AC1675" s="69">
        <v>0</v>
      </c>
      <c r="AD1675" s="69">
        <v>0</v>
      </c>
      <c r="AE1675" s="69">
        <v>0</v>
      </c>
      <c r="AF1675" s="69">
        <v>10</v>
      </c>
      <c r="AG1675" s="69">
        <v>0</v>
      </c>
      <c r="AH1675" s="69">
        <v>10</v>
      </c>
      <c r="AI1675" s="69">
        <v>0</v>
      </c>
      <c r="AJ1675" s="69">
        <v>0</v>
      </c>
      <c r="AK1675" s="69">
        <v>0</v>
      </c>
      <c r="AL1675" s="69">
        <v>0</v>
      </c>
      <c r="AM1675" s="69">
        <v>1</v>
      </c>
      <c r="AN1675" s="69">
        <v>1</v>
      </c>
      <c r="AO1675" s="69">
        <v>0</v>
      </c>
      <c r="AP1675" s="69">
        <v>0</v>
      </c>
      <c r="AQ1675" s="84">
        <v>0</v>
      </c>
      <c r="AR1675" s="69">
        <v>0</v>
      </c>
      <c r="AS1675" s="69">
        <v>0</v>
      </c>
      <c r="AT1675" s="69">
        <v>0</v>
      </c>
      <c r="AU1675" s="69">
        <v>0</v>
      </c>
      <c r="AV1675" s="69">
        <v>0</v>
      </c>
      <c r="AW1675" s="69">
        <v>0</v>
      </c>
      <c r="AX1675" s="69">
        <v>0</v>
      </c>
      <c r="AY1675" s="69">
        <v>0</v>
      </c>
      <c r="AZ1675" s="69">
        <v>0</v>
      </c>
      <c r="BA1675" s="69">
        <v>1</v>
      </c>
      <c r="BB1675" s="69">
        <v>-1</v>
      </c>
      <c r="BC1675" s="69">
        <v>0</v>
      </c>
      <c r="BD1675" s="69">
        <v>0</v>
      </c>
      <c r="BE1675" s="69">
        <v>0</v>
      </c>
      <c r="BF1675" s="69">
        <v>0</v>
      </c>
      <c r="BG1675" s="69">
        <v>0</v>
      </c>
      <c r="BH1675" s="69">
        <v>0</v>
      </c>
      <c r="BI1675" s="69" t="s">
        <v>2172</v>
      </c>
      <c r="BK1675" s="69">
        <v>3</v>
      </c>
      <c r="BL1675" s="69">
        <v>11</v>
      </c>
      <c r="BM1675" s="69">
        <v>1</v>
      </c>
      <c r="BN1675" s="69">
        <v>31</v>
      </c>
      <c r="BO1675" s="89">
        <v>0</v>
      </c>
      <c r="BP1675" s="69">
        <v>2</v>
      </c>
      <c r="BQ1675" s="69">
        <v>1</v>
      </c>
      <c r="BR1675" s="69">
        <v>1</v>
      </c>
      <c r="BS1675" s="69">
        <f t="shared" si="321"/>
        <v>173016</v>
      </c>
      <c r="BT1675" s="69">
        <v>0</v>
      </c>
      <c r="BU1675" s="69">
        <v>2</v>
      </c>
      <c r="BV1675" s="69">
        <v>1000</v>
      </c>
      <c r="BW1675" s="69">
        <v>350</v>
      </c>
      <c r="BY1675" s="69">
        <v>0</v>
      </c>
      <c r="BZ1675" s="69">
        <v>0</v>
      </c>
      <c r="CA1675" s="69">
        <v>31</v>
      </c>
      <c r="CB1675" s="89">
        <v>0</v>
      </c>
      <c r="CC1675" s="69">
        <v>0</v>
      </c>
      <c r="CD1675" s="69">
        <v>0</v>
      </c>
      <c r="CE1675" s="69">
        <v>0</v>
      </c>
      <c r="CF1675" s="69">
        <v>0</v>
      </c>
      <c r="CG1675" s="69">
        <v>0</v>
      </c>
      <c r="CH1675" s="69">
        <v>0</v>
      </c>
      <c r="CI1675" s="69">
        <v>0</v>
      </c>
      <c r="CJ1675" s="69">
        <v>0</v>
      </c>
      <c r="CL1675" s="69">
        <v>0</v>
      </c>
      <c r="CM1675" s="69">
        <v>0</v>
      </c>
      <c r="CN1675" s="69">
        <v>0</v>
      </c>
      <c r="CO1675" s="89">
        <v>0</v>
      </c>
      <c r="CP1675" s="69">
        <v>0</v>
      </c>
      <c r="CQ1675" s="69">
        <v>0</v>
      </c>
      <c r="CR1675" s="69">
        <v>0</v>
      </c>
      <c r="CS1675" s="69">
        <v>0</v>
      </c>
      <c r="CT1675" s="69">
        <v>0</v>
      </c>
      <c r="CU1675" s="69">
        <v>0</v>
      </c>
      <c r="CV1675" s="69">
        <v>0</v>
      </c>
      <c r="CW1675" s="69">
        <v>0</v>
      </c>
      <c r="CZ1675" s="69">
        <v>0</v>
      </c>
      <c r="DA1675" s="69">
        <v>0</v>
      </c>
      <c r="DB1675" s="69">
        <v>0</v>
      </c>
      <c r="DC1675" s="69">
        <v>0</v>
      </c>
      <c r="DD1675" s="69">
        <v>0</v>
      </c>
      <c r="DE1675" s="69">
        <v>0</v>
      </c>
      <c r="DF1675" s="69">
        <v>0</v>
      </c>
      <c r="DG1675" s="69">
        <v>1</v>
      </c>
      <c r="DI1675" s="69" t="e">
        <v>#N/A</v>
      </c>
      <c r="DJ1675" s="69">
        <v>0</v>
      </c>
      <c r="DK1675" s="69" t="s">
        <v>3805</v>
      </c>
      <c r="DL1675" s="69"/>
      <c r="DM1675" s="69" t="s">
        <v>239</v>
      </c>
      <c r="DN1675" s="69" t="e">
        <f>"造成["&amp;INDEX(Sheet5!$L$2:$L$11,MATCH(BL1675,Sheet5!$J$2:$J$11,0))&amp;":"&amp;BR1675&amp;"*"&amp;BS1675/1000&amp;"]"&amp;INDEX(Sheet5!$I$2:$I$4,MATCH(BR1675,Sheet5!$H$2:$H$4,0))&amp;"的"&amp;INDEX(Sheet5!$K$2:$K$11,MATCH(BL1675,Sheet5!$J$2:$J$11,0))</f>
        <v>#N/A</v>
      </c>
      <c r="DO1675" s="69"/>
      <c r="DP1675" s="69"/>
      <c r="DQ1675" s="69"/>
      <c r="DR1675" s="69" t="e">
        <f t="shared" si="318"/>
        <v>#N/A</v>
      </c>
      <c r="DS1675" s="90" t="e">
        <f>MATCH(A1675,Sheet5!D:D,0)</f>
        <v>#N/A</v>
      </c>
      <c r="DT1675" s="94" t="e">
        <f>MATCH(A1675,Sheet5!F:F,0)</f>
        <v>#N/A</v>
      </c>
      <c r="DU1675" s="69">
        <v>0</v>
      </c>
      <c r="DV1675" s="69">
        <v>0</v>
      </c>
      <c r="DW1675" s="69">
        <v>0</v>
      </c>
      <c r="DX1675" s="69">
        <v>0</v>
      </c>
      <c r="DY1675" s="69">
        <v>0</v>
      </c>
    </row>
    <row r="1676" spans="1:129" ht="14.25">
      <c r="A1676" s="69">
        <f t="shared" si="320"/>
        <v>153004</v>
      </c>
      <c r="B1676" s="69">
        <v>0</v>
      </c>
      <c r="C1676" s="69">
        <v>1</v>
      </c>
      <c r="D1676" s="69" t="s">
        <v>2171</v>
      </c>
      <c r="E1676" s="69" t="s">
        <v>239</v>
      </c>
      <c r="F1676" s="69">
        <v>0</v>
      </c>
      <c r="G1676" s="69">
        <v>1</v>
      </c>
      <c r="H1676" s="69" t="s">
        <v>852</v>
      </c>
      <c r="I1676" s="69">
        <v>1000</v>
      </c>
      <c r="J1676" s="69">
        <v>966</v>
      </c>
      <c r="K1676" s="69">
        <v>1500</v>
      </c>
      <c r="M1676" s="69">
        <v>351</v>
      </c>
      <c r="N1676" s="69" t="s">
        <v>518</v>
      </c>
      <c r="O1676" s="69">
        <v>0</v>
      </c>
      <c r="P1676" s="69">
        <v>6</v>
      </c>
      <c r="Q1676" s="69">
        <v>0</v>
      </c>
      <c r="R1676" s="69">
        <v>1</v>
      </c>
      <c r="S1676" s="69">
        <v>0</v>
      </c>
      <c r="T1676" s="69">
        <v>0</v>
      </c>
      <c r="U1676" s="69">
        <v>0</v>
      </c>
      <c r="V1676" s="69">
        <v>0</v>
      </c>
      <c r="W1676" s="69">
        <v>0</v>
      </c>
      <c r="X1676" s="69">
        <v>5</v>
      </c>
      <c r="Y1676" s="69">
        <v>5</v>
      </c>
      <c r="Z1676" s="69">
        <v>23000</v>
      </c>
      <c r="AA1676" s="69">
        <v>2</v>
      </c>
      <c r="AB1676" s="69">
        <v>31</v>
      </c>
      <c r="AC1676" s="69">
        <v>0</v>
      </c>
      <c r="AD1676" s="69">
        <v>0</v>
      </c>
      <c r="AE1676" s="69">
        <v>0</v>
      </c>
      <c r="AF1676" s="69">
        <v>3</v>
      </c>
      <c r="AG1676" s="69">
        <v>0</v>
      </c>
      <c r="AH1676" s="69">
        <v>10</v>
      </c>
      <c r="AI1676" s="69">
        <v>0</v>
      </c>
      <c r="AJ1676" s="69">
        <v>0</v>
      </c>
      <c r="AK1676" s="69">
        <v>0</v>
      </c>
      <c r="AL1676" s="69">
        <v>0</v>
      </c>
      <c r="AM1676" s="69">
        <v>1</v>
      </c>
      <c r="AN1676" s="69">
        <v>1</v>
      </c>
      <c r="AO1676" s="69">
        <v>0</v>
      </c>
      <c r="AP1676" s="69">
        <v>0</v>
      </c>
      <c r="AQ1676" s="84">
        <v>0</v>
      </c>
      <c r="AR1676" s="69">
        <v>0</v>
      </c>
      <c r="AS1676" s="69">
        <v>0</v>
      </c>
      <c r="AT1676" s="69">
        <v>0</v>
      </c>
      <c r="AU1676" s="69">
        <v>0</v>
      </c>
      <c r="AV1676" s="69">
        <v>0</v>
      </c>
      <c r="AW1676" s="69">
        <v>0</v>
      </c>
      <c r="AX1676" s="69">
        <v>0</v>
      </c>
      <c r="AY1676" s="69">
        <v>0</v>
      </c>
      <c r="AZ1676" s="69">
        <v>0</v>
      </c>
      <c r="BA1676" s="69">
        <v>1</v>
      </c>
      <c r="BB1676" s="69">
        <v>-1</v>
      </c>
      <c r="BC1676" s="69">
        <v>0</v>
      </c>
      <c r="BD1676" s="69">
        <v>0</v>
      </c>
      <c r="BE1676" s="69">
        <v>0</v>
      </c>
      <c r="BF1676" s="69">
        <v>0</v>
      </c>
      <c r="BG1676" s="69">
        <v>0</v>
      </c>
      <c r="BH1676" s="69">
        <v>0</v>
      </c>
      <c r="BI1676" s="69" t="s">
        <v>2172</v>
      </c>
      <c r="BK1676" s="69">
        <v>3</v>
      </c>
      <c r="BL1676" s="69">
        <v>11</v>
      </c>
      <c r="BM1676" s="69">
        <v>1</v>
      </c>
      <c r="BN1676" s="69">
        <v>31</v>
      </c>
      <c r="BO1676" s="89">
        <v>0</v>
      </c>
      <c r="BP1676" s="69">
        <v>3</v>
      </c>
      <c r="BQ1676" s="69">
        <v>1</v>
      </c>
      <c r="BR1676" s="69">
        <v>1</v>
      </c>
      <c r="BS1676" s="69">
        <f t="shared" si="321"/>
        <v>173017</v>
      </c>
      <c r="BT1676" s="69">
        <v>0</v>
      </c>
      <c r="BU1676" s="69">
        <v>2</v>
      </c>
      <c r="BV1676" s="69">
        <v>1000</v>
      </c>
      <c r="BW1676" s="69">
        <v>352</v>
      </c>
      <c r="BY1676" s="69">
        <v>0</v>
      </c>
      <c r="BZ1676" s="69">
        <v>0</v>
      </c>
      <c r="CA1676" s="69">
        <v>31</v>
      </c>
      <c r="CB1676" s="89">
        <v>0</v>
      </c>
      <c r="CC1676" s="69">
        <v>0</v>
      </c>
      <c r="CD1676" s="69">
        <v>0</v>
      </c>
      <c r="CE1676" s="69">
        <v>0</v>
      </c>
      <c r="CF1676" s="69">
        <v>0</v>
      </c>
      <c r="CG1676" s="69">
        <v>0</v>
      </c>
      <c r="CH1676" s="69">
        <v>0</v>
      </c>
      <c r="CI1676" s="69">
        <v>0</v>
      </c>
      <c r="CJ1676" s="69">
        <v>0</v>
      </c>
      <c r="CL1676" s="69">
        <v>0</v>
      </c>
      <c r="CM1676" s="69">
        <v>0</v>
      </c>
      <c r="CN1676" s="69">
        <v>0</v>
      </c>
      <c r="CO1676" s="89">
        <v>0</v>
      </c>
      <c r="CP1676" s="69">
        <v>0</v>
      </c>
      <c r="CQ1676" s="69">
        <v>0</v>
      </c>
      <c r="CR1676" s="69">
        <v>0</v>
      </c>
      <c r="CS1676" s="69">
        <v>0</v>
      </c>
      <c r="CT1676" s="69">
        <v>0</v>
      </c>
      <c r="CU1676" s="69">
        <v>0</v>
      </c>
      <c r="CV1676" s="69">
        <v>0</v>
      </c>
      <c r="CW1676" s="69">
        <v>0</v>
      </c>
      <c r="CZ1676" s="69">
        <v>0</v>
      </c>
      <c r="DA1676" s="69">
        <v>0</v>
      </c>
      <c r="DB1676" s="69">
        <v>0</v>
      </c>
      <c r="DC1676" s="69">
        <v>0</v>
      </c>
      <c r="DD1676" s="69">
        <v>0</v>
      </c>
      <c r="DE1676" s="69">
        <v>0</v>
      </c>
      <c r="DF1676" s="69">
        <v>0</v>
      </c>
      <c r="DG1676" s="69">
        <v>1</v>
      </c>
      <c r="DI1676" s="69" t="e">
        <v>#N/A</v>
      </c>
      <c r="DJ1676" s="69">
        <v>0</v>
      </c>
      <c r="DK1676" s="69" t="s">
        <v>3805</v>
      </c>
      <c r="DL1676" s="69"/>
      <c r="DM1676" s="69" t="s">
        <v>239</v>
      </c>
      <c r="DN1676" s="69" t="e">
        <f>"造成["&amp;INDEX(Sheet5!$L$2:$L$11,MATCH(BL1676,Sheet5!$J$2:$J$11,0))&amp;":"&amp;BR1676&amp;"*"&amp;BS1676/1000&amp;"]"&amp;INDEX(Sheet5!$I$2:$I$4,MATCH(BR1676,Sheet5!$H$2:$H$4,0))&amp;"的"&amp;INDEX(Sheet5!$K$2:$K$11,MATCH(BL1676,Sheet5!$J$2:$J$11,0))</f>
        <v>#N/A</v>
      </c>
      <c r="DO1676" s="69"/>
      <c r="DP1676" s="69"/>
      <c r="DQ1676" s="69"/>
      <c r="DR1676" s="69" t="e">
        <f t="shared" si="318"/>
        <v>#N/A</v>
      </c>
      <c r="DS1676" s="90" t="e">
        <f>MATCH(A1676,Sheet5!D:D,0)</f>
        <v>#N/A</v>
      </c>
      <c r="DT1676" s="94" t="e">
        <f>MATCH(A1676,Sheet5!F:F,0)</f>
        <v>#N/A</v>
      </c>
      <c r="DU1676" s="69">
        <v>0</v>
      </c>
      <c r="DV1676" s="69">
        <v>0</v>
      </c>
      <c r="DW1676" s="69">
        <v>0</v>
      </c>
      <c r="DX1676" s="69">
        <v>0</v>
      </c>
      <c r="DY1676" s="69">
        <v>0</v>
      </c>
    </row>
    <row r="1677" spans="1:129" ht="14.25">
      <c r="A1677" s="69">
        <f t="shared" si="320"/>
        <v>153005</v>
      </c>
      <c r="B1677" s="69">
        <v>0</v>
      </c>
      <c r="C1677" s="69">
        <v>1</v>
      </c>
      <c r="D1677" s="69" t="s">
        <v>2179</v>
      </c>
      <c r="F1677" s="69">
        <v>0</v>
      </c>
      <c r="G1677" s="69">
        <v>1</v>
      </c>
      <c r="H1677" s="69" t="s">
        <v>321</v>
      </c>
      <c r="I1677" s="69">
        <v>300</v>
      </c>
      <c r="J1677" s="69">
        <v>366</v>
      </c>
      <c r="K1677" s="69">
        <v>2000</v>
      </c>
      <c r="M1677" s="69">
        <v>0</v>
      </c>
      <c r="O1677" s="69">
        <v>0</v>
      </c>
      <c r="P1677" s="69">
        <v>2</v>
      </c>
      <c r="Q1677" s="69">
        <v>0</v>
      </c>
      <c r="R1677" s="69">
        <v>1</v>
      </c>
      <c r="S1677" s="69">
        <v>0</v>
      </c>
      <c r="T1677" s="69">
        <v>0</v>
      </c>
      <c r="U1677" s="69">
        <v>0</v>
      </c>
      <c r="V1677" s="69">
        <v>0</v>
      </c>
      <c r="W1677" s="69">
        <v>0</v>
      </c>
      <c r="X1677" s="69">
        <v>0</v>
      </c>
      <c r="Y1677" s="69">
        <v>0</v>
      </c>
      <c r="Z1677" s="69">
        <v>26000</v>
      </c>
      <c r="AA1677" s="69">
        <v>2</v>
      </c>
      <c r="AB1677" s="69">
        <v>16</v>
      </c>
      <c r="AC1677" s="69">
        <v>0</v>
      </c>
      <c r="AD1677" s="69">
        <v>0</v>
      </c>
      <c r="AE1677" s="69">
        <v>0</v>
      </c>
      <c r="AF1677" s="69">
        <v>1</v>
      </c>
      <c r="AG1677" s="69">
        <v>0</v>
      </c>
      <c r="AH1677" s="69">
        <v>10</v>
      </c>
      <c r="AI1677" s="69">
        <v>0</v>
      </c>
      <c r="AJ1677" s="69">
        <v>3</v>
      </c>
      <c r="AK1677" s="69">
        <v>0</v>
      </c>
      <c r="AL1677" s="69">
        <v>0</v>
      </c>
      <c r="AM1677" s="69">
        <v>1</v>
      </c>
      <c r="AN1677" s="69">
        <v>1</v>
      </c>
      <c r="AO1677" s="69">
        <v>1</v>
      </c>
      <c r="AP1677" s="69">
        <v>3</v>
      </c>
      <c r="AQ1677" s="84">
        <v>0</v>
      </c>
      <c r="AR1677" s="69">
        <v>0</v>
      </c>
      <c r="AS1677" s="69">
        <v>0</v>
      </c>
      <c r="AT1677" s="69">
        <v>0</v>
      </c>
      <c r="AU1677" s="69">
        <v>0</v>
      </c>
      <c r="AV1677" s="69">
        <v>0</v>
      </c>
      <c r="AW1677" s="69">
        <v>0</v>
      </c>
      <c r="AX1677" s="69">
        <v>0</v>
      </c>
      <c r="AY1677" s="69">
        <v>0</v>
      </c>
      <c r="AZ1677" s="69">
        <v>0</v>
      </c>
      <c r="BA1677" s="69">
        <v>0</v>
      </c>
      <c r="BB1677" s="69">
        <v>0</v>
      </c>
      <c r="BC1677" s="69">
        <v>0</v>
      </c>
      <c r="BD1677" s="69">
        <v>0</v>
      </c>
      <c r="BE1677" s="69">
        <v>0</v>
      </c>
      <c r="BF1677" s="69">
        <v>0</v>
      </c>
      <c r="BG1677" s="69">
        <v>0</v>
      </c>
      <c r="BH1677" s="69">
        <v>0</v>
      </c>
      <c r="BI1677" s="69" t="s">
        <v>2180</v>
      </c>
      <c r="BK1677" s="69">
        <v>3</v>
      </c>
      <c r="BL1677" s="69">
        <v>2</v>
      </c>
      <c r="BM1677" s="69">
        <v>2</v>
      </c>
      <c r="BN1677" s="69">
        <v>31</v>
      </c>
      <c r="BO1677" s="89" t="s">
        <v>313</v>
      </c>
      <c r="BP1677" s="69">
        <v>3</v>
      </c>
      <c r="BQ1677" s="69">
        <v>10</v>
      </c>
      <c r="BR1677" s="69">
        <v>203</v>
      </c>
      <c r="BS1677" s="69">
        <v>3000</v>
      </c>
      <c r="BT1677" s="69">
        <v>0</v>
      </c>
      <c r="BU1677" s="69">
        <v>0</v>
      </c>
      <c r="BV1677" s="69">
        <v>1000</v>
      </c>
      <c r="BW1677" s="69">
        <v>0</v>
      </c>
      <c r="BY1677" s="69">
        <v>1</v>
      </c>
      <c r="BZ1677" s="69">
        <v>4</v>
      </c>
      <c r="CA1677" s="69">
        <v>31</v>
      </c>
      <c r="CB1677" s="94">
        <f>CB1670+1000</f>
        <v>173017</v>
      </c>
      <c r="CC1677" s="69">
        <v>1</v>
      </c>
      <c r="CD1677" s="69">
        <v>1</v>
      </c>
      <c r="CE1677" s="69">
        <v>1</v>
      </c>
      <c r="CF1677" s="69">
        <v>9999999</v>
      </c>
      <c r="CG1677" s="69">
        <v>0</v>
      </c>
      <c r="CH1677" s="69">
        <v>0</v>
      </c>
      <c r="CI1677" s="69">
        <v>1000</v>
      </c>
      <c r="CJ1677" s="69">
        <v>0</v>
      </c>
      <c r="CL1677" s="69">
        <v>0</v>
      </c>
      <c r="CM1677" s="69">
        <v>0</v>
      </c>
      <c r="CN1677" s="69">
        <v>0</v>
      </c>
      <c r="CO1677" s="89" t="s">
        <v>313</v>
      </c>
      <c r="CP1677" s="69">
        <v>0</v>
      </c>
      <c r="CQ1677" s="69">
        <v>0</v>
      </c>
      <c r="CR1677" s="69">
        <v>0</v>
      </c>
      <c r="CS1677" s="69">
        <v>0</v>
      </c>
      <c r="CT1677" s="69">
        <v>0</v>
      </c>
      <c r="CU1677" s="69">
        <v>0</v>
      </c>
      <c r="CV1677" s="69">
        <v>0</v>
      </c>
      <c r="CW1677" s="69">
        <v>0</v>
      </c>
      <c r="CZ1677" s="69">
        <v>0</v>
      </c>
      <c r="DA1677" s="69">
        <v>0</v>
      </c>
      <c r="DB1677" s="69">
        <v>0</v>
      </c>
      <c r="DC1677" s="69">
        <v>0</v>
      </c>
      <c r="DD1677" s="69">
        <v>0</v>
      </c>
      <c r="DE1677" s="69">
        <v>0</v>
      </c>
      <c r="DF1677" s="69">
        <v>0</v>
      </c>
      <c r="DG1677" s="69">
        <v>1</v>
      </c>
      <c r="DI1677" s="69" t="e">
        <v>#N/A</v>
      </c>
      <c r="DJ1677" s="69">
        <v>0</v>
      </c>
      <c r="DK1677" s="69" t="s">
        <v>3805</v>
      </c>
      <c r="DL1677" s="69"/>
      <c r="DM1677" s="69" t="s">
        <v>239</v>
      </c>
      <c r="DN1677" s="69" t="str">
        <f>"造成["&amp;INDEX(Sheet5!$L$2:$L$11,MATCH(BL1677,Sheet5!$J$2:$J$11,0))&amp;":"&amp;BR1677&amp;"*"&amp;BS1677/1000&amp;"]"&amp;INDEX(Sheet5!$I$2:$I$4,MATCH(BR1677,Sheet5!$H$2:$H$4,0))&amp;"的"&amp;INDEX(Sheet5!$K$2:$K$11,MATCH(BL1677,Sheet5!$J$2:$J$11,0))</f>
        <v>造成[ui.cs_orange:203*3]的物理伤害。</v>
      </c>
      <c r="DO1677" s="69"/>
      <c r="DP1677" s="69"/>
      <c r="DQ1677" s="69"/>
      <c r="DR1677" s="69" t="e">
        <f t="shared" si="318"/>
        <v>#N/A</v>
      </c>
      <c r="DS1677" s="90" t="e">
        <f>MATCH(A1677,Sheet5!D:D,0)</f>
        <v>#N/A</v>
      </c>
      <c r="DT1677" s="94" t="e">
        <f>MATCH(A1677,Sheet5!F:F,0)</f>
        <v>#N/A</v>
      </c>
      <c r="DU1677" s="69">
        <v>0</v>
      </c>
      <c r="DV1677" s="69">
        <v>0</v>
      </c>
      <c r="DW1677" s="69">
        <v>0</v>
      </c>
      <c r="DX1677" s="69">
        <v>0</v>
      </c>
      <c r="DY1677" s="69">
        <v>0</v>
      </c>
    </row>
    <row r="1678" spans="1:129" ht="14.25">
      <c r="A1678" s="69">
        <f t="shared" si="320"/>
        <v>153006</v>
      </c>
      <c r="B1678" s="69">
        <v>0</v>
      </c>
      <c r="C1678" s="69">
        <v>1</v>
      </c>
      <c r="D1678" s="78" t="s">
        <v>1575</v>
      </c>
      <c r="E1678" s="78" t="s">
        <v>1576</v>
      </c>
      <c r="F1678" s="69">
        <v>0</v>
      </c>
      <c r="G1678" s="69">
        <v>1</v>
      </c>
      <c r="H1678" s="69" t="s">
        <v>321</v>
      </c>
      <c r="I1678" s="69">
        <v>2000</v>
      </c>
      <c r="J1678" s="69" t="s">
        <v>1577</v>
      </c>
      <c r="K1678" s="69">
        <v>2000</v>
      </c>
      <c r="M1678" s="69">
        <v>0</v>
      </c>
      <c r="N1678" s="69" t="s">
        <v>1578</v>
      </c>
      <c r="O1678" s="69">
        <v>0</v>
      </c>
      <c r="P1678" s="69">
        <v>6</v>
      </c>
      <c r="Q1678" s="69">
        <v>0</v>
      </c>
      <c r="R1678" s="69">
        <v>1</v>
      </c>
      <c r="S1678" s="69">
        <v>0</v>
      </c>
      <c r="T1678" s="69">
        <v>0</v>
      </c>
      <c r="U1678" s="69">
        <v>0</v>
      </c>
      <c r="V1678" s="69">
        <v>0</v>
      </c>
      <c r="W1678" s="69">
        <v>0</v>
      </c>
      <c r="X1678" s="69">
        <v>0</v>
      </c>
      <c r="Y1678" s="69">
        <v>0</v>
      </c>
      <c r="Z1678" s="69">
        <v>11000</v>
      </c>
      <c r="AA1678" s="69">
        <v>1</v>
      </c>
      <c r="AB1678" s="69">
        <v>31</v>
      </c>
      <c r="AC1678" s="69">
        <v>0</v>
      </c>
      <c r="AD1678" s="69">
        <v>0</v>
      </c>
      <c r="AE1678" s="69">
        <v>0</v>
      </c>
      <c r="AF1678" s="69">
        <v>10</v>
      </c>
      <c r="AG1678" s="69">
        <v>0</v>
      </c>
      <c r="AH1678" s="69">
        <v>0</v>
      </c>
      <c r="AI1678" s="69">
        <v>0</v>
      </c>
      <c r="AJ1678" s="69">
        <v>0</v>
      </c>
      <c r="AK1678" s="69">
        <v>0</v>
      </c>
      <c r="AL1678" s="69">
        <v>0</v>
      </c>
      <c r="AM1678" s="69">
        <v>1</v>
      </c>
      <c r="AN1678" s="69">
        <v>1</v>
      </c>
      <c r="AO1678" s="69">
        <v>0</v>
      </c>
      <c r="AP1678" s="69">
        <v>0</v>
      </c>
      <c r="AQ1678" s="84">
        <v>0</v>
      </c>
      <c r="AR1678" s="69">
        <v>0</v>
      </c>
      <c r="AS1678" s="69">
        <v>0</v>
      </c>
      <c r="AT1678" s="69">
        <v>0</v>
      </c>
      <c r="AU1678" s="69">
        <v>0</v>
      </c>
      <c r="AV1678" s="69">
        <v>0</v>
      </c>
      <c r="AW1678" s="69">
        <v>0</v>
      </c>
      <c r="AX1678" s="69">
        <v>0</v>
      </c>
      <c r="AY1678" s="69">
        <v>0</v>
      </c>
      <c r="AZ1678" s="69">
        <v>0</v>
      </c>
      <c r="BA1678" s="69">
        <v>1</v>
      </c>
      <c r="BB1678" s="69">
        <v>-1</v>
      </c>
      <c r="BC1678" s="69">
        <v>0</v>
      </c>
      <c r="BD1678" s="69">
        <v>0</v>
      </c>
      <c r="BE1678" s="69">
        <v>0</v>
      </c>
      <c r="BF1678" s="69">
        <v>0</v>
      </c>
      <c r="BG1678" s="69">
        <v>1000</v>
      </c>
      <c r="BH1678" s="69">
        <v>0</v>
      </c>
      <c r="BI1678" s="69" t="s">
        <v>1579</v>
      </c>
      <c r="BK1678" s="69">
        <v>3</v>
      </c>
      <c r="BL1678" s="69">
        <v>11</v>
      </c>
      <c r="BM1678" s="69">
        <v>1</v>
      </c>
      <c r="BN1678" s="69">
        <v>31</v>
      </c>
      <c r="BO1678" s="89">
        <v>0</v>
      </c>
      <c r="BP1678" s="69">
        <v>6</v>
      </c>
      <c r="BQ1678" s="69">
        <v>1</v>
      </c>
      <c r="BR1678" s="69">
        <v>1</v>
      </c>
      <c r="BS1678" s="69">
        <f t="shared" si="321"/>
        <v>173002</v>
      </c>
      <c r="BT1678" s="69">
        <v>0</v>
      </c>
      <c r="BU1678" s="69">
        <v>0</v>
      </c>
      <c r="BV1678" s="69">
        <v>1000</v>
      </c>
      <c r="BW1678" s="69">
        <v>397</v>
      </c>
      <c r="BY1678" s="69">
        <v>11</v>
      </c>
      <c r="BZ1678" s="69">
        <v>1</v>
      </c>
      <c r="CA1678" s="69">
        <v>31</v>
      </c>
      <c r="CB1678" s="89">
        <v>0</v>
      </c>
      <c r="CC1678" s="69">
        <v>6</v>
      </c>
      <c r="CD1678" s="69">
        <v>1</v>
      </c>
      <c r="CE1678" s="69">
        <v>1</v>
      </c>
      <c r="CF1678" s="69">
        <f>CF1671+1000</f>
        <v>173003</v>
      </c>
      <c r="CG1678" s="69">
        <v>0</v>
      </c>
      <c r="CH1678" s="69">
        <v>0</v>
      </c>
      <c r="CI1678" s="69">
        <v>1000</v>
      </c>
      <c r="CJ1678" s="69">
        <v>0</v>
      </c>
      <c r="CL1678" s="69">
        <v>11</v>
      </c>
      <c r="CM1678" s="69">
        <v>1</v>
      </c>
      <c r="CN1678" s="69">
        <v>1</v>
      </c>
      <c r="CO1678" s="89">
        <v>0</v>
      </c>
      <c r="CP1678" s="69">
        <v>6</v>
      </c>
      <c r="CQ1678" s="69">
        <v>1</v>
      </c>
      <c r="CR1678" s="69">
        <v>1</v>
      </c>
      <c r="CS1678" s="94">
        <f>CS1671+1000</f>
        <v>173002</v>
      </c>
      <c r="CT1678" s="69">
        <v>0</v>
      </c>
      <c r="CU1678" s="69">
        <v>0</v>
      </c>
      <c r="CV1678" s="69">
        <v>1000</v>
      </c>
      <c r="CW1678" s="69">
        <v>0</v>
      </c>
      <c r="CZ1678" s="69">
        <v>0</v>
      </c>
      <c r="DA1678" s="69">
        <v>300</v>
      </c>
      <c r="DB1678" s="69">
        <v>0</v>
      </c>
      <c r="DC1678" s="69">
        <v>0</v>
      </c>
      <c r="DD1678" s="69">
        <v>0</v>
      </c>
      <c r="DE1678" s="69">
        <v>0</v>
      </c>
      <c r="DF1678" s="69">
        <v>0</v>
      </c>
      <c r="DG1678" s="69">
        <v>1</v>
      </c>
      <c r="DI1678" s="69" t="e">
        <f>INDEX(Sheet3!$E$78:$E$1130,MATCH(A1678,Sheet3!$D$78:$D$1130,0))</f>
        <v>#N/A</v>
      </c>
      <c r="DJ1678" s="69">
        <f>IFERROR(DI1678,F1678)</f>
        <v>0</v>
      </c>
      <c r="DK1678" s="69" t="s">
        <v>3805</v>
      </c>
      <c r="DL1678" s="69"/>
      <c r="DM1678" s="69" t="s">
        <v>1581</v>
      </c>
      <c r="DN1678" s="69" t="e">
        <f>"造成["&amp;INDEX(Sheet5!$L$2:$L$11,MATCH(BL1678,Sheet5!$J$2:$J$11,0))&amp;":"&amp;BR1678&amp;"*"&amp;BS1678/1000&amp;"]"&amp;INDEX(Sheet5!$I$2:$I$4,MATCH(BR1678,Sheet5!$H$2:$H$4,0))&amp;"的"&amp;INDEX(Sheet5!$K$2:$K$11,MATCH(BL1678,Sheet5!$J$2:$J$11,0))</f>
        <v>#N/A</v>
      </c>
      <c r="DO1678" s="69"/>
      <c r="DP1678" s="69"/>
      <c r="DQ1678" s="69"/>
      <c r="DR1678" s="69" t="e">
        <f t="shared" si="318"/>
        <v>#N/A</v>
      </c>
      <c r="DS1678" s="90" t="e">
        <f>MATCH(A1678,Sheet5!D:D,0)</f>
        <v>#N/A</v>
      </c>
      <c r="DT1678" s="94" t="e">
        <f>MATCH(A1678,Sheet5!F:F,0)</f>
        <v>#N/A</v>
      </c>
      <c r="DU1678" s="69">
        <v>0</v>
      </c>
      <c r="DV1678" s="69">
        <v>0</v>
      </c>
      <c r="DW1678" s="69">
        <v>0</v>
      </c>
      <c r="DX1678" s="69">
        <v>0</v>
      </c>
      <c r="DY1678" s="69">
        <v>0</v>
      </c>
    </row>
    <row r="1679" spans="1:129" ht="28.5">
      <c r="A1679" s="69">
        <f t="shared" si="320"/>
        <v>153007</v>
      </c>
      <c r="B1679" s="69">
        <v>0</v>
      </c>
      <c r="C1679" s="69">
        <v>1</v>
      </c>
      <c r="D1679" s="78" t="s">
        <v>1588</v>
      </c>
      <c r="E1679" s="78"/>
      <c r="F1679" s="69">
        <v>0</v>
      </c>
      <c r="G1679" s="69">
        <v>1</v>
      </c>
      <c r="I1679" s="69">
        <v>0</v>
      </c>
      <c r="J1679" s="69">
        <v>0</v>
      </c>
      <c r="K1679" s="69">
        <v>0</v>
      </c>
      <c r="M1679" s="69">
        <v>72</v>
      </c>
      <c r="N1679" s="69" t="s">
        <v>518</v>
      </c>
      <c r="O1679" s="69">
        <v>0</v>
      </c>
      <c r="P1679" s="69">
        <v>6</v>
      </c>
      <c r="Q1679" s="69">
        <v>0</v>
      </c>
      <c r="R1679" s="69">
        <v>1</v>
      </c>
      <c r="S1679" s="69">
        <v>0</v>
      </c>
      <c r="T1679" s="69">
        <v>0</v>
      </c>
      <c r="U1679" s="69">
        <v>0</v>
      </c>
      <c r="V1679" s="69">
        <v>0</v>
      </c>
      <c r="W1679" s="69">
        <v>0</v>
      </c>
      <c r="X1679" s="69">
        <v>0</v>
      </c>
      <c r="Y1679" s="69">
        <v>0</v>
      </c>
      <c r="Z1679" s="69">
        <v>60000</v>
      </c>
      <c r="AA1679" s="69">
        <v>1</v>
      </c>
      <c r="AB1679" s="69">
        <v>31</v>
      </c>
      <c r="AC1679" s="69">
        <v>0</v>
      </c>
      <c r="AD1679" s="69">
        <v>0</v>
      </c>
      <c r="AE1679" s="69">
        <v>0</v>
      </c>
      <c r="AF1679" s="69">
        <v>1</v>
      </c>
      <c r="AG1679" s="69">
        <v>0</v>
      </c>
      <c r="AH1679" s="69">
        <v>1</v>
      </c>
      <c r="AI1679" s="69">
        <v>0</v>
      </c>
      <c r="AJ1679" s="69">
        <v>0</v>
      </c>
      <c r="AK1679" s="69">
        <v>0</v>
      </c>
      <c r="AL1679" s="69">
        <v>0</v>
      </c>
      <c r="AM1679" s="69">
        <v>1</v>
      </c>
      <c r="AN1679" s="69">
        <v>1</v>
      </c>
      <c r="AO1679" s="69">
        <v>0</v>
      </c>
      <c r="AP1679" s="69">
        <v>0</v>
      </c>
      <c r="AQ1679" s="84">
        <v>0</v>
      </c>
      <c r="AR1679" s="69">
        <v>0</v>
      </c>
      <c r="AS1679" s="69">
        <v>0</v>
      </c>
      <c r="AT1679" s="69">
        <v>0</v>
      </c>
      <c r="AU1679" s="69">
        <v>0</v>
      </c>
      <c r="AV1679" s="69">
        <v>0</v>
      </c>
      <c r="AW1679" s="69">
        <v>0</v>
      </c>
      <c r="AX1679" s="69">
        <v>0</v>
      </c>
      <c r="AY1679" s="69">
        <v>0</v>
      </c>
      <c r="AZ1679" s="69">
        <v>0</v>
      </c>
      <c r="BA1679" s="69">
        <v>1</v>
      </c>
      <c r="BB1679" s="69">
        <v>-1</v>
      </c>
      <c r="BC1679" s="69">
        <v>0</v>
      </c>
      <c r="BD1679" s="69">
        <v>0</v>
      </c>
      <c r="BE1679" s="69">
        <v>0</v>
      </c>
      <c r="BF1679" s="69">
        <v>0</v>
      </c>
      <c r="BG1679" s="69">
        <v>0</v>
      </c>
      <c r="BH1679" s="69">
        <v>0</v>
      </c>
      <c r="BK1679" s="69">
        <v>3</v>
      </c>
      <c r="BL1679" s="69">
        <v>11</v>
      </c>
      <c r="BM1679" s="69">
        <v>1</v>
      </c>
      <c r="BN1679" s="69">
        <v>31</v>
      </c>
      <c r="BO1679" s="89">
        <v>0</v>
      </c>
      <c r="BP1679" s="69">
        <v>1</v>
      </c>
      <c r="BQ1679" s="69">
        <v>1</v>
      </c>
      <c r="BR1679" s="69">
        <v>1</v>
      </c>
      <c r="BS1679" s="69">
        <f t="shared" si="321"/>
        <v>173015</v>
      </c>
      <c r="BT1679" s="69">
        <v>0</v>
      </c>
      <c r="BU1679" s="69">
        <v>0</v>
      </c>
      <c r="BV1679" s="69">
        <v>1000</v>
      </c>
      <c r="BW1679" s="69">
        <v>73</v>
      </c>
      <c r="BY1679" s="69">
        <v>0</v>
      </c>
      <c r="BZ1679" s="69">
        <v>0</v>
      </c>
      <c r="CA1679" s="69">
        <v>31</v>
      </c>
      <c r="CB1679" s="89">
        <v>0</v>
      </c>
      <c r="CC1679" s="69">
        <v>0</v>
      </c>
      <c r="CD1679" s="69">
        <v>0</v>
      </c>
      <c r="CE1679" s="69">
        <v>0</v>
      </c>
      <c r="CF1679" s="69">
        <v>0</v>
      </c>
      <c r="CG1679" s="69">
        <v>0</v>
      </c>
      <c r="CH1679" s="69">
        <v>0</v>
      </c>
      <c r="CI1679" s="69">
        <v>0</v>
      </c>
      <c r="CJ1679" s="69">
        <v>0</v>
      </c>
      <c r="CL1679" s="69">
        <v>0</v>
      </c>
      <c r="CM1679" s="69">
        <v>0</v>
      </c>
      <c r="CN1679" s="69">
        <v>0</v>
      </c>
      <c r="CO1679" s="89">
        <v>0</v>
      </c>
      <c r="CP1679" s="69">
        <v>0</v>
      </c>
      <c r="CQ1679" s="69">
        <v>0</v>
      </c>
      <c r="CR1679" s="69">
        <v>0</v>
      </c>
      <c r="CS1679" s="69">
        <v>0</v>
      </c>
      <c r="CT1679" s="69">
        <v>0</v>
      </c>
      <c r="CU1679" s="69">
        <v>0</v>
      </c>
      <c r="CV1679" s="69">
        <v>0</v>
      </c>
      <c r="CW1679" s="69">
        <v>0</v>
      </c>
      <c r="CZ1679" s="69">
        <v>294</v>
      </c>
      <c r="DA1679" s="69">
        <v>-79</v>
      </c>
      <c r="DB1679" s="69">
        <v>0</v>
      </c>
      <c r="DC1679" s="69">
        <v>0</v>
      </c>
      <c r="DD1679" s="69">
        <v>0</v>
      </c>
      <c r="DE1679" s="69">
        <v>0</v>
      </c>
      <c r="DF1679" s="69">
        <v>0</v>
      </c>
      <c r="DG1679" s="69">
        <v>1</v>
      </c>
      <c r="DI1679" s="69" t="e">
        <f>INDEX(Sheet3!$E$78:$E$1130,MATCH(A1679,Sheet3!$D$78:$D$1130,0))</f>
        <v>#N/A</v>
      </c>
      <c r="DJ1679" s="69">
        <f>IFERROR(DI1679,F1679)</f>
        <v>0</v>
      </c>
      <c r="DK1679" s="69" t="s">
        <v>1589</v>
      </c>
      <c r="DL1679" s="69"/>
      <c r="DM1679" s="69" t="s">
        <v>239</v>
      </c>
      <c r="DN1679" s="69" t="e">
        <f>"造成["&amp;INDEX(Sheet5!$L$2:$L$11,MATCH(BL1679,Sheet5!$J$2:$J$11,0))&amp;":"&amp;BR1679&amp;"*"&amp;BS1679/1000&amp;"]"&amp;INDEX(Sheet5!$I$2:$I$4,MATCH(BR1679,Sheet5!$H$2:$H$4,0))&amp;"的"&amp;INDEX(Sheet5!$K$2:$K$11,MATCH(BL1679,Sheet5!$J$2:$J$11,0))</f>
        <v>#N/A</v>
      </c>
      <c r="DO1679" s="69"/>
      <c r="DP1679" s="69"/>
      <c r="DQ1679" s="69"/>
      <c r="DR1679" s="69" t="e">
        <f t="shared" ref="DR1679:DR1710" si="322">MATCH(A1679,$DX$51:$DX$69,0)</f>
        <v>#N/A</v>
      </c>
      <c r="DS1679" s="90" t="e">
        <f>MATCH(A1679,Sheet5!D:D,0)</f>
        <v>#N/A</v>
      </c>
      <c r="DT1679" s="94" t="e">
        <f>MATCH(A1679,Sheet5!F:F,0)</f>
        <v>#N/A</v>
      </c>
      <c r="DU1679" s="69">
        <v>0</v>
      </c>
      <c r="DV1679" s="69">
        <v>0</v>
      </c>
      <c r="DW1679" s="69">
        <v>0</v>
      </c>
      <c r="DX1679" s="69">
        <v>0</v>
      </c>
      <c r="DY1679" s="69">
        <v>0</v>
      </c>
    </row>
    <row r="1680" spans="1:129" ht="28.5">
      <c r="A1680" s="69">
        <f t="shared" si="320"/>
        <v>154001</v>
      </c>
      <c r="B1680" s="69">
        <v>0</v>
      </c>
      <c r="C1680" s="69">
        <v>1</v>
      </c>
      <c r="D1680" s="78" t="s">
        <v>1738</v>
      </c>
      <c r="E1680" s="78"/>
      <c r="F1680" s="69">
        <v>0</v>
      </c>
      <c r="G1680" s="69">
        <v>0</v>
      </c>
      <c r="H1680" s="69" t="s">
        <v>507</v>
      </c>
      <c r="I1680" s="69">
        <v>0</v>
      </c>
      <c r="J1680" s="69">
        <v>533</v>
      </c>
      <c r="K1680" s="69">
        <v>0</v>
      </c>
      <c r="M1680" s="69">
        <v>0</v>
      </c>
      <c r="O1680" s="69">
        <v>0</v>
      </c>
      <c r="P1680" s="69">
        <v>6</v>
      </c>
      <c r="Q1680" s="69">
        <v>0</v>
      </c>
      <c r="R1680" s="69">
        <v>2</v>
      </c>
      <c r="S1680" s="69">
        <v>1</v>
      </c>
      <c r="T1680" s="69">
        <v>100</v>
      </c>
      <c r="U1680" s="69">
        <v>50</v>
      </c>
      <c r="V1680" s="69">
        <v>0</v>
      </c>
      <c r="W1680" s="69">
        <v>0</v>
      </c>
      <c r="X1680" s="69">
        <v>0</v>
      </c>
      <c r="Y1680" s="69">
        <v>0</v>
      </c>
      <c r="Z1680" s="69">
        <v>15000</v>
      </c>
      <c r="AA1680" s="69">
        <v>1</v>
      </c>
      <c r="AB1680" s="69">
        <v>31</v>
      </c>
      <c r="AC1680" s="69">
        <v>0</v>
      </c>
      <c r="AD1680" s="69">
        <v>0</v>
      </c>
      <c r="AE1680" s="69">
        <v>0</v>
      </c>
      <c r="AF1680" s="69">
        <v>10</v>
      </c>
      <c r="AG1680" s="69">
        <v>0</v>
      </c>
      <c r="AH1680" s="69">
        <v>16</v>
      </c>
      <c r="AI1680" s="69">
        <v>0</v>
      </c>
      <c r="AJ1680" s="69">
        <v>3</v>
      </c>
      <c r="AK1680" s="69">
        <v>0</v>
      </c>
      <c r="AL1680" s="69">
        <v>0</v>
      </c>
      <c r="AM1680" s="69">
        <v>1</v>
      </c>
      <c r="AN1680" s="69">
        <v>1</v>
      </c>
      <c r="AO1680" s="69">
        <v>0</v>
      </c>
      <c r="AP1680" s="69">
        <v>0</v>
      </c>
      <c r="AQ1680" s="84">
        <v>0</v>
      </c>
      <c r="AR1680" s="69">
        <v>0</v>
      </c>
      <c r="AS1680" s="69">
        <v>0</v>
      </c>
      <c r="AT1680" s="69">
        <v>0</v>
      </c>
      <c r="AU1680" s="69">
        <v>0</v>
      </c>
      <c r="AV1680" s="69">
        <v>0</v>
      </c>
      <c r="AW1680" s="69">
        <v>0</v>
      </c>
      <c r="AX1680" s="69">
        <v>0</v>
      </c>
      <c r="AY1680" s="69">
        <v>0</v>
      </c>
      <c r="AZ1680" s="69">
        <v>0</v>
      </c>
      <c r="BA1680" s="69">
        <v>0</v>
      </c>
      <c r="BB1680" s="69">
        <v>0</v>
      </c>
      <c r="BC1680" s="69">
        <v>0</v>
      </c>
      <c r="BD1680" s="69">
        <v>0</v>
      </c>
      <c r="BE1680" s="69">
        <v>0</v>
      </c>
      <c r="BF1680" s="69">
        <v>0</v>
      </c>
      <c r="BG1680" s="69">
        <v>0</v>
      </c>
      <c r="BH1680" s="69">
        <v>0</v>
      </c>
      <c r="BI1680" s="69" t="s">
        <v>1739</v>
      </c>
      <c r="BK1680" s="69">
        <v>3</v>
      </c>
      <c r="BL1680" s="69">
        <v>29</v>
      </c>
      <c r="BM1680" s="69">
        <v>1</v>
      </c>
      <c r="BN1680" s="69">
        <v>31</v>
      </c>
      <c r="BO1680" s="89">
        <v>0</v>
      </c>
      <c r="BP1680" s="69">
        <v>1</v>
      </c>
      <c r="BQ1680" s="69">
        <v>6</v>
      </c>
      <c r="BR1680" s="69">
        <v>1</v>
      </c>
      <c r="BS1680" s="69">
        <f t="shared" si="321"/>
        <v>154014</v>
      </c>
      <c r="BT1680" s="69">
        <v>1</v>
      </c>
      <c r="BU1680" s="69">
        <v>6</v>
      </c>
      <c r="BV1680" s="69">
        <v>1000</v>
      </c>
      <c r="BW1680" s="69">
        <v>0</v>
      </c>
      <c r="BY1680" s="69">
        <v>29</v>
      </c>
      <c r="BZ1680" s="69">
        <v>1</v>
      </c>
      <c r="CA1680" s="69">
        <v>31</v>
      </c>
      <c r="CB1680" s="89">
        <v>0</v>
      </c>
      <c r="CC1680" s="69">
        <v>1</v>
      </c>
      <c r="CD1680" s="69">
        <v>6</v>
      </c>
      <c r="CE1680" s="69">
        <v>1</v>
      </c>
      <c r="CF1680" s="69">
        <f>CF1673+1000</f>
        <v>154015</v>
      </c>
      <c r="CG1680" s="69">
        <v>1</v>
      </c>
      <c r="CH1680" s="69">
        <v>6</v>
      </c>
      <c r="CI1680" s="69">
        <v>1000</v>
      </c>
      <c r="CJ1680" s="69">
        <v>0</v>
      </c>
      <c r="CL1680" s="69">
        <v>29</v>
      </c>
      <c r="CM1680" s="69">
        <v>1</v>
      </c>
      <c r="CN1680" s="69">
        <v>31</v>
      </c>
      <c r="CO1680" s="89">
        <v>0</v>
      </c>
      <c r="CP1680" s="69">
        <v>1</v>
      </c>
      <c r="CQ1680" s="69">
        <v>6</v>
      </c>
      <c r="CR1680" s="69">
        <v>1</v>
      </c>
      <c r="CS1680" s="69">
        <f>CS1673+1000</f>
        <v>154016</v>
      </c>
      <c r="CT1680" s="69">
        <v>1</v>
      </c>
      <c r="CU1680" s="69">
        <v>6</v>
      </c>
      <c r="CV1680" s="69">
        <v>1000</v>
      </c>
      <c r="CW1680" s="69">
        <v>0</v>
      </c>
      <c r="CZ1680" s="69">
        <v>0</v>
      </c>
      <c r="DA1680" s="69">
        <v>0</v>
      </c>
      <c r="DB1680" s="69">
        <v>0</v>
      </c>
      <c r="DC1680" s="69">
        <v>0</v>
      </c>
      <c r="DD1680" s="69">
        <v>0</v>
      </c>
      <c r="DE1680" s="69">
        <v>0</v>
      </c>
      <c r="DF1680" s="69">
        <v>0</v>
      </c>
      <c r="DG1680" s="69">
        <v>1</v>
      </c>
      <c r="DI1680" s="69"/>
      <c r="DJ1680" s="69"/>
      <c r="DK1680" s="69" t="s">
        <v>3805</v>
      </c>
      <c r="DL1680" s="69"/>
      <c r="DM1680" s="69" t="s">
        <v>239</v>
      </c>
      <c r="DN1680" s="69" t="e">
        <f>"造成["&amp;INDEX(Sheet5!$L$2:$L$11,MATCH(BL1680,Sheet5!$J$2:$J$11,0))&amp;":"&amp;BR1680&amp;"*"&amp;BS1680/1000&amp;"]"&amp;INDEX(Sheet5!$I$2:$I$4,MATCH(BR1680,Sheet5!$H$2:$H$4,0))&amp;"的"&amp;INDEX(Sheet5!$K$2:$K$11,MATCH(BL1680,Sheet5!$J$2:$J$11,0))</f>
        <v>#N/A</v>
      </c>
      <c r="DO1680" s="69"/>
      <c r="DP1680" s="69"/>
      <c r="DQ1680" s="69"/>
      <c r="DR1680" s="69" t="e">
        <f t="shared" si="322"/>
        <v>#N/A</v>
      </c>
      <c r="DS1680" s="90" t="e">
        <f>MATCH(A1680,Sheet5!D:D,0)</f>
        <v>#N/A</v>
      </c>
      <c r="DT1680" s="94" t="e">
        <f>MATCH(A1680,Sheet5!F:F,0)</f>
        <v>#N/A</v>
      </c>
      <c r="DU1680" s="69">
        <v>0</v>
      </c>
      <c r="DV1680" s="69">
        <v>0</v>
      </c>
      <c r="DW1680" s="69">
        <v>0</v>
      </c>
      <c r="DX1680" s="69">
        <v>0</v>
      </c>
      <c r="DY1680" s="69">
        <v>0</v>
      </c>
    </row>
    <row r="1681" spans="1:129" ht="14.25">
      <c r="A1681" s="69">
        <f t="shared" ref="A1681:A1687" si="323">A1674+1000</f>
        <v>154002</v>
      </c>
      <c r="B1681" s="69">
        <v>0</v>
      </c>
      <c r="C1681" s="69">
        <v>1</v>
      </c>
      <c r="D1681" s="78" t="s">
        <v>1751</v>
      </c>
      <c r="E1681" s="78"/>
      <c r="F1681" s="69">
        <v>0</v>
      </c>
      <c r="G1681" s="69">
        <v>0</v>
      </c>
      <c r="H1681" s="69" t="s">
        <v>1019</v>
      </c>
      <c r="I1681" s="69">
        <v>0</v>
      </c>
      <c r="J1681" s="69">
        <v>0</v>
      </c>
      <c r="K1681" s="69">
        <v>2000</v>
      </c>
      <c r="M1681" s="69">
        <v>0</v>
      </c>
      <c r="O1681" s="69">
        <v>0</v>
      </c>
      <c r="P1681" s="69">
        <v>6</v>
      </c>
      <c r="Q1681" s="69">
        <v>0</v>
      </c>
      <c r="R1681" s="69">
        <v>1</v>
      </c>
      <c r="S1681" s="69">
        <v>0</v>
      </c>
      <c r="T1681" s="69">
        <v>0</v>
      </c>
      <c r="U1681" s="69">
        <v>0</v>
      </c>
      <c r="V1681" s="69">
        <v>0</v>
      </c>
      <c r="W1681" s="69">
        <v>0</v>
      </c>
      <c r="X1681" s="69">
        <v>0</v>
      </c>
      <c r="Y1681" s="69">
        <v>0</v>
      </c>
      <c r="Z1681" s="69">
        <v>99999999</v>
      </c>
      <c r="AA1681" s="69">
        <v>1</v>
      </c>
      <c r="AB1681" s="69">
        <v>31</v>
      </c>
      <c r="AC1681" s="69">
        <v>0</v>
      </c>
      <c r="AD1681" s="69">
        <v>0</v>
      </c>
      <c r="AE1681" s="69">
        <v>0</v>
      </c>
      <c r="AF1681" s="69">
        <v>3</v>
      </c>
      <c r="AG1681" s="69">
        <v>0</v>
      </c>
      <c r="AH1681" s="69">
        <v>5</v>
      </c>
      <c r="AI1681" s="69">
        <v>603</v>
      </c>
      <c r="AJ1681" s="69">
        <v>3</v>
      </c>
      <c r="AK1681" s="69">
        <v>0.5</v>
      </c>
      <c r="AL1681" s="69">
        <v>-1</v>
      </c>
      <c r="AM1681" s="69">
        <v>1</v>
      </c>
      <c r="AN1681" s="69">
        <v>1</v>
      </c>
      <c r="AO1681" s="69">
        <v>0</v>
      </c>
      <c r="AP1681" s="69">
        <v>0</v>
      </c>
      <c r="AQ1681" s="84">
        <v>0</v>
      </c>
      <c r="AR1681" s="69">
        <v>0</v>
      </c>
      <c r="AS1681" s="69">
        <v>0</v>
      </c>
      <c r="AT1681" s="69">
        <v>0</v>
      </c>
      <c r="AU1681" s="69">
        <v>0</v>
      </c>
      <c r="AV1681" s="69">
        <v>0</v>
      </c>
      <c r="AW1681" s="69">
        <v>0</v>
      </c>
      <c r="AX1681" s="69">
        <v>0</v>
      </c>
      <c r="AY1681" s="69">
        <v>0</v>
      </c>
      <c r="AZ1681" s="69">
        <v>0</v>
      </c>
      <c r="BA1681" s="69">
        <v>1</v>
      </c>
      <c r="BB1681" s="69">
        <v>-1</v>
      </c>
      <c r="BC1681" s="69">
        <v>0</v>
      </c>
      <c r="BD1681" s="69">
        <v>0</v>
      </c>
      <c r="BE1681" s="69">
        <v>0</v>
      </c>
      <c r="BF1681" s="69">
        <v>0</v>
      </c>
      <c r="BG1681" s="69">
        <v>0</v>
      </c>
      <c r="BH1681" s="69">
        <v>0</v>
      </c>
      <c r="BI1681" s="69" t="s">
        <v>1752</v>
      </c>
      <c r="BK1681" s="69">
        <v>3</v>
      </c>
      <c r="BL1681" s="69">
        <v>29</v>
      </c>
      <c r="BM1681" s="69">
        <v>1</v>
      </c>
      <c r="BN1681" s="69">
        <v>31</v>
      </c>
      <c r="BO1681" s="89">
        <v>0</v>
      </c>
      <c r="BP1681" s="69">
        <v>1</v>
      </c>
      <c r="BQ1681" s="69">
        <v>2</v>
      </c>
      <c r="BR1681" s="69">
        <v>1</v>
      </c>
      <c r="BS1681" s="69">
        <f t="shared" ref="BS1681:BS1687" si="324">BS1674+1000</f>
        <v>174013</v>
      </c>
      <c r="BT1681" s="69">
        <v>0</v>
      </c>
      <c r="BU1681" s="69">
        <v>2</v>
      </c>
      <c r="BV1681" s="69">
        <v>1000</v>
      </c>
      <c r="BW1681" s="69">
        <v>357</v>
      </c>
      <c r="BY1681" s="69">
        <v>29</v>
      </c>
      <c r="BZ1681" s="69">
        <v>1</v>
      </c>
      <c r="CA1681" s="69">
        <v>31</v>
      </c>
      <c r="CB1681" s="89">
        <v>0</v>
      </c>
      <c r="CC1681" s="69">
        <v>1</v>
      </c>
      <c r="CD1681" s="69">
        <v>10</v>
      </c>
      <c r="CE1681" s="69">
        <v>1</v>
      </c>
      <c r="CF1681" s="69">
        <f>CF1674+1000</f>
        <v>174014</v>
      </c>
      <c r="CG1681" s="69">
        <v>0</v>
      </c>
      <c r="CH1681" s="69">
        <v>2</v>
      </c>
      <c r="CI1681" s="69">
        <v>1000</v>
      </c>
      <c r="CJ1681" s="69">
        <v>0</v>
      </c>
      <c r="CL1681" s="69">
        <v>0</v>
      </c>
      <c r="CM1681" s="69">
        <v>0</v>
      </c>
      <c r="CN1681" s="69">
        <v>0</v>
      </c>
      <c r="CO1681" s="89">
        <v>0</v>
      </c>
      <c r="CP1681" s="69">
        <v>0</v>
      </c>
      <c r="CQ1681" s="69">
        <v>0</v>
      </c>
      <c r="CR1681" s="69">
        <v>0</v>
      </c>
      <c r="CS1681" s="69">
        <v>0</v>
      </c>
      <c r="CT1681" s="89">
        <v>0</v>
      </c>
      <c r="CU1681" s="69">
        <v>0</v>
      </c>
      <c r="CV1681" s="69">
        <v>0</v>
      </c>
      <c r="CW1681" s="69">
        <v>0</v>
      </c>
      <c r="CZ1681" s="69">
        <v>0</v>
      </c>
      <c r="DA1681" s="69">
        <v>0</v>
      </c>
      <c r="DB1681" s="69">
        <v>0</v>
      </c>
      <c r="DC1681" s="69">
        <v>0</v>
      </c>
      <c r="DD1681" s="69">
        <v>0</v>
      </c>
      <c r="DE1681" s="69">
        <v>0</v>
      </c>
      <c r="DF1681" s="69">
        <v>0</v>
      </c>
      <c r="DG1681" s="69">
        <v>1</v>
      </c>
      <c r="DI1681" s="69"/>
      <c r="DJ1681" s="69"/>
      <c r="DK1681" s="69" t="s">
        <v>3805</v>
      </c>
      <c r="DL1681" s="69"/>
      <c r="DM1681" s="69" t="s">
        <v>239</v>
      </c>
      <c r="DN1681" s="69" t="e">
        <f>"造成["&amp;INDEX(Sheet5!$L$2:$L$11,MATCH(BL1681,Sheet5!$J$2:$J$11,0))&amp;":"&amp;BR1681&amp;"*"&amp;BS1681/1000&amp;"]"&amp;INDEX(Sheet5!$I$2:$I$4,MATCH(BR1681,Sheet5!$H$2:$H$4,0))&amp;"的"&amp;INDEX(Sheet5!$K$2:$K$11,MATCH(BL1681,Sheet5!$J$2:$J$11,0))</f>
        <v>#N/A</v>
      </c>
      <c r="DO1681" s="69"/>
      <c r="DP1681" s="69"/>
      <c r="DQ1681" s="69"/>
      <c r="DR1681" s="69" t="e">
        <f t="shared" si="322"/>
        <v>#N/A</v>
      </c>
      <c r="DS1681" s="90" t="e">
        <f>MATCH(A1681,Sheet5!D:D,0)</f>
        <v>#N/A</v>
      </c>
      <c r="DT1681" s="94" t="e">
        <f>MATCH(A1681,Sheet5!F:F,0)</f>
        <v>#N/A</v>
      </c>
      <c r="DU1681" s="69">
        <v>0</v>
      </c>
      <c r="DV1681" s="69">
        <v>0</v>
      </c>
      <c r="DW1681" s="69">
        <v>0</v>
      </c>
      <c r="DX1681" s="69">
        <v>0</v>
      </c>
      <c r="DY1681" s="69">
        <v>0</v>
      </c>
    </row>
    <row r="1682" spans="1:129" ht="14.25">
      <c r="A1682" s="69">
        <f t="shared" si="323"/>
        <v>154003</v>
      </c>
      <c r="B1682" s="69">
        <v>0</v>
      </c>
      <c r="C1682" s="69">
        <v>1</v>
      </c>
      <c r="D1682" s="69" t="s">
        <v>2171</v>
      </c>
      <c r="E1682" s="69" t="s">
        <v>239</v>
      </c>
      <c r="F1682" s="69">
        <v>0</v>
      </c>
      <c r="G1682" s="69">
        <v>1</v>
      </c>
      <c r="H1682" s="69" t="s">
        <v>852</v>
      </c>
      <c r="I1682" s="69">
        <v>1000</v>
      </c>
      <c r="J1682" s="69">
        <v>966</v>
      </c>
      <c r="K1682" s="69">
        <v>1500</v>
      </c>
      <c r="M1682" s="69">
        <v>349</v>
      </c>
      <c r="N1682" s="69" t="s">
        <v>518</v>
      </c>
      <c r="O1682" s="69">
        <v>0</v>
      </c>
      <c r="P1682" s="69">
        <v>6</v>
      </c>
      <c r="Q1682" s="69">
        <v>0</v>
      </c>
      <c r="R1682" s="69">
        <v>1</v>
      </c>
      <c r="S1682" s="69">
        <v>0</v>
      </c>
      <c r="T1682" s="69">
        <v>0</v>
      </c>
      <c r="U1682" s="69">
        <v>0</v>
      </c>
      <c r="V1682" s="69">
        <v>0</v>
      </c>
      <c r="W1682" s="69">
        <v>0</v>
      </c>
      <c r="X1682" s="69">
        <v>5</v>
      </c>
      <c r="Y1682" s="69">
        <v>5</v>
      </c>
      <c r="Z1682" s="69">
        <v>5000</v>
      </c>
      <c r="AA1682" s="69">
        <v>2</v>
      </c>
      <c r="AB1682" s="69">
        <v>31</v>
      </c>
      <c r="AC1682" s="69">
        <v>0</v>
      </c>
      <c r="AD1682" s="69">
        <v>0</v>
      </c>
      <c r="AE1682" s="69">
        <v>0</v>
      </c>
      <c r="AF1682" s="69">
        <v>10</v>
      </c>
      <c r="AG1682" s="69">
        <v>0</v>
      </c>
      <c r="AH1682" s="69">
        <v>10</v>
      </c>
      <c r="AI1682" s="69">
        <v>0</v>
      </c>
      <c r="AJ1682" s="69">
        <v>0</v>
      </c>
      <c r="AK1682" s="69">
        <v>0</v>
      </c>
      <c r="AL1682" s="69">
        <v>0</v>
      </c>
      <c r="AM1682" s="69">
        <v>1</v>
      </c>
      <c r="AN1682" s="69">
        <v>1</v>
      </c>
      <c r="AO1682" s="69">
        <v>0</v>
      </c>
      <c r="AP1682" s="69">
        <v>0</v>
      </c>
      <c r="AQ1682" s="84">
        <v>0</v>
      </c>
      <c r="AR1682" s="69">
        <v>0</v>
      </c>
      <c r="AS1682" s="69">
        <v>0</v>
      </c>
      <c r="AT1682" s="69">
        <v>0</v>
      </c>
      <c r="AU1682" s="69">
        <v>0</v>
      </c>
      <c r="AV1682" s="69">
        <v>0</v>
      </c>
      <c r="AW1682" s="69">
        <v>0</v>
      </c>
      <c r="AX1682" s="69">
        <v>0</v>
      </c>
      <c r="AY1682" s="69">
        <v>0</v>
      </c>
      <c r="AZ1682" s="69">
        <v>0</v>
      </c>
      <c r="BA1682" s="69">
        <v>1</v>
      </c>
      <c r="BB1682" s="69">
        <v>-1</v>
      </c>
      <c r="BC1682" s="69">
        <v>0</v>
      </c>
      <c r="BD1682" s="69">
        <v>0</v>
      </c>
      <c r="BE1682" s="69">
        <v>0</v>
      </c>
      <c r="BF1682" s="69">
        <v>0</v>
      </c>
      <c r="BG1682" s="69">
        <v>0</v>
      </c>
      <c r="BH1682" s="69">
        <v>0</v>
      </c>
      <c r="BI1682" s="69" t="s">
        <v>2172</v>
      </c>
      <c r="BK1682" s="69">
        <v>3</v>
      </c>
      <c r="BL1682" s="69">
        <v>11</v>
      </c>
      <c r="BM1682" s="69">
        <v>1</v>
      </c>
      <c r="BN1682" s="69">
        <v>31</v>
      </c>
      <c r="BO1682" s="89">
        <v>0</v>
      </c>
      <c r="BP1682" s="69">
        <v>2</v>
      </c>
      <c r="BQ1682" s="69">
        <v>1</v>
      </c>
      <c r="BR1682" s="69">
        <v>1</v>
      </c>
      <c r="BS1682" s="69">
        <f t="shared" si="324"/>
        <v>174016</v>
      </c>
      <c r="BT1682" s="69">
        <v>0</v>
      </c>
      <c r="BU1682" s="69">
        <v>2</v>
      </c>
      <c r="BV1682" s="69">
        <v>1000</v>
      </c>
      <c r="BW1682" s="69">
        <v>350</v>
      </c>
      <c r="BY1682" s="69">
        <v>0</v>
      </c>
      <c r="BZ1682" s="69">
        <v>0</v>
      </c>
      <c r="CA1682" s="69">
        <v>31</v>
      </c>
      <c r="CB1682" s="89">
        <v>0</v>
      </c>
      <c r="CC1682" s="69">
        <v>0</v>
      </c>
      <c r="CD1682" s="69">
        <v>0</v>
      </c>
      <c r="CE1682" s="69">
        <v>0</v>
      </c>
      <c r="CF1682" s="69">
        <v>0</v>
      </c>
      <c r="CG1682" s="69">
        <v>0</v>
      </c>
      <c r="CH1682" s="69">
        <v>0</v>
      </c>
      <c r="CI1682" s="69">
        <v>0</v>
      </c>
      <c r="CJ1682" s="69">
        <v>0</v>
      </c>
      <c r="CL1682" s="69">
        <v>0</v>
      </c>
      <c r="CM1682" s="69">
        <v>0</v>
      </c>
      <c r="CN1682" s="69">
        <v>0</v>
      </c>
      <c r="CO1682" s="89">
        <v>0</v>
      </c>
      <c r="CP1682" s="69">
        <v>0</v>
      </c>
      <c r="CQ1682" s="69">
        <v>0</v>
      </c>
      <c r="CR1682" s="69">
        <v>0</v>
      </c>
      <c r="CS1682" s="69">
        <v>0</v>
      </c>
      <c r="CT1682" s="69">
        <v>0</v>
      </c>
      <c r="CU1682" s="69">
        <v>0</v>
      </c>
      <c r="CV1682" s="69">
        <v>0</v>
      </c>
      <c r="CW1682" s="69">
        <v>0</v>
      </c>
      <c r="CZ1682" s="69">
        <v>0</v>
      </c>
      <c r="DA1682" s="69">
        <v>0</v>
      </c>
      <c r="DB1682" s="69">
        <v>0</v>
      </c>
      <c r="DC1682" s="69">
        <v>0</v>
      </c>
      <c r="DD1682" s="69">
        <v>0</v>
      </c>
      <c r="DE1682" s="69">
        <v>0</v>
      </c>
      <c r="DF1682" s="69">
        <v>0</v>
      </c>
      <c r="DG1682" s="69">
        <v>1</v>
      </c>
      <c r="DI1682" s="69" t="e">
        <v>#N/A</v>
      </c>
      <c r="DJ1682" s="69">
        <v>0</v>
      </c>
      <c r="DK1682" s="69" t="s">
        <v>3805</v>
      </c>
      <c r="DL1682" s="69"/>
      <c r="DM1682" s="69" t="s">
        <v>239</v>
      </c>
      <c r="DN1682" s="69" t="e">
        <f>"造成["&amp;INDEX(Sheet5!$L$2:$L$11,MATCH(BL1682,Sheet5!$J$2:$J$11,0))&amp;":"&amp;BR1682&amp;"*"&amp;BS1682/1000&amp;"]"&amp;INDEX(Sheet5!$I$2:$I$4,MATCH(BR1682,Sheet5!$H$2:$H$4,0))&amp;"的"&amp;INDEX(Sheet5!$K$2:$K$11,MATCH(BL1682,Sheet5!$J$2:$J$11,0))</f>
        <v>#N/A</v>
      </c>
      <c r="DO1682" s="69"/>
      <c r="DP1682" s="69"/>
      <c r="DQ1682" s="69"/>
      <c r="DR1682" s="69" t="e">
        <f t="shared" si="322"/>
        <v>#N/A</v>
      </c>
      <c r="DS1682" s="90" t="e">
        <f>MATCH(A1682,Sheet5!D:D,0)</f>
        <v>#N/A</v>
      </c>
      <c r="DT1682" s="94" t="e">
        <f>MATCH(A1682,Sheet5!F:F,0)</f>
        <v>#N/A</v>
      </c>
      <c r="DU1682" s="69">
        <v>0</v>
      </c>
      <c r="DV1682" s="69">
        <v>0</v>
      </c>
      <c r="DW1682" s="69">
        <v>0</v>
      </c>
      <c r="DX1682" s="69">
        <v>0</v>
      </c>
      <c r="DY1682" s="69">
        <v>0</v>
      </c>
    </row>
    <row r="1683" spans="1:129" ht="14.25">
      <c r="A1683" s="69">
        <f t="shared" si="323"/>
        <v>154004</v>
      </c>
      <c r="B1683" s="69">
        <v>0</v>
      </c>
      <c r="C1683" s="69">
        <v>1</v>
      </c>
      <c r="D1683" s="69" t="s">
        <v>2171</v>
      </c>
      <c r="E1683" s="69" t="s">
        <v>239</v>
      </c>
      <c r="F1683" s="69">
        <v>0</v>
      </c>
      <c r="G1683" s="69">
        <v>1</v>
      </c>
      <c r="H1683" s="69" t="s">
        <v>852</v>
      </c>
      <c r="I1683" s="69">
        <v>1000</v>
      </c>
      <c r="J1683" s="69">
        <v>966</v>
      </c>
      <c r="K1683" s="69">
        <v>1500</v>
      </c>
      <c r="M1683" s="69">
        <v>351</v>
      </c>
      <c r="N1683" s="69" t="s">
        <v>518</v>
      </c>
      <c r="O1683" s="69">
        <v>0</v>
      </c>
      <c r="P1683" s="69">
        <v>6</v>
      </c>
      <c r="Q1683" s="69">
        <v>0</v>
      </c>
      <c r="R1683" s="69">
        <v>1</v>
      </c>
      <c r="S1683" s="69">
        <v>0</v>
      </c>
      <c r="T1683" s="69">
        <v>0</v>
      </c>
      <c r="U1683" s="69">
        <v>0</v>
      </c>
      <c r="V1683" s="69">
        <v>0</v>
      </c>
      <c r="W1683" s="69">
        <v>0</v>
      </c>
      <c r="X1683" s="69">
        <v>5</v>
      </c>
      <c r="Y1683" s="69">
        <v>5</v>
      </c>
      <c r="Z1683" s="69">
        <v>23000</v>
      </c>
      <c r="AA1683" s="69">
        <v>2</v>
      </c>
      <c r="AB1683" s="69">
        <v>31</v>
      </c>
      <c r="AC1683" s="69">
        <v>0</v>
      </c>
      <c r="AD1683" s="69">
        <v>0</v>
      </c>
      <c r="AE1683" s="69">
        <v>0</v>
      </c>
      <c r="AF1683" s="69">
        <v>3</v>
      </c>
      <c r="AG1683" s="69">
        <v>0</v>
      </c>
      <c r="AH1683" s="69">
        <v>10</v>
      </c>
      <c r="AI1683" s="69">
        <v>0</v>
      </c>
      <c r="AJ1683" s="69">
        <v>0</v>
      </c>
      <c r="AK1683" s="69">
        <v>0</v>
      </c>
      <c r="AL1683" s="69">
        <v>0</v>
      </c>
      <c r="AM1683" s="69">
        <v>1</v>
      </c>
      <c r="AN1683" s="69">
        <v>1</v>
      </c>
      <c r="AO1683" s="69">
        <v>0</v>
      </c>
      <c r="AP1683" s="69">
        <v>0</v>
      </c>
      <c r="AQ1683" s="84">
        <v>0</v>
      </c>
      <c r="AR1683" s="69">
        <v>0</v>
      </c>
      <c r="AS1683" s="69">
        <v>0</v>
      </c>
      <c r="AT1683" s="69">
        <v>0</v>
      </c>
      <c r="AU1683" s="69">
        <v>0</v>
      </c>
      <c r="AV1683" s="69">
        <v>0</v>
      </c>
      <c r="AW1683" s="69">
        <v>0</v>
      </c>
      <c r="AX1683" s="69">
        <v>0</v>
      </c>
      <c r="AY1683" s="69">
        <v>0</v>
      </c>
      <c r="AZ1683" s="69">
        <v>0</v>
      </c>
      <c r="BA1683" s="69">
        <v>1</v>
      </c>
      <c r="BB1683" s="69">
        <v>-1</v>
      </c>
      <c r="BC1683" s="69">
        <v>0</v>
      </c>
      <c r="BD1683" s="69">
        <v>0</v>
      </c>
      <c r="BE1683" s="69">
        <v>0</v>
      </c>
      <c r="BF1683" s="69">
        <v>0</v>
      </c>
      <c r="BG1683" s="69">
        <v>0</v>
      </c>
      <c r="BH1683" s="69">
        <v>0</v>
      </c>
      <c r="BI1683" s="69" t="s">
        <v>2172</v>
      </c>
      <c r="BK1683" s="69">
        <v>3</v>
      </c>
      <c r="BL1683" s="69">
        <v>11</v>
      </c>
      <c r="BM1683" s="69">
        <v>1</v>
      </c>
      <c r="BN1683" s="69">
        <v>31</v>
      </c>
      <c r="BO1683" s="89">
        <v>0</v>
      </c>
      <c r="BP1683" s="69">
        <v>3</v>
      </c>
      <c r="BQ1683" s="69">
        <v>1</v>
      </c>
      <c r="BR1683" s="69">
        <v>1</v>
      </c>
      <c r="BS1683" s="69">
        <f t="shared" si="324"/>
        <v>174017</v>
      </c>
      <c r="BT1683" s="69">
        <v>0</v>
      </c>
      <c r="BU1683" s="69">
        <v>2</v>
      </c>
      <c r="BV1683" s="69">
        <v>1000</v>
      </c>
      <c r="BW1683" s="69">
        <v>352</v>
      </c>
      <c r="BY1683" s="69">
        <v>0</v>
      </c>
      <c r="BZ1683" s="69">
        <v>0</v>
      </c>
      <c r="CA1683" s="69">
        <v>31</v>
      </c>
      <c r="CB1683" s="89">
        <v>0</v>
      </c>
      <c r="CC1683" s="69">
        <v>0</v>
      </c>
      <c r="CD1683" s="69">
        <v>0</v>
      </c>
      <c r="CE1683" s="69">
        <v>0</v>
      </c>
      <c r="CF1683" s="69">
        <v>0</v>
      </c>
      <c r="CG1683" s="69">
        <v>0</v>
      </c>
      <c r="CH1683" s="69">
        <v>0</v>
      </c>
      <c r="CI1683" s="69">
        <v>0</v>
      </c>
      <c r="CJ1683" s="69">
        <v>0</v>
      </c>
      <c r="CL1683" s="69">
        <v>0</v>
      </c>
      <c r="CM1683" s="69">
        <v>0</v>
      </c>
      <c r="CN1683" s="69">
        <v>0</v>
      </c>
      <c r="CO1683" s="89">
        <v>0</v>
      </c>
      <c r="CP1683" s="69">
        <v>0</v>
      </c>
      <c r="CQ1683" s="69">
        <v>0</v>
      </c>
      <c r="CR1683" s="69">
        <v>0</v>
      </c>
      <c r="CS1683" s="69">
        <v>0</v>
      </c>
      <c r="CT1683" s="69">
        <v>0</v>
      </c>
      <c r="CU1683" s="69">
        <v>0</v>
      </c>
      <c r="CV1683" s="69">
        <v>0</v>
      </c>
      <c r="CW1683" s="69">
        <v>0</v>
      </c>
      <c r="CZ1683" s="69">
        <v>0</v>
      </c>
      <c r="DA1683" s="69">
        <v>0</v>
      </c>
      <c r="DB1683" s="69">
        <v>0</v>
      </c>
      <c r="DC1683" s="69">
        <v>0</v>
      </c>
      <c r="DD1683" s="69">
        <v>0</v>
      </c>
      <c r="DE1683" s="69">
        <v>0</v>
      </c>
      <c r="DF1683" s="69">
        <v>0</v>
      </c>
      <c r="DG1683" s="69">
        <v>1</v>
      </c>
      <c r="DI1683" s="69" t="e">
        <v>#N/A</v>
      </c>
      <c r="DJ1683" s="69">
        <v>0</v>
      </c>
      <c r="DK1683" s="69" t="s">
        <v>3805</v>
      </c>
      <c r="DL1683" s="69"/>
      <c r="DM1683" s="69" t="s">
        <v>239</v>
      </c>
      <c r="DN1683" s="69" t="e">
        <f>"造成["&amp;INDEX(Sheet5!$L$2:$L$11,MATCH(BL1683,Sheet5!$J$2:$J$11,0))&amp;":"&amp;BR1683&amp;"*"&amp;BS1683/1000&amp;"]"&amp;INDEX(Sheet5!$I$2:$I$4,MATCH(BR1683,Sheet5!$H$2:$H$4,0))&amp;"的"&amp;INDEX(Sheet5!$K$2:$K$11,MATCH(BL1683,Sheet5!$J$2:$J$11,0))</f>
        <v>#N/A</v>
      </c>
      <c r="DO1683" s="69"/>
      <c r="DP1683" s="69"/>
      <c r="DQ1683" s="69"/>
      <c r="DR1683" s="69" t="e">
        <f t="shared" si="322"/>
        <v>#N/A</v>
      </c>
      <c r="DS1683" s="90" t="e">
        <f>MATCH(A1683,Sheet5!D:D,0)</f>
        <v>#N/A</v>
      </c>
      <c r="DT1683" s="94" t="e">
        <f>MATCH(A1683,Sheet5!F:F,0)</f>
        <v>#N/A</v>
      </c>
      <c r="DU1683" s="69">
        <v>0</v>
      </c>
      <c r="DV1683" s="69">
        <v>0</v>
      </c>
      <c r="DW1683" s="69">
        <v>0</v>
      </c>
      <c r="DX1683" s="69">
        <v>0</v>
      </c>
      <c r="DY1683" s="69">
        <v>0</v>
      </c>
    </row>
    <row r="1684" spans="1:129" ht="14.25">
      <c r="A1684" s="69">
        <f t="shared" si="323"/>
        <v>154005</v>
      </c>
      <c r="B1684" s="69">
        <v>0</v>
      </c>
      <c r="C1684" s="69">
        <v>1</v>
      </c>
      <c r="D1684" s="69" t="s">
        <v>2179</v>
      </c>
      <c r="F1684" s="69">
        <v>0</v>
      </c>
      <c r="G1684" s="69">
        <v>1</v>
      </c>
      <c r="H1684" s="69" t="s">
        <v>321</v>
      </c>
      <c r="I1684" s="69">
        <v>300</v>
      </c>
      <c r="J1684" s="69">
        <v>366</v>
      </c>
      <c r="K1684" s="69">
        <v>2000</v>
      </c>
      <c r="M1684" s="69">
        <v>0</v>
      </c>
      <c r="O1684" s="69">
        <v>0</v>
      </c>
      <c r="P1684" s="69">
        <v>2</v>
      </c>
      <c r="Q1684" s="69">
        <v>0</v>
      </c>
      <c r="R1684" s="69">
        <v>1</v>
      </c>
      <c r="S1684" s="69">
        <v>0</v>
      </c>
      <c r="T1684" s="69">
        <v>0</v>
      </c>
      <c r="U1684" s="69">
        <v>0</v>
      </c>
      <c r="V1684" s="69">
        <v>0</v>
      </c>
      <c r="W1684" s="69">
        <v>0</v>
      </c>
      <c r="X1684" s="69">
        <v>0</v>
      </c>
      <c r="Y1684" s="69">
        <v>0</v>
      </c>
      <c r="Z1684" s="69">
        <v>26000</v>
      </c>
      <c r="AA1684" s="69">
        <v>2</v>
      </c>
      <c r="AB1684" s="69">
        <v>16</v>
      </c>
      <c r="AC1684" s="69">
        <v>0</v>
      </c>
      <c r="AD1684" s="69">
        <v>0</v>
      </c>
      <c r="AE1684" s="69">
        <v>0</v>
      </c>
      <c r="AF1684" s="69">
        <v>1</v>
      </c>
      <c r="AG1684" s="69">
        <v>0</v>
      </c>
      <c r="AH1684" s="69">
        <v>10</v>
      </c>
      <c r="AI1684" s="69">
        <v>0</v>
      </c>
      <c r="AJ1684" s="69">
        <v>3</v>
      </c>
      <c r="AK1684" s="69">
        <v>0</v>
      </c>
      <c r="AL1684" s="69">
        <v>0</v>
      </c>
      <c r="AM1684" s="69">
        <v>1</v>
      </c>
      <c r="AN1684" s="69">
        <v>1</v>
      </c>
      <c r="AO1684" s="69">
        <v>1</v>
      </c>
      <c r="AP1684" s="69">
        <v>3</v>
      </c>
      <c r="AQ1684" s="84">
        <v>0</v>
      </c>
      <c r="AR1684" s="69">
        <v>0</v>
      </c>
      <c r="AS1684" s="69">
        <v>0</v>
      </c>
      <c r="AT1684" s="69">
        <v>0</v>
      </c>
      <c r="AU1684" s="69">
        <v>0</v>
      </c>
      <c r="AV1684" s="69">
        <v>0</v>
      </c>
      <c r="AW1684" s="69">
        <v>0</v>
      </c>
      <c r="AX1684" s="69">
        <v>0</v>
      </c>
      <c r="AY1684" s="69">
        <v>0</v>
      </c>
      <c r="AZ1684" s="69">
        <v>0</v>
      </c>
      <c r="BA1684" s="69">
        <v>0</v>
      </c>
      <c r="BB1684" s="69">
        <v>0</v>
      </c>
      <c r="BC1684" s="69">
        <v>0</v>
      </c>
      <c r="BD1684" s="69">
        <v>0</v>
      </c>
      <c r="BE1684" s="69">
        <v>0</v>
      </c>
      <c r="BF1684" s="69">
        <v>0</v>
      </c>
      <c r="BG1684" s="69">
        <v>0</v>
      </c>
      <c r="BH1684" s="69">
        <v>0</v>
      </c>
      <c r="BI1684" s="69" t="s">
        <v>2180</v>
      </c>
      <c r="BK1684" s="69">
        <v>3</v>
      </c>
      <c r="BL1684" s="69">
        <v>2</v>
      </c>
      <c r="BM1684" s="69">
        <v>2</v>
      </c>
      <c r="BN1684" s="69">
        <v>31</v>
      </c>
      <c r="BO1684" s="89" t="s">
        <v>313</v>
      </c>
      <c r="BP1684" s="69">
        <v>3</v>
      </c>
      <c r="BQ1684" s="69">
        <v>10</v>
      </c>
      <c r="BR1684" s="69">
        <v>203</v>
      </c>
      <c r="BS1684" s="69">
        <v>3000</v>
      </c>
      <c r="BT1684" s="69">
        <v>0</v>
      </c>
      <c r="BU1684" s="69">
        <v>0</v>
      </c>
      <c r="BV1684" s="69">
        <v>1000</v>
      </c>
      <c r="BW1684" s="69">
        <v>0</v>
      </c>
      <c r="BY1684" s="69">
        <v>1</v>
      </c>
      <c r="BZ1684" s="69">
        <v>4</v>
      </c>
      <c r="CA1684" s="69">
        <v>31</v>
      </c>
      <c r="CB1684" s="94">
        <f>CB1677+1000</f>
        <v>174017</v>
      </c>
      <c r="CC1684" s="69">
        <v>1</v>
      </c>
      <c r="CD1684" s="69">
        <v>1</v>
      </c>
      <c r="CE1684" s="69">
        <v>1</v>
      </c>
      <c r="CF1684" s="69">
        <v>9999999</v>
      </c>
      <c r="CG1684" s="69">
        <v>0</v>
      </c>
      <c r="CH1684" s="69">
        <v>0</v>
      </c>
      <c r="CI1684" s="69">
        <v>1000</v>
      </c>
      <c r="CJ1684" s="69">
        <v>0</v>
      </c>
      <c r="CL1684" s="69">
        <v>0</v>
      </c>
      <c r="CM1684" s="69">
        <v>0</v>
      </c>
      <c r="CN1684" s="69">
        <v>0</v>
      </c>
      <c r="CO1684" s="89" t="s">
        <v>313</v>
      </c>
      <c r="CP1684" s="69">
        <v>0</v>
      </c>
      <c r="CQ1684" s="69">
        <v>0</v>
      </c>
      <c r="CR1684" s="69">
        <v>0</v>
      </c>
      <c r="CS1684" s="69">
        <v>0</v>
      </c>
      <c r="CT1684" s="69">
        <v>0</v>
      </c>
      <c r="CU1684" s="69">
        <v>0</v>
      </c>
      <c r="CV1684" s="69">
        <v>0</v>
      </c>
      <c r="CW1684" s="69">
        <v>0</v>
      </c>
      <c r="CZ1684" s="69">
        <v>0</v>
      </c>
      <c r="DA1684" s="69">
        <v>0</v>
      </c>
      <c r="DB1684" s="69">
        <v>0</v>
      </c>
      <c r="DC1684" s="69">
        <v>0</v>
      </c>
      <c r="DD1684" s="69">
        <v>0</v>
      </c>
      <c r="DE1684" s="69">
        <v>0</v>
      </c>
      <c r="DF1684" s="69">
        <v>0</v>
      </c>
      <c r="DG1684" s="69">
        <v>1</v>
      </c>
      <c r="DI1684" s="69" t="e">
        <v>#N/A</v>
      </c>
      <c r="DJ1684" s="69">
        <v>0</v>
      </c>
      <c r="DK1684" s="69" t="s">
        <v>3805</v>
      </c>
      <c r="DL1684" s="69"/>
      <c r="DM1684" s="69" t="s">
        <v>239</v>
      </c>
      <c r="DN1684" s="69" t="str">
        <f>"造成["&amp;INDEX(Sheet5!$L$2:$L$11,MATCH(BL1684,Sheet5!$J$2:$J$11,0))&amp;":"&amp;BR1684&amp;"*"&amp;BS1684/1000&amp;"]"&amp;INDEX(Sheet5!$I$2:$I$4,MATCH(BR1684,Sheet5!$H$2:$H$4,0))&amp;"的"&amp;INDEX(Sheet5!$K$2:$K$11,MATCH(BL1684,Sheet5!$J$2:$J$11,0))</f>
        <v>造成[ui.cs_orange:203*3]的物理伤害。</v>
      </c>
      <c r="DO1684" s="69"/>
      <c r="DP1684" s="69"/>
      <c r="DQ1684" s="69"/>
      <c r="DR1684" s="69" t="e">
        <f t="shared" si="322"/>
        <v>#N/A</v>
      </c>
      <c r="DS1684" s="90" t="e">
        <f>MATCH(A1684,Sheet5!D:D,0)</f>
        <v>#N/A</v>
      </c>
      <c r="DT1684" s="94" t="e">
        <f>MATCH(A1684,Sheet5!F:F,0)</f>
        <v>#N/A</v>
      </c>
      <c r="DU1684" s="69">
        <v>0</v>
      </c>
      <c r="DV1684" s="69">
        <v>0</v>
      </c>
      <c r="DW1684" s="69">
        <v>0</v>
      </c>
      <c r="DX1684" s="69">
        <v>0</v>
      </c>
      <c r="DY1684" s="69">
        <v>0</v>
      </c>
    </row>
    <row r="1685" spans="1:129" ht="14.25">
      <c r="A1685" s="69">
        <f t="shared" si="323"/>
        <v>154006</v>
      </c>
      <c r="B1685" s="69">
        <v>0</v>
      </c>
      <c r="C1685" s="69">
        <v>1</v>
      </c>
      <c r="D1685" s="78" t="s">
        <v>1575</v>
      </c>
      <c r="E1685" s="78" t="s">
        <v>1576</v>
      </c>
      <c r="F1685" s="69">
        <v>0</v>
      </c>
      <c r="G1685" s="69">
        <v>1</v>
      </c>
      <c r="H1685" s="69" t="s">
        <v>321</v>
      </c>
      <c r="I1685" s="69">
        <v>2000</v>
      </c>
      <c r="J1685" s="69" t="s">
        <v>1577</v>
      </c>
      <c r="K1685" s="69">
        <v>2000</v>
      </c>
      <c r="M1685" s="69">
        <v>0</v>
      </c>
      <c r="N1685" s="69" t="s">
        <v>1578</v>
      </c>
      <c r="O1685" s="69">
        <v>0</v>
      </c>
      <c r="P1685" s="69">
        <v>6</v>
      </c>
      <c r="Q1685" s="69">
        <v>0</v>
      </c>
      <c r="R1685" s="69">
        <v>1</v>
      </c>
      <c r="S1685" s="69">
        <v>0</v>
      </c>
      <c r="T1685" s="69">
        <v>0</v>
      </c>
      <c r="U1685" s="69">
        <v>0</v>
      </c>
      <c r="V1685" s="69">
        <v>0</v>
      </c>
      <c r="W1685" s="69">
        <v>0</v>
      </c>
      <c r="X1685" s="69">
        <v>0</v>
      </c>
      <c r="Y1685" s="69">
        <v>0</v>
      </c>
      <c r="Z1685" s="69">
        <v>11000</v>
      </c>
      <c r="AA1685" s="69">
        <v>1</v>
      </c>
      <c r="AB1685" s="69">
        <v>31</v>
      </c>
      <c r="AC1685" s="69">
        <v>0</v>
      </c>
      <c r="AD1685" s="69">
        <v>0</v>
      </c>
      <c r="AE1685" s="69">
        <v>0</v>
      </c>
      <c r="AF1685" s="69">
        <v>10</v>
      </c>
      <c r="AG1685" s="69">
        <v>0</v>
      </c>
      <c r="AH1685" s="69">
        <v>0</v>
      </c>
      <c r="AI1685" s="69">
        <v>0</v>
      </c>
      <c r="AJ1685" s="69">
        <v>0</v>
      </c>
      <c r="AK1685" s="69">
        <v>0</v>
      </c>
      <c r="AL1685" s="69">
        <v>0</v>
      </c>
      <c r="AM1685" s="69">
        <v>1</v>
      </c>
      <c r="AN1685" s="69">
        <v>1</v>
      </c>
      <c r="AO1685" s="69">
        <v>0</v>
      </c>
      <c r="AP1685" s="69">
        <v>0</v>
      </c>
      <c r="AQ1685" s="84">
        <v>0</v>
      </c>
      <c r="AR1685" s="69">
        <v>0</v>
      </c>
      <c r="AS1685" s="69">
        <v>0</v>
      </c>
      <c r="AT1685" s="69">
        <v>0</v>
      </c>
      <c r="AU1685" s="69">
        <v>0</v>
      </c>
      <c r="AV1685" s="69">
        <v>0</v>
      </c>
      <c r="AW1685" s="69">
        <v>0</v>
      </c>
      <c r="AX1685" s="69">
        <v>0</v>
      </c>
      <c r="AY1685" s="69">
        <v>0</v>
      </c>
      <c r="AZ1685" s="69">
        <v>0</v>
      </c>
      <c r="BA1685" s="69">
        <v>1</v>
      </c>
      <c r="BB1685" s="69">
        <v>-1</v>
      </c>
      <c r="BC1685" s="69">
        <v>0</v>
      </c>
      <c r="BD1685" s="69">
        <v>0</v>
      </c>
      <c r="BE1685" s="69">
        <v>0</v>
      </c>
      <c r="BF1685" s="69">
        <v>0</v>
      </c>
      <c r="BG1685" s="69">
        <v>1000</v>
      </c>
      <c r="BH1685" s="69">
        <v>0</v>
      </c>
      <c r="BI1685" s="69" t="s">
        <v>1579</v>
      </c>
      <c r="BK1685" s="69">
        <v>3</v>
      </c>
      <c r="BL1685" s="69">
        <v>11</v>
      </c>
      <c r="BM1685" s="69">
        <v>1</v>
      </c>
      <c r="BN1685" s="69">
        <v>31</v>
      </c>
      <c r="BO1685" s="89">
        <v>0</v>
      </c>
      <c r="BP1685" s="69">
        <v>6</v>
      </c>
      <c r="BQ1685" s="69">
        <v>1</v>
      </c>
      <c r="BR1685" s="69">
        <v>1</v>
      </c>
      <c r="BS1685" s="69">
        <f t="shared" si="324"/>
        <v>174002</v>
      </c>
      <c r="BT1685" s="69">
        <v>0</v>
      </c>
      <c r="BU1685" s="69">
        <v>0</v>
      </c>
      <c r="BV1685" s="69">
        <v>1000</v>
      </c>
      <c r="BW1685" s="69">
        <v>397</v>
      </c>
      <c r="BY1685" s="69">
        <v>11</v>
      </c>
      <c r="BZ1685" s="69">
        <v>1</v>
      </c>
      <c r="CA1685" s="69">
        <v>31</v>
      </c>
      <c r="CB1685" s="89">
        <v>0</v>
      </c>
      <c r="CC1685" s="69">
        <v>6</v>
      </c>
      <c r="CD1685" s="69">
        <v>1</v>
      </c>
      <c r="CE1685" s="69">
        <v>1</v>
      </c>
      <c r="CF1685" s="69">
        <f>CF1678+1000</f>
        <v>174003</v>
      </c>
      <c r="CG1685" s="69">
        <v>0</v>
      </c>
      <c r="CH1685" s="69">
        <v>0</v>
      </c>
      <c r="CI1685" s="69">
        <v>1000</v>
      </c>
      <c r="CJ1685" s="69">
        <v>0</v>
      </c>
      <c r="CL1685" s="69">
        <v>11</v>
      </c>
      <c r="CM1685" s="69">
        <v>1</v>
      </c>
      <c r="CN1685" s="69">
        <v>1</v>
      </c>
      <c r="CO1685" s="89">
        <v>0</v>
      </c>
      <c r="CP1685" s="69">
        <v>6</v>
      </c>
      <c r="CQ1685" s="69">
        <v>1</v>
      </c>
      <c r="CR1685" s="69">
        <v>1</v>
      </c>
      <c r="CS1685" s="94">
        <f>CS1678+1000</f>
        <v>174002</v>
      </c>
      <c r="CT1685" s="69">
        <v>0</v>
      </c>
      <c r="CU1685" s="69">
        <v>0</v>
      </c>
      <c r="CV1685" s="69">
        <v>1000</v>
      </c>
      <c r="CW1685" s="69">
        <v>0</v>
      </c>
      <c r="CZ1685" s="69">
        <v>0</v>
      </c>
      <c r="DA1685" s="69">
        <v>300</v>
      </c>
      <c r="DB1685" s="69">
        <v>0</v>
      </c>
      <c r="DC1685" s="69">
        <v>0</v>
      </c>
      <c r="DD1685" s="69">
        <v>0</v>
      </c>
      <c r="DE1685" s="69">
        <v>0</v>
      </c>
      <c r="DF1685" s="69">
        <v>0</v>
      </c>
      <c r="DG1685" s="69">
        <v>1</v>
      </c>
      <c r="DI1685" s="69" t="e">
        <f>INDEX(Sheet3!$E$78:$E$1130,MATCH(A1685,Sheet3!$D$78:$D$1130,0))</f>
        <v>#N/A</v>
      </c>
      <c r="DJ1685" s="69">
        <f>IFERROR(DI1685,F1685)</f>
        <v>0</v>
      </c>
      <c r="DK1685" s="69" t="s">
        <v>3805</v>
      </c>
      <c r="DL1685" s="69"/>
      <c r="DM1685" s="69" t="s">
        <v>1581</v>
      </c>
      <c r="DN1685" s="69" t="e">
        <f>"造成["&amp;INDEX(Sheet5!$L$2:$L$11,MATCH(BL1685,Sheet5!$J$2:$J$11,0))&amp;":"&amp;BR1685&amp;"*"&amp;BS1685/1000&amp;"]"&amp;INDEX(Sheet5!$I$2:$I$4,MATCH(BR1685,Sheet5!$H$2:$H$4,0))&amp;"的"&amp;INDEX(Sheet5!$K$2:$K$11,MATCH(BL1685,Sheet5!$J$2:$J$11,0))</f>
        <v>#N/A</v>
      </c>
      <c r="DO1685" s="69"/>
      <c r="DP1685" s="69"/>
      <c r="DQ1685" s="69"/>
      <c r="DR1685" s="69" t="e">
        <f t="shared" si="322"/>
        <v>#N/A</v>
      </c>
      <c r="DS1685" s="90" t="e">
        <f>MATCH(A1685,Sheet5!D:D,0)</f>
        <v>#N/A</v>
      </c>
      <c r="DT1685" s="94" t="e">
        <f>MATCH(A1685,Sheet5!F:F,0)</f>
        <v>#N/A</v>
      </c>
      <c r="DU1685" s="69">
        <v>0</v>
      </c>
      <c r="DV1685" s="69">
        <v>0</v>
      </c>
      <c r="DW1685" s="69">
        <v>0</v>
      </c>
      <c r="DX1685" s="69">
        <v>0</v>
      </c>
      <c r="DY1685" s="69">
        <v>0</v>
      </c>
    </row>
    <row r="1686" spans="1:129" ht="28.5">
      <c r="A1686" s="69">
        <f t="shared" si="323"/>
        <v>154007</v>
      </c>
      <c r="B1686" s="69">
        <v>0</v>
      </c>
      <c r="C1686" s="69">
        <v>1</v>
      </c>
      <c r="D1686" s="78" t="s">
        <v>1588</v>
      </c>
      <c r="E1686" s="78"/>
      <c r="F1686" s="69">
        <v>0</v>
      </c>
      <c r="G1686" s="69">
        <v>1</v>
      </c>
      <c r="I1686" s="69">
        <v>0</v>
      </c>
      <c r="J1686" s="69">
        <v>0</v>
      </c>
      <c r="K1686" s="69">
        <v>0</v>
      </c>
      <c r="M1686" s="69">
        <v>72</v>
      </c>
      <c r="N1686" s="69" t="s">
        <v>518</v>
      </c>
      <c r="O1686" s="69">
        <v>0</v>
      </c>
      <c r="P1686" s="69">
        <v>6</v>
      </c>
      <c r="Q1686" s="69">
        <v>0</v>
      </c>
      <c r="R1686" s="69">
        <v>1</v>
      </c>
      <c r="S1686" s="69">
        <v>0</v>
      </c>
      <c r="T1686" s="69">
        <v>0</v>
      </c>
      <c r="U1686" s="69">
        <v>0</v>
      </c>
      <c r="V1686" s="69">
        <v>0</v>
      </c>
      <c r="W1686" s="69">
        <v>0</v>
      </c>
      <c r="X1686" s="69">
        <v>0</v>
      </c>
      <c r="Y1686" s="69">
        <v>0</v>
      </c>
      <c r="Z1686" s="69">
        <v>60000</v>
      </c>
      <c r="AA1686" s="69">
        <v>1</v>
      </c>
      <c r="AB1686" s="69">
        <v>31</v>
      </c>
      <c r="AC1686" s="69">
        <v>0</v>
      </c>
      <c r="AD1686" s="69">
        <v>0</v>
      </c>
      <c r="AE1686" s="69">
        <v>0</v>
      </c>
      <c r="AF1686" s="69">
        <v>1</v>
      </c>
      <c r="AG1686" s="69">
        <v>0</v>
      </c>
      <c r="AH1686" s="69">
        <v>1</v>
      </c>
      <c r="AI1686" s="69">
        <v>0</v>
      </c>
      <c r="AJ1686" s="69">
        <v>0</v>
      </c>
      <c r="AK1686" s="69">
        <v>0</v>
      </c>
      <c r="AL1686" s="69">
        <v>0</v>
      </c>
      <c r="AM1686" s="69">
        <v>1</v>
      </c>
      <c r="AN1686" s="69">
        <v>1</v>
      </c>
      <c r="AO1686" s="69">
        <v>0</v>
      </c>
      <c r="AP1686" s="69">
        <v>0</v>
      </c>
      <c r="AQ1686" s="84">
        <v>0</v>
      </c>
      <c r="AR1686" s="69">
        <v>0</v>
      </c>
      <c r="AS1686" s="69">
        <v>0</v>
      </c>
      <c r="AT1686" s="69">
        <v>0</v>
      </c>
      <c r="AU1686" s="69">
        <v>0</v>
      </c>
      <c r="AV1686" s="69">
        <v>0</v>
      </c>
      <c r="AW1686" s="69">
        <v>0</v>
      </c>
      <c r="AX1686" s="69">
        <v>0</v>
      </c>
      <c r="AY1686" s="69">
        <v>0</v>
      </c>
      <c r="AZ1686" s="69">
        <v>0</v>
      </c>
      <c r="BA1686" s="69">
        <v>1</v>
      </c>
      <c r="BB1686" s="69">
        <v>-1</v>
      </c>
      <c r="BC1686" s="69">
        <v>0</v>
      </c>
      <c r="BD1686" s="69">
        <v>0</v>
      </c>
      <c r="BE1686" s="69">
        <v>0</v>
      </c>
      <c r="BF1686" s="69">
        <v>0</v>
      </c>
      <c r="BG1686" s="69">
        <v>0</v>
      </c>
      <c r="BH1686" s="69">
        <v>0</v>
      </c>
      <c r="BK1686" s="69">
        <v>3</v>
      </c>
      <c r="BL1686" s="69">
        <v>11</v>
      </c>
      <c r="BM1686" s="69">
        <v>1</v>
      </c>
      <c r="BN1686" s="69">
        <v>31</v>
      </c>
      <c r="BO1686" s="89">
        <v>0</v>
      </c>
      <c r="BP1686" s="69">
        <v>1</v>
      </c>
      <c r="BQ1686" s="69">
        <v>1</v>
      </c>
      <c r="BR1686" s="69">
        <v>1</v>
      </c>
      <c r="BS1686" s="69">
        <f t="shared" si="324"/>
        <v>174015</v>
      </c>
      <c r="BT1686" s="69">
        <v>0</v>
      </c>
      <c r="BU1686" s="69">
        <v>0</v>
      </c>
      <c r="BV1686" s="69">
        <v>1000</v>
      </c>
      <c r="BW1686" s="69">
        <v>73</v>
      </c>
      <c r="BY1686" s="69">
        <v>0</v>
      </c>
      <c r="BZ1686" s="69">
        <v>0</v>
      </c>
      <c r="CA1686" s="69">
        <v>31</v>
      </c>
      <c r="CB1686" s="89">
        <v>0</v>
      </c>
      <c r="CC1686" s="69">
        <v>0</v>
      </c>
      <c r="CD1686" s="69">
        <v>0</v>
      </c>
      <c r="CE1686" s="69">
        <v>0</v>
      </c>
      <c r="CF1686" s="69">
        <v>0</v>
      </c>
      <c r="CG1686" s="69">
        <v>0</v>
      </c>
      <c r="CH1686" s="69">
        <v>0</v>
      </c>
      <c r="CI1686" s="69">
        <v>0</v>
      </c>
      <c r="CJ1686" s="69">
        <v>0</v>
      </c>
      <c r="CL1686" s="69">
        <v>0</v>
      </c>
      <c r="CM1686" s="69">
        <v>0</v>
      </c>
      <c r="CN1686" s="69">
        <v>0</v>
      </c>
      <c r="CO1686" s="89">
        <v>0</v>
      </c>
      <c r="CP1686" s="69">
        <v>0</v>
      </c>
      <c r="CQ1686" s="69">
        <v>0</v>
      </c>
      <c r="CR1686" s="69">
        <v>0</v>
      </c>
      <c r="CS1686" s="69">
        <v>0</v>
      </c>
      <c r="CT1686" s="69">
        <v>0</v>
      </c>
      <c r="CU1686" s="69">
        <v>0</v>
      </c>
      <c r="CV1686" s="69">
        <v>0</v>
      </c>
      <c r="CW1686" s="69">
        <v>0</v>
      </c>
      <c r="CZ1686" s="69">
        <v>294</v>
      </c>
      <c r="DA1686" s="69">
        <v>-79</v>
      </c>
      <c r="DB1686" s="69">
        <v>0</v>
      </c>
      <c r="DC1686" s="69">
        <v>0</v>
      </c>
      <c r="DD1686" s="69">
        <v>0</v>
      </c>
      <c r="DE1686" s="69">
        <v>0</v>
      </c>
      <c r="DF1686" s="69">
        <v>0</v>
      </c>
      <c r="DG1686" s="69">
        <v>1</v>
      </c>
      <c r="DI1686" s="69" t="e">
        <f>INDEX(Sheet3!$E$78:$E$1130,MATCH(A1686,Sheet3!$D$78:$D$1130,0))</f>
        <v>#N/A</v>
      </c>
      <c r="DJ1686" s="69">
        <f>IFERROR(DI1686,F1686)</f>
        <v>0</v>
      </c>
      <c r="DK1686" s="69" t="s">
        <v>1589</v>
      </c>
      <c r="DL1686" s="69"/>
      <c r="DM1686" s="69" t="s">
        <v>239</v>
      </c>
      <c r="DN1686" s="69" t="e">
        <f>"造成["&amp;INDEX(Sheet5!$L$2:$L$11,MATCH(BL1686,Sheet5!$J$2:$J$11,0))&amp;":"&amp;BR1686&amp;"*"&amp;BS1686/1000&amp;"]"&amp;INDEX(Sheet5!$I$2:$I$4,MATCH(BR1686,Sheet5!$H$2:$H$4,0))&amp;"的"&amp;INDEX(Sheet5!$K$2:$K$11,MATCH(BL1686,Sheet5!$J$2:$J$11,0))</f>
        <v>#N/A</v>
      </c>
      <c r="DO1686" s="69"/>
      <c r="DP1686" s="69"/>
      <c r="DQ1686" s="69"/>
      <c r="DR1686" s="69" t="e">
        <f t="shared" si="322"/>
        <v>#N/A</v>
      </c>
      <c r="DS1686" s="90" t="e">
        <f>MATCH(A1686,Sheet5!D:D,0)</f>
        <v>#N/A</v>
      </c>
      <c r="DT1686" s="94" t="e">
        <f>MATCH(A1686,Sheet5!F:F,0)</f>
        <v>#N/A</v>
      </c>
      <c r="DU1686" s="69">
        <v>0</v>
      </c>
      <c r="DV1686" s="69">
        <v>0</v>
      </c>
      <c r="DW1686" s="69">
        <v>0</v>
      </c>
      <c r="DX1686" s="69">
        <v>0</v>
      </c>
      <c r="DY1686" s="69">
        <v>0</v>
      </c>
    </row>
    <row r="1687" spans="1:129" ht="28.5">
      <c r="A1687" s="69">
        <f t="shared" si="323"/>
        <v>155001</v>
      </c>
      <c r="B1687" s="69">
        <v>0</v>
      </c>
      <c r="C1687" s="69">
        <v>1</v>
      </c>
      <c r="D1687" s="78" t="s">
        <v>1738</v>
      </c>
      <c r="E1687" s="78"/>
      <c r="F1687" s="69">
        <v>0</v>
      </c>
      <c r="G1687" s="69">
        <v>0</v>
      </c>
      <c r="H1687" s="69" t="s">
        <v>507</v>
      </c>
      <c r="I1687" s="69">
        <v>0</v>
      </c>
      <c r="J1687" s="69">
        <v>533</v>
      </c>
      <c r="K1687" s="69">
        <v>0</v>
      </c>
      <c r="M1687" s="69">
        <v>0</v>
      </c>
      <c r="O1687" s="69">
        <v>0</v>
      </c>
      <c r="P1687" s="69">
        <v>6</v>
      </c>
      <c r="Q1687" s="69">
        <v>0</v>
      </c>
      <c r="R1687" s="69">
        <v>2</v>
      </c>
      <c r="S1687" s="69">
        <v>1</v>
      </c>
      <c r="T1687" s="69">
        <v>100</v>
      </c>
      <c r="U1687" s="69">
        <v>50</v>
      </c>
      <c r="V1687" s="69">
        <v>0</v>
      </c>
      <c r="W1687" s="69">
        <v>0</v>
      </c>
      <c r="X1687" s="69">
        <v>0</v>
      </c>
      <c r="Y1687" s="69">
        <v>0</v>
      </c>
      <c r="Z1687" s="69">
        <v>15000</v>
      </c>
      <c r="AA1687" s="69">
        <v>1</v>
      </c>
      <c r="AB1687" s="69">
        <v>31</v>
      </c>
      <c r="AC1687" s="69">
        <v>0</v>
      </c>
      <c r="AD1687" s="69">
        <v>0</v>
      </c>
      <c r="AE1687" s="69">
        <v>0</v>
      </c>
      <c r="AF1687" s="69">
        <v>10</v>
      </c>
      <c r="AG1687" s="69">
        <v>0</v>
      </c>
      <c r="AH1687" s="69">
        <v>16</v>
      </c>
      <c r="AI1687" s="69">
        <v>0</v>
      </c>
      <c r="AJ1687" s="69">
        <v>3</v>
      </c>
      <c r="AK1687" s="69">
        <v>0</v>
      </c>
      <c r="AL1687" s="69">
        <v>0</v>
      </c>
      <c r="AM1687" s="69">
        <v>1</v>
      </c>
      <c r="AN1687" s="69">
        <v>1</v>
      </c>
      <c r="AO1687" s="69">
        <v>0</v>
      </c>
      <c r="AP1687" s="69">
        <v>0</v>
      </c>
      <c r="AQ1687" s="84">
        <v>0</v>
      </c>
      <c r="AR1687" s="69">
        <v>0</v>
      </c>
      <c r="AS1687" s="69">
        <v>0</v>
      </c>
      <c r="AT1687" s="69">
        <v>0</v>
      </c>
      <c r="AU1687" s="69">
        <v>0</v>
      </c>
      <c r="AV1687" s="69">
        <v>0</v>
      </c>
      <c r="AW1687" s="69">
        <v>0</v>
      </c>
      <c r="AX1687" s="69">
        <v>0</v>
      </c>
      <c r="AY1687" s="69">
        <v>0</v>
      </c>
      <c r="AZ1687" s="69">
        <v>0</v>
      </c>
      <c r="BA1687" s="69">
        <v>0</v>
      </c>
      <c r="BB1687" s="69">
        <v>0</v>
      </c>
      <c r="BC1687" s="69">
        <v>0</v>
      </c>
      <c r="BD1687" s="69">
        <v>0</v>
      </c>
      <c r="BE1687" s="69">
        <v>0</v>
      </c>
      <c r="BF1687" s="69">
        <v>0</v>
      </c>
      <c r="BG1687" s="69">
        <v>0</v>
      </c>
      <c r="BH1687" s="69">
        <v>0</v>
      </c>
      <c r="BI1687" s="69" t="s">
        <v>1739</v>
      </c>
      <c r="BK1687" s="69">
        <v>3</v>
      </c>
      <c r="BL1687" s="69">
        <v>29</v>
      </c>
      <c r="BM1687" s="69">
        <v>1</v>
      </c>
      <c r="BN1687" s="69">
        <v>31</v>
      </c>
      <c r="BO1687" s="89">
        <v>0</v>
      </c>
      <c r="BP1687" s="69">
        <v>1</v>
      </c>
      <c r="BQ1687" s="69">
        <v>6</v>
      </c>
      <c r="BR1687" s="69">
        <v>1</v>
      </c>
      <c r="BS1687" s="69">
        <f t="shared" si="324"/>
        <v>155014</v>
      </c>
      <c r="BT1687" s="69">
        <v>1</v>
      </c>
      <c r="BU1687" s="69">
        <v>6</v>
      </c>
      <c r="BV1687" s="69">
        <v>1000</v>
      </c>
      <c r="BW1687" s="69">
        <v>0</v>
      </c>
      <c r="BY1687" s="69">
        <v>29</v>
      </c>
      <c r="BZ1687" s="69">
        <v>1</v>
      </c>
      <c r="CA1687" s="69">
        <v>31</v>
      </c>
      <c r="CB1687" s="89">
        <v>0</v>
      </c>
      <c r="CC1687" s="69">
        <v>1</v>
      </c>
      <c r="CD1687" s="69">
        <v>6</v>
      </c>
      <c r="CE1687" s="69">
        <v>1</v>
      </c>
      <c r="CF1687" s="69">
        <f>CF1680+1000</f>
        <v>155015</v>
      </c>
      <c r="CG1687" s="69">
        <v>1</v>
      </c>
      <c r="CH1687" s="69">
        <v>6</v>
      </c>
      <c r="CI1687" s="69">
        <v>1000</v>
      </c>
      <c r="CJ1687" s="69">
        <v>0</v>
      </c>
      <c r="CL1687" s="69">
        <v>29</v>
      </c>
      <c r="CM1687" s="69">
        <v>1</v>
      </c>
      <c r="CN1687" s="69">
        <v>31</v>
      </c>
      <c r="CO1687" s="89">
        <v>0</v>
      </c>
      <c r="CP1687" s="69">
        <v>1</v>
      </c>
      <c r="CQ1687" s="69">
        <v>6</v>
      </c>
      <c r="CR1687" s="69">
        <v>1</v>
      </c>
      <c r="CS1687" s="69">
        <f>CS1680+1000</f>
        <v>155016</v>
      </c>
      <c r="CT1687" s="69">
        <v>1</v>
      </c>
      <c r="CU1687" s="69">
        <v>6</v>
      </c>
      <c r="CV1687" s="69">
        <v>1000</v>
      </c>
      <c r="CW1687" s="69">
        <v>0</v>
      </c>
      <c r="CZ1687" s="69">
        <v>0</v>
      </c>
      <c r="DA1687" s="69">
        <v>0</v>
      </c>
      <c r="DB1687" s="69">
        <v>0</v>
      </c>
      <c r="DC1687" s="69">
        <v>0</v>
      </c>
      <c r="DD1687" s="69">
        <v>0</v>
      </c>
      <c r="DE1687" s="69">
        <v>0</v>
      </c>
      <c r="DF1687" s="69">
        <v>0</v>
      </c>
      <c r="DG1687" s="69">
        <v>1</v>
      </c>
      <c r="DI1687" s="69"/>
      <c r="DJ1687" s="69"/>
      <c r="DK1687" s="69" t="s">
        <v>3805</v>
      </c>
      <c r="DL1687" s="69"/>
      <c r="DM1687" s="69" t="s">
        <v>239</v>
      </c>
      <c r="DN1687" s="69" t="e">
        <f>"造成["&amp;INDEX(Sheet5!$L$2:$L$11,MATCH(BL1687,Sheet5!$J$2:$J$11,0))&amp;":"&amp;BR1687&amp;"*"&amp;BS1687/1000&amp;"]"&amp;INDEX(Sheet5!$I$2:$I$4,MATCH(BR1687,Sheet5!$H$2:$H$4,0))&amp;"的"&amp;INDEX(Sheet5!$K$2:$K$11,MATCH(BL1687,Sheet5!$J$2:$J$11,0))</f>
        <v>#N/A</v>
      </c>
      <c r="DO1687" s="69"/>
      <c r="DP1687" s="69"/>
      <c r="DQ1687" s="69"/>
      <c r="DR1687" s="69" t="e">
        <f t="shared" si="322"/>
        <v>#N/A</v>
      </c>
      <c r="DS1687" s="90" t="e">
        <f>MATCH(A1687,Sheet5!D:D,0)</f>
        <v>#N/A</v>
      </c>
      <c r="DT1687" s="94" t="e">
        <f>MATCH(A1687,Sheet5!F:F,0)</f>
        <v>#N/A</v>
      </c>
      <c r="DU1687" s="69">
        <v>0</v>
      </c>
      <c r="DV1687" s="69">
        <v>0</v>
      </c>
      <c r="DW1687" s="69">
        <v>0</v>
      </c>
      <c r="DX1687" s="69">
        <v>0</v>
      </c>
      <c r="DY1687" s="69">
        <v>0</v>
      </c>
    </row>
    <row r="1688" spans="1:129" ht="14.25">
      <c r="A1688" s="69">
        <f t="shared" ref="A1688:A1694" si="325">A1681+1000</f>
        <v>155002</v>
      </c>
      <c r="B1688" s="69">
        <v>0</v>
      </c>
      <c r="C1688" s="69">
        <v>1</v>
      </c>
      <c r="D1688" s="78" t="s">
        <v>1751</v>
      </c>
      <c r="E1688" s="78"/>
      <c r="F1688" s="69">
        <v>0</v>
      </c>
      <c r="G1688" s="69">
        <v>0</v>
      </c>
      <c r="H1688" s="69" t="s">
        <v>1019</v>
      </c>
      <c r="I1688" s="69">
        <v>0</v>
      </c>
      <c r="J1688" s="69">
        <v>0</v>
      </c>
      <c r="K1688" s="69">
        <v>2000</v>
      </c>
      <c r="M1688" s="69">
        <v>0</v>
      </c>
      <c r="O1688" s="69">
        <v>0</v>
      </c>
      <c r="P1688" s="69">
        <v>6</v>
      </c>
      <c r="Q1688" s="69">
        <v>0</v>
      </c>
      <c r="R1688" s="69">
        <v>1</v>
      </c>
      <c r="S1688" s="69">
        <v>0</v>
      </c>
      <c r="T1688" s="69">
        <v>0</v>
      </c>
      <c r="U1688" s="69">
        <v>0</v>
      </c>
      <c r="V1688" s="69">
        <v>0</v>
      </c>
      <c r="W1688" s="69">
        <v>0</v>
      </c>
      <c r="X1688" s="69">
        <v>0</v>
      </c>
      <c r="Y1688" s="69">
        <v>0</v>
      </c>
      <c r="Z1688" s="69">
        <v>99999999</v>
      </c>
      <c r="AA1688" s="69">
        <v>1</v>
      </c>
      <c r="AB1688" s="69">
        <v>31</v>
      </c>
      <c r="AC1688" s="69">
        <v>0</v>
      </c>
      <c r="AD1688" s="69">
        <v>0</v>
      </c>
      <c r="AE1688" s="69">
        <v>0</v>
      </c>
      <c r="AF1688" s="69">
        <v>3</v>
      </c>
      <c r="AG1688" s="69">
        <v>0</v>
      </c>
      <c r="AH1688" s="69">
        <v>5</v>
      </c>
      <c r="AI1688" s="69">
        <v>603</v>
      </c>
      <c r="AJ1688" s="69">
        <v>3</v>
      </c>
      <c r="AK1688" s="69">
        <v>0.5</v>
      </c>
      <c r="AL1688" s="69">
        <v>-1</v>
      </c>
      <c r="AM1688" s="69">
        <v>1</v>
      </c>
      <c r="AN1688" s="69">
        <v>1</v>
      </c>
      <c r="AO1688" s="69">
        <v>0</v>
      </c>
      <c r="AP1688" s="69">
        <v>0</v>
      </c>
      <c r="AQ1688" s="84">
        <v>0</v>
      </c>
      <c r="AR1688" s="69">
        <v>0</v>
      </c>
      <c r="AS1688" s="69">
        <v>0</v>
      </c>
      <c r="AT1688" s="69">
        <v>0</v>
      </c>
      <c r="AU1688" s="69">
        <v>0</v>
      </c>
      <c r="AV1688" s="69">
        <v>0</v>
      </c>
      <c r="AW1688" s="69">
        <v>0</v>
      </c>
      <c r="AX1688" s="69">
        <v>0</v>
      </c>
      <c r="AY1688" s="69">
        <v>0</v>
      </c>
      <c r="AZ1688" s="69">
        <v>0</v>
      </c>
      <c r="BA1688" s="69">
        <v>1</v>
      </c>
      <c r="BB1688" s="69">
        <v>-1</v>
      </c>
      <c r="BC1688" s="69">
        <v>0</v>
      </c>
      <c r="BD1688" s="69">
        <v>0</v>
      </c>
      <c r="BE1688" s="69">
        <v>0</v>
      </c>
      <c r="BF1688" s="69">
        <v>0</v>
      </c>
      <c r="BG1688" s="69">
        <v>0</v>
      </c>
      <c r="BH1688" s="69">
        <v>0</v>
      </c>
      <c r="BI1688" s="69" t="s">
        <v>1752</v>
      </c>
      <c r="BK1688" s="69">
        <v>3</v>
      </c>
      <c r="BL1688" s="69">
        <v>29</v>
      </c>
      <c r="BM1688" s="69">
        <v>1</v>
      </c>
      <c r="BN1688" s="69">
        <v>31</v>
      </c>
      <c r="BO1688" s="89">
        <v>0</v>
      </c>
      <c r="BP1688" s="69">
        <v>1</v>
      </c>
      <c r="BQ1688" s="69">
        <v>2</v>
      </c>
      <c r="BR1688" s="69">
        <v>1</v>
      </c>
      <c r="BS1688" s="69">
        <f t="shared" ref="BS1688:BS1694" si="326">BS1681+1000</f>
        <v>175013</v>
      </c>
      <c r="BT1688" s="69">
        <v>0</v>
      </c>
      <c r="BU1688" s="69">
        <v>2</v>
      </c>
      <c r="BV1688" s="69">
        <v>1000</v>
      </c>
      <c r="BW1688" s="69">
        <v>357</v>
      </c>
      <c r="BY1688" s="69">
        <v>29</v>
      </c>
      <c r="BZ1688" s="69">
        <v>1</v>
      </c>
      <c r="CA1688" s="69">
        <v>31</v>
      </c>
      <c r="CB1688" s="89">
        <v>0</v>
      </c>
      <c r="CC1688" s="69">
        <v>1</v>
      </c>
      <c r="CD1688" s="69">
        <v>10</v>
      </c>
      <c r="CE1688" s="69">
        <v>1</v>
      </c>
      <c r="CF1688" s="69">
        <f>CF1681+1000</f>
        <v>175014</v>
      </c>
      <c r="CG1688" s="69">
        <v>0</v>
      </c>
      <c r="CH1688" s="69">
        <v>2</v>
      </c>
      <c r="CI1688" s="69">
        <v>1000</v>
      </c>
      <c r="CJ1688" s="69">
        <v>0</v>
      </c>
      <c r="CL1688" s="69">
        <v>0</v>
      </c>
      <c r="CM1688" s="69">
        <v>0</v>
      </c>
      <c r="CN1688" s="69">
        <v>0</v>
      </c>
      <c r="CO1688" s="89">
        <v>0</v>
      </c>
      <c r="CP1688" s="69">
        <v>0</v>
      </c>
      <c r="CQ1688" s="69">
        <v>0</v>
      </c>
      <c r="CR1688" s="69">
        <v>0</v>
      </c>
      <c r="CS1688" s="69">
        <v>0</v>
      </c>
      <c r="CT1688" s="89">
        <v>0</v>
      </c>
      <c r="CU1688" s="69">
        <v>0</v>
      </c>
      <c r="CV1688" s="69">
        <v>0</v>
      </c>
      <c r="CW1688" s="69">
        <v>0</v>
      </c>
      <c r="CZ1688" s="69">
        <v>0</v>
      </c>
      <c r="DA1688" s="69">
        <v>0</v>
      </c>
      <c r="DB1688" s="69">
        <v>0</v>
      </c>
      <c r="DC1688" s="69">
        <v>0</v>
      </c>
      <c r="DD1688" s="69">
        <v>0</v>
      </c>
      <c r="DE1688" s="69">
        <v>0</v>
      </c>
      <c r="DF1688" s="69">
        <v>0</v>
      </c>
      <c r="DG1688" s="69">
        <v>1</v>
      </c>
      <c r="DI1688" s="69"/>
      <c r="DJ1688" s="69"/>
      <c r="DK1688" s="69" t="s">
        <v>3805</v>
      </c>
      <c r="DL1688" s="69"/>
      <c r="DM1688" s="69" t="s">
        <v>239</v>
      </c>
      <c r="DN1688" s="69" t="e">
        <f>"造成["&amp;INDEX(Sheet5!$L$2:$L$11,MATCH(BL1688,Sheet5!$J$2:$J$11,0))&amp;":"&amp;BR1688&amp;"*"&amp;BS1688/1000&amp;"]"&amp;INDEX(Sheet5!$I$2:$I$4,MATCH(BR1688,Sheet5!$H$2:$H$4,0))&amp;"的"&amp;INDEX(Sheet5!$K$2:$K$11,MATCH(BL1688,Sheet5!$J$2:$J$11,0))</f>
        <v>#N/A</v>
      </c>
      <c r="DO1688" s="69"/>
      <c r="DP1688" s="69"/>
      <c r="DQ1688" s="69"/>
      <c r="DR1688" s="69" t="e">
        <f t="shared" si="322"/>
        <v>#N/A</v>
      </c>
      <c r="DS1688" s="90" t="e">
        <f>MATCH(A1688,Sheet5!D:D,0)</f>
        <v>#N/A</v>
      </c>
      <c r="DT1688" s="94" t="e">
        <f>MATCH(A1688,Sheet5!F:F,0)</f>
        <v>#N/A</v>
      </c>
      <c r="DU1688" s="69">
        <v>0</v>
      </c>
      <c r="DV1688" s="69">
        <v>0</v>
      </c>
      <c r="DW1688" s="69">
        <v>0</v>
      </c>
      <c r="DX1688" s="69">
        <v>0</v>
      </c>
      <c r="DY1688" s="69">
        <v>0</v>
      </c>
    </row>
    <row r="1689" spans="1:129" ht="14.25">
      <c r="A1689" s="69">
        <f t="shared" si="325"/>
        <v>155003</v>
      </c>
      <c r="B1689" s="69">
        <v>0</v>
      </c>
      <c r="C1689" s="69">
        <v>1</v>
      </c>
      <c r="D1689" s="69" t="s">
        <v>2171</v>
      </c>
      <c r="E1689" s="69" t="s">
        <v>239</v>
      </c>
      <c r="F1689" s="69">
        <v>0</v>
      </c>
      <c r="G1689" s="69">
        <v>1</v>
      </c>
      <c r="H1689" s="69" t="s">
        <v>852</v>
      </c>
      <c r="I1689" s="69">
        <v>1000</v>
      </c>
      <c r="J1689" s="69">
        <v>966</v>
      </c>
      <c r="K1689" s="69">
        <v>1500</v>
      </c>
      <c r="M1689" s="69">
        <v>349</v>
      </c>
      <c r="N1689" s="69" t="s">
        <v>518</v>
      </c>
      <c r="O1689" s="69">
        <v>0</v>
      </c>
      <c r="P1689" s="69">
        <v>6</v>
      </c>
      <c r="Q1689" s="69">
        <v>0</v>
      </c>
      <c r="R1689" s="69">
        <v>1</v>
      </c>
      <c r="S1689" s="69">
        <v>0</v>
      </c>
      <c r="T1689" s="69">
        <v>0</v>
      </c>
      <c r="U1689" s="69">
        <v>0</v>
      </c>
      <c r="V1689" s="69">
        <v>0</v>
      </c>
      <c r="W1689" s="69">
        <v>0</v>
      </c>
      <c r="X1689" s="69">
        <v>5</v>
      </c>
      <c r="Y1689" s="69">
        <v>5</v>
      </c>
      <c r="Z1689" s="69">
        <v>5000</v>
      </c>
      <c r="AA1689" s="69">
        <v>2</v>
      </c>
      <c r="AB1689" s="69">
        <v>31</v>
      </c>
      <c r="AC1689" s="69">
        <v>0</v>
      </c>
      <c r="AD1689" s="69">
        <v>0</v>
      </c>
      <c r="AE1689" s="69">
        <v>0</v>
      </c>
      <c r="AF1689" s="69">
        <v>10</v>
      </c>
      <c r="AG1689" s="69">
        <v>0</v>
      </c>
      <c r="AH1689" s="69">
        <v>10</v>
      </c>
      <c r="AI1689" s="69">
        <v>0</v>
      </c>
      <c r="AJ1689" s="69">
        <v>0</v>
      </c>
      <c r="AK1689" s="69">
        <v>0</v>
      </c>
      <c r="AL1689" s="69">
        <v>0</v>
      </c>
      <c r="AM1689" s="69">
        <v>1</v>
      </c>
      <c r="AN1689" s="69">
        <v>1</v>
      </c>
      <c r="AO1689" s="69">
        <v>0</v>
      </c>
      <c r="AP1689" s="69">
        <v>0</v>
      </c>
      <c r="AQ1689" s="84">
        <v>0</v>
      </c>
      <c r="AR1689" s="69">
        <v>0</v>
      </c>
      <c r="AS1689" s="69">
        <v>0</v>
      </c>
      <c r="AT1689" s="69">
        <v>0</v>
      </c>
      <c r="AU1689" s="69">
        <v>0</v>
      </c>
      <c r="AV1689" s="69">
        <v>0</v>
      </c>
      <c r="AW1689" s="69">
        <v>0</v>
      </c>
      <c r="AX1689" s="69">
        <v>0</v>
      </c>
      <c r="AY1689" s="69">
        <v>0</v>
      </c>
      <c r="AZ1689" s="69">
        <v>0</v>
      </c>
      <c r="BA1689" s="69">
        <v>1</v>
      </c>
      <c r="BB1689" s="69">
        <v>-1</v>
      </c>
      <c r="BC1689" s="69">
        <v>0</v>
      </c>
      <c r="BD1689" s="69">
        <v>0</v>
      </c>
      <c r="BE1689" s="69">
        <v>0</v>
      </c>
      <c r="BF1689" s="69">
        <v>0</v>
      </c>
      <c r="BG1689" s="69">
        <v>0</v>
      </c>
      <c r="BH1689" s="69">
        <v>0</v>
      </c>
      <c r="BI1689" s="69" t="s">
        <v>2172</v>
      </c>
      <c r="BK1689" s="69">
        <v>3</v>
      </c>
      <c r="BL1689" s="69">
        <v>11</v>
      </c>
      <c r="BM1689" s="69">
        <v>1</v>
      </c>
      <c r="BN1689" s="69">
        <v>31</v>
      </c>
      <c r="BO1689" s="89">
        <v>0</v>
      </c>
      <c r="BP1689" s="69">
        <v>2</v>
      </c>
      <c r="BQ1689" s="69">
        <v>1</v>
      </c>
      <c r="BR1689" s="69">
        <v>1</v>
      </c>
      <c r="BS1689" s="69">
        <f t="shared" si="326"/>
        <v>175016</v>
      </c>
      <c r="BT1689" s="69">
        <v>0</v>
      </c>
      <c r="BU1689" s="69">
        <v>2</v>
      </c>
      <c r="BV1689" s="69">
        <v>1000</v>
      </c>
      <c r="BW1689" s="69">
        <v>350</v>
      </c>
      <c r="BY1689" s="69">
        <v>0</v>
      </c>
      <c r="BZ1689" s="69">
        <v>0</v>
      </c>
      <c r="CA1689" s="69">
        <v>31</v>
      </c>
      <c r="CB1689" s="89">
        <v>0</v>
      </c>
      <c r="CC1689" s="69">
        <v>0</v>
      </c>
      <c r="CD1689" s="69">
        <v>0</v>
      </c>
      <c r="CE1689" s="69">
        <v>0</v>
      </c>
      <c r="CF1689" s="69">
        <v>0</v>
      </c>
      <c r="CG1689" s="69">
        <v>0</v>
      </c>
      <c r="CH1689" s="69">
        <v>0</v>
      </c>
      <c r="CI1689" s="69">
        <v>0</v>
      </c>
      <c r="CJ1689" s="69">
        <v>0</v>
      </c>
      <c r="CL1689" s="69">
        <v>0</v>
      </c>
      <c r="CM1689" s="69">
        <v>0</v>
      </c>
      <c r="CN1689" s="69">
        <v>0</v>
      </c>
      <c r="CO1689" s="89">
        <v>0</v>
      </c>
      <c r="CP1689" s="69">
        <v>0</v>
      </c>
      <c r="CQ1689" s="69">
        <v>0</v>
      </c>
      <c r="CR1689" s="69">
        <v>0</v>
      </c>
      <c r="CS1689" s="69">
        <v>0</v>
      </c>
      <c r="CT1689" s="69">
        <v>0</v>
      </c>
      <c r="CU1689" s="69">
        <v>0</v>
      </c>
      <c r="CV1689" s="69">
        <v>0</v>
      </c>
      <c r="CW1689" s="69">
        <v>0</v>
      </c>
      <c r="CZ1689" s="69">
        <v>0</v>
      </c>
      <c r="DA1689" s="69">
        <v>0</v>
      </c>
      <c r="DB1689" s="69">
        <v>0</v>
      </c>
      <c r="DC1689" s="69">
        <v>0</v>
      </c>
      <c r="DD1689" s="69">
        <v>0</v>
      </c>
      <c r="DE1689" s="69">
        <v>0</v>
      </c>
      <c r="DF1689" s="69">
        <v>0</v>
      </c>
      <c r="DG1689" s="69">
        <v>1</v>
      </c>
      <c r="DI1689" s="69" t="e">
        <v>#N/A</v>
      </c>
      <c r="DJ1689" s="69">
        <v>0</v>
      </c>
      <c r="DK1689" s="69" t="s">
        <v>3805</v>
      </c>
      <c r="DL1689" s="69"/>
      <c r="DM1689" s="69" t="s">
        <v>239</v>
      </c>
      <c r="DN1689" s="69" t="e">
        <f>"造成["&amp;INDEX(Sheet5!$L$2:$L$11,MATCH(BL1689,Sheet5!$J$2:$J$11,0))&amp;":"&amp;BR1689&amp;"*"&amp;BS1689/1000&amp;"]"&amp;INDEX(Sheet5!$I$2:$I$4,MATCH(BR1689,Sheet5!$H$2:$H$4,0))&amp;"的"&amp;INDEX(Sheet5!$K$2:$K$11,MATCH(BL1689,Sheet5!$J$2:$J$11,0))</f>
        <v>#N/A</v>
      </c>
      <c r="DO1689" s="69"/>
      <c r="DP1689" s="69"/>
      <c r="DQ1689" s="69"/>
      <c r="DR1689" s="69" t="e">
        <f t="shared" si="322"/>
        <v>#N/A</v>
      </c>
      <c r="DS1689" s="90" t="e">
        <f>MATCH(A1689,Sheet5!D:D,0)</f>
        <v>#N/A</v>
      </c>
      <c r="DT1689" s="94" t="e">
        <f>MATCH(A1689,Sheet5!F:F,0)</f>
        <v>#N/A</v>
      </c>
      <c r="DU1689" s="69">
        <v>0</v>
      </c>
      <c r="DV1689" s="69">
        <v>0</v>
      </c>
      <c r="DW1689" s="69">
        <v>0</v>
      </c>
      <c r="DX1689" s="69">
        <v>0</v>
      </c>
      <c r="DY1689" s="69">
        <v>0</v>
      </c>
    </row>
    <row r="1690" spans="1:129" ht="14.25">
      <c r="A1690" s="69">
        <f t="shared" si="325"/>
        <v>155004</v>
      </c>
      <c r="B1690" s="69">
        <v>0</v>
      </c>
      <c r="C1690" s="69">
        <v>1</v>
      </c>
      <c r="D1690" s="69" t="s">
        <v>2171</v>
      </c>
      <c r="E1690" s="69" t="s">
        <v>239</v>
      </c>
      <c r="F1690" s="69">
        <v>0</v>
      </c>
      <c r="G1690" s="69">
        <v>1</v>
      </c>
      <c r="H1690" s="69" t="s">
        <v>852</v>
      </c>
      <c r="I1690" s="69">
        <v>1000</v>
      </c>
      <c r="J1690" s="69">
        <v>966</v>
      </c>
      <c r="K1690" s="69">
        <v>1500</v>
      </c>
      <c r="M1690" s="69">
        <v>351</v>
      </c>
      <c r="N1690" s="69" t="s">
        <v>518</v>
      </c>
      <c r="O1690" s="69">
        <v>0</v>
      </c>
      <c r="P1690" s="69">
        <v>6</v>
      </c>
      <c r="Q1690" s="69">
        <v>0</v>
      </c>
      <c r="R1690" s="69">
        <v>1</v>
      </c>
      <c r="S1690" s="69">
        <v>0</v>
      </c>
      <c r="T1690" s="69">
        <v>0</v>
      </c>
      <c r="U1690" s="69">
        <v>0</v>
      </c>
      <c r="V1690" s="69">
        <v>0</v>
      </c>
      <c r="W1690" s="69">
        <v>0</v>
      </c>
      <c r="X1690" s="69">
        <v>5</v>
      </c>
      <c r="Y1690" s="69">
        <v>5</v>
      </c>
      <c r="Z1690" s="69">
        <v>23000</v>
      </c>
      <c r="AA1690" s="69">
        <v>2</v>
      </c>
      <c r="AB1690" s="69">
        <v>31</v>
      </c>
      <c r="AC1690" s="69">
        <v>0</v>
      </c>
      <c r="AD1690" s="69">
        <v>0</v>
      </c>
      <c r="AE1690" s="69">
        <v>0</v>
      </c>
      <c r="AF1690" s="69">
        <v>3</v>
      </c>
      <c r="AG1690" s="69">
        <v>0</v>
      </c>
      <c r="AH1690" s="69">
        <v>10</v>
      </c>
      <c r="AI1690" s="69">
        <v>0</v>
      </c>
      <c r="AJ1690" s="69">
        <v>0</v>
      </c>
      <c r="AK1690" s="69">
        <v>0</v>
      </c>
      <c r="AL1690" s="69">
        <v>0</v>
      </c>
      <c r="AM1690" s="69">
        <v>1</v>
      </c>
      <c r="AN1690" s="69">
        <v>1</v>
      </c>
      <c r="AO1690" s="69">
        <v>0</v>
      </c>
      <c r="AP1690" s="69">
        <v>0</v>
      </c>
      <c r="AQ1690" s="84">
        <v>0</v>
      </c>
      <c r="AR1690" s="69">
        <v>0</v>
      </c>
      <c r="AS1690" s="69">
        <v>0</v>
      </c>
      <c r="AT1690" s="69">
        <v>0</v>
      </c>
      <c r="AU1690" s="69">
        <v>0</v>
      </c>
      <c r="AV1690" s="69">
        <v>0</v>
      </c>
      <c r="AW1690" s="69">
        <v>0</v>
      </c>
      <c r="AX1690" s="69">
        <v>0</v>
      </c>
      <c r="AY1690" s="69">
        <v>0</v>
      </c>
      <c r="AZ1690" s="69">
        <v>0</v>
      </c>
      <c r="BA1690" s="69">
        <v>1</v>
      </c>
      <c r="BB1690" s="69">
        <v>-1</v>
      </c>
      <c r="BC1690" s="69">
        <v>0</v>
      </c>
      <c r="BD1690" s="69">
        <v>0</v>
      </c>
      <c r="BE1690" s="69">
        <v>0</v>
      </c>
      <c r="BF1690" s="69">
        <v>0</v>
      </c>
      <c r="BG1690" s="69">
        <v>0</v>
      </c>
      <c r="BH1690" s="69">
        <v>0</v>
      </c>
      <c r="BI1690" s="69" t="s">
        <v>2172</v>
      </c>
      <c r="BK1690" s="69">
        <v>3</v>
      </c>
      <c r="BL1690" s="69">
        <v>11</v>
      </c>
      <c r="BM1690" s="69">
        <v>1</v>
      </c>
      <c r="BN1690" s="69">
        <v>31</v>
      </c>
      <c r="BO1690" s="89">
        <v>0</v>
      </c>
      <c r="BP1690" s="69">
        <v>3</v>
      </c>
      <c r="BQ1690" s="69">
        <v>1</v>
      </c>
      <c r="BR1690" s="69">
        <v>1</v>
      </c>
      <c r="BS1690" s="69">
        <f t="shared" si="326"/>
        <v>175017</v>
      </c>
      <c r="BT1690" s="69">
        <v>0</v>
      </c>
      <c r="BU1690" s="69">
        <v>2</v>
      </c>
      <c r="BV1690" s="69">
        <v>1000</v>
      </c>
      <c r="BW1690" s="69">
        <v>352</v>
      </c>
      <c r="BY1690" s="69">
        <v>0</v>
      </c>
      <c r="BZ1690" s="69">
        <v>0</v>
      </c>
      <c r="CA1690" s="69">
        <v>31</v>
      </c>
      <c r="CB1690" s="89">
        <v>0</v>
      </c>
      <c r="CC1690" s="69">
        <v>0</v>
      </c>
      <c r="CD1690" s="69">
        <v>0</v>
      </c>
      <c r="CE1690" s="69">
        <v>0</v>
      </c>
      <c r="CF1690" s="69">
        <v>0</v>
      </c>
      <c r="CG1690" s="69">
        <v>0</v>
      </c>
      <c r="CH1690" s="69">
        <v>0</v>
      </c>
      <c r="CI1690" s="69">
        <v>0</v>
      </c>
      <c r="CJ1690" s="69">
        <v>0</v>
      </c>
      <c r="CL1690" s="69">
        <v>0</v>
      </c>
      <c r="CM1690" s="69">
        <v>0</v>
      </c>
      <c r="CN1690" s="69">
        <v>0</v>
      </c>
      <c r="CO1690" s="89">
        <v>0</v>
      </c>
      <c r="CP1690" s="69">
        <v>0</v>
      </c>
      <c r="CQ1690" s="69">
        <v>0</v>
      </c>
      <c r="CR1690" s="69">
        <v>0</v>
      </c>
      <c r="CS1690" s="69">
        <v>0</v>
      </c>
      <c r="CT1690" s="69">
        <v>0</v>
      </c>
      <c r="CU1690" s="69">
        <v>0</v>
      </c>
      <c r="CV1690" s="69">
        <v>0</v>
      </c>
      <c r="CW1690" s="69">
        <v>0</v>
      </c>
      <c r="CZ1690" s="69">
        <v>0</v>
      </c>
      <c r="DA1690" s="69">
        <v>0</v>
      </c>
      <c r="DB1690" s="69">
        <v>0</v>
      </c>
      <c r="DC1690" s="69">
        <v>0</v>
      </c>
      <c r="DD1690" s="69">
        <v>0</v>
      </c>
      <c r="DE1690" s="69">
        <v>0</v>
      </c>
      <c r="DF1690" s="69">
        <v>0</v>
      </c>
      <c r="DG1690" s="69">
        <v>1</v>
      </c>
      <c r="DI1690" s="69" t="e">
        <v>#N/A</v>
      </c>
      <c r="DJ1690" s="69">
        <v>0</v>
      </c>
      <c r="DK1690" s="69" t="s">
        <v>3805</v>
      </c>
      <c r="DL1690" s="69"/>
      <c r="DM1690" s="69" t="s">
        <v>239</v>
      </c>
      <c r="DN1690" s="69" t="e">
        <f>"造成["&amp;INDEX(Sheet5!$L$2:$L$11,MATCH(BL1690,Sheet5!$J$2:$J$11,0))&amp;":"&amp;BR1690&amp;"*"&amp;BS1690/1000&amp;"]"&amp;INDEX(Sheet5!$I$2:$I$4,MATCH(BR1690,Sheet5!$H$2:$H$4,0))&amp;"的"&amp;INDEX(Sheet5!$K$2:$K$11,MATCH(BL1690,Sheet5!$J$2:$J$11,0))</f>
        <v>#N/A</v>
      </c>
      <c r="DO1690" s="69"/>
      <c r="DP1690" s="69"/>
      <c r="DQ1690" s="69"/>
      <c r="DR1690" s="69" t="e">
        <f t="shared" si="322"/>
        <v>#N/A</v>
      </c>
      <c r="DS1690" s="90" t="e">
        <f>MATCH(A1690,Sheet5!D:D,0)</f>
        <v>#N/A</v>
      </c>
      <c r="DT1690" s="94" t="e">
        <f>MATCH(A1690,Sheet5!F:F,0)</f>
        <v>#N/A</v>
      </c>
      <c r="DU1690" s="69">
        <v>0</v>
      </c>
      <c r="DV1690" s="69">
        <v>0</v>
      </c>
      <c r="DW1690" s="69">
        <v>0</v>
      </c>
      <c r="DX1690" s="69">
        <v>0</v>
      </c>
      <c r="DY1690" s="69">
        <v>0</v>
      </c>
    </row>
    <row r="1691" spans="1:129" ht="14.25">
      <c r="A1691" s="69">
        <f t="shared" si="325"/>
        <v>155005</v>
      </c>
      <c r="B1691" s="69">
        <v>0</v>
      </c>
      <c r="C1691" s="69">
        <v>1</v>
      </c>
      <c r="D1691" s="69" t="s">
        <v>2179</v>
      </c>
      <c r="F1691" s="69">
        <v>0</v>
      </c>
      <c r="G1691" s="69">
        <v>1</v>
      </c>
      <c r="H1691" s="69" t="s">
        <v>321</v>
      </c>
      <c r="I1691" s="69">
        <v>300</v>
      </c>
      <c r="J1691" s="69">
        <v>366</v>
      </c>
      <c r="K1691" s="69">
        <v>2000</v>
      </c>
      <c r="M1691" s="69">
        <v>0</v>
      </c>
      <c r="O1691" s="69">
        <v>0</v>
      </c>
      <c r="P1691" s="69">
        <v>2</v>
      </c>
      <c r="Q1691" s="69">
        <v>0</v>
      </c>
      <c r="R1691" s="69">
        <v>1</v>
      </c>
      <c r="S1691" s="69">
        <v>0</v>
      </c>
      <c r="T1691" s="69">
        <v>0</v>
      </c>
      <c r="U1691" s="69">
        <v>0</v>
      </c>
      <c r="V1691" s="69">
        <v>0</v>
      </c>
      <c r="W1691" s="69">
        <v>0</v>
      </c>
      <c r="X1691" s="69">
        <v>0</v>
      </c>
      <c r="Y1691" s="69">
        <v>0</v>
      </c>
      <c r="Z1691" s="69">
        <v>26000</v>
      </c>
      <c r="AA1691" s="69">
        <v>2</v>
      </c>
      <c r="AB1691" s="69">
        <v>16</v>
      </c>
      <c r="AC1691" s="69">
        <v>0</v>
      </c>
      <c r="AD1691" s="69">
        <v>0</v>
      </c>
      <c r="AE1691" s="69">
        <v>0</v>
      </c>
      <c r="AF1691" s="69">
        <v>1</v>
      </c>
      <c r="AG1691" s="69">
        <v>0</v>
      </c>
      <c r="AH1691" s="69">
        <v>10</v>
      </c>
      <c r="AI1691" s="69">
        <v>0</v>
      </c>
      <c r="AJ1691" s="69">
        <v>3</v>
      </c>
      <c r="AK1691" s="69">
        <v>0</v>
      </c>
      <c r="AL1691" s="69">
        <v>0</v>
      </c>
      <c r="AM1691" s="69">
        <v>1</v>
      </c>
      <c r="AN1691" s="69">
        <v>1</v>
      </c>
      <c r="AO1691" s="69">
        <v>1</v>
      </c>
      <c r="AP1691" s="69">
        <v>3</v>
      </c>
      <c r="AQ1691" s="84">
        <v>0</v>
      </c>
      <c r="AR1691" s="69">
        <v>0</v>
      </c>
      <c r="AS1691" s="69">
        <v>0</v>
      </c>
      <c r="AT1691" s="69">
        <v>0</v>
      </c>
      <c r="AU1691" s="69">
        <v>0</v>
      </c>
      <c r="AV1691" s="69">
        <v>0</v>
      </c>
      <c r="AW1691" s="69">
        <v>0</v>
      </c>
      <c r="AX1691" s="69">
        <v>0</v>
      </c>
      <c r="AY1691" s="69">
        <v>0</v>
      </c>
      <c r="AZ1691" s="69">
        <v>0</v>
      </c>
      <c r="BA1691" s="69">
        <v>0</v>
      </c>
      <c r="BB1691" s="69">
        <v>0</v>
      </c>
      <c r="BC1691" s="69">
        <v>0</v>
      </c>
      <c r="BD1691" s="69">
        <v>0</v>
      </c>
      <c r="BE1691" s="69">
        <v>0</v>
      </c>
      <c r="BF1691" s="69">
        <v>0</v>
      </c>
      <c r="BG1691" s="69">
        <v>0</v>
      </c>
      <c r="BH1691" s="69">
        <v>0</v>
      </c>
      <c r="BI1691" s="69" t="s">
        <v>2180</v>
      </c>
      <c r="BK1691" s="69">
        <v>3</v>
      </c>
      <c r="BL1691" s="69">
        <v>2</v>
      </c>
      <c r="BM1691" s="69">
        <v>2</v>
      </c>
      <c r="BN1691" s="69">
        <v>31</v>
      </c>
      <c r="BO1691" s="89" t="s">
        <v>313</v>
      </c>
      <c r="BP1691" s="69">
        <v>3</v>
      </c>
      <c r="BQ1691" s="69">
        <v>10</v>
      </c>
      <c r="BR1691" s="69">
        <v>203</v>
      </c>
      <c r="BS1691" s="69">
        <v>3000</v>
      </c>
      <c r="BT1691" s="69">
        <v>0</v>
      </c>
      <c r="BU1691" s="69">
        <v>0</v>
      </c>
      <c r="BV1691" s="69">
        <v>1000</v>
      </c>
      <c r="BW1691" s="69">
        <v>0</v>
      </c>
      <c r="BY1691" s="69">
        <v>1</v>
      </c>
      <c r="BZ1691" s="69">
        <v>4</v>
      </c>
      <c r="CA1691" s="69">
        <v>31</v>
      </c>
      <c r="CB1691" s="94">
        <f>CB1684+1000</f>
        <v>175017</v>
      </c>
      <c r="CC1691" s="69">
        <v>1</v>
      </c>
      <c r="CD1691" s="69">
        <v>1</v>
      </c>
      <c r="CE1691" s="69">
        <v>1</v>
      </c>
      <c r="CF1691" s="69">
        <v>9999999</v>
      </c>
      <c r="CG1691" s="69">
        <v>0</v>
      </c>
      <c r="CH1691" s="69">
        <v>0</v>
      </c>
      <c r="CI1691" s="69">
        <v>1000</v>
      </c>
      <c r="CJ1691" s="69">
        <v>0</v>
      </c>
      <c r="CL1691" s="69">
        <v>0</v>
      </c>
      <c r="CM1691" s="69">
        <v>0</v>
      </c>
      <c r="CN1691" s="69">
        <v>0</v>
      </c>
      <c r="CO1691" s="89" t="s">
        <v>313</v>
      </c>
      <c r="CP1691" s="69">
        <v>0</v>
      </c>
      <c r="CQ1691" s="69">
        <v>0</v>
      </c>
      <c r="CR1691" s="69">
        <v>0</v>
      </c>
      <c r="CS1691" s="69">
        <v>0</v>
      </c>
      <c r="CT1691" s="69">
        <v>0</v>
      </c>
      <c r="CU1691" s="69">
        <v>0</v>
      </c>
      <c r="CV1691" s="69">
        <v>0</v>
      </c>
      <c r="CW1691" s="69">
        <v>0</v>
      </c>
      <c r="CZ1691" s="69">
        <v>0</v>
      </c>
      <c r="DA1691" s="69">
        <v>0</v>
      </c>
      <c r="DB1691" s="69">
        <v>0</v>
      </c>
      <c r="DC1691" s="69">
        <v>0</v>
      </c>
      <c r="DD1691" s="69">
        <v>0</v>
      </c>
      <c r="DE1691" s="69">
        <v>0</v>
      </c>
      <c r="DF1691" s="69">
        <v>0</v>
      </c>
      <c r="DG1691" s="69">
        <v>1</v>
      </c>
      <c r="DI1691" s="69" t="e">
        <v>#N/A</v>
      </c>
      <c r="DJ1691" s="69">
        <v>0</v>
      </c>
      <c r="DK1691" s="69" t="s">
        <v>3805</v>
      </c>
      <c r="DL1691" s="69"/>
      <c r="DM1691" s="69" t="s">
        <v>239</v>
      </c>
      <c r="DN1691" s="69" t="str">
        <f>"造成["&amp;INDEX(Sheet5!$L$2:$L$11,MATCH(BL1691,Sheet5!$J$2:$J$11,0))&amp;":"&amp;BR1691&amp;"*"&amp;BS1691/1000&amp;"]"&amp;INDEX(Sheet5!$I$2:$I$4,MATCH(BR1691,Sheet5!$H$2:$H$4,0))&amp;"的"&amp;INDEX(Sheet5!$K$2:$K$11,MATCH(BL1691,Sheet5!$J$2:$J$11,0))</f>
        <v>造成[ui.cs_orange:203*3]的物理伤害。</v>
      </c>
      <c r="DO1691" s="69"/>
      <c r="DP1691" s="69"/>
      <c r="DQ1691" s="69"/>
      <c r="DR1691" s="69" t="e">
        <f t="shared" si="322"/>
        <v>#N/A</v>
      </c>
      <c r="DS1691" s="90" t="e">
        <f>MATCH(A1691,Sheet5!D:D,0)</f>
        <v>#N/A</v>
      </c>
      <c r="DT1691" s="94" t="e">
        <f>MATCH(A1691,Sheet5!F:F,0)</f>
        <v>#N/A</v>
      </c>
      <c r="DU1691" s="69">
        <v>0</v>
      </c>
      <c r="DV1691" s="69">
        <v>0</v>
      </c>
      <c r="DW1691" s="69">
        <v>0</v>
      </c>
      <c r="DX1691" s="69">
        <v>0</v>
      </c>
      <c r="DY1691" s="69">
        <v>0</v>
      </c>
    </row>
    <row r="1692" spans="1:129" ht="14.25">
      <c r="A1692" s="69">
        <f t="shared" si="325"/>
        <v>155006</v>
      </c>
      <c r="B1692" s="69">
        <v>0</v>
      </c>
      <c r="C1692" s="69">
        <v>1</v>
      </c>
      <c r="D1692" s="78" t="s">
        <v>1575</v>
      </c>
      <c r="E1692" s="78" t="s">
        <v>1576</v>
      </c>
      <c r="F1692" s="69">
        <v>0</v>
      </c>
      <c r="G1692" s="69">
        <v>1</v>
      </c>
      <c r="H1692" s="69" t="s">
        <v>321</v>
      </c>
      <c r="I1692" s="69">
        <v>2000</v>
      </c>
      <c r="J1692" s="69" t="s">
        <v>1577</v>
      </c>
      <c r="K1692" s="69">
        <v>2000</v>
      </c>
      <c r="M1692" s="69">
        <v>0</v>
      </c>
      <c r="N1692" s="69" t="s">
        <v>1578</v>
      </c>
      <c r="O1692" s="69">
        <v>0</v>
      </c>
      <c r="P1692" s="69">
        <v>6</v>
      </c>
      <c r="Q1692" s="69">
        <v>0</v>
      </c>
      <c r="R1692" s="69">
        <v>1</v>
      </c>
      <c r="S1692" s="69">
        <v>0</v>
      </c>
      <c r="T1692" s="69">
        <v>0</v>
      </c>
      <c r="U1692" s="69">
        <v>0</v>
      </c>
      <c r="V1692" s="69">
        <v>0</v>
      </c>
      <c r="W1692" s="69">
        <v>0</v>
      </c>
      <c r="X1692" s="69">
        <v>0</v>
      </c>
      <c r="Y1692" s="69">
        <v>0</v>
      </c>
      <c r="Z1692" s="69">
        <v>11000</v>
      </c>
      <c r="AA1692" s="69">
        <v>1</v>
      </c>
      <c r="AB1692" s="69">
        <v>31</v>
      </c>
      <c r="AC1692" s="69">
        <v>0</v>
      </c>
      <c r="AD1692" s="69">
        <v>0</v>
      </c>
      <c r="AE1692" s="69">
        <v>0</v>
      </c>
      <c r="AF1692" s="69">
        <v>10</v>
      </c>
      <c r="AG1692" s="69">
        <v>0</v>
      </c>
      <c r="AH1692" s="69">
        <v>0</v>
      </c>
      <c r="AI1692" s="69">
        <v>0</v>
      </c>
      <c r="AJ1692" s="69">
        <v>0</v>
      </c>
      <c r="AK1692" s="69">
        <v>0</v>
      </c>
      <c r="AL1692" s="69">
        <v>0</v>
      </c>
      <c r="AM1692" s="69">
        <v>1</v>
      </c>
      <c r="AN1692" s="69">
        <v>1</v>
      </c>
      <c r="AO1692" s="69">
        <v>0</v>
      </c>
      <c r="AP1692" s="69">
        <v>0</v>
      </c>
      <c r="AQ1692" s="84">
        <v>0</v>
      </c>
      <c r="AR1692" s="69">
        <v>0</v>
      </c>
      <c r="AS1692" s="69">
        <v>0</v>
      </c>
      <c r="AT1692" s="69">
        <v>0</v>
      </c>
      <c r="AU1692" s="69">
        <v>0</v>
      </c>
      <c r="AV1692" s="69">
        <v>0</v>
      </c>
      <c r="AW1692" s="69">
        <v>0</v>
      </c>
      <c r="AX1692" s="69">
        <v>0</v>
      </c>
      <c r="AY1692" s="69">
        <v>0</v>
      </c>
      <c r="AZ1692" s="69">
        <v>0</v>
      </c>
      <c r="BA1692" s="69">
        <v>1</v>
      </c>
      <c r="BB1692" s="69">
        <v>-1</v>
      </c>
      <c r="BC1692" s="69">
        <v>0</v>
      </c>
      <c r="BD1692" s="69">
        <v>0</v>
      </c>
      <c r="BE1692" s="69">
        <v>0</v>
      </c>
      <c r="BF1692" s="69">
        <v>0</v>
      </c>
      <c r="BG1692" s="69">
        <v>1000</v>
      </c>
      <c r="BH1692" s="69">
        <v>0</v>
      </c>
      <c r="BI1692" s="69" t="s">
        <v>1579</v>
      </c>
      <c r="BK1692" s="69">
        <v>3</v>
      </c>
      <c r="BL1692" s="69">
        <v>11</v>
      </c>
      <c r="BM1692" s="69">
        <v>1</v>
      </c>
      <c r="BN1692" s="69">
        <v>31</v>
      </c>
      <c r="BO1692" s="89">
        <v>0</v>
      </c>
      <c r="BP1692" s="69">
        <v>6</v>
      </c>
      <c r="BQ1692" s="69">
        <v>1</v>
      </c>
      <c r="BR1692" s="69">
        <v>1</v>
      </c>
      <c r="BS1692" s="69">
        <f t="shared" si="326"/>
        <v>175002</v>
      </c>
      <c r="BT1692" s="69">
        <v>0</v>
      </c>
      <c r="BU1692" s="69">
        <v>0</v>
      </c>
      <c r="BV1692" s="69">
        <v>1000</v>
      </c>
      <c r="BW1692" s="69">
        <v>397</v>
      </c>
      <c r="BY1692" s="69">
        <v>11</v>
      </c>
      <c r="BZ1692" s="69">
        <v>1</v>
      </c>
      <c r="CA1692" s="69">
        <v>31</v>
      </c>
      <c r="CB1692" s="89">
        <v>0</v>
      </c>
      <c r="CC1692" s="69">
        <v>6</v>
      </c>
      <c r="CD1692" s="69">
        <v>1</v>
      </c>
      <c r="CE1692" s="69">
        <v>1</v>
      </c>
      <c r="CF1692" s="69">
        <f>CF1685+1000</f>
        <v>175003</v>
      </c>
      <c r="CG1692" s="69">
        <v>0</v>
      </c>
      <c r="CH1692" s="69">
        <v>0</v>
      </c>
      <c r="CI1692" s="69">
        <v>1000</v>
      </c>
      <c r="CJ1692" s="69">
        <v>0</v>
      </c>
      <c r="CL1692" s="69">
        <v>11</v>
      </c>
      <c r="CM1692" s="69">
        <v>1</v>
      </c>
      <c r="CN1692" s="69">
        <v>1</v>
      </c>
      <c r="CO1692" s="89">
        <v>0</v>
      </c>
      <c r="CP1692" s="69">
        <v>6</v>
      </c>
      <c r="CQ1692" s="69">
        <v>1</v>
      </c>
      <c r="CR1692" s="69">
        <v>1</v>
      </c>
      <c r="CS1692" s="94">
        <f>CS1685+1000</f>
        <v>175002</v>
      </c>
      <c r="CT1692" s="69">
        <v>0</v>
      </c>
      <c r="CU1692" s="69">
        <v>0</v>
      </c>
      <c r="CV1692" s="69">
        <v>1000</v>
      </c>
      <c r="CW1692" s="69">
        <v>0</v>
      </c>
      <c r="CZ1692" s="69">
        <v>0</v>
      </c>
      <c r="DA1692" s="69">
        <v>300</v>
      </c>
      <c r="DB1692" s="69">
        <v>0</v>
      </c>
      <c r="DC1692" s="69">
        <v>0</v>
      </c>
      <c r="DD1692" s="69">
        <v>0</v>
      </c>
      <c r="DE1692" s="69">
        <v>0</v>
      </c>
      <c r="DF1692" s="69">
        <v>0</v>
      </c>
      <c r="DG1692" s="69">
        <v>1</v>
      </c>
      <c r="DI1692" s="69" t="e">
        <f>INDEX(Sheet3!$E$78:$E$1130,MATCH(A1692,Sheet3!$D$78:$D$1130,0))</f>
        <v>#N/A</v>
      </c>
      <c r="DJ1692" s="69">
        <f>IFERROR(DI1692,F1692)</f>
        <v>0</v>
      </c>
      <c r="DK1692" s="69" t="s">
        <v>3805</v>
      </c>
      <c r="DL1692" s="69"/>
      <c r="DM1692" s="69" t="s">
        <v>1581</v>
      </c>
      <c r="DN1692" s="69" t="e">
        <f>"造成["&amp;INDEX(Sheet5!$L$2:$L$11,MATCH(BL1692,Sheet5!$J$2:$J$11,0))&amp;":"&amp;BR1692&amp;"*"&amp;BS1692/1000&amp;"]"&amp;INDEX(Sheet5!$I$2:$I$4,MATCH(BR1692,Sheet5!$H$2:$H$4,0))&amp;"的"&amp;INDEX(Sheet5!$K$2:$K$11,MATCH(BL1692,Sheet5!$J$2:$J$11,0))</f>
        <v>#N/A</v>
      </c>
      <c r="DO1692" s="69"/>
      <c r="DP1692" s="69"/>
      <c r="DQ1692" s="69"/>
      <c r="DR1692" s="69" t="e">
        <f t="shared" si="322"/>
        <v>#N/A</v>
      </c>
      <c r="DS1692" s="90" t="e">
        <f>MATCH(A1692,Sheet5!D:D,0)</f>
        <v>#N/A</v>
      </c>
      <c r="DT1692" s="94" t="e">
        <f>MATCH(A1692,Sheet5!F:F,0)</f>
        <v>#N/A</v>
      </c>
      <c r="DU1692" s="69">
        <v>0</v>
      </c>
      <c r="DV1692" s="69">
        <v>0</v>
      </c>
      <c r="DW1692" s="69">
        <v>0</v>
      </c>
      <c r="DX1692" s="69">
        <v>0</v>
      </c>
      <c r="DY1692" s="69">
        <v>0</v>
      </c>
    </row>
    <row r="1693" spans="1:129" ht="28.5">
      <c r="A1693" s="69">
        <f t="shared" si="325"/>
        <v>155007</v>
      </c>
      <c r="B1693" s="69">
        <v>0</v>
      </c>
      <c r="C1693" s="69">
        <v>1</v>
      </c>
      <c r="D1693" s="78" t="s">
        <v>1588</v>
      </c>
      <c r="E1693" s="78"/>
      <c r="F1693" s="69">
        <v>0</v>
      </c>
      <c r="G1693" s="69">
        <v>1</v>
      </c>
      <c r="I1693" s="69">
        <v>0</v>
      </c>
      <c r="J1693" s="69">
        <v>0</v>
      </c>
      <c r="K1693" s="69">
        <v>0</v>
      </c>
      <c r="M1693" s="69">
        <v>72</v>
      </c>
      <c r="N1693" s="69" t="s">
        <v>518</v>
      </c>
      <c r="O1693" s="69">
        <v>0</v>
      </c>
      <c r="P1693" s="69">
        <v>6</v>
      </c>
      <c r="Q1693" s="69">
        <v>0</v>
      </c>
      <c r="R1693" s="69">
        <v>1</v>
      </c>
      <c r="S1693" s="69">
        <v>0</v>
      </c>
      <c r="T1693" s="69">
        <v>0</v>
      </c>
      <c r="U1693" s="69">
        <v>0</v>
      </c>
      <c r="V1693" s="69">
        <v>0</v>
      </c>
      <c r="W1693" s="69">
        <v>0</v>
      </c>
      <c r="X1693" s="69">
        <v>0</v>
      </c>
      <c r="Y1693" s="69">
        <v>0</v>
      </c>
      <c r="Z1693" s="69">
        <v>60000</v>
      </c>
      <c r="AA1693" s="69">
        <v>1</v>
      </c>
      <c r="AB1693" s="69">
        <v>31</v>
      </c>
      <c r="AC1693" s="69">
        <v>0</v>
      </c>
      <c r="AD1693" s="69">
        <v>0</v>
      </c>
      <c r="AE1693" s="69">
        <v>0</v>
      </c>
      <c r="AF1693" s="69">
        <v>1</v>
      </c>
      <c r="AG1693" s="69">
        <v>0</v>
      </c>
      <c r="AH1693" s="69">
        <v>1</v>
      </c>
      <c r="AI1693" s="69">
        <v>0</v>
      </c>
      <c r="AJ1693" s="69">
        <v>0</v>
      </c>
      <c r="AK1693" s="69">
        <v>0</v>
      </c>
      <c r="AL1693" s="69">
        <v>0</v>
      </c>
      <c r="AM1693" s="69">
        <v>1</v>
      </c>
      <c r="AN1693" s="69">
        <v>1</v>
      </c>
      <c r="AO1693" s="69">
        <v>0</v>
      </c>
      <c r="AP1693" s="69">
        <v>0</v>
      </c>
      <c r="AQ1693" s="84">
        <v>0</v>
      </c>
      <c r="AR1693" s="69">
        <v>0</v>
      </c>
      <c r="AS1693" s="69">
        <v>0</v>
      </c>
      <c r="AT1693" s="69">
        <v>0</v>
      </c>
      <c r="AU1693" s="69">
        <v>0</v>
      </c>
      <c r="AV1693" s="69">
        <v>0</v>
      </c>
      <c r="AW1693" s="69">
        <v>0</v>
      </c>
      <c r="AX1693" s="69">
        <v>0</v>
      </c>
      <c r="AY1693" s="69">
        <v>0</v>
      </c>
      <c r="AZ1693" s="69">
        <v>0</v>
      </c>
      <c r="BA1693" s="69">
        <v>1</v>
      </c>
      <c r="BB1693" s="69">
        <v>-1</v>
      </c>
      <c r="BC1693" s="69">
        <v>0</v>
      </c>
      <c r="BD1693" s="69">
        <v>0</v>
      </c>
      <c r="BE1693" s="69">
        <v>0</v>
      </c>
      <c r="BF1693" s="69">
        <v>0</v>
      </c>
      <c r="BG1693" s="69">
        <v>0</v>
      </c>
      <c r="BH1693" s="69">
        <v>0</v>
      </c>
      <c r="BK1693" s="69">
        <v>3</v>
      </c>
      <c r="BL1693" s="69">
        <v>11</v>
      </c>
      <c r="BM1693" s="69">
        <v>1</v>
      </c>
      <c r="BN1693" s="69">
        <v>31</v>
      </c>
      <c r="BO1693" s="89">
        <v>0</v>
      </c>
      <c r="BP1693" s="69">
        <v>1</v>
      </c>
      <c r="BQ1693" s="69">
        <v>1</v>
      </c>
      <c r="BR1693" s="69">
        <v>1</v>
      </c>
      <c r="BS1693" s="69">
        <f t="shared" si="326"/>
        <v>175015</v>
      </c>
      <c r="BT1693" s="69">
        <v>0</v>
      </c>
      <c r="BU1693" s="69">
        <v>0</v>
      </c>
      <c r="BV1693" s="69">
        <v>1000</v>
      </c>
      <c r="BW1693" s="69">
        <v>73</v>
      </c>
      <c r="BY1693" s="69">
        <v>0</v>
      </c>
      <c r="BZ1693" s="69">
        <v>0</v>
      </c>
      <c r="CA1693" s="69">
        <v>31</v>
      </c>
      <c r="CB1693" s="89">
        <v>0</v>
      </c>
      <c r="CC1693" s="69">
        <v>0</v>
      </c>
      <c r="CD1693" s="69">
        <v>0</v>
      </c>
      <c r="CE1693" s="69">
        <v>0</v>
      </c>
      <c r="CF1693" s="69">
        <v>0</v>
      </c>
      <c r="CG1693" s="69">
        <v>0</v>
      </c>
      <c r="CH1693" s="69">
        <v>0</v>
      </c>
      <c r="CI1693" s="69">
        <v>0</v>
      </c>
      <c r="CJ1693" s="69">
        <v>0</v>
      </c>
      <c r="CL1693" s="69">
        <v>0</v>
      </c>
      <c r="CM1693" s="69">
        <v>0</v>
      </c>
      <c r="CN1693" s="69">
        <v>0</v>
      </c>
      <c r="CO1693" s="89">
        <v>0</v>
      </c>
      <c r="CP1693" s="69">
        <v>0</v>
      </c>
      <c r="CQ1693" s="69">
        <v>0</v>
      </c>
      <c r="CR1693" s="69">
        <v>0</v>
      </c>
      <c r="CS1693" s="69">
        <v>0</v>
      </c>
      <c r="CT1693" s="69">
        <v>0</v>
      </c>
      <c r="CU1693" s="69">
        <v>0</v>
      </c>
      <c r="CV1693" s="69">
        <v>0</v>
      </c>
      <c r="CW1693" s="69">
        <v>0</v>
      </c>
      <c r="CZ1693" s="69">
        <v>294</v>
      </c>
      <c r="DA1693" s="69">
        <v>-79</v>
      </c>
      <c r="DB1693" s="69">
        <v>0</v>
      </c>
      <c r="DC1693" s="69">
        <v>0</v>
      </c>
      <c r="DD1693" s="69">
        <v>0</v>
      </c>
      <c r="DE1693" s="69">
        <v>0</v>
      </c>
      <c r="DF1693" s="69">
        <v>0</v>
      </c>
      <c r="DG1693" s="69">
        <v>1</v>
      </c>
      <c r="DI1693" s="69" t="e">
        <f>INDEX(Sheet3!$E$78:$E$1130,MATCH(A1693,Sheet3!$D$78:$D$1130,0))</f>
        <v>#N/A</v>
      </c>
      <c r="DJ1693" s="69">
        <f>IFERROR(DI1693,F1693)</f>
        <v>0</v>
      </c>
      <c r="DK1693" s="69" t="s">
        <v>1589</v>
      </c>
      <c r="DL1693" s="69"/>
      <c r="DM1693" s="69" t="s">
        <v>239</v>
      </c>
      <c r="DN1693" s="69" t="e">
        <f>"造成["&amp;INDEX(Sheet5!$L$2:$L$11,MATCH(BL1693,Sheet5!$J$2:$J$11,0))&amp;":"&amp;BR1693&amp;"*"&amp;BS1693/1000&amp;"]"&amp;INDEX(Sheet5!$I$2:$I$4,MATCH(BR1693,Sheet5!$H$2:$H$4,0))&amp;"的"&amp;INDEX(Sheet5!$K$2:$K$11,MATCH(BL1693,Sheet5!$J$2:$J$11,0))</f>
        <v>#N/A</v>
      </c>
      <c r="DO1693" s="69"/>
      <c r="DP1693" s="69"/>
      <c r="DQ1693" s="69"/>
      <c r="DR1693" s="69" t="e">
        <f t="shared" si="322"/>
        <v>#N/A</v>
      </c>
      <c r="DS1693" s="90" t="e">
        <f>MATCH(A1693,Sheet5!D:D,0)</f>
        <v>#N/A</v>
      </c>
      <c r="DT1693" s="94" t="e">
        <f>MATCH(A1693,Sheet5!F:F,0)</f>
        <v>#N/A</v>
      </c>
      <c r="DU1693" s="69">
        <v>0</v>
      </c>
      <c r="DV1693" s="69">
        <v>0</v>
      </c>
      <c r="DW1693" s="69">
        <v>0</v>
      </c>
      <c r="DX1693" s="69">
        <v>0</v>
      </c>
      <c r="DY1693" s="69">
        <v>0</v>
      </c>
    </row>
    <row r="1694" spans="1:129" ht="28.5">
      <c r="A1694" s="69">
        <f t="shared" si="325"/>
        <v>156001</v>
      </c>
      <c r="B1694" s="69">
        <v>0</v>
      </c>
      <c r="C1694" s="69">
        <v>1</v>
      </c>
      <c r="D1694" s="78" t="s">
        <v>1738</v>
      </c>
      <c r="E1694" s="78"/>
      <c r="F1694" s="69">
        <v>0</v>
      </c>
      <c r="G1694" s="69">
        <v>0</v>
      </c>
      <c r="H1694" s="69" t="s">
        <v>507</v>
      </c>
      <c r="I1694" s="69">
        <v>0</v>
      </c>
      <c r="J1694" s="69">
        <v>533</v>
      </c>
      <c r="K1694" s="69">
        <v>0</v>
      </c>
      <c r="M1694" s="69">
        <v>0</v>
      </c>
      <c r="O1694" s="69">
        <v>0</v>
      </c>
      <c r="P1694" s="69">
        <v>6</v>
      </c>
      <c r="Q1694" s="69">
        <v>0</v>
      </c>
      <c r="R1694" s="69">
        <v>2</v>
      </c>
      <c r="S1694" s="69">
        <v>1</v>
      </c>
      <c r="T1694" s="69">
        <v>100</v>
      </c>
      <c r="U1694" s="69">
        <v>50</v>
      </c>
      <c r="V1694" s="69">
        <v>0</v>
      </c>
      <c r="W1694" s="69">
        <v>0</v>
      </c>
      <c r="X1694" s="69">
        <v>0</v>
      </c>
      <c r="Y1694" s="69">
        <v>0</v>
      </c>
      <c r="Z1694" s="69">
        <v>15000</v>
      </c>
      <c r="AA1694" s="69">
        <v>1</v>
      </c>
      <c r="AB1694" s="69">
        <v>31</v>
      </c>
      <c r="AC1694" s="69">
        <v>0</v>
      </c>
      <c r="AD1694" s="69">
        <v>0</v>
      </c>
      <c r="AE1694" s="69">
        <v>0</v>
      </c>
      <c r="AF1694" s="69">
        <v>10</v>
      </c>
      <c r="AG1694" s="69">
        <v>0</v>
      </c>
      <c r="AH1694" s="69">
        <v>16</v>
      </c>
      <c r="AI1694" s="69">
        <v>0</v>
      </c>
      <c r="AJ1694" s="69">
        <v>3</v>
      </c>
      <c r="AK1694" s="69">
        <v>0</v>
      </c>
      <c r="AL1694" s="69">
        <v>0</v>
      </c>
      <c r="AM1694" s="69">
        <v>1</v>
      </c>
      <c r="AN1694" s="69">
        <v>1</v>
      </c>
      <c r="AO1694" s="69">
        <v>0</v>
      </c>
      <c r="AP1694" s="69">
        <v>0</v>
      </c>
      <c r="AQ1694" s="84">
        <v>0</v>
      </c>
      <c r="AR1694" s="69">
        <v>0</v>
      </c>
      <c r="AS1694" s="69">
        <v>0</v>
      </c>
      <c r="AT1694" s="69">
        <v>0</v>
      </c>
      <c r="AU1694" s="69">
        <v>0</v>
      </c>
      <c r="AV1694" s="69">
        <v>0</v>
      </c>
      <c r="AW1694" s="69">
        <v>0</v>
      </c>
      <c r="AX1694" s="69">
        <v>0</v>
      </c>
      <c r="AY1694" s="69">
        <v>0</v>
      </c>
      <c r="AZ1694" s="69">
        <v>0</v>
      </c>
      <c r="BA1694" s="69">
        <v>0</v>
      </c>
      <c r="BB1694" s="69">
        <v>0</v>
      </c>
      <c r="BC1694" s="69">
        <v>0</v>
      </c>
      <c r="BD1694" s="69">
        <v>0</v>
      </c>
      <c r="BE1694" s="69">
        <v>0</v>
      </c>
      <c r="BF1694" s="69">
        <v>0</v>
      </c>
      <c r="BG1694" s="69">
        <v>0</v>
      </c>
      <c r="BH1694" s="69">
        <v>0</v>
      </c>
      <c r="BI1694" s="69" t="s">
        <v>1739</v>
      </c>
      <c r="BK1694" s="69">
        <v>3</v>
      </c>
      <c r="BL1694" s="69">
        <v>29</v>
      </c>
      <c r="BM1694" s="69">
        <v>1</v>
      </c>
      <c r="BN1694" s="69">
        <v>31</v>
      </c>
      <c r="BO1694" s="89">
        <v>0</v>
      </c>
      <c r="BP1694" s="69">
        <v>1</v>
      </c>
      <c r="BQ1694" s="69">
        <v>6</v>
      </c>
      <c r="BR1694" s="69">
        <v>1</v>
      </c>
      <c r="BS1694" s="69">
        <f t="shared" si="326"/>
        <v>156014</v>
      </c>
      <c r="BT1694" s="69">
        <v>1</v>
      </c>
      <c r="BU1694" s="69">
        <v>6</v>
      </c>
      <c r="BV1694" s="69">
        <v>1000</v>
      </c>
      <c r="BW1694" s="69">
        <v>0</v>
      </c>
      <c r="BY1694" s="69">
        <v>29</v>
      </c>
      <c r="BZ1694" s="69">
        <v>1</v>
      </c>
      <c r="CA1694" s="69">
        <v>31</v>
      </c>
      <c r="CB1694" s="89">
        <v>0</v>
      </c>
      <c r="CC1694" s="69">
        <v>1</v>
      </c>
      <c r="CD1694" s="69">
        <v>6</v>
      </c>
      <c r="CE1694" s="69">
        <v>1</v>
      </c>
      <c r="CF1694" s="69">
        <f>CF1687+1000</f>
        <v>156015</v>
      </c>
      <c r="CG1694" s="69">
        <v>1</v>
      </c>
      <c r="CH1694" s="69">
        <v>6</v>
      </c>
      <c r="CI1694" s="69">
        <v>1000</v>
      </c>
      <c r="CJ1694" s="69">
        <v>0</v>
      </c>
      <c r="CL1694" s="69">
        <v>29</v>
      </c>
      <c r="CM1694" s="69">
        <v>1</v>
      </c>
      <c r="CN1694" s="69">
        <v>31</v>
      </c>
      <c r="CO1694" s="89">
        <v>0</v>
      </c>
      <c r="CP1694" s="69">
        <v>1</v>
      </c>
      <c r="CQ1694" s="69">
        <v>6</v>
      </c>
      <c r="CR1694" s="69">
        <v>1</v>
      </c>
      <c r="CS1694" s="69">
        <f>CS1687+1000</f>
        <v>156016</v>
      </c>
      <c r="CT1694" s="69">
        <v>1</v>
      </c>
      <c r="CU1694" s="69">
        <v>6</v>
      </c>
      <c r="CV1694" s="69">
        <v>1000</v>
      </c>
      <c r="CW1694" s="69">
        <v>0</v>
      </c>
      <c r="CZ1694" s="69">
        <v>0</v>
      </c>
      <c r="DA1694" s="69">
        <v>0</v>
      </c>
      <c r="DB1694" s="69">
        <v>0</v>
      </c>
      <c r="DC1694" s="69">
        <v>0</v>
      </c>
      <c r="DD1694" s="69">
        <v>0</v>
      </c>
      <c r="DE1694" s="69">
        <v>0</v>
      </c>
      <c r="DF1694" s="69">
        <v>0</v>
      </c>
      <c r="DG1694" s="69">
        <v>1</v>
      </c>
      <c r="DI1694" s="69"/>
      <c r="DJ1694" s="69"/>
      <c r="DK1694" s="69" t="s">
        <v>3805</v>
      </c>
      <c r="DL1694" s="69"/>
      <c r="DM1694" s="69" t="s">
        <v>239</v>
      </c>
      <c r="DN1694" s="69" t="e">
        <f>"造成["&amp;INDEX(Sheet5!$L$2:$L$11,MATCH(BL1694,Sheet5!$J$2:$J$11,0))&amp;":"&amp;BR1694&amp;"*"&amp;BS1694/1000&amp;"]"&amp;INDEX(Sheet5!$I$2:$I$4,MATCH(BR1694,Sheet5!$H$2:$H$4,0))&amp;"的"&amp;INDEX(Sheet5!$K$2:$K$11,MATCH(BL1694,Sheet5!$J$2:$J$11,0))</f>
        <v>#N/A</v>
      </c>
      <c r="DO1694" s="69"/>
      <c r="DP1694" s="69"/>
      <c r="DQ1694" s="69"/>
      <c r="DR1694" s="69" t="e">
        <f t="shared" si="322"/>
        <v>#N/A</v>
      </c>
      <c r="DS1694" s="90" t="e">
        <f>MATCH(A1694,Sheet5!D:D,0)</f>
        <v>#N/A</v>
      </c>
      <c r="DT1694" s="94" t="e">
        <f>MATCH(A1694,Sheet5!F:F,0)</f>
        <v>#N/A</v>
      </c>
      <c r="DU1694" s="69">
        <v>0</v>
      </c>
      <c r="DV1694" s="69">
        <v>0</v>
      </c>
      <c r="DW1694" s="69">
        <v>0</v>
      </c>
      <c r="DX1694" s="69">
        <v>0</v>
      </c>
      <c r="DY1694" s="69">
        <v>0</v>
      </c>
    </row>
    <row r="1695" spans="1:129" ht="14.25">
      <c r="A1695" s="69">
        <f t="shared" ref="A1695:A1701" si="327">A1688+1000</f>
        <v>156002</v>
      </c>
      <c r="B1695" s="69">
        <v>0</v>
      </c>
      <c r="C1695" s="69">
        <v>1</v>
      </c>
      <c r="D1695" s="78" t="s">
        <v>1751</v>
      </c>
      <c r="E1695" s="78"/>
      <c r="F1695" s="69">
        <v>0</v>
      </c>
      <c r="G1695" s="69">
        <v>0</v>
      </c>
      <c r="H1695" s="69" t="s">
        <v>1019</v>
      </c>
      <c r="I1695" s="69">
        <v>0</v>
      </c>
      <c r="J1695" s="69">
        <v>0</v>
      </c>
      <c r="K1695" s="69">
        <v>2000</v>
      </c>
      <c r="M1695" s="69">
        <v>0</v>
      </c>
      <c r="O1695" s="69">
        <v>0</v>
      </c>
      <c r="P1695" s="69">
        <v>6</v>
      </c>
      <c r="Q1695" s="69">
        <v>0</v>
      </c>
      <c r="R1695" s="69">
        <v>1</v>
      </c>
      <c r="S1695" s="69">
        <v>0</v>
      </c>
      <c r="T1695" s="69">
        <v>0</v>
      </c>
      <c r="U1695" s="69">
        <v>0</v>
      </c>
      <c r="V1695" s="69">
        <v>0</v>
      </c>
      <c r="W1695" s="69">
        <v>0</v>
      </c>
      <c r="X1695" s="69">
        <v>0</v>
      </c>
      <c r="Y1695" s="69">
        <v>0</v>
      </c>
      <c r="Z1695" s="69">
        <v>99999999</v>
      </c>
      <c r="AA1695" s="69">
        <v>1</v>
      </c>
      <c r="AB1695" s="69">
        <v>31</v>
      </c>
      <c r="AC1695" s="69">
        <v>0</v>
      </c>
      <c r="AD1695" s="69">
        <v>0</v>
      </c>
      <c r="AE1695" s="69">
        <v>0</v>
      </c>
      <c r="AF1695" s="69">
        <v>3</v>
      </c>
      <c r="AG1695" s="69">
        <v>0</v>
      </c>
      <c r="AH1695" s="69">
        <v>5</v>
      </c>
      <c r="AI1695" s="69">
        <v>603</v>
      </c>
      <c r="AJ1695" s="69">
        <v>3</v>
      </c>
      <c r="AK1695" s="69">
        <v>0.5</v>
      </c>
      <c r="AL1695" s="69">
        <v>-1</v>
      </c>
      <c r="AM1695" s="69">
        <v>1</v>
      </c>
      <c r="AN1695" s="69">
        <v>1</v>
      </c>
      <c r="AO1695" s="69">
        <v>0</v>
      </c>
      <c r="AP1695" s="69">
        <v>0</v>
      </c>
      <c r="AQ1695" s="84">
        <v>0</v>
      </c>
      <c r="AR1695" s="69">
        <v>0</v>
      </c>
      <c r="AS1695" s="69">
        <v>0</v>
      </c>
      <c r="AT1695" s="69">
        <v>0</v>
      </c>
      <c r="AU1695" s="69">
        <v>0</v>
      </c>
      <c r="AV1695" s="69">
        <v>0</v>
      </c>
      <c r="AW1695" s="69">
        <v>0</v>
      </c>
      <c r="AX1695" s="69">
        <v>0</v>
      </c>
      <c r="AY1695" s="69">
        <v>0</v>
      </c>
      <c r="AZ1695" s="69">
        <v>0</v>
      </c>
      <c r="BA1695" s="69">
        <v>1</v>
      </c>
      <c r="BB1695" s="69">
        <v>-1</v>
      </c>
      <c r="BC1695" s="69">
        <v>0</v>
      </c>
      <c r="BD1695" s="69">
        <v>0</v>
      </c>
      <c r="BE1695" s="69">
        <v>0</v>
      </c>
      <c r="BF1695" s="69">
        <v>0</v>
      </c>
      <c r="BG1695" s="69">
        <v>0</v>
      </c>
      <c r="BH1695" s="69">
        <v>0</v>
      </c>
      <c r="BI1695" s="69" t="s">
        <v>1752</v>
      </c>
      <c r="BK1695" s="69">
        <v>3</v>
      </c>
      <c r="BL1695" s="69">
        <v>29</v>
      </c>
      <c r="BM1695" s="69">
        <v>1</v>
      </c>
      <c r="BN1695" s="69">
        <v>31</v>
      </c>
      <c r="BO1695" s="89">
        <v>0</v>
      </c>
      <c r="BP1695" s="69">
        <v>1</v>
      </c>
      <c r="BQ1695" s="69">
        <v>2</v>
      </c>
      <c r="BR1695" s="69">
        <v>1</v>
      </c>
      <c r="BS1695" s="69">
        <f t="shared" ref="BS1695:BS1701" si="328">BS1688+1000</f>
        <v>176013</v>
      </c>
      <c r="BT1695" s="69">
        <v>0</v>
      </c>
      <c r="BU1695" s="69">
        <v>2</v>
      </c>
      <c r="BV1695" s="69">
        <v>1000</v>
      </c>
      <c r="BW1695" s="69">
        <v>357</v>
      </c>
      <c r="BY1695" s="69">
        <v>29</v>
      </c>
      <c r="BZ1695" s="69">
        <v>1</v>
      </c>
      <c r="CA1695" s="69">
        <v>31</v>
      </c>
      <c r="CB1695" s="89">
        <v>0</v>
      </c>
      <c r="CC1695" s="69">
        <v>1</v>
      </c>
      <c r="CD1695" s="69">
        <v>10</v>
      </c>
      <c r="CE1695" s="69">
        <v>1</v>
      </c>
      <c r="CF1695" s="69">
        <f>CF1688+1000</f>
        <v>176014</v>
      </c>
      <c r="CG1695" s="69">
        <v>0</v>
      </c>
      <c r="CH1695" s="69">
        <v>2</v>
      </c>
      <c r="CI1695" s="69">
        <v>1000</v>
      </c>
      <c r="CJ1695" s="69">
        <v>0</v>
      </c>
      <c r="CL1695" s="69">
        <v>0</v>
      </c>
      <c r="CM1695" s="69">
        <v>0</v>
      </c>
      <c r="CN1695" s="69">
        <v>0</v>
      </c>
      <c r="CO1695" s="89">
        <v>0</v>
      </c>
      <c r="CP1695" s="69">
        <v>0</v>
      </c>
      <c r="CQ1695" s="69">
        <v>0</v>
      </c>
      <c r="CR1695" s="69">
        <v>0</v>
      </c>
      <c r="CS1695" s="69">
        <v>0</v>
      </c>
      <c r="CT1695" s="89">
        <v>0</v>
      </c>
      <c r="CU1695" s="69">
        <v>0</v>
      </c>
      <c r="CV1695" s="69">
        <v>0</v>
      </c>
      <c r="CW1695" s="69">
        <v>0</v>
      </c>
      <c r="CZ1695" s="69">
        <v>0</v>
      </c>
      <c r="DA1695" s="69">
        <v>0</v>
      </c>
      <c r="DB1695" s="69">
        <v>0</v>
      </c>
      <c r="DC1695" s="69">
        <v>0</v>
      </c>
      <c r="DD1695" s="69">
        <v>0</v>
      </c>
      <c r="DE1695" s="69">
        <v>0</v>
      </c>
      <c r="DF1695" s="69">
        <v>0</v>
      </c>
      <c r="DG1695" s="69">
        <v>1</v>
      </c>
      <c r="DI1695" s="69"/>
      <c r="DJ1695" s="69"/>
      <c r="DK1695" s="69" t="s">
        <v>3805</v>
      </c>
      <c r="DL1695" s="69"/>
      <c r="DM1695" s="69" t="s">
        <v>239</v>
      </c>
      <c r="DN1695" s="69" t="e">
        <f>"造成["&amp;INDEX(Sheet5!$L$2:$L$11,MATCH(BL1695,Sheet5!$J$2:$J$11,0))&amp;":"&amp;BR1695&amp;"*"&amp;BS1695/1000&amp;"]"&amp;INDEX(Sheet5!$I$2:$I$4,MATCH(BR1695,Sheet5!$H$2:$H$4,0))&amp;"的"&amp;INDEX(Sheet5!$K$2:$K$11,MATCH(BL1695,Sheet5!$J$2:$J$11,0))</f>
        <v>#N/A</v>
      </c>
      <c r="DO1695" s="69"/>
      <c r="DP1695" s="69"/>
      <c r="DQ1695" s="69"/>
      <c r="DR1695" s="69" t="e">
        <f t="shared" si="322"/>
        <v>#N/A</v>
      </c>
      <c r="DS1695" s="90" t="e">
        <f>MATCH(A1695,Sheet5!D:D,0)</f>
        <v>#N/A</v>
      </c>
      <c r="DT1695" s="94" t="e">
        <f>MATCH(A1695,Sheet5!F:F,0)</f>
        <v>#N/A</v>
      </c>
      <c r="DU1695" s="69">
        <v>0</v>
      </c>
      <c r="DV1695" s="69">
        <v>0</v>
      </c>
      <c r="DW1695" s="69">
        <v>0</v>
      </c>
      <c r="DX1695" s="69">
        <v>0</v>
      </c>
      <c r="DY1695" s="69">
        <v>0</v>
      </c>
    </row>
    <row r="1696" spans="1:129" ht="14.25">
      <c r="A1696" s="69">
        <f t="shared" si="327"/>
        <v>156003</v>
      </c>
      <c r="B1696" s="69">
        <v>0</v>
      </c>
      <c r="C1696" s="69">
        <v>1</v>
      </c>
      <c r="D1696" s="69" t="s">
        <v>2171</v>
      </c>
      <c r="E1696" s="69" t="s">
        <v>239</v>
      </c>
      <c r="F1696" s="69">
        <v>0</v>
      </c>
      <c r="G1696" s="69">
        <v>1</v>
      </c>
      <c r="H1696" s="69" t="s">
        <v>852</v>
      </c>
      <c r="I1696" s="69">
        <v>1000</v>
      </c>
      <c r="J1696" s="69">
        <v>966</v>
      </c>
      <c r="K1696" s="69">
        <v>1500</v>
      </c>
      <c r="M1696" s="69">
        <v>349</v>
      </c>
      <c r="N1696" s="69" t="s">
        <v>518</v>
      </c>
      <c r="O1696" s="69">
        <v>0</v>
      </c>
      <c r="P1696" s="69">
        <v>6</v>
      </c>
      <c r="Q1696" s="69">
        <v>0</v>
      </c>
      <c r="R1696" s="69">
        <v>1</v>
      </c>
      <c r="S1696" s="69">
        <v>0</v>
      </c>
      <c r="T1696" s="69">
        <v>0</v>
      </c>
      <c r="U1696" s="69">
        <v>0</v>
      </c>
      <c r="V1696" s="69">
        <v>0</v>
      </c>
      <c r="W1696" s="69">
        <v>0</v>
      </c>
      <c r="X1696" s="69">
        <v>5</v>
      </c>
      <c r="Y1696" s="69">
        <v>5</v>
      </c>
      <c r="Z1696" s="69">
        <v>5000</v>
      </c>
      <c r="AA1696" s="69">
        <v>2</v>
      </c>
      <c r="AB1696" s="69">
        <v>31</v>
      </c>
      <c r="AC1696" s="69">
        <v>0</v>
      </c>
      <c r="AD1696" s="69">
        <v>0</v>
      </c>
      <c r="AE1696" s="69">
        <v>0</v>
      </c>
      <c r="AF1696" s="69">
        <v>10</v>
      </c>
      <c r="AG1696" s="69">
        <v>0</v>
      </c>
      <c r="AH1696" s="69">
        <v>10</v>
      </c>
      <c r="AI1696" s="69">
        <v>0</v>
      </c>
      <c r="AJ1696" s="69">
        <v>0</v>
      </c>
      <c r="AK1696" s="69">
        <v>0</v>
      </c>
      <c r="AL1696" s="69">
        <v>0</v>
      </c>
      <c r="AM1696" s="69">
        <v>1</v>
      </c>
      <c r="AN1696" s="69">
        <v>1</v>
      </c>
      <c r="AO1696" s="69">
        <v>0</v>
      </c>
      <c r="AP1696" s="69">
        <v>0</v>
      </c>
      <c r="AQ1696" s="84">
        <v>0</v>
      </c>
      <c r="AR1696" s="69">
        <v>0</v>
      </c>
      <c r="AS1696" s="69">
        <v>0</v>
      </c>
      <c r="AT1696" s="69">
        <v>0</v>
      </c>
      <c r="AU1696" s="69">
        <v>0</v>
      </c>
      <c r="AV1696" s="69">
        <v>0</v>
      </c>
      <c r="AW1696" s="69">
        <v>0</v>
      </c>
      <c r="AX1696" s="69">
        <v>0</v>
      </c>
      <c r="AY1696" s="69">
        <v>0</v>
      </c>
      <c r="AZ1696" s="69">
        <v>0</v>
      </c>
      <c r="BA1696" s="69">
        <v>1</v>
      </c>
      <c r="BB1696" s="69">
        <v>-1</v>
      </c>
      <c r="BC1696" s="69">
        <v>0</v>
      </c>
      <c r="BD1696" s="69">
        <v>0</v>
      </c>
      <c r="BE1696" s="69">
        <v>0</v>
      </c>
      <c r="BF1696" s="69">
        <v>0</v>
      </c>
      <c r="BG1696" s="69">
        <v>0</v>
      </c>
      <c r="BH1696" s="69">
        <v>0</v>
      </c>
      <c r="BI1696" s="69" t="s">
        <v>2172</v>
      </c>
      <c r="BK1696" s="69">
        <v>3</v>
      </c>
      <c r="BL1696" s="69">
        <v>11</v>
      </c>
      <c r="BM1696" s="69">
        <v>1</v>
      </c>
      <c r="BN1696" s="69">
        <v>31</v>
      </c>
      <c r="BO1696" s="89">
        <v>0</v>
      </c>
      <c r="BP1696" s="69">
        <v>2</v>
      </c>
      <c r="BQ1696" s="69">
        <v>1</v>
      </c>
      <c r="BR1696" s="69">
        <v>1</v>
      </c>
      <c r="BS1696" s="69">
        <f t="shared" si="328"/>
        <v>176016</v>
      </c>
      <c r="BT1696" s="69">
        <v>0</v>
      </c>
      <c r="BU1696" s="69">
        <v>2</v>
      </c>
      <c r="BV1696" s="69">
        <v>1000</v>
      </c>
      <c r="BW1696" s="69">
        <v>350</v>
      </c>
      <c r="BY1696" s="69">
        <v>0</v>
      </c>
      <c r="BZ1696" s="69">
        <v>0</v>
      </c>
      <c r="CA1696" s="69">
        <v>31</v>
      </c>
      <c r="CB1696" s="89">
        <v>0</v>
      </c>
      <c r="CC1696" s="69">
        <v>0</v>
      </c>
      <c r="CD1696" s="69">
        <v>0</v>
      </c>
      <c r="CE1696" s="69">
        <v>0</v>
      </c>
      <c r="CF1696" s="69">
        <v>0</v>
      </c>
      <c r="CG1696" s="69">
        <v>0</v>
      </c>
      <c r="CH1696" s="69">
        <v>0</v>
      </c>
      <c r="CI1696" s="69">
        <v>0</v>
      </c>
      <c r="CJ1696" s="69">
        <v>0</v>
      </c>
      <c r="CL1696" s="69">
        <v>0</v>
      </c>
      <c r="CM1696" s="69">
        <v>0</v>
      </c>
      <c r="CN1696" s="69">
        <v>0</v>
      </c>
      <c r="CO1696" s="89">
        <v>0</v>
      </c>
      <c r="CP1696" s="69">
        <v>0</v>
      </c>
      <c r="CQ1696" s="69">
        <v>0</v>
      </c>
      <c r="CR1696" s="69">
        <v>0</v>
      </c>
      <c r="CS1696" s="69">
        <v>0</v>
      </c>
      <c r="CT1696" s="69">
        <v>0</v>
      </c>
      <c r="CU1696" s="69">
        <v>0</v>
      </c>
      <c r="CV1696" s="69">
        <v>0</v>
      </c>
      <c r="CW1696" s="69">
        <v>0</v>
      </c>
      <c r="CZ1696" s="69">
        <v>0</v>
      </c>
      <c r="DA1696" s="69">
        <v>0</v>
      </c>
      <c r="DB1696" s="69">
        <v>0</v>
      </c>
      <c r="DC1696" s="69">
        <v>0</v>
      </c>
      <c r="DD1696" s="69">
        <v>0</v>
      </c>
      <c r="DE1696" s="69">
        <v>0</v>
      </c>
      <c r="DF1696" s="69">
        <v>0</v>
      </c>
      <c r="DG1696" s="69">
        <v>1</v>
      </c>
      <c r="DI1696" s="69" t="e">
        <v>#N/A</v>
      </c>
      <c r="DJ1696" s="69">
        <v>0</v>
      </c>
      <c r="DK1696" s="69" t="s">
        <v>3805</v>
      </c>
      <c r="DL1696" s="69"/>
      <c r="DM1696" s="69" t="s">
        <v>239</v>
      </c>
      <c r="DN1696" s="69" t="e">
        <f>"造成["&amp;INDEX(Sheet5!$L$2:$L$11,MATCH(BL1696,Sheet5!$J$2:$J$11,0))&amp;":"&amp;BR1696&amp;"*"&amp;BS1696/1000&amp;"]"&amp;INDEX(Sheet5!$I$2:$I$4,MATCH(BR1696,Sheet5!$H$2:$H$4,0))&amp;"的"&amp;INDEX(Sheet5!$K$2:$K$11,MATCH(BL1696,Sheet5!$J$2:$J$11,0))</f>
        <v>#N/A</v>
      </c>
      <c r="DO1696" s="69"/>
      <c r="DP1696" s="69"/>
      <c r="DQ1696" s="69"/>
      <c r="DR1696" s="69" t="e">
        <f t="shared" si="322"/>
        <v>#N/A</v>
      </c>
      <c r="DS1696" s="90" t="e">
        <f>MATCH(A1696,Sheet5!D:D,0)</f>
        <v>#N/A</v>
      </c>
      <c r="DT1696" s="94" t="e">
        <f>MATCH(A1696,Sheet5!F:F,0)</f>
        <v>#N/A</v>
      </c>
      <c r="DU1696" s="69">
        <v>0</v>
      </c>
      <c r="DV1696" s="69">
        <v>0</v>
      </c>
      <c r="DW1696" s="69">
        <v>0</v>
      </c>
      <c r="DX1696" s="69">
        <v>0</v>
      </c>
      <c r="DY1696" s="69">
        <v>0</v>
      </c>
    </row>
    <row r="1697" spans="1:129" ht="14.25">
      <c r="A1697" s="69">
        <f t="shared" si="327"/>
        <v>156004</v>
      </c>
      <c r="B1697" s="69">
        <v>0</v>
      </c>
      <c r="C1697" s="69">
        <v>1</v>
      </c>
      <c r="D1697" s="69" t="s">
        <v>2171</v>
      </c>
      <c r="E1697" s="69" t="s">
        <v>239</v>
      </c>
      <c r="F1697" s="69">
        <v>0</v>
      </c>
      <c r="G1697" s="69">
        <v>1</v>
      </c>
      <c r="H1697" s="69" t="s">
        <v>852</v>
      </c>
      <c r="I1697" s="69">
        <v>1000</v>
      </c>
      <c r="J1697" s="69">
        <v>966</v>
      </c>
      <c r="K1697" s="69">
        <v>1500</v>
      </c>
      <c r="M1697" s="69">
        <v>351</v>
      </c>
      <c r="N1697" s="69" t="s">
        <v>518</v>
      </c>
      <c r="O1697" s="69">
        <v>0</v>
      </c>
      <c r="P1697" s="69">
        <v>6</v>
      </c>
      <c r="Q1697" s="69">
        <v>0</v>
      </c>
      <c r="R1697" s="69">
        <v>1</v>
      </c>
      <c r="S1697" s="69">
        <v>0</v>
      </c>
      <c r="T1697" s="69">
        <v>0</v>
      </c>
      <c r="U1697" s="69">
        <v>0</v>
      </c>
      <c r="V1697" s="69">
        <v>0</v>
      </c>
      <c r="W1697" s="69">
        <v>0</v>
      </c>
      <c r="X1697" s="69">
        <v>5</v>
      </c>
      <c r="Y1697" s="69">
        <v>5</v>
      </c>
      <c r="Z1697" s="69">
        <v>23000</v>
      </c>
      <c r="AA1697" s="69">
        <v>2</v>
      </c>
      <c r="AB1697" s="69">
        <v>31</v>
      </c>
      <c r="AC1697" s="69">
        <v>0</v>
      </c>
      <c r="AD1697" s="69">
        <v>0</v>
      </c>
      <c r="AE1697" s="69">
        <v>0</v>
      </c>
      <c r="AF1697" s="69">
        <v>3</v>
      </c>
      <c r="AG1697" s="69">
        <v>0</v>
      </c>
      <c r="AH1697" s="69">
        <v>10</v>
      </c>
      <c r="AI1697" s="69">
        <v>0</v>
      </c>
      <c r="AJ1697" s="69">
        <v>0</v>
      </c>
      <c r="AK1697" s="69">
        <v>0</v>
      </c>
      <c r="AL1697" s="69">
        <v>0</v>
      </c>
      <c r="AM1697" s="69">
        <v>1</v>
      </c>
      <c r="AN1697" s="69">
        <v>1</v>
      </c>
      <c r="AO1697" s="69">
        <v>0</v>
      </c>
      <c r="AP1697" s="69">
        <v>0</v>
      </c>
      <c r="AQ1697" s="84">
        <v>0</v>
      </c>
      <c r="AR1697" s="69">
        <v>0</v>
      </c>
      <c r="AS1697" s="69">
        <v>0</v>
      </c>
      <c r="AT1697" s="69">
        <v>0</v>
      </c>
      <c r="AU1697" s="69">
        <v>0</v>
      </c>
      <c r="AV1697" s="69">
        <v>0</v>
      </c>
      <c r="AW1697" s="69">
        <v>0</v>
      </c>
      <c r="AX1697" s="69">
        <v>0</v>
      </c>
      <c r="AY1697" s="69">
        <v>0</v>
      </c>
      <c r="AZ1697" s="69">
        <v>0</v>
      </c>
      <c r="BA1697" s="69">
        <v>1</v>
      </c>
      <c r="BB1697" s="69">
        <v>-1</v>
      </c>
      <c r="BC1697" s="69">
        <v>0</v>
      </c>
      <c r="BD1697" s="69">
        <v>0</v>
      </c>
      <c r="BE1697" s="69">
        <v>0</v>
      </c>
      <c r="BF1697" s="69">
        <v>0</v>
      </c>
      <c r="BG1697" s="69">
        <v>0</v>
      </c>
      <c r="BH1697" s="69">
        <v>0</v>
      </c>
      <c r="BI1697" s="69" t="s">
        <v>2172</v>
      </c>
      <c r="BK1697" s="69">
        <v>3</v>
      </c>
      <c r="BL1697" s="69">
        <v>11</v>
      </c>
      <c r="BM1697" s="69">
        <v>1</v>
      </c>
      <c r="BN1697" s="69">
        <v>31</v>
      </c>
      <c r="BO1697" s="89">
        <v>0</v>
      </c>
      <c r="BP1697" s="69">
        <v>3</v>
      </c>
      <c r="BQ1697" s="69">
        <v>1</v>
      </c>
      <c r="BR1697" s="69">
        <v>1</v>
      </c>
      <c r="BS1697" s="69">
        <f t="shared" si="328"/>
        <v>176017</v>
      </c>
      <c r="BT1697" s="69">
        <v>0</v>
      </c>
      <c r="BU1697" s="69">
        <v>2</v>
      </c>
      <c r="BV1697" s="69">
        <v>1000</v>
      </c>
      <c r="BW1697" s="69">
        <v>352</v>
      </c>
      <c r="BY1697" s="69">
        <v>0</v>
      </c>
      <c r="BZ1697" s="69">
        <v>0</v>
      </c>
      <c r="CA1697" s="69">
        <v>31</v>
      </c>
      <c r="CB1697" s="89">
        <v>0</v>
      </c>
      <c r="CC1697" s="69">
        <v>0</v>
      </c>
      <c r="CD1697" s="69">
        <v>0</v>
      </c>
      <c r="CE1697" s="69">
        <v>0</v>
      </c>
      <c r="CF1697" s="69">
        <v>0</v>
      </c>
      <c r="CG1697" s="69">
        <v>0</v>
      </c>
      <c r="CH1697" s="69">
        <v>0</v>
      </c>
      <c r="CI1697" s="69">
        <v>0</v>
      </c>
      <c r="CJ1697" s="69">
        <v>0</v>
      </c>
      <c r="CL1697" s="69">
        <v>0</v>
      </c>
      <c r="CM1697" s="69">
        <v>0</v>
      </c>
      <c r="CN1697" s="69">
        <v>0</v>
      </c>
      <c r="CO1697" s="89">
        <v>0</v>
      </c>
      <c r="CP1697" s="69">
        <v>0</v>
      </c>
      <c r="CQ1697" s="69">
        <v>0</v>
      </c>
      <c r="CR1697" s="69">
        <v>0</v>
      </c>
      <c r="CS1697" s="69">
        <v>0</v>
      </c>
      <c r="CT1697" s="69">
        <v>0</v>
      </c>
      <c r="CU1697" s="69">
        <v>0</v>
      </c>
      <c r="CV1697" s="69">
        <v>0</v>
      </c>
      <c r="CW1697" s="69">
        <v>0</v>
      </c>
      <c r="CZ1697" s="69">
        <v>0</v>
      </c>
      <c r="DA1697" s="69">
        <v>0</v>
      </c>
      <c r="DB1697" s="69">
        <v>0</v>
      </c>
      <c r="DC1697" s="69">
        <v>0</v>
      </c>
      <c r="DD1697" s="69">
        <v>0</v>
      </c>
      <c r="DE1697" s="69">
        <v>0</v>
      </c>
      <c r="DF1697" s="69">
        <v>0</v>
      </c>
      <c r="DG1697" s="69">
        <v>1</v>
      </c>
      <c r="DI1697" s="69" t="e">
        <v>#N/A</v>
      </c>
      <c r="DJ1697" s="69">
        <v>0</v>
      </c>
      <c r="DK1697" s="69" t="s">
        <v>3805</v>
      </c>
      <c r="DL1697" s="69"/>
      <c r="DM1697" s="69" t="s">
        <v>239</v>
      </c>
      <c r="DN1697" s="69" t="e">
        <f>"造成["&amp;INDEX(Sheet5!$L$2:$L$11,MATCH(BL1697,Sheet5!$J$2:$J$11,0))&amp;":"&amp;BR1697&amp;"*"&amp;BS1697/1000&amp;"]"&amp;INDEX(Sheet5!$I$2:$I$4,MATCH(BR1697,Sheet5!$H$2:$H$4,0))&amp;"的"&amp;INDEX(Sheet5!$K$2:$K$11,MATCH(BL1697,Sheet5!$J$2:$J$11,0))</f>
        <v>#N/A</v>
      </c>
      <c r="DO1697" s="69"/>
      <c r="DP1697" s="69"/>
      <c r="DQ1697" s="69"/>
      <c r="DR1697" s="69" t="e">
        <f t="shared" si="322"/>
        <v>#N/A</v>
      </c>
      <c r="DS1697" s="90" t="e">
        <f>MATCH(A1697,Sheet5!D:D,0)</f>
        <v>#N/A</v>
      </c>
      <c r="DT1697" s="94" t="e">
        <f>MATCH(A1697,Sheet5!F:F,0)</f>
        <v>#N/A</v>
      </c>
      <c r="DU1697" s="69">
        <v>0</v>
      </c>
      <c r="DV1697" s="69">
        <v>0</v>
      </c>
      <c r="DW1697" s="69">
        <v>0</v>
      </c>
      <c r="DX1697" s="69">
        <v>0</v>
      </c>
      <c r="DY1697" s="69">
        <v>0</v>
      </c>
    </row>
    <row r="1698" spans="1:129" ht="14.25">
      <c r="A1698" s="69">
        <f t="shared" si="327"/>
        <v>156005</v>
      </c>
      <c r="B1698" s="69">
        <v>0</v>
      </c>
      <c r="C1698" s="69">
        <v>1</v>
      </c>
      <c r="D1698" s="69" t="s">
        <v>2179</v>
      </c>
      <c r="F1698" s="69">
        <v>0</v>
      </c>
      <c r="G1698" s="69">
        <v>1</v>
      </c>
      <c r="H1698" s="69" t="s">
        <v>321</v>
      </c>
      <c r="I1698" s="69">
        <v>300</v>
      </c>
      <c r="J1698" s="69">
        <v>366</v>
      </c>
      <c r="K1698" s="69">
        <v>2000</v>
      </c>
      <c r="M1698" s="69">
        <v>0</v>
      </c>
      <c r="O1698" s="69">
        <v>0</v>
      </c>
      <c r="P1698" s="69">
        <v>2</v>
      </c>
      <c r="Q1698" s="69">
        <v>0</v>
      </c>
      <c r="R1698" s="69">
        <v>1</v>
      </c>
      <c r="S1698" s="69">
        <v>0</v>
      </c>
      <c r="T1698" s="69">
        <v>0</v>
      </c>
      <c r="U1698" s="69">
        <v>0</v>
      </c>
      <c r="V1698" s="69">
        <v>0</v>
      </c>
      <c r="W1698" s="69">
        <v>0</v>
      </c>
      <c r="X1698" s="69">
        <v>0</v>
      </c>
      <c r="Y1698" s="69">
        <v>0</v>
      </c>
      <c r="Z1698" s="69">
        <v>26000</v>
      </c>
      <c r="AA1698" s="69">
        <v>2</v>
      </c>
      <c r="AB1698" s="69">
        <v>16</v>
      </c>
      <c r="AC1698" s="69">
        <v>0</v>
      </c>
      <c r="AD1698" s="69">
        <v>0</v>
      </c>
      <c r="AE1698" s="69">
        <v>0</v>
      </c>
      <c r="AF1698" s="69">
        <v>1</v>
      </c>
      <c r="AG1698" s="69">
        <v>0</v>
      </c>
      <c r="AH1698" s="69">
        <v>10</v>
      </c>
      <c r="AI1698" s="69">
        <v>0</v>
      </c>
      <c r="AJ1698" s="69">
        <v>3</v>
      </c>
      <c r="AK1698" s="69">
        <v>0</v>
      </c>
      <c r="AL1698" s="69">
        <v>0</v>
      </c>
      <c r="AM1698" s="69">
        <v>1</v>
      </c>
      <c r="AN1698" s="69">
        <v>1</v>
      </c>
      <c r="AO1698" s="69">
        <v>1</v>
      </c>
      <c r="AP1698" s="69">
        <v>3</v>
      </c>
      <c r="AQ1698" s="84">
        <v>0</v>
      </c>
      <c r="AR1698" s="69">
        <v>0</v>
      </c>
      <c r="AS1698" s="69">
        <v>0</v>
      </c>
      <c r="AT1698" s="69">
        <v>0</v>
      </c>
      <c r="AU1698" s="69">
        <v>0</v>
      </c>
      <c r="AV1698" s="69">
        <v>0</v>
      </c>
      <c r="AW1698" s="69">
        <v>0</v>
      </c>
      <c r="AX1698" s="69">
        <v>0</v>
      </c>
      <c r="AY1698" s="69">
        <v>0</v>
      </c>
      <c r="AZ1698" s="69">
        <v>0</v>
      </c>
      <c r="BA1698" s="69">
        <v>0</v>
      </c>
      <c r="BB1698" s="69">
        <v>0</v>
      </c>
      <c r="BC1698" s="69">
        <v>0</v>
      </c>
      <c r="BD1698" s="69">
        <v>0</v>
      </c>
      <c r="BE1698" s="69">
        <v>0</v>
      </c>
      <c r="BF1698" s="69">
        <v>0</v>
      </c>
      <c r="BG1698" s="69">
        <v>0</v>
      </c>
      <c r="BH1698" s="69">
        <v>0</v>
      </c>
      <c r="BI1698" s="69" t="s">
        <v>2180</v>
      </c>
      <c r="BK1698" s="69">
        <v>3</v>
      </c>
      <c r="BL1698" s="69">
        <v>2</v>
      </c>
      <c r="BM1698" s="69">
        <v>2</v>
      </c>
      <c r="BN1698" s="69">
        <v>31</v>
      </c>
      <c r="BO1698" s="89" t="s">
        <v>313</v>
      </c>
      <c r="BP1698" s="69">
        <v>3</v>
      </c>
      <c r="BQ1698" s="69">
        <v>10</v>
      </c>
      <c r="BR1698" s="69">
        <v>203</v>
      </c>
      <c r="BS1698" s="69">
        <v>3000</v>
      </c>
      <c r="BT1698" s="69">
        <v>0</v>
      </c>
      <c r="BU1698" s="69">
        <v>0</v>
      </c>
      <c r="BV1698" s="69">
        <v>1000</v>
      </c>
      <c r="BW1698" s="69">
        <v>0</v>
      </c>
      <c r="BY1698" s="69">
        <v>1</v>
      </c>
      <c r="BZ1698" s="69">
        <v>4</v>
      </c>
      <c r="CA1698" s="69">
        <v>31</v>
      </c>
      <c r="CB1698" s="94">
        <f>CB1691+1000</f>
        <v>176017</v>
      </c>
      <c r="CC1698" s="69">
        <v>1</v>
      </c>
      <c r="CD1698" s="69">
        <v>1</v>
      </c>
      <c r="CE1698" s="69">
        <v>1</v>
      </c>
      <c r="CF1698" s="69">
        <v>9999999</v>
      </c>
      <c r="CG1698" s="69">
        <v>0</v>
      </c>
      <c r="CH1698" s="69">
        <v>0</v>
      </c>
      <c r="CI1698" s="69">
        <v>1000</v>
      </c>
      <c r="CJ1698" s="69">
        <v>0</v>
      </c>
      <c r="CL1698" s="69">
        <v>0</v>
      </c>
      <c r="CM1698" s="69">
        <v>0</v>
      </c>
      <c r="CN1698" s="69">
        <v>0</v>
      </c>
      <c r="CO1698" s="89" t="s">
        <v>313</v>
      </c>
      <c r="CP1698" s="69">
        <v>0</v>
      </c>
      <c r="CQ1698" s="69">
        <v>0</v>
      </c>
      <c r="CR1698" s="69">
        <v>0</v>
      </c>
      <c r="CS1698" s="69">
        <v>0</v>
      </c>
      <c r="CT1698" s="69">
        <v>0</v>
      </c>
      <c r="CU1698" s="69">
        <v>0</v>
      </c>
      <c r="CV1698" s="69">
        <v>0</v>
      </c>
      <c r="CW1698" s="69">
        <v>0</v>
      </c>
      <c r="CZ1698" s="69">
        <v>0</v>
      </c>
      <c r="DA1698" s="69">
        <v>0</v>
      </c>
      <c r="DB1698" s="69">
        <v>0</v>
      </c>
      <c r="DC1698" s="69">
        <v>0</v>
      </c>
      <c r="DD1698" s="69">
        <v>0</v>
      </c>
      <c r="DE1698" s="69">
        <v>0</v>
      </c>
      <c r="DF1698" s="69">
        <v>0</v>
      </c>
      <c r="DG1698" s="69">
        <v>1</v>
      </c>
      <c r="DI1698" s="69" t="e">
        <v>#N/A</v>
      </c>
      <c r="DJ1698" s="69">
        <v>0</v>
      </c>
      <c r="DK1698" s="69" t="s">
        <v>3805</v>
      </c>
      <c r="DL1698" s="69"/>
      <c r="DM1698" s="69" t="s">
        <v>239</v>
      </c>
      <c r="DN1698" s="69" t="str">
        <f>"造成["&amp;INDEX(Sheet5!$L$2:$L$11,MATCH(BL1698,Sheet5!$J$2:$J$11,0))&amp;":"&amp;BR1698&amp;"*"&amp;BS1698/1000&amp;"]"&amp;INDEX(Sheet5!$I$2:$I$4,MATCH(BR1698,Sheet5!$H$2:$H$4,0))&amp;"的"&amp;INDEX(Sheet5!$K$2:$K$11,MATCH(BL1698,Sheet5!$J$2:$J$11,0))</f>
        <v>造成[ui.cs_orange:203*3]的物理伤害。</v>
      </c>
      <c r="DO1698" s="69"/>
      <c r="DP1698" s="69"/>
      <c r="DQ1698" s="69"/>
      <c r="DR1698" s="69" t="e">
        <f t="shared" si="322"/>
        <v>#N/A</v>
      </c>
      <c r="DS1698" s="90" t="e">
        <f>MATCH(A1698,Sheet5!D:D,0)</f>
        <v>#N/A</v>
      </c>
      <c r="DT1698" s="94" t="e">
        <f>MATCH(A1698,Sheet5!F:F,0)</f>
        <v>#N/A</v>
      </c>
      <c r="DU1698" s="69">
        <v>0</v>
      </c>
      <c r="DV1698" s="69">
        <v>0</v>
      </c>
      <c r="DW1698" s="69">
        <v>0</v>
      </c>
      <c r="DX1698" s="69">
        <v>0</v>
      </c>
      <c r="DY1698" s="69">
        <v>0</v>
      </c>
    </row>
    <row r="1699" spans="1:129" ht="14.25">
      <c r="A1699" s="69">
        <f t="shared" si="327"/>
        <v>156006</v>
      </c>
      <c r="B1699" s="69">
        <v>0</v>
      </c>
      <c r="C1699" s="69">
        <v>1</v>
      </c>
      <c r="D1699" s="78" t="s">
        <v>1575</v>
      </c>
      <c r="E1699" s="78" t="s">
        <v>1576</v>
      </c>
      <c r="F1699" s="69">
        <v>0</v>
      </c>
      <c r="G1699" s="69">
        <v>1</v>
      </c>
      <c r="H1699" s="69" t="s">
        <v>321</v>
      </c>
      <c r="I1699" s="69">
        <v>2000</v>
      </c>
      <c r="J1699" s="69" t="s">
        <v>1577</v>
      </c>
      <c r="K1699" s="69">
        <v>2000</v>
      </c>
      <c r="M1699" s="69">
        <v>0</v>
      </c>
      <c r="N1699" s="69" t="s">
        <v>1578</v>
      </c>
      <c r="O1699" s="69">
        <v>0</v>
      </c>
      <c r="P1699" s="69">
        <v>6</v>
      </c>
      <c r="Q1699" s="69">
        <v>0</v>
      </c>
      <c r="R1699" s="69">
        <v>1</v>
      </c>
      <c r="S1699" s="69">
        <v>0</v>
      </c>
      <c r="T1699" s="69">
        <v>0</v>
      </c>
      <c r="U1699" s="69">
        <v>0</v>
      </c>
      <c r="V1699" s="69">
        <v>0</v>
      </c>
      <c r="W1699" s="69">
        <v>0</v>
      </c>
      <c r="X1699" s="69">
        <v>0</v>
      </c>
      <c r="Y1699" s="69">
        <v>0</v>
      </c>
      <c r="Z1699" s="69">
        <v>11000</v>
      </c>
      <c r="AA1699" s="69">
        <v>1</v>
      </c>
      <c r="AB1699" s="69">
        <v>31</v>
      </c>
      <c r="AC1699" s="69">
        <v>0</v>
      </c>
      <c r="AD1699" s="69">
        <v>0</v>
      </c>
      <c r="AE1699" s="69">
        <v>0</v>
      </c>
      <c r="AF1699" s="69">
        <v>10</v>
      </c>
      <c r="AG1699" s="69">
        <v>0</v>
      </c>
      <c r="AH1699" s="69">
        <v>0</v>
      </c>
      <c r="AI1699" s="69">
        <v>0</v>
      </c>
      <c r="AJ1699" s="69">
        <v>0</v>
      </c>
      <c r="AK1699" s="69">
        <v>0</v>
      </c>
      <c r="AL1699" s="69">
        <v>0</v>
      </c>
      <c r="AM1699" s="69">
        <v>1</v>
      </c>
      <c r="AN1699" s="69">
        <v>1</v>
      </c>
      <c r="AO1699" s="69">
        <v>0</v>
      </c>
      <c r="AP1699" s="69">
        <v>0</v>
      </c>
      <c r="AQ1699" s="84">
        <v>0</v>
      </c>
      <c r="AR1699" s="69">
        <v>0</v>
      </c>
      <c r="AS1699" s="69">
        <v>0</v>
      </c>
      <c r="AT1699" s="69">
        <v>0</v>
      </c>
      <c r="AU1699" s="69">
        <v>0</v>
      </c>
      <c r="AV1699" s="69">
        <v>0</v>
      </c>
      <c r="AW1699" s="69">
        <v>0</v>
      </c>
      <c r="AX1699" s="69">
        <v>0</v>
      </c>
      <c r="AY1699" s="69">
        <v>0</v>
      </c>
      <c r="AZ1699" s="69">
        <v>0</v>
      </c>
      <c r="BA1699" s="69">
        <v>1</v>
      </c>
      <c r="BB1699" s="69">
        <v>-1</v>
      </c>
      <c r="BC1699" s="69">
        <v>0</v>
      </c>
      <c r="BD1699" s="69">
        <v>0</v>
      </c>
      <c r="BE1699" s="69">
        <v>0</v>
      </c>
      <c r="BF1699" s="69">
        <v>0</v>
      </c>
      <c r="BG1699" s="69">
        <v>1000</v>
      </c>
      <c r="BH1699" s="69">
        <v>0</v>
      </c>
      <c r="BI1699" s="69" t="s">
        <v>1579</v>
      </c>
      <c r="BK1699" s="69">
        <v>3</v>
      </c>
      <c r="BL1699" s="69">
        <v>11</v>
      </c>
      <c r="BM1699" s="69">
        <v>1</v>
      </c>
      <c r="BN1699" s="69">
        <v>31</v>
      </c>
      <c r="BO1699" s="89">
        <v>0</v>
      </c>
      <c r="BP1699" s="69">
        <v>6</v>
      </c>
      <c r="BQ1699" s="69">
        <v>1</v>
      </c>
      <c r="BR1699" s="69">
        <v>1</v>
      </c>
      <c r="BS1699" s="69">
        <f t="shared" si="328"/>
        <v>176002</v>
      </c>
      <c r="BT1699" s="69">
        <v>0</v>
      </c>
      <c r="BU1699" s="69">
        <v>0</v>
      </c>
      <c r="BV1699" s="69">
        <v>1000</v>
      </c>
      <c r="BW1699" s="69">
        <v>397</v>
      </c>
      <c r="BY1699" s="69">
        <v>11</v>
      </c>
      <c r="BZ1699" s="69">
        <v>1</v>
      </c>
      <c r="CA1699" s="69">
        <v>31</v>
      </c>
      <c r="CB1699" s="89">
        <v>0</v>
      </c>
      <c r="CC1699" s="69">
        <v>6</v>
      </c>
      <c r="CD1699" s="69">
        <v>1</v>
      </c>
      <c r="CE1699" s="69">
        <v>1</v>
      </c>
      <c r="CF1699" s="69">
        <f>CF1692+1000</f>
        <v>176003</v>
      </c>
      <c r="CG1699" s="69">
        <v>0</v>
      </c>
      <c r="CH1699" s="69">
        <v>0</v>
      </c>
      <c r="CI1699" s="69">
        <v>1000</v>
      </c>
      <c r="CJ1699" s="69">
        <v>0</v>
      </c>
      <c r="CL1699" s="69">
        <v>11</v>
      </c>
      <c r="CM1699" s="69">
        <v>1</v>
      </c>
      <c r="CN1699" s="69">
        <v>1</v>
      </c>
      <c r="CO1699" s="89">
        <v>0</v>
      </c>
      <c r="CP1699" s="69">
        <v>6</v>
      </c>
      <c r="CQ1699" s="69">
        <v>1</v>
      </c>
      <c r="CR1699" s="69">
        <v>1</v>
      </c>
      <c r="CS1699" s="94">
        <f>CS1692+1000</f>
        <v>176002</v>
      </c>
      <c r="CT1699" s="69">
        <v>0</v>
      </c>
      <c r="CU1699" s="69">
        <v>0</v>
      </c>
      <c r="CV1699" s="69">
        <v>1000</v>
      </c>
      <c r="CW1699" s="69">
        <v>0</v>
      </c>
      <c r="CZ1699" s="69">
        <v>0</v>
      </c>
      <c r="DA1699" s="69">
        <v>300</v>
      </c>
      <c r="DB1699" s="69">
        <v>0</v>
      </c>
      <c r="DC1699" s="69">
        <v>0</v>
      </c>
      <c r="DD1699" s="69">
        <v>0</v>
      </c>
      <c r="DE1699" s="69">
        <v>0</v>
      </c>
      <c r="DF1699" s="69">
        <v>0</v>
      </c>
      <c r="DG1699" s="69">
        <v>1</v>
      </c>
      <c r="DI1699" s="69" t="e">
        <f>INDEX(Sheet3!$E$78:$E$1130,MATCH(A1699,Sheet3!$D$78:$D$1130,0))</f>
        <v>#N/A</v>
      </c>
      <c r="DJ1699" s="69">
        <f>IFERROR(DI1699,F1699)</f>
        <v>0</v>
      </c>
      <c r="DK1699" s="69" t="s">
        <v>3805</v>
      </c>
      <c r="DL1699" s="69"/>
      <c r="DM1699" s="69" t="s">
        <v>1581</v>
      </c>
      <c r="DN1699" s="69" t="e">
        <f>"造成["&amp;INDEX(Sheet5!$L$2:$L$11,MATCH(BL1699,Sheet5!$J$2:$J$11,0))&amp;":"&amp;BR1699&amp;"*"&amp;BS1699/1000&amp;"]"&amp;INDEX(Sheet5!$I$2:$I$4,MATCH(BR1699,Sheet5!$H$2:$H$4,0))&amp;"的"&amp;INDEX(Sheet5!$K$2:$K$11,MATCH(BL1699,Sheet5!$J$2:$J$11,0))</f>
        <v>#N/A</v>
      </c>
      <c r="DO1699" s="69"/>
      <c r="DP1699" s="69"/>
      <c r="DQ1699" s="69"/>
      <c r="DR1699" s="69" t="e">
        <f t="shared" si="322"/>
        <v>#N/A</v>
      </c>
      <c r="DS1699" s="90" t="e">
        <f>MATCH(A1699,Sheet5!D:D,0)</f>
        <v>#N/A</v>
      </c>
      <c r="DT1699" s="94" t="e">
        <f>MATCH(A1699,Sheet5!F:F,0)</f>
        <v>#N/A</v>
      </c>
      <c r="DU1699" s="69">
        <v>0</v>
      </c>
      <c r="DV1699" s="69">
        <v>0</v>
      </c>
      <c r="DW1699" s="69">
        <v>0</v>
      </c>
      <c r="DX1699" s="69">
        <v>0</v>
      </c>
      <c r="DY1699" s="69">
        <v>0</v>
      </c>
    </row>
    <row r="1700" spans="1:129" ht="28.5">
      <c r="A1700" s="69">
        <f t="shared" si="327"/>
        <v>156007</v>
      </c>
      <c r="B1700" s="69">
        <v>0</v>
      </c>
      <c r="C1700" s="69">
        <v>1</v>
      </c>
      <c r="D1700" s="78" t="s">
        <v>1588</v>
      </c>
      <c r="E1700" s="78"/>
      <c r="F1700" s="69">
        <v>0</v>
      </c>
      <c r="G1700" s="69">
        <v>1</v>
      </c>
      <c r="I1700" s="69">
        <v>0</v>
      </c>
      <c r="J1700" s="69">
        <v>0</v>
      </c>
      <c r="K1700" s="69">
        <v>0</v>
      </c>
      <c r="M1700" s="69">
        <v>72</v>
      </c>
      <c r="N1700" s="69" t="s">
        <v>518</v>
      </c>
      <c r="O1700" s="69">
        <v>0</v>
      </c>
      <c r="P1700" s="69">
        <v>6</v>
      </c>
      <c r="Q1700" s="69">
        <v>0</v>
      </c>
      <c r="R1700" s="69">
        <v>1</v>
      </c>
      <c r="S1700" s="69">
        <v>0</v>
      </c>
      <c r="T1700" s="69">
        <v>0</v>
      </c>
      <c r="U1700" s="69">
        <v>0</v>
      </c>
      <c r="V1700" s="69">
        <v>0</v>
      </c>
      <c r="W1700" s="69">
        <v>0</v>
      </c>
      <c r="X1700" s="69">
        <v>0</v>
      </c>
      <c r="Y1700" s="69">
        <v>0</v>
      </c>
      <c r="Z1700" s="69">
        <v>60000</v>
      </c>
      <c r="AA1700" s="69">
        <v>1</v>
      </c>
      <c r="AB1700" s="69">
        <v>31</v>
      </c>
      <c r="AC1700" s="69">
        <v>0</v>
      </c>
      <c r="AD1700" s="69">
        <v>0</v>
      </c>
      <c r="AE1700" s="69">
        <v>0</v>
      </c>
      <c r="AF1700" s="69">
        <v>1</v>
      </c>
      <c r="AG1700" s="69">
        <v>0</v>
      </c>
      <c r="AH1700" s="69">
        <v>1</v>
      </c>
      <c r="AI1700" s="69">
        <v>0</v>
      </c>
      <c r="AJ1700" s="69">
        <v>0</v>
      </c>
      <c r="AK1700" s="69">
        <v>0</v>
      </c>
      <c r="AL1700" s="69">
        <v>0</v>
      </c>
      <c r="AM1700" s="69">
        <v>1</v>
      </c>
      <c r="AN1700" s="69">
        <v>1</v>
      </c>
      <c r="AO1700" s="69">
        <v>0</v>
      </c>
      <c r="AP1700" s="69">
        <v>0</v>
      </c>
      <c r="AQ1700" s="84">
        <v>0</v>
      </c>
      <c r="AR1700" s="69">
        <v>0</v>
      </c>
      <c r="AS1700" s="69">
        <v>0</v>
      </c>
      <c r="AT1700" s="69">
        <v>0</v>
      </c>
      <c r="AU1700" s="69">
        <v>0</v>
      </c>
      <c r="AV1700" s="69">
        <v>0</v>
      </c>
      <c r="AW1700" s="69">
        <v>0</v>
      </c>
      <c r="AX1700" s="69">
        <v>0</v>
      </c>
      <c r="AY1700" s="69">
        <v>0</v>
      </c>
      <c r="AZ1700" s="69">
        <v>0</v>
      </c>
      <c r="BA1700" s="69">
        <v>1</v>
      </c>
      <c r="BB1700" s="69">
        <v>-1</v>
      </c>
      <c r="BC1700" s="69">
        <v>0</v>
      </c>
      <c r="BD1700" s="69">
        <v>0</v>
      </c>
      <c r="BE1700" s="69">
        <v>0</v>
      </c>
      <c r="BF1700" s="69">
        <v>0</v>
      </c>
      <c r="BG1700" s="69">
        <v>0</v>
      </c>
      <c r="BH1700" s="69">
        <v>0</v>
      </c>
      <c r="BK1700" s="69">
        <v>3</v>
      </c>
      <c r="BL1700" s="69">
        <v>11</v>
      </c>
      <c r="BM1700" s="69">
        <v>1</v>
      </c>
      <c r="BN1700" s="69">
        <v>31</v>
      </c>
      <c r="BO1700" s="89">
        <v>0</v>
      </c>
      <c r="BP1700" s="69">
        <v>1</v>
      </c>
      <c r="BQ1700" s="69">
        <v>1</v>
      </c>
      <c r="BR1700" s="69">
        <v>1</v>
      </c>
      <c r="BS1700" s="69">
        <f t="shared" si="328"/>
        <v>176015</v>
      </c>
      <c r="BT1700" s="69">
        <v>0</v>
      </c>
      <c r="BU1700" s="69">
        <v>0</v>
      </c>
      <c r="BV1700" s="69">
        <v>1000</v>
      </c>
      <c r="BW1700" s="69">
        <v>73</v>
      </c>
      <c r="BY1700" s="69">
        <v>0</v>
      </c>
      <c r="BZ1700" s="69">
        <v>0</v>
      </c>
      <c r="CA1700" s="69">
        <v>31</v>
      </c>
      <c r="CB1700" s="89">
        <v>0</v>
      </c>
      <c r="CC1700" s="69">
        <v>0</v>
      </c>
      <c r="CD1700" s="69">
        <v>0</v>
      </c>
      <c r="CE1700" s="69">
        <v>0</v>
      </c>
      <c r="CF1700" s="69">
        <v>0</v>
      </c>
      <c r="CG1700" s="69">
        <v>0</v>
      </c>
      <c r="CH1700" s="69">
        <v>0</v>
      </c>
      <c r="CI1700" s="69">
        <v>0</v>
      </c>
      <c r="CJ1700" s="69">
        <v>0</v>
      </c>
      <c r="CL1700" s="69">
        <v>0</v>
      </c>
      <c r="CM1700" s="69">
        <v>0</v>
      </c>
      <c r="CN1700" s="69">
        <v>0</v>
      </c>
      <c r="CO1700" s="89">
        <v>0</v>
      </c>
      <c r="CP1700" s="69">
        <v>0</v>
      </c>
      <c r="CQ1700" s="69">
        <v>0</v>
      </c>
      <c r="CR1700" s="69">
        <v>0</v>
      </c>
      <c r="CS1700" s="69">
        <v>0</v>
      </c>
      <c r="CT1700" s="69">
        <v>0</v>
      </c>
      <c r="CU1700" s="69">
        <v>0</v>
      </c>
      <c r="CV1700" s="69">
        <v>0</v>
      </c>
      <c r="CW1700" s="69">
        <v>0</v>
      </c>
      <c r="CZ1700" s="69">
        <v>294</v>
      </c>
      <c r="DA1700" s="69">
        <v>-79</v>
      </c>
      <c r="DB1700" s="69">
        <v>0</v>
      </c>
      <c r="DC1700" s="69">
        <v>0</v>
      </c>
      <c r="DD1700" s="69">
        <v>0</v>
      </c>
      <c r="DE1700" s="69">
        <v>0</v>
      </c>
      <c r="DF1700" s="69">
        <v>0</v>
      </c>
      <c r="DG1700" s="69">
        <v>1</v>
      </c>
      <c r="DI1700" s="69" t="e">
        <f>INDEX(Sheet3!$E$78:$E$1130,MATCH(A1700,Sheet3!$D$78:$D$1130,0))</f>
        <v>#N/A</v>
      </c>
      <c r="DJ1700" s="69">
        <f>IFERROR(DI1700,F1700)</f>
        <v>0</v>
      </c>
      <c r="DK1700" s="69" t="s">
        <v>1589</v>
      </c>
      <c r="DL1700" s="69"/>
      <c r="DM1700" s="69" t="s">
        <v>239</v>
      </c>
      <c r="DN1700" s="69" t="e">
        <f>"造成["&amp;INDEX(Sheet5!$L$2:$L$11,MATCH(BL1700,Sheet5!$J$2:$J$11,0))&amp;":"&amp;BR1700&amp;"*"&amp;BS1700/1000&amp;"]"&amp;INDEX(Sheet5!$I$2:$I$4,MATCH(BR1700,Sheet5!$H$2:$H$4,0))&amp;"的"&amp;INDEX(Sheet5!$K$2:$K$11,MATCH(BL1700,Sheet5!$J$2:$J$11,0))</f>
        <v>#N/A</v>
      </c>
      <c r="DO1700" s="69"/>
      <c r="DP1700" s="69"/>
      <c r="DQ1700" s="69"/>
      <c r="DR1700" s="69" t="e">
        <f t="shared" si="322"/>
        <v>#N/A</v>
      </c>
      <c r="DS1700" s="90" t="e">
        <f>MATCH(A1700,Sheet5!D:D,0)</f>
        <v>#N/A</v>
      </c>
      <c r="DT1700" s="94" t="e">
        <f>MATCH(A1700,Sheet5!F:F,0)</f>
        <v>#N/A</v>
      </c>
      <c r="DU1700" s="69">
        <v>0</v>
      </c>
      <c r="DV1700" s="69">
        <v>0</v>
      </c>
      <c r="DW1700" s="69">
        <v>0</v>
      </c>
      <c r="DX1700" s="69">
        <v>0</v>
      </c>
      <c r="DY1700" s="69">
        <v>0</v>
      </c>
    </row>
    <row r="1701" spans="1:129" ht="28.5">
      <c r="A1701" s="69">
        <f t="shared" si="327"/>
        <v>157001</v>
      </c>
      <c r="B1701" s="69">
        <v>0</v>
      </c>
      <c r="C1701" s="69">
        <v>1</v>
      </c>
      <c r="D1701" s="78" t="s">
        <v>1738</v>
      </c>
      <c r="E1701" s="78"/>
      <c r="F1701" s="69">
        <v>0</v>
      </c>
      <c r="G1701" s="69">
        <v>0</v>
      </c>
      <c r="H1701" s="69" t="s">
        <v>507</v>
      </c>
      <c r="I1701" s="69">
        <v>0</v>
      </c>
      <c r="J1701" s="69">
        <v>533</v>
      </c>
      <c r="K1701" s="69">
        <v>0</v>
      </c>
      <c r="M1701" s="69">
        <v>0</v>
      </c>
      <c r="O1701" s="69">
        <v>0</v>
      </c>
      <c r="P1701" s="69">
        <v>6</v>
      </c>
      <c r="Q1701" s="69">
        <v>0</v>
      </c>
      <c r="R1701" s="69">
        <v>2</v>
      </c>
      <c r="S1701" s="69">
        <v>1</v>
      </c>
      <c r="T1701" s="69">
        <v>100</v>
      </c>
      <c r="U1701" s="69">
        <v>50</v>
      </c>
      <c r="V1701" s="69">
        <v>0</v>
      </c>
      <c r="W1701" s="69">
        <v>0</v>
      </c>
      <c r="X1701" s="69">
        <v>0</v>
      </c>
      <c r="Y1701" s="69">
        <v>0</v>
      </c>
      <c r="Z1701" s="69">
        <v>15000</v>
      </c>
      <c r="AA1701" s="69">
        <v>1</v>
      </c>
      <c r="AB1701" s="69">
        <v>31</v>
      </c>
      <c r="AC1701" s="69">
        <v>0</v>
      </c>
      <c r="AD1701" s="69">
        <v>0</v>
      </c>
      <c r="AE1701" s="69">
        <v>0</v>
      </c>
      <c r="AF1701" s="69">
        <v>10</v>
      </c>
      <c r="AG1701" s="69">
        <v>0</v>
      </c>
      <c r="AH1701" s="69">
        <v>16</v>
      </c>
      <c r="AI1701" s="69">
        <v>0</v>
      </c>
      <c r="AJ1701" s="69">
        <v>3</v>
      </c>
      <c r="AK1701" s="69">
        <v>0</v>
      </c>
      <c r="AL1701" s="69">
        <v>0</v>
      </c>
      <c r="AM1701" s="69">
        <v>1</v>
      </c>
      <c r="AN1701" s="69">
        <v>1</v>
      </c>
      <c r="AO1701" s="69">
        <v>0</v>
      </c>
      <c r="AP1701" s="69">
        <v>0</v>
      </c>
      <c r="AQ1701" s="84">
        <v>0</v>
      </c>
      <c r="AR1701" s="69">
        <v>0</v>
      </c>
      <c r="AS1701" s="69">
        <v>0</v>
      </c>
      <c r="AT1701" s="69">
        <v>0</v>
      </c>
      <c r="AU1701" s="69">
        <v>0</v>
      </c>
      <c r="AV1701" s="69">
        <v>0</v>
      </c>
      <c r="AW1701" s="69">
        <v>0</v>
      </c>
      <c r="AX1701" s="69">
        <v>0</v>
      </c>
      <c r="AY1701" s="69">
        <v>0</v>
      </c>
      <c r="AZ1701" s="69">
        <v>0</v>
      </c>
      <c r="BA1701" s="69">
        <v>0</v>
      </c>
      <c r="BB1701" s="69">
        <v>0</v>
      </c>
      <c r="BC1701" s="69">
        <v>0</v>
      </c>
      <c r="BD1701" s="69">
        <v>0</v>
      </c>
      <c r="BE1701" s="69">
        <v>0</v>
      </c>
      <c r="BF1701" s="69">
        <v>0</v>
      </c>
      <c r="BG1701" s="69">
        <v>0</v>
      </c>
      <c r="BH1701" s="69">
        <v>0</v>
      </c>
      <c r="BI1701" s="69" t="s">
        <v>1739</v>
      </c>
      <c r="BK1701" s="69">
        <v>3</v>
      </c>
      <c r="BL1701" s="69">
        <v>29</v>
      </c>
      <c r="BM1701" s="69">
        <v>1</v>
      </c>
      <c r="BN1701" s="69">
        <v>31</v>
      </c>
      <c r="BO1701" s="89">
        <v>0</v>
      </c>
      <c r="BP1701" s="69">
        <v>1</v>
      </c>
      <c r="BQ1701" s="69">
        <v>6</v>
      </c>
      <c r="BR1701" s="69">
        <v>1</v>
      </c>
      <c r="BS1701" s="69">
        <f t="shared" si="328"/>
        <v>157014</v>
      </c>
      <c r="BT1701" s="69">
        <v>1</v>
      </c>
      <c r="BU1701" s="69">
        <v>6</v>
      </c>
      <c r="BV1701" s="69">
        <v>1000</v>
      </c>
      <c r="BW1701" s="69">
        <v>0</v>
      </c>
      <c r="BY1701" s="69">
        <v>29</v>
      </c>
      <c r="BZ1701" s="69">
        <v>1</v>
      </c>
      <c r="CA1701" s="69">
        <v>31</v>
      </c>
      <c r="CB1701" s="89">
        <v>0</v>
      </c>
      <c r="CC1701" s="69">
        <v>1</v>
      </c>
      <c r="CD1701" s="69">
        <v>6</v>
      </c>
      <c r="CE1701" s="69">
        <v>1</v>
      </c>
      <c r="CF1701" s="69">
        <f>CF1694+1000</f>
        <v>157015</v>
      </c>
      <c r="CG1701" s="69">
        <v>1</v>
      </c>
      <c r="CH1701" s="69">
        <v>6</v>
      </c>
      <c r="CI1701" s="69">
        <v>1000</v>
      </c>
      <c r="CJ1701" s="69">
        <v>0</v>
      </c>
      <c r="CL1701" s="69">
        <v>29</v>
      </c>
      <c r="CM1701" s="69">
        <v>1</v>
      </c>
      <c r="CN1701" s="69">
        <v>31</v>
      </c>
      <c r="CO1701" s="89">
        <v>0</v>
      </c>
      <c r="CP1701" s="69">
        <v>1</v>
      </c>
      <c r="CQ1701" s="69">
        <v>6</v>
      </c>
      <c r="CR1701" s="69">
        <v>1</v>
      </c>
      <c r="CS1701" s="69">
        <f>CS1694+1000</f>
        <v>157016</v>
      </c>
      <c r="CT1701" s="69">
        <v>1</v>
      </c>
      <c r="CU1701" s="69">
        <v>6</v>
      </c>
      <c r="CV1701" s="69">
        <v>1000</v>
      </c>
      <c r="CW1701" s="69">
        <v>0</v>
      </c>
      <c r="CZ1701" s="69">
        <v>0</v>
      </c>
      <c r="DA1701" s="69">
        <v>0</v>
      </c>
      <c r="DB1701" s="69">
        <v>0</v>
      </c>
      <c r="DC1701" s="69">
        <v>0</v>
      </c>
      <c r="DD1701" s="69">
        <v>0</v>
      </c>
      <c r="DE1701" s="69">
        <v>0</v>
      </c>
      <c r="DF1701" s="69">
        <v>0</v>
      </c>
      <c r="DG1701" s="69">
        <v>1</v>
      </c>
      <c r="DI1701" s="69"/>
      <c r="DJ1701" s="69"/>
      <c r="DK1701" s="69" t="s">
        <v>3805</v>
      </c>
      <c r="DL1701" s="69"/>
      <c r="DM1701" s="69" t="s">
        <v>239</v>
      </c>
      <c r="DN1701" s="69" t="e">
        <f>"造成["&amp;INDEX(Sheet5!$L$2:$L$11,MATCH(BL1701,Sheet5!$J$2:$J$11,0))&amp;":"&amp;BR1701&amp;"*"&amp;BS1701/1000&amp;"]"&amp;INDEX(Sheet5!$I$2:$I$4,MATCH(BR1701,Sheet5!$H$2:$H$4,0))&amp;"的"&amp;INDEX(Sheet5!$K$2:$K$11,MATCH(BL1701,Sheet5!$J$2:$J$11,0))</f>
        <v>#N/A</v>
      </c>
      <c r="DO1701" s="69"/>
      <c r="DP1701" s="69"/>
      <c r="DQ1701" s="69"/>
      <c r="DR1701" s="69" t="e">
        <f t="shared" si="322"/>
        <v>#N/A</v>
      </c>
      <c r="DS1701" s="90" t="e">
        <f>MATCH(A1701,Sheet5!D:D,0)</f>
        <v>#N/A</v>
      </c>
      <c r="DT1701" s="94" t="e">
        <f>MATCH(A1701,Sheet5!F:F,0)</f>
        <v>#N/A</v>
      </c>
      <c r="DU1701" s="69">
        <v>0</v>
      </c>
      <c r="DV1701" s="69">
        <v>0</v>
      </c>
      <c r="DW1701" s="69">
        <v>0</v>
      </c>
      <c r="DX1701" s="69">
        <v>0</v>
      </c>
      <c r="DY1701" s="69">
        <v>0</v>
      </c>
    </row>
    <row r="1702" spans="1:129" ht="14.25">
      <c r="A1702" s="69">
        <f t="shared" ref="A1702:A1708" si="329">A1695+1000</f>
        <v>157002</v>
      </c>
      <c r="B1702" s="69">
        <v>0</v>
      </c>
      <c r="C1702" s="69">
        <v>1</v>
      </c>
      <c r="D1702" s="78" t="s">
        <v>1751</v>
      </c>
      <c r="E1702" s="78"/>
      <c r="F1702" s="69">
        <v>0</v>
      </c>
      <c r="G1702" s="69">
        <v>0</v>
      </c>
      <c r="H1702" s="69" t="s">
        <v>1019</v>
      </c>
      <c r="I1702" s="69">
        <v>0</v>
      </c>
      <c r="J1702" s="69">
        <v>0</v>
      </c>
      <c r="K1702" s="69">
        <v>2000</v>
      </c>
      <c r="M1702" s="69">
        <v>0</v>
      </c>
      <c r="O1702" s="69">
        <v>0</v>
      </c>
      <c r="P1702" s="69">
        <v>6</v>
      </c>
      <c r="Q1702" s="69">
        <v>0</v>
      </c>
      <c r="R1702" s="69">
        <v>1</v>
      </c>
      <c r="S1702" s="69">
        <v>0</v>
      </c>
      <c r="T1702" s="69">
        <v>0</v>
      </c>
      <c r="U1702" s="69">
        <v>0</v>
      </c>
      <c r="V1702" s="69">
        <v>0</v>
      </c>
      <c r="W1702" s="69">
        <v>0</v>
      </c>
      <c r="X1702" s="69">
        <v>0</v>
      </c>
      <c r="Y1702" s="69">
        <v>0</v>
      </c>
      <c r="Z1702" s="69">
        <v>99999999</v>
      </c>
      <c r="AA1702" s="69">
        <v>1</v>
      </c>
      <c r="AB1702" s="69">
        <v>31</v>
      </c>
      <c r="AC1702" s="69">
        <v>0</v>
      </c>
      <c r="AD1702" s="69">
        <v>0</v>
      </c>
      <c r="AE1702" s="69">
        <v>0</v>
      </c>
      <c r="AF1702" s="69">
        <v>3</v>
      </c>
      <c r="AG1702" s="69">
        <v>0</v>
      </c>
      <c r="AH1702" s="69">
        <v>5</v>
      </c>
      <c r="AI1702" s="69">
        <v>603</v>
      </c>
      <c r="AJ1702" s="69">
        <v>3</v>
      </c>
      <c r="AK1702" s="69">
        <v>0.5</v>
      </c>
      <c r="AL1702" s="69">
        <v>-1</v>
      </c>
      <c r="AM1702" s="69">
        <v>1</v>
      </c>
      <c r="AN1702" s="69">
        <v>1</v>
      </c>
      <c r="AO1702" s="69">
        <v>0</v>
      </c>
      <c r="AP1702" s="69">
        <v>0</v>
      </c>
      <c r="AQ1702" s="84">
        <v>0</v>
      </c>
      <c r="AR1702" s="69">
        <v>0</v>
      </c>
      <c r="AS1702" s="69">
        <v>0</v>
      </c>
      <c r="AT1702" s="69">
        <v>0</v>
      </c>
      <c r="AU1702" s="69">
        <v>0</v>
      </c>
      <c r="AV1702" s="69">
        <v>0</v>
      </c>
      <c r="AW1702" s="69">
        <v>0</v>
      </c>
      <c r="AX1702" s="69">
        <v>0</v>
      </c>
      <c r="AY1702" s="69">
        <v>0</v>
      </c>
      <c r="AZ1702" s="69">
        <v>0</v>
      </c>
      <c r="BA1702" s="69">
        <v>1</v>
      </c>
      <c r="BB1702" s="69">
        <v>-1</v>
      </c>
      <c r="BC1702" s="69">
        <v>0</v>
      </c>
      <c r="BD1702" s="69">
        <v>0</v>
      </c>
      <c r="BE1702" s="69">
        <v>0</v>
      </c>
      <c r="BF1702" s="69">
        <v>0</v>
      </c>
      <c r="BG1702" s="69">
        <v>0</v>
      </c>
      <c r="BH1702" s="69">
        <v>0</v>
      </c>
      <c r="BI1702" s="69" t="s">
        <v>1752</v>
      </c>
      <c r="BK1702" s="69">
        <v>3</v>
      </c>
      <c r="BL1702" s="69">
        <v>29</v>
      </c>
      <c r="BM1702" s="69">
        <v>1</v>
      </c>
      <c r="BN1702" s="69">
        <v>31</v>
      </c>
      <c r="BO1702" s="89">
        <v>0</v>
      </c>
      <c r="BP1702" s="69">
        <v>1</v>
      </c>
      <c r="BQ1702" s="69">
        <v>2</v>
      </c>
      <c r="BR1702" s="69">
        <v>1</v>
      </c>
      <c r="BS1702" s="69">
        <f t="shared" ref="BS1702:BS1708" si="330">BS1695+1000</f>
        <v>177013</v>
      </c>
      <c r="BT1702" s="69">
        <v>0</v>
      </c>
      <c r="BU1702" s="69">
        <v>2</v>
      </c>
      <c r="BV1702" s="69">
        <v>1000</v>
      </c>
      <c r="BW1702" s="69">
        <v>357</v>
      </c>
      <c r="BY1702" s="69">
        <v>29</v>
      </c>
      <c r="BZ1702" s="69">
        <v>1</v>
      </c>
      <c r="CA1702" s="69">
        <v>31</v>
      </c>
      <c r="CB1702" s="89">
        <v>0</v>
      </c>
      <c r="CC1702" s="69">
        <v>1</v>
      </c>
      <c r="CD1702" s="69">
        <v>10</v>
      </c>
      <c r="CE1702" s="69">
        <v>1</v>
      </c>
      <c r="CF1702" s="69">
        <f>CF1695+1000</f>
        <v>177014</v>
      </c>
      <c r="CG1702" s="69">
        <v>0</v>
      </c>
      <c r="CH1702" s="69">
        <v>2</v>
      </c>
      <c r="CI1702" s="69">
        <v>1000</v>
      </c>
      <c r="CJ1702" s="69">
        <v>0</v>
      </c>
      <c r="CL1702" s="69">
        <v>0</v>
      </c>
      <c r="CM1702" s="69">
        <v>0</v>
      </c>
      <c r="CN1702" s="69">
        <v>0</v>
      </c>
      <c r="CO1702" s="89">
        <v>0</v>
      </c>
      <c r="CP1702" s="69">
        <v>0</v>
      </c>
      <c r="CQ1702" s="69">
        <v>0</v>
      </c>
      <c r="CR1702" s="69">
        <v>0</v>
      </c>
      <c r="CS1702" s="69">
        <v>0</v>
      </c>
      <c r="CT1702" s="89">
        <v>0</v>
      </c>
      <c r="CU1702" s="69">
        <v>0</v>
      </c>
      <c r="CV1702" s="69">
        <v>0</v>
      </c>
      <c r="CW1702" s="69">
        <v>0</v>
      </c>
      <c r="CZ1702" s="69">
        <v>0</v>
      </c>
      <c r="DA1702" s="69">
        <v>0</v>
      </c>
      <c r="DB1702" s="69">
        <v>0</v>
      </c>
      <c r="DC1702" s="69">
        <v>0</v>
      </c>
      <c r="DD1702" s="69">
        <v>0</v>
      </c>
      <c r="DE1702" s="69">
        <v>0</v>
      </c>
      <c r="DF1702" s="69">
        <v>0</v>
      </c>
      <c r="DG1702" s="69">
        <v>1</v>
      </c>
      <c r="DI1702" s="69"/>
      <c r="DJ1702" s="69"/>
      <c r="DK1702" s="69" t="s">
        <v>3805</v>
      </c>
      <c r="DL1702" s="69"/>
      <c r="DM1702" s="69" t="s">
        <v>239</v>
      </c>
      <c r="DN1702" s="69" t="e">
        <f>"造成["&amp;INDEX(Sheet5!$L$2:$L$11,MATCH(BL1702,Sheet5!$J$2:$J$11,0))&amp;":"&amp;BR1702&amp;"*"&amp;BS1702/1000&amp;"]"&amp;INDEX(Sheet5!$I$2:$I$4,MATCH(BR1702,Sheet5!$H$2:$H$4,0))&amp;"的"&amp;INDEX(Sheet5!$K$2:$K$11,MATCH(BL1702,Sheet5!$J$2:$J$11,0))</f>
        <v>#N/A</v>
      </c>
      <c r="DO1702" s="69"/>
      <c r="DP1702" s="69"/>
      <c r="DQ1702" s="69"/>
      <c r="DR1702" s="69" t="e">
        <f t="shared" si="322"/>
        <v>#N/A</v>
      </c>
      <c r="DS1702" s="90" t="e">
        <f>MATCH(A1702,Sheet5!D:D,0)</f>
        <v>#N/A</v>
      </c>
      <c r="DT1702" s="94" t="e">
        <f>MATCH(A1702,Sheet5!F:F,0)</f>
        <v>#N/A</v>
      </c>
      <c r="DU1702" s="69">
        <v>0</v>
      </c>
      <c r="DV1702" s="69">
        <v>0</v>
      </c>
      <c r="DW1702" s="69">
        <v>0</v>
      </c>
      <c r="DX1702" s="69">
        <v>0</v>
      </c>
      <c r="DY1702" s="69">
        <v>0</v>
      </c>
    </row>
    <row r="1703" spans="1:129" ht="14.25">
      <c r="A1703" s="69">
        <f t="shared" si="329"/>
        <v>157003</v>
      </c>
      <c r="B1703" s="69">
        <v>0</v>
      </c>
      <c r="C1703" s="69">
        <v>1</v>
      </c>
      <c r="D1703" s="69" t="s">
        <v>2171</v>
      </c>
      <c r="E1703" s="69" t="s">
        <v>239</v>
      </c>
      <c r="F1703" s="69">
        <v>0</v>
      </c>
      <c r="G1703" s="69">
        <v>1</v>
      </c>
      <c r="H1703" s="69" t="s">
        <v>852</v>
      </c>
      <c r="I1703" s="69">
        <v>1000</v>
      </c>
      <c r="J1703" s="69">
        <v>966</v>
      </c>
      <c r="K1703" s="69">
        <v>1500</v>
      </c>
      <c r="M1703" s="69">
        <v>349</v>
      </c>
      <c r="N1703" s="69" t="s">
        <v>518</v>
      </c>
      <c r="O1703" s="69">
        <v>0</v>
      </c>
      <c r="P1703" s="69">
        <v>6</v>
      </c>
      <c r="Q1703" s="69">
        <v>0</v>
      </c>
      <c r="R1703" s="69">
        <v>1</v>
      </c>
      <c r="S1703" s="69">
        <v>0</v>
      </c>
      <c r="T1703" s="69">
        <v>0</v>
      </c>
      <c r="U1703" s="69">
        <v>0</v>
      </c>
      <c r="V1703" s="69">
        <v>0</v>
      </c>
      <c r="W1703" s="69">
        <v>0</v>
      </c>
      <c r="X1703" s="69">
        <v>5</v>
      </c>
      <c r="Y1703" s="69">
        <v>5</v>
      </c>
      <c r="Z1703" s="69">
        <v>5000</v>
      </c>
      <c r="AA1703" s="69">
        <v>2</v>
      </c>
      <c r="AB1703" s="69">
        <v>31</v>
      </c>
      <c r="AC1703" s="69">
        <v>0</v>
      </c>
      <c r="AD1703" s="69">
        <v>0</v>
      </c>
      <c r="AE1703" s="69">
        <v>0</v>
      </c>
      <c r="AF1703" s="69">
        <v>10</v>
      </c>
      <c r="AG1703" s="69">
        <v>0</v>
      </c>
      <c r="AH1703" s="69">
        <v>10</v>
      </c>
      <c r="AI1703" s="69">
        <v>0</v>
      </c>
      <c r="AJ1703" s="69">
        <v>0</v>
      </c>
      <c r="AK1703" s="69">
        <v>0</v>
      </c>
      <c r="AL1703" s="69">
        <v>0</v>
      </c>
      <c r="AM1703" s="69">
        <v>1</v>
      </c>
      <c r="AN1703" s="69">
        <v>1</v>
      </c>
      <c r="AO1703" s="69">
        <v>0</v>
      </c>
      <c r="AP1703" s="69">
        <v>0</v>
      </c>
      <c r="AQ1703" s="84">
        <v>0</v>
      </c>
      <c r="AR1703" s="69">
        <v>0</v>
      </c>
      <c r="AS1703" s="69">
        <v>0</v>
      </c>
      <c r="AT1703" s="69">
        <v>0</v>
      </c>
      <c r="AU1703" s="69">
        <v>0</v>
      </c>
      <c r="AV1703" s="69">
        <v>0</v>
      </c>
      <c r="AW1703" s="69">
        <v>0</v>
      </c>
      <c r="AX1703" s="69">
        <v>0</v>
      </c>
      <c r="AY1703" s="69">
        <v>0</v>
      </c>
      <c r="AZ1703" s="69">
        <v>0</v>
      </c>
      <c r="BA1703" s="69">
        <v>1</v>
      </c>
      <c r="BB1703" s="69">
        <v>-1</v>
      </c>
      <c r="BC1703" s="69">
        <v>0</v>
      </c>
      <c r="BD1703" s="69">
        <v>0</v>
      </c>
      <c r="BE1703" s="69">
        <v>0</v>
      </c>
      <c r="BF1703" s="69">
        <v>0</v>
      </c>
      <c r="BG1703" s="69">
        <v>0</v>
      </c>
      <c r="BH1703" s="69">
        <v>0</v>
      </c>
      <c r="BI1703" s="69" t="s">
        <v>2172</v>
      </c>
      <c r="BK1703" s="69">
        <v>3</v>
      </c>
      <c r="BL1703" s="69">
        <v>11</v>
      </c>
      <c r="BM1703" s="69">
        <v>1</v>
      </c>
      <c r="BN1703" s="69">
        <v>31</v>
      </c>
      <c r="BO1703" s="89">
        <v>0</v>
      </c>
      <c r="BP1703" s="69">
        <v>2</v>
      </c>
      <c r="BQ1703" s="69">
        <v>1</v>
      </c>
      <c r="BR1703" s="69">
        <v>1</v>
      </c>
      <c r="BS1703" s="69">
        <f t="shared" si="330"/>
        <v>177016</v>
      </c>
      <c r="BT1703" s="69">
        <v>0</v>
      </c>
      <c r="BU1703" s="69">
        <v>2</v>
      </c>
      <c r="BV1703" s="69">
        <v>1000</v>
      </c>
      <c r="BW1703" s="69">
        <v>350</v>
      </c>
      <c r="BY1703" s="69">
        <v>0</v>
      </c>
      <c r="BZ1703" s="69">
        <v>0</v>
      </c>
      <c r="CA1703" s="69">
        <v>31</v>
      </c>
      <c r="CB1703" s="89">
        <v>0</v>
      </c>
      <c r="CC1703" s="69">
        <v>0</v>
      </c>
      <c r="CD1703" s="69">
        <v>0</v>
      </c>
      <c r="CE1703" s="69">
        <v>0</v>
      </c>
      <c r="CF1703" s="69">
        <v>0</v>
      </c>
      <c r="CG1703" s="69">
        <v>0</v>
      </c>
      <c r="CH1703" s="69">
        <v>0</v>
      </c>
      <c r="CI1703" s="69">
        <v>0</v>
      </c>
      <c r="CJ1703" s="69">
        <v>0</v>
      </c>
      <c r="CL1703" s="69">
        <v>0</v>
      </c>
      <c r="CM1703" s="69">
        <v>0</v>
      </c>
      <c r="CN1703" s="69">
        <v>0</v>
      </c>
      <c r="CO1703" s="89">
        <v>0</v>
      </c>
      <c r="CP1703" s="69">
        <v>0</v>
      </c>
      <c r="CQ1703" s="69">
        <v>0</v>
      </c>
      <c r="CR1703" s="69">
        <v>0</v>
      </c>
      <c r="CS1703" s="69">
        <v>0</v>
      </c>
      <c r="CT1703" s="69">
        <v>0</v>
      </c>
      <c r="CU1703" s="69">
        <v>0</v>
      </c>
      <c r="CV1703" s="69">
        <v>0</v>
      </c>
      <c r="CW1703" s="69">
        <v>0</v>
      </c>
      <c r="CZ1703" s="69">
        <v>0</v>
      </c>
      <c r="DA1703" s="69">
        <v>0</v>
      </c>
      <c r="DB1703" s="69">
        <v>0</v>
      </c>
      <c r="DC1703" s="69">
        <v>0</v>
      </c>
      <c r="DD1703" s="69">
        <v>0</v>
      </c>
      <c r="DE1703" s="69">
        <v>0</v>
      </c>
      <c r="DF1703" s="69">
        <v>0</v>
      </c>
      <c r="DG1703" s="69">
        <v>1</v>
      </c>
      <c r="DI1703" s="69" t="e">
        <v>#N/A</v>
      </c>
      <c r="DJ1703" s="69">
        <v>0</v>
      </c>
      <c r="DK1703" s="69" t="s">
        <v>3805</v>
      </c>
      <c r="DL1703" s="69"/>
      <c r="DM1703" s="69" t="s">
        <v>239</v>
      </c>
      <c r="DN1703" s="69" t="e">
        <f>"造成["&amp;INDEX(Sheet5!$L$2:$L$11,MATCH(BL1703,Sheet5!$J$2:$J$11,0))&amp;":"&amp;BR1703&amp;"*"&amp;BS1703/1000&amp;"]"&amp;INDEX(Sheet5!$I$2:$I$4,MATCH(BR1703,Sheet5!$H$2:$H$4,0))&amp;"的"&amp;INDEX(Sheet5!$K$2:$K$11,MATCH(BL1703,Sheet5!$J$2:$J$11,0))</f>
        <v>#N/A</v>
      </c>
      <c r="DO1703" s="69"/>
      <c r="DP1703" s="69"/>
      <c r="DQ1703" s="69"/>
      <c r="DR1703" s="69" t="e">
        <f t="shared" si="322"/>
        <v>#N/A</v>
      </c>
      <c r="DS1703" s="90" t="e">
        <f>MATCH(A1703,Sheet5!D:D,0)</f>
        <v>#N/A</v>
      </c>
      <c r="DT1703" s="94" t="e">
        <f>MATCH(A1703,Sheet5!F:F,0)</f>
        <v>#N/A</v>
      </c>
      <c r="DU1703" s="69">
        <v>0</v>
      </c>
      <c r="DV1703" s="69">
        <v>0</v>
      </c>
      <c r="DW1703" s="69">
        <v>0</v>
      </c>
      <c r="DX1703" s="69">
        <v>0</v>
      </c>
      <c r="DY1703" s="69">
        <v>0</v>
      </c>
    </row>
    <row r="1704" spans="1:129" ht="14.25">
      <c r="A1704" s="69">
        <f t="shared" si="329"/>
        <v>157004</v>
      </c>
      <c r="B1704" s="69">
        <v>0</v>
      </c>
      <c r="C1704" s="69">
        <v>1</v>
      </c>
      <c r="D1704" s="69" t="s">
        <v>2171</v>
      </c>
      <c r="E1704" s="69" t="s">
        <v>239</v>
      </c>
      <c r="F1704" s="69">
        <v>0</v>
      </c>
      <c r="G1704" s="69">
        <v>1</v>
      </c>
      <c r="H1704" s="69" t="s">
        <v>852</v>
      </c>
      <c r="I1704" s="69">
        <v>1000</v>
      </c>
      <c r="J1704" s="69">
        <v>966</v>
      </c>
      <c r="K1704" s="69">
        <v>1500</v>
      </c>
      <c r="M1704" s="69">
        <v>351</v>
      </c>
      <c r="N1704" s="69" t="s">
        <v>518</v>
      </c>
      <c r="O1704" s="69">
        <v>0</v>
      </c>
      <c r="P1704" s="69">
        <v>6</v>
      </c>
      <c r="Q1704" s="69">
        <v>0</v>
      </c>
      <c r="R1704" s="69">
        <v>1</v>
      </c>
      <c r="S1704" s="69">
        <v>0</v>
      </c>
      <c r="T1704" s="69">
        <v>0</v>
      </c>
      <c r="U1704" s="69">
        <v>0</v>
      </c>
      <c r="V1704" s="69">
        <v>0</v>
      </c>
      <c r="W1704" s="69">
        <v>0</v>
      </c>
      <c r="X1704" s="69">
        <v>5</v>
      </c>
      <c r="Y1704" s="69">
        <v>5</v>
      </c>
      <c r="Z1704" s="69">
        <v>23000</v>
      </c>
      <c r="AA1704" s="69">
        <v>2</v>
      </c>
      <c r="AB1704" s="69">
        <v>31</v>
      </c>
      <c r="AC1704" s="69">
        <v>0</v>
      </c>
      <c r="AD1704" s="69">
        <v>0</v>
      </c>
      <c r="AE1704" s="69">
        <v>0</v>
      </c>
      <c r="AF1704" s="69">
        <v>3</v>
      </c>
      <c r="AG1704" s="69">
        <v>0</v>
      </c>
      <c r="AH1704" s="69">
        <v>10</v>
      </c>
      <c r="AI1704" s="69">
        <v>0</v>
      </c>
      <c r="AJ1704" s="69">
        <v>0</v>
      </c>
      <c r="AK1704" s="69">
        <v>0</v>
      </c>
      <c r="AL1704" s="69">
        <v>0</v>
      </c>
      <c r="AM1704" s="69">
        <v>1</v>
      </c>
      <c r="AN1704" s="69">
        <v>1</v>
      </c>
      <c r="AO1704" s="69">
        <v>0</v>
      </c>
      <c r="AP1704" s="69">
        <v>0</v>
      </c>
      <c r="AQ1704" s="84">
        <v>0</v>
      </c>
      <c r="AR1704" s="69">
        <v>0</v>
      </c>
      <c r="AS1704" s="69">
        <v>0</v>
      </c>
      <c r="AT1704" s="69">
        <v>0</v>
      </c>
      <c r="AU1704" s="69">
        <v>0</v>
      </c>
      <c r="AV1704" s="69">
        <v>0</v>
      </c>
      <c r="AW1704" s="69">
        <v>0</v>
      </c>
      <c r="AX1704" s="69">
        <v>0</v>
      </c>
      <c r="AY1704" s="69">
        <v>0</v>
      </c>
      <c r="AZ1704" s="69">
        <v>0</v>
      </c>
      <c r="BA1704" s="69">
        <v>1</v>
      </c>
      <c r="BB1704" s="69">
        <v>-1</v>
      </c>
      <c r="BC1704" s="69">
        <v>0</v>
      </c>
      <c r="BD1704" s="69">
        <v>0</v>
      </c>
      <c r="BE1704" s="69">
        <v>0</v>
      </c>
      <c r="BF1704" s="69">
        <v>0</v>
      </c>
      <c r="BG1704" s="69">
        <v>0</v>
      </c>
      <c r="BH1704" s="69">
        <v>0</v>
      </c>
      <c r="BI1704" s="69" t="s">
        <v>2172</v>
      </c>
      <c r="BK1704" s="69">
        <v>3</v>
      </c>
      <c r="BL1704" s="69">
        <v>11</v>
      </c>
      <c r="BM1704" s="69">
        <v>1</v>
      </c>
      <c r="BN1704" s="69">
        <v>31</v>
      </c>
      <c r="BO1704" s="89">
        <v>0</v>
      </c>
      <c r="BP1704" s="69">
        <v>3</v>
      </c>
      <c r="BQ1704" s="69">
        <v>1</v>
      </c>
      <c r="BR1704" s="69">
        <v>1</v>
      </c>
      <c r="BS1704" s="69">
        <f t="shared" si="330"/>
        <v>177017</v>
      </c>
      <c r="BT1704" s="69">
        <v>0</v>
      </c>
      <c r="BU1704" s="69">
        <v>2</v>
      </c>
      <c r="BV1704" s="69">
        <v>1000</v>
      </c>
      <c r="BW1704" s="69">
        <v>352</v>
      </c>
      <c r="BY1704" s="69">
        <v>0</v>
      </c>
      <c r="BZ1704" s="69">
        <v>0</v>
      </c>
      <c r="CA1704" s="69">
        <v>31</v>
      </c>
      <c r="CB1704" s="89">
        <v>0</v>
      </c>
      <c r="CC1704" s="69">
        <v>0</v>
      </c>
      <c r="CD1704" s="69">
        <v>0</v>
      </c>
      <c r="CE1704" s="69">
        <v>0</v>
      </c>
      <c r="CF1704" s="69">
        <v>0</v>
      </c>
      <c r="CG1704" s="69">
        <v>0</v>
      </c>
      <c r="CH1704" s="69">
        <v>0</v>
      </c>
      <c r="CI1704" s="69">
        <v>0</v>
      </c>
      <c r="CJ1704" s="69">
        <v>0</v>
      </c>
      <c r="CL1704" s="69">
        <v>0</v>
      </c>
      <c r="CM1704" s="69">
        <v>0</v>
      </c>
      <c r="CN1704" s="69">
        <v>0</v>
      </c>
      <c r="CO1704" s="89">
        <v>0</v>
      </c>
      <c r="CP1704" s="69">
        <v>0</v>
      </c>
      <c r="CQ1704" s="69">
        <v>0</v>
      </c>
      <c r="CR1704" s="69">
        <v>0</v>
      </c>
      <c r="CS1704" s="69">
        <v>0</v>
      </c>
      <c r="CT1704" s="69">
        <v>0</v>
      </c>
      <c r="CU1704" s="69">
        <v>0</v>
      </c>
      <c r="CV1704" s="69">
        <v>0</v>
      </c>
      <c r="CW1704" s="69">
        <v>0</v>
      </c>
      <c r="CZ1704" s="69">
        <v>0</v>
      </c>
      <c r="DA1704" s="69">
        <v>0</v>
      </c>
      <c r="DB1704" s="69">
        <v>0</v>
      </c>
      <c r="DC1704" s="69">
        <v>0</v>
      </c>
      <c r="DD1704" s="69">
        <v>0</v>
      </c>
      <c r="DE1704" s="69">
        <v>0</v>
      </c>
      <c r="DF1704" s="69">
        <v>0</v>
      </c>
      <c r="DG1704" s="69">
        <v>1</v>
      </c>
      <c r="DI1704" s="69" t="e">
        <v>#N/A</v>
      </c>
      <c r="DJ1704" s="69">
        <v>0</v>
      </c>
      <c r="DK1704" s="69" t="s">
        <v>3805</v>
      </c>
      <c r="DL1704" s="69"/>
      <c r="DM1704" s="69" t="s">
        <v>239</v>
      </c>
      <c r="DN1704" s="69" t="e">
        <f>"造成["&amp;INDEX(Sheet5!$L$2:$L$11,MATCH(BL1704,Sheet5!$J$2:$J$11,0))&amp;":"&amp;BR1704&amp;"*"&amp;BS1704/1000&amp;"]"&amp;INDEX(Sheet5!$I$2:$I$4,MATCH(BR1704,Sheet5!$H$2:$H$4,0))&amp;"的"&amp;INDEX(Sheet5!$K$2:$K$11,MATCH(BL1704,Sheet5!$J$2:$J$11,0))</f>
        <v>#N/A</v>
      </c>
      <c r="DO1704" s="69"/>
      <c r="DP1704" s="69"/>
      <c r="DQ1704" s="69"/>
      <c r="DR1704" s="69" t="e">
        <f t="shared" si="322"/>
        <v>#N/A</v>
      </c>
      <c r="DS1704" s="90" t="e">
        <f>MATCH(A1704,Sheet5!D:D,0)</f>
        <v>#N/A</v>
      </c>
      <c r="DT1704" s="94" t="e">
        <f>MATCH(A1704,Sheet5!F:F,0)</f>
        <v>#N/A</v>
      </c>
      <c r="DU1704" s="69">
        <v>0</v>
      </c>
      <c r="DV1704" s="69">
        <v>0</v>
      </c>
      <c r="DW1704" s="69">
        <v>0</v>
      </c>
      <c r="DX1704" s="69">
        <v>0</v>
      </c>
      <c r="DY1704" s="69">
        <v>0</v>
      </c>
    </row>
    <row r="1705" spans="1:129" ht="14.25">
      <c r="A1705" s="69">
        <f t="shared" si="329"/>
        <v>157005</v>
      </c>
      <c r="B1705" s="69">
        <v>0</v>
      </c>
      <c r="C1705" s="69">
        <v>1</v>
      </c>
      <c r="D1705" s="69" t="s">
        <v>2179</v>
      </c>
      <c r="F1705" s="69">
        <v>0</v>
      </c>
      <c r="G1705" s="69">
        <v>1</v>
      </c>
      <c r="H1705" s="69" t="s">
        <v>321</v>
      </c>
      <c r="I1705" s="69">
        <v>300</v>
      </c>
      <c r="J1705" s="69">
        <v>366</v>
      </c>
      <c r="K1705" s="69">
        <v>2000</v>
      </c>
      <c r="M1705" s="69">
        <v>0</v>
      </c>
      <c r="O1705" s="69">
        <v>0</v>
      </c>
      <c r="P1705" s="69">
        <v>2</v>
      </c>
      <c r="Q1705" s="69">
        <v>0</v>
      </c>
      <c r="R1705" s="69">
        <v>1</v>
      </c>
      <c r="S1705" s="69">
        <v>0</v>
      </c>
      <c r="T1705" s="69">
        <v>0</v>
      </c>
      <c r="U1705" s="69">
        <v>0</v>
      </c>
      <c r="V1705" s="69">
        <v>0</v>
      </c>
      <c r="W1705" s="69">
        <v>0</v>
      </c>
      <c r="X1705" s="69">
        <v>0</v>
      </c>
      <c r="Y1705" s="69">
        <v>0</v>
      </c>
      <c r="Z1705" s="69">
        <v>26000</v>
      </c>
      <c r="AA1705" s="69">
        <v>2</v>
      </c>
      <c r="AB1705" s="69">
        <v>16</v>
      </c>
      <c r="AC1705" s="69">
        <v>0</v>
      </c>
      <c r="AD1705" s="69">
        <v>0</v>
      </c>
      <c r="AE1705" s="69">
        <v>0</v>
      </c>
      <c r="AF1705" s="69">
        <v>1</v>
      </c>
      <c r="AG1705" s="69">
        <v>0</v>
      </c>
      <c r="AH1705" s="69">
        <v>10</v>
      </c>
      <c r="AI1705" s="69">
        <v>0</v>
      </c>
      <c r="AJ1705" s="69">
        <v>3</v>
      </c>
      <c r="AK1705" s="69">
        <v>0</v>
      </c>
      <c r="AL1705" s="69">
        <v>0</v>
      </c>
      <c r="AM1705" s="69">
        <v>1</v>
      </c>
      <c r="AN1705" s="69">
        <v>1</v>
      </c>
      <c r="AO1705" s="69">
        <v>1</v>
      </c>
      <c r="AP1705" s="69">
        <v>3</v>
      </c>
      <c r="AQ1705" s="84">
        <v>0</v>
      </c>
      <c r="AR1705" s="69">
        <v>0</v>
      </c>
      <c r="AS1705" s="69">
        <v>0</v>
      </c>
      <c r="AT1705" s="69">
        <v>0</v>
      </c>
      <c r="AU1705" s="69">
        <v>0</v>
      </c>
      <c r="AV1705" s="69">
        <v>0</v>
      </c>
      <c r="AW1705" s="69">
        <v>0</v>
      </c>
      <c r="AX1705" s="69">
        <v>0</v>
      </c>
      <c r="AY1705" s="69">
        <v>0</v>
      </c>
      <c r="AZ1705" s="69">
        <v>0</v>
      </c>
      <c r="BA1705" s="69">
        <v>0</v>
      </c>
      <c r="BB1705" s="69">
        <v>0</v>
      </c>
      <c r="BC1705" s="69">
        <v>0</v>
      </c>
      <c r="BD1705" s="69">
        <v>0</v>
      </c>
      <c r="BE1705" s="69">
        <v>0</v>
      </c>
      <c r="BF1705" s="69">
        <v>0</v>
      </c>
      <c r="BG1705" s="69">
        <v>0</v>
      </c>
      <c r="BH1705" s="69">
        <v>0</v>
      </c>
      <c r="BI1705" s="69" t="s">
        <v>2180</v>
      </c>
      <c r="BK1705" s="69">
        <v>3</v>
      </c>
      <c r="BL1705" s="69">
        <v>2</v>
      </c>
      <c r="BM1705" s="69">
        <v>2</v>
      </c>
      <c r="BN1705" s="69">
        <v>31</v>
      </c>
      <c r="BO1705" s="89" t="s">
        <v>313</v>
      </c>
      <c r="BP1705" s="69">
        <v>3</v>
      </c>
      <c r="BQ1705" s="69">
        <v>10</v>
      </c>
      <c r="BR1705" s="69">
        <v>203</v>
      </c>
      <c r="BS1705" s="69">
        <v>3000</v>
      </c>
      <c r="BT1705" s="69">
        <v>0</v>
      </c>
      <c r="BU1705" s="69">
        <v>0</v>
      </c>
      <c r="BV1705" s="69">
        <v>1000</v>
      </c>
      <c r="BW1705" s="69">
        <v>0</v>
      </c>
      <c r="BY1705" s="69">
        <v>1</v>
      </c>
      <c r="BZ1705" s="69">
        <v>4</v>
      </c>
      <c r="CA1705" s="69">
        <v>31</v>
      </c>
      <c r="CB1705" s="94">
        <f>CB1698+1000</f>
        <v>177017</v>
      </c>
      <c r="CC1705" s="69">
        <v>1</v>
      </c>
      <c r="CD1705" s="69">
        <v>1</v>
      </c>
      <c r="CE1705" s="69">
        <v>1</v>
      </c>
      <c r="CF1705" s="69">
        <v>9999999</v>
      </c>
      <c r="CG1705" s="69">
        <v>0</v>
      </c>
      <c r="CH1705" s="69">
        <v>0</v>
      </c>
      <c r="CI1705" s="69">
        <v>1000</v>
      </c>
      <c r="CJ1705" s="69">
        <v>0</v>
      </c>
      <c r="CL1705" s="69">
        <v>0</v>
      </c>
      <c r="CM1705" s="69">
        <v>0</v>
      </c>
      <c r="CN1705" s="69">
        <v>0</v>
      </c>
      <c r="CO1705" s="89" t="s">
        <v>313</v>
      </c>
      <c r="CP1705" s="69">
        <v>0</v>
      </c>
      <c r="CQ1705" s="69">
        <v>0</v>
      </c>
      <c r="CR1705" s="69">
        <v>0</v>
      </c>
      <c r="CS1705" s="69">
        <v>0</v>
      </c>
      <c r="CT1705" s="69">
        <v>0</v>
      </c>
      <c r="CU1705" s="69">
        <v>0</v>
      </c>
      <c r="CV1705" s="69">
        <v>0</v>
      </c>
      <c r="CW1705" s="69">
        <v>0</v>
      </c>
      <c r="CZ1705" s="69">
        <v>0</v>
      </c>
      <c r="DA1705" s="69">
        <v>0</v>
      </c>
      <c r="DB1705" s="69">
        <v>0</v>
      </c>
      <c r="DC1705" s="69">
        <v>0</v>
      </c>
      <c r="DD1705" s="69">
        <v>0</v>
      </c>
      <c r="DE1705" s="69">
        <v>0</v>
      </c>
      <c r="DF1705" s="69">
        <v>0</v>
      </c>
      <c r="DG1705" s="69">
        <v>1</v>
      </c>
      <c r="DI1705" s="69" t="e">
        <v>#N/A</v>
      </c>
      <c r="DJ1705" s="69">
        <v>0</v>
      </c>
      <c r="DK1705" s="69" t="s">
        <v>3805</v>
      </c>
      <c r="DL1705" s="69"/>
      <c r="DM1705" s="69" t="s">
        <v>239</v>
      </c>
      <c r="DN1705" s="69" t="str">
        <f>"造成["&amp;INDEX(Sheet5!$L$2:$L$11,MATCH(BL1705,Sheet5!$J$2:$J$11,0))&amp;":"&amp;BR1705&amp;"*"&amp;BS1705/1000&amp;"]"&amp;INDEX(Sheet5!$I$2:$I$4,MATCH(BR1705,Sheet5!$H$2:$H$4,0))&amp;"的"&amp;INDEX(Sheet5!$K$2:$K$11,MATCH(BL1705,Sheet5!$J$2:$J$11,0))</f>
        <v>造成[ui.cs_orange:203*3]的物理伤害。</v>
      </c>
      <c r="DO1705" s="69"/>
      <c r="DP1705" s="69"/>
      <c r="DQ1705" s="69"/>
      <c r="DR1705" s="69" t="e">
        <f t="shared" si="322"/>
        <v>#N/A</v>
      </c>
      <c r="DS1705" s="90" t="e">
        <f>MATCH(A1705,Sheet5!D:D,0)</f>
        <v>#N/A</v>
      </c>
      <c r="DT1705" s="94" t="e">
        <f>MATCH(A1705,Sheet5!F:F,0)</f>
        <v>#N/A</v>
      </c>
      <c r="DU1705" s="69">
        <v>0</v>
      </c>
      <c r="DV1705" s="69">
        <v>0</v>
      </c>
      <c r="DW1705" s="69">
        <v>0</v>
      </c>
      <c r="DX1705" s="69">
        <v>0</v>
      </c>
      <c r="DY1705" s="69">
        <v>0</v>
      </c>
    </row>
    <row r="1706" spans="1:129" ht="14.25">
      <c r="A1706" s="69">
        <f t="shared" si="329"/>
        <v>157006</v>
      </c>
      <c r="B1706" s="69">
        <v>0</v>
      </c>
      <c r="C1706" s="69">
        <v>1</v>
      </c>
      <c r="D1706" s="78" t="s">
        <v>1575</v>
      </c>
      <c r="E1706" s="78" t="s">
        <v>1576</v>
      </c>
      <c r="F1706" s="69">
        <v>0</v>
      </c>
      <c r="G1706" s="69">
        <v>1</v>
      </c>
      <c r="H1706" s="69" t="s">
        <v>321</v>
      </c>
      <c r="I1706" s="69">
        <v>2000</v>
      </c>
      <c r="J1706" s="69" t="s">
        <v>1577</v>
      </c>
      <c r="K1706" s="69">
        <v>2000</v>
      </c>
      <c r="M1706" s="69">
        <v>0</v>
      </c>
      <c r="N1706" s="69" t="s">
        <v>1578</v>
      </c>
      <c r="O1706" s="69">
        <v>0</v>
      </c>
      <c r="P1706" s="69">
        <v>6</v>
      </c>
      <c r="Q1706" s="69">
        <v>0</v>
      </c>
      <c r="R1706" s="69">
        <v>1</v>
      </c>
      <c r="S1706" s="69">
        <v>0</v>
      </c>
      <c r="T1706" s="69">
        <v>0</v>
      </c>
      <c r="U1706" s="69">
        <v>0</v>
      </c>
      <c r="V1706" s="69">
        <v>0</v>
      </c>
      <c r="W1706" s="69">
        <v>0</v>
      </c>
      <c r="X1706" s="69">
        <v>0</v>
      </c>
      <c r="Y1706" s="69">
        <v>0</v>
      </c>
      <c r="Z1706" s="69">
        <v>11000</v>
      </c>
      <c r="AA1706" s="69">
        <v>1</v>
      </c>
      <c r="AB1706" s="69">
        <v>31</v>
      </c>
      <c r="AC1706" s="69">
        <v>0</v>
      </c>
      <c r="AD1706" s="69">
        <v>0</v>
      </c>
      <c r="AE1706" s="69">
        <v>0</v>
      </c>
      <c r="AF1706" s="69">
        <v>10</v>
      </c>
      <c r="AG1706" s="69">
        <v>0</v>
      </c>
      <c r="AH1706" s="69">
        <v>0</v>
      </c>
      <c r="AI1706" s="69">
        <v>0</v>
      </c>
      <c r="AJ1706" s="69">
        <v>0</v>
      </c>
      <c r="AK1706" s="69">
        <v>0</v>
      </c>
      <c r="AL1706" s="69">
        <v>0</v>
      </c>
      <c r="AM1706" s="69">
        <v>1</v>
      </c>
      <c r="AN1706" s="69">
        <v>1</v>
      </c>
      <c r="AO1706" s="69">
        <v>0</v>
      </c>
      <c r="AP1706" s="69">
        <v>0</v>
      </c>
      <c r="AQ1706" s="84">
        <v>0</v>
      </c>
      <c r="AR1706" s="69">
        <v>0</v>
      </c>
      <c r="AS1706" s="69">
        <v>0</v>
      </c>
      <c r="AT1706" s="69">
        <v>0</v>
      </c>
      <c r="AU1706" s="69">
        <v>0</v>
      </c>
      <c r="AV1706" s="69">
        <v>0</v>
      </c>
      <c r="AW1706" s="69">
        <v>0</v>
      </c>
      <c r="AX1706" s="69">
        <v>0</v>
      </c>
      <c r="AY1706" s="69">
        <v>0</v>
      </c>
      <c r="AZ1706" s="69">
        <v>0</v>
      </c>
      <c r="BA1706" s="69">
        <v>1</v>
      </c>
      <c r="BB1706" s="69">
        <v>-1</v>
      </c>
      <c r="BC1706" s="69">
        <v>0</v>
      </c>
      <c r="BD1706" s="69">
        <v>0</v>
      </c>
      <c r="BE1706" s="69">
        <v>0</v>
      </c>
      <c r="BF1706" s="69">
        <v>0</v>
      </c>
      <c r="BG1706" s="69">
        <v>1000</v>
      </c>
      <c r="BH1706" s="69">
        <v>0</v>
      </c>
      <c r="BI1706" s="69" t="s">
        <v>1579</v>
      </c>
      <c r="BK1706" s="69">
        <v>3</v>
      </c>
      <c r="BL1706" s="69">
        <v>11</v>
      </c>
      <c r="BM1706" s="69">
        <v>1</v>
      </c>
      <c r="BN1706" s="69">
        <v>31</v>
      </c>
      <c r="BO1706" s="89">
        <v>0</v>
      </c>
      <c r="BP1706" s="69">
        <v>6</v>
      </c>
      <c r="BQ1706" s="69">
        <v>1</v>
      </c>
      <c r="BR1706" s="69">
        <v>1</v>
      </c>
      <c r="BS1706" s="69">
        <f t="shared" si="330"/>
        <v>177002</v>
      </c>
      <c r="BT1706" s="69">
        <v>0</v>
      </c>
      <c r="BU1706" s="69">
        <v>0</v>
      </c>
      <c r="BV1706" s="69">
        <v>1000</v>
      </c>
      <c r="BW1706" s="69">
        <v>397</v>
      </c>
      <c r="BY1706" s="69">
        <v>11</v>
      </c>
      <c r="BZ1706" s="69">
        <v>1</v>
      </c>
      <c r="CA1706" s="69">
        <v>31</v>
      </c>
      <c r="CB1706" s="89">
        <v>0</v>
      </c>
      <c r="CC1706" s="69">
        <v>6</v>
      </c>
      <c r="CD1706" s="69">
        <v>1</v>
      </c>
      <c r="CE1706" s="69">
        <v>1</v>
      </c>
      <c r="CF1706" s="69">
        <f>CF1699+1000</f>
        <v>177003</v>
      </c>
      <c r="CG1706" s="69">
        <v>0</v>
      </c>
      <c r="CH1706" s="69">
        <v>0</v>
      </c>
      <c r="CI1706" s="69">
        <v>1000</v>
      </c>
      <c r="CJ1706" s="69">
        <v>0</v>
      </c>
      <c r="CL1706" s="69">
        <v>11</v>
      </c>
      <c r="CM1706" s="69">
        <v>1</v>
      </c>
      <c r="CN1706" s="69">
        <v>1</v>
      </c>
      <c r="CO1706" s="89">
        <v>0</v>
      </c>
      <c r="CP1706" s="69">
        <v>6</v>
      </c>
      <c r="CQ1706" s="69">
        <v>1</v>
      </c>
      <c r="CR1706" s="69">
        <v>1</v>
      </c>
      <c r="CS1706" s="94">
        <f>CS1699+1000</f>
        <v>177002</v>
      </c>
      <c r="CT1706" s="69">
        <v>0</v>
      </c>
      <c r="CU1706" s="69">
        <v>0</v>
      </c>
      <c r="CV1706" s="69">
        <v>1000</v>
      </c>
      <c r="CW1706" s="69">
        <v>0</v>
      </c>
      <c r="CZ1706" s="69">
        <v>0</v>
      </c>
      <c r="DA1706" s="69">
        <v>300</v>
      </c>
      <c r="DB1706" s="69">
        <v>0</v>
      </c>
      <c r="DC1706" s="69">
        <v>0</v>
      </c>
      <c r="DD1706" s="69">
        <v>0</v>
      </c>
      <c r="DE1706" s="69">
        <v>0</v>
      </c>
      <c r="DF1706" s="69">
        <v>0</v>
      </c>
      <c r="DG1706" s="69">
        <v>1</v>
      </c>
      <c r="DI1706" s="69" t="e">
        <f>INDEX(Sheet3!$E$78:$E$1130,MATCH(A1706,Sheet3!$D$78:$D$1130,0))</f>
        <v>#N/A</v>
      </c>
      <c r="DJ1706" s="69">
        <f>IFERROR(DI1706,F1706)</f>
        <v>0</v>
      </c>
      <c r="DK1706" s="69" t="s">
        <v>3805</v>
      </c>
      <c r="DL1706" s="69"/>
      <c r="DM1706" s="69" t="s">
        <v>1581</v>
      </c>
      <c r="DN1706" s="69" t="e">
        <f>"造成["&amp;INDEX(Sheet5!$L$2:$L$11,MATCH(BL1706,Sheet5!$J$2:$J$11,0))&amp;":"&amp;BR1706&amp;"*"&amp;BS1706/1000&amp;"]"&amp;INDEX(Sheet5!$I$2:$I$4,MATCH(BR1706,Sheet5!$H$2:$H$4,0))&amp;"的"&amp;INDEX(Sheet5!$K$2:$K$11,MATCH(BL1706,Sheet5!$J$2:$J$11,0))</f>
        <v>#N/A</v>
      </c>
      <c r="DO1706" s="69"/>
      <c r="DP1706" s="69"/>
      <c r="DQ1706" s="69"/>
      <c r="DR1706" s="69" t="e">
        <f t="shared" si="322"/>
        <v>#N/A</v>
      </c>
      <c r="DS1706" s="90" t="e">
        <f>MATCH(A1706,Sheet5!D:D,0)</f>
        <v>#N/A</v>
      </c>
      <c r="DT1706" s="94" t="e">
        <f>MATCH(A1706,Sheet5!F:F,0)</f>
        <v>#N/A</v>
      </c>
      <c r="DU1706" s="69">
        <v>0</v>
      </c>
      <c r="DV1706" s="69">
        <v>0</v>
      </c>
      <c r="DW1706" s="69">
        <v>0</v>
      </c>
      <c r="DX1706" s="69">
        <v>0</v>
      </c>
      <c r="DY1706" s="69">
        <v>0</v>
      </c>
    </row>
    <row r="1707" spans="1:129" ht="28.5">
      <c r="A1707" s="69">
        <f t="shared" si="329"/>
        <v>157007</v>
      </c>
      <c r="B1707" s="69">
        <v>0</v>
      </c>
      <c r="C1707" s="69">
        <v>1</v>
      </c>
      <c r="D1707" s="78" t="s">
        <v>1588</v>
      </c>
      <c r="E1707" s="78"/>
      <c r="F1707" s="69">
        <v>0</v>
      </c>
      <c r="G1707" s="69">
        <v>1</v>
      </c>
      <c r="I1707" s="69">
        <v>0</v>
      </c>
      <c r="J1707" s="69">
        <v>0</v>
      </c>
      <c r="K1707" s="69">
        <v>0</v>
      </c>
      <c r="M1707" s="69">
        <v>72</v>
      </c>
      <c r="N1707" s="69" t="s">
        <v>518</v>
      </c>
      <c r="O1707" s="69">
        <v>0</v>
      </c>
      <c r="P1707" s="69">
        <v>6</v>
      </c>
      <c r="Q1707" s="69">
        <v>0</v>
      </c>
      <c r="R1707" s="69">
        <v>1</v>
      </c>
      <c r="S1707" s="69">
        <v>0</v>
      </c>
      <c r="T1707" s="69">
        <v>0</v>
      </c>
      <c r="U1707" s="69">
        <v>0</v>
      </c>
      <c r="V1707" s="69">
        <v>0</v>
      </c>
      <c r="W1707" s="69">
        <v>0</v>
      </c>
      <c r="X1707" s="69">
        <v>0</v>
      </c>
      <c r="Y1707" s="69">
        <v>0</v>
      </c>
      <c r="Z1707" s="69">
        <v>60000</v>
      </c>
      <c r="AA1707" s="69">
        <v>1</v>
      </c>
      <c r="AB1707" s="69">
        <v>31</v>
      </c>
      <c r="AC1707" s="69">
        <v>0</v>
      </c>
      <c r="AD1707" s="69">
        <v>0</v>
      </c>
      <c r="AE1707" s="69">
        <v>0</v>
      </c>
      <c r="AF1707" s="69">
        <v>1</v>
      </c>
      <c r="AG1707" s="69">
        <v>0</v>
      </c>
      <c r="AH1707" s="69">
        <v>1</v>
      </c>
      <c r="AI1707" s="69">
        <v>0</v>
      </c>
      <c r="AJ1707" s="69">
        <v>0</v>
      </c>
      <c r="AK1707" s="69">
        <v>0</v>
      </c>
      <c r="AL1707" s="69">
        <v>0</v>
      </c>
      <c r="AM1707" s="69">
        <v>1</v>
      </c>
      <c r="AN1707" s="69">
        <v>1</v>
      </c>
      <c r="AO1707" s="69">
        <v>0</v>
      </c>
      <c r="AP1707" s="69">
        <v>0</v>
      </c>
      <c r="AQ1707" s="84">
        <v>0</v>
      </c>
      <c r="AR1707" s="69">
        <v>0</v>
      </c>
      <c r="AS1707" s="69">
        <v>0</v>
      </c>
      <c r="AT1707" s="69">
        <v>0</v>
      </c>
      <c r="AU1707" s="69">
        <v>0</v>
      </c>
      <c r="AV1707" s="69">
        <v>0</v>
      </c>
      <c r="AW1707" s="69">
        <v>0</v>
      </c>
      <c r="AX1707" s="69">
        <v>0</v>
      </c>
      <c r="AY1707" s="69">
        <v>0</v>
      </c>
      <c r="AZ1707" s="69">
        <v>0</v>
      </c>
      <c r="BA1707" s="69">
        <v>1</v>
      </c>
      <c r="BB1707" s="69">
        <v>-1</v>
      </c>
      <c r="BC1707" s="69">
        <v>0</v>
      </c>
      <c r="BD1707" s="69">
        <v>0</v>
      </c>
      <c r="BE1707" s="69">
        <v>0</v>
      </c>
      <c r="BF1707" s="69">
        <v>0</v>
      </c>
      <c r="BG1707" s="69">
        <v>0</v>
      </c>
      <c r="BH1707" s="69">
        <v>0</v>
      </c>
      <c r="BK1707" s="69">
        <v>3</v>
      </c>
      <c r="BL1707" s="69">
        <v>11</v>
      </c>
      <c r="BM1707" s="69">
        <v>1</v>
      </c>
      <c r="BN1707" s="69">
        <v>31</v>
      </c>
      <c r="BO1707" s="89">
        <v>0</v>
      </c>
      <c r="BP1707" s="69">
        <v>1</v>
      </c>
      <c r="BQ1707" s="69">
        <v>1</v>
      </c>
      <c r="BR1707" s="69">
        <v>1</v>
      </c>
      <c r="BS1707" s="69">
        <f t="shared" si="330"/>
        <v>177015</v>
      </c>
      <c r="BT1707" s="69">
        <v>0</v>
      </c>
      <c r="BU1707" s="69">
        <v>0</v>
      </c>
      <c r="BV1707" s="69">
        <v>1000</v>
      </c>
      <c r="BW1707" s="69">
        <v>73</v>
      </c>
      <c r="BY1707" s="69">
        <v>0</v>
      </c>
      <c r="BZ1707" s="69">
        <v>0</v>
      </c>
      <c r="CA1707" s="69">
        <v>31</v>
      </c>
      <c r="CB1707" s="89">
        <v>0</v>
      </c>
      <c r="CC1707" s="69">
        <v>0</v>
      </c>
      <c r="CD1707" s="69">
        <v>0</v>
      </c>
      <c r="CE1707" s="69">
        <v>0</v>
      </c>
      <c r="CF1707" s="69">
        <v>0</v>
      </c>
      <c r="CG1707" s="69">
        <v>0</v>
      </c>
      <c r="CH1707" s="69">
        <v>0</v>
      </c>
      <c r="CI1707" s="69">
        <v>0</v>
      </c>
      <c r="CJ1707" s="69">
        <v>0</v>
      </c>
      <c r="CL1707" s="69">
        <v>0</v>
      </c>
      <c r="CM1707" s="69">
        <v>0</v>
      </c>
      <c r="CN1707" s="69">
        <v>0</v>
      </c>
      <c r="CO1707" s="89">
        <v>0</v>
      </c>
      <c r="CP1707" s="69">
        <v>0</v>
      </c>
      <c r="CQ1707" s="69">
        <v>0</v>
      </c>
      <c r="CR1707" s="69">
        <v>0</v>
      </c>
      <c r="CS1707" s="69">
        <v>0</v>
      </c>
      <c r="CT1707" s="69">
        <v>0</v>
      </c>
      <c r="CU1707" s="69">
        <v>0</v>
      </c>
      <c r="CV1707" s="69">
        <v>0</v>
      </c>
      <c r="CW1707" s="69">
        <v>0</v>
      </c>
      <c r="CZ1707" s="69">
        <v>294</v>
      </c>
      <c r="DA1707" s="69">
        <v>-79</v>
      </c>
      <c r="DB1707" s="69">
        <v>0</v>
      </c>
      <c r="DC1707" s="69">
        <v>0</v>
      </c>
      <c r="DD1707" s="69">
        <v>0</v>
      </c>
      <c r="DE1707" s="69">
        <v>0</v>
      </c>
      <c r="DF1707" s="69">
        <v>0</v>
      </c>
      <c r="DG1707" s="69">
        <v>1</v>
      </c>
      <c r="DI1707" s="69" t="e">
        <f>INDEX(Sheet3!$E$78:$E$1130,MATCH(A1707,Sheet3!$D$78:$D$1130,0))</f>
        <v>#N/A</v>
      </c>
      <c r="DJ1707" s="69">
        <f>IFERROR(DI1707,F1707)</f>
        <v>0</v>
      </c>
      <c r="DK1707" s="69" t="s">
        <v>1589</v>
      </c>
      <c r="DL1707" s="69"/>
      <c r="DM1707" s="69" t="s">
        <v>239</v>
      </c>
      <c r="DN1707" s="69" t="e">
        <f>"造成["&amp;INDEX(Sheet5!$L$2:$L$11,MATCH(BL1707,Sheet5!$J$2:$J$11,0))&amp;":"&amp;BR1707&amp;"*"&amp;BS1707/1000&amp;"]"&amp;INDEX(Sheet5!$I$2:$I$4,MATCH(BR1707,Sheet5!$H$2:$H$4,0))&amp;"的"&amp;INDEX(Sheet5!$K$2:$K$11,MATCH(BL1707,Sheet5!$J$2:$J$11,0))</f>
        <v>#N/A</v>
      </c>
      <c r="DO1707" s="69"/>
      <c r="DP1707" s="69"/>
      <c r="DQ1707" s="69"/>
      <c r="DR1707" s="69" t="e">
        <f t="shared" si="322"/>
        <v>#N/A</v>
      </c>
      <c r="DS1707" s="90" t="e">
        <f>MATCH(A1707,Sheet5!D:D,0)</f>
        <v>#N/A</v>
      </c>
      <c r="DT1707" s="94" t="e">
        <f>MATCH(A1707,Sheet5!F:F,0)</f>
        <v>#N/A</v>
      </c>
      <c r="DU1707" s="69">
        <v>0</v>
      </c>
      <c r="DV1707" s="69">
        <v>0</v>
      </c>
      <c r="DW1707" s="69">
        <v>0</v>
      </c>
      <c r="DX1707" s="69">
        <v>0</v>
      </c>
      <c r="DY1707" s="69">
        <v>0</v>
      </c>
    </row>
    <row r="1708" spans="1:129" ht="28.5">
      <c r="A1708" s="69">
        <f t="shared" si="329"/>
        <v>158001</v>
      </c>
      <c r="B1708" s="69">
        <v>0</v>
      </c>
      <c r="C1708" s="69">
        <v>1</v>
      </c>
      <c r="D1708" s="78" t="s">
        <v>1738</v>
      </c>
      <c r="E1708" s="78"/>
      <c r="F1708" s="69">
        <v>0</v>
      </c>
      <c r="G1708" s="69">
        <v>0</v>
      </c>
      <c r="H1708" s="69" t="s">
        <v>507</v>
      </c>
      <c r="I1708" s="69">
        <v>0</v>
      </c>
      <c r="J1708" s="69">
        <v>533</v>
      </c>
      <c r="K1708" s="69">
        <v>0</v>
      </c>
      <c r="M1708" s="69">
        <v>0</v>
      </c>
      <c r="O1708" s="69">
        <v>0</v>
      </c>
      <c r="P1708" s="69">
        <v>6</v>
      </c>
      <c r="Q1708" s="69">
        <v>0</v>
      </c>
      <c r="R1708" s="69">
        <v>2</v>
      </c>
      <c r="S1708" s="69">
        <v>1</v>
      </c>
      <c r="T1708" s="69">
        <v>100</v>
      </c>
      <c r="U1708" s="69">
        <v>50</v>
      </c>
      <c r="V1708" s="69">
        <v>0</v>
      </c>
      <c r="W1708" s="69">
        <v>0</v>
      </c>
      <c r="X1708" s="69">
        <v>0</v>
      </c>
      <c r="Y1708" s="69">
        <v>0</v>
      </c>
      <c r="Z1708" s="69">
        <v>15000</v>
      </c>
      <c r="AA1708" s="69">
        <v>1</v>
      </c>
      <c r="AB1708" s="69">
        <v>31</v>
      </c>
      <c r="AC1708" s="69">
        <v>0</v>
      </c>
      <c r="AD1708" s="69">
        <v>0</v>
      </c>
      <c r="AE1708" s="69">
        <v>0</v>
      </c>
      <c r="AF1708" s="69">
        <v>10</v>
      </c>
      <c r="AG1708" s="69">
        <v>0</v>
      </c>
      <c r="AH1708" s="69">
        <v>16</v>
      </c>
      <c r="AI1708" s="69">
        <v>0</v>
      </c>
      <c r="AJ1708" s="69">
        <v>3</v>
      </c>
      <c r="AK1708" s="69">
        <v>0</v>
      </c>
      <c r="AL1708" s="69">
        <v>0</v>
      </c>
      <c r="AM1708" s="69">
        <v>1</v>
      </c>
      <c r="AN1708" s="69">
        <v>1</v>
      </c>
      <c r="AO1708" s="69">
        <v>0</v>
      </c>
      <c r="AP1708" s="69">
        <v>0</v>
      </c>
      <c r="AQ1708" s="84">
        <v>0</v>
      </c>
      <c r="AR1708" s="69">
        <v>0</v>
      </c>
      <c r="AS1708" s="69">
        <v>0</v>
      </c>
      <c r="AT1708" s="69">
        <v>0</v>
      </c>
      <c r="AU1708" s="69">
        <v>0</v>
      </c>
      <c r="AV1708" s="69">
        <v>0</v>
      </c>
      <c r="AW1708" s="69">
        <v>0</v>
      </c>
      <c r="AX1708" s="69">
        <v>0</v>
      </c>
      <c r="AY1708" s="69">
        <v>0</v>
      </c>
      <c r="AZ1708" s="69">
        <v>0</v>
      </c>
      <c r="BA1708" s="69">
        <v>0</v>
      </c>
      <c r="BB1708" s="69">
        <v>0</v>
      </c>
      <c r="BC1708" s="69">
        <v>0</v>
      </c>
      <c r="BD1708" s="69">
        <v>0</v>
      </c>
      <c r="BE1708" s="69">
        <v>0</v>
      </c>
      <c r="BF1708" s="69">
        <v>0</v>
      </c>
      <c r="BG1708" s="69">
        <v>0</v>
      </c>
      <c r="BH1708" s="69">
        <v>0</v>
      </c>
      <c r="BI1708" s="69" t="s">
        <v>1739</v>
      </c>
      <c r="BK1708" s="69">
        <v>3</v>
      </c>
      <c r="BL1708" s="69">
        <v>29</v>
      </c>
      <c r="BM1708" s="69">
        <v>1</v>
      </c>
      <c r="BN1708" s="69">
        <v>31</v>
      </c>
      <c r="BO1708" s="89">
        <v>0</v>
      </c>
      <c r="BP1708" s="69">
        <v>1</v>
      </c>
      <c r="BQ1708" s="69">
        <v>6</v>
      </c>
      <c r="BR1708" s="69">
        <v>1</v>
      </c>
      <c r="BS1708" s="69">
        <f t="shared" si="330"/>
        <v>158014</v>
      </c>
      <c r="BT1708" s="69">
        <v>1</v>
      </c>
      <c r="BU1708" s="69">
        <v>6</v>
      </c>
      <c r="BV1708" s="69">
        <v>1000</v>
      </c>
      <c r="BW1708" s="69">
        <v>0</v>
      </c>
      <c r="BY1708" s="69">
        <v>29</v>
      </c>
      <c r="BZ1708" s="69">
        <v>1</v>
      </c>
      <c r="CA1708" s="69">
        <v>31</v>
      </c>
      <c r="CB1708" s="89">
        <v>0</v>
      </c>
      <c r="CC1708" s="69">
        <v>1</v>
      </c>
      <c r="CD1708" s="69">
        <v>6</v>
      </c>
      <c r="CE1708" s="69">
        <v>1</v>
      </c>
      <c r="CF1708" s="69">
        <f>CF1701+1000</f>
        <v>158015</v>
      </c>
      <c r="CG1708" s="69">
        <v>1</v>
      </c>
      <c r="CH1708" s="69">
        <v>6</v>
      </c>
      <c r="CI1708" s="69">
        <v>1000</v>
      </c>
      <c r="CJ1708" s="69">
        <v>0</v>
      </c>
      <c r="CL1708" s="69">
        <v>29</v>
      </c>
      <c r="CM1708" s="69">
        <v>1</v>
      </c>
      <c r="CN1708" s="69">
        <v>31</v>
      </c>
      <c r="CO1708" s="89">
        <v>0</v>
      </c>
      <c r="CP1708" s="69">
        <v>1</v>
      </c>
      <c r="CQ1708" s="69">
        <v>6</v>
      </c>
      <c r="CR1708" s="69">
        <v>1</v>
      </c>
      <c r="CS1708" s="69">
        <f>CS1701+1000</f>
        <v>158016</v>
      </c>
      <c r="CT1708" s="69">
        <v>1</v>
      </c>
      <c r="CU1708" s="69">
        <v>6</v>
      </c>
      <c r="CV1708" s="69">
        <v>1000</v>
      </c>
      <c r="CW1708" s="69">
        <v>0</v>
      </c>
      <c r="CZ1708" s="69">
        <v>0</v>
      </c>
      <c r="DA1708" s="69">
        <v>0</v>
      </c>
      <c r="DB1708" s="69">
        <v>0</v>
      </c>
      <c r="DC1708" s="69">
        <v>0</v>
      </c>
      <c r="DD1708" s="69">
        <v>0</v>
      </c>
      <c r="DE1708" s="69">
        <v>0</v>
      </c>
      <c r="DF1708" s="69">
        <v>0</v>
      </c>
      <c r="DG1708" s="69">
        <v>1</v>
      </c>
      <c r="DI1708" s="69"/>
      <c r="DJ1708" s="69"/>
      <c r="DK1708" s="69" t="s">
        <v>3805</v>
      </c>
      <c r="DL1708" s="69"/>
      <c r="DM1708" s="69" t="s">
        <v>239</v>
      </c>
      <c r="DN1708" s="69" t="e">
        <f>"造成["&amp;INDEX(Sheet5!$L$2:$L$11,MATCH(BL1708,Sheet5!$J$2:$J$11,0))&amp;":"&amp;BR1708&amp;"*"&amp;BS1708/1000&amp;"]"&amp;INDEX(Sheet5!$I$2:$I$4,MATCH(BR1708,Sheet5!$H$2:$H$4,0))&amp;"的"&amp;INDEX(Sheet5!$K$2:$K$11,MATCH(BL1708,Sheet5!$J$2:$J$11,0))</f>
        <v>#N/A</v>
      </c>
      <c r="DO1708" s="69"/>
      <c r="DP1708" s="69"/>
      <c r="DQ1708" s="69"/>
      <c r="DR1708" s="69" t="e">
        <f t="shared" si="322"/>
        <v>#N/A</v>
      </c>
      <c r="DS1708" s="90" t="e">
        <f>MATCH(A1708,Sheet5!D:D,0)</f>
        <v>#N/A</v>
      </c>
      <c r="DT1708" s="94" t="e">
        <f>MATCH(A1708,Sheet5!F:F,0)</f>
        <v>#N/A</v>
      </c>
      <c r="DU1708" s="69">
        <v>0</v>
      </c>
      <c r="DV1708" s="69">
        <v>0</v>
      </c>
      <c r="DW1708" s="69">
        <v>0</v>
      </c>
      <c r="DX1708" s="69">
        <v>0</v>
      </c>
      <c r="DY1708" s="69">
        <v>0</v>
      </c>
    </row>
    <row r="1709" spans="1:129" ht="14.25">
      <c r="A1709" s="69">
        <f t="shared" ref="A1709:A1714" si="331">A1702+1000</f>
        <v>158002</v>
      </c>
      <c r="B1709" s="69">
        <v>0</v>
      </c>
      <c r="C1709" s="69">
        <v>1</v>
      </c>
      <c r="D1709" s="78" t="s">
        <v>1751</v>
      </c>
      <c r="E1709" s="78"/>
      <c r="F1709" s="69">
        <v>0</v>
      </c>
      <c r="G1709" s="69">
        <v>0</v>
      </c>
      <c r="H1709" s="69" t="s">
        <v>1019</v>
      </c>
      <c r="I1709" s="69">
        <v>0</v>
      </c>
      <c r="J1709" s="69">
        <v>0</v>
      </c>
      <c r="K1709" s="69">
        <v>2000</v>
      </c>
      <c r="M1709" s="69">
        <v>0</v>
      </c>
      <c r="O1709" s="69">
        <v>0</v>
      </c>
      <c r="P1709" s="69">
        <v>6</v>
      </c>
      <c r="Q1709" s="69">
        <v>0</v>
      </c>
      <c r="R1709" s="69">
        <v>1</v>
      </c>
      <c r="S1709" s="69">
        <v>0</v>
      </c>
      <c r="T1709" s="69">
        <v>0</v>
      </c>
      <c r="U1709" s="69">
        <v>0</v>
      </c>
      <c r="V1709" s="69">
        <v>0</v>
      </c>
      <c r="W1709" s="69">
        <v>0</v>
      </c>
      <c r="X1709" s="69">
        <v>0</v>
      </c>
      <c r="Y1709" s="69">
        <v>0</v>
      </c>
      <c r="Z1709" s="69">
        <v>99999999</v>
      </c>
      <c r="AA1709" s="69">
        <v>1</v>
      </c>
      <c r="AB1709" s="69">
        <v>31</v>
      </c>
      <c r="AC1709" s="69">
        <v>0</v>
      </c>
      <c r="AD1709" s="69">
        <v>0</v>
      </c>
      <c r="AE1709" s="69">
        <v>0</v>
      </c>
      <c r="AF1709" s="69">
        <v>3</v>
      </c>
      <c r="AG1709" s="69">
        <v>0</v>
      </c>
      <c r="AH1709" s="69">
        <v>5</v>
      </c>
      <c r="AI1709" s="69">
        <v>603</v>
      </c>
      <c r="AJ1709" s="69">
        <v>3</v>
      </c>
      <c r="AK1709" s="69">
        <v>0.5</v>
      </c>
      <c r="AL1709" s="69">
        <v>-1</v>
      </c>
      <c r="AM1709" s="69">
        <v>1</v>
      </c>
      <c r="AN1709" s="69">
        <v>1</v>
      </c>
      <c r="AO1709" s="69">
        <v>0</v>
      </c>
      <c r="AP1709" s="69">
        <v>0</v>
      </c>
      <c r="AQ1709" s="84">
        <v>0</v>
      </c>
      <c r="AR1709" s="69">
        <v>0</v>
      </c>
      <c r="AS1709" s="69">
        <v>0</v>
      </c>
      <c r="AT1709" s="69">
        <v>0</v>
      </c>
      <c r="AU1709" s="69">
        <v>0</v>
      </c>
      <c r="AV1709" s="69">
        <v>0</v>
      </c>
      <c r="AW1709" s="69">
        <v>0</v>
      </c>
      <c r="AX1709" s="69">
        <v>0</v>
      </c>
      <c r="AY1709" s="69">
        <v>0</v>
      </c>
      <c r="AZ1709" s="69">
        <v>0</v>
      </c>
      <c r="BA1709" s="69">
        <v>1</v>
      </c>
      <c r="BB1709" s="69">
        <v>-1</v>
      </c>
      <c r="BC1709" s="69">
        <v>0</v>
      </c>
      <c r="BD1709" s="69">
        <v>0</v>
      </c>
      <c r="BE1709" s="69">
        <v>0</v>
      </c>
      <c r="BF1709" s="69">
        <v>0</v>
      </c>
      <c r="BG1709" s="69">
        <v>0</v>
      </c>
      <c r="BH1709" s="69">
        <v>0</v>
      </c>
      <c r="BI1709" s="69" t="s">
        <v>1752</v>
      </c>
      <c r="BK1709" s="69">
        <v>3</v>
      </c>
      <c r="BL1709" s="69">
        <v>29</v>
      </c>
      <c r="BM1709" s="69">
        <v>1</v>
      </c>
      <c r="BN1709" s="69">
        <v>31</v>
      </c>
      <c r="BO1709" s="89">
        <v>0</v>
      </c>
      <c r="BP1709" s="69">
        <v>1</v>
      </c>
      <c r="BQ1709" s="69">
        <v>2</v>
      </c>
      <c r="BR1709" s="69">
        <v>1</v>
      </c>
      <c r="BS1709" s="69">
        <f t="shared" ref="BS1709:BS1715" si="332">BS1702+1000</f>
        <v>178013</v>
      </c>
      <c r="BT1709" s="69">
        <v>0</v>
      </c>
      <c r="BU1709" s="69">
        <v>2</v>
      </c>
      <c r="BV1709" s="69">
        <v>1000</v>
      </c>
      <c r="BW1709" s="69">
        <v>357</v>
      </c>
      <c r="BY1709" s="69">
        <v>29</v>
      </c>
      <c r="BZ1709" s="69">
        <v>1</v>
      </c>
      <c r="CA1709" s="69">
        <v>31</v>
      </c>
      <c r="CB1709" s="89">
        <v>0</v>
      </c>
      <c r="CC1709" s="69">
        <v>1</v>
      </c>
      <c r="CD1709" s="69">
        <v>10</v>
      </c>
      <c r="CE1709" s="69">
        <v>1</v>
      </c>
      <c r="CF1709" s="69">
        <f>CF1702+1000</f>
        <v>178014</v>
      </c>
      <c r="CG1709" s="69">
        <v>0</v>
      </c>
      <c r="CH1709" s="69">
        <v>2</v>
      </c>
      <c r="CI1709" s="69">
        <v>1000</v>
      </c>
      <c r="CJ1709" s="69">
        <v>0</v>
      </c>
      <c r="CL1709" s="69">
        <v>0</v>
      </c>
      <c r="CM1709" s="69">
        <v>0</v>
      </c>
      <c r="CN1709" s="69">
        <v>0</v>
      </c>
      <c r="CO1709" s="89">
        <v>0</v>
      </c>
      <c r="CP1709" s="69">
        <v>0</v>
      </c>
      <c r="CQ1709" s="69">
        <v>0</v>
      </c>
      <c r="CR1709" s="69">
        <v>0</v>
      </c>
      <c r="CS1709" s="69">
        <v>0</v>
      </c>
      <c r="CT1709" s="89">
        <v>0</v>
      </c>
      <c r="CU1709" s="69">
        <v>0</v>
      </c>
      <c r="CV1709" s="69">
        <v>0</v>
      </c>
      <c r="CW1709" s="69">
        <v>0</v>
      </c>
      <c r="CZ1709" s="69">
        <v>0</v>
      </c>
      <c r="DA1709" s="69">
        <v>0</v>
      </c>
      <c r="DB1709" s="69">
        <v>0</v>
      </c>
      <c r="DC1709" s="69">
        <v>0</v>
      </c>
      <c r="DD1709" s="69">
        <v>0</v>
      </c>
      <c r="DE1709" s="69">
        <v>0</v>
      </c>
      <c r="DF1709" s="69">
        <v>0</v>
      </c>
      <c r="DG1709" s="69">
        <v>1</v>
      </c>
      <c r="DI1709" s="69"/>
      <c r="DJ1709" s="69"/>
      <c r="DK1709" s="69" t="s">
        <v>3805</v>
      </c>
      <c r="DL1709" s="69"/>
      <c r="DM1709" s="69" t="s">
        <v>239</v>
      </c>
      <c r="DN1709" s="69" t="e">
        <f>"造成["&amp;INDEX(Sheet5!$L$2:$L$11,MATCH(BL1709,Sheet5!$J$2:$J$11,0))&amp;":"&amp;BR1709&amp;"*"&amp;BS1709/1000&amp;"]"&amp;INDEX(Sheet5!$I$2:$I$4,MATCH(BR1709,Sheet5!$H$2:$H$4,0))&amp;"的"&amp;INDEX(Sheet5!$K$2:$K$11,MATCH(BL1709,Sheet5!$J$2:$J$11,0))</f>
        <v>#N/A</v>
      </c>
      <c r="DO1709" s="69"/>
      <c r="DP1709" s="69"/>
      <c r="DQ1709" s="69"/>
      <c r="DR1709" s="69" t="e">
        <f t="shared" si="322"/>
        <v>#N/A</v>
      </c>
      <c r="DS1709" s="90" t="e">
        <f>MATCH(A1709,Sheet5!D:D,0)</f>
        <v>#N/A</v>
      </c>
      <c r="DT1709" s="94" t="e">
        <f>MATCH(A1709,Sheet5!F:F,0)</f>
        <v>#N/A</v>
      </c>
      <c r="DU1709" s="69">
        <v>0</v>
      </c>
      <c r="DV1709" s="69">
        <v>0</v>
      </c>
      <c r="DW1709" s="69">
        <v>0</v>
      </c>
      <c r="DX1709" s="69">
        <v>0</v>
      </c>
      <c r="DY1709" s="69">
        <v>0</v>
      </c>
    </row>
    <row r="1710" spans="1:129" ht="14.25">
      <c r="A1710" s="69">
        <f t="shared" si="331"/>
        <v>158003</v>
      </c>
      <c r="B1710" s="69">
        <v>0</v>
      </c>
      <c r="C1710" s="69">
        <v>1</v>
      </c>
      <c r="D1710" s="69" t="s">
        <v>2171</v>
      </c>
      <c r="E1710" s="69" t="s">
        <v>239</v>
      </c>
      <c r="F1710" s="69">
        <v>0</v>
      </c>
      <c r="G1710" s="69">
        <v>1</v>
      </c>
      <c r="H1710" s="69" t="s">
        <v>852</v>
      </c>
      <c r="I1710" s="69">
        <v>1000</v>
      </c>
      <c r="J1710" s="69">
        <v>966</v>
      </c>
      <c r="K1710" s="69">
        <v>1500</v>
      </c>
      <c r="M1710" s="69">
        <v>349</v>
      </c>
      <c r="N1710" s="69" t="s">
        <v>518</v>
      </c>
      <c r="O1710" s="69">
        <v>0</v>
      </c>
      <c r="P1710" s="69">
        <v>6</v>
      </c>
      <c r="Q1710" s="69">
        <v>0</v>
      </c>
      <c r="R1710" s="69">
        <v>1</v>
      </c>
      <c r="S1710" s="69">
        <v>0</v>
      </c>
      <c r="T1710" s="69">
        <v>0</v>
      </c>
      <c r="U1710" s="69">
        <v>0</v>
      </c>
      <c r="V1710" s="69">
        <v>0</v>
      </c>
      <c r="W1710" s="69">
        <v>0</v>
      </c>
      <c r="X1710" s="69">
        <v>5</v>
      </c>
      <c r="Y1710" s="69">
        <v>5</v>
      </c>
      <c r="Z1710" s="69">
        <v>5000</v>
      </c>
      <c r="AA1710" s="69">
        <v>2</v>
      </c>
      <c r="AB1710" s="69">
        <v>31</v>
      </c>
      <c r="AC1710" s="69">
        <v>0</v>
      </c>
      <c r="AD1710" s="69">
        <v>0</v>
      </c>
      <c r="AE1710" s="69">
        <v>0</v>
      </c>
      <c r="AF1710" s="69">
        <v>10</v>
      </c>
      <c r="AG1710" s="69">
        <v>0</v>
      </c>
      <c r="AH1710" s="69">
        <v>10</v>
      </c>
      <c r="AI1710" s="69">
        <v>0</v>
      </c>
      <c r="AJ1710" s="69">
        <v>0</v>
      </c>
      <c r="AK1710" s="69">
        <v>0</v>
      </c>
      <c r="AL1710" s="69">
        <v>0</v>
      </c>
      <c r="AM1710" s="69">
        <v>1</v>
      </c>
      <c r="AN1710" s="69">
        <v>1</v>
      </c>
      <c r="AO1710" s="69">
        <v>0</v>
      </c>
      <c r="AP1710" s="69">
        <v>0</v>
      </c>
      <c r="AQ1710" s="84">
        <v>0</v>
      </c>
      <c r="AR1710" s="69">
        <v>0</v>
      </c>
      <c r="AS1710" s="69">
        <v>0</v>
      </c>
      <c r="AT1710" s="69">
        <v>0</v>
      </c>
      <c r="AU1710" s="69">
        <v>0</v>
      </c>
      <c r="AV1710" s="69">
        <v>0</v>
      </c>
      <c r="AW1710" s="69">
        <v>0</v>
      </c>
      <c r="AX1710" s="69">
        <v>0</v>
      </c>
      <c r="AY1710" s="69">
        <v>0</v>
      </c>
      <c r="AZ1710" s="69">
        <v>0</v>
      </c>
      <c r="BA1710" s="69">
        <v>1</v>
      </c>
      <c r="BB1710" s="69">
        <v>-1</v>
      </c>
      <c r="BC1710" s="69">
        <v>0</v>
      </c>
      <c r="BD1710" s="69">
        <v>0</v>
      </c>
      <c r="BE1710" s="69">
        <v>0</v>
      </c>
      <c r="BF1710" s="69">
        <v>0</v>
      </c>
      <c r="BG1710" s="69">
        <v>0</v>
      </c>
      <c r="BH1710" s="69">
        <v>0</v>
      </c>
      <c r="BI1710" s="69" t="s">
        <v>2172</v>
      </c>
      <c r="BK1710" s="69">
        <v>3</v>
      </c>
      <c r="BL1710" s="69">
        <v>11</v>
      </c>
      <c r="BM1710" s="69">
        <v>1</v>
      </c>
      <c r="BN1710" s="69">
        <v>31</v>
      </c>
      <c r="BO1710" s="89">
        <v>0</v>
      </c>
      <c r="BP1710" s="69">
        <v>2</v>
      </c>
      <c r="BQ1710" s="69">
        <v>1</v>
      </c>
      <c r="BR1710" s="69">
        <v>1</v>
      </c>
      <c r="BS1710" s="69">
        <f t="shared" si="332"/>
        <v>178016</v>
      </c>
      <c r="BT1710" s="69">
        <v>0</v>
      </c>
      <c r="BU1710" s="69">
        <v>2</v>
      </c>
      <c r="BV1710" s="69">
        <v>1000</v>
      </c>
      <c r="BW1710" s="69">
        <v>350</v>
      </c>
      <c r="BY1710" s="69">
        <v>0</v>
      </c>
      <c r="BZ1710" s="69">
        <v>0</v>
      </c>
      <c r="CA1710" s="69">
        <v>31</v>
      </c>
      <c r="CB1710" s="89">
        <v>0</v>
      </c>
      <c r="CC1710" s="69">
        <v>0</v>
      </c>
      <c r="CD1710" s="69">
        <v>0</v>
      </c>
      <c r="CE1710" s="69">
        <v>0</v>
      </c>
      <c r="CF1710" s="69">
        <v>0</v>
      </c>
      <c r="CG1710" s="69">
        <v>0</v>
      </c>
      <c r="CH1710" s="69">
        <v>0</v>
      </c>
      <c r="CI1710" s="69">
        <v>0</v>
      </c>
      <c r="CJ1710" s="69">
        <v>0</v>
      </c>
      <c r="CL1710" s="69">
        <v>0</v>
      </c>
      <c r="CM1710" s="69">
        <v>0</v>
      </c>
      <c r="CN1710" s="69">
        <v>0</v>
      </c>
      <c r="CO1710" s="89">
        <v>0</v>
      </c>
      <c r="CP1710" s="69">
        <v>0</v>
      </c>
      <c r="CQ1710" s="69">
        <v>0</v>
      </c>
      <c r="CR1710" s="69">
        <v>0</v>
      </c>
      <c r="CS1710" s="69">
        <v>0</v>
      </c>
      <c r="CT1710" s="69">
        <v>0</v>
      </c>
      <c r="CU1710" s="69">
        <v>0</v>
      </c>
      <c r="CV1710" s="69">
        <v>0</v>
      </c>
      <c r="CW1710" s="69">
        <v>0</v>
      </c>
      <c r="CZ1710" s="69">
        <v>0</v>
      </c>
      <c r="DA1710" s="69">
        <v>0</v>
      </c>
      <c r="DB1710" s="69">
        <v>0</v>
      </c>
      <c r="DC1710" s="69">
        <v>0</v>
      </c>
      <c r="DD1710" s="69">
        <v>0</v>
      </c>
      <c r="DE1710" s="69">
        <v>0</v>
      </c>
      <c r="DF1710" s="69">
        <v>0</v>
      </c>
      <c r="DG1710" s="69">
        <v>1</v>
      </c>
      <c r="DI1710" s="69" t="e">
        <v>#N/A</v>
      </c>
      <c r="DJ1710" s="69">
        <v>0</v>
      </c>
      <c r="DK1710" s="69" t="s">
        <v>3805</v>
      </c>
      <c r="DL1710" s="69"/>
      <c r="DM1710" s="69" t="s">
        <v>239</v>
      </c>
      <c r="DN1710" s="69" t="e">
        <f>"造成["&amp;INDEX(Sheet5!$L$2:$L$11,MATCH(BL1710,Sheet5!$J$2:$J$11,0))&amp;":"&amp;BR1710&amp;"*"&amp;BS1710/1000&amp;"]"&amp;INDEX(Sheet5!$I$2:$I$4,MATCH(BR1710,Sheet5!$H$2:$H$4,0))&amp;"的"&amp;INDEX(Sheet5!$K$2:$K$11,MATCH(BL1710,Sheet5!$J$2:$J$11,0))</f>
        <v>#N/A</v>
      </c>
      <c r="DO1710" s="69"/>
      <c r="DP1710" s="69"/>
      <c r="DQ1710" s="69"/>
      <c r="DR1710" s="69" t="e">
        <f t="shared" si="322"/>
        <v>#N/A</v>
      </c>
      <c r="DS1710" s="90" t="e">
        <f>MATCH(A1710,Sheet5!D:D,0)</f>
        <v>#N/A</v>
      </c>
      <c r="DT1710" s="94" t="e">
        <f>MATCH(A1710,Sheet5!F:F,0)</f>
        <v>#N/A</v>
      </c>
      <c r="DU1710" s="69">
        <v>0</v>
      </c>
      <c r="DV1710" s="69">
        <v>0</v>
      </c>
      <c r="DW1710" s="69">
        <v>0</v>
      </c>
      <c r="DX1710" s="69">
        <v>0</v>
      </c>
      <c r="DY1710" s="69">
        <v>0</v>
      </c>
    </row>
    <row r="1711" spans="1:129" ht="14.25">
      <c r="A1711" s="69">
        <f t="shared" si="331"/>
        <v>158004</v>
      </c>
      <c r="B1711" s="69">
        <v>0</v>
      </c>
      <c r="C1711" s="69">
        <v>1</v>
      </c>
      <c r="D1711" s="69" t="s">
        <v>2171</v>
      </c>
      <c r="E1711" s="69" t="s">
        <v>239</v>
      </c>
      <c r="F1711" s="69">
        <v>0</v>
      </c>
      <c r="G1711" s="69">
        <v>1</v>
      </c>
      <c r="H1711" s="69" t="s">
        <v>852</v>
      </c>
      <c r="I1711" s="69">
        <v>1000</v>
      </c>
      <c r="J1711" s="69">
        <v>966</v>
      </c>
      <c r="K1711" s="69">
        <v>1500</v>
      </c>
      <c r="M1711" s="69">
        <v>351</v>
      </c>
      <c r="N1711" s="69" t="s">
        <v>518</v>
      </c>
      <c r="O1711" s="69">
        <v>0</v>
      </c>
      <c r="P1711" s="69">
        <v>6</v>
      </c>
      <c r="Q1711" s="69">
        <v>0</v>
      </c>
      <c r="R1711" s="69">
        <v>1</v>
      </c>
      <c r="S1711" s="69">
        <v>0</v>
      </c>
      <c r="T1711" s="69">
        <v>0</v>
      </c>
      <c r="U1711" s="69">
        <v>0</v>
      </c>
      <c r="V1711" s="69">
        <v>0</v>
      </c>
      <c r="W1711" s="69">
        <v>0</v>
      </c>
      <c r="X1711" s="69">
        <v>5</v>
      </c>
      <c r="Y1711" s="69">
        <v>5</v>
      </c>
      <c r="Z1711" s="69">
        <v>23000</v>
      </c>
      <c r="AA1711" s="69">
        <v>2</v>
      </c>
      <c r="AB1711" s="69">
        <v>31</v>
      </c>
      <c r="AC1711" s="69">
        <v>0</v>
      </c>
      <c r="AD1711" s="69">
        <v>0</v>
      </c>
      <c r="AE1711" s="69">
        <v>0</v>
      </c>
      <c r="AF1711" s="69">
        <v>3</v>
      </c>
      <c r="AG1711" s="69">
        <v>0</v>
      </c>
      <c r="AH1711" s="69">
        <v>10</v>
      </c>
      <c r="AI1711" s="69">
        <v>0</v>
      </c>
      <c r="AJ1711" s="69">
        <v>0</v>
      </c>
      <c r="AK1711" s="69">
        <v>0</v>
      </c>
      <c r="AL1711" s="69">
        <v>0</v>
      </c>
      <c r="AM1711" s="69">
        <v>1</v>
      </c>
      <c r="AN1711" s="69">
        <v>1</v>
      </c>
      <c r="AO1711" s="69">
        <v>0</v>
      </c>
      <c r="AP1711" s="69">
        <v>0</v>
      </c>
      <c r="AQ1711" s="84">
        <v>0</v>
      </c>
      <c r="AR1711" s="69">
        <v>0</v>
      </c>
      <c r="AS1711" s="69">
        <v>0</v>
      </c>
      <c r="AT1711" s="69">
        <v>0</v>
      </c>
      <c r="AU1711" s="69">
        <v>0</v>
      </c>
      <c r="AV1711" s="69">
        <v>0</v>
      </c>
      <c r="AW1711" s="69">
        <v>0</v>
      </c>
      <c r="AX1711" s="69">
        <v>0</v>
      </c>
      <c r="AY1711" s="69">
        <v>0</v>
      </c>
      <c r="AZ1711" s="69">
        <v>0</v>
      </c>
      <c r="BA1711" s="69">
        <v>1</v>
      </c>
      <c r="BB1711" s="69">
        <v>-1</v>
      </c>
      <c r="BC1711" s="69">
        <v>0</v>
      </c>
      <c r="BD1711" s="69">
        <v>0</v>
      </c>
      <c r="BE1711" s="69">
        <v>0</v>
      </c>
      <c r="BF1711" s="69">
        <v>0</v>
      </c>
      <c r="BG1711" s="69">
        <v>0</v>
      </c>
      <c r="BH1711" s="69">
        <v>0</v>
      </c>
      <c r="BI1711" s="69" t="s">
        <v>2172</v>
      </c>
      <c r="BK1711" s="69">
        <v>3</v>
      </c>
      <c r="BL1711" s="69">
        <v>11</v>
      </c>
      <c r="BM1711" s="69">
        <v>1</v>
      </c>
      <c r="BN1711" s="69">
        <v>31</v>
      </c>
      <c r="BO1711" s="89">
        <v>0</v>
      </c>
      <c r="BP1711" s="69">
        <v>3</v>
      </c>
      <c r="BQ1711" s="69">
        <v>1</v>
      </c>
      <c r="BR1711" s="69">
        <v>1</v>
      </c>
      <c r="BS1711" s="69">
        <f t="shared" si="332"/>
        <v>178017</v>
      </c>
      <c r="BT1711" s="69">
        <v>0</v>
      </c>
      <c r="BU1711" s="69">
        <v>2</v>
      </c>
      <c r="BV1711" s="69">
        <v>1000</v>
      </c>
      <c r="BW1711" s="69">
        <v>352</v>
      </c>
      <c r="BY1711" s="69">
        <v>0</v>
      </c>
      <c r="BZ1711" s="69">
        <v>0</v>
      </c>
      <c r="CA1711" s="69">
        <v>31</v>
      </c>
      <c r="CB1711" s="89">
        <v>0</v>
      </c>
      <c r="CC1711" s="69">
        <v>0</v>
      </c>
      <c r="CD1711" s="69">
        <v>0</v>
      </c>
      <c r="CE1711" s="69">
        <v>0</v>
      </c>
      <c r="CF1711" s="69">
        <v>0</v>
      </c>
      <c r="CG1711" s="69">
        <v>0</v>
      </c>
      <c r="CH1711" s="69">
        <v>0</v>
      </c>
      <c r="CI1711" s="69">
        <v>0</v>
      </c>
      <c r="CJ1711" s="69">
        <v>0</v>
      </c>
      <c r="CL1711" s="69">
        <v>0</v>
      </c>
      <c r="CM1711" s="69">
        <v>0</v>
      </c>
      <c r="CN1711" s="69">
        <v>0</v>
      </c>
      <c r="CO1711" s="89">
        <v>0</v>
      </c>
      <c r="CP1711" s="69">
        <v>0</v>
      </c>
      <c r="CQ1711" s="69">
        <v>0</v>
      </c>
      <c r="CR1711" s="69">
        <v>0</v>
      </c>
      <c r="CS1711" s="69">
        <v>0</v>
      </c>
      <c r="CT1711" s="69">
        <v>0</v>
      </c>
      <c r="CU1711" s="69">
        <v>0</v>
      </c>
      <c r="CV1711" s="69">
        <v>0</v>
      </c>
      <c r="CW1711" s="69">
        <v>0</v>
      </c>
      <c r="CZ1711" s="69">
        <v>0</v>
      </c>
      <c r="DA1711" s="69">
        <v>0</v>
      </c>
      <c r="DB1711" s="69">
        <v>0</v>
      </c>
      <c r="DC1711" s="69">
        <v>0</v>
      </c>
      <c r="DD1711" s="69">
        <v>0</v>
      </c>
      <c r="DE1711" s="69">
        <v>0</v>
      </c>
      <c r="DF1711" s="69">
        <v>0</v>
      </c>
      <c r="DG1711" s="69">
        <v>1</v>
      </c>
      <c r="DI1711" s="69" t="e">
        <v>#N/A</v>
      </c>
      <c r="DJ1711" s="69">
        <v>0</v>
      </c>
      <c r="DK1711" s="69" t="s">
        <v>3805</v>
      </c>
      <c r="DL1711" s="69"/>
      <c r="DM1711" s="69" t="s">
        <v>239</v>
      </c>
      <c r="DN1711" s="69" t="e">
        <f>"造成["&amp;INDEX(Sheet5!$L$2:$L$11,MATCH(BL1711,Sheet5!$J$2:$J$11,0))&amp;":"&amp;BR1711&amp;"*"&amp;BS1711/1000&amp;"]"&amp;INDEX(Sheet5!$I$2:$I$4,MATCH(BR1711,Sheet5!$H$2:$H$4,0))&amp;"的"&amp;INDEX(Sheet5!$K$2:$K$11,MATCH(BL1711,Sheet5!$J$2:$J$11,0))</f>
        <v>#N/A</v>
      </c>
      <c r="DO1711" s="69"/>
      <c r="DP1711" s="69"/>
      <c r="DQ1711" s="69"/>
      <c r="DR1711" s="69" t="e">
        <f t="shared" ref="DR1711:DR1730" si="333">MATCH(A1711,$DX$51:$DX$69,0)</f>
        <v>#N/A</v>
      </c>
      <c r="DS1711" s="90" t="e">
        <f>MATCH(A1711,Sheet5!D:D,0)</f>
        <v>#N/A</v>
      </c>
      <c r="DT1711" s="94" t="e">
        <f>MATCH(A1711,Sheet5!F:F,0)</f>
        <v>#N/A</v>
      </c>
      <c r="DU1711" s="69">
        <v>0</v>
      </c>
      <c r="DV1711" s="69">
        <v>0</v>
      </c>
      <c r="DW1711" s="69">
        <v>0</v>
      </c>
      <c r="DX1711" s="69">
        <v>0</v>
      </c>
      <c r="DY1711" s="69">
        <v>0</v>
      </c>
    </row>
    <row r="1712" spans="1:129" ht="14.25">
      <c r="A1712" s="69">
        <f t="shared" si="331"/>
        <v>158005</v>
      </c>
      <c r="B1712" s="69">
        <v>0</v>
      </c>
      <c r="C1712" s="69">
        <v>1</v>
      </c>
      <c r="D1712" s="69" t="s">
        <v>2179</v>
      </c>
      <c r="F1712" s="69">
        <v>0</v>
      </c>
      <c r="G1712" s="69">
        <v>1</v>
      </c>
      <c r="H1712" s="69" t="s">
        <v>321</v>
      </c>
      <c r="I1712" s="69">
        <v>300</v>
      </c>
      <c r="J1712" s="69">
        <v>366</v>
      </c>
      <c r="K1712" s="69">
        <v>2000</v>
      </c>
      <c r="M1712" s="69">
        <v>0</v>
      </c>
      <c r="O1712" s="69">
        <v>0</v>
      </c>
      <c r="P1712" s="69">
        <v>2</v>
      </c>
      <c r="Q1712" s="69">
        <v>0</v>
      </c>
      <c r="R1712" s="69">
        <v>1</v>
      </c>
      <c r="S1712" s="69">
        <v>0</v>
      </c>
      <c r="T1712" s="69">
        <v>0</v>
      </c>
      <c r="U1712" s="69">
        <v>0</v>
      </c>
      <c r="V1712" s="69">
        <v>0</v>
      </c>
      <c r="W1712" s="69">
        <v>0</v>
      </c>
      <c r="X1712" s="69">
        <v>0</v>
      </c>
      <c r="Y1712" s="69">
        <v>0</v>
      </c>
      <c r="Z1712" s="69">
        <v>26000</v>
      </c>
      <c r="AA1712" s="69">
        <v>2</v>
      </c>
      <c r="AB1712" s="69">
        <v>16</v>
      </c>
      <c r="AC1712" s="69">
        <v>0</v>
      </c>
      <c r="AD1712" s="69">
        <v>0</v>
      </c>
      <c r="AE1712" s="69">
        <v>0</v>
      </c>
      <c r="AF1712" s="69">
        <v>1</v>
      </c>
      <c r="AG1712" s="69">
        <v>0</v>
      </c>
      <c r="AH1712" s="69">
        <v>10</v>
      </c>
      <c r="AI1712" s="69">
        <v>0</v>
      </c>
      <c r="AJ1712" s="69">
        <v>3</v>
      </c>
      <c r="AK1712" s="69">
        <v>0</v>
      </c>
      <c r="AL1712" s="69">
        <v>0</v>
      </c>
      <c r="AM1712" s="69">
        <v>1</v>
      </c>
      <c r="AN1712" s="69">
        <v>1</v>
      </c>
      <c r="AO1712" s="69">
        <v>1</v>
      </c>
      <c r="AP1712" s="69">
        <v>3</v>
      </c>
      <c r="AQ1712" s="84">
        <v>0</v>
      </c>
      <c r="AR1712" s="69">
        <v>0</v>
      </c>
      <c r="AS1712" s="69">
        <v>0</v>
      </c>
      <c r="AT1712" s="69">
        <v>0</v>
      </c>
      <c r="AU1712" s="69">
        <v>0</v>
      </c>
      <c r="AV1712" s="69">
        <v>0</v>
      </c>
      <c r="AW1712" s="69">
        <v>0</v>
      </c>
      <c r="AX1712" s="69">
        <v>0</v>
      </c>
      <c r="AY1712" s="69">
        <v>0</v>
      </c>
      <c r="AZ1712" s="69">
        <v>0</v>
      </c>
      <c r="BA1712" s="69">
        <v>0</v>
      </c>
      <c r="BB1712" s="69">
        <v>0</v>
      </c>
      <c r="BC1712" s="69">
        <v>0</v>
      </c>
      <c r="BD1712" s="69">
        <v>0</v>
      </c>
      <c r="BE1712" s="69">
        <v>0</v>
      </c>
      <c r="BF1712" s="69">
        <v>0</v>
      </c>
      <c r="BG1712" s="69">
        <v>0</v>
      </c>
      <c r="BH1712" s="69">
        <v>0</v>
      </c>
      <c r="BI1712" s="69" t="s">
        <v>2180</v>
      </c>
      <c r="BK1712" s="69">
        <v>3</v>
      </c>
      <c r="BL1712" s="69">
        <v>2</v>
      </c>
      <c r="BM1712" s="69">
        <v>2</v>
      </c>
      <c r="BN1712" s="69">
        <v>31</v>
      </c>
      <c r="BO1712" s="89" t="s">
        <v>313</v>
      </c>
      <c r="BP1712" s="69">
        <v>3</v>
      </c>
      <c r="BQ1712" s="69">
        <v>10</v>
      </c>
      <c r="BR1712" s="69">
        <v>203</v>
      </c>
      <c r="BS1712" s="69">
        <v>3000</v>
      </c>
      <c r="BT1712" s="69">
        <v>0</v>
      </c>
      <c r="BU1712" s="69">
        <v>0</v>
      </c>
      <c r="BV1712" s="69">
        <v>1000</v>
      </c>
      <c r="BW1712" s="69">
        <v>0</v>
      </c>
      <c r="BY1712" s="69">
        <v>1</v>
      </c>
      <c r="BZ1712" s="69">
        <v>4</v>
      </c>
      <c r="CA1712" s="69">
        <v>31</v>
      </c>
      <c r="CB1712" s="94">
        <f>CB1705+1000</f>
        <v>178017</v>
      </c>
      <c r="CC1712" s="69">
        <v>1</v>
      </c>
      <c r="CD1712" s="69">
        <v>1</v>
      </c>
      <c r="CE1712" s="69">
        <v>1</v>
      </c>
      <c r="CF1712" s="69">
        <v>9999999</v>
      </c>
      <c r="CG1712" s="69">
        <v>0</v>
      </c>
      <c r="CH1712" s="69">
        <v>0</v>
      </c>
      <c r="CI1712" s="69">
        <v>1000</v>
      </c>
      <c r="CJ1712" s="69">
        <v>0</v>
      </c>
      <c r="CL1712" s="69">
        <v>0</v>
      </c>
      <c r="CM1712" s="69">
        <v>0</v>
      </c>
      <c r="CN1712" s="69">
        <v>0</v>
      </c>
      <c r="CO1712" s="89" t="s">
        <v>313</v>
      </c>
      <c r="CP1712" s="69">
        <v>0</v>
      </c>
      <c r="CQ1712" s="69">
        <v>0</v>
      </c>
      <c r="CR1712" s="69">
        <v>0</v>
      </c>
      <c r="CS1712" s="69">
        <v>0</v>
      </c>
      <c r="CT1712" s="69">
        <v>0</v>
      </c>
      <c r="CU1712" s="69">
        <v>0</v>
      </c>
      <c r="CV1712" s="69">
        <v>0</v>
      </c>
      <c r="CW1712" s="69">
        <v>0</v>
      </c>
      <c r="CZ1712" s="69">
        <v>0</v>
      </c>
      <c r="DA1712" s="69">
        <v>0</v>
      </c>
      <c r="DB1712" s="69">
        <v>0</v>
      </c>
      <c r="DC1712" s="69">
        <v>0</v>
      </c>
      <c r="DD1712" s="69">
        <v>0</v>
      </c>
      <c r="DE1712" s="69">
        <v>0</v>
      </c>
      <c r="DF1712" s="69">
        <v>0</v>
      </c>
      <c r="DG1712" s="69">
        <v>1</v>
      </c>
      <c r="DI1712" s="69" t="e">
        <v>#N/A</v>
      </c>
      <c r="DJ1712" s="69">
        <v>0</v>
      </c>
      <c r="DK1712" s="69" t="s">
        <v>3805</v>
      </c>
      <c r="DL1712" s="69"/>
      <c r="DM1712" s="69" t="s">
        <v>239</v>
      </c>
      <c r="DN1712" s="69" t="str">
        <f>"造成["&amp;INDEX(Sheet5!$L$2:$L$11,MATCH(BL1712,Sheet5!$J$2:$J$11,0))&amp;":"&amp;BR1712&amp;"*"&amp;BS1712/1000&amp;"]"&amp;INDEX(Sheet5!$I$2:$I$4,MATCH(BR1712,Sheet5!$H$2:$H$4,0))&amp;"的"&amp;INDEX(Sheet5!$K$2:$K$11,MATCH(BL1712,Sheet5!$J$2:$J$11,0))</f>
        <v>造成[ui.cs_orange:203*3]的物理伤害。</v>
      </c>
      <c r="DO1712" s="69"/>
      <c r="DP1712" s="69"/>
      <c r="DQ1712" s="69"/>
      <c r="DR1712" s="69" t="e">
        <f t="shared" si="333"/>
        <v>#N/A</v>
      </c>
      <c r="DS1712" s="90" t="e">
        <f>MATCH(A1712,Sheet5!D:D,0)</f>
        <v>#N/A</v>
      </c>
      <c r="DT1712" s="94" t="e">
        <f>MATCH(A1712,Sheet5!F:F,0)</f>
        <v>#N/A</v>
      </c>
      <c r="DU1712" s="69">
        <v>0</v>
      </c>
      <c r="DV1712" s="69">
        <v>0</v>
      </c>
      <c r="DW1712" s="69">
        <v>0</v>
      </c>
      <c r="DX1712" s="69">
        <v>0</v>
      </c>
      <c r="DY1712" s="69">
        <v>0</v>
      </c>
    </row>
    <row r="1713" spans="1:129" ht="14.25">
      <c r="A1713" s="69">
        <f t="shared" si="331"/>
        <v>158006</v>
      </c>
      <c r="B1713" s="69">
        <v>0</v>
      </c>
      <c r="C1713" s="69">
        <v>1</v>
      </c>
      <c r="D1713" s="78" t="s">
        <v>1575</v>
      </c>
      <c r="E1713" s="78" t="s">
        <v>1576</v>
      </c>
      <c r="F1713" s="69">
        <v>0</v>
      </c>
      <c r="G1713" s="69">
        <v>1</v>
      </c>
      <c r="H1713" s="69" t="s">
        <v>321</v>
      </c>
      <c r="I1713" s="69">
        <v>2000</v>
      </c>
      <c r="J1713" s="69" t="s">
        <v>1577</v>
      </c>
      <c r="K1713" s="69">
        <v>2000</v>
      </c>
      <c r="M1713" s="69">
        <v>0</v>
      </c>
      <c r="N1713" s="69" t="s">
        <v>1578</v>
      </c>
      <c r="O1713" s="69">
        <v>0</v>
      </c>
      <c r="P1713" s="69">
        <v>6</v>
      </c>
      <c r="Q1713" s="69">
        <v>0</v>
      </c>
      <c r="R1713" s="69">
        <v>1</v>
      </c>
      <c r="S1713" s="69">
        <v>0</v>
      </c>
      <c r="T1713" s="69">
        <v>0</v>
      </c>
      <c r="U1713" s="69">
        <v>0</v>
      </c>
      <c r="V1713" s="69">
        <v>0</v>
      </c>
      <c r="W1713" s="69">
        <v>0</v>
      </c>
      <c r="X1713" s="69">
        <v>0</v>
      </c>
      <c r="Y1713" s="69">
        <v>0</v>
      </c>
      <c r="Z1713" s="69">
        <v>11000</v>
      </c>
      <c r="AA1713" s="69">
        <v>1</v>
      </c>
      <c r="AB1713" s="69">
        <v>31</v>
      </c>
      <c r="AC1713" s="69">
        <v>0</v>
      </c>
      <c r="AD1713" s="69">
        <v>0</v>
      </c>
      <c r="AE1713" s="69">
        <v>0</v>
      </c>
      <c r="AF1713" s="69">
        <v>10</v>
      </c>
      <c r="AG1713" s="69">
        <v>0</v>
      </c>
      <c r="AH1713" s="69">
        <v>0</v>
      </c>
      <c r="AI1713" s="69">
        <v>0</v>
      </c>
      <c r="AJ1713" s="69">
        <v>0</v>
      </c>
      <c r="AK1713" s="69">
        <v>0</v>
      </c>
      <c r="AL1713" s="69">
        <v>0</v>
      </c>
      <c r="AM1713" s="69">
        <v>1</v>
      </c>
      <c r="AN1713" s="69">
        <v>1</v>
      </c>
      <c r="AO1713" s="69">
        <v>0</v>
      </c>
      <c r="AP1713" s="69">
        <v>0</v>
      </c>
      <c r="AQ1713" s="84">
        <v>0</v>
      </c>
      <c r="AR1713" s="69">
        <v>0</v>
      </c>
      <c r="AS1713" s="69">
        <v>0</v>
      </c>
      <c r="AT1713" s="69">
        <v>0</v>
      </c>
      <c r="AU1713" s="69">
        <v>0</v>
      </c>
      <c r="AV1713" s="69">
        <v>0</v>
      </c>
      <c r="AW1713" s="69">
        <v>0</v>
      </c>
      <c r="AX1713" s="69">
        <v>0</v>
      </c>
      <c r="AY1713" s="69">
        <v>0</v>
      </c>
      <c r="AZ1713" s="69">
        <v>0</v>
      </c>
      <c r="BA1713" s="69">
        <v>1</v>
      </c>
      <c r="BB1713" s="69">
        <v>-1</v>
      </c>
      <c r="BC1713" s="69">
        <v>0</v>
      </c>
      <c r="BD1713" s="69">
        <v>0</v>
      </c>
      <c r="BE1713" s="69">
        <v>0</v>
      </c>
      <c r="BF1713" s="69">
        <v>0</v>
      </c>
      <c r="BG1713" s="69">
        <v>1000</v>
      </c>
      <c r="BH1713" s="69">
        <v>0</v>
      </c>
      <c r="BI1713" s="69" t="s">
        <v>1579</v>
      </c>
      <c r="BK1713" s="69">
        <v>3</v>
      </c>
      <c r="BL1713" s="69">
        <v>11</v>
      </c>
      <c r="BM1713" s="69">
        <v>1</v>
      </c>
      <c r="BN1713" s="69">
        <v>31</v>
      </c>
      <c r="BO1713" s="89">
        <v>0</v>
      </c>
      <c r="BP1713" s="69">
        <v>6</v>
      </c>
      <c r="BQ1713" s="69">
        <v>1</v>
      </c>
      <c r="BR1713" s="69">
        <v>1</v>
      </c>
      <c r="BS1713" s="69">
        <f t="shared" si="332"/>
        <v>178002</v>
      </c>
      <c r="BT1713" s="69">
        <v>0</v>
      </c>
      <c r="BU1713" s="69">
        <v>0</v>
      </c>
      <c r="BV1713" s="69">
        <v>1000</v>
      </c>
      <c r="BW1713" s="69">
        <v>397</v>
      </c>
      <c r="BY1713" s="69">
        <v>11</v>
      </c>
      <c r="BZ1713" s="69">
        <v>1</v>
      </c>
      <c r="CA1713" s="69">
        <v>31</v>
      </c>
      <c r="CB1713" s="89">
        <v>0</v>
      </c>
      <c r="CC1713" s="69">
        <v>6</v>
      </c>
      <c r="CD1713" s="69">
        <v>1</v>
      </c>
      <c r="CE1713" s="69">
        <v>1</v>
      </c>
      <c r="CF1713" s="69">
        <f>CF1706+1000</f>
        <v>178003</v>
      </c>
      <c r="CG1713" s="69">
        <v>0</v>
      </c>
      <c r="CH1713" s="69">
        <v>0</v>
      </c>
      <c r="CI1713" s="69">
        <v>1000</v>
      </c>
      <c r="CJ1713" s="69">
        <v>0</v>
      </c>
      <c r="CL1713" s="69">
        <v>11</v>
      </c>
      <c r="CM1713" s="69">
        <v>1</v>
      </c>
      <c r="CN1713" s="69">
        <v>1</v>
      </c>
      <c r="CO1713" s="89">
        <v>0</v>
      </c>
      <c r="CP1713" s="69">
        <v>6</v>
      </c>
      <c r="CQ1713" s="69">
        <v>1</v>
      </c>
      <c r="CR1713" s="69">
        <v>1</v>
      </c>
      <c r="CS1713" s="94">
        <f>CS1706+1000</f>
        <v>178002</v>
      </c>
      <c r="CT1713" s="69">
        <v>0</v>
      </c>
      <c r="CU1713" s="69">
        <v>0</v>
      </c>
      <c r="CV1713" s="69">
        <v>1000</v>
      </c>
      <c r="CW1713" s="69">
        <v>0</v>
      </c>
      <c r="CZ1713" s="69">
        <v>0</v>
      </c>
      <c r="DA1713" s="69">
        <v>300</v>
      </c>
      <c r="DB1713" s="69">
        <v>0</v>
      </c>
      <c r="DC1713" s="69">
        <v>0</v>
      </c>
      <c r="DD1713" s="69">
        <v>0</v>
      </c>
      <c r="DE1713" s="69">
        <v>0</v>
      </c>
      <c r="DF1713" s="69">
        <v>0</v>
      </c>
      <c r="DG1713" s="69">
        <v>1</v>
      </c>
      <c r="DI1713" s="69" t="e">
        <f>INDEX(Sheet3!$E$78:$E$1130,MATCH(A1713,Sheet3!$D$78:$D$1130,0))</f>
        <v>#N/A</v>
      </c>
      <c r="DJ1713" s="69">
        <f>IFERROR(DI1713,F1713)</f>
        <v>0</v>
      </c>
      <c r="DK1713" s="69" t="s">
        <v>3805</v>
      </c>
      <c r="DL1713" s="69"/>
      <c r="DM1713" s="69" t="s">
        <v>1581</v>
      </c>
      <c r="DN1713" s="69" t="e">
        <f>"造成["&amp;INDEX(Sheet5!$L$2:$L$11,MATCH(BL1713,Sheet5!$J$2:$J$11,0))&amp;":"&amp;BR1713&amp;"*"&amp;BS1713/1000&amp;"]"&amp;INDEX(Sheet5!$I$2:$I$4,MATCH(BR1713,Sheet5!$H$2:$H$4,0))&amp;"的"&amp;INDEX(Sheet5!$K$2:$K$11,MATCH(BL1713,Sheet5!$J$2:$J$11,0))</f>
        <v>#N/A</v>
      </c>
      <c r="DO1713" s="69"/>
      <c r="DP1713" s="69"/>
      <c r="DQ1713" s="69"/>
      <c r="DR1713" s="69" t="e">
        <f t="shared" si="333"/>
        <v>#N/A</v>
      </c>
      <c r="DS1713" s="90" t="e">
        <f>MATCH(A1713,Sheet5!D:D,0)</f>
        <v>#N/A</v>
      </c>
      <c r="DT1713" s="94" t="e">
        <f>MATCH(A1713,Sheet5!F:F,0)</f>
        <v>#N/A</v>
      </c>
      <c r="DU1713" s="69">
        <v>0</v>
      </c>
      <c r="DV1713" s="69">
        <v>0</v>
      </c>
      <c r="DW1713" s="69">
        <v>0</v>
      </c>
      <c r="DX1713" s="69">
        <v>0</v>
      </c>
      <c r="DY1713" s="69">
        <v>0</v>
      </c>
    </row>
    <row r="1714" spans="1:129" ht="28.5">
      <c r="A1714" s="69">
        <f t="shared" si="331"/>
        <v>158007</v>
      </c>
      <c r="B1714" s="69">
        <v>0</v>
      </c>
      <c r="C1714" s="69">
        <v>1</v>
      </c>
      <c r="D1714" s="78" t="s">
        <v>1588</v>
      </c>
      <c r="E1714" s="78"/>
      <c r="F1714" s="69">
        <v>0</v>
      </c>
      <c r="G1714" s="69">
        <v>1</v>
      </c>
      <c r="I1714" s="69">
        <v>0</v>
      </c>
      <c r="J1714" s="69">
        <v>0</v>
      </c>
      <c r="K1714" s="69">
        <v>0</v>
      </c>
      <c r="M1714" s="69">
        <v>72</v>
      </c>
      <c r="N1714" s="69" t="s">
        <v>518</v>
      </c>
      <c r="O1714" s="69">
        <v>0</v>
      </c>
      <c r="P1714" s="69">
        <v>6</v>
      </c>
      <c r="Q1714" s="69">
        <v>0</v>
      </c>
      <c r="R1714" s="69">
        <v>1</v>
      </c>
      <c r="S1714" s="69">
        <v>0</v>
      </c>
      <c r="T1714" s="69">
        <v>0</v>
      </c>
      <c r="U1714" s="69">
        <v>0</v>
      </c>
      <c r="V1714" s="69">
        <v>0</v>
      </c>
      <c r="W1714" s="69">
        <v>0</v>
      </c>
      <c r="X1714" s="69">
        <v>0</v>
      </c>
      <c r="Y1714" s="69">
        <v>0</v>
      </c>
      <c r="Z1714" s="69">
        <v>60000</v>
      </c>
      <c r="AA1714" s="69">
        <v>1</v>
      </c>
      <c r="AB1714" s="69">
        <v>31</v>
      </c>
      <c r="AC1714" s="69">
        <v>0</v>
      </c>
      <c r="AD1714" s="69">
        <v>0</v>
      </c>
      <c r="AE1714" s="69">
        <v>0</v>
      </c>
      <c r="AF1714" s="69">
        <v>1</v>
      </c>
      <c r="AG1714" s="69">
        <v>0</v>
      </c>
      <c r="AH1714" s="69">
        <v>1</v>
      </c>
      <c r="AI1714" s="69">
        <v>0</v>
      </c>
      <c r="AJ1714" s="69">
        <v>0</v>
      </c>
      <c r="AK1714" s="69">
        <v>0</v>
      </c>
      <c r="AL1714" s="69">
        <v>0</v>
      </c>
      <c r="AM1714" s="69">
        <v>1</v>
      </c>
      <c r="AN1714" s="69">
        <v>1</v>
      </c>
      <c r="AO1714" s="69">
        <v>0</v>
      </c>
      <c r="AP1714" s="69">
        <v>0</v>
      </c>
      <c r="AQ1714" s="84">
        <v>0</v>
      </c>
      <c r="AR1714" s="69">
        <v>0</v>
      </c>
      <c r="AS1714" s="69">
        <v>0</v>
      </c>
      <c r="AT1714" s="69">
        <v>0</v>
      </c>
      <c r="AU1714" s="69">
        <v>0</v>
      </c>
      <c r="AV1714" s="69">
        <v>0</v>
      </c>
      <c r="AW1714" s="69">
        <v>0</v>
      </c>
      <c r="AX1714" s="69">
        <v>0</v>
      </c>
      <c r="AY1714" s="69">
        <v>0</v>
      </c>
      <c r="AZ1714" s="69">
        <v>0</v>
      </c>
      <c r="BA1714" s="69">
        <v>1</v>
      </c>
      <c r="BB1714" s="69">
        <v>-1</v>
      </c>
      <c r="BC1714" s="69">
        <v>0</v>
      </c>
      <c r="BD1714" s="69">
        <v>0</v>
      </c>
      <c r="BE1714" s="69">
        <v>0</v>
      </c>
      <c r="BF1714" s="69">
        <v>0</v>
      </c>
      <c r="BG1714" s="69">
        <v>0</v>
      </c>
      <c r="BH1714" s="69">
        <v>0</v>
      </c>
      <c r="BK1714" s="69">
        <v>3</v>
      </c>
      <c r="BL1714" s="69">
        <v>11</v>
      </c>
      <c r="BM1714" s="69">
        <v>1</v>
      </c>
      <c r="BN1714" s="69">
        <v>31</v>
      </c>
      <c r="BO1714" s="89">
        <v>0</v>
      </c>
      <c r="BP1714" s="69">
        <v>1</v>
      </c>
      <c r="BQ1714" s="69">
        <v>1</v>
      </c>
      <c r="BR1714" s="69">
        <v>1</v>
      </c>
      <c r="BS1714" s="69">
        <f t="shared" si="332"/>
        <v>178015</v>
      </c>
      <c r="BT1714" s="69">
        <v>0</v>
      </c>
      <c r="BU1714" s="69">
        <v>0</v>
      </c>
      <c r="BV1714" s="69">
        <v>1000</v>
      </c>
      <c r="BW1714" s="69">
        <v>73</v>
      </c>
      <c r="BY1714" s="69">
        <v>0</v>
      </c>
      <c r="BZ1714" s="69">
        <v>0</v>
      </c>
      <c r="CA1714" s="69">
        <v>31</v>
      </c>
      <c r="CB1714" s="89">
        <v>0</v>
      </c>
      <c r="CC1714" s="69">
        <v>0</v>
      </c>
      <c r="CD1714" s="69">
        <v>0</v>
      </c>
      <c r="CE1714" s="69">
        <v>0</v>
      </c>
      <c r="CF1714" s="69">
        <v>0</v>
      </c>
      <c r="CG1714" s="69">
        <v>0</v>
      </c>
      <c r="CH1714" s="69">
        <v>0</v>
      </c>
      <c r="CI1714" s="69">
        <v>0</v>
      </c>
      <c r="CJ1714" s="69">
        <v>0</v>
      </c>
      <c r="CL1714" s="69">
        <v>0</v>
      </c>
      <c r="CM1714" s="69">
        <v>0</v>
      </c>
      <c r="CN1714" s="69">
        <v>0</v>
      </c>
      <c r="CO1714" s="89">
        <v>0</v>
      </c>
      <c r="CP1714" s="69">
        <v>0</v>
      </c>
      <c r="CQ1714" s="69">
        <v>0</v>
      </c>
      <c r="CR1714" s="69">
        <v>0</v>
      </c>
      <c r="CS1714" s="69">
        <v>0</v>
      </c>
      <c r="CT1714" s="69">
        <v>0</v>
      </c>
      <c r="CU1714" s="69">
        <v>0</v>
      </c>
      <c r="CV1714" s="69">
        <v>0</v>
      </c>
      <c r="CW1714" s="69">
        <v>0</v>
      </c>
      <c r="CZ1714" s="69">
        <v>294</v>
      </c>
      <c r="DA1714" s="69">
        <v>-79</v>
      </c>
      <c r="DB1714" s="69">
        <v>0</v>
      </c>
      <c r="DC1714" s="69">
        <v>0</v>
      </c>
      <c r="DD1714" s="69">
        <v>0</v>
      </c>
      <c r="DE1714" s="69">
        <v>0</v>
      </c>
      <c r="DF1714" s="69">
        <v>0</v>
      </c>
      <c r="DG1714" s="69">
        <v>1</v>
      </c>
      <c r="DI1714" s="69" t="e">
        <f>INDEX(Sheet3!$E$78:$E$1130,MATCH(A1714,Sheet3!$D$78:$D$1130,0))</f>
        <v>#N/A</v>
      </c>
      <c r="DJ1714" s="69">
        <f>IFERROR(DI1714,F1714)</f>
        <v>0</v>
      </c>
      <c r="DK1714" s="69" t="s">
        <v>1589</v>
      </c>
      <c r="DL1714" s="69"/>
      <c r="DM1714" s="69" t="s">
        <v>239</v>
      </c>
      <c r="DN1714" s="69" t="e">
        <f>"造成["&amp;INDEX(Sheet5!$L$2:$L$11,MATCH(BL1714,Sheet5!$J$2:$J$11,0))&amp;":"&amp;BR1714&amp;"*"&amp;BS1714/1000&amp;"]"&amp;INDEX(Sheet5!$I$2:$I$4,MATCH(BR1714,Sheet5!$H$2:$H$4,0))&amp;"的"&amp;INDEX(Sheet5!$K$2:$K$11,MATCH(BL1714,Sheet5!$J$2:$J$11,0))</f>
        <v>#N/A</v>
      </c>
      <c r="DO1714" s="69"/>
      <c r="DP1714" s="69"/>
      <c r="DQ1714" s="69"/>
      <c r="DR1714" s="69" t="e">
        <f t="shared" si="333"/>
        <v>#N/A</v>
      </c>
      <c r="DS1714" s="90" t="e">
        <f>MATCH(A1714,Sheet5!D:D,0)</f>
        <v>#N/A</v>
      </c>
      <c r="DT1714" s="94" t="e">
        <f>MATCH(A1714,Sheet5!F:F,0)</f>
        <v>#N/A</v>
      </c>
      <c r="DU1714" s="69">
        <v>0</v>
      </c>
      <c r="DV1714" s="69">
        <v>0</v>
      </c>
      <c r="DW1714" s="69">
        <v>0</v>
      </c>
      <c r="DX1714" s="69">
        <v>0</v>
      </c>
      <c r="DY1714" s="69">
        <v>0</v>
      </c>
    </row>
    <row r="1715" spans="1:129" ht="28.5">
      <c r="A1715" s="69">
        <f t="shared" ref="A1715:A1722" si="334">A1708+1000</f>
        <v>159001</v>
      </c>
      <c r="B1715" s="69">
        <v>0</v>
      </c>
      <c r="C1715" s="69">
        <v>1</v>
      </c>
      <c r="D1715" s="78" t="s">
        <v>1738</v>
      </c>
      <c r="E1715" s="78"/>
      <c r="F1715" s="69">
        <v>0</v>
      </c>
      <c r="G1715" s="69">
        <v>0</v>
      </c>
      <c r="H1715" s="69" t="s">
        <v>507</v>
      </c>
      <c r="I1715" s="69">
        <v>0</v>
      </c>
      <c r="J1715" s="69">
        <v>533</v>
      </c>
      <c r="K1715" s="69">
        <v>0</v>
      </c>
      <c r="M1715" s="69">
        <v>0</v>
      </c>
      <c r="O1715" s="69">
        <v>0</v>
      </c>
      <c r="P1715" s="69">
        <v>6</v>
      </c>
      <c r="Q1715" s="69">
        <v>0</v>
      </c>
      <c r="R1715" s="69">
        <v>2</v>
      </c>
      <c r="S1715" s="69">
        <v>1</v>
      </c>
      <c r="T1715" s="69">
        <v>100</v>
      </c>
      <c r="U1715" s="69">
        <v>50</v>
      </c>
      <c r="V1715" s="69">
        <v>0</v>
      </c>
      <c r="W1715" s="69">
        <v>0</v>
      </c>
      <c r="X1715" s="69">
        <v>0</v>
      </c>
      <c r="Y1715" s="69">
        <v>0</v>
      </c>
      <c r="Z1715" s="69">
        <v>15000</v>
      </c>
      <c r="AA1715" s="69">
        <v>1</v>
      </c>
      <c r="AB1715" s="69">
        <v>31</v>
      </c>
      <c r="AC1715" s="69">
        <v>0</v>
      </c>
      <c r="AD1715" s="69">
        <v>0</v>
      </c>
      <c r="AE1715" s="69">
        <v>0</v>
      </c>
      <c r="AF1715" s="69">
        <v>10</v>
      </c>
      <c r="AG1715" s="69">
        <v>0</v>
      </c>
      <c r="AH1715" s="69">
        <v>16</v>
      </c>
      <c r="AI1715" s="69">
        <v>0</v>
      </c>
      <c r="AJ1715" s="69">
        <v>3</v>
      </c>
      <c r="AK1715" s="69">
        <v>0</v>
      </c>
      <c r="AL1715" s="69">
        <v>0</v>
      </c>
      <c r="AM1715" s="69">
        <v>1</v>
      </c>
      <c r="AN1715" s="69">
        <v>1</v>
      </c>
      <c r="AO1715" s="69">
        <v>0</v>
      </c>
      <c r="AP1715" s="69">
        <v>0</v>
      </c>
      <c r="AQ1715" s="84">
        <v>0</v>
      </c>
      <c r="AR1715" s="69">
        <v>0</v>
      </c>
      <c r="AS1715" s="69">
        <v>0</v>
      </c>
      <c r="AT1715" s="69">
        <v>0</v>
      </c>
      <c r="AU1715" s="69">
        <v>0</v>
      </c>
      <c r="AV1715" s="69">
        <v>0</v>
      </c>
      <c r="AW1715" s="69">
        <v>0</v>
      </c>
      <c r="AX1715" s="69">
        <v>0</v>
      </c>
      <c r="AY1715" s="69">
        <v>0</v>
      </c>
      <c r="AZ1715" s="69">
        <v>0</v>
      </c>
      <c r="BA1715" s="69">
        <v>0</v>
      </c>
      <c r="BB1715" s="69">
        <v>0</v>
      </c>
      <c r="BC1715" s="69">
        <v>0</v>
      </c>
      <c r="BD1715" s="69">
        <v>0</v>
      </c>
      <c r="BE1715" s="69">
        <v>0</v>
      </c>
      <c r="BF1715" s="69">
        <v>0</v>
      </c>
      <c r="BG1715" s="69">
        <v>0</v>
      </c>
      <c r="BH1715" s="69">
        <v>0</v>
      </c>
      <c r="BI1715" s="69" t="s">
        <v>1739</v>
      </c>
      <c r="BK1715" s="69">
        <v>3</v>
      </c>
      <c r="BL1715" s="69">
        <v>29</v>
      </c>
      <c r="BM1715" s="69">
        <v>1</v>
      </c>
      <c r="BN1715" s="69">
        <v>31</v>
      </c>
      <c r="BO1715" s="89">
        <v>0</v>
      </c>
      <c r="BP1715" s="69">
        <v>1</v>
      </c>
      <c r="BQ1715" s="69">
        <v>6</v>
      </c>
      <c r="BR1715" s="69">
        <v>1</v>
      </c>
      <c r="BS1715" s="69">
        <f t="shared" si="332"/>
        <v>159014</v>
      </c>
      <c r="BT1715" s="69">
        <v>1</v>
      </c>
      <c r="BU1715" s="69">
        <v>6</v>
      </c>
      <c r="BV1715" s="69">
        <v>1000</v>
      </c>
      <c r="BW1715" s="69">
        <v>0</v>
      </c>
      <c r="BY1715" s="69">
        <v>29</v>
      </c>
      <c r="BZ1715" s="69">
        <v>1</v>
      </c>
      <c r="CA1715" s="69">
        <v>31</v>
      </c>
      <c r="CB1715" s="89">
        <v>0</v>
      </c>
      <c r="CC1715" s="69">
        <v>1</v>
      </c>
      <c r="CD1715" s="69">
        <v>6</v>
      </c>
      <c r="CE1715" s="69">
        <v>1</v>
      </c>
      <c r="CF1715" s="69">
        <f>CF1708+1000</f>
        <v>159015</v>
      </c>
      <c r="CG1715" s="69">
        <v>1</v>
      </c>
      <c r="CH1715" s="69">
        <v>6</v>
      </c>
      <c r="CI1715" s="69">
        <v>1000</v>
      </c>
      <c r="CJ1715" s="69">
        <v>0</v>
      </c>
      <c r="CL1715" s="69">
        <v>29</v>
      </c>
      <c r="CM1715" s="69">
        <v>1</v>
      </c>
      <c r="CN1715" s="69">
        <v>31</v>
      </c>
      <c r="CO1715" s="89">
        <v>0</v>
      </c>
      <c r="CP1715" s="69">
        <v>1</v>
      </c>
      <c r="CQ1715" s="69">
        <v>6</v>
      </c>
      <c r="CR1715" s="69">
        <v>1</v>
      </c>
      <c r="CS1715" s="69">
        <f>CS1708+1000</f>
        <v>159016</v>
      </c>
      <c r="CT1715" s="69">
        <v>1</v>
      </c>
      <c r="CU1715" s="69">
        <v>6</v>
      </c>
      <c r="CV1715" s="69">
        <v>1000</v>
      </c>
      <c r="CW1715" s="69">
        <v>0</v>
      </c>
      <c r="CZ1715" s="69">
        <v>0</v>
      </c>
      <c r="DA1715" s="69">
        <v>0</v>
      </c>
      <c r="DB1715" s="69">
        <v>0</v>
      </c>
      <c r="DC1715" s="69">
        <v>0</v>
      </c>
      <c r="DD1715" s="69">
        <v>0</v>
      </c>
      <c r="DE1715" s="69">
        <v>0</v>
      </c>
      <c r="DF1715" s="69">
        <v>0</v>
      </c>
      <c r="DG1715" s="69">
        <v>1</v>
      </c>
      <c r="DI1715" s="69"/>
      <c r="DJ1715" s="69"/>
      <c r="DK1715" s="69" t="s">
        <v>3805</v>
      </c>
      <c r="DL1715" s="69"/>
      <c r="DM1715" s="69" t="s">
        <v>239</v>
      </c>
      <c r="DN1715" s="69" t="e">
        <f>"造成["&amp;INDEX(Sheet5!$L$2:$L$11,MATCH(BL1715,Sheet5!$J$2:$J$11,0))&amp;":"&amp;BR1715&amp;"*"&amp;BS1715/1000&amp;"]"&amp;INDEX(Sheet5!$I$2:$I$4,MATCH(BR1715,Sheet5!$H$2:$H$4,0))&amp;"的"&amp;INDEX(Sheet5!$K$2:$K$11,MATCH(BL1715,Sheet5!$J$2:$J$11,0))</f>
        <v>#N/A</v>
      </c>
      <c r="DO1715" s="69"/>
      <c r="DP1715" s="69"/>
      <c r="DQ1715" s="69"/>
      <c r="DR1715" s="69" t="e">
        <f t="shared" si="333"/>
        <v>#N/A</v>
      </c>
      <c r="DS1715" s="90" t="e">
        <f>MATCH(A1715,Sheet5!D:D,0)</f>
        <v>#N/A</v>
      </c>
      <c r="DT1715" s="94" t="e">
        <f>MATCH(A1715,Sheet5!F:F,0)</f>
        <v>#N/A</v>
      </c>
      <c r="DU1715" s="69">
        <v>0</v>
      </c>
      <c r="DV1715" s="69">
        <v>0</v>
      </c>
      <c r="DW1715" s="69">
        <v>0</v>
      </c>
      <c r="DX1715" s="69">
        <v>0</v>
      </c>
      <c r="DY1715" s="69">
        <v>0</v>
      </c>
    </row>
    <row r="1716" spans="1:129" ht="14.25">
      <c r="A1716" s="69">
        <f t="shared" si="334"/>
        <v>159002</v>
      </c>
      <c r="B1716" s="69">
        <v>0</v>
      </c>
      <c r="C1716" s="69">
        <v>1</v>
      </c>
      <c r="D1716" s="78" t="s">
        <v>1751</v>
      </c>
      <c r="E1716" s="78"/>
      <c r="F1716" s="69">
        <v>0</v>
      </c>
      <c r="G1716" s="69">
        <v>0</v>
      </c>
      <c r="H1716" s="69" t="s">
        <v>1019</v>
      </c>
      <c r="I1716" s="69">
        <v>0</v>
      </c>
      <c r="J1716" s="69">
        <v>0</v>
      </c>
      <c r="K1716" s="69">
        <v>2000</v>
      </c>
      <c r="M1716" s="69">
        <v>0</v>
      </c>
      <c r="O1716" s="69">
        <v>0</v>
      </c>
      <c r="P1716" s="69">
        <v>6</v>
      </c>
      <c r="Q1716" s="69">
        <v>0</v>
      </c>
      <c r="R1716" s="69">
        <v>1</v>
      </c>
      <c r="S1716" s="69">
        <v>0</v>
      </c>
      <c r="T1716" s="69">
        <v>0</v>
      </c>
      <c r="U1716" s="69">
        <v>0</v>
      </c>
      <c r="V1716" s="69">
        <v>0</v>
      </c>
      <c r="W1716" s="69">
        <v>0</v>
      </c>
      <c r="X1716" s="69">
        <v>0</v>
      </c>
      <c r="Y1716" s="69">
        <v>0</v>
      </c>
      <c r="Z1716" s="69">
        <v>99999999</v>
      </c>
      <c r="AA1716" s="69">
        <v>1</v>
      </c>
      <c r="AB1716" s="69">
        <v>31</v>
      </c>
      <c r="AC1716" s="69">
        <v>0</v>
      </c>
      <c r="AD1716" s="69">
        <v>0</v>
      </c>
      <c r="AE1716" s="69">
        <v>0</v>
      </c>
      <c r="AF1716" s="69">
        <v>3</v>
      </c>
      <c r="AG1716" s="69">
        <v>0</v>
      </c>
      <c r="AH1716" s="69">
        <v>5</v>
      </c>
      <c r="AI1716" s="69">
        <v>603</v>
      </c>
      <c r="AJ1716" s="69">
        <v>3</v>
      </c>
      <c r="AK1716" s="69">
        <v>0.5</v>
      </c>
      <c r="AL1716" s="69">
        <v>-1</v>
      </c>
      <c r="AM1716" s="69">
        <v>1</v>
      </c>
      <c r="AN1716" s="69">
        <v>1</v>
      </c>
      <c r="AO1716" s="69">
        <v>0</v>
      </c>
      <c r="AP1716" s="69">
        <v>0</v>
      </c>
      <c r="AQ1716" s="84">
        <v>0</v>
      </c>
      <c r="AR1716" s="69">
        <v>0</v>
      </c>
      <c r="AS1716" s="69">
        <v>0</v>
      </c>
      <c r="AT1716" s="69">
        <v>0</v>
      </c>
      <c r="AU1716" s="69">
        <v>0</v>
      </c>
      <c r="AV1716" s="69">
        <v>0</v>
      </c>
      <c r="AW1716" s="69">
        <v>0</v>
      </c>
      <c r="AX1716" s="69">
        <v>0</v>
      </c>
      <c r="AY1716" s="69">
        <v>0</v>
      </c>
      <c r="AZ1716" s="69">
        <v>0</v>
      </c>
      <c r="BA1716" s="69">
        <v>1</v>
      </c>
      <c r="BB1716" s="69">
        <v>-1</v>
      </c>
      <c r="BC1716" s="69">
        <v>0</v>
      </c>
      <c r="BD1716" s="69">
        <v>0</v>
      </c>
      <c r="BE1716" s="69">
        <v>0</v>
      </c>
      <c r="BF1716" s="69">
        <v>0</v>
      </c>
      <c r="BG1716" s="69">
        <v>0</v>
      </c>
      <c r="BH1716" s="69">
        <v>0</v>
      </c>
      <c r="BI1716" s="69" t="s">
        <v>1752</v>
      </c>
      <c r="BK1716" s="69">
        <v>3</v>
      </c>
      <c r="BL1716" s="69">
        <v>29</v>
      </c>
      <c r="BM1716" s="69">
        <v>1</v>
      </c>
      <c r="BN1716" s="69">
        <v>31</v>
      </c>
      <c r="BO1716" s="89">
        <v>0</v>
      </c>
      <c r="BP1716" s="69">
        <v>1</v>
      </c>
      <c r="BQ1716" s="69">
        <v>2</v>
      </c>
      <c r="BR1716" s="69">
        <v>1</v>
      </c>
      <c r="BS1716" s="69">
        <f t="shared" ref="BS1716:BS1722" si="335">BS1709+1000</f>
        <v>179013</v>
      </c>
      <c r="BT1716" s="69">
        <v>0</v>
      </c>
      <c r="BU1716" s="69">
        <v>2</v>
      </c>
      <c r="BV1716" s="69">
        <v>1000</v>
      </c>
      <c r="BW1716" s="69">
        <v>357</v>
      </c>
      <c r="BY1716" s="69">
        <v>29</v>
      </c>
      <c r="BZ1716" s="69">
        <v>1</v>
      </c>
      <c r="CA1716" s="69">
        <v>31</v>
      </c>
      <c r="CB1716" s="89">
        <v>0</v>
      </c>
      <c r="CC1716" s="69">
        <v>1</v>
      </c>
      <c r="CD1716" s="69">
        <v>10</v>
      </c>
      <c r="CE1716" s="69">
        <v>1</v>
      </c>
      <c r="CF1716" s="69">
        <f>CF1709+1000</f>
        <v>179014</v>
      </c>
      <c r="CG1716" s="69">
        <v>0</v>
      </c>
      <c r="CH1716" s="69">
        <v>2</v>
      </c>
      <c r="CI1716" s="69">
        <v>1000</v>
      </c>
      <c r="CJ1716" s="69">
        <v>0</v>
      </c>
      <c r="CL1716" s="69">
        <v>0</v>
      </c>
      <c r="CM1716" s="69">
        <v>0</v>
      </c>
      <c r="CN1716" s="69">
        <v>0</v>
      </c>
      <c r="CO1716" s="89">
        <v>0</v>
      </c>
      <c r="CP1716" s="69">
        <v>0</v>
      </c>
      <c r="CQ1716" s="69">
        <v>0</v>
      </c>
      <c r="CR1716" s="69">
        <v>0</v>
      </c>
      <c r="CS1716" s="69">
        <v>0</v>
      </c>
      <c r="CT1716" s="89">
        <v>0</v>
      </c>
      <c r="CU1716" s="69">
        <v>0</v>
      </c>
      <c r="CV1716" s="69">
        <v>0</v>
      </c>
      <c r="CW1716" s="69">
        <v>0</v>
      </c>
      <c r="CZ1716" s="69">
        <v>0</v>
      </c>
      <c r="DA1716" s="69">
        <v>0</v>
      </c>
      <c r="DB1716" s="69">
        <v>0</v>
      </c>
      <c r="DC1716" s="69">
        <v>0</v>
      </c>
      <c r="DD1716" s="69">
        <v>0</v>
      </c>
      <c r="DE1716" s="69">
        <v>0</v>
      </c>
      <c r="DF1716" s="69">
        <v>0</v>
      </c>
      <c r="DG1716" s="69">
        <v>1</v>
      </c>
      <c r="DI1716" s="69"/>
      <c r="DJ1716" s="69"/>
      <c r="DK1716" s="69" t="s">
        <v>3805</v>
      </c>
      <c r="DL1716" s="69"/>
      <c r="DM1716" s="69" t="s">
        <v>239</v>
      </c>
      <c r="DN1716" s="69" t="e">
        <f>"造成["&amp;INDEX(Sheet5!$L$2:$L$11,MATCH(BL1716,Sheet5!$J$2:$J$11,0))&amp;":"&amp;BR1716&amp;"*"&amp;BS1716/1000&amp;"]"&amp;INDEX(Sheet5!$I$2:$I$4,MATCH(BR1716,Sheet5!$H$2:$H$4,0))&amp;"的"&amp;INDEX(Sheet5!$K$2:$K$11,MATCH(BL1716,Sheet5!$J$2:$J$11,0))</f>
        <v>#N/A</v>
      </c>
      <c r="DO1716" s="69"/>
      <c r="DP1716" s="69"/>
      <c r="DQ1716" s="69"/>
      <c r="DR1716" s="69" t="e">
        <f t="shared" si="333"/>
        <v>#N/A</v>
      </c>
      <c r="DS1716" s="90" t="e">
        <f>MATCH(A1716,Sheet5!D:D,0)</f>
        <v>#N/A</v>
      </c>
      <c r="DT1716" s="94" t="e">
        <f>MATCH(A1716,Sheet5!F:F,0)</f>
        <v>#N/A</v>
      </c>
      <c r="DU1716" s="69">
        <v>0</v>
      </c>
      <c r="DV1716" s="69">
        <v>0</v>
      </c>
      <c r="DW1716" s="69">
        <v>0</v>
      </c>
      <c r="DX1716" s="69">
        <v>0</v>
      </c>
      <c r="DY1716" s="69">
        <v>0</v>
      </c>
    </row>
    <row r="1717" spans="1:129" ht="14.25">
      <c r="A1717" s="69">
        <f t="shared" si="334"/>
        <v>159003</v>
      </c>
      <c r="B1717" s="69">
        <v>0</v>
      </c>
      <c r="C1717" s="69">
        <v>1</v>
      </c>
      <c r="D1717" s="69" t="s">
        <v>2171</v>
      </c>
      <c r="E1717" s="69" t="s">
        <v>239</v>
      </c>
      <c r="F1717" s="69">
        <v>0</v>
      </c>
      <c r="G1717" s="69">
        <v>1</v>
      </c>
      <c r="H1717" s="69" t="s">
        <v>852</v>
      </c>
      <c r="I1717" s="69">
        <v>1000</v>
      </c>
      <c r="J1717" s="69">
        <v>966</v>
      </c>
      <c r="K1717" s="69">
        <v>1500</v>
      </c>
      <c r="M1717" s="69">
        <v>349</v>
      </c>
      <c r="N1717" s="69" t="s">
        <v>518</v>
      </c>
      <c r="O1717" s="69">
        <v>0</v>
      </c>
      <c r="P1717" s="69">
        <v>6</v>
      </c>
      <c r="Q1717" s="69">
        <v>0</v>
      </c>
      <c r="R1717" s="69">
        <v>1</v>
      </c>
      <c r="S1717" s="69">
        <v>0</v>
      </c>
      <c r="T1717" s="69">
        <v>0</v>
      </c>
      <c r="U1717" s="69">
        <v>0</v>
      </c>
      <c r="V1717" s="69">
        <v>0</v>
      </c>
      <c r="W1717" s="69">
        <v>0</v>
      </c>
      <c r="X1717" s="69">
        <v>5</v>
      </c>
      <c r="Y1717" s="69">
        <v>5</v>
      </c>
      <c r="Z1717" s="69">
        <v>5000</v>
      </c>
      <c r="AA1717" s="69">
        <v>2</v>
      </c>
      <c r="AB1717" s="69">
        <v>31</v>
      </c>
      <c r="AC1717" s="69">
        <v>0</v>
      </c>
      <c r="AD1717" s="69">
        <v>0</v>
      </c>
      <c r="AE1717" s="69">
        <v>0</v>
      </c>
      <c r="AF1717" s="69">
        <v>10</v>
      </c>
      <c r="AG1717" s="69">
        <v>0</v>
      </c>
      <c r="AH1717" s="69">
        <v>10</v>
      </c>
      <c r="AI1717" s="69">
        <v>0</v>
      </c>
      <c r="AJ1717" s="69">
        <v>0</v>
      </c>
      <c r="AK1717" s="69">
        <v>0</v>
      </c>
      <c r="AL1717" s="69">
        <v>0</v>
      </c>
      <c r="AM1717" s="69">
        <v>1</v>
      </c>
      <c r="AN1717" s="69">
        <v>1</v>
      </c>
      <c r="AO1717" s="69">
        <v>0</v>
      </c>
      <c r="AP1717" s="69">
        <v>0</v>
      </c>
      <c r="AQ1717" s="84">
        <v>0</v>
      </c>
      <c r="AR1717" s="69">
        <v>0</v>
      </c>
      <c r="AS1717" s="69">
        <v>0</v>
      </c>
      <c r="AT1717" s="69">
        <v>0</v>
      </c>
      <c r="AU1717" s="69">
        <v>0</v>
      </c>
      <c r="AV1717" s="69">
        <v>0</v>
      </c>
      <c r="AW1717" s="69">
        <v>0</v>
      </c>
      <c r="AX1717" s="69">
        <v>0</v>
      </c>
      <c r="AY1717" s="69">
        <v>0</v>
      </c>
      <c r="AZ1717" s="69">
        <v>0</v>
      </c>
      <c r="BA1717" s="69">
        <v>1</v>
      </c>
      <c r="BB1717" s="69">
        <v>-1</v>
      </c>
      <c r="BC1717" s="69">
        <v>0</v>
      </c>
      <c r="BD1717" s="69">
        <v>0</v>
      </c>
      <c r="BE1717" s="69">
        <v>0</v>
      </c>
      <c r="BF1717" s="69">
        <v>0</v>
      </c>
      <c r="BG1717" s="69">
        <v>0</v>
      </c>
      <c r="BH1717" s="69">
        <v>0</v>
      </c>
      <c r="BI1717" s="69" t="s">
        <v>2172</v>
      </c>
      <c r="BK1717" s="69">
        <v>3</v>
      </c>
      <c r="BL1717" s="69">
        <v>11</v>
      </c>
      <c r="BM1717" s="69">
        <v>1</v>
      </c>
      <c r="BN1717" s="69">
        <v>31</v>
      </c>
      <c r="BO1717" s="89">
        <v>0</v>
      </c>
      <c r="BP1717" s="69">
        <v>2</v>
      </c>
      <c r="BQ1717" s="69">
        <v>1</v>
      </c>
      <c r="BR1717" s="69">
        <v>1</v>
      </c>
      <c r="BS1717" s="69">
        <f t="shared" si="335"/>
        <v>179016</v>
      </c>
      <c r="BT1717" s="69">
        <v>0</v>
      </c>
      <c r="BU1717" s="69">
        <v>2</v>
      </c>
      <c r="BV1717" s="69">
        <v>1000</v>
      </c>
      <c r="BW1717" s="69">
        <v>350</v>
      </c>
      <c r="BY1717" s="69">
        <v>0</v>
      </c>
      <c r="BZ1717" s="69">
        <v>0</v>
      </c>
      <c r="CA1717" s="69">
        <v>31</v>
      </c>
      <c r="CB1717" s="89">
        <v>0</v>
      </c>
      <c r="CC1717" s="69">
        <v>0</v>
      </c>
      <c r="CD1717" s="69">
        <v>0</v>
      </c>
      <c r="CE1717" s="69">
        <v>0</v>
      </c>
      <c r="CF1717" s="69">
        <v>0</v>
      </c>
      <c r="CG1717" s="69">
        <v>0</v>
      </c>
      <c r="CH1717" s="69">
        <v>0</v>
      </c>
      <c r="CI1717" s="69">
        <v>0</v>
      </c>
      <c r="CJ1717" s="69">
        <v>0</v>
      </c>
      <c r="CL1717" s="69">
        <v>0</v>
      </c>
      <c r="CM1717" s="69">
        <v>0</v>
      </c>
      <c r="CN1717" s="69">
        <v>0</v>
      </c>
      <c r="CO1717" s="89">
        <v>0</v>
      </c>
      <c r="CP1717" s="69">
        <v>0</v>
      </c>
      <c r="CQ1717" s="69">
        <v>0</v>
      </c>
      <c r="CR1717" s="69">
        <v>0</v>
      </c>
      <c r="CS1717" s="69">
        <v>0</v>
      </c>
      <c r="CT1717" s="69">
        <v>0</v>
      </c>
      <c r="CU1717" s="69">
        <v>0</v>
      </c>
      <c r="CV1717" s="69">
        <v>0</v>
      </c>
      <c r="CW1717" s="69">
        <v>0</v>
      </c>
      <c r="CZ1717" s="69">
        <v>0</v>
      </c>
      <c r="DA1717" s="69">
        <v>0</v>
      </c>
      <c r="DB1717" s="69">
        <v>0</v>
      </c>
      <c r="DC1717" s="69">
        <v>0</v>
      </c>
      <c r="DD1717" s="69">
        <v>0</v>
      </c>
      <c r="DE1717" s="69">
        <v>0</v>
      </c>
      <c r="DF1717" s="69">
        <v>0</v>
      </c>
      <c r="DG1717" s="69">
        <v>1</v>
      </c>
      <c r="DI1717" s="69" t="e">
        <v>#N/A</v>
      </c>
      <c r="DJ1717" s="69">
        <v>0</v>
      </c>
      <c r="DK1717" s="69" t="s">
        <v>3805</v>
      </c>
      <c r="DL1717" s="69"/>
      <c r="DM1717" s="69" t="s">
        <v>239</v>
      </c>
      <c r="DN1717" s="69" t="e">
        <f>"造成["&amp;INDEX(Sheet5!$L$2:$L$11,MATCH(BL1717,Sheet5!$J$2:$J$11,0))&amp;":"&amp;BR1717&amp;"*"&amp;BS1717/1000&amp;"]"&amp;INDEX(Sheet5!$I$2:$I$4,MATCH(BR1717,Sheet5!$H$2:$H$4,0))&amp;"的"&amp;INDEX(Sheet5!$K$2:$K$11,MATCH(BL1717,Sheet5!$J$2:$J$11,0))</f>
        <v>#N/A</v>
      </c>
      <c r="DO1717" s="69"/>
      <c r="DP1717" s="69"/>
      <c r="DQ1717" s="69"/>
      <c r="DR1717" s="69" t="e">
        <f t="shared" si="333"/>
        <v>#N/A</v>
      </c>
      <c r="DS1717" s="90" t="e">
        <f>MATCH(A1717,Sheet5!D:D,0)</f>
        <v>#N/A</v>
      </c>
      <c r="DT1717" s="94" t="e">
        <f>MATCH(A1717,Sheet5!F:F,0)</f>
        <v>#N/A</v>
      </c>
      <c r="DU1717" s="69">
        <v>0</v>
      </c>
      <c r="DV1717" s="69">
        <v>0</v>
      </c>
      <c r="DW1717" s="69">
        <v>0</v>
      </c>
      <c r="DX1717" s="69">
        <v>0</v>
      </c>
      <c r="DY1717" s="69">
        <v>0</v>
      </c>
    </row>
    <row r="1718" spans="1:129" ht="14.25">
      <c r="A1718" s="69">
        <f t="shared" si="334"/>
        <v>159004</v>
      </c>
      <c r="B1718" s="69">
        <v>0</v>
      </c>
      <c r="C1718" s="69">
        <v>1</v>
      </c>
      <c r="D1718" s="69" t="s">
        <v>2171</v>
      </c>
      <c r="E1718" s="69" t="s">
        <v>239</v>
      </c>
      <c r="F1718" s="69">
        <v>0</v>
      </c>
      <c r="G1718" s="69">
        <v>1</v>
      </c>
      <c r="H1718" s="69" t="s">
        <v>852</v>
      </c>
      <c r="I1718" s="69">
        <v>1000</v>
      </c>
      <c r="J1718" s="69">
        <v>966</v>
      </c>
      <c r="K1718" s="69">
        <v>1500</v>
      </c>
      <c r="M1718" s="69">
        <v>351</v>
      </c>
      <c r="N1718" s="69" t="s">
        <v>518</v>
      </c>
      <c r="O1718" s="69">
        <v>0</v>
      </c>
      <c r="P1718" s="69">
        <v>6</v>
      </c>
      <c r="Q1718" s="69">
        <v>0</v>
      </c>
      <c r="R1718" s="69">
        <v>1</v>
      </c>
      <c r="S1718" s="69">
        <v>0</v>
      </c>
      <c r="T1718" s="69">
        <v>0</v>
      </c>
      <c r="U1718" s="69">
        <v>0</v>
      </c>
      <c r="V1718" s="69">
        <v>0</v>
      </c>
      <c r="W1718" s="69">
        <v>0</v>
      </c>
      <c r="X1718" s="69">
        <v>5</v>
      </c>
      <c r="Y1718" s="69">
        <v>5</v>
      </c>
      <c r="Z1718" s="69">
        <v>23000</v>
      </c>
      <c r="AA1718" s="69">
        <v>2</v>
      </c>
      <c r="AB1718" s="69">
        <v>31</v>
      </c>
      <c r="AC1718" s="69">
        <v>0</v>
      </c>
      <c r="AD1718" s="69">
        <v>0</v>
      </c>
      <c r="AE1718" s="69">
        <v>0</v>
      </c>
      <c r="AF1718" s="69">
        <v>3</v>
      </c>
      <c r="AG1718" s="69">
        <v>0</v>
      </c>
      <c r="AH1718" s="69">
        <v>10</v>
      </c>
      <c r="AI1718" s="69">
        <v>0</v>
      </c>
      <c r="AJ1718" s="69">
        <v>0</v>
      </c>
      <c r="AK1718" s="69">
        <v>0</v>
      </c>
      <c r="AL1718" s="69">
        <v>0</v>
      </c>
      <c r="AM1718" s="69">
        <v>1</v>
      </c>
      <c r="AN1718" s="69">
        <v>1</v>
      </c>
      <c r="AO1718" s="69">
        <v>0</v>
      </c>
      <c r="AP1718" s="69">
        <v>0</v>
      </c>
      <c r="AQ1718" s="84">
        <v>0</v>
      </c>
      <c r="AR1718" s="69">
        <v>0</v>
      </c>
      <c r="AS1718" s="69">
        <v>0</v>
      </c>
      <c r="AT1718" s="69">
        <v>0</v>
      </c>
      <c r="AU1718" s="69">
        <v>0</v>
      </c>
      <c r="AV1718" s="69">
        <v>0</v>
      </c>
      <c r="AW1718" s="69">
        <v>0</v>
      </c>
      <c r="AX1718" s="69">
        <v>0</v>
      </c>
      <c r="AY1718" s="69">
        <v>0</v>
      </c>
      <c r="AZ1718" s="69">
        <v>0</v>
      </c>
      <c r="BA1718" s="69">
        <v>1</v>
      </c>
      <c r="BB1718" s="69">
        <v>-1</v>
      </c>
      <c r="BC1718" s="69">
        <v>0</v>
      </c>
      <c r="BD1718" s="69">
        <v>0</v>
      </c>
      <c r="BE1718" s="69">
        <v>0</v>
      </c>
      <c r="BF1718" s="69">
        <v>0</v>
      </c>
      <c r="BG1718" s="69">
        <v>0</v>
      </c>
      <c r="BH1718" s="69">
        <v>0</v>
      </c>
      <c r="BI1718" s="69" t="s">
        <v>2172</v>
      </c>
      <c r="BK1718" s="69">
        <v>3</v>
      </c>
      <c r="BL1718" s="69">
        <v>11</v>
      </c>
      <c r="BM1718" s="69">
        <v>1</v>
      </c>
      <c r="BN1718" s="69">
        <v>31</v>
      </c>
      <c r="BO1718" s="89">
        <v>0</v>
      </c>
      <c r="BP1718" s="69">
        <v>3</v>
      </c>
      <c r="BQ1718" s="69">
        <v>1</v>
      </c>
      <c r="BR1718" s="69">
        <v>1</v>
      </c>
      <c r="BS1718" s="69">
        <f t="shared" si="335"/>
        <v>179017</v>
      </c>
      <c r="BT1718" s="69">
        <v>0</v>
      </c>
      <c r="BU1718" s="69">
        <v>2</v>
      </c>
      <c r="BV1718" s="69">
        <v>1000</v>
      </c>
      <c r="BW1718" s="69">
        <v>352</v>
      </c>
      <c r="BY1718" s="69">
        <v>0</v>
      </c>
      <c r="BZ1718" s="69">
        <v>0</v>
      </c>
      <c r="CA1718" s="69">
        <v>31</v>
      </c>
      <c r="CB1718" s="89">
        <v>0</v>
      </c>
      <c r="CC1718" s="69">
        <v>0</v>
      </c>
      <c r="CD1718" s="69">
        <v>0</v>
      </c>
      <c r="CE1718" s="69">
        <v>0</v>
      </c>
      <c r="CF1718" s="69">
        <v>0</v>
      </c>
      <c r="CG1718" s="69">
        <v>0</v>
      </c>
      <c r="CH1718" s="69">
        <v>0</v>
      </c>
      <c r="CI1718" s="69">
        <v>0</v>
      </c>
      <c r="CJ1718" s="69">
        <v>0</v>
      </c>
      <c r="CL1718" s="69">
        <v>0</v>
      </c>
      <c r="CM1718" s="69">
        <v>0</v>
      </c>
      <c r="CN1718" s="69">
        <v>0</v>
      </c>
      <c r="CO1718" s="89">
        <v>0</v>
      </c>
      <c r="CP1718" s="69">
        <v>0</v>
      </c>
      <c r="CQ1718" s="69">
        <v>0</v>
      </c>
      <c r="CR1718" s="69">
        <v>0</v>
      </c>
      <c r="CS1718" s="69">
        <v>0</v>
      </c>
      <c r="CT1718" s="69">
        <v>0</v>
      </c>
      <c r="CU1718" s="69">
        <v>0</v>
      </c>
      <c r="CV1718" s="69">
        <v>0</v>
      </c>
      <c r="CW1718" s="69">
        <v>0</v>
      </c>
      <c r="CZ1718" s="69">
        <v>0</v>
      </c>
      <c r="DA1718" s="69">
        <v>0</v>
      </c>
      <c r="DB1718" s="69">
        <v>0</v>
      </c>
      <c r="DC1718" s="69">
        <v>0</v>
      </c>
      <c r="DD1718" s="69">
        <v>0</v>
      </c>
      <c r="DE1718" s="69">
        <v>0</v>
      </c>
      <c r="DF1718" s="69">
        <v>0</v>
      </c>
      <c r="DG1718" s="69">
        <v>1</v>
      </c>
      <c r="DI1718" s="69" t="e">
        <v>#N/A</v>
      </c>
      <c r="DJ1718" s="69">
        <v>0</v>
      </c>
      <c r="DK1718" s="69" t="s">
        <v>3805</v>
      </c>
      <c r="DL1718" s="69"/>
      <c r="DM1718" s="69" t="s">
        <v>239</v>
      </c>
      <c r="DN1718" s="69" t="e">
        <f>"造成["&amp;INDEX(Sheet5!$L$2:$L$11,MATCH(BL1718,Sheet5!$J$2:$J$11,0))&amp;":"&amp;BR1718&amp;"*"&amp;BS1718/1000&amp;"]"&amp;INDEX(Sheet5!$I$2:$I$4,MATCH(BR1718,Sheet5!$H$2:$H$4,0))&amp;"的"&amp;INDEX(Sheet5!$K$2:$K$11,MATCH(BL1718,Sheet5!$J$2:$J$11,0))</f>
        <v>#N/A</v>
      </c>
      <c r="DO1718" s="69"/>
      <c r="DP1718" s="69"/>
      <c r="DQ1718" s="69"/>
      <c r="DR1718" s="69" t="e">
        <f t="shared" si="333"/>
        <v>#N/A</v>
      </c>
      <c r="DS1718" s="90" t="e">
        <f>MATCH(A1718,Sheet5!D:D,0)</f>
        <v>#N/A</v>
      </c>
      <c r="DT1718" s="94" t="e">
        <f>MATCH(A1718,Sheet5!F:F,0)</f>
        <v>#N/A</v>
      </c>
      <c r="DU1718" s="69">
        <v>0</v>
      </c>
      <c r="DV1718" s="69">
        <v>0</v>
      </c>
      <c r="DW1718" s="69">
        <v>0</v>
      </c>
      <c r="DX1718" s="69">
        <v>0</v>
      </c>
      <c r="DY1718" s="69">
        <v>0</v>
      </c>
    </row>
    <row r="1719" spans="1:129" ht="14.25">
      <c r="A1719" s="69">
        <f t="shared" si="334"/>
        <v>159005</v>
      </c>
      <c r="B1719" s="69">
        <v>0</v>
      </c>
      <c r="C1719" s="69">
        <v>1</v>
      </c>
      <c r="D1719" s="69" t="s">
        <v>2179</v>
      </c>
      <c r="F1719" s="69">
        <v>0</v>
      </c>
      <c r="G1719" s="69">
        <v>1</v>
      </c>
      <c r="H1719" s="69" t="s">
        <v>321</v>
      </c>
      <c r="I1719" s="69">
        <v>300</v>
      </c>
      <c r="J1719" s="69">
        <v>366</v>
      </c>
      <c r="K1719" s="69">
        <v>2000</v>
      </c>
      <c r="M1719" s="69">
        <v>0</v>
      </c>
      <c r="O1719" s="69">
        <v>0</v>
      </c>
      <c r="P1719" s="69">
        <v>2</v>
      </c>
      <c r="Q1719" s="69">
        <v>0</v>
      </c>
      <c r="R1719" s="69">
        <v>1</v>
      </c>
      <c r="S1719" s="69">
        <v>0</v>
      </c>
      <c r="T1719" s="69">
        <v>0</v>
      </c>
      <c r="U1719" s="69">
        <v>0</v>
      </c>
      <c r="V1719" s="69">
        <v>0</v>
      </c>
      <c r="W1719" s="69">
        <v>0</v>
      </c>
      <c r="X1719" s="69">
        <v>0</v>
      </c>
      <c r="Y1719" s="69">
        <v>0</v>
      </c>
      <c r="Z1719" s="69">
        <v>26000</v>
      </c>
      <c r="AA1719" s="69">
        <v>2</v>
      </c>
      <c r="AB1719" s="69">
        <v>16</v>
      </c>
      <c r="AC1719" s="69">
        <v>0</v>
      </c>
      <c r="AD1719" s="69">
        <v>0</v>
      </c>
      <c r="AE1719" s="69">
        <v>0</v>
      </c>
      <c r="AF1719" s="69">
        <v>1</v>
      </c>
      <c r="AG1719" s="69">
        <v>0</v>
      </c>
      <c r="AH1719" s="69">
        <v>10</v>
      </c>
      <c r="AI1719" s="69">
        <v>0</v>
      </c>
      <c r="AJ1719" s="69">
        <v>3</v>
      </c>
      <c r="AK1719" s="69">
        <v>0</v>
      </c>
      <c r="AL1719" s="69">
        <v>0</v>
      </c>
      <c r="AM1719" s="69">
        <v>1</v>
      </c>
      <c r="AN1719" s="69">
        <v>1</v>
      </c>
      <c r="AO1719" s="69">
        <v>1</v>
      </c>
      <c r="AP1719" s="69">
        <v>3</v>
      </c>
      <c r="AQ1719" s="84">
        <v>0</v>
      </c>
      <c r="AR1719" s="69">
        <v>0</v>
      </c>
      <c r="AS1719" s="69">
        <v>0</v>
      </c>
      <c r="AT1719" s="69">
        <v>0</v>
      </c>
      <c r="AU1719" s="69">
        <v>0</v>
      </c>
      <c r="AV1719" s="69">
        <v>0</v>
      </c>
      <c r="AW1719" s="69">
        <v>0</v>
      </c>
      <c r="AX1719" s="69">
        <v>0</v>
      </c>
      <c r="AY1719" s="69">
        <v>0</v>
      </c>
      <c r="AZ1719" s="69">
        <v>0</v>
      </c>
      <c r="BA1719" s="69">
        <v>0</v>
      </c>
      <c r="BB1719" s="69">
        <v>0</v>
      </c>
      <c r="BC1719" s="69">
        <v>0</v>
      </c>
      <c r="BD1719" s="69">
        <v>0</v>
      </c>
      <c r="BE1719" s="69">
        <v>0</v>
      </c>
      <c r="BF1719" s="69">
        <v>0</v>
      </c>
      <c r="BG1719" s="69">
        <v>0</v>
      </c>
      <c r="BH1719" s="69">
        <v>0</v>
      </c>
      <c r="BI1719" s="69" t="s">
        <v>2180</v>
      </c>
      <c r="BK1719" s="69">
        <v>3</v>
      </c>
      <c r="BL1719" s="69">
        <v>2</v>
      </c>
      <c r="BM1719" s="69">
        <v>2</v>
      </c>
      <c r="BN1719" s="69">
        <v>31</v>
      </c>
      <c r="BO1719" s="89" t="s">
        <v>313</v>
      </c>
      <c r="BP1719" s="69">
        <v>3</v>
      </c>
      <c r="BQ1719" s="69">
        <v>10</v>
      </c>
      <c r="BR1719" s="69">
        <v>203</v>
      </c>
      <c r="BS1719" s="69">
        <v>3000</v>
      </c>
      <c r="BT1719" s="69">
        <v>0</v>
      </c>
      <c r="BU1719" s="69">
        <v>0</v>
      </c>
      <c r="BV1719" s="69">
        <v>1000</v>
      </c>
      <c r="BW1719" s="69">
        <v>0</v>
      </c>
      <c r="BY1719" s="69">
        <v>1</v>
      </c>
      <c r="BZ1719" s="69">
        <v>4</v>
      </c>
      <c r="CA1719" s="69">
        <v>31</v>
      </c>
      <c r="CB1719" s="94">
        <f>CB1712+1000</f>
        <v>179017</v>
      </c>
      <c r="CC1719" s="69">
        <v>1</v>
      </c>
      <c r="CD1719" s="69">
        <v>1</v>
      </c>
      <c r="CE1719" s="69">
        <v>1</v>
      </c>
      <c r="CF1719" s="69">
        <v>9999999</v>
      </c>
      <c r="CG1719" s="69">
        <v>0</v>
      </c>
      <c r="CH1719" s="69">
        <v>0</v>
      </c>
      <c r="CI1719" s="69">
        <v>1000</v>
      </c>
      <c r="CJ1719" s="69">
        <v>0</v>
      </c>
      <c r="CL1719" s="69">
        <v>0</v>
      </c>
      <c r="CM1719" s="69">
        <v>0</v>
      </c>
      <c r="CN1719" s="69">
        <v>0</v>
      </c>
      <c r="CO1719" s="89" t="s">
        <v>313</v>
      </c>
      <c r="CP1719" s="69">
        <v>0</v>
      </c>
      <c r="CQ1719" s="69">
        <v>0</v>
      </c>
      <c r="CR1719" s="69">
        <v>0</v>
      </c>
      <c r="CS1719" s="69">
        <v>0</v>
      </c>
      <c r="CT1719" s="69">
        <v>0</v>
      </c>
      <c r="CU1719" s="69">
        <v>0</v>
      </c>
      <c r="CV1719" s="69">
        <v>0</v>
      </c>
      <c r="CW1719" s="69">
        <v>0</v>
      </c>
      <c r="CZ1719" s="69">
        <v>0</v>
      </c>
      <c r="DA1719" s="69">
        <v>0</v>
      </c>
      <c r="DB1719" s="69">
        <v>0</v>
      </c>
      <c r="DC1719" s="69">
        <v>0</v>
      </c>
      <c r="DD1719" s="69">
        <v>0</v>
      </c>
      <c r="DE1719" s="69">
        <v>0</v>
      </c>
      <c r="DF1719" s="69">
        <v>0</v>
      </c>
      <c r="DG1719" s="69">
        <v>1</v>
      </c>
      <c r="DI1719" s="69" t="e">
        <v>#N/A</v>
      </c>
      <c r="DJ1719" s="69">
        <v>0</v>
      </c>
      <c r="DK1719" s="69" t="s">
        <v>3805</v>
      </c>
      <c r="DL1719" s="69"/>
      <c r="DM1719" s="69" t="s">
        <v>239</v>
      </c>
      <c r="DN1719" s="69" t="str">
        <f>"造成["&amp;INDEX(Sheet5!$L$2:$L$11,MATCH(BL1719,Sheet5!$J$2:$J$11,0))&amp;":"&amp;BR1719&amp;"*"&amp;BS1719/1000&amp;"]"&amp;INDEX(Sheet5!$I$2:$I$4,MATCH(BR1719,Sheet5!$H$2:$H$4,0))&amp;"的"&amp;INDEX(Sheet5!$K$2:$K$11,MATCH(BL1719,Sheet5!$J$2:$J$11,0))</f>
        <v>造成[ui.cs_orange:203*3]的物理伤害。</v>
      </c>
      <c r="DO1719" s="69"/>
      <c r="DP1719" s="69"/>
      <c r="DQ1719" s="69"/>
      <c r="DR1719" s="69" t="e">
        <f t="shared" si="333"/>
        <v>#N/A</v>
      </c>
      <c r="DS1719" s="90" t="e">
        <f>MATCH(A1719,Sheet5!D:D,0)</f>
        <v>#N/A</v>
      </c>
      <c r="DT1719" s="94" t="e">
        <f>MATCH(A1719,Sheet5!F:F,0)</f>
        <v>#N/A</v>
      </c>
      <c r="DU1719" s="69">
        <v>0</v>
      </c>
      <c r="DV1719" s="69">
        <v>0</v>
      </c>
      <c r="DW1719" s="69">
        <v>0</v>
      </c>
      <c r="DX1719" s="69">
        <v>0</v>
      </c>
      <c r="DY1719" s="69">
        <v>0</v>
      </c>
    </row>
    <row r="1720" spans="1:129" ht="14.25">
      <c r="A1720" s="69">
        <f t="shared" si="334"/>
        <v>159006</v>
      </c>
      <c r="B1720" s="69">
        <v>0</v>
      </c>
      <c r="C1720" s="69">
        <v>1</v>
      </c>
      <c r="D1720" s="78" t="s">
        <v>1575</v>
      </c>
      <c r="E1720" s="78" t="s">
        <v>1576</v>
      </c>
      <c r="F1720" s="69">
        <v>0</v>
      </c>
      <c r="G1720" s="69">
        <v>1</v>
      </c>
      <c r="H1720" s="69" t="s">
        <v>321</v>
      </c>
      <c r="I1720" s="69">
        <v>2000</v>
      </c>
      <c r="J1720" s="69" t="s">
        <v>1577</v>
      </c>
      <c r="K1720" s="69">
        <v>2000</v>
      </c>
      <c r="M1720" s="69">
        <v>0</v>
      </c>
      <c r="N1720" s="69" t="s">
        <v>1578</v>
      </c>
      <c r="O1720" s="69">
        <v>0</v>
      </c>
      <c r="P1720" s="69">
        <v>6</v>
      </c>
      <c r="Q1720" s="69">
        <v>0</v>
      </c>
      <c r="R1720" s="69">
        <v>1</v>
      </c>
      <c r="S1720" s="69">
        <v>0</v>
      </c>
      <c r="T1720" s="69">
        <v>0</v>
      </c>
      <c r="U1720" s="69">
        <v>0</v>
      </c>
      <c r="V1720" s="69">
        <v>0</v>
      </c>
      <c r="W1720" s="69">
        <v>0</v>
      </c>
      <c r="X1720" s="69">
        <v>0</v>
      </c>
      <c r="Y1720" s="69">
        <v>0</v>
      </c>
      <c r="Z1720" s="69">
        <v>11000</v>
      </c>
      <c r="AA1720" s="69">
        <v>1</v>
      </c>
      <c r="AB1720" s="69">
        <v>31</v>
      </c>
      <c r="AC1720" s="69">
        <v>0</v>
      </c>
      <c r="AD1720" s="69">
        <v>0</v>
      </c>
      <c r="AE1720" s="69">
        <v>0</v>
      </c>
      <c r="AF1720" s="69">
        <v>10</v>
      </c>
      <c r="AG1720" s="69">
        <v>0</v>
      </c>
      <c r="AH1720" s="69">
        <v>0</v>
      </c>
      <c r="AI1720" s="69">
        <v>0</v>
      </c>
      <c r="AJ1720" s="69">
        <v>0</v>
      </c>
      <c r="AK1720" s="69">
        <v>0</v>
      </c>
      <c r="AL1720" s="69">
        <v>0</v>
      </c>
      <c r="AM1720" s="69">
        <v>1</v>
      </c>
      <c r="AN1720" s="69">
        <v>1</v>
      </c>
      <c r="AO1720" s="69">
        <v>0</v>
      </c>
      <c r="AP1720" s="69">
        <v>0</v>
      </c>
      <c r="AQ1720" s="84">
        <v>0</v>
      </c>
      <c r="AR1720" s="69">
        <v>0</v>
      </c>
      <c r="AS1720" s="69">
        <v>0</v>
      </c>
      <c r="AT1720" s="69">
        <v>0</v>
      </c>
      <c r="AU1720" s="69">
        <v>0</v>
      </c>
      <c r="AV1720" s="69">
        <v>0</v>
      </c>
      <c r="AW1720" s="69">
        <v>0</v>
      </c>
      <c r="AX1720" s="69">
        <v>0</v>
      </c>
      <c r="AY1720" s="69">
        <v>0</v>
      </c>
      <c r="AZ1720" s="69">
        <v>0</v>
      </c>
      <c r="BA1720" s="69">
        <v>1</v>
      </c>
      <c r="BB1720" s="69">
        <v>-1</v>
      </c>
      <c r="BC1720" s="69">
        <v>0</v>
      </c>
      <c r="BD1720" s="69">
        <v>0</v>
      </c>
      <c r="BE1720" s="69">
        <v>0</v>
      </c>
      <c r="BF1720" s="69">
        <v>0</v>
      </c>
      <c r="BG1720" s="69">
        <v>1000</v>
      </c>
      <c r="BH1720" s="69">
        <v>0</v>
      </c>
      <c r="BI1720" s="69" t="s">
        <v>1579</v>
      </c>
      <c r="BK1720" s="69">
        <v>3</v>
      </c>
      <c r="BL1720" s="69">
        <v>11</v>
      </c>
      <c r="BM1720" s="69">
        <v>1</v>
      </c>
      <c r="BN1720" s="69">
        <v>31</v>
      </c>
      <c r="BO1720" s="89">
        <v>0</v>
      </c>
      <c r="BP1720" s="69">
        <v>6</v>
      </c>
      <c r="BQ1720" s="69">
        <v>1</v>
      </c>
      <c r="BR1720" s="69">
        <v>1</v>
      </c>
      <c r="BS1720" s="69">
        <f t="shared" si="335"/>
        <v>179002</v>
      </c>
      <c r="BT1720" s="69">
        <v>0</v>
      </c>
      <c r="BU1720" s="69">
        <v>0</v>
      </c>
      <c r="BV1720" s="69">
        <v>1000</v>
      </c>
      <c r="BW1720" s="69">
        <v>397</v>
      </c>
      <c r="BY1720" s="69">
        <v>11</v>
      </c>
      <c r="BZ1720" s="69">
        <v>1</v>
      </c>
      <c r="CA1720" s="69">
        <v>31</v>
      </c>
      <c r="CB1720" s="89">
        <v>0</v>
      </c>
      <c r="CC1720" s="69">
        <v>6</v>
      </c>
      <c r="CD1720" s="69">
        <v>1</v>
      </c>
      <c r="CE1720" s="69">
        <v>1</v>
      </c>
      <c r="CF1720" s="69">
        <f>CF1713+1000</f>
        <v>179003</v>
      </c>
      <c r="CG1720" s="69">
        <v>0</v>
      </c>
      <c r="CH1720" s="69">
        <v>0</v>
      </c>
      <c r="CI1720" s="69">
        <v>1000</v>
      </c>
      <c r="CJ1720" s="69">
        <v>0</v>
      </c>
      <c r="CL1720" s="69">
        <v>11</v>
      </c>
      <c r="CM1720" s="69">
        <v>1</v>
      </c>
      <c r="CN1720" s="69">
        <v>1</v>
      </c>
      <c r="CO1720" s="89">
        <v>0</v>
      </c>
      <c r="CP1720" s="69">
        <v>6</v>
      </c>
      <c r="CQ1720" s="69">
        <v>1</v>
      </c>
      <c r="CR1720" s="69">
        <v>1</v>
      </c>
      <c r="CS1720" s="94">
        <f>CS1713+1000</f>
        <v>179002</v>
      </c>
      <c r="CT1720" s="69">
        <v>0</v>
      </c>
      <c r="CU1720" s="69">
        <v>0</v>
      </c>
      <c r="CV1720" s="69">
        <v>1000</v>
      </c>
      <c r="CW1720" s="69">
        <v>0</v>
      </c>
      <c r="CZ1720" s="69">
        <v>0</v>
      </c>
      <c r="DA1720" s="69">
        <v>300</v>
      </c>
      <c r="DB1720" s="69">
        <v>0</v>
      </c>
      <c r="DC1720" s="69">
        <v>0</v>
      </c>
      <c r="DD1720" s="69">
        <v>0</v>
      </c>
      <c r="DE1720" s="69">
        <v>0</v>
      </c>
      <c r="DF1720" s="69">
        <v>0</v>
      </c>
      <c r="DG1720" s="69">
        <v>1</v>
      </c>
      <c r="DI1720" s="69" t="e">
        <f>INDEX(Sheet3!$E$78:$E$1130,MATCH(A1720,Sheet3!$D$78:$D$1130,0))</f>
        <v>#N/A</v>
      </c>
      <c r="DJ1720" s="69">
        <f>IFERROR(DI1720,F1720)</f>
        <v>0</v>
      </c>
      <c r="DK1720" s="69" t="s">
        <v>3805</v>
      </c>
      <c r="DL1720" s="69"/>
      <c r="DM1720" s="69" t="s">
        <v>1581</v>
      </c>
      <c r="DN1720" s="69" t="e">
        <f>"造成["&amp;INDEX(Sheet5!$L$2:$L$11,MATCH(BL1720,Sheet5!$J$2:$J$11,0))&amp;":"&amp;BR1720&amp;"*"&amp;BS1720/1000&amp;"]"&amp;INDEX(Sheet5!$I$2:$I$4,MATCH(BR1720,Sheet5!$H$2:$H$4,0))&amp;"的"&amp;INDEX(Sheet5!$K$2:$K$11,MATCH(BL1720,Sheet5!$J$2:$J$11,0))</f>
        <v>#N/A</v>
      </c>
      <c r="DO1720" s="69"/>
      <c r="DP1720" s="69"/>
      <c r="DQ1720" s="69"/>
      <c r="DR1720" s="69" t="e">
        <f t="shared" si="333"/>
        <v>#N/A</v>
      </c>
      <c r="DS1720" s="90" t="e">
        <f>MATCH(A1720,Sheet5!D:D,0)</f>
        <v>#N/A</v>
      </c>
      <c r="DT1720" s="94" t="e">
        <f>MATCH(A1720,Sheet5!F:F,0)</f>
        <v>#N/A</v>
      </c>
      <c r="DU1720" s="69">
        <v>0</v>
      </c>
      <c r="DV1720" s="69">
        <v>0</v>
      </c>
      <c r="DW1720" s="69">
        <v>0</v>
      </c>
      <c r="DX1720" s="69">
        <v>0</v>
      </c>
      <c r="DY1720" s="69">
        <v>0</v>
      </c>
    </row>
    <row r="1721" spans="1:129" ht="28.5">
      <c r="A1721" s="69">
        <f t="shared" si="334"/>
        <v>159007</v>
      </c>
      <c r="B1721" s="69">
        <v>0</v>
      </c>
      <c r="C1721" s="69">
        <v>1</v>
      </c>
      <c r="D1721" s="78" t="s">
        <v>1588</v>
      </c>
      <c r="E1721" s="78"/>
      <c r="F1721" s="69">
        <v>0</v>
      </c>
      <c r="G1721" s="69">
        <v>1</v>
      </c>
      <c r="I1721" s="69">
        <v>0</v>
      </c>
      <c r="J1721" s="69">
        <v>0</v>
      </c>
      <c r="K1721" s="69">
        <v>0</v>
      </c>
      <c r="M1721" s="69">
        <v>72</v>
      </c>
      <c r="N1721" s="69" t="s">
        <v>518</v>
      </c>
      <c r="O1721" s="69">
        <v>0</v>
      </c>
      <c r="P1721" s="69">
        <v>6</v>
      </c>
      <c r="Q1721" s="69">
        <v>0</v>
      </c>
      <c r="R1721" s="69">
        <v>1</v>
      </c>
      <c r="S1721" s="69">
        <v>0</v>
      </c>
      <c r="T1721" s="69">
        <v>0</v>
      </c>
      <c r="U1721" s="69">
        <v>0</v>
      </c>
      <c r="V1721" s="69">
        <v>0</v>
      </c>
      <c r="W1721" s="69">
        <v>0</v>
      </c>
      <c r="X1721" s="69">
        <v>0</v>
      </c>
      <c r="Y1721" s="69">
        <v>0</v>
      </c>
      <c r="Z1721" s="69">
        <v>60000</v>
      </c>
      <c r="AA1721" s="69">
        <v>1</v>
      </c>
      <c r="AB1721" s="69">
        <v>31</v>
      </c>
      <c r="AC1721" s="69">
        <v>0</v>
      </c>
      <c r="AD1721" s="69">
        <v>0</v>
      </c>
      <c r="AE1721" s="69">
        <v>0</v>
      </c>
      <c r="AF1721" s="69">
        <v>1</v>
      </c>
      <c r="AG1721" s="69">
        <v>0</v>
      </c>
      <c r="AH1721" s="69">
        <v>1</v>
      </c>
      <c r="AI1721" s="69">
        <v>0</v>
      </c>
      <c r="AJ1721" s="69">
        <v>0</v>
      </c>
      <c r="AK1721" s="69">
        <v>0</v>
      </c>
      <c r="AL1721" s="69">
        <v>0</v>
      </c>
      <c r="AM1721" s="69">
        <v>1</v>
      </c>
      <c r="AN1721" s="69">
        <v>1</v>
      </c>
      <c r="AO1721" s="69">
        <v>0</v>
      </c>
      <c r="AP1721" s="69">
        <v>0</v>
      </c>
      <c r="AQ1721" s="84">
        <v>0</v>
      </c>
      <c r="AR1721" s="69">
        <v>0</v>
      </c>
      <c r="AS1721" s="69">
        <v>0</v>
      </c>
      <c r="AT1721" s="69">
        <v>0</v>
      </c>
      <c r="AU1721" s="69">
        <v>0</v>
      </c>
      <c r="AV1721" s="69">
        <v>0</v>
      </c>
      <c r="AW1721" s="69">
        <v>0</v>
      </c>
      <c r="AX1721" s="69">
        <v>0</v>
      </c>
      <c r="AY1721" s="69">
        <v>0</v>
      </c>
      <c r="AZ1721" s="69">
        <v>0</v>
      </c>
      <c r="BA1721" s="69">
        <v>1</v>
      </c>
      <c r="BB1721" s="69">
        <v>-1</v>
      </c>
      <c r="BC1721" s="69">
        <v>0</v>
      </c>
      <c r="BD1721" s="69">
        <v>0</v>
      </c>
      <c r="BE1721" s="69">
        <v>0</v>
      </c>
      <c r="BF1721" s="69">
        <v>0</v>
      </c>
      <c r="BG1721" s="69">
        <v>0</v>
      </c>
      <c r="BH1721" s="69">
        <v>0</v>
      </c>
      <c r="BK1721" s="69">
        <v>3</v>
      </c>
      <c r="BL1721" s="69">
        <v>11</v>
      </c>
      <c r="BM1721" s="69">
        <v>1</v>
      </c>
      <c r="BN1721" s="69">
        <v>31</v>
      </c>
      <c r="BO1721" s="89">
        <v>0</v>
      </c>
      <c r="BP1721" s="69">
        <v>1</v>
      </c>
      <c r="BQ1721" s="69">
        <v>1</v>
      </c>
      <c r="BR1721" s="69">
        <v>1</v>
      </c>
      <c r="BS1721" s="69">
        <f t="shared" si="335"/>
        <v>179015</v>
      </c>
      <c r="BT1721" s="69">
        <v>0</v>
      </c>
      <c r="BU1721" s="69">
        <v>0</v>
      </c>
      <c r="BV1721" s="69">
        <v>1000</v>
      </c>
      <c r="BW1721" s="69">
        <v>73</v>
      </c>
      <c r="BY1721" s="69">
        <v>0</v>
      </c>
      <c r="BZ1721" s="69">
        <v>0</v>
      </c>
      <c r="CA1721" s="69">
        <v>31</v>
      </c>
      <c r="CB1721" s="89">
        <v>0</v>
      </c>
      <c r="CC1721" s="69">
        <v>0</v>
      </c>
      <c r="CD1721" s="69">
        <v>0</v>
      </c>
      <c r="CE1721" s="69">
        <v>0</v>
      </c>
      <c r="CF1721" s="69">
        <v>0</v>
      </c>
      <c r="CG1721" s="69">
        <v>0</v>
      </c>
      <c r="CH1721" s="69">
        <v>0</v>
      </c>
      <c r="CI1721" s="69">
        <v>0</v>
      </c>
      <c r="CJ1721" s="69">
        <v>0</v>
      </c>
      <c r="CL1721" s="69">
        <v>0</v>
      </c>
      <c r="CM1721" s="69">
        <v>0</v>
      </c>
      <c r="CN1721" s="69">
        <v>0</v>
      </c>
      <c r="CO1721" s="89">
        <v>0</v>
      </c>
      <c r="CP1721" s="69">
        <v>0</v>
      </c>
      <c r="CQ1721" s="69">
        <v>0</v>
      </c>
      <c r="CR1721" s="69">
        <v>0</v>
      </c>
      <c r="CS1721" s="69">
        <v>0</v>
      </c>
      <c r="CT1721" s="69">
        <v>0</v>
      </c>
      <c r="CU1721" s="69">
        <v>0</v>
      </c>
      <c r="CV1721" s="69">
        <v>0</v>
      </c>
      <c r="CW1721" s="69">
        <v>0</v>
      </c>
      <c r="CZ1721" s="69">
        <v>294</v>
      </c>
      <c r="DA1721" s="69">
        <v>-79</v>
      </c>
      <c r="DB1721" s="69">
        <v>0</v>
      </c>
      <c r="DC1721" s="69">
        <v>0</v>
      </c>
      <c r="DD1721" s="69">
        <v>0</v>
      </c>
      <c r="DE1721" s="69">
        <v>0</v>
      </c>
      <c r="DF1721" s="69">
        <v>0</v>
      </c>
      <c r="DG1721" s="69">
        <v>1</v>
      </c>
      <c r="DI1721" s="69" t="e">
        <f>INDEX(Sheet3!$E$78:$E$1130,MATCH(A1721,Sheet3!$D$78:$D$1130,0))</f>
        <v>#N/A</v>
      </c>
      <c r="DJ1721" s="69">
        <f>IFERROR(DI1721,F1721)</f>
        <v>0</v>
      </c>
      <c r="DK1721" s="69" t="s">
        <v>1589</v>
      </c>
      <c r="DL1721" s="69"/>
      <c r="DM1721" s="69" t="s">
        <v>239</v>
      </c>
      <c r="DN1721" s="69" t="e">
        <f>"造成["&amp;INDEX(Sheet5!$L$2:$L$11,MATCH(BL1721,Sheet5!$J$2:$J$11,0))&amp;":"&amp;BR1721&amp;"*"&amp;BS1721/1000&amp;"]"&amp;INDEX(Sheet5!$I$2:$I$4,MATCH(BR1721,Sheet5!$H$2:$H$4,0))&amp;"的"&amp;INDEX(Sheet5!$K$2:$K$11,MATCH(BL1721,Sheet5!$J$2:$J$11,0))</f>
        <v>#N/A</v>
      </c>
      <c r="DO1721" s="69"/>
      <c r="DP1721" s="69"/>
      <c r="DQ1721" s="69"/>
      <c r="DR1721" s="69" t="e">
        <f t="shared" si="333"/>
        <v>#N/A</v>
      </c>
      <c r="DS1721" s="90" t="e">
        <f>MATCH(A1721,Sheet5!D:D,0)</f>
        <v>#N/A</v>
      </c>
      <c r="DT1721" s="94" t="e">
        <f>MATCH(A1721,Sheet5!F:F,0)</f>
        <v>#N/A</v>
      </c>
      <c r="DU1721" s="69">
        <v>0</v>
      </c>
      <c r="DV1721" s="69">
        <v>0</v>
      </c>
      <c r="DW1721" s="69">
        <v>0</v>
      </c>
      <c r="DX1721" s="69">
        <v>0</v>
      </c>
      <c r="DY1721" s="69">
        <v>0</v>
      </c>
    </row>
    <row r="1722" spans="1:129" ht="28.5">
      <c r="A1722" s="69">
        <f t="shared" si="334"/>
        <v>160001</v>
      </c>
      <c r="B1722" s="69">
        <v>0</v>
      </c>
      <c r="C1722" s="69">
        <v>1</v>
      </c>
      <c r="D1722" s="78" t="s">
        <v>1738</v>
      </c>
      <c r="E1722" s="78"/>
      <c r="F1722" s="69">
        <v>0</v>
      </c>
      <c r="G1722" s="69">
        <v>0</v>
      </c>
      <c r="H1722" s="69" t="s">
        <v>507</v>
      </c>
      <c r="I1722" s="69">
        <v>0</v>
      </c>
      <c r="J1722" s="69">
        <v>0</v>
      </c>
      <c r="K1722" s="69">
        <v>0</v>
      </c>
      <c r="M1722" s="69">
        <v>0</v>
      </c>
      <c r="O1722" s="69">
        <v>0</v>
      </c>
      <c r="P1722" s="69">
        <v>6</v>
      </c>
      <c r="Q1722" s="69">
        <v>0</v>
      </c>
      <c r="R1722" s="69">
        <v>2</v>
      </c>
      <c r="S1722" s="69">
        <v>1</v>
      </c>
      <c r="T1722" s="69">
        <v>100</v>
      </c>
      <c r="U1722" s="69">
        <v>50</v>
      </c>
      <c r="V1722" s="69">
        <v>0</v>
      </c>
      <c r="W1722" s="69">
        <v>0</v>
      </c>
      <c r="X1722" s="69">
        <v>0</v>
      </c>
      <c r="Y1722" s="69">
        <v>0</v>
      </c>
      <c r="Z1722" s="69">
        <v>15000</v>
      </c>
      <c r="AA1722" s="69">
        <v>1</v>
      </c>
      <c r="AB1722" s="69">
        <v>31</v>
      </c>
      <c r="AC1722" s="69">
        <v>0</v>
      </c>
      <c r="AD1722" s="69">
        <v>0</v>
      </c>
      <c r="AE1722" s="69">
        <v>0</v>
      </c>
      <c r="AF1722" s="69">
        <v>10</v>
      </c>
      <c r="AG1722" s="69">
        <v>0</v>
      </c>
      <c r="AH1722" s="69">
        <v>16</v>
      </c>
      <c r="AI1722" s="69">
        <v>0</v>
      </c>
      <c r="AJ1722" s="69">
        <v>3</v>
      </c>
      <c r="AK1722" s="69">
        <v>0</v>
      </c>
      <c r="AL1722" s="69">
        <v>0</v>
      </c>
      <c r="AM1722" s="69">
        <v>1</v>
      </c>
      <c r="AN1722" s="69">
        <v>1</v>
      </c>
      <c r="AO1722" s="69">
        <v>0</v>
      </c>
      <c r="AP1722" s="69">
        <v>0</v>
      </c>
      <c r="AQ1722" s="84">
        <v>0</v>
      </c>
      <c r="AR1722" s="69">
        <v>0</v>
      </c>
      <c r="AS1722" s="69">
        <v>0</v>
      </c>
      <c r="AT1722" s="69">
        <v>0</v>
      </c>
      <c r="AU1722" s="69">
        <v>0</v>
      </c>
      <c r="AV1722" s="69">
        <v>0</v>
      </c>
      <c r="AW1722" s="69">
        <v>0</v>
      </c>
      <c r="AX1722" s="69">
        <v>0</v>
      </c>
      <c r="AY1722" s="69">
        <v>0</v>
      </c>
      <c r="AZ1722" s="69">
        <v>0</v>
      </c>
      <c r="BA1722" s="69">
        <v>0</v>
      </c>
      <c r="BB1722" s="69">
        <v>0</v>
      </c>
      <c r="BC1722" s="69">
        <v>0</v>
      </c>
      <c r="BD1722" s="69">
        <v>0</v>
      </c>
      <c r="BE1722" s="69">
        <v>0</v>
      </c>
      <c r="BF1722" s="69">
        <v>0</v>
      </c>
      <c r="BG1722" s="69">
        <v>0</v>
      </c>
      <c r="BH1722" s="69">
        <v>0</v>
      </c>
      <c r="BI1722" s="69" t="s">
        <v>1739</v>
      </c>
      <c r="BK1722" s="69">
        <v>3</v>
      </c>
      <c r="BL1722" s="69">
        <v>29</v>
      </c>
      <c r="BM1722" s="69">
        <v>1</v>
      </c>
      <c r="BN1722" s="69">
        <v>31</v>
      </c>
      <c r="BO1722" s="89">
        <v>0</v>
      </c>
      <c r="BP1722" s="69">
        <v>1</v>
      </c>
      <c r="BQ1722" s="69">
        <v>6</v>
      </c>
      <c r="BR1722" s="69">
        <v>1</v>
      </c>
      <c r="BS1722" s="69">
        <f t="shared" si="335"/>
        <v>160014</v>
      </c>
      <c r="BT1722" s="69">
        <v>1</v>
      </c>
      <c r="BU1722" s="69">
        <v>6</v>
      </c>
      <c r="BV1722" s="69">
        <v>1000</v>
      </c>
      <c r="BW1722" s="69">
        <v>0</v>
      </c>
      <c r="BY1722" s="69">
        <v>29</v>
      </c>
      <c r="BZ1722" s="69">
        <v>1</v>
      </c>
      <c r="CA1722" s="69">
        <v>31</v>
      </c>
      <c r="CB1722" s="89">
        <v>0</v>
      </c>
      <c r="CC1722" s="69">
        <v>1</v>
      </c>
      <c r="CD1722" s="69">
        <v>6</v>
      </c>
      <c r="CE1722" s="69">
        <v>1</v>
      </c>
      <c r="CF1722" s="69">
        <f>CF1715+1000</f>
        <v>160015</v>
      </c>
      <c r="CG1722" s="69">
        <v>1</v>
      </c>
      <c r="CH1722" s="69">
        <v>6</v>
      </c>
      <c r="CI1722" s="69">
        <v>1000</v>
      </c>
      <c r="CJ1722" s="69">
        <v>0</v>
      </c>
      <c r="CL1722" s="69">
        <v>29</v>
      </c>
      <c r="CM1722" s="69">
        <v>1</v>
      </c>
      <c r="CN1722" s="69">
        <v>31</v>
      </c>
      <c r="CO1722" s="89">
        <v>0</v>
      </c>
      <c r="CP1722" s="69">
        <v>1</v>
      </c>
      <c r="CQ1722" s="69">
        <v>6</v>
      </c>
      <c r="CR1722" s="69">
        <v>1</v>
      </c>
      <c r="CS1722" s="69">
        <f>CS1715+1000</f>
        <v>160016</v>
      </c>
      <c r="CT1722" s="69">
        <v>1</v>
      </c>
      <c r="CU1722" s="69">
        <v>6</v>
      </c>
      <c r="CV1722" s="69">
        <v>1000</v>
      </c>
      <c r="CW1722" s="69">
        <v>0</v>
      </c>
      <c r="CZ1722" s="69">
        <v>0</v>
      </c>
      <c r="DA1722" s="69">
        <v>0</v>
      </c>
      <c r="DB1722" s="69">
        <v>0</v>
      </c>
      <c r="DC1722" s="69">
        <v>0</v>
      </c>
      <c r="DD1722" s="69">
        <v>0</v>
      </c>
      <c r="DE1722" s="69">
        <v>0</v>
      </c>
      <c r="DF1722" s="69">
        <v>0</v>
      </c>
      <c r="DG1722" s="69">
        <v>1</v>
      </c>
      <c r="DI1722" s="69"/>
      <c r="DJ1722" s="69"/>
      <c r="DK1722" s="69" t="s">
        <v>3805</v>
      </c>
      <c r="DL1722" s="69"/>
      <c r="DM1722" s="69" t="s">
        <v>239</v>
      </c>
      <c r="DN1722" s="69" t="e">
        <f>"造成["&amp;INDEX(Sheet5!$L$2:$L$11,MATCH(BL1722,Sheet5!$J$2:$J$11,0))&amp;":"&amp;BR1722&amp;"*"&amp;BS1722/1000&amp;"]"&amp;INDEX(Sheet5!$I$2:$I$4,MATCH(BR1722,Sheet5!$H$2:$H$4,0))&amp;"的"&amp;INDEX(Sheet5!$K$2:$K$11,MATCH(BL1722,Sheet5!$J$2:$J$11,0))</f>
        <v>#N/A</v>
      </c>
      <c r="DO1722" s="69"/>
      <c r="DP1722" s="69"/>
      <c r="DQ1722" s="69"/>
      <c r="DR1722" s="69" t="e">
        <f t="shared" si="333"/>
        <v>#N/A</v>
      </c>
      <c r="DS1722" s="90" t="e">
        <f>MATCH(A1722,Sheet5!D:D,0)</f>
        <v>#N/A</v>
      </c>
      <c r="DT1722" s="94" t="e">
        <f>MATCH(A1722,Sheet5!F:F,0)</f>
        <v>#N/A</v>
      </c>
      <c r="DU1722" s="69">
        <v>0</v>
      </c>
      <c r="DV1722" s="69">
        <v>0</v>
      </c>
      <c r="DW1722" s="69">
        <v>0</v>
      </c>
      <c r="DX1722" s="69">
        <v>0</v>
      </c>
      <c r="DY1722" s="69">
        <v>0</v>
      </c>
    </row>
    <row r="1723" spans="1:129" ht="14.25">
      <c r="A1723" s="69">
        <f t="shared" ref="A1723:A1728" si="336">A1716+1000</f>
        <v>160002</v>
      </c>
      <c r="B1723" s="69">
        <v>0</v>
      </c>
      <c r="C1723" s="69">
        <v>1</v>
      </c>
      <c r="D1723" s="78" t="s">
        <v>1751</v>
      </c>
      <c r="E1723" s="78"/>
      <c r="F1723" s="69">
        <v>0</v>
      </c>
      <c r="G1723" s="69">
        <v>0</v>
      </c>
      <c r="H1723" s="69" t="s">
        <v>1019</v>
      </c>
      <c r="I1723" s="69">
        <v>0</v>
      </c>
      <c r="J1723" s="69">
        <v>0</v>
      </c>
      <c r="K1723" s="69">
        <v>2000</v>
      </c>
      <c r="M1723" s="69">
        <v>0</v>
      </c>
      <c r="O1723" s="69">
        <v>0</v>
      </c>
      <c r="P1723" s="69">
        <v>6</v>
      </c>
      <c r="Q1723" s="69">
        <v>0</v>
      </c>
      <c r="R1723" s="69">
        <v>1</v>
      </c>
      <c r="S1723" s="69">
        <v>0</v>
      </c>
      <c r="T1723" s="69">
        <v>0</v>
      </c>
      <c r="U1723" s="69">
        <v>0</v>
      </c>
      <c r="V1723" s="69">
        <v>0</v>
      </c>
      <c r="W1723" s="69">
        <v>0</v>
      </c>
      <c r="X1723" s="69">
        <v>0</v>
      </c>
      <c r="Y1723" s="69">
        <v>0</v>
      </c>
      <c r="Z1723" s="69">
        <v>99999999</v>
      </c>
      <c r="AA1723" s="69">
        <v>1</v>
      </c>
      <c r="AB1723" s="69">
        <v>31</v>
      </c>
      <c r="AC1723" s="69">
        <v>0</v>
      </c>
      <c r="AD1723" s="69">
        <v>0</v>
      </c>
      <c r="AE1723" s="69">
        <v>0</v>
      </c>
      <c r="AF1723" s="69">
        <v>3</v>
      </c>
      <c r="AG1723" s="69">
        <v>0</v>
      </c>
      <c r="AH1723" s="69">
        <v>5</v>
      </c>
      <c r="AI1723" s="69">
        <v>603</v>
      </c>
      <c r="AJ1723" s="69">
        <v>3</v>
      </c>
      <c r="AK1723" s="69">
        <v>0.5</v>
      </c>
      <c r="AL1723" s="69">
        <v>-1</v>
      </c>
      <c r="AM1723" s="69">
        <v>1</v>
      </c>
      <c r="AN1723" s="69">
        <v>1</v>
      </c>
      <c r="AO1723" s="69">
        <v>0</v>
      </c>
      <c r="AP1723" s="69">
        <v>0</v>
      </c>
      <c r="AQ1723" s="84">
        <v>0</v>
      </c>
      <c r="AR1723" s="69">
        <v>0</v>
      </c>
      <c r="AS1723" s="69">
        <v>0</v>
      </c>
      <c r="AT1723" s="69">
        <v>0</v>
      </c>
      <c r="AU1723" s="69">
        <v>0</v>
      </c>
      <c r="AV1723" s="69">
        <v>0</v>
      </c>
      <c r="AW1723" s="69">
        <v>0</v>
      </c>
      <c r="AX1723" s="69">
        <v>0</v>
      </c>
      <c r="AY1723" s="69">
        <v>0</v>
      </c>
      <c r="AZ1723" s="69">
        <v>0</v>
      </c>
      <c r="BA1723" s="69">
        <v>1</v>
      </c>
      <c r="BB1723" s="69">
        <v>-1</v>
      </c>
      <c r="BC1723" s="69">
        <v>0</v>
      </c>
      <c r="BD1723" s="69">
        <v>0</v>
      </c>
      <c r="BE1723" s="69">
        <v>0</v>
      </c>
      <c r="BF1723" s="69">
        <v>0</v>
      </c>
      <c r="BG1723" s="69">
        <v>0</v>
      </c>
      <c r="BH1723" s="69">
        <v>0</v>
      </c>
      <c r="BI1723" s="69" t="s">
        <v>1752</v>
      </c>
      <c r="BK1723" s="69">
        <v>3</v>
      </c>
      <c r="BL1723" s="69">
        <v>29</v>
      </c>
      <c r="BM1723" s="69">
        <v>1</v>
      </c>
      <c r="BN1723" s="69">
        <v>31</v>
      </c>
      <c r="BO1723" s="89">
        <v>0</v>
      </c>
      <c r="BP1723" s="69">
        <v>1</v>
      </c>
      <c r="BQ1723" s="69">
        <v>2</v>
      </c>
      <c r="BR1723" s="69">
        <v>1</v>
      </c>
      <c r="BS1723" s="69">
        <f t="shared" ref="BS1723:BS1728" si="337">BS1716+1000</f>
        <v>180013</v>
      </c>
      <c r="BT1723" s="69">
        <v>0</v>
      </c>
      <c r="BU1723" s="69">
        <v>2</v>
      </c>
      <c r="BV1723" s="69">
        <v>1000</v>
      </c>
      <c r="BW1723" s="69">
        <v>357</v>
      </c>
      <c r="BY1723" s="69">
        <v>29</v>
      </c>
      <c r="BZ1723" s="69">
        <v>1</v>
      </c>
      <c r="CA1723" s="69">
        <v>31</v>
      </c>
      <c r="CB1723" s="89">
        <v>0</v>
      </c>
      <c r="CC1723" s="69">
        <v>1</v>
      </c>
      <c r="CD1723" s="69">
        <v>10</v>
      </c>
      <c r="CE1723" s="69">
        <v>1</v>
      </c>
      <c r="CF1723" s="69">
        <f>CF1716+1000</f>
        <v>180014</v>
      </c>
      <c r="CG1723" s="69">
        <v>0</v>
      </c>
      <c r="CH1723" s="69">
        <v>2</v>
      </c>
      <c r="CI1723" s="69">
        <v>1000</v>
      </c>
      <c r="CJ1723" s="69">
        <v>0</v>
      </c>
      <c r="CL1723" s="69">
        <v>0</v>
      </c>
      <c r="CM1723" s="69">
        <v>0</v>
      </c>
      <c r="CN1723" s="69">
        <v>0</v>
      </c>
      <c r="CO1723" s="89">
        <v>0</v>
      </c>
      <c r="CP1723" s="69">
        <v>0</v>
      </c>
      <c r="CQ1723" s="69">
        <v>0</v>
      </c>
      <c r="CR1723" s="69">
        <v>0</v>
      </c>
      <c r="CS1723" s="69">
        <v>0</v>
      </c>
      <c r="CT1723" s="89">
        <v>0</v>
      </c>
      <c r="CU1723" s="69">
        <v>0</v>
      </c>
      <c r="CV1723" s="69">
        <v>0</v>
      </c>
      <c r="CW1723" s="69">
        <v>0</v>
      </c>
      <c r="CZ1723" s="69">
        <v>0</v>
      </c>
      <c r="DA1723" s="69">
        <v>0</v>
      </c>
      <c r="DB1723" s="69">
        <v>0</v>
      </c>
      <c r="DC1723" s="69">
        <v>0</v>
      </c>
      <c r="DD1723" s="69">
        <v>0</v>
      </c>
      <c r="DE1723" s="69">
        <v>0</v>
      </c>
      <c r="DF1723" s="69">
        <v>0</v>
      </c>
      <c r="DG1723" s="69">
        <v>1</v>
      </c>
      <c r="DI1723" s="69"/>
      <c r="DJ1723" s="69"/>
      <c r="DK1723" s="69" t="s">
        <v>3805</v>
      </c>
      <c r="DL1723" s="69"/>
      <c r="DM1723" s="69" t="s">
        <v>239</v>
      </c>
      <c r="DN1723" s="69" t="e">
        <f>"造成["&amp;INDEX(Sheet5!$L$2:$L$11,MATCH(BL1723,Sheet5!$J$2:$J$11,0))&amp;":"&amp;BR1723&amp;"*"&amp;BS1723/1000&amp;"]"&amp;INDEX(Sheet5!$I$2:$I$4,MATCH(BR1723,Sheet5!$H$2:$H$4,0))&amp;"的"&amp;INDEX(Sheet5!$K$2:$K$11,MATCH(BL1723,Sheet5!$J$2:$J$11,0))</f>
        <v>#N/A</v>
      </c>
      <c r="DO1723" s="69"/>
      <c r="DP1723" s="69"/>
      <c r="DQ1723" s="69"/>
      <c r="DR1723" s="69" t="e">
        <f t="shared" si="333"/>
        <v>#N/A</v>
      </c>
      <c r="DS1723" s="90" t="e">
        <f>MATCH(A1723,Sheet5!D:D,0)</f>
        <v>#N/A</v>
      </c>
      <c r="DT1723" s="94" t="e">
        <f>MATCH(A1723,Sheet5!F:F,0)</f>
        <v>#N/A</v>
      </c>
      <c r="DU1723" s="69">
        <v>0</v>
      </c>
      <c r="DV1723" s="69">
        <v>0</v>
      </c>
      <c r="DW1723" s="69">
        <v>0</v>
      </c>
      <c r="DX1723" s="69">
        <v>0</v>
      </c>
      <c r="DY1723" s="69">
        <v>0</v>
      </c>
    </row>
    <row r="1724" spans="1:129" ht="14.25">
      <c r="A1724" s="69">
        <f t="shared" si="336"/>
        <v>160003</v>
      </c>
      <c r="B1724" s="69">
        <v>0</v>
      </c>
      <c r="C1724" s="69">
        <v>1</v>
      </c>
      <c r="D1724" s="69" t="s">
        <v>2171</v>
      </c>
      <c r="E1724" s="69" t="s">
        <v>239</v>
      </c>
      <c r="F1724" s="69">
        <v>0</v>
      </c>
      <c r="G1724" s="69">
        <v>1</v>
      </c>
      <c r="H1724" s="69" t="s">
        <v>852</v>
      </c>
      <c r="I1724" s="69">
        <v>1000</v>
      </c>
      <c r="J1724" s="69">
        <v>870</v>
      </c>
      <c r="K1724" s="69">
        <v>1500</v>
      </c>
      <c r="M1724" s="69">
        <v>349</v>
      </c>
      <c r="N1724" s="69" t="s">
        <v>518</v>
      </c>
      <c r="O1724" s="69">
        <v>0</v>
      </c>
      <c r="P1724" s="69">
        <v>6</v>
      </c>
      <c r="Q1724" s="69">
        <v>0</v>
      </c>
      <c r="R1724" s="69">
        <v>1</v>
      </c>
      <c r="S1724" s="69">
        <v>0</v>
      </c>
      <c r="T1724" s="69">
        <v>0</v>
      </c>
      <c r="U1724" s="69">
        <v>0</v>
      </c>
      <c r="V1724" s="69">
        <v>0</v>
      </c>
      <c r="W1724" s="69">
        <v>0</v>
      </c>
      <c r="X1724" s="69">
        <v>5</v>
      </c>
      <c r="Y1724" s="69">
        <v>5</v>
      </c>
      <c r="Z1724" s="69">
        <v>5000</v>
      </c>
      <c r="AA1724" s="69">
        <v>2</v>
      </c>
      <c r="AB1724" s="69">
        <v>31</v>
      </c>
      <c r="AC1724" s="69">
        <v>0</v>
      </c>
      <c r="AD1724" s="69">
        <v>0</v>
      </c>
      <c r="AE1724" s="69">
        <v>0</v>
      </c>
      <c r="AF1724" s="69">
        <v>10</v>
      </c>
      <c r="AG1724" s="69">
        <v>0</v>
      </c>
      <c r="AH1724" s="69">
        <v>10</v>
      </c>
      <c r="AI1724" s="69">
        <v>0</v>
      </c>
      <c r="AJ1724" s="69">
        <v>0</v>
      </c>
      <c r="AK1724" s="69">
        <v>0</v>
      </c>
      <c r="AL1724" s="69">
        <v>0</v>
      </c>
      <c r="AM1724" s="69">
        <v>1</v>
      </c>
      <c r="AN1724" s="69">
        <v>1</v>
      </c>
      <c r="AO1724" s="69">
        <v>0</v>
      </c>
      <c r="AP1724" s="69">
        <v>0</v>
      </c>
      <c r="AQ1724" s="84">
        <v>0</v>
      </c>
      <c r="AR1724" s="69">
        <v>0</v>
      </c>
      <c r="AS1724" s="69">
        <v>0</v>
      </c>
      <c r="AT1724" s="69">
        <v>0</v>
      </c>
      <c r="AU1724" s="69">
        <v>0</v>
      </c>
      <c r="AV1724" s="69">
        <v>0</v>
      </c>
      <c r="AW1724" s="69">
        <v>0</v>
      </c>
      <c r="AX1724" s="69">
        <v>0</v>
      </c>
      <c r="AY1724" s="69">
        <v>0</v>
      </c>
      <c r="AZ1724" s="69">
        <v>0</v>
      </c>
      <c r="BA1724" s="69">
        <v>1</v>
      </c>
      <c r="BB1724" s="69">
        <v>-1</v>
      </c>
      <c r="BC1724" s="69">
        <v>0</v>
      </c>
      <c r="BD1724" s="69">
        <v>0</v>
      </c>
      <c r="BE1724" s="69">
        <v>0</v>
      </c>
      <c r="BF1724" s="69">
        <v>0</v>
      </c>
      <c r="BG1724" s="69">
        <v>0</v>
      </c>
      <c r="BH1724" s="69">
        <v>0</v>
      </c>
      <c r="BI1724" s="69" t="s">
        <v>2172</v>
      </c>
      <c r="BK1724" s="69">
        <v>3</v>
      </c>
      <c r="BL1724" s="69">
        <v>11</v>
      </c>
      <c r="BM1724" s="69">
        <v>1</v>
      </c>
      <c r="BN1724" s="69">
        <v>31</v>
      </c>
      <c r="BO1724" s="89">
        <v>0</v>
      </c>
      <c r="BP1724" s="69">
        <v>2</v>
      </c>
      <c r="BQ1724" s="69">
        <v>1</v>
      </c>
      <c r="BR1724" s="69">
        <v>1</v>
      </c>
      <c r="BS1724" s="69">
        <f t="shared" si="337"/>
        <v>180016</v>
      </c>
      <c r="BT1724" s="69">
        <v>0</v>
      </c>
      <c r="BU1724" s="69">
        <v>2</v>
      </c>
      <c r="BV1724" s="69">
        <v>1000</v>
      </c>
      <c r="BW1724" s="69">
        <v>350</v>
      </c>
      <c r="BY1724" s="69">
        <v>0</v>
      </c>
      <c r="BZ1724" s="69">
        <v>0</v>
      </c>
      <c r="CA1724" s="69">
        <v>31</v>
      </c>
      <c r="CB1724" s="89">
        <v>0</v>
      </c>
      <c r="CC1724" s="69">
        <v>0</v>
      </c>
      <c r="CD1724" s="69">
        <v>0</v>
      </c>
      <c r="CE1724" s="69">
        <v>0</v>
      </c>
      <c r="CF1724" s="69">
        <v>0</v>
      </c>
      <c r="CG1724" s="69">
        <v>0</v>
      </c>
      <c r="CH1724" s="69">
        <v>0</v>
      </c>
      <c r="CI1724" s="69">
        <v>0</v>
      </c>
      <c r="CJ1724" s="69">
        <v>0</v>
      </c>
      <c r="CL1724" s="69">
        <v>0</v>
      </c>
      <c r="CM1724" s="69">
        <v>0</v>
      </c>
      <c r="CN1724" s="69">
        <v>0</v>
      </c>
      <c r="CO1724" s="89">
        <v>0</v>
      </c>
      <c r="CP1724" s="69">
        <v>0</v>
      </c>
      <c r="CQ1724" s="69">
        <v>0</v>
      </c>
      <c r="CR1724" s="69">
        <v>0</v>
      </c>
      <c r="CS1724" s="69">
        <v>0</v>
      </c>
      <c r="CT1724" s="69">
        <v>0</v>
      </c>
      <c r="CU1724" s="69">
        <v>0</v>
      </c>
      <c r="CV1724" s="69">
        <v>0</v>
      </c>
      <c r="CW1724" s="69">
        <v>0</v>
      </c>
      <c r="CZ1724" s="69">
        <v>0</v>
      </c>
      <c r="DA1724" s="69">
        <v>0</v>
      </c>
      <c r="DB1724" s="69">
        <v>0</v>
      </c>
      <c r="DC1724" s="69">
        <v>0</v>
      </c>
      <c r="DD1724" s="69">
        <v>0</v>
      </c>
      <c r="DE1724" s="69">
        <v>0</v>
      </c>
      <c r="DF1724" s="69">
        <v>0</v>
      </c>
      <c r="DG1724" s="69">
        <v>1</v>
      </c>
      <c r="DI1724" s="69" t="e">
        <v>#N/A</v>
      </c>
      <c r="DJ1724" s="69">
        <v>0</v>
      </c>
      <c r="DK1724" s="69" t="s">
        <v>3805</v>
      </c>
      <c r="DL1724" s="69"/>
      <c r="DM1724" s="69" t="s">
        <v>239</v>
      </c>
      <c r="DN1724" s="69" t="e">
        <f>"造成["&amp;INDEX(Sheet5!$L$2:$L$11,MATCH(BL1724,Sheet5!$J$2:$J$11,0))&amp;":"&amp;BR1724&amp;"*"&amp;BS1724/1000&amp;"]"&amp;INDEX(Sheet5!$I$2:$I$4,MATCH(BR1724,Sheet5!$H$2:$H$4,0))&amp;"的"&amp;INDEX(Sheet5!$K$2:$K$11,MATCH(BL1724,Sheet5!$J$2:$J$11,0))</f>
        <v>#N/A</v>
      </c>
      <c r="DO1724" s="69"/>
      <c r="DP1724" s="69"/>
      <c r="DQ1724" s="69"/>
      <c r="DR1724" s="69" t="e">
        <f t="shared" si="333"/>
        <v>#N/A</v>
      </c>
      <c r="DS1724" s="90" t="e">
        <f>MATCH(A1724,Sheet5!D:D,0)</f>
        <v>#N/A</v>
      </c>
      <c r="DT1724" s="94" t="e">
        <f>MATCH(A1724,Sheet5!F:F,0)</f>
        <v>#N/A</v>
      </c>
      <c r="DU1724" s="69">
        <v>0</v>
      </c>
      <c r="DV1724" s="69">
        <v>0</v>
      </c>
      <c r="DW1724" s="69">
        <v>0</v>
      </c>
      <c r="DX1724" s="69">
        <v>0</v>
      </c>
      <c r="DY1724" s="69">
        <v>0</v>
      </c>
    </row>
    <row r="1725" spans="1:129" ht="14.25">
      <c r="A1725" s="69">
        <f t="shared" si="336"/>
        <v>160004</v>
      </c>
      <c r="B1725" s="69">
        <v>0</v>
      </c>
      <c r="C1725" s="69">
        <v>1</v>
      </c>
      <c r="D1725" s="69" t="s">
        <v>2171</v>
      </c>
      <c r="E1725" s="69" t="s">
        <v>239</v>
      </c>
      <c r="F1725" s="69">
        <v>0</v>
      </c>
      <c r="G1725" s="69">
        <v>1</v>
      </c>
      <c r="H1725" s="69" t="s">
        <v>852</v>
      </c>
      <c r="I1725" s="69">
        <v>1000</v>
      </c>
      <c r="J1725" s="69">
        <v>870</v>
      </c>
      <c r="K1725" s="69">
        <v>1500</v>
      </c>
      <c r="M1725" s="69">
        <v>351</v>
      </c>
      <c r="N1725" s="69" t="s">
        <v>518</v>
      </c>
      <c r="O1725" s="69">
        <v>0</v>
      </c>
      <c r="P1725" s="69">
        <v>6</v>
      </c>
      <c r="Q1725" s="69">
        <v>0</v>
      </c>
      <c r="R1725" s="69">
        <v>1</v>
      </c>
      <c r="S1725" s="69">
        <v>0</v>
      </c>
      <c r="T1725" s="69">
        <v>0</v>
      </c>
      <c r="U1725" s="69">
        <v>0</v>
      </c>
      <c r="V1725" s="69">
        <v>0</v>
      </c>
      <c r="W1725" s="69">
        <v>0</v>
      </c>
      <c r="X1725" s="69">
        <v>5</v>
      </c>
      <c r="Y1725" s="69">
        <v>5</v>
      </c>
      <c r="Z1725" s="69">
        <v>23000</v>
      </c>
      <c r="AA1725" s="69">
        <v>2</v>
      </c>
      <c r="AB1725" s="69">
        <v>31</v>
      </c>
      <c r="AC1725" s="69">
        <v>0</v>
      </c>
      <c r="AD1725" s="69">
        <v>0</v>
      </c>
      <c r="AE1725" s="69">
        <v>0</v>
      </c>
      <c r="AF1725" s="69">
        <v>3</v>
      </c>
      <c r="AG1725" s="69">
        <v>0</v>
      </c>
      <c r="AH1725" s="69">
        <v>10</v>
      </c>
      <c r="AI1725" s="69">
        <v>0</v>
      </c>
      <c r="AJ1725" s="69">
        <v>0</v>
      </c>
      <c r="AK1725" s="69">
        <v>0</v>
      </c>
      <c r="AL1725" s="69">
        <v>0</v>
      </c>
      <c r="AM1725" s="69">
        <v>1</v>
      </c>
      <c r="AN1725" s="69">
        <v>1</v>
      </c>
      <c r="AO1725" s="69">
        <v>0</v>
      </c>
      <c r="AP1725" s="69">
        <v>0</v>
      </c>
      <c r="AQ1725" s="84">
        <v>0</v>
      </c>
      <c r="AR1725" s="69">
        <v>0</v>
      </c>
      <c r="AS1725" s="69">
        <v>0</v>
      </c>
      <c r="AT1725" s="69">
        <v>0</v>
      </c>
      <c r="AU1725" s="69">
        <v>0</v>
      </c>
      <c r="AV1725" s="69">
        <v>0</v>
      </c>
      <c r="AW1725" s="69">
        <v>0</v>
      </c>
      <c r="AX1725" s="69">
        <v>0</v>
      </c>
      <c r="AY1725" s="69">
        <v>0</v>
      </c>
      <c r="AZ1725" s="69">
        <v>0</v>
      </c>
      <c r="BA1725" s="69">
        <v>1</v>
      </c>
      <c r="BB1725" s="69">
        <v>-1</v>
      </c>
      <c r="BC1725" s="69">
        <v>0</v>
      </c>
      <c r="BD1725" s="69">
        <v>0</v>
      </c>
      <c r="BE1725" s="69">
        <v>0</v>
      </c>
      <c r="BF1725" s="69">
        <v>0</v>
      </c>
      <c r="BG1725" s="69">
        <v>0</v>
      </c>
      <c r="BH1725" s="69">
        <v>0</v>
      </c>
      <c r="BI1725" s="69" t="s">
        <v>2172</v>
      </c>
      <c r="BK1725" s="69">
        <v>3</v>
      </c>
      <c r="BL1725" s="69">
        <v>11</v>
      </c>
      <c r="BM1725" s="69">
        <v>1</v>
      </c>
      <c r="BN1725" s="69">
        <v>31</v>
      </c>
      <c r="BO1725" s="89">
        <v>0</v>
      </c>
      <c r="BP1725" s="69">
        <v>3</v>
      </c>
      <c r="BQ1725" s="69">
        <v>1</v>
      </c>
      <c r="BR1725" s="69">
        <v>1</v>
      </c>
      <c r="BS1725" s="69">
        <f t="shared" si="337"/>
        <v>180017</v>
      </c>
      <c r="BT1725" s="69">
        <v>0</v>
      </c>
      <c r="BU1725" s="69">
        <v>2</v>
      </c>
      <c r="BV1725" s="69">
        <v>1000</v>
      </c>
      <c r="BW1725" s="69">
        <v>352</v>
      </c>
      <c r="BY1725" s="69">
        <v>0</v>
      </c>
      <c r="BZ1725" s="69">
        <v>0</v>
      </c>
      <c r="CA1725" s="69">
        <v>31</v>
      </c>
      <c r="CB1725" s="89">
        <v>0</v>
      </c>
      <c r="CC1725" s="69">
        <v>0</v>
      </c>
      <c r="CD1725" s="69">
        <v>0</v>
      </c>
      <c r="CE1725" s="69">
        <v>0</v>
      </c>
      <c r="CF1725" s="69">
        <v>0</v>
      </c>
      <c r="CG1725" s="69">
        <v>0</v>
      </c>
      <c r="CH1725" s="69">
        <v>0</v>
      </c>
      <c r="CI1725" s="69">
        <v>0</v>
      </c>
      <c r="CJ1725" s="69">
        <v>0</v>
      </c>
      <c r="CL1725" s="69">
        <v>0</v>
      </c>
      <c r="CM1725" s="69">
        <v>0</v>
      </c>
      <c r="CN1725" s="69">
        <v>0</v>
      </c>
      <c r="CO1725" s="89">
        <v>0</v>
      </c>
      <c r="CP1725" s="69">
        <v>0</v>
      </c>
      <c r="CQ1725" s="69">
        <v>0</v>
      </c>
      <c r="CR1725" s="69">
        <v>0</v>
      </c>
      <c r="CS1725" s="69">
        <v>0</v>
      </c>
      <c r="CT1725" s="69">
        <v>0</v>
      </c>
      <c r="CU1725" s="69">
        <v>0</v>
      </c>
      <c r="CV1725" s="69">
        <v>0</v>
      </c>
      <c r="CW1725" s="69">
        <v>0</v>
      </c>
      <c r="CZ1725" s="69">
        <v>0</v>
      </c>
      <c r="DA1725" s="69">
        <v>0</v>
      </c>
      <c r="DB1725" s="69">
        <v>0</v>
      </c>
      <c r="DC1725" s="69">
        <v>0</v>
      </c>
      <c r="DD1725" s="69">
        <v>0</v>
      </c>
      <c r="DE1725" s="69">
        <v>0</v>
      </c>
      <c r="DF1725" s="69">
        <v>0</v>
      </c>
      <c r="DG1725" s="69">
        <v>1</v>
      </c>
      <c r="DI1725" s="69" t="e">
        <v>#N/A</v>
      </c>
      <c r="DJ1725" s="69">
        <v>0</v>
      </c>
      <c r="DK1725" s="69" t="s">
        <v>3805</v>
      </c>
      <c r="DL1725" s="69"/>
      <c r="DM1725" s="69" t="s">
        <v>239</v>
      </c>
      <c r="DN1725" s="69" t="e">
        <f>"造成["&amp;INDEX(Sheet5!$L$2:$L$11,MATCH(BL1725,Sheet5!$J$2:$J$11,0))&amp;":"&amp;BR1725&amp;"*"&amp;BS1725/1000&amp;"]"&amp;INDEX(Sheet5!$I$2:$I$4,MATCH(BR1725,Sheet5!$H$2:$H$4,0))&amp;"的"&amp;INDEX(Sheet5!$K$2:$K$11,MATCH(BL1725,Sheet5!$J$2:$J$11,0))</f>
        <v>#N/A</v>
      </c>
      <c r="DO1725" s="69"/>
      <c r="DP1725" s="69"/>
      <c r="DQ1725" s="69"/>
      <c r="DR1725" s="69" t="e">
        <f t="shared" si="333"/>
        <v>#N/A</v>
      </c>
      <c r="DS1725" s="90" t="e">
        <f>MATCH(A1725,Sheet5!D:D,0)</f>
        <v>#N/A</v>
      </c>
      <c r="DT1725" s="94" t="e">
        <f>MATCH(A1725,Sheet5!F:F,0)</f>
        <v>#N/A</v>
      </c>
      <c r="DU1725" s="69">
        <v>0</v>
      </c>
      <c r="DV1725" s="69">
        <v>0</v>
      </c>
      <c r="DW1725" s="69">
        <v>0</v>
      </c>
      <c r="DX1725" s="69">
        <v>0</v>
      </c>
      <c r="DY1725" s="69">
        <v>0</v>
      </c>
    </row>
    <row r="1726" spans="1:129" ht="14.25">
      <c r="A1726" s="69">
        <f t="shared" si="336"/>
        <v>160005</v>
      </c>
      <c r="B1726" s="69">
        <v>0</v>
      </c>
      <c r="C1726" s="69">
        <v>1</v>
      </c>
      <c r="D1726" s="69" t="s">
        <v>2179</v>
      </c>
      <c r="F1726" s="69">
        <v>0</v>
      </c>
      <c r="G1726" s="69">
        <v>1</v>
      </c>
      <c r="H1726" s="69" t="s">
        <v>321</v>
      </c>
      <c r="I1726" s="69">
        <v>300</v>
      </c>
      <c r="J1726" s="69">
        <v>330</v>
      </c>
      <c r="K1726" s="69">
        <v>2000</v>
      </c>
      <c r="M1726" s="69">
        <v>0</v>
      </c>
      <c r="O1726" s="69">
        <v>0</v>
      </c>
      <c r="P1726" s="69">
        <v>2</v>
      </c>
      <c r="Q1726" s="69">
        <v>0</v>
      </c>
      <c r="R1726" s="69">
        <v>1</v>
      </c>
      <c r="S1726" s="69">
        <v>0</v>
      </c>
      <c r="T1726" s="69">
        <v>0</v>
      </c>
      <c r="U1726" s="69">
        <v>0</v>
      </c>
      <c r="V1726" s="69">
        <v>0</v>
      </c>
      <c r="W1726" s="69">
        <v>0</v>
      </c>
      <c r="X1726" s="69">
        <v>0</v>
      </c>
      <c r="Y1726" s="69">
        <v>0</v>
      </c>
      <c r="Z1726" s="69">
        <v>26000</v>
      </c>
      <c r="AA1726" s="69">
        <v>2</v>
      </c>
      <c r="AB1726" s="69">
        <v>16</v>
      </c>
      <c r="AC1726" s="69">
        <v>0</v>
      </c>
      <c r="AD1726" s="69">
        <v>0</v>
      </c>
      <c r="AE1726" s="69">
        <v>0</v>
      </c>
      <c r="AF1726" s="69">
        <v>1</v>
      </c>
      <c r="AG1726" s="69">
        <v>0</v>
      </c>
      <c r="AH1726" s="69">
        <v>10</v>
      </c>
      <c r="AI1726" s="69">
        <v>0</v>
      </c>
      <c r="AJ1726" s="69">
        <v>3</v>
      </c>
      <c r="AK1726" s="69">
        <v>0</v>
      </c>
      <c r="AL1726" s="69">
        <v>0</v>
      </c>
      <c r="AM1726" s="69">
        <v>1</v>
      </c>
      <c r="AN1726" s="69">
        <v>1</v>
      </c>
      <c r="AO1726" s="69">
        <v>1</v>
      </c>
      <c r="AP1726" s="69">
        <v>3</v>
      </c>
      <c r="AQ1726" s="84">
        <v>0</v>
      </c>
      <c r="AR1726" s="69">
        <v>0</v>
      </c>
      <c r="AS1726" s="69">
        <v>0</v>
      </c>
      <c r="AT1726" s="69">
        <v>0</v>
      </c>
      <c r="AU1726" s="69">
        <v>0</v>
      </c>
      <c r="AV1726" s="69">
        <v>0</v>
      </c>
      <c r="AW1726" s="69">
        <v>0</v>
      </c>
      <c r="AX1726" s="69">
        <v>0</v>
      </c>
      <c r="AY1726" s="69">
        <v>0</v>
      </c>
      <c r="AZ1726" s="69">
        <v>0</v>
      </c>
      <c r="BA1726" s="69">
        <v>0</v>
      </c>
      <c r="BB1726" s="69">
        <v>0</v>
      </c>
      <c r="BC1726" s="69">
        <v>0</v>
      </c>
      <c r="BD1726" s="69">
        <v>0</v>
      </c>
      <c r="BE1726" s="69">
        <v>0</v>
      </c>
      <c r="BF1726" s="69">
        <v>0</v>
      </c>
      <c r="BG1726" s="69">
        <v>0</v>
      </c>
      <c r="BH1726" s="69">
        <v>0</v>
      </c>
      <c r="BI1726" s="69" t="s">
        <v>2180</v>
      </c>
      <c r="BK1726" s="69">
        <v>3</v>
      </c>
      <c r="BL1726" s="69">
        <v>2</v>
      </c>
      <c r="BM1726" s="69">
        <v>2</v>
      </c>
      <c r="BN1726" s="69">
        <v>31</v>
      </c>
      <c r="BO1726" s="89" t="s">
        <v>313</v>
      </c>
      <c r="BP1726" s="69">
        <v>3</v>
      </c>
      <c r="BQ1726" s="69">
        <v>10</v>
      </c>
      <c r="BR1726" s="69">
        <v>203</v>
      </c>
      <c r="BS1726" s="69">
        <v>3000</v>
      </c>
      <c r="BT1726" s="69">
        <v>0</v>
      </c>
      <c r="BU1726" s="69">
        <v>0</v>
      </c>
      <c r="BV1726" s="69">
        <v>1000</v>
      </c>
      <c r="BW1726" s="69">
        <v>0</v>
      </c>
      <c r="BY1726" s="69">
        <v>1</v>
      </c>
      <c r="BZ1726" s="69">
        <v>4</v>
      </c>
      <c r="CA1726" s="69">
        <v>31</v>
      </c>
      <c r="CB1726" s="94">
        <f>CB1719+1000</f>
        <v>180017</v>
      </c>
      <c r="CC1726" s="69">
        <v>1</v>
      </c>
      <c r="CD1726" s="69">
        <v>1</v>
      </c>
      <c r="CE1726" s="69">
        <v>1</v>
      </c>
      <c r="CF1726" s="69">
        <v>9999999</v>
      </c>
      <c r="CG1726" s="69">
        <v>0</v>
      </c>
      <c r="CH1726" s="69">
        <v>0</v>
      </c>
      <c r="CI1726" s="69">
        <v>1000</v>
      </c>
      <c r="CJ1726" s="69">
        <v>0</v>
      </c>
      <c r="CL1726" s="69">
        <v>0</v>
      </c>
      <c r="CM1726" s="69">
        <v>0</v>
      </c>
      <c r="CN1726" s="69">
        <v>0</v>
      </c>
      <c r="CO1726" s="89" t="s">
        <v>313</v>
      </c>
      <c r="CP1726" s="69">
        <v>0</v>
      </c>
      <c r="CQ1726" s="69">
        <v>0</v>
      </c>
      <c r="CR1726" s="69">
        <v>0</v>
      </c>
      <c r="CS1726" s="69">
        <v>0</v>
      </c>
      <c r="CT1726" s="69">
        <v>0</v>
      </c>
      <c r="CU1726" s="69">
        <v>0</v>
      </c>
      <c r="CV1726" s="69">
        <v>0</v>
      </c>
      <c r="CW1726" s="69">
        <v>0</v>
      </c>
      <c r="CZ1726" s="69">
        <v>0</v>
      </c>
      <c r="DA1726" s="69">
        <v>0</v>
      </c>
      <c r="DB1726" s="69">
        <v>0</v>
      </c>
      <c r="DC1726" s="69">
        <v>0</v>
      </c>
      <c r="DD1726" s="69">
        <v>0</v>
      </c>
      <c r="DE1726" s="69">
        <v>0</v>
      </c>
      <c r="DF1726" s="69">
        <v>0</v>
      </c>
      <c r="DG1726" s="69">
        <v>1</v>
      </c>
      <c r="DI1726" s="69" t="e">
        <v>#N/A</v>
      </c>
      <c r="DJ1726" s="69">
        <v>0</v>
      </c>
      <c r="DK1726" s="69" t="s">
        <v>3805</v>
      </c>
      <c r="DL1726" s="69"/>
      <c r="DM1726" s="69" t="s">
        <v>239</v>
      </c>
      <c r="DN1726" s="69" t="str">
        <f>"造成["&amp;INDEX(Sheet5!$L$2:$L$11,MATCH(BL1726,Sheet5!$J$2:$J$11,0))&amp;":"&amp;BR1726&amp;"*"&amp;BS1726/1000&amp;"]"&amp;INDEX(Sheet5!$I$2:$I$4,MATCH(BR1726,Sheet5!$H$2:$H$4,0))&amp;"的"&amp;INDEX(Sheet5!$K$2:$K$11,MATCH(BL1726,Sheet5!$J$2:$J$11,0))</f>
        <v>造成[ui.cs_orange:203*3]的物理伤害。</v>
      </c>
      <c r="DO1726" s="69"/>
      <c r="DP1726" s="69"/>
      <c r="DQ1726" s="69"/>
      <c r="DR1726" s="69" t="e">
        <f t="shared" si="333"/>
        <v>#N/A</v>
      </c>
      <c r="DS1726" s="90" t="e">
        <f>MATCH(A1726,Sheet5!D:D,0)</f>
        <v>#N/A</v>
      </c>
      <c r="DT1726" s="94" t="e">
        <f>MATCH(A1726,Sheet5!F:F,0)</f>
        <v>#N/A</v>
      </c>
      <c r="DU1726" s="69">
        <v>0</v>
      </c>
      <c r="DV1726" s="69">
        <v>0</v>
      </c>
      <c r="DW1726" s="69">
        <v>0</v>
      </c>
      <c r="DX1726" s="69">
        <v>0</v>
      </c>
      <c r="DY1726" s="69">
        <v>0</v>
      </c>
    </row>
    <row r="1727" spans="1:129" ht="14.25">
      <c r="A1727" s="69">
        <f t="shared" si="336"/>
        <v>160006</v>
      </c>
      <c r="B1727" s="69">
        <v>0</v>
      </c>
      <c r="C1727" s="69">
        <v>1</v>
      </c>
      <c r="D1727" s="78" t="s">
        <v>1575</v>
      </c>
      <c r="E1727" s="78" t="s">
        <v>1576</v>
      </c>
      <c r="F1727" s="69">
        <v>0</v>
      </c>
      <c r="G1727" s="69">
        <v>1</v>
      </c>
      <c r="H1727" s="69" t="s">
        <v>321</v>
      </c>
      <c r="I1727" s="69">
        <v>2000</v>
      </c>
      <c r="J1727" s="69">
        <v>1620</v>
      </c>
      <c r="K1727" s="69">
        <v>2000</v>
      </c>
      <c r="M1727" s="69">
        <v>0</v>
      </c>
      <c r="N1727" s="69" t="s">
        <v>1578</v>
      </c>
      <c r="O1727" s="69">
        <v>0</v>
      </c>
      <c r="P1727" s="69">
        <v>6</v>
      </c>
      <c r="Q1727" s="69">
        <v>0</v>
      </c>
      <c r="R1727" s="69">
        <v>1</v>
      </c>
      <c r="S1727" s="69">
        <v>0</v>
      </c>
      <c r="T1727" s="69">
        <v>0</v>
      </c>
      <c r="U1727" s="69">
        <v>0</v>
      </c>
      <c r="V1727" s="69">
        <v>0</v>
      </c>
      <c r="W1727" s="69">
        <v>0</v>
      </c>
      <c r="X1727" s="69">
        <v>0</v>
      </c>
      <c r="Y1727" s="69">
        <v>0</v>
      </c>
      <c r="Z1727" s="69">
        <v>11000</v>
      </c>
      <c r="AA1727" s="69">
        <v>1</v>
      </c>
      <c r="AB1727" s="69">
        <v>31</v>
      </c>
      <c r="AC1727" s="69">
        <v>0</v>
      </c>
      <c r="AD1727" s="69">
        <v>0</v>
      </c>
      <c r="AE1727" s="69">
        <v>0</v>
      </c>
      <c r="AF1727" s="69">
        <v>10</v>
      </c>
      <c r="AG1727" s="69">
        <v>0</v>
      </c>
      <c r="AH1727" s="69">
        <v>0</v>
      </c>
      <c r="AI1727" s="69">
        <v>0</v>
      </c>
      <c r="AJ1727" s="69">
        <v>0</v>
      </c>
      <c r="AK1727" s="69">
        <v>0</v>
      </c>
      <c r="AL1727" s="69">
        <v>0</v>
      </c>
      <c r="AM1727" s="69">
        <v>1</v>
      </c>
      <c r="AN1727" s="69">
        <v>1</v>
      </c>
      <c r="AO1727" s="69">
        <v>0</v>
      </c>
      <c r="AP1727" s="69">
        <v>0</v>
      </c>
      <c r="AQ1727" s="84">
        <v>0</v>
      </c>
      <c r="AR1727" s="69">
        <v>0</v>
      </c>
      <c r="AS1727" s="69">
        <v>0</v>
      </c>
      <c r="AT1727" s="69">
        <v>0</v>
      </c>
      <c r="AU1727" s="69">
        <v>0</v>
      </c>
      <c r="AV1727" s="69">
        <v>0</v>
      </c>
      <c r="AW1727" s="69">
        <v>0</v>
      </c>
      <c r="AX1727" s="69">
        <v>0</v>
      </c>
      <c r="AY1727" s="69">
        <v>0</v>
      </c>
      <c r="AZ1727" s="69">
        <v>0</v>
      </c>
      <c r="BA1727" s="69">
        <v>1</v>
      </c>
      <c r="BB1727" s="69">
        <v>-1</v>
      </c>
      <c r="BC1727" s="69">
        <v>0</v>
      </c>
      <c r="BD1727" s="69">
        <v>0</v>
      </c>
      <c r="BE1727" s="69">
        <v>0</v>
      </c>
      <c r="BF1727" s="69">
        <v>0</v>
      </c>
      <c r="BG1727" s="69">
        <v>1000</v>
      </c>
      <c r="BH1727" s="69">
        <v>0</v>
      </c>
      <c r="BI1727" s="69" t="s">
        <v>1579</v>
      </c>
      <c r="BK1727" s="69">
        <v>3</v>
      </c>
      <c r="BL1727" s="69">
        <v>11</v>
      </c>
      <c r="BM1727" s="69">
        <v>1</v>
      </c>
      <c r="BN1727" s="69">
        <v>31</v>
      </c>
      <c r="BO1727" s="89">
        <v>0</v>
      </c>
      <c r="BP1727" s="69">
        <v>6</v>
      </c>
      <c r="BQ1727" s="69">
        <v>1</v>
      </c>
      <c r="BR1727" s="69">
        <v>1</v>
      </c>
      <c r="BS1727" s="69">
        <f t="shared" si="337"/>
        <v>180002</v>
      </c>
      <c r="BT1727" s="69">
        <v>0</v>
      </c>
      <c r="BU1727" s="69">
        <v>0</v>
      </c>
      <c r="BV1727" s="69">
        <v>1000</v>
      </c>
      <c r="BW1727" s="69">
        <v>397</v>
      </c>
      <c r="BY1727" s="69">
        <v>11</v>
      </c>
      <c r="BZ1727" s="69">
        <v>1</v>
      </c>
      <c r="CA1727" s="69">
        <v>31</v>
      </c>
      <c r="CB1727" s="89">
        <v>0</v>
      </c>
      <c r="CC1727" s="69">
        <v>6</v>
      </c>
      <c r="CD1727" s="69">
        <v>1</v>
      </c>
      <c r="CE1727" s="69">
        <v>1</v>
      </c>
      <c r="CF1727" s="69">
        <f>CF1720+1000</f>
        <v>180003</v>
      </c>
      <c r="CG1727" s="69">
        <v>0</v>
      </c>
      <c r="CH1727" s="69">
        <v>0</v>
      </c>
      <c r="CI1727" s="69">
        <v>1000</v>
      </c>
      <c r="CJ1727" s="69">
        <v>0</v>
      </c>
      <c r="CL1727" s="69">
        <v>11</v>
      </c>
      <c r="CM1727" s="69">
        <v>1</v>
      </c>
      <c r="CN1727" s="69">
        <v>1</v>
      </c>
      <c r="CO1727" s="89">
        <v>0</v>
      </c>
      <c r="CP1727" s="69">
        <v>6</v>
      </c>
      <c r="CQ1727" s="69">
        <v>1</v>
      </c>
      <c r="CR1727" s="69">
        <v>1</v>
      </c>
      <c r="CS1727" s="94">
        <f>CS1720+1000</f>
        <v>180002</v>
      </c>
      <c r="CT1727" s="69">
        <v>0</v>
      </c>
      <c r="CU1727" s="69">
        <v>0</v>
      </c>
      <c r="CV1727" s="69">
        <v>1000</v>
      </c>
      <c r="CW1727" s="69">
        <v>0</v>
      </c>
      <c r="CZ1727" s="69">
        <v>0</v>
      </c>
      <c r="DA1727" s="69">
        <v>300</v>
      </c>
      <c r="DB1727" s="69">
        <v>0</v>
      </c>
      <c r="DC1727" s="69">
        <v>0</v>
      </c>
      <c r="DD1727" s="69">
        <v>0</v>
      </c>
      <c r="DE1727" s="69">
        <v>0</v>
      </c>
      <c r="DF1727" s="69">
        <v>0</v>
      </c>
      <c r="DG1727" s="69">
        <v>1</v>
      </c>
      <c r="DI1727" s="69" t="e">
        <f>INDEX(Sheet3!$E$78:$E$1130,MATCH(A1727,Sheet3!$D$78:$D$1130,0))</f>
        <v>#N/A</v>
      </c>
      <c r="DJ1727" s="69">
        <f>IFERROR(DI1727,F1727)</f>
        <v>0</v>
      </c>
      <c r="DK1727" s="69" t="s">
        <v>3805</v>
      </c>
      <c r="DL1727" s="69"/>
      <c r="DM1727" s="69" t="s">
        <v>1581</v>
      </c>
      <c r="DN1727" s="69" t="e">
        <f>"造成["&amp;INDEX(Sheet5!$L$2:$L$11,MATCH(BL1727,Sheet5!$J$2:$J$11,0))&amp;":"&amp;BR1727&amp;"*"&amp;BS1727/1000&amp;"]"&amp;INDEX(Sheet5!$I$2:$I$4,MATCH(BR1727,Sheet5!$H$2:$H$4,0))&amp;"的"&amp;INDEX(Sheet5!$K$2:$K$11,MATCH(BL1727,Sheet5!$J$2:$J$11,0))</f>
        <v>#N/A</v>
      </c>
      <c r="DO1727" s="69"/>
      <c r="DP1727" s="69"/>
      <c r="DQ1727" s="69"/>
      <c r="DR1727" s="69" t="e">
        <f t="shared" si="333"/>
        <v>#N/A</v>
      </c>
      <c r="DS1727" s="90" t="e">
        <f>MATCH(A1727,Sheet5!D:D,0)</f>
        <v>#N/A</v>
      </c>
      <c r="DT1727" s="94" t="e">
        <f>MATCH(A1727,Sheet5!F:F,0)</f>
        <v>#N/A</v>
      </c>
      <c r="DU1727" s="69">
        <v>0</v>
      </c>
      <c r="DV1727" s="69">
        <v>0</v>
      </c>
      <c r="DW1727" s="69">
        <v>0</v>
      </c>
      <c r="DX1727" s="69">
        <v>0</v>
      </c>
      <c r="DY1727" s="69">
        <v>0</v>
      </c>
    </row>
    <row r="1728" spans="1:129" ht="28.5">
      <c r="A1728" s="69">
        <f t="shared" si="336"/>
        <v>160007</v>
      </c>
      <c r="B1728" s="69">
        <v>0</v>
      </c>
      <c r="C1728" s="69">
        <v>1</v>
      </c>
      <c r="D1728" s="78" t="s">
        <v>1588</v>
      </c>
      <c r="E1728" s="78"/>
      <c r="F1728" s="69">
        <v>0</v>
      </c>
      <c r="G1728" s="69">
        <v>1</v>
      </c>
      <c r="I1728" s="69">
        <v>0</v>
      </c>
      <c r="J1728" s="69">
        <v>0</v>
      </c>
      <c r="K1728" s="69">
        <v>0</v>
      </c>
      <c r="M1728" s="69">
        <v>72</v>
      </c>
      <c r="N1728" s="69" t="s">
        <v>518</v>
      </c>
      <c r="O1728" s="69">
        <v>0</v>
      </c>
      <c r="P1728" s="69">
        <v>6</v>
      </c>
      <c r="Q1728" s="69">
        <v>0</v>
      </c>
      <c r="R1728" s="69">
        <v>1</v>
      </c>
      <c r="S1728" s="69">
        <v>0</v>
      </c>
      <c r="T1728" s="69">
        <v>0</v>
      </c>
      <c r="U1728" s="69">
        <v>0</v>
      </c>
      <c r="V1728" s="69">
        <v>0</v>
      </c>
      <c r="W1728" s="69">
        <v>0</v>
      </c>
      <c r="X1728" s="69">
        <v>0</v>
      </c>
      <c r="Y1728" s="69">
        <v>0</v>
      </c>
      <c r="Z1728" s="69">
        <v>60000</v>
      </c>
      <c r="AA1728" s="69">
        <v>1</v>
      </c>
      <c r="AB1728" s="69">
        <v>31</v>
      </c>
      <c r="AC1728" s="69">
        <v>0</v>
      </c>
      <c r="AD1728" s="69">
        <v>0</v>
      </c>
      <c r="AE1728" s="69">
        <v>0</v>
      </c>
      <c r="AF1728" s="69">
        <v>1</v>
      </c>
      <c r="AG1728" s="69">
        <v>0</v>
      </c>
      <c r="AH1728" s="69">
        <v>1</v>
      </c>
      <c r="AI1728" s="69">
        <v>0</v>
      </c>
      <c r="AJ1728" s="69">
        <v>0</v>
      </c>
      <c r="AK1728" s="69">
        <v>0</v>
      </c>
      <c r="AL1728" s="69">
        <v>0</v>
      </c>
      <c r="AM1728" s="69">
        <v>1</v>
      </c>
      <c r="AN1728" s="69">
        <v>1</v>
      </c>
      <c r="AO1728" s="69">
        <v>0</v>
      </c>
      <c r="AP1728" s="69">
        <v>0</v>
      </c>
      <c r="AQ1728" s="84">
        <v>0</v>
      </c>
      <c r="AR1728" s="69">
        <v>0</v>
      </c>
      <c r="AS1728" s="69">
        <v>0</v>
      </c>
      <c r="AT1728" s="69">
        <v>0</v>
      </c>
      <c r="AU1728" s="69">
        <v>0</v>
      </c>
      <c r="AV1728" s="69">
        <v>0</v>
      </c>
      <c r="AW1728" s="69">
        <v>0</v>
      </c>
      <c r="AX1728" s="69">
        <v>0</v>
      </c>
      <c r="AY1728" s="69">
        <v>0</v>
      </c>
      <c r="AZ1728" s="69">
        <v>0</v>
      </c>
      <c r="BA1728" s="69">
        <v>1</v>
      </c>
      <c r="BB1728" s="69">
        <v>-1</v>
      </c>
      <c r="BC1728" s="69">
        <v>0</v>
      </c>
      <c r="BD1728" s="69">
        <v>0</v>
      </c>
      <c r="BE1728" s="69">
        <v>0</v>
      </c>
      <c r="BF1728" s="69">
        <v>0</v>
      </c>
      <c r="BG1728" s="69">
        <v>0</v>
      </c>
      <c r="BH1728" s="69">
        <v>0</v>
      </c>
      <c r="BK1728" s="69">
        <v>3</v>
      </c>
      <c r="BL1728" s="69">
        <v>11</v>
      </c>
      <c r="BM1728" s="69">
        <v>1</v>
      </c>
      <c r="BN1728" s="69">
        <v>31</v>
      </c>
      <c r="BO1728" s="89">
        <v>0</v>
      </c>
      <c r="BP1728" s="69">
        <v>1</v>
      </c>
      <c r="BQ1728" s="69">
        <v>1</v>
      </c>
      <c r="BR1728" s="69">
        <v>1</v>
      </c>
      <c r="BS1728" s="69">
        <f t="shared" si="337"/>
        <v>180015</v>
      </c>
      <c r="BT1728" s="69">
        <v>0</v>
      </c>
      <c r="BU1728" s="69">
        <v>0</v>
      </c>
      <c r="BV1728" s="69">
        <v>1000</v>
      </c>
      <c r="BW1728" s="69">
        <v>73</v>
      </c>
      <c r="BY1728" s="69">
        <v>0</v>
      </c>
      <c r="BZ1728" s="69">
        <v>0</v>
      </c>
      <c r="CA1728" s="69">
        <v>31</v>
      </c>
      <c r="CB1728" s="89">
        <v>0</v>
      </c>
      <c r="CC1728" s="69">
        <v>0</v>
      </c>
      <c r="CD1728" s="69">
        <v>0</v>
      </c>
      <c r="CE1728" s="69">
        <v>0</v>
      </c>
      <c r="CF1728" s="69">
        <v>0</v>
      </c>
      <c r="CG1728" s="69">
        <v>0</v>
      </c>
      <c r="CH1728" s="69">
        <v>0</v>
      </c>
      <c r="CI1728" s="69">
        <v>0</v>
      </c>
      <c r="CJ1728" s="69">
        <v>0</v>
      </c>
      <c r="CL1728" s="69">
        <v>0</v>
      </c>
      <c r="CM1728" s="69">
        <v>0</v>
      </c>
      <c r="CN1728" s="69">
        <v>0</v>
      </c>
      <c r="CO1728" s="89">
        <v>0</v>
      </c>
      <c r="CP1728" s="69">
        <v>0</v>
      </c>
      <c r="CQ1728" s="69">
        <v>0</v>
      </c>
      <c r="CR1728" s="69">
        <v>0</v>
      </c>
      <c r="CS1728" s="69">
        <v>0</v>
      </c>
      <c r="CT1728" s="69">
        <v>0</v>
      </c>
      <c r="CU1728" s="69">
        <v>0</v>
      </c>
      <c r="CV1728" s="69">
        <v>0</v>
      </c>
      <c r="CW1728" s="69">
        <v>0</v>
      </c>
      <c r="CZ1728" s="69">
        <v>294</v>
      </c>
      <c r="DA1728" s="69">
        <v>-79</v>
      </c>
      <c r="DB1728" s="69">
        <v>0</v>
      </c>
      <c r="DC1728" s="69">
        <v>0</v>
      </c>
      <c r="DD1728" s="69">
        <v>0</v>
      </c>
      <c r="DE1728" s="69">
        <v>0</v>
      </c>
      <c r="DF1728" s="69">
        <v>0</v>
      </c>
      <c r="DG1728" s="69">
        <v>1</v>
      </c>
      <c r="DI1728" s="69" t="e">
        <f>INDEX(Sheet3!$E$78:$E$1130,MATCH(A1728,Sheet3!$D$78:$D$1130,0))</f>
        <v>#N/A</v>
      </c>
      <c r="DJ1728" s="69">
        <f>IFERROR(DI1728,F1728)</f>
        <v>0</v>
      </c>
      <c r="DK1728" s="69" t="s">
        <v>1589</v>
      </c>
      <c r="DL1728" s="69"/>
      <c r="DM1728" s="69" t="s">
        <v>239</v>
      </c>
      <c r="DN1728" s="69" t="e">
        <f>"造成["&amp;INDEX(Sheet5!$L$2:$L$11,MATCH(BL1728,Sheet5!$J$2:$J$11,0))&amp;":"&amp;BR1728&amp;"*"&amp;BS1728/1000&amp;"]"&amp;INDEX(Sheet5!$I$2:$I$4,MATCH(BR1728,Sheet5!$H$2:$H$4,0))&amp;"的"&amp;INDEX(Sheet5!$K$2:$K$11,MATCH(BL1728,Sheet5!$J$2:$J$11,0))</f>
        <v>#N/A</v>
      </c>
      <c r="DO1728" s="69"/>
      <c r="DP1728" s="69"/>
      <c r="DQ1728" s="69"/>
      <c r="DR1728" s="69" t="e">
        <f t="shared" si="333"/>
        <v>#N/A</v>
      </c>
      <c r="DS1728" s="90" t="e">
        <f>MATCH(A1728,Sheet5!D:D,0)</f>
        <v>#N/A</v>
      </c>
      <c r="DT1728" s="94" t="e">
        <f>MATCH(A1728,Sheet5!F:F,0)</f>
        <v>#N/A</v>
      </c>
      <c r="DU1728" s="69">
        <v>0</v>
      </c>
      <c r="DV1728" s="69">
        <v>0</v>
      </c>
      <c r="DW1728" s="69">
        <v>0</v>
      </c>
      <c r="DX1728" s="69">
        <v>0</v>
      </c>
      <c r="DY1728" s="69">
        <v>0</v>
      </c>
    </row>
    <row r="1729" spans="1:130" ht="14.25">
      <c r="A1729" s="69">
        <v>160008</v>
      </c>
      <c r="B1729" s="69">
        <v>0</v>
      </c>
      <c r="C1729" s="69">
        <v>1</v>
      </c>
      <c r="D1729" s="78" t="s">
        <v>1111</v>
      </c>
      <c r="E1729" s="78" t="s">
        <v>1112</v>
      </c>
      <c r="F1729" s="69" t="s">
        <v>1113</v>
      </c>
      <c r="G1729" s="69">
        <v>1</v>
      </c>
      <c r="H1729" s="69" t="s">
        <v>321</v>
      </c>
      <c r="I1729" s="69">
        <v>500</v>
      </c>
      <c r="J1729" s="69" t="s">
        <v>989</v>
      </c>
      <c r="K1729" s="69">
        <v>1000</v>
      </c>
      <c r="M1729" s="69">
        <v>0</v>
      </c>
      <c r="N1729" s="69" t="s">
        <v>1114</v>
      </c>
      <c r="O1729" s="69">
        <v>0</v>
      </c>
      <c r="P1729" s="69">
        <v>2</v>
      </c>
      <c r="Q1729" s="69">
        <v>0</v>
      </c>
      <c r="R1729" s="69">
        <v>1</v>
      </c>
      <c r="S1729" s="69">
        <v>0</v>
      </c>
      <c r="T1729" s="69">
        <v>0</v>
      </c>
      <c r="U1729" s="69">
        <v>0</v>
      </c>
      <c r="V1729" s="69">
        <v>0</v>
      </c>
      <c r="W1729" s="69">
        <v>0</v>
      </c>
      <c r="X1729" s="69">
        <v>0</v>
      </c>
      <c r="Y1729" s="69">
        <v>0</v>
      </c>
      <c r="Z1729" s="69">
        <v>3000</v>
      </c>
      <c r="AA1729" s="69">
        <v>2</v>
      </c>
      <c r="AB1729" s="69">
        <v>31</v>
      </c>
      <c r="AC1729" s="69">
        <v>0</v>
      </c>
      <c r="AD1729" s="69">
        <v>0</v>
      </c>
      <c r="AE1729" s="69">
        <v>0</v>
      </c>
      <c r="AF1729" s="69">
        <v>10</v>
      </c>
      <c r="AG1729" s="69">
        <v>0</v>
      </c>
      <c r="AH1729" s="69">
        <v>5</v>
      </c>
      <c r="AI1729" s="69">
        <v>268</v>
      </c>
      <c r="AJ1729" s="69">
        <v>0</v>
      </c>
      <c r="AK1729" s="69">
        <v>0</v>
      </c>
      <c r="AL1729" s="69">
        <v>0</v>
      </c>
      <c r="AM1729" s="69">
        <v>1</v>
      </c>
      <c r="AN1729" s="69">
        <v>1</v>
      </c>
      <c r="AO1729" s="69">
        <v>1</v>
      </c>
      <c r="AP1729" s="69">
        <v>0.5</v>
      </c>
      <c r="AQ1729" s="84">
        <v>25</v>
      </c>
      <c r="AR1729" s="69">
        <v>4</v>
      </c>
      <c r="AS1729" s="69">
        <v>0</v>
      </c>
      <c r="AT1729" s="69">
        <v>0</v>
      </c>
      <c r="AU1729" s="69">
        <v>0</v>
      </c>
      <c r="AV1729" s="69">
        <v>0</v>
      </c>
      <c r="AW1729" s="69">
        <v>0</v>
      </c>
      <c r="AX1729" s="69">
        <v>0</v>
      </c>
      <c r="AY1729" s="69">
        <v>0</v>
      </c>
      <c r="AZ1729" s="69">
        <v>0</v>
      </c>
      <c r="BA1729" s="69">
        <v>0</v>
      </c>
      <c r="BB1729" s="69">
        <v>0</v>
      </c>
      <c r="BC1729" s="69">
        <v>0</v>
      </c>
      <c r="BD1729" s="69">
        <v>0</v>
      </c>
      <c r="BE1729" s="69">
        <v>0</v>
      </c>
      <c r="BF1729" s="69">
        <v>0</v>
      </c>
      <c r="BG1729" s="69">
        <v>0</v>
      </c>
      <c r="BH1729" s="69">
        <v>0</v>
      </c>
      <c r="BI1729" s="69" t="s">
        <v>730</v>
      </c>
      <c r="BK1729" s="69">
        <v>3</v>
      </c>
      <c r="BL1729" s="69">
        <v>5</v>
      </c>
      <c r="BM1729" s="69">
        <v>2</v>
      </c>
      <c r="BN1729" s="69">
        <v>31</v>
      </c>
      <c r="BO1729" s="89">
        <v>0</v>
      </c>
      <c r="BP1729" s="69">
        <v>1</v>
      </c>
      <c r="BQ1729" s="69">
        <v>1</v>
      </c>
      <c r="BR1729" s="69">
        <v>204</v>
      </c>
      <c r="BS1729" s="69">
        <v>1000</v>
      </c>
      <c r="BT1729" s="69">
        <v>0</v>
      </c>
      <c r="BU1729" s="69">
        <v>0</v>
      </c>
      <c r="BV1729" s="69">
        <v>1000</v>
      </c>
      <c r="BW1729" s="69">
        <v>269</v>
      </c>
      <c r="BX1729" s="69" t="s">
        <v>1116</v>
      </c>
      <c r="BY1729" s="69">
        <v>0</v>
      </c>
      <c r="BZ1729" s="69">
        <v>0</v>
      </c>
      <c r="CA1729" s="69">
        <v>31</v>
      </c>
      <c r="CB1729" s="89">
        <v>0</v>
      </c>
      <c r="CC1729" s="69">
        <v>0</v>
      </c>
      <c r="CD1729" s="69">
        <v>0</v>
      </c>
      <c r="CE1729" s="69">
        <v>0</v>
      </c>
      <c r="CF1729" s="69">
        <v>0</v>
      </c>
      <c r="CG1729" s="69">
        <v>0</v>
      </c>
      <c r="CH1729" s="69">
        <v>0</v>
      </c>
      <c r="CI1729" s="69">
        <v>0</v>
      </c>
      <c r="CJ1729" s="69">
        <v>0</v>
      </c>
      <c r="CL1729" s="69">
        <v>0</v>
      </c>
      <c r="CM1729" s="69">
        <v>0</v>
      </c>
      <c r="CN1729" s="69">
        <v>0</v>
      </c>
      <c r="CO1729" s="89">
        <v>0</v>
      </c>
      <c r="CP1729" s="69">
        <v>0</v>
      </c>
      <c r="CQ1729" s="69">
        <v>0</v>
      </c>
      <c r="CR1729" s="69">
        <v>0</v>
      </c>
      <c r="CS1729" s="69">
        <v>0</v>
      </c>
      <c r="CT1729" s="69">
        <v>0</v>
      </c>
      <c r="CU1729" s="69">
        <v>0</v>
      </c>
      <c r="CV1729" s="69">
        <v>0</v>
      </c>
      <c r="CW1729" s="69">
        <v>0</v>
      </c>
      <c r="CZ1729" s="69">
        <v>0</v>
      </c>
      <c r="DA1729" s="69">
        <v>0</v>
      </c>
      <c r="DB1729" s="69">
        <v>0</v>
      </c>
      <c r="DC1729" s="69">
        <v>0</v>
      </c>
      <c r="DD1729" s="69">
        <v>0</v>
      </c>
      <c r="DE1729" s="69">
        <v>0</v>
      </c>
      <c r="DF1729" s="69">
        <v>0</v>
      </c>
      <c r="DG1729" s="69">
        <v>1</v>
      </c>
      <c r="DI1729" s="69" t="e">
        <f>INDEX(Sheet3!$E$78:$E$1130,MATCH(A1729,Sheet3!$D$78:$D$1130,0))</f>
        <v>#N/A</v>
      </c>
      <c r="DJ1729" s="69" t="str">
        <f t="shared" ref="DJ1729" si="338">IFERROR(DI1729,F1729)</f>
        <v>skill_icons.ps_electric_ball</v>
      </c>
      <c r="DK1729" s="69" t="s">
        <v>1117</v>
      </c>
      <c r="DL1729" s="69"/>
      <c r="DM1729" s="69" t="s">
        <v>1120</v>
      </c>
      <c r="DN1729" s="69" t="str">
        <f>"造成["&amp;INDEX(Sheet5!$L$2:$L$11,MATCH(BL1729,Sheet5!$J$2:$J$11,0))&amp;":"&amp;BR1729&amp;"*"&amp;BS1729/1000&amp;"]"&amp;INDEX(Sheet5!$I$2:$I$4,MATCH(BR1729,Sheet5!$H$2:$H$4,0))&amp;"的"&amp;INDEX(Sheet5!$K$2:$K$11,MATCH(BL1729,Sheet5!$J$2:$J$11,0))</f>
        <v>造成[ui.cs_blue:204*1]的雷系伤害。</v>
      </c>
      <c r="DO1729" s="69"/>
      <c r="DP1729" s="69"/>
      <c r="DQ1729" s="69"/>
      <c r="DR1729" s="69" t="e">
        <f t="shared" si="333"/>
        <v>#N/A</v>
      </c>
      <c r="DS1729" s="90" t="e">
        <f>MATCH(A1729,Sheet5!D:D,0)</f>
        <v>#N/A</v>
      </c>
      <c r="DT1729" s="94" t="e">
        <f>MATCH(A1729,Sheet5!F:F,0)</f>
        <v>#N/A</v>
      </c>
      <c r="DU1729" s="69">
        <v>0</v>
      </c>
      <c r="DV1729" s="69">
        <v>0</v>
      </c>
      <c r="DW1729" s="69">
        <v>0</v>
      </c>
      <c r="DX1729" s="69">
        <v>0</v>
      </c>
      <c r="DY1729" s="69">
        <v>0</v>
      </c>
    </row>
    <row r="1730" spans="1:130" ht="17.25">
      <c r="A1730" s="8">
        <v>1906107</v>
      </c>
      <c r="B1730" s="8">
        <v>0</v>
      </c>
      <c r="C1730" s="84">
        <v>1</v>
      </c>
      <c r="D1730" s="169" t="s">
        <v>3806</v>
      </c>
      <c r="E1730" s="84" t="s">
        <v>3473</v>
      </c>
      <c r="F1730" s="84" t="s">
        <v>3474</v>
      </c>
      <c r="G1730" s="84">
        <v>1</v>
      </c>
      <c r="I1730" s="84">
        <v>0</v>
      </c>
      <c r="J1730" s="84">
        <v>0</v>
      </c>
      <c r="K1730" s="84">
        <v>0</v>
      </c>
      <c r="M1730" s="84">
        <v>0</v>
      </c>
      <c r="O1730" s="84">
        <v>0</v>
      </c>
      <c r="P1730" s="84">
        <v>1</v>
      </c>
      <c r="Q1730" s="84">
        <v>0</v>
      </c>
      <c r="R1730" s="84">
        <v>2</v>
      </c>
      <c r="S1730" s="84">
        <v>1048576</v>
      </c>
      <c r="T1730" s="84">
        <v>100</v>
      </c>
      <c r="U1730" s="84">
        <v>1</v>
      </c>
      <c r="V1730" s="84">
        <v>999</v>
      </c>
      <c r="W1730" s="84">
        <v>0</v>
      </c>
      <c r="X1730" s="84">
        <v>0</v>
      </c>
      <c r="Y1730" s="84">
        <v>0</v>
      </c>
      <c r="Z1730" s="84">
        <v>0</v>
      </c>
      <c r="AA1730" s="84">
        <v>1</v>
      </c>
      <c r="AB1730" s="84">
        <v>31</v>
      </c>
      <c r="AC1730" s="84">
        <v>0</v>
      </c>
      <c r="AD1730" s="84">
        <v>0</v>
      </c>
      <c r="AE1730" s="84">
        <v>0</v>
      </c>
      <c r="AF1730" s="84">
        <v>1</v>
      </c>
      <c r="AG1730" s="84">
        <v>0</v>
      </c>
      <c r="AH1730" s="84">
        <v>0</v>
      </c>
      <c r="AI1730" s="84">
        <v>0</v>
      </c>
      <c r="AJ1730" s="84">
        <v>0</v>
      </c>
      <c r="AK1730" s="84">
        <v>0</v>
      </c>
      <c r="AL1730" s="84">
        <v>0</v>
      </c>
      <c r="AM1730" s="84">
        <v>0</v>
      </c>
      <c r="AN1730" s="84">
        <v>0</v>
      </c>
      <c r="AO1730" s="84">
        <v>0</v>
      </c>
      <c r="AP1730" s="84">
        <v>0</v>
      </c>
      <c r="AQ1730" s="84">
        <v>0</v>
      </c>
      <c r="AR1730" s="84">
        <v>0</v>
      </c>
      <c r="AS1730" s="84">
        <v>0</v>
      </c>
      <c r="AT1730" s="84">
        <v>0</v>
      </c>
      <c r="AU1730" s="84">
        <v>0</v>
      </c>
      <c r="AV1730" s="84">
        <v>0</v>
      </c>
      <c r="AW1730" s="84">
        <v>0</v>
      </c>
      <c r="AX1730" s="84">
        <v>0</v>
      </c>
      <c r="AY1730" s="84">
        <v>0</v>
      </c>
      <c r="AZ1730" s="84">
        <v>0</v>
      </c>
      <c r="BA1730" s="84">
        <v>0</v>
      </c>
      <c r="BB1730" s="84">
        <v>0</v>
      </c>
      <c r="BC1730" s="84">
        <v>0</v>
      </c>
      <c r="BD1730" s="69">
        <v>0</v>
      </c>
      <c r="BE1730" s="69">
        <v>0</v>
      </c>
      <c r="BF1730" s="69">
        <v>0</v>
      </c>
      <c r="BG1730" s="84">
        <v>0</v>
      </c>
      <c r="BH1730" s="84">
        <v>0</v>
      </c>
      <c r="BK1730" s="84">
        <v>3</v>
      </c>
      <c r="BL1730" s="84">
        <v>10</v>
      </c>
      <c r="BM1730" s="84">
        <v>1</v>
      </c>
      <c r="BN1730" s="84">
        <v>31</v>
      </c>
      <c r="BO1730" s="102">
        <v>0</v>
      </c>
      <c r="BP1730" s="84">
        <v>1</v>
      </c>
      <c r="BQ1730" s="84">
        <v>1</v>
      </c>
      <c r="BR1730" s="84">
        <v>1</v>
      </c>
      <c r="BS1730" s="84">
        <v>1372127</v>
      </c>
      <c r="BT1730" s="84">
        <v>0</v>
      </c>
      <c r="BU1730" s="84">
        <v>0</v>
      </c>
      <c r="BV1730" s="84">
        <v>1000</v>
      </c>
      <c r="BW1730" s="84">
        <v>8</v>
      </c>
      <c r="BY1730" s="84">
        <v>0</v>
      </c>
      <c r="BZ1730" s="84">
        <v>0</v>
      </c>
      <c r="CA1730" s="84">
        <v>0</v>
      </c>
      <c r="CB1730" s="84">
        <v>0</v>
      </c>
      <c r="CC1730" s="84">
        <v>0</v>
      </c>
      <c r="CD1730" s="84">
        <v>0</v>
      </c>
      <c r="CE1730" s="84">
        <v>0</v>
      </c>
      <c r="CF1730" s="84">
        <v>0</v>
      </c>
      <c r="CG1730" s="84">
        <v>0</v>
      </c>
      <c r="CH1730" s="84">
        <v>0</v>
      </c>
      <c r="CI1730" s="84">
        <v>0</v>
      </c>
      <c r="CJ1730" s="84">
        <v>0</v>
      </c>
      <c r="CL1730" s="84">
        <v>0</v>
      </c>
      <c r="CM1730" s="84">
        <v>0</v>
      </c>
      <c r="CN1730" s="84">
        <v>0</v>
      </c>
      <c r="CO1730" s="102">
        <v>0</v>
      </c>
      <c r="CP1730" s="84">
        <v>0</v>
      </c>
      <c r="CQ1730" s="84">
        <v>0</v>
      </c>
      <c r="CR1730" s="84">
        <v>0</v>
      </c>
      <c r="CS1730" s="84">
        <v>0</v>
      </c>
      <c r="CT1730" s="84">
        <v>0</v>
      </c>
      <c r="CU1730" s="84">
        <v>0</v>
      </c>
      <c r="CV1730" s="84">
        <v>0</v>
      </c>
      <c r="CW1730" s="84">
        <v>0</v>
      </c>
      <c r="CZ1730" s="84">
        <v>0</v>
      </c>
      <c r="DA1730" s="84">
        <v>0</v>
      </c>
      <c r="DB1730" s="84">
        <v>0</v>
      </c>
      <c r="DC1730" s="84">
        <v>0</v>
      </c>
      <c r="DD1730" s="84">
        <v>0</v>
      </c>
      <c r="DE1730" s="84">
        <v>0</v>
      </c>
      <c r="DF1730" s="84">
        <v>0</v>
      </c>
      <c r="DG1730" s="84">
        <v>1</v>
      </c>
      <c r="DI1730" s="84" t="e">
        <f>INDEX(Sheet3!$E$78:$E$1130,MATCH(A1730,Sheet3!$D$78:$D$1130,0))</f>
        <v>#N/A</v>
      </c>
      <c r="DJ1730" s="84"/>
      <c r="DK1730" s="84"/>
      <c r="DL1730" s="133"/>
      <c r="DM1730" s="84" t="s">
        <v>3476</v>
      </c>
      <c r="DN1730" s="69" t="e">
        <f>"造成["&amp;INDEX(Sheet5!$L$2:$L$11,MATCH(BL1730,Sheet5!$J$2:$J$11,0))&amp;":"&amp;BR1730&amp;"*"&amp;BS1730/1000&amp;"]"&amp;INDEX(Sheet5!$I$2:$I$4,MATCH(BR1730,Sheet5!$H$2:$H$4,0))&amp;"的"&amp;INDEX(Sheet5!$K$2:$K$11,MATCH(BL1730,Sheet5!$J$2:$J$11,0))</f>
        <v>#N/A</v>
      </c>
      <c r="DO1730" s="84" t="e">
        <f>"造成["&amp;INDEX(Sheet5!$L$2:$L$11,MATCH(BY1730,Sheet5!$J$2:$J$11,0))&amp;":"&amp;CE1730&amp;"*"&amp;CF1730/1000&amp;"]"&amp;INDEX(Sheet5!$I$2:$I$4,MATCH(CE1730,Sheet5!$H$2:$H$4,0))&amp;"的"&amp;INDEX(Sheet5!$K$2:$K$11,MATCH(BY1730,Sheet5!$J$2:$J$11,0))</f>
        <v>#N/A</v>
      </c>
      <c r="DP1730" s="84"/>
      <c r="DQ1730" s="84"/>
      <c r="DR1730" s="84" t="e">
        <f t="shared" si="333"/>
        <v>#N/A</v>
      </c>
      <c r="DS1730" s="56" t="e">
        <f>MATCH(A1730,Sheet5!D:D,0)</f>
        <v>#N/A</v>
      </c>
      <c r="DT1730" s="104" t="e">
        <f>MATCH(A1730,Sheet5!F:F,0)</f>
        <v>#N/A</v>
      </c>
      <c r="DU1730" s="84">
        <v>0</v>
      </c>
      <c r="DV1730" s="84">
        <v>0</v>
      </c>
      <c r="DW1730" s="84">
        <v>0</v>
      </c>
      <c r="DX1730" s="84">
        <v>0</v>
      </c>
      <c r="DY1730" s="84">
        <v>0</v>
      </c>
    </row>
    <row r="1731" spans="1:130" ht="17.25">
      <c r="A1731" s="8">
        <v>1906108</v>
      </c>
      <c r="B1731" s="8">
        <v>0</v>
      </c>
      <c r="C1731" s="118">
        <v>1</v>
      </c>
      <c r="D1731" s="78" t="s">
        <v>3807</v>
      </c>
      <c r="E1731" s="69" t="str">
        <f>"DES_"&amp;D1731</f>
        <v>DES_stone_skin_potion</v>
      </c>
      <c r="F1731" s="118" t="s">
        <v>1878</v>
      </c>
      <c r="G1731" s="118">
        <v>1</v>
      </c>
      <c r="H1731" s="118"/>
      <c r="I1731" s="118">
        <v>0</v>
      </c>
      <c r="J1731" s="118">
        <v>0</v>
      </c>
      <c r="K1731" s="118">
        <v>0</v>
      </c>
      <c r="L1731" s="118"/>
      <c r="M1731" s="118">
        <v>0</v>
      </c>
      <c r="N1731" s="118"/>
      <c r="O1731" s="118">
        <v>0</v>
      </c>
      <c r="P1731" s="118">
        <v>1</v>
      </c>
      <c r="Q1731" s="118">
        <v>0</v>
      </c>
      <c r="R1731" s="118">
        <v>2</v>
      </c>
      <c r="S1731" s="118">
        <v>32768</v>
      </c>
      <c r="T1731" s="118">
        <v>100</v>
      </c>
      <c r="U1731" s="118">
        <v>0</v>
      </c>
      <c r="V1731" s="118">
        <v>0</v>
      </c>
      <c r="W1731" s="118">
        <v>0</v>
      </c>
      <c r="X1731" s="118">
        <v>0</v>
      </c>
      <c r="Y1731" s="118">
        <v>0</v>
      </c>
      <c r="Z1731" s="118">
        <v>0</v>
      </c>
      <c r="AA1731" s="118">
        <v>2</v>
      </c>
      <c r="AB1731" s="118">
        <v>31</v>
      </c>
      <c r="AC1731" s="118">
        <v>0</v>
      </c>
      <c r="AD1731" s="118">
        <v>0</v>
      </c>
      <c r="AE1731" s="118">
        <v>0</v>
      </c>
      <c r="AF1731" s="118">
        <v>1</v>
      </c>
      <c r="AG1731" s="118">
        <v>0</v>
      </c>
      <c r="AH1731" s="118">
        <v>25</v>
      </c>
      <c r="AI1731" s="118">
        <v>0</v>
      </c>
      <c r="AJ1731" s="118">
        <v>3</v>
      </c>
      <c r="AK1731" s="118">
        <v>0</v>
      </c>
      <c r="AL1731" s="118">
        <v>0</v>
      </c>
      <c r="AM1731" s="118">
        <v>0</v>
      </c>
      <c r="AN1731" s="118">
        <v>0</v>
      </c>
      <c r="AO1731" s="118">
        <v>0</v>
      </c>
      <c r="AP1731" s="118">
        <v>0</v>
      </c>
      <c r="AQ1731" s="120">
        <v>0</v>
      </c>
      <c r="AR1731" s="118">
        <v>0</v>
      </c>
      <c r="AS1731" s="118">
        <v>0</v>
      </c>
      <c r="AT1731" s="118">
        <v>0</v>
      </c>
      <c r="AU1731" s="118">
        <v>0</v>
      </c>
      <c r="AV1731" s="118">
        <v>0</v>
      </c>
      <c r="AW1731" s="118">
        <v>0</v>
      </c>
      <c r="AX1731" s="118">
        <v>0</v>
      </c>
      <c r="AY1731" s="118">
        <v>0</v>
      </c>
      <c r="AZ1731" s="118">
        <v>0</v>
      </c>
      <c r="BA1731" s="118">
        <v>0</v>
      </c>
      <c r="BB1731" s="118">
        <v>0</v>
      </c>
      <c r="BC1731" s="118">
        <v>0</v>
      </c>
      <c r="BD1731" s="69">
        <v>0</v>
      </c>
      <c r="BE1731" s="69">
        <v>0</v>
      </c>
      <c r="BF1731" s="69">
        <v>0</v>
      </c>
      <c r="BG1731" s="118">
        <v>0</v>
      </c>
      <c r="BH1731" s="118">
        <v>0</v>
      </c>
      <c r="BI1731" s="118"/>
      <c r="BJ1731" s="118"/>
      <c r="BK1731" s="118">
        <v>3</v>
      </c>
      <c r="BL1731" s="69">
        <v>0</v>
      </c>
      <c r="BM1731" s="69">
        <v>0</v>
      </c>
      <c r="BN1731" s="69">
        <v>0</v>
      </c>
      <c r="BO1731" s="69">
        <v>0</v>
      </c>
      <c r="BP1731" s="69">
        <v>0</v>
      </c>
      <c r="BQ1731" s="69">
        <v>0</v>
      </c>
      <c r="BR1731" s="69">
        <v>0</v>
      </c>
      <c r="BS1731" s="69">
        <v>0</v>
      </c>
      <c r="BT1731" s="69">
        <v>0</v>
      </c>
      <c r="BU1731" s="69">
        <v>0</v>
      </c>
      <c r="BV1731" s="69">
        <v>1000</v>
      </c>
      <c r="BW1731" s="118">
        <v>1277</v>
      </c>
      <c r="BX1731" s="118"/>
      <c r="BY1731" s="118">
        <v>0</v>
      </c>
      <c r="BZ1731" s="118">
        <v>0</v>
      </c>
      <c r="CA1731" s="118">
        <v>0</v>
      </c>
      <c r="CB1731" s="118">
        <v>0</v>
      </c>
      <c r="CC1731" s="118">
        <v>0</v>
      </c>
      <c r="CD1731" s="118">
        <v>0</v>
      </c>
      <c r="CE1731" s="118">
        <v>0</v>
      </c>
      <c r="CF1731" s="118">
        <v>0</v>
      </c>
      <c r="CG1731" s="118">
        <v>0</v>
      </c>
      <c r="CH1731" s="118">
        <v>0</v>
      </c>
      <c r="CI1731" s="118">
        <v>0</v>
      </c>
      <c r="CJ1731" s="118">
        <v>0</v>
      </c>
      <c r="CK1731" s="118"/>
      <c r="CL1731" s="118">
        <v>0</v>
      </c>
      <c r="CM1731" s="118">
        <v>0</v>
      </c>
      <c r="CN1731" s="118">
        <v>0</v>
      </c>
      <c r="CO1731" s="118">
        <v>0</v>
      </c>
      <c r="CP1731" s="118">
        <v>0</v>
      </c>
      <c r="CQ1731" s="118">
        <v>0</v>
      </c>
      <c r="CR1731" s="118">
        <v>0</v>
      </c>
      <c r="CS1731" s="118">
        <v>0</v>
      </c>
      <c r="CT1731" s="118">
        <v>0</v>
      </c>
      <c r="CU1731" s="118">
        <v>0</v>
      </c>
      <c r="CV1731" s="118">
        <v>0</v>
      </c>
      <c r="CW1731" s="118">
        <v>0</v>
      </c>
      <c r="CX1731" s="118"/>
      <c r="CY1731" s="118"/>
      <c r="CZ1731" s="118">
        <v>0</v>
      </c>
      <c r="DA1731" s="118">
        <v>0</v>
      </c>
      <c r="DB1731" s="118">
        <v>2.5</v>
      </c>
      <c r="DC1731" s="118">
        <v>0</v>
      </c>
      <c r="DD1731" s="118">
        <v>0</v>
      </c>
      <c r="DE1731" s="118">
        <v>0</v>
      </c>
      <c r="DF1731" s="118">
        <v>0</v>
      </c>
      <c r="DG1731" s="118">
        <v>1</v>
      </c>
      <c r="DH1731" s="118"/>
      <c r="DI1731" s="118"/>
      <c r="DJ1731" s="118"/>
      <c r="DK1731" s="122"/>
      <c r="DL1731" s="122"/>
      <c r="DM1731" s="118"/>
      <c r="DN1731" s="69" t="e">
        <f>"造成["&amp;INDEX(Sheet5!$L$2:$L$11,MATCH(BL1731,Sheet5!$J$2:$J$11,0))&amp;":"&amp;BR1731&amp;"*"&amp;BS1731/1000&amp;"]"&amp;INDEX(Sheet5!$I$2:$I$4,MATCH(BR1731,Sheet5!$H$2:$H$4,0))&amp;"的"&amp;INDEX(Sheet5!$K$2:$K$11,MATCH(BL1731,Sheet5!$J$2:$J$11,0))</f>
        <v>#N/A</v>
      </c>
      <c r="DO1731" s="118"/>
      <c r="DP1731" s="118"/>
      <c r="DQ1731" s="118"/>
      <c r="DR1731" s="118"/>
      <c r="DS1731" s="118"/>
      <c r="DT1731" s="123" t="e">
        <f>MATCH(A1725,[7]Sheet5!F:F,0)</f>
        <v>#N/A</v>
      </c>
      <c r="DU1731" s="118"/>
      <c r="DV1731" s="118"/>
      <c r="DW1731" s="118"/>
      <c r="DX1731" s="118"/>
      <c r="DY1731" s="118"/>
      <c r="DZ1731" s="118"/>
    </row>
    <row r="1732" spans="1:130" ht="17.25">
      <c r="A1732" s="8">
        <v>1906109</v>
      </c>
      <c r="B1732" s="8">
        <v>0</v>
      </c>
      <c r="C1732" s="118">
        <v>1</v>
      </c>
      <c r="D1732" s="78" t="s">
        <v>3808</v>
      </c>
      <c r="E1732" s="69" t="str">
        <f>"DES_"&amp;D1732</f>
        <v>DES_bait_potion</v>
      </c>
      <c r="F1732" s="118" t="s">
        <v>1878</v>
      </c>
      <c r="G1732" s="118">
        <v>1</v>
      </c>
      <c r="H1732" s="118"/>
      <c r="I1732" s="118">
        <v>0</v>
      </c>
      <c r="J1732" s="118">
        <v>0</v>
      </c>
      <c r="K1732" s="118">
        <v>0</v>
      </c>
      <c r="L1732" s="118"/>
      <c r="M1732" s="118">
        <v>0</v>
      </c>
      <c r="N1732" s="118"/>
      <c r="O1732" s="118">
        <v>0</v>
      </c>
      <c r="P1732" s="118">
        <v>1</v>
      </c>
      <c r="Q1732" s="118">
        <v>0</v>
      </c>
      <c r="R1732" s="118">
        <v>2</v>
      </c>
      <c r="S1732" s="118">
        <v>32768</v>
      </c>
      <c r="T1732" s="118">
        <v>100</v>
      </c>
      <c r="U1732" s="118">
        <v>0</v>
      </c>
      <c r="V1732" s="118">
        <v>0</v>
      </c>
      <c r="W1732" s="118">
        <v>0</v>
      </c>
      <c r="X1732" s="118">
        <v>0</v>
      </c>
      <c r="Y1732" s="118">
        <v>0</v>
      </c>
      <c r="Z1732" s="118">
        <v>0</v>
      </c>
      <c r="AA1732" s="118">
        <v>2</v>
      </c>
      <c r="AB1732" s="118">
        <v>31</v>
      </c>
      <c r="AC1732" s="118">
        <v>0</v>
      </c>
      <c r="AD1732" s="118">
        <v>0</v>
      </c>
      <c r="AE1732" s="118">
        <v>0</v>
      </c>
      <c r="AF1732" s="118">
        <v>1</v>
      </c>
      <c r="AG1732" s="118">
        <v>0</v>
      </c>
      <c r="AH1732" s="118">
        <v>25</v>
      </c>
      <c r="AI1732" s="118">
        <v>0</v>
      </c>
      <c r="AJ1732" s="118">
        <v>3</v>
      </c>
      <c r="AK1732" s="118">
        <v>0</v>
      </c>
      <c r="AL1732" s="118">
        <v>0</v>
      </c>
      <c r="AM1732" s="118">
        <v>0</v>
      </c>
      <c r="AN1732" s="118">
        <v>0</v>
      </c>
      <c r="AO1732" s="118">
        <v>0</v>
      </c>
      <c r="AP1732" s="118">
        <v>0</v>
      </c>
      <c r="AQ1732" s="120">
        <v>0</v>
      </c>
      <c r="AR1732" s="118">
        <v>0</v>
      </c>
      <c r="AS1732" s="118">
        <v>0</v>
      </c>
      <c r="AT1732" s="118">
        <v>0</v>
      </c>
      <c r="AU1732" s="118">
        <v>0</v>
      </c>
      <c r="AV1732" s="118">
        <v>0</v>
      </c>
      <c r="AW1732" s="118">
        <v>0</v>
      </c>
      <c r="AX1732" s="118">
        <v>0</v>
      </c>
      <c r="AY1732" s="118">
        <v>0</v>
      </c>
      <c r="AZ1732" s="118">
        <v>0</v>
      </c>
      <c r="BA1732" s="118">
        <v>0</v>
      </c>
      <c r="BB1732" s="118">
        <v>0</v>
      </c>
      <c r="BC1732" s="118">
        <v>0</v>
      </c>
      <c r="BD1732" s="69">
        <v>0</v>
      </c>
      <c r="BE1732" s="69">
        <v>0</v>
      </c>
      <c r="BF1732" s="69">
        <v>0</v>
      </c>
      <c r="BG1732" s="118">
        <v>0</v>
      </c>
      <c r="BH1732" s="118">
        <v>0</v>
      </c>
      <c r="BI1732" s="118"/>
      <c r="BJ1732" s="118"/>
      <c r="BK1732" s="118">
        <v>3</v>
      </c>
      <c r="BL1732" s="69">
        <v>0</v>
      </c>
      <c r="BM1732" s="69">
        <v>0</v>
      </c>
      <c r="BN1732" s="69">
        <v>0</v>
      </c>
      <c r="BO1732" s="69">
        <v>0</v>
      </c>
      <c r="BP1732" s="69">
        <v>0</v>
      </c>
      <c r="BQ1732" s="69">
        <v>0</v>
      </c>
      <c r="BR1732" s="69">
        <v>0</v>
      </c>
      <c r="BS1732" s="69">
        <v>0</v>
      </c>
      <c r="BT1732" s="69">
        <v>0</v>
      </c>
      <c r="BU1732" s="69">
        <v>0</v>
      </c>
      <c r="BV1732" s="69">
        <v>1000</v>
      </c>
      <c r="BW1732" s="118">
        <v>1277</v>
      </c>
      <c r="BX1732" s="118"/>
      <c r="BY1732" s="118">
        <v>0</v>
      </c>
      <c r="BZ1732" s="118">
        <v>0</v>
      </c>
      <c r="CA1732" s="118">
        <v>0</v>
      </c>
      <c r="CB1732" s="118">
        <v>0</v>
      </c>
      <c r="CC1732" s="118">
        <v>0</v>
      </c>
      <c r="CD1732" s="118">
        <v>0</v>
      </c>
      <c r="CE1732" s="118">
        <v>0</v>
      </c>
      <c r="CF1732" s="118">
        <v>0</v>
      </c>
      <c r="CG1732" s="118">
        <v>0</v>
      </c>
      <c r="CH1732" s="118">
        <v>0</v>
      </c>
      <c r="CI1732" s="118">
        <v>0</v>
      </c>
      <c r="CJ1732" s="118">
        <v>0</v>
      </c>
      <c r="CK1732" s="118"/>
      <c r="CL1732" s="118">
        <v>0</v>
      </c>
      <c r="CM1732" s="118">
        <v>0</v>
      </c>
      <c r="CN1732" s="118">
        <v>0</v>
      </c>
      <c r="CO1732" s="118">
        <v>0</v>
      </c>
      <c r="CP1732" s="118">
        <v>0</v>
      </c>
      <c r="CQ1732" s="118">
        <v>0</v>
      </c>
      <c r="CR1732" s="118">
        <v>0</v>
      </c>
      <c r="CS1732" s="118">
        <v>0</v>
      </c>
      <c r="CT1732" s="118">
        <v>0</v>
      </c>
      <c r="CU1732" s="118">
        <v>0</v>
      </c>
      <c r="CV1732" s="118">
        <v>0</v>
      </c>
      <c r="CW1732" s="118">
        <v>0</v>
      </c>
      <c r="CX1732" s="118"/>
      <c r="CY1732" s="118"/>
      <c r="CZ1732" s="118">
        <v>0</v>
      </c>
      <c r="DA1732" s="118">
        <v>0</v>
      </c>
      <c r="DB1732" s="118">
        <v>2.5</v>
      </c>
      <c r="DC1732" s="118">
        <v>0</v>
      </c>
      <c r="DD1732" s="118">
        <v>0</v>
      </c>
      <c r="DE1732" s="118">
        <v>0</v>
      </c>
      <c r="DF1732" s="118">
        <v>0</v>
      </c>
      <c r="DG1732" s="118">
        <v>1</v>
      </c>
      <c r="DH1732" s="118"/>
      <c r="DI1732" s="118"/>
      <c r="DJ1732" s="118"/>
      <c r="DK1732" s="122"/>
      <c r="DL1732" s="122"/>
      <c r="DM1732" s="118"/>
      <c r="DN1732" s="69" t="e">
        <f>"造成["&amp;INDEX(Sheet5!$L$2:$L$11,MATCH(BL1732,Sheet5!$J$2:$J$11,0))&amp;":"&amp;BR1732&amp;"*"&amp;BS1732/1000&amp;"]"&amp;INDEX(Sheet5!$I$2:$I$4,MATCH(BR1732,Sheet5!$H$2:$H$4,0))&amp;"的"&amp;INDEX(Sheet5!$K$2:$K$11,MATCH(BL1732,Sheet5!$J$2:$J$11,0))</f>
        <v>#N/A</v>
      </c>
      <c r="DO1732" s="118"/>
      <c r="DP1732" s="118"/>
      <c r="DQ1732" s="118"/>
      <c r="DR1732" s="118"/>
      <c r="DS1732" s="118"/>
      <c r="DT1732" s="123" t="e">
        <f>MATCH(A1726,[7]Sheet5!F:F,0)</f>
        <v>#N/A</v>
      </c>
      <c r="DU1732" s="118"/>
      <c r="DV1732" s="118"/>
      <c r="DW1732" s="118"/>
      <c r="DX1732" s="118"/>
      <c r="DY1732" s="118"/>
      <c r="DZ1732" s="118"/>
    </row>
    <row r="1733" spans="1:130" ht="17.25">
      <c r="A1733" s="8">
        <v>1906110</v>
      </c>
      <c r="B1733" s="8">
        <v>0</v>
      </c>
      <c r="C1733" s="118">
        <v>1</v>
      </c>
      <c r="D1733" s="78" t="s">
        <v>3809</v>
      </c>
      <c r="E1733" s="69" t="str">
        <f>"DES_"&amp;D1733</f>
        <v>DES_light_potion</v>
      </c>
      <c r="F1733" s="118" t="s">
        <v>1878</v>
      </c>
      <c r="G1733" s="118">
        <v>1</v>
      </c>
      <c r="H1733" s="118"/>
      <c r="I1733" s="118">
        <v>0</v>
      </c>
      <c r="J1733" s="118">
        <v>0</v>
      </c>
      <c r="K1733" s="118">
        <v>0</v>
      </c>
      <c r="L1733" s="118"/>
      <c r="M1733" s="118">
        <v>0</v>
      </c>
      <c r="N1733" s="118"/>
      <c r="O1733" s="118">
        <v>0</v>
      </c>
      <c r="P1733" s="118">
        <v>1</v>
      </c>
      <c r="Q1733" s="118">
        <v>0</v>
      </c>
      <c r="R1733" s="118">
        <v>2</v>
      </c>
      <c r="S1733" s="118">
        <v>32768</v>
      </c>
      <c r="T1733" s="118">
        <v>100</v>
      </c>
      <c r="U1733" s="118">
        <v>0</v>
      </c>
      <c r="V1733" s="118">
        <v>0</v>
      </c>
      <c r="W1733" s="118">
        <v>0</v>
      </c>
      <c r="X1733" s="118">
        <v>0</v>
      </c>
      <c r="Y1733" s="118">
        <v>0</v>
      </c>
      <c r="Z1733" s="118">
        <v>0</v>
      </c>
      <c r="AA1733" s="118">
        <v>2</v>
      </c>
      <c r="AB1733" s="118">
        <v>31</v>
      </c>
      <c r="AC1733" s="118">
        <v>0</v>
      </c>
      <c r="AD1733" s="118">
        <v>0</v>
      </c>
      <c r="AE1733" s="118">
        <v>0</v>
      </c>
      <c r="AF1733" s="118">
        <v>1</v>
      </c>
      <c r="AG1733" s="118">
        <v>0</v>
      </c>
      <c r="AH1733" s="118">
        <v>25</v>
      </c>
      <c r="AI1733" s="118">
        <v>0</v>
      </c>
      <c r="AJ1733" s="118">
        <v>3</v>
      </c>
      <c r="AK1733" s="118">
        <v>0</v>
      </c>
      <c r="AL1733" s="118">
        <v>0</v>
      </c>
      <c r="AM1733" s="118">
        <v>0</v>
      </c>
      <c r="AN1733" s="118">
        <v>0</v>
      </c>
      <c r="AO1733" s="118">
        <v>0</v>
      </c>
      <c r="AP1733" s="118">
        <v>0</v>
      </c>
      <c r="AQ1733" s="120">
        <v>0</v>
      </c>
      <c r="AR1733" s="118">
        <v>0</v>
      </c>
      <c r="AS1733" s="118">
        <v>0</v>
      </c>
      <c r="AT1733" s="118">
        <v>0</v>
      </c>
      <c r="AU1733" s="118">
        <v>0</v>
      </c>
      <c r="AV1733" s="118">
        <v>0</v>
      </c>
      <c r="AW1733" s="118">
        <v>0</v>
      </c>
      <c r="AX1733" s="118">
        <v>0</v>
      </c>
      <c r="AY1733" s="118">
        <v>0</v>
      </c>
      <c r="AZ1733" s="118">
        <v>0</v>
      </c>
      <c r="BA1733" s="118">
        <v>0</v>
      </c>
      <c r="BB1733" s="118">
        <v>0</v>
      </c>
      <c r="BC1733" s="118">
        <v>0</v>
      </c>
      <c r="BD1733" s="69">
        <v>0</v>
      </c>
      <c r="BE1733" s="69">
        <v>0</v>
      </c>
      <c r="BF1733" s="69">
        <v>0</v>
      </c>
      <c r="BG1733" s="118">
        <v>0</v>
      </c>
      <c r="BH1733" s="118">
        <v>0</v>
      </c>
      <c r="BI1733" s="118"/>
      <c r="BJ1733" s="118"/>
      <c r="BK1733" s="118">
        <v>3</v>
      </c>
      <c r="BL1733" s="69">
        <v>0</v>
      </c>
      <c r="BM1733" s="69">
        <v>0</v>
      </c>
      <c r="BN1733" s="69">
        <v>0</v>
      </c>
      <c r="BO1733" s="69">
        <v>0</v>
      </c>
      <c r="BP1733" s="69">
        <v>0</v>
      </c>
      <c r="BQ1733" s="69">
        <v>0</v>
      </c>
      <c r="BR1733" s="69">
        <v>0</v>
      </c>
      <c r="BS1733" s="69">
        <v>0</v>
      </c>
      <c r="BT1733" s="69">
        <v>0</v>
      </c>
      <c r="BU1733" s="69">
        <v>0</v>
      </c>
      <c r="BV1733" s="69">
        <v>1000</v>
      </c>
      <c r="BW1733" s="118">
        <v>1277</v>
      </c>
      <c r="BX1733" s="118"/>
      <c r="BY1733" s="118">
        <v>0</v>
      </c>
      <c r="BZ1733" s="118">
        <v>0</v>
      </c>
      <c r="CA1733" s="118">
        <v>0</v>
      </c>
      <c r="CB1733" s="118">
        <v>0</v>
      </c>
      <c r="CC1733" s="118">
        <v>0</v>
      </c>
      <c r="CD1733" s="118">
        <v>0</v>
      </c>
      <c r="CE1733" s="118">
        <v>0</v>
      </c>
      <c r="CF1733" s="118">
        <v>0</v>
      </c>
      <c r="CG1733" s="118">
        <v>0</v>
      </c>
      <c r="CH1733" s="118">
        <v>0</v>
      </c>
      <c r="CI1733" s="118">
        <v>0</v>
      </c>
      <c r="CJ1733" s="118">
        <v>0</v>
      </c>
      <c r="CK1733" s="118"/>
      <c r="CL1733" s="118">
        <v>0</v>
      </c>
      <c r="CM1733" s="118">
        <v>0</v>
      </c>
      <c r="CN1733" s="118">
        <v>0</v>
      </c>
      <c r="CO1733" s="118">
        <v>0</v>
      </c>
      <c r="CP1733" s="118">
        <v>0</v>
      </c>
      <c r="CQ1733" s="118">
        <v>0</v>
      </c>
      <c r="CR1733" s="118">
        <v>0</v>
      </c>
      <c r="CS1733" s="118">
        <v>0</v>
      </c>
      <c r="CT1733" s="118">
        <v>0</v>
      </c>
      <c r="CU1733" s="118">
        <v>0</v>
      </c>
      <c r="CV1733" s="118">
        <v>0</v>
      </c>
      <c r="CW1733" s="118">
        <v>0</v>
      </c>
      <c r="CX1733" s="118"/>
      <c r="CY1733" s="118"/>
      <c r="CZ1733" s="118">
        <v>0</v>
      </c>
      <c r="DA1733" s="118">
        <v>0</v>
      </c>
      <c r="DB1733" s="118">
        <v>2.5</v>
      </c>
      <c r="DC1733" s="118">
        <v>0</v>
      </c>
      <c r="DD1733" s="118">
        <v>0</v>
      </c>
      <c r="DE1733" s="118">
        <v>0</v>
      </c>
      <c r="DF1733" s="118">
        <v>0</v>
      </c>
      <c r="DG1733" s="118">
        <v>1</v>
      </c>
      <c r="DH1733" s="118"/>
      <c r="DI1733" s="118"/>
      <c r="DJ1733" s="118"/>
      <c r="DK1733" s="122"/>
      <c r="DL1733" s="122"/>
      <c r="DM1733" s="118"/>
      <c r="DN1733" s="69" t="e">
        <f>"造成["&amp;INDEX(Sheet5!$L$2:$L$11,MATCH(BL1733,Sheet5!$J$2:$J$11,0))&amp;":"&amp;BR1733&amp;"*"&amp;BS1733/1000&amp;"]"&amp;INDEX(Sheet5!$I$2:$I$4,MATCH(BR1733,Sheet5!$H$2:$H$4,0))&amp;"的"&amp;INDEX(Sheet5!$K$2:$K$11,MATCH(BL1733,Sheet5!$J$2:$J$11,0))</f>
        <v>#N/A</v>
      </c>
      <c r="DO1733" s="118"/>
      <c r="DP1733" s="118"/>
      <c r="DQ1733" s="118"/>
      <c r="DR1733" s="118"/>
      <c r="DS1733" s="118"/>
      <c r="DT1733" s="123" t="e">
        <f>MATCH(A1727,[7]Sheet5!F:F,0)</f>
        <v>#N/A</v>
      </c>
      <c r="DU1733" s="118"/>
      <c r="DV1733" s="118"/>
      <c r="DW1733" s="118"/>
      <c r="DX1733" s="118"/>
      <c r="DY1733" s="118"/>
      <c r="DZ1733" s="118"/>
    </row>
    <row r="1734" spans="1:130" ht="17.25">
      <c r="A1734" s="8">
        <v>1906111</v>
      </c>
      <c r="B1734" s="8">
        <v>0</v>
      </c>
      <c r="C1734" s="118">
        <v>1</v>
      </c>
      <c r="D1734" s="78" t="s">
        <v>3810</v>
      </c>
      <c r="E1734" s="69" t="str">
        <f>"DES_"&amp;D1734</f>
        <v>DES_feather_potion</v>
      </c>
      <c r="F1734" s="118" t="s">
        <v>1878</v>
      </c>
      <c r="G1734" s="118">
        <v>1</v>
      </c>
      <c r="H1734" s="118"/>
      <c r="I1734" s="118">
        <v>0</v>
      </c>
      <c r="J1734" s="118">
        <v>0</v>
      </c>
      <c r="K1734" s="118">
        <v>0</v>
      </c>
      <c r="L1734" s="118"/>
      <c r="M1734" s="118">
        <v>0</v>
      </c>
      <c r="N1734" s="118"/>
      <c r="O1734" s="118">
        <v>0</v>
      </c>
      <c r="P1734" s="118">
        <v>1</v>
      </c>
      <c r="Q1734" s="118">
        <v>0</v>
      </c>
      <c r="R1734" s="118">
        <v>2</v>
      </c>
      <c r="S1734" s="118">
        <v>524288</v>
      </c>
      <c r="T1734" s="118">
        <v>100</v>
      </c>
      <c r="U1734" s="118">
        <v>4</v>
      </c>
      <c r="V1734" s="118">
        <v>0</v>
      </c>
      <c r="W1734" s="118">
        <v>0</v>
      </c>
      <c r="X1734" s="118">
        <v>0</v>
      </c>
      <c r="Y1734" s="118">
        <v>0</v>
      </c>
      <c r="Z1734" s="118">
        <v>0</v>
      </c>
      <c r="AA1734" s="118">
        <v>2</v>
      </c>
      <c r="AB1734" s="118">
        <v>31</v>
      </c>
      <c r="AC1734" s="118">
        <v>0</v>
      </c>
      <c r="AD1734" s="118">
        <v>0</v>
      </c>
      <c r="AE1734" s="118">
        <v>0</v>
      </c>
      <c r="AF1734" s="118">
        <v>1</v>
      </c>
      <c r="AG1734" s="118">
        <v>0</v>
      </c>
      <c r="AH1734" s="118">
        <v>25</v>
      </c>
      <c r="AI1734" s="118">
        <v>0</v>
      </c>
      <c r="AJ1734" s="118">
        <v>3</v>
      </c>
      <c r="AK1734" s="118">
        <v>0</v>
      </c>
      <c r="AL1734" s="118">
        <v>0</v>
      </c>
      <c r="AM1734" s="118">
        <v>0</v>
      </c>
      <c r="AN1734" s="118">
        <v>0</v>
      </c>
      <c r="AO1734" s="118">
        <v>0</v>
      </c>
      <c r="AP1734" s="118">
        <v>0</v>
      </c>
      <c r="AQ1734" s="120">
        <v>0</v>
      </c>
      <c r="AR1734" s="118">
        <v>0</v>
      </c>
      <c r="AS1734" s="118">
        <v>0</v>
      </c>
      <c r="AT1734" s="118">
        <v>0</v>
      </c>
      <c r="AU1734" s="118">
        <v>0</v>
      </c>
      <c r="AV1734" s="118">
        <v>0</v>
      </c>
      <c r="AW1734" s="118">
        <v>0</v>
      </c>
      <c r="AX1734" s="118">
        <v>0</v>
      </c>
      <c r="AY1734" s="118">
        <v>0</v>
      </c>
      <c r="AZ1734" s="118">
        <v>0</v>
      </c>
      <c r="BA1734" s="118">
        <v>0</v>
      </c>
      <c r="BB1734" s="118">
        <v>0</v>
      </c>
      <c r="BC1734" s="118">
        <v>0</v>
      </c>
      <c r="BD1734" s="69">
        <v>0</v>
      </c>
      <c r="BE1734" s="69">
        <v>0</v>
      </c>
      <c r="BF1734" s="69">
        <v>0</v>
      </c>
      <c r="BG1734" s="118">
        <v>0</v>
      </c>
      <c r="BH1734" s="118">
        <v>0</v>
      </c>
      <c r="BI1734" s="118"/>
      <c r="BJ1734" s="118"/>
      <c r="BK1734" s="118">
        <v>3</v>
      </c>
      <c r="BL1734" s="69">
        <v>0</v>
      </c>
      <c r="BM1734" s="69">
        <v>0</v>
      </c>
      <c r="BN1734" s="69">
        <v>0</v>
      </c>
      <c r="BO1734" s="69">
        <v>0</v>
      </c>
      <c r="BP1734" s="69">
        <v>0</v>
      </c>
      <c r="BQ1734" s="69">
        <v>0</v>
      </c>
      <c r="BR1734" s="69">
        <v>0</v>
      </c>
      <c r="BS1734" s="69">
        <v>0</v>
      </c>
      <c r="BT1734" s="69">
        <v>0</v>
      </c>
      <c r="BU1734" s="69">
        <v>0</v>
      </c>
      <c r="BV1734" s="69">
        <v>1000</v>
      </c>
      <c r="BW1734" s="118">
        <v>1277</v>
      </c>
      <c r="BX1734" s="118"/>
      <c r="BY1734" s="118">
        <v>0</v>
      </c>
      <c r="BZ1734" s="118">
        <v>0</v>
      </c>
      <c r="CA1734" s="118">
        <v>0</v>
      </c>
      <c r="CB1734" s="118">
        <v>0</v>
      </c>
      <c r="CC1734" s="118">
        <v>0</v>
      </c>
      <c r="CD1734" s="118">
        <v>0</v>
      </c>
      <c r="CE1734" s="118">
        <v>0</v>
      </c>
      <c r="CF1734" s="118">
        <v>0</v>
      </c>
      <c r="CG1734" s="118">
        <v>0</v>
      </c>
      <c r="CH1734" s="118">
        <v>0</v>
      </c>
      <c r="CI1734" s="118">
        <v>0</v>
      </c>
      <c r="CJ1734" s="118">
        <v>0</v>
      </c>
      <c r="CK1734" s="118"/>
      <c r="CL1734" s="118">
        <v>0</v>
      </c>
      <c r="CM1734" s="118">
        <v>0</v>
      </c>
      <c r="CN1734" s="118">
        <v>0</v>
      </c>
      <c r="CO1734" s="118">
        <v>0</v>
      </c>
      <c r="CP1734" s="118">
        <v>0</v>
      </c>
      <c r="CQ1734" s="118">
        <v>0</v>
      </c>
      <c r="CR1734" s="118">
        <v>0</v>
      </c>
      <c r="CS1734" s="118">
        <v>0</v>
      </c>
      <c r="CT1734" s="118">
        <v>0</v>
      </c>
      <c r="CU1734" s="118">
        <v>0</v>
      </c>
      <c r="CV1734" s="118">
        <v>0</v>
      </c>
      <c r="CW1734" s="118">
        <v>0</v>
      </c>
      <c r="CX1734" s="118"/>
      <c r="CY1734" s="118"/>
      <c r="CZ1734" s="118">
        <v>0</v>
      </c>
      <c r="DA1734" s="118">
        <v>0</v>
      </c>
      <c r="DB1734" s="118">
        <v>2.5</v>
      </c>
      <c r="DC1734" s="118">
        <v>0</v>
      </c>
      <c r="DD1734" s="118">
        <v>0</v>
      </c>
      <c r="DE1734" s="118">
        <v>0</v>
      </c>
      <c r="DF1734" s="118">
        <v>0</v>
      </c>
      <c r="DG1734" s="118">
        <v>1</v>
      </c>
      <c r="DH1734" s="118"/>
      <c r="DI1734" s="118"/>
      <c r="DJ1734" s="118"/>
      <c r="DK1734" s="122"/>
      <c r="DL1734" s="122"/>
      <c r="DM1734" s="118"/>
      <c r="DN1734" s="69" t="e">
        <f>"造成["&amp;INDEX(Sheet5!$L$2:$L$11,MATCH(BL1734,Sheet5!$J$2:$J$11,0))&amp;":"&amp;BR1734&amp;"*"&amp;BS1734/1000&amp;"]"&amp;INDEX(Sheet5!$I$2:$I$4,MATCH(BR1734,Sheet5!$H$2:$H$4,0))&amp;"的"&amp;INDEX(Sheet5!$K$2:$K$11,MATCH(BL1734,Sheet5!$J$2:$J$11,0))</f>
        <v>#N/A</v>
      </c>
      <c r="DO1734" s="118"/>
      <c r="DP1734" s="118"/>
      <c r="DQ1734" s="118"/>
      <c r="DR1734" s="118"/>
      <c r="DS1734" s="118"/>
      <c r="DT1734" s="123" t="e">
        <f>MATCH(A1728,[7]Sheet5!F:F,0)</f>
        <v>#N/A</v>
      </c>
      <c r="DU1734" s="118"/>
      <c r="DV1734" s="118"/>
      <c r="DW1734" s="118"/>
      <c r="DX1734" s="118"/>
      <c r="DY1734" s="118"/>
      <c r="DZ1734" s="118"/>
    </row>
    <row r="1735" spans="1:130" ht="17.25">
      <c r="A1735" s="8">
        <v>1906114</v>
      </c>
      <c r="B1735" s="8">
        <v>0</v>
      </c>
      <c r="C1735" s="118">
        <v>1</v>
      </c>
      <c r="D1735" s="78" t="s">
        <v>3811</v>
      </c>
      <c r="E1735" s="69" t="str">
        <f t="shared" ref="E1735:E1742" si="339">"DES_"&amp;D1735</f>
        <v>DES_bloodthirsty_potion</v>
      </c>
      <c r="F1735" s="118" t="s">
        <v>1878</v>
      </c>
      <c r="G1735" s="118">
        <v>1</v>
      </c>
      <c r="H1735" s="118"/>
      <c r="I1735" s="118">
        <v>0</v>
      </c>
      <c r="J1735" s="118">
        <v>0</v>
      </c>
      <c r="K1735" s="118">
        <v>0</v>
      </c>
      <c r="L1735" s="118"/>
      <c r="M1735" s="118">
        <v>0</v>
      </c>
      <c r="N1735" s="118"/>
      <c r="O1735" s="118">
        <v>0</v>
      </c>
      <c r="P1735" s="118">
        <v>1</v>
      </c>
      <c r="Q1735" s="118">
        <v>0</v>
      </c>
      <c r="R1735" s="118">
        <v>2</v>
      </c>
      <c r="S1735" s="118">
        <v>256</v>
      </c>
      <c r="T1735" s="118">
        <v>100</v>
      </c>
      <c r="U1735" s="118">
        <v>40</v>
      </c>
      <c r="V1735" s="118">
        <v>0</v>
      </c>
      <c r="W1735" s="118">
        <v>0</v>
      </c>
      <c r="X1735" s="118">
        <v>0</v>
      </c>
      <c r="Y1735" s="118">
        <v>0</v>
      </c>
      <c r="Z1735" s="118">
        <v>0</v>
      </c>
      <c r="AA1735" s="118">
        <v>2</v>
      </c>
      <c r="AB1735" s="118">
        <v>31</v>
      </c>
      <c r="AC1735" s="118">
        <v>0</v>
      </c>
      <c r="AD1735" s="118">
        <v>0</v>
      </c>
      <c r="AE1735" s="118">
        <v>0</v>
      </c>
      <c r="AF1735" s="118">
        <v>1</v>
      </c>
      <c r="AG1735" s="118">
        <v>0</v>
      </c>
      <c r="AH1735" s="118">
        <v>25</v>
      </c>
      <c r="AI1735" s="118">
        <v>0</v>
      </c>
      <c r="AJ1735" s="118">
        <v>3</v>
      </c>
      <c r="AK1735" s="118">
        <v>0</v>
      </c>
      <c r="AL1735" s="118">
        <v>0</v>
      </c>
      <c r="AM1735" s="118">
        <v>0</v>
      </c>
      <c r="AN1735" s="118">
        <v>0</v>
      </c>
      <c r="AO1735" s="118">
        <v>0</v>
      </c>
      <c r="AP1735" s="118">
        <v>0</v>
      </c>
      <c r="AQ1735" s="120">
        <v>0</v>
      </c>
      <c r="AR1735" s="118">
        <v>0</v>
      </c>
      <c r="AS1735" s="118">
        <v>0</v>
      </c>
      <c r="AT1735" s="118">
        <v>0</v>
      </c>
      <c r="AU1735" s="118">
        <v>0</v>
      </c>
      <c r="AV1735" s="118">
        <v>0</v>
      </c>
      <c r="AW1735" s="118">
        <v>0</v>
      </c>
      <c r="AX1735" s="118">
        <v>0</v>
      </c>
      <c r="AY1735" s="118">
        <v>0</v>
      </c>
      <c r="AZ1735" s="118">
        <v>0</v>
      </c>
      <c r="BA1735" s="118">
        <v>0</v>
      </c>
      <c r="BB1735" s="118">
        <v>0</v>
      </c>
      <c r="BC1735" s="118">
        <v>0</v>
      </c>
      <c r="BD1735" s="69">
        <v>0</v>
      </c>
      <c r="BE1735" s="69">
        <v>0</v>
      </c>
      <c r="BF1735" s="69">
        <v>0</v>
      </c>
      <c r="BG1735" s="118">
        <v>0</v>
      </c>
      <c r="BH1735" s="118">
        <v>0</v>
      </c>
      <c r="BI1735" s="118"/>
      <c r="BJ1735" s="118"/>
      <c r="BK1735" s="118">
        <v>3</v>
      </c>
      <c r="BL1735" s="69">
        <v>0</v>
      </c>
      <c r="BM1735" s="69">
        <v>0</v>
      </c>
      <c r="BN1735" s="69">
        <v>0</v>
      </c>
      <c r="BO1735" s="69">
        <v>0</v>
      </c>
      <c r="BP1735" s="69">
        <v>0</v>
      </c>
      <c r="BQ1735" s="69">
        <v>0</v>
      </c>
      <c r="BR1735" s="69">
        <v>0</v>
      </c>
      <c r="BS1735" s="69">
        <v>0</v>
      </c>
      <c r="BT1735" s="69">
        <v>0</v>
      </c>
      <c r="BU1735" s="69">
        <v>0</v>
      </c>
      <c r="BV1735" s="69">
        <v>1000</v>
      </c>
      <c r="BW1735" s="118">
        <v>1277</v>
      </c>
      <c r="BX1735" s="118"/>
      <c r="BY1735" s="118">
        <v>0</v>
      </c>
      <c r="BZ1735" s="118">
        <v>0</v>
      </c>
      <c r="CA1735" s="118">
        <v>0</v>
      </c>
      <c r="CB1735" s="118">
        <v>0</v>
      </c>
      <c r="CC1735" s="118">
        <v>0</v>
      </c>
      <c r="CD1735" s="118">
        <v>0</v>
      </c>
      <c r="CE1735" s="118">
        <v>0</v>
      </c>
      <c r="CF1735" s="118">
        <v>0</v>
      </c>
      <c r="CG1735" s="118">
        <v>0</v>
      </c>
      <c r="CH1735" s="118">
        <v>0</v>
      </c>
      <c r="CI1735" s="118">
        <v>0</v>
      </c>
      <c r="CJ1735" s="118">
        <v>0</v>
      </c>
      <c r="CK1735" s="118"/>
      <c r="CL1735" s="118">
        <v>0</v>
      </c>
      <c r="CM1735" s="118">
        <v>0</v>
      </c>
      <c r="CN1735" s="118">
        <v>0</v>
      </c>
      <c r="CO1735" s="118">
        <v>0</v>
      </c>
      <c r="CP1735" s="118">
        <v>0</v>
      </c>
      <c r="CQ1735" s="118">
        <v>0</v>
      </c>
      <c r="CR1735" s="118">
        <v>0</v>
      </c>
      <c r="CS1735" s="118">
        <v>0</v>
      </c>
      <c r="CT1735" s="118">
        <v>0</v>
      </c>
      <c r="CU1735" s="118">
        <v>0</v>
      </c>
      <c r="CV1735" s="118">
        <v>0</v>
      </c>
      <c r="CW1735" s="118">
        <v>0</v>
      </c>
      <c r="CX1735" s="118"/>
      <c r="CY1735" s="118"/>
      <c r="CZ1735" s="118">
        <v>0</v>
      </c>
      <c r="DA1735" s="118">
        <v>0</v>
      </c>
      <c r="DB1735" s="118">
        <v>2.5</v>
      </c>
      <c r="DC1735" s="118">
        <v>0</v>
      </c>
      <c r="DD1735" s="118">
        <v>0</v>
      </c>
      <c r="DE1735" s="118">
        <v>0</v>
      </c>
      <c r="DF1735" s="118">
        <v>0</v>
      </c>
      <c r="DG1735" s="118">
        <v>1</v>
      </c>
      <c r="DH1735" s="118"/>
      <c r="DI1735" s="118"/>
      <c r="DJ1735" s="118"/>
      <c r="DK1735" s="122"/>
      <c r="DL1735" s="122"/>
      <c r="DM1735" s="118"/>
      <c r="DN1735" s="69" t="e">
        <f>"造成["&amp;INDEX(Sheet5!$L$2:$L$11,MATCH(BL1735,Sheet5!$J$2:$J$11,0))&amp;":"&amp;BR1735&amp;"*"&amp;BS1735/1000&amp;"]"&amp;INDEX(Sheet5!$I$2:$I$4,MATCH(BR1735,Sheet5!$H$2:$H$4,0))&amp;"的"&amp;INDEX(Sheet5!$K$2:$K$11,MATCH(BL1735,Sheet5!$J$2:$J$11,0))</f>
        <v>#N/A</v>
      </c>
      <c r="DO1735" s="118"/>
      <c r="DP1735" s="118"/>
      <c r="DQ1735" s="118"/>
      <c r="DR1735" s="118"/>
      <c r="DS1735" s="118"/>
      <c r="DT1735" s="123" t="e">
        <f>MATCH(A1731,[7]Sheet5!F:F,0)</f>
        <v>#N/A</v>
      </c>
      <c r="DU1735" s="118"/>
      <c r="DV1735" s="118"/>
      <c r="DW1735" s="118"/>
      <c r="DX1735" s="118"/>
      <c r="DY1735" s="118"/>
      <c r="DZ1735" s="118"/>
    </row>
    <row r="1736" spans="1:130" ht="17.25">
      <c r="A1736" s="8">
        <v>1906116</v>
      </c>
      <c r="B1736" s="8">
        <v>0</v>
      </c>
      <c r="C1736" s="118">
        <v>1</v>
      </c>
      <c r="D1736" s="78" t="s">
        <v>3812</v>
      </c>
      <c r="E1736" s="69" t="str">
        <f t="shared" si="339"/>
        <v>DES_burning_potion</v>
      </c>
      <c r="F1736" s="118" t="s">
        <v>1878</v>
      </c>
      <c r="G1736" s="118">
        <v>1</v>
      </c>
      <c r="H1736" s="118"/>
      <c r="I1736" s="118">
        <v>0</v>
      </c>
      <c r="J1736" s="118">
        <v>0</v>
      </c>
      <c r="K1736" s="118">
        <v>0</v>
      </c>
      <c r="L1736" s="118"/>
      <c r="M1736" s="118">
        <v>0</v>
      </c>
      <c r="N1736" s="118"/>
      <c r="O1736" s="118">
        <v>0</v>
      </c>
      <c r="P1736" s="118">
        <v>1</v>
      </c>
      <c r="Q1736" s="118">
        <v>0</v>
      </c>
      <c r="R1736" s="118">
        <v>2</v>
      </c>
      <c r="S1736" s="118">
        <v>2560</v>
      </c>
      <c r="T1736" s="118">
        <v>20</v>
      </c>
      <c r="U1736" s="118">
        <v>0</v>
      </c>
      <c r="V1736" s="118">
        <v>0</v>
      </c>
      <c r="W1736" s="118">
        <v>0</v>
      </c>
      <c r="X1736" s="118">
        <v>0</v>
      </c>
      <c r="Y1736" s="118">
        <v>0</v>
      </c>
      <c r="Z1736" s="118">
        <v>0</v>
      </c>
      <c r="AA1736" s="118">
        <v>2</v>
      </c>
      <c r="AB1736" s="118">
        <v>31</v>
      </c>
      <c r="AC1736" s="118">
        <v>0</v>
      </c>
      <c r="AD1736" s="118">
        <v>0</v>
      </c>
      <c r="AE1736" s="118">
        <v>0</v>
      </c>
      <c r="AF1736" s="118">
        <v>1</v>
      </c>
      <c r="AG1736" s="118">
        <v>0</v>
      </c>
      <c r="AH1736" s="118">
        <v>25</v>
      </c>
      <c r="AI1736" s="118">
        <v>0</v>
      </c>
      <c r="AJ1736" s="118">
        <v>3</v>
      </c>
      <c r="AK1736" s="118">
        <v>0</v>
      </c>
      <c r="AL1736" s="118">
        <v>0</v>
      </c>
      <c r="AM1736" s="118">
        <v>0</v>
      </c>
      <c r="AN1736" s="118">
        <v>0</v>
      </c>
      <c r="AO1736" s="118">
        <v>0</v>
      </c>
      <c r="AP1736" s="118">
        <v>0</v>
      </c>
      <c r="AQ1736" s="120">
        <v>0</v>
      </c>
      <c r="AR1736" s="118">
        <v>0</v>
      </c>
      <c r="AS1736" s="118">
        <v>0</v>
      </c>
      <c r="AT1736" s="118">
        <v>0</v>
      </c>
      <c r="AU1736" s="118">
        <v>0</v>
      </c>
      <c r="AV1736" s="118">
        <v>0</v>
      </c>
      <c r="AW1736" s="118">
        <v>0</v>
      </c>
      <c r="AX1736" s="118">
        <v>0</v>
      </c>
      <c r="AY1736" s="118">
        <v>0</v>
      </c>
      <c r="AZ1736" s="118">
        <v>0</v>
      </c>
      <c r="BA1736" s="118">
        <v>0</v>
      </c>
      <c r="BB1736" s="118">
        <v>0</v>
      </c>
      <c r="BC1736" s="118">
        <v>0</v>
      </c>
      <c r="BD1736" s="69">
        <v>0</v>
      </c>
      <c r="BE1736" s="69">
        <v>0</v>
      </c>
      <c r="BF1736" s="69">
        <v>0</v>
      </c>
      <c r="BG1736" s="118">
        <v>0</v>
      </c>
      <c r="BH1736" s="118">
        <v>0</v>
      </c>
      <c r="BI1736" s="118"/>
      <c r="BJ1736" s="118"/>
      <c r="BK1736" s="118">
        <v>3</v>
      </c>
      <c r="BL1736" s="69">
        <v>10</v>
      </c>
      <c r="BM1736" s="69">
        <v>2</v>
      </c>
      <c r="BN1736" s="69">
        <v>31</v>
      </c>
      <c r="BO1736" s="69">
        <v>0</v>
      </c>
      <c r="BP1736" s="69">
        <v>1</v>
      </c>
      <c r="BQ1736" s="69">
        <v>1</v>
      </c>
      <c r="BR1736" s="69">
        <v>1</v>
      </c>
      <c r="BS1736" s="8">
        <v>1906201</v>
      </c>
      <c r="BT1736" s="69">
        <v>0</v>
      </c>
      <c r="BU1736" s="69">
        <v>0</v>
      </c>
      <c r="BV1736" s="69">
        <v>1000</v>
      </c>
      <c r="BW1736" s="118">
        <v>1277</v>
      </c>
      <c r="BX1736" s="118"/>
      <c r="BY1736" s="118">
        <v>0</v>
      </c>
      <c r="BZ1736" s="118">
        <v>0</v>
      </c>
      <c r="CA1736" s="118">
        <v>0</v>
      </c>
      <c r="CB1736" s="118">
        <v>0</v>
      </c>
      <c r="CC1736" s="118">
        <v>0</v>
      </c>
      <c r="CD1736" s="118">
        <v>0</v>
      </c>
      <c r="CE1736" s="118">
        <v>0</v>
      </c>
      <c r="CF1736" s="118">
        <v>0</v>
      </c>
      <c r="CG1736" s="118">
        <v>0</v>
      </c>
      <c r="CH1736" s="118">
        <v>0</v>
      </c>
      <c r="CI1736" s="118">
        <v>0</v>
      </c>
      <c r="CJ1736" s="118">
        <v>0</v>
      </c>
      <c r="CK1736" s="118"/>
      <c r="CL1736" s="118">
        <v>0</v>
      </c>
      <c r="CM1736" s="118">
        <v>0</v>
      </c>
      <c r="CN1736" s="118">
        <v>0</v>
      </c>
      <c r="CO1736" s="118">
        <v>0</v>
      </c>
      <c r="CP1736" s="118">
        <v>0</v>
      </c>
      <c r="CQ1736" s="118">
        <v>0</v>
      </c>
      <c r="CR1736" s="118">
        <v>0</v>
      </c>
      <c r="CS1736" s="118">
        <v>0</v>
      </c>
      <c r="CT1736" s="118">
        <v>0</v>
      </c>
      <c r="CU1736" s="118">
        <v>0</v>
      </c>
      <c r="CV1736" s="118">
        <v>0</v>
      </c>
      <c r="CW1736" s="118">
        <v>0</v>
      </c>
      <c r="CX1736" s="118"/>
      <c r="CY1736" s="118"/>
      <c r="CZ1736" s="118">
        <v>0</v>
      </c>
      <c r="DA1736" s="118">
        <v>0</v>
      </c>
      <c r="DB1736" s="118">
        <v>2.5</v>
      </c>
      <c r="DC1736" s="118">
        <v>0</v>
      </c>
      <c r="DD1736" s="118">
        <v>0</v>
      </c>
      <c r="DE1736" s="118">
        <v>0</v>
      </c>
      <c r="DF1736" s="118">
        <v>0</v>
      </c>
      <c r="DG1736" s="118">
        <v>1</v>
      </c>
      <c r="DH1736" s="118"/>
      <c r="DI1736" s="118"/>
      <c r="DJ1736" s="118"/>
      <c r="DK1736" s="122"/>
      <c r="DL1736" s="122"/>
      <c r="DM1736" s="118"/>
      <c r="DN1736" s="69" t="e">
        <f>"造成["&amp;INDEX(Sheet5!$L$2:$L$11,MATCH(BL1736,Sheet5!$J$2:$J$11,0))&amp;":"&amp;BR1736&amp;"*"&amp;BS1736/1000&amp;"]"&amp;INDEX(Sheet5!$I$2:$I$4,MATCH(BR1736,Sheet5!$H$2:$H$4,0))&amp;"的"&amp;INDEX(Sheet5!$K$2:$K$11,MATCH(BL1736,Sheet5!$J$2:$J$11,0))</f>
        <v>#N/A</v>
      </c>
      <c r="DO1736" s="118"/>
      <c r="DP1736" s="118"/>
      <c r="DQ1736" s="118"/>
      <c r="DR1736" s="118"/>
      <c r="DS1736" s="118"/>
      <c r="DT1736" s="123" t="e">
        <f>MATCH(A1732,[7]Sheet5!F:F,0)</f>
        <v>#N/A</v>
      </c>
      <c r="DU1736" s="118"/>
      <c r="DV1736" s="118"/>
      <c r="DW1736" s="118"/>
      <c r="DX1736" s="118"/>
      <c r="DY1736" s="118"/>
      <c r="DZ1736" s="118"/>
    </row>
    <row r="1737" spans="1:130" ht="17.25">
      <c r="A1737" s="8">
        <v>1906118</v>
      </c>
      <c r="B1737" s="8">
        <v>0</v>
      </c>
      <c r="C1737" s="118">
        <v>1</v>
      </c>
      <c r="D1737" s="78" t="s">
        <v>3813</v>
      </c>
      <c r="E1737" s="69" t="str">
        <f t="shared" si="339"/>
        <v>DES_petrifaction_potion</v>
      </c>
      <c r="F1737" s="118" t="s">
        <v>1878</v>
      </c>
      <c r="G1737" s="118">
        <v>1</v>
      </c>
      <c r="H1737" s="118"/>
      <c r="I1737" s="118">
        <v>0</v>
      </c>
      <c r="J1737" s="118">
        <v>0</v>
      </c>
      <c r="K1737" s="118">
        <v>0</v>
      </c>
      <c r="L1737" s="118"/>
      <c r="M1737" s="118">
        <v>0</v>
      </c>
      <c r="N1737" s="118"/>
      <c r="O1737" s="118">
        <v>0</v>
      </c>
      <c r="P1737" s="118">
        <v>1</v>
      </c>
      <c r="Q1737" s="118">
        <v>0</v>
      </c>
      <c r="R1737" s="118">
        <v>2</v>
      </c>
      <c r="S1737" s="118">
        <v>2560</v>
      </c>
      <c r="T1737" s="118">
        <v>20</v>
      </c>
      <c r="U1737" s="118">
        <v>0</v>
      </c>
      <c r="V1737" s="118">
        <v>0</v>
      </c>
      <c r="W1737" s="118">
        <v>0</v>
      </c>
      <c r="X1737" s="118">
        <v>0</v>
      </c>
      <c r="Y1737" s="118">
        <v>0</v>
      </c>
      <c r="Z1737" s="118">
        <v>0</v>
      </c>
      <c r="AA1737" s="118">
        <v>2</v>
      </c>
      <c r="AB1737" s="118">
        <v>31</v>
      </c>
      <c r="AC1737" s="118">
        <v>0</v>
      </c>
      <c r="AD1737" s="118">
        <v>0</v>
      </c>
      <c r="AE1737" s="118">
        <v>0</v>
      </c>
      <c r="AF1737" s="118">
        <v>1</v>
      </c>
      <c r="AG1737" s="118">
        <v>0</v>
      </c>
      <c r="AH1737" s="118">
        <v>25</v>
      </c>
      <c r="AI1737" s="118">
        <v>0</v>
      </c>
      <c r="AJ1737" s="118">
        <v>3</v>
      </c>
      <c r="AK1737" s="118">
        <v>0</v>
      </c>
      <c r="AL1737" s="118">
        <v>0</v>
      </c>
      <c r="AM1737" s="118">
        <v>0</v>
      </c>
      <c r="AN1737" s="118">
        <v>0</v>
      </c>
      <c r="AO1737" s="118">
        <v>0</v>
      </c>
      <c r="AP1737" s="118">
        <v>0</v>
      </c>
      <c r="AQ1737" s="120">
        <v>0</v>
      </c>
      <c r="AR1737" s="118">
        <v>0</v>
      </c>
      <c r="AS1737" s="118">
        <v>0</v>
      </c>
      <c r="AT1737" s="118">
        <v>0</v>
      </c>
      <c r="AU1737" s="118">
        <v>0</v>
      </c>
      <c r="AV1737" s="118">
        <v>0</v>
      </c>
      <c r="AW1737" s="118">
        <v>0</v>
      </c>
      <c r="AX1737" s="118">
        <v>0</v>
      </c>
      <c r="AY1737" s="118">
        <v>0</v>
      </c>
      <c r="AZ1737" s="118">
        <v>0</v>
      </c>
      <c r="BA1737" s="118">
        <v>0</v>
      </c>
      <c r="BB1737" s="118">
        <v>0</v>
      </c>
      <c r="BC1737" s="118">
        <v>0</v>
      </c>
      <c r="BD1737" s="69">
        <v>0</v>
      </c>
      <c r="BE1737" s="69">
        <v>0</v>
      </c>
      <c r="BF1737" s="69">
        <v>0</v>
      </c>
      <c r="BG1737" s="118">
        <v>0</v>
      </c>
      <c r="BH1737" s="118">
        <v>0</v>
      </c>
      <c r="BI1737" s="118"/>
      <c r="BJ1737" s="118"/>
      <c r="BK1737" s="118">
        <v>3</v>
      </c>
      <c r="BL1737" s="69">
        <v>10</v>
      </c>
      <c r="BM1737" s="69">
        <v>2</v>
      </c>
      <c r="BN1737" s="69">
        <v>31</v>
      </c>
      <c r="BO1737" s="69">
        <v>0</v>
      </c>
      <c r="BP1737" s="69">
        <v>1</v>
      </c>
      <c r="BQ1737" s="69">
        <v>1</v>
      </c>
      <c r="BR1737" s="69">
        <v>1</v>
      </c>
      <c r="BS1737" s="8">
        <v>1906204</v>
      </c>
      <c r="BT1737" s="69">
        <v>0</v>
      </c>
      <c r="BU1737" s="69">
        <v>0</v>
      </c>
      <c r="BV1737" s="69">
        <v>1000</v>
      </c>
      <c r="BW1737" s="118">
        <v>1277</v>
      </c>
      <c r="BX1737" s="118"/>
      <c r="BY1737" s="118">
        <v>0</v>
      </c>
      <c r="BZ1737" s="118">
        <v>0</v>
      </c>
      <c r="CA1737" s="118">
        <v>0</v>
      </c>
      <c r="CB1737" s="118">
        <v>0</v>
      </c>
      <c r="CC1737" s="118">
        <v>0</v>
      </c>
      <c r="CD1737" s="118">
        <v>0</v>
      </c>
      <c r="CE1737" s="118">
        <v>0</v>
      </c>
      <c r="CF1737" s="118">
        <v>0</v>
      </c>
      <c r="CG1737" s="118">
        <v>0</v>
      </c>
      <c r="CH1737" s="118">
        <v>0</v>
      </c>
      <c r="CI1737" s="118">
        <v>0</v>
      </c>
      <c r="CJ1737" s="118">
        <v>0</v>
      </c>
      <c r="CK1737" s="118"/>
      <c r="CL1737" s="118">
        <v>0</v>
      </c>
      <c r="CM1737" s="118">
        <v>0</v>
      </c>
      <c r="CN1737" s="118">
        <v>0</v>
      </c>
      <c r="CO1737" s="118">
        <v>0</v>
      </c>
      <c r="CP1737" s="118">
        <v>0</v>
      </c>
      <c r="CQ1737" s="118">
        <v>0</v>
      </c>
      <c r="CR1737" s="118">
        <v>0</v>
      </c>
      <c r="CS1737" s="118">
        <v>0</v>
      </c>
      <c r="CT1737" s="118">
        <v>0</v>
      </c>
      <c r="CU1737" s="118">
        <v>0</v>
      </c>
      <c r="CV1737" s="118">
        <v>0</v>
      </c>
      <c r="CW1737" s="118">
        <v>0</v>
      </c>
      <c r="CX1737" s="118"/>
      <c r="CY1737" s="118"/>
      <c r="CZ1737" s="118">
        <v>0</v>
      </c>
      <c r="DA1737" s="118">
        <v>0</v>
      </c>
      <c r="DB1737" s="118">
        <v>2.5</v>
      </c>
      <c r="DC1737" s="118">
        <v>0</v>
      </c>
      <c r="DD1737" s="118">
        <v>0</v>
      </c>
      <c r="DE1737" s="118">
        <v>0</v>
      </c>
      <c r="DF1737" s="118">
        <v>0</v>
      </c>
      <c r="DG1737" s="118">
        <v>1</v>
      </c>
      <c r="DH1737" s="118"/>
      <c r="DI1737" s="118"/>
      <c r="DJ1737" s="118"/>
      <c r="DK1737" s="122"/>
      <c r="DL1737" s="122"/>
      <c r="DM1737" s="118"/>
      <c r="DN1737" s="69" t="e">
        <f>"造成["&amp;INDEX(Sheet5!$L$2:$L$11,MATCH(BL1737,Sheet5!$J$2:$J$11,0))&amp;":"&amp;BR1737&amp;"*"&amp;BS1737/1000&amp;"]"&amp;INDEX(Sheet5!$I$2:$I$4,MATCH(BR1737,Sheet5!$H$2:$H$4,0))&amp;"的"&amp;INDEX(Sheet5!$K$2:$K$11,MATCH(BL1737,Sheet5!$J$2:$J$11,0))</f>
        <v>#N/A</v>
      </c>
      <c r="DO1737" s="118"/>
      <c r="DP1737" s="118"/>
      <c r="DQ1737" s="118"/>
      <c r="DR1737" s="118"/>
      <c r="DS1737" s="118"/>
      <c r="DT1737" s="123" t="e">
        <f>MATCH(A1733,[7]Sheet5!F:F,0)</f>
        <v>#N/A</v>
      </c>
      <c r="DU1737" s="118"/>
      <c r="DV1737" s="118"/>
      <c r="DW1737" s="118"/>
      <c r="DX1737" s="118"/>
      <c r="DY1737" s="118"/>
      <c r="DZ1737" s="118"/>
    </row>
    <row r="1738" spans="1:130" ht="17.25">
      <c r="A1738" s="8">
        <v>1906119</v>
      </c>
      <c r="B1738" s="8">
        <v>0</v>
      </c>
      <c r="C1738" s="118">
        <v>1</v>
      </c>
      <c r="D1738" s="78" t="s">
        <v>3814</v>
      </c>
      <c r="E1738" s="69" t="str">
        <f t="shared" si="339"/>
        <v>DES_retard_potion</v>
      </c>
      <c r="F1738" s="118" t="s">
        <v>1878</v>
      </c>
      <c r="G1738" s="118">
        <v>1</v>
      </c>
      <c r="H1738" s="118"/>
      <c r="I1738" s="118">
        <v>0</v>
      </c>
      <c r="J1738" s="118">
        <v>0</v>
      </c>
      <c r="K1738" s="118">
        <v>0</v>
      </c>
      <c r="L1738" s="118"/>
      <c r="M1738" s="118">
        <v>0</v>
      </c>
      <c r="N1738" s="118"/>
      <c r="O1738" s="118">
        <v>0</v>
      </c>
      <c r="P1738" s="118">
        <v>1</v>
      </c>
      <c r="Q1738" s="118">
        <v>0</v>
      </c>
      <c r="R1738" s="118">
        <v>2</v>
      </c>
      <c r="S1738" s="118">
        <v>2560</v>
      </c>
      <c r="T1738" s="118">
        <v>20</v>
      </c>
      <c r="U1738" s="118">
        <v>0</v>
      </c>
      <c r="V1738" s="118">
        <v>0</v>
      </c>
      <c r="W1738" s="118">
        <v>0</v>
      </c>
      <c r="X1738" s="118">
        <v>0</v>
      </c>
      <c r="Y1738" s="118">
        <v>0</v>
      </c>
      <c r="Z1738" s="118">
        <v>0</v>
      </c>
      <c r="AA1738" s="118">
        <v>2</v>
      </c>
      <c r="AB1738" s="118">
        <v>31</v>
      </c>
      <c r="AC1738" s="118">
        <v>0</v>
      </c>
      <c r="AD1738" s="118">
        <v>0</v>
      </c>
      <c r="AE1738" s="118">
        <v>0</v>
      </c>
      <c r="AF1738" s="118">
        <v>1</v>
      </c>
      <c r="AG1738" s="118">
        <v>0</v>
      </c>
      <c r="AH1738" s="118">
        <v>25</v>
      </c>
      <c r="AI1738" s="118">
        <v>0</v>
      </c>
      <c r="AJ1738" s="118">
        <v>3</v>
      </c>
      <c r="AK1738" s="118">
        <v>0</v>
      </c>
      <c r="AL1738" s="118">
        <v>0</v>
      </c>
      <c r="AM1738" s="118">
        <v>0</v>
      </c>
      <c r="AN1738" s="118">
        <v>0</v>
      </c>
      <c r="AO1738" s="118">
        <v>0</v>
      </c>
      <c r="AP1738" s="118">
        <v>0</v>
      </c>
      <c r="AQ1738" s="120">
        <v>0</v>
      </c>
      <c r="AR1738" s="118">
        <v>0</v>
      </c>
      <c r="AS1738" s="118">
        <v>0</v>
      </c>
      <c r="AT1738" s="118">
        <v>0</v>
      </c>
      <c r="AU1738" s="118">
        <v>0</v>
      </c>
      <c r="AV1738" s="118">
        <v>0</v>
      </c>
      <c r="AW1738" s="118">
        <v>0</v>
      </c>
      <c r="AX1738" s="118">
        <v>0</v>
      </c>
      <c r="AY1738" s="118">
        <v>0</v>
      </c>
      <c r="AZ1738" s="118">
        <v>0</v>
      </c>
      <c r="BA1738" s="118">
        <v>0</v>
      </c>
      <c r="BB1738" s="118">
        <v>0</v>
      </c>
      <c r="BC1738" s="118">
        <v>0</v>
      </c>
      <c r="BD1738" s="69">
        <v>0</v>
      </c>
      <c r="BE1738" s="69">
        <v>0</v>
      </c>
      <c r="BF1738" s="69">
        <v>0</v>
      </c>
      <c r="BG1738" s="118">
        <v>0</v>
      </c>
      <c r="BH1738" s="118">
        <v>0</v>
      </c>
      <c r="BI1738" s="118"/>
      <c r="BJ1738" s="118"/>
      <c r="BK1738" s="118">
        <v>3</v>
      </c>
      <c r="BL1738" s="69">
        <v>10</v>
      </c>
      <c r="BM1738" s="69">
        <v>2</v>
      </c>
      <c r="BN1738" s="69">
        <v>31</v>
      </c>
      <c r="BO1738" s="69">
        <v>0</v>
      </c>
      <c r="BP1738" s="69">
        <v>1</v>
      </c>
      <c r="BQ1738" s="69">
        <v>1</v>
      </c>
      <c r="BR1738" s="69">
        <v>1</v>
      </c>
      <c r="BS1738" s="8">
        <v>1906203</v>
      </c>
      <c r="BT1738" s="69">
        <v>0</v>
      </c>
      <c r="BU1738" s="69">
        <v>0</v>
      </c>
      <c r="BV1738" s="69">
        <v>1000</v>
      </c>
      <c r="BW1738" s="118">
        <v>1277</v>
      </c>
      <c r="BX1738" s="118"/>
      <c r="BY1738" s="118">
        <v>0</v>
      </c>
      <c r="BZ1738" s="118">
        <v>0</v>
      </c>
      <c r="CA1738" s="118">
        <v>0</v>
      </c>
      <c r="CB1738" s="118">
        <v>0</v>
      </c>
      <c r="CC1738" s="118">
        <v>0</v>
      </c>
      <c r="CD1738" s="118">
        <v>0</v>
      </c>
      <c r="CE1738" s="118">
        <v>0</v>
      </c>
      <c r="CF1738" s="118">
        <v>0</v>
      </c>
      <c r="CG1738" s="118">
        <v>0</v>
      </c>
      <c r="CH1738" s="118">
        <v>0</v>
      </c>
      <c r="CI1738" s="118">
        <v>0</v>
      </c>
      <c r="CJ1738" s="118">
        <v>0</v>
      </c>
      <c r="CK1738" s="118"/>
      <c r="CL1738" s="118">
        <v>0</v>
      </c>
      <c r="CM1738" s="118">
        <v>0</v>
      </c>
      <c r="CN1738" s="118">
        <v>0</v>
      </c>
      <c r="CO1738" s="118">
        <v>0</v>
      </c>
      <c r="CP1738" s="118">
        <v>0</v>
      </c>
      <c r="CQ1738" s="118">
        <v>0</v>
      </c>
      <c r="CR1738" s="118">
        <v>0</v>
      </c>
      <c r="CS1738" s="118">
        <v>0</v>
      </c>
      <c r="CT1738" s="118">
        <v>0</v>
      </c>
      <c r="CU1738" s="118">
        <v>0</v>
      </c>
      <c r="CV1738" s="118">
        <v>0</v>
      </c>
      <c r="CW1738" s="118">
        <v>0</v>
      </c>
      <c r="CX1738" s="118"/>
      <c r="CY1738" s="118"/>
      <c r="CZ1738" s="118">
        <v>0</v>
      </c>
      <c r="DA1738" s="118">
        <v>0</v>
      </c>
      <c r="DB1738" s="118">
        <v>2.5</v>
      </c>
      <c r="DC1738" s="118">
        <v>0</v>
      </c>
      <c r="DD1738" s="118">
        <v>0</v>
      </c>
      <c r="DE1738" s="118">
        <v>0</v>
      </c>
      <c r="DF1738" s="118">
        <v>0</v>
      </c>
      <c r="DG1738" s="118">
        <v>1</v>
      </c>
      <c r="DH1738" s="118"/>
      <c r="DI1738" s="118"/>
      <c r="DJ1738" s="118"/>
      <c r="DK1738" s="122"/>
      <c r="DL1738" s="122"/>
      <c r="DM1738" s="118"/>
      <c r="DN1738" s="69" t="e">
        <f>"造成["&amp;INDEX(Sheet5!$L$2:$L$11,MATCH(BL1738,Sheet5!$J$2:$J$11,0))&amp;":"&amp;BR1738&amp;"*"&amp;BS1738/1000&amp;"]"&amp;INDEX(Sheet5!$I$2:$I$4,MATCH(BR1738,Sheet5!$H$2:$H$4,0))&amp;"的"&amp;INDEX(Sheet5!$K$2:$K$11,MATCH(BL1738,Sheet5!$J$2:$J$11,0))</f>
        <v>#N/A</v>
      </c>
      <c r="DO1738" s="118"/>
      <c r="DP1738" s="118"/>
      <c r="DQ1738" s="118"/>
      <c r="DR1738" s="118"/>
      <c r="DS1738" s="118"/>
      <c r="DT1738" s="123" t="e">
        <f>MATCH(A1734,[7]Sheet5!F:F,0)</f>
        <v>#N/A</v>
      </c>
      <c r="DU1738" s="118"/>
      <c r="DV1738" s="118"/>
      <c r="DW1738" s="118"/>
      <c r="DX1738" s="118"/>
      <c r="DY1738" s="118"/>
      <c r="DZ1738" s="118"/>
    </row>
    <row r="1739" spans="1:130" ht="17.25">
      <c r="A1739" s="8">
        <v>1906120</v>
      </c>
      <c r="B1739" s="8">
        <v>0</v>
      </c>
      <c r="C1739" s="118">
        <v>1</v>
      </c>
      <c r="D1739" s="78" t="s">
        <v>3815</v>
      </c>
      <c r="E1739" s="69" t="str">
        <f t="shared" si="339"/>
        <v>DES_freeze_potion</v>
      </c>
      <c r="F1739" s="118" t="s">
        <v>1878</v>
      </c>
      <c r="G1739" s="118">
        <v>1</v>
      </c>
      <c r="H1739" s="118"/>
      <c r="I1739" s="118">
        <v>0</v>
      </c>
      <c r="J1739" s="118">
        <v>0</v>
      </c>
      <c r="K1739" s="118">
        <v>0</v>
      </c>
      <c r="L1739" s="118"/>
      <c r="M1739" s="118">
        <v>0</v>
      </c>
      <c r="N1739" s="118"/>
      <c r="O1739" s="118">
        <v>0</v>
      </c>
      <c r="P1739" s="118">
        <v>1</v>
      </c>
      <c r="Q1739" s="118">
        <v>0</v>
      </c>
      <c r="R1739" s="118">
        <v>2</v>
      </c>
      <c r="S1739" s="118">
        <v>2560</v>
      </c>
      <c r="T1739" s="118">
        <v>100</v>
      </c>
      <c r="U1739" s="118">
        <v>0</v>
      </c>
      <c r="V1739" s="118">
        <v>0</v>
      </c>
      <c r="W1739" s="118">
        <v>0</v>
      </c>
      <c r="X1739" s="118">
        <v>0</v>
      </c>
      <c r="Y1739" s="118">
        <v>0</v>
      </c>
      <c r="Z1739" s="118">
        <v>0</v>
      </c>
      <c r="AA1739" s="118">
        <v>2</v>
      </c>
      <c r="AB1739" s="118">
        <v>31</v>
      </c>
      <c r="AC1739" s="118">
        <v>0</v>
      </c>
      <c r="AD1739" s="118">
        <v>0</v>
      </c>
      <c r="AE1739" s="118">
        <v>0</v>
      </c>
      <c r="AF1739" s="118">
        <v>1</v>
      </c>
      <c r="AG1739" s="118">
        <v>0</v>
      </c>
      <c r="AH1739" s="118">
        <v>25</v>
      </c>
      <c r="AI1739" s="118">
        <v>0</v>
      </c>
      <c r="AJ1739" s="118">
        <v>3</v>
      </c>
      <c r="AK1739" s="118">
        <v>0</v>
      </c>
      <c r="AL1739" s="118">
        <v>0</v>
      </c>
      <c r="AM1739" s="118">
        <v>0</v>
      </c>
      <c r="AN1739" s="118">
        <v>0</v>
      </c>
      <c r="AO1739" s="118">
        <v>0</v>
      </c>
      <c r="AP1739" s="118">
        <v>0</v>
      </c>
      <c r="AQ1739" s="120">
        <v>0</v>
      </c>
      <c r="AR1739" s="118">
        <v>0</v>
      </c>
      <c r="AS1739" s="118">
        <v>0</v>
      </c>
      <c r="AT1739" s="118">
        <v>0</v>
      </c>
      <c r="AU1739" s="118">
        <v>0</v>
      </c>
      <c r="AV1739" s="118">
        <v>0</v>
      </c>
      <c r="AW1739" s="118">
        <v>0</v>
      </c>
      <c r="AX1739" s="118">
        <v>0</v>
      </c>
      <c r="AY1739" s="118">
        <v>0</v>
      </c>
      <c r="AZ1739" s="118">
        <v>0</v>
      </c>
      <c r="BA1739" s="118">
        <v>0</v>
      </c>
      <c r="BB1739" s="118">
        <v>0</v>
      </c>
      <c r="BC1739" s="118">
        <v>0</v>
      </c>
      <c r="BD1739" s="69">
        <v>0</v>
      </c>
      <c r="BE1739" s="69">
        <v>0</v>
      </c>
      <c r="BF1739" s="69">
        <v>0</v>
      </c>
      <c r="BG1739" s="118">
        <v>0</v>
      </c>
      <c r="BH1739" s="118">
        <v>0</v>
      </c>
      <c r="BI1739" s="118"/>
      <c r="BJ1739" s="118"/>
      <c r="BK1739" s="118">
        <v>3</v>
      </c>
      <c r="BL1739" s="69">
        <v>10</v>
      </c>
      <c r="BM1739" s="69">
        <v>2</v>
      </c>
      <c r="BN1739" s="69">
        <v>31</v>
      </c>
      <c r="BO1739" s="69">
        <v>0</v>
      </c>
      <c r="BP1739" s="69">
        <v>1</v>
      </c>
      <c r="BQ1739" s="69">
        <v>1</v>
      </c>
      <c r="BR1739" s="69">
        <v>1</v>
      </c>
      <c r="BS1739" s="8">
        <v>1906203</v>
      </c>
      <c r="BT1739" s="69">
        <v>0</v>
      </c>
      <c r="BU1739" s="69">
        <v>0</v>
      </c>
      <c r="BV1739" s="69">
        <v>1000</v>
      </c>
      <c r="BW1739" s="118">
        <v>1277</v>
      </c>
      <c r="BX1739" s="118"/>
      <c r="BY1739" s="118">
        <v>0</v>
      </c>
      <c r="BZ1739" s="118">
        <v>0</v>
      </c>
      <c r="CA1739" s="118">
        <v>0</v>
      </c>
      <c r="CB1739" s="118">
        <v>0</v>
      </c>
      <c r="CC1739" s="118">
        <v>0</v>
      </c>
      <c r="CD1739" s="118">
        <v>0</v>
      </c>
      <c r="CE1739" s="118">
        <v>0</v>
      </c>
      <c r="CF1739" s="118">
        <v>0</v>
      </c>
      <c r="CG1739" s="118">
        <v>0</v>
      </c>
      <c r="CH1739" s="118">
        <v>0</v>
      </c>
      <c r="CI1739" s="118">
        <v>0</v>
      </c>
      <c r="CJ1739" s="118">
        <v>0</v>
      </c>
      <c r="CK1739" s="118"/>
      <c r="CL1739" s="118">
        <v>0</v>
      </c>
      <c r="CM1739" s="118">
        <v>0</v>
      </c>
      <c r="CN1739" s="118">
        <v>0</v>
      </c>
      <c r="CO1739" s="118">
        <v>0</v>
      </c>
      <c r="CP1739" s="118">
        <v>0</v>
      </c>
      <c r="CQ1739" s="118">
        <v>0</v>
      </c>
      <c r="CR1739" s="118">
        <v>0</v>
      </c>
      <c r="CS1739" s="118">
        <v>0</v>
      </c>
      <c r="CT1739" s="118">
        <v>0</v>
      </c>
      <c r="CU1739" s="118">
        <v>0</v>
      </c>
      <c r="CV1739" s="118">
        <v>0</v>
      </c>
      <c r="CW1739" s="118">
        <v>0</v>
      </c>
      <c r="CX1739" s="118"/>
      <c r="CY1739" s="118"/>
      <c r="CZ1739" s="118">
        <v>0</v>
      </c>
      <c r="DA1739" s="118">
        <v>0</v>
      </c>
      <c r="DB1739" s="118">
        <v>2.5</v>
      </c>
      <c r="DC1739" s="118">
        <v>0</v>
      </c>
      <c r="DD1739" s="118">
        <v>0</v>
      </c>
      <c r="DE1739" s="118">
        <v>0</v>
      </c>
      <c r="DF1739" s="118">
        <v>0</v>
      </c>
      <c r="DG1739" s="118">
        <v>1</v>
      </c>
      <c r="DH1739" s="118"/>
      <c r="DI1739" s="118"/>
      <c r="DJ1739" s="118"/>
      <c r="DK1739" s="122"/>
      <c r="DL1739" s="122"/>
      <c r="DM1739" s="118"/>
      <c r="DN1739" s="69" t="e">
        <f>"造成["&amp;INDEX(Sheet5!$L$2:$L$11,MATCH(BL1739,Sheet5!$J$2:$J$11,0))&amp;":"&amp;BR1739&amp;"*"&amp;BS1739/1000&amp;"]"&amp;INDEX(Sheet5!$I$2:$I$4,MATCH(BR1739,Sheet5!$H$2:$H$4,0))&amp;"的"&amp;INDEX(Sheet5!$K$2:$K$11,MATCH(BL1739,Sheet5!$J$2:$J$11,0))</f>
        <v>#N/A</v>
      </c>
      <c r="DO1739" s="118"/>
      <c r="DP1739" s="118"/>
      <c r="DQ1739" s="118"/>
      <c r="DR1739" s="118"/>
      <c r="DS1739" s="118"/>
      <c r="DT1739" s="123" t="e">
        <f>MATCH(#REF!,[7]Sheet5!F:F,0)</f>
        <v>#REF!</v>
      </c>
      <c r="DU1739" s="118"/>
      <c r="DV1739" s="118"/>
      <c r="DW1739" s="118"/>
      <c r="DX1739" s="118"/>
      <c r="DY1739" s="118"/>
      <c r="DZ1739" s="118"/>
    </row>
    <row r="1740" spans="1:130" ht="17.25">
      <c r="A1740" s="8">
        <v>1906121</v>
      </c>
      <c r="B1740" s="8">
        <v>0</v>
      </c>
      <c r="C1740" s="118">
        <v>1</v>
      </c>
      <c r="D1740" s="78" t="s">
        <v>3816</v>
      </c>
      <c r="E1740" s="69" t="str">
        <f t="shared" si="339"/>
        <v>DES_ridicule_potion</v>
      </c>
      <c r="F1740" s="118" t="s">
        <v>1878</v>
      </c>
      <c r="G1740" s="118">
        <v>1</v>
      </c>
      <c r="H1740" s="118"/>
      <c r="I1740" s="118">
        <v>0</v>
      </c>
      <c r="J1740" s="118">
        <v>0</v>
      </c>
      <c r="K1740" s="118">
        <v>0</v>
      </c>
      <c r="L1740" s="118"/>
      <c r="M1740" s="118">
        <v>0</v>
      </c>
      <c r="N1740" s="118"/>
      <c r="O1740" s="118">
        <v>0</v>
      </c>
      <c r="P1740" s="118">
        <v>1</v>
      </c>
      <c r="Q1740" s="118">
        <v>0</v>
      </c>
      <c r="R1740" s="118">
        <v>1</v>
      </c>
      <c r="S1740" s="118">
        <v>0</v>
      </c>
      <c r="T1740" s="118">
        <v>0</v>
      </c>
      <c r="U1740" s="118">
        <v>0</v>
      </c>
      <c r="V1740" s="118">
        <v>0</v>
      </c>
      <c r="W1740" s="118">
        <v>0</v>
      </c>
      <c r="X1740" s="118">
        <v>0</v>
      </c>
      <c r="Y1740" s="118">
        <v>0</v>
      </c>
      <c r="Z1740" s="118">
        <v>0</v>
      </c>
      <c r="AA1740" s="118">
        <v>2</v>
      </c>
      <c r="AB1740" s="118">
        <v>15</v>
      </c>
      <c r="AC1740" s="118">
        <v>0</v>
      </c>
      <c r="AD1740" s="118">
        <v>0</v>
      </c>
      <c r="AE1740" s="118">
        <v>0</v>
      </c>
      <c r="AF1740" s="118">
        <v>1</v>
      </c>
      <c r="AG1740" s="118">
        <v>0</v>
      </c>
      <c r="AH1740" s="118">
        <v>2</v>
      </c>
      <c r="AI1740" s="118">
        <v>0</v>
      </c>
      <c r="AJ1740" s="118">
        <v>0</v>
      </c>
      <c r="AK1740" s="118">
        <v>0</v>
      </c>
      <c r="AL1740" s="118">
        <v>0</v>
      </c>
      <c r="AM1740" s="118">
        <v>0</v>
      </c>
      <c r="AN1740" s="118">
        <v>0</v>
      </c>
      <c r="AO1740" s="118">
        <v>0</v>
      </c>
      <c r="AP1740" s="118">
        <v>0</v>
      </c>
      <c r="AQ1740" s="120">
        <v>0</v>
      </c>
      <c r="AR1740" s="118">
        <v>0</v>
      </c>
      <c r="AS1740" s="118">
        <v>0</v>
      </c>
      <c r="AT1740" s="118">
        <v>0</v>
      </c>
      <c r="AU1740" s="118">
        <v>0</v>
      </c>
      <c r="AV1740" s="118">
        <v>0</v>
      </c>
      <c r="AW1740" s="118">
        <v>0</v>
      </c>
      <c r="AX1740" s="118">
        <v>0</v>
      </c>
      <c r="AY1740" s="118">
        <v>0</v>
      </c>
      <c r="AZ1740" s="118">
        <v>0</v>
      </c>
      <c r="BA1740" s="118">
        <v>0</v>
      </c>
      <c r="BB1740" s="118">
        <v>0</v>
      </c>
      <c r="BC1740" s="118">
        <v>0</v>
      </c>
      <c r="BD1740" s="69">
        <v>0</v>
      </c>
      <c r="BE1740" s="69">
        <v>0</v>
      </c>
      <c r="BF1740" s="69">
        <v>0</v>
      </c>
      <c r="BG1740" s="118">
        <v>0</v>
      </c>
      <c r="BH1740" s="118">
        <v>0</v>
      </c>
      <c r="BI1740" s="118" t="s">
        <v>1645</v>
      </c>
      <c r="BK1740" s="118">
        <v>3</v>
      </c>
      <c r="BL1740" s="118">
        <v>10</v>
      </c>
      <c r="BM1740" s="118">
        <v>2</v>
      </c>
      <c r="BN1740" s="118">
        <v>15</v>
      </c>
      <c r="BO1740" s="121">
        <v>0</v>
      </c>
      <c r="BP1740" s="118">
        <v>5</v>
      </c>
      <c r="BQ1740" s="118">
        <v>99</v>
      </c>
      <c r="BR1740" s="118">
        <v>1</v>
      </c>
      <c r="BS1740" s="118">
        <v>120351</v>
      </c>
      <c r="BT1740" s="118">
        <v>0</v>
      </c>
      <c r="BU1740" s="118">
        <v>0</v>
      </c>
      <c r="BV1740" s="118">
        <v>1000</v>
      </c>
      <c r="BW1740" s="118">
        <v>480</v>
      </c>
      <c r="BY1740" s="118">
        <v>10</v>
      </c>
      <c r="BZ1740" s="118">
        <v>1</v>
      </c>
      <c r="CA1740" s="118">
        <v>4</v>
      </c>
      <c r="CB1740" s="121">
        <v>0</v>
      </c>
      <c r="CC1740" s="118">
        <v>1</v>
      </c>
      <c r="CD1740" s="118">
        <v>1</v>
      </c>
      <c r="CE1740" s="118">
        <v>1</v>
      </c>
      <c r="CF1740" s="118">
        <v>1380002</v>
      </c>
      <c r="CG1740" s="118">
        <v>0</v>
      </c>
      <c r="CH1740" s="118">
        <v>0</v>
      </c>
      <c r="CI1740" s="118">
        <v>1000</v>
      </c>
      <c r="CJ1740" s="118">
        <v>0</v>
      </c>
      <c r="CL1740" s="118">
        <v>0</v>
      </c>
      <c r="CM1740" s="118">
        <v>0</v>
      </c>
      <c r="CN1740" s="118">
        <v>0</v>
      </c>
      <c r="CO1740" s="121">
        <v>0</v>
      </c>
      <c r="CP1740" s="118">
        <v>0</v>
      </c>
      <c r="CQ1740" s="118">
        <v>0</v>
      </c>
      <c r="CR1740" s="118">
        <v>0</v>
      </c>
      <c r="CS1740" s="118">
        <v>0</v>
      </c>
      <c r="CT1740" s="118">
        <v>0</v>
      </c>
      <c r="CU1740" s="118">
        <v>0</v>
      </c>
      <c r="CV1740" s="118">
        <v>0</v>
      </c>
      <c r="CW1740" s="118">
        <v>0</v>
      </c>
      <c r="CZ1740" s="118">
        <v>0</v>
      </c>
      <c r="DA1740" s="118">
        <v>0</v>
      </c>
      <c r="DB1740" s="118">
        <v>70</v>
      </c>
      <c r="DC1740" s="118">
        <v>6</v>
      </c>
      <c r="DD1740" s="118">
        <v>15</v>
      </c>
      <c r="DE1740" s="118">
        <v>0</v>
      </c>
      <c r="DF1740" s="118">
        <v>0</v>
      </c>
      <c r="DG1740" s="118">
        <v>1</v>
      </c>
      <c r="DH1740" s="118"/>
      <c r="DI1740" s="118"/>
      <c r="DJ1740" s="118"/>
      <c r="DK1740" s="122"/>
      <c r="DL1740" s="122"/>
      <c r="DM1740" s="118"/>
      <c r="DN1740" s="69" t="e">
        <f>"造成["&amp;INDEX(Sheet5!$L$2:$L$11,MATCH(BL1740,Sheet5!$J$2:$J$11,0))&amp;":"&amp;BR1740&amp;"*"&amp;BS1740/1000&amp;"]"&amp;INDEX(Sheet5!$I$2:$I$4,MATCH(BR1740,Sheet5!$H$2:$H$4,0))&amp;"的"&amp;INDEX(Sheet5!$K$2:$K$11,MATCH(BL1740,Sheet5!$J$2:$J$11,0))</f>
        <v>#N/A</v>
      </c>
      <c r="DO1740" s="118"/>
      <c r="DP1740" s="118"/>
      <c r="DQ1740" s="118"/>
      <c r="DR1740" s="118"/>
      <c r="DS1740" s="118"/>
      <c r="DT1740" s="123" t="e">
        <f>MATCH(A1735,[7]Sheet5!F:F,0)</f>
        <v>#N/A</v>
      </c>
      <c r="DU1740" s="118"/>
      <c r="DV1740" s="118"/>
      <c r="DW1740" s="118"/>
      <c r="DX1740" s="118"/>
      <c r="DY1740" s="118"/>
      <c r="DZ1740" s="118"/>
    </row>
    <row r="1741" spans="1:130" ht="17.25">
      <c r="A1741" s="8">
        <v>1906122</v>
      </c>
      <c r="B1741" s="8">
        <v>0</v>
      </c>
      <c r="C1741" s="118">
        <v>1</v>
      </c>
      <c r="D1741" s="78" t="s">
        <v>3817</v>
      </c>
      <c r="E1741" s="69" t="str">
        <f t="shared" si="339"/>
        <v>DES_bee_venom_potion</v>
      </c>
      <c r="F1741" s="118" t="s">
        <v>1878</v>
      </c>
      <c r="G1741" s="118">
        <v>1</v>
      </c>
      <c r="H1741" s="118"/>
      <c r="I1741" s="118">
        <v>0</v>
      </c>
      <c r="J1741" s="118">
        <v>0</v>
      </c>
      <c r="K1741" s="118">
        <v>0</v>
      </c>
      <c r="L1741" s="118"/>
      <c r="M1741" s="118">
        <v>0</v>
      </c>
      <c r="N1741" s="118"/>
      <c r="O1741" s="118">
        <v>0</v>
      </c>
      <c r="P1741" s="118">
        <v>1</v>
      </c>
      <c r="Q1741" s="118">
        <v>0</v>
      </c>
      <c r="R1741" s="118">
        <v>2</v>
      </c>
      <c r="S1741" s="118">
        <v>2560</v>
      </c>
      <c r="T1741" s="118">
        <v>100</v>
      </c>
      <c r="U1741" s="118">
        <v>0</v>
      </c>
      <c r="V1741" s="118">
        <v>0</v>
      </c>
      <c r="W1741" s="118">
        <v>0</v>
      </c>
      <c r="X1741" s="118">
        <v>0</v>
      </c>
      <c r="Y1741" s="118">
        <v>0</v>
      </c>
      <c r="Z1741" s="118">
        <v>0</v>
      </c>
      <c r="AA1741" s="118">
        <v>2</v>
      </c>
      <c r="AB1741" s="118">
        <v>31</v>
      </c>
      <c r="AC1741" s="118">
        <v>0</v>
      </c>
      <c r="AD1741" s="118">
        <v>0</v>
      </c>
      <c r="AE1741" s="118">
        <v>0</v>
      </c>
      <c r="AF1741" s="118">
        <v>1</v>
      </c>
      <c r="AG1741" s="118">
        <v>0</v>
      </c>
      <c r="AH1741" s="118">
        <v>25</v>
      </c>
      <c r="AI1741" s="118">
        <v>0</v>
      </c>
      <c r="AJ1741" s="118">
        <v>3</v>
      </c>
      <c r="AK1741" s="118">
        <v>0</v>
      </c>
      <c r="AL1741" s="118">
        <v>0</v>
      </c>
      <c r="AM1741" s="118">
        <v>0</v>
      </c>
      <c r="AN1741" s="118">
        <v>0</v>
      </c>
      <c r="AO1741" s="118">
        <v>0</v>
      </c>
      <c r="AP1741" s="118">
        <v>0</v>
      </c>
      <c r="AQ1741" s="120">
        <v>0</v>
      </c>
      <c r="AR1741" s="118">
        <v>0</v>
      </c>
      <c r="AS1741" s="118">
        <v>0</v>
      </c>
      <c r="AT1741" s="118">
        <v>0</v>
      </c>
      <c r="AU1741" s="118">
        <v>0</v>
      </c>
      <c r="AV1741" s="118">
        <v>0</v>
      </c>
      <c r="AW1741" s="118">
        <v>0</v>
      </c>
      <c r="AX1741" s="118">
        <v>0</v>
      </c>
      <c r="AY1741" s="118">
        <v>0</v>
      </c>
      <c r="AZ1741" s="118">
        <v>0</v>
      </c>
      <c r="BA1741" s="118">
        <v>0</v>
      </c>
      <c r="BB1741" s="118">
        <v>0</v>
      </c>
      <c r="BC1741" s="118">
        <v>0</v>
      </c>
      <c r="BD1741" s="69">
        <v>0</v>
      </c>
      <c r="BE1741" s="69">
        <v>0</v>
      </c>
      <c r="BF1741" s="69">
        <v>0</v>
      </c>
      <c r="BG1741" s="118">
        <v>0</v>
      </c>
      <c r="BH1741" s="118">
        <v>0</v>
      </c>
      <c r="BI1741" s="118"/>
      <c r="BJ1741" s="118"/>
      <c r="BK1741" s="118">
        <v>3</v>
      </c>
      <c r="BL1741" s="69">
        <v>10</v>
      </c>
      <c r="BM1741" s="69">
        <v>2</v>
      </c>
      <c r="BN1741" s="69">
        <v>31</v>
      </c>
      <c r="BO1741" s="69">
        <v>0</v>
      </c>
      <c r="BP1741" s="69">
        <v>1</v>
      </c>
      <c r="BQ1741" s="69">
        <v>1</v>
      </c>
      <c r="BR1741" s="69">
        <v>1</v>
      </c>
      <c r="BS1741" s="8">
        <v>1906202</v>
      </c>
      <c r="BT1741" s="69">
        <v>0</v>
      </c>
      <c r="BU1741" s="69">
        <v>0</v>
      </c>
      <c r="BV1741" s="69">
        <v>1000</v>
      </c>
      <c r="BW1741" s="118">
        <v>1277</v>
      </c>
      <c r="BX1741" s="118"/>
      <c r="BY1741" s="118">
        <v>0</v>
      </c>
      <c r="BZ1741" s="118">
        <v>0</v>
      </c>
      <c r="CA1741" s="118">
        <v>0</v>
      </c>
      <c r="CB1741" s="118">
        <v>0</v>
      </c>
      <c r="CC1741" s="118">
        <v>0</v>
      </c>
      <c r="CD1741" s="118">
        <v>0</v>
      </c>
      <c r="CE1741" s="118">
        <v>0</v>
      </c>
      <c r="CF1741" s="118">
        <v>0</v>
      </c>
      <c r="CG1741" s="118">
        <v>0</v>
      </c>
      <c r="CH1741" s="118">
        <v>0</v>
      </c>
      <c r="CI1741" s="118">
        <v>0</v>
      </c>
      <c r="CJ1741" s="118">
        <v>0</v>
      </c>
      <c r="CK1741" s="118"/>
      <c r="CL1741" s="118">
        <v>0</v>
      </c>
      <c r="CM1741" s="118">
        <v>0</v>
      </c>
      <c r="CN1741" s="118">
        <v>0</v>
      </c>
      <c r="CO1741" s="118">
        <v>0</v>
      </c>
      <c r="CP1741" s="118">
        <v>0</v>
      </c>
      <c r="CQ1741" s="118">
        <v>0</v>
      </c>
      <c r="CR1741" s="118">
        <v>0</v>
      </c>
      <c r="CS1741" s="118">
        <v>0</v>
      </c>
      <c r="CT1741" s="118">
        <v>0</v>
      </c>
      <c r="CU1741" s="118">
        <v>0</v>
      </c>
      <c r="CV1741" s="118">
        <v>0</v>
      </c>
      <c r="CW1741" s="118">
        <v>0</v>
      </c>
      <c r="CX1741" s="118"/>
      <c r="CY1741" s="118"/>
      <c r="CZ1741" s="118">
        <v>0</v>
      </c>
      <c r="DA1741" s="118">
        <v>0</v>
      </c>
      <c r="DB1741" s="118">
        <v>2.5</v>
      </c>
      <c r="DC1741" s="118">
        <v>0</v>
      </c>
      <c r="DD1741" s="118">
        <v>0</v>
      </c>
      <c r="DE1741" s="118">
        <v>0</v>
      </c>
      <c r="DF1741" s="118">
        <v>0</v>
      </c>
      <c r="DG1741" s="118">
        <v>1</v>
      </c>
      <c r="DH1741" s="118"/>
      <c r="DI1741" s="118"/>
      <c r="DJ1741" s="118"/>
      <c r="DK1741" s="122"/>
      <c r="DL1741" s="122"/>
      <c r="DM1741" s="118"/>
      <c r="DN1741" s="69" t="e">
        <f>"造成["&amp;INDEX(Sheet5!$L$2:$L$11,MATCH(BL1741,Sheet5!$J$2:$J$11,0))&amp;":"&amp;BR1741&amp;"*"&amp;BS1741/1000&amp;"]"&amp;INDEX(Sheet5!$I$2:$I$4,MATCH(BR1741,Sheet5!$H$2:$H$4,0))&amp;"的"&amp;INDEX(Sheet5!$K$2:$K$11,MATCH(BL1741,Sheet5!$J$2:$J$11,0))</f>
        <v>#N/A</v>
      </c>
      <c r="DO1741" s="118"/>
      <c r="DP1741" s="118"/>
      <c r="DQ1741" s="118"/>
      <c r="DR1741" s="118"/>
      <c r="DS1741" s="118"/>
      <c r="DT1741" s="123" t="e">
        <f>MATCH(A1736,[7]Sheet5!F:F,0)</f>
        <v>#N/A</v>
      </c>
      <c r="DU1741" s="118"/>
      <c r="DV1741" s="118"/>
      <c r="DW1741" s="118"/>
      <c r="DX1741" s="118"/>
      <c r="DY1741" s="118"/>
      <c r="DZ1741" s="118"/>
    </row>
    <row r="1742" spans="1:130" ht="17.25">
      <c r="A1742" s="8">
        <v>1906127</v>
      </c>
      <c r="B1742" s="8">
        <v>0</v>
      </c>
      <c r="C1742" s="118">
        <v>1</v>
      </c>
      <c r="D1742" s="78" t="s">
        <v>3818</v>
      </c>
      <c r="E1742" s="69" t="str">
        <f t="shared" si="339"/>
        <v>DES_self_ignition_potion</v>
      </c>
      <c r="F1742" s="118" t="s">
        <v>1878</v>
      </c>
      <c r="G1742" s="118">
        <v>1</v>
      </c>
      <c r="H1742" s="118"/>
      <c r="I1742" s="118">
        <v>0</v>
      </c>
      <c r="J1742" s="118">
        <v>0</v>
      </c>
      <c r="K1742" s="118">
        <v>0</v>
      </c>
      <c r="L1742" s="118"/>
      <c r="M1742" s="118">
        <v>0</v>
      </c>
      <c r="N1742" s="118"/>
      <c r="O1742" s="118">
        <v>0</v>
      </c>
      <c r="P1742" s="118">
        <v>1</v>
      </c>
      <c r="Q1742" s="118">
        <v>0</v>
      </c>
      <c r="R1742" s="118">
        <v>1</v>
      </c>
      <c r="S1742" s="118">
        <v>0</v>
      </c>
      <c r="T1742" s="118">
        <v>0</v>
      </c>
      <c r="U1742" s="118">
        <v>0</v>
      </c>
      <c r="V1742" s="118">
        <v>0</v>
      </c>
      <c r="W1742" s="118">
        <v>0</v>
      </c>
      <c r="X1742" s="118">
        <v>0</v>
      </c>
      <c r="Y1742" s="118">
        <v>0</v>
      </c>
      <c r="Z1742" s="118">
        <v>0</v>
      </c>
      <c r="AA1742" s="118">
        <v>2</v>
      </c>
      <c r="AB1742" s="118">
        <v>15</v>
      </c>
      <c r="AC1742" s="118">
        <v>0</v>
      </c>
      <c r="AD1742" s="118">
        <v>0</v>
      </c>
      <c r="AE1742" s="118">
        <v>0</v>
      </c>
      <c r="AF1742" s="118">
        <v>1</v>
      </c>
      <c r="AG1742" s="118">
        <v>0</v>
      </c>
      <c r="AH1742" s="118">
        <v>2</v>
      </c>
      <c r="AI1742" s="118">
        <v>0</v>
      </c>
      <c r="AJ1742" s="118">
        <v>0</v>
      </c>
      <c r="AK1742" s="118">
        <v>0</v>
      </c>
      <c r="AL1742" s="118">
        <v>0</v>
      </c>
      <c r="AM1742" s="118">
        <v>0</v>
      </c>
      <c r="AN1742" s="118">
        <v>0</v>
      </c>
      <c r="AO1742" s="118">
        <v>0</v>
      </c>
      <c r="AP1742" s="118">
        <v>0</v>
      </c>
      <c r="AQ1742" s="120">
        <v>0</v>
      </c>
      <c r="AR1742" s="118">
        <v>0</v>
      </c>
      <c r="AS1742" s="118">
        <v>0</v>
      </c>
      <c r="AT1742" s="118">
        <v>0</v>
      </c>
      <c r="AU1742" s="118">
        <v>0</v>
      </c>
      <c r="AV1742" s="118">
        <v>0</v>
      </c>
      <c r="AW1742" s="118">
        <v>0</v>
      </c>
      <c r="AX1742" s="118">
        <v>0</v>
      </c>
      <c r="AY1742" s="118">
        <v>0</v>
      </c>
      <c r="AZ1742" s="118">
        <v>0</v>
      </c>
      <c r="BA1742" s="118">
        <v>0</v>
      </c>
      <c r="BB1742" s="118">
        <v>0</v>
      </c>
      <c r="BC1742" s="118">
        <v>0</v>
      </c>
      <c r="BD1742" s="69">
        <v>0</v>
      </c>
      <c r="BE1742" s="69">
        <v>0</v>
      </c>
      <c r="BF1742" s="69">
        <v>0</v>
      </c>
      <c r="BG1742" s="118">
        <v>0</v>
      </c>
      <c r="BH1742" s="118">
        <v>0</v>
      </c>
      <c r="BI1742" s="118" t="s">
        <v>1645</v>
      </c>
      <c r="BK1742" s="118">
        <v>3</v>
      </c>
      <c r="BL1742" s="118">
        <v>3</v>
      </c>
      <c r="BM1742" s="118">
        <v>2</v>
      </c>
      <c r="BN1742" s="118">
        <v>15</v>
      </c>
      <c r="BO1742" s="121">
        <v>0</v>
      </c>
      <c r="BP1742" s="118">
        <v>3</v>
      </c>
      <c r="BQ1742" s="118">
        <v>99</v>
      </c>
      <c r="BR1742" s="118">
        <v>204</v>
      </c>
      <c r="BS1742" s="118">
        <v>300</v>
      </c>
      <c r="BT1742" s="118">
        <v>0</v>
      </c>
      <c r="BU1742" s="118">
        <v>0</v>
      </c>
      <c r="BV1742" s="118">
        <v>1000</v>
      </c>
      <c r="BW1742" s="118">
        <v>480</v>
      </c>
      <c r="BY1742" s="121">
        <v>0</v>
      </c>
      <c r="BZ1742" s="121">
        <v>0</v>
      </c>
      <c r="CA1742" s="121">
        <v>0</v>
      </c>
      <c r="CB1742" s="121">
        <v>0</v>
      </c>
      <c r="CC1742" s="118">
        <v>0</v>
      </c>
      <c r="CD1742" s="118">
        <v>0</v>
      </c>
      <c r="CE1742" s="118">
        <v>0</v>
      </c>
      <c r="CF1742" s="118">
        <v>0</v>
      </c>
      <c r="CG1742" s="118">
        <v>0</v>
      </c>
      <c r="CH1742" s="118">
        <v>0</v>
      </c>
      <c r="CI1742" s="118">
        <v>0</v>
      </c>
      <c r="CJ1742" s="118">
        <v>0</v>
      </c>
      <c r="CL1742" s="118">
        <v>0</v>
      </c>
      <c r="CM1742" s="118">
        <v>0</v>
      </c>
      <c r="CN1742" s="118">
        <v>0</v>
      </c>
      <c r="CO1742" s="121">
        <v>0</v>
      </c>
      <c r="CP1742" s="118">
        <v>0</v>
      </c>
      <c r="CQ1742" s="118">
        <v>0</v>
      </c>
      <c r="CR1742" s="118">
        <v>0</v>
      </c>
      <c r="CS1742" s="118">
        <v>0</v>
      </c>
      <c r="CT1742" s="118">
        <v>0</v>
      </c>
      <c r="CU1742" s="118">
        <v>0</v>
      </c>
      <c r="CV1742" s="118">
        <v>0</v>
      </c>
      <c r="CW1742" s="118">
        <v>0</v>
      </c>
      <c r="CZ1742" s="118">
        <v>0</v>
      </c>
      <c r="DA1742" s="118">
        <v>0</v>
      </c>
      <c r="DB1742" s="118">
        <v>70</v>
      </c>
      <c r="DC1742" s="118">
        <v>6</v>
      </c>
      <c r="DD1742" s="118">
        <v>15</v>
      </c>
      <c r="DE1742" s="118">
        <v>0</v>
      </c>
      <c r="DF1742" s="118">
        <v>0</v>
      </c>
      <c r="DG1742" s="118">
        <v>1</v>
      </c>
      <c r="DH1742" s="118"/>
      <c r="DI1742" s="118"/>
      <c r="DJ1742" s="118"/>
      <c r="DK1742" s="122"/>
      <c r="DL1742" s="122"/>
      <c r="DM1742" s="118"/>
      <c r="DN1742" s="69" t="str">
        <f>"造成["&amp;INDEX(Sheet5!$L$2:$L$11,MATCH(BL1742,Sheet5!$J$2:$J$11,0))&amp;":"&amp;BR1742&amp;"*"&amp;BS1742/1000&amp;"]"&amp;INDEX(Sheet5!$I$2:$I$4,MATCH(BR1742,Sheet5!$H$2:$H$4,0))&amp;"的"&amp;INDEX(Sheet5!$K$2:$K$11,MATCH(BL1742,Sheet5!$J$2:$J$11,0))</f>
        <v>造成[ui.cs_blue:204*0.3]的火系伤害。</v>
      </c>
      <c r="DO1742" s="118"/>
      <c r="DP1742" s="118"/>
      <c r="DQ1742" s="118"/>
      <c r="DR1742" s="118"/>
      <c r="DS1742" s="118"/>
      <c r="DT1742" s="123" t="e">
        <f>MATCH(A1741,[7]Sheet5!F:F,0)</f>
        <v>#N/A</v>
      </c>
      <c r="DU1742" s="118"/>
      <c r="DV1742" s="118"/>
      <c r="DW1742" s="118"/>
      <c r="DX1742" s="118"/>
      <c r="DY1742" s="118"/>
      <c r="DZ1742" s="118"/>
    </row>
    <row r="1743" spans="1:130" ht="17.25">
      <c r="A1743" s="8">
        <v>3000000</v>
      </c>
      <c r="B1743" s="69">
        <v>0</v>
      </c>
      <c r="C1743" s="69">
        <v>1</v>
      </c>
      <c r="D1743" s="69" t="s">
        <v>2482</v>
      </c>
      <c r="E1743" s="69" t="s">
        <v>3819</v>
      </c>
      <c r="F1743" s="69" t="s">
        <v>2484</v>
      </c>
      <c r="G1743" s="69">
        <v>1</v>
      </c>
      <c r="I1743" s="69">
        <v>0</v>
      </c>
      <c r="J1743" s="69">
        <v>0</v>
      </c>
      <c r="K1743" s="69">
        <v>0</v>
      </c>
      <c r="M1743" s="69">
        <v>0</v>
      </c>
      <c r="O1743" s="69">
        <v>0</v>
      </c>
      <c r="P1743" s="69">
        <v>1</v>
      </c>
      <c r="Q1743" s="69">
        <v>0</v>
      </c>
      <c r="R1743" s="69">
        <v>2</v>
      </c>
      <c r="S1743" s="69">
        <v>0</v>
      </c>
      <c r="T1743" s="69">
        <v>0</v>
      </c>
      <c r="U1743" s="69">
        <v>0</v>
      </c>
      <c r="V1743" s="69">
        <v>0</v>
      </c>
      <c r="W1743" s="69">
        <v>0</v>
      </c>
      <c r="X1743" s="69">
        <v>0</v>
      </c>
      <c r="Y1743" s="69">
        <v>0</v>
      </c>
      <c r="Z1743" s="69">
        <v>0</v>
      </c>
      <c r="AA1743" s="69">
        <v>1</v>
      </c>
      <c r="AB1743" s="69">
        <v>31</v>
      </c>
      <c r="AC1743" s="69">
        <v>0</v>
      </c>
      <c r="AD1743" s="69">
        <v>0</v>
      </c>
      <c r="AE1743" s="69">
        <v>0</v>
      </c>
      <c r="AF1743" s="69">
        <v>1</v>
      </c>
      <c r="AG1743" s="69">
        <v>0</v>
      </c>
      <c r="AH1743" s="69">
        <v>1</v>
      </c>
      <c r="AI1743" s="69">
        <v>0</v>
      </c>
      <c r="AJ1743" s="69">
        <v>0</v>
      </c>
      <c r="AK1743" s="69">
        <v>0</v>
      </c>
      <c r="AL1743" s="69">
        <v>0</v>
      </c>
      <c r="AM1743" s="69">
        <v>0</v>
      </c>
      <c r="AN1743" s="69">
        <v>0</v>
      </c>
      <c r="AO1743" s="69">
        <v>0</v>
      </c>
      <c r="AP1743" s="69">
        <v>0</v>
      </c>
      <c r="AQ1743" s="84">
        <v>0</v>
      </c>
      <c r="AR1743" s="69">
        <v>0</v>
      </c>
      <c r="AS1743" s="69">
        <v>0</v>
      </c>
      <c r="AT1743" s="69">
        <v>0</v>
      </c>
      <c r="AU1743" s="69">
        <v>0</v>
      </c>
      <c r="AV1743" s="69">
        <v>0</v>
      </c>
      <c r="AW1743" s="69">
        <v>0</v>
      </c>
      <c r="AX1743" s="69">
        <v>0</v>
      </c>
      <c r="AY1743" s="69">
        <v>0</v>
      </c>
      <c r="AZ1743" s="69">
        <v>0</v>
      </c>
      <c r="BA1743" s="69">
        <v>0</v>
      </c>
      <c r="BB1743" s="69">
        <v>0</v>
      </c>
      <c r="BC1743" s="69">
        <v>0</v>
      </c>
      <c r="BD1743" s="69">
        <v>0</v>
      </c>
      <c r="BE1743" s="69">
        <v>0</v>
      </c>
      <c r="BF1743" s="69">
        <v>0</v>
      </c>
      <c r="BG1743" s="69">
        <v>0</v>
      </c>
      <c r="BH1743" s="69">
        <v>0</v>
      </c>
      <c r="BK1743" s="69">
        <v>3</v>
      </c>
      <c r="BL1743" s="69">
        <v>10</v>
      </c>
      <c r="BM1743" s="69">
        <v>1</v>
      </c>
      <c r="BN1743" s="69">
        <v>31</v>
      </c>
      <c r="BO1743" s="89">
        <v>0</v>
      </c>
      <c r="BP1743" s="69">
        <v>1</v>
      </c>
      <c r="BQ1743" s="69">
        <v>1</v>
      </c>
      <c r="BR1743" s="69">
        <v>1</v>
      </c>
      <c r="BS1743" s="69">
        <v>3000000</v>
      </c>
      <c r="BT1743" s="69">
        <v>0</v>
      </c>
      <c r="BU1743" s="69">
        <v>0</v>
      </c>
      <c r="BV1743" s="69">
        <v>1000</v>
      </c>
      <c r="BW1743" s="69">
        <v>0</v>
      </c>
      <c r="BY1743" s="69">
        <v>0</v>
      </c>
      <c r="BZ1743" s="69">
        <v>0</v>
      </c>
      <c r="CA1743" s="69">
        <v>31</v>
      </c>
      <c r="CB1743" s="89">
        <v>0</v>
      </c>
      <c r="CC1743" s="69">
        <v>0</v>
      </c>
      <c r="CD1743" s="69">
        <v>0</v>
      </c>
      <c r="CE1743" s="69">
        <v>0</v>
      </c>
      <c r="CF1743" s="69">
        <v>0</v>
      </c>
      <c r="CG1743" s="69">
        <v>0</v>
      </c>
      <c r="CH1743" s="69">
        <v>0</v>
      </c>
      <c r="CI1743" s="69">
        <v>0</v>
      </c>
      <c r="CJ1743" s="69">
        <v>0</v>
      </c>
      <c r="CL1743" s="69">
        <v>0</v>
      </c>
      <c r="CM1743" s="69">
        <v>0</v>
      </c>
      <c r="CN1743" s="69">
        <v>0</v>
      </c>
      <c r="CO1743" s="89">
        <v>0</v>
      </c>
      <c r="CP1743" s="69">
        <v>0</v>
      </c>
      <c r="CQ1743" s="69">
        <v>0</v>
      </c>
      <c r="CR1743" s="69">
        <v>0</v>
      </c>
      <c r="CS1743" s="69">
        <v>0</v>
      </c>
      <c r="CT1743" s="69">
        <v>0</v>
      </c>
      <c r="CU1743" s="69">
        <v>0</v>
      </c>
      <c r="CV1743" s="69">
        <v>0</v>
      </c>
      <c r="CW1743" s="69">
        <v>0</v>
      </c>
      <c r="CZ1743" s="69">
        <v>0</v>
      </c>
      <c r="DA1743" s="69">
        <v>0</v>
      </c>
      <c r="DB1743" s="69">
        <v>4</v>
      </c>
      <c r="DC1743" s="69">
        <v>0</v>
      </c>
      <c r="DD1743" s="69">
        <v>0</v>
      </c>
      <c r="DE1743" s="69">
        <v>0</v>
      </c>
      <c r="DF1743" s="69">
        <v>0</v>
      </c>
      <c r="DG1743" s="69">
        <v>1</v>
      </c>
      <c r="DI1743" s="69" t="e">
        <f>INDEX(Sheet3!$E$78:$E$1130,MATCH(A1743,Sheet3!$D$78:$D$1130,0))</f>
        <v>#N/A</v>
      </c>
      <c r="DJ1743" s="69" t="str">
        <f t="shared" ref="DJ1743" si="340">IFERROR(DI1743,F1743)</f>
        <v>skill_icons.ps_skill_movespd</v>
      </c>
      <c r="DK1743" s="90" t="s">
        <v>3820</v>
      </c>
      <c r="DL1743" s="93"/>
      <c r="DM1743" s="94"/>
      <c r="DN1743" s="69" t="e">
        <f>"造成["&amp;INDEX(Sheet5!$L$2:$L$11,MATCH(BL1743,Sheet5!$J$2:$J$11,0))&amp;":"&amp;BR1743&amp;"*"&amp;BS1743/1000&amp;"]"&amp;INDEX(Sheet5!$I$2:$I$4,MATCH(BR1743,Sheet5!$H$2:$H$4,0))&amp;"的"&amp;INDEX(Sheet5!$K$2:$K$11,MATCH(BL1743,Sheet5!$J$2:$J$11,0))</f>
        <v>#N/A</v>
      </c>
      <c r="DO1743" s="69" t="e">
        <f>"造成["&amp;INDEX(Sheet5!$L$2:$L$11,MATCH(BY1743,Sheet5!$J$2:$J$11,0))&amp;":"&amp;CE1743&amp;"*"&amp;CF1743/1000&amp;"]"&amp;INDEX(Sheet5!$I$2:$I$4,MATCH(CE1743,Sheet5!$H$2:$H$4,0))&amp;"的"&amp;INDEX(Sheet5!$K$2:$K$11,MATCH(BY1743,Sheet5!$J$2:$J$11,0))</f>
        <v>#N/A</v>
      </c>
      <c r="DP1743" s="69"/>
      <c r="DQ1743" s="69"/>
      <c r="DR1743" s="69" t="e">
        <f t="shared" ref="DR1743" si="341">MATCH(A1743,$DX$51:$DX$69,0)</f>
        <v>#N/A</v>
      </c>
      <c r="DS1743" s="90" t="e">
        <f>MATCH(A1743,Sheet5!D:D,0)</f>
        <v>#N/A</v>
      </c>
      <c r="DT1743" s="94" t="e">
        <f>MATCH(A1742,Sheet5!F:F,0)</f>
        <v>#N/A</v>
      </c>
      <c r="DU1743" s="69">
        <v>4</v>
      </c>
      <c r="DV1743" s="69">
        <v>0</v>
      </c>
      <c r="DW1743" s="69">
        <v>0</v>
      </c>
      <c r="DX1743" s="69">
        <v>0</v>
      </c>
      <c r="DY1743" s="69">
        <v>0</v>
      </c>
    </row>
    <row r="1744" spans="1:130" ht="17.25">
      <c r="A1744" s="8">
        <v>3000001</v>
      </c>
      <c r="B1744" s="69">
        <v>0</v>
      </c>
      <c r="C1744" s="69">
        <v>1</v>
      </c>
      <c r="D1744" s="69" t="s">
        <v>2482</v>
      </c>
      <c r="E1744" s="69" t="s">
        <v>3821</v>
      </c>
      <c r="F1744" s="69" t="s">
        <v>2484</v>
      </c>
      <c r="G1744" s="69">
        <v>1</v>
      </c>
      <c r="I1744" s="69">
        <v>0</v>
      </c>
      <c r="J1744" s="69">
        <v>0</v>
      </c>
      <c r="K1744" s="69">
        <v>0</v>
      </c>
      <c r="M1744" s="69">
        <v>0</v>
      </c>
      <c r="O1744" s="69">
        <v>0</v>
      </c>
      <c r="P1744" s="69">
        <v>1</v>
      </c>
      <c r="Q1744" s="69">
        <v>0</v>
      </c>
      <c r="R1744" s="69">
        <v>2</v>
      </c>
      <c r="S1744" s="69">
        <v>0</v>
      </c>
      <c r="T1744" s="69">
        <v>0</v>
      </c>
      <c r="U1744" s="69">
        <v>0</v>
      </c>
      <c r="V1744" s="69">
        <v>0</v>
      </c>
      <c r="W1744" s="69">
        <v>0</v>
      </c>
      <c r="X1744" s="69">
        <v>0</v>
      </c>
      <c r="Y1744" s="69">
        <v>0</v>
      </c>
      <c r="Z1744" s="69">
        <v>0</v>
      </c>
      <c r="AA1744" s="69">
        <v>1</v>
      </c>
      <c r="AB1744" s="69">
        <v>31</v>
      </c>
      <c r="AC1744" s="69">
        <v>0</v>
      </c>
      <c r="AD1744" s="69">
        <v>0</v>
      </c>
      <c r="AE1744" s="69">
        <v>0</v>
      </c>
      <c r="AF1744" s="69">
        <v>1</v>
      </c>
      <c r="AG1744" s="69">
        <v>0</v>
      </c>
      <c r="AH1744" s="69">
        <v>1</v>
      </c>
      <c r="AI1744" s="69">
        <v>0</v>
      </c>
      <c r="AJ1744" s="69">
        <v>0</v>
      </c>
      <c r="AK1744" s="69">
        <v>0</v>
      </c>
      <c r="AL1744" s="69">
        <v>0</v>
      </c>
      <c r="AM1744" s="69">
        <v>0</v>
      </c>
      <c r="AN1744" s="69">
        <v>0</v>
      </c>
      <c r="AO1744" s="69">
        <v>0</v>
      </c>
      <c r="AP1744" s="69">
        <v>0</v>
      </c>
      <c r="AQ1744" s="84">
        <v>0</v>
      </c>
      <c r="AR1744" s="69">
        <v>0</v>
      </c>
      <c r="AS1744" s="69">
        <v>0</v>
      </c>
      <c r="AT1744" s="69">
        <v>0</v>
      </c>
      <c r="AU1744" s="69">
        <v>0</v>
      </c>
      <c r="AV1744" s="69">
        <v>0</v>
      </c>
      <c r="AW1744" s="69">
        <v>0</v>
      </c>
      <c r="AX1744" s="69">
        <v>0</v>
      </c>
      <c r="AY1744" s="69">
        <v>0</v>
      </c>
      <c r="AZ1744" s="69">
        <v>0</v>
      </c>
      <c r="BA1744" s="69">
        <v>0</v>
      </c>
      <c r="BB1744" s="69">
        <v>0</v>
      </c>
      <c r="BC1744" s="69">
        <v>0</v>
      </c>
      <c r="BD1744" s="69">
        <v>0</v>
      </c>
      <c r="BE1744" s="69">
        <v>0</v>
      </c>
      <c r="BF1744" s="69">
        <v>0</v>
      </c>
      <c r="BG1744" s="69">
        <v>0</v>
      </c>
      <c r="BH1744" s="69">
        <v>0</v>
      </c>
      <c r="BK1744" s="69">
        <v>3</v>
      </c>
      <c r="BL1744" s="69">
        <v>10</v>
      </c>
      <c r="BM1744" s="69">
        <v>1</v>
      </c>
      <c r="BN1744" s="69">
        <v>31</v>
      </c>
      <c r="BO1744" s="89">
        <v>0</v>
      </c>
      <c r="BP1744" s="69">
        <v>1</v>
      </c>
      <c r="BQ1744" s="69">
        <v>1</v>
      </c>
      <c r="BR1744" s="69">
        <v>1</v>
      </c>
      <c r="BS1744" s="69">
        <v>3000001</v>
      </c>
      <c r="BT1744" s="69">
        <v>0</v>
      </c>
      <c r="BU1744" s="69">
        <v>0</v>
      </c>
      <c r="BV1744" s="69">
        <v>1000</v>
      </c>
      <c r="BW1744" s="69">
        <v>0</v>
      </c>
      <c r="BY1744" s="69">
        <v>0</v>
      </c>
      <c r="BZ1744" s="69">
        <v>0</v>
      </c>
      <c r="CA1744" s="69">
        <v>31</v>
      </c>
      <c r="CB1744" s="89">
        <v>0</v>
      </c>
      <c r="CC1744" s="69">
        <v>0</v>
      </c>
      <c r="CD1744" s="69">
        <v>0</v>
      </c>
      <c r="CE1744" s="69">
        <v>0</v>
      </c>
      <c r="CF1744" s="69">
        <v>0</v>
      </c>
      <c r="CG1744" s="69">
        <v>0</v>
      </c>
      <c r="CH1744" s="69">
        <v>0</v>
      </c>
      <c r="CI1744" s="69">
        <v>0</v>
      </c>
      <c r="CJ1744" s="69">
        <v>0</v>
      </c>
      <c r="CL1744" s="69">
        <v>0</v>
      </c>
      <c r="CM1744" s="69">
        <v>0</v>
      </c>
      <c r="CN1744" s="69">
        <v>0</v>
      </c>
      <c r="CO1744" s="89">
        <v>0</v>
      </c>
      <c r="CP1744" s="69">
        <v>0</v>
      </c>
      <c r="CQ1744" s="69">
        <v>0</v>
      </c>
      <c r="CR1744" s="69">
        <v>0</v>
      </c>
      <c r="CS1744" s="69">
        <v>0</v>
      </c>
      <c r="CT1744" s="69">
        <v>0</v>
      </c>
      <c r="CU1744" s="69">
        <v>0</v>
      </c>
      <c r="CV1744" s="69">
        <v>0</v>
      </c>
      <c r="CW1744" s="69">
        <v>0</v>
      </c>
      <c r="CZ1744" s="69">
        <v>0</v>
      </c>
      <c r="DA1744" s="69">
        <v>0</v>
      </c>
      <c r="DB1744" s="69">
        <v>4</v>
      </c>
      <c r="DC1744" s="69">
        <v>0</v>
      </c>
      <c r="DD1744" s="69">
        <v>0</v>
      </c>
      <c r="DE1744" s="69">
        <v>0</v>
      </c>
      <c r="DF1744" s="69">
        <v>0</v>
      </c>
      <c r="DG1744" s="69">
        <v>1</v>
      </c>
      <c r="DI1744" s="69" t="e">
        <f>INDEX(Sheet3!$E$78:$E$1130,MATCH(A1744,Sheet3!$D$78:$D$1130,0))</f>
        <v>#N/A</v>
      </c>
      <c r="DJ1744" s="69" t="str">
        <f t="shared" ref="DJ1744:DJ1747" si="342">IFERROR(DI1744,F1744)</f>
        <v>skill_icons.ps_skill_movespd</v>
      </c>
      <c r="DK1744" s="90" t="s">
        <v>3822</v>
      </c>
      <c r="DL1744" s="93"/>
      <c r="DM1744" s="94"/>
      <c r="DN1744" s="69" t="e">
        <f>"造成["&amp;INDEX(Sheet5!$L$2:$L$11,MATCH(BL1744,Sheet5!$J$2:$J$11,0))&amp;":"&amp;BR1744&amp;"*"&amp;BS1744/1000&amp;"]"&amp;INDEX(Sheet5!$I$2:$I$4,MATCH(BR1744,Sheet5!$H$2:$H$4,0))&amp;"的"&amp;INDEX(Sheet5!$K$2:$K$11,MATCH(BL1744,Sheet5!$J$2:$J$11,0))</f>
        <v>#N/A</v>
      </c>
      <c r="DO1744" s="69" t="e">
        <f>"造成["&amp;INDEX(Sheet5!$L$2:$L$11,MATCH(BY1744,Sheet5!$J$2:$J$11,0))&amp;":"&amp;CE1744&amp;"*"&amp;CF1744/1000&amp;"]"&amp;INDEX(Sheet5!$I$2:$I$4,MATCH(CE1744,Sheet5!$H$2:$H$4,0))&amp;"的"&amp;INDEX(Sheet5!$K$2:$K$11,MATCH(BY1744,Sheet5!$J$2:$J$11,0))</f>
        <v>#N/A</v>
      </c>
      <c r="DP1744" s="69"/>
      <c r="DQ1744" s="69"/>
      <c r="DR1744" s="69" t="e">
        <f t="shared" ref="DR1744:DR1747" si="343">MATCH(A1744,$DX$51:$DX$69,0)</f>
        <v>#N/A</v>
      </c>
      <c r="DS1744" s="90" t="e">
        <f>MATCH(A1744,Sheet5!D:D,0)</f>
        <v>#N/A</v>
      </c>
      <c r="DT1744" s="94" t="e">
        <f>MATCH(A1743,Sheet5!F:F,0)</f>
        <v>#N/A</v>
      </c>
      <c r="DU1744" s="69">
        <v>4</v>
      </c>
      <c r="DV1744" s="69">
        <v>0</v>
      </c>
      <c r="DW1744" s="69">
        <v>0</v>
      </c>
      <c r="DX1744" s="69">
        <v>0</v>
      </c>
      <c r="DY1744" s="69">
        <v>0</v>
      </c>
    </row>
    <row r="1745" spans="1:129" ht="17.25">
      <c r="A1745" s="8">
        <v>3000002</v>
      </c>
      <c r="B1745" s="69">
        <v>0</v>
      </c>
      <c r="C1745" s="69">
        <v>1</v>
      </c>
      <c r="D1745" s="69" t="s">
        <v>2482</v>
      </c>
      <c r="E1745" s="69" t="s">
        <v>3821</v>
      </c>
      <c r="F1745" s="69" t="s">
        <v>2484</v>
      </c>
      <c r="G1745" s="69">
        <v>1</v>
      </c>
      <c r="I1745" s="69">
        <v>0</v>
      </c>
      <c r="J1745" s="69">
        <v>0</v>
      </c>
      <c r="K1745" s="69">
        <v>0</v>
      </c>
      <c r="M1745" s="69">
        <v>0</v>
      </c>
      <c r="O1745" s="69">
        <v>0</v>
      </c>
      <c r="P1745" s="69">
        <v>1</v>
      </c>
      <c r="Q1745" s="69">
        <v>0</v>
      </c>
      <c r="R1745" s="69">
        <v>2</v>
      </c>
      <c r="S1745" s="69">
        <v>0</v>
      </c>
      <c r="T1745" s="69">
        <v>0</v>
      </c>
      <c r="U1745" s="69">
        <v>0</v>
      </c>
      <c r="V1745" s="69">
        <v>0</v>
      </c>
      <c r="W1745" s="69">
        <v>0</v>
      </c>
      <c r="X1745" s="69">
        <v>0</v>
      </c>
      <c r="Y1745" s="69">
        <v>0</v>
      </c>
      <c r="Z1745" s="69">
        <v>0</v>
      </c>
      <c r="AA1745" s="69">
        <v>1</v>
      </c>
      <c r="AB1745" s="69">
        <v>31</v>
      </c>
      <c r="AC1745" s="69">
        <v>0</v>
      </c>
      <c r="AD1745" s="69">
        <v>0</v>
      </c>
      <c r="AE1745" s="69">
        <v>0</v>
      </c>
      <c r="AF1745" s="69">
        <v>1</v>
      </c>
      <c r="AG1745" s="69">
        <v>0</v>
      </c>
      <c r="AH1745" s="69">
        <v>1</v>
      </c>
      <c r="AI1745" s="69">
        <v>0</v>
      </c>
      <c r="AJ1745" s="69">
        <v>0</v>
      </c>
      <c r="AK1745" s="69">
        <v>0</v>
      </c>
      <c r="AL1745" s="69">
        <v>0</v>
      </c>
      <c r="AM1745" s="69">
        <v>0</v>
      </c>
      <c r="AN1745" s="69">
        <v>0</v>
      </c>
      <c r="AO1745" s="69">
        <v>0</v>
      </c>
      <c r="AP1745" s="69">
        <v>0</v>
      </c>
      <c r="AQ1745" s="84">
        <v>0</v>
      </c>
      <c r="AR1745" s="69">
        <v>0</v>
      </c>
      <c r="AS1745" s="69">
        <v>0</v>
      </c>
      <c r="AT1745" s="69">
        <v>0</v>
      </c>
      <c r="AU1745" s="69">
        <v>0</v>
      </c>
      <c r="AV1745" s="69">
        <v>0</v>
      </c>
      <c r="AW1745" s="69">
        <v>0</v>
      </c>
      <c r="AX1745" s="69">
        <v>0</v>
      </c>
      <c r="AY1745" s="69">
        <v>0</v>
      </c>
      <c r="AZ1745" s="69">
        <v>0</v>
      </c>
      <c r="BA1745" s="69">
        <v>0</v>
      </c>
      <c r="BB1745" s="69">
        <v>0</v>
      </c>
      <c r="BC1745" s="69">
        <v>0</v>
      </c>
      <c r="BD1745" s="69">
        <v>0</v>
      </c>
      <c r="BE1745" s="69">
        <v>0</v>
      </c>
      <c r="BF1745" s="69">
        <v>0</v>
      </c>
      <c r="BG1745" s="69">
        <v>0</v>
      </c>
      <c r="BH1745" s="69">
        <v>0</v>
      </c>
      <c r="BK1745" s="69">
        <v>3</v>
      </c>
      <c r="BL1745" s="69">
        <v>10</v>
      </c>
      <c r="BM1745" s="69">
        <v>1</v>
      </c>
      <c r="BN1745" s="69">
        <v>31</v>
      </c>
      <c r="BO1745" s="89">
        <v>0</v>
      </c>
      <c r="BP1745" s="69">
        <v>1</v>
      </c>
      <c r="BQ1745" s="69">
        <v>1</v>
      </c>
      <c r="BR1745" s="69">
        <v>1</v>
      </c>
      <c r="BS1745" s="69">
        <v>3000002</v>
      </c>
      <c r="BT1745" s="69">
        <v>0</v>
      </c>
      <c r="BU1745" s="69">
        <v>0</v>
      </c>
      <c r="BV1745" s="69">
        <v>1000</v>
      </c>
      <c r="BW1745" s="69">
        <v>0</v>
      </c>
      <c r="BY1745" s="69">
        <v>0</v>
      </c>
      <c r="BZ1745" s="69">
        <v>0</v>
      </c>
      <c r="CA1745" s="69">
        <v>31</v>
      </c>
      <c r="CB1745" s="89">
        <v>0</v>
      </c>
      <c r="CC1745" s="69">
        <v>0</v>
      </c>
      <c r="CD1745" s="69">
        <v>0</v>
      </c>
      <c r="CE1745" s="69">
        <v>0</v>
      </c>
      <c r="CF1745" s="69">
        <v>0</v>
      </c>
      <c r="CG1745" s="69">
        <v>0</v>
      </c>
      <c r="CH1745" s="69">
        <v>0</v>
      </c>
      <c r="CI1745" s="69">
        <v>0</v>
      </c>
      <c r="CJ1745" s="69">
        <v>0</v>
      </c>
      <c r="CL1745" s="69">
        <v>0</v>
      </c>
      <c r="CM1745" s="69">
        <v>0</v>
      </c>
      <c r="CN1745" s="69">
        <v>0</v>
      </c>
      <c r="CO1745" s="89">
        <v>0</v>
      </c>
      <c r="CP1745" s="69">
        <v>0</v>
      </c>
      <c r="CQ1745" s="69">
        <v>0</v>
      </c>
      <c r="CR1745" s="69">
        <v>0</v>
      </c>
      <c r="CS1745" s="69">
        <v>0</v>
      </c>
      <c r="CT1745" s="69">
        <v>0</v>
      </c>
      <c r="CU1745" s="69">
        <v>0</v>
      </c>
      <c r="CV1745" s="69">
        <v>0</v>
      </c>
      <c r="CW1745" s="69">
        <v>0</v>
      </c>
      <c r="CZ1745" s="69">
        <v>0</v>
      </c>
      <c r="DA1745" s="69">
        <v>0</v>
      </c>
      <c r="DB1745" s="69">
        <v>4</v>
      </c>
      <c r="DC1745" s="69">
        <v>0</v>
      </c>
      <c r="DD1745" s="69">
        <v>0</v>
      </c>
      <c r="DE1745" s="69">
        <v>0</v>
      </c>
      <c r="DF1745" s="69">
        <v>0</v>
      </c>
      <c r="DG1745" s="69">
        <v>1</v>
      </c>
      <c r="DI1745" s="69" t="e">
        <f>INDEX(Sheet3!$E$78:$E$1130,MATCH(A1745,Sheet3!$D$78:$D$1130,0))</f>
        <v>#N/A</v>
      </c>
      <c r="DJ1745" s="69" t="str">
        <f t="shared" si="342"/>
        <v>skill_icons.ps_skill_movespd</v>
      </c>
      <c r="DK1745" s="90" t="s">
        <v>3823</v>
      </c>
      <c r="DL1745" s="93"/>
      <c r="DM1745" s="94"/>
      <c r="DN1745" s="69" t="e">
        <f>"造成["&amp;INDEX(Sheet5!$L$2:$L$11,MATCH(BL1745,Sheet5!$J$2:$J$11,0))&amp;":"&amp;BR1745&amp;"*"&amp;BS1745/1000&amp;"]"&amp;INDEX(Sheet5!$I$2:$I$4,MATCH(BR1745,Sheet5!$H$2:$H$4,0))&amp;"的"&amp;INDEX(Sheet5!$K$2:$K$11,MATCH(BL1745,Sheet5!$J$2:$J$11,0))</f>
        <v>#N/A</v>
      </c>
      <c r="DO1745" s="69" t="e">
        <f>"造成["&amp;INDEX(Sheet5!$L$2:$L$11,MATCH(BY1745,Sheet5!$J$2:$J$11,0))&amp;":"&amp;CE1745&amp;"*"&amp;CF1745/1000&amp;"]"&amp;INDEX(Sheet5!$I$2:$I$4,MATCH(CE1745,Sheet5!$H$2:$H$4,0))&amp;"的"&amp;INDEX(Sheet5!$K$2:$K$11,MATCH(BY1745,Sheet5!$J$2:$J$11,0))</f>
        <v>#N/A</v>
      </c>
      <c r="DP1745" s="69"/>
      <c r="DQ1745" s="69"/>
      <c r="DR1745" s="69" t="e">
        <f t="shared" si="343"/>
        <v>#N/A</v>
      </c>
      <c r="DS1745" s="90" t="e">
        <f>MATCH(A1745,Sheet5!D:D,0)</f>
        <v>#N/A</v>
      </c>
      <c r="DT1745" s="94" t="e">
        <f>MATCH(A1744,Sheet5!F:F,0)</f>
        <v>#N/A</v>
      </c>
      <c r="DU1745" s="69">
        <v>4</v>
      </c>
      <c r="DV1745" s="69">
        <v>0</v>
      </c>
      <c r="DW1745" s="69">
        <v>0</v>
      </c>
      <c r="DX1745" s="69">
        <v>0</v>
      </c>
      <c r="DY1745" s="69">
        <v>0</v>
      </c>
    </row>
    <row r="1746" spans="1:129" ht="17.25">
      <c r="A1746" s="8">
        <v>3000003</v>
      </c>
      <c r="B1746" s="69">
        <v>0</v>
      </c>
      <c r="C1746" s="69">
        <v>1</v>
      </c>
      <c r="D1746" s="69" t="s">
        <v>2482</v>
      </c>
      <c r="E1746" s="69" t="s">
        <v>3821</v>
      </c>
      <c r="F1746" s="69" t="s">
        <v>2484</v>
      </c>
      <c r="G1746" s="69">
        <v>1</v>
      </c>
      <c r="I1746" s="69">
        <v>0</v>
      </c>
      <c r="J1746" s="69">
        <v>0</v>
      </c>
      <c r="K1746" s="69">
        <v>0</v>
      </c>
      <c r="M1746" s="69">
        <v>0</v>
      </c>
      <c r="O1746" s="69">
        <v>0</v>
      </c>
      <c r="P1746" s="69">
        <v>1</v>
      </c>
      <c r="Q1746" s="69">
        <v>0</v>
      </c>
      <c r="R1746" s="69">
        <v>2</v>
      </c>
      <c r="S1746" s="69">
        <v>0</v>
      </c>
      <c r="T1746" s="69">
        <v>0</v>
      </c>
      <c r="U1746" s="69">
        <v>0</v>
      </c>
      <c r="V1746" s="69">
        <v>0</v>
      </c>
      <c r="W1746" s="69">
        <v>0</v>
      </c>
      <c r="X1746" s="69">
        <v>0</v>
      </c>
      <c r="Y1746" s="69">
        <v>0</v>
      </c>
      <c r="Z1746" s="69">
        <v>0</v>
      </c>
      <c r="AA1746" s="69">
        <v>1</v>
      </c>
      <c r="AB1746" s="69">
        <v>31</v>
      </c>
      <c r="AC1746" s="69">
        <v>0</v>
      </c>
      <c r="AD1746" s="69">
        <v>0</v>
      </c>
      <c r="AE1746" s="69">
        <v>0</v>
      </c>
      <c r="AF1746" s="69">
        <v>1</v>
      </c>
      <c r="AG1746" s="69">
        <v>0</v>
      </c>
      <c r="AH1746" s="69">
        <v>1</v>
      </c>
      <c r="AI1746" s="69">
        <v>0</v>
      </c>
      <c r="AJ1746" s="69">
        <v>0</v>
      </c>
      <c r="AK1746" s="69">
        <v>0</v>
      </c>
      <c r="AL1746" s="69">
        <v>0</v>
      </c>
      <c r="AM1746" s="69">
        <v>0</v>
      </c>
      <c r="AN1746" s="69">
        <v>0</v>
      </c>
      <c r="AO1746" s="69">
        <v>0</v>
      </c>
      <c r="AP1746" s="69">
        <v>0</v>
      </c>
      <c r="AQ1746" s="84">
        <v>0</v>
      </c>
      <c r="AR1746" s="69">
        <v>0</v>
      </c>
      <c r="AS1746" s="69">
        <v>0</v>
      </c>
      <c r="AT1746" s="69">
        <v>0</v>
      </c>
      <c r="AU1746" s="69">
        <v>0</v>
      </c>
      <c r="AV1746" s="69">
        <v>0</v>
      </c>
      <c r="AW1746" s="69">
        <v>0</v>
      </c>
      <c r="AX1746" s="69">
        <v>0</v>
      </c>
      <c r="AY1746" s="69">
        <v>0</v>
      </c>
      <c r="AZ1746" s="69">
        <v>0</v>
      </c>
      <c r="BA1746" s="69">
        <v>0</v>
      </c>
      <c r="BB1746" s="69">
        <v>0</v>
      </c>
      <c r="BC1746" s="69">
        <v>0</v>
      </c>
      <c r="BD1746" s="69">
        <v>0</v>
      </c>
      <c r="BE1746" s="69">
        <v>0</v>
      </c>
      <c r="BF1746" s="69">
        <v>0</v>
      </c>
      <c r="BG1746" s="69">
        <v>0</v>
      </c>
      <c r="BH1746" s="69">
        <v>0</v>
      </c>
      <c r="BK1746" s="69">
        <v>3</v>
      </c>
      <c r="BL1746" s="69">
        <v>10</v>
      </c>
      <c r="BM1746" s="69">
        <v>1</v>
      </c>
      <c r="BN1746" s="69">
        <v>31</v>
      </c>
      <c r="BO1746" s="89">
        <v>0</v>
      </c>
      <c r="BP1746" s="69">
        <v>1</v>
      </c>
      <c r="BQ1746" s="69">
        <v>1</v>
      </c>
      <c r="BR1746" s="69">
        <v>1</v>
      </c>
      <c r="BS1746" s="69">
        <v>3000003</v>
      </c>
      <c r="BT1746" s="69">
        <v>0</v>
      </c>
      <c r="BU1746" s="69">
        <v>0</v>
      </c>
      <c r="BV1746" s="69">
        <v>1000</v>
      </c>
      <c r="BW1746" s="69">
        <v>0</v>
      </c>
      <c r="BY1746" s="69">
        <v>0</v>
      </c>
      <c r="BZ1746" s="69">
        <v>0</v>
      </c>
      <c r="CA1746" s="69">
        <v>31</v>
      </c>
      <c r="CB1746" s="89">
        <v>0</v>
      </c>
      <c r="CC1746" s="69">
        <v>0</v>
      </c>
      <c r="CD1746" s="69">
        <v>0</v>
      </c>
      <c r="CE1746" s="69">
        <v>0</v>
      </c>
      <c r="CF1746" s="69">
        <v>0</v>
      </c>
      <c r="CG1746" s="69">
        <v>0</v>
      </c>
      <c r="CH1746" s="69">
        <v>0</v>
      </c>
      <c r="CI1746" s="69">
        <v>0</v>
      </c>
      <c r="CJ1746" s="69">
        <v>0</v>
      </c>
      <c r="CL1746" s="69">
        <v>0</v>
      </c>
      <c r="CM1746" s="69">
        <v>0</v>
      </c>
      <c r="CN1746" s="69">
        <v>0</v>
      </c>
      <c r="CO1746" s="89">
        <v>0</v>
      </c>
      <c r="CP1746" s="69">
        <v>0</v>
      </c>
      <c r="CQ1746" s="69">
        <v>0</v>
      </c>
      <c r="CR1746" s="69">
        <v>0</v>
      </c>
      <c r="CS1746" s="69">
        <v>0</v>
      </c>
      <c r="CT1746" s="69">
        <v>0</v>
      </c>
      <c r="CU1746" s="69">
        <v>0</v>
      </c>
      <c r="CV1746" s="69">
        <v>0</v>
      </c>
      <c r="CW1746" s="69">
        <v>0</v>
      </c>
      <c r="CZ1746" s="69">
        <v>0</v>
      </c>
      <c r="DA1746" s="69">
        <v>0</v>
      </c>
      <c r="DB1746" s="69">
        <v>4</v>
      </c>
      <c r="DC1746" s="69">
        <v>0</v>
      </c>
      <c r="DD1746" s="69">
        <v>0</v>
      </c>
      <c r="DE1746" s="69">
        <v>0</v>
      </c>
      <c r="DF1746" s="69">
        <v>0</v>
      </c>
      <c r="DG1746" s="69">
        <v>1</v>
      </c>
      <c r="DI1746" s="69" t="e">
        <f>INDEX(Sheet3!$E$78:$E$1130,MATCH(A1746,Sheet3!$D$78:$D$1130,0))</f>
        <v>#N/A</v>
      </c>
      <c r="DJ1746" s="69" t="str">
        <f t="shared" si="342"/>
        <v>skill_icons.ps_skill_movespd</v>
      </c>
      <c r="DK1746" s="90" t="s">
        <v>3822</v>
      </c>
      <c r="DL1746" s="93"/>
      <c r="DM1746" s="94"/>
      <c r="DN1746" s="69" t="e">
        <f>"造成["&amp;INDEX(Sheet5!$L$2:$L$11,MATCH(BL1746,Sheet5!$J$2:$J$11,0))&amp;":"&amp;BR1746&amp;"*"&amp;BS1746/1000&amp;"]"&amp;INDEX(Sheet5!$I$2:$I$4,MATCH(BR1746,Sheet5!$H$2:$H$4,0))&amp;"的"&amp;INDEX(Sheet5!$K$2:$K$11,MATCH(BL1746,Sheet5!$J$2:$J$11,0))</f>
        <v>#N/A</v>
      </c>
      <c r="DO1746" s="69" t="e">
        <f>"造成["&amp;INDEX(Sheet5!$L$2:$L$11,MATCH(BY1746,Sheet5!$J$2:$J$11,0))&amp;":"&amp;CE1746&amp;"*"&amp;CF1746/1000&amp;"]"&amp;INDEX(Sheet5!$I$2:$I$4,MATCH(CE1746,Sheet5!$H$2:$H$4,0))&amp;"的"&amp;INDEX(Sheet5!$K$2:$K$11,MATCH(BY1746,Sheet5!$J$2:$J$11,0))</f>
        <v>#N/A</v>
      </c>
      <c r="DP1746" s="69"/>
      <c r="DQ1746" s="69"/>
      <c r="DR1746" s="69" t="e">
        <f t="shared" si="343"/>
        <v>#N/A</v>
      </c>
      <c r="DS1746" s="90" t="e">
        <f>MATCH(A1746,Sheet5!D:D,0)</f>
        <v>#N/A</v>
      </c>
      <c r="DT1746" s="94" t="e">
        <f>MATCH(A1745,Sheet5!F:F,0)</f>
        <v>#N/A</v>
      </c>
      <c r="DU1746" s="69">
        <v>4</v>
      </c>
      <c r="DV1746" s="69">
        <v>0</v>
      </c>
      <c r="DW1746" s="69">
        <v>0</v>
      </c>
      <c r="DX1746" s="69">
        <v>0</v>
      </c>
      <c r="DY1746" s="69">
        <v>0</v>
      </c>
    </row>
    <row r="1747" spans="1:129" ht="17.25">
      <c r="A1747" s="8">
        <v>3000004</v>
      </c>
      <c r="B1747" s="69">
        <v>0</v>
      </c>
      <c r="C1747" s="69">
        <v>1</v>
      </c>
      <c r="D1747" s="69" t="s">
        <v>2482</v>
      </c>
      <c r="E1747" s="69" t="s">
        <v>3821</v>
      </c>
      <c r="F1747" s="69" t="s">
        <v>2484</v>
      </c>
      <c r="G1747" s="69">
        <v>1</v>
      </c>
      <c r="I1747" s="69">
        <v>0</v>
      </c>
      <c r="J1747" s="69">
        <v>0</v>
      </c>
      <c r="K1747" s="69">
        <v>0</v>
      </c>
      <c r="M1747" s="69">
        <v>0</v>
      </c>
      <c r="O1747" s="69">
        <v>0</v>
      </c>
      <c r="P1747" s="69">
        <v>1</v>
      </c>
      <c r="Q1747" s="69">
        <v>0</v>
      </c>
      <c r="R1747" s="69">
        <v>2</v>
      </c>
      <c r="S1747" s="69">
        <v>0</v>
      </c>
      <c r="T1747" s="69">
        <v>0</v>
      </c>
      <c r="U1747" s="69">
        <v>0</v>
      </c>
      <c r="V1747" s="69">
        <v>0</v>
      </c>
      <c r="W1747" s="69">
        <v>0</v>
      </c>
      <c r="X1747" s="69">
        <v>0</v>
      </c>
      <c r="Y1747" s="69">
        <v>0</v>
      </c>
      <c r="Z1747" s="69">
        <v>0</v>
      </c>
      <c r="AA1747" s="69">
        <v>1</v>
      </c>
      <c r="AB1747" s="69">
        <v>31</v>
      </c>
      <c r="AC1747" s="69">
        <v>0</v>
      </c>
      <c r="AD1747" s="69">
        <v>0</v>
      </c>
      <c r="AE1747" s="69">
        <v>0</v>
      </c>
      <c r="AF1747" s="69">
        <v>1</v>
      </c>
      <c r="AG1747" s="69">
        <v>0</v>
      </c>
      <c r="AH1747" s="69">
        <v>1</v>
      </c>
      <c r="AI1747" s="69">
        <v>0</v>
      </c>
      <c r="AJ1747" s="69">
        <v>0</v>
      </c>
      <c r="AK1747" s="69">
        <v>0</v>
      </c>
      <c r="AL1747" s="69">
        <v>0</v>
      </c>
      <c r="AM1747" s="69">
        <v>0</v>
      </c>
      <c r="AN1747" s="69">
        <v>0</v>
      </c>
      <c r="AO1747" s="69">
        <v>0</v>
      </c>
      <c r="AP1747" s="69">
        <v>0</v>
      </c>
      <c r="AQ1747" s="84">
        <v>0</v>
      </c>
      <c r="AR1747" s="69">
        <v>0</v>
      </c>
      <c r="AS1747" s="69">
        <v>0</v>
      </c>
      <c r="AT1747" s="69">
        <v>0</v>
      </c>
      <c r="AU1747" s="69">
        <v>0</v>
      </c>
      <c r="AV1747" s="69">
        <v>0</v>
      </c>
      <c r="AW1747" s="69">
        <v>0</v>
      </c>
      <c r="AX1747" s="69">
        <v>0</v>
      </c>
      <c r="AY1747" s="69">
        <v>0</v>
      </c>
      <c r="AZ1747" s="69">
        <v>0</v>
      </c>
      <c r="BA1747" s="69">
        <v>0</v>
      </c>
      <c r="BB1747" s="69">
        <v>0</v>
      </c>
      <c r="BC1747" s="69">
        <v>0</v>
      </c>
      <c r="BD1747" s="69">
        <v>0</v>
      </c>
      <c r="BE1747" s="69">
        <v>0</v>
      </c>
      <c r="BF1747" s="69">
        <v>0</v>
      </c>
      <c r="BG1747" s="69">
        <v>0</v>
      </c>
      <c r="BH1747" s="69">
        <v>0</v>
      </c>
      <c r="BK1747" s="69">
        <v>3</v>
      </c>
      <c r="BL1747" s="69">
        <v>10</v>
      </c>
      <c r="BM1747" s="69">
        <v>1</v>
      </c>
      <c r="BN1747" s="69">
        <v>31</v>
      </c>
      <c r="BO1747" s="89">
        <v>0</v>
      </c>
      <c r="BP1747" s="69">
        <v>1</v>
      </c>
      <c r="BQ1747" s="69">
        <v>1</v>
      </c>
      <c r="BR1747" s="69">
        <v>1</v>
      </c>
      <c r="BS1747" s="69">
        <v>3000004</v>
      </c>
      <c r="BT1747" s="69">
        <v>0</v>
      </c>
      <c r="BU1747" s="69">
        <v>0</v>
      </c>
      <c r="BV1747" s="69">
        <v>1000</v>
      </c>
      <c r="BW1747" s="69">
        <v>0</v>
      </c>
      <c r="BY1747" s="69">
        <v>0</v>
      </c>
      <c r="BZ1747" s="69">
        <v>0</v>
      </c>
      <c r="CA1747" s="69">
        <v>31</v>
      </c>
      <c r="CB1747" s="89">
        <v>0</v>
      </c>
      <c r="CC1747" s="69">
        <v>0</v>
      </c>
      <c r="CD1747" s="69">
        <v>0</v>
      </c>
      <c r="CE1747" s="69">
        <v>0</v>
      </c>
      <c r="CF1747" s="69">
        <v>0</v>
      </c>
      <c r="CG1747" s="69">
        <v>0</v>
      </c>
      <c r="CH1747" s="69">
        <v>0</v>
      </c>
      <c r="CI1747" s="69">
        <v>0</v>
      </c>
      <c r="CJ1747" s="69">
        <v>0</v>
      </c>
      <c r="CL1747" s="69">
        <v>0</v>
      </c>
      <c r="CM1747" s="69">
        <v>0</v>
      </c>
      <c r="CN1747" s="69">
        <v>0</v>
      </c>
      <c r="CO1747" s="89">
        <v>0</v>
      </c>
      <c r="CP1747" s="69">
        <v>0</v>
      </c>
      <c r="CQ1747" s="69">
        <v>0</v>
      </c>
      <c r="CR1747" s="69">
        <v>0</v>
      </c>
      <c r="CS1747" s="69">
        <v>0</v>
      </c>
      <c r="CT1747" s="69">
        <v>0</v>
      </c>
      <c r="CU1747" s="69">
        <v>0</v>
      </c>
      <c r="CV1747" s="69">
        <v>0</v>
      </c>
      <c r="CW1747" s="69">
        <v>0</v>
      </c>
      <c r="CZ1747" s="69">
        <v>0</v>
      </c>
      <c r="DA1747" s="69">
        <v>0</v>
      </c>
      <c r="DB1747" s="69">
        <v>4</v>
      </c>
      <c r="DC1747" s="69">
        <v>0</v>
      </c>
      <c r="DD1747" s="69">
        <v>0</v>
      </c>
      <c r="DE1747" s="69">
        <v>0</v>
      </c>
      <c r="DF1747" s="69">
        <v>0</v>
      </c>
      <c r="DG1747" s="69">
        <v>1</v>
      </c>
      <c r="DI1747" s="69" t="e">
        <f>INDEX(Sheet3!$E$78:$E$1130,MATCH(A1747,Sheet3!$D$78:$D$1130,0))</f>
        <v>#N/A</v>
      </c>
      <c r="DJ1747" s="69" t="str">
        <f t="shared" si="342"/>
        <v>skill_icons.ps_skill_movespd</v>
      </c>
      <c r="DK1747" s="90" t="s">
        <v>3823</v>
      </c>
      <c r="DL1747" s="93"/>
      <c r="DM1747" s="94"/>
      <c r="DN1747" s="69" t="e">
        <f>"造成["&amp;INDEX(Sheet5!$L$2:$L$11,MATCH(BL1747,Sheet5!$J$2:$J$11,0))&amp;":"&amp;BR1747&amp;"*"&amp;BS1747/1000&amp;"]"&amp;INDEX(Sheet5!$I$2:$I$4,MATCH(BR1747,Sheet5!$H$2:$H$4,0))&amp;"的"&amp;INDEX(Sheet5!$K$2:$K$11,MATCH(BL1747,Sheet5!$J$2:$J$11,0))</f>
        <v>#N/A</v>
      </c>
      <c r="DO1747" s="69" t="e">
        <f>"造成["&amp;INDEX(Sheet5!$L$2:$L$11,MATCH(BY1747,Sheet5!$J$2:$J$11,0))&amp;":"&amp;CE1747&amp;"*"&amp;CF1747/1000&amp;"]"&amp;INDEX(Sheet5!$I$2:$I$4,MATCH(CE1747,Sheet5!$H$2:$H$4,0))&amp;"的"&amp;INDEX(Sheet5!$K$2:$K$11,MATCH(BY1747,Sheet5!$J$2:$J$11,0))</f>
        <v>#N/A</v>
      </c>
      <c r="DP1747" s="69"/>
      <c r="DQ1747" s="69"/>
      <c r="DR1747" s="69" t="e">
        <f t="shared" si="343"/>
        <v>#N/A</v>
      </c>
      <c r="DS1747" s="90" t="e">
        <f>MATCH(A1747,Sheet5!D:D,0)</f>
        <v>#N/A</v>
      </c>
      <c r="DT1747" s="94" t="e">
        <f>MATCH(A1746,Sheet5!F:F,0)</f>
        <v>#N/A</v>
      </c>
      <c r="DU1747" s="69">
        <v>4</v>
      </c>
      <c r="DV1747" s="69">
        <v>0</v>
      </c>
      <c r="DW1747" s="69">
        <v>0</v>
      </c>
      <c r="DX1747" s="69">
        <v>0</v>
      </c>
      <c r="DY1747" s="69">
        <v>0</v>
      </c>
    </row>
  </sheetData>
  <phoneticPr fontId="92" type="noConversion"/>
  <conditionalFormatting sqref="A46:B46">
    <cfRule type="duplicateValues" dxfId="459" priority="676"/>
  </conditionalFormatting>
  <conditionalFormatting sqref="A49:B49">
    <cfRule type="duplicateValues" dxfId="458" priority="677"/>
  </conditionalFormatting>
  <conditionalFormatting sqref="A50:B50">
    <cfRule type="duplicateValues" dxfId="457" priority="678"/>
  </conditionalFormatting>
  <conditionalFormatting sqref="A118:B118">
    <cfRule type="duplicateValues" dxfId="456" priority="679"/>
  </conditionalFormatting>
  <conditionalFormatting sqref="A125:B125">
    <cfRule type="duplicateValues" dxfId="455" priority="680"/>
  </conditionalFormatting>
  <conditionalFormatting sqref="A127:B127">
    <cfRule type="duplicateValues" dxfId="454" priority="681"/>
  </conditionalFormatting>
  <conditionalFormatting sqref="A135:B135">
    <cfRule type="duplicateValues" dxfId="453" priority="682"/>
  </conditionalFormatting>
  <conditionalFormatting sqref="A142:B142">
    <cfRule type="duplicateValues" dxfId="452" priority="683"/>
  </conditionalFormatting>
  <conditionalFormatting sqref="BI153">
    <cfRule type="duplicateValues" dxfId="451" priority="596"/>
  </conditionalFormatting>
  <conditionalFormatting sqref="A170:B170">
    <cfRule type="duplicateValues" dxfId="450" priority="684"/>
  </conditionalFormatting>
  <conditionalFormatting sqref="A172:B172">
    <cfRule type="duplicateValues" dxfId="449" priority="685"/>
  </conditionalFormatting>
  <conditionalFormatting sqref="A175">
    <cfRule type="duplicateValues" dxfId="448" priority="468"/>
  </conditionalFormatting>
  <conditionalFormatting sqref="A176:B176">
    <cfRule type="duplicateValues" dxfId="447" priority="686"/>
  </conditionalFormatting>
  <conditionalFormatting sqref="A177:B177">
    <cfRule type="duplicateValues" dxfId="446" priority="687"/>
  </conditionalFormatting>
  <conditionalFormatting sqref="A187:B187">
    <cfRule type="duplicateValues" dxfId="445" priority="1027"/>
  </conditionalFormatting>
  <conditionalFormatting sqref="A191:B191">
    <cfRule type="duplicateValues" dxfId="444" priority="688"/>
  </conditionalFormatting>
  <conditionalFormatting sqref="B209">
    <cfRule type="duplicateValues" dxfId="443" priority="1028"/>
  </conditionalFormatting>
  <conditionalFormatting sqref="B212">
    <cfRule type="duplicateValues" dxfId="442" priority="1029"/>
  </conditionalFormatting>
  <conditionalFormatting sqref="BS302">
    <cfRule type="duplicateValues" dxfId="441" priority="513"/>
  </conditionalFormatting>
  <conditionalFormatting sqref="CF302">
    <cfRule type="duplicateValues" dxfId="440" priority="512"/>
  </conditionalFormatting>
  <conditionalFormatting sqref="A303:B303">
    <cfRule type="duplicateValues" dxfId="439" priority="689"/>
  </conditionalFormatting>
  <conditionalFormatting sqref="A304:B304">
    <cfRule type="duplicateValues" dxfId="438" priority="690"/>
  </conditionalFormatting>
  <conditionalFormatting sqref="A311:B311">
    <cfRule type="duplicateValues" dxfId="437" priority="691"/>
  </conditionalFormatting>
  <conditionalFormatting sqref="A325:B325">
    <cfRule type="duplicateValues" dxfId="436" priority="692"/>
  </conditionalFormatting>
  <conditionalFormatting sqref="A328:B328">
    <cfRule type="duplicateValues" dxfId="435" priority="693"/>
  </conditionalFormatting>
  <conditionalFormatting sqref="A329:B329">
    <cfRule type="duplicateValues" dxfId="434" priority="694"/>
  </conditionalFormatting>
  <conditionalFormatting sqref="A332:B332">
    <cfRule type="duplicateValues" dxfId="433" priority="695"/>
  </conditionalFormatting>
  <conditionalFormatting sqref="A333:B333">
    <cfRule type="duplicateValues" dxfId="432" priority="696"/>
  </conditionalFormatting>
  <conditionalFormatting sqref="A355:B355">
    <cfRule type="duplicateValues" dxfId="431" priority="697"/>
  </conditionalFormatting>
  <conditionalFormatting sqref="A365:B365">
    <cfRule type="duplicateValues" dxfId="430" priority="698"/>
  </conditionalFormatting>
  <conditionalFormatting sqref="A371:B371">
    <cfRule type="duplicateValues" dxfId="429" priority="699"/>
  </conditionalFormatting>
  <conditionalFormatting sqref="A372:B372">
    <cfRule type="duplicateValues" dxfId="428" priority="700"/>
  </conditionalFormatting>
  <conditionalFormatting sqref="A373:B373">
    <cfRule type="duplicateValues" dxfId="427" priority="701"/>
  </conditionalFormatting>
  <conditionalFormatting sqref="A374:B374">
    <cfRule type="duplicateValues" dxfId="426" priority="702"/>
  </conditionalFormatting>
  <conditionalFormatting sqref="A376:B376">
    <cfRule type="duplicateValues" dxfId="425" priority="703"/>
  </conditionalFormatting>
  <conditionalFormatting sqref="A377:B377">
    <cfRule type="duplicateValues" dxfId="424" priority="704"/>
  </conditionalFormatting>
  <conditionalFormatting sqref="A378:B378">
    <cfRule type="duplicateValues" dxfId="423" priority="705"/>
  </conditionalFormatting>
  <conditionalFormatting sqref="A379:B379">
    <cfRule type="duplicateValues" dxfId="422" priority="706"/>
  </conditionalFormatting>
  <conditionalFormatting sqref="A381:B381">
    <cfRule type="duplicateValues" dxfId="421" priority="707"/>
  </conditionalFormatting>
  <conditionalFormatting sqref="A383:B383">
    <cfRule type="duplicateValues" dxfId="420" priority="708"/>
  </conditionalFormatting>
  <conditionalFormatting sqref="A398:B398">
    <cfRule type="duplicateValues" dxfId="419" priority="709"/>
  </conditionalFormatting>
  <conditionalFormatting sqref="A400:B400">
    <cfRule type="duplicateValues" dxfId="418" priority="710"/>
  </conditionalFormatting>
  <conditionalFormatting sqref="A401:B401">
    <cfRule type="duplicateValues" dxfId="417" priority="711"/>
  </conditionalFormatting>
  <conditionalFormatting sqref="A402:B402">
    <cfRule type="duplicateValues" dxfId="416" priority="712"/>
  </conditionalFormatting>
  <conditionalFormatting sqref="A405:B405">
    <cfRule type="duplicateValues" dxfId="415" priority="713"/>
  </conditionalFormatting>
  <conditionalFormatting sqref="BI408">
    <cfRule type="duplicateValues" dxfId="414" priority="477"/>
  </conditionalFormatting>
  <conditionalFormatting sqref="BI409">
    <cfRule type="duplicateValues" dxfId="413" priority="506"/>
  </conditionalFormatting>
  <conditionalFormatting sqref="A410:B410">
    <cfRule type="duplicateValues" dxfId="412" priority="714"/>
  </conditionalFormatting>
  <conditionalFormatting sqref="BI410">
    <cfRule type="duplicateValues" dxfId="411" priority="267"/>
  </conditionalFormatting>
  <conditionalFormatting sqref="BS418">
    <cfRule type="duplicateValues" dxfId="410" priority="645"/>
  </conditionalFormatting>
  <conditionalFormatting sqref="BU418">
    <cfRule type="duplicateValues" dxfId="409" priority="644"/>
  </conditionalFormatting>
  <conditionalFormatting sqref="CF418">
    <cfRule type="duplicateValues" dxfId="408" priority="641"/>
  </conditionalFormatting>
  <conditionalFormatting sqref="CH418">
    <cfRule type="duplicateValues" dxfId="407" priority="642"/>
  </conditionalFormatting>
  <conditionalFormatting sqref="A427:B427">
    <cfRule type="duplicateValues" dxfId="406" priority="715"/>
  </conditionalFormatting>
  <conditionalFormatting sqref="A428:B428">
    <cfRule type="duplicateValues" dxfId="405" priority="716"/>
  </conditionalFormatting>
  <conditionalFormatting sqref="A429:B429">
    <cfRule type="duplicateValues" dxfId="404" priority="717"/>
  </conditionalFormatting>
  <conditionalFormatting sqref="BI431">
    <cfRule type="duplicateValues" dxfId="403" priority="321"/>
  </conditionalFormatting>
  <conditionalFormatting sqref="BS435">
    <cfRule type="duplicateValues" dxfId="402" priority="616"/>
  </conditionalFormatting>
  <conditionalFormatting sqref="BU435">
    <cfRule type="duplicateValues" dxfId="401" priority="615"/>
  </conditionalFormatting>
  <conditionalFormatting sqref="CF435">
    <cfRule type="duplicateValues" dxfId="400" priority="613"/>
  </conditionalFormatting>
  <conditionalFormatting sqref="CH435">
    <cfRule type="duplicateValues" dxfId="399" priority="614"/>
  </conditionalFormatting>
  <conditionalFormatting sqref="A440:B440">
    <cfRule type="duplicateValues" dxfId="398" priority="718"/>
  </conditionalFormatting>
  <conditionalFormatting sqref="CF440">
    <cfRule type="duplicateValues" dxfId="397" priority="257"/>
  </conditionalFormatting>
  <conditionalFormatting sqref="A441:B441">
    <cfRule type="duplicateValues" dxfId="396" priority="719"/>
  </conditionalFormatting>
  <conditionalFormatting sqref="A442:B442">
    <cfRule type="duplicateValues" dxfId="395" priority="720"/>
  </conditionalFormatting>
  <conditionalFormatting sqref="A443:B443">
    <cfRule type="duplicateValues" dxfId="394" priority="721"/>
  </conditionalFormatting>
  <conditionalFormatting sqref="A444:B444">
    <cfRule type="duplicateValues" dxfId="393" priority="722"/>
  </conditionalFormatting>
  <conditionalFormatting sqref="A445:B445">
    <cfRule type="duplicateValues" dxfId="392" priority="723"/>
  </conditionalFormatting>
  <conditionalFormatting sqref="A446:B446">
    <cfRule type="duplicateValues" dxfId="391" priority="724"/>
  </conditionalFormatting>
  <conditionalFormatting sqref="A447:B447">
    <cfRule type="duplicateValues" dxfId="390" priority="725"/>
  </conditionalFormatting>
  <conditionalFormatting sqref="A448:B448">
    <cfRule type="duplicateValues" dxfId="389" priority="726"/>
  </conditionalFormatting>
  <conditionalFormatting sqref="A449:B449">
    <cfRule type="duplicateValues" dxfId="388" priority="727"/>
  </conditionalFormatting>
  <conditionalFormatting sqref="A450:B450">
    <cfRule type="duplicateValues" dxfId="387" priority="728"/>
  </conditionalFormatting>
  <conditionalFormatting sqref="A451:B451">
    <cfRule type="duplicateValues" dxfId="386" priority="729"/>
  </conditionalFormatting>
  <conditionalFormatting sqref="A452:B452">
    <cfRule type="duplicateValues" dxfId="385" priority="730"/>
  </conditionalFormatting>
  <conditionalFormatting sqref="A453">
    <cfRule type="duplicateValues" dxfId="384" priority="509"/>
  </conditionalFormatting>
  <conditionalFormatting sqref="A454:B454">
    <cfRule type="duplicateValues" dxfId="383" priority="731"/>
  </conditionalFormatting>
  <conditionalFormatting sqref="A455:B455">
    <cfRule type="duplicateValues" dxfId="382" priority="732"/>
  </conditionalFormatting>
  <conditionalFormatting sqref="A456:B456">
    <cfRule type="duplicateValues" dxfId="381" priority="733"/>
  </conditionalFormatting>
  <conditionalFormatting sqref="A457:B457">
    <cfRule type="duplicateValues" dxfId="380" priority="734"/>
  </conditionalFormatting>
  <conditionalFormatting sqref="A458:B458">
    <cfRule type="duplicateValues" dxfId="379" priority="735"/>
  </conditionalFormatting>
  <conditionalFormatting sqref="A459:B459">
    <cfRule type="duplicateValues" dxfId="378" priority="736"/>
  </conditionalFormatting>
  <conditionalFormatting sqref="A460:B460">
    <cfRule type="duplicateValues" dxfId="377" priority="737"/>
  </conditionalFormatting>
  <conditionalFormatting sqref="A461:B461">
    <cfRule type="duplicateValues" dxfId="376" priority="738"/>
  </conditionalFormatting>
  <conditionalFormatting sqref="A462:B462">
    <cfRule type="duplicateValues" dxfId="375" priority="739"/>
  </conditionalFormatting>
  <conditionalFormatting sqref="A463:B463">
    <cfRule type="duplicateValues" dxfId="374" priority="740"/>
  </conditionalFormatting>
  <conditionalFormatting sqref="A464:B464">
    <cfRule type="duplicateValues" dxfId="373" priority="741"/>
  </conditionalFormatting>
  <conditionalFormatting sqref="A465:B465">
    <cfRule type="duplicateValues" dxfId="372" priority="742"/>
  </conditionalFormatting>
  <conditionalFormatting sqref="A466:B466">
    <cfRule type="duplicateValues" dxfId="371" priority="743"/>
  </conditionalFormatting>
  <conditionalFormatting sqref="A468:B468">
    <cfRule type="duplicateValues" dxfId="370" priority="744"/>
  </conditionalFormatting>
  <conditionalFormatting sqref="A469:B469">
    <cfRule type="duplicateValues" dxfId="369" priority="745"/>
  </conditionalFormatting>
  <conditionalFormatting sqref="BS469">
    <cfRule type="duplicateValues" dxfId="368" priority="169"/>
  </conditionalFormatting>
  <conditionalFormatting sqref="A470:B470">
    <cfRule type="duplicateValues" dxfId="367" priority="746"/>
  </conditionalFormatting>
  <conditionalFormatting sqref="BS470">
    <cfRule type="duplicateValues" dxfId="366" priority="168"/>
  </conditionalFormatting>
  <conditionalFormatting sqref="A471:B471">
    <cfRule type="duplicateValues" dxfId="365" priority="747"/>
  </conditionalFormatting>
  <conditionalFormatting sqref="BS471">
    <cfRule type="duplicateValues" dxfId="364" priority="167"/>
  </conditionalFormatting>
  <conditionalFormatting sqref="A472:B472">
    <cfRule type="duplicateValues" dxfId="363" priority="748"/>
  </conditionalFormatting>
  <conditionalFormatting sqref="BS472">
    <cfRule type="duplicateValues" dxfId="362" priority="166"/>
  </conditionalFormatting>
  <conditionalFormatting sqref="A475:B475">
    <cfRule type="duplicateValues" dxfId="361" priority="749"/>
  </conditionalFormatting>
  <conditionalFormatting sqref="A481:B481">
    <cfRule type="duplicateValues" dxfId="360" priority="750"/>
  </conditionalFormatting>
  <conditionalFormatting sqref="A484:B484">
    <cfRule type="duplicateValues" dxfId="359" priority="751"/>
  </conditionalFormatting>
  <conditionalFormatting sqref="A487:B487">
    <cfRule type="duplicateValues" dxfId="358" priority="752"/>
  </conditionalFormatting>
  <conditionalFormatting sqref="A488:B488">
    <cfRule type="duplicateValues" dxfId="357" priority="753"/>
  </conditionalFormatting>
  <conditionalFormatting sqref="A489:B489">
    <cfRule type="duplicateValues" dxfId="356" priority="754"/>
  </conditionalFormatting>
  <conditionalFormatting sqref="A490:B490">
    <cfRule type="duplicateValues" dxfId="355" priority="755"/>
  </conditionalFormatting>
  <conditionalFormatting sqref="A491:B491">
    <cfRule type="duplicateValues" dxfId="354" priority="756"/>
  </conditionalFormatting>
  <conditionalFormatting sqref="A493:B493">
    <cfRule type="duplicateValues" dxfId="353" priority="757"/>
  </conditionalFormatting>
  <conditionalFormatting sqref="A501:B501">
    <cfRule type="duplicateValues" dxfId="352" priority="758"/>
  </conditionalFormatting>
  <conditionalFormatting sqref="A502:B502">
    <cfRule type="duplicateValues" dxfId="351" priority="759"/>
  </conditionalFormatting>
  <conditionalFormatting sqref="BS568">
    <cfRule type="duplicateValues" dxfId="350" priority="279"/>
  </conditionalFormatting>
  <conditionalFormatting sqref="BS569">
    <cfRule type="duplicateValues" dxfId="349" priority="281"/>
  </conditionalFormatting>
  <conditionalFormatting sqref="BS570">
    <cfRule type="duplicateValues" dxfId="348" priority="282"/>
  </conditionalFormatting>
  <conditionalFormatting sqref="BS573">
    <cfRule type="duplicateValues" dxfId="347" priority="273"/>
  </conditionalFormatting>
  <conditionalFormatting sqref="BS576">
    <cfRule type="duplicateValues" dxfId="346" priority="275"/>
  </conditionalFormatting>
  <conditionalFormatting sqref="BS577">
    <cfRule type="duplicateValues" dxfId="345" priority="277"/>
  </conditionalFormatting>
  <conditionalFormatting sqref="BS578">
    <cfRule type="duplicateValues" dxfId="344" priority="278"/>
  </conditionalFormatting>
  <conditionalFormatting sqref="BS579">
    <cfRule type="duplicateValues" dxfId="343" priority="276"/>
  </conditionalFormatting>
  <conditionalFormatting sqref="BS588">
    <cfRule type="duplicateValues" dxfId="342" priority="204"/>
  </conditionalFormatting>
  <conditionalFormatting sqref="CF613">
    <cfRule type="duplicateValues" dxfId="341" priority="251"/>
  </conditionalFormatting>
  <conditionalFormatting sqref="BS616">
    <cfRule type="duplicateValues" dxfId="340" priority="249"/>
  </conditionalFormatting>
  <conditionalFormatting sqref="BS624">
    <cfRule type="duplicateValues" dxfId="339" priority="241"/>
  </conditionalFormatting>
  <conditionalFormatting sqref="BS625">
    <cfRule type="duplicateValues" dxfId="338" priority="240"/>
  </conditionalFormatting>
  <conditionalFormatting sqref="BS671">
    <cfRule type="duplicateValues" dxfId="337" priority="82"/>
  </conditionalFormatting>
  <conditionalFormatting sqref="BS681">
    <cfRule type="duplicateValues" dxfId="336" priority="78"/>
  </conditionalFormatting>
  <conditionalFormatting sqref="BS693">
    <cfRule type="duplicateValues" dxfId="335" priority="73"/>
  </conditionalFormatting>
  <conditionalFormatting sqref="A697:B697">
    <cfRule type="duplicateValues" dxfId="334" priority="760"/>
  </conditionalFormatting>
  <conditionalFormatting sqref="A734:B734">
    <cfRule type="duplicateValues" dxfId="333" priority="761"/>
  </conditionalFormatting>
  <conditionalFormatting sqref="A750:B750">
    <cfRule type="duplicateValues" dxfId="332" priority="11"/>
  </conditionalFormatting>
  <conditionalFormatting sqref="A755:B755">
    <cfRule type="duplicateValues" dxfId="331" priority="12"/>
  </conditionalFormatting>
  <conditionalFormatting sqref="A757:B757">
    <cfRule type="duplicateValues" dxfId="330" priority="762"/>
  </conditionalFormatting>
  <conditionalFormatting sqref="A767:B767">
    <cfRule type="duplicateValues" dxfId="329" priority="763"/>
  </conditionalFormatting>
  <conditionalFormatting sqref="A798:B798">
    <cfRule type="duplicateValues" dxfId="328" priority="764"/>
  </conditionalFormatting>
  <conditionalFormatting sqref="A804:B804">
    <cfRule type="duplicateValues" dxfId="327" priority="765"/>
  </conditionalFormatting>
  <conditionalFormatting sqref="A807:B807">
    <cfRule type="duplicateValues" dxfId="326" priority="766"/>
  </conditionalFormatting>
  <conditionalFormatting sqref="A817:B817">
    <cfRule type="duplicateValues" dxfId="325" priority="767"/>
  </conditionalFormatting>
  <conditionalFormatting sqref="A830:B830">
    <cfRule type="duplicateValues" dxfId="324" priority="768"/>
  </conditionalFormatting>
  <conditionalFormatting sqref="A839:B839">
    <cfRule type="duplicateValues" dxfId="323" priority="35"/>
  </conditionalFormatting>
  <conditionalFormatting sqref="A840:B840">
    <cfRule type="duplicateValues" dxfId="322" priority="34"/>
  </conditionalFormatting>
  <conditionalFormatting sqref="A841:B841">
    <cfRule type="duplicateValues" dxfId="321" priority="33"/>
  </conditionalFormatting>
  <conditionalFormatting sqref="A842:B842">
    <cfRule type="duplicateValues" dxfId="320" priority="32"/>
  </conditionalFormatting>
  <conditionalFormatting sqref="A856:B856">
    <cfRule type="duplicateValues" dxfId="319" priority="769"/>
  </conditionalFormatting>
  <conditionalFormatting sqref="A1280:B1280">
    <cfRule type="duplicateValues" dxfId="318" priority="31"/>
  </conditionalFormatting>
  <conditionalFormatting sqref="A1281:B1281">
    <cfRule type="duplicateValues" dxfId="317" priority="30"/>
  </conditionalFormatting>
  <conditionalFormatting sqref="B1292">
    <cfRule type="duplicateValues" dxfId="316" priority="25"/>
  </conditionalFormatting>
  <conditionalFormatting sqref="B1293">
    <cfRule type="duplicateValues" dxfId="315" priority="24"/>
  </conditionalFormatting>
  <conditionalFormatting sqref="B1294">
    <cfRule type="duplicateValues" dxfId="314" priority="23"/>
  </conditionalFormatting>
  <conditionalFormatting sqref="B1295">
    <cfRule type="duplicateValues" dxfId="313" priority="21"/>
  </conditionalFormatting>
  <conditionalFormatting sqref="BS1296">
    <cfRule type="duplicateValues" dxfId="312" priority="19"/>
  </conditionalFormatting>
  <conditionalFormatting sqref="B1297">
    <cfRule type="duplicateValues" dxfId="311" priority="18"/>
  </conditionalFormatting>
  <conditionalFormatting sqref="B1298">
    <cfRule type="duplicateValues" dxfId="310" priority="17"/>
  </conditionalFormatting>
  <conditionalFormatting sqref="B1299">
    <cfRule type="duplicateValues" dxfId="309" priority="16"/>
  </conditionalFormatting>
  <conditionalFormatting sqref="B1300">
    <cfRule type="duplicateValues" dxfId="308" priority="14"/>
  </conditionalFormatting>
  <conditionalFormatting sqref="BS1300">
    <cfRule type="duplicateValues" dxfId="307" priority="13"/>
  </conditionalFormatting>
  <conditionalFormatting sqref="A1362:B1362">
    <cfRule type="duplicateValues" dxfId="306" priority="770"/>
  </conditionalFormatting>
  <conditionalFormatting sqref="A1378:B1378">
    <cfRule type="duplicateValues" dxfId="305" priority="771"/>
  </conditionalFormatting>
  <conditionalFormatting sqref="A1412:B1412">
    <cfRule type="duplicateValues" dxfId="304" priority="772"/>
  </conditionalFormatting>
  <conditionalFormatting sqref="A1427:B1427">
    <cfRule type="duplicateValues" dxfId="303" priority="773"/>
  </conditionalFormatting>
  <conditionalFormatting sqref="A1428:B1428">
    <cfRule type="duplicateValues" dxfId="302" priority="774"/>
  </conditionalFormatting>
  <conditionalFormatting sqref="A1458:B1458">
    <cfRule type="duplicateValues" dxfId="301" priority="775"/>
  </conditionalFormatting>
  <conditionalFormatting sqref="A1473:B1473">
    <cfRule type="duplicateValues" dxfId="300" priority="776"/>
  </conditionalFormatting>
  <conditionalFormatting sqref="A1474:B1474">
    <cfRule type="duplicateValues" dxfId="299" priority="777"/>
  </conditionalFormatting>
  <conditionalFormatting sqref="A1504:B1504">
    <cfRule type="duplicateValues" dxfId="298" priority="778"/>
  </conditionalFormatting>
  <conditionalFormatting sqref="A1519:B1519">
    <cfRule type="duplicateValues" dxfId="297" priority="779"/>
  </conditionalFormatting>
  <conditionalFormatting sqref="A1520:B1520">
    <cfRule type="duplicateValues" dxfId="296" priority="780"/>
  </conditionalFormatting>
  <conditionalFormatting sqref="A1553:B1553">
    <cfRule type="duplicateValues" dxfId="295" priority="781"/>
  </conditionalFormatting>
  <conditionalFormatting sqref="A1554:B1554">
    <cfRule type="duplicateValues" dxfId="294" priority="782"/>
  </conditionalFormatting>
  <conditionalFormatting sqref="A1561:B1561">
    <cfRule type="duplicateValues" dxfId="293" priority="783"/>
  </conditionalFormatting>
  <conditionalFormatting sqref="A1566:B1566">
    <cfRule type="duplicateValues" dxfId="292" priority="784"/>
  </conditionalFormatting>
  <conditionalFormatting sqref="A1567:B1567">
    <cfRule type="duplicateValues" dxfId="291" priority="785"/>
  </conditionalFormatting>
  <conditionalFormatting sqref="A1591:B1591">
    <cfRule type="duplicateValues" dxfId="290" priority="786"/>
  </conditionalFormatting>
  <conditionalFormatting sqref="A1593:B1593">
    <cfRule type="duplicateValues" dxfId="289" priority="787"/>
  </conditionalFormatting>
  <conditionalFormatting sqref="A1595:B1595">
    <cfRule type="duplicateValues" dxfId="288" priority="788"/>
  </conditionalFormatting>
  <conditionalFormatting sqref="A1596:B1596">
    <cfRule type="duplicateValues" dxfId="287" priority="789"/>
  </conditionalFormatting>
  <conditionalFormatting sqref="A1597:B1597">
    <cfRule type="duplicateValues" dxfId="286" priority="790"/>
  </conditionalFormatting>
  <conditionalFormatting sqref="A1599:B1599">
    <cfRule type="duplicateValues" dxfId="285" priority="791"/>
  </conditionalFormatting>
  <conditionalFormatting sqref="A1600:B1600">
    <cfRule type="duplicateValues" dxfId="284" priority="792"/>
  </conditionalFormatting>
  <conditionalFormatting sqref="A1601:B1601">
    <cfRule type="duplicateValues" dxfId="283" priority="793"/>
  </conditionalFormatting>
  <conditionalFormatting sqref="A1607:B1607">
    <cfRule type="duplicateValues" dxfId="282" priority="794"/>
  </conditionalFormatting>
  <conditionalFormatting sqref="A1609:B1609">
    <cfRule type="duplicateValues" dxfId="281" priority="795"/>
  </conditionalFormatting>
  <conditionalFormatting sqref="A1612:B1612">
    <cfRule type="duplicateValues" dxfId="280" priority="796"/>
  </conditionalFormatting>
  <conditionalFormatting sqref="A1613:B1613">
    <cfRule type="duplicateValues" dxfId="279" priority="797"/>
  </conditionalFormatting>
  <conditionalFormatting sqref="A1625:B1625">
    <cfRule type="duplicateValues" dxfId="278" priority="798"/>
  </conditionalFormatting>
  <conditionalFormatting sqref="A1635:B1635">
    <cfRule type="duplicateValues" dxfId="277" priority="799"/>
  </conditionalFormatting>
  <conditionalFormatting sqref="A1679:B1679">
    <cfRule type="duplicateValues" dxfId="276" priority="800"/>
  </conditionalFormatting>
  <conditionalFormatting sqref="A1686:B1686">
    <cfRule type="duplicateValues" dxfId="275" priority="801"/>
  </conditionalFormatting>
  <conditionalFormatting sqref="A1693:B1693">
    <cfRule type="duplicateValues" dxfId="274" priority="802"/>
  </conditionalFormatting>
  <conditionalFormatting sqref="A1700:B1700">
    <cfRule type="duplicateValues" dxfId="273" priority="803"/>
  </conditionalFormatting>
  <conditionalFormatting sqref="A1707:B1707">
    <cfRule type="duplicateValues" dxfId="272" priority="804"/>
  </conditionalFormatting>
  <conditionalFormatting sqref="A1714:B1714">
    <cfRule type="duplicateValues" dxfId="271" priority="805"/>
  </conditionalFormatting>
  <conditionalFormatting sqref="A1721:B1721">
    <cfRule type="duplicateValues" dxfId="270" priority="806"/>
  </conditionalFormatting>
  <conditionalFormatting sqref="A1728:B1728">
    <cfRule type="duplicateValues" dxfId="269" priority="807"/>
  </conditionalFormatting>
  <conditionalFormatting sqref="A1729:B1729">
    <cfRule type="duplicateValues" dxfId="268" priority="808"/>
  </conditionalFormatting>
  <conditionalFormatting sqref="A1730:B1730">
    <cfRule type="duplicateValues" dxfId="267" priority="809"/>
  </conditionalFormatting>
  <conditionalFormatting sqref="A1736:B1736">
    <cfRule type="duplicateValues" dxfId="266" priority="810"/>
  </conditionalFormatting>
  <conditionalFormatting sqref="BS1736">
    <cfRule type="duplicateValues" dxfId="265" priority="66"/>
  </conditionalFormatting>
  <conditionalFormatting sqref="BS1737">
    <cfRule type="duplicateValues" dxfId="264" priority="50"/>
  </conditionalFormatting>
  <conditionalFormatting sqref="BS1738">
    <cfRule type="duplicateValues" dxfId="263" priority="49"/>
  </conditionalFormatting>
  <conditionalFormatting sqref="BS1739">
    <cfRule type="duplicateValues" dxfId="262" priority="51"/>
  </conditionalFormatting>
  <conditionalFormatting sqref="BS1741">
    <cfRule type="duplicateValues" dxfId="261" priority="52"/>
  </conditionalFormatting>
  <conditionalFormatting sqref="A1743">
    <cfRule type="duplicateValues" dxfId="260" priority="9"/>
  </conditionalFormatting>
  <conditionalFormatting sqref="B1743">
    <cfRule type="duplicateValues" dxfId="259" priority="10"/>
  </conditionalFormatting>
  <conditionalFormatting sqref="A1744">
    <cfRule type="duplicateValues" dxfId="258" priority="7"/>
  </conditionalFormatting>
  <conditionalFormatting sqref="B1744">
    <cfRule type="duplicateValues" dxfId="257" priority="8"/>
  </conditionalFormatting>
  <conditionalFormatting sqref="A1745">
    <cfRule type="duplicateValues" dxfId="256" priority="5"/>
  </conditionalFormatting>
  <conditionalFormatting sqref="B1745">
    <cfRule type="duplicateValues" dxfId="255" priority="6"/>
  </conditionalFormatting>
  <conditionalFormatting sqref="A1746">
    <cfRule type="duplicateValues" dxfId="254" priority="3"/>
  </conditionalFormatting>
  <conditionalFormatting sqref="B1746">
    <cfRule type="duplicateValues" dxfId="253" priority="4"/>
  </conditionalFormatting>
  <conditionalFormatting sqref="A1747">
    <cfRule type="duplicateValues" dxfId="252" priority="1"/>
  </conditionalFormatting>
  <conditionalFormatting sqref="B1747">
    <cfRule type="duplicateValues" dxfId="251" priority="2"/>
  </conditionalFormatting>
  <conditionalFormatting sqref="BS584:BS585">
    <cfRule type="duplicateValues" dxfId="250" priority="202"/>
  </conditionalFormatting>
  <conditionalFormatting sqref="BS586:BS587">
    <cfRule type="duplicateValues" dxfId="249" priority="203"/>
  </conditionalFormatting>
  <conditionalFormatting sqref="BS650:BS651">
    <cfRule type="duplicateValues" dxfId="248" priority="84"/>
  </conditionalFormatting>
  <conditionalFormatting sqref="BS679:BS680">
    <cfRule type="duplicateValues" dxfId="247" priority="77"/>
  </conditionalFormatting>
  <conditionalFormatting sqref="BS684:BS685">
    <cfRule type="duplicateValues" dxfId="246" priority="76"/>
  </conditionalFormatting>
  <conditionalFormatting sqref="BS691:BS692">
    <cfRule type="duplicateValues" dxfId="245" priority="74"/>
  </conditionalFormatting>
  <conditionalFormatting sqref="BS1568:BS1569">
    <cfRule type="duplicateValues" dxfId="244" priority="543"/>
  </conditionalFormatting>
  <conditionalFormatting sqref="CF441:CF442">
    <cfRule type="duplicateValues" dxfId="243" priority="255"/>
  </conditionalFormatting>
  <conditionalFormatting sqref="CF443:CF444">
    <cfRule type="duplicateValues" dxfId="242" priority="256"/>
  </conditionalFormatting>
  <conditionalFormatting sqref="CF459:CF461">
    <cfRule type="duplicateValues" dxfId="241" priority="131"/>
  </conditionalFormatting>
  <conditionalFormatting sqref="CF603:CF605">
    <cfRule type="duplicateValues" dxfId="240" priority="137"/>
  </conditionalFormatting>
  <conditionalFormatting sqref="A1363:B1377 A857:B913 A192:B208 A143:B164 A47:B48 A51:B104 A106:B106 A136:B141 A119:B124 A126:B126 A110:B110 A108:B108 A179:B186 A330:B331 A312:B324 A216:B229 A305:B310 A326:B327 A356:B364 A366:B370 A334:B354 A399:B399 A375:B375 A403:B404 A406:B407 A387:B397 A412:B423 A409:B409 A112:B117 A799:B803 A805:B806 A746:B749 A768:B779 A705:B728 A784:B788 A758:B766 A732:B732 A818:B829 A793:B797 A1383:B1411 A1521:B1550 A1429:B1457 A1459:B1472 A1505:B1518 A1413:B1426 A1475:B1503 A1648:B1656 A751:B754 A756:B756 A188:B190 A178 A733 A210:B211 A209 A233:B299 A232 A301:B302 A300 A212 A231:B231 A230 A915:B920 A914 A1:B1 A128:B134 A3:B45 A2 A831:B838 A843:B855 A1282:B1288 A735:B743 A1301:B1361 A990:B1279 A1748:B1048576">
    <cfRule type="duplicateValues" dxfId="239" priority="1046"/>
  </conditionalFormatting>
  <conditionalFormatting sqref="A105:B105 A111:B111 A109:B109 A107:B107">
    <cfRule type="duplicateValues" dxfId="238" priority="898"/>
  </conditionalFormatting>
  <conditionalFormatting sqref="A165:B169 A174:B174">
    <cfRule type="duplicateValues" dxfId="237" priority="902"/>
  </conditionalFormatting>
  <conditionalFormatting sqref="A171:B171 A173:B173">
    <cfRule type="duplicateValues" dxfId="236" priority="904"/>
  </conditionalFormatting>
  <conditionalFormatting sqref="A380:B380 A382:B382 A384:B386">
    <cfRule type="duplicateValues" dxfId="235" priority="906"/>
  </conditionalFormatting>
  <conditionalFormatting sqref="A408:B408 A411:B411">
    <cfRule type="duplicateValues" dxfId="234" priority="909"/>
  </conditionalFormatting>
  <conditionalFormatting sqref="A424:B424 A426:B426 A431:B431 A439:B439 A437:B437 A435:B435 A433:B433">
    <cfRule type="duplicateValues" dxfId="233" priority="911"/>
  </conditionalFormatting>
  <conditionalFormatting sqref="A425:B425 A430:B430 A438:B438 A436:B436 A434:B434 A432:B432">
    <cfRule type="duplicateValues" dxfId="232" priority="918"/>
  </conditionalFormatting>
  <conditionalFormatting sqref="A467:B467 A473:B473">
    <cfRule type="duplicateValues" dxfId="231" priority="924"/>
  </conditionalFormatting>
  <conditionalFormatting sqref="A474:B474 A476:B480">
    <cfRule type="duplicateValues" dxfId="230" priority="926"/>
  </conditionalFormatting>
  <conditionalFormatting sqref="A482:B483 A510:B510 A495:B496 A507:B507 A503:B503 A498:B499 A485:B486">
    <cfRule type="duplicateValues" dxfId="229" priority="928"/>
  </conditionalFormatting>
  <conditionalFormatting sqref="A492:B492 A494:B494">
    <cfRule type="duplicateValues" dxfId="228" priority="935"/>
  </conditionalFormatting>
  <conditionalFormatting sqref="A497:B497 A500:B500 A504:B504">
    <cfRule type="duplicateValues" dxfId="227" priority="937"/>
  </conditionalFormatting>
  <conditionalFormatting sqref="A505:B505 A508:B508 A511:B511">
    <cfRule type="duplicateValues" dxfId="226" priority="940"/>
  </conditionalFormatting>
  <conditionalFormatting sqref="A506:B506 A509:B509 A512:B512">
    <cfRule type="duplicateValues" dxfId="225" priority="943"/>
  </conditionalFormatting>
  <conditionalFormatting sqref="CF542 CF545">
    <cfRule type="duplicateValues" dxfId="224" priority="253"/>
  </conditionalFormatting>
  <conditionalFormatting sqref="CF543:CF544 CF546">
    <cfRule type="duplicateValues" dxfId="223" priority="254"/>
  </conditionalFormatting>
  <conditionalFormatting sqref="BS567 BS571">
    <cfRule type="duplicateValues" dxfId="222" priority="280"/>
  </conditionalFormatting>
  <conditionalFormatting sqref="BS572 BS574:BS575">
    <cfRule type="duplicateValues" dxfId="221" priority="274"/>
  </conditionalFormatting>
  <conditionalFormatting sqref="CF614 CF611:CF612">
    <cfRule type="duplicateValues" dxfId="220" priority="252"/>
  </conditionalFormatting>
  <conditionalFormatting sqref="BS615 BS617:BS618">
    <cfRule type="duplicateValues" dxfId="219" priority="250"/>
  </conditionalFormatting>
  <conditionalFormatting sqref="BS644 BS646:BS647">
    <cfRule type="duplicateValues" dxfId="218" priority="88"/>
  </conditionalFormatting>
  <conditionalFormatting sqref="BS645 BS648">
    <cfRule type="duplicateValues" dxfId="217" priority="87"/>
  </conditionalFormatting>
  <conditionalFormatting sqref="BS649 BS652:BS653">
    <cfRule type="duplicateValues" dxfId="216" priority="83"/>
  </conditionalFormatting>
  <conditionalFormatting sqref="BS654 BS657">
    <cfRule type="duplicateValues" dxfId="215" priority="86"/>
  </conditionalFormatting>
  <conditionalFormatting sqref="BS655:BS656 BS658">
    <cfRule type="duplicateValues" dxfId="214" priority="85"/>
  </conditionalFormatting>
  <conditionalFormatting sqref="BS665 BS667 BS669">
    <cfRule type="duplicateValues" dxfId="213" priority="112"/>
  </conditionalFormatting>
  <conditionalFormatting sqref="BS666 BS668">
    <cfRule type="duplicateValues" dxfId="212" priority="113"/>
  </conditionalFormatting>
  <conditionalFormatting sqref="BS670 BS672">
    <cfRule type="duplicateValues" dxfId="211" priority="81"/>
  </conditionalFormatting>
  <conditionalFormatting sqref="BS682:BS683 BS686:BS687">
    <cfRule type="duplicateValues" dxfId="210" priority="75"/>
  </conditionalFormatting>
  <conditionalFormatting sqref="A729:B731">
    <cfRule type="duplicateValues" dxfId="209" priority="811"/>
  </conditionalFormatting>
  <conditionalFormatting sqref="A744:B745">
    <cfRule type="duplicateValues" dxfId="208" priority="812"/>
  </conditionalFormatting>
  <conditionalFormatting sqref="A780:B783">
    <cfRule type="duplicateValues" dxfId="207" priority="813"/>
  </conditionalFormatting>
  <conditionalFormatting sqref="A789:B790">
    <cfRule type="duplicateValues" dxfId="206" priority="814"/>
  </conditionalFormatting>
  <conditionalFormatting sqref="A791:B792">
    <cfRule type="duplicateValues" dxfId="205" priority="815"/>
  </conditionalFormatting>
  <conditionalFormatting sqref="A921:B989">
    <cfRule type="duplicateValues" dxfId="204" priority="816"/>
  </conditionalFormatting>
  <conditionalFormatting sqref="A1289:B1289 B1290:B1291 A1290:A1300">
    <cfRule type="duplicateValues" dxfId="203" priority="29"/>
  </conditionalFormatting>
  <conditionalFormatting sqref="A1379:B1379 A1381:B1381">
    <cfRule type="duplicateValues" dxfId="202" priority="962"/>
  </conditionalFormatting>
  <conditionalFormatting sqref="A1380:B1380 A1382:B1382">
    <cfRule type="duplicateValues" dxfId="201" priority="964"/>
  </conditionalFormatting>
  <conditionalFormatting sqref="A1551:B1552">
    <cfRule type="duplicateValues" dxfId="200" priority="817"/>
  </conditionalFormatting>
  <conditionalFormatting sqref="A1562:B1562 A1555:B1560">
    <cfRule type="duplicateValues" dxfId="199" priority="966"/>
  </conditionalFormatting>
  <conditionalFormatting sqref="A1565:B1565 A1563:B1563 A1568:B1568 A1571:B1571 A1573:B1573 A1577:B1577 A1579:B1579">
    <cfRule type="duplicateValues" dxfId="198" priority="968"/>
  </conditionalFormatting>
  <conditionalFormatting sqref="A1564:B1564 A1569:B1569">
    <cfRule type="duplicateValues" dxfId="197" priority="975"/>
  </conditionalFormatting>
  <conditionalFormatting sqref="A1570:B1570 A1576:B1576">
    <cfRule type="duplicateValues" dxfId="196" priority="977"/>
  </conditionalFormatting>
  <conditionalFormatting sqref="A1572:B1572 A1578:B1578">
    <cfRule type="duplicateValues" dxfId="195" priority="979"/>
  </conditionalFormatting>
  <conditionalFormatting sqref="A1574:B1574 A1580:B1580">
    <cfRule type="duplicateValues" dxfId="194" priority="981"/>
  </conditionalFormatting>
  <conditionalFormatting sqref="A1575:B1575 A1581:B1581">
    <cfRule type="duplicateValues" dxfId="193" priority="983"/>
  </conditionalFormatting>
  <conditionalFormatting sqref="A1582:B1582 A1586:B1586 A1584:B1584">
    <cfRule type="duplicateValues" dxfId="192" priority="985"/>
  </conditionalFormatting>
  <conditionalFormatting sqref="A1583:B1583 A1589:B1589 A1587:B1587 A1585:B1585">
    <cfRule type="duplicateValues" dxfId="191" priority="988"/>
  </conditionalFormatting>
  <conditionalFormatting sqref="A1588:B1588 A1590:B1590">
    <cfRule type="duplicateValues" dxfId="190" priority="992"/>
  </conditionalFormatting>
  <conditionalFormatting sqref="A1594:B1594 A1592:B1592 A1598:B1598">
    <cfRule type="duplicateValues" dxfId="189" priority="994"/>
  </conditionalFormatting>
  <conditionalFormatting sqref="A1602:B1604 A1634:B1634 A1636:B1647">
    <cfRule type="duplicateValues" dxfId="188" priority="997"/>
  </conditionalFormatting>
  <conditionalFormatting sqref="A1605:B1606">
    <cfRule type="duplicateValues" dxfId="187" priority="818"/>
  </conditionalFormatting>
  <conditionalFormatting sqref="A1608:B1608 A1611:B1611">
    <cfRule type="duplicateValues" dxfId="186" priority="1000"/>
  </conditionalFormatting>
  <conditionalFormatting sqref="A1610:B1610 A1615:B1615 A1617:B1617 A1619:B1619 A1621:B1621 A1623:B1623">
    <cfRule type="duplicateValues" dxfId="185" priority="1002"/>
  </conditionalFormatting>
  <conditionalFormatting sqref="A1614 A1616:B1616 A1618:B1618 A1620:B1620 A1622:B1622">
    <cfRule type="duplicateValues" dxfId="184" priority="1008"/>
  </conditionalFormatting>
  <conditionalFormatting sqref="A1628:B1629 A1633:B1633 A1631:B1631 A1624:B1624 A1626:B1626">
    <cfRule type="duplicateValues" dxfId="183" priority="1013"/>
  </conditionalFormatting>
  <conditionalFormatting sqref="A1627:B1627 A1632:B1632 A1630:B1630">
    <cfRule type="duplicateValues" dxfId="182" priority="1018"/>
  </conditionalFormatting>
  <conditionalFormatting sqref="A1657:B1658">
    <cfRule type="duplicateValues" dxfId="181" priority="819"/>
  </conditionalFormatting>
  <conditionalFormatting sqref="A1659:B1659 A1661:B1661 A1663:B1663">
    <cfRule type="duplicateValues" dxfId="180" priority="1021"/>
  </conditionalFormatting>
  <conditionalFormatting sqref="A1660:B1660 A1662:B1662 A1664:B1665">
    <cfRule type="duplicateValues" dxfId="179" priority="1024"/>
  </conditionalFormatting>
  <conditionalFormatting sqref="A1666:B1672">
    <cfRule type="duplicateValues" dxfId="178" priority="820"/>
  </conditionalFormatting>
  <conditionalFormatting sqref="A1673:B1678">
    <cfRule type="duplicateValues" dxfId="177" priority="821"/>
  </conditionalFormatting>
  <conditionalFormatting sqref="A1680:B1685">
    <cfRule type="duplicateValues" dxfId="176" priority="822"/>
  </conditionalFormatting>
  <conditionalFormatting sqref="A1687:B1692">
    <cfRule type="duplicateValues" dxfId="175" priority="823"/>
  </conditionalFormatting>
  <conditionalFormatting sqref="A1694:B1699">
    <cfRule type="duplicateValues" dxfId="174" priority="824"/>
  </conditionalFormatting>
  <conditionalFormatting sqref="A1701:B1706">
    <cfRule type="duplicateValues" dxfId="173" priority="825"/>
  </conditionalFormatting>
  <conditionalFormatting sqref="A1708:B1713">
    <cfRule type="duplicateValues" dxfId="172" priority="826"/>
  </conditionalFormatting>
  <conditionalFormatting sqref="A1715:B1720">
    <cfRule type="duplicateValues" dxfId="171" priority="827"/>
  </conditionalFormatting>
  <conditionalFormatting sqref="A1722:B1727">
    <cfRule type="duplicateValues" dxfId="170" priority="828"/>
  </conditionalFormatting>
  <conditionalFormatting sqref="A1731:B1735">
    <cfRule type="duplicateValues" dxfId="169" priority="829"/>
  </conditionalFormatting>
  <conditionalFormatting sqref="A1737:B1742">
    <cfRule type="duplicateValues" dxfId="168" priority="830"/>
  </conditionalFormatting>
  <pageMargins left="0.69930555555555596" right="0.69930555555555596"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J158"/>
  <sheetViews>
    <sheetView workbookViewId="0">
      <selection activeCell="B40" sqref="B40"/>
    </sheetView>
  </sheetViews>
  <sheetFormatPr defaultColWidth="9" defaultRowHeight="13.5"/>
  <cols>
    <col min="1" max="1" width="4.375" customWidth="1"/>
    <col min="2" max="2" width="51.75" customWidth="1"/>
    <col min="3" max="3" width="22.25" customWidth="1"/>
    <col min="4" max="4" width="18.375" customWidth="1"/>
    <col min="5" max="5" width="68.125" customWidth="1"/>
    <col min="6" max="6" width="49.125" customWidth="1"/>
    <col min="7" max="7" width="9" customWidth="1"/>
  </cols>
  <sheetData>
    <row r="2" spans="2:7">
      <c r="B2" s="58" t="s">
        <v>3824</v>
      </c>
      <c r="C2" s="58" t="s">
        <v>3825</v>
      </c>
      <c r="D2" s="59" t="s">
        <v>3826</v>
      </c>
      <c r="E2" s="60" t="s">
        <v>3827</v>
      </c>
      <c r="F2" s="60" t="s">
        <v>3828</v>
      </c>
      <c r="G2" t="s">
        <v>3829</v>
      </c>
    </row>
    <row r="3" spans="2:7">
      <c r="B3" t="s">
        <v>3830</v>
      </c>
      <c r="C3" t="s">
        <v>3831</v>
      </c>
      <c r="D3" t="s">
        <v>3831</v>
      </c>
      <c r="E3" t="s">
        <v>3830</v>
      </c>
      <c r="F3" t="s">
        <v>3830</v>
      </c>
      <c r="G3" t="s">
        <v>3832</v>
      </c>
    </row>
    <row r="4" spans="2:7">
      <c r="B4" t="s">
        <v>3833</v>
      </c>
      <c r="C4" t="s">
        <v>3834</v>
      </c>
      <c r="D4" t="s">
        <v>3835</v>
      </c>
      <c r="E4" t="s">
        <v>3836</v>
      </c>
      <c r="F4" t="s">
        <v>3837</v>
      </c>
      <c r="G4" t="s">
        <v>3838</v>
      </c>
    </row>
    <row r="5" spans="2:7">
      <c r="B5" t="s">
        <v>3839</v>
      </c>
      <c r="C5" t="s">
        <v>3840</v>
      </c>
      <c r="D5" t="s">
        <v>3841</v>
      </c>
      <c r="E5" t="s">
        <v>3842</v>
      </c>
      <c r="F5" t="s">
        <v>3843</v>
      </c>
      <c r="G5" t="s">
        <v>3844</v>
      </c>
    </row>
    <row r="6" spans="2:7">
      <c r="B6" t="s">
        <v>3845</v>
      </c>
      <c r="C6" t="s">
        <v>3846</v>
      </c>
      <c r="D6" t="s">
        <v>3847</v>
      </c>
      <c r="E6" s="61" t="s">
        <v>3848</v>
      </c>
      <c r="F6" t="s">
        <v>3849</v>
      </c>
      <c r="G6" s="50" t="s">
        <v>3850</v>
      </c>
    </row>
    <row r="7" spans="2:7">
      <c r="B7" t="s">
        <v>3851</v>
      </c>
      <c r="C7" t="s">
        <v>3852</v>
      </c>
      <c r="D7" t="s">
        <v>3853</v>
      </c>
      <c r="E7" s="61" t="s">
        <v>3854</v>
      </c>
      <c r="F7" t="s">
        <v>3855</v>
      </c>
      <c r="G7" t="s">
        <v>3856</v>
      </c>
    </row>
    <row r="8" spans="2:7">
      <c r="B8" t="s">
        <v>3857</v>
      </c>
      <c r="C8" s="62" t="s">
        <v>3858</v>
      </c>
      <c r="E8" s="61" t="s">
        <v>3859</v>
      </c>
      <c r="F8" t="s">
        <v>3860</v>
      </c>
      <c r="G8" t="s">
        <v>3861</v>
      </c>
    </row>
    <row r="9" spans="2:7">
      <c r="B9" t="s">
        <v>3862</v>
      </c>
      <c r="C9" s="62" t="s">
        <v>3863</v>
      </c>
      <c r="D9" t="s">
        <v>3864</v>
      </c>
      <c r="E9" s="61" t="s">
        <v>3865</v>
      </c>
      <c r="F9" t="s">
        <v>3866</v>
      </c>
      <c r="G9" t="s">
        <v>3867</v>
      </c>
    </row>
    <row r="10" spans="2:7">
      <c r="B10" t="s">
        <v>3868</v>
      </c>
      <c r="C10" s="62" t="s">
        <v>3869</v>
      </c>
      <c r="D10" t="s">
        <v>3870</v>
      </c>
      <c r="E10" s="61" t="s">
        <v>3871</v>
      </c>
      <c r="F10" t="s">
        <v>3872</v>
      </c>
      <c r="G10" t="s">
        <v>3873</v>
      </c>
    </row>
    <row r="11" spans="2:7">
      <c r="B11" t="s">
        <v>3874</v>
      </c>
      <c r="C11" s="62" t="s">
        <v>3875</v>
      </c>
      <c r="E11" s="61" t="s">
        <v>3876</v>
      </c>
      <c r="F11" t="s">
        <v>3877</v>
      </c>
      <c r="G11" t="s">
        <v>3878</v>
      </c>
    </row>
    <row r="12" spans="2:7">
      <c r="B12" t="s">
        <v>3879</v>
      </c>
      <c r="C12" s="62" t="s">
        <v>3880</v>
      </c>
      <c r="D12" t="s">
        <v>3881</v>
      </c>
      <c r="E12" s="61" t="s">
        <v>3882</v>
      </c>
      <c r="F12" t="s">
        <v>3883</v>
      </c>
      <c r="G12" t="s">
        <v>3884</v>
      </c>
    </row>
    <row r="13" spans="2:7">
      <c r="B13" t="s">
        <v>3885</v>
      </c>
      <c r="C13" s="62" t="s">
        <v>3886</v>
      </c>
      <c r="E13" t="s">
        <v>3887</v>
      </c>
      <c r="F13" t="s">
        <v>3888</v>
      </c>
      <c r="G13" t="s">
        <v>3889</v>
      </c>
    </row>
    <row r="14" spans="2:7">
      <c r="B14" t="s">
        <v>3890</v>
      </c>
      <c r="C14" s="62" t="s">
        <v>3891</v>
      </c>
      <c r="D14" t="s">
        <v>3892</v>
      </c>
      <c r="E14" t="s">
        <v>3893</v>
      </c>
      <c r="F14" t="s">
        <v>3894</v>
      </c>
      <c r="G14" t="s">
        <v>3895</v>
      </c>
    </row>
    <row r="15" spans="2:7">
      <c r="B15" t="s">
        <v>3896</v>
      </c>
      <c r="C15" s="62" t="s">
        <v>3897</v>
      </c>
      <c r="D15" t="s">
        <v>3898</v>
      </c>
      <c r="E15" t="s">
        <v>3899</v>
      </c>
      <c r="F15" t="s">
        <v>3900</v>
      </c>
      <c r="G15" t="s">
        <v>3901</v>
      </c>
    </row>
    <row r="16" spans="2:7">
      <c r="B16" t="s">
        <v>3902</v>
      </c>
      <c r="D16" t="s">
        <v>3903</v>
      </c>
      <c r="E16" t="s">
        <v>3904</v>
      </c>
      <c r="F16" t="s">
        <v>3905</v>
      </c>
      <c r="G16" t="s">
        <v>3906</v>
      </c>
    </row>
    <row r="17" spans="2:7">
      <c r="B17" t="s">
        <v>3907</v>
      </c>
      <c r="E17" t="s">
        <v>3908</v>
      </c>
      <c r="F17" t="s">
        <v>3909</v>
      </c>
      <c r="G17" t="s">
        <v>3910</v>
      </c>
    </row>
    <row r="18" spans="2:7">
      <c r="B18" t="s">
        <v>3911</v>
      </c>
      <c r="D18" t="s">
        <v>3912</v>
      </c>
      <c r="E18" t="s">
        <v>3913</v>
      </c>
      <c r="F18" t="s">
        <v>3914</v>
      </c>
      <c r="G18" s="63" t="s">
        <v>3915</v>
      </c>
    </row>
    <row r="19" spans="2:7">
      <c r="B19" t="s">
        <v>3916</v>
      </c>
      <c r="D19">
        <f>1+2+4+8+16+32</f>
        <v>63</v>
      </c>
      <c r="E19" t="s">
        <v>3917</v>
      </c>
      <c r="F19" t="s">
        <v>3918</v>
      </c>
      <c r="G19" s="63" t="s">
        <v>3919</v>
      </c>
    </row>
    <row r="20" spans="2:7">
      <c r="B20" t="s">
        <v>3920</v>
      </c>
      <c r="D20">
        <f>1+4+8+16</f>
        <v>29</v>
      </c>
      <c r="E20" t="s">
        <v>3921</v>
      </c>
      <c r="F20" t="s">
        <v>3922</v>
      </c>
      <c r="G20" s="63" t="s">
        <v>3923</v>
      </c>
    </row>
    <row r="21" spans="2:7">
      <c r="B21" t="s">
        <v>3924</v>
      </c>
      <c r="D21">
        <f>1+2+4+8+16+32+64+1024+128</f>
        <v>1279</v>
      </c>
      <c r="E21" t="s">
        <v>3925</v>
      </c>
      <c r="F21" t="s">
        <v>3926</v>
      </c>
      <c r="G21" s="50" t="s">
        <v>3927</v>
      </c>
    </row>
    <row r="22" spans="2:7">
      <c r="B22" s="50" t="s">
        <v>3928</v>
      </c>
      <c r="E22" t="s">
        <v>3929</v>
      </c>
      <c r="F22" t="s">
        <v>3930</v>
      </c>
      <c r="G22" t="s">
        <v>3931</v>
      </c>
    </row>
    <row r="23" spans="2:7">
      <c r="B23" s="50" t="s">
        <v>3932</v>
      </c>
      <c r="E23" t="s">
        <v>3933</v>
      </c>
      <c r="F23" t="s">
        <v>3934</v>
      </c>
      <c r="G23" s="50" t="s">
        <v>3935</v>
      </c>
    </row>
    <row r="24" spans="2:7" ht="87" customHeight="1">
      <c r="B24" s="64" t="s">
        <v>3936</v>
      </c>
      <c r="E24" t="s">
        <v>3937</v>
      </c>
      <c r="F24" t="s">
        <v>3938</v>
      </c>
      <c r="G24" t="s">
        <v>3939</v>
      </c>
    </row>
    <row r="25" spans="2:7">
      <c r="B25" s="50" t="s">
        <v>3940</v>
      </c>
      <c r="E25" t="s">
        <v>3941</v>
      </c>
      <c r="F25" t="s">
        <v>3942</v>
      </c>
      <c r="G25" t="s">
        <v>3943</v>
      </c>
    </row>
    <row r="26" spans="2:7">
      <c r="B26" t="s">
        <v>3944</v>
      </c>
      <c r="E26" t="s">
        <v>3945</v>
      </c>
      <c r="F26" t="s">
        <v>3946</v>
      </c>
      <c r="G26" t="s">
        <v>3947</v>
      </c>
    </row>
    <row r="27" spans="2:7">
      <c r="B27" t="s">
        <v>3948</v>
      </c>
      <c r="E27" t="s">
        <v>3949</v>
      </c>
      <c r="F27" t="s">
        <v>3950</v>
      </c>
      <c r="G27" t="s">
        <v>3951</v>
      </c>
    </row>
    <row r="28" spans="2:7">
      <c r="B28" t="s">
        <v>3952</v>
      </c>
      <c r="E28" t="s">
        <v>3952</v>
      </c>
      <c r="F28" t="s">
        <v>3953</v>
      </c>
      <c r="G28" s="50" t="s">
        <v>3954</v>
      </c>
    </row>
    <row r="29" spans="2:7">
      <c r="B29" t="s">
        <v>3955</v>
      </c>
      <c r="E29" t="s">
        <v>3955</v>
      </c>
      <c r="F29" t="s">
        <v>3956</v>
      </c>
      <c r="G29" s="50" t="s">
        <v>3957</v>
      </c>
    </row>
    <row r="30" spans="2:7">
      <c r="B30" t="s">
        <v>3958</v>
      </c>
      <c r="E30" t="s">
        <v>3958</v>
      </c>
      <c r="F30" t="s">
        <v>3959</v>
      </c>
      <c r="G30" t="s">
        <v>3960</v>
      </c>
    </row>
    <row r="31" spans="2:7">
      <c r="B31" t="s">
        <v>3961</v>
      </c>
      <c r="E31" t="s">
        <v>3961</v>
      </c>
      <c r="F31" t="s">
        <v>3962</v>
      </c>
      <c r="G31" t="s">
        <v>3963</v>
      </c>
    </row>
    <row r="32" spans="2:7">
      <c r="B32" t="s">
        <v>3964</v>
      </c>
      <c r="E32" t="s">
        <v>3964</v>
      </c>
      <c r="F32" t="s">
        <v>3965</v>
      </c>
    </row>
    <row r="33" spans="2:6">
      <c r="B33" t="s">
        <v>3966</v>
      </c>
      <c r="E33" t="s">
        <v>3967</v>
      </c>
      <c r="F33" t="s">
        <v>3968</v>
      </c>
    </row>
    <row r="34" spans="2:6">
      <c r="B34" t="s">
        <v>3969</v>
      </c>
      <c r="E34" t="s">
        <v>3969</v>
      </c>
      <c r="F34" t="s">
        <v>3970</v>
      </c>
    </row>
    <row r="35" spans="2:6">
      <c r="B35" t="s">
        <v>3971</v>
      </c>
      <c r="E35" s="65" t="s">
        <v>3971</v>
      </c>
      <c r="F35" t="s">
        <v>3972</v>
      </c>
    </row>
    <row r="36" spans="2:6">
      <c r="B36" s="50" t="s">
        <v>3973</v>
      </c>
      <c r="E36" t="s">
        <v>3974</v>
      </c>
      <c r="F36" t="s">
        <v>3975</v>
      </c>
    </row>
    <row r="37" spans="2:6">
      <c r="B37" t="s">
        <v>3976</v>
      </c>
      <c r="E37" t="s">
        <v>3977</v>
      </c>
      <c r="F37" t="s">
        <v>3978</v>
      </c>
    </row>
    <row r="38" spans="2:6">
      <c r="B38" t="s">
        <v>3979</v>
      </c>
      <c r="E38" t="s">
        <v>3980</v>
      </c>
      <c r="F38" t="s">
        <v>3981</v>
      </c>
    </row>
    <row r="39" spans="2:6">
      <c r="B39" t="s">
        <v>3982</v>
      </c>
      <c r="F39" t="s">
        <v>3983</v>
      </c>
    </row>
    <row r="40" spans="2:6">
      <c r="B40" t="s">
        <v>3984</v>
      </c>
      <c r="E40" t="s">
        <v>3985</v>
      </c>
      <c r="F40" t="s">
        <v>3986</v>
      </c>
    </row>
    <row r="41" spans="2:6">
      <c r="E41" s="66" t="s">
        <v>3987</v>
      </c>
      <c r="F41" t="s">
        <v>3988</v>
      </c>
    </row>
    <row r="42" spans="2:6">
      <c r="E42" s="66" t="s">
        <v>3989</v>
      </c>
      <c r="F42" t="s">
        <v>3990</v>
      </c>
    </row>
    <row r="43" spans="2:6">
      <c r="E43" t="s">
        <v>3991</v>
      </c>
      <c r="F43" t="s">
        <v>3992</v>
      </c>
    </row>
    <row r="44" spans="2:6">
      <c r="E44" t="s">
        <v>3993</v>
      </c>
      <c r="F44" t="s">
        <v>3994</v>
      </c>
    </row>
    <row r="45" spans="2:6">
      <c r="F45" t="s">
        <v>3995</v>
      </c>
    </row>
    <row r="46" spans="2:6">
      <c r="F46" t="s">
        <v>3996</v>
      </c>
    </row>
    <row r="47" spans="2:6">
      <c r="B47" s="58" t="s">
        <v>3997</v>
      </c>
      <c r="F47" t="s">
        <v>3998</v>
      </c>
    </row>
    <row r="48" spans="2:6">
      <c r="B48" t="s">
        <v>3831</v>
      </c>
      <c r="F48" t="s">
        <v>3999</v>
      </c>
    </row>
    <row r="49" spans="2:6">
      <c r="B49" t="s">
        <v>4000</v>
      </c>
      <c r="F49" t="s">
        <v>4001</v>
      </c>
    </row>
    <row r="50" spans="2:6">
      <c r="B50" t="s">
        <v>4002</v>
      </c>
      <c r="F50" t="s">
        <v>4003</v>
      </c>
    </row>
    <row r="51" spans="2:6">
      <c r="B51" t="s">
        <v>4004</v>
      </c>
      <c r="F51" t="s">
        <v>4005</v>
      </c>
    </row>
    <row r="52" spans="2:6">
      <c r="F52" t="s">
        <v>4006</v>
      </c>
    </row>
    <row r="53" spans="2:6">
      <c r="F53" t="s">
        <v>4007</v>
      </c>
    </row>
    <row r="54" spans="2:6">
      <c r="F54" t="s">
        <v>4008</v>
      </c>
    </row>
    <row r="55" spans="2:6">
      <c r="F55" t="s">
        <v>4009</v>
      </c>
    </row>
    <row r="56" spans="2:6">
      <c r="F56" t="s">
        <v>4010</v>
      </c>
    </row>
    <row r="57" spans="2:6">
      <c r="B57" s="50" t="s">
        <v>4011</v>
      </c>
      <c r="F57" t="s">
        <v>4012</v>
      </c>
    </row>
    <row r="58" spans="2:6">
      <c r="B58" s="50" t="s">
        <v>4013</v>
      </c>
      <c r="F58" t="s">
        <v>4014</v>
      </c>
    </row>
    <row r="59" spans="2:6">
      <c r="B59" s="50" t="s">
        <v>4015</v>
      </c>
      <c r="F59" t="s">
        <v>4016</v>
      </c>
    </row>
    <row r="60" spans="2:6">
      <c r="B60" s="50" t="s">
        <v>4017</v>
      </c>
      <c r="F60" t="s">
        <v>4018</v>
      </c>
    </row>
    <row r="61" spans="2:6">
      <c r="F61" t="s">
        <v>4019</v>
      </c>
    </row>
    <row r="62" spans="2:6">
      <c r="F62" t="s">
        <v>4020</v>
      </c>
    </row>
    <row r="63" spans="2:6">
      <c r="F63" t="s">
        <v>4021</v>
      </c>
    </row>
    <row r="64" spans="2:6">
      <c r="F64" t="s">
        <v>4022</v>
      </c>
    </row>
    <row r="65" spans="6:6">
      <c r="F65" t="s">
        <v>4023</v>
      </c>
    </row>
    <row r="66" spans="6:6">
      <c r="F66" t="s">
        <v>4024</v>
      </c>
    </row>
    <row r="67" spans="6:6">
      <c r="F67" t="s">
        <v>4025</v>
      </c>
    </row>
    <row r="68" spans="6:6">
      <c r="F68" t="s">
        <v>4026</v>
      </c>
    </row>
    <row r="69" spans="6:6">
      <c r="F69" t="s">
        <v>4027</v>
      </c>
    </row>
    <row r="70" spans="6:6">
      <c r="F70" t="s">
        <v>4028</v>
      </c>
    </row>
    <row r="71" spans="6:6">
      <c r="F71" t="s">
        <v>4029</v>
      </c>
    </row>
    <row r="72" spans="6:6">
      <c r="F72" t="s">
        <v>4030</v>
      </c>
    </row>
    <row r="73" spans="6:6">
      <c r="F73" t="s">
        <v>4031</v>
      </c>
    </row>
    <row r="74" spans="6:6">
      <c r="F74" t="s">
        <v>4032</v>
      </c>
    </row>
    <row r="75" spans="6:6">
      <c r="F75" t="s">
        <v>4033</v>
      </c>
    </row>
    <row r="76" spans="6:6">
      <c r="F76" t="s">
        <v>4034</v>
      </c>
    </row>
    <row r="77" spans="6:6">
      <c r="F77" t="s">
        <v>4035</v>
      </c>
    </row>
    <row r="78" spans="6:6">
      <c r="F78" t="s">
        <v>4036</v>
      </c>
    </row>
    <row r="79" spans="6:6">
      <c r="F79" t="s">
        <v>4037</v>
      </c>
    </row>
    <row r="80" spans="6:6">
      <c r="F80" t="s">
        <v>4038</v>
      </c>
    </row>
    <row r="81" spans="6:6">
      <c r="F81" t="s">
        <v>4039</v>
      </c>
    </row>
    <row r="82" spans="6:6">
      <c r="F82" t="s">
        <v>4040</v>
      </c>
    </row>
    <row r="83" spans="6:6">
      <c r="F83" t="s">
        <v>4041</v>
      </c>
    </row>
    <row r="84" spans="6:6">
      <c r="F84" t="s">
        <v>4042</v>
      </c>
    </row>
    <row r="85" spans="6:6">
      <c r="F85" t="s">
        <v>4043</v>
      </c>
    </row>
    <row r="86" spans="6:6">
      <c r="F86" t="s">
        <v>4044</v>
      </c>
    </row>
    <row r="87" spans="6:6">
      <c r="F87" t="s">
        <v>4045</v>
      </c>
    </row>
    <row r="88" spans="6:6">
      <c r="F88" t="s">
        <v>4046</v>
      </c>
    </row>
    <row r="89" spans="6:6">
      <c r="F89" t="s">
        <v>4047</v>
      </c>
    </row>
    <row r="90" spans="6:6">
      <c r="F90" t="s">
        <v>4048</v>
      </c>
    </row>
    <row r="91" spans="6:6">
      <c r="F91" t="s">
        <v>4049</v>
      </c>
    </row>
    <row r="92" spans="6:6">
      <c r="F92" t="s">
        <v>4050</v>
      </c>
    </row>
    <row r="93" spans="6:6">
      <c r="F93" t="s">
        <v>4051</v>
      </c>
    </row>
    <row r="94" spans="6:6">
      <c r="F94" t="s">
        <v>4052</v>
      </c>
    </row>
    <row r="95" spans="6:6">
      <c r="F95" t="s">
        <v>4053</v>
      </c>
    </row>
    <row r="96" spans="6:6">
      <c r="F96" t="s">
        <v>4054</v>
      </c>
    </row>
    <row r="97" spans="6:6">
      <c r="F97" t="s">
        <v>4055</v>
      </c>
    </row>
    <row r="98" spans="6:6">
      <c r="F98" t="s">
        <v>4056</v>
      </c>
    </row>
    <row r="99" spans="6:6">
      <c r="F99" t="s">
        <v>4057</v>
      </c>
    </row>
    <row r="100" spans="6:6">
      <c r="F100" t="s">
        <v>4058</v>
      </c>
    </row>
    <row r="101" spans="6:6">
      <c r="F101" t="s">
        <v>4059</v>
      </c>
    </row>
    <row r="102" spans="6:6">
      <c r="F102" t="s">
        <v>4060</v>
      </c>
    </row>
    <row r="103" spans="6:6">
      <c r="F103" t="s">
        <v>4061</v>
      </c>
    </row>
    <row r="104" spans="6:6">
      <c r="F104" t="s">
        <v>4062</v>
      </c>
    </row>
    <row r="105" spans="6:6">
      <c r="F105" t="s">
        <v>4063</v>
      </c>
    </row>
    <row r="106" spans="6:6">
      <c r="F106" t="s">
        <v>4064</v>
      </c>
    </row>
    <row r="107" spans="6:6">
      <c r="F107" t="s">
        <v>4065</v>
      </c>
    </row>
    <row r="108" spans="6:6">
      <c r="F108" t="s">
        <v>4066</v>
      </c>
    </row>
    <row r="109" spans="6:6">
      <c r="F109" t="s">
        <v>4067</v>
      </c>
    </row>
    <row r="110" spans="6:6">
      <c r="F110" t="s">
        <v>4068</v>
      </c>
    </row>
    <row r="111" spans="6:6">
      <c r="F111" t="s">
        <v>4069</v>
      </c>
    </row>
    <row r="112" spans="6:6">
      <c r="F112" t="s">
        <v>4070</v>
      </c>
    </row>
    <row r="113" spans="6:10">
      <c r="F113" t="s">
        <v>4071</v>
      </c>
    </row>
    <row r="114" spans="6:10">
      <c r="F114" t="s">
        <v>4072</v>
      </c>
    </row>
    <row r="115" spans="6:10">
      <c r="F115" t="s">
        <v>4073</v>
      </c>
    </row>
    <row r="116" spans="6:10">
      <c r="F116" t="s">
        <v>4074</v>
      </c>
    </row>
    <row r="117" spans="6:10">
      <c r="F117" t="s">
        <v>4075</v>
      </c>
    </row>
    <row r="118" spans="6:10">
      <c r="F118" t="s">
        <v>4076</v>
      </c>
    </row>
    <row r="119" spans="6:10">
      <c r="F119" t="s">
        <v>4077</v>
      </c>
    </row>
    <row r="120" spans="6:10">
      <c r="F120" t="s">
        <v>4078</v>
      </c>
    </row>
    <row r="121" spans="6:10">
      <c r="F121" t="s">
        <v>4079</v>
      </c>
    </row>
    <row r="122" spans="6:10">
      <c r="F122" s="63" t="s">
        <v>4080</v>
      </c>
    </row>
    <row r="123" spans="6:10">
      <c r="F123" t="s">
        <v>4081</v>
      </c>
    </row>
    <row r="124" spans="6:10">
      <c r="F124" t="s">
        <v>4082</v>
      </c>
    </row>
    <row r="125" spans="6:10">
      <c r="F125" t="s">
        <v>4083</v>
      </c>
      <c r="J125">
        <f>0.005</f>
        <v>5.0000000000000001E-3</v>
      </c>
    </row>
    <row r="126" spans="6:10">
      <c r="F126" t="s">
        <v>4084</v>
      </c>
    </row>
    <row r="127" spans="6:10">
      <c r="F127" t="s">
        <v>4085</v>
      </c>
    </row>
    <row r="128" spans="6:10">
      <c r="F128" t="s">
        <v>4086</v>
      </c>
    </row>
    <row r="129" spans="6:10">
      <c r="F129" t="s">
        <v>4087</v>
      </c>
    </row>
    <row r="130" spans="6:10">
      <c r="F130" t="s">
        <v>4088</v>
      </c>
      <c r="J130">
        <f>80/1000</f>
        <v>0.08</v>
      </c>
    </row>
    <row r="131" spans="6:10">
      <c r="F131" t="s">
        <v>4089</v>
      </c>
    </row>
    <row r="132" spans="6:10">
      <c r="F132" t="s">
        <v>4090</v>
      </c>
    </row>
    <row r="133" spans="6:10">
      <c r="F133" t="s">
        <v>4091</v>
      </c>
    </row>
    <row r="134" spans="6:10">
      <c r="F134" t="s">
        <v>4092</v>
      </c>
    </row>
    <row r="135" spans="6:10">
      <c r="F135" t="s">
        <v>4093</v>
      </c>
    </row>
    <row r="136" spans="6:10">
      <c r="F136" t="s">
        <v>4094</v>
      </c>
    </row>
    <row r="137" spans="6:10">
      <c r="F137" t="s">
        <v>4095</v>
      </c>
    </row>
    <row r="138" spans="6:10">
      <c r="F138" t="s">
        <v>4096</v>
      </c>
      <c r="J138">
        <f>1770/35000</f>
        <v>5.05714285714286E-2</v>
      </c>
    </row>
    <row r="139" spans="6:10">
      <c r="F139" t="s">
        <v>4097</v>
      </c>
    </row>
    <row r="140" spans="6:10">
      <c r="F140" t="s">
        <v>4098</v>
      </c>
    </row>
    <row r="141" spans="6:10">
      <c r="F141" t="s">
        <v>4099</v>
      </c>
    </row>
    <row r="142" spans="6:10">
      <c r="F142" t="s">
        <v>4100</v>
      </c>
    </row>
    <row r="143" spans="6:10">
      <c r="F143" t="s">
        <v>4101</v>
      </c>
    </row>
    <row r="144" spans="6:10">
      <c r="F144" t="s">
        <v>4102</v>
      </c>
    </row>
    <row r="145" spans="6:6">
      <c r="F145" t="s">
        <v>4103</v>
      </c>
    </row>
    <row r="146" spans="6:6">
      <c r="F146" t="s">
        <v>4104</v>
      </c>
    </row>
    <row r="147" spans="6:6">
      <c r="F147" t="s">
        <v>4105</v>
      </c>
    </row>
    <row r="148" spans="6:6">
      <c r="F148" t="s">
        <v>4106</v>
      </c>
    </row>
    <row r="149" spans="6:6">
      <c r="F149" t="s">
        <v>4107</v>
      </c>
    </row>
    <row r="150" spans="6:6">
      <c r="F150" t="s">
        <v>4108</v>
      </c>
    </row>
    <row r="151" spans="6:6">
      <c r="F151" t="s">
        <v>4109</v>
      </c>
    </row>
    <row r="152" spans="6:6">
      <c r="F152" t="s">
        <v>4110</v>
      </c>
    </row>
    <row r="153" spans="6:6">
      <c r="F153" t="s">
        <v>4111</v>
      </c>
    </row>
    <row r="154" spans="6:6">
      <c r="F154" t="s">
        <v>4112</v>
      </c>
    </row>
    <row r="155" spans="6:6">
      <c r="F155" t="s">
        <v>4113</v>
      </c>
    </row>
    <row r="156" spans="6:6">
      <c r="F156" t="s">
        <v>4114</v>
      </c>
    </row>
    <row r="157" spans="6:6">
      <c r="F157" t="s">
        <v>4115</v>
      </c>
    </row>
    <row r="158" spans="6:6">
      <c r="F158" t="s">
        <v>4116</v>
      </c>
    </row>
  </sheetData>
  <phoneticPr fontId="92" type="noConversion"/>
  <pageMargins left="0.69930555555555596" right="0.69930555555555596" top="0.75" bottom="0.75" header="0.3" footer="0.3"/>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73"/>
  <sheetViews>
    <sheetView topLeftCell="A169" workbookViewId="0">
      <selection activeCell="C51" sqref="C51"/>
    </sheetView>
  </sheetViews>
  <sheetFormatPr defaultColWidth="9" defaultRowHeight="13.5"/>
  <cols>
    <col min="1" max="1" width="30.5" customWidth="1"/>
    <col min="2" max="2" width="21.625" customWidth="1"/>
    <col min="3" max="3" width="13" customWidth="1"/>
    <col min="14" max="14" width="19.25" customWidth="1"/>
    <col min="17" max="17" width="7.25" customWidth="1"/>
    <col min="20" max="20" width="10.5" customWidth="1"/>
  </cols>
  <sheetData>
    <row r="1" spans="1:21">
      <c r="A1" t="s">
        <v>4117</v>
      </c>
      <c r="B1" t="e">
        <f>MATCH(A1,Sheet1!$F:$F,0)</f>
        <v>#N/A</v>
      </c>
      <c r="D1" s="50" t="s">
        <v>4118</v>
      </c>
      <c r="F1" s="50" t="s">
        <v>372</v>
      </c>
      <c r="L1">
        <v>20031</v>
      </c>
      <c r="P1" s="50" t="s">
        <v>4119</v>
      </c>
      <c r="Q1" t="s">
        <v>4120</v>
      </c>
      <c r="R1" t="s">
        <v>4121</v>
      </c>
    </row>
    <row r="2" spans="1:21">
      <c r="A2" t="s">
        <v>4122</v>
      </c>
      <c r="B2" t="e">
        <f>MATCH(A2,Sheet1!$F:$F,0)</f>
        <v>#N/A</v>
      </c>
      <c r="F2" t="s">
        <v>2739</v>
      </c>
      <c r="L2">
        <v>20031</v>
      </c>
      <c r="P2" s="50">
        <v>1330203</v>
      </c>
      <c r="Q2">
        <v>50103</v>
      </c>
      <c r="R2" t="s">
        <v>3569</v>
      </c>
      <c r="T2" s="52" t="s">
        <v>529</v>
      </c>
      <c r="U2" t="e">
        <f>MATCH(T2,$R$2:$R$12,0)</f>
        <v>#N/A</v>
      </c>
    </row>
    <row r="3" spans="1:21" ht="14.25">
      <c r="A3" t="s">
        <v>4123</v>
      </c>
      <c r="B3" t="e">
        <f>MATCH(A3,Sheet1!$F:$F,0)</f>
        <v>#N/A</v>
      </c>
      <c r="F3" t="s">
        <v>414</v>
      </c>
      <c r="L3">
        <v>20031</v>
      </c>
      <c r="N3" s="3" t="s">
        <v>4124</v>
      </c>
      <c r="P3" s="50">
        <v>1330204</v>
      </c>
      <c r="Q3">
        <v>50104</v>
      </c>
      <c r="R3" t="s">
        <v>3577</v>
      </c>
      <c r="T3" s="52" t="s">
        <v>536</v>
      </c>
      <c r="U3" t="e">
        <f t="shared" ref="U3:U15" si="0">MATCH(T3,$R$2:$R$12,0)</f>
        <v>#N/A</v>
      </c>
    </row>
    <row r="4" spans="1:21">
      <c r="A4" t="s">
        <v>4125</v>
      </c>
      <c r="B4" t="e">
        <f>MATCH(A4,Sheet1!$F:$F,0)</f>
        <v>#N/A</v>
      </c>
      <c r="F4" t="s">
        <v>399</v>
      </c>
      <c r="L4">
        <v>19002</v>
      </c>
      <c r="N4" s="45" t="s">
        <v>4126</v>
      </c>
      <c r="P4" s="50">
        <v>1330207</v>
      </c>
      <c r="Q4">
        <v>50107</v>
      </c>
      <c r="R4" t="s">
        <v>3604</v>
      </c>
      <c r="T4" s="52" t="s">
        <v>574</v>
      </c>
      <c r="U4" t="e">
        <f t="shared" si="0"/>
        <v>#N/A</v>
      </c>
    </row>
    <row r="5" spans="1:21">
      <c r="A5" t="s">
        <v>4127</v>
      </c>
      <c r="B5" t="e">
        <f>MATCH(A5,Sheet1!$F:$F,0)</f>
        <v>#N/A</v>
      </c>
      <c r="F5" t="s">
        <v>2474</v>
      </c>
      <c r="L5">
        <v>19003</v>
      </c>
      <c r="N5" s="5">
        <v>0</v>
      </c>
      <c r="P5" s="50">
        <v>1330210</v>
      </c>
      <c r="Q5">
        <v>50110</v>
      </c>
      <c r="R5" t="s">
        <v>3630</v>
      </c>
      <c r="T5" s="52" t="s">
        <v>411</v>
      </c>
      <c r="U5" t="e">
        <f t="shared" si="0"/>
        <v>#N/A</v>
      </c>
    </row>
    <row r="6" spans="1:21">
      <c r="A6" t="s">
        <v>4128</v>
      </c>
      <c r="B6" t="e">
        <f>MATCH(A6,Sheet1!$F:$F,0)</f>
        <v>#N/A</v>
      </c>
      <c r="F6" t="s">
        <v>428</v>
      </c>
      <c r="L6">
        <v>20021</v>
      </c>
      <c r="N6" s="5">
        <v>0</v>
      </c>
      <c r="P6" s="50">
        <v>1330211</v>
      </c>
      <c r="Q6">
        <v>50111</v>
      </c>
      <c r="R6" t="s">
        <v>4129</v>
      </c>
      <c r="T6" s="52" t="s">
        <v>638</v>
      </c>
      <c r="U6" t="e">
        <f t="shared" si="0"/>
        <v>#N/A</v>
      </c>
    </row>
    <row r="7" spans="1:21">
      <c r="A7" t="s">
        <v>4130</v>
      </c>
      <c r="B7" t="e">
        <f>MATCH(A7,Sheet1!$F:$F,0)</f>
        <v>#N/A</v>
      </c>
      <c r="F7" t="s">
        <v>376</v>
      </c>
      <c r="L7">
        <v>19001</v>
      </c>
      <c r="N7" s="5">
        <v>0</v>
      </c>
      <c r="P7" s="50">
        <v>1330212</v>
      </c>
      <c r="Q7">
        <v>50112</v>
      </c>
      <c r="R7" t="s">
        <v>3649</v>
      </c>
      <c r="T7" s="52" t="s">
        <v>656</v>
      </c>
      <c r="U7" t="e">
        <f t="shared" si="0"/>
        <v>#N/A</v>
      </c>
    </row>
    <row r="8" spans="1:21">
      <c r="A8" t="s">
        <v>4131</v>
      </c>
      <c r="B8" t="e">
        <f>MATCH(A8,Sheet1!$F:$F,0)</f>
        <v>#N/A</v>
      </c>
      <c r="F8" t="s">
        <v>451</v>
      </c>
      <c r="L8">
        <v>20041</v>
      </c>
      <c r="N8" s="5">
        <v>0</v>
      </c>
      <c r="P8" s="50">
        <v>1330213</v>
      </c>
      <c r="Q8">
        <v>50113</v>
      </c>
      <c r="R8" t="s">
        <v>3656</v>
      </c>
      <c r="T8" s="52" t="s">
        <v>666</v>
      </c>
      <c r="U8" t="e">
        <f t="shared" si="0"/>
        <v>#N/A</v>
      </c>
    </row>
    <row r="9" spans="1:21">
      <c r="A9" t="s">
        <v>4132</v>
      </c>
      <c r="B9" t="e">
        <f>MATCH(A9,Sheet1!$F:$F,0)</f>
        <v>#N/A</v>
      </c>
      <c r="F9" t="s">
        <v>692</v>
      </c>
      <c r="L9">
        <v>20091</v>
      </c>
      <c r="N9" s="5">
        <v>0</v>
      </c>
      <c r="P9" s="50">
        <v>1330214</v>
      </c>
      <c r="Q9">
        <v>50114</v>
      </c>
      <c r="R9" t="s">
        <v>3663</v>
      </c>
      <c r="T9" s="52" t="s">
        <v>584</v>
      </c>
      <c r="U9" t="e">
        <f t="shared" si="0"/>
        <v>#N/A</v>
      </c>
    </row>
    <row r="10" spans="1:21">
      <c r="A10" t="s">
        <v>4133</v>
      </c>
      <c r="B10" t="e">
        <f>MATCH(A10,Sheet1!$F:$F,0)</f>
        <v>#N/A</v>
      </c>
      <c r="F10" t="s">
        <v>446</v>
      </c>
      <c r="L10">
        <v>20071</v>
      </c>
      <c r="N10" s="5">
        <v>0</v>
      </c>
      <c r="P10" s="50">
        <v>1330215</v>
      </c>
      <c r="Q10">
        <v>50115</v>
      </c>
      <c r="R10" t="s">
        <v>3670</v>
      </c>
      <c r="T10" s="52" t="s">
        <v>3569</v>
      </c>
      <c r="U10">
        <f t="shared" si="0"/>
        <v>1</v>
      </c>
    </row>
    <row r="11" spans="1:21">
      <c r="A11" t="s">
        <v>4134</v>
      </c>
      <c r="B11" t="e">
        <f>MATCH(A11,Sheet1!$F:$F,0)</f>
        <v>#N/A</v>
      </c>
      <c r="F11" t="s">
        <v>409</v>
      </c>
      <c r="L11">
        <v>19002</v>
      </c>
      <c r="N11" s="5">
        <v>0</v>
      </c>
      <c r="P11" s="50">
        <v>1330216</v>
      </c>
      <c r="Q11">
        <v>50116</v>
      </c>
      <c r="R11" t="s">
        <v>3678</v>
      </c>
      <c r="T11" s="52" t="s">
        <v>3630</v>
      </c>
      <c r="U11">
        <f t="shared" si="0"/>
        <v>4</v>
      </c>
    </row>
    <row r="12" spans="1:21">
      <c r="A12" t="s">
        <v>4135</v>
      </c>
      <c r="B12" t="e">
        <f>MATCH(A12,Sheet1!$F:$F,0)</f>
        <v>#N/A</v>
      </c>
      <c r="F12" t="s">
        <v>394</v>
      </c>
      <c r="L12">
        <v>19003</v>
      </c>
      <c r="N12" s="5">
        <v>0</v>
      </c>
      <c r="P12" s="50" t="s">
        <v>4136</v>
      </c>
      <c r="Q12" t="s">
        <v>4137</v>
      </c>
      <c r="R12" t="s">
        <v>4138</v>
      </c>
      <c r="T12" s="52" t="s">
        <v>3649</v>
      </c>
      <c r="U12">
        <f t="shared" si="0"/>
        <v>6</v>
      </c>
    </row>
    <row r="13" spans="1:21">
      <c r="A13" t="s">
        <v>4139</v>
      </c>
      <c r="B13" t="e">
        <f>MATCH(A13,Sheet1!$F:$F,0)</f>
        <v>#N/A</v>
      </c>
      <c r="F13" t="s">
        <v>387</v>
      </c>
      <c r="L13">
        <v>20091</v>
      </c>
      <c r="N13" s="5">
        <v>0</v>
      </c>
      <c r="T13" s="52" t="s">
        <v>3656</v>
      </c>
      <c r="U13">
        <f t="shared" si="0"/>
        <v>7</v>
      </c>
    </row>
    <row r="14" spans="1:21">
      <c r="A14" t="s">
        <v>4140</v>
      </c>
      <c r="B14" t="e">
        <f>MATCH(A14,Sheet1!$F:$F,0)</f>
        <v>#N/A</v>
      </c>
      <c r="F14" t="s">
        <v>442</v>
      </c>
      <c r="L14">
        <v>19001</v>
      </c>
      <c r="N14" s="5">
        <v>0</v>
      </c>
      <c r="T14" s="52" t="s">
        <v>3663</v>
      </c>
      <c r="U14">
        <f t="shared" si="0"/>
        <v>8</v>
      </c>
    </row>
    <row r="15" spans="1:21">
      <c r="A15" t="s">
        <v>4141</v>
      </c>
      <c r="B15" t="e">
        <f>MATCH(A15,Sheet1!$F:$F,0)</f>
        <v>#N/A</v>
      </c>
      <c r="F15" t="s">
        <v>383</v>
      </c>
      <c r="L15">
        <v>20101</v>
      </c>
      <c r="N15" s="5">
        <v>0</v>
      </c>
      <c r="T15" s="52" t="s">
        <v>3670</v>
      </c>
      <c r="U15">
        <f t="shared" si="0"/>
        <v>9</v>
      </c>
    </row>
    <row r="16" spans="1:21">
      <c r="A16" t="s">
        <v>4142</v>
      </c>
      <c r="B16" t="e">
        <f>MATCH(A16,Sheet1!$F:$F,0)</f>
        <v>#N/A</v>
      </c>
      <c r="F16" t="s">
        <v>365</v>
      </c>
      <c r="L16">
        <v>19003</v>
      </c>
      <c r="N16" s="5">
        <v>0</v>
      </c>
    </row>
    <row r="17" spans="1:15">
      <c r="A17" t="s">
        <v>4143</v>
      </c>
      <c r="B17" t="e">
        <f>MATCH(A17,Sheet1!$F:$F,0)</f>
        <v>#N/A</v>
      </c>
      <c r="F17" t="s">
        <v>2746</v>
      </c>
      <c r="L17">
        <v>19001</v>
      </c>
      <c r="N17" s="5">
        <v>0</v>
      </c>
    </row>
    <row r="18" spans="1:15">
      <c r="A18" t="s">
        <v>4144</v>
      </c>
      <c r="B18" t="e">
        <f>MATCH(A18,Sheet1!$F:$F,0)</f>
        <v>#N/A</v>
      </c>
      <c r="F18" t="s">
        <v>1351</v>
      </c>
      <c r="L18">
        <v>20081</v>
      </c>
      <c r="N18" s="5">
        <v>0</v>
      </c>
    </row>
    <row r="19" spans="1:15">
      <c r="A19" t="s">
        <v>4145</v>
      </c>
      <c r="B19" t="e">
        <f>MATCH(A19,Sheet1!$F:$F,0)</f>
        <v>#N/A</v>
      </c>
      <c r="F19" t="s">
        <v>1667</v>
      </c>
      <c r="L19">
        <v>19001</v>
      </c>
      <c r="N19" s="5">
        <v>0</v>
      </c>
    </row>
    <row r="20" spans="1:15">
      <c r="A20" t="s">
        <v>4146</v>
      </c>
      <c r="B20" t="e">
        <f>MATCH(A20,Sheet1!$F:$F,0)</f>
        <v>#N/A</v>
      </c>
      <c r="F20" t="s">
        <v>2489</v>
      </c>
      <c r="L20">
        <v>20202</v>
      </c>
      <c r="N20" s="5">
        <v>0</v>
      </c>
    </row>
    <row r="21" spans="1:15">
      <c r="A21" t="s">
        <v>4147</v>
      </c>
      <c r="B21" t="e">
        <f>MATCH(A21,Sheet1!$F:$F,0)</f>
        <v>#N/A</v>
      </c>
      <c r="F21" t="s">
        <v>2469</v>
      </c>
      <c r="L21">
        <v>20206</v>
      </c>
      <c r="N21" s="5">
        <v>10111</v>
      </c>
    </row>
    <row r="22" spans="1:15">
      <c r="A22" t="s">
        <v>4148</v>
      </c>
      <c r="B22" t="e">
        <f>MATCH(A22,Sheet1!$F:$F,0)</f>
        <v>#N/A</v>
      </c>
      <c r="F22" t="s">
        <v>2479</v>
      </c>
      <c r="L22">
        <v>20041</v>
      </c>
      <c r="N22" s="5">
        <v>10251</v>
      </c>
    </row>
    <row r="23" spans="1:15">
      <c r="A23" t="s">
        <v>4149</v>
      </c>
      <c r="B23" t="e">
        <f>MATCH(A23,Sheet1!$F:$F,0)</f>
        <v>#N/A</v>
      </c>
      <c r="F23" t="s">
        <v>2450</v>
      </c>
      <c r="L23">
        <v>19003</v>
      </c>
      <c r="N23" s="5">
        <v>10261</v>
      </c>
    </row>
    <row r="24" spans="1:15">
      <c r="A24" t="s">
        <v>4150</v>
      </c>
      <c r="B24" t="e">
        <f>MATCH(A24,Sheet1!$F:$F,0)</f>
        <v>#N/A</v>
      </c>
      <c r="F24" t="s">
        <v>2435</v>
      </c>
      <c r="L24">
        <v>20213</v>
      </c>
      <c r="N24" s="5">
        <v>101</v>
      </c>
      <c r="O24" t="s">
        <v>4151</v>
      </c>
    </row>
    <row r="25" spans="1:15">
      <c r="A25" t="s">
        <v>4152</v>
      </c>
      <c r="B25" t="e">
        <f>MATCH(A25,Sheet1!$F:$F,0)</f>
        <v>#N/A</v>
      </c>
      <c r="F25" t="s">
        <v>2440</v>
      </c>
      <c r="L25">
        <v>20215</v>
      </c>
      <c r="N25" s="5">
        <v>0</v>
      </c>
      <c r="O25">
        <v>93</v>
      </c>
    </row>
    <row r="26" spans="1:15">
      <c r="A26" t="s">
        <v>4153</v>
      </c>
      <c r="B26" t="e">
        <f>MATCH(A26,Sheet1!$F:$F,0)</f>
        <v>#N/A</v>
      </c>
      <c r="F26" t="s">
        <v>2460</v>
      </c>
      <c r="L26">
        <v>20216</v>
      </c>
      <c r="N26" s="5">
        <v>31001</v>
      </c>
      <c r="O26">
        <v>1</v>
      </c>
    </row>
    <row r="27" spans="1:15">
      <c r="A27" t="s">
        <v>4154</v>
      </c>
      <c r="B27" t="e">
        <f>MATCH(A27,Sheet1!$F:$F,0)</f>
        <v>#N/A</v>
      </c>
      <c r="F27" t="s">
        <v>2484</v>
      </c>
      <c r="L27">
        <v>19003</v>
      </c>
      <c r="N27" s="5">
        <v>31002</v>
      </c>
      <c r="O27" t="e">
        <v>#N/A</v>
      </c>
    </row>
    <row r="28" spans="1:15">
      <c r="A28" t="s">
        <v>4155</v>
      </c>
      <c r="B28" t="e">
        <f>MATCH(A28,Sheet1!$F:$F,0)</f>
        <v>#N/A</v>
      </c>
      <c r="F28" t="s">
        <v>2494</v>
      </c>
      <c r="L28">
        <v>50103</v>
      </c>
      <c r="N28" s="5">
        <v>0</v>
      </c>
      <c r="O28">
        <v>1</v>
      </c>
    </row>
    <row r="29" spans="1:15">
      <c r="A29" t="s">
        <v>4156</v>
      </c>
      <c r="B29" t="e">
        <f>MATCH(A29,Sheet1!$F:$F,0)</f>
        <v>#N/A</v>
      </c>
      <c r="F29" t="s">
        <v>2445</v>
      </c>
      <c r="L29">
        <v>50110</v>
      </c>
      <c r="N29" s="5">
        <v>110171</v>
      </c>
      <c r="O29">
        <v>15</v>
      </c>
    </row>
    <row r="30" spans="1:15">
      <c r="A30" t="s">
        <v>4157</v>
      </c>
      <c r="B30" t="e">
        <f>MATCH(A30,Sheet1!$F:$F,0)</f>
        <v>#N/A</v>
      </c>
      <c r="F30" t="s">
        <v>2455</v>
      </c>
      <c r="L30">
        <v>50112</v>
      </c>
      <c r="N30" s="5">
        <v>110221</v>
      </c>
      <c r="O30">
        <v>15</v>
      </c>
    </row>
    <row r="31" spans="1:15">
      <c r="A31" t="s">
        <v>4158</v>
      </c>
      <c r="B31" t="e">
        <f>MATCH(A31,Sheet1!$F:$F,0)</f>
        <v>#N/A</v>
      </c>
      <c r="F31" t="s">
        <v>1825</v>
      </c>
      <c r="L31">
        <v>50113</v>
      </c>
      <c r="N31" s="5">
        <v>0</v>
      </c>
      <c r="O31">
        <v>1</v>
      </c>
    </row>
    <row r="32" spans="1:15">
      <c r="A32" t="s">
        <v>4159</v>
      </c>
      <c r="B32" t="e">
        <f>MATCH(A32,Sheet1!$F:$F,0)</f>
        <v>#N/A</v>
      </c>
      <c r="F32" s="50" t="s">
        <v>404</v>
      </c>
      <c r="L32">
        <v>50114</v>
      </c>
      <c r="N32" s="5">
        <v>0</v>
      </c>
      <c r="O32">
        <v>15</v>
      </c>
    </row>
    <row r="33" spans="1:15">
      <c r="A33" t="s">
        <v>4160</v>
      </c>
      <c r="B33" t="e">
        <f>MATCH(A33,Sheet1!$F:$F,0)</f>
        <v>#N/A</v>
      </c>
      <c r="F33" t="s">
        <v>368</v>
      </c>
      <c r="L33">
        <v>50115</v>
      </c>
      <c r="N33" s="5">
        <v>0</v>
      </c>
      <c r="O33">
        <v>15</v>
      </c>
    </row>
    <row r="34" spans="1:15">
      <c r="A34" t="s">
        <v>4161</v>
      </c>
      <c r="B34" t="e">
        <f>MATCH(A34,Sheet1!$F:$F,0)</f>
        <v>#N/A</v>
      </c>
      <c r="F34" t="s">
        <v>361</v>
      </c>
      <c r="N34" s="5">
        <v>10271</v>
      </c>
      <c r="O34">
        <v>1</v>
      </c>
    </row>
    <row r="35" spans="1:15">
      <c r="A35" t="s">
        <v>4162</v>
      </c>
      <c r="B35" t="e">
        <f>MATCH(A35,Sheet1!$F:$F,0)</f>
        <v>#N/A</v>
      </c>
      <c r="F35" t="s">
        <v>356</v>
      </c>
      <c r="N35" s="5">
        <v>0</v>
      </c>
      <c r="O35">
        <v>1</v>
      </c>
    </row>
    <row r="36" spans="1:15">
      <c r="N36" s="5">
        <v>0</v>
      </c>
      <c r="O36">
        <v>1</v>
      </c>
    </row>
    <row r="37" spans="1:15">
      <c r="N37" s="5">
        <v>0</v>
      </c>
      <c r="O37">
        <v>1</v>
      </c>
    </row>
    <row r="38" spans="1:15">
      <c r="N38" s="5">
        <v>0</v>
      </c>
      <c r="O38" t="e">
        <v>#N/A</v>
      </c>
    </row>
    <row r="39" spans="1:15">
      <c r="A39" s="50" t="s">
        <v>4163</v>
      </c>
      <c r="B39" t="e">
        <v>#N/A</v>
      </c>
      <c r="N39" s="5">
        <v>0</v>
      </c>
      <c r="O39" t="e">
        <v>#N/A</v>
      </c>
    </row>
    <row r="40" spans="1:15">
      <c r="A40" t="s">
        <v>4164</v>
      </c>
      <c r="B40" t="e">
        <v>#N/A</v>
      </c>
      <c r="N40" s="5">
        <v>0</v>
      </c>
      <c r="O40" t="e">
        <v>#N/A</v>
      </c>
    </row>
    <row r="41" spans="1:15">
      <c r="N41" s="5">
        <v>0</v>
      </c>
      <c r="O41" t="e">
        <v>#N/A</v>
      </c>
    </row>
    <row r="42" spans="1:15">
      <c r="N42" s="5">
        <v>0</v>
      </c>
      <c r="O42" t="e">
        <v>#N/A</v>
      </c>
    </row>
    <row r="43" spans="1:15">
      <c r="N43" s="5">
        <v>0</v>
      </c>
      <c r="O43" t="e">
        <v>#N/A</v>
      </c>
    </row>
    <row r="44" spans="1:15">
      <c r="N44" s="5">
        <v>0</v>
      </c>
      <c r="O44" t="e">
        <v>#N/A</v>
      </c>
    </row>
    <row r="45" spans="1:15">
      <c r="A45" s="51" t="s">
        <v>4165</v>
      </c>
      <c r="B45" s="51"/>
      <c r="C45" s="51"/>
      <c r="D45" s="51"/>
      <c r="E45" s="51" t="s">
        <v>4166</v>
      </c>
      <c r="N45" s="5">
        <v>0</v>
      </c>
      <c r="O45" t="e">
        <v>#N/A</v>
      </c>
    </row>
    <row r="46" spans="1:15">
      <c r="A46" t="s">
        <v>4167</v>
      </c>
      <c r="B46" t="s">
        <v>4168</v>
      </c>
      <c r="C46" t="s">
        <v>4169</v>
      </c>
      <c r="D46">
        <v>416</v>
      </c>
      <c r="E46">
        <v>50101</v>
      </c>
      <c r="F46" t="str">
        <f>"skill_icons."&amp;A46</f>
        <v>skill_icons.piranha_bite</v>
      </c>
      <c r="N46" s="5">
        <v>0</v>
      </c>
      <c r="O46" t="e">
        <v>#N/A</v>
      </c>
    </row>
    <row r="47" spans="1:15">
      <c r="A47" t="s">
        <v>4170</v>
      </c>
      <c r="B47" t="s">
        <v>4171</v>
      </c>
      <c r="C47" t="s">
        <v>4172</v>
      </c>
      <c r="D47">
        <v>417</v>
      </c>
      <c r="E47">
        <v>50102</v>
      </c>
      <c r="F47" t="str">
        <f t="shared" ref="F47:F57" si="1">"skill_icons."&amp;A47</f>
        <v>skill_icons.glow_shot</v>
      </c>
      <c r="N47" s="5">
        <v>0</v>
      </c>
      <c r="O47" t="e">
        <v>#N/A</v>
      </c>
    </row>
    <row r="48" spans="1:15">
      <c r="A48" t="s">
        <v>4173</v>
      </c>
      <c r="B48" t="s">
        <v>4174</v>
      </c>
      <c r="C48" t="s">
        <v>4175</v>
      </c>
      <c r="D48">
        <v>418</v>
      </c>
      <c r="E48">
        <v>50103</v>
      </c>
      <c r="F48" t="str">
        <f t="shared" si="1"/>
        <v>skill_icons.lunar_summon</v>
      </c>
      <c r="N48" s="5">
        <v>0</v>
      </c>
      <c r="O48" t="e">
        <v>#N/A</v>
      </c>
    </row>
    <row r="49" spans="1:15">
      <c r="A49" t="s">
        <v>1076</v>
      </c>
      <c r="B49" t="s">
        <v>4176</v>
      </c>
      <c r="C49" t="s">
        <v>4177</v>
      </c>
      <c r="D49">
        <v>419</v>
      </c>
      <c r="E49">
        <v>50104</v>
      </c>
      <c r="F49" t="str">
        <f t="shared" si="1"/>
        <v>skill_icons.bee_attack</v>
      </c>
      <c r="N49" s="5">
        <v>0</v>
      </c>
      <c r="O49" t="e">
        <v>#N/A</v>
      </c>
    </row>
    <row r="50" spans="1:15">
      <c r="A50" t="s">
        <v>4178</v>
      </c>
      <c r="B50" t="s">
        <v>4179</v>
      </c>
      <c r="C50" t="s">
        <v>4180</v>
      </c>
      <c r="D50">
        <v>422</v>
      </c>
      <c r="E50">
        <v>50107</v>
      </c>
      <c r="F50" t="str">
        <f t="shared" si="1"/>
        <v>skill_icons.heart_attack</v>
      </c>
      <c r="N50" s="5">
        <v>0</v>
      </c>
      <c r="O50" t="e">
        <v>#N/A</v>
      </c>
    </row>
    <row r="51" spans="1:15">
      <c r="A51" t="s">
        <v>4181</v>
      </c>
      <c r="B51" t="s">
        <v>4182</v>
      </c>
      <c r="C51" t="s">
        <v>4183</v>
      </c>
      <c r="D51">
        <v>423</v>
      </c>
      <c r="E51">
        <v>50108</v>
      </c>
      <c r="F51" t="str">
        <f t="shared" si="1"/>
        <v>skill_icons.doom_seed_summon</v>
      </c>
      <c r="N51" s="5">
        <v>0</v>
      </c>
      <c r="O51" t="e">
        <v>#N/A</v>
      </c>
    </row>
    <row r="52" spans="1:15">
      <c r="A52" t="s">
        <v>4184</v>
      </c>
      <c r="B52" t="s">
        <v>4185</v>
      </c>
      <c r="C52" t="s">
        <v>4186</v>
      </c>
      <c r="D52">
        <v>424</v>
      </c>
      <c r="E52">
        <v>50109</v>
      </c>
      <c r="F52" t="str">
        <f t="shared" si="1"/>
        <v>skill_icons.throw_glow_stick</v>
      </c>
      <c r="N52" s="5">
        <v>0</v>
      </c>
      <c r="O52" t="e">
        <v>#N/A</v>
      </c>
    </row>
    <row r="53" spans="1:15">
      <c r="A53" t="s">
        <v>4187</v>
      </c>
      <c r="B53" t="s">
        <v>4188</v>
      </c>
      <c r="C53" t="s">
        <v>4189</v>
      </c>
      <c r="D53">
        <v>426</v>
      </c>
      <c r="E53">
        <v>50111</v>
      </c>
      <c r="F53" t="str">
        <f t="shared" si="1"/>
        <v>skill_icons.sand_storm</v>
      </c>
      <c r="N53" s="5">
        <v>0</v>
      </c>
      <c r="O53" t="e">
        <v>#N/A</v>
      </c>
    </row>
    <row r="54" spans="1:15">
      <c r="A54" t="s">
        <v>4190</v>
      </c>
      <c r="B54" t="s">
        <v>4191</v>
      </c>
      <c r="C54" t="s">
        <v>4192</v>
      </c>
      <c r="D54">
        <v>427</v>
      </c>
      <c r="E54">
        <v>50112</v>
      </c>
      <c r="F54" t="str">
        <f t="shared" si="1"/>
        <v>skill_icons.raning_icebolt</v>
      </c>
      <c r="N54" s="5">
        <v>0</v>
      </c>
      <c r="O54" t="e">
        <v>#N/A</v>
      </c>
    </row>
    <row r="55" spans="1:15">
      <c r="A55" t="s">
        <v>4193</v>
      </c>
      <c r="B55" t="s">
        <v>4194</v>
      </c>
      <c r="C55" t="s">
        <v>4195</v>
      </c>
      <c r="D55">
        <v>429</v>
      </c>
      <c r="E55">
        <v>50114</v>
      </c>
      <c r="F55" t="str">
        <f t="shared" si="1"/>
        <v>skill_icons.lava_judgment</v>
      </c>
      <c r="N55" s="5">
        <v>0</v>
      </c>
      <c r="O55">
        <v>1</v>
      </c>
    </row>
    <row r="56" spans="1:15">
      <c r="A56" t="s">
        <v>4196</v>
      </c>
      <c r="B56" t="s">
        <v>4197</v>
      </c>
      <c r="C56" t="s">
        <v>4198</v>
      </c>
      <c r="D56">
        <v>430</v>
      </c>
      <c r="E56">
        <v>50115</v>
      </c>
      <c r="F56" t="str">
        <f t="shared" si="1"/>
        <v>skill_icons.compression_plasma</v>
      </c>
      <c r="N56" s="5">
        <v>0</v>
      </c>
      <c r="O56">
        <v>1</v>
      </c>
    </row>
    <row r="57" spans="1:15">
      <c r="A57" t="s">
        <v>4199</v>
      </c>
      <c r="B57" t="s">
        <v>4200</v>
      </c>
      <c r="C57" t="s">
        <v>4201</v>
      </c>
      <c r="D57">
        <v>431</v>
      </c>
      <c r="E57">
        <v>50116</v>
      </c>
      <c r="F57" t="str">
        <f t="shared" si="1"/>
        <v>skill_icons.meteor_summon</v>
      </c>
      <c r="N57" s="5">
        <v>0</v>
      </c>
      <c r="O57">
        <v>1</v>
      </c>
    </row>
    <row r="58" spans="1:15">
      <c r="A58" t="s">
        <v>4202</v>
      </c>
      <c r="B58" t="s">
        <v>4203</v>
      </c>
      <c r="C58" t="s">
        <v>4204</v>
      </c>
      <c r="D58" t="e">
        <v>#N/A</v>
      </c>
      <c r="E58" t="e">
        <v>#N/A</v>
      </c>
      <c r="N58" s="5">
        <v>0</v>
      </c>
      <c r="O58">
        <v>1</v>
      </c>
    </row>
    <row r="59" spans="1:15">
      <c r="A59" t="s">
        <v>4205</v>
      </c>
      <c r="B59" t="s">
        <v>4206</v>
      </c>
      <c r="C59" t="s">
        <v>4207</v>
      </c>
      <c r="D59" t="e">
        <v>#N/A</v>
      </c>
      <c r="E59" t="e">
        <v>#N/A</v>
      </c>
      <c r="N59" s="5">
        <v>0</v>
      </c>
      <c r="O59">
        <v>1</v>
      </c>
    </row>
    <row r="60" spans="1:15">
      <c r="A60" t="s">
        <v>4208</v>
      </c>
      <c r="B60" t="s">
        <v>4209</v>
      </c>
      <c r="C60" t="s">
        <v>4210</v>
      </c>
      <c r="D60" t="e">
        <v>#N/A</v>
      </c>
      <c r="E60" t="e">
        <v>#N/A</v>
      </c>
      <c r="N60" s="5">
        <v>0</v>
      </c>
      <c r="O60">
        <v>1</v>
      </c>
    </row>
    <row r="61" spans="1:15">
      <c r="A61" t="s">
        <v>4211</v>
      </c>
      <c r="B61" t="s">
        <v>4212</v>
      </c>
      <c r="C61" t="s">
        <v>4213</v>
      </c>
      <c r="D61" t="e">
        <v>#N/A</v>
      </c>
      <c r="E61" t="e">
        <v>#N/A</v>
      </c>
      <c r="N61" s="5">
        <v>0</v>
      </c>
      <c r="O61">
        <v>1</v>
      </c>
    </row>
    <row r="62" spans="1:15">
      <c r="A62" t="s">
        <v>4214</v>
      </c>
      <c r="B62" t="s">
        <v>4215</v>
      </c>
      <c r="C62" t="s">
        <v>4216</v>
      </c>
      <c r="D62" t="e">
        <v>#N/A</v>
      </c>
      <c r="E62" t="e">
        <v>#N/A</v>
      </c>
      <c r="N62" s="5">
        <v>0</v>
      </c>
      <c r="O62">
        <v>1</v>
      </c>
    </row>
    <row r="63" spans="1:15">
      <c r="A63" t="s">
        <v>4217</v>
      </c>
      <c r="B63" t="s">
        <v>4218</v>
      </c>
      <c r="C63" t="s">
        <v>4219</v>
      </c>
      <c r="D63" t="e">
        <v>#N/A</v>
      </c>
      <c r="E63" t="e">
        <v>#N/A</v>
      </c>
      <c r="N63" s="5">
        <v>0</v>
      </c>
      <c r="O63">
        <v>1</v>
      </c>
    </row>
    <row r="64" spans="1:15">
      <c r="A64" t="s">
        <v>4220</v>
      </c>
      <c r="B64" t="s">
        <v>4221</v>
      </c>
      <c r="C64" t="s">
        <v>4222</v>
      </c>
      <c r="D64">
        <v>425</v>
      </c>
      <c r="E64">
        <v>0</v>
      </c>
      <c r="N64" s="5">
        <v>0</v>
      </c>
      <c r="O64">
        <v>1</v>
      </c>
    </row>
    <row r="65" spans="1:15">
      <c r="A65" t="s">
        <v>4223</v>
      </c>
      <c r="B65" t="s">
        <v>4224</v>
      </c>
      <c r="C65" t="s">
        <v>4225</v>
      </c>
      <c r="D65">
        <v>428</v>
      </c>
      <c r="E65">
        <v>0</v>
      </c>
      <c r="N65" s="5">
        <v>0</v>
      </c>
      <c r="O65">
        <v>1</v>
      </c>
    </row>
    <row r="66" spans="1:15">
      <c r="N66" s="5">
        <v>0</v>
      </c>
      <c r="O66">
        <v>1</v>
      </c>
    </row>
    <row r="67" spans="1:15">
      <c r="N67" s="5">
        <v>0</v>
      </c>
      <c r="O67">
        <v>1</v>
      </c>
    </row>
    <row r="68" spans="1:15">
      <c r="N68" s="5">
        <v>0</v>
      </c>
      <c r="O68">
        <v>1</v>
      </c>
    </row>
    <row r="69" spans="1:15">
      <c r="N69" s="5">
        <v>0</v>
      </c>
      <c r="O69">
        <v>1</v>
      </c>
    </row>
    <row r="70" spans="1:15">
      <c r="N70" s="5">
        <v>0</v>
      </c>
      <c r="O70">
        <v>1</v>
      </c>
    </row>
    <row r="71" spans="1:15">
      <c r="N71" s="5">
        <v>0</v>
      </c>
      <c r="O71">
        <v>1</v>
      </c>
    </row>
    <row r="72" spans="1:15">
      <c r="N72" s="5">
        <v>0</v>
      </c>
      <c r="O72">
        <v>1</v>
      </c>
    </row>
    <row r="73" spans="1:15">
      <c r="N73" s="5">
        <v>0</v>
      </c>
      <c r="O73">
        <v>1</v>
      </c>
    </row>
    <row r="74" spans="1:15">
      <c r="N74" s="5">
        <v>0</v>
      </c>
      <c r="O74">
        <v>1</v>
      </c>
    </row>
    <row r="75" spans="1:15">
      <c r="N75" s="5">
        <v>0</v>
      </c>
      <c r="O75">
        <v>1</v>
      </c>
    </row>
    <row r="76" spans="1:15">
      <c r="N76" s="5">
        <v>0</v>
      </c>
      <c r="O76">
        <v>1</v>
      </c>
    </row>
    <row r="77" spans="1:15" ht="14.25">
      <c r="A77" s="53" t="s">
        <v>4226</v>
      </c>
      <c r="B77" s="53" t="s">
        <v>4227</v>
      </c>
      <c r="C77" s="53" t="s">
        <v>4228</v>
      </c>
      <c r="E77" s="53" t="s">
        <v>4229</v>
      </c>
      <c r="N77" s="5">
        <v>0</v>
      </c>
      <c r="O77">
        <v>1</v>
      </c>
    </row>
    <row r="78" spans="1:15" ht="14.25">
      <c r="A78" s="53">
        <v>110</v>
      </c>
      <c r="B78" s="53" t="s">
        <v>4230</v>
      </c>
      <c r="C78" s="53" t="s">
        <v>4231</v>
      </c>
      <c r="D78" s="53">
        <v>30011</v>
      </c>
      <c r="E78" s="53" t="s">
        <v>738</v>
      </c>
      <c r="N78" s="5">
        <v>0</v>
      </c>
      <c r="O78">
        <v>1</v>
      </c>
    </row>
    <row r="79" spans="1:15" ht="14.25">
      <c r="A79" s="53">
        <v>206</v>
      </c>
      <c r="B79" s="53" t="s">
        <v>4232</v>
      </c>
      <c r="C79" s="53" t="s">
        <v>4233</v>
      </c>
      <c r="D79" s="53">
        <v>30021</v>
      </c>
      <c r="E79" s="53" t="s">
        <v>777</v>
      </c>
      <c r="N79" s="5">
        <v>0</v>
      </c>
      <c r="O79">
        <v>1</v>
      </c>
    </row>
    <row r="80" spans="1:15" ht="14.25">
      <c r="A80" s="53">
        <v>209</v>
      </c>
      <c r="B80" s="53" t="s">
        <v>4234</v>
      </c>
      <c r="C80" s="53" t="s">
        <v>4235</v>
      </c>
      <c r="D80" s="53">
        <v>30020</v>
      </c>
      <c r="E80" s="53" t="s">
        <v>772</v>
      </c>
      <c r="N80" s="5">
        <v>0</v>
      </c>
      <c r="O80">
        <v>1</v>
      </c>
    </row>
    <row r="81" spans="1:15" ht="14.25">
      <c r="A81" s="53">
        <v>209</v>
      </c>
      <c r="B81" s="53"/>
      <c r="C81" s="53" t="s">
        <v>4236</v>
      </c>
      <c r="D81" s="53">
        <v>0</v>
      </c>
      <c r="E81" s="53" t="s">
        <v>840</v>
      </c>
      <c r="N81" s="5">
        <v>0</v>
      </c>
      <c r="O81">
        <v>1</v>
      </c>
    </row>
    <row r="82" spans="1:15" ht="14.25">
      <c r="A82" s="53">
        <v>308</v>
      </c>
      <c r="B82" s="53" t="s">
        <v>4237</v>
      </c>
      <c r="C82" s="53" t="s">
        <v>4238</v>
      </c>
      <c r="D82" s="53">
        <v>30029</v>
      </c>
      <c r="E82" s="53" t="s">
        <v>799</v>
      </c>
      <c r="N82" s="5">
        <v>0</v>
      </c>
      <c r="O82">
        <v>1</v>
      </c>
    </row>
    <row r="83" spans="1:15" ht="14.25">
      <c r="A83" s="53">
        <v>309</v>
      </c>
      <c r="B83" s="53" t="s">
        <v>4239</v>
      </c>
      <c r="C83" s="53" t="s">
        <v>4240</v>
      </c>
      <c r="D83" s="53">
        <v>30031</v>
      </c>
      <c r="E83" s="53" t="s">
        <v>1624</v>
      </c>
      <c r="N83" s="5">
        <v>0</v>
      </c>
      <c r="O83">
        <v>1</v>
      </c>
    </row>
    <row r="84" spans="1:15" ht="14.25">
      <c r="A84" s="53">
        <v>310</v>
      </c>
      <c r="B84" s="53" t="s">
        <v>4241</v>
      </c>
      <c r="C84" s="53" t="s">
        <v>4242</v>
      </c>
      <c r="D84" s="53">
        <v>30032</v>
      </c>
      <c r="E84" s="53" t="s">
        <v>813</v>
      </c>
      <c r="N84" s="5">
        <v>0</v>
      </c>
      <c r="O84">
        <v>1</v>
      </c>
    </row>
    <row r="85" spans="1:15" ht="14.25">
      <c r="A85" s="53">
        <v>406</v>
      </c>
      <c r="B85" s="54" t="s">
        <v>4243</v>
      </c>
      <c r="C85" s="54" t="s">
        <v>4233</v>
      </c>
      <c r="D85" s="54">
        <v>30164</v>
      </c>
      <c r="E85" s="54" t="s">
        <v>777</v>
      </c>
      <c r="F85" s="55"/>
      <c r="N85" s="5">
        <v>0</v>
      </c>
      <c r="O85">
        <v>1</v>
      </c>
    </row>
    <row r="86" spans="1:15" ht="14.25">
      <c r="A86" s="53">
        <v>406</v>
      </c>
      <c r="B86" s="54"/>
      <c r="C86" s="54" t="s">
        <v>4244</v>
      </c>
      <c r="D86" s="54">
        <v>30222</v>
      </c>
      <c r="E86" s="54" t="s">
        <v>1445</v>
      </c>
      <c r="F86" s="55"/>
      <c r="N86" s="5">
        <v>0</v>
      </c>
      <c r="O86">
        <v>1</v>
      </c>
    </row>
    <row r="87" spans="1:15" ht="14.25">
      <c r="A87" s="53">
        <v>408</v>
      </c>
      <c r="B87" s="53" t="s">
        <v>4245</v>
      </c>
      <c r="C87" s="53" t="s">
        <v>4246</v>
      </c>
      <c r="D87" s="53">
        <v>30155</v>
      </c>
      <c r="E87" s="53" t="s">
        <v>1168</v>
      </c>
      <c r="N87" s="5">
        <v>0</v>
      </c>
      <c r="O87">
        <v>1</v>
      </c>
    </row>
    <row r="88" spans="1:15" ht="14.25">
      <c r="A88" s="53">
        <v>410</v>
      </c>
      <c r="B88" s="54" t="s">
        <v>4247</v>
      </c>
      <c r="C88" s="54" t="s">
        <v>4248</v>
      </c>
      <c r="D88" s="54">
        <v>30057</v>
      </c>
      <c r="E88" s="54" t="s">
        <v>921</v>
      </c>
      <c r="F88" s="55"/>
      <c r="N88" s="5">
        <v>0</v>
      </c>
      <c r="O88">
        <v>1</v>
      </c>
    </row>
    <row r="89" spans="1:15" ht="14.25">
      <c r="A89" s="53">
        <v>410</v>
      </c>
      <c r="B89" s="54"/>
      <c r="C89" s="54" t="s">
        <v>4244</v>
      </c>
      <c r="D89" s="54">
        <v>30222</v>
      </c>
      <c r="E89" s="54" t="s">
        <v>1445</v>
      </c>
      <c r="F89" s="55"/>
      <c r="N89" s="5">
        <v>0</v>
      </c>
      <c r="O89">
        <v>1</v>
      </c>
    </row>
    <row r="90" spans="1:15" ht="14.25">
      <c r="A90" s="53">
        <v>507</v>
      </c>
      <c r="B90" s="53" t="s">
        <v>4249</v>
      </c>
      <c r="C90" s="53" t="s">
        <v>4250</v>
      </c>
      <c r="D90" s="53">
        <v>30138</v>
      </c>
      <c r="E90" s="53" t="s">
        <v>1069</v>
      </c>
      <c r="N90" s="5">
        <v>0</v>
      </c>
      <c r="O90">
        <v>1</v>
      </c>
    </row>
    <row r="91" spans="1:15" ht="14.25">
      <c r="A91" s="53">
        <v>508</v>
      </c>
      <c r="B91" s="53" t="s">
        <v>4251</v>
      </c>
      <c r="C91" s="53" t="s">
        <v>4252</v>
      </c>
      <c r="D91" s="53">
        <v>30141</v>
      </c>
      <c r="E91" s="53" t="s">
        <v>1085</v>
      </c>
      <c r="N91" s="5">
        <v>0</v>
      </c>
      <c r="O91">
        <v>1</v>
      </c>
    </row>
    <row r="92" spans="1:15" ht="14.25">
      <c r="A92" s="53">
        <v>510</v>
      </c>
      <c r="B92" s="53" t="s">
        <v>4253</v>
      </c>
      <c r="C92" s="56" t="s">
        <v>4254</v>
      </c>
      <c r="D92" s="54">
        <v>30146</v>
      </c>
      <c r="E92" s="54" t="s">
        <v>1113</v>
      </c>
      <c r="N92" s="5">
        <v>0</v>
      </c>
      <c r="O92">
        <v>1</v>
      </c>
    </row>
    <row r="93" spans="1:15" ht="14.25">
      <c r="A93" s="53">
        <v>510</v>
      </c>
      <c r="B93" s="54"/>
      <c r="C93" s="56" t="s">
        <v>4255</v>
      </c>
      <c r="D93" s="54">
        <v>30147</v>
      </c>
      <c r="E93" s="54" t="s">
        <v>1123</v>
      </c>
      <c r="F93" s="55"/>
      <c r="N93" s="5">
        <v>0</v>
      </c>
      <c r="O93">
        <v>1</v>
      </c>
    </row>
    <row r="94" spans="1:15" ht="14.25">
      <c r="A94" s="53"/>
      <c r="B94" s="54"/>
      <c r="C94" s="56" t="s">
        <v>4256</v>
      </c>
      <c r="D94" s="54">
        <v>30148</v>
      </c>
      <c r="E94" s="54" t="s">
        <v>928</v>
      </c>
      <c r="F94" s="55"/>
      <c r="N94" s="5">
        <v>0</v>
      </c>
      <c r="O94">
        <v>1</v>
      </c>
    </row>
    <row r="95" spans="1:15" ht="14.25">
      <c r="A95" s="53">
        <v>511</v>
      </c>
      <c r="B95" s="53" t="s">
        <v>4257</v>
      </c>
      <c r="C95" s="53" t="s">
        <v>4258</v>
      </c>
      <c r="D95" s="53">
        <v>30142</v>
      </c>
      <c r="E95" s="53" t="s">
        <v>1092</v>
      </c>
      <c r="N95" s="5">
        <v>0</v>
      </c>
      <c r="O95">
        <v>1</v>
      </c>
    </row>
    <row r="96" spans="1:15" ht="14.25">
      <c r="A96" s="53">
        <v>705</v>
      </c>
      <c r="B96" s="53" t="s">
        <v>4259</v>
      </c>
      <c r="C96" s="53" t="s">
        <v>4260</v>
      </c>
      <c r="D96" s="53">
        <v>30050</v>
      </c>
      <c r="E96" s="53" t="s">
        <v>894</v>
      </c>
      <c r="N96" s="5">
        <v>0</v>
      </c>
      <c r="O96">
        <v>1</v>
      </c>
    </row>
    <row r="97" spans="1:15" ht="14.25">
      <c r="A97" s="53">
        <v>707</v>
      </c>
      <c r="B97" s="53" t="s">
        <v>4261</v>
      </c>
      <c r="C97" s="53" t="s">
        <v>4262</v>
      </c>
      <c r="D97" s="53">
        <v>30049</v>
      </c>
      <c r="E97" s="53" t="s">
        <v>889</v>
      </c>
      <c r="N97" s="5">
        <v>0</v>
      </c>
      <c r="O97">
        <v>1</v>
      </c>
    </row>
    <row r="98" spans="1:15" ht="14.25">
      <c r="A98" s="53"/>
      <c r="B98" s="53"/>
      <c r="C98" s="56" t="s">
        <v>4263</v>
      </c>
      <c r="D98" s="56">
        <v>30048</v>
      </c>
      <c r="E98" s="54" t="s">
        <v>883</v>
      </c>
      <c r="N98" s="5">
        <v>0</v>
      </c>
      <c r="O98">
        <v>1</v>
      </c>
    </row>
    <row r="99" spans="1:15" ht="14.25">
      <c r="A99" s="53">
        <v>708</v>
      </c>
      <c r="B99" s="53" t="s">
        <v>4264</v>
      </c>
      <c r="C99" s="53" t="s">
        <v>4265</v>
      </c>
      <c r="D99" s="53">
        <v>30126</v>
      </c>
      <c r="E99" s="53" t="s">
        <v>883</v>
      </c>
      <c r="N99" s="5">
        <v>0</v>
      </c>
      <c r="O99">
        <v>1</v>
      </c>
    </row>
    <row r="100" spans="1:15" ht="14.25">
      <c r="A100" s="53">
        <v>708</v>
      </c>
      <c r="B100" s="53"/>
      <c r="C100" s="53" t="s">
        <v>1550</v>
      </c>
      <c r="D100" s="53">
        <v>30069</v>
      </c>
      <c r="E100" s="53" t="s">
        <v>871</v>
      </c>
      <c r="N100" s="5">
        <v>0</v>
      </c>
      <c r="O100">
        <v>1</v>
      </c>
    </row>
    <row r="101" spans="1:15" ht="14.25">
      <c r="A101" s="53">
        <v>708</v>
      </c>
      <c r="B101" s="53"/>
      <c r="C101" s="53" t="s">
        <v>4266</v>
      </c>
      <c r="D101" s="53">
        <v>30125</v>
      </c>
      <c r="E101" s="53" t="s">
        <v>1032</v>
      </c>
      <c r="N101" s="5">
        <v>0</v>
      </c>
      <c r="O101">
        <v>1</v>
      </c>
    </row>
    <row r="102" spans="1:15" ht="14.25">
      <c r="A102" s="53">
        <v>11002</v>
      </c>
      <c r="B102" s="54" t="s">
        <v>4267</v>
      </c>
      <c r="C102" s="54"/>
      <c r="D102" s="54">
        <v>40001</v>
      </c>
      <c r="E102" s="54" t="s">
        <v>4268</v>
      </c>
      <c r="F102" s="55"/>
      <c r="N102" s="5">
        <v>0</v>
      </c>
      <c r="O102">
        <v>1</v>
      </c>
    </row>
    <row r="103" spans="1:15" ht="14.25">
      <c r="A103" s="53">
        <v>11013</v>
      </c>
      <c r="B103" s="53" t="s">
        <v>4269</v>
      </c>
      <c r="C103" s="53" t="s">
        <v>4270</v>
      </c>
      <c r="D103" s="53">
        <v>40000</v>
      </c>
      <c r="E103" s="53" t="s">
        <v>1912</v>
      </c>
      <c r="N103" s="5">
        <v>0</v>
      </c>
      <c r="O103">
        <v>1</v>
      </c>
    </row>
    <row r="104" spans="1:15" ht="14.25">
      <c r="A104" s="53">
        <v>11025</v>
      </c>
      <c r="B104" s="53" t="s">
        <v>4271</v>
      </c>
      <c r="C104" s="52" t="s">
        <v>1550</v>
      </c>
      <c r="D104">
        <v>30043</v>
      </c>
      <c r="E104" s="53" t="s">
        <v>871</v>
      </c>
      <c r="N104" s="5">
        <v>0</v>
      </c>
      <c r="O104">
        <v>1</v>
      </c>
    </row>
    <row r="105" spans="1:15" ht="14.25">
      <c r="A105" s="53">
        <v>11025</v>
      </c>
      <c r="B105" s="54"/>
      <c r="C105" s="56" t="s">
        <v>4272</v>
      </c>
      <c r="D105" s="55">
        <v>30054</v>
      </c>
      <c r="E105" s="54" t="s">
        <v>581</v>
      </c>
      <c r="F105" s="55"/>
      <c r="N105" s="5">
        <v>0</v>
      </c>
      <c r="O105">
        <v>1</v>
      </c>
    </row>
    <row r="106" spans="1:15" ht="14.25">
      <c r="A106" s="53">
        <v>11025</v>
      </c>
      <c r="B106" s="54"/>
      <c r="C106" s="56" t="s">
        <v>4273</v>
      </c>
      <c r="D106" s="55">
        <v>30044</v>
      </c>
      <c r="E106" s="54" t="s">
        <v>600</v>
      </c>
      <c r="F106" s="55"/>
      <c r="N106" s="5">
        <v>0</v>
      </c>
      <c r="O106">
        <v>1</v>
      </c>
    </row>
    <row r="107" spans="1:15" ht="14.25">
      <c r="A107" s="53"/>
      <c r="B107" s="54"/>
      <c r="C107" s="56" t="s">
        <v>4273</v>
      </c>
      <c r="D107" s="55">
        <v>30045</v>
      </c>
      <c r="E107" s="54" t="s">
        <v>600</v>
      </c>
      <c r="F107" s="55"/>
      <c r="N107" s="5">
        <v>0</v>
      </c>
      <c r="O107">
        <v>1</v>
      </c>
    </row>
    <row r="108" spans="1:15" ht="14.25">
      <c r="A108" s="53">
        <v>11034</v>
      </c>
      <c r="B108" s="53" t="s">
        <v>4274</v>
      </c>
      <c r="C108" s="53" t="s">
        <v>4275</v>
      </c>
      <c r="D108" s="53">
        <v>30233</v>
      </c>
      <c r="E108" s="53" t="s">
        <v>1501</v>
      </c>
      <c r="N108" s="5">
        <v>0</v>
      </c>
      <c r="O108">
        <v>1</v>
      </c>
    </row>
    <row r="109" spans="1:15" ht="14.25">
      <c r="A109" s="53">
        <v>11034</v>
      </c>
      <c r="B109" s="53"/>
      <c r="C109" s="53" t="s">
        <v>4273</v>
      </c>
      <c r="D109" s="53">
        <v>30232</v>
      </c>
      <c r="E109" s="53" t="s">
        <v>600</v>
      </c>
      <c r="N109" s="5">
        <v>0</v>
      </c>
      <c r="O109">
        <v>1</v>
      </c>
    </row>
    <row r="110" spans="1:15" ht="14.25">
      <c r="A110" s="53">
        <v>11036</v>
      </c>
      <c r="B110" s="54" t="s">
        <v>4276</v>
      </c>
      <c r="C110" s="56" t="s">
        <v>4277</v>
      </c>
      <c r="D110" s="55">
        <v>30231</v>
      </c>
      <c r="E110" s="54" t="s">
        <v>1493</v>
      </c>
      <c r="F110" s="55"/>
      <c r="M110">
        <v>500</v>
      </c>
      <c r="N110" s="5">
        <v>0</v>
      </c>
      <c r="O110">
        <v>1</v>
      </c>
    </row>
    <row r="111" spans="1:15" ht="14.25">
      <c r="A111" s="53"/>
      <c r="B111" s="54"/>
      <c r="C111" s="56" t="s">
        <v>4278</v>
      </c>
      <c r="D111" s="55">
        <v>30230</v>
      </c>
      <c r="E111" s="54" t="s">
        <v>605</v>
      </c>
      <c r="F111" s="55"/>
      <c r="M111">
        <f>M110-50</f>
        <v>450</v>
      </c>
      <c r="N111" s="5">
        <v>0</v>
      </c>
      <c r="O111">
        <v>1</v>
      </c>
    </row>
    <row r="112" spans="1:15" ht="14.25">
      <c r="A112" s="53">
        <v>11036</v>
      </c>
      <c r="B112" s="54"/>
      <c r="C112" s="56" t="s">
        <v>4279</v>
      </c>
      <c r="D112" s="55">
        <v>30234</v>
      </c>
      <c r="E112" s="54" t="s">
        <v>1099</v>
      </c>
      <c r="F112" s="55"/>
      <c r="M112">
        <f t="shared" ref="M112:M119" si="2">M111-50</f>
        <v>400</v>
      </c>
      <c r="N112" s="5">
        <v>0</v>
      </c>
      <c r="O112">
        <v>1</v>
      </c>
    </row>
    <row r="113" spans="1:15" ht="14.25">
      <c r="A113" s="53">
        <v>11044</v>
      </c>
      <c r="B113" s="53" t="s">
        <v>4280</v>
      </c>
      <c r="C113" s="53" t="s">
        <v>4281</v>
      </c>
      <c r="D113" s="53">
        <v>30167</v>
      </c>
      <c r="E113" s="53" t="s">
        <v>1106</v>
      </c>
      <c r="M113">
        <f t="shared" si="2"/>
        <v>350</v>
      </c>
      <c r="N113" s="5">
        <v>0</v>
      </c>
      <c r="O113">
        <v>1</v>
      </c>
    </row>
    <row r="114" spans="1:15" ht="14.25">
      <c r="A114" s="53">
        <v>11045</v>
      </c>
      <c r="B114" s="53" t="s">
        <v>4282</v>
      </c>
      <c r="C114" s="53" t="s">
        <v>4283</v>
      </c>
      <c r="D114" s="53">
        <v>40033</v>
      </c>
      <c r="E114" s="53" t="s">
        <v>722</v>
      </c>
      <c r="M114">
        <f t="shared" si="2"/>
        <v>300</v>
      </c>
      <c r="N114" s="5">
        <v>0</v>
      </c>
      <c r="O114">
        <v>1</v>
      </c>
    </row>
    <row r="115" spans="1:15" ht="14.25">
      <c r="A115" s="53">
        <v>11045</v>
      </c>
      <c r="B115" s="53"/>
      <c r="C115" s="53" t="s">
        <v>4284</v>
      </c>
      <c r="D115" s="53">
        <v>40035</v>
      </c>
      <c r="E115" s="53" t="s">
        <v>760</v>
      </c>
      <c r="M115">
        <f t="shared" si="2"/>
        <v>250</v>
      </c>
      <c r="N115" s="5">
        <v>0</v>
      </c>
      <c r="O115">
        <v>1</v>
      </c>
    </row>
    <row r="116" spans="1:15" ht="14.25">
      <c r="A116" s="53">
        <v>11045</v>
      </c>
      <c r="B116" s="53"/>
      <c r="C116" s="53" t="s">
        <v>4284</v>
      </c>
      <c r="D116" s="53">
        <v>40034</v>
      </c>
      <c r="E116" s="53" t="s">
        <v>760</v>
      </c>
      <c r="M116">
        <f t="shared" si="2"/>
        <v>200</v>
      </c>
      <c r="N116" s="5">
        <v>0</v>
      </c>
      <c r="O116">
        <v>1</v>
      </c>
    </row>
    <row r="117" spans="1:15" ht="14.25">
      <c r="A117" s="53">
        <v>50101</v>
      </c>
      <c r="B117" s="53" t="s">
        <v>4285</v>
      </c>
      <c r="C117" s="53" t="s">
        <v>4236</v>
      </c>
      <c r="D117" s="53">
        <v>30178</v>
      </c>
      <c r="E117" s="53" t="s">
        <v>840</v>
      </c>
      <c r="M117">
        <f t="shared" si="2"/>
        <v>150</v>
      </c>
      <c r="N117" s="5">
        <v>0</v>
      </c>
      <c r="O117">
        <v>1</v>
      </c>
    </row>
    <row r="118" spans="1:15" ht="14.25">
      <c r="A118" s="53">
        <v>50106</v>
      </c>
      <c r="B118" s="53" t="s">
        <v>4286</v>
      </c>
      <c r="C118" s="53" t="s">
        <v>4287</v>
      </c>
      <c r="D118" s="53">
        <v>30191</v>
      </c>
      <c r="E118" s="53" t="s">
        <v>1291</v>
      </c>
      <c r="M118">
        <f t="shared" si="2"/>
        <v>100</v>
      </c>
      <c r="N118" s="5">
        <v>0</v>
      </c>
      <c r="O118">
        <v>1</v>
      </c>
    </row>
    <row r="119" spans="1:15" ht="42.75">
      <c r="A119" s="53">
        <v>50123</v>
      </c>
      <c r="B119" s="53" t="s">
        <v>4288</v>
      </c>
      <c r="C119" s="57" t="s">
        <v>4289</v>
      </c>
      <c r="D119" s="53">
        <v>109031</v>
      </c>
      <c r="E119" s="53" t="s">
        <v>1075</v>
      </c>
      <c r="M119">
        <f t="shared" si="2"/>
        <v>50</v>
      </c>
      <c r="N119" s="5">
        <v>0</v>
      </c>
      <c r="O119">
        <v>1</v>
      </c>
    </row>
    <row r="120" spans="1:15" ht="14.25">
      <c r="A120" s="53">
        <v>50126</v>
      </c>
      <c r="B120" s="53" t="s">
        <v>4290</v>
      </c>
      <c r="C120" s="53" t="s">
        <v>4291</v>
      </c>
      <c r="D120" s="53">
        <v>30195</v>
      </c>
      <c r="E120" s="53" t="s">
        <v>921</v>
      </c>
      <c r="N120" s="5">
        <v>0</v>
      </c>
      <c r="O120">
        <v>1</v>
      </c>
    </row>
    <row r="121" spans="1:15" ht="14.25">
      <c r="A121" s="53">
        <v>50133</v>
      </c>
      <c r="B121" s="53" t="s">
        <v>4292</v>
      </c>
      <c r="C121" s="53" t="s">
        <v>4293</v>
      </c>
      <c r="D121" s="53">
        <v>30190</v>
      </c>
      <c r="E121" s="53" t="s">
        <v>1287</v>
      </c>
      <c r="N121" s="5">
        <v>0</v>
      </c>
      <c r="O121">
        <v>1</v>
      </c>
    </row>
    <row r="122" spans="1:15" ht="14.25">
      <c r="A122" s="53">
        <v>50135</v>
      </c>
      <c r="B122" s="53" t="s">
        <v>4294</v>
      </c>
      <c r="C122" s="53" t="s">
        <v>4254</v>
      </c>
      <c r="D122" s="53">
        <v>30186</v>
      </c>
      <c r="E122" s="53" t="s">
        <v>1113</v>
      </c>
      <c r="N122" s="5">
        <v>0</v>
      </c>
      <c r="O122">
        <v>1</v>
      </c>
    </row>
    <row r="123" spans="1:15" ht="14.25">
      <c r="A123" s="53">
        <v>50141</v>
      </c>
      <c r="B123" s="53" t="s">
        <v>4295</v>
      </c>
      <c r="C123" s="53" t="s">
        <v>4238</v>
      </c>
      <c r="D123" s="53">
        <v>30184</v>
      </c>
      <c r="E123" s="53" t="s">
        <v>799</v>
      </c>
      <c r="N123" s="5">
        <v>0</v>
      </c>
      <c r="O123">
        <v>1</v>
      </c>
    </row>
    <row r="124" spans="1:15" ht="14.25">
      <c r="A124" s="53">
        <v>50152</v>
      </c>
      <c r="B124" s="53" t="s">
        <v>4296</v>
      </c>
      <c r="C124" s="53" t="s">
        <v>4297</v>
      </c>
      <c r="D124" s="53">
        <v>31017</v>
      </c>
      <c r="E124" s="53" t="s">
        <v>1699</v>
      </c>
      <c r="N124" s="5">
        <v>0</v>
      </c>
      <c r="O124">
        <v>1</v>
      </c>
    </row>
    <row r="125" spans="1:15" ht="14.25">
      <c r="A125" s="53">
        <v>50153</v>
      </c>
      <c r="B125" s="53" t="s">
        <v>4298</v>
      </c>
      <c r="C125" s="53" t="s">
        <v>4299</v>
      </c>
      <c r="D125" s="53">
        <v>30198</v>
      </c>
      <c r="E125" s="53" t="s">
        <v>1326</v>
      </c>
      <c r="N125" s="5">
        <v>0</v>
      </c>
      <c r="O125">
        <v>1</v>
      </c>
    </row>
    <row r="126" spans="1:15" ht="14.25">
      <c r="A126" s="53">
        <v>50153</v>
      </c>
      <c r="B126" s="53"/>
      <c r="C126" s="53" t="s">
        <v>4300</v>
      </c>
      <c r="D126" s="53">
        <v>30199</v>
      </c>
      <c r="E126" s="53" t="s">
        <v>1332</v>
      </c>
      <c r="N126" s="5">
        <v>0</v>
      </c>
      <c r="O126">
        <v>1</v>
      </c>
    </row>
    <row r="127" spans="1:15" ht="14.25">
      <c r="A127" s="53">
        <v>50153</v>
      </c>
      <c r="B127" s="53"/>
      <c r="C127" s="53" t="s">
        <v>4273</v>
      </c>
      <c r="D127" s="53">
        <v>30220</v>
      </c>
      <c r="E127" s="53" t="s">
        <v>600</v>
      </c>
      <c r="N127" s="5">
        <v>0</v>
      </c>
      <c r="O127">
        <v>1</v>
      </c>
    </row>
    <row r="128" spans="1:15" ht="14.25">
      <c r="A128" s="53">
        <v>50156</v>
      </c>
      <c r="B128" s="53" t="s">
        <v>4301</v>
      </c>
      <c r="C128" s="53" t="s">
        <v>4284</v>
      </c>
      <c r="D128" s="53">
        <v>31010</v>
      </c>
      <c r="E128" s="53" t="s">
        <v>760</v>
      </c>
      <c r="N128" s="5">
        <v>0</v>
      </c>
      <c r="O128">
        <v>1</v>
      </c>
    </row>
    <row r="129" spans="1:15" ht="14.25">
      <c r="A129" s="53">
        <v>50157</v>
      </c>
      <c r="B129" s="53" t="s">
        <v>4302</v>
      </c>
      <c r="C129" s="53" t="s">
        <v>4303</v>
      </c>
      <c r="D129" s="53">
        <v>30194</v>
      </c>
      <c r="E129" s="53" t="s">
        <v>760</v>
      </c>
      <c r="N129" s="5">
        <v>0</v>
      </c>
      <c r="O129">
        <v>1</v>
      </c>
    </row>
    <row r="130" spans="1:15" ht="14.25">
      <c r="A130" s="53">
        <v>50157</v>
      </c>
      <c r="B130" s="53"/>
      <c r="C130" s="53" t="s">
        <v>4304</v>
      </c>
      <c r="D130" s="53">
        <v>30193</v>
      </c>
      <c r="E130" s="53" t="s">
        <v>1303</v>
      </c>
      <c r="N130" s="5">
        <v>0</v>
      </c>
      <c r="O130">
        <v>1</v>
      </c>
    </row>
    <row r="131" spans="1:15" ht="14.25">
      <c r="A131" s="53">
        <v>50166</v>
      </c>
      <c r="B131" s="53" t="s">
        <v>4305</v>
      </c>
      <c r="C131" s="53" t="s">
        <v>4306</v>
      </c>
      <c r="D131" s="54">
        <v>30204</v>
      </c>
      <c r="E131" s="54" t="s">
        <v>1351</v>
      </c>
      <c r="N131" s="5">
        <v>0</v>
      </c>
      <c r="O131">
        <v>1</v>
      </c>
    </row>
    <row r="132" spans="1:15" ht="14.25">
      <c r="A132" s="53">
        <v>50167</v>
      </c>
      <c r="B132" s="53" t="s">
        <v>4307</v>
      </c>
      <c r="C132" s="53" t="s">
        <v>4308</v>
      </c>
      <c r="D132" s="53">
        <v>30206</v>
      </c>
      <c r="E132" s="53" t="s">
        <v>1356</v>
      </c>
      <c r="N132" s="5">
        <v>0</v>
      </c>
      <c r="O132">
        <v>1</v>
      </c>
    </row>
    <row r="133" spans="1:15" ht="14.25">
      <c r="A133" s="53">
        <v>50167</v>
      </c>
      <c r="B133" s="53"/>
      <c r="C133" s="53" t="s">
        <v>4266</v>
      </c>
      <c r="D133" s="53">
        <v>30208</v>
      </c>
      <c r="E133" s="53" t="s">
        <v>1032</v>
      </c>
      <c r="N133" s="5">
        <v>0</v>
      </c>
      <c r="O133">
        <v>1</v>
      </c>
    </row>
    <row r="134" spans="1:15" ht="14.25">
      <c r="A134" s="53">
        <v>50167</v>
      </c>
      <c r="B134" s="53"/>
      <c r="C134" s="53" t="s">
        <v>4309</v>
      </c>
      <c r="D134" s="53">
        <v>30221</v>
      </c>
      <c r="E134" s="53" t="s">
        <v>1438</v>
      </c>
      <c r="N134" s="5">
        <v>0</v>
      </c>
      <c r="O134">
        <v>1</v>
      </c>
    </row>
    <row r="135" spans="1:15" ht="14.25">
      <c r="A135" s="53"/>
      <c r="B135" s="53" t="s">
        <v>4310</v>
      </c>
      <c r="C135" s="52" t="s">
        <v>4311</v>
      </c>
      <c r="D135" s="52">
        <v>30225</v>
      </c>
      <c r="E135" t="s">
        <v>1458</v>
      </c>
      <c r="N135" s="5">
        <v>0</v>
      </c>
      <c r="O135">
        <v>10</v>
      </c>
    </row>
    <row r="136" spans="1:15">
      <c r="B136" s="50" t="s">
        <v>4312</v>
      </c>
      <c r="C136" s="52" t="s">
        <v>4236</v>
      </c>
      <c r="D136" s="52">
        <v>30036</v>
      </c>
      <c r="E136" t="s">
        <v>840</v>
      </c>
      <c r="N136" s="5">
        <v>0</v>
      </c>
      <c r="O136">
        <v>1</v>
      </c>
    </row>
    <row r="137" spans="1:15">
      <c r="N137" s="5">
        <v>0</v>
      </c>
      <c r="O137">
        <v>1</v>
      </c>
    </row>
    <row r="138" spans="1:15">
      <c r="N138" s="5">
        <v>0</v>
      </c>
      <c r="O138">
        <v>1</v>
      </c>
    </row>
    <row r="139" spans="1:15">
      <c r="N139" s="5">
        <v>0</v>
      </c>
      <c r="O139">
        <v>1</v>
      </c>
    </row>
    <row r="140" spans="1:15">
      <c r="N140" s="5">
        <v>0</v>
      </c>
      <c r="O140">
        <v>1</v>
      </c>
    </row>
    <row r="141" spans="1:15">
      <c r="N141" s="5">
        <v>0</v>
      </c>
      <c r="O141">
        <v>1</v>
      </c>
    </row>
    <row r="142" spans="1:15">
      <c r="N142" s="5">
        <v>0</v>
      </c>
      <c r="O142">
        <v>1</v>
      </c>
    </row>
    <row r="143" spans="1:15">
      <c r="N143" s="5">
        <v>0</v>
      </c>
      <c r="O143">
        <v>1</v>
      </c>
    </row>
    <row r="144" spans="1:15">
      <c r="N144" s="5">
        <v>0</v>
      </c>
      <c r="O144">
        <v>1</v>
      </c>
    </row>
    <row r="145" spans="14:15">
      <c r="N145" s="5">
        <v>0</v>
      </c>
      <c r="O145">
        <v>1</v>
      </c>
    </row>
    <row r="146" spans="14:15">
      <c r="N146" s="5">
        <v>0</v>
      </c>
      <c r="O146">
        <v>20</v>
      </c>
    </row>
    <row r="147" spans="14:15">
      <c r="N147" s="5">
        <v>0</v>
      </c>
      <c r="O147">
        <v>20</v>
      </c>
    </row>
    <row r="148" spans="14:15">
      <c r="N148" s="5">
        <v>0</v>
      </c>
      <c r="O148">
        <v>20</v>
      </c>
    </row>
    <row r="149" spans="14:15">
      <c r="N149" s="5">
        <v>0</v>
      </c>
      <c r="O149">
        <v>20</v>
      </c>
    </row>
    <row r="150" spans="14:15">
      <c r="N150" s="5">
        <v>0</v>
      </c>
      <c r="O150">
        <v>20</v>
      </c>
    </row>
    <row r="151" spans="14:15">
      <c r="N151" s="5">
        <v>0</v>
      </c>
      <c r="O151">
        <v>1</v>
      </c>
    </row>
    <row r="152" spans="14:15">
      <c r="N152" s="5">
        <v>0</v>
      </c>
      <c r="O152">
        <v>1</v>
      </c>
    </row>
    <row r="153" spans="14:15">
      <c r="N153" s="5">
        <v>0</v>
      </c>
      <c r="O153" t="e">
        <v>#N/A</v>
      </c>
    </row>
    <row r="154" spans="14:15">
      <c r="N154" s="5">
        <v>0</v>
      </c>
      <c r="O154" t="e">
        <v>#N/A</v>
      </c>
    </row>
    <row r="155" spans="14:15">
      <c r="N155" s="5">
        <v>101</v>
      </c>
      <c r="O155" t="e">
        <v>#N/A</v>
      </c>
    </row>
    <row r="156" spans="14:15">
      <c r="N156" s="5">
        <v>0</v>
      </c>
      <c r="O156" t="e">
        <v>#N/A</v>
      </c>
    </row>
    <row r="157" spans="14:15">
      <c r="N157" s="5">
        <v>0</v>
      </c>
      <c r="O157" t="e">
        <v>#N/A</v>
      </c>
    </row>
    <row r="158" spans="14:15">
      <c r="N158" s="5">
        <v>102</v>
      </c>
      <c r="O158" t="e">
        <v>#N/A</v>
      </c>
    </row>
    <row r="159" spans="14:15">
      <c r="N159" s="5">
        <v>0</v>
      </c>
      <c r="O159" t="e">
        <v>#N/A</v>
      </c>
    </row>
    <row r="160" spans="14:15">
      <c r="N160" s="5">
        <v>0</v>
      </c>
      <c r="O160" t="e">
        <v>#N/A</v>
      </c>
    </row>
    <row r="161" spans="14:15">
      <c r="N161" s="5">
        <v>103</v>
      </c>
      <c r="O161" t="e">
        <v>#N/A</v>
      </c>
    </row>
    <row r="162" spans="14:15">
      <c r="N162" s="5">
        <v>102</v>
      </c>
      <c r="O162" t="e">
        <v>#N/A</v>
      </c>
    </row>
    <row r="163" spans="14:15">
      <c r="N163" s="5">
        <v>0</v>
      </c>
      <c r="O163">
        <v>1</v>
      </c>
    </row>
    <row r="164" spans="14:15">
      <c r="N164" s="5">
        <v>0</v>
      </c>
      <c r="O164">
        <v>1</v>
      </c>
    </row>
    <row r="165" spans="14:15">
      <c r="N165" s="5">
        <v>19002</v>
      </c>
      <c r="O165">
        <v>1</v>
      </c>
    </row>
    <row r="166" spans="14:15">
      <c r="N166" s="5">
        <v>20218</v>
      </c>
      <c r="O166">
        <v>1</v>
      </c>
    </row>
    <row r="167" spans="14:15">
      <c r="N167" s="5">
        <v>0</v>
      </c>
      <c r="O167">
        <v>3</v>
      </c>
    </row>
    <row r="168" spans="14:15">
      <c r="N168" s="5">
        <v>0</v>
      </c>
      <c r="O168">
        <v>3</v>
      </c>
    </row>
    <row r="169" spans="14:15">
      <c r="N169" s="5">
        <v>19002</v>
      </c>
      <c r="O169">
        <v>3</v>
      </c>
    </row>
    <row r="170" spans="14:15">
      <c r="N170" s="5">
        <v>20011</v>
      </c>
      <c r="O170">
        <v>3</v>
      </c>
    </row>
    <row r="171" spans="14:15">
      <c r="N171" s="5">
        <v>0</v>
      </c>
      <c r="O171">
        <v>5</v>
      </c>
    </row>
    <row r="172" spans="14:15">
      <c r="N172" s="5">
        <v>0</v>
      </c>
      <c r="O172">
        <v>5</v>
      </c>
    </row>
    <row r="173" spans="14:15">
      <c r="N173" s="5">
        <v>0</v>
      </c>
      <c r="O173">
        <v>5</v>
      </c>
    </row>
    <row r="174" spans="14:15">
      <c r="N174" s="5">
        <v>19002</v>
      </c>
      <c r="O174">
        <v>5</v>
      </c>
    </row>
    <row r="175" spans="14:15">
      <c r="N175" s="5">
        <v>20031</v>
      </c>
      <c r="O175">
        <v>5</v>
      </c>
    </row>
    <row r="176" spans="14:15">
      <c r="N176" s="5">
        <v>0</v>
      </c>
      <c r="O176">
        <v>8</v>
      </c>
    </row>
    <row r="177" spans="14:15">
      <c r="N177" s="5">
        <v>0</v>
      </c>
      <c r="O177">
        <v>8</v>
      </c>
    </row>
    <row r="178" spans="14:15">
      <c r="N178" s="5">
        <v>0</v>
      </c>
      <c r="O178">
        <v>8</v>
      </c>
    </row>
    <row r="179" spans="14:15">
      <c r="N179" s="5">
        <v>19002</v>
      </c>
      <c r="O179">
        <v>8</v>
      </c>
    </row>
    <row r="180" spans="14:15">
      <c r="N180" s="5">
        <v>20011</v>
      </c>
      <c r="O180">
        <v>8</v>
      </c>
    </row>
    <row r="181" spans="14:15">
      <c r="N181" s="5">
        <v>0</v>
      </c>
      <c r="O181">
        <v>10</v>
      </c>
    </row>
    <row r="182" spans="14:15">
      <c r="N182" s="5">
        <v>0</v>
      </c>
      <c r="O182">
        <v>10</v>
      </c>
    </row>
    <row r="183" spans="14:15">
      <c r="N183" s="5">
        <v>0</v>
      </c>
      <c r="O183">
        <v>10</v>
      </c>
    </row>
    <row r="184" spans="14:15">
      <c r="N184" s="5">
        <v>19002</v>
      </c>
      <c r="O184">
        <v>10</v>
      </c>
    </row>
    <row r="185" spans="14:15">
      <c r="N185" s="5">
        <v>20031</v>
      </c>
      <c r="O185">
        <v>10</v>
      </c>
    </row>
    <row r="186" spans="14:15">
      <c r="N186" s="5">
        <v>0</v>
      </c>
      <c r="O186">
        <v>15</v>
      </c>
    </row>
    <row r="187" spans="14:15">
      <c r="N187" s="5">
        <v>0</v>
      </c>
      <c r="O187">
        <v>15</v>
      </c>
    </row>
    <row r="188" spans="14:15">
      <c r="N188" s="5">
        <v>0</v>
      </c>
      <c r="O188">
        <v>15</v>
      </c>
    </row>
    <row r="189" spans="14:15">
      <c r="N189" s="5">
        <v>19002</v>
      </c>
      <c r="O189">
        <v>15</v>
      </c>
    </row>
    <row r="190" spans="14:15">
      <c r="N190" s="5">
        <v>20011</v>
      </c>
      <c r="O190">
        <v>15</v>
      </c>
    </row>
    <row r="191" spans="14:15">
      <c r="N191" s="5">
        <v>0</v>
      </c>
      <c r="O191">
        <v>20</v>
      </c>
    </row>
    <row r="192" spans="14:15">
      <c r="N192" s="5">
        <v>0</v>
      </c>
      <c r="O192">
        <v>20</v>
      </c>
    </row>
    <row r="193" spans="14:15">
      <c r="N193" s="5">
        <v>0</v>
      </c>
      <c r="O193">
        <v>20</v>
      </c>
    </row>
    <row r="194" spans="14:15">
      <c r="N194" s="5">
        <v>19002</v>
      </c>
      <c r="O194">
        <v>20</v>
      </c>
    </row>
    <row r="195" spans="14:15">
      <c r="N195" s="5">
        <v>20031</v>
      </c>
      <c r="O195">
        <v>20</v>
      </c>
    </row>
    <row r="196" spans="14:15">
      <c r="N196" s="5">
        <v>0</v>
      </c>
      <c r="O196">
        <v>25</v>
      </c>
    </row>
    <row r="197" spans="14:15">
      <c r="N197" s="5">
        <v>0</v>
      </c>
      <c r="O197">
        <v>25</v>
      </c>
    </row>
    <row r="198" spans="14:15">
      <c r="N198" s="5">
        <v>0</v>
      </c>
      <c r="O198">
        <v>25</v>
      </c>
    </row>
    <row r="199" spans="14:15">
      <c r="N199" s="5">
        <v>19002</v>
      </c>
      <c r="O199">
        <v>25</v>
      </c>
    </row>
    <row r="200" spans="14:15">
      <c r="N200" s="5">
        <v>20011</v>
      </c>
      <c r="O200">
        <v>25</v>
      </c>
    </row>
    <row r="201" spans="14:15">
      <c r="N201" s="5">
        <v>0</v>
      </c>
      <c r="O201">
        <v>35</v>
      </c>
    </row>
    <row r="202" spans="14:15">
      <c r="N202" s="5">
        <v>0</v>
      </c>
      <c r="O202">
        <v>35</v>
      </c>
    </row>
    <row r="203" spans="14:15">
      <c r="N203" s="5">
        <v>0</v>
      </c>
      <c r="O203">
        <v>35</v>
      </c>
    </row>
    <row r="204" spans="14:15">
      <c r="N204" s="5">
        <v>19002</v>
      </c>
      <c r="O204">
        <v>35</v>
      </c>
    </row>
    <row r="205" spans="14:15">
      <c r="N205" s="5">
        <v>20011</v>
      </c>
      <c r="O205">
        <v>35</v>
      </c>
    </row>
    <row r="206" spans="14:15">
      <c r="N206" s="5">
        <v>0</v>
      </c>
      <c r="O206">
        <v>35</v>
      </c>
    </row>
    <row r="207" spans="14:15">
      <c r="N207" s="5">
        <v>0</v>
      </c>
      <c r="O207">
        <v>35</v>
      </c>
    </row>
    <row r="208" spans="14:15">
      <c r="N208" s="5">
        <v>0</v>
      </c>
      <c r="O208">
        <v>35</v>
      </c>
    </row>
    <row r="209" spans="14:15">
      <c r="N209" s="5">
        <v>19002</v>
      </c>
      <c r="O209">
        <v>35</v>
      </c>
    </row>
    <row r="210" spans="14:15">
      <c r="N210" s="5">
        <v>20011</v>
      </c>
      <c r="O210">
        <v>35</v>
      </c>
    </row>
    <row r="211" spans="14:15">
      <c r="N211" s="46">
        <v>20219</v>
      </c>
      <c r="O211">
        <v>3</v>
      </c>
    </row>
    <row r="212" spans="14:15">
      <c r="N212" s="5">
        <v>19002</v>
      </c>
      <c r="O212">
        <v>5</v>
      </c>
    </row>
    <row r="213" spans="14:15">
      <c r="N213" s="5">
        <v>0</v>
      </c>
      <c r="O213">
        <v>5</v>
      </c>
    </row>
    <row r="214" spans="14:15">
      <c r="N214" s="5">
        <v>0</v>
      </c>
      <c r="O214">
        <v>5</v>
      </c>
    </row>
    <row r="215" spans="14:15">
      <c r="N215" s="5">
        <v>19003</v>
      </c>
      <c r="O215">
        <v>5</v>
      </c>
    </row>
    <row r="216" spans="14:15">
      <c r="N216" s="5">
        <v>20021</v>
      </c>
      <c r="O216">
        <v>5</v>
      </c>
    </row>
    <row r="217" spans="14:15">
      <c r="N217" s="5">
        <v>20011</v>
      </c>
      <c r="O217">
        <v>10</v>
      </c>
    </row>
    <row r="218" spans="14:15">
      <c r="N218" s="5">
        <v>0</v>
      </c>
      <c r="O218">
        <v>10</v>
      </c>
    </row>
    <row r="219" spans="14:15">
      <c r="N219" s="5">
        <v>19001</v>
      </c>
      <c r="O219">
        <v>10</v>
      </c>
    </row>
    <row r="220" spans="14:15">
      <c r="N220" s="5">
        <v>19002</v>
      </c>
      <c r="O220">
        <v>10</v>
      </c>
    </row>
    <row r="221" spans="14:15">
      <c r="N221" s="5">
        <v>0</v>
      </c>
      <c r="O221">
        <v>10</v>
      </c>
    </row>
    <row r="222" spans="14:15">
      <c r="N222" s="5">
        <v>19002</v>
      </c>
      <c r="O222">
        <v>10</v>
      </c>
    </row>
    <row r="223" spans="14:15">
      <c r="N223" s="5">
        <v>20041</v>
      </c>
      <c r="O223">
        <v>10</v>
      </c>
    </row>
    <row r="224" spans="14:15">
      <c r="N224" s="5">
        <v>0</v>
      </c>
      <c r="O224">
        <v>15</v>
      </c>
    </row>
    <row r="225" spans="14:15">
      <c r="N225" s="5">
        <v>20220</v>
      </c>
      <c r="O225">
        <v>15</v>
      </c>
    </row>
    <row r="226" spans="14:15">
      <c r="N226" s="5">
        <v>20091</v>
      </c>
      <c r="O226">
        <v>15</v>
      </c>
    </row>
    <row r="227" spans="14:15">
      <c r="N227" s="5">
        <v>0</v>
      </c>
      <c r="O227">
        <v>15</v>
      </c>
    </row>
    <row r="228" spans="14:15">
      <c r="N228" s="5">
        <v>20011</v>
      </c>
      <c r="O228">
        <v>15</v>
      </c>
    </row>
    <row r="229" spans="14:15">
      <c r="N229" s="5">
        <v>20071</v>
      </c>
      <c r="O229">
        <v>15</v>
      </c>
    </row>
    <row r="230" spans="14:15">
      <c r="N230" s="5">
        <v>19005</v>
      </c>
      <c r="O230">
        <v>15</v>
      </c>
    </row>
    <row r="231" spans="14:15">
      <c r="N231" s="5">
        <v>19002</v>
      </c>
      <c r="O231">
        <v>15</v>
      </c>
    </row>
    <row r="232" spans="14:15">
      <c r="N232" s="5">
        <v>0</v>
      </c>
      <c r="O232">
        <v>20</v>
      </c>
    </row>
    <row r="233" spans="14:15">
      <c r="N233" s="5">
        <v>19006</v>
      </c>
      <c r="O233">
        <v>20</v>
      </c>
    </row>
    <row r="234" spans="14:15">
      <c r="N234" s="5">
        <v>20091</v>
      </c>
      <c r="O234">
        <v>20</v>
      </c>
    </row>
    <row r="235" spans="14:15">
      <c r="N235" s="5">
        <v>20171</v>
      </c>
      <c r="O235">
        <v>20</v>
      </c>
    </row>
    <row r="236" spans="14:15">
      <c r="N236" s="5">
        <v>0</v>
      </c>
      <c r="O236">
        <v>20</v>
      </c>
    </row>
    <row r="237" spans="14:15">
      <c r="N237" s="5">
        <v>0</v>
      </c>
      <c r="O237">
        <v>20</v>
      </c>
    </row>
    <row r="238" spans="14:15">
      <c r="N238" s="5">
        <v>19002</v>
      </c>
      <c r="O238">
        <v>20</v>
      </c>
    </row>
    <row r="239" spans="14:15">
      <c r="N239" s="5">
        <v>19001</v>
      </c>
      <c r="O239">
        <v>20</v>
      </c>
    </row>
    <row r="240" spans="14:15">
      <c r="N240" s="5">
        <v>0</v>
      </c>
      <c r="O240">
        <v>25</v>
      </c>
    </row>
    <row r="241" spans="14:15">
      <c r="N241" s="5">
        <v>19002</v>
      </c>
      <c r="O241">
        <v>25</v>
      </c>
    </row>
    <row r="242" spans="14:15">
      <c r="N242" s="5">
        <v>20101</v>
      </c>
      <c r="O242">
        <v>25</v>
      </c>
    </row>
    <row r="243" spans="14:15">
      <c r="N243" s="5">
        <v>20111</v>
      </c>
      <c r="O243">
        <v>25</v>
      </c>
    </row>
    <row r="244" spans="14:15">
      <c r="N244" s="5">
        <v>0</v>
      </c>
      <c r="O244">
        <v>25</v>
      </c>
    </row>
    <row r="245" spans="14:15">
      <c r="N245" s="5">
        <v>0</v>
      </c>
      <c r="O245">
        <v>25</v>
      </c>
    </row>
    <row r="246" spans="14:15">
      <c r="N246" s="5">
        <v>19003</v>
      </c>
      <c r="O246">
        <v>25</v>
      </c>
    </row>
    <row r="247" spans="14:15">
      <c r="N247" s="5">
        <v>0</v>
      </c>
      <c r="O247">
        <v>30</v>
      </c>
    </row>
    <row r="248" spans="14:15">
      <c r="N248" s="5">
        <f>N241</f>
        <v>19002</v>
      </c>
      <c r="O248">
        <v>30</v>
      </c>
    </row>
    <row r="249" spans="14:15">
      <c r="N249" s="5">
        <v>20131</v>
      </c>
      <c r="O249">
        <v>30</v>
      </c>
    </row>
    <row r="250" spans="14:15">
      <c r="N250" s="5">
        <v>20141</v>
      </c>
      <c r="O250">
        <v>30</v>
      </c>
    </row>
    <row r="251" spans="14:15">
      <c r="N251" s="5">
        <v>19001</v>
      </c>
      <c r="O251">
        <v>30</v>
      </c>
    </row>
    <row r="252" spans="14:15">
      <c r="N252" s="5">
        <v>0</v>
      </c>
      <c r="O252">
        <v>30</v>
      </c>
    </row>
    <row r="253" spans="14:15">
      <c r="N253" s="5">
        <v>19002</v>
      </c>
      <c r="O253">
        <v>30</v>
      </c>
    </row>
    <row r="254" spans="14:15">
      <c r="N254" s="5">
        <v>20221</v>
      </c>
      <c r="O254">
        <v>15</v>
      </c>
    </row>
    <row r="255" spans="14:15">
      <c r="N255" s="5">
        <v>20081</v>
      </c>
      <c r="O255">
        <v>15</v>
      </c>
    </row>
    <row r="256" spans="14:15">
      <c r="N256" s="5">
        <v>0</v>
      </c>
      <c r="O256">
        <v>15</v>
      </c>
    </row>
    <row r="257" spans="14:15">
      <c r="N257" s="5">
        <v>0</v>
      </c>
      <c r="O257">
        <v>15</v>
      </c>
    </row>
    <row r="258" spans="14:15">
      <c r="N258" s="5">
        <v>20011</v>
      </c>
      <c r="O258">
        <v>40</v>
      </c>
    </row>
    <row r="259" spans="14:15">
      <c r="N259" s="5">
        <v>0</v>
      </c>
      <c r="O259">
        <v>40</v>
      </c>
    </row>
    <row r="260" spans="14:15">
      <c r="N260" s="5">
        <f>N251</f>
        <v>19001</v>
      </c>
      <c r="O260">
        <v>40</v>
      </c>
    </row>
    <row r="261" spans="14:15">
      <c r="N261" s="5">
        <v>0</v>
      </c>
      <c r="O261">
        <v>40</v>
      </c>
    </row>
    <row r="262" spans="14:15">
      <c r="N262" s="5">
        <v>0</v>
      </c>
      <c r="O262">
        <v>25</v>
      </c>
    </row>
    <row r="263" spans="14:15">
      <c r="N263" s="5">
        <v>0</v>
      </c>
      <c r="O263">
        <v>15</v>
      </c>
    </row>
    <row r="264" spans="14:15">
      <c r="N264" s="5">
        <v>0</v>
      </c>
      <c r="O264">
        <v>35</v>
      </c>
    </row>
    <row r="265" spans="14:15">
      <c r="N265" s="5">
        <v>0</v>
      </c>
      <c r="O265">
        <v>20</v>
      </c>
    </row>
    <row r="266" spans="14:15">
      <c r="N266" s="5">
        <v>20011</v>
      </c>
      <c r="O266">
        <v>20</v>
      </c>
    </row>
    <row r="267" spans="14:15">
      <c r="N267" s="5">
        <v>19002</v>
      </c>
      <c r="O267">
        <v>35</v>
      </c>
    </row>
    <row r="268" spans="14:15">
      <c r="N268" s="5">
        <v>20201</v>
      </c>
      <c r="O268">
        <v>20</v>
      </c>
    </row>
    <row r="269" spans="14:15">
      <c r="N269" s="5">
        <v>0</v>
      </c>
      <c r="O269">
        <v>8</v>
      </c>
    </row>
    <row r="270" spans="14:15">
      <c r="N270" s="5">
        <v>0</v>
      </c>
      <c r="O270">
        <v>10</v>
      </c>
    </row>
    <row r="271" spans="14:15">
      <c r="N271" s="5">
        <v>20202</v>
      </c>
      <c r="O271">
        <v>15</v>
      </c>
    </row>
    <row r="272" spans="14:15">
      <c r="N272" s="5">
        <v>20203</v>
      </c>
      <c r="O272">
        <v>20</v>
      </c>
    </row>
    <row r="273" spans="14:15">
      <c r="N273" s="5">
        <v>20204</v>
      </c>
      <c r="O273">
        <v>25</v>
      </c>
    </row>
    <row r="274" spans="14:15">
      <c r="N274" s="5">
        <v>20206</v>
      </c>
      <c r="O274">
        <v>10</v>
      </c>
    </row>
    <row r="275" spans="14:15">
      <c r="N275" s="5">
        <v>20205</v>
      </c>
      <c r="O275">
        <v>10</v>
      </c>
    </row>
    <row r="276" spans="14:15">
      <c r="N276" s="5">
        <v>20205</v>
      </c>
      <c r="O276">
        <v>15</v>
      </c>
    </row>
    <row r="277" spans="14:15">
      <c r="N277" s="5">
        <v>20205</v>
      </c>
      <c r="O277">
        <v>20</v>
      </c>
    </row>
    <row r="278" spans="14:15">
      <c r="N278" s="5">
        <v>20205</v>
      </c>
      <c r="O278">
        <v>25</v>
      </c>
    </row>
    <row r="279" spans="14:15">
      <c r="N279" s="5">
        <v>20205</v>
      </c>
      <c r="O279">
        <v>30</v>
      </c>
    </row>
    <row r="280" spans="14:15">
      <c r="N280" s="5">
        <v>20205</v>
      </c>
      <c r="O280">
        <v>35</v>
      </c>
    </row>
    <row r="281" spans="14:15">
      <c r="N281" s="5">
        <v>20205</v>
      </c>
      <c r="O281">
        <v>40</v>
      </c>
    </row>
    <row r="282" spans="14:15">
      <c r="N282" s="5">
        <v>20041</v>
      </c>
      <c r="O282">
        <v>20</v>
      </c>
    </row>
    <row r="283" spans="14:15">
      <c r="N283" s="5">
        <v>19003</v>
      </c>
      <c r="O283">
        <v>20</v>
      </c>
    </row>
    <row r="284" spans="14:15">
      <c r="N284" s="5">
        <v>20011</v>
      </c>
      <c r="O284">
        <v>20</v>
      </c>
    </row>
    <row r="285" spans="14:15">
      <c r="N285" s="5">
        <v>0</v>
      </c>
      <c r="O285">
        <v>15</v>
      </c>
    </row>
    <row r="286" spans="14:15">
      <c r="N286" s="5">
        <v>20204</v>
      </c>
      <c r="O286">
        <v>10</v>
      </c>
    </row>
    <row r="287" spans="14:15">
      <c r="N287" s="5">
        <v>0</v>
      </c>
      <c r="O287">
        <v>30</v>
      </c>
    </row>
    <row r="288" spans="14:15">
      <c r="N288" s="5">
        <v>0</v>
      </c>
      <c r="O288">
        <v>40</v>
      </c>
    </row>
    <row r="289" spans="14:15">
      <c r="N289" s="5">
        <v>0</v>
      </c>
      <c r="O289">
        <v>30</v>
      </c>
    </row>
    <row r="290" spans="14:15">
      <c r="N290" s="5">
        <v>20213</v>
      </c>
      <c r="O290">
        <v>45</v>
      </c>
    </row>
    <row r="291" spans="14:15">
      <c r="N291" s="5">
        <v>20215</v>
      </c>
      <c r="O291">
        <v>45</v>
      </c>
    </row>
    <row r="292" spans="14:15">
      <c r="N292" s="5">
        <v>20203</v>
      </c>
      <c r="O292">
        <v>40</v>
      </c>
    </row>
    <row r="293" spans="14:15">
      <c r="N293" s="5">
        <v>20216</v>
      </c>
      <c r="O293">
        <v>45</v>
      </c>
    </row>
    <row r="294" spans="14:15">
      <c r="N294" s="5">
        <v>0</v>
      </c>
      <c r="O294">
        <v>45</v>
      </c>
    </row>
    <row r="295" spans="14:15">
      <c r="N295" s="5">
        <v>0</v>
      </c>
      <c r="O295">
        <v>15</v>
      </c>
    </row>
    <row r="296" spans="14:15">
      <c r="N296" s="5">
        <v>0</v>
      </c>
      <c r="O296">
        <v>15</v>
      </c>
    </row>
    <row r="297" spans="14:15">
      <c r="N297" s="5">
        <v>0</v>
      </c>
      <c r="O297">
        <v>15</v>
      </c>
    </row>
    <row r="298" spans="14:15">
      <c r="N298" s="5">
        <v>0</v>
      </c>
      <c r="O298">
        <v>15</v>
      </c>
    </row>
    <row r="299" spans="14:15">
      <c r="N299" s="5">
        <v>20204</v>
      </c>
      <c r="O299">
        <v>10</v>
      </c>
    </row>
    <row r="300" spans="14:15">
      <c r="N300" s="5">
        <v>20204</v>
      </c>
      <c r="O300">
        <v>10</v>
      </c>
    </row>
    <row r="301" spans="14:15">
      <c r="N301" s="5">
        <v>20204</v>
      </c>
      <c r="O301">
        <v>10</v>
      </c>
    </row>
    <row r="302" spans="14:15">
      <c r="N302" s="5">
        <v>20204</v>
      </c>
      <c r="O302">
        <v>10</v>
      </c>
    </row>
    <row r="303" spans="14:15">
      <c r="N303" s="5">
        <v>20204</v>
      </c>
      <c r="O303">
        <v>10</v>
      </c>
    </row>
    <row r="304" spans="14:15">
      <c r="N304" s="5">
        <v>19007</v>
      </c>
      <c r="O304">
        <v>10</v>
      </c>
    </row>
    <row r="305" spans="14:15">
      <c r="N305" s="5">
        <v>0</v>
      </c>
      <c r="O305">
        <v>20</v>
      </c>
    </row>
    <row r="306" spans="14:15">
      <c r="N306" s="5">
        <v>0</v>
      </c>
      <c r="O306">
        <v>25</v>
      </c>
    </row>
    <row r="307" spans="14:15">
      <c r="N307" s="5">
        <v>20222</v>
      </c>
      <c r="O307">
        <v>20</v>
      </c>
    </row>
    <row r="308" spans="14:15">
      <c r="N308" s="5">
        <v>20223</v>
      </c>
      <c r="O308">
        <v>5</v>
      </c>
    </row>
    <row r="309" spans="14:15">
      <c r="N309" s="5">
        <v>20223</v>
      </c>
      <c r="O309">
        <v>10</v>
      </c>
    </row>
    <row r="310" spans="14:15">
      <c r="N310" s="5">
        <v>20223</v>
      </c>
      <c r="O310">
        <v>15</v>
      </c>
    </row>
    <row r="311" spans="14:15">
      <c r="N311" s="5">
        <v>20223</v>
      </c>
      <c r="O311">
        <v>20</v>
      </c>
    </row>
    <row r="312" spans="14:15">
      <c r="N312" s="5">
        <v>20223</v>
      </c>
      <c r="O312">
        <v>25</v>
      </c>
    </row>
    <row r="313" spans="14:15">
      <c r="N313" s="5">
        <v>20223</v>
      </c>
      <c r="O313">
        <v>30</v>
      </c>
    </row>
    <row r="314" spans="14:15">
      <c r="N314" s="5">
        <v>20223</v>
      </c>
      <c r="O314">
        <v>35</v>
      </c>
    </row>
    <row r="315" spans="14:15">
      <c r="N315" s="5">
        <v>20223</v>
      </c>
      <c r="O315">
        <v>40</v>
      </c>
    </row>
    <row r="316" spans="14:15">
      <c r="N316" s="5">
        <v>19008</v>
      </c>
      <c r="O316">
        <v>15</v>
      </c>
    </row>
    <row r="317" spans="14:15">
      <c r="N317" s="5">
        <v>20226</v>
      </c>
      <c r="O317">
        <v>15</v>
      </c>
    </row>
    <row r="318" spans="14:15">
      <c r="N318" s="5">
        <v>50122</v>
      </c>
      <c r="O318">
        <v>20</v>
      </c>
    </row>
    <row r="319" spans="14:15">
      <c r="N319" s="5">
        <v>19005</v>
      </c>
      <c r="O319">
        <v>25</v>
      </c>
    </row>
    <row r="320" spans="14:15">
      <c r="N320" s="25">
        <v>20224</v>
      </c>
      <c r="O320">
        <v>25</v>
      </c>
    </row>
    <row r="321" spans="14:15">
      <c r="N321" s="5">
        <v>19003</v>
      </c>
      <c r="O321">
        <v>30</v>
      </c>
    </row>
    <row r="322" spans="14:15">
      <c r="N322" s="25">
        <v>20225</v>
      </c>
      <c r="O322">
        <v>30</v>
      </c>
    </row>
    <row r="323" spans="14:15">
      <c r="N323" s="5">
        <v>0</v>
      </c>
      <c r="O323">
        <v>1</v>
      </c>
    </row>
    <row r="324" spans="14:15">
      <c r="N324" s="5">
        <v>0</v>
      </c>
      <c r="O324">
        <v>1</v>
      </c>
    </row>
    <row r="325" spans="14:15">
      <c r="N325" s="5">
        <v>0</v>
      </c>
      <c r="O325">
        <v>1</v>
      </c>
    </row>
    <row r="326" spans="14:15">
      <c r="N326" s="5">
        <v>0</v>
      </c>
      <c r="O326">
        <v>1</v>
      </c>
    </row>
    <row r="327" spans="14:15">
      <c r="N327" s="5">
        <v>0</v>
      </c>
      <c r="O327">
        <v>1</v>
      </c>
    </row>
    <row r="328" spans="14:15">
      <c r="N328" s="5">
        <v>0</v>
      </c>
      <c r="O328">
        <v>1</v>
      </c>
    </row>
    <row r="329" spans="14:15">
      <c r="N329" s="5">
        <v>0</v>
      </c>
      <c r="O329">
        <v>3</v>
      </c>
    </row>
    <row r="330" spans="14:15">
      <c r="N330" s="5">
        <v>0</v>
      </c>
      <c r="O330">
        <v>3</v>
      </c>
    </row>
    <row r="331" spans="14:15">
      <c r="N331" s="5">
        <v>0</v>
      </c>
      <c r="O331">
        <v>3</v>
      </c>
    </row>
    <row r="332" spans="14:15">
      <c r="N332" s="5">
        <v>0</v>
      </c>
      <c r="O332">
        <v>3</v>
      </c>
    </row>
    <row r="333" spans="14:15">
      <c r="N333" s="5">
        <v>0</v>
      </c>
      <c r="O333">
        <v>3</v>
      </c>
    </row>
    <row r="334" spans="14:15">
      <c r="N334" s="5">
        <v>0</v>
      </c>
      <c r="O334">
        <v>3</v>
      </c>
    </row>
    <row r="335" spans="14:15">
      <c r="N335" s="5">
        <v>0</v>
      </c>
      <c r="O335">
        <v>5</v>
      </c>
    </row>
    <row r="336" spans="14:15">
      <c r="N336" s="5">
        <v>0</v>
      </c>
      <c r="O336">
        <v>5</v>
      </c>
    </row>
    <row r="337" spans="14:15">
      <c r="N337" s="5">
        <v>0</v>
      </c>
      <c r="O337">
        <v>5</v>
      </c>
    </row>
    <row r="338" spans="14:15">
      <c r="N338" s="5">
        <v>0</v>
      </c>
      <c r="O338">
        <v>5</v>
      </c>
    </row>
    <row r="339" spans="14:15">
      <c r="N339" s="5">
        <v>0</v>
      </c>
      <c r="O339">
        <v>5</v>
      </c>
    </row>
    <row r="340" spans="14:15">
      <c r="N340" s="5">
        <v>0</v>
      </c>
      <c r="O340">
        <v>5</v>
      </c>
    </row>
    <row r="341" spans="14:15">
      <c r="N341" s="5">
        <v>0</v>
      </c>
      <c r="O341">
        <v>8</v>
      </c>
    </row>
    <row r="342" spans="14:15">
      <c r="N342" s="5">
        <v>0</v>
      </c>
      <c r="O342">
        <v>8</v>
      </c>
    </row>
    <row r="343" spans="14:15">
      <c r="N343" s="5">
        <v>0</v>
      </c>
      <c r="O343">
        <v>8</v>
      </c>
    </row>
    <row r="344" spans="14:15">
      <c r="N344" s="5">
        <v>0</v>
      </c>
      <c r="O344">
        <v>8</v>
      </c>
    </row>
    <row r="345" spans="14:15">
      <c r="N345" s="5">
        <v>0</v>
      </c>
      <c r="O345">
        <v>8</v>
      </c>
    </row>
    <row r="346" spans="14:15">
      <c r="N346" s="5">
        <v>0</v>
      </c>
      <c r="O346">
        <v>8</v>
      </c>
    </row>
    <row r="347" spans="14:15">
      <c r="N347" s="46">
        <v>0</v>
      </c>
      <c r="O347">
        <v>10</v>
      </c>
    </row>
    <row r="348" spans="14:15">
      <c r="N348" s="5">
        <v>0</v>
      </c>
      <c r="O348">
        <v>10</v>
      </c>
    </row>
    <row r="349" spans="14:15">
      <c r="N349" s="5">
        <v>0</v>
      </c>
      <c r="O349">
        <v>10</v>
      </c>
    </row>
    <row r="350" spans="14:15">
      <c r="N350" s="5">
        <v>0</v>
      </c>
      <c r="O350">
        <v>10</v>
      </c>
    </row>
    <row r="351" spans="14:15">
      <c r="N351" s="5">
        <v>0</v>
      </c>
      <c r="O351">
        <v>10</v>
      </c>
    </row>
    <row r="352" spans="14:15">
      <c r="N352" s="5">
        <v>0</v>
      </c>
      <c r="O352">
        <v>10</v>
      </c>
    </row>
    <row r="353" spans="14:15">
      <c r="N353" s="5">
        <v>0</v>
      </c>
      <c r="O353">
        <v>15</v>
      </c>
    </row>
    <row r="354" spans="14:15">
      <c r="N354" s="5">
        <v>0</v>
      </c>
      <c r="O354">
        <v>15</v>
      </c>
    </row>
    <row r="355" spans="14:15">
      <c r="N355" s="5">
        <v>0</v>
      </c>
      <c r="O355">
        <v>15</v>
      </c>
    </row>
    <row r="356" spans="14:15">
      <c r="N356" s="5">
        <v>0</v>
      </c>
      <c r="O356">
        <v>15</v>
      </c>
    </row>
    <row r="357" spans="14:15">
      <c r="N357" s="5">
        <v>0</v>
      </c>
      <c r="O357">
        <v>15</v>
      </c>
    </row>
    <row r="358" spans="14:15">
      <c r="N358" s="5">
        <v>0</v>
      </c>
      <c r="O358">
        <v>15</v>
      </c>
    </row>
    <row r="359" spans="14:15">
      <c r="N359" s="5">
        <v>0</v>
      </c>
      <c r="O359">
        <v>20</v>
      </c>
    </row>
    <row r="360" spans="14:15">
      <c r="N360" s="5">
        <v>0</v>
      </c>
      <c r="O360">
        <v>20</v>
      </c>
    </row>
    <row r="361" spans="14:15">
      <c r="N361" s="5">
        <v>0</v>
      </c>
      <c r="O361">
        <v>20</v>
      </c>
    </row>
    <row r="362" spans="14:15">
      <c r="N362" s="5">
        <v>0</v>
      </c>
      <c r="O362">
        <v>20</v>
      </c>
    </row>
    <row r="363" spans="14:15">
      <c r="N363" s="5">
        <v>0</v>
      </c>
      <c r="O363">
        <v>20</v>
      </c>
    </row>
    <row r="364" spans="14:15">
      <c r="N364" s="5">
        <v>0</v>
      </c>
      <c r="O364">
        <v>20</v>
      </c>
    </row>
    <row r="365" spans="14:15">
      <c r="N365" s="5">
        <v>0</v>
      </c>
      <c r="O365">
        <v>25</v>
      </c>
    </row>
    <row r="366" spans="14:15">
      <c r="N366" s="5">
        <v>0</v>
      </c>
      <c r="O366">
        <v>25</v>
      </c>
    </row>
    <row r="367" spans="14:15">
      <c r="N367" s="5">
        <v>0</v>
      </c>
      <c r="O367">
        <v>25</v>
      </c>
    </row>
    <row r="368" spans="14:15">
      <c r="N368" s="5">
        <v>0</v>
      </c>
      <c r="O368">
        <v>25</v>
      </c>
    </row>
    <row r="369" spans="14:15">
      <c r="N369" s="5">
        <v>0</v>
      </c>
      <c r="O369">
        <v>25</v>
      </c>
    </row>
    <row r="370" spans="14:15">
      <c r="N370" s="5">
        <v>0</v>
      </c>
      <c r="O370">
        <v>25</v>
      </c>
    </row>
    <row r="371" spans="14:15">
      <c r="N371" s="5">
        <v>0</v>
      </c>
      <c r="O371">
        <v>35</v>
      </c>
    </row>
    <row r="372" spans="14:15">
      <c r="N372" s="5">
        <v>0</v>
      </c>
      <c r="O372">
        <v>35</v>
      </c>
    </row>
    <row r="373" spans="14:15">
      <c r="N373" s="5">
        <v>0</v>
      </c>
      <c r="O373">
        <v>35</v>
      </c>
    </row>
    <row r="374" spans="14:15">
      <c r="N374" s="5">
        <v>0</v>
      </c>
      <c r="O374">
        <v>35</v>
      </c>
    </row>
    <row r="375" spans="14:15">
      <c r="N375" s="5">
        <v>0</v>
      </c>
      <c r="O375">
        <v>35</v>
      </c>
    </row>
    <row r="376" spans="14:15">
      <c r="N376" s="5">
        <v>0</v>
      </c>
      <c r="O376">
        <v>35</v>
      </c>
    </row>
    <row r="377" spans="14:15">
      <c r="N377" s="5">
        <v>0</v>
      </c>
      <c r="O377">
        <v>35</v>
      </c>
    </row>
    <row r="378" spans="14:15">
      <c r="N378" s="5">
        <v>0</v>
      </c>
      <c r="O378">
        <v>35</v>
      </c>
    </row>
    <row r="379" spans="14:15">
      <c r="N379" s="5">
        <v>0</v>
      </c>
      <c r="O379">
        <v>35</v>
      </c>
    </row>
    <row r="380" spans="14:15">
      <c r="N380" s="5">
        <v>0</v>
      </c>
      <c r="O380">
        <v>35</v>
      </c>
    </row>
    <row r="381" spans="14:15">
      <c r="N381" s="5">
        <v>0</v>
      </c>
      <c r="O381">
        <v>35</v>
      </c>
    </row>
    <row r="382" spans="14:15">
      <c r="N382" s="5">
        <v>0</v>
      </c>
      <c r="O382">
        <v>35</v>
      </c>
    </row>
    <row r="383" spans="14:15">
      <c r="N383" s="5">
        <v>0</v>
      </c>
      <c r="O383">
        <v>5</v>
      </c>
    </row>
    <row r="384" spans="14:15">
      <c r="N384" s="5">
        <v>0</v>
      </c>
      <c r="O384">
        <v>5</v>
      </c>
    </row>
    <row r="385" spans="14:15">
      <c r="N385" s="5">
        <v>0</v>
      </c>
      <c r="O385">
        <v>5</v>
      </c>
    </row>
    <row r="386" spans="14:15">
      <c r="N386" s="46">
        <v>0</v>
      </c>
      <c r="O386">
        <v>10</v>
      </c>
    </row>
    <row r="387" spans="14:15">
      <c r="N387" s="5">
        <v>0</v>
      </c>
      <c r="O387">
        <v>10</v>
      </c>
    </row>
    <row r="388" spans="14:15">
      <c r="N388" s="5">
        <v>0</v>
      </c>
      <c r="O388">
        <v>10</v>
      </c>
    </row>
    <row r="389" spans="14:15">
      <c r="N389" s="5">
        <v>0</v>
      </c>
      <c r="O389">
        <v>10</v>
      </c>
    </row>
    <row r="390" spans="14:15">
      <c r="N390" s="5">
        <v>0</v>
      </c>
      <c r="O390">
        <v>10</v>
      </c>
    </row>
    <row r="391" spans="14:15">
      <c r="N391" s="5">
        <v>0</v>
      </c>
      <c r="O391">
        <v>10</v>
      </c>
    </row>
    <row r="392" spans="14:15">
      <c r="N392" s="5">
        <v>0</v>
      </c>
      <c r="O392">
        <v>10</v>
      </c>
    </row>
    <row r="393" spans="14:15">
      <c r="N393" s="5">
        <v>0</v>
      </c>
      <c r="O393">
        <v>10</v>
      </c>
    </row>
    <row r="394" spans="14:15">
      <c r="N394" s="5">
        <v>0</v>
      </c>
      <c r="O394">
        <v>10</v>
      </c>
    </row>
    <row r="395" spans="14:15">
      <c r="N395" s="5">
        <v>0</v>
      </c>
      <c r="O395">
        <v>10</v>
      </c>
    </row>
    <row r="396" spans="14:15">
      <c r="N396" s="5">
        <v>0</v>
      </c>
      <c r="O396">
        <v>10</v>
      </c>
    </row>
    <row r="397" spans="14:15">
      <c r="N397" s="5">
        <v>0</v>
      </c>
      <c r="O397">
        <v>10</v>
      </c>
    </row>
    <row r="398" spans="14:15">
      <c r="N398" s="5">
        <v>0</v>
      </c>
      <c r="O398">
        <v>10</v>
      </c>
    </row>
    <row r="399" spans="14:15">
      <c r="N399" s="5">
        <v>0</v>
      </c>
      <c r="O399">
        <v>10</v>
      </c>
    </row>
    <row r="400" spans="14:15">
      <c r="N400" s="5">
        <v>0</v>
      </c>
      <c r="O400">
        <v>10</v>
      </c>
    </row>
    <row r="401" spans="14:15">
      <c r="N401" s="5">
        <v>0</v>
      </c>
      <c r="O401">
        <v>15</v>
      </c>
    </row>
    <row r="402" spans="14:15">
      <c r="N402" s="5">
        <v>0</v>
      </c>
      <c r="O402">
        <v>15</v>
      </c>
    </row>
    <row r="403" spans="14:15">
      <c r="N403" s="5">
        <v>0</v>
      </c>
      <c r="O403">
        <v>15</v>
      </c>
    </row>
    <row r="404" spans="14:15">
      <c r="N404" s="5">
        <v>0</v>
      </c>
      <c r="O404">
        <v>15</v>
      </c>
    </row>
    <row r="405" spans="14:15">
      <c r="N405" s="5">
        <v>0</v>
      </c>
      <c r="O405">
        <v>15</v>
      </c>
    </row>
    <row r="406" spans="14:15">
      <c r="N406" s="5">
        <v>0</v>
      </c>
      <c r="O406">
        <v>15</v>
      </c>
    </row>
    <row r="407" spans="14:15">
      <c r="N407" s="5">
        <v>0</v>
      </c>
      <c r="O407">
        <v>15</v>
      </c>
    </row>
    <row r="408" spans="14:15">
      <c r="N408" s="5">
        <v>0</v>
      </c>
      <c r="O408">
        <v>15</v>
      </c>
    </row>
    <row r="409" spans="14:15">
      <c r="N409" s="5">
        <v>0</v>
      </c>
      <c r="O409">
        <v>15</v>
      </c>
    </row>
    <row r="410" spans="14:15">
      <c r="N410" s="5">
        <v>0</v>
      </c>
      <c r="O410">
        <v>15</v>
      </c>
    </row>
    <row r="411" spans="14:15">
      <c r="N411" s="5">
        <v>0</v>
      </c>
      <c r="O411">
        <v>15</v>
      </c>
    </row>
    <row r="412" spans="14:15">
      <c r="N412" s="5">
        <v>0</v>
      </c>
      <c r="O412">
        <v>15</v>
      </c>
    </row>
    <row r="413" spans="14:15">
      <c r="N413" s="5">
        <v>0</v>
      </c>
      <c r="O413">
        <v>15</v>
      </c>
    </row>
    <row r="414" spans="14:15">
      <c r="N414" s="5">
        <v>0</v>
      </c>
      <c r="O414">
        <v>15</v>
      </c>
    </row>
    <row r="415" spans="14:15">
      <c r="N415" s="5">
        <v>0</v>
      </c>
      <c r="O415">
        <v>15</v>
      </c>
    </row>
    <row r="416" spans="14:15">
      <c r="N416" s="5">
        <v>0</v>
      </c>
      <c r="O416">
        <v>20</v>
      </c>
    </row>
    <row r="417" spans="14:15">
      <c r="N417" s="5">
        <v>0</v>
      </c>
      <c r="O417">
        <v>20</v>
      </c>
    </row>
    <row r="418" spans="14:15">
      <c r="N418" s="5">
        <v>0</v>
      </c>
      <c r="O418">
        <v>20</v>
      </c>
    </row>
    <row r="419" spans="14:15">
      <c r="N419" s="5">
        <v>0</v>
      </c>
      <c r="O419">
        <v>20</v>
      </c>
    </row>
    <row r="420" spans="14:15">
      <c r="N420" s="5">
        <v>0</v>
      </c>
      <c r="O420">
        <v>20</v>
      </c>
    </row>
    <row r="421" spans="14:15">
      <c r="N421" s="5">
        <v>0</v>
      </c>
      <c r="O421">
        <v>20</v>
      </c>
    </row>
    <row r="422" spans="14:15">
      <c r="N422" s="5">
        <v>0</v>
      </c>
      <c r="O422">
        <v>20</v>
      </c>
    </row>
    <row r="423" spans="14:15">
      <c r="N423" s="5">
        <v>0</v>
      </c>
      <c r="O423">
        <v>20</v>
      </c>
    </row>
    <row r="424" spans="14:15">
      <c r="N424" s="5">
        <v>0</v>
      </c>
      <c r="O424">
        <v>20</v>
      </c>
    </row>
    <row r="425" spans="14:15">
      <c r="N425" s="5">
        <v>0</v>
      </c>
      <c r="O425">
        <v>20</v>
      </c>
    </row>
    <row r="426" spans="14:15">
      <c r="N426" s="5">
        <v>0</v>
      </c>
      <c r="O426">
        <v>20</v>
      </c>
    </row>
    <row r="427" spans="14:15">
      <c r="N427" s="5">
        <v>0</v>
      </c>
      <c r="O427">
        <v>20</v>
      </c>
    </row>
    <row r="428" spans="14:15">
      <c r="N428" s="5">
        <v>0</v>
      </c>
      <c r="O428">
        <v>20</v>
      </c>
    </row>
    <row r="429" spans="14:15">
      <c r="N429" s="5">
        <v>0</v>
      </c>
      <c r="O429">
        <v>20</v>
      </c>
    </row>
    <row r="430" spans="14:15">
      <c r="N430" s="5">
        <v>0</v>
      </c>
      <c r="O430">
        <v>20</v>
      </c>
    </row>
    <row r="431" spans="14:15">
      <c r="N431" s="5">
        <v>0</v>
      </c>
      <c r="O431">
        <v>25</v>
      </c>
    </row>
    <row r="432" spans="14:15">
      <c r="N432" s="5">
        <v>0</v>
      </c>
      <c r="O432">
        <v>25</v>
      </c>
    </row>
    <row r="433" spans="14:15">
      <c r="N433" s="5">
        <v>0</v>
      </c>
      <c r="O433">
        <v>25</v>
      </c>
    </row>
    <row r="434" spans="14:15">
      <c r="N434" s="5">
        <v>0</v>
      </c>
      <c r="O434">
        <v>25</v>
      </c>
    </row>
    <row r="435" spans="14:15">
      <c r="N435" s="5">
        <v>0</v>
      </c>
      <c r="O435">
        <v>25</v>
      </c>
    </row>
    <row r="436" spans="14:15">
      <c r="N436" s="5">
        <v>0</v>
      </c>
      <c r="O436">
        <v>25</v>
      </c>
    </row>
    <row r="437" spans="14:15">
      <c r="N437" s="5">
        <v>0</v>
      </c>
      <c r="O437">
        <v>25</v>
      </c>
    </row>
    <row r="438" spans="14:15">
      <c r="N438" s="5">
        <v>0</v>
      </c>
      <c r="O438">
        <v>25</v>
      </c>
    </row>
    <row r="439" spans="14:15">
      <c r="N439" s="5">
        <v>0</v>
      </c>
      <c r="O439">
        <v>25</v>
      </c>
    </row>
    <row r="440" spans="14:15">
      <c r="N440" s="5">
        <v>0</v>
      </c>
      <c r="O440">
        <v>25</v>
      </c>
    </row>
    <row r="441" spans="14:15">
      <c r="N441" s="5">
        <v>0</v>
      </c>
      <c r="O441">
        <v>25</v>
      </c>
    </row>
    <row r="442" spans="14:15">
      <c r="N442" s="5">
        <v>0</v>
      </c>
      <c r="O442">
        <v>25</v>
      </c>
    </row>
    <row r="443" spans="14:15">
      <c r="N443" s="5">
        <v>0</v>
      </c>
      <c r="O443">
        <v>25</v>
      </c>
    </row>
    <row r="444" spans="14:15">
      <c r="N444" s="5">
        <v>0</v>
      </c>
      <c r="O444">
        <v>25</v>
      </c>
    </row>
    <row r="445" spans="14:15">
      <c r="N445" s="5">
        <v>0</v>
      </c>
      <c r="O445">
        <v>25</v>
      </c>
    </row>
    <row r="446" spans="14:15">
      <c r="N446" s="5">
        <v>0</v>
      </c>
      <c r="O446">
        <v>30</v>
      </c>
    </row>
    <row r="447" spans="14:15">
      <c r="N447" s="5">
        <v>0</v>
      </c>
      <c r="O447">
        <v>30</v>
      </c>
    </row>
    <row r="448" spans="14:15">
      <c r="N448" s="5">
        <v>0</v>
      </c>
      <c r="O448">
        <v>30</v>
      </c>
    </row>
    <row r="449" spans="14:15">
      <c r="N449" s="5">
        <v>0</v>
      </c>
      <c r="O449">
        <v>30</v>
      </c>
    </row>
    <row r="450" spans="14:15">
      <c r="N450" s="5">
        <v>0</v>
      </c>
      <c r="O450">
        <v>30</v>
      </c>
    </row>
    <row r="451" spans="14:15">
      <c r="N451" s="5">
        <v>0</v>
      </c>
      <c r="O451">
        <v>30</v>
      </c>
    </row>
    <row r="452" spans="14:15">
      <c r="N452" s="5">
        <v>0</v>
      </c>
      <c r="O452">
        <v>30</v>
      </c>
    </row>
    <row r="453" spans="14:15">
      <c r="N453" s="5">
        <v>0</v>
      </c>
      <c r="O453">
        <v>30</v>
      </c>
    </row>
    <row r="454" spans="14:15">
      <c r="N454" s="5">
        <v>0</v>
      </c>
      <c r="O454">
        <v>30</v>
      </c>
    </row>
    <row r="455" spans="14:15">
      <c r="N455" s="5">
        <v>0</v>
      </c>
      <c r="O455">
        <v>30</v>
      </c>
    </row>
    <row r="456" spans="14:15">
      <c r="N456" s="5">
        <v>0</v>
      </c>
      <c r="O456">
        <v>30</v>
      </c>
    </row>
    <row r="457" spans="14:15">
      <c r="N457" s="5">
        <v>0</v>
      </c>
      <c r="O457">
        <v>30</v>
      </c>
    </row>
    <row r="458" spans="14:15">
      <c r="N458" s="5">
        <v>0</v>
      </c>
      <c r="O458">
        <v>30</v>
      </c>
    </row>
    <row r="459" spans="14:15">
      <c r="N459" s="5">
        <v>0</v>
      </c>
      <c r="O459">
        <v>30</v>
      </c>
    </row>
    <row r="460" spans="14:15">
      <c r="N460" s="5">
        <v>0</v>
      </c>
      <c r="O460">
        <v>30</v>
      </c>
    </row>
    <row r="461" spans="14:15">
      <c r="N461" s="5">
        <v>0</v>
      </c>
      <c r="O461">
        <v>15</v>
      </c>
    </row>
    <row r="462" spans="14:15">
      <c r="N462" s="5">
        <v>0</v>
      </c>
      <c r="O462">
        <v>15</v>
      </c>
    </row>
    <row r="463" spans="14:15">
      <c r="N463" s="5">
        <v>0</v>
      </c>
      <c r="O463">
        <v>15</v>
      </c>
    </row>
    <row r="464" spans="14:15">
      <c r="N464" s="5">
        <v>0</v>
      </c>
      <c r="O464">
        <v>25</v>
      </c>
    </row>
    <row r="465" spans="14:15">
      <c r="N465" s="5">
        <v>0</v>
      </c>
      <c r="O465">
        <v>25</v>
      </c>
    </row>
    <row r="466" spans="14:15">
      <c r="N466" s="5">
        <v>0</v>
      </c>
      <c r="O466">
        <v>25</v>
      </c>
    </row>
    <row r="467" spans="14:15">
      <c r="N467" s="5">
        <v>0</v>
      </c>
      <c r="O467">
        <v>25</v>
      </c>
    </row>
    <row r="468" spans="14:15">
      <c r="N468" s="5">
        <v>0</v>
      </c>
      <c r="O468">
        <v>25</v>
      </c>
    </row>
    <row r="469" spans="14:15">
      <c r="N469" s="5">
        <v>0</v>
      </c>
      <c r="O469">
        <v>25</v>
      </c>
    </row>
    <row r="470" spans="14:15">
      <c r="N470" s="5">
        <v>0</v>
      </c>
      <c r="O470">
        <v>40</v>
      </c>
    </row>
    <row r="471" spans="14:15">
      <c r="N471" s="5">
        <v>0</v>
      </c>
      <c r="O471">
        <v>40</v>
      </c>
    </row>
    <row r="472" spans="14:15">
      <c r="N472" s="5">
        <v>0</v>
      </c>
      <c r="O472">
        <v>40</v>
      </c>
    </row>
    <row r="473" spans="14:15">
      <c r="N473" s="5">
        <v>0</v>
      </c>
      <c r="O473">
        <v>40</v>
      </c>
    </row>
    <row r="474" spans="14:15">
      <c r="N474" s="5">
        <v>0</v>
      </c>
      <c r="O474">
        <v>20</v>
      </c>
    </row>
    <row r="475" spans="14:15">
      <c r="N475" s="5">
        <v>0</v>
      </c>
      <c r="O475">
        <v>20</v>
      </c>
    </row>
    <row r="476" spans="14:15">
      <c r="N476" s="5">
        <v>0</v>
      </c>
      <c r="O476">
        <v>20</v>
      </c>
    </row>
    <row r="477" spans="14:15">
      <c r="N477" s="5">
        <v>0</v>
      </c>
      <c r="O477">
        <v>20</v>
      </c>
    </row>
    <row r="478" spans="14:15">
      <c r="N478" s="5">
        <v>0</v>
      </c>
      <c r="O478">
        <v>20</v>
      </c>
    </row>
    <row r="479" spans="14:15">
      <c r="N479" s="5">
        <v>0</v>
      </c>
      <c r="O479">
        <v>15</v>
      </c>
    </row>
    <row r="480" spans="14:15">
      <c r="N480" s="5">
        <v>0</v>
      </c>
      <c r="O480">
        <v>15</v>
      </c>
    </row>
    <row r="481" spans="14:15">
      <c r="N481" s="5">
        <v>0</v>
      </c>
      <c r="O481">
        <v>45</v>
      </c>
    </row>
    <row r="482" spans="14:15">
      <c r="N482" s="5">
        <v>0</v>
      </c>
      <c r="O482">
        <v>45</v>
      </c>
    </row>
    <row r="483" spans="14:15">
      <c r="N483" s="5">
        <v>0</v>
      </c>
      <c r="O483">
        <v>45</v>
      </c>
    </row>
    <row r="484" spans="14:15">
      <c r="N484" s="5">
        <v>0</v>
      </c>
      <c r="O484">
        <v>45</v>
      </c>
    </row>
    <row r="485" spans="14:15">
      <c r="N485" s="5">
        <v>0</v>
      </c>
      <c r="O485">
        <v>20</v>
      </c>
    </row>
    <row r="486" spans="14:15">
      <c r="N486" s="46">
        <v>0</v>
      </c>
      <c r="O486">
        <v>30</v>
      </c>
    </row>
    <row r="487" spans="14:15">
      <c r="N487" s="46">
        <v>0</v>
      </c>
      <c r="O487">
        <v>30</v>
      </c>
    </row>
    <row r="488" spans="14:15">
      <c r="N488" s="46">
        <v>0</v>
      </c>
      <c r="O488">
        <v>30</v>
      </c>
    </row>
    <row r="489" spans="14:15">
      <c r="N489" s="46">
        <v>0</v>
      </c>
      <c r="O489">
        <v>30</v>
      </c>
    </row>
    <row r="490" spans="14:15">
      <c r="N490" s="5">
        <v>0</v>
      </c>
      <c r="O490">
        <v>40</v>
      </c>
    </row>
    <row r="491" spans="14:15">
      <c r="N491" s="5">
        <v>0</v>
      </c>
      <c r="O491">
        <v>40</v>
      </c>
    </row>
    <row r="492" spans="14:15">
      <c r="N492" s="5">
        <v>0</v>
      </c>
      <c r="O492">
        <v>40</v>
      </c>
    </row>
    <row r="493" spans="14:15">
      <c r="N493" s="5">
        <v>0</v>
      </c>
      <c r="O493">
        <v>40</v>
      </c>
    </row>
    <row r="494" spans="14:15">
      <c r="N494" s="5">
        <v>0</v>
      </c>
      <c r="O494">
        <v>40</v>
      </c>
    </row>
    <row r="495" spans="14:15">
      <c r="N495" s="47">
        <v>0</v>
      </c>
      <c r="O495">
        <v>25</v>
      </c>
    </row>
    <row r="496" spans="14:15">
      <c r="N496" s="5">
        <v>0</v>
      </c>
      <c r="O496">
        <v>10</v>
      </c>
    </row>
    <row r="497" spans="14:15">
      <c r="N497" s="5">
        <v>0</v>
      </c>
      <c r="O497">
        <v>5</v>
      </c>
    </row>
    <row r="498" spans="14:15">
      <c r="N498" s="5">
        <v>0</v>
      </c>
      <c r="O498">
        <v>30</v>
      </c>
    </row>
    <row r="499" spans="14:15">
      <c r="N499" s="48">
        <v>0</v>
      </c>
      <c r="O499">
        <v>10</v>
      </c>
    </row>
    <row r="500" spans="14:15">
      <c r="N500" s="5">
        <v>0</v>
      </c>
      <c r="O500">
        <v>5</v>
      </c>
    </row>
    <row r="501" spans="14:15">
      <c r="N501" s="5">
        <v>0</v>
      </c>
      <c r="O501">
        <v>5</v>
      </c>
    </row>
    <row r="502" spans="14:15">
      <c r="N502" s="5">
        <v>0</v>
      </c>
      <c r="O502">
        <v>10</v>
      </c>
    </row>
    <row r="503" spans="14:15">
      <c r="N503" s="5">
        <v>0</v>
      </c>
      <c r="O503">
        <v>15</v>
      </c>
    </row>
    <row r="504" spans="14:15">
      <c r="N504" s="5">
        <v>0</v>
      </c>
      <c r="O504">
        <v>15</v>
      </c>
    </row>
    <row r="505" spans="14:15">
      <c r="N505" s="5">
        <v>0</v>
      </c>
      <c r="O505">
        <v>20</v>
      </c>
    </row>
    <row r="506" spans="14:15">
      <c r="N506" s="5">
        <v>0</v>
      </c>
      <c r="O506">
        <v>10</v>
      </c>
    </row>
    <row r="507" spans="14:15">
      <c r="N507" s="5">
        <v>0</v>
      </c>
      <c r="O507">
        <v>15</v>
      </c>
    </row>
    <row r="508" spans="14:15">
      <c r="N508" s="5">
        <v>0</v>
      </c>
      <c r="O508">
        <v>15</v>
      </c>
    </row>
    <row r="509" spans="14:15">
      <c r="N509" s="5">
        <v>0</v>
      </c>
      <c r="O509">
        <v>20</v>
      </c>
    </row>
    <row r="510" spans="14:15">
      <c r="N510" s="5">
        <v>0</v>
      </c>
      <c r="O510">
        <v>25</v>
      </c>
    </row>
    <row r="511" spans="14:15">
      <c r="N511" s="5">
        <v>0</v>
      </c>
      <c r="O511">
        <v>20</v>
      </c>
    </row>
    <row r="512" spans="14:15">
      <c r="N512" s="5">
        <v>0</v>
      </c>
      <c r="O512">
        <v>20</v>
      </c>
    </row>
    <row r="513" spans="14:15">
      <c r="N513" s="5">
        <v>0</v>
      </c>
      <c r="O513">
        <v>15</v>
      </c>
    </row>
    <row r="514" spans="14:15">
      <c r="N514" s="5">
        <v>0</v>
      </c>
      <c r="O514">
        <v>15</v>
      </c>
    </row>
    <row r="515" spans="14:15">
      <c r="N515" s="5">
        <v>0</v>
      </c>
      <c r="O515">
        <v>5</v>
      </c>
    </row>
    <row r="516" spans="14:15">
      <c r="N516" s="5">
        <v>0</v>
      </c>
      <c r="O516">
        <v>5</v>
      </c>
    </row>
    <row r="517" spans="14:15">
      <c r="N517" s="5">
        <v>0</v>
      </c>
      <c r="O517">
        <v>25</v>
      </c>
    </row>
    <row r="518" spans="14:15">
      <c r="N518" s="5">
        <v>0</v>
      </c>
      <c r="O518">
        <v>25</v>
      </c>
    </row>
    <row r="519" spans="14:15">
      <c r="N519" s="5">
        <v>0</v>
      </c>
      <c r="O519">
        <v>20</v>
      </c>
    </row>
    <row r="520" spans="14:15">
      <c r="N520" s="5">
        <v>0</v>
      </c>
      <c r="O520">
        <v>10</v>
      </c>
    </row>
    <row r="521" spans="14:15">
      <c r="N521" s="5">
        <v>0</v>
      </c>
      <c r="O521">
        <v>30</v>
      </c>
    </row>
    <row r="522" spans="14:15">
      <c r="N522" s="5">
        <v>0</v>
      </c>
      <c r="O522">
        <v>10</v>
      </c>
    </row>
    <row r="523" spans="14:15">
      <c r="N523" s="5">
        <v>0</v>
      </c>
      <c r="O523">
        <v>30</v>
      </c>
    </row>
    <row r="524" spans="14:15">
      <c r="N524" s="5">
        <v>0</v>
      </c>
      <c r="O524">
        <v>5</v>
      </c>
    </row>
    <row r="525" spans="14:15">
      <c r="N525" s="5">
        <v>0</v>
      </c>
      <c r="O525">
        <v>10</v>
      </c>
    </row>
    <row r="526" spans="14:15">
      <c r="N526" s="5">
        <v>0</v>
      </c>
      <c r="O526">
        <v>15</v>
      </c>
    </row>
    <row r="527" spans="14:15">
      <c r="N527" s="5">
        <v>0</v>
      </c>
      <c r="O527">
        <v>20</v>
      </c>
    </row>
    <row r="528" spans="14:15">
      <c r="N528" s="48">
        <v>0</v>
      </c>
      <c r="O528">
        <v>25</v>
      </c>
    </row>
    <row r="529" spans="14:15">
      <c r="N529" s="5">
        <v>0</v>
      </c>
      <c r="O529">
        <v>10</v>
      </c>
    </row>
    <row r="530" spans="14:15">
      <c r="N530" s="5">
        <v>0</v>
      </c>
      <c r="O530">
        <v>20</v>
      </c>
    </row>
    <row r="531" spans="14:15">
      <c r="N531" s="5">
        <v>0</v>
      </c>
      <c r="O531">
        <v>25</v>
      </c>
    </row>
    <row r="532" spans="14:15">
      <c r="N532" s="5">
        <v>0</v>
      </c>
      <c r="O532">
        <v>30</v>
      </c>
    </row>
    <row r="533" spans="14:15">
      <c r="N533" s="48">
        <v>0</v>
      </c>
      <c r="O533">
        <v>20</v>
      </c>
    </row>
    <row r="534" spans="14:15">
      <c r="N534" s="5">
        <v>0</v>
      </c>
      <c r="O534">
        <v>30</v>
      </c>
    </row>
    <row r="535" spans="14:15">
      <c r="N535" s="5">
        <v>0</v>
      </c>
      <c r="O535">
        <v>40</v>
      </c>
    </row>
    <row r="536" spans="14:15">
      <c r="N536" s="5">
        <v>0</v>
      </c>
      <c r="O536">
        <v>50</v>
      </c>
    </row>
    <row r="537" spans="14:15">
      <c r="N537" s="5">
        <v>0</v>
      </c>
      <c r="O537">
        <v>35</v>
      </c>
    </row>
    <row r="538" spans="14:15">
      <c r="N538" s="5">
        <v>0</v>
      </c>
      <c r="O538">
        <v>45</v>
      </c>
    </row>
    <row r="539" spans="14:15">
      <c r="N539" s="5">
        <v>0</v>
      </c>
      <c r="O539">
        <v>30</v>
      </c>
    </row>
    <row r="540" spans="14:15">
      <c r="N540" s="5">
        <v>0</v>
      </c>
      <c r="O540">
        <v>40</v>
      </c>
    </row>
    <row r="541" spans="14:15">
      <c r="N541" s="5">
        <v>0</v>
      </c>
      <c r="O541">
        <v>50</v>
      </c>
    </row>
    <row r="542" spans="14:15">
      <c r="N542" s="5">
        <v>0</v>
      </c>
      <c r="O542">
        <v>35</v>
      </c>
    </row>
    <row r="543" spans="14:15">
      <c r="N543" s="48">
        <v>0</v>
      </c>
      <c r="O543">
        <v>45</v>
      </c>
    </row>
    <row r="544" spans="14:15">
      <c r="N544" s="5">
        <v>0</v>
      </c>
      <c r="O544">
        <v>15</v>
      </c>
    </row>
    <row r="545" spans="14:15">
      <c r="N545" s="5">
        <v>0</v>
      </c>
      <c r="O545">
        <v>25</v>
      </c>
    </row>
    <row r="546" spans="14:15">
      <c r="N546" s="5">
        <v>0</v>
      </c>
      <c r="O546">
        <v>35</v>
      </c>
    </row>
    <row r="547" spans="14:15">
      <c r="N547" s="5">
        <v>0</v>
      </c>
      <c r="O547">
        <v>45</v>
      </c>
    </row>
    <row r="548" spans="14:15">
      <c r="N548" s="5">
        <v>0</v>
      </c>
      <c r="O548">
        <v>15</v>
      </c>
    </row>
    <row r="549" spans="14:15">
      <c r="N549" s="5">
        <v>0</v>
      </c>
      <c r="O549">
        <v>25</v>
      </c>
    </row>
    <row r="550" spans="14:15">
      <c r="N550" s="5">
        <v>0</v>
      </c>
      <c r="O550">
        <v>35</v>
      </c>
    </row>
    <row r="551" spans="14:15">
      <c r="N551" s="5">
        <v>0</v>
      </c>
      <c r="O551">
        <v>45</v>
      </c>
    </row>
    <row r="552" spans="14:15">
      <c r="N552" s="5">
        <v>0</v>
      </c>
      <c r="O552">
        <v>20</v>
      </c>
    </row>
    <row r="553" spans="14:15">
      <c r="N553" s="5">
        <v>0</v>
      </c>
      <c r="O553">
        <v>30</v>
      </c>
    </row>
    <row r="554" spans="14:15">
      <c r="N554" s="5">
        <v>0</v>
      </c>
      <c r="O554">
        <v>40</v>
      </c>
    </row>
    <row r="555" spans="14:15">
      <c r="N555" s="5">
        <v>0</v>
      </c>
      <c r="O555">
        <v>50</v>
      </c>
    </row>
    <row r="556" spans="14:15">
      <c r="N556" s="5">
        <v>0</v>
      </c>
      <c r="O556">
        <v>25</v>
      </c>
    </row>
    <row r="557" spans="14:15">
      <c r="N557" s="5">
        <v>0</v>
      </c>
      <c r="O557">
        <v>35</v>
      </c>
    </row>
    <row r="558" spans="14:15">
      <c r="N558" s="5">
        <v>0</v>
      </c>
      <c r="O558">
        <v>45</v>
      </c>
    </row>
    <row r="559" spans="14:15">
      <c r="N559" s="5">
        <v>0</v>
      </c>
      <c r="O559">
        <v>20</v>
      </c>
    </row>
    <row r="560" spans="14:15">
      <c r="N560" s="5">
        <v>0</v>
      </c>
      <c r="O560">
        <v>30</v>
      </c>
    </row>
    <row r="561" spans="14:15">
      <c r="N561" s="5">
        <v>0</v>
      </c>
      <c r="O561">
        <v>40</v>
      </c>
    </row>
    <row r="562" spans="14:15">
      <c r="N562" s="5">
        <v>0</v>
      </c>
      <c r="O562">
        <v>50</v>
      </c>
    </row>
    <row r="563" spans="14:15">
      <c r="N563" s="5">
        <v>0</v>
      </c>
      <c r="O563">
        <v>25</v>
      </c>
    </row>
    <row r="564" spans="14:15">
      <c r="N564" s="5">
        <v>0</v>
      </c>
      <c r="O564">
        <v>35</v>
      </c>
    </row>
    <row r="565" spans="14:15">
      <c r="N565" s="5">
        <v>0</v>
      </c>
      <c r="O565">
        <v>45</v>
      </c>
    </row>
    <row r="566" spans="14:15">
      <c r="N566" s="5">
        <v>0</v>
      </c>
      <c r="O566">
        <v>25</v>
      </c>
    </row>
    <row r="567" spans="14:15">
      <c r="N567" s="5">
        <v>0</v>
      </c>
      <c r="O567">
        <v>35</v>
      </c>
    </row>
    <row r="568" spans="14:15">
      <c r="N568" s="5">
        <v>0</v>
      </c>
      <c r="O568">
        <v>45</v>
      </c>
    </row>
    <row r="569" spans="14:15">
      <c r="N569" s="5">
        <v>0</v>
      </c>
      <c r="O569">
        <v>30</v>
      </c>
    </row>
    <row r="570" spans="14:15">
      <c r="N570" s="5">
        <v>0</v>
      </c>
      <c r="O570">
        <v>40</v>
      </c>
    </row>
    <row r="571" spans="14:15">
      <c r="N571" s="5">
        <v>0</v>
      </c>
      <c r="O571">
        <v>50</v>
      </c>
    </row>
    <row r="572" spans="14:15">
      <c r="N572" s="5">
        <v>0</v>
      </c>
      <c r="O572">
        <v>25</v>
      </c>
    </row>
    <row r="573" spans="14:15">
      <c r="N573" s="5">
        <v>0</v>
      </c>
      <c r="O573">
        <v>35</v>
      </c>
    </row>
    <row r="574" spans="14:15">
      <c r="N574" s="5">
        <v>0</v>
      </c>
      <c r="O574">
        <v>45</v>
      </c>
    </row>
    <row r="575" spans="14:15">
      <c r="N575" s="5">
        <v>0</v>
      </c>
      <c r="O575">
        <v>15</v>
      </c>
    </row>
    <row r="576" spans="14:15">
      <c r="N576" s="5">
        <v>0</v>
      </c>
      <c r="O576">
        <v>25</v>
      </c>
    </row>
    <row r="577" spans="14:15">
      <c r="N577" s="5">
        <v>0</v>
      </c>
      <c r="O577">
        <v>35</v>
      </c>
    </row>
    <row r="578" spans="14:15">
      <c r="N578" s="5">
        <v>0</v>
      </c>
      <c r="O578">
        <v>45</v>
      </c>
    </row>
    <row r="579" spans="14:15">
      <c r="N579" s="5">
        <v>0</v>
      </c>
      <c r="O579">
        <v>15</v>
      </c>
    </row>
    <row r="580" spans="14:15">
      <c r="N580" s="5">
        <v>0</v>
      </c>
      <c r="O580">
        <v>25</v>
      </c>
    </row>
    <row r="581" spans="14:15">
      <c r="N581" s="5">
        <v>0</v>
      </c>
      <c r="O581">
        <v>35</v>
      </c>
    </row>
    <row r="582" spans="14:15">
      <c r="N582" s="5">
        <v>0</v>
      </c>
      <c r="O582">
        <v>45</v>
      </c>
    </row>
    <row r="583" spans="14:15">
      <c r="N583" s="5">
        <v>0</v>
      </c>
      <c r="O583">
        <v>35</v>
      </c>
    </row>
    <row r="584" spans="14:15">
      <c r="N584" s="5">
        <v>0</v>
      </c>
      <c r="O584">
        <v>45</v>
      </c>
    </row>
    <row r="585" spans="14:15">
      <c r="N585" s="5">
        <v>0</v>
      </c>
      <c r="O585">
        <v>25</v>
      </c>
    </row>
    <row r="586" spans="14:15">
      <c r="N586" s="5">
        <v>0</v>
      </c>
      <c r="O586">
        <v>35</v>
      </c>
    </row>
    <row r="587" spans="14:15">
      <c r="N587" s="5">
        <v>0</v>
      </c>
      <c r="O587">
        <v>45</v>
      </c>
    </row>
    <row r="588" spans="14:15">
      <c r="N588" s="5">
        <v>0</v>
      </c>
      <c r="O588">
        <v>30</v>
      </c>
    </row>
    <row r="589" spans="14:15">
      <c r="N589" s="5">
        <v>0</v>
      </c>
      <c r="O589">
        <v>40</v>
      </c>
    </row>
    <row r="590" spans="14:15">
      <c r="N590" s="5">
        <v>0</v>
      </c>
      <c r="O590">
        <v>50</v>
      </c>
    </row>
    <row r="591" spans="14:15">
      <c r="N591" s="5">
        <v>0</v>
      </c>
      <c r="O591">
        <v>20</v>
      </c>
    </row>
    <row r="592" spans="14:15">
      <c r="N592" s="5">
        <v>0</v>
      </c>
      <c r="O592">
        <v>30</v>
      </c>
    </row>
    <row r="593" spans="14:15">
      <c r="N593" s="5">
        <v>0</v>
      </c>
      <c r="O593">
        <v>40</v>
      </c>
    </row>
    <row r="594" spans="14:15">
      <c r="N594" s="5">
        <v>0</v>
      </c>
      <c r="O594">
        <v>50</v>
      </c>
    </row>
    <row r="595" spans="14:15">
      <c r="N595" s="5">
        <v>0</v>
      </c>
      <c r="O595">
        <v>20</v>
      </c>
    </row>
    <row r="596" spans="14:15">
      <c r="N596" s="5">
        <v>0</v>
      </c>
      <c r="O596">
        <v>30</v>
      </c>
    </row>
    <row r="597" spans="14:15">
      <c r="N597" s="5">
        <v>0</v>
      </c>
      <c r="O597">
        <v>40</v>
      </c>
    </row>
    <row r="598" spans="14:15">
      <c r="N598" s="5">
        <v>0</v>
      </c>
      <c r="O598">
        <v>50</v>
      </c>
    </row>
    <row r="599" spans="14:15">
      <c r="N599" s="5">
        <v>0</v>
      </c>
      <c r="O599">
        <v>40</v>
      </c>
    </row>
    <row r="600" spans="14:15">
      <c r="N600" s="5">
        <v>0</v>
      </c>
      <c r="O600">
        <v>50</v>
      </c>
    </row>
    <row r="601" spans="14:15">
      <c r="N601" s="48">
        <v>0</v>
      </c>
      <c r="O601">
        <v>30</v>
      </c>
    </row>
    <row r="602" spans="14:15">
      <c r="N602" s="48">
        <v>0</v>
      </c>
      <c r="O602">
        <v>40</v>
      </c>
    </row>
    <row r="603" spans="14:15">
      <c r="N603" s="48">
        <v>0</v>
      </c>
      <c r="O603">
        <v>50</v>
      </c>
    </row>
    <row r="604" spans="14:15">
      <c r="N604" s="49">
        <v>0</v>
      </c>
      <c r="O604">
        <v>10</v>
      </c>
    </row>
    <row r="605" spans="14:15">
      <c r="N605" s="49">
        <v>0</v>
      </c>
      <c r="O605">
        <v>20</v>
      </c>
    </row>
    <row r="606" spans="14:15">
      <c r="N606" s="5">
        <v>0</v>
      </c>
      <c r="O606">
        <v>30</v>
      </c>
    </row>
    <row r="607" spans="14:15">
      <c r="N607" s="5">
        <v>0</v>
      </c>
      <c r="O607">
        <v>40</v>
      </c>
    </row>
    <row r="608" spans="14:15">
      <c r="N608" s="49">
        <v>0</v>
      </c>
      <c r="O608">
        <v>35</v>
      </c>
    </row>
    <row r="609" spans="14:15">
      <c r="N609" s="49">
        <v>0</v>
      </c>
      <c r="O609">
        <v>45</v>
      </c>
    </row>
    <row r="610" spans="14:15">
      <c r="N610" s="5">
        <v>0</v>
      </c>
      <c r="O610">
        <v>20</v>
      </c>
    </row>
    <row r="611" spans="14:15">
      <c r="N611" s="5">
        <v>0</v>
      </c>
      <c r="O611">
        <v>30</v>
      </c>
    </row>
    <row r="612" spans="14:15">
      <c r="N612" s="5">
        <v>0</v>
      </c>
      <c r="O612">
        <v>40</v>
      </c>
    </row>
    <row r="613" spans="14:15">
      <c r="N613" s="48">
        <v>0</v>
      </c>
      <c r="O613">
        <v>50</v>
      </c>
    </row>
    <row r="614" spans="14:15">
      <c r="N614" s="46">
        <v>0</v>
      </c>
      <c r="O614">
        <v>35</v>
      </c>
    </row>
    <row r="615" spans="14:15">
      <c r="N615" s="5">
        <v>0</v>
      </c>
      <c r="O615">
        <v>35</v>
      </c>
    </row>
    <row r="616" spans="14:15">
      <c r="N616" s="5">
        <v>0</v>
      </c>
      <c r="O616">
        <v>35</v>
      </c>
    </row>
    <row r="617" spans="14:15">
      <c r="N617" s="5">
        <v>0</v>
      </c>
      <c r="O617">
        <v>35</v>
      </c>
    </row>
    <row r="618" spans="14:15">
      <c r="N618" s="5">
        <v>0</v>
      </c>
      <c r="O618">
        <v>35</v>
      </c>
    </row>
    <row r="619" spans="14:15">
      <c r="N619" s="5">
        <v>0</v>
      </c>
      <c r="O619">
        <v>45</v>
      </c>
    </row>
    <row r="620" spans="14:15">
      <c r="N620" s="5">
        <v>0</v>
      </c>
      <c r="O620">
        <v>45</v>
      </c>
    </row>
    <row r="621" spans="14:15">
      <c r="N621" s="5">
        <v>0</v>
      </c>
      <c r="O621">
        <v>45</v>
      </c>
    </row>
    <row r="622" spans="14:15">
      <c r="N622" s="5">
        <v>0</v>
      </c>
      <c r="O622">
        <v>45</v>
      </c>
    </row>
    <row r="623" spans="14:15">
      <c r="N623" s="5">
        <v>0</v>
      </c>
      <c r="O623">
        <v>45</v>
      </c>
    </row>
    <row r="624" spans="14:15">
      <c r="N624" s="5">
        <v>0</v>
      </c>
      <c r="O624">
        <v>20</v>
      </c>
    </row>
    <row r="625" spans="14:15">
      <c r="N625" s="5">
        <v>0</v>
      </c>
      <c r="O625">
        <v>20</v>
      </c>
    </row>
    <row r="626" spans="14:15">
      <c r="N626" s="5">
        <v>0</v>
      </c>
      <c r="O626">
        <v>20</v>
      </c>
    </row>
    <row r="627" spans="14:15">
      <c r="N627" s="5">
        <v>0</v>
      </c>
      <c r="O627">
        <v>20</v>
      </c>
    </row>
    <row r="628" spans="14:15">
      <c r="N628" s="5">
        <v>0</v>
      </c>
      <c r="O628">
        <v>20</v>
      </c>
    </row>
    <row r="629" spans="14:15">
      <c r="N629" s="5">
        <v>0</v>
      </c>
      <c r="O629">
        <v>10</v>
      </c>
    </row>
    <row r="630" spans="14:15">
      <c r="N630" s="5">
        <v>0</v>
      </c>
      <c r="O630">
        <v>10</v>
      </c>
    </row>
    <row r="631" spans="14:15">
      <c r="N631" s="5">
        <v>0</v>
      </c>
      <c r="O631">
        <v>10</v>
      </c>
    </row>
    <row r="632" spans="14:15">
      <c r="N632" s="5">
        <v>0</v>
      </c>
      <c r="O632">
        <v>10</v>
      </c>
    </row>
    <row r="633" spans="14:15">
      <c r="N633" s="5">
        <v>0</v>
      </c>
      <c r="O633">
        <v>10</v>
      </c>
    </row>
    <row r="634" spans="14:15">
      <c r="N634" s="5">
        <v>0</v>
      </c>
      <c r="O634">
        <v>10</v>
      </c>
    </row>
    <row r="635" spans="14:15">
      <c r="N635" s="5">
        <v>0</v>
      </c>
      <c r="O635">
        <v>10</v>
      </c>
    </row>
    <row r="636" spans="14:15">
      <c r="N636" s="5">
        <v>0</v>
      </c>
      <c r="O636">
        <v>40</v>
      </c>
    </row>
    <row r="637" spans="14:15">
      <c r="N637" s="5">
        <v>0</v>
      </c>
      <c r="O637">
        <v>40</v>
      </c>
    </row>
    <row r="638" spans="14:15">
      <c r="N638" s="5">
        <v>0</v>
      </c>
      <c r="O638">
        <v>40</v>
      </c>
    </row>
    <row r="639" spans="14:15">
      <c r="N639" s="5">
        <v>0</v>
      </c>
      <c r="O639">
        <v>40</v>
      </c>
    </row>
    <row r="640" spans="14:15">
      <c r="N640" s="5">
        <v>0</v>
      </c>
      <c r="O640">
        <v>40</v>
      </c>
    </row>
    <row r="641" spans="14:15">
      <c r="N641" s="5">
        <v>50101</v>
      </c>
      <c r="O641">
        <v>10</v>
      </c>
    </row>
    <row r="642" spans="14:15">
      <c r="N642" s="5">
        <v>50102</v>
      </c>
      <c r="O642">
        <v>10</v>
      </c>
    </row>
    <row r="643" spans="14:15">
      <c r="N643" s="5">
        <v>50103</v>
      </c>
      <c r="O643">
        <v>10</v>
      </c>
    </row>
    <row r="644" spans="14:15">
      <c r="N644" s="5">
        <v>50103</v>
      </c>
      <c r="O644">
        <v>20</v>
      </c>
    </row>
    <row r="645" spans="14:15">
      <c r="N645" s="5">
        <v>50103</v>
      </c>
      <c r="O645">
        <v>30</v>
      </c>
    </row>
    <row r="646" spans="14:15">
      <c r="N646" s="5">
        <v>50103</v>
      </c>
      <c r="O646">
        <v>40</v>
      </c>
    </row>
    <row r="647" spans="14:15">
      <c r="N647" s="5">
        <v>50103</v>
      </c>
      <c r="O647">
        <v>50</v>
      </c>
    </row>
    <row r="648" spans="14:15">
      <c r="N648" s="5">
        <v>50104</v>
      </c>
      <c r="O648">
        <v>30</v>
      </c>
    </row>
    <row r="649" spans="14:15">
      <c r="N649" s="5">
        <v>50105</v>
      </c>
      <c r="O649">
        <v>10</v>
      </c>
    </row>
    <row r="650" spans="14:15">
      <c r="N650" s="5">
        <v>50105</v>
      </c>
      <c r="O650">
        <v>20</v>
      </c>
    </row>
    <row r="651" spans="14:15">
      <c r="N651" s="5">
        <v>50105</v>
      </c>
      <c r="O651">
        <v>30</v>
      </c>
    </row>
    <row r="652" spans="14:15">
      <c r="N652" s="5">
        <v>50105</v>
      </c>
      <c r="O652">
        <v>40</v>
      </c>
    </row>
    <row r="653" spans="14:15">
      <c r="N653" s="5">
        <v>50105</v>
      </c>
      <c r="O653">
        <v>50</v>
      </c>
    </row>
    <row r="654" spans="14:15">
      <c r="N654" s="5">
        <v>50106</v>
      </c>
      <c r="O654">
        <v>10</v>
      </c>
    </row>
    <row r="655" spans="14:15">
      <c r="N655" s="5">
        <v>50106</v>
      </c>
      <c r="O655">
        <v>20</v>
      </c>
    </row>
    <row r="656" spans="14:15">
      <c r="N656" s="5">
        <v>50106</v>
      </c>
      <c r="O656">
        <v>30</v>
      </c>
    </row>
    <row r="657" spans="14:15">
      <c r="N657" s="5">
        <v>50106</v>
      </c>
      <c r="O657">
        <v>40</v>
      </c>
    </row>
    <row r="658" spans="14:15">
      <c r="N658" s="5">
        <v>50106</v>
      </c>
      <c r="O658">
        <v>50</v>
      </c>
    </row>
    <row r="659" spans="14:15">
      <c r="N659" s="5">
        <v>50107</v>
      </c>
      <c r="O659">
        <v>10</v>
      </c>
    </row>
    <row r="660" spans="14:15">
      <c r="N660" s="5">
        <v>50107</v>
      </c>
      <c r="O660">
        <v>20</v>
      </c>
    </row>
    <row r="661" spans="14:15">
      <c r="N661" s="5">
        <v>50107</v>
      </c>
      <c r="O661">
        <v>30</v>
      </c>
    </row>
    <row r="662" spans="14:15">
      <c r="N662" s="5">
        <v>50107</v>
      </c>
      <c r="O662">
        <v>40</v>
      </c>
    </row>
    <row r="663" spans="14:15">
      <c r="N663" s="5">
        <v>50107</v>
      </c>
      <c r="O663">
        <v>50</v>
      </c>
    </row>
    <row r="664" spans="14:15">
      <c r="N664" s="5">
        <v>50108</v>
      </c>
      <c r="O664">
        <v>10</v>
      </c>
    </row>
    <row r="665" spans="14:15">
      <c r="N665" s="5">
        <v>50108</v>
      </c>
      <c r="O665">
        <v>20</v>
      </c>
    </row>
    <row r="666" spans="14:15">
      <c r="N666" s="5">
        <v>50108</v>
      </c>
      <c r="O666">
        <v>30</v>
      </c>
    </row>
    <row r="667" spans="14:15">
      <c r="N667" s="5">
        <v>50108</v>
      </c>
      <c r="O667">
        <v>40</v>
      </c>
    </row>
    <row r="668" spans="14:15">
      <c r="N668" s="5">
        <v>50109</v>
      </c>
      <c r="O668">
        <v>10</v>
      </c>
    </row>
    <row r="669" spans="14:15">
      <c r="N669" s="5">
        <v>0</v>
      </c>
      <c r="O669">
        <v>10</v>
      </c>
    </row>
    <row r="670" spans="14:15">
      <c r="N670" s="5">
        <v>0</v>
      </c>
      <c r="O670">
        <v>20</v>
      </c>
    </row>
    <row r="671" spans="14:15">
      <c r="N671" s="5">
        <v>0</v>
      </c>
      <c r="O671">
        <v>30</v>
      </c>
    </row>
    <row r="672" spans="14:15">
      <c r="N672" s="5">
        <v>0</v>
      </c>
      <c r="O672">
        <v>40</v>
      </c>
    </row>
    <row r="673" spans="14:15">
      <c r="N673" s="5">
        <v>0</v>
      </c>
      <c r="O673">
        <v>50</v>
      </c>
    </row>
    <row r="674" spans="14:15">
      <c r="N674" s="5">
        <v>50111</v>
      </c>
      <c r="O674">
        <v>10</v>
      </c>
    </row>
    <row r="675" spans="14:15">
      <c r="N675" s="5">
        <v>50111</v>
      </c>
      <c r="O675">
        <v>20</v>
      </c>
    </row>
    <row r="676" spans="14:15">
      <c r="N676" s="5">
        <v>50111</v>
      </c>
      <c r="O676">
        <v>30</v>
      </c>
    </row>
    <row r="677" spans="14:15">
      <c r="N677" s="5">
        <v>50111</v>
      </c>
      <c r="O677">
        <v>40</v>
      </c>
    </row>
    <row r="678" spans="14:15">
      <c r="N678" s="5">
        <v>50111</v>
      </c>
      <c r="O678">
        <v>50</v>
      </c>
    </row>
    <row r="679" spans="14:15">
      <c r="N679" s="5">
        <v>50112</v>
      </c>
      <c r="O679">
        <v>20</v>
      </c>
    </row>
    <row r="680" spans="14:15">
      <c r="N680" s="5">
        <v>0</v>
      </c>
      <c r="O680">
        <v>10</v>
      </c>
    </row>
    <row r="681" spans="14:15">
      <c r="N681" s="5">
        <v>0</v>
      </c>
      <c r="O681">
        <v>20</v>
      </c>
    </row>
    <row r="682" spans="14:15">
      <c r="N682" s="5">
        <v>0</v>
      </c>
      <c r="O682">
        <v>30</v>
      </c>
    </row>
    <row r="683" spans="14:15">
      <c r="N683" s="5">
        <v>0</v>
      </c>
      <c r="O683">
        <v>40</v>
      </c>
    </row>
    <row r="684" spans="14:15">
      <c r="N684" s="5">
        <v>0</v>
      </c>
      <c r="O684">
        <v>50</v>
      </c>
    </row>
    <row r="685" spans="14:15">
      <c r="N685" s="5">
        <v>50114</v>
      </c>
      <c r="O685">
        <v>35</v>
      </c>
    </row>
    <row r="686" spans="14:15">
      <c r="N686" s="5">
        <v>50115</v>
      </c>
      <c r="O686">
        <v>25</v>
      </c>
    </row>
    <row r="687" spans="14:15">
      <c r="N687" s="5">
        <v>50116</v>
      </c>
      <c r="O687">
        <v>10</v>
      </c>
    </row>
    <row r="688" spans="14:15">
      <c r="N688" s="5">
        <v>50116</v>
      </c>
      <c r="O688">
        <v>20</v>
      </c>
    </row>
    <row r="689" spans="14:15">
      <c r="N689" s="5">
        <v>50116</v>
      </c>
      <c r="O689">
        <v>30</v>
      </c>
    </row>
    <row r="690" spans="14:15">
      <c r="N690" s="5">
        <v>50116</v>
      </c>
      <c r="O690">
        <v>40</v>
      </c>
    </row>
    <row r="691" spans="14:15">
      <c r="N691" s="5">
        <v>50116</v>
      </c>
      <c r="O691">
        <v>50</v>
      </c>
    </row>
    <row r="692" spans="14:15">
      <c r="N692" s="25">
        <v>20228</v>
      </c>
      <c r="O692">
        <v>10</v>
      </c>
    </row>
    <row r="693" spans="14:15">
      <c r="N693" s="25">
        <v>20228</v>
      </c>
      <c r="O693">
        <v>20</v>
      </c>
    </row>
    <row r="694" spans="14:15">
      <c r="N694" s="25">
        <v>20228</v>
      </c>
      <c r="O694">
        <v>30</v>
      </c>
    </row>
    <row r="695" spans="14:15">
      <c r="N695" s="25">
        <v>20228</v>
      </c>
      <c r="O695">
        <v>40</v>
      </c>
    </row>
    <row r="696" spans="14:15">
      <c r="N696" s="25">
        <v>20229</v>
      </c>
      <c r="O696">
        <v>10</v>
      </c>
    </row>
    <row r="697" spans="14:15">
      <c r="N697" s="25">
        <v>20229</v>
      </c>
      <c r="O697">
        <v>20</v>
      </c>
    </row>
    <row r="698" spans="14:15">
      <c r="N698" s="25">
        <v>20229</v>
      </c>
      <c r="O698">
        <v>30</v>
      </c>
    </row>
    <row r="699" spans="14:15">
      <c r="N699" s="25">
        <v>20229</v>
      </c>
      <c r="O699">
        <v>40</v>
      </c>
    </row>
    <row r="700" spans="14:15">
      <c r="N700" s="5">
        <v>50118</v>
      </c>
      <c r="O700">
        <v>10</v>
      </c>
    </row>
    <row r="701" spans="14:15">
      <c r="N701" s="5">
        <v>50118</v>
      </c>
      <c r="O701">
        <v>20</v>
      </c>
    </row>
    <row r="702" spans="14:15">
      <c r="N702" s="5">
        <v>50118</v>
      </c>
      <c r="O702">
        <v>30</v>
      </c>
    </row>
    <row r="703" spans="14:15">
      <c r="N703" s="5">
        <v>50118</v>
      </c>
      <c r="O703">
        <v>40</v>
      </c>
    </row>
    <row r="704" spans="14:15">
      <c r="N704" s="5">
        <v>50119</v>
      </c>
      <c r="O704">
        <v>5</v>
      </c>
    </row>
    <row r="705" spans="14:15">
      <c r="N705" s="5">
        <v>50119</v>
      </c>
      <c r="O705">
        <v>15</v>
      </c>
    </row>
    <row r="706" spans="14:15">
      <c r="N706" s="5">
        <v>50119</v>
      </c>
      <c r="O706">
        <v>25</v>
      </c>
    </row>
    <row r="707" spans="14:15">
      <c r="N707" s="5">
        <v>50119</v>
      </c>
      <c r="O707">
        <v>35</v>
      </c>
    </row>
    <row r="708" spans="14:15">
      <c r="N708" s="5">
        <v>50120</v>
      </c>
      <c r="O708">
        <v>10</v>
      </c>
    </row>
    <row r="709" spans="14:15">
      <c r="N709" s="5">
        <v>50120</v>
      </c>
      <c r="O709">
        <v>20</v>
      </c>
    </row>
    <row r="710" spans="14:15">
      <c r="N710" s="5">
        <v>50120</v>
      </c>
      <c r="O710">
        <v>30</v>
      </c>
    </row>
    <row r="711" spans="14:15">
      <c r="N711" s="5">
        <v>50120</v>
      </c>
      <c r="O711">
        <v>40</v>
      </c>
    </row>
    <row r="712" spans="14:15">
      <c r="N712" s="5">
        <v>0</v>
      </c>
      <c r="O712">
        <v>5</v>
      </c>
    </row>
    <row r="713" spans="14:15">
      <c r="N713" s="5">
        <v>0</v>
      </c>
      <c r="O713">
        <v>15</v>
      </c>
    </row>
    <row r="714" spans="14:15">
      <c r="N714" s="5">
        <v>0</v>
      </c>
      <c r="O714">
        <v>25</v>
      </c>
    </row>
    <row r="715" spans="14:15">
      <c r="N715" s="5">
        <v>0</v>
      </c>
      <c r="O715">
        <v>35</v>
      </c>
    </row>
    <row r="716" spans="14:15">
      <c r="N716" s="5">
        <v>0</v>
      </c>
      <c r="O716" t="e">
        <v>#N/A</v>
      </c>
    </row>
    <row r="717" spans="14:15">
      <c r="N717" s="5">
        <v>0</v>
      </c>
      <c r="O717" t="e">
        <v>#N/A</v>
      </c>
    </row>
    <row r="718" spans="14:15">
      <c r="N718" s="5">
        <v>0</v>
      </c>
      <c r="O718" t="e">
        <v>#N/A</v>
      </c>
    </row>
    <row r="719" spans="14:15">
      <c r="N719" s="5">
        <v>0</v>
      </c>
      <c r="O719" t="e">
        <v>#N/A</v>
      </c>
    </row>
    <row r="720" spans="14:15">
      <c r="N720" s="5">
        <v>0</v>
      </c>
      <c r="O720" t="e">
        <v>#N/A</v>
      </c>
    </row>
    <row r="721" spans="14:15">
      <c r="N721" s="5">
        <v>0</v>
      </c>
      <c r="O721" t="e">
        <v>#N/A</v>
      </c>
    </row>
    <row r="722" spans="14:15">
      <c r="N722" s="5">
        <v>0</v>
      </c>
      <c r="O722" t="e">
        <v>#N/A</v>
      </c>
    </row>
    <row r="723" spans="14:15">
      <c r="N723" s="5">
        <v>0</v>
      </c>
      <c r="O723" t="e">
        <v>#N/A</v>
      </c>
    </row>
    <row r="724" spans="14:15">
      <c r="N724" s="5">
        <v>0</v>
      </c>
      <c r="O724" t="e">
        <v>#N/A</v>
      </c>
    </row>
    <row r="725" spans="14:15">
      <c r="N725" s="5">
        <v>0</v>
      </c>
      <c r="O725" t="e">
        <v>#N/A</v>
      </c>
    </row>
    <row r="726" spans="14:15">
      <c r="N726" s="5">
        <v>0</v>
      </c>
      <c r="O726" t="e">
        <v>#N/A</v>
      </c>
    </row>
    <row r="727" spans="14:15">
      <c r="N727" s="5">
        <v>0</v>
      </c>
      <c r="O727" t="e">
        <v>#N/A</v>
      </c>
    </row>
    <row r="728" spans="14:15">
      <c r="N728" s="5">
        <v>0</v>
      </c>
      <c r="O728" t="e">
        <v>#N/A</v>
      </c>
    </row>
    <row r="729" spans="14:15">
      <c r="N729" s="5">
        <v>0</v>
      </c>
      <c r="O729" t="e">
        <v>#N/A</v>
      </c>
    </row>
    <row r="730" spans="14:15">
      <c r="N730" s="5">
        <v>0</v>
      </c>
      <c r="O730" t="e">
        <v>#N/A</v>
      </c>
    </row>
    <row r="731" spans="14:15">
      <c r="N731" s="5">
        <v>0</v>
      </c>
      <c r="O731" t="e">
        <v>#N/A</v>
      </c>
    </row>
    <row r="732" spans="14:15">
      <c r="N732" s="5">
        <v>0</v>
      </c>
      <c r="O732" t="e">
        <v>#N/A</v>
      </c>
    </row>
    <row r="733" spans="14:15">
      <c r="N733" s="5">
        <v>0</v>
      </c>
      <c r="O733" t="e">
        <v>#N/A</v>
      </c>
    </row>
    <row r="734" spans="14:15">
      <c r="N734" s="5">
        <v>0</v>
      </c>
      <c r="O734" t="e">
        <v>#N/A</v>
      </c>
    </row>
    <row r="735" spans="14:15">
      <c r="N735" s="5">
        <v>0</v>
      </c>
      <c r="O735" t="e">
        <v>#N/A</v>
      </c>
    </row>
    <row r="736" spans="14:15">
      <c r="N736" s="5">
        <v>0</v>
      </c>
      <c r="O736" t="e">
        <v>#N/A</v>
      </c>
    </row>
    <row r="737" spans="14:15">
      <c r="N737" s="5">
        <v>0</v>
      </c>
      <c r="O737" t="e">
        <v>#N/A</v>
      </c>
    </row>
    <row r="738" spans="14:15">
      <c r="N738" s="5">
        <v>0</v>
      </c>
      <c r="O738" t="e">
        <v>#N/A</v>
      </c>
    </row>
    <row r="739" spans="14:15">
      <c r="N739" s="5">
        <v>0</v>
      </c>
      <c r="O739" t="e">
        <v>#N/A</v>
      </c>
    </row>
    <row r="740" spans="14:15">
      <c r="N740" s="5">
        <v>0</v>
      </c>
      <c r="O740" t="e">
        <v>#N/A</v>
      </c>
    </row>
    <row r="741" spans="14:15">
      <c r="N741" s="5">
        <v>0</v>
      </c>
      <c r="O741" t="e">
        <v>#N/A</v>
      </c>
    </row>
    <row r="742" spans="14:15">
      <c r="N742" s="5">
        <v>0</v>
      </c>
      <c r="O742" t="e">
        <v>#N/A</v>
      </c>
    </row>
    <row r="743" spans="14:15">
      <c r="N743" s="5">
        <v>0</v>
      </c>
      <c r="O743" t="e">
        <v>#N/A</v>
      </c>
    </row>
    <row r="744" spans="14:15">
      <c r="N744" s="5">
        <v>0</v>
      </c>
      <c r="O744" t="e">
        <v>#N/A</v>
      </c>
    </row>
    <row r="745" spans="14:15">
      <c r="N745" s="5">
        <v>0</v>
      </c>
      <c r="O745" t="e">
        <v>#N/A</v>
      </c>
    </row>
    <row r="746" spans="14:15">
      <c r="N746" s="5">
        <v>0</v>
      </c>
      <c r="O746" t="e">
        <v>#N/A</v>
      </c>
    </row>
    <row r="747" spans="14:15">
      <c r="N747" s="5">
        <v>0</v>
      </c>
      <c r="O747" t="e">
        <v>#N/A</v>
      </c>
    </row>
    <row r="748" spans="14:15">
      <c r="N748" s="5">
        <v>0</v>
      </c>
      <c r="O748" t="e">
        <v>#N/A</v>
      </c>
    </row>
    <row r="749" spans="14:15">
      <c r="N749" s="5">
        <v>0</v>
      </c>
      <c r="O749" t="e">
        <v>#N/A</v>
      </c>
    </row>
    <row r="750" spans="14:15">
      <c r="N750" s="5">
        <v>0</v>
      </c>
      <c r="O750" t="e">
        <v>#N/A</v>
      </c>
    </row>
    <row r="751" spans="14:15">
      <c r="N751" s="5">
        <v>0</v>
      </c>
      <c r="O751" t="e">
        <v>#N/A</v>
      </c>
    </row>
    <row r="752" spans="14:15">
      <c r="N752" s="5">
        <v>0</v>
      </c>
      <c r="O752" t="e">
        <v>#N/A</v>
      </c>
    </row>
    <row r="753" spans="14:15">
      <c r="N753" s="5">
        <v>0</v>
      </c>
      <c r="O753" t="e">
        <v>#N/A</v>
      </c>
    </row>
    <row r="754" spans="14:15">
      <c r="N754" s="5">
        <v>0</v>
      </c>
      <c r="O754" t="e">
        <v>#N/A</v>
      </c>
    </row>
    <row r="755" spans="14:15">
      <c r="N755" s="5">
        <v>0</v>
      </c>
      <c r="O755" t="e">
        <v>#N/A</v>
      </c>
    </row>
    <row r="756" spans="14:15">
      <c r="N756" s="5">
        <v>0</v>
      </c>
      <c r="O756" t="e">
        <v>#N/A</v>
      </c>
    </row>
    <row r="757" spans="14:15">
      <c r="N757" s="5">
        <v>0</v>
      </c>
      <c r="O757" t="e">
        <v>#N/A</v>
      </c>
    </row>
    <row r="758" spans="14:15">
      <c r="N758" s="5">
        <v>0</v>
      </c>
      <c r="O758" t="e">
        <v>#N/A</v>
      </c>
    </row>
    <row r="759" spans="14:15">
      <c r="N759" s="5">
        <v>0</v>
      </c>
      <c r="O759" t="e">
        <v>#N/A</v>
      </c>
    </row>
    <row r="760" spans="14:15">
      <c r="N760" s="5">
        <v>0</v>
      </c>
      <c r="O760" t="e">
        <v>#N/A</v>
      </c>
    </row>
    <row r="761" spans="14:15">
      <c r="N761" s="5">
        <v>0</v>
      </c>
      <c r="O761" t="e">
        <v>#N/A</v>
      </c>
    </row>
    <row r="762" spans="14:15">
      <c r="N762" s="5">
        <v>0</v>
      </c>
      <c r="O762" t="e">
        <v>#N/A</v>
      </c>
    </row>
    <row r="763" spans="14:15">
      <c r="N763" s="5">
        <v>0</v>
      </c>
      <c r="O763" t="e">
        <v>#N/A</v>
      </c>
    </row>
    <row r="764" spans="14:15">
      <c r="N764" s="5">
        <v>0</v>
      </c>
      <c r="O764" t="e">
        <v>#N/A</v>
      </c>
    </row>
    <row r="765" spans="14:15">
      <c r="N765" s="5">
        <v>0</v>
      </c>
      <c r="O765" t="e">
        <v>#N/A</v>
      </c>
    </row>
    <row r="766" spans="14:15">
      <c r="N766" s="5">
        <v>0</v>
      </c>
      <c r="O766" t="e">
        <v>#N/A</v>
      </c>
    </row>
    <row r="767" spans="14:15">
      <c r="N767" s="5">
        <v>0</v>
      </c>
      <c r="O767" t="e">
        <v>#N/A</v>
      </c>
    </row>
    <row r="768" spans="14:15">
      <c r="N768" s="5">
        <v>0</v>
      </c>
      <c r="O768" t="e">
        <v>#N/A</v>
      </c>
    </row>
    <row r="769" spans="14:15">
      <c r="N769" s="5">
        <v>0</v>
      </c>
      <c r="O769" t="e">
        <v>#N/A</v>
      </c>
    </row>
    <row r="770" spans="14:15">
      <c r="N770" s="5">
        <v>0</v>
      </c>
      <c r="O770" t="e">
        <v>#N/A</v>
      </c>
    </row>
    <row r="771" spans="14:15">
      <c r="N771" s="5">
        <v>0</v>
      </c>
      <c r="O771" t="e">
        <v>#N/A</v>
      </c>
    </row>
    <row r="772" spans="14:15">
      <c r="N772" s="5">
        <v>0</v>
      </c>
      <c r="O772" t="e">
        <v>#N/A</v>
      </c>
    </row>
    <row r="773" spans="14:15">
      <c r="N773" s="5">
        <v>0</v>
      </c>
      <c r="O773" t="e">
        <v>#N/A</v>
      </c>
    </row>
    <row r="774" spans="14:15">
      <c r="N774" s="5">
        <v>0</v>
      </c>
      <c r="O774" t="e">
        <v>#N/A</v>
      </c>
    </row>
    <row r="775" spans="14:15">
      <c r="N775" s="5">
        <v>0</v>
      </c>
      <c r="O775" t="e">
        <v>#N/A</v>
      </c>
    </row>
    <row r="776" spans="14:15">
      <c r="N776" s="5">
        <v>0</v>
      </c>
      <c r="O776" t="e">
        <v>#N/A</v>
      </c>
    </row>
    <row r="777" spans="14:15">
      <c r="N777" s="5">
        <v>0</v>
      </c>
      <c r="O777" t="e">
        <v>#N/A</v>
      </c>
    </row>
    <row r="778" spans="14:15">
      <c r="N778" s="5">
        <v>0</v>
      </c>
      <c r="O778" t="e">
        <v>#N/A</v>
      </c>
    </row>
    <row r="779" spans="14:15">
      <c r="N779" s="5">
        <v>0</v>
      </c>
      <c r="O779" t="e">
        <v>#N/A</v>
      </c>
    </row>
    <row r="780" spans="14:15">
      <c r="N780" s="5">
        <v>0</v>
      </c>
      <c r="O780" t="e">
        <v>#N/A</v>
      </c>
    </row>
    <row r="781" spans="14:15">
      <c r="N781" s="5">
        <v>0</v>
      </c>
      <c r="O781" t="e">
        <v>#N/A</v>
      </c>
    </row>
    <row r="782" spans="14:15">
      <c r="N782" s="5">
        <v>0</v>
      </c>
      <c r="O782" t="e">
        <v>#N/A</v>
      </c>
    </row>
    <row r="783" spans="14:15">
      <c r="N783" s="5">
        <v>0</v>
      </c>
      <c r="O783" t="e">
        <v>#N/A</v>
      </c>
    </row>
    <row r="784" spans="14:15">
      <c r="N784" s="5">
        <v>0</v>
      </c>
      <c r="O784" t="e">
        <v>#N/A</v>
      </c>
    </row>
    <row r="785" spans="14:15">
      <c r="N785" s="5">
        <v>0</v>
      </c>
      <c r="O785" t="e">
        <v>#N/A</v>
      </c>
    </row>
    <row r="786" spans="14:15">
      <c r="N786" s="5">
        <v>0</v>
      </c>
      <c r="O786" t="e">
        <v>#N/A</v>
      </c>
    </row>
    <row r="787" spans="14:15">
      <c r="N787" s="5">
        <v>0</v>
      </c>
      <c r="O787" t="e">
        <v>#N/A</v>
      </c>
    </row>
    <row r="788" spans="14:15">
      <c r="N788" s="5">
        <v>0</v>
      </c>
      <c r="O788" t="e">
        <v>#N/A</v>
      </c>
    </row>
    <row r="789" spans="14:15">
      <c r="N789" s="5">
        <v>0</v>
      </c>
      <c r="O789" t="e">
        <v>#N/A</v>
      </c>
    </row>
    <row r="790" spans="14:15">
      <c r="N790" s="5">
        <v>0</v>
      </c>
      <c r="O790" t="e">
        <v>#N/A</v>
      </c>
    </row>
    <row r="791" spans="14:15">
      <c r="N791" s="5">
        <v>0</v>
      </c>
      <c r="O791" t="e">
        <v>#N/A</v>
      </c>
    </row>
    <row r="792" spans="14:15">
      <c r="N792" s="5">
        <v>0</v>
      </c>
      <c r="O792" t="e">
        <v>#N/A</v>
      </c>
    </row>
    <row r="793" spans="14:15">
      <c r="N793" s="5">
        <v>0</v>
      </c>
      <c r="O793" t="e">
        <v>#N/A</v>
      </c>
    </row>
    <row r="794" spans="14:15">
      <c r="N794" s="5">
        <v>0</v>
      </c>
      <c r="O794" t="e">
        <v>#N/A</v>
      </c>
    </row>
    <row r="795" spans="14:15">
      <c r="N795" s="5">
        <v>0</v>
      </c>
      <c r="O795" t="e">
        <v>#N/A</v>
      </c>
    </row>
    <row r="796" spans="14:15">
      <c r="N796" s="5">
        <v>0</v>
      </c>
      <c r="O796" t="e">
        <v>#N/A</v>
      </c>
    </row>
    <row r="797" spans="14:15">
      <c r="N797" s="5">
        <v>0</v>
      </c>
      <c r="O797" t="e">
        <v>#N/A</v>
      </c>
    </row>
    <row r="798" spans="14:15">
      <c r="N798" s="5">
        <v>0</v>
      </c>
      <c r="O798" t="e">
        <v>#N/A</v>
      </c>
    </row>
    <row r="799" spans="14:15">
      <c r="N799" s="5">
        <v>0</v>
      </c>
      <c r="O799" t="e">
        <v>#N/A</v>
      </c>
    </row>
    <row r="800" spans="14:15">
      <c r="N800" s="5">
        <v>0</v>
      </c>
      <c r="O800" t="e">
        <v>#N/A</v>
      </c>
    </row>
    <row r="801" spans="14:15">
      <c r="N801" s="5">
        <v>0</v>
      </c>
      <c r="O801" t="e">
        <v>#N/A</v>
      </c>
    </row>
    <row r="802" spans="14:15">
      <c r="N802" s="5">
        <v>0</v>
      </c>
      <c r="O802" t="e">
        <v>#N/A</v>
      </c>
    </row>
    <row r="803" spans="14:15">
      <c r="N803" s="5">
        <v>0</v>
      </c>
      <c r="O803" t="e">
        <v>#N/A</v>
      </c>
    </row>
    <row r="804" spans="14:15">
      <c r="N804" s="5">
        <v>0</v>
      </c>
      <c r="O804" t="e">
        <v>#N/A</v>
      </c>
    </row>
    <row r="805" spans="14:15">
      <c r="N805" s="5">
        <v>0</v>
      </c>
      <c r="O805" t="e">
        <v>#N/A</v>
      </c>
    </row>
    <row r="806" spans="14:15">
      <c r="N806" s="5">
        <v>0</v>
      </c>
      <c r="O806" t="e">
        <v>#N/A</v>
      </c>
    </row>
    <row r="807" spans="14:15">
      <c r="N807" s="5">
        <v>0</v>
      </c>
      <c r="O807" t="e">
        <v>#N/A</v>
      </c>
    </row>
    <row r="808" spans="14:15">
      <c r="N808" s="5">
        <v>0</v>
      </c>
      <c r="O808" t="e">
        <v>#N/A</v>
      </c>
    </row>
    <row r="809" spans="14:15">
      <c r="N809" s="5">
        <v>0</v>
      </c>
      <c r="O809" t="e">
        <v>#N/A</v>
      </c>
    </row>
    <row r="810" spans="14:15">
      <c r="N810" s="5">
        <v>0</v>
      </c>
      <c r="O810" t="e">
        <v>#N/A</v>
      </c>
    </row>
    <row r="811" spans="14:15">
      <c r="N811" s="5">
        <v>0</v>
      </c>
      <c r="O811" t="e">
        <v>#N/A</v>
      </c>
    </row>
    <row r="812" spans="14:15">
      <c r="N812" s="5">
        <v>0</v>
      </c>
      <c r="O812" t="e">
        <v>#N/A</v>
      </c>
    </row>
    <row r="813" spans="14:15">
      <c r="N813" s="5">
        <v>0</v>
      </c>
      <c r="O813" t="e">
        <v>#N/A</v>
      </c>
    </row>
    <row r="814" spans="14:15">
      <c r="N814" s="5">
        <v>0</v>
      </c>
      <c r="O814" t="e">
        <v>#N/A</v>
      </c>
    </row>
    <row r="815" spans="14:15">
      <c r="N815" s="5">
        <v>0</v>
      </c>
      <c r="O815" t="e">
        <v>#N/A</v>
      </c>
    </row>
    <row r="816" spans="14:15">
      <c r="N816" s="5">
        <v>0</v>
      </c>
      <c r="O816" t="e">
        <v>#N/A</v>
      </c>
    </row>
    <row r="817" spans="14:15">
      <c r="N817" s="5">
        <v>0</v>
      </c>
      <c r="O817" t="e">
        <v>#N/A</v>
      </c>
    </row>
    <row r="818" spans="14:15">
      <c r="N818" s="5">
        <v>0</v>
      </c>
      <c r="O818" t="e">
        <v>#N/A</v>
      </c>
    </row>
    <row r="819" spans="14:15">
      <c r="N819" s="5">
        <v>0</v>
      </c>
      <c r="O819" t="e">
        <v>#N/A</v>
      </c>
    </row>
    <row r="820" spans="14:15">
      <c r="N820" s="5">
        <v>0</v>
      </c>
      <c r="O820" t="e">
        <v>#N/A</v>
      </c>
    </row>
    <row r="821" spans="14:15">
      <c r="N821" s="5">
        <v>0</v>
      </c>
      <c r="O821" t="e">
        <v>#N/A</v>
      </c>
    </row>
    <row r="822" spans="14:15">
      <c r="N822" s="5">
        <v>0</v>
      </c>
      <c r="O822" t="e">
        <v>#N/A</v>
      </c>
    </row>
    <row r="823" spans="14:15">
      <c r="N823" s="5">
        <v>0</v>
      </c>
      <c r="O823" t="e">
        <v>#N/A</v>
      </c>
    </row>
    <row r="824" spans="14:15">
      <c r="N824" s="5">
        <v>0</v>
      </c>
      <c r="O824" t="e">
        <v>#N/A</v>
      </c>
    </row>
    <row r="825" spans="14:15">
      <c r="N825" s="5">
        <v>0</v>
      </c>
      <c r="O825" t="e">
        <v>#N/A</v>
      </c>
    </row>
    <row r="826" spans="14:15">
      <c r="N826" s="5">
        <v>0</v>
      </c>
      <c r="O826" t="e">
        <v>#N/A</v>
      </c>
    </row>
    <row r="827" spans="14:15">
      <c r="N827" s="5">
        <v>0</v>
      </c>
      <c r="O827" t="e">
        <v>#N/A</v>
      </c>
    </row>
    <row r="828" spans="14:15">
      <c r="N828" s="5">
        <v>0</v>
      </c>
      <c r="O828" t="e">
        <v>#N/A</v>
      </c>
    </row>
    <row r="829" spans="14:15">
      <c r="N829" s="5">
        <v>0</v>
      </c>
      <c r="O829" t="e">
        <v>#N/A</v>
      </c>
    </row>
    <row r="830" spans="14:15">
      <c r="N830" s="5">
        <v>0</v>
      </c>
      <c r="O830" t="e">
        <v>#N/A</v>
      </c>
    </row>
    <row r="831" spans="14:15">
      <c r="N831" s="5">
        <v>0</v>
      </c>
      <c r="O831" t="e">
        <v>#N/A</v>
      </c>
    </row>
    <row r="832" spans="14:15">
      <c r="N832" s="5">
        <v>0</v>
      </c>
      <c r="O832" t="e">
        <v>#N/A</v>
      </c>
    </row>
    <row r="833" spans="14:15">
      <c r="N833" s="5">
        <v>0</v>
      </c>
      <c r="O833" t="e">
        <v>#N/A</v>
      </c>
    </row>
    <row r="834" spans="14:15">
      <c r="N834" s="5">
        <v>0</v>
      </c>
      <c r="O834" t="e">
        <v>#N/A</v>
      </c>
    </row>
    <row r="835" spans="14:15">
      <c r="N835" s="5">
        <v>0</v>
      </c>
      <c r="O835" t="e">
        <v>#N/A</v>
      </c>
    </row>
    <row r="836" spans="14:15">
      <c r="N836" s="5">
        <v>0</v>
      </c>
      <c r="O836" t="e">
        <v>#N/A</v>
      </c>
    </row>
    <row r="837" spans="14:15">
      <c r="N837" s="5">
        <v>0</v>
      </c>
      <c r="O837" t="e">
        <v>#N/A</v>
      </c>
    </row>
    <row r="838" spans="14:15">
      <c r="N838" s="5">
        <v>0</v>
      </c>
      <c r="O838" t="e">
        <v>#N/A</v>
      </c>
    </row>
    <row r="839" spans="14:15">
      <c r="N839" s="5">
        <v>0</v>
      </c>
      <c r="O839" t="e">
        <v>#N/A</v>
      </c>
    </row>
    <row r="840" spans="14:15">
      <c r="N840" s="5">
        <v>0</v>
      </c>
      <c r="O840" t="e">
        <v>#N/A</v>
      </c>
    </row>
    <row r="841" spans="14:15">
      <c r="N841" s="5">
        <v>0</v>
      </c>
      <c r="O841" t="e">
        <v>#N/A</v>
      </c>
    </row>
    <row r="842" spans="14:15">
      <c r="N842" s="5">
        <v>0</v>
      </c>
      <c r="O842" t="e">
        <v>#N/A</v>
      </c>
    </row>
    <row r="843" spans="14:15">
      <c r="N843" s="5">
        <v>0</v>
      </c>
      <c r="O843" t="e">
        <v>#N/A</v>
      </c>
    </row>
    <row r="844" spans="14:15">
      <c r="N844" s="5">
        <v>0</v>
      </c>
      <c r="O844" t="e">
        <v>#N/A</v>
      </c>
    </row>
    <row r="845" spans="14:15">
      <c r="N845" s="5">
        <v>0</v>
      </c>
      <c r="O845" t="e">
        <v>#N/A</v>
      </c>
    </row>
    <row r="846" spans="14:15">
      <c r="N846" s="5">
        <v>0</v>
      </c>
      <c r="O846" t="e">
        <v>#N/A</v>
      </c>
    </row>
    <row r="847" spans="14:15">
      <c r="N847" s="5">
        <v>0</v>
      </c>
      <c r="O847" t="e">
        <v>#N/A</v>
      </c>
    </row>
    <row r="848" spans="14:15">
      <c r="N848" s="5">
        <v>0</v>
      </c>
      <c r="O848" t="e">
        <v>#N/A</v>
      </c>
    </row>
    <row r="849" spans="14:15">
      <c r="N849" s="5">
        <v>0</v>
      </c>
      <c r="O849" t="e">
        <v>#N/A</v>
      </c>
    </row>
    <row r="850" spans="14:15">
      <c r="N850" s="5">
        <v>0</v>
      </c>
      <c r="O850" t="e">
        <v>#N/A</v>
      </c>
    </row>
    <row r="851" spans="14:15">
      <c r="N851" s="5">
        <v>0</v>
      </c>
      <c r="O851" t="e">
        <v>#N/A</v>
      </c>
    </row>
    <row r="852" spans="14:15">
      <c r="N852" s="5">
        <v>0</v>
      </c>
      <c r="O852" t="e">
        <v>#N/A</v>
      </c>
    </row>
    <row r="853" spans="14:15">
      <c r="N853" s="5">
        <v>0</v>
      </c>
      <c r="O853" t="e">
        <v>#N/A</v>
      </c>
    </row>
    <row r="854" spans="14:15">
      <c r="N854" s="5">
        <v>0</v>
      </c>
      <c r="O854" t="e">
        <v>#N/A</v>
      </c>
    </row>
    <row r="855" spans="14:15">
      <c r="N855" s="5">
        <v>0</v>
      </c>
      <c r="O855" t="e">
        <v>#N/A</v>
      </c>
    </row>
    <row r="856" spans="14:15">
      <c r="N856" s="5">
        <v>0</v>
      </c>
      <c r="O856" t="e">
        <v>#N/A</v>
      </c>
    </row>
    <row r="857" spans="14:15">
      <c r="N857" s="5">
        <v>0</v>
      </c>
      <c r="O857" t="e">
        <v>#N/A</v>
      </c>
    </row>
    <row r="858" spans="14:15">
      <c r="N858" s="5">
        <v>0</v>
      </c>
      <c r="O858" t="e">
        <v>#N/A</v>
      </c>
    </row>
    <row r="859" spans="14:15">
      <c r="N859" s="5">
        <v>0</v>
      </c>
      <c r="O859" t="e">
        <v>#N/A</v>
      </c>
    </row>
    <row r="860" spans="14:15">
      <c r="N860" s="5">
        <v>0</v>
      </c>
      <c r="O860" t="e">
        <v>#N/A</v>
      </c>
    </row>
    <row r="861" spans="14:15">
      <c r="N861" s="5">
        <v>0</v>
      </c>
      <c r="O861" t="e">
        <v>#N/A</v>
      </c>
    </row>
    <row r="862" spans="14:15">
      <c r="N862" s="5">
        <v>0</v>
      </c>
      <c r="O862" t="e">
        <v>#N/A</v>
      </c>
    </row>
    <row r="863" spans="14:15">
      <c r="N863" s="5">
        <v>0</v>
      </c>
      <c r="O863" t="e">
        <v>#N/A</v>
      </c>
    </row>
    <row r="864" spans="14:15">
      <c r="N864" s="5">
        <v>0</v>
      </c>
      <c r="O864" t="e">
        <v>#N/A</v>
      </c>
    </row>
    <row r="865" spans="14:15">
      <c r="N865" s="5">
        <v>0</v>
      </c>
      <c r="O865" t="e">
        <v>#N/A</v>
      </c>
    </row>
    <row r="866" spans="14:15">
      <c r="N866" s="5">
        <v>0</v>
      </c>
      <c r="O866" t="e">
        <v>#N/A</v>
      </c>
    </row>
    <row r="867" spans="14:15">
      <c r="N867" s="5">
        <v>0</v>
      </c>
      <c r="O867" t="e">
        <v>#N/A</v>
      </c>
    </row>
    <row r="868" spans="14:15">
      <c r="N868" s="5">
        <v>0</v>
      </c>
      <c r="O868" t="e">
        <v>#N/A</v>
      </c>
    </row>
    <row r="869" spans="14:15">
      <c r="N869" s="5">
        <v>0</v>
      </c>
      <c r="O869" t="e">
        <v>#N/A</v>
      </c>
    </row>
    <row r="870" spans="14:15">
      <c r="N870" s="5">
        <v>0</v>
      </c>
      <c r="O870" t="e">
        <v>#N/A</v>
      </c>
    </row>
    <row r="871" spans="14:15">
      <c r="N871" s="5">
        <v>0</v>
      </c>
      <c r="O871" t="e">
        <v>#N/A</v>
      </c>
    </row>
    <row r="872" spans="14:15">
      <c r="N872" s="5">
        <v>0</v>
      </c>
      <c r="O872" t="e">
        <v>#N/A</v>
      </c>
    </row>
    <row r="873" spans="14:15">
      <c r="N873" s="5">
        <v>0</v>
      </c>
      <c r="O873" t="e">
        <v>#N/A</v>
      </c>
    </row>
    <row r="874" spans="14:15">
      <c r="N874" s="5">
        <v>0</v>
      </c>
      <c r="O874" t="e">
        <v>#N/A</v>
      </c>
    </row>
    <row r="875" spans="14:15">
      <c r="N875" s="5">
        <v>0</v>
      </c>
      <c r="O875" t="e">
        <v>#N/A</v>
      </c>
    </row>
    <row r="876" spans="14:15">
      <c r="N876" s="5">
        <v>0</v>
      </c>
      <c r="O876" t="e">
        <v>#N/A</v>
      </c>
    </row>
    <row r="877" spans="14:15">
      <c r="N877" s="5">
        <v>0</v>
      </c>
      <c r="O877" t="e">
        <v>#N/A</v>
      </c>
    </row>
    <row r="878" spans="14:15">
      <c r="N878" s="5">
        <v>0</v>
      </c>
      <c r="O878" t="e">
        <v>#N/A</v>
      </c>
    </row>
    <row r="879" spans="14:15">
      <c r="N879" s="5">
        <v>0</v>
      </c>
      <c r="O879" t="e">
        <v>#N/A</v>
      </c>
    </row>
    <row r="880" spans="14:15">
      <c r="N880" s="5">
        <v>0</v>
      </c>
      <c r="O880" t="e">
        <v>#N/A</v>
      </c>
    </row>
    <row r="881" spans="14:15">
      <c r="N881" s="5">
        <v>0</v>
      </c>
      <c r="O881" t="e">
        <v>#N/A</v>
      </c>
    </row>
    <row r="882" spans="14:15">
      <c r="N882" s="5">
        <v>0</v>
      </c>
      <c r="O882" t="e">
        <v>#N/A</v>
      </c>
    </row>
    <row r="883" spans="14:15">
      <c r="N883" s="5">
        <v>0</v>
      </c>
      <c r="O883" t="e">
        <v>#N/A</v>
      </c>
    </row>
    <row r="884" spans="14:15">
      <c r="N884" s="5">
        <v>0</v>
      </c>
      <c r="O884" t="e">
        <v>#N/A</v>
      </c>
    </row>
    <row r="885" spans="14:15">
      <c r="N885" s="5">
        <v>0</v>
      </c>
      <c r="O885" t="e">
        <v>#N/A</v>
      </c>
    </row>
    <row r="886" spans="14:15">
      <c r="N886" s="5">
        <v>0</v>
      </c>
      <c r="O886" t="e">
        <v>#N/A</v>
      </c>
    </row>
    <row r="887" spans="14:15">
      <c r="N887" s="5">
        <v>0</v>
      </c>
      <c r="O887" t="e">
        <v>#N/A</v>
      </c>
    </row>
    <row r="888" spans="14:15">
      <c r="N888" s="5">
        <v>0</v>
      </c>
      <c r="O888" t="e">
        <v>#N/A</v>
      </c>
    </row>
    <row r="889" spans="14:15">
      <c r="N889" s="5">
        <v>0</v>
      </c>
      <c r="O889" t="e">
        <v>#N/A</v>
      </c>
    </row>
    <row r="890" spans="14:15">
      <c r="N890" s="5">
        <v>0</v>
      </c>
      <c r="O890" t="e">
        <v>#N/A</v>
      </c>
    </row>
    <row r="891" spans="14:15">
      <c r="N891" s="5">
        <v>0</v>
      </c>
      <c r="O891" t="e">
        <v>#N/A</v>
      </c>
    </row>
    <row r="892" spans="14:15">
      <c r="N892" s="5">
        <v>0</v>
      </c>
      <c r="O892" t="e">
        <v>#N/A</v>
      </c>
    </row>
    <row r="893" spans="14:15">
      <c r="N893" s="5">
        <v>0</v>
      </c>
      <c r="O893" t="e">
        <v>#N/A</v>
      </c>
    </row>
    <row r="894" spans="14:15">
      <c r="N894" s="5">
        <v>0</v>
      </c>
      <c r="O894" t="e">
        <v>#N/A</v>
      </c>
    </row>
    <row r="895" spans="14:15">
      <c r="N895" s="5">
        <v>0</v>
      </c>
      <c r="O895" t="e">
        <v>#N/A</v>
      </c>
    </row>
    <row r="896" spans="14:15">
      <c r="N896" s="5">
        <v>0</v>
      </c>
      <c r="O896" t="e">
        <v>#N/A</v>
      </c>
    </row>
    <row r="897" spans="14:15">
      <c r="N897" s="5">
        <v>0</v>
      </c>
      <c r="O897" t="e">
        <v>#N/A</v>
      </c>
    </row>
    <row r="898" spans="14:15">
      <c r="N898" s="5">
        <v>0</v>
      </c>
      <c r="O898" t="e">
        <v>#N/A</v>
      </c>
    </row>
    <row r="899" spans="14:15">
      <c r="N899" s="5">
        <v>0</v>
      </c>
      <c r="O899" t="e">
        <v>#N/A</v>
      </c>
    </row>
    <row r="900" spans="14:15">
      <c r="N900" s="5">
        <v>0</v>
      </c>
      <c r="O900" t="e">
        <v>#N/A</v>
      </c>
    </row>
    <row r="901" spans="14:15">
      <c r="N901" s="5">
        <v>0</v>
      </c>
      <c r="O901" t="e">
        <v>#N/A</v>
      </c>
    </row>
    <row r="902" spans="14:15">
      <c r="N902" s="5">
        <v>0</v>
      </c>
      <c r="O902" t="e">
        <v>#N/A</v>
      </c>
    </row>
    <row r="903" spans="14:15">
      <c r="N903" s="5">
        <v>0</v>
      </c>
      <c r="O903" t="e">
        <v>#N/A</v>
      </c>
    </row>
    <row r="904" spans="14:15">
      <c r="N904" s="5">
        <v>0</v>
      </c>
      <c r="O904" t="e">
        <v>#N/A</v>
      </c>
    </row>
    <row r="905" spans="14:15">
      <c r="N905" s="5">
        <v>0</v>
      </c>
      <c r="O905" t="e">
        <v>#N/A</v>
      </c>
    </row>
    <row r="906" spans="14:15">
      <c r="N906" s="5">
        <v>0</v>
      </c>
      <c r="O906" t="e">
        <v>#N/A</v>
      </c>
    </row>
    <row r="907" spans="14:15">
      <c r="N907" s="5">
        <v>0</v>
      </c>
      <c r="O907" t="e">
        <v>#N/A</v>
      </c>
    </row>
    <row r="908" spans="14:15">
      <c r="N908" s="5">
        <v>0</v>
      </c>
      <c r="O908" t="e">
        <v>#N/A</v>
      </c>
    </row>
    <row r="909" spans="14:15">
      <c r="N909" s="5">
        <v>0</v>
      </c>
      <c r="O909" t="e">
        <v>#N/A</v>
      </c>
    </row>
    <row r="910" spans="14:15">
      <c r="N910" s="5">
        <v>0</v>
      </c>
      <c r="O910" t="e">
        <v>#N/A</v>
      </c>
    </row>
    <row r="911" spans="14:15">
      <c r="N911" s="5">
        <v>0</v>
      </c>
      <c r="O911" t="e">
        <v>#N/A</v>
      </c>
    </row>
    <row r="912" spans="14:15">
      <c r="N912" s="5">
        <v>0</v>
      </c>
      <c r="O912" t="e">
        <v>#N/A</v>
      </c>
    </row>
    <row r="913" spans="14:15">
      <c r="N913" s="5">
        <v>0</v>
      </c>
      <c r="O913" t="e">
        <v>#N/A</v>
      </c>
    </row>
    <row r="914" spans="14:15">
      <c r="N914" s="46">
        <v>0</v>
      </c>
      <c r="O914" t="e">
        <v>#N/A</v>
      </c>
    </row>
    <row r="915" spans="14:15">
      <c r="N915" s="5">
        <v>0</v>
      </c>
      <c r="O915" t="e">
        <v>#N/A</v>
      </c>
    </row>
    <row r="916" spans="14:15">
      <c r="N916" s="20">
        <v>0</v>
      </c>
      <c r="O916" t="e">
        <v>#N/A</v>
      </c>
    </row>
    <row r="917" spans="14:15">
      <c r="N917" s="5">
        <v>0</v>
      </c>
      <c r="O917" t="e">
        <v>#N/A</v>
      </c>
    </row>
    <row r="918" spans="14:15">
      <c r="N918" s="46">
        <v>0</v>
      </c>
      <c r="O918" t="e">
        <v>#N/A</v>
      </c>
    </row>
    <row r="919" spans="14:15">
      <c r="N919" s="5">
        <v>0</v>
      </c>
      <c r="O919" t="e">
        <v>#N/A</v>
      </c>
    </row>
    <row r="920" spans="14:15">
      <c r="N920" s="5">
        <v>130003</v>
      </c>
      <c r="O920" t="e">
        <v>#N/A</v>
      </c>
    </row>
    <row r="921" spans="14:15">
      <c r="N921" s="5">
        <v>0</v>
      </c>
      <c r="O921" t="e">
        <v>#N/A</v>
      </c>
    </row>
    <row r="922" spans="14:15">
      <c r="N922" s="5">
        <v>0</v>
      </c>
      <c r="O922" t="e">
        <v>#N/A</v>
      </c>
    </row>
    <row r="923" spans="14:15">
      <c r="N923" s="5">
        <v>0</v>
      </c>
      <c r="O923" t="e">
        <v>#N/A</v>
      </c>
    </row>
    <row r="924" spans="14:15">
      <c r="N924" s="5">
        <v>0</v>
      </c>
      <c r="O924" t="e">
        <v>#N/A</v>
      </c>
    </row>
    <row r="925" spans="14:15">
      <c r="N925" s="5">
        <v>0</v>
      </c>
      <c r="O925" t="e">
        <v>#N/A</v>
      </c>
    </row>
    <row r="926" spans="14:15">
      <c r="N926" s="5">
        <v>0</v>
      </c>
      <c r="O926" t="e">
        <v>#N/A</v>
      </c>
    </row>
    <row r="927" spans="14:15">
      <c r="N927" s="46">
        <v>0</v>
      </c>
      <c r="O927" t="e">
        <v>#N/A</v>
      </c>
    </row>
    <row r="928" spans="14:15">
      <c r="N928" s="5">
        <v>0</v>
      </c>
      <c r="O928" t="e">
        <v>#N/A</v>
      </c>
    </row>
    <row r="929" spans="14:15">
      <c r="N929" s="5">
        <v>0</v>
      </c>
      <c r="O929" t="e">
        <v>#N/A</v>
      </c>
    </row>
    <row r="930" spans="14:15">
      <c r="N930" s="5">
        <v>0</v>
      </c>
      <c r="O930" t="e">
        <v>#N/A</v>
      </c>
    </row>
    <row r="931" spans="14:15">
      <c r="N931" s="5">
        <v>0</v>
      </c>
      <c r="O931" t="e">
        <v>#N/A</v>
      </c>
    </row>
    <row r="932" spans="14:15">
      <c r="N932" s="5">
        <v>0</v>
      </c>
      <c r="O932" t="e">
        <v>#N/A</v>
      </c>
    </row>
    <row r="933" spans="14:15">
      <c r="N933" s="5">
        <v>0</v>
      </c>
      <c r="O933" t="e">
        <v>#N/A</v>
      </c>
    </row>
    <row r="934" spans="14:15">
      <c r="N934" s="5">
        <v>0</v>
      </c>
      <c r="O934" t="e">
        <v>#N/A</v>
      </c>
    </row>
    <row r="935" spans="14:15">
      <c r="N935" s="5">
        <v>20191</v>
      </c>
      <c r="O935" t="e">
        <v>#N/A</v>
      </c>
    </row>
    <row r="936" spans="14:15">
      <c r="N936" s="5">
        <v>20181</v>
      </c>
      <c r="O936" t="e">
        <v>#N/A</v>
      </c>
    </row>
    <row r="937" spans="14:15">
      <c r="N937" s="5">
        <v>0</v>
      </c>
      <c r="O937" t="e">
        <v>#N/A</v>
      </c>
    </row>
    <row r="938" spans="14:15">
      <c r="N938" s="5">
        <v>0</v>
      </c>
      <c r="O938" t="e">
        <v>#N/A</v>
      </c>
    </row>
    <row r="939" spans="14:15">
      <c r="N939" s="5">
        <v>0</v>
      </c>
      <c r="O939" t="e">
        <v>#N/A</v>
      </c>
    </row>
    <row r="940" spans="14:15">
      <c r="N940" s="5">
        <v>0</v>
      </c>
      <c r="O940" t="e">
        <v>#N/A</v>
      </c>
    </row>
    <row r="941" spans="14:15">
      <c r="N941" s="5">
        <v>0</v>
      </c>
      <c r="O941" t="e">
        <v>#N/A</v>
      </c>
    </row>
    <row r="942" spans="14:15">
      <c r="N942" s="5">
        <v>0</v>
      </c>
      <c r="O942" t="e">
        <v>#N/A</v>
      </c>
    </row>
    <row r="943" spans="14:15">
      <c r="N943" s="5">
        <v>0</v>
      </c>
      <c r="O943" t="e">
        <v>#N/A</v>
      </c>
    </row>
    <row r="944" spans="14:15">
      <c r="N944" s="5">
        <v>20208</v>
      </c>
      <c r="O944" t="e">
        <v>#N/A</v>
      </c>
    </row>
    <row r="945" spans="14:15">
      <c r="N945" s="5">
        <v>0</v>
      </c>
      <c r="O945" t="e">
        <v>#N/A</v>
      </c>
    </row>
    <row r="946" spans="14:15">
      <c r="N946" s="5">
        <v>0</v>
      </c>
      <c r="O946" t="e">
        <v>#N/A</v>
      </c>
    </row>
    <row r="947" spans="14:15">
      <c r="N947" s="5">
        <v>0</v>
      </c>
      <c r="O947" t="e">
        <v>#N/A</v>
      </c>
    </row>
    <row r="948" spans="14:15">
      <c r="N948" s="5">
        <v>0</v>
      </c>
      <c r="O948" t="e">
        <v>#N/A</v>
      </c>
    </row>
    <row r="949" spans="14:15">
      <c r="N949" s="5">
        <v>0</v>
      </c>
      <c r="O949" t="e">
        <v>#N/A</v>
      </c>
    </row>
    <row r="950" spans="14:15">
      <c r="N950" s="5">
        <v>10271</v>
      </c>
      <c r="O950">
        <v>1</v>
      </c>
    </row>
    <row r="951" spans="14:15">
      <c r="N951" s="5">
        <v>31002</v>
      </c>
      <c r="O951">
        <v>1</v>
      </c>
    </row>
    <row r="952" spans="14:15">
      <c r="N952" s="5">
        <v>10319</v>
      </c>
      <c r="O952">
        <v>1</v>
      </c>
    </row>
    <row r="953" spans="14:15">
      <c r="N953" s="5">
        <v>0</v>
      </c>
      <c r="O953">
        <v>1</v>
      </c>
    </row>
    <row r="954" spans="14:15">
      <c r="N954" s="5">
        <v>50001</v>
      </c>
      <c r="O954">
        <v>1</v>
      </c>
    </row>
    <row r="955" spans="14:15">
      <c r="N955" s="5">
        <v>50002</v>
      </c>
      <c r="O955">
        <v>1</v>
      </c>
    </row>
    <row r="956" spans="14:15">
      <c r="N956" s="5">
        <v>20151</v>
      </c>
      <c r="O956">
        <v>1</v>
      </c>
    </row>
    <row r="957" spans="14:15">
      <c r="N957" s="5">
        <v>50003</v>
      </c>
      <c r="O957">
        <v>1</v>
      </c>
    </row>
    <row r="958" spans="14:15">
      <c r="N958" s="5">
        <v>0</v>
      </c>
      <c r="O958">
        <v>1</v>
      </c>
    </row>
    <row r="959" spans="14:15">
      <c r="N959" s="5">
        <v>50004</v>
      </c>
      <c r="O959">
        <v>1</v>
      </c>
    </row>
    <row r="960" spans="14:15">
      <c r="N960" s="5">
        <v>50005</v>
      </c>
      <c r="O960">
        <v>1</v>
      </c>
    </row>
    <row r="961" spans="14:15">
      <c r="N961" s="5">
        <v>50020</v>
      </c>
      <c r="O961">
        <v>1</v>
      </c>
    </row>
    <row r="962" spans="14:15">
      <c r="N962" s="5">
        <v>50007</v>
      </c>
      <c r="O962">
        <v>1</v>
      </c>
    </row>
    <row r="963" spans="14:15">
      <c r="N963" s="5">
        <v>50008</v>
      </c>
      <c r="O963">
        <v>1</v>
      </c>
    </row>
    <row r="964" spans="14:15">
      <c r="N964" s="5">
        <v>50022</v>
      </c>
      <c r="O964">
        <v>1</v>
      </c>
    </row>
    <row r="965" spans="14:15">
      <c r="N965" s="5">
        <v>50009</v>
      </c>
      <c r="O965">
        <v>1</v>
      </c>
    </row>
    <row r="966" spans="14:15">
      <c r="N966" s="5">
        <v>0</v>
      </c>
      <c r="O966">
        <v>1</v>
      </c>
    </row>
    <row r="967" spans="14:15">
      <c r="N967" s="5">
        <v>20151</v>
      </c>
      <c r="O967">
        <v>1</v>
      </c>
    </row>
    <row r="968" spans="14:15">
      <c r="N968" s="5">
        <v>0</v>
      </c>
      <c r="O968">
        <v>1</v>
      </c>
    </row>
    <row r="969" spans="14:15">
      <c r="N969" s="5">
        <v>0</v>
      </c>
      <c r="O969">
        <v>1</v>
      </c>
    </row>
    <row r="970" spans="14:15">
      <c r="N970" s="5">
        <v>50010</v>
      </c>
      <c r="O970">
        <v>1</v>
      </c>
    </row>
    <row r="971" spans="14:15">
      <c r="N971" s="5">
        <v>50011</v>
      </c>
      <c r="O971">
        <v>1</v>
      </c>
    </row>
    <row r="972" spans="14:15">
      <c r="N972" s="5">
        <v>0</v>
      </c>
      <c r="O972">
        <v>1</v>
      </c>
    </row>
    <row r="973" spans="14:15">
      <c r="N973" s="5">
        <v>50012</v>
      </c>
      <c r="O973">
        <v>1</v>
      </c>
    </row>
    <row r="974" spans="14:15">
      <c r="N974" s="5">
        <v>0</v>
      </c>
      <c r="O974">
        <v>1</v>
      </c>
    </row>
    <row r="975" spans="14:15">
      <c r="N975" s="5">
        <v>50013</v>
      </c>
      <c r="O975">
        <v>1</v>
      </c>
    </row>
    <row r="976" spans="14:15">
      <c r="N976" s="5">
        <v>50014</v>
      </c>
      <c r="O976">
        <v>1</v>
      </c>
    </row>
    <row r="977" spans="14:15">
      <c r="N977" s="5">
        <v>0</v>
      </c>
      <c r="O977">
        <v>1</v>
      </c>
    </row>
    <row r="978" spans="14:15">
      <c r="N978" s="5">
        <v>50001</v>
      </c>
      <c r="O978">
        <v>1</v>
      </c>
    </row>
    <row r="979" spans="14:15">
      <c r="N979" s="5">
        <v>50002</v>
      </c>
      <c r="O979">
        <v>1</v>
      </c>
    </row>
    <row r="980" spans="14:15">
      <c r="N980" s="5">
        <v>20151</v>
      </c>
      <c r="O980">
        <v>1</v>
      </c>
    </row>
    <row r="981" spans="14:15">
      <c r="N981" s="5">
        <v>50003</v>
      </c>
      <c r="O981">
        <v>1</v>
      </c>
    </row>
    <row r="982" spans="14:15">
      <c r="N982" s="5">
        <v>0</v>
      </c>
      <c r="O982">
        <v>1</v>
      </c>
    </row>
    <row r="983" spans="14:15">
      <c r="N983" s="5">
        <v>50004</v>
      </c>
      <c r="O983">
        <v>1</v>
      </c>
    </row>
    <row r="984" spans="14:15">
      <c r="N984" s="5">
        <v>50005</v>
      </c>
      <c r="O984">
        <v>1</v>
      </c>
    </row>
    <row r="985" spans="14:15">
      <c r="N985" s="5">
        <v>50020</v>
      </c>
      <c r="O985">
        <v>1</v>
      </c>
    </row>
    <row r="986" spans="14:15">
      <c r="N986" s="5">
        <v>50007</v>
      </c>
      <c r="O986">
        <v>1</v>
      </c>
    </row>
    <row r="987" spans="14:15">
      <c r="N987" s="5">
        <v>50008</v>
      </c>
      <c r="O987">
        <v>1</v>
      </c>
    </row>
    <row r="988" spans="14:15">
      <c r="N988" s="5">
        <v>50022</v>
      </c>
      <c r="O988">
        <v>1</v>
      </c>
    </row>
    <row r="989" spans="14:15">
      <c r="N989" s="5">
        <v>50009</v>
      </c>
      <c r="O989">
        <v>1</v>
      </c>
    </row>
    <row r="990" spans="14:15">
      <c r="N990" s="5">
        <v>0</v>
      </c>
      <c r="O990">
        <v>1</v>
      </c>
    </row>
    <row r="991" spans="14:15">
      <c r="N991" s="5">
        <v>20151</v>
      </c>
      <c r="O991">
        <v>1</v>
      </c>
    </row>
    <row r="992" spans="14:15">
      <c r="N992" s="5">
        <v>0</v>
      </c>
      <c r="O992">
        <v>1</v>
      </c>
    </row>
    <row r="993" spans="14:15">
      <c r="N993" s="5">
        <v>0</v>
      </c>
      <c r="O993">
        <v>1</v>
      </c>
    </row>
    <row r="994" spans="14:15">
      <c r="N994" s="5">
        <v>50010</v>
      </c>
      <c r="O994">
        <v>1</v>
      </c>
    </row>
    <row r="995" spans="14:15">
      <c r="N995" s="5">
        <v>50011</v>
      </c>
      <c r="O995">
        <v>1</v>
      </c>
    </row>
    <row r="996" spans="14:15">
      <c r="N996" s="5">
        <v>0</v>
      </c>
      <c r="O996">
        <v>1</v>
      </c>
    </row>
    <row r="997" spans="14:15">
      <c r="N997" s="5">
        <v>50012</v>
      </c>
      <c r="O997">
        <v>1</v>
      </c>
    </row>
    <row r="998" spans="14:15">
      <c r="N998" s="5">
        <v>0</v>
      </c>
      <c r="O998">
        <v>1</v>
      </c>
    </row>
    <row r="999" spans="14:15">
      <c r="N999" s="5">
        <v>50013</v>
      </c>
      <c r="O999">
        <v>1</v>
      </c>
    </row>
    <row r="1000" spans="14:15">
      <c r="N1000" s="5">
        <v>50014</v>
      </c>
      <c r="O1000">
        <v>1</v>
      </c>
    </row>
    <row r="1001" spans="14:15">
      <c r="N1001" s="5">
        <v>0</v>
      </c>
      <c r="O1001">
        <v>1</v>
      </c>
    </row>
    <row r="1002" spans="14:15">
      <c r="N1002" s="5">
        <v>50001</v>
      </c>
      <c r="O1002">
        <v>1</v>
      </c>
    </row>
    <row r="1003" spans="14:15">
      <c r="N1003" s="5">
        <v>50002</v>
      </c>
      <c r="O1003">
        <v>1</v>
      </c>
    </row>
    <row r="1004" spans="14:15">
      <c r="N1004" s="5">
        <v>20151</v>
      </c>
      <c r="O1004">
        <v>1</v>
      </c>
    </row>
    <row r="1005" spans="14:15">
      <c r="N1005" s="5">
        <v>50003</v>
      </c>
      <c r="O1005">
        <v>1</v>
      </c>
    </row>
    <row r="1006" spans="14:15">
      <c r="N1006" s="5">
        <v>0</v>
      </c>
      <c r="O1006">
        <v>1</v>
      </c>
    </row>
    <row r="1007" spans="14:15">
      <c r="N1007" s="5">
        <v>50004</v>
      </c>
      <c r="O1007">
        <v>1</v>
      </c>
    </row>
    <row r="1008" spans="14:15">
      <c r="N1008" s="5">
        <v>50005</v>
      </c>
      <c r="O1008">
        <v>1</v>
      </c>
    </row>
    <row r="1009" spans="14:15">
      <c r="N1009" s="5">
        <v>50020</v>
      </c>
      <c r="O1009">
        <v>1</v>
      </c>
    </row>
    <row r="1010" spans="14:15">
      <c r="N1010" s="5">
        <v>50007</v>
      </c>
      <c r="O1010">
        <v>1</v>
      </c>
    </row>
    <row r="1011" spans="14:15">
      <c r="N1011" s="5">
        <v>50008</v>
      </c>
      <c r="O1011">
        <v>1</v>
      </c>
    </row>
    <row r="1012" spans="14:15">
      <c r="N1012" s="5">
        <v>50022</v>
      </c>
      <c r="O1012">
        <v>1</v>
      </c>
    </row>
    <row r="1013" spans="14:15">
      <c r="N1013" s="5">
        <v>50009</v>
      </c>
      <c r="O1013">
        <v>1</v>
      </c>
    </row>
    <row r="1014" spans="14:15">
      <c r="N1014" s="5">
        <v>0</v>
      </c>
      <c r="O1014">
        <v>1</v>
      </c>
    </row>
    <row r="1015" spans="14:15">
      <c r="N1015" s="5">
        <v>20151</v>
      </c>
      <c r="O1015">
        <v>1</v>
      </c>
    </row>
    <row r="1016" spans="14:15">
      <c r="N1016" s="5">
        <v>0</v>
      </c>
      <c r="O1016">
        <v>1</v>
      </c>
    </row>
    <row r="1017" spans="14:15">
      <c r="N1017" s="5">
        <v>0</v>
      </c>
      <c r="O1017">
        <v>1</v>
      </c>
    </row>
    <row r="1018" spans="14:15">
      <c r="N1018" s="5">
        <v>50010</v>
      </c>
      <c r="O1018">
        <v>1</v>
      </c>
    </row>
    <row r="1019" spans="14:15">
      <c r="N1019" s="5">
        <v>50011</v>
      </c>
      <c r="O1019">
        <v>1</v>
      </c>
    </row>
    <row r="1020" spans="14:15">
      <c r="N1020" s="5">
        <v>0</v>
      </c>
      <c r="O1020">
        <v>1</v>
      </c>
    </row>
    <row r="1021" spans="14:15">
      <c r="N1021" s="5">
        <v>50012</v>
      </c>
      <c r="O1021">
        <v>1</v>
      </c>
    </row>
    <row r="1022" spans="14:15">
      <c r="N1022" s="5">
        <v>0</v>
      </c>
      <c r="O1022">
        <v>1</v>
      </c>
    </row>
    <row r="1023" spans="14:15">
      <c r="N1023" s="5">
        <v>50013</v>
      </c>
      <c r="O1023">
        <v>1</v>
      </c>
    </row>
    <row r="1024" spans="14:15">
      <c r="N1024" s="5">
        <v>50014</v>
      </c>
      <c r="O1024">
        <v>1</v>
      </c>
    </row>
    <row r="1025" spans="14:15">
      <c r="N1025" s="5">
        <v>0</v>
      </c>
      <c r="O1025">
        <v>1</v>
      </c>
    </row>
    <row r="1026" spans="14:15">
      <c r="N1026" s="5">
        <v>50001</v>
      </c>
      <c r="O1026">
        <v>1</v>
      </c>
    </row>
    <row r="1027" spans="14:15">
      <c r="N1027" s="5">
        <v>50002</v>
      </c>
      <c r="O1027">
        <v>1</v>
      </c>
    </row>
    <row r="1028" spans="14:15">
      <c r="N1028" s="5">
        <v>20151</v>
      </c>
      <c r="O1028">
        <v>1</v>
      </c>
    </row>
    <row r="1029" spans="14:15">
      <c r="N1029" s="5">
        <v>50003</v>
      </c>
      <c r="O1029">
        <v>1</v>
      </c>
    </row>
    <row r="1030" spans="14:15">
      <c r="N1030" s="5">
        <v>0</v>
      </c>
      <c r="O1030">
        <v>1</v>
      </c>
    </row>
    <row r="1031" spans="14:15">
      <c r="N1031" s="5">
        <v>50004</v>
      </c>
      <c r="O1031">
        <v>1</v>
      </c>
    </row>
    <row r="1032" spans="14:15">
      <c r="N1032" s="5">
        <v>50005</v>
      </c>
      <c r="O1032">
        <v>1</v>
      </c>
    </row>
    <row r="1033" spans="14:15">
      <c r="N1033" s="5">
        <v>50020</v>
      </c>
      <c r="O1033">
        <v>1</v>
      </c>
    </row>
    <row r="1034" spans="14:15">
      <c r="N1034" s="5">
        <v>50007</v>
      </c>
      <c r="O1034">
        <v>1</v>
      </c>
    </row>
    <row r="1035" spans="14:15">
      <c r="N1035" s="5">
        <v>50008</v>
      </c>
      <c r="O1035">
        <v>1</v>
      </c>
    </row>
    <row r="1036" spans="14:15">
      <c r="N1036" s="5">
        <v>50022</v>
      </c>
      <c r="O1036">
        <v>1</v>
      </c>
    </row>
    <row r="1037" spans="14:15">
      <c r="N1037" s="5">
        <v>50009</v>
      </c>
      <c r="O1037">
        <v>1</v>
      </c>
    </row>
    <row r="1038" spans="14:15">
      <c r="N1038" s="5">
        <v>0</v>
      </c>
      <c r="O1038">
        <v>1</v>
      </c>
    </row>
    <row r="1039" spans="14:15">
      <c r="N1039" s="5">
        <v>20151</v>
      </c>
      <c r="O1039">
        <v>1</v>
      </c>
    </row>
    <row r="1040" spans="14:15">
      <c r="N1040" s="5">
        <v>0</v>
      </c>
      <c r="O1040">
        <v>1</v>
      </c>
    </row>
    <row r="1041" spans="14:15">
      <c r="N1041" s="5">
        <v>0</v>
      </c>
      <c r="O1041">
        <v>1</v>
      </c>
    </row>
    <row r="1042" spans="14:15">
      <c r="N1042" s="5">
        <v>50010</v>
      </c>
      <c r="O1042">
        <v>1</v>
      </c>
    </row>
    <row r="1043" spans="14:15">
      <c r="N1043" s="5">
        <v>50011</v>
      </c>
      <c r="O1043">
        <v>1</v>
      </c>
    </row>
    <row r="1044" spans="14:15">
      <c r="N1044" s="5">
        <v>0</v>
      </c>
      <c r="O1044">
        <v>1</v>
      </c>
    </row>
    <row r="1045" spans="14:15">
      <c r="N1045" s="5">
        <v>50012</v>
      </c>
      <c r="O1045">
        <v>1</v>
      </c>
    </row>
    <row r="1046" spans="14:15">
      <c r="N1046" s="5">
        <v>0</v>
      </c>
      <c r="O1046">
        <v>1</v>
      </c>
    </row>
    <row r="1047" spans="14:15">
      <c r="N1047" s="5">
        <v>50013</v>
      </c>
      <c r="O1047">
        <v>1</v>
      </c>
    </row>
    <row r="1048" spans="14:15">
      <c r="N1048" s="5">
        <v>50014</v>
      </c>
      <c r="O1048">
        <v>1</v>
      </c>
    </row>
    <row r="1049" spans="14:15">
      <c r="N1049" s="5">
        <v>0</v>
      </c>
      <c r="O1049">
        <v>1</v>
      </c>
    </row>
    <row r="1050" spans="14:15">
      <c r="N1050" s="5">
        <v>50001</v>
      </c>
      <c r="O1050">
        <v>1</v>
      </c>
    </row>
    <row r="1051" spans="14:15">
      <c r="N1051" s="5">
        <v>50002</v>
      </c>
      <c r="O1051">
        <v>1</v>
      </c>
    </row>
    <row r="1052" spans="14:15">
      <c r="N1052" s="5">
        <v>20151</v>
      </c>
      <c r="O1052">
        <v>1</v>
      </c>
    </row>
    <row r="1053" spans="14:15">
      <c r="N1053" s="5">
        <v>50003</v>
      </c>
      <c r="O1053">
        <v>1</v>
      </c>
    </row>
    <row r="1054" spans="14:15">
      <c r="N1054" s="5">
        <v>0</v>
      </c>
      <c r="O1054">
        <v>1</v>
      </c>
    </row>
    <row r="1055" spans="14:15">
      <c r="N1055" s="5">
        <v>50004</v>
      </c>
      <c r="O1055">
        <v>1</v>
      </c>
    </row>
    <row r="1056" spans="14:15">
      <c r="N1056" s="5">
        <v>50005</v>
      </c>
      <c r="O1056">
        <v>1</v>
      </c>
    </row>
    <row r="1057" spans="14:15">
      <c r="N1057" s="5">
        <v>50020</v>
      </c>
      <c r="O1057">
        <v>1</v>
      </c>
    </row>
    <row r="1058" spans="14:15">
      <c r="N1058" s="5">
        <v>50007</v>
      </c>
      <c r="O1058">
        <v>1</v>
      </c>
    </row>
    <row r="1059" spans="14:15">
      <c r="N1059" s="5">
        <v>50008</v>
      </c>
      <c r="O1059">
        <v>1</v>
      </c>
    </row>
    <row r="1060" spans="14:15">
      <c r="N1060" s="5">
        <v>50022</v>
      </c>
      <c r="O1060">
        <v>1</v>
      </c>
    </row>
    <row r="1061" spans="14:15">
      <c r="N1061" s="5">
        <v>50009</v>
      </c>
      <c r="O1061">
        <v>1</v>
      </c>
    </row>
    <row r="1062" spans="14:15">
      <c r="N1062" s="5">
        <v>0</v>
      </c>
      <c r="O1062">
        <v>1</v>
      </c>
    </row>
    <row r="1063" spans="14:15">
      <c r="N1063" s="5">
        <v>20151</v>
      </c>
      <c r="O1063">
        <v>1</v>
      </c>
    </row>
    <row r="1064" spans="14:15">
      <c r="N1064" s="5">
        <v>0</v>
      </c>
      <c r="O1064">
        <v>1</v>
      </c>
    </row>
    <row r="1065" spans="14:15">
      <c r="N1065" s="5">
        <v>0</v>
      </c>
      <c r="O1065">
        <v>1</v>
      </c>
    </row>
    <row r="1066" spans="14:15">
      <c r="N1066" s="5">
        <v>50010</v>
      </c>
      <c r="O1066">
        <v>1</v>
      </c>
    </row>
    <row r="1067" spans="14:15">
      <c r="N1067" s="5">
        <v>50011</v>
      </c>
      <c r="O1067">
        <v>1</v>
      </c>
    </row>
    <row r="1068" spans="14:15">
      <c r="N1068" s="5">
        <v>0</v>
      </c>
      <c r="O1068">
        <v>1</v>
      </c>
    </row>
    <row r="1069" spans="14:15">
      <c r="N1069" s="5">
        <v>50012</v>
      </c>
      <c r="O1069">
        <v>1</v>
      </c>
    </row>
    <row r="1070" spans="14:15">
      <c r="N1070" s="5">
        <v>0</v>
      </c>
      <c r="O1070">
        <v>1</v>
      </c>
    </row>
    <row r="1071" spans="14:15">
      <c r="N1071" s="5">
        <v>50013</v>
      </c>
      <c r="O1071">
        <v>1</v>
      </c>
    </row>
    <row r="1072" spans="14:15">
      <c r="N1072" s="5">
        <v>50014</v>
      </c>
      <c r="O1072">
        <v>1</v>
      </c>
    </row>
    <row r="1073" spans="14:15">
      <c r="N1073" s="5">
        <v>0</v>
      </c>
      <c r="O1073">
        <v>1</v>
      </c>
    </row>
    <row r="1074" spans="14:15">
      <c r="N1074" s="5">
        <v>50001</v>
      </c>
      <c r="O1074">
        <v>1</v>
      </c>
    </row>
    <row r="1075" spans="14:15">
      <c r="N1075" s="5">
        <v>50002</v>
      </c>
      <c r="O1075">
        <v>1</v>
      </c>
    </row>
    <row r="1076" spans="14:15">
      <c r="N1076" s="5">
        <v>20151</v>
      </c>
      <c r="O1076">
        <v>1</v>
      </c>
    </row>
    <row r="1077" spans="14:15">
      <c r="N1077" s="5">
        <v>50003</v>
      </c>
      <c r="O1077">
        <v>1</v>
      </c>
    </row>
    <row r="1078" spans="14:15">
      <c r="N1078" s="5">
        <v>0</v>
      </c>
      <c r="O1078">
        <v>1</v>
      </c>
    </row>
    <row r="1079" spans="14:15">
      <c r="N1079" s="5">
        <v>50004</v>
      </c>
      <c r="O1079">
        <v>1</v>
      </c>
    </row>
    <row r="1080" spans="14:15">
      <c r="N1080" s="5">
        <v>50005</v>
      </c>
      <c r="O1080">
        <v>1</v>
      </c>
    </row>
    <row r="1081" spans="14:15">
      <c r="N1081" s="5">
        <v>50020</v>
      </c>
      <c r="O1081">
        <v>1</v>
      </c>
    </row>
    <row r="1082" spans="14:15">
      <c r="N1082" s="5">
        <v>50007</v>
      </c>
      <c r="O1082">
        <v>1</v>
      </c>
    </row>
    <row r="1083" spans="14:15">
      <c r="N1083" s="5">
        <v>50008</v>
      </c>
      <c r="O1083">
        <v>1</v>
      </c>
    </row>
    <row r="1084" spans="14:15">
      <c r="N1084" s="5">
        <v>50022</v>
      </c>
      <c r="O1084">
        <v>1</v>
      </c>
    </row>
    <row r="1085" spans="14:15">
      <c r="N1085" s="5">
        <v>50009</v>
      </c>
      <c r="O1085">
        <v>1</v>
      </c>
    </row>
    <row r="1086" spans="14:15">
      <c r="N1086" s="5">
        <v>0</v>
      </c>
      <c r="O1086">
        <v>1</v>
      </c>
    </row>
    <row r="1087" spans="14:15">
      <c r="N1087" s="5">
        <v>20151</v>
      </c>
      <c r="O1087">
        <v>1</v>
      </c>
    </row>
    <row r="1088" spans="14:15">
      <c r="N1088" s="5">
        <v>0</v>
      </c>
      <c r="O1088">
        <v>1</v>
      </c>
    </row>
    <row r="1089" spans="14:15">
      <c r="N1089" s="5">
        <v>0</v>
      </c>
      <c r="O1089">
        <v>1</v>
      </c>
    </row>
    <row r="1090" spans="14:15">
      <c r="N1090" s="5">
        <v>50010</v>
      </c>
      <c r="O1090">
        <v>1</v>
      </c>
    </row>
    <row r="1091" spans="14:15">
      <c r="N1091" s="5">
        <v>50011</v>
      </c>
      <c r="O1091">
        <v>1</v>
      </c>
    </row>
    <row r="1092" spans="14:15">
      <c r="N1092" s="5">
        <v>0</v>
      </c>
      <c r="O1092">
        <v>1</v>
      </c>
    </row>
    <row r="1093" spans="14:15">
      <c r="N1093" s="5">
        <v>50012</v>
      </c>
      <c r="O1093">
        <v>1</v>
      </c>
    </row>
    <row r="1094" spans="14:15">
      <c r="N1094" s="5">
        <v>0</v>
      </c>
      <c r="O1094">
        <v>1</v>
      </c>
    </row>
    <row r="1095" spans="14:15">
      <c r="N1095" s="5">
        <v>50013</v>
      </c>
      <c r="O1095">
        <v>1</v>
      </c>
    </row>
    <row r="1096" spans="14:15">
      <c r="N1096" s="5">
        <v>50014</v>
      </c>
      <c r="O1096">
        <v>1</v>
      </c>
    </row>
    <row r="1097" spans="14:15">
      <c r="N1097" s="5">
        <v>0</v>
      </c>
      <c r="O1097">
        <v>1</v>
      </c>
    </row>
    <row r="1098" spans="14:15">
      <c r="N1098" s="5">
        <v>0</v>
      </c>
      <c r="O1098">
        <v>1</v>
      </c>
    </row>
    <row r="1099" spans="14:15">
      <c r="N1099" s="5">
        <v>0</v>
      </c>
      <c r="O1099">
        <v>1</v>
      </c>
    </row>
    <row r="1100" spans="14:15">
      <c r="N1100" s="5">
        <v>0</v>
      </c>
      <c r="O1100">
        <v>1</v>
      </c>
    </row>
    <row r="1101" spans="14:15">
      <c r="N1101" s="5">
        <v>0</v>
      </c>
      <c r="O1101">
        <v>1</v>
      </c>
    </row>
    <row r="1102" spans="14:15">
      <c r="N1102" s="5">
        <v>0</v>
      </c>
      <c r="O1102">
        <v>1</v>
      </c>
    </row>
    <row r="1103" spans="14:15">
      <c r="N1103" s="5">
        <v>0</v>
      </c>
      <c r="O1103">
        <v>1</v>
      </c>
    </row>
    <row r="1104" spans="14:15">
      <c r="N1104" s="5">
        <v>0</v>
      </c>
      <c r="O1104">
        <v>1</v>
      </c>
    </row>
    <row r="1105" spans="14:15">
      <c r="N1105" s="5">
        <v>0</v>
      </c>
      <c r="O1105">
        <v>1</v>
      </c>
    </row>
    <row r="1106" spans="14:15">
      <c r="N1106" s="5">
        <v>0</v>
      </c>
      <c r="O1106">
        <v>1</v>
      </c>
    </row>
    <row r="1107" spans="14:15">
      <c r="N1107" s="5">
        <v>0</v>
      </c>
      <c r="O1107">
        <v>1</v>
      </c>
    </row>
    <row r="1108" spans="14:15">
      <c r="N1108" s="5">
        <v>0</v>
      </c>
      <c r="O1108">
        <v>1</v>
      </c>
    </row>
    <row r="1109" spans="14:15">
      <c r="N1109" s="5">
        <v>0</v>
      </c>
      <c r="O1109">
        <v>1</v>
      </c>
    </row>
    <row r="1110" spans="14:15">
      <c r="N1110" s="5">
        <v>0</v>
      </c>
      <c r="O1110">
        <v>1</v>
      </c>
    </row>
    <row r="1111" spans="14:15">
      <c r="N1111" s="5">
        <v>0</v>
      </c>
      <c r="O1111">
        <v>1</v>
      </c>
    </row>
    <row r="1112" spans="14:15">
      <c r="N1112" s="5">
        <v>0</v>
      </c>
      <c r="O1112">
        <v>1</v>
      </c>
    </row>
    <row r="1113" spans="14:15">
      <c r="N1113" s="5">
        <v>0</v>
      </c>
      <c r="O1113">
        <v>1</v>
      </c>
    </row>
    <row r="1114" spans="14:15">
      <c r="N1114" s="5">
        <v>0</v>
      </c>
      <c r="O1114">
        <v>1</v>
      </c>
    </row>
    <row r="1115" spans="14:15">
      <c r="N1115" s="5">
        <v>0</v>
      </c>
      <c r="O1115">
        <v>1</v>
      </c>
    </row>
    <row r="1116" spans="14:15">
      <c r="N1116" s="5">
        <v>0</v>
      </c>
      <c r="O1116">
        <v>1</v>
      </c>
    </row>
    <row r="1117" spans="14:15">
      <c r="N1117" s="5">
        <v>0</v>
      </c>
      <c r="O1117">
        <v>1</v>
      </c>
    </row>
    <row r="1118" spans="14:15">
      <c r="N1118" s="5">
        <v>0</v>
      </c>
      <c r="O1118">
        <v>1</v>
      </c>
    </row>
    <row r="1119" spans="14:15">
      <c r="N1119" s="5">
        <v>0</v>
      </c>
      <c r="O1119">
        <v>1</v>
      </c>
    </row>
    <row r="1120" spans="14:15">
      <c r="N1120" s="5">
        <v>0</v>
      </c>
      <c r="O1120">
        <v>1</v>
      </c>
    </row>
    <row r="1121" spans="14:15">
      <c r="N1121" s="5">
        <v>0</v>
      </c>
      <c r="O1121">
        <v>1</v>
      </c>
    </row>
    <row r="1122" spans="14:15">
      <c r="N1122" s="5">
        <v>0</v>
      </c>
      <c r="O1122">
        <v>1</v>
      </c>
    </row>
    <row r="1123" spans="14:15">
      <c r="N1123" s="5">
        <v>0</v>
      </c>
      <c r="O1123">
        <v>1</v>
      </c>
    </row>
    <row r="1124" spans="14:15">
      <c r="N1124" s="5">
        <v>0</v>
      </c>
      <c r="O1124">
        <v>1</v>
      </c>
    </row>
    <row r="1125" spans="14:15">
      <c r="N1125" s="5">
        <v>0</v>
      </c>
      <c r="O1125">
        <v>1</v>
      </c>
    </row>
    <row r="1126" spans="14:15">
      <c r="N1126" s="5">
        <v>0</v>
      </c>
      <c r="O1126">
        <v>1</v>
      </c>
    </row>
    <row r="1127" spans="14:15">
      <c r="N1127" s="5">
        <v>0</v>
      </c>
      <c r="O1127">
        <v>1</v>
      </c>
    </row>
    <row r="1128" spans="14:15">
      <c r="N1128" s="5">
        <v>0</v>
      </c>
      <c r="O1128">
        <v>1</v>
      </c>
    </row>
    <row r="1129" spans="14:15">
      <c r="N1129" s="5">
        <v>0</v>
      </c>
      <c r="O1129">
        <v>1</v>
      </c>
    </row>
    <row r="1130" spans="14:15">
      <c r="N1130" s="5">
        <v>0</v>
      </c>
      <c r="O1130">
        <v>1</v>
      </c>
    </row>
    <row r="1131" spans="14:15">
      <c r="N1131" s="5">
        <v>0</v>
      </c>
      <c r="O1131">
        <v>1</v>
      </c>
    </row>
    <row r="1132" spans="14:15">
      <c r="N1132" s="5">
        <v>0</v>
      </c>
      <c r="O1132">
        <v>1</v>
      </c>
    </row>
    <row r="1133" spans="14:15">
      <c r="N1133" s="5">
        <v>0</v>
      </c>
      <c r="O1133">
        <v>1</v>
      </c>
    </row>
    <row r="1134" spans="14:15">
      <c r="N1134" s="5">
        <v>0</v>
      </c>
      <c r="O1134">
        <v>1</v>
      </c>
    </row>
    <row r="1135" spans="14:15">
      <c r="N1135" s="5">
        <v>0</v>
      </c>
      <c r="O1135">
        <v>1</v>
      </c>
    </row>
    <row r="1136" spans="14:15">
      <c r="N1136" s="5">
        <v>0</v>
      </c>
      <c r="O1136">
        <v>1</v>
      </c>
    </row>
    <row r="1137" spans="14:15">
      <c r="N1137" s="5">
        <v>0</v>
      </c>
      <c r="O1137">
        <v>1</v>
      </c>
    </row>
    <row r="1138" spans="14:15">
      <c r="N1138" s="5">
        <v>0</v>
      </c>
      <c r="O1138">
        <v>1</v>
      </c>
    </row>
    <row r="1139" spans="14:15">
      <c r="N1139" s="5">
        <v>0</v>
      </c>
      <c r="O1139">
        <v>1</v>
      </c>
    </row>
    <row r="1140" spans="14:15">
      <c r="N1140" s="5">
        <v>0</v>
      </c>
      <c r="O1140">
        <v>1</v>
      </c>
    </row>
    <row r="1141" spans="14:15">
      <c r="N1141" s="5">
        <v>0</v>
      </c>
      <c r="O1141">
        <v>1</v>
      </c>
    </row>
    <row r="1142" spans="14:15">
      <c r="N1142" s="5">
        <v>0</v>
      </c>
      <c r="O1142">
        <v>1</v>
      </c>
    </row>
    <row r="1143" spans="14:15">
      <c r="N1143" s="5">
        <v>0</v>
      </c>
      <c r="O1143">
        <v>1</v>
      </c>
    </row>
    <row r="1144" spans="14:15">
      <c r="N1144" s="5">
        <v>0</v>
      </c>
      <c r="O1144">
        <v>1</v>
      </c>
    </row>
    <row r="1145" spans="14:15">
      <c r="N1145" s="5">
        <v>0</v>
      </c>
      <c r="O1145">
        <v>1</v>
      </c>
    </row>
    <row r="1146" spans="14:15">
      <c r="N1146" s="5">
        <v>0</v>
      </c>
      <c r="O1146">
        <v>1</v>
      </c>
    </row>
    <row r="1147" spans="14:15">
      <c r="N1147" s="5">
        <v>0</v>
      </c>
      <c r="O1147">
        <v>1</v>
      </c>
    </row>
    <row r="1148" spans="14:15">
      <c r="N1148" s="5">
        <v>0</v>
      </c>
      <c r="O1148">
        <v>1</v>
      </c>
    </row>
    <row r="1149" spans="14:15">
      <c r="N1149" s="5">
        <v>0</v>
      </c>
      <c r="O1149">
        <v>1</v>
      </c>
    </row>
    <row r="1150" spans="14:15">
      <c r="N1150" s="5">
        <v>0</v>
      </c>
      <c r="O1150">
        <v>1</v>
      </c>
    </row>
    <row r="1151" spans="14:15">
      <c r="N1151" s="5">
        <v>0</v>
      </c>
      <c r="O1151">
        <v>1</v>
      </c>
    </row>
    <row r="1152" spans="14:15">
      <c r="N1152" s="5">
        <v>0</v>
      </c>
      <c r="O1152">
        <v>1</v>
      </c>
    </row>
    <row r="1153" spans="14:15">
      <c r="N1153" s="5">
        <v>0</v>
      </c>
      <c r="O1153">
        <v>1</v>
      </c>
    </row>
    <row r="1154" spans="14:15">
      <c r="N1154" s="5">
        <v>0</v>
      </c>
      <c r="O1154">
        <v>1</v>
      </c>
    </row>
    <row r="1155" spans="14:15">
      <c r="N1155" s="5">
        <v>0</v>
      </c>
      <c r="O1155">
        <v>1</v>
      </c>
    </row>
    <row r="1156" spans="14:15">
      <c r="N1156" s="5">
        <v>0</v>
      </c>
      <c r="O1156">
        <v>1</v>
      </c>
    </row>
    <row r="1157" spans="14:15">
      <c r="N1157" s="5">
        <v>0</v>
      </c>
      <c r="O1157">
        <v>1</v>
      </c>
    </row>
    <row r="1158" spans="14:15">
      <c r="N1158" s="5">
        <v>0</v>
      </c>
      <c r="O1158">
        <v>1</v>
      </c>
    </row>
    <row r="1159" spans="14:15">
      <c r="N1159" s="5">
        <v>0</v>
      </c>
      <c r="O1159">
        <v>1</v>
      </c>
    </row>
    <row r="1160" spans="14:15">
      <c r="N1160" s="5">
        <v>0</v>
      </c>
      <c r="O1160">
        <v>1</v>
      </c>
    </row>
    <row r="1161" spans="14:15">
      <c r="N1161" s="5">
        <v>0</v>
      </c>
      <c r="O1161">
        <v>1</v>
      </c>
    </row>
    <row r="1162" spans="14:15">
      <c r="N1162" s="5">
        <v>0</v>
      </c>
      <c r="O1162">
        <v>1</v>
      </c>
    </row>
    <row r="1163" spans="14:15">
      <c r="N1163" s="5">
        <v>0</v>
      </c>
      <c r="O1163">
        <v>1</v>
      </c>
    </row>
    <row r="1164" spans="14:15">
      <c r="N1164" s="5">
        <v>0</v>
      </c>
      <c r="O1164">
        <v>1</v>
      </c>
    </row>
    <row r="1165" spans="14:15">
      <c r="N1165" s="5">
        <v>0</v>
      </c>
      <c r="O1165">
        <v>1</v>
      </c>
    </row>
    <row r="1166" spans="14:15">
      <c r="N1166" s="5">
        <v>0</v>
      </c>
      <c r="O1166">
        <v>1</v>
      </c>
    </row>
    <row r="1167" spans="14:15">
      <c r="N1167" s="5">
        <v>0</v>
      </c>
      <c r="O1167">
        <v>1</v>
      </c>
    </row>
    <row r="1168" spans="14:15">
      <c r="N1168" s="5">
        <v>0</v>
      </c>
      <c r="O1168">
        <v>1</v>
      </c>
    </row>
    <row r="1169" spans="14:15">
      <c r="N1169" s="5">
        <v>0</v>
      </c>
      <c r="O1169">
        <v>1</v>
      </c>
    </row>
    <row r="1170" spans="14:15">
      <c r="N1170" s="5">
        <v>0</v>
      </c>
      <c r="O1170">
        <v>1</v>
      </c>
    </row>
    <row r="1171" spans="14:15">
      <c r="N1171" s="5">
        <v>0</v>
      </c>
      <c r="O1171">
        <v>1</v>
      </c>
    </row>
    <row r="1172" spans="14:15">
      <c r="N1172" s="5">
        <v>0</v>
      </c>
      <c r="O1172">
        <v>1</v>
      </c>
    </row>
    <row r="1173" spans="14:15">
      <c r="N1173" s="5">
        <v>0</v>
      </c>
      <c r="O1173">
        <v>1</v>
      </c>
    </row>
    <row r="1174" spans="14:15">
      <c r="N1174" s="5">
        <v>0</v>
      </c>
      <c r="O1174">
        <v>1</v>
      </c>
    </row>
    <row r="1175" spans="14:15">
      <c r="N1175" s="5">
        <v>0</v>
      </c>
      <c r="O1175">
        <v>1</v>
      </c>
    </row>
    <row r="1176" spans="14:15">
      <c r="N1176" s="5">
        <v>0</v>
      </c>
      <c r="O1176">
        <v>1</v>
      </c>
    </row>
    <row r="1177" spans="14:15">
      <c r="N1177" s="5">
        <v>0</v>
      </c>
      <c r="O1177">
        <v>1</v>
      </c>
    </row>
    <row r="1178" spans="14:15">
      <c r="N1178" s="5">
        <v>0</v>
      </c>
      <c r="O1178">
        <v>1</v>
      </c>
    </row>
    <row r="1179" spans="14:15">
      <c r="N1179" s="5">
        <v>0</v>
      </c>
      <c r="O1179">
        <v>1</v>
      </c>
    </row>
    <row r="1180" spans="14:15">
      <c r="N1180" s="5">
        <v>0</v>
      </c>
      <c r="O1180">
        <v>1</v>
      </c>
    </row>
    <row r="1181" spans="14:15">
      <c r="N1181" s="5">
        <v>0</v>
      </c>
      <c r="O1181">
        <v>1</v>
      </c>
    </row>
    <row r="1182" spans="14:15">
      <c r="N1182" s="5">
        <v>0</v>
      </c>
      <c r="O1182">
        <v>1</v>
      </c>
    </row>
    <row r="1183" spans="14:15">
      <c r="N1183" s="5">
        <v>0</v>
      </c>
      <c r="O1183">
        <v>1</v>
      </c>
    </row>
    <row r="1184" spans="14:15">
      <c r="N1184" s="5">
        <v>0</v>
      </c>
      <c r="O1184">
        <v>1</v>
      </c>
    </row>
    <row r="1185" spans="14:15">
      <c r="N1185" s="5">
        <v>0</v>
      </c>
      <c r="O1185">
        <v>1</v>
      </c>
    </row>
    <row r="1186" spans="14:15">
      <c r="N1186" s="5">
        <v>0</v>
      </c>
      <c r="O1186">
        <v>1</v>
      </c>
    </row>
    <row r="1187" spans="14:15">
      <c r="N1187" s="5">
        <v>0</v>
      </c>
      <c r="O1187">
        <v>1</v>
      </c>
    </row>
    <row r="1188" spans="14:15">
      <c r="N1188" s="5">
        <v>0</v>
      </c>
      <c r="O1188">
        <v>1</v>
      </c>
    </row>
    <row r="1189" spans="14:15">
      <c r="N1189" s="5">
        <v>0</v>
      </c>
      <c r="O1189">
        <v>1</v>
      </c>
    </row>
    <row r="1190" spans="14:15">
      <c r="N1190" s="5">
        <v>0</v>
      </c>
      <c r="O1190">
        <v>1</v>
      </c>
    </row>
    <row r="1191" spans="14:15">
      <c r="N1191" s="5">
        <v>0</v>
      </c>
      <c r="O1191">
        <v>1</v>
      </c>
    </row>
    <row r="1192" spans="14:15">
      <c r="N1192" s="5">
        <v>0</v>
      </c>
      <c r="O1192">
        <v>1</v>
      </c>
    </row>
    <row r="1193" spans="14:15">
      <c r="N1193" s="5">
        <v>0</v>
      </c>
      <c r="O1193">
        <v>1</v>
      </c>
    </row>
    <row r="1194" spans="14:15">
      <c r="N1194" s="5">
        <v>0</v>
      </c>
      <c r="O1194">
        <v>1</v>
      </c>
    </row>
    <row r="1195" spans="14:15">
      <c r="N1195" s="5">
        <v>0</v>
      </c>
      <c r="O1195">
        <v>1</v>
      </c>
    </row>
    <row r="1196" spans="14:15">
      <c r="N1196" s="5">
        <v>0</v>
      </c>
      <c r="O1196">
        <v>1</v>
      </c>
    </row>
    <row r="1197" spans="14:15">
      <c r="N1197" s="5">
        <v>0</v>
      </c>
      <c r="O1197">
        <v>1</v>
      </c>
    </row>
    <row r="1198" spans="14:15">
      <c r="N1198" s="5">
        <v>0</v>
      </c>
      <c r="O1198">
        <v>1</v>
      </c>
    </row>
    <row r="1199" spans="14:15">
      <c r="N1199" s="5">
        <v>0</v>
      </c>
      <c r="O1199">
        <v>1</v>
      </c>
    </row>
    <row r="1200" spans="14:15">
      <c r="N1200" s="5">
        <v>0</v>
      </c>
      <c r="O1200">
        <v>1</v>
      </c>
    </row>
    <row r="1201" spans="14:15">
      <c r="N1201" s="5">
        <v>0</v>
      </c>
      <c r="O1201">
        <v>1</v>
      </c>
    </row>
    <row r="1202" spans="14:15">
      <c r="N1202" s="5">
        <v>0</v>
      </c>
      <c r="O1202">
        <v>1</v>
      </c>
    </row>
    <row r="1203" spans="14:15">
      <c r="N1203" s="5">
        <v>0</v>
      </c>
      <c r="O1203">
        <v>1</v>
      </c>
    </row>
    <row r="1204" spans="14:15">
      <c r="N1204" s="5">
        <v>0</v>
      </c>
      <c r="O1204">
        <v>1</v>
      </c>
    </row>
    <row r="1205" spans="14:15">
      <c r="N1205" s="5">
        <v>0</v>
      </c>
      <c r="O1205">
        <v>1</v>
      </c>
    </row>
    <row r="1206" spans="14:15">
      <c r="N1206" s="5">
        <v>0</v>
      </c>
      <c r="O1206">
        <v>1</v>
      </c>
    </row>
    <row r="1207" spans="14:15">
      <c r="N1207" s="5">
        <v>0</v>
      </c>
      <c r="O1207">
        <v>1</v>
      </c>
    </row>
    <row r="1208" spans="14:15">
      <c r="N1208" s="5">
        <v>0</v>
      </c>
      <c r="O1208">
        <v>1</v>
      </c>
    </row>
    <row r="1209" spans="14:15">
      <c r="N1209" s="5">
        <v>0</v>
      </c>
      <c r="O1209">
        <v>1</v>
      </c>
    </row>
    <row r="1210" spans="14:15">
      <c r="N1210" s="5">
        <v>0</v>
      </c>
      <c r="O1210">
        <v>1</v>
      </c>
    </row>
    <row r="1211" spans="14:15">
      <c r="N1211" s="5">
        <v>0</v>
      </c>
      <c r="O1211">
        <v>1</v>
      </c>
    </row>
    <row r="1212" spans="14:15">
      <c r="N1212" s="5">
        <v>0</v>
      </c>
      <c r="O1212">
        <v>1</v>
      </c>
    </row>
    <row r="1213" spans="14:15">
      <c r="N1213" s="5">
        <v>0</v>
      </c>
      <c r="O1213">
        <v>1</v>
      </c>
    </row>
    <row r="1214" spans="14:15">
      <c r="N1214" s="5">
        <v>0</v>
      </c>
      <c r="O1214">
        <v>1</v>
      </c>
    </row>
    <row r="1215" spans="14:15">
      <c r="N1215" s="5">
        <v>0</v>
      </c>
      <c r="O1215">
        <v>1</v>
      </c>
    </row>
    <row r="1216" spans="14:15">
      <c r="N1216" s="5">
        <v>0</v>
      </c>
      <c r="O1216">
        <v>1</v>
      </c>
    </row>
    <row r="1217" spans="14:15">
      <c r="N1217" s="5">
        <v>20161</v>
      </c>
      <c r="O1217">
        <v>1</v>
      </c>
    </row>
    <row r="1218" spans="14:15">
      <c r="N1218" s="5">
        <v>19002</v>
      </c>
      <c r="O1218">
        <v>1</v>
      </c>
    </row>
    <row r="1219" spans="14:15">
      <c r="N1219" s="5">
        <v>0</v>
      </c>
      <c r="O1219">
        <v>1</v>
      </c>
    </row>
    <row r="1220" spans="14:15">
      <c r="N1220" s="5">
        <v>0</v>
      </c>
      <c r="O1220">
        <v>1</v>
      </c>
    </row>
    <row r="1221" spans="14:15">
      <c r="N1221" s="5">
        <v>19003</v>
      </c>
      <c r="O1221">
        <v>1</v>
      </c>
    </row>
    <row r="1222" spans="14:15">
      <c r="N1222" s="5">
        <v>20021</v>
      </c>
      <c r="O1222">
        <v>1</v>
      </c>
    </row>
    <row r="1223" spans="14:15">
      <c r="N1223" s="5">
        <v>20011</v>
      </c>
      <c r="O1223">
        <v>1</v>
      </c>
    </row>
    <row r="1224" spans="14:15">
      <c r="N1224" s="5">
        <v>0</v>
      </c>
      <c r="O1224">
        <v>1</v>
      </c>
    </row>
    <row r="1225" spans="14:15">
      <c r="N1225" s="5">
        <v>19002</v>
      </c>
      <c r="O1225">
        <v>1</v>
      </c>
    </row>
    <row r="1226" spans="14:15">
      <c r="N1226" s="5">
        <v>19002</v>
      </c>
      <c r="O1226">
        <v>1</v>
      </c>
    </row>
    <row r="1227" spans="14:15">
      <c r="N1227" s="5">
        <v>0</v>
      </c>
      <c r="O1227">
        <v>1</v>
      </c>
    </row>
    <row r="1228" spans="14:15">
      <c r="N1228" s="5">
        <v>19001</v>
      </c>
      <c r="O1228">
        <v>1</v>
      </c>
    </row>
    <row r="1229" spans="14:15">
      <c r="N1229" s="5">
        <v>20041</v>
      </c>
      <c r="O1229">
        <v>1</v>
      </c>
    </row>
    <row r="1230" spans="14:15">
      <c r="N1230" s="5">
        <v>20091</v>
      </c>
      <c r="O1230">
        <v>1</v>
      </c>
    </row>
    <row r="1231" spans="14:15">
      <c r="N1231" s="5">
        <v>0</v>
      </c>
      <c r="O1231">
        <v>1</v>
      </c>
    </row>
    <row r="1232" spans="14:15">
      <c r="N1232" s="5">
        <v>20011</v>
      </c>
      <c r="O1232">
        <v>1</v>
      </c>
    </row>
    <row r="1233" spans="14:15">
      <c r="N1233" s="5">
        <v>19001</v>
      </c>
      <c r="O1233">
        <v>1</v>
      </c>
    </row>
    <row r="1234" spans="14:15">
      <c r="N1234" s="5">
        <v>20217</v>
      </c>
      <c r="O1234">
        <v>1</v>
      </c>
    </row>
    <row r="1235" spans="14:15">
      <c r="N1235" s="5">
        <v>20071</v>
      </c>
      <c r="O1235">
        <v>1</v>
      </c>
    </row>
    <row r="1236" spans="14:15">
      <c r="N1236" s="5">
        <v>0</v>
      </c>
      <c r="O1236">
        <v>1</v>
      </c>
    </row>
    <row r="1237" spans="14:15">
      <c r="N1237" s="5">
        <v>19002</v>
      </c>
      <c r="O1237">
        <v>1</v>
      </c>
    </row>
    <row r="1238" spans="14:15">
      <c r="N1238" s="5">
        <v>0</v>
      </c>
      <c r="O1238">
        <v>1</v>
      </c>
    </row>
    <row r="1239" spans="14:15">
      <c r="N1239" s="5">
        <v>19003</v>
      </c>
      <c r="O1239">
        <v>1</v>
      </c>
    </row>
    <row r="1240" spans="14:15">
      <c r="N1240" s="5">
        <v>0</v>
      </c>
      <c r="O1240">
        <v>1</v>
      </c>
    </row>
    <row r="1241" spans="14:15">
      <c r="N1241" s="5">
        <v>19002</v>
      </c>
      <c r="O1241">
        <v>1</v>
      </c>
    </row>
    <row r="1242" spans="14:15">
      <c r="N1242" s="5">
        <v>19001</v>
      </c>
      <c r="O1242">
        <v>1</v>
      </c>
    </row>
    <row r="1243" spans="14:15">
      <c r="N1243" s="5">
        <v>20091</v>
      </c>
      <c r="O1243">
        <v>1</v>
      </c>
    </row>
    <row r="1244" spans="14:15">
      <c r="N1244" s="5">
        <v>0</v>
      </c>
      <c r="O1244">
        <v>1</v>
      </c>
    </row>
    <row r="1245" spans="14:15">
      <c r="N1245" s="5">
        <f>N1242</f>
        <v>19001</v>
      </c>
      <c r="O1245">
        <v>1</v>
      </c>
    </row>
    <row r="1246" spans="14:15">
      <c r="N1246" s="5">
        <v>0</v>
      </c>
      <c r="O1246">
        <v>1</v>
      </c>
    </row>
    <row r="1247" spans="14:15">
      <c r="N1247" s="5">
        <v>19002</v>
      </c>
      <c r="O1247">
        <v>1</v>
      </c>
    </row>
    <row r="1248" spans="14:15">
      <c r="N1248" s="5">
        <v>20101</v>
      </c>
      <c r="O1248">
        <v>1</v>
      </c>
    </row>
    <row r="1249" spans="14:15">
      <c r="N1249" s="5">
        <v>0</v>
      </c>
      <c r="O1249">
        <v>1</v>
      </c>
    </row>
    <row r="1250" spans="14:15">
      <c r="N1250" s="5">
        <v>0</v>
      </c>
      <c r="O1250">
        <v>1</v>
      </c>
    </row>
    <row r="1251" spans="14:15">
      <c r="N1251" s="5">
        <v>20111</v>
      </c>
      <c r="O1251">
        <v>1</v>
      </c>
    </row>
    <row r="1252" spans="14:15">
      <c r="N1252" s="5">
        <v>19003</v>
      </c>
      <c r="O1252">
        <v>1</v>
      </c>
    </row>
    <row r="1253" spans="14:15">
      <c r="N1253" s="5">
        <v>0</v>
      </c>
      <c r="O1253">
        <v>1</v>
      </c>
    </row>
    <row r="1254" spans="14:15">
      <c r="N1254" s="5">
        <f>N1247</f>
        <v>19002</v>
      </c>
      <c r="O1254">
        <v>1</v>
      </c>
    </row>
    <row r="1255" spans="14:15">
      <c r="N1255" s="5">
        <v>19002</v>
      </c>
      <c r="O1255">
        <v>1</v>
      </c>
    </row>
    <row r="1256" spans="14:15">
      <c r="N1256" s="5">
        <v>20141</v>
      </c>
      <c r="O1256">
        <v>1</v>
      </c>
    </row>
    <row r="1257" spans="14:15">
      <c r="N1257" s="5">
        <v>0</v>
      </c>
      <c r="O1257">
        <v>1</v>
      </c>
    </row>
    <row r="1258" spans="14:15">
      <c r="N1258" s="5">
        <v>20131</v>
      </c>
      <c r="O1258">
        <v>1</v>
      </c>
    </row>
    <row r="1259" spans="14:15">
      <c r="N1259" s="5">
        <v>19001</v>
      </c>
      <c r="O1259">
        <v>1</v>
      </c>
    </row>
    <row r="1260" spans="14:15">
      <c r="N1260" s="5">
        <v>20011</v>
      </c>
      <c r="O1260">
        <v>1</v>
      </c>
    </row>
    <row r="1261" spans="14:15">
      <c r="N1261" s="5">
        <v>0</v>
      </c>
      <c r="O1261">
        <v>1</v>
      </c>
    </row>
    <row r="1262" spans="14:15">
      <c r="N1262" s="5">
        <v>0</v>
      </c>
      <c r="O1262">
        <v>1</v>
      </c>
    </row>
    <row r="1263" spans="14:15">
      <c r="N1263" s="5">
        <v>20151</v>
      </c>
      <c r="O1263">
        <v>1</v>
      </c>
    </row>
    <row r="1264" spans="14:15">
      <c r="N1264" s="5">
        <v>20081</v>
      </c>
      <c r="O1264">
        <v>1</v>
      </c>
    </row>
    <row r="1265" spans="14:15">
      <c r="N1265" s="5">
        <v>0</v>
      </c>
      <c r="O1265">
        <v>1</v>
      </c>
    </row>
    <row r="1266" spans="14:15">
      <c r="N1266" s="5">
        <f>N1259</f>
        <v>19001</v>
      </c>
      <c r="O1266">
        <v>1</v>
      </c>
    </row>
    <row r="1267" spans="14:15">
      <c r="N1267" s="5">
        <v>20011</v>
      </c>
      <c r="O1267">
        <v>1</v>
      </c>
    </row>
    <row r="1268" spans="14:15">
      <c r="N1268" s="5">
        <v>0</v>
      </c>
      <c r="O1268">
        <v>1</v>
      </c>
    </row>
    <row r="1269" spans="14:15">
      <c r="N1269" s="5">
        <v>0</v>
      </c>
      <c r="O1269">
        <v>1</v>
      </c>
    </row>
    <row r="1270" spans="14:15">
      <c r="N1270" s="5">
        <v>0</v>
      </c>
      <c r="O1270">
        <v>1</v>
      </c>
    </row>
    <row r="1271" spans="14:15">
      <c r="N1271" s="5">
        <v>0</v>
      </c>
      <c r="O1271">
        <v>1</v>
      </c>
    </row>
    <row r="1272" spans="14:15">
      <c r="N1272" s="5">
        <v>0</v>
      </c>
      <c r="O1272">
        <v>1</v>
      </c>
    </row>
    <row r="1273" spans="14:15">
      <c r="N1273" s="5">
        <f>N1255</f>
        <v>19002</v>
      </c>
      <c r="O1273">
        <v>30</v>
      </c>
    </row>
  </sheetData>
  <phoneticPr fontId="92" type="noConversion"/>
  <conditionalFormatting sqref="T6">
    <cfRule type="duplicateValues" dxfId="167" priority="23"/>
  </conditionalFormatting>
  <conditionalFormatting sqref="N29">
    <cfRule type="duplicateValues" dxfId="166" priority="18"/>
  </conditionalFormatting>
  <conditionalFormatting sqref="N30">
    <cfRule type="duplicateValues" dxfId="165" priority="17"/>
  </conditionalFormatting>
  <conditionalFormatting sqref="N34">
    <cfRule type="duplicateValues" dxfId="164" priority="14"/>
  </conditionalFormatting>
  <conditionalFormatting sqref="D98">
    <cfRule type="duplicateValues" dxfId="163" priority="22"/>
  </conditionalFormatting>
  <conditionalFormatting sqref="D135">
    <cfRule type="duplicateValues" dxfId="162" priority="21"/>
  </conditionalFormatting>
  <conditionalFormatting sqref="D136">
    <cfRule type="duplicateValues" dxfId="161" priority="20"/>
  </conditionalFormatting>
  <conditionalFormatting sqref="N254">
    <cfRule type="duplicateValues" dxfId="160" priority="15"/>
  </conditionalFormatting>
  <conditionalFormatting sqref="N307">
    <cfRule type="duplicateValues" dxfId="159" priority="7"/>
  </conditionalFormatting>
  <conditionalFormatting sqref="N320">
    <cfRule type="duplicateValues" dxfId="158" priority="6"/>
  </conditionalFormatting>
  <conditionalFormatting sqref="N322">
    <cfRule type="duplicateValues" dxfId="157" priority="5"/>
  </conditionalFormatting>
  <conditionalFormatting sqref="N692">
    <cfRule type="duplicateValues" dxfId="156" priority="4"/>
  </conditionalFormatting>
  <conditionalFormatting sqref="N696">
    <cfRule type="duplicateValues" dxfId="155" priority="3"/>
  </conditionalFormatting>
  <conditionalFormatting sqref="N809">
    <cfRule type="duplicateValues" dxfId="154" priority="19"/>
  </conditionalFormatting>
  <conditionalFormatting sqref="N920">
    <cfRule type="duplicateValues" dxfId="153" priority="16"/>
  </conditionalFormatting>
  <conditionalFormatting sqref="N930">
    <cfRule type="duplicateValues" dxfId="152" priority="13"/>
  </conditionalFormatting>
  <conditionalFormatting sqref="N933">
    <cfRule type="duplicateValues" dxfId="151" priority="12"/>
  </conditionalFormatting>
  <conditionalFormatting sqref="N935">
    <cfRule type="duplicateValues" dxfId="150" priority="11"/>
  </conditionalFormatting>
  <conditionalFormatting sqref="N936">
    <cfRule type="duplicateValues" dxfId="149" priority="10"/>
  </conditionalFormatting>
  <conditionalFormatting sqref="N947">
    <cfRule type="duplicateValues" dxfId="148" priority="9"/>
  </conditionalFormatting>
  <conditionalFormatting sqref="N949">
    <cfRule type="duplicateValues" dxfId="147" priority="8"/>
  </conditionalFormatting>
  <conditionalFormatting sqref="N693:N695">
    <cfRule type="duplicateValues" dxfId="146" priority="2"/>
  </conditionalFormatting>
  <conditionalFormatting sqref="N697:N699">
    <cfRule type="duplicateValues" dxfId="145" priority="1"/>
  </conditionalFormatting>
  <pageMargins left="0.69930555555555596" right="0.69930555555555596"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673"/>
  <sheetViews>
    <sheetView topLeftCell="A379" workbookViewId="0">
      <selection activeCell="Q17" sqref="Q17"/>
    </sheetView>
  </sheetViews>
  <sheetFormatPr defaultColWidth="9" defaultRowHeight="13.5"/>
  <cols>
    <col min="17" max="17" width="19.25" customWidth="1"/>
  </cols>
  <sheetData>
    <row r="1" spans="1:17">
      <c r="A1" t="s">
        <v>4313</v>
      </c>
      <c r="N1" t="s">
        <v>4120</v>
      </c>
      <c r="O1" t="s">
        <v>4314</v>
      </c>
    </row>
    <row r="2" spans="1:17">
      <c r="A2" t="s">
        <v>4315</v>
      </c>
      <c r="M2" t="s">
        <v>4316</v>
      </c>
      <c r="N2">
        <v>10041</v>
      </c>
      <c r="O2">
        <v>400</v>
      </c>
    </row>
    <row r="3" spans="1:17" ht="14.25">
      <c r="A3" t="s">
        <v>4317</v>
      </c>
      <c r="M3" t="s">
        <v>4316</v>
      </c>
      <c r="N3">
        <v>10041</v>
      </c>
      <c r="O3">
        <v>400</v>
      </c>
      <c r="Q3" s="3" t="s">
        <v>4124</v>
      </c>
    </row>
    <row r="4" spans="1:17">
      <c r="A4" t="s">
        <v>4318</v>
      </c>
      <c r="M4" t="s">
        <v>4316</v>
      </c>
      <c r="N4">
        <v>10041</v>
      </c>
      <c r="O4">
        <v>400</v>
      </c>
      <c r="Q4" s="45" t="s">
        <v>4126</v>
      </c>
    </row>
    <row r="5" spans="1:17">
      <c r="A5" t="s">
        <v>4319</v>
      </c>
      <c r="M5" t="s">
        <v>4316</v>
      </c>
      <c r="N5">
        <v>10041</v>
      </c>
      <c r="O5">
        <v>400</v>
      </c>
      <c r="Q5" s="5">
        <v>0</v>
      </c>
    </row>
    <row r="6" spans="1:17">
      <c r="A6" t="s">
        <v>4320</v>
      </c>
      <c r="M6" t="s">
        <v>4316</v>
      </c>
      <c r="N6">
        <v>10041</v>
      </c>
      <c r="O6">
        <v>400</v>
      </c>
      <c r="Q6" s="5">
        <v>0</v>
      </c>
    </row>
    <row r="7" spans="1:17">
      <c r="A7" t="s">
        <v>4321</v>
      </c>
      <c r="M7" t="s">
        <v>4316</v>
      </c>
      <c r="N7">
        <v>10041</v>
      </c>
      <c r="O7">
        <v>400</v>
      </c>
      <c r="Q7" s="5">
        <v>0</v>
      </c>
    </row>
    <row r="8" spans="1:17">
      <c r="A8" t="s">
        <v>4322</v>
      </c>
      <c r="M8" t="s">
        <v>4316</v>
      </c>
      <c r="N8">
        <v>10041</v>
      </c>
      <c r="O8">
        <v>400</v>
      </c>
      <c r="Q8" s="5">
        <v>0</v>
      </c>
    </row>
    <row r="9" spans="1:17">
      <c r="A9" t="s">
        <v>4323</v>
      </c>
      <c r="M9" t="s">
        <v>4316</v>
      </c>
      <c r="N9">
        <v>10041</v>
      </c>
      <c r="O9">
        <v>400</v>
      </c>
      <c r="Q9" s="5">
        <v>0</v>
      </c>
    </row>
    <row r="10" spans="1:17">
      <c r="A10" t="s">
        <v>4324</v>
      </c>
      <c r="M10" t="s">
        <v>4316</v>
      </c>
      <c r="N10">
        <v>10041</v>
      </c>
      <c r="O10">
        <v>400</v>
      </c>
      <c r="Q10" s="5">
        <v>0</v>
      </c>
    </row>
    <row r="11" spans="1:17">
      <c r="A11" t="s">
        <v>4325</v>
      </c>
      <c r="M11" t="s">
        <v>4316</v>
      </c>
      <c r="N11">
        <v>10041</v>
      </c>
      <c r="O11">
        <v>400</v>
      </c>
      <c r="Q11" s="5">
        <v>0</v>
      </c>
    </row>
    <row r="12" spans="1:17">
      <c r="A12" t="s">
        <v>4326</v>
      </c>
      <c r="M12" t="s">
        <v>4316</v>
      </c>
      <c r="N12">
        <v>10041</v>
      </c>
      <c r="O12">
        <v>400</v>
      </c>
      <c r="Q12" s="5">
        <v>0</v>
      </c>
    </row>
    <row r="13" spans="1:17">
      <c r="A13" t="s">
        <v>4327</v>
      </c>
      <c r="M13" t="s">
        <v>4316</v>
      </c>
      <c r="N13">
        <v>10041</v>
      </c>
      <c r="O13">
        <v>400</v>
      </c>
      <c r="Q13" s="5">
        <v>0</v>
      </c>
    </row>
    <row r="14" spans="1:17">
      <c r="A14" t="s">
        <v>4328</v>
      </c>
      <c r="M14" t="s">
        <v>4316</v>
      </c>
      <c r="N14">
        <v>30000</v>
      </c>
      <c r="O14">
        <v>600</v>
      </c>
      <c r="Q14" s="5">
        <v>0</v>
      </c>
    </row>
    <row r="15" spans="1:17">
      <c r="A15" t="s">
        <v>4329</v>
      </c>
      <c r="M15" t="s">
        <v>4316</v>
      </c>
      <c r="N15">
        <v>30000</v>
      </c>
      <c r="O15">
        <v>600</v>
      </c>
      <c r="Q15" s="5">
        <v>0</v>
      </c>
    </row>
    <row r="16" spans="1:17">
      <c r="A16" t="s">
        <v>4330</v>
      </c>
      <c r="M16" t="s">
        <v>4316</v>
      </c>
      <c r="N16">
        <v>30000</v>
      </c>
      <c r="O16">
        <v>600</v>
      </c>
      <c r="Q16" s="5">
        <v>0</v>
      </c>
    </row>
    <row r="17" spans="1:17">
      <c r="A17" t="s">
        <v>4331</v>
      </c>
      <c r="M17" t="s">
        <v>4316</v>
      </c>
      <c r="N17">
        <v>30000</v>
      </c>
      <c r="O17">
        <v>600</v>
      </c>
      <c r="Q17" s="5">
        <v>0</v>
      </c>
    </row>
    <row r="18" spans="1:17">
      <c r="A18" t="s">
        <v>4332</v>
      </c>
      <c r="M18" t="s">
        <v>4316</v>
      </c>
      <c r="N18">
        <v>30000</v>
      </c>
      <c r="O18">
        <v>600</v>
      </c>
      <c r="Q18" s="5">
        <v>0</v>
      </c>
    </row>
    <row r="19" spans="1:17">
      <c r="A19" t="s">
        <v>4333</v>
      </c>
      <c r="M19" t="s">
        <v>4316</v>
      </c>
      <c r="N19">
        <v>30000</v>
      </c>
      <c r="O19">
        <v>600</v>
      </c>
      <c r="Q19" s="5">
        <v>0</v>
      </c>
    </row>
    <row r="20" spans="1:17">
      <c r="A20" t="s">
        <v>4334</v>
      </c>
      <c r="M20" t="s">
        <v>4316</v>
      </c>
      <c r="N20">
        <v>30000</v>
      </c>
      <c r="O20">
        <v>600</v>
      </c>
      <c r="Q20" s="5">
        <v>0</v>
      </c>
    </row>
    <row r="21" spans="1:17">
      <c r="A21" t="s">
        <v>4335</v>
      </c>
      <c r="M21" t="s">
        <v>4316</v>
      </c>
      <c r="N21">
        <v>30000</v>
      </c>
      <c r="O21">
        <v>600</v>
      </c>
      <c r="Q21" s="5">
        <v>10111</v>
      </c>
    </row>
    <row r="22" spans="1:17">
      <c r="A22" t="s">
        <v>4336</v>
      </c>
      <c r="M22" t="s">
        <v>4316</v>
      </c>
      <c r="N22">
        <v>30000</v>
      </c>
      <c r="O22">
        <v>600</v>
      </c>
      <c r="Q22" s="5">
        <v>10251</v>
      </c>
    </row>
    <row r="23" spans="1:17">
      <c r="A23" t="s">
        <v>4337</v>
      </c>
      <c r="M23" t="s">
        <v>4316</v>
      </c>
      <c r="N23">
        <v>30000</v>
      </c>
      <c r="O23">
        <v>600</v>
      </c>
      <c r="Q23" s="5">
        <v>10261</v>
      </c>
    </row>
    <row r="24" spans="1:17">
      <c r="A24" t="s">
        <v>4338</v>
      </c>
      <c r="M24" t="s">
        <v>4316</v>
      </c>
      <c r="N24">
        <v>30000</v>
      </c>
      <c r="O24">
        <v>600</v>
      </c>
      <c r="Q24" s="5">
        <v>101</v>
      </c>
    </row>
    <row r="25" spans="1:17">
      <c r="A25" t="s">
        <v>4339</v>
      </c>
      <c r="M25" t="s">
        <v>4316</v>
      </c>
      <c r="N25">
        <v>30000</v>
      </c>
      <c r="O25">
        <v>600</v>
      </c>
      <c r="Q25" s="5">
        <v>0</v>
      </c>
    </row>
    <row r="26" spans="1:17">
      <c r="A26" t="s">
        <v>4340</v>
      </c>
      <c r="M26" t="s">
        <v>4316</v>
      </c>
      <c r="N26">
        <v>30000</v>
      </c>
      <c r="O26">
        <v>600</v>
      </c>
      <c r="Q26" s="5">
        <v>31001</v>
      </c>
    </row>
    <row r="27" spans="1:17">
      <c r="A27" t="s">
        <v>4341</v>
      </c>
      <c r="M27" t="s">
        <v>4316</v>
      </c>
      <c r="N27">
        <v>30000</v>
      </c>
      <c r="O27">
        <v>600</v>
      </c>
      <c r="Q27" s="5">
        <v>31002</v>
      </c>
    </row>
    <row r="28" spans="1:17">
      <c r="A28" t="s">
        <v>4342</v>
      </c>
      <c r="M28" t="s">
        <v>4316</v>
      </c>
      <c r="N28">
        <v>30000</v>
      </c>
      <c r="O28">
        <v>600</v>
      </c>
      <c r="Q28" s="5">
        <v>0</v>
      </c>
    </row>
    <row r="29" spans="1:17">
      <c r="A29" t="s">
        <v>4343</v>
      </c>
      <c r="M29" t="s">
        <v>4316</v>
      </c>
      <c r="N29">
        <v>30000</v>
      </c>
      <c r="O29">
        <v>600</v>
      </c>
      <c r="Q29" s="5">
        <v>110171</v>
      </c>
    </row>
    <row r="30" spans="1:17">
      <c r="A30" t="s">
        <v>4344</v>
      </c>
      <c r="M30" t="s">
        <v>4316</v>
      </c>
      <c r="N30">
        <v>30000</v>
      </c>
      <c r="O30">
        <v>600</v>
      </c>
      <c r="Q30" s="5">
        <v>110221</v>
      </c>
    </row>
    <row r="31" spans="1:17">
      <c r="A31" t="s">
        <v>4345</v>
      </c>
      <c r="M31" t="s">
        <v>4316</v>
      </c>
      <c r="N31">
        <v>30000</v>
      </c>
      <c r="O31">
        <v>600</v>
      </c>
      <c r="Q31" s="5">
        <v>0</v>
      </c>
    </row>
    <row r="32" spans="1:17">
      <c r="A32" t="s">
        <v>4346</v>
      </c>
      <c r="M32" t="s">
        <v>4316</v>
      </c>
      <c r="N32">
        <v>30000</v>
      </c>
      <c r="O32">
        <v>600</v>
      </c>
      <c r="Q32" s="5">
        <v>0</v>
      </c>
    </row>
    <row r="33" spans="1:17">
      <c r="A33" t="s">
        <v>4347</v>
      </c>
      <c r="M33" t="s">
        <v>4316</v>
      </c>
      <c r="N33">
        <v>30000</v>
      </c>
      <c r="O33">
        <v>600</v>
      </c>
      <c r="Q33" s="5">
        <v>0</v>
      </c>
    </row>
    <row r="34" spans="1:17">
      <c r="A34" t="s">
        <v>4348</v>
      </c>
      <c r="M34" t="s">
        <v>4316</v>
      </c>
      <c r="N34">
        <v>30000</v>
      </c>
      <c r="O34">
        <v>600</v>
      </c>
      <c r="Q34" s="5">
        <v>10271</v>
      </c>
    </row>
    <row r="35" spans="1:17">
      <c r="A35" t="s">
        <v>4349</v>
      </c>
      <c r="M35" t="s">
        <v>4316</v>
      </c>
      <c r="N35">
        <v>30000</v>
      </c>
      <c r="O35">
        <v>600</v>
      </c>
      <c r="Q35" s="5">
        <v>0</v>
      </c>
    </row>
    <row r="36" spans="1:17">
      <c r="A36" t="s">
        <v>4350</v>
      </c>
      <c r="M36" t="s">
        <v>4316</v>
      </c>
      <c r="N36">
        <v>30000</v>
      </c>
      <c r="O36">
        <v>600</v>
      </c>
      <c r="Q36" s="5">
        <v>0</v>
      </c>
    </row>
    <row r="37" spans="1:17">
      <c r="A37" t="s">
        <v>4351</v>
      </c>
      <c r="M37" t="s">
        <v>4316</v>
      </c>
      <c r="N37">
        <v>30000</v>
      </c>
      <c r="O37">
        <v>600</v>
      </c>
      <c r="Q37" s="5">
        <v>0</v>
      </c>
    </row>
    <row r="38" spans="1:17">
      <c r="A38" t="s">
        <v>4352</v>
      </c>
      <c r="M38" t="s">
        <v>4316</v>
      </c>
      <c r="N38">
        <v>30000</v>
      </c>
      <c r="O38">
        <v>600</v>
      </c>
      <c r="Q38" s="20">
        <v>0</v>
      </c>
    </row>
    <row r="39" spans="1:17">
      <c r="A39" t="s">
        <v>4353</v>
      </c>
      <c r="M39" t="s">
        <v>4316</v>
      </c>
      <c r="N39">
        <v>30000</v>
      </c>
      <c r="O39">
        <v>600</v>
      </c>
      <c r="Q39" s="20">
        <v>0</v>
      </c>
    </row>
    <row r="40" spans="1:17">
      <c r="A40" t="s">
        <v>4354</v>
      </c>
      <c r="M40" t="s">
        <v>4316</v>
      </c>
      <c r="N40">
        <v>30000</v>
      </c>
      <c r="O40">
        <v>600</v>
      </c>
      <c r="Q40" s="20">
        <v>0</v>
      </c>
    </row>
    <row r="41" spans="1:17">
      <c r="A41" t="s">
        <v>4355</v>
      </c>
      <c r="M41" t="s">
        <v>4316</v>
      </c>
      <c r="N41">
        <v>30000</v>
      </c>
      <c r="O41">
        <v>600</v>
      </c>
      <c r="Q41" s="20">
        <v>0</v>
      </c>
    </row>
    <row r="42" spans="1:17">
      <c r="A42" t="s">
        <v>4356</v>
      </c>
      <c r="M42" t="s">
        <v>4316</v>
      </c>
      <c r="N42">
        <v>30005</v>
      </c>
      <c r="O42">
        <v>666</v>
      </c>
      <c r="Q42" s="20">
        <v>0</v>
      </c>
    </row>
    <row r="43" spans="1:17">
      <c r="A43" t="s">
        <v>4357</v>
      </c>
      <c r="M43" t="s">
        <v>4316</v>
      </c>
      <c r="N43">
        <v>30005</v>
      </c>
      <c r="O43">
        <v>666</v>
      </c>
      <c r="Q43" s="20">
        <v>0</v>
      </c>
    </row>
    <row r="44" spans="1:17">
      <c r="A44" t="s">
        <v>4358</v>
      </c>
      <c r="M44" t="s">
        <v>4316</v>
      </c>
      <c r="N44">
        <v>30005</v>
      </c>
      <c r="O44">
        <v>666</v>
      </c>
      <c r="Q44" s="20">
        <v>0</v>
      </c>
    </row>
    <row r="45" spans="1:17">
      <c r="A45" t="s">
        <v>4359</v>
      </c>
      <c r="M45" t="s">
        <v>4316</v>
      </c>
      <c r="N45">
        <v>30005</v>
      </c>
      <c r="O45">
        <v>666</v>
      </c>
      <c r="Q45" s="20">
        <v>0</v>
      </c>
    </row>
    <row r="46" spans="1:17">
      <c r="A46" t="s">
        <v>4360</v>
      </c>
      <c r="M46" t="s">
        <v>4316</v>
      </c>
      <c r="N46">
        <v>30005</v>
      </c>
      <c r="O46">
        <v>666</v>
      </c>
      <c r="Q46" s="20">
        <v>0</v>
      </c>
    </row>
    <row r="47" spans="1:17">
      <c r="A47" t="s">
        <v>4361</v>
      </c>
      <c r="M47" t="s">
        <v>4316</v>
      </c>
      <c r="N47">
        <v>30005</v>
      </c>
      <c r="O47">
        <v>666</v>
      </c>
      <c r="Q47" s="20">
        <v>0</v>
      </c>
    </row>
    <row r="48" spans="1:17">
      <c r="A48" t="s">
        <v>4362</v>
      </c>
      <c r="M48" t="s">
        <v>4316</v>
      </c>
      <c r="N48">
        <v>30005</v>
      </c>
      <c r="O48">
        <v>666</v>
      </c>
      <c r="Q48" s="20">
        <v>0</v>
      </c>
    </row>
    <row r="49" spans="1:17">
      <c r="A49" t="s">
        <v>4363</v>
      </c>
      <c r="M49" t="s">
        <v>4316</v>
      </c>
      <c r="N49">
        <v>30005</v>
      </c>
      <c r="O49">
        <v>666</v>
      </c>
      <c r="Q49" s="20">
        <v>0</v>
      </c>
    </row>
    <row r="50" spans="1:17">
      <c r="A50" t="s">
        <v>4364</v>
      </c>
      <c r="M50" t="s">
        <v>4316</v>
      </c>
      <c r="N50">
        <v>30005</v>
      </c>
      <c r="O50">
        <v>666</v>
      </c>
      <c r="Q50" s="20">
        <v>0</v>
      </c>
    </row>
    <row r="51" spans="1:17">
      <c r="A51" t="s">
        <v>4365</v>
      </c>
      <c r="M51" t="s">
        <v>4316</v>
      </c>
      <c r="N51">
        <v>30005</v>
      </c>
      <c r="O51">
        <v>666</v>
      </c>
      <c r="Q51" s="20">
        <v>0</v>
      </c>
    </row>
    <row r="52" spans="1:17">
      <c r="A52" t="s">
        <v>4366</v>
      </c>
      <c r="M52" t="s">
        <v>4316</v>
      </c>
      <c r="N52">
        <v>30005</v>
      </c>
      <c r="O52">
        <v>666</v>
      </c>
      <c r="Q52" s="20">
        <v>0</v>
      </c>
    </row>
    <row r="53" spans="1:17">
      <c r="A53" t="s">
        <v>4367</v>
      </c>
      <c r="M53" t="s">
        <v>4316</v>
      </c>
      <c r="N53">
        <v>30006</v>
      </c>
      <c r="O53">
        <v>933</v>
      </c>
      <c r="Q53" s="20">
        <v>0</v>
      </c>
    </row>
    <row r="54" spans="1:17">
      <c r="A54" t="s">
        <v>4368</v>
      </c>
      <c r="M54" t="s">
        <v>4316</v>
      </c>
      <c r="N54">
        <v>30006</v>
      </c>
      <c r="O54">
        <v>933</v>
      </c>
      <c r="Q54" s="20">
        <v>0</v>
      </c>
    </row>
    <row r="55" spans="1:17">
      <c r="A55" t="s">
        <v>4369</v>
      </c>
      <c r="M55" t="s">
        <v>4316</v>
      </c>
      <c r="N55">
        <v>30006</v>
      </c>
      <c r="O55">
        <v>933</v>
      </c>
      <c r="Q55" s="5">
        <v>0</v>
      </c>
    </row>
    <row r="56" spans="1:17">
      <c r="A56" t="s">
        <v>4370</v>
      </c>
      <c r="M56" t="s">
        <v>4316</v>
      </c>
      <c r="N56">
        <v>30006</v>
      </c>
      <c r="O56">
        <v>933</v>
      </c>
      <c r="Q56" s="5">
        <v>0</v>
      </c>
    </row>
    <row r="57" spans="1:17">
      <c r="A57" t="s">
        <v>4371</v>
      </c>
      <c r="M57" t="s">
        <v>4316</v>
      </c>
      <c r="N57">
        <v>30006</v>
      </c>
      <c r="O57">
        <v>933</v>
      </c>
      <c r="Q57" s="5">
        <v>0</v>
      </c>
    </row>
    <row r="58" spans="1:17">
      <c r="A58" t="s">
        <v>4372</v>
      </c>
      <c r="M58" t="s">
        <v>4316</v>
      </c>
      <c r="N58">
        <v>30006</v>
      </c>
      <c r="O58">
        <v>933</v>
      </c>
      <c r="Q58" s="5">
        <v>0</v>
      </c>
    </row>
    <row r="59" spans="1:17">
      <c r="A59" t="s">
        <v>4373</v>
      </c>
      <c r="M59" t="s">
        <v>4316</v>
      </c>
      <c r="N59">
        <v>30006</v>
      </c>
      <c r="O59">
        <v>933</v>
      </c>
      <c r="Q59" s="5">
        <v>0</v>
      </c>
    </row>
    <row r="60" spans="1:17">
      <c r="A60" t="s">
        <v>4374</v>
      </c>
      <c r="M60" t="s">
        <v>4316</v>
      </c>
      <c r="N60">
        <v>30006</v>
      </c>
      <c r="O60">
        <v>933</v>
      </c>
      <c r="Q60" s="5">
        <v>0</v>
      </c>
    </row>
    <row r="61" spans="1:17">
      <c r="A61" t="s">
        <v>4375</v>
      </c>
      <c r="M61" t="s">
        <v>4316</v>
      </c>
      <c r="N61">
        <v>30006</v>
      </c>
      <c r="O61">
        <v>933</v>
      </c>
      <c r="Q61" s="5">
        <v>0</v>
      </c>
    </row>
    <row r="62" spans="1:17">
      <c r="A62" t="s">
        <v>4376</v>
      </c>
      <c r="M62" t="s">
        <v>4316</v>
      </c>
      <c r="N62">
        <v>30006</v>
      </c>
      <c r="O62">
        <v>933</v>
      </c>
      <c r="Q62" s="5">
        <v>0</v>
      </c>
    </row>
    <row r="63" spans="1:17">
      <c r="A63" t="s">
        <v>4377</v>
      </c>
      <c r="M63" t="s">
        <v>4316</v>
      </c>
      <c r="N63">
        <v>30006</v>
      </c>
      <c r="O63">
        <v>933</v>
      </c>
      <c r="Q63" s="5">
        <v>0</v>
      </c>
    </row>
    <row r="64" spans="1:17">
      <c r="A64" t="s">
        <v>4378</v>
      </c>
      <c r="M64" t="s">
        <v>4316</v>
      </c>
      <c r="N64">
        <v>30007</v>
      </c>
      <c r="O64">
        <v>400</v>
      </c>
      <c r="Q64" s="5">
        <v>0</v>
      </c>
    </row>
    <row r="65" spans="1:17">
      <c r="A65" t="s">
        <v>4379</v>
      </c>
      <c r="M65" t="s">
        <v>4316</v>
      </c>
      <c r="N65">
        <v>30007</v>
      </c>
      <c r="O65">
        <v>400</v>
      </c>
      <c r="Q65" s="5">
        <v>0</v>
      </c>
    </row>
    <row r="66" spans="1:17">
      <c r="A66" t="s">
        <v>4380</v>
      </c>
      <c r="M66" t="s">
        <v>4316</v>
      </c>
      <c r="N66">
        <v>30007</v>
      </c>
      <c r="O66">
        <v>400</v>
      </c>
      <c r="Q66" s="5">
        <v>0</v>
      </c>
    </row>
    <row r="67" spans="1:17">
      <c r="A67" t="s">
        <v>4381</v>
      </c>
      <c r="M67" t="s">
        <v>4316</v>
      </c>
      <c r="N67">
        <v>30007</v>
      </c>
      <c r="O67">
        <v>400</v>
      </c>
      <c r="Q67" s="5">
        <v>0</v>
      </c>
    </row>
    <row r="68" spans="1:17">
      <c r="A68" t="s">
        <v>4382</v>
      </c>
      <c r="M68" t="s">
        <v>4316</v>
      </c>
      <c r="N68">
        <v>30007</v>
      </c>
      <c r="O68">
        <v>400</v>
      </c>
      <c r="Q68" s="5">
        <v>0</v>
      </c>
    </row>
    <row r="69" spans="1:17">
      <c r="A69" t="s">
        <v>4383</v>
      </c>
      <c r="M69" t="s">
        <v>4316</v>
      </c>
      <c r="N69">
        <v>30007</v>
      </c>
      <c r="O69">
        <v>400</v>
      </c>
      <c r="Q69" s="5">
        <v>0</v>
      </c>
    </row>
    <row r="70" spans="1:17">
      <c r="A70" t="s">
        <v>4384</v>
      </c>
      <c r="M70" t="s">
        <v>4316</v>
      </c>
      <c r="N70">
        <v>30007</v>
      </c>
      <c r="O70">
        <v>400</v>
      </c>
      <c r="Q70" s="5">
        <v>0</v>
      </c>
    </row>
    <row r="71" spans="1:17">
      <c r="A71" t="s">
        <v>4385</v>
      </c>
      <c r="M71" t="s">
        <v>4316</v>
      </c>
      <c r="N71">
        <v>30007</v>
      </c>
      <c r="O71">
        <v>400</v>
      </c>
      <c r="Q71" s="5">
        <v>0</v>
      </c>
    </row>
    <row r="72" spans="1:17">
      <c r="A72" t="s">
        <v>4386</v>
      </c>
      <c r="M72" t="s">
        <v>4316</v>
      </c>
      <c r="N72">
        <v>30007</v>
      </c>
      <c r="O72">
        <v>400</v>
      </c>
      <c r="Q72" s="5">
        <v>0</v>
      </c>
    </row>
    <row r="73" spans="1:17">
      <c r="A73" t="s">
        <v>4387</v>
      </c>
      <c r="M73" t="s">
        <v>4316</v>
      </c>
      <c r="N73">
        <v>30007</v>
      </c>
      <c r="O73">
        <v>400</v>
      </c>
      <c r="Q73" s="5">
        <v>0</v>
      </c>
    </row>
    <row r="74" spans="1:17">
      <c r="A74" t="s">
        <v>4388</v>
      </c>
      <c r="M74" t="s">
        <v>4316</v>
      </c>
      <c r="N74">
        <v>30007</v>
      </c>
      <c r="O74">
        <v>400</v>
      </c>
      <c r="Q74" s="5">
        <v>0</v>
      </c>
    </row>
    <row r="75" spans="1:17">
      <c r="A75" t="s">
        <v>4389</v>
      </c>
      <c r="M75" t="s">
        <v>4316</v>
      </c>
      <c r="N75">
        <v>30007</v>
      </c>
      <c r="O75">
        <v>400</v>
      </c>
      <c r="Q75" s="5">
        <v>0</v>
      </c>
    </row>
    <row r="76" spans="1:17">
      <c r="A76" t="s">
        <v>4390</v>
      </c>
      <c r="M76" t="s">
        <v>4316</v>
      </c>
      <c r="N76">
        <v>30008</v>
      </c>
      <c r="O76">
        <v>600</v>
      </c>
      <c r="Q76" s="5">
        <v>0</v>
      </c>
    </row>
    <row r="77" spans="1:17">
      <c r="A77" t="s">
        <v>4391</v>
      </c>
      <c r="M77" t="s">
        <v>4316</v>
      </c>
      <c r="N77">
        <v>30008</v>
      </c>
      <c r="O77">
        <v>600</v>
      </c>
      <c r="Q77" s="5">
        <v>0</v>
      </c>
    </row>
    <row r="78" spans="1:17">
      <c r="A78" t="s">
        <v>4392</v>
      </c>
      <c r="M78" t="s">
        <v>4316</v>
      </c>
      <c r="N78">
        <v>30008</v>
      </c>
      <c r="O78">
        <v>600</v>
      </c>
      <c r="Q78" s="5">
        <v>0</v>
      </c>
    </row>
    <row r="79" spans="1:17">
      <c r="A79" t="s">
        <v>4393</v>
      </c>
      <c r="M79" t="s">
        <v>4316</v>
      </c>
      <c r="N79">
        <v>30008</v>
      </c>
      <c r="O79">
        <v>600</v>
      </c>
      <c r="Q79" s="5">
        <v>0</v>
      </c>
    </row>
    <row r="80" spans="1:17">
      <c r="A80" t="s">
        <v>4394</v>
      </c>
      <c r="M80" t="s">
        <v>4316</v>
      </c>
      <c r="N80">
        <v>30008</v>
      </c>
      <c r="O80">
        <v>600</v>
      </c>
      <c r="Q80" s="5">
        <v>0</v>
      </c>
    </row>
    <row r="81" spans="1:17">
      <c r="A81" t="s">
        <v>4395</v>
      </c>
      <c r="M81" t="s">
        <v>4316</v>
      </c>
      <c r="N81">
        <v>30008</v>
      </c>
      <c r="O81">
        <v>600</v>
      </c>
      <c r="Q81" s="5">
        <v>0</v>
      </c>
    </row>
    <row r="82" spans="1:17">
      <c r="A82" t="s">
        <v>4396</v>
      </c>
      <c r="M82" t="s">
        <v>4316</v>
      </c>
      <c r="N82">
        <v>30008</v>
      </c>
      <c r="O82">
        <v>600</v>
      </c>
      <c r="Q82" s="5">
        <v>0</v>
      </c>
    </row>
    <row r="83" spans="1:17">
      <c r="A83" t="s">
        <v>4397</v>
      </c>
      <c r="M83" t="s">
        <v>4316</v>
      </c>
      <c r="N83">
        <v>30008</v>
      </c>
      <c r="O83">
        <v>600</v>
      </c>
      <c r="Q83" s="5">
        <v>0</v>
      </c>
    </row>
    <row r="84" spans="1:17">
      <c r="A84" t="s">
        <v>4398</v>
      </c>
      <c r="M84" t="s">
        <v>4316</v>
      </c>
      <c r="N84">
        <v>30008</v>
      </c>
      <c r="O84">
        <v>600</v>
      </c>
      <c r="Q84" s="5">
        <v>0</v>
      </c>
    </row>
    <row r="85" spans="1:17">
      <c r="A85" t="s">
        <v>4399</v>
      </c>
      <c r="M85" t="s">
        <v>4316</v>
      </c>
      <c r="N85">
        <v>30008</v>
      </c>
      <c r="O85">
        <v>600</v>
      </c>
      <c r="Q85" s="5">
        <v>0</v>
      </c>
    </row>
    <row r="86" spans="1:17">
      <c r="A86" t="s">
        <v>4400</v>
      </c>
      <c r="M86" t="s">
        <v>4316</v>
      </c>
      <c r="N86">
        <v>30008</v>
      </c>
      <c r="O86">
        <v>600</v>
      </c>
      <c r="Q86" s="5">
        <v>0</v>
      </c>
    </row>
    <row r="87" spans="1:17">
      <c r="A87" t="s">
        <v>4401</v>
      </c>
      <c r="M87" t="s">
        <v>4316</v>
      </c>
      <c r="N87">
        <v>30008</v>
      </c>
      <c r="O87">
        <v>600</v>
      </c>
      <c r="Q87" s="5">
        <v>0</v>
      </c>
    </row>
    <row r="88" spans="1:17">
      <c r="A88" t="s">
        <v>4402</v>
      </c>
      <c r="M88" t="s">
        <v>4316</v>
      </c>
      <c r="N88">
        <v>30008</v>
      </c>
      <c r="O88">
        <v>600</v>
      </c>
      <c r="Q88" s="5">
        <v>0</v>
      </c>
    </row>
    <row r="89" spans="1:17">
      <c r="A89" t="s">
        <v>4403</v>
      </c>
      <c r="M89" t="s">
        <v>4316</v>
      </c>
      <c r="N89">
        <v>30008</v>
      </c>
      <c r="O89">
        <v>600</v>
      </c>
      <c r="Q89" s="5">
        <v>0</v>
      </c>
    </row>
    <row r="90" spans="1:17">
      <c r="A90" t="s">
        <v>4404</v>
      </c>
      <c r="M90" t="s">
        <v>4316</v>
      </c>
      <c r="N90">
        <v>30008</v>
      </c>
      <c r="O90">
        <v>600</v>
      </c>
      <c r="Q90" s="5">
        <v>0</v>
      </c>
    </row>
    <row r="91" spans="1:17">
      <c r="A91" t="s">
        <v>4405</v>
      </c>
      <c r="M91" t="s">
        <v>4316</v>
      </c>
      <c r="N91">
        <v>30008</v>
      </c>
      <c r="O91">
        <v>600</v>
      </c>
      <c r="Q91" s="5">
        <v>0</v>
      </c>
    </row>
    <row r="92" spans="1:17">
      <c r="A92" t="s">
        <v>4406</v>
      </c>
      <c r="M92" t="s">
        <v>4316</v>
      </c>
      <c r="N92">
        <v>30008</v>
      </c>
      <c r="O92">
        <v>600</v>
      </c>
      <c r="Q92" s="5">
        <v>0</v>
      </c>
    </row>
    <row r="93" spans="1:17">
      <c r="A93" t="s">
        <v>4407</v>
      </c>
      <c r="M93" t="s">
        <v>4316</v>
      </c>
      <c r="N93">
        <v>30008</v>
      </c>
      <c r="O93">
        <v>600</v>
      </c>
      <c r="Q93" s="5">
        <v>0</v>
      </c>
    </row>
    <row r="94" spans="1:17">
      <c r="A94" t="s">
        <v>4408</v>
      </c>
      <c r="M94" t="s">
        <v>4316</v>
      </c>
      <c r="N94">
        <v>30008</v>
      </c>
      <c r="O94">
        <v>600</v>
      </c>
      <c r="Q94" s="5">
        <v>0</v>
      </c>
    </row>
    <row r="95" spans="1:17">
      <c r="A95" t="s">
        <v>4409</v>
      </c>
      <c r="M95" t="s">
        <v>4316</v>
      </c>
      <c r="N95">
        <v>30008</v>
      </c>
      <c r="O95">
        <v>600</v>
      </c>
      <c r="Q95" s="5">
        <v>0</v>
      </c>
    </row>
    <row r="96" spans="1:17">
      <c r="A96" t="s">
        <v>4410</v>
      </c>
      <c r="M96" t="s">
        <v>4316</v>
      </c>
      <c r="N96">
        <v>30008</v>
      </c>
      <c r="O96">
        <v>600</v>
      </c>
      <c r="Q96" s="5">
        <v>0</v>
      </c>
    </row>
    <row r="97" spans="1:17">
      <c r="A97" t="s">
        <v>4411</v>
      </c>
      <c r="M97" t="s">
        <v>4316</v>
      </c>
      <c r="N97">
        <v>30008</v>
      </c>
      <c r="O97">
        <v>600</v>
      </c>
      <c r="Q97" s="5">
        <v>0</v>
      </c>
    </row>
    <row r="98" spans="1:17">
      <c r="A98" t="s">
        <v>4412</v>
      </c>
      <c r="M98" t="s">
        <v>4316</v>
      </c>
      <c r="N98">
        <v>30008</v>
      </c>
      <c r="O98">
        <v>600</v>
      </c>
      <c r="Q98" s="5">
        <v>0</v>
      </c>
    </row>
    <row r="99" spans="1:17">
      <c r="A99" t="s">
        <v>4413</v>
      </c>
      <c r="M99" t="s">
        <v>4316</v>
      </c>
      <c r="N99">
        <v>30008</v>
      </c>
      <c r="O99">
        <v>600</v>
      </c>
      <c r="Q99" s="5">
        <v>0</v>
      </c>
    </row>
    <row r="100" spans="1:17">
      <c r="A100" t="s">
        <v>4414</v>
      </c>
      <c r="M100" t="s">
        <v>4316</v>
      </c>
      <c r="N100">
        <v>30008</v>
      </c>
      <c r="O100">
        <v>600</v>
      </c>
      <c r="Q100" s="5">
        <v>0</v>
      </c>
    </row>
    <row r="101" spans="1:17">
      <c r="A101" t="s">
        <v>4415</v>
      </c>
      <c r="M101" t="s">
        <v>4316</v>
      </c>
      <c r="N101">
        <v>30008</v>
      </c>
      <c r="O101">
        <v>600</v>
      </c>
      <c r="Q101" s="5">
        <v>0</v>
      </c>
    </row>
    <row r="102" spans="1:17">
      <c r="A102" t="s">
        <v>4416</v>
      </c>
      <c r="M102" t="s">
        <v>4316</v>
      </c>
      <c r="N102">
        <v>30008</v>
      </c>
      <c r="O102">
        <v>600</v>
      </c>
      <c r="Q102" s="5">
        <v>0</v>
      </c>
    </row>
    <row r="103" spans="1:17">
      <c r="A103" t="s">
        <v>4417</v>
      </c>
      <c r="M103" t="s">
        <v>4316</v>
      </c>
      <c r="N103">
        <v>30008</v>
      </c>
      <c r="O103">
        <v>600</v>
      </c>
      <c r="Q103" s="5">
        <v>0</v>
      </c>
    </row>
    <row r="104" spans="1:17">
      <c r="A104" t="s">
        <v>4418</v>
      </c>
      <c r="M104" t="s">
        <v>4316</v>
      </c>
      <c r="N104">
        <v>30008</v>
      </c>
      <c r="O104">
        <v>600</v>
      </c>
      <c r="Q104" s="5">
        <v>0</v>
      </c>
    </row>
    <row r="105" spans="1:17">
      <c r="A105" t="s">
        <v>4419</v>
      </c>
      <c r="M105" t="s">
        <v>4316</v>
      </c>
      <c r="N105">
        <v>30008</v>
      </c>
      <c r="O105">
        <v>600</v>
      </c>
      <c r="Q105" s="5">
        <v>0</v>
      </c>
    </row>
    <row r="106" spans="1:17">
      <c r="A106" t="s">
        <v>4420</v>
      </c>
      <c r="M106" t="s">
        <v>4316</v>
      </c>
      <c r="N106">
        <v>30008</v>
      </c>
      <c r="O106">
        <v>600</v>
      </c>
      <c r="Q106" s="5">
        <v>0</v>
      </c>
    </row>
    <row r="107" spans="1:17">
      <c r="A107" t="s">
        <v>4421</v>
      </c>
      <c r="M107" t="s">
        <v>4316</v>
      </c>
      <c r="N107">
        <v>30011</v>
      </c>
      <c r="O107">
        <v>600</v>
      </c>
      <c r="Q107" s="5">
        <v>0</v>
      </c>
    </row>
    <row r="108" spans="1:17">
      <c r="A108" t="s">
        <v>4422</v>
      </c>
      <c r="M108" t="s">
        <v>4316</v>
      </c>
      <c r="N108">
        <v>30011</v>
      </c>
      <c r="O108">
        <v>666</v>
      </c>
      <c r="Q108" s="5">
        <v>0</v>
      </c>
    </row>
    <row r="109" spans="1:17">
      <c r="A109" t="s">
        <v>4423</v>
      </c>
      <c r="M109" t="s">
        <v>4316</v>
      </c>
      <c r="N109">
        <v>30011</v>
      </c>
      <c r="O109">
        <v>466</v>
      </c>
      <c r="Q109" s="5">
        <v>0</v>
      </c>
    </row>
    <row r="110" spans="1:17">
      <c r="A110" t="s">
        <v>4424</v>
      </c>
      <c r="M110" t="s">
        <v>4316</v>
      </c>
      <c r="N110">
        <v>30011</v>
      </c>
      <c r="O110">
        <v>633</v>
      </c>
      <c r="Q110" s="5">
        <v>0</v>
      </c>
    </row>
    <row r="111" spans="1:17">
      <c r="A111" t="s">
        <v>4425</v>
      </c>
      <c r="M111" t="s">
        <v>4316</v>
      </c>
      <c r="N111">
        <v>30011</v>
      </c>
      <c r="O111">
        <v>633</v>
      </c>
      <c r="Q111" s="5">
        <v>0</v>
      </c>
    </row>
    <row r="112" spans="1:17">
      <c r="A112" t="s">
        <v>4426</v>
      </c>
      <c r="M112" t="s">
        <v>4316</v>
      </c>
      <c r="N112">
        <v>30011</v>
      </c>
      <c r="O112">
        <v>600</v>
      </c>
      <c r="Q112" s="5">
        <v>0</v>
      </c>
    </row>
    <row r="113" spans="1:17">
      <c r="A113" t="s">
        <v>4427</v>
      </c>
      <c r="M113" t="s">
        <v>4316</v>
      </c>
      <c r="N113">
        <v>30011</v>
      </c>
      <c r="O113">
        <v>600</v>
      </c>
      <c r="Q113" s="5">
        <v>0</v>
      </c>
    </row>
    <row r="114" spans="1:17">
      <c r="A114" t="s">
        <v>4428</v>
      </c>
      <c r="M114" t="s">
        <v>4316</v>
      </c>
      <c r="N114">
        <v>30011</v>
      </c>
      <c r="O114">
        <v>600</v>
      </c>
      <c r="Q114" s="5">
        <v>0</v>
      </c>
    </row>
    <row r="115" spans="1:17">
      <c r="A115" t="s">
        <v>4429</v>
      </c>
      <c r="M115" t="s">
        <v>4316</v>
      </c>
      <c r="N115">
        <v>30011</v>
      </c>
      <c r="O115">
        <v>600</v>
      </c>
      <c r="Q115" s="5">
        <v>0</v>
      </c>
    </row>
    <row r="116" spans="1:17">
      <c r="A116" t="s">
        <v>4430</v>
      </c>
      <c r="M116" t="s">
        <v>4316</v>
      </c>
      <c r="N116">
        <v>30011</v>
      </c>
      <c r="O116">
        <v>666</v>
      </c>
      <c r="Q116" s="5">
        <v>0</v>
      </c>
    </row>
    <row r="117" spans="1:17">
      <c r="A117" t="s">
        <v>4431</v>
      </c>
      <c r="M117" t="s">
        <v>4316</v>
      </c>
      <c r="N117">
        <v>30011</v>
      </c>
      <c r="O117">
        <v>633</v>
      </c>
      <c r="Q117" s="5">
        <v>0</v>
      </c>
    </row>
    <row r="118" spans="1:17">
      <c r="A118" t="s">
        <v>4432</v>
      </c>
      <c r="M118" t="s">
        <v>4316</v>
      </c>
      <c r="N118">
        <v>30011</v>
      </c>
      <c r="O118">
        <v>666</v>
      </c>
      <c r="Q118" s="5">
        <v>0</v>
      </c>
    </row>
    <row r="119" spans="1:17">
      <c r="A119" t="s">
        <v>4433</v>
      </c>
      <c r="M119" t="s">
        <v>4316</v>
      </c>
      <c r="N119">
        <v>30011</v>
      </c>
      <c r="O119">
        <v>633</v>
      </c>
      <c r="Q119" s="5">
        <v>0</v>
      </c>
    </row>
    <row r="120" spans="1:17">
      <c r="A120" t="s">
        <v>4434</v>
      </c>
      <c r="M120" t="s">
        <v>4316</v>
      </c>
      <c r="N120">
        <v>30011</v>
      </c>
      <c r="O120">
        <v>666</v>
      </c>
      <c r="Q120" s="5">
        <v>0</v>
      </c>
    </row>
    <row r="121" spans="1:17">
      <c r="A121" t="s">
        <v>4435</v>
      </c>
      <c r="M121" t="s">
        <v>4316</v>
      </c>
      <c r="N121">
        <v>30011</v>
      </c>
      <c r="O121">
        <v>633</v>
      </c>
      <c r="Q121" s="5">
        <v>0</v>
      </c>
    </row>
    <row r="122" spans="1:17">
      <c r="A122" t="s">
        <v>4436</v>
      </c>
      <c r="M122" t="s">
        <v>4316</v>
      </c>
      <c r="N122">
        <v>30011</v>
      </c>
      <c r="O122">
        <v>666</v>
      </c>
      <c r="Q122" s="5">
        <v>0</v>
      </c>
    </row>
    <row r="123" spans="1:17">
      <c r="A123" t="s">
        <v>4437</v>
      </c>
      <c r="M123" t="s">
        <v>4316</v>
      </c>
      <c r="N123">
        <v>30011</v>
      </c>
      <c r="O123">
        <v>633</v>
      </c>
      <c r="Q123" s="5">
        <v>0</v>
      </c>
    </row>
    <row r="124" spans="1:17">
      <c r="A124" t="s">
        <v>4438</v>
      </c>
      <c r="M124" t="s">
        <v>4316</v>
      </c>
      <c r="N124">
        <v>30011</v>
      </c>
      <c r="O124">
        <v>666</v>
      </c>
      <c r="Q124" s="5">
        <v>0</v>
      </c>
    </row>
    <row r="125" spans="1:17">
      <c r="A125" t="s">
        <v>4439</v>
      </c>
      <c r="M125" t="s">
        <v>4316</v>
      </c>
      <c r="N125">
        <v>30011</v>
      </c>
      <c r="O125">
        <v>633</v>
      </c>
      <c r="Q125" s="5">
        <v>0</v>
      </c>
    </row>
    <row r="126" spans="1:17">
      <c r="A126" t="s">
        <v>4440</v>
      </c>
      <c r="M126" t="s">
        <v>4316</v>
      </c>
      <c r="N126">
        <v>30011</v>
      </c>
      <c r="O126">
        <v>666</v>
      </c>
      <c r="Q126" s="5">
        <v>0</v>
      </c>
    </row>
    <row r="127" spans="1:17">
      <c r="A127" t="s">
        <v>4441</v>
      </c>
      <c r="M127" t="s">
        <v>4316</v>
      </c>
      <c r="N127">
        <v>30011</v>
      </c>
      <c r="O127">
        <v>633</v>
      </c>
      <c r="Q127" s="5">
        <v>0</v>
      </c>
    </row>
    <row r="128" spans="1:17">
      <c r="A128" t="s">
        <v>4442</v>
      </c>
      <c r="M128" t="s">
        <v>4316</v>
      </c>
      <c r="N128">
        <v>30011</v>
      </c>
      <c r="O128">
        <v>666</v>
      </c>
      <c r="Q128" s="5">
        <v>0</v>
      </c>
    </row>
    <row r="129" spans="1:17">
      <c r="A129" t="s">
        <v>4443</v>
      </c>
      <c r="M129" t="s">
        <v>4316</v>
      </c>
      <c r="N129">
        <v>30011</v>
      </c>
      <c r="O129">
        <v>633</v>
      </c>
      <c r="Q129" s="5">
        <v>0</v>
      </c>
    </row>
    <row r="130" spans="1:17">
      <c r="A130" t="s">
        <v>4444</v>
      </c>
      <c r="M130" t="s">
        <v>4316</v>
      </c>
      <c r="N130">
        <v>30011</v>
      </c>
      <c r="O130">
        <v>666</v>
      </c>
      <c r="Q130" s="5">
        <v>0</v>
      </c>
    </row>
    <row r="131" spans="1:17">
      <c r="A131" t="s">
        <v>4445</v>
      </c>
      <c r="M131" t="s">
        <v>4316</v>
      </c>
      <c r="N131">
        <v>30011</v>
      </c>
      <c r="O131">
        <v>633</v>
      </c>
      <c r="Q131" s="5">
        <v>0</v>
      </c>
    </row>
    <row r="132" spans="1:17">
      <c r="A132" t="s">
        <v>4446</v>
      </c>
      <c r="M132" t="s">
        <v>4316</v>
      </c>
      <c r="N132">
        <v>30011</v>
      </c>
      <c r="O132">
        <v>666</v>
      </c>
      <c r="Q132" s="5">
        <v>0</v>
      </c>
    </row>
    <row r="133" spans="1:17">
      <c r="A133" t="s">
        <v>4447</v>
      </c>
      <c r="M133" t="s">
        <v>4316</v>
      </c>
      <c r="N133">
        <v>30011</v>
      </c>
      <c r="O133">
        <v>633</v>
      </c>
      <c r="Q133" s="5">
        <v>0</v>
      </c>
    </row>
    <row r="134" spans="1:17">
      <c r="A134" t="s">
        <v>4448</v>
      </c>
      <c r="M134" t="s">
        <v>4316</v>
      </c>
      <c r="N134">
        <v>30011</v>
      </c>
      <c r="O134">
        <v>666</v>
      </c>
      <c r="Q134" s="5">
        <v>0</v>
      </c>
    </row>
    <row r="135" spans="1:17">
      <c r="A135" t="s">
        <v>4449</v>
      </c>
      <c r="M135" t="s">
        <v>4316</v>
      </c>
      <c r="N135">
        <v>30011</v>
      </c>
      <c r="O135">
        <v>633</v>
      </c>
      <c r="Q135" s="5">
        <v>0</v>
      </c>
    </row>
    <row r="136" spans="1:17">
      <c r="A136" t="s">
        <v>4450</v>
      </c>
      <c r="M136" t="s">
        <v>4316</v>
      </c>
      <c r="N136">
        <v>30011</v>
      </c>
      <c r="O136">
        <v>666</v>
      </c>
      <c r="Q136" s="5">
        <v>0</v>
      </c>
    </row>
    <row r="137" spans="1:17">
      <c r="A137" t="s">
        <v>4451</v>
      </c>
      <c r="M137" t="s">
        <v>4316</v>
      </c>
      <c r="N137">
        <v>30011</v>
      </c>
      <c r="O137">
        <v>633</v>
      </c>
      <c r="Q137" s="5">
        <v>0</v>
      </c>
    </row>
    <row r="138" spans="1:17">
      <c r="A138" t="s">
        <v>4452</v>
      </c>
      <c r="M138" t="s">
        <v>4316</v>
      </c>
      <c r="N138">
        <v>30011</v>
      </c>
      <c r="O138">
        <v>666</v>
      </c>
      <c r="Q138" s="5">
        <v>0</v>
      </c>
    </row>
    <row r="139" spans="1:17">
      <c r="A139" t="s">
        <v>4453</v>
      </c>
      <c r="M139" t="s">
        <v>4316</v>
      </c>
      <c r="N139">
        <v>30011</v>
      </c>
      <c r="O139">
        <v>666</v>
      </c>
      <c r="Q139" s="5">
        <v>0</v>
      </c>
    </row>
    <row r="140" spans="1:17">
      <c r="A140" t="s">
        <v>4454</v>
      </c>
      <c r="M140" t="s">
        <v>4316</v>
      </c>
      <c r="N140">
        <v>30011</v>
      </c>
      <c r="O140">
        <v>666</v>
      </c>
      <c r="Q140" s="5">
        <v>0</v>
      </c>
    </row>
    <row r="141" spans="1:17">
      <c r="A141" t="s">
        <v>4455</v>
      </c>
      <c r="M141" t="s">
        <v>4316</v>
      </c>
      <c r="N141">
        <v>30011</v>
      </c>
      <c r="O141">
        <v>600</v>
      </c>
      <c r="Q141" s="5">
        <v>0</v>
      </c>
    </row>
    <row r="142" spans="1:17">
      <c r="A142" t="s">
        <v>4456</v>
      </c>
      <c r="M142" t="s">
        <v>4316</v>
      </c>
      <c r="N142">
        <v>30011</v>
      </c>
      <c r="O142">
        <v>600</v>
      </c>
      <c r="Q142" s="5">
        <v>0</v>
      </c>
    </row>
    <row r="143" spans="1:17">
      <c r="A143" t="s">
        <v>4457</v>
      </c>
      <c r="M143" t="s">
        <v>4316</v>
      </c>
      <c r="N143">
        <v>30011</v>
      </c>
      <c r="O143">
        <v>600</v>
      </c>
      <c r="Q143" s="5">
        <v>0</v>
      </c>
    </row>
    <row r="144" spans="1:17">
      <c r="A144" t="s">
        <v>4458</v>
      </c>
      <c r="M144" t="s">
        <v>4316</v>
      </c>
      <c r="N144">
        <v>30011</v>
      </c>
      <c r="O144">
        <v>600</v>
      </c>
      <c r="Q144" s="5">
        <v>0</v>
      </c>
    </row>
    <row r="145" spans="1:17">
      <c r="A145" t="s">
        <v>4459</v>
      </c>
      <c r="M145" t="s">
        <v>4316</v>
      </c>
      <c r="N145">
        <v>30011</v>
      </c>
      <c r="O145">
        <v>600</v>
      </c>
      <c r="Q145" s="5">
        <v>0</v>
      </c>
    </row>
    <row r="146" spans="1:17">
      <c r="A146" t="s">
        <v>4460</v>
      </c>
      <c r="M146" t="s">
        <v>4316</v>
      </c>
      <c r="N146">
        <v>30011</v>
      </c>
      <c r="O146">
        <v>600</v>
      </c>
      <c r="Q146" s="5">
        <v>0</v>
      </c>
    </row>
    <row r="147" spans="1:17">
      <c r="A147" t="s">
        <v>4461</v>
      </c>
      <c r="M147" t="s">
        <v>4316</v>
      </c>
      <c r="N147">
        <v>30011</v>
      </c>
      <c r="O147">
        <v>600</v>
      </c>
      <c r="Q147" s="5">
        <v>0</v>
      </c>
    </row>
    <row r="148" spans="1:17">
      <c r="A148" t="s">
        <v>4462</v>
      </c>
      <c r="M148" t="s">
        <v>4316</v>
      </c>
      <c r="N148">
        <v>30011</v>
      </c>
      <c r="O148">
        <v>600</v>
      </c>
      <c r="Q148" s="5">
        <v>0</v>
      </c>
    </row>
    <row r="149" spans="1:17">
      <c r="A149" t="s">
        <v>4463</v>
      </c>
      <c r="M149" t="s">
        <v>4316</v>
      </c>
      <c r="N149">
        <v>30011</v>
      </c>
      <c r="O149">
        <v>600</v>
      </c>
      <c r="Q149" s="5">
        <v>0</v>
      </c>
    </row>
    <row r="150" spans="1:17">
      <c r="A150" t="s">
        <v>4464</v>
      </c>
      <c r="M150" t="s">
        <v>4316</v>
      </c>
      <c r="N150">
        <v>30011</v>
      </c>
      <c r="O150">
        <v>600</v>
      </c>
      <c r="Q150" s="5">
        <v>0</v>
      </c>
    </row>
    <row r="151" spans="1:17">
      <c r="A151" t="s">
        <v>4465</v>
      </c>
      <c r="M151" t="s">
        <v>4316</v>
      </c>
      <c r="N151">
        <v>30011</v>
      </c>
      <c r="O151">
        <v>666</v>
      </c>
      <c r="Q151" s="5">
        <v>0</v>
      </c>
    </row>
    <row r="152" spans="1:17">
      <c r="A152" t="s">
        <v>4466</v>
      </c>
      <c r="M152" t="s">
        <v>4316</v>
      </c>
      <c r="N152">
        <v>30011</v>
      </c>
      <c r="O152">
        <v>633</v>
      </c>
      <c r="Q152" s="5">
        <v>0</v>
      </c>
    </row>
    <row r="153" spans="1:17">
      <c r="A153" t="s">
        <v>4467</v>
      </c>
      <c r="M153" t="s">
        <v>4316</v>
      </c>
      <c r="N153">
        <v>30011</v>
      </c>
      <c r="O153">
        <v>633</v>
      </c>
      <c r="Q153" s="5">
        <v>0</v>
      </c>
    </row>
    <row r="154" spans="1:17">
      <c r="A154" t="s">
        <v>4468</v>
      </c>
      <c r="M154" t="s">
        <v>4316</v>
      </c>
      <c r="N154">
        <v>30011</v>
      </c>
      <c r="O154">
        <v>633</v>
      </c>
      <c r="Q154" s="5">
        <v>0</v>
      </c>
    </row>
    <row r="155" spans="1:17">
      <c r="A155" t="s">
        <v>4469</v>
      </c>
      <c r="M155" t="s">
        <v>4316</v>
      </c>
      <c r="N155">
        <v>30011</v>
      </c>
      <c r="O155">
        <v>633</v>
      </c>
      <c r="Q155" s="5">
        <v>101</v>
      </c>
    </row>
    <row r="156" spans="1:17">
      <c r="A156" t="s">
        <v>4470</v>
      </c>
      <c r="M156" t="s">
        <v>4316</v>
      </c>
      <c r="N156">
        <v>30011</v>
      </c>
      <c r="O156">
        <v>633</v>
      </c>
      <c r="Q156" s="5">
        <v>0</v>
      </c>
    </row>
    <row r="157" spans="1:17">
      <c r="A157" t="s">
        <v>4471</v>
      </c>
      <c r="M157" t="s">
        <v>4316</v>
      </c>
      <c r="N157">
        <v>30011</v>
      </c>
      <c r="O157">
        <v>633</v>
      </c>
      <c r="Q157" s="5">
        <v>0</v>
      </c>
    </row>
    <row r="158" spans="1:17">
      <c r="A158" t="s">
        <v>4472</v>
      </c>
      <c r="M158" t="s">
        <v>4316</v>
      </c>
      <c r="N158">
        <v>30011</v>
      </c>
      <c r="O158">
        <v>633</v>
      </c>
      <c r="Q158" s="5">
        <v>102</v>
      </c>
    </row>
    <row r="159" spans="1:17">
      <c r="A159" t="s">
        <v>4473</v>
      </c>
      <c r="M159" t="s">
        <v>4316</v>
      </c>
      <c r="N159">
        <v>30011</v>
      </c>
      <c r="O159">
        <v>633</v>
      </c>
      <c r="Q159" s="5">
        <v>0</v>
      </c>
    </row>
    <row r="160" spans="1:17">
      <c r="A160" t="s">
        <v>4474</v>
      </c>
      <c r="M160" t="s">
        <v>4316</v>
      </c>
      <c r="N160">
        <v>30011</v>
      </c>
      <c r="O160">
        <v>633</v>
      </c>
      <c r="Q160" s="5">
        <v>0</v>
      </c>
    </row>
    <row r="161" spans="1:17">
      <c r="A161" t="s">
        <v>4475</v>
      </c>
      <c r="M161" t="s">
        <v>4316</v>
      </c>
      <c r="N161">
        <v>30011</v>
      </c>
      <c r="O161">
        <v>633</v>
      </c>
      <c r="Q161" s="5">
        <v>103</v>
      </c>
    </row>
    <row r="162" spans="1:17">
      <c r="A162" t="s">
        <v>4476</v>
      </c>
      <c r="M162" t="s">
        <v>4316</v>
      </c>
      <c r="N162">
        <v>30011</v>
      </c>
      <c r="O162">
        <v>633</v>
      </c>
      <c r="Q162" s="5">
        <v>102</v>
      </c>
    </row>
    <row r="163" spans="1:17">
      <c r="A163" t="s">
        <v>4477</v>
      </c>
      <c r="M163" t="s">
        <v>4316</v>
      </c>
      <c r="N163">
        <v>30011</v>
      </c>
      <c r="O163">
        <v>633</v>
      </c>
      <c r="Q163" s="5">
        <v>0</v>
      </c>
    </row>
    <row r="164" spans="1:17">
      <c r="A164" t="s">
        <v>4478</v>
      </c>
      <c r="M164" t="s">
        <v>4316</v>
      </c>
      <c r="N164">
        <v>30011</v>
      </c>
      <c r="O164">
        <v>633</v>
      </c>
      <c r="Q164" s="5">
        <v>0</v>
      </c>
    </row>
    <row r="165" spans="1:17">
      <c r="A165" t="s">
        <v>4479</v>
      </c>
      <c r="M165" t="s">
        <v>4316</v>
      </c>
      <c r="N165">
        <v>30011</v>
      </c>
      <c r="O165">
        <v>633</v>
      </c>
      <c r="Q165" s="5">
        <v>19002</v>
      </c>
    </row>
    <row r="166" spans="1:17">
      <c r="A166" t="s">
        <v>4480</v>
      </c>
      <c r="M166" t="s">
        <v>4316</v>
      </c>
      <c r="N166">
        <v>30011</v>
      </c>
      <c r="O166">
        <v>633</v>
      </c>
      <c r="Q166" s="5">
        <v>20218</v>
      </c>
    </row>
    <row r="167" spans="1:17">
      <c r="A167" t="s">
        <v>4481</v>
      </c>
      <c r="M167" t="s">
        <v>4316</v>
      </c>
      <c r="N167">
        <v>30011</v>
      </c>
      <c r="O167">
        <v>633</v>
      </c>
      <c r="Q167" s="5">
        <v>0</v>
      </c>
    </row>
    <row r="168" spans="1:17">
      <c r="A168" t="s">
        <v>4482</v>
      </c>
      <c r="M168" t="s">
        <v>4316</v>
      </c>
      <c r="N168">
        <v>30011</v>
      </c>
      <c r="O168">
        <v>633</v>
      </c>
      <c r="Q168" s="5">
        <v>0</v>
      </c>
    </row>
    <row r="169" spans="1:17">
      <c r="A169" t="s">
        <v>4483</v>
      </c>
      <c r="M169" t="s">
        <v>4316</v>
      </c>
      <c r="N169">
        <v>30011</v>
      </c>
      <c r="O169">
        <v>633</v>
      </c>
      <c r="Q169" s="5">
        <v>19002</v>
      </c>
    </row>
    <row r="170" spans="1:17">
      <c r="A170" t="s">
        <v>4484</v>
      </c>
      <c r="M170" t="s">
        <v>4316</v>
      </c>
      <c r="N170">
        <v>30012</v>
      </c>
      <c r="O170" t="s">
        <v>746</v>
      </c>
      <c r="Q170" s="5">
        <v>20011</v>
      </c>
    </row>
    <row r="171" spans="1:17">
      <c r="A171" t="s">
        <v>4485</v>
      </c>
      <c r="M171" t="s">
        <v>4316</v>
      </c>
      <c r="N171">
        <v>30012</v>
      </c>
      <c r="O171" t="s">
        <v>746</v>
      </c>
      <c r="Q171" s="5">
        <v>0</v>
      </c>
    </row>
    <row r="172" spans="1:17">
      <c r="A172" t="s">
        <v>4486</v>
      </c>
      <c r="M172" t="s">
        <v>4316</v>
      </c>
      <c r="N172">
        <v>30012</v>
      </c>
      <c r="O172" t="s">
        <v>746</v>
      </c>
      <c r="Q172" s="5">
        <v>0</v>
      </c>
    </row>
    <row r="173" spans="1:17">
      <c r="A173" t="s">
        <v>4487</v>
      </c>
      <c r="M173" t="s">
        <v>4316</v>
      </c>
      <c r="N173">
        <v>30012</v>
      </c>
      <c r="O173" t="s">
        <v>746</v>
      </c>
      <c r="Q173" s="5">
        <v>0</v>
      </c>
    </row>
    <row r="174" spans="1:17">
      <c r="A174" t="s">
        <v>4488</v>
      </c>
      <c r="M174" t="s">
        <v>4316</v>
      </c>
      <c r="N174">
        <v>30012</v>
      </c>
      <c r="O174" t="s">
        <v>746</v>
      </c>
      <c r="Q174" s="5">
        <v>19002</v>
      </c>
    </row>
    <row r="175" spans="1:17">
      <c r="A175" t="s">
        <v>4489</v>
      </c>
      <c r="M175" t="s">
        <v>4316</v>
      </c>
      <c r="N175">
        <v>30012</v>
      </c>
      <c r="O175" t="s">
        <v>746</v>
      </c>
      <c r="Q175" s="5">
        <v>20031</v>
      </c>
    </row>
    <row r="176" spans="1:17">
      <c r="A176" t="s">
        <v>4490</v>
      </c>
      <c r="M176" t="s">
        <v>4316</v>
      </c>
      <c r="N176">
        <v>30012</v>
      </c>
      <c r="O176" t="s">
        <v>746</v>
      </c>
      <c r="Q176" s="5">
        <v>0</v>
      </c>
    </row>
    <row r="177" spans="1:17">
      <c r="A177" t="s">
        <v>4491</v>
      </c>
      <c r="M177" t="s">
        <v>4316</v>
      </c>
      <c r="N177">
        <v>30012</v>
      </c>
      <c r="O177" t="s">
        <v>746</v>
      </c>
      <c r="Q177" s="5">
        <v>0</v>
      </c>
    </row>
    <row r="178" spans="1:17">
      <c r="A178" t="s">
        <v>4492</v>
      </c>
      <c r="M178" t="s">
        <v>4316</v>
      </c>
      <c r="N178">
        <v>30012</v>
      </c>
      <c r="O178" t="s">
        <v>746</v>
      </c>
      <c r="Q178" s="5">
        <v>0</v>
      </c>
    </row>
    <row r="179" spans="1:17">
      <c r="A179" t="s">
        <v>4493</v>
      </c>
      <c r="M179" t="s">
        <v>4316</v>
      </c>
      <c r="N179">
        <v>30012</v>
      </c>
      <c r="O179" t="s">
        <v>746</v>
      </c>
      <c r="Q179" s="5">
        <v>19002</v>
      </c>
    </row>
    <row r="180" spans="1:17">
      <c r="A180" t="s">
        <v>4494</v>
      </c>
      <c r="M180" t="s">
        <v>4316</v>
      </c>
      <c r="N180">
        <v>30012</v>
      </c>
      <c r="O180" t="s">
        <v>746</v>
      </c>
      <c r="Q180" s="5">
        <v>20011</v>
      </c>
    </row>
    <row r="181" spans="1:17">
      <c r="A181" t="s">
        <v>4495</v>
      </c>
      <c r="M181" t="s">
        <v>4316</v>
      </c>
      <c r="N181">
        <v>30012</v>
      </c>
      <c r="O181" t="s">
        <v>746</v>
      </c>
      <c r="Q181" s="5">
        <v>0</v>
      </c>
    </row>
    <row r="182" spans="1:17">
      <c r="A182" t="s">
        <v>4496</v>
      </c>
      <c r="M182" t="s">
        <v>4316</v>
      </c>
      <c r="N182">
        <v>30012</v>
      </c>
      <c r="O182" t="s">
        <v>746</v>
      </c>
      <c r="Q182" s="5">
        <v>0</v>
      </c>
    </row>
    <row r="183" spans="1:17">
      <c r="A183" t="s">
        <v>4497</v>
      </c>
      <c r="M183" t="s">
        <v>4316</v>
      </c>
      <c r="N183">
        <v>30012</v>
      </c>
      <c r="O183" t="s">
        <v>746</v>
      </c>
      <c r="Q183" s="5">
        <v>0</v>
      </c>
    </row>
    <row r="184" spans="1:17">
      <c r="A184" t="s">
        <v>4498</v>
      </c>
      <c r="M184" t="s">
        <v>4316</v>
      </c>
      <c r="N184">
        <v>30012</v>
      </c>
      <c r="O184" t="s">
        <v>746</v>
      </c>
      <c r="Q184" s="5">
        <v>19002</v>
      </c>
    </row>
    <row r="185" spans="1:17">
      <c r="A185" t="s">
        <v>4499</v>
      </c>
      <c r="M185" t="s">
        <v>4316</v>
      </c>
      <c r="N185">
        <v>30012</v>
      </c>
      <c r="O185" t="s">
        <v>746</v>
      </c>
      <c r="Q185" s="5">
        <v>20031</v>
      </c>
    </row>
    <row r="186" spans="1:17">
      <c r="A186" t="s">
        <v>4500</v>
      </c>
      <c r="M186" t="s">
        <v>4316</v>
      </c>
      <c r="N186">
        <v>30012</v>
      </c>
      <c r="O186" t="s">
        <v>746</v>
      </c>
      <c r="Q186" s="5">
        <v>0</v>
      </c>
    </row>
    <row r="187" spans="1:17">
      <c r="A187" t="s">
        <v>4501</v>
      </c>
      <c r="M187" t="s">
        <v>4316</v>
      </c>
      <c r="N187">
        <v>30012</v>
      </c>
      <c r="O187" t="s">
        <v>746</v>
      </c>
      <c r="Q187" s="5">
        <v>0</v>
      </c>
    </row>
    <row r="188" spans="1:17">
      <c r="A188" t="s">
        <v>4502</v>
      </c>
      <c r="M188" t="s">
        <v>4316</v>
      </c>
      <c r="N188">
        <v>30012</v>
      </c>
      <c r="O188" t="s">
        <v>746</v>
      </c>
      <c r="Q188" s="5">
        <v>0</v>
      </c>
    </row>
    <row r="189" spans="1:17">
      <c r="A189" t="s">
        <v>4503</v>
      </c>
      <c r="M189" t="s">
        <v>4316</v>
      </c>
      <c r="N189">
        <v>30012</v>
      </c>
      <c r="O189" t="s">
        <v>746</v>
      </c>
      <c r="Q189" s="5">
        <v>19002</v>
      </c>
    </row>
    <row r="190" spans="1:17">
      <c r="A190" t="s">
        <v>4504</v>
      </c>
      <c r="M190" t="s">
        <v>4316</v>
      </c>
      <c r="N190">
        <v>30012</v>
      </c>
      <c r="O190" t="s">
        <v>746</v>
      </c>
      <c r="Q190" s="5">
        <v>20011</v>
      </c>
    </row>
    <row r="191" spans="1:17">
      <c r="A191" t="s">
        <v>4505</v>
      </c>
      <c r="M191" t="s">
        <v>4316</v>
      </c>
      <c r="N191">
        <v>30012</v>
      </c>
      <c r="O191" t="s">
        <v>746</v>
      </c>
      <c r="Q191" s="5">
        <v>0</v>
      </c>
    </row>
    <row r="192" spans="1:17">
      <c r="A192" t="s">
        <v>4506</v>
      </c>
      <c r="M192" t="s">
        <v>4316</v>
      </c>
      <c r="N192">
        <v>30013</v>
      </c>
      <c r="O192">
        <v>400</v>
      </c>
      <c r="Q192" s="5">
        <v>0</v>
      </c>
    </row>
    <row r="193" spans="1:17">
      <c r="A193" t="s">
        <v>4507</v>
      </c>
      <c r="M193" t="s">
        <v>4316</v>
      </c>
      <c r="N193">
        <v>30013</v>
      </c>
      <c r="O193">
        <v>400</v>
      </c>
      <c r="Q193" s="5">
        <v>0</v>
      </c>
    </row>
    <row r="194" spans="1:17">
      <c r="A194" t="s">
        <v>4508</v>
      </c>
      <c r="M194" t="s">
        <v>4316</v>
      </c>
      <c r="N194">
        <v>30013</v>
      </c>
      <c r="O194">
        <v>400</v>
      </c>
      <c r="Q194" s="5">
        <v>19002</v>
      </c>
    </row>
    <row r="195" spans="1:17">
      <c r="A195" t="s">
        <v>4509</v>
      </c>
      <c r="M195" t="s">
        <v>4316</v>
      </c>
      <c r="N195">
        <v>30013</v>
      </c>
      <c r="O195">
        <v>400</v>
      </c>
      <c r="Q195" s="5">
        <v>20031</v>
      </c>
    </row>
    <row r="196" spans="1:17">
      <c r="A196" t="s">
        <v>4510</v>
      </c>
      <c r="M196" t="s">
        <v>4316</v>
      </c>
      <c r="N196">
        <v>30013</v>
      </c>
      <c r="O196">
        <v>400</v>
      </c>
      <c r="Q196" s="5">
        <v>0</v>
      </c>
    </row>
    <row r="197" spans="1:17">
      <c r="A197" t="s">
        <v>4511</v>
      </c>
      <c r="M197" t="s">
        <v>4316</v>
      </c>
      <c r="N197">
        <v>30013</v>
      </c>
      <c r="O197">
        <v>400</v>
      </c>
      <c r="Q197" s="5">
        <v>0</v>
      </c>
    </row>
    <row r="198" spans="1:17">
      <c r="A198" t="s">
        <v>4512</v>
      </c>
      <c r="M198" t="s">
        <v>4316</v>
      </c>
      <c r="N198">
        <v>30013</v>
      </c>
      <c r="O198">
        <v>400</v>
      </c>
      <c r="Q198" s="5">
        <v>0</v>
      </c>
    </row>
    <row r="199" spans="1:17">
      <c r="A199" t="s">
        <v>4513</v>
      </c>
      <c r="M199" t="s">
        <v>4316</v>
      </c>
      <c r="N199">
        <v>30013</v>
      </c>
      <c r="O199">
        <v>400</v>
      </c>
      <c r="Q199" s="5">
        <v>19002</v>
      </c>
    </row>
    <row r="200" spans="1:17">
      <c r="A200" t="s">
        <v>4514</v>
      </c>
      <c r="M200" t="s">
        <v>4316</v>
      </c>
      <c r="N200">
        <v>30013</v>
      </c>
      <c r="O200">
        <v>400</v>
      </c>
      <c r="Q200" s="5">
        <v>20011</v>
      </c>
    </row>
    <row r="201" spans="1:17">
      <c r="A201" t="s">
        <v>4515</v>
      </c>
      <c r="M201" t="s">
        <v>4316</v>
      </c>
      <c r="N201">
        <v>30013</v>
      </c>
      <c r="O201">
        <v>400</v>
      </c>
      <c r="Q201" s="5">
        <v>0</v>
      </c>
    </row>
    <row r="202" spans="1:17">
      <c r="A202" t="s">
        <v>4516</v>
      </c>
      <c r="M202" t="s">
        <v>4316</v>
      </c>
      <c r="N202">
        <v>30013</v>
      </c>
      <c r="O202">
        <v>400</v>
      </c>
      <c r="Q202" s="5">
        <v>0</v>
      </c>
    </row>
    <row r="203" spans="1:17">
      <c r="A203" t="s">
        <v>4517</v>
      </c>
      <c r="M203" t="s">
        <v>4316</v>
      </c>
      <c r="N203">
        <v>30014</v>
      </c>
      <c r="O203" t="s">
        <v>746</v>
      </c>
      <c r="Q203" s="5">
        <v>0</v>
      </c>
    </row>
    <row r="204" spans="1:17">
      <c r="A204" t="s">
        <v>4518</v>
      </c>
      <c r="M204" t="s">
        <v>4316</v>
      </c>
      <c r="N204">
        <v>30014</v>
      </c>
      <c r="O204" t="s">
        <v>746</v>
      </c>
      <c r="Q204" s="5">
        <v>19002</v>
      </c>
    </row>
    <row r="205" spans="1:17">
      <c r="A205" t="s">
        <v>4519</v>
      </c>
      <c r="M205" t="s">
        <v>4316</v>
      </c>
      <c r="N205">
        <v>30014</v>
      </c>
      <c r="O205" t="s">
        <v>746</v>
      </c>
      <c r="Q205" s="5">
        <v>20011</v>
      </c>
    </row>
    <row r="206" spans="1:17">
      <c r="A206" t="s">
        <v>4520</v>
      </c>
      <c r="M206" t="s">
        <v>4316</v>
      </c>
      <c r="N206">
        <v>30014</v>
      </c>
      <c r="O206" t="s">
        <v>746</v>
      </c>
      <c r="Q206" s="5">
        <v>0</v>
      </c>
    </row>
    <row r="207" spans="1:17">
      <c r="A207" t="s">
        <v>4521</v>
      </c>
      <c r="M207" t="s">
        <v>4316</v>
      </c>
      <c r="N207">
        <v>30014</v>
      </c>
      <c r="O207" t="s">
        <v>746</v>
      </c>
      <c r="Q207" s="5">
        <v>0</v>
      </c>
    </row>
    <row r="208" spans="1:17">
      <c r="A208" t="s">
        <v>4522</v>
      </c>
      <c r="M208" t="s">
        <v>4316</v>
      </c>
      <c r="N208">
        <v>30014</v>
      </c>
      <c r="O208" t="s">
        <v>746</v>
      </c>
      <c r="Q208" s="5">
        <v>0</v>
      </c>
    </row>
    <row r="209" spans="1:17">
      <c r="A209" t="s">
        <v>4523</v>
      </c>
      <c r="M209" t="s">
        <v>4316</v>
      </c>
      <c r="N209">
        <v>30014</v>
      </c>
      <c r="O209" t="s">
        <v>746</v>
      </c>
      <c r="Q209" s="5">
        <v>19002</v>
      </c>
    </row>
    <row r="210" spans="1:17">
      <c r="A210" t="s">
        <v>4524</v>
      </c>
      <c r="M210" t="s">
        <v>4316</v>
      </c>
      <c r="N210">
        <v>30014</v>
      </c>
      <c r="O210" t="s">
        <v>746</v>
      </c>
      <c r="Q210" s="5">
        <v>20011</v>
      </c>
    </row>
    <row r="211" spans="1:17">
      <c r="A211" t="s">
        <v>4525</v>
      </c>
      <c r="M211" t="s">
        <v>4316</v>
      </c>
      <c r="N211">
        <v>30014</v>
      </c>
      <c r="O211" t="s">
        <v>746</v>
      </c>
      <c r="Q211" s="46">
        <v>20219</v>
      </c>
    </row>
    <row r="212" spans="1:17">
      <c r="A212" t="s">
        <v>4526</v>
      </c>
      <c r="M212" t="s">
        <v>4316</v>
      </c>
      <c r="N212">
        <v>30014</v>
      </c>
      <c r="O212" t="s">
        <v>746</v>
      </c>
      <c r="Q212" s="5">
        <v>19002</v>
      </c>
    </row>
    <row r="213" spans="1:17">
      <c r="A213" t="s">
        <v>4527</v>
      </c>
      <c r="M213" t="s">
        <v>4316</v>
      </c>
      <c r="N213">
        <v>30014</v>
      </c>
      <c r="O213" t="s">
        <v>746</v>
      </c>
      <c r="Q213" s="5">
        <v>0</v>
      </c>
    </row>
    <row r="214" spans="1:17">
      <c r="A214" t="s">
        <v>4528</v>
      </c>
      <c r="M214" t="s">
        <v>4316</v>
      </c>
      <c r="N214">
        <v>30015</v>
      </c>
      <c r="O214">
        <v>600</v>
      </c>
      <c r="Q214" s="5">
        <v>0</v>
      </c>
    </row>
    <row r="215" spans="1:17">
      <c r="A215" t="s">
        <v>4529</v>
      </c>
      <c r="M215" t="s">
        <v>4316</v>
      </c>
      <c r="N215">
        <v>30015</v>
      </c>
      <c r="O215">
        <v>600</v>
      </c>
      <c r="Q215" s="5">
        <v>19003</v>
      </c>
    </row>
    <row r="216" spans="1:17">
      <c r="A216" t="s">
        <v>4530</v>
      </c>
      <c r="M216" t="s">
        <v>4316</v>
      </c>
      <c r="N216">
        <v>30015</v>
      </c>
      <c r="O216">
        <v>600</v>
      </c>
      <c r="Q216" s="5">
        <v>20021</v>
      </c>
    </row>
    <row r="217" spans="1:17">
      <c r="A217" t="s">
        <v>4531</v>
      </c>
      <c r="M217" t="s">
        <v>4316</v>
      </c>
      <c r="N217">
        <v>30015</v>
      </c>
      <c r="O217">
        <v>600</v>
      </c>
      <c r="Q217" s="5">
        <v>20011</v>
      </c>
    </row>
    <row r="218" spans="1:17">
      <c r="A218" t="s">
        <v>4532</v>
      </c>
      <c r="M218" t="s">
        <v>4316</v>
      </c>
      <c r="N218">
        <v>30015</v>
      </c>
      <c r="O218">
        <v>600</v>
      </c>
      <c r="Q218" s="5">
        <v>0</v>
      </c>
    </row>
    <row r="219" spans="1:17">
      <c r="A219" t="s">
        <v>4533</v>
      </c>
      <c r="M219" t="s">
        <v>4316</v>
      </c>
      <c r="N219">
        <v>30015</v>
      </c>
      <c r="O219">
        <v>600</v>
      </c>
      <c r="Q219" s="5">
        <v>19001</v>
      </c>
    </row>
    <row r="220" spans="1:17">
      <c r="A220" t="s">
        <v>4534</v>
      </c>
      <c r="M220" t="s">
        <v>4316</v>
      </c>
      <c r="N220">
        <v>30015</v>
      </c>
      <c r="O220">
        <v>600</v>
      </c>
      <c r="Q220" s="5">
        <v>19002</v>
      </c>
    </row>
    <row r="221" spans="1:17">
      <c r="A221" t="s">
        <v>4535</v>
      </c>
      <c r="M221" t="s">
        <v>4316</v>
      </c>
      <c r="N221">
        <v>30015</v>
      </c>
      <c r="O221">
        <v>600</v>
      </c>
      <c r="Q221" s="5">
        <v>0</v>
      </c>
    </row>
    <row r="222" spans="1:17">
      <c r="A222" t="s">
        <v>4536</v>
      </c>
      <c r="M222" t="s">
        <v>4316</v>
      </c>
      <c r="N222">
        <v>30015</v>
      </c>
      <c r="O222">
        <v>600</v>
      </c>
      <c r="Q222" s="5">
        <v>19002</v>
      </c>
    </row>
    <row r="223" spans="1:17">
      <c r="A223" t="s">
        <v>4537</v>
      </c>
      <c r="M223" t="s">
        <v>4316</v>
      </c>
      <c r="N223">
        <v>30015</v>
      </c>
      <c r="O223">
        <v>600</v>
      </c>
      <c r="Q223" s="5">
        <v>20041</v>
      </c>
    </row>
    <row r="224" spans="1:17">
      <c r="A224" t="s">
        <v>4538</v>
      </c>
      <c r="M224" t="s">
        <v>4316</v>
      </c>
      <c r="N224">
        <v>30015</v>
      </c>
      <c r="O224">
        <v>600</v>
      </c>
      <c r="Q224" s="5">
        <v>0</v>
      </c>
    </row>
    <row r="225" spans="1:17">
      <c r="A225" t="s">
        <v>4539</v>
      </c>
      <c r="M225" t="s">
        <v>4316</v>
      </c>
      <c r="N225">
        <v>30016</v>
      </c>
      <c r="O225" t="s">
        <v>4540</v>
      </c>
      <c r="Q225" s="5">
        <v>20220</v>
      </c>
    </row>
    <row r="226" spans="1:17">
      <c r="A226" t="s">
        <v>4541</v>
      </c>
      <c r="M226" t="s">
        <v>4316</v>
      </c>
      <c r="N226">
        <v>30016</v>
      </c>
      <c r="O226" t="s">
        <v>4540</v>
      </c>
      <c r="Q226" s="5">
        <v>20091</v>
      </c>
    </row>
    <row r="227" spans="1:17">
      <c r="A227" t="s">
        <v>4542</v>
      </c>
      <c r="M227" t="s">
        <v>4316</v>
      </c>
      <c r="N227">
        <v>30016</v>
      </c>
      <c r="O227" t="s">
        <v>4540</v>
      </c>
      <c r="Q227" s="5">
        <v>0</v>
      </c>
    </row>
    <row r="228" spans="1:17">
      <c r="A228" t="s">
        <v>4543</v>
      </c>
      <c r="M228" t="s">
        <v>4316</v>
      </c>
      <c r="N228">
        <v>30016</v>
      </c>
      <c r="O228" t="s">
        <v>4540</v>
      </c>
      <c r="Q228" s="5">
        <v>20011</v>
      </c>
    </row>
    <row r="229" spans="1:17">
      <c r="A229" t="s">
        <v>4544</v>
      </c>
      <c r="M229" t="s">
        <v>4316</v>
      </c>
      <c r="N229">
        <v>30016</v>
      </c>
      <c r="O229" t="s">
        <v>4540</v>
      </c>
      <c r="Q229" s="5">
        <v>20071</v>
      </c>
    </row>
    <row r="230" spans="1:17">
      <c r="A230" t="s">
        <v>4545</v>
      </c>
      <c r="M230" t="s">
        <v>4316</v>
      </c>
      <c r="N230">
        <v>30016</v>
      </c>
      <c r="O230" t="s">
        <v>4540</v>
      </c>
      <c r="Q230" s="5">
        <v>19005</v>
      </c>
    </row>
    <row r="231" spans="1:17">
      <c r="A231" t="s">
        <v>4546</v>
      </c>
      <c r="M231" t="s">
        <v>4316</v>
      </c>
      <c r="N231">
        <v>30016</v>
      </c>
      <c r="O231" t="s">
        <v>4540</v>
      </c>
      <c r="Q231" s="5">
        <v>19002</v>
      </c>
    </row>
    <row r="232" spans="1:17">
      <c r="A232" t="s">
        <v>4547</v>
      </c>
      <c r="M232" t="s">
        <v>4316</v>
      </c>
      <c r="N232">
        <v>30016</v>
      </c>
      <c r="O232" t="s">
        <v>4540</v>
      </c>
      <c r="Q232" s="5">
        <v>0</v>
      </c>
    </row>
    <row r="233" spans="1:17">
      <c r="A233" t="s">
        <v>4548</v>
      </c>
      <c r="M233" t="s">
        <v>4316</v>
      </c>
      <c r="N233">
        <v>30016</v>
      </c>
      <c r="O233" t="s">
        <v>4540</v>
      </c>
      <c r="Q233" s="5">
        <v>19006</v>
      </c>
    </row>
    <row r="234" spans="1:17">
      <c r="A234" t="s">
        <v>4549</v>
      </c>
      <c r="M234" t="s">
        <v>4316</v>
      </c>
      <c r="N234">
        <v>30016</v>
      </c>
      <c r="O234" t="s">
        <v>4540</v>
      </c>
      <c r="Q234" s="5">
        <v>20091</v>
      </c>
    </row>
    <row r="235" spans="1:17">
      <c r="A235" t="s">
        <v>4550</v>
      </c>
      <c r="M235" t="s">
        <v>4316</v>
      </c>
      <c r="N235">
        <v>30016</v>
      </c>
      <c r="O235" t="s">
        <v>4540</v>
      </c>
      <c r="Q235" s="5">
        <v>20171</v>
      </c>
    </row>
    <row r="236" spans="1:17">
      <c r="A236" t="s">
        <v>4551</v>
      </c>
      <c r="M236" t="s">
        <v>4316</v>
      </c>
      <c r="N236">
        <v>30016</v>
      </c>
      <c r="O236" t="s">
        <v>4540</v>
      </c>
      <c r="Q236" s="5">
        <v>0</v>
      </c>
    </row>
    <row r="237" spans="1:17">
      <c r="A237" t="s">
        <v>4552</v>
      </c>
      <c r="M237" t="s">
        <v>4316</v>
      </c>
      <c r="N237">
        <v>30016</v>
      </c>
      <c r="O237" t="s">
        <v>4540</v>
      </c>
      <c r="Q237" s="5">
        <v>0</v>
      </c>
    </row>
    <row r="238" spans="1:17">
      <c r="A238" t="s">
        <v>4553</v>
      </c>
      <c r="M238" t="s">
        <v>4316</v>
      </c>
      <c r="N238">
        <v>30016</v>
      </c>
      <c r="O238" t="s">
        <v>4540</v>
      </c>
      <c r="Q238" s="5">
        <v>19002</v>
      </c>
    </row>
    <row r="239" spans="1:17">
      <c r="A239" t="s">
        <v>4554</v>
      </c>
      <c r="M239" t="s">
        <v>4316</v>
      </c>
      <c r="N239">
        <v>30016</v>
      </c>
      <c r="O239" t="s">
        <v>4540</v>
      </c>
      <c r="Q239" s="5">
        <v>19001</v>
      </c>
    </row>
    <row r="240" spans="1:17">
      <c r="A240" t="s">
        <v>4555</v>
      </c>
      <c r="M240" t="s">
        <v>4316</v>
      </c>
      <c r="N240">
        <v>30016</v>
      </c>
      <c r="O240" t="s">
        <v>4540</v>
      </c>
      <c r="Q240" s="5">
        <v>0</v>
      </c>
    </row>
    <row r="241" spans="1:17">
      <c r="A241" t="s">
        <v>4556</v>
      </c>
      <c r="M241" t="s">
        <v>4316</v>
      </c>
      <c r="N241">
        <v>30017</v>
      </c>
      <c r="O241" t="s">
        <v>1630</v>
      </c>
      <c r="Q241" s="5">
        <v>19002</v>
      </c>
    </row>
    <row r="242" spans="1:17">
      <c r="A242" t="s">
        <v>4557</v>
      </c>
      <c r="M242" t="s">
        <v>4316</v>
      </c>
      <c r="N242">
        <v>30017</v>
      </c>
      <c r="O242" t="s">
        <v>1630</v>
      </c>
      <c r="Q242" s="5">
        <v>20101</v>
      </c>
    </row>
    <row r="243" spans="1:17">
      <c r="A243" t="s">
        <v>4558</v>
      </c>
      <c r="M243" t="s">
        <v>4316</v>
      </c>
      <c r="N243">
        <v>30017</v>
      </c>
      <c r="O243" t="s">
        <v>1630</v>
      </c>
      <c r="Q243" s="5">
        <v>20111</v>
      </c>
    </row>
    <row r="244" spans="1:17">
      <c r="A244" t="s">
        <v>4559</v>
      </c>
      <c r="M244" t="s">
        <v>4316</v>
      </c>
      <c r="N244">
        <v>30017</v>
      </c>
      <c r="O244" t="s">
        <v>1630</v>
      </c>
      <c r="Q244" s="5">
        <v>0</v>
      </c>
    </row>
    <row r="245" spans="1:17">
      <c r="A245" t="s">
        <v>4560</v>
      </c>
      <c r="M245" t="s">
        <v>4316</v>
      </c>
      <c r="N245">
        <v>30017</v>
      </c>
      <c r="O245" t="s">
        <v>1630</v>
      </c>
      <c r="Q245" s="5">
        <v>0</v>
      </c>
    </row>
    <row r="246" spans="1:17">
      <c r="A246" t="s">
        <v>4561</v>
      </c>
      <c r="M246" t="s">
        <v>4316</v>
      </c>
      <c r="N246">
        <v>30017</v>
      </c>
      <c r="O246" t="s">
        <v>1630</v>
      </c>
      <c r="Q246" s="5">
        <v>19003</v>
      </c>
    </row>
    <row r="247" spans="1:17">
      <c r="A247" t="s">
        <v>4562</v>
      </c>
      <c r="M247" t="s">
        <v>4316</v>
      </c>
      <c r="N247">
        <v>30017</v>
      </c>
      <c r="O247" t="s">
        <v>1630</v>
      </c>
      <c r="Q247" s="5">
        <v>0</v>
      </c>
    </row>
    <row r="248" spans="1:17">
      <c r="A248" t="s">
        <v>4563</v>
      </c>
      <c r="M248" t="s">
        <v>4316</v>
      </c>
      <c r="N248">
        <v>30017</v>
      </c>
      <c r="O248" t="s">
        <v>1630</v>
      </c>
      <c r="Q248" s="5">
        <f>Q241</f>
        <v>19002</v>
      </c>
    </row>
    <row r="249" spans="1:17">
      <c r="A249" t="s">
        <v>4564</v>
      </c>
      <c r="M249" t="s">
        <v>4316</v>
      </c>
      <c r="N249">
        <v>30017</v>
      </c>
      <c r="O249" t="s">
        <v>1630</v>
      </c>
      <c r="Q249" s="5">
        <v>20131</v>
      </c>
    </row>
    <row r="250" spans="1:17">
      <c r="A250" t="s">
        <v>4565</v>
      </c>
      <c r="M250" t="s">
        <v>4316</v>
      </c>
      <c r="N250">
        <v>30017</v>
      </c>
      <c r="O250" t="s">
        <v>1630</v>
      </c>
      <c r="Q250" s="5">
        <v>20141</v>
      </c>
    </row>
    <row r="251" spans="1:17">
      <c r="A251" t="s">
        <v>4566</v>
      </c>
      <c r="M251" t="s">
        <v>4316</v>
      </c>
      <c r="N251">
        <v>30017</v>
      </c>
      <c r="O251" t="s">
        <v>1630</v>
      </c>
      <c r="Q251" s="5">
        <v>19001</v>
      </c>
    </row>
    <row r="252" spans="1:17">
      <c r="A252" t="s">
        <v>4567</v>
      </c>
      <c r="M252" t="s">
        <v>4316</v>
      </c>
      <c r="N252">
        <v>30017</v>
      </c>
      <c r="O252" t="s">
        <v>1630</v>
      </c>
      <c r="Q252" s="5">
        <v>0</v>
      </c>
    </row>
    <row r="253" spans="1:17">
      <c r="A253" t="s">
        <v>4568</v>
      </c>
      <c r="M253" t="s">
        <v>4316</v>
      </c>
      <c r="N253">
        <v>30017</v>
      </c>
      <c r="O253" t="s">
        <v>1630</v>
      </c>
      <c r="Q253" s="5">
        <v>19002</v>
      </c>
    </row>
    <row r="254" spans="1:17">
      <c r="A254" t="s">
        <v>4569</v>
      </c>
      <c r="M254" t="s">
        <v>4316</v>
      </c>
      <c r="N254">
        <v>30017</v>
      </c>
      <c r="O254" t="s">
        <v>1630</v>
      </c>
      <c r="Q254" s="5">
        <v>20221</v>
      </c>
    </row>
    <row r="255" spans="1:17">
      <c r="A255" t="s">
        <v>4570</v>
      </c>
      <c r="M255" t="s">
        <v>4316</v>
      </c>
      <c r="N255">
        <v>30017</v>
      </c>
      <c r="O255" t="s">
        <v>1630</v>
      </c>
      <c r="Q255" s="5">
        <v>20081</v>
      </c>
    </row>
    <row r="256" spans="1:17">
      <c r="A256" t="s">
        <v>4571</v>
      </c>
      <c r="M256" t="s">
        <v>4316</v>
      </c>
      <c r="N256">
        <v>30017</v>
      </c>
      <c r="O256" t="s">
        <v>1630</v>
      </c>
      <c r="Q256" s="5">
        <v>0</v>
      </c>
    </row>
    <row r="257" spans="1:17">
      <c r="A257" t="s">
        <v>4572</v>
      </c>
      <c r="M257" t="s">
        <v>4316</v>
      </c>
      <c r="N257">
        <v>30020</v>
      </c>
      <c r="O257">
        <v>933</v>
      </c>
      <c r="Q257" s="5">
        <v>0</v>
      </c>
    </row>
    <row r="258" spans="1:17">
      <c r="A258" t="s">
        <v>4573</v>
      </c>
      <c r="M258" t="s">
        <v>4316</v>
      </c>
      <c r="N258">
        <v>30020</v>
      </c>
      <c r="O258">
        <v>933</v>
      </c>
      <c r="Q258" s="5">
        <v>20011</v>
      </c>
    </row>
    <row r="259" spans="1:17">
      <c r="A259" t="s">
        <v>4574</v>
      </c>
      <c r="M259" t="s">
        <v>4316</v>
      </c>
      <c r="N259">
        <v>30020</v>
      </c>
      <c r="O259">
        <v>933</v>
      </c>
      <c r="Q259" s="5">
        <v>0</v>
      </c>
    </row>
    <row r="260" spans="1:17">
      <c r="A260" t="s">
        <v>4575</v>
      </c>
      <c r="M260" t="s">
        <v>4316</v>
      </c>
      <c r="N260">
        <v>30020</v>
      </c>
      <c r="O260">
        <v>933</v>
      </c>
      <c r="Q260" s="5">
        <f>Q251</f>
        <v>19001</v>
      </c>
    </row>
    <row r="261" spans="1:17">
      <c r="A261" t="s">
        <v>4576</v>
      </c>
      <c r="M261" t="s">
        <v>4316</v>
      </c>
      <c r="N261">
        <v>30020</v>
      </c>
      <c r="O261">
        <v>933</v>
      </c>
      <c r="Q261" s="5">
        <v>0</v>
      </c>
    </row>
    <row r="262" spans="1:17">
      <c r="A262" t="s">
        <v>4577</v>
      </c>
      <c r="M262" t="s">
        <v>4316</v>
      </c>
      <c r="N262">
        <v>30020</v>
      </c>
      <c r="O262">
        <v>933</v>
      </c>
      <c r="Q262" s="5">
        <v>0</v>
      </c>
    </row>
    <row r="263" spans="1:17">
      <c r="A263" t="s">
        <v>4578</v>
      </c>
      <c r="M263" t="s">
        <v>4316</v>
      </c>
      <c r="N263">
        <v>30020</v>
      </c>
      <c r="O263">
        <v>933</v>
      </c>
      <c r="Q263" s="5">
        <v>0</v>
      </c>
    </row>
    <row r="264" spans="1:17">
      <c r="A264" t="s">
        <v>4579</v>
      </c>
      <c r="M264" t="s">
        <v>4316</v>
      </c>
      <c r="N264">
        <v>30020</v>
      </c>
      <c r="O264">
        <v>933</v>
      </c>
      <c r="Q264" s="5">
        <v>0</v>
      </c>
    </row>
    <row r="265" spans="1:17">
      <c r="A265" t="s">
        <v>4580</v>
      </c>
      <c r="M265" t="s">
        <v>4316</v>
      </c>
      <c r="N265">
        <v>30020</v>
      </c>
      <c r="O265">
        <v>933</v>
      </c>
      <c r="Q265" s="5">
        <v>0</v>
      </c>
    </row>
    <row r="266" spans="1:17">
      <c r="A266" t="s">
        <v>4581</v>
      </c>
      <c r="M266" t="s">
        <v>4316</v>
      </c>
      <c r="N266">
        <v>30020</v>
      </c>
      <c r="O266">
        <v>933</v>
      </c>
      <c r="Q266" s="5">
        <v>20011</v>
      </c>
    </row>
    <row r="267" spans="1:17">
      <c r="A267" t="s">
        <v>4582</v>
      </c>
      <c r="M267" t="s">
        <v>4316</v>
      </c>
      <c r="N267">
        <v>30020</v>
      </c>
      <c r="O267">
        <v>933</v>
      </c>
      <c r="Q267" s="5">
        <v>19002</v>
      </c>
    </row>
    <row r="268" spans="1:17">
      <c r="A268" t="s">
        <v>4583</v>
      </c>
      <c r="M268" t="s">
        <v>4316</v>
      </c>
      <c r="N268">
        <v>30021</v>
      </c>
      <c r="O268">
        <v>600</v>
      </c>
      <c r="Q268" s="5">
        <v>20201</v>
      </c>
    </row>
    <row r="269" spans="1:17">
      <c r="A269" t="s">
        <v>4584</v>
      </c>
      <c r="M269" t="s">
        <v>4316</v>
      </c>
      <c r="N269">
        <v>30021</v>
      </c>
      <c r="O269">
        <v>600</v>
      </c>
      <c r="Q269" s="5">
        <v>0</v>
      </c>
    </row>
    <row r="270" spans="1:17">
      <c r="A270" t="s">
        <v>4585</v>
      </c>
      <c r="M270" t="s">
        <v>4316</v>
      </c>
      <c r="N270">
        <v>30021</v>
      </c>
      <c r="O270">
        <v>600</v>
      </c>
      <c r="Q270" s="5">
        <v>0</v>
      </c>
    </row>
    <row r="271" spans="1:17">
      <c r="A271" t="s">
        <v>4586</v>
      </c>
      <c r="M271" t="s">
        <v>4316</v>
      </c>
      <c r="N271">
        <v>30021</v>
      </c>
      <c r="O271">
        <v>600</v>
      </c>
      <c r="Q271" s="5">
        <v>20202</v>
      </c>
    </row>
    <row r="272" spans="1:17">
      <c r="A272" t="s">
        <v>4587</v>
      </c>
      <c r="M272" t="s">
        <v>4316</v>
      </c>
      <c r="N272">
        <v>30021</v>
      </c>
      <c r="O272">
        <v>600</v>
      </c>
      <c r="Q272" s="5">
        <v>20203</v>
      </c>
    </row>
    <row r="273" spans="1:17">
      <c r="A273" t="s">
        <v>4588</v>
      </c>
      <c r="M273" t="s">
        <v>4316</v>
      </c>
      <c r="N273">
        <v>30021</v>
      </c>
      <c r="O273">
        <v>600</v>
      </c>
      <c r="Q273" s="5">
        <v>20204</v>
      </c>
    </row>
    <row r="274" spans="1:17">
      <c r="A274" t="s">
        <v>4589</v>
      </c>
      <c r="M274" t="s">
        <v>4316</v>
      </c>
      <c r="N274">
        <v>30021</v>
      </c>
      <c r="O274">
        <v>600</v>
      </c>
      <c r="Q274" s="5">
        <v>20206</v>
      </c>
    </row>
    <row r="275" spans="1:17">
      <c r="A275" t="s">
        <v>4590</v>
      </c>
      <c r="M275" t="s">
        <v>4316</v>
      </c>
      <c r="N275">
        <v>30021</v>
      </c>
      <c r="O275">
        <v>600</v>
      </c>
      <c r="Q275" s="5">
        <v>20205</v>
      </c>
    </row>
    <row r="276" spans="1:17">
      <c r="A276" t="s">
        <v>4591</v>
      </c>
      <c r="M276" t="s">
        <v>4316</v>
      </c>
      <c r="N276">
        <v>30021</v>
      </c>
      <c r="O276">
        <v>600</v>
      </c>
      <c r="Q276" s="5">
        <v>20205</v>
      </c>
    </row>
    <row r="277" spans="1:17">
      <c r="A277" t="s">
        <v>4592</v>
      </c>
      <c r="M277" t="s">
        <v>4316</v>
      </c>
      <c r="N277">
        <v>30021</v>
      </c>
      <c r="O277">
        <v>600</v>
      </c>
      <c r="Q277" s="5">
        <v>20205</v>
      </c>
    </row>
    <row r="278" spans="1:17">
      <c r="A278" t="s">
        <v>4593</v>
      </c>
      <c r="M278" t="s">
        <v>4316</v>
      </c>
      <c r="N278">
        <v>30021</v>
      </c>
      <c r="O278">
        <v>600</v>
      </c>
      <c r="Q278" s="5">
        <v>20205</v>
      </c>
    </row>
    <row r="279" spans="1:17">
      <c r="A279" t="s">
        <v>4594</v>
      </c>
      <c r="M279" t="s">
        <v>4316</v>
      </c>
      <c r="N279">
        <v>30023</v>
      </c>
      <c r="O279">
        <v>966</v>
      </c>
      <c r="Q279" s="5">
        <v>20205</v>
      </c>
    </row>
    <row r="280" spans="1:17">
      <c r="A280" t="s">
        <v>4595</v>
      </c>
      <c r="M280" t="s">
        <v>4316</v>
      </c>
      <c r="N280">
        <v>30023</v>
      </c>
      <c r="O280">
        <v>966</v>
      </c>
      <c r="Q280" s="5">
        <v>20205</v>
      </c>
    </row>
    <row r="281" spans="1:17">
      <c r="A281" t="s">
        <v>4596</v>
      </c>
      <c r="M281" t="s">
        <v>4316</v>
      </c>
      <c r="N281">
        <v>30023</v>
      </c>
      <c r="O281">
        <v>966</v>
      </c>
      <c r="Q281" s="5">
        <v>20205</v>
      </c>
    </row>
    <row r="282" spans="1:17">
      <c r="A282" t="s">
        <v>4597</v>
      </c>
      <c r="M282" t="s">
        <v>4316</v>
      </c>
      <c r="N282">
        <v>30023</v>
      </c>
      <c r="O282">
        <v>966</v>
      </c>
      <c r="Q282" s="5">
        <v>20041</v>
      </c>
    </row>
    <row r="283" spans="1:17">
      <c r="A283" t="s">
        <v>4598</v>
      </c>
      <c r="M283" t="s">
        <v>4316</v>
      </c>
      <c r="N283">
        <v>30023</v>
      </c>
      <c r="O283">
        <v>966</v>
      </c>
      <c r="Q283" s="5">
        <v>19003</v>
      </c>
    </row>
    <row r="284" spans="1:17">
      <c r="A284" t="s">
        <v>4599</v>
      </c>
      <c r="M284" t="s">
        <v>4316</v>
      </c>
      <c r="N284">
        <v>30023</v>
      </c>
      <c r="O284">
        <v>966</v>
      </c>
      <c r="Q284" s="5">
        <v>20011</v>
      </c>
    </row>
    <row r="285" spans="1:17">
      <c r="A285" t="s">
        <v>4600</v>
      </c>
      <c r="M285" t="s">
        <v>4316</v>
      </c>
      <c r="N285">
        <v>30023</v>
      </c>
      <c r="O285">
        <v>966</v>
      </c>
      <c r="Q285" s="5">
        <v>0</v>
      </c>
    </row>
    <row r="286" spans="1:17">
      <c r="A286" t="s">
        <v>4601</v>
      </c>
      <c r="M286" t="s">
        <v>4316</v>
      </c>
      <c r="N286">
        <v>30025</v>
      </c>
      <c r="O286">
        <v>666</v>
      </c>
      <c r="Q286" s="5">
        <v>20204</v>
      </c>
    </row>
    <row r="287" spans="1:17">
      <c r="A287" t="s">
        <v>4602</v>
      </c>
      <c r="M287" t="s">
        <v>4316</v>
      </c>
      <c r="N287">
        <v>30025</v>
      </c>
      <c r="O287">
        <v>666</v>
      </c>
      <c r="Q287" s="5">
        <v>0</v>
      </c>
    </row>
    <row r="288" spans="1:17">
      <c r="A288" t="s">
        <v>4603</v>
      </c>
      <c r="M288" t="s">
        <v>4316</v>
      </c>
      <c r="N288">
        <v>30025</v>
      </c>
      <c r="O288">
        <v>666</v>
      </c>
      <c r="Q288" s="5">
        <v>0</v>
      </c>
    </row>
    <row r="289" spans="1:17">
      <c r="A289" t="s">
        <v>4604</v>
      </c>
      <c r="M289" t="s">
        <v>4316</v>
      </c>
      <c r="N289">
        <v>30025</v>
      </c>
      <c r="O289">
        <v>666</v>
      </c>
      <c r="Q289" s="5">
        <v>0</v>
      </c>
    </row>
    <row r="290" spans="1:17">
      <c r="A290" t="s">
        <v>4605</v>
      </c>
      <c r="M290" t="s">
        <v>4316</v>
      </c>
      <c r="N290">
        <v>30025</v>
      </c>
      <c r="O290">
        <v>666</v>
      </c>
      <c r="Q290" s="5">
        <v>20213</v>
      </c>
    </row>
    <row r="291" spans="1:17">
      <c r="A291" t="s">
        <v>4606</v>
      </c>
      <c r="M291" t="s">
        <v>4316</v>
      </c>
      <c r="N291">
        <v>30025</v>
      </c>
      <c r="O291">
        <v>666</v>
      </c>
      <c r="Q291" s="5">
        <v>20215</v>
      </c>
    </row>
    <row r="292" spans="1:17">
      <c r="A292" t="s">
        <v>4607</v>
      </c>
      <c r="M292" t="s">
        <v>4316</v>
      </c>
      <c r="N292">
        <v>30025</v>
      </c>
      <c r="O292">
        <v>666</v>
      </c>
      <c r="Q292" s="5">
        <v>20203</v>
      </c>
    </row>
    <row r="293" spans="1:17">
      <c r="A293" t="s">
        <v>4608</v>
      </c>
      <c r="M293" t="s">
        <v>4316</v>
      </c>
      <c r="N293">
        <v>30025</v>
      </c>
      <c r="O293">
        <v>666</v>
      </c>
      <c r="Q293" s="5">
        <v>20216</v>
      </c>
    </row>
    <row r="294" spans="1:17">
      <c r="A294" t="s">
        <v>4609</v>
      </c>
      <c r="M294" t="s">
        <v>4316</v>
      </c>
      <c r="N294">
        <v>30025</v>
      </c>
      <c r="O294">
        <v>666</v>
      </c>
      <c r="Q294" s="5">
        <v>0</v>
      </c>
    </row>
    <row r="295" spans="1:17">
      <c r="A295" t="s">
        <v>4610</v>
      </c>
      <c r="M295" t="s">
        <v>4316</v>
      </c>
      <c r="N295">
        <v>30025</v>
      </c>
      <c r="O295">
        <v>666</v>
      </c>
      <c r="Q295" s="5">
        <v>0</v>
      </c>
    </row>
    <row r="296" spans="1:17">
      <c r="A296" t="s">
        <v>4611</v>
      </c>
      <c r="M296" t="s">
        <v>4316</v>
      </c>
      <c r="N296">
        <v>30025</v>
      </c>
      <c r="O296">
        <v>666</v>
      </c>
      <c r="Q296" s="5">
        <v>0</v>
      </c>
    </row>
    <row r="297" spans="1:17">
      <c r="A297" t="s">
        <v>4612</v>
      </c>
      <c r="M297" t="s">
        <v>4316</v>
      </c>
      <c r="N297">
        <v>30025</v>
      </c>
      <c r="O297">
        <v>666</v>
      </c>
      <c r="Q297" s="5">
        <v>0</v>
      </c>
    </row>
    <row r="298" spans="1:17">
      <c r="A298" t="s">
        <v>4613</v>
      </c>
      <c r="M298" t="s">
        <v>4316</v>
      </c>
      <c r="N298">
        <v>30025</v>
      </c>
      <c r="O298">
        <v>666</v>
      </c>
      <c r="Q298" s="5">
        <v>0</v>
      </c>
    </row>
    <row r="299" spans="1:17">
      <c r="A299" t="s">
        <v>4614</v>
      </c>
      <c r="M299" t="s">
        <v>4316</v>
      </c>
      <c r="N299">
        <v>30025</v>
      </c>
      <c r="O299">
        <v>666</v>
      </c>
      <c r="Q299" s="5">
        <v>20204</v>
      </c>
    </row>
    <row r="300" spans="1:17">
      <c r="A300" t="s">
        <v>4615</v>
      </c>
      <c r="M300" t="s">
        <v>4316</v>
      </c>
      <c r="N300">
        <v>30029</v>
      </c>
      <c r="O300" t="s">
        <v>800</v>
      </c>
      <c r="Q300" s="5">
        <v>20204</v>
      </c>
    </row>
    <row r="301" spans="1:17">
      <c r="A301" t="s">
        <v>4616</v>
      </c>
      <c r="M301" t="s">
        <v>4316</v>
      </c>
      <c r="N301">
        <v>30029</v>
      </c>
      <c r="O301" t="s">
        <v>800</v>
      </c>
      <c r="Q301" s="5">
        <v>20204</v>
      </c>
    </row>
    <row r="302" spans="1:17">
      <c r="A302" t="s">
        <v>4617</v>
      </c>
      <c r="M302" t="s">
        <v>4316</v>
      </c>
      <c r="N302">
        <v>30029</v>
      </c>
      <c r="O302" t="s">
        <v>800</v>
      </c>
      <c r="Q302" s="5">
        <v>20204</v>
      </c>
    </row>
    <row r="303" spans="1:17">
      <c r="A303" t="s">
        <v>4618</v>
      </c>
      <c r="M303" t="s">
        <v>4316</v>
      </c>
      <c r="N303">
        <v>30029</v>
      </c>
      <c r="O303" t="s">
        <v>800</v>
      </c>
      <c r="Q303" s="5">
        <v>20204</v>
      </c>
    </row>
    <row r="304" spans="1:17">
      <c r="A304" t="s">
        <v>4619</v>
      </c>
      <c r="M304" t="s">
        <v>4316</v>
      </c>
      <c r="N304">
        <v>30029</v>
      </c>
      <c r="O304" t="s">
        <v>800</v>
      </c>
      <c r="Q304" s="5">
        <v>19007</v>
      </c>
    </row>
    <row r="305" spans="1:17">
      <c r="A305" t="s">
        <v>4620</v>
      </c>
      <c r="M305" t="s">
        <v>4316</v>
      </c>
      <c r="N305">
        <v>30029</v>
      </c>
      <c r="O305" t="s">
        <v>800</v>
      </c>
      <c r="Q305" s="5">
        <v>0</v>
      </c>
    </row>
    <row r="306" spans="1:17">
      <c r="A306" t="s">
        <v>4621</v>
      </c>
      <c r="M306" t="s">
        <v>4316</v>
      </c>
      <c r="N306">
        <v>30029</v>
      </c>
      <c r="O306" t="s">
        <v>800</v>
      </c>
      <c r="Q306" s="5">
        <v>0</v>
      </c>
    </row>
    <row r="307" spans="1:17">
      <c r="A307" t="s">
        <v>4622</v>
      </c>
      <c r="M307" t="s">
        <v>4316</v>
      </c>
      <c r="N307">
        <v>30029</v>
      </c>
      <c r="O307" t="s">
        <v>800</v>
      </c>
      <c r="Q307" s="5">
        <v>20222</v>
      </c>
    </row>
    <row r="308" spans="1:17">
      <c r="A308" t="s">
        <v>4623</v>
      </c>
      <c r="M308" t="s">
        <v>4316</v>
      </c>
      <c r="N308">
        <v>30029</v>
      </c>
      <c r="O308" t="s">
        <v>800</v>
      </c>
      <c r="Q308" s="5">
        <v>20223</v>
      </c>
    </row>
    <row r="309" spans="1:17">
      <c r="A309" t="s">
        <v>4624</v>
      </c>
      <c r="M309" t="s">
        <v>4316</v>
      </c>
      <c r="N309">
        <v>30029</v>
      </c>
      <c r="O309" t="s">
        <v>800</v>
      </c>
      <c r="Q309" s="5">
        <v>20223</v>
      </c>
    </row>
    <row r="310" spans="1:17">
      <c r="A310" t="s">
        <v>4625</v>
      </c>
      <c r="M310" t="s">
        <v>4316</v>
      </c>
      <c r="N310">
        <v>30029</v>
      </c>
      <c r="O310" t="s">
        <v>800</v>
      </c>
      <c r="Q310" s="5">
        <v>20223</v>
      </c>
    </row>
    <row r="311" spans="1:17">
      <c r="A311" t="s">
        <v>4626</v>
      </c>
      <c r="M311" t="s">
        <v>4316</v>
      </c>
      <c r="N311">
        <v>30030</v>
      </c>
      <c r="O311">
        <v>933</v>
      </c>
      <c r="Q311" s="5">
        <v>20223</v>
      </c>
    </row>
    <row r="312" spans="1:17">
      <c r="A312" t="s">
        <v>4627</v>
      </c>
      <c r="M312" t="s">
        <v>4316</v>
      </c>
      <c r="N312">
        <v>30030</v>
      </c>
      <c r="O312">
        <v>933</v>
      </c>
      <c r="Q312" s="5">
        <v>20223</v>
      </c>
    </row>
    <row r="313" spans="1:17">
      <c r="A313" t="s">
        <v>4628</v>
      </c>
      <c r="M313" t="s">
        <v>4316</v>
      </c>
      <c r="N313">
        <v>30030</v>
      </c>
      <c r="O313">
        <v>933</v>
      </c>
      <c r="Q313" s="5">
        <v>20223</v>
      </c>
    </row>
    <row r="314" spans="1:17">
      <c r="A314" t="s">
        <v>4629</v>
      </c>
      <c r="M314" t="s">
        <v>4316</v>
      </c>
      <c r="N314">
        <v>30030</v>
      </c>
      <c r="O314">
        <v>933</v>
      </c>
      <c r="Q314" s="5">
        <v>20223</v>
      </c>
    </row>
    <row r="315" spans="1:17">
      <c r="A315" t="s">
        <v>4630</v>
      </c>
      <c r="M315" t="s">
        <v>4316</v>
      </c>
      <c r="N315">
        <v>30030</v>
      </c>
      <c r="O315">
        <v>933</v>
      </c>
      <c r="Q315" s="5">
        <v>20223</v>
      </c>
    </row>
    <row r="316" spans="1:17">
      <c r="A316" t="s">
        <v>4631</v>
      </c>
      <c r="M316" t="s">
        <v>4316</v>
      </c>
      <c r="N316">
        <v>30030</v>
      </c>
      <c r="O316">
        <v>933</v>
      </c>
      <c r="Q316" s="5">
        <v>19008</v>
      </c>
    </row>
    <row r="317" spans="1:17">
      <c r="A317" t="s">
        <v>4632</v>
      </c>
      <c r="M317" t="s">
        <v>4316</v>
      </c>
      <c r="N317">
        <v>30030</v>
      </c>
      <c r="O317">
        <v>933</v>
      </c>
      <c r="Q317" s="5">
        <v>20226</v>
      </c>
    </row>
    <row r="318" spans="1:17">
      <c r="A318" t="s">
        <v>4633</v>
      </c>
      <c r="M318" t="s">
        <v>4316</v>
      </c>
      <c r="N318">
        <v>30030</v>
      </c>
      <c r="O318">
        <v>933</v>
      </c>
      <c r="Q318" s="5">
        <v>50122</v>
      </c>
    </row>
    <row r="319" spans="1:17">
      <c r="A319" t="s">
        <v>4634</v>
      </c>
      <c r="M319" t="s">
        <v>4316</v>
      </c>
      <c r="N319">
        <v>30030</v>
      </c>
      <c r="O319">
        <v>933</v>
      </c>
      <c r="Q319" s="5">
        <v>19005</v>
      </c>
    </row>
    <row r="320" spans="1:17">
      <c r="A320" t="s">
        <v>4635</v>
      </c>
      <c r="M320" t="s">
        <v>4316</v>
      </c>
      <c r="N320">
        <v>30030</v>
      </c>
      <c r="O320">
        <v>933</v>
      </c>
      <c r="Q320" s="25">
        <v>20224</v>
      </c>
    </row>
    <row r="321" spans="1:17">
      <c r="A321" t="s">
        <v>4636</v>
      </c>
      <c r="M321" t="s">
        <v>4316</v>
      </c>
      <c r="N321">
        <v>30030</v>
      </c>
      <c r="O321">
        <v>933</v>
      </c>
      <c r="Q321" s="5">
        <v>19003</v>
      </c>
    </row>
    <row r="322" spans="1:17">
      <c r="A322" t="s">
        <v>4637</v>
      </c>
      <c r="M322" t="s">
        <v>4316</v>
      </c>
      <c r="N322">
        <v>30031</v>
      </c>
      <c r="O322" t="s">
        <v>1008</v>
      </c>
      <c r="Q322" s="25">
        <v>20225</v>
      </c>
    </row>
    <row r="323" spans="1:17">
      <c r="A323" t="s">
        <v>4638</v>
      </c>
      <c r="M323" t="s">
        <v>4316</v>
      </c>
      <c r="N323">
        <v>30031</v>
      </c>
      <c r="O323" t="s">
        <v>1008</v>
      </c>
      <c r="Q323" s="5">
        <v>0</v>
      </c>
    </row>
    <row r="324" spans="1:17">
      <c r="A324" t="s">
        <v>4639</v>
      </c>
      <c r="M324" t="s">
        <v>4316</v>
      </c>
      <c r="N324">
        <v>30031</v>
      </c>
      <c r="O324" t="s">
        <v>1008</v>
      </c>
      <c r="Q324" s="5">
        <v>0</v>
      </c>
    </row>
    <row r="325" spans="1:17">
      <c r="A325" t="s">
        <v>4640</v>
      </c>
      <c r="M325" t="s">
        <v>4316</v>
      </c>
      <c r="N325">
        <v>30031</v>
      </c>
      <c r="O325" t="s">
        <v>1008</v>
      </c>
      <c r="Q325" s="5">
        <v>0</v>
      </c>
    </row>
    <row r="326" spans="1:17">
      <c r="A326" t="s">
        <v>4641</v>
      </c>
      <c r="M326" t="s">
        <v>4316</v>
      </c>
      <c r="N326">
        <v>30031</v>
      </c>
      <c r="O326" t="s">
        <v>1008</v>
      </c>
      <c r="Q326" s="5">
        <v>0</v>
      </c>
    </row>
    <row r="327" spans="1:17">
      <c r="A327" t="s">
        <v>4642</v>
      </c>
      <c r="M327" t="s">
        <v>4316</v>
      </c>
      <c r="N327">
        <v>30031</v>
      </c>
      <c r="O327" t="s">
        <v>1008</v>
      </c>
      <c r="Q327" s="5">
        <v>0</v>
      </c>
    </row>
    <row r="328" spans="1:17">
      <c r="A328" t="s">
        <v>4643</v>
      </c>
      <c r="M328" t="s">
        <v>4316</v>
      </c>
      <c r="N328">
        <v>30031</v>
      </c>
      <c r="O328" t="s">
        <v>1008</v>
      </c>
      <c r="Q328" s="5">
        <v>0</v>
      </c>
    </row>
    <row r="329" spans="1:17">
      <c r="A329" t="s">
        <v>4644</v>
      </c>
      <c r="M329" t="s">
        <v>4316</v>
      </c>
      <c r="N329">
        <v>30031</v>
      </c>
      <c r="O329" t="s">
        <v>1008</v>
      </c>
      <c r="Q329" s="5">
        <v>0</v>
      </c>
    </row>
    <row r="330" spans="1:17">
      <c r="A330" t="s">
        <v>4645</v>
      </c>
      <c r="M330" t="s">
        <v>4316</v>
      </c>
      <c r="N330">
        <v>30031</v>
      </c>
      <c r="O330" t="s">
        <v>1008</v>
      </c>
      <c r="Q330" s="5">
        <v>0</v>
      </c>
    </row>
    <row r="331" spans="1:17">
      <c r="A331" t="s">
        <v>4646</v>
      </c>
      <c r="M331" t="s">
        <v>4316</v>
      </c>
      <c r="N331">
        <v>30031</v>
      </c>
      <c r="O331" t="s">
        <v>1008</v>
      </c>
      <c r="Q331" s="5">
        <v>0</v>
      </c>
    </row>
    <row r="332" spans="1:17">
      <c r="A332" t="s">
        <v>4647</v>
      </c>
      <c r="M332" t="s">
        <v>4316</v>
      </c>
      <c r="N332">
        <v>30031</v>
      </c>
      <c r="O332" t="s">
        <v>1008</v>
      </c>
      <c r="Q332" s="5">
        <v>0</v>
      </c>
    </row>
    <row r="333" spans="1:17">
      <c r="A333" t="s">
        <v>4648</v>
      </c>
      <c r="M333" t="s">
        <v>4316</v>
      </c>
      <c r="N333">
        <v>30032</v>
      </c>
      <c r="O333" t="s">
        <v>814</v>
      </c>
      <c r="Q333" s="5">
        <v>0</v>
      </c>
    </row>
    <row r="334" spans="1:17">
      <c r="A334" t="s">
        <v>4649</v>
      </c>
      <c r="M334" t="s">
        <v>4316</v>
      </c>
      <c r="N334">
        <v>30032</v>
      </c>
      <c r="O334" t="s">
        <v>814</v>
      </c>
      <c r="Q334" s="5">
        <v>0</v>
      </c>
    </row>
    <row r="335" spans="1:17">
      <c r="A335" t="s">
        <v>4650</v>
      </c>
      <c r="M335" t="s">
        <v>4316</v>
      </c>
      <c r="N335">
        <v>30032</v>
      </c>
      <c r="O335" t="s">
        <v>814</v>
      </c>
      <c r="Q335" s="5">
        <v>0</v>
      </c>
    </row>
    <row r="336" spans="1:17">
      <c r="A336" t="s">
        <v>4651</v>
      </c>
      <c r="M336" t="s">
        <v>4316</v>
      </c>
      <c r="N336">
        <v>30032</v>
      </c>
      <c r="O336" t="s">
        <v>814</v>
      </c>
      <c r="Q336" s="5">
        <v>0</v>
      </c>
    </row>
    <row r="337" spans="1:17">
      <c r="A337" t="s">
        <v>4652</v>
      </c>
      <c r="M337" t="s">
        <v>4316</v>
      </c>
      <c r="N337">
        <v>30032</v>
      </c>
      <c r="O337" t="s">
        <v>814</v>
      </c>
      <c r="Q337" s="5">
        <v>0</v>
      </c>
    </row>
    <row r="338" spans="1:17">
      <c r="A338" t="s">
        <v>4653</v>
      </c>
      <c r="M338" t="s">
        <v>4316</v>
      </c>
      <c r="N338">
        <v>30032</v>
      </c>
      <c r="O338" t="s">
        <v>814</v>
      </c>
      <c r="Q338" s="5">
        <v>0</v>
      </c>
    </row>
    <row r="339" spans="1:17">
      <c r="A339" t="s">
        <v>4654</v>
      </c>
      <c r="M339" t="s">
        <v>4316</v>
      </c>
      <c r="N339">
        <v>30032</v>
      </c>
      <c r="O339" t="s">
        <v>814</v>
      </c>
      <c r="Q339" s="5">
        <v>0</v>
      </c>
    </row>
    <row r="340" spans="1:17">
      <c r="A340" t="s">
        <v>4655</v>
      </c>
      <c r="M340" t="s">
        <v>4316</v>
      </c>
      <c r="N340">
        <v>30032</v>
      </c>
      <c r="O340" t="s">
        <v>814</v>
      </c>
      <c r="Q340" s="5">
        <v>0</v>
      </c>
    </row>
    <row r="341" spans="1:17">
      <c r="A341" t="s">
        <v>4656</v>
      </c>
      <c r="M341" t="s">
        <v>4316</v>
      </c>
      <c r="N341">
        <v>30032</v>
      </c>
      <c r="O341" t="s">
        <v>814</v>
      </c>
      <c r="Q341" s="5">
        <v>0</v>
      </c>
    </row>
    <row r="342" spans="1:17">
      <c r="A342" t="s">
        <v>4657</v>
      </c>
      <c r="M342" t="s">
        <v>4316</v>
      </c>
      <c r="N342">
        <v>30032</v>
      </c>
      <c r="O342" t="s">
        <v>814</v>
      </c>
      <c r="Q342" s="5">
        <v>0</v>
      </c>
    </row>
    <row r="343" spans="1:17">
      <c r="A343" t="s">
        <v>4658</v>
      </c>
      <c r="M343" t="s">
        <v>4316</v>
      </c>
      <c r="N343">
        <v>30032</v>
      </c>
      <c r="O343" t="s">
        <v>814</v>
      </c>
      <c r="Q343" s="5">
        <v>0</v>
      </c>
    </row>
    <row r="344" spans="1:17">
      <c r="A344" t="s">
        <v>4659</v>
      </c>
      <c r="M344" t="s">
        <v>4316</v>
      </c>
      <c r="N344">
        <v>30033</v>
      </c>
      <c r="O344">
        <v>333</v>
      </c>
      <c r="Q344" s="5">
        <v>0</v>
      </c>
    </row>
    <row r="345" spans="1:17">
      <c r="A345" t="s">
        <v>4660</v>
      </c>
      <c r="M345" t="s">
        <v>4316</v>
      </c>
      <c r="N345">
        <v>30033</v>
      </c>
      <c r="O345">
        <v>333</v>
      </c>
      <c r="Q345" s="5">
        <v>0</v>
      </c>
    </row>
    <row r="346" spans="1:17">
      <c r="A346" t="s">
        <v>4661</v>
      </c>
      <c r="M346" t="s">
        <v>4316</v>
      </c>
      <c r="N346">
        <v>30033</v>
      </c>
      <c r="O346">
        <v>333</v>
      </c>
      <c r="Q346" s="5">
        <v>0</v>
      </c>
    </row>
    <row r="347" spans="1:17">
      <c r="A347" t="s">
        <v>4662</v>
      </c>
      <c r="M347" t="s">
        <v>4316</v>
      </c>
      <c r="N347">
        <v>30033</v>
      </c>
      <c r="O347">
        <v>333</v>
      </c>
      <c r="Q347" s="46">
        <v>0</v>
      </c>
    </row>
    <row r="348" spans="1:17">
      <c r="A348" t="s">
        <v>4663</v>
      </c>
      <c r="M348" t="s">
        <v>4316</v>
      </c>
      <c r="N348">
        <v>30033</v>
      </c>
      <c r="O348">
        <v>333</v>
      </c>
      <c r="Q348" s="5">
        <v>0</v>
      </c>
    </row>
    <row r="349" spans="1:17">
      <c r="A349" t="s">
        <v>4664</v>
      </c>
      <c r="M349" t="s">
        <v>4316</v>
      </c>
      <c r="N349">
        <v>30033</v>
      </c>
      <c r="O349">
        <v>333</v>
      </c>
      <c r="Q349" s="5">
        <v>0</v>
      </c>
    </row>
    <row r="350" spans="1:17">
      <c r="A350" t="s">
        <v>4665</v>
      </c>
      <c r="M350" t="s">
        <v>4316</v>
      </c>
      <c r="N350">
        <v>30033</v>
      </c>
      <c r="O350">
        <v>333</v>
      </c>
      <c r="Q350" s="5">
        <v>0</v>
      </c>
    </row>
    <row r="351" spans="1:17">
      <c r="A351" t="s">
        <v>4666</v>
      </c>
      <c r="M351" t="s">
        <v>4316</v>
      </c>
      <c r="N351">
        <v>30033</v>
      </c>
      <c r="O351">
        <v>333</v>
      </c>
      <c r="Q351" s="5">
        <v>0</v>
      </c>
    </row>
    <row r="352" spans="1:17">
      <c r="A352" t="s">
        <v>4667</v>
      </c>
      <c r="M352" t="s">
        <v>4316</v>
      </c>
      <c r="N352">
        <v>30033</v>
      </c>
      <c r="O352">
        <v>333</v>
      </c>
      <c r="Q352" s="5">
        <v>0</v>
      </c>
    </row>
    <row r="353" spans="1:17">
      <c r="A353" t="s">
        <v>4668</v>
      </c>
      <c r="M353" t="s">
        <v>4316</v>
      </c>
      <c r="N353">
        <v>30033</v>
      </c>
      <c r="O353">
        <v>333</v>
      </c>
      <c r="Q353" s="5">
        <v>0</v>
      </c>
    </row>
    <row r="354" spans="1:17">
      <c r="A354" t="s">
        <v>4669</v>
      </c>
      <c r="M354" t="s">
        <v>4316</v>
      </c>
      <c r="N354">
        <v>30033</v>
      </c>
      <c r="O354">
        <v>333</v>
      </c>
      <c r="Q354" s="5">
        <v>0</v>
      </c>
    </row>
    <row r="355" spans="1:17">
      <c r="A355" t="s">
        <v>4670</v>
      </c>
      <c r="M355" t="s">
        <v>4316</v>
      </c>
      <c r="N355">
        <v>30034</v>
      </c>
      <c r="O355">
        <v>766</v>
      </c>
      <c r="Q355" s="5">
        <v>0</v>
      </c>
    </row>
    <row r="356" spans="1:17">
      <c r="A356" t="s">
        <v>4671</v>
      </c>
      <c r="M356" t="s">
        <v>4316</v>
      </c>
      <c r="N356">
        <v>30034</v>
      </c>
      <c r="O356">
        <v>766</v>
      </c>
      <c r="Q356" s="5">
        <v>0</v>
      </c>
    </row>
    <row r="357" spans="1:17">
      <c r="A357" t="s">
        <v>4672</v>
      </c>
      <c r="M357" t="s">
        <v>4316</v>
      </c>
      <c r="N357">
        <v>30034</v>
      </c>
      <c r="O357">
        <v>766</v>
      </c>
      <c r="Q357" s="5">
        <v>0</v>
      </c>
    </row>
    <row r="358" spans="1:17">
      <c r="A358" t="s">
        <v>4673</v>
      </c>
      <c r="M358" t="s">
        <v>4316</v>
      </c>
      <c r="N358">
        <v>30034</v>
      </c>
      <c r="O358">
        <v>766</v>
      </c>
      <c r="Q358" s="5">
        <v>0</v>
      </c>
    </row>
    <row r="359" spans="1:17">
      <c r="A359" t="s">
        <v>4674</v>
      </c>
      <c r="M359" t="s">
        <v>4316</v>
      </c>
      <c r="N359">
        <v>30034</v>
      </c>
      <c r="O359">
        <v>766</v>
      </c>
      <c r="Q359" s="5">
        <v>0</v>
      </c>
    </row>
    <row r="360" spans="1:17">
      <c r="A360" t="s">
        <v>4675</v>
      </c>
      <c r="M360" t="s">
        <v>4316</v>
      </c>
      <c r="N360">
        <v>30034</v>
      </c>
      <c r="O360">
        <v>766</v>
      </c>
      <c r="Q360" s="5">
        <v>0</v>
      </c>
    </row>
    <row r="361" spans="1:17">
      <c r="A361" t="s">
        <v>4676</v>
      </c>
      <c r="M361" t="s">
        <v>4316</v>
      </c>
      <c r="N361">
        <v>30034</v>
      </c>
      <c r="O361">
        <v>766</v>
      </c>
      <c r="Q361" s="5">
        <v>0</v>
      </c>
    </row>
    <row r="362" spans="1:17">
      <c r="A362" t="s">
        <v>4677</v>
      </c>
      <c r="M362" t="s">
        <v>4316</v>
      </c>
      <c r="N362">
        <v>30034</v>
      </c>
      <c r="O362">
        <v>766</v>
      </c>
      <c r="Q362" s="5">
        <v>0</v>
      </c>
    </row>
    <row r="363" spans="1:17">
      <c r="A363" t="s">
        <v>4678</v>
      </c>
      <c r="M363" t="s">
        <v>4316</v>
      </c>
      <c r="N363">
        <v>30034</v>
      </c>
      <c r="O363">
        <v>766</v>
      </c>
      <c r="Q363" s="5">
        <v>0</v>
      </c>
    </row>
    <row r="364" spans="1:17">
      <c r="A364" t="s">
        <v>4679</v>
      </c>
      <c r="M364" t="s">
        <v>4316</v>
      </c>
      <c r="N364">
        <v>30034</v>
      </c>
      <c r="O364">
        <v>766</v>
      </c>
      <c r="Q364" s="5">
        <v>0</v>
      </c>
    </row>
    <row r="365" spans="1:17">
      <c r="A365" t="s">
        <v>4680</v>
      </c>
      <c r="M365" t="s">
        <v>4316</v>
      </c>
      <c r="N365">
        <v>30034</v>
      </c>
      <c r="O365">
        <v>766</v>
      </c>
      <c r="Q365" s="5">
        <v>0</v>
      </c>
    </row>
    <row r="366" spans="1:17">
      <c r="A366" t="s">
        <v>4681</v>
      </c>
      <c r="M366" t="s">
        <v>4316</v>
      </c>
      <c r="N366">
        <v>30036</v>
      </c>
      <c r="O366">
        <v>933</v>
      </c>
      <c r="Q366" s="5">
        <v>0</v>
      </c>
    </row>
    <row r="367" spans="1:17">
      <c r="A367" t="s">
        <v>4682</v>
      </c>
      <c r="M367" t="s">
        <v>4316</v>
      </c>
      <c r="N367">
        <v>30036</v>
      </c>
      <c r="O367">
        <v>933</v>
      </c>
      <c r="Q367" s="5">
        <v>0</v>
      </c>
    </row>
    <row r="368" spans="1:17">
      <c r="A368" t="s">
        <v>4683</v>
      </c>
      <c r="M368" t="s">
        <v>4316</v>
      </c>
      <c r="N368">
        <v>30036</v>
      </c>
      <c r="O368">
        <v>933</v>
      </c>
      <c r="Q368" s="5">
        <v>0</v>
      </c>
    </row>
    <row r="369" spans="1:17">
      <c r="A369" t="s">
        <v>4684</v>
      </c>
      <c r="M369" t="s">
        <v>4316</v>
      </c>
      <c r="N369">
        <v>30036</v>
      </c>
      <c r="O369">
        <v>933</v>
      </c>
      <c r="Q369" s="5">
        <v>0</v>
      </c>
    </row>
    <row r="370" spans="1:17">
      <c r="A370" t="s">
        <v>4685</v>
      </c>
      <c r="M370" t="s">
        <v>4316</v>
      </c>
      <c r="N370">
        <v>30036</v>
      </c>
      <c r="O370">
        <v>933</v>
      </c>
      <c r="Q370" s="5">
        <v>0</v>
      </c>
    </row>
    <row r="371" spans="1:17">
      <c r="A371" t="s">
        <v>4686</v>
      </c>
      <c r="M371" t="s">
        <v>4316</v>
      </c>
      <c r="N371">
        <v>30036</v>
      </c>
      <c r="O371">
        <v>933</v>
      </c>
      <c r="Q371" s="5">
        <v>0</v>
      </c>
    </row>
    <row r="372" spans="1:17">
      <c r="A372" t="s">
        <v>4687</v>
      </c>
      <c r="M372" t="s">
        <v>4316</v>
      </c>
      <c r="N372">
        <v>30036</v>
      </c>
      <c r="O372">
        <v>933</v>
      </c>
      <c r="Q372" s="5">
        <v>0</v>
      </c>
    </row>
    <row r="373" spans="1:17">
      <c r="A373" t="s">
        <v>4688</v>
      </c>
      <c r="M373" t="s">
        <v>4316</v>
      </c>
      <c r="N373">
        <v>30036</v>
      </c>
      <c r="O373">
        <v>933</v>
      </c>
      <c r="Q373" s="5">
        <v>0</v>
      </c>
    </row>
    <row r="374" spans="1:17">
      <c r="A374" t="s">
        <v>4689</v>
      </c>
      <c r="M374" t="s">
        <v>4316</v>
      </c>
      <c r="N374">
        <v>30036</v>
      </c>
      <c r="O374">
        <v>933</v>
      </c>
      <c r="Q374" s="5">
        <v>0</v>
      </c>
    </row>
    <row r="375" spans="1:17">
      <c r="A375" t="s">
        <v>4690</v>
      </c>
      <c r="M375" t="s">
        <v>4316</v>
      </c>
      <c r="N375">
        <v>30036</v>
      </c>
      <c r="O375">
        <v>933</v>
      </c>
      <c r="Q375" s="5">
        <v>0</v>
      </c>
    </row>
    <row r="376" spans="1:17">
      <c r="A376" t="s">
        <v>4691</v>
      </c>
      <c r="M376" t="s">
        <v>4316</v>
      </c>
      <c r="N376">
        <v>30036</v>
      </c>
      <c r="O376">
        <v>933</v>
      </c>
      <c r="Q376" s="5">
        <v>0</v>
      </c>
    </row>
    <row r="377" spans="1:17">
      <c r="A377" t="s">
        <v>4692</v>
      </c>
      <c r="M377" t="s">
        <v>4316</v>
      </c>
      <c r="N377">
        <v>30038</v>
      </c>
      <c r="O377">
        <v>433</v>
      </c>
      <c r="Q377" s="5">
        <v>0</v>
      </c>
    </row>
    <row r="378" spans="1:17">
      <c r="A378" t="s">
        <v>4693</v>
      </c>
      <c r="M378" t="s">
        <v>4316</v>
      </c>
      <c r="N378">
        <v>30038</v>
      </c>
      <c r="O378">
        <v>433</v>
      </c>
      <c r="Q378" s="5">
        <v>0</v>
      </c>
    </row>
    <row r="379" spans="1:17">
      <c r="A379" t="s">
        <v>4694</v>
      </c>
      <c r="M379" t="s">
        <v>4316</v>
      </c>
      <c r="N379">
        <v>30038</v>
      </c>
      <c r="O379">
        <v>433</v>
      </c>
      <c r="Q379" s="5">
        <v>0</v>
      </c>
    </row>
    <row r="380" spans="1:17">
      <c r="A380" t="s">
        <v>4695</v>
      </c>
      <c r="M380" t="s">
        <v>4316</v>
      </c>
      <c r="N380">
        <v>30038</v>
      </c>
      <c r="O380">
        <v>433</v>
      </c>
      <c r="Q380" s="5">
        <v>0</v>
      </c>
    </row>
    <row r="381" spans="1:17">
      <c r="A381" t="s">
        <v>4696</v>
      </c>
      <c r="M381" t="s">
        <v>4316</v>
      </c>
      <c r="N381">
        <v>30038</v>
      </c>
      <c r="O381">
        <v>433</v>
      </c>
      <c r="Q381" s="5">
        <v>0</v>
      </c>
    </row>
    <row r="382" spans="1:17">
      <c r="A382" t="s">
        <v>4697</v>
      </c>
      <c r="M382" t="s">
        <v>4316</v>
      </c>
      <c r="N382">
        <v>30038</v>
      </c>
      <c r="O382">
        <v>433</v>
      </c>
      <c r="Q382" s="5">
        <v>0</v>
      </c>
    </row>
    <row r="383" spans="1:17">
      <c r="A383" t="s">
        <v>4698</v>
      </c>
      <c r="M383" t="s">
        <v>4316</v>
      </c>
      <c r="N383">
        <v>30038</v>
      </c>
      <c r="O383">
        <v>433</v>
      </c>
      <c r="Q383" s="5">
        <v>0</v>
      </c>
    </row>
    <row r="384" spans="1:17">
      <c r="A384" t="s">
        <v>4699</v>
      </c>
      <c r="M384" t="s">
        <v>4316</v>
      </c>
      <c r="N384">
        <v>30040</v>
      </c>
      <c r="O384">
        <v>766</v>
      </c>
      <c r="Q384" s="5">
        <v>0</v>
      </c>
    </row>
    <row r="385" spans="1:17">
      <c r="A385" t="s">
        <v>4700</v>
      </c>
      <c r="M385" t="s">
        <v>4316</v>
      </c>
      <c r="N385">
        <v>30040</v>
      </c>
      <c r="O385">
        <v>766</v>
      </c>
      <c r="Q385" s="5">
        <v>0</v>
      </c>
    </row>
    <row r="386" spans="1:17">
      <c r="A386" t="s">
        <v>4701</v>
      </c>
      <c r="M386" t="s">
        <v>4316</v>
      </c>
      <c r="N386">
        <v>30040</v>
      </c>
      <c r="O386">
        <v>766</v>
      </c>
      <c r="Q386" s="46">
        <v>0</v>
      </c>
    </row>
    <row r="387" spans="1:17">
      <c r="A387" t="s">
        <v>4702</v>
      </c>
      <c r="M387" t="s">
        <v>4316</v>
      </c>
      <c r="N387">
        <v>30040</v>
      </c>
      <c r="O387">
        <v>766</v>
      </c>
      <c r="Q387" s="5">
        <v>0</v>
      </c>
    </row>
    <row r="388" spans="1:17">
      <c r="A388" t="s">
        <v>4703</v>
      </c>
      <c r="M388" t="s">
        <v>4316</v>
      </c>
      <c r="N388">
        <v>30040</v>
      </c>
      <c r="O388">
        <v>766</v>
      </c>
      <c r="Q388" s="5">
        <v>0</v>
      </c>
    </row>
    <row r="389" spans="1:17">
      <c r="A389" t="s">
        <v>4704</v>
      </c>
      <c r="M389" t="s">
        <v>4316</v>
      </c>
      <c r="N389">
        <v>30040</v>
      </c>
      <c r="O389">
        <v>766</v>
      </c>
      <c r="Q389" s="5">
        <v>0</v>
      </c>
    </row>
    <row r="390" spans="1:17">
      <c r="A390" t="s">
        <v>4705</v>
      </c>
      <c r="M390" t="s">
        <v>4316</v>
      </c>
      <c r="N390">
        <v>30040</v>
      </c>
      <c r="O390">
        <v>766</v>
      </c>
      <c r="Q390" s="5">
        <v>0</v>
      </c>
    </row>
    <row r="391" spans="1:17">
      <c r="A391" t="s">
        <v>4706</v>
      </c>
      <c r="M391" t="s">
        <v>4316</v>
      </c>
      <c r="N391">
        <v>30041</v>
      </c>
      <c r="O391">
        <v>600</v>
      </c>
      <c r="Q391" s="5">
        <v>0</v>
      </c>
    </row>
    <row r="392" spans="1:17">
      <c r="A392" t="s">
        <v>4707</v>
      </c>
      <c r="M392" t="s">
        <v>4316</v>
      </c>
      <c r="N392">
        <v>30041</v>
      </c>
      <c r="O392">
        <v>600</v>
      </c>
      <c r="Q392" s="5">
        <v>0</v>
      </c>
    </row>
    <row r="393" spans="1:17">
      <c r="A393" t="s">
        <v>4708</v>
      </c>
      <c r="M393" t="s">
        <v>4316</v>
      </c>
      <c r="N393">
        <v>30041</v>
      </c>
      <c r="O393">
        <v>600</v>
      </c>
      <c r="Q393" s="5">
        <v>0</v>
      </c>
    </row>
    <row r="394" spans="1:17">
      <c r="A394" t="s">
        <v>4709</v>
      </c>
      <c r="M394" t="s">
        <v>4316</v>
      </c>
      <c r="N394">
        <v>30041</v>
      </c>
      <c r="O394">
        <v>600</v>
      </c>
      <c r="Q394" s="5">
        <v>0</v>
      </c>
    </row>
    <row r="395" spans="1:17">
      <c r="A395" t="s">
        <v>4710</v>
      </c>
      <c r="M395" t="s">
        <v>4316</v>
      </c>
      <c r="N395">
        <v>30041</v>
      </c>
      <c r="O395">
        <v>600</v>
      </c>
      <c r="Q395" s="5">
        <v>0</v>
      </c>
    </row>
    <row r="396" spans="1:17">
      <c r="A396" t="s">
        <v>4711</v>
      </c>
      <c r="M396" t="s">
        <v>4316</v>
      </c>
      <c r="N396">
        <v>30041</v>
      </c>
      <c r="O396">
        <v>600</v>
      </c>
      <c r="Q396" s="5">
        <v>0</v>
      </c>
    </row>
    <row r="397" spans="1:17">
      <c r="A397" t="s">
        <v>4712</v>
      </c>
      <c r="M397" t="s">
        <v>4316</v>
      </c>
      <c r="N397">
        <v>30041</v>
      </c>
      <c r="O397">
        <v>600</v>
      </c>
      <c r="Q397" s="5">
        <v>0</v>
      </c>
    </row>
    <row r="398" spans="1:17">
      <c r="A398" t="s">
        <v>4713</v>
      </c>
      <c r="M398" t="s">
        <v>4316</v>
      </c>
      <c r="N398">
        <v>30041</v>
      </c>
      <c r="O398">
        <v>600</v>
      </c>
      <c r="Q398" s="5">
        <v>0</v>
      </c>
    </row>
    <row r="399" spans="1:17">
      <c r="A399" t="s">
        <v>4714</v>
      </c>
      <c r="M399" t="s">
        <v>4316</v>
      </c>
      <c r="N399">
        <v>30041</v>
      </c>
      <c r="O399">
        <v>600</v>
      </c>
      <c r="Q399" s="5">
        <v>0</v>
      </c>
    </row>
    <row r="400" spans="1:17">
      <c r="A400" t="s">
        <v>4715</v>
      </c>
      <c r="M400" t="s">
        <v>4316</v>
      </c>
      <c r="N400">
        <v>30041</v>
      </c>
      <c r="O400">
        <v>600</v>
      </c>
      <c r="Q400" s="5">
        <v>0</v>
      </c>
    </row>
    <row r="401" spans="1:17">
      <c r="A401" t="s">
        <v>4716</v>
      </c>
      <c r="M401" t="s">
        <v>4316</v>
      </c>
      <c r="N401">
        <v>30041</v>
      </c>
      <c r="O401">
        <v>600</v>
      </c>
      <c r="Q401" s="5">
        <v>0</v>
      </c>
    </row>
    <row r="402" spans="1:17">
      <c r="A402" t="s">
        <v>4717</v>
      </c>
      <c r="M402" t="s">
        <v>4316</v>
      </c>
      <c r="N402">
        <v>30041</v>
      </c>
      <c r="O402">
        <v>600</v>
      </c>
      <c r="Q402" s="5">
        <v>0</v>
      </c>
    </row>
    <row r="403" spans="1:17">
      <c r="A403" t="s">
        <v>4718</v>
      </c>
      <c r="M403" t="s">
        <v>4316</v>
      </c>
      <c r="N403">
        <v>30041</v>
      </c>
      <c r="O403">
        <v>600</v>
      </c>
      <c r="Q403" s="5">
        <v>0</v>
      </c>
    </row>
    <row r="404" spans="1:17">
      <c r="A404" t="s">
        <v>4719</v>
      </c>
      <c r="M404" t="s">
        <v>4316</v>
      </c>
      <c r="N404">
        <v>30041</v>
      </c>
      <c r="O404">
        <v>600</v>
      </c>
      <c r="Q404" s="5">
        <v>0</v>
      </c>
    </row>
    <row r="405" spans="1:17">
      <c r="A405" t="s">
        <v>4720</v>
      </c>
      <c r="M405" t="s">
        <v>4316</v>
      </c>
      <c r="N405">
        <v>30042</v>
      </c>
      <c r="O405">
        <v>700</v>
      </c>
      <c r="Q405" s="5">
        <v>0</v>
      </c>
    </row>
    <row r="406" spans="1:17">
      <c r="A406" t="s">
        <v>4721</v>
      </c>
      <c r="M406" t="s">
        <v>4316</v>
      </c>
      <c r="N406">
        <v>30042</v>
      </c>
      <c r="O406">
        <v>700</v>
      </c>
      <c r="Q406" s="5">
        <v>0</v>
      </c>
    </row>
    <row r="407" spans="1:17">
      <c r="A407" t="s">
        <v>4722</v>
      </c>
      <c r="M407" t="s">
        <v>4316</v>
      </c>
      <c r="N407">
        <v>30042</v>
      </c>
      <c r="O407">
        <v>700</v>
      </c>
      <c r="Q407" s="5">
        <v>0</v>
      </c>
    </row>
    <row r="408" spans="1:17">
      <c r="A408" t="s">
        <v>4723</v>
      </c>
      <c r="M408" t="s">
        <v>4316</v>
      </c>
      <c r="N408">
        <v>30042</v>
      </c>
      <c r="O408">
        <v>700</v>
      </c>
      <c r="Q408" s="5">
        <v>0</v>
      </c>
    </row>
    <row r="409" spans="1:17">
      <c r="A409" t="s">
        <v>4724</v>
      </c>
      <c r="M409" t="s">
        <v>4316</v>
      </c>
      <c r="N409">
        <v>30042</v>
      </c>
      <c r="O409">
        <v>700</v>
      </c>
      <c r="Q409" s="5">
        <v>0</v>
      </c>
    </row>
    <row r="410" spans="1:17">
      <c r="A410" t="s">
        <v>4725</v>
      </c>
      <c r="M410" t="s">
        <v>4316</v>
      </c>
      <c r="N410">
        <v>30042</v>
      </c>
      <c r="O410">
        <v>700</v>
      </c>
      <c r="Q410" s="5">
        <v>0</v>
      </c>
    </row>
    <row r="411" spans="1:17">
      <c r="A411" t="s">
        <v>4726</v>
      </c>
      <c r="M411" t="s">
        <v>4316</v>
      </c>
      <c r="N411">
        <v>30042</v>
      </c>
      <c r="O411">
        <v>700</v>
      </c>
      <c r="Q411" s="5">
        <v>0</v>
      </c>
    </row>
    <row r="412" spans="1:17">
      <c r="A412" t="s">
        <v>4727</v>
      </c>
      <c r="M412" t="s">
        <v>4316</v>
      </c>
      <c r="N412">
        <v>30042</v>
      </c>
      <c r="O412">
        <v>700</v>
      </c>
      <c r="Q412" s="5">
        <v>0</v>
      </c>
    </row>
    <row r="413" spans="1:17">
      <c r="A413" t="s">
        <v>4728</v>
      </c>
      <c r="M413" t="s">
        <v>4316</v>
      </c>
      <c r="N413">
        <v>30042</v>
      </c>
      <c r="O413">
        <v>700</v>
      </c>
      <c r="Q413" s="5">
        <v>0</v>
      </c>
    </row>
    <row r="414" spans="1:17">
      <c r="A414" t="s">
        <v>4729</v>
      </c>
      <c r="M414" t="s">
        <v>4316</v>
      </c>
      <c r="N414">
        <v>30042</v>
      </c>
      <c r="O414">
        <v>700</v>
      </c>
      <c r="Q414" s="5">
        <v>0</v>
      </c>
    </row>
    <row r="415" spans="1:17">
      <c r="A415" t="s">
        <v>4730</v>
      </c>
      <c r="M415" t="s">
        <v>4316</v>
      </c>
      <c r="N415">
        <v>30042</v>
      </c>
      <c r="O415">
        <v>700</v>
      </c>
      <c r="Q415" s="5">
        <v>0</v>
      </c>
    </row>
    <row r="416" spans="1:17">
      <c r="A416" t="s">
        <v>4731</v>
      </c>
      <c r="M416" t="s">
        <v>4316</v>
      </c>
      <c r="N416">
        <v>30042</v>
      </c>
      <c r="O416">
        <v>700</v>
      </c>
      <c r="Q416" s="5">
        <v>0</v>
      </c>
    </row>
    <row r="417" spans="1:17">
      <c r="A417" t="s">
        <v>4732</v>
      </c>
      <c r="M417" t="s">
        <v>4316</v>
      </c>
      <c r="N417">
        <v>30042</v>
      </c>
      <c r="O417">
        <v>700</v>
      </c>
      <c r="Q417" s="5">
        <v>0</v>
      </c>
    </row>
    <row r="418" spans="1:17">
      <c r="A418" t="s">
        <v>4733</v>
      </c>
      <c r="M418" t="s">
        <v>4316</v>
      </c>
      <c r="N418">
        <v>30042</v>
      </c>
      <c r="O418">
        <v>700</v>
      </c>
      <c r="Q418" s="5">
        <v>0</v>
      </c>
    </row>
    <row r="419" spans="1:17">
      <c r="A419" t="s">
        <v>4734</v>
      </c>
      <c r="M419" t="s">
        <v>4316</v>
      </c>
      <c r="N419">
        <v>30042</v>
      </c>
      <c r="O419">
        <v>700</v>
      </c>
      <c r="Q419" s="5">
        <v>0</v>
      </c>
    </row>
    <row r="420" spans="1:17">
      <c r="A420" t="s">
        <v>4735</v>
      </c>
      <c r="M420" t="s">
        <v>4316</v>
      </c>
      <c r="N420">
        <v>30042</v>
      </c>
      <c r="O420">
        <v>700</v>
      </c>
      <c r="Q420" s="5">
        <v>0</v>
      </c>
    </row>
    <row r="421" spans="1:17">
      <c r="A421" t="s">
        <v>4736</v>
      </c>
      <c r="M421" t="s">
        <v>4316</v>
      </c>
      <c r="N421">
        <v>30042</v>
      </c>
      <c r="O421">
        <v>700</v>
      </c>
      <c r="Q421" s="5">
        <v>0</v>
      </c>
    </row>
    <row r="422" spans="1:17">
      <c r="A422" t="s">
        <v>4737</v>
      </c>
      <c r="M422" t="s">
        <v>4316</v>
      </c>
      <c r="N422">
        <v>30043</v>
      </c>
      <c r="O422" t="s">
        <v>872</v>
      </c>
      <c r="Q422" s="5">
        <v>0</v>
      </c>
    </row>
    <row r="423" spans="1:17">
      <c r="A423" t="s">
        <v>4738</v>
      </c>
      <c r="M423" t="s">
        <v>4316</v>
      </c>
      <c r="N423">
        <v>30043</v>
      </c>
      <c r="O423" t="s">
        <v>872</v>
      </c>
      <c r="Q423" s="5">
        <v>0</v>
      </c>
    </row>
    <row r="424" spans="1:17">
      <c r="A424" t="s">
        <v>4739</v>
      </c>
      <c r="M424" t="s">
        <v>4316</v>
      </c>
      <c r="N424">
        <v>30044</v>
      </c>
      <c r="O424">
        <v>700</v>
      </c>
      <c r="Q424" s="5">
        <v>0</v>
      </c>
    </row>
    <row r="425" spans="1:17">
      <c r="A425" t="s">
        <v>4740</v>
      </c>
      <c r="M425" t="s">
        <v>4316</v>
      </c>
      <c r="N425">
        <v>30044</v>
      </c>
      <c r="O425">
        <v>700</v>
      </c>
      <c r="Q425" s="5">
        <v>0</v>
      </c>
    </row>
    <row r="426" spans="1:17">
      <c r="A426" t="s">
        <v>4741</v>
      </c>
      <c r="M426" t="s">
        <v>4316</v>
      </c>
      <c r="N426">
        <v>30044</v>
      </c>
      <c r="O426">
        <v>700</v>
      </c>
      <c r="Q426" s="5">
        <v>0</v>
      </c>
    </row>
    <row r="427" spans="1:17">
      <c r="A427" t="s">
        <v>4742</v>
      </c>
      <c r="M427" t="s">
        <v>4316</v>
      </c>
      <c r="N427">
        <v>30045</v>
      </c>
      <c r="O427">
        <v>733</v>
      </c>
      <c r="Q427" s="5">
        <v>0</v>
      </c>
    </row>
    <row r="428" spans="1:17">
      <c r="A428" t="s">
        <v>4743</v>
      </c>
      <c r="M428" t="s">
        <v>4316</v>
      </c>
      <c r="N428">
        <v>30048</v>
      </c>
      <c r="O428" t="s">
        <v>800</v>
      </c>
      <c r="Q428" s="5">
        <v>0</v>
      </c>
    </row>
    <row r="429" spans="1:17">
      <c r="A429" t="s">
        <v>4744</v>
      </c>
      <c r="M429" t="s">
        <v>4316</v>
      </c>
      <c r="N429">
        <v>30049</v>
      </c>
      <c r="O429" t="s">
        <v>872</v>
      </c>
      <c r="Q429" s="5">
        <v>0</v>
      </c>
    </row>
    <row r="430" spans="1:17">
      <c r="A430" t="s">
        <v>4745</v>
      </c>
      <c r="M430" t="s">
        <v>4316</v>
      </c>
      <c r="N430">
        <v>30050</v>
      </c>
      <c r="O430">
        <v>833</v>
      </c>
      <c r="Q430" s="5">
        <v>0</v>
      </c>
    </row>
    <row r="431" spans="1:17">
      <c r="A431" t="s">
        <v>4746</v>
      </c>
      <c r="M431" t="s">
        <v>4316</v>
      </c>
      <c r="N431">
        <v>30050</v>
      </c>
      <c r="O431">
        <v>833</v>
      </c>
      <c r="Q431" s="5">
        <v>0</v>
      </c>
    </row>
    <row r="432" spans="1:17">
      <c r="A432" t="s">
        <v>4747</v>
      </c>
      <c r="M432" t="s">
        <v>4316</v>
      </c>
      <c r="N432">
        <v>30054</v>
      </c>
      <c r="O432">
        <v>666</v>
      </c>
      <c r="Q432" s="5">
        <v>0</v>
      </c>
    </row>
    <row r="433" spans="1:17">
      <c r="A433" t="s">
        <v>4748</v>
      </c>
      <c r="M433" t="s">
        <v>4316</v>
      </c>
      <c r="N433">
        <v>30054</v>
      </c>
      <c r="O433">
        <v>666</v>
      </c>
      <c r="Q433" s="5">
        <v>0</v>
      </c>
    </row>
    <row r="434" spans="1:17">
      <c r="A434" t="s">
        <v>4749</v>
      </c>
      <c r="M434" t="s">
        <v>4316</v>
      </c>
      <c r="N434">
        <v>30054</v>
      </c>
      <c r="O434">
        <v>666</v>
      </c>
      <c r="Q434" s="5">
        <v>0</v>
      </c>
    </row>
    <row r="435" spans="1:17">
      <c r="A435" t="s">
        <v>4750</v>
      </c>
      <c r="M435" t="s">
        <v>4316</v>
      </c>
      <c r="N435">
        <v>30055</v>
      </c>
      <c r="O435" t="s">
        <v>907</v>
      </c>
      <c r="Q435" s="5">
        <v>0</v>
      </c>
    </row>
    <row r="436" spans="1:17">
      <c r="A436" t="s">
        <v>4751</v>
      </c>
      <c r="M436" t="s">
        <v>4316</v>
      </c>
      <c r="N436">
        <v>30055</v>
      </c>
      <c r="O436" t="s">
        <v>907</v>
      </c>
      <c r="Q436" s="5">
        <v>0</v>
      </c>
    </row>
    <row r="437" spans="1:17">
      <c r="A437" t="s">
        <v>4752</v>
      </c>
      <c r="M437" t="s">
        <v>4316</v>
      </c>
      <c r="N437">
        <v>30056</v>
      </c>
      <c r="O437">
        <v>500</v>
      </c>
      <c r="Q437" s="5">
        <v>0</v>
      </c>
    </row>
    <row r="438" spans="1:17">
      <c r="A438" t="s">
        <v>4753</v>
      </c>
      <c r="M438" t="s">
        <v>4316</v>
      </c>
      <c r="N438">
        <v>30056</v>
      </c>
      <c r="O438">
        <v>500</v>
      </c>
      <c r="Q438" s="5">
        <v>0</v>
      </c>
    </row>
    <row r="439" spans="1:17">
      <c r="A439" t="s">
        <v>4754</v>
      </c>
      <c r="M439" t="s">
        <v>4316</v>
      </c>
      <c r="N439">
        <v>30056</v>
      </c>
      <c r="O439">
        <v>500</v>
      </c>
      <c r="Q439" s="5">
        <v>0</v>
      </c>
    </row>
    <row r="440" spans="1:17">
      <c r="A440" t="s">
        <v>4755</v>
      </c>
      <c r="M440" t="s">
        <v>4316</v>
      </c>
      <c r="N440">
        <v>30056</v>
      </c>
      <c r="O440">
        <v>500</v>
      </c>
      <c r="Q440" s="5">
        <v>0</v>
      </c>
    </row>
    <row r="441" spans="1:17">
      <c r="A441" t="s">
        <v>4756</v>
      </c>
      <c r="M441" t="s">
        <v>4316</v>
      </c>
      <c r="N441">
        <v>30056</v>
      </c>
      <c r="O441">
        <v>500</v>
      </c>
      <c r="Q441" s="5">
        <v>0</v>
      </c>
    </row>
    <row r="442" spans="1:17">
      <c r="A442" t="s">
        <v>4757</v>
      </c>
      <c r="M442" t="s">
        <v>4316</v>
      </c>
      <c r="N442">
        <v>30056</v>
      </c>
      <c r="O442">
        <v>500</v>
      </c>
      <c r="Q442" s="5">
        <v>0</v>
      </c>
    </row>
    <row r="443" spans="1:17">
      <c r="A443" t="s">
        <v>4758</v>
      </c>
      <c r="M443" t="s">
        <v>4316</v>
      </c>
      <c r="N443">
        <v>30056</v>
      </c>
      <c r="O443">
        <v>500</v>
      </c>
      <c r="Q443" s="5">
        <v>0</v>
      </c>
    </row>
    <row r="444" spans="1:17">
      <c r="A444" t="s">
        <v>4759</v>
      </c>
      <c r="M444" t="s">
        <v>4316</v>
      </c>
      <c r="N444">
        <v>30056</v>
      </c>
      <c r="O444">
        <v>500</v>
      </c>
      <c r="Q444" s="5">
        <v>0</v>
      </c>
    </row>
    <row r="445" spans="1:17">
      <c r="A445" t="s">
        <v>4760</v>
      </c>
      <c r="M445" t="s">
        <v>4316</v>
      </c>
      <c r="N445">
        <v>30056</v>
      </c>
      <c r="O445">
        <v>500</v>
      </c>
      <c r="Q445" s="5">
        <v>0</v>
      </c>
    </row>
    <row r="446" spans="1:17">
      <c r="A446" t="s">
        <v>4761</v>
      </c>
      <c r="M446" t="s">
        <v>4316</v>
      </c>
      <c r="N446">
        <v>30056</v>
      </c>
      <c r="O446">
        <v>500</v>
      </c>
      <c r="Q446" s="5">
        <v>0</v>
      </c>
    </row>
    <row r="447" spans="1:17">
      <c r="A447" t="s">
        <v>4762</v>
      </c>
      <c r="M447" t="s">
        <v>4316</v>
      </c>
      <c r="N447">
        <v>30056</v>
      </c>
      <c r="O447">
        <v>500</v>
      </c>
      <c r="Q447" s="5">
        <v>0</v>
      </c>
    </row>
    <row r="448" spans="1:17">
      <c r="A448" t="s">
        <v>4763</v>
      </c>
      <c r="M448" t="s">
        <v>4316</v>
      </c>
      <c r="N448">
        <v>30056</v>
      </c>
      <c r="O448">
        <v>500</v>
      </c>
      <c r="Q448" s="5">
        <v>0</v>
      </c>
    </row>
    <row r="449" spans="1:17">
      <c r="A449" t="s">
        <v>4764</v>
      </c>
      <c r="M449" t="s">
        <v>4316</v>
      </c>
      <c r="N449">
        <v>30057</v>
      </c>
      <c r="O449" t="s">
        <v>907</v>
      </c>
      <c r="Q449" s="5">
        <v>0</v>
      </c>
    </row>
    <row r="450" spans="1:17">
      <c r="A450" t="s">
        <v>4765</v>
      </c>
      <c r="M450" t="s">
        <v>4316</v>
      </c>
      <c r="N450">
        <v>30057</v>
      </c>
      <c r="O450" t="s">
        <v>907</v>
      </c>
      <c r="Q450" s="5">
        <v>0</v>
      </c>
    </row>
    <row r="451" spans="1:17">
      <c r="A451" t="s">
        <v>4766</v>
      </c>
      <c r="M451" t="s">
        <v>4316</v>
      </c>
      <c r="N451">
        <v>30057</v>
      </c>
      <c r="O451" t="s">
        <v>907</v>
      </c>
      <c r="Q451" s="5">
        <v>0</v>
      </c>
    </row>
    <row r="452" spans="1:17">
      <c r="A452" t="s">
        <v>4767</v>
      </c>
      <c r="M452" t="s">
        <v>4316</v>
      </c>
      <c r="N452">
        <v>30057</v>
      </c>
      <c r="O452" t="s">
        <v>907</v>
      </c>
      <c r="Q452" s="5">
        <v>0</v>
      </c>
    </row>
    <row r="453" spans="1:17">
      <c r="A453" t="s">
        <v>4768</v>
      </c>
      <c r="M453" t="s">
        <v>4316</v>
      </c>
      <c r="N453">
        <v>30057</v>
      </c>
      <c r="O453" t="s">
        <v>907</v>
      </c>
      <c r="Q453" s="5">
        <v>0</v>
      </c>
    </row>
    <row r="454" spans="1:17">
      <c r="A454" t="s">
        <v>4769</v>
      </c>
      <c r="M454" t="s">
        <v>4316</v>
      </c>
      <c r="N454">
        <v>30057</v>
      </c>
      <c r="O454" t="s">
        <v>907</v>
      </c>
      <c r="Q454" s="5">
        <v>0</v>
      </c>
    </row>
    <row r="455" spans="1:17">
      <c r="A455" t="s">
        <v>4770</v>
      </c>
      <c r="M455" t="s">
        <v>4316</v>
      </c>
      <c r="N455">
        <v>30057</v>
      </c>
      <c r="O455" t="s">
        <v>907</v>
      </c>
      <c r="Q455" s="5">
        <v>0</v>
      </c>
    </row>
    <row r="456" spans="1:17">
      <c r="A456" t="s">
        <v>4771</v>
      </c>
      <c r="M456" t="s">
        <v>4316</v>
      </c>
      <c r="N456">
        <v>30057</v>
      </c>
      <c r="O456" t="s">
        <v>907</v>
      </c>
      <c r="Q456" s="5">
        <v>0</v>
      </c>
    </row>
    <row r="457" spans="1:17">
      <c r="A457" t="s">
        <v>4772</v>
      </c>
      <c r="M457" t="s">
        <v>4316</v>
      </c>
      <c r="N457">
        <v>30057</v>
      </c>
      <c r="O457" t="s">
        <v>907</v>
      </c>
      <c r="Q457" s="5">
        <v>0</v>
      </c>
    </row>
    <row r="458" spans="1:17">
      <c r="A458" t="s">
        <v>4773</v>
      </c>
      <c r="M458" t="s">
        <v>4316</v>
      </c>
      <c r="N458">
        <v>30057</v>
      </c>
      <c r="O458" t="s">
        <v>907</v>
      </c>
      <c r="Q458" s="5">
        <v>0</v>
      </c>
    </row>
    <row r="459" spans="1:17">
      <c r="A459" t="s">
        <v>4774</v>
      </c>
      <c r="M459" t="s">
        <v>4316</v>
      </c>
      <c r="N459">
        <v>30057</v>
      </c>
      <c r="O459" t="s">
        <v>907</v>
      </c>
      <c r="Q459" s="5">
        <v>0</v>
      </c>
    </row>
    <row r="460" spans="1:17">
      <c r="A460" t="s">
        <v>4775</v>
      </c>
      <c r="M460" t="s">
        <v>4316</v>
      </c>
      <c r="N460">
        <v>30057</v>
      </c>
      <c r="O460" t="s">
        <v>907</v>
      </c>
      <c r="Q460" s="5">
        <v>0</v>
      </c>
    </row>
    <row r="461" spans="1:17">
      <c r="A461" t="s">
        <v>4776</v>
      </c>
      <c r="M461" t="s">
        <v>4316</v>
      </c>
      <c r="N461">
        <v>30057</v>
      </c>
      <c r="O461" t="s">
        <v>907</v>
      </c>
      <c r="Q461" s="5">
        <v>0</v>
      </c>
    </row>
    <row r="462" spans="1:17">
      <c r="A462" t="s">
        <v>4777</v>
      </c>
      <c r="M462" t="s">
        <v>4316</v>
      </c>
      <c r="N462">
        <v>30059</v>
      </c>
      <c r="O462">
        <v>700</v>
      </c>
      <c r="Q462" s="5">
        <v>0</v>
      </c>
    </row>
    <row r="463" spans="1:17">
      <c r="A463" t="s">
        <v>4778</v>
      </c>
      <c r="M463" t="s">
        <v>4316</v>
      </c>
      <c r="N463">
        <v>30062</v>
      </c>
      <c r="O463" t="s">
        <v>937</v>
      </c>
      <c r="Q463" s="5">
        <v>0</v>
      </c>
    </row>
    <row r="464" spans="1:17">
      <c r="A464" t="s">
        <v>4779</v>
      </c>
      <c r="M464" t="s">
        <v>4316</v>
      </c>
      <c r="N464">
        <v>30063</v>
      </c>
      <c r="O464">
        <v>533</v>
      </c>
      <c r="Q464" s="5">
        <v>0</v>
      </c>
    </row>
    <row r="465" spans="1:17">
      <c r="A465" t="s">
        <v>4780</v>
      </c>
      <c r="M465" t="s">
        <v>4316</v>
      </c>
      <c r="N465">
        <v>30064</v>
      </c>
      <c r="O465">
        <v>800</v>
      </c>
      <c r="Q465" s="5">
        <v>0</v>
      </c>
    </row>
    <row r="466" spans="1:17">
      <c r="A466" t="s">
        <v>4781</v>
      </c>
      <c r="M466" t="s">
        <v>4316</v>
      </c>
      <c r="N466">
        <v>30065</v>
      </c>
      <c r="O466">
        <v>333</v>
      </c>
      <c r="Q466" s="5">
        <v>0</v>
      </c>
    </row>
    <row r="467" spans="1:17">
      <c r="A467" t="s">
        <v>4782</v>
      </c>
      <c r="M467" t="s">
        <v>4316</v>
      </c>
      <c r="N467">
        <v>30065</v>
      </c>
      <c r="O467">
        <v>333</v>
      </c>
      <c r="Q467" s="5">
        <v>0</v>
      </c>
    </row>
    <row r="468" spans="1:17">
      <c r="A468" t="s">
        <v>4783</v>
      </c>
      <c r="M468" t="s">
        <v>4316</v>
      </c>
      <c r="N468">
        <v>30065</v>
      </c>
      <c r="O468">
        <v>333</v>
      </c>
      <c r="Q468" s="5">
        <v>0</v>
      </c>
    </row>
    <row r="469" spans="1:17">
      <c r="A469" t="s">
        <v>4784</v>
      </c>
      <c r="M469" t="s">
        <v>4316</v>
      </c>
      <c r="N469">
        <v>30066</v>
      </c>
      <c r="O469" t="s">
        <v>953</v>
      </c>
      <c r="Q469" s="5">
        <v>0</v>
      </c>
    </row>
    <row r="470" spans="1:17">
      <c r="A470" t="s">
        <v>4785</v>
      </c>
      <c r="M470" t="s">
        <v>4316</v>
      </c>
      <c r="N470">
        <v>30066</v>
      </c>
      <c r="O470" t="s">
        <v>953</v>
      </c>
      <c r="Q470" s="5">
        <v>0</v>
      </c>
    </row>
    <row r="471" spans="1:17">
      <c r="A471" t="s">
        <v>4786</v>
      </c>
      <c r="M471" t="s">
        <v>4316</v>
      </c>
      <c r="N471">
        <v>30066</v>
      </c>
      <c r="O471" t="s">
        <v>953</v>
      </c>
      <c r="Q471" s="5">
        <v>0</v>
      </c>
    </row>
    <row r="472" spans="1:17">
      <c r="A472" t="s">
        <v>4787</v>
      </c>
      <c r="M472" t="s">
        <v>4316</v>
      </c>
      <c r="N472">
        <v>30068</v>
      </c>
      <c r="O472" t="s">
        <v>958</v>
      </c>
      <c r="Q472" s="5">
        <v>0</v>
      </c>
    </row>
    <row r="473" spans="1:17">
      <c r="A473" t="s">
        <v>4788</v>
      </c>
      <c r="M473" t="s">
        <v>4316</v>
      </c>
      <c r="N473">
        <v>30069</v>
      </c>
      <c r="O473">
        <v>366</v>
      </c>
      <c r="Q473" s="5">
        <v>0</v>
      </c>
    </row>
    <row r="474" spans="1:17">
      <c r="A474" t="s">
        <v>4789</v>
      </c>
      <c r="M474" t="s">
        <v>4316</v>
      </c>
      <c r="N474">
        <v>30070</v>
      </c>
      <c r="O474">
        <v>600</v>
      </c>
      <c r="Q474" s="5">
        <v>0</v>
      </c>
    </row>
    <row r="475" spans="1:17">
      <c r="A475" t="s">
        <v>4790</v>
      </c>
      <c r="M475" t="s">
        <v>4316</v>
      </c>
      <c r="N475">
        <v>30071</v>
      </c>
      <c r="O475" t="s">
        <v>963</v>
      </c>
      <c r="Q475" s="5">
        <v>0</v>
      </c>
    </row>
    <row r="476" spans="1:17">
      <c r="A476" t="s">
        <v>4791</v>
      </c>
      <c r="M476" t="s">
        <v>4316</v>
      </c>
      <c r="N476">
        <v>30101</v>
      </c>
      <c r="O476">
        <v>533</v>
      </c>
      <c r="Q476" s="5">
        <v>0</v>
      </c>
    </row>
    <row r="477" spans="1:17">
      <c r="A477" t="s">
        <v>4792</v>
      </c>
      <c r="M477" t="s">
        <v>4316</v>
      </c>
      <c r="N477">
        <v>30104</v>
      </c>
      <c r="O477">
        <v>833</v>
      </c>
      <c r="Q477" s="5">
        <v>0</v>
      </c>
    </row>
    <row r="478" spans="1:17">
      <c r="A478" t="s">
        <v>4793</v>
      </c>
      <c r="M478" t="s">
        <v>4316</v>
      </c>
      <c r="N478">
        <v>30104</v>
      </c>
      <c r="O478">
        <v>833</v>
      </c>
      <c r="Q478" s="5">
        <v>0</v>
      </c>
    </row>
    <row r="479" spans="1:17">
      <c r="A479" t="s">
        <v>4794</v>
      </c>
      <c r="M479" t="s">
        <v>4316</v>
      </c>
      <c r="N479">
        <v>30104</v>
      </c>
      <c r="O479">
        <v>833</v>
      </c>
      <c r="Q479" s="5">
        <v>0</v>
      </c>
    </row>
    <row r="480" spans="1:17">
      <c r="A480" t="s">
        <v>4795</v>
      </c>
      <c r="M480" t="s">
        <v>4316</v>
      </c>
      <c r="N480">
        <v>30104</v>
      </c>
      <c r="O480">
        <v>833</v>
      </c>
      <c r="Q480" s="5">
        <v>0</v>
      </c>
    </row>
    <row r="481" spans="1:17">
      <c r="A481" t="s">
        <v>4796</v>
      </c>
      <c r="M481" t="s">
        <v>4316</v>
      </c>
      <c r="N481">
        <v>30104</v>
      </c>
      <c r="O481">
        <v>833</v>
      </c>
      <c r="Q481" s="5">
        <v>0</v>
      </c>
    </row>
    <row r="482" spans="1:17">
      <c r="A482" t="s">
        <v>4797</v>
      </c>
      <c r="M482" t="s">
        <v>4316</v>
      </c>
      <c r="N482">
        <v>30104</v>
      </c>
      <c r="O482">
        <v>833</v>
      </c>
      <c r="Q482" s="5">
        <v>0</v>
      </c>
    </row>
    <row r="483" spans="1:17">
      <c r="A483" t="s">
        <v>4798</v>
      </c>
      <c r="M483" t="s">
        <v>4316</v>
      </c>
      <c r="N483">
        <v>30104</v>
      </c>
      <c r="O483">
        <v>833</v>
      </c>
      <c r="Q483" s="5">
        <v>0</v>
      </c>
    </row>
    <row r="484" spans="1:17">
      <c r="A484" t="s">
        <v>4799</v>
      </c>
      <c r="M484" t="s">
        <v>4316</v>
      </c>
      <c r="N484">
        <v>30104</v>
      </c>
      <c r="O484">
        <v>833</v>
      </c>
      <c r="Q484" s="5">
        <v>0</v>
      </c>
    </row>
    <row r="485" spans="1:17">
      <c r="A485" t="s">
        <v>4800</v>
      </c>
      <c r="M485" t="s">
        <v>4316</v>
      </c>
      <c r="N485">
        <v>30104</v>
      </c>
      <c r="O485">
        <v>833</v>
      </c>
      <c r="Q485" s="5">
        <v>0</v>
      </c>
    </row>
    <row r="486" spans="1:17">
      <c r="A486" t="s">
        <v>4801</v>
      </c>
      <c r="M486" t="s">
        <v>4316</v>
      </c>
      <c r="N486">
        <v>30104</v>
      </c>
      <c r="O486">
        <v>833</v>
      </c>
      <c r="Q486" s="46">
        <v>0</v>
      </c>
    </row>
    <row r="487" spans="1:17">
      <c r="A487" t="s">
        <v>4802</v>
      </c>
      <c r="M487" t="s">
        <v>4316</v>
      </c>
      <c r="N487">
        <v>30104</v>
      </c>
      <c r="O487">
        <v>833</v>
      </c>
      <c r="Q487" s="46">
        <v>0</v>
      </c>
    </row>
    <row r="488" spans="1:17">
      <c r="A488" t="s">
        <v>4803</v>
      </c>
      <c r="M488" t="s">
        <v>4316</v>
      </c>
      <c r="N488">
        <v>30104</v>
      </c>
      <c r="O488">
        <v>833</v>
      </c>
      <c r="Q488" s="46">
        <v>0</v>
      </c>
    </row>
    <row r="489" spans="1:17">
      <c r="A489" t="s">
        <v>4804</v>
      </c>
      <c r="M489" t="s">
        <v>4316</v>
      </c>
      <c r="N489">
        <v>30104</v>
      </c>
      <c r="O489">
        <v>833</v>
      </c>
      <c r="Q489" s="46">
        <v>0</v>
      </c>
    </row>
    <row r="490" spans="1:17">
      <c r="A490" t="s">
        <v>4805</v>
      </c>
      <c r="M490" t="s">
        <v>4316</v>
      </c>
      <c r="N490">
        <v>30105</v>
      </c>
      <c r="O490">
        <v>966</v>
      </c>
      <c r="Q490" s="5">
        <v>0</v>
      </c>
    </row>
    <row r="491" spans="1:17">
      <c r="A491" t="s">
        <v>4806</v>
      </c>
      <c r="M491" t="s">
        <v>4316</v>
      </c>
      <c r="N491">
        <v>30105</v>
      </c>
      <c r="O491">
        <v>966</v>
      </c>
      <c r="Q491" s="5">
        <v>0</v>
      </c>
    </row>
    <row r="492" spans="1:17">
      <c r="A492" t="s">
        <v>4807</v>
      </c>
      <c r="M492" t="s">
        <v>4316</v>
      </c>
      <c r="N492">
        <v>30105</v>
      </c>
      <c r="O492">
        <v>966</v>
      </c>
      <c r="Q492" s="5">
        <v>0</v>
      </c>
    </row>
    <row r="493" spans="1:17">
      <c r="A493" t="s">
        <v>4808</v>
      </c>
      <c r="M493" t="s">
        <v>4316</v>
      </c>
      <c r="N493">
        <v>30105</v>
      </c>
      <c r="O493">
        <v>966</v>
      </c>
      <c r="Q493" s="5">
        <v>0</v>
      </c>
    </row>
    <row r="494" spans="1:17">
      <c r="A494" t="s">
        <v>4809</v>
      </c>
      <c r="M494" t="s">
        <v>4316</v>
      </c>
      <c r="N494">
        <v>30105</v>
      </c>
      <c r="O494">
        <v>966</v>
      </c>
      <c r="Q494" s="5">
        <v>0</v>
      </c>
    </row>
    <row r="495" spans="1:17">
      <c r="A495" t="s">
        <v>4810</v>
      </c>
      <c r="M495" t="s">
        <v>4316</v>
      </c>
      <c r="N495">
        <v>30105</v>
      </c>
      <c r="O495">
        <v>966</v>
      </c>
      <c r="Q495" s="47">
        <v>0</v>
      </c>
    </row>
    <row r="496" spans="1:17">
      <c r="A496" t="s">
        <v>4811</v>
      </c>
      <c r="M496" t="s">
        <v>4316</v>
      </c>
      <c r="N496">
        <v>30105</v>
      </c>
      <c r="O496">
        <v>966</v>
      </c>
      <c r="Q496" s="5">
        <v>0</v>
      </c>
    </row>
    <row r="497" spans="1:17">
      <c r="A497" t="s">
        <v>4812</v>
      </c>
      <c r="M497" t="s">
        <v>4316</v>
      </c>
      <c r="N497">
        <v>30105</v>
      </c>
      <c r="O497">
        <v>966</v>
      </c>
      <c r="Q497" s="5">
        <v>0</v>
      </c>
    </row>
    <row r="498" spans="1:17">
      <c r="A498" t="s">
        <v>4813</v>
      </c>
      <c r="M498" t="s">
        <v>4316</v>
      </c>
      <c r="N498">
        <v>30105</v>
      </c>
      <c r="O498">
        <v>966</v>
      </c>
      <c r="Q498" s="5">
        <v>0</v>
      </c>
    </row>
    <row r="499" spans="1:17">
      <c r="A499" t="s">
        <v>4814</v>
      </c>
      <c r="M499" t="s">
        <v>4316</v>
      </c>
      <c r="N499">
        <v>30105</v>
      </c>
      <c r="O499">
        <v>966</v>
      </c>
      <c r="Q499" s="48">
        <v>0</v>
      </c>
    </row>
    <row r="500" spans="1:17">
      <c r="A500" t="s">
        <v>4815</v>
      </c>
      <c r="M500" t="s">
        <v>4316</v>
      </c>
      <c r="N500">
        <v>30106</v>
      </c>
      <c r="O500">
        <v>633</v>
      </c>
      <c r="Q500" s="5">
        <v>0</v>
      </c>
    </row>
    <row r="501" spans="1:17">
      <c r="A501" t="s">
        <v>4816</v>
      </c>
      <c r="M501" t="s">
        <v>4316</v>
      </c>
      <c r="N501">
        <v>30106</v>
      </c>
      <c r="O501">
        <v>633</v>
      </c>
      <c r="Q501" s="5">
        <v>0</v>
      </c>
    </row>
    <row r="502" spans="1:17">
      <c r="A502" t="s">
        <v>4817</v>
      </c>
      <c r="M502" t="s">
        <v>4316</v>
      </c>
      <c r="N502">
        <v>30106</v>
      </c>
      <c r="O502">
        <v>633</v>
      </c>
      <c r="Q502" s="5">
        <v>0</v>
      </c>
    </row>
    <row r="503" spans="1:17">
      <c r="A503" t="s">
        <v>4818</v>
      </c>
      <c r="M503" t="s">
        <v>4316</v>
      </c>
      <c r="N503">
        <v>30106</v>
      </c>
      <c r="O503">
        <v>633</v>
      </c>
      <c r="Q503" s="5">
        <v>0</v>
      </c>
    </row>
    <row r="504" spans="1:17">
      <c r="A504" t="s">
        <v>4819</v>
      </c>
      <c r="M504" t="s">
        <v>4316</v>
      </c>
      <c r="N504">
        <v>30106</v>
      </c>
      <c r="O504">
        <v>633</v>
      </c>
      <c r="Q504" s="5">
        <v>0</v>
      </c>
    </row>
    <row r="505" spans="1:17">
      <c r="A505" t="s">
        <v>4820</v>
      </c>
      <c r="M505" t="s">
        <v>4316</v>
      </c>
      <c r="N505">
        <v>30106</v>
      </c>
      <c r="O505">
        <v>633</v>
      </c>
      <c r="Q505" s="5">
        <v>0</v>
      </c>
    </row>
    <row r="506" spans="1:17">
      <c r="A506" t="s">
        <v>4821</v>
      </c>
      <c r="M506" t="s">
        <v>4316</v>
      </c>
      <c r="N506">
        <v>30106</v>
      </c>
      <c r="O506">
        <v>633</v>
      </c>
      <c r="Q506" s="5">
        <v>0</v>
      </c>
    </row>
    <row r="507" spans="1:17">
      <c r="A507" t="s">
        <v>4822</v>
      </c>
      <c r="M507" t="s">
        <v>4316</v>
      </c>
      <c r="N507">
        <v>30106</v>
      </c>
      <c r="O507">
        <v>633</v>
      </c>
      <c r="Q507" s="5">
        <v>0</v>
      </c>
    </row>
    <row r="508" spans="1:17">
      <c r="A508" t="s">
        <v>4823</v>
      </c>
      <c r="M508" t="s">
        <v>4316</v>
      </c>
      <c r="N508">
        <v>30106</v>
      </c>
      <c r="O508">
        <v>633</v>
      </c>
      <c r="Q508" s="5">
        <v>0</v>
      </c>
    </row>
    <row r="509" spans="1:17">
      <c r="A509" t="s">
        <v>4824</v>
      </c>
      <c r="M509" t="s">
        <v>4316</v>
      </c>
      <c r="N509">
        <v>30106</v>
      </c>
      <c r="O509">
        <v>633</v>
      </c>
      <c r="Q509" s="5">
        <v>0</v>
      </c>
    </row>
    <row r="510" spans="1:17">
      <c r="A510" t="s">
        <v>4825</v>
      </c>
      <c r="M510" t="s">
        <v>4316</v>
      </c>
      <c r="N510">
        <v>30106</v>
      </c>
      <c r="O510">
        <v>633</v>
      </c>
      <c r="Q510" s="5">
        <v>0</v>
      </c>
    </row>
    <row r="511" spans="1:17">
      <c r="A511" t="s">
        <v>4826</v>
      </c>
      <c r="M511" t="s">
        <v>4316</v>
      </c>
      <c r="N511">
        <v>30106</v>
      </c>
      <c r="O511">
        <v>633</v>
      </c>
      <c r="Q511" s="5">
        <v>0</v>
      </c>
    </row>
    <row r="512" spans="1:17">
      <c r="A512" t="s">
        <v>4827</v>
      </c>
      <c r="M512" t="s">
        <v>4316</v>
      </c>
      <c r="N512">
        <v>30106</v>
      </c>
      <c r="O512">
        <v>633</v>
      </c>
      <c r="Q512" s="5">
        <v>0</v>
      </c>
    </row>
    <row r="513" spans="1:17">
      <c r="A513" t="s">
        <v>4828</v>
      </c>
      <c r="M513" t="s">
        <v>4316</v>
      </c>
      <c r="N513">
        <v>30106</v>
      </c>
      <c r="O513">
        <v>633</v>
      </c>
      <c r="Q513" s="5">
        <v>0</v>
      </c>
    </row>
    <row r="514" spans="1:17">
      <c r="A514" t="s">
        <v>4829</v>
      </c>
      <c r="M514" t="s">
        <v>4316</v>
      </c>
      <c r="N514">
        <v>30106</v>
      </c>
      <c r="O514">
        <v>633</v>
      </c>
      <c r="Q514" s="5">
        <v>0</v>
      </c>
    </row>
    <row r="515" spans="1:17">
      <c r="A515" t="s">
        <v>4830</v>
      </c>
      <c r="M515" t="s">
        <v>4316</v>
      </c>
      <c r="N515">
        <v>30106</v>
      </c>
      <c r="O515">
        <v>633</v>
      </c>
      <c r="Q515" s="5">
        <v>0</v>
      </c>
    </row>
    <row r="516" spans="1:17">
      <c r="A516" t="s">
        <v>4831</v>
      </c>
      <c r="M516" t="s">
        <v>4316</v>
      </c>
      <c r="N516">
        <v>30106</v>
      </c>
      <c r="O516">
        <v>633</v>
      </c>
      <c r="Q516" s="5">
        <v>0</v>
      </c>
    </row>
    <row r="517" spans="1:17">
      <c r="A517" t="s">
        <v>4832</v>
      </c>
      <c r="M517" t="s">
        <v>4316</v>
      </c>
      <c r="N517">
        <v>30106</v>
      </c>
      <c r="O517">
        <v>633</v>
      </c>
      <c r="Q517" s="5">
        <v>0</v>
      </c>
    </row>
    <row r="518" spans="1:17">
      <c r="A518" t="s">
        <v>4833</v>
      </c>
      <c r="M518" t="s">
        <v>4316</v>
      </c>
      <c r="N518">
        <v>30106</v>
      </c>
      <c r="O518">
        <v>633</v>
      </c>
      <c r="Q518" s="5">
        <v>0</v>
      </c>
    </row>
    <row r="519" spans="1:17">
      <c r="A519" t="s">
        <v>4834</v>
      </c>
      <c r="M519" t="s">
        <v>4316</v>
      </c>
      <c r="N519">
        <v>30106</v>
      </c>
      <c r="O519">
        <v>633</v>
      </c>
      <c r="Q519" s="5">
        <v>0</v>
      </c>
    </row>
    <row r="520" spans="1:17">
      <c r="A520" t="s">
        <v>4835</v>
      </c>
      <c r="M520" t="s">
        <v>4316</v>
      </c>
      <c r="N520">
        <v>30106</v>
      </c>
      <c r="O520">
        <v>633</v>
      </c>
      <c r="Q520" s="5">
        <v>0</v>
      </c>
    </row>
    <row r="521" spans="1:17">
      <c r="A521" t="s">
        <v>4836</v>
      </c>
      <c r="M521" t="s">
        <v>4316</v>
      </c>
      <c r="N521">
        <v>30106</v>
      </c>
      <c r="O521">
        <v>633</v>
      </c>
      <c r="Q521" s="5">
        <v>0</v>
      </c>
    </row>
    <row r="522" spans="1:17">
      <c r="A522" t="s">
        <v>4837</v>
      </c>
      <c r="M522" t="s">
        <v>4316</v>
      </c>
      <c r="N522">
        <v>30106</v>
      </c>
      <c r="O522">
        <v>633</v>
      </c>
      <c r="Q522" s="5">
        <v>0</v>
      </c>
    </row>
    <row r="523" spans="1:17">
      <c r="A523" t="s">
        <v>4838</v>
      </c>
      <c r="M523" t="s">
        <v>4316</v>
      </c>
      <c r="N523">
        <v>30106</v>
      </c>
      <c r="O523">
        <v>633</v>
      </c>
      <c r="Q523" s="5">
        <v>0</v>
      </c>
    </row>
    <row r="524" spans="1:17">
      <c r="A524" t="s">
        <v>4839</v>
      </c>
      <c r="M524" t="s">
        <v>4316</v>
      </c>
      <c r="N524">
        <v>30106</v>
      </c>
      <c r="O524">
        <v>633</v>
      </c>
      <c r="Q524" s="5">
        <v>0</v>
      </c>
    </row>
    <row r="525" spans="1:17">
      <c r="A525" t="s">
        <v>4840</v>
      </c>
      <c r="M525" t="s">
        <v>4316</v>
      </c>
      <c r="N525">
        <v>30106</v>
      </c>
      <c r="O525">
        <v>633</v>
      </c>
      <c r="Q525" s="5">
        <v>0</v>
      </c>
    </row>
    <row r="526" spans="1:17">
      <c r="A526" t="s">
        <v>4841</v>
      </c>
      <c r="M526" t="s">
        <v>4316</v>
      </c>
      <c r="N526">
        <v>30106</v>
      </c>
      <c r="O526">
        <v>633</v>
      </c>
      <c r="Q526" s="5">
        <v>0</v>
      </c>
    </row>
    <row r="527" spans="1:17">
      <c r="A527" t="s">
        <v>4842</v>
      </c>
      <c r="M527" t="s">
        <v>4316</v>
      </c>
      <c r="N527">
        <v>30106</v>
      </c>
      <c r="O527">
        <v>633</v>
      </c>
      <c r="Q527" s="5">
        <v>0</v>
      </c>
    </row>
    <row r="528" spans="1:17">
      <c r="A528" t="s">
        <v>4843</v>
      </c>
      <c r="M528" t="s">
        <v>4316</v>
      </c>
      <c r="N528">
        <v>30106</v>
      </c>
      <c r="O528">
        <v>633</v>
      </c>
      <c r="Q528" s="48">
        <v>0</v>
      </c>
    </row>
    <row r="529" spans="1:17">
      <c r="A529" t="s">
        <v>4844</v>
      </c>
      <c r="M529" t="s">
        <v>4316</v>
      </c>
      <c r="N529">
        <v>30106</v>
      </c>
      <c r="O529">
        <v>633</v>
      </c>
      <c r="Q529" s="5">
        <v>0</v>
      </c>
    </row>
    <row r="530" spans="1:17">
      <c r="A530" t="s">
        <v>4845</v>
      </c>
      <c r="M530" t="s">
        <v>4316</v>
      </c>
      <c r="N530">
        <v>30106</v>
      </c>
      <c r="O530">
        <v>633</v>
      </c>
      <c r="Q530" s="5">
        <v>0</v>
      </c>
    </row>
    <row r="531" spans="1:17">
      <c r="A531" t="s">
        <v>4846</v>
      </c>
      <c r="M531" t="s">
        <v>4316</v>
      </c>
      <c r="N531">
        <v>30107</v>
      </c>
      <c r="O531">
        <v>566</v>
      </c>
      <c r="Q531" s="5">
        <v>0</v>
      </c>
    </row>
    <row r="532" spans="1:17">
      <c r="A532" t="s">
        <v>4847</v>
      </c>
      <c r="M532" t="s">
        <v>4316</v>
      </c>
      <c r="N532">
        <v>30107</v>
      </c>
      <c r="O532">
        <v>566</v>
      </c>
      <c r="Q532" s="5">
        <v>0</v>
      </c>
    </row>
    <row r="533" spans="1:17">
      <c r="A533" t="s">
        <v>4848</v>
      </c>
      <c r="M533" t="s">
        <v>4316</v>
      </c>
      <c r="N533">
        <v>30107</v>
      </c>
      <c r="O533">
        <v>566</v>
      </c>
      <c r="Q533" s="48">
        <v>0</v>
      </c>
    </row>
    <row r="534" spans="1:17">
      <c r="A534" t="s">
        <v>4849</v>
      </c>
      <c r="M534" t="s">
        <v>4316</v>
      </c>
      <c r="N534">
        <v>30107</v>
      </c>
      <c r="O534">
        <v>566</v>
      </c>
      <c r="Q534" s="5">
        <v>0</v>
      </c>
    </row>
    <row r="535" spans="1:17">
      <c r="A535" t="s">
        <v>4850</v>
      </c>
      <c r="M535" t="s">
        <v>4316</v>
      </c>
      <c r="N535">
        <v>30107</v>
      </c>
      <c r="O535">
        <v>566</v>
      </c>
      <c r="Q535" s="5">
        <v>0</v>
      </c>
    </row>
    <row r="536" spans="1:17">
      <c r="A536" t="s">
        <v>4851</v>
      </c>
      <c r="M536" t="s">
        <v>4316</v>
      </c>
      <c r="N536">
        <v>30107</v>
      </c>
      <c r="O536">
        <v>566</v>
      </c>
      <c r="Q536" s="5">
        <v>0</v>
      </c>
    </row>
    <row r="537" spans="1:17">
      <c r="A537" t="s">
        <v>4852</v>
      </c>
      <c r="M537" t="s">
        <v>4316</v>
      </c>
      <c r="N537">
        <v>30107</v>
      </c>
      <c r="O537">
        <v>566</v>
      </c>
      <c r="Q537" s="5">
        <v>0</v>
      </c>
    </row>
    <row r="538" spans="1:17">
      <c r="A538" t="s">
        <v>4853</v>
      </c>
      <c r="M538" t="s">
        <v>4316</v>
      </c>
      <c r="N538">
        <v>30107</v>
      </c>
      <c r="O538">
        <v>566</v>
      </c>
      <c r="Q538" s="5">
        <v>0</v>
      </c>
    </row>
    <row r="539" spans="1:17">
      <c r="A539" t="s">
        <v>4854</v>
      </c>
      <c r="M539" t="s">
        <v>4316</v>
      </c>
      <c r="N539">
        <v>30107</v>
      </c>
      <c r="O539">
        <v>566</v>
      </c>
      <c r="Q539" s="5">
        <v>0</v>
      </c>
    </row>
    <row r="540" spans="1:17">
      <c r="A540" t="s">
        <v>4855</v>
      </c>
      <c r="M540" t="s">
        <v>4316</v>
      </c>
      <c r="N540">
        <v>30107</v>
      </c>
      <c r="O540">
        <v>566</v>
      </c>
      <c r="Q540" s="5">
        <v>0</v>
      </c>
    </row>
    <row r="541" spans="1:17">
      <c r="A541" t="s">
        <v>4856</v>
      </c>
      <c r="M541" t="s">
        <v>4316</v>
      </c>
      <c r="N541">
        <v>30107</v>
      </c>
      <c r="O541">
        <v>566</v>
      </c>
      <c r="Q541" s="5">
        <v>0</v>
      </c>
    </row>
    <row r="542" spans="1:17">
      <c r="A542" t="s">
        <v>4857</v>
      </c>
      <c r="M542" t="s">
        <v>4316</v>
      </c>
      <c r="N542">
        <v>30107</v>
      </c>
      <c r="O542">
        <v>566</v>
      </c>
      <c r="Q542" s="5">
        <v>0</v>
      </c>
    </row>
    <row r="543" spans="1:17">
      <c r="A543" t="s">
        <v>4858</v>
      </c>
      <c r="M543" t="s">
        <v>4316</v>
      </c>
      <c r="N543">
        <v>30107</v>
      </c>
      <c r="O543">
        <v>566</v>
      </c>
      <c r="Q543" s="48">
        <v>0</v>
      </c>
    </row>
    <row r="544" spans="1:17">
      <c r="A544" t="s">
        <v>4859</v>
      </c>
      <c r="M544" t="s">
        <v>4316</v>
      </c>
      <c r="N544">
        <v>30107</v>
      </c>
      <c r="O544">
        <v>566</v>
      </c>
      <c r="Q544" s="5">
        <v>0</v>
      </c>
    </row>
    <row r="545" spans="1:17">
      <c r="A545" t="s">
        <v>4860</v>
      </c>
      <c r="M545" t="s">
        <v>4316</v>
      </c>
      <c r="N545">
        <v>30107</v>
      </c>
      <c r="O545">
        <v>566</v>
      </c>
      <c r="Q545" s="5">
        <v>0</v>
      </c>
    </row>
    <row r="546" spans="1:17">
      <c r="A546" t="s">
        <v>4861</v>
      </c>
      <c r="M546" t="s">
        <v>4316</v>
      </c>
      <c r="N546">
        <v>30107</v>
      </c>
      <c r="O546">
        <v>566</v>
      </c>
      <c r="Q546" s="5">
        <v>0</v>
      </c>
    </row>
    <row r="547" spans="1:17">
      <c r="A547" t="s">
        <v>4862</v>
      </c>
      <c r="M547" t="s">
        <v>4316</v>
      </c>
      <c r="N547">
        <v>30107</v>
      </c>
      <c r="O547">
        <v>566</v>
      </c>
      <c r="Q547" s="5">
        <v>0</v>
      </c>
    </row>
    <row r="548" spans="1:17">
      <c r="A548" t="s">
        <v>4863</v>
      </c>
      <c r="M548" t="s">
        <v>4316</v>
      </c>
      <c r="N548">
        <v>30108</v>
      </c>
      <c r="O548">
        <v>433</v>
      </c>
      <c r="Q548" s="5">
        <v>0</v>
      </c>
    </row>
    <row r="549" spans="1:17">
      <c r="A549" t="s">
        <v>4864</v>
      </c>
      <c r="M549" t="s">
        <v>4316</v>
      </c>
      <c r="N549">
        <v>30108</v>
      </c>
      <c r="O549">
        <v>433</v>
      </c>
      <c r="Q549" s="5">
        <v>0</v>
      </c>
    </row>
    <row r="550" spans="1:17">
      <c r="A550" t="s">
        <v>4865</v>
      </c>
      <c r="M550" t="s">
        <v>4316</v>
      </c>
      <c r="N550">
        <v>30108</v>
      </c>
      <c r="O550">
        <v>433</v>
      </c>
      <c r="Q550" s="5">
        <v>0</v>
      </c>
    </row>
    <row r="551" spans="1:17">
      <c r="A551" t="s">
        <v>4866</v>
      </c>
      <c r="M551" t="s">
        <v>4316</v>
      </c>
      <c r="N551">
        <v>30108</v>
      </c>
      <c r="O551">
        <v>433</v>
      </c>
      <c r="Q551" s="5">
        <v>0</v>
      </c>
    </row>
    <row r="552" spans="1:17">
      <c r="A552" t="s">
        <v>4867</v>
      </c>
      <c r="M552" t="s">
        <v>4316</v>
      </c>
      <c r="N552">
        <v>30108</v>
      </c>
      <c r="O552">
        <v>433</v>
      </c>
      <c r="Q552" s="5">
        <v>0</v>
      </c>
    </row>
    <row r="553" spans="1:17">
      <c r="A553" t="s">
        <v>4868</v>
      </c>
      <c r="M553" t="s">
        <v>4316</v>
      </c>
      <c r="N553">
        <v>30108</v>
      </c>
      <c r="O553">
        <v>433</v>
      </c>
      <c r="Q553" s="5">
        <v>0</v>
      </c>
    </row>
    <row r="554" spans="1:17">
      <c r="A554" t="s">
        <v>4869</v>
      </c>
      <c r="M554" t="s">
        <v>4316</v>
      </c>
      <c r="N554">
        <v>30108</v>
      </c>
      <c r="O554">
        <v>433</v>
      </c>
      <c r="Q554" s="5">
        <v>0</v>
      </c>
    </row>
    <row r="555" spans="1:17">
      <c r="A555" t="s">
        <v>4870</v>
      </c>
      <c r="M555" t="s">
        <v>4316</v>
      </c>
      <c r="N555">
        <v>30108</v>
      </c>
      <c r="O555">
        <v>433</v>
      </c>
      <c r="Q555" s="5">
        <v>0</v>
      </c>
    </row>
    <row r="556" spans="1:17">
      <c r="A556" t="s">
        <v>4871</v>
      </c>
      <c r="M556" t="s">
        <v>4316</v>
      </c>
      <c r="N556">
        <v>30108</v>
      </c>
      <c r="O556">
        <v>433</v>
      </c>
      <c r="Q556" s="5">
        <v>0</v>
      </c>
    </row>
    <row r="557" spans="1:17">
      <c r="A557" t="s">
        <v>4872</v>
      </c>
      <c r="M557" t="s">
        <v>4316</v>
      </c>
      <c r="N557">
        <v>30108</v>
      </c>
      <c r="O557">
        <v>433</v>
      </c>
      <c r="Q557" s="5">
        <v>0</v>
      </c>
    </row>
    <row r="558" spans="1:17">
      <c r="A558" t="s">
        <v>4873</v>
      </c>
      <c r="M558" t="s">
        <v>4316</v>
      </c>
      <c r="N558">
        <v>30108</v>
      </c>
      <c r="O558">
        <v>433</v>
      </c>
      <c r="Q558" s="5">
        <v>0</v>
      </c>
    </row>
    <row r="559" spans="1:17">
      <c r="A559" t="s">
        <v>4874</v>
      </c>
      <c r="M559" t="s">
        <v>4316</v>
      </c>
      <c r="N559">
        <v>30108</v>
      </c>
      <c r="O559">
        <v>433</v>
      </c>
      <c r="Q559" s="5">
        <v>0</v>
      </c>
    </row>
    <row r="560" spans="1:17">
      <c r="A560" t="s">
        <v>4875</v>
      </c>
      <c r="M560" t="s">
        <v>4316</v>
      </c>
      <c r="N560">
        <v>30108</v>
      </c>
      <c r="O560">
        <v>433</v>
      </c>
      <c r="Q560" s="5">
        <v>0</v>
      </c>
    </row>
    <row r="561" spans="1:17">
      <c r="A561" t="s">
        <v>4876</v>
      </c>
      <c r="M561" t="s">
        <v>4316</v>
      </c>
      <c r="N561">
        <v>30108</v>
      </c>
      <c r="O561">
        <v>433</v>
      </c>
      <c r="Q561" s="5">
        <v>0</v>
      </c>
    </row>
    <row r="562" spans="1:17">
      <c r="A562" t="s">
        <v>4877</v>
      </c>
      <c r="M562" t="s">
        <v>4316</v>
      </c>
      <c r="N562">
        <v>30108</v>
      </c>
      <c r="O562">
        <v>433</v>
      </c>
      <c r="Q562" s="5">
        <v>0</v>
      </c>
    </row>
    <row r="563" spans="1:17">
      <c r="A563" t="s">
        <v>4878</v>
      </c>
      <c r="M563" t="s">
        <v>4316</v>
      </c>
      <c r="N563">
        <v>30108</v>
      </c>
      <c r="O563">
        <v>433</v>
      </c>
      <c r="Q563" s="5">
        <v>0</v>
      </c>
    </row>
    <row r="564" spans="1:17">
      <c r="A564" t="s">
        <v>4879</v>
      </c>
      <c r="M564" t="s">
        <v>4316</v>
      </c>
      <c r="N564">
        <v>30108</v>
      </c>
      <c r="O564">
        <v>433</v>
      </c>
      <c r="Q564" s="5">
        <v>0</v>
      </c>
    </row>
    <row r="565" spans="1:17">
      <c r="A565" t="s">
        <v>4880</v>
      </c>
      <c r="M565" t="s">
        <v>4316</v>
      </c>
      <c r="N565">
        <v>30108</v>
      </c>
      <c r="O565">
        <v>433</v>
      </c>
      <c r="Q565" s="5">
        <v>0</v>
      </c>
    </row>
    <row r="566" spans="1:17">
      <c r="A566" t="s">
        <v>4881</v>
      </c>
      <c r="M566" t="s">
        <v>4316</v>
      </c>
      <c r="N566">
        <v>30108</v>
      </c>
      <c r="O566">
        <v>433</v>
      </c>
      <c r="Q566" s="5">
        <v>0</v>
      </c>
    </row>
    <row r="567" spans="1:17">
      <c r="A567" t="s">
        <v>4882</v>
      </c>
      <c r="M567" t="s">
        <v>4316</v>
      </c>
      <c r="N567">
        <v>30108</v>
      </c>
      <c r="O567">
        <v>433</v>
      </c>
      <c r="Q567" s="5">
        <v>0</v>
      </c>
    </row>
    <row r="568" spans="1:17">
      <c r="A568" t="s">
        <v>4883</v>
      </c>
      <c r="M568" t="s">
        <v>4316</v>
      </c>
      <c r="N568">
        <v>30108</v>
      </c>
      <c r="O568">
        <v>433</v>
      </c>
      <c r="Q568" s="5">
        <v>0</v>
      </c>
    </row>
    <row r="569" spans="1:17">
      <c r="A569" t="s">
        <v>4884</v>
      </c>
      <c r="M569" t="s">
        <v>4316</v>
      </c>
      <c r="N569">
        <v>30108</v>
      </c>
      <c r="O569">
        <v>433</v>
      </c>
      <c r="Q569" s="5">
        <v>0</v>
      </c>
    </row>
    <row r="570" spans="1:17">
      <c r="A570" t="s">
        <v>4885</v>
      </c>
      <c r="M570" t="s">
        <v>4316</v>
      </c>
      <c r="N570">
        <v>30108</v>
      </c>
      <c r="O570">
        <v>433</v>
      </c>
      <c r="Q570" s="5">
        <v>0</v>
      </c>
    </row>
    <row r="571" spans="1:17">
      <c r="A571" t="s">
        <v>4886</v>
      </c>
      <c r="M571" t="s">
        <v>4316</v>
      </c>
      <c r="N571">
        <v>30108</v>
      </c>
      <c r="O571">
        <v>433</v>
      </c>
      <c r="Q571" s="5">
        <v>0</v>
      </c>
    </row>
    <row r="572" spans="1:17">
      <c r="A572" t="s">
        <v>4887</v>
      </c>
      <c r="M572" t="s">
        <v>4316</v>
      </c>
      <c r="N572">
        <v>30108</v>
      </c>
      <c r="O572">
        <v>433</v>
      </c>
      <c r="Q572" s="5">
        <v>0</v>
      </c>
    </row>
    <row r="573" spans="1:17">
      <c r="A573" t="s">
        <v>4888</v>
      </c>
      <c r="M573" t="s">
        <v>4316</v>
      </c>
      <c r="N573">
        <v>30108</v>
      </c>
      <c r="O573">
        <v>433</v>
      </c>
      <c r="Q573" s="5">
        <v>0</v>
      </c>
    </row>
    <row r="574" spans="1:17">
      <c r="A574" t="s">
        <v>4889</v>
      </c>
      <c r="M574" t="s">
        <v>4316</v>
      </c>
      <c r="N574">
        <v>30108</v>
      </c>
      <c r="O574">
        <v>433</v>
      </c>
      <c r="Q574" s="5">
        <v>0</v>
      </c>
    </row>
    <row r="575" spans="1:17">
      <c r="A575" t="s">
        <v>4890</v>
      </c>
      <c r="M575" t="s">
        <v>4316</v>
      </c>
      <c r="N575">
        <v>30108</v>
      </c>
      <c r="O575">
        <v>433</v>
      </c>
      <c r="Q575" s="5">
        <v>0</v>
      </c>
    </row>
    <row r="576" spans="1:17">
      <c r="A576" t="s">
        <v>4891</v>
      </c>
      <c r="M576" t="s">
        <v>4316</v>
      </c>
      <c r="N576">
        <v>30108</v>
      </c>
      <c r="O576">
        <v>433</v>
      </c>
      <c r="Q576" s="5">
        <v>0</v>
      </c>
    </row>
    <row r="577" spans="1:17">
      <c r="A577" t="s">
        <v>4892</v>
      </c>
      <c r="M577" t="s">
        <v>4316</v>
      </c>
      <c r="N577">
        <v>30108</v>
      </c>
      <c r="O577">
        <v>433</v>
      </c>
      <c r="Q577" s="5">
        <v>0</v>
      </c>
    </row>
    <row r="578" spans="1:17">
      <c r="A578" t="s">
        <v>4893</v>
      </c>
      <c r="M578" t="s">
        <v>4316</v>
      </c>
      <c r="N578">
        <v>30108</v>
      </c>
      <c r="O578">
        <v>433</v>
      </c>
      <c r="Q578" s="5">
        <v>0</v>
      </c>
    </row>
    <row r="579" spans="1:17">
      <c r="A579" t="s">
        <v>4894</v>
      </c>
      <c r="M579" t="s">
        <v>4316</v>
      </c>
      <c r="N579">
        <v>30108</v>
      </c>
      <c r="O579">
        <v>433</v>
      </c>
      <c r="Q579" s="5">
        <v>0</v>
      </c>
    </row>
    <row r="580" spans="1:17">
      <c r="A580" t="s">
        <v>4895</v>
      </c>
      <c r="M580" t="s">
        <v>4316</v>
      </c>
      <c r="N580">
        <v>30108</v>
      </c>
      <c r="O580">
        <v>433</v>
      </c>
      <c r="Q580" s="5">
        <v>0</v>
      </c>
    </row>
    <row r="581" spans="1:17">
      <c r="A581" t="s">
        <v>4896</v>
      </c>
      <c r="M581" t="s">
        <v>4316</v>
      </c>
      <c r="N581">
        <v>30108</v>
      </c>
      <c r="O581">
        <v>433</v>
      </c>
      <c r="Q581" s="5">
        <v>0</v>
      </c>
    </row>
    <row r="582" spans="1:17">
      <c r="A582" t="s">
        <v>4897</v>
      </c>
      <c r="M582" t="s">
        <v>4316</v>
      </c>
      <c r="N582">
        <v>30108</v>
      </c>
      <c r="O582">
        <v>433</v>
      </c>
      <c r="Q582" s="5">
        <v>0</v>
      </c>
    </row>
    <row r="583" spans="1:17">
      <c r="A583" t="s">
        <v>4898</v>
      </c>
      <c r="M583" t="s">
        <v>4316</v>
      </c>
      <c r="N583">
        <v>30108</v>
      </c>
      <c r="O583">
        <v>433</v>
      </c>
      <c r="Q583" s="5">
        <v>0</v>
      </c>
    </row>
    <row r="584" spans="1:17">
      <c r="A584" t="s">
        <v>4899</v>
      </c>
      <c r="M584" t="s">
        <v>4316</v>
      </c>
      <c r="N584">
        <v>30108</v>
      </c>
      <c r="O584">
        <v>433</v>
      </c>
      <c r="Q584" s="5">
        <v>0</v>
      </c>
    </row>
    <row r="585" spans="1:17">
      <c r="A585" t="s">
        <v>4900</v>
      </c>
      <c r="M585" t="s">
        <v>4316</v>
      </c>
      <c r="N585">
        <v>30108</v>
      </c>
      <c r="O585">
        <v>433</v>
      </c>
      <c r="Q585" s="5">
        <v>0</v>
      </c>
    </row>
    <row r="586" spans="1:17">
      <c r="A586" t="s">
        <v>4901</v>
      </c>
      <c r="M586" t="s">
        <v>4316</v>
      </c>
      <c r="N586">
        <v>30108</v>
      </c>
      <c r="O586">
        <v>433</v>
      </c>
      <c r="Q586" s="5">
        <v>0</v>
      </c>
    </row>
    <row r="587" spans="1:17">
      <c r="A587" t="s">
        <v>4902</v>
      </c>
      <c r="M587" t="s">
        <v>4316</v>
      </c>
      <c r="N587">
        <v>30108</v>
      </c>
      <c r="O587">
        <v>433</v>
      </c>
      <c r="Q587" s="5">
        <v>0</v>
      </c>
    </row>
    <row r="588" spans="1:17">
      <c r="A588" t="s">
        <v>4903</v>
      </c>
      <c r="M588" t="s">
        <v>4316</v>
      </c>
      <c r="N588">
        <v>30108</v>
      </c>
      <c r="O588">
        <v>433</v>
      </c>
      <c r="Q588" s="5">
        <v>0</v>
      </c>
    </row>
    <row r="589" spans="1:17">
      <c r="A589" t="s">
        <v>4904</v>
      </c>
      <c r="M589" t="s">
        <v>4316</v>
      </c>
      <c r="N589">
        <v>30108</v>
      </c>
      <c r="O589">
        <v>433</v>
      </c>
      <c r="Q589" s="5">
        <v>0</v>
      </c>
    </row>
    <row r="590" spans="1:17">
      <c r="A590" t="s">
        <v>4905</v>
      </c>
      <c r="M590" t="s">
        <v>4316</v>
      </c>
      <c r="N590">
        <v>30110</v>
      </c>
      <c r="O590" t="s">
        <v>983</v>
      </c>
      <c r="Q590" s="5">
        <v>0</v>
      </c>
    </row>
    <row r="591" spans="1:17">
      <c r="A591" t="s">
        <v>4906</v>
      </c>
      <c r="M591" t="s">
        <v>4316</v>
      </c>
      <c r="N591">
        <v>30110</v>
      </c>
      <c r="O591" t="s">
        <v>983</v>
      </c>
      <c r="Q591" s="5">
        <v>0</v>
      </c>
    </row>
    <row r="592" spans="1:17">
      <c r="A592" t="s">
        <v>4907</v>
      </c>
      <c r="M592" t="s">
        <v>4316</v>
      </c>
      <c r="N592">
        <v>30110</v>
      </c>
      <c r="O592" t="s">
        <v>983</v>
      </c>
      <c r="Q592" s="5">
        <v>0</v>
      </c>
    </row>
    <row r="593" spans="1:17">
      <c r="A593" t="s">
        <v>4908</v>
      </c>
      <c r="M593" t="s">
        <v>4316</v>
      </c>
      <c r="N593">
        <v>30110</v>
      </c>
      <c r="O593" t="s">
        <v>983</v>
      </c>
      <c r="Q593" s="5">
        <v>0</v>
      </c>
    </row>
    <row r="594" spans="1:17">
      <c r="A594" t="s">
        <v>4909</v>
      </c>
      <c r="M594" t="s">
        <v>4316</v>
      </c>
      <c r="N594">
        <v>30110</v>
      </c>
      <c r="O594" t="s">
        <v>983</v>
      </c>
      <c r="Q594" s="5">
        <v>0</v>
      </c>
    </row>
    <row r="595" spans="1:17">
      <c r="A595" t="s">
        <v>4910</v>
      </c>
      <c r="M595" t="s">
        <v>4316</v>
      </c>
      <c r="N595">
        <v>30110</v>
      </c>
      <c r="O595" t="s">
        <v>983</v>
      </c>
      <c r="Q595" s="5">
        <v>0</v>
      </c>
    </row>
    <row r="596" spans="1:17">
      <c r="A596" t="s">
        <v>4911</v>
      </c>
      <c r="M596" t="s">
        <v>4316</v>
      </c>
      <c r="N596">
        <v>30110</v>
      </c>
      <c r="O596" t="s">
        <v>983</v>
      </c>
      <c r="Q596" s="5">
        <v>0</v>
      </c>
    </row>
    <row r="597" spans="1:17">
      <c r="A597" t="s">
        <v>4912</v>
      </c>
      <c r="M597" t="s">
        <v>4316</v>
      </c>
      <c r="N597">
        <v>30110</v>
      </c>
      <c r="O597" t="s">
        <v>983</v>
      </c>
      <c r="Q597" s="5">
        <v>0</v>
      </c>
    </row>
    <row r="598" spans="1:17">
      <c r="A598" t="s">
        <v>4913</v>
      </c>
      <c r="M598" t="s">
        <v>4316</v>
      </c>
      <c r="N598">
        <v>30110</v>
      </c>
      <c r="O598" t="s">
        <v>983</v>
      </c>
      <c r="Q598" s="5">
        <v>0</v>
      </c>
    </row>
    <row r="599" spans="1:17">
      <c r="A599" t="s">
        <v>4914</v>
      </c>
      <c r="M599" t="s">
        <v>4316</v>
      </c>
      <c r="N599">
        <v>30110</v>
      </c>
      <c r="O599" t="s">
        <v>983</v>
      </c>
      <c r="Q599" s="5">
        <v>0</v>
      </c>
    </row>
    <row r="600" spans="1:17">
      <c r="A600" t="s">
        <v>4915</v>
      </c>
      <c r="M600" t="s">
        <v>4316</v>
      </c>
      <c r="N600">
        <v>30110</v>
      </c>
      <c r="O600" t="s">
        <v>983</v>
      </c>
      <c r="Q600" s="5">
        <v>0</v>
      </c>
    </row>
    <row r="601" spans="1:17">
      <c r="A601" t="s">
        <v>4916</v>
      </c>
      <c r="M601" t="s">
        <v>4316</v>
      </c>
      <c r="N601">
        <v>30110</v>
      </c>
      <c r="O601" t="s">
        <v>983</v>
      </c>
      <c r="Q601" s="48">
        <v>0</v>
      </c>
    </row>
    <row r="602" spans="1:17">
      <c r="A602" t="s">
        <v>4917</v>
      </c>
      <c r="M602" t="s">
        <v>4316</v>
      </c>
      <c r="N602">
        <v>30110</v>
      </c>
      <c r="O602" t="s">
        <v>983</v>
      </c>
      <c r="Q602" s="48">
        <v>0</v>
      </c>
    </row>
    <row r="603" spans="1:17">
      <c r="A603" t="s">
        <v>4918</v>
      </c>
      <c r="M603" t="s">
        <v>4316</v>
      </c>
      <c r="N603">
        <v>30110</v>
      </c>
      <c r="O603" t="s">
        <v>983</v>
      </c>
      <c r="Q603" s="48">
        <v>0</v>
      </c>
    </row>
    <row r="604" spans="1:17">
      <c r="A604" t="s">
        <v>4919</v>
      </c>
      <c r="M604" t="s">
        <v>4316</v>
      </c>
      <c r="N604">
        <v>30110</v>
      </c>
      <c r="O604" t="s">
        <v>983</v>
      </c>
      <c r="Q604" s="49">
        <v>0</v>
      </c>
    </row>
    <row r="605" spans="1:17">
      <c r="A605" t="s">
        <v>4920</v>
      </c>
      <c r="M605" t="s">
        <v>4316</v>
      </c>
      <c r="N605">
        <v>30110</v>
      </c>
      <c r="O605" t="s">
        <v>983</v>
      </c>
      <c r="Q605" s="49">
        <v>0</v>
      </c>
    </row>
    <row r="606" spans="1:17">
      <c r="A606" t="s">
        <v>4921</v>
      </c>
      <c r="M606" t="s">
        <v>4316</v>
      </c>
      <c r="N606">
        <v>30110</v>
      </c>
      <c r="O606" t="s">
        <v>983</v>
      </c>
      <c r="Q606" s="5">
        <v>0</v>
      </c>
    </row>
    <row r="607" spans="1:17">
      <c r="A607" t="s">
        <v>4922</v>
      </c>
      <c r="M607" t="s">
        <v>4316</v>
      </c>
      <c r="N607">
        <v>30110</v>
      </c>
      <c r="O607" t="s">
        <v>983</v>
      </c>
      <c r="Q607" s="5">
        <v>0</v>
      </c>
    </row>
    <row r="608" spans="1:17">
      <c r="A608" t="s">
        <v>4923</v>
      </c>
      <c r="M608" t="s">
        <v>4316</v>
      </c>
      <c r="N608">
        <v>30110</v>
      </c>
      <c r="O608" t="s">
        <v>983</v>
      </c>
      <c r="Q608" s="49">
        <v>0</v>
      </c>
    </row>
    <row r="609" spans="1:17">
      <c r="A609" t="s">
        <v>4924</v>
      </c>
      <c r="M609" t="s">
        <v>4316</v>
      </c>
      <c r="N609">
        <v>30110</v>
      </c>
      <c r="O609" t="s">
        <v>983</v>
      </c>
      <c r="Q609" s="49">
        <v>0</v>
      </c>
    </row>
    <row r="610" spans="1:17">
      <c r="A610" t="s">
        <v>4925</v>
      </c>
      <c r="M610" t="s">
        <v>4316</v>
      </c>
      <c r="N610">
        <v>30110</v>
      </c>
      <c r="O610" t="s">
        <v>983</v>
      </c>
      <c r="Q610" s="5">
        <v>0</v>
      </c>
    </row>
    <row r="611" spans="1:17">
      <c r="A611" t="s">
        <v>4926</v>
      </c>
      <c r="M611" t="s">
        <v>4316</v>
      </c>
      <c r="N611">
        <v>30110</v>
      </c>
      <c r="O611" t="s">
        <v>983</v>
      </c>
      <c r="Q611" s="5">
        <v>0</v>
      </c>
    </row>
    <row r="612" spans="1:17">
      <c r="A612" t="s">
        <v>4927</v>
      </c>
      <c r="M612" t="s">
        <v>4316</v>
      </c>
      <c r="N612">
        <v>30110</v>
      </c>
      <c r="O612" t="s">
        <v>983</v>
      </c>
      <c r="Q612" s="5">
        <v>0</v>
      </c>
    </row>
    <row r="613" spans="1:17">
      <c r="A613" t="s">
        <v>4928</v>
      </c>
      <c r="M613" t="s">
        <v>4316</v>
      </c>
      <c r="N613">
        <v>30110</v>
      </c>
      <c r="O613" t="s">
        <v>983</v>
      </c>
      <c r="Q613" s="48">
        <v>0</v>
      </c>
    </row>
    <row r="614" spans="1:17">
      <c r="A614" t="s">
        <v>4929</v>
      </c>
      <c r="M614" t="s">
        <v>4316</v>
      </c>
      <c r="N614">
        <v>30111</v>
      </c>
      <c r="O614">
        <v>733</v>
      </c>
      <c r="Q614" s="46">
        <v>0</v>
      </c>
    </row>
    <row r="615" spans="1:17">
      <c r="A615" t="s">
        <v>4930</v>
      </c>
      <c r="M615" t="s">
        <v>4316</v>
      </c>
      <c r="N615">
        <v>30111</v>
      </c>
      <c r="O615">
        <v>733</v>
      </c>
      <c r="Q615" s="5">
        <v>0</v>
      </c>
    </row>
    <row r="616" spans="1:17">
      <c r="A616" t="s">
        <v>4931</v>
      </c>
      <c r="M616" t="s">
        <v>4316</v>
      </c>
      <c r="N616">
        <v>30111</v>
      </c>
      <c r="O616">
        <v>733</v>
      </c>
      <c r="Q616" s="5">
        <v>0</v>
      </c>
    </row>
    <row r="617" spans="1:17">
      <c r="A617" t="s">
        <v>4932</v>
      </c>
      <c r="M617" t="s">
        <v>4316</v>
      </c>
      <c r="N617">
        <v>30111</v>
      </c>
      <c r="O617">
        <v>733</v>
      </c>
      <c r="Q617" s="5">
        <v>0</v>
      </c>
    </row>
    <row r="618" spans="1:17">
      <c r="A618" t="s">
        <v>4933</v>
      </c>
      <c r="M618" t="s">
        <v>4316</v>
      </c>
      <c r="N618">
        <v>30111</v>
      </c>
      <c r="O618">
        <v>733</v>
      </c>
      <c r="Q618" s="5">
        <v>0</v>
      </c>
    </row>
    <row r="619" spans="1:17">
      <c r="A619" t="s">
        <v>4934</v>
      </c>
      <c r="M619" t="s">
        <v>4316</v>
      </c>
      <c r="N619">
        <v>30111</v>
      </c>
      <c r="O619">
        <v>733</v>
      </c>
      <c r="Q619" s="5">
        <v>0</v>
      </c>
    </row>
    <row r="620" spans="1:17">
      <c r="A620" t="s">
        <v>4935</v>
      </c>
      <c r="M620" t="s">
        <v>4316</v>
      </c>
      <c r="N620">
        <v>30111</v>
      </c>
      <c r="O620">
        <v>733</v>
      </c>
      <c r="Q620" s="5">
        <v>0</v>
      </c>
    </row>
    <row r="621" spans="1:17">
      <c r="A621" t="s">
        <v>4936</v>
      </c>
      <c r="M621" t="s">
        <v>4316</v>
      </c>
      <c r="N621">
        <v>30111</v>
      </c>
      <c r="O621">
        <v>733</v>
      </c>
      <c r="Q621" s="5">
        <v>0</v>
      </c>
    </row>
    <row r="622" spans="1:17">
      <c r="A622" t="s">
        <v>4937</v>
      </c>
      <c r="M622" t="s">
        <v>4316</v>
      </c>
      <c r="N622">
        <v>30111</v>
      </c>
      <c r="O622">
        <v>733</v>
      </c>
      <c r="Q622" s="5">
        <v>0</v>
      </c>
    </row>
    <row r="623" spans="1:17">
      <c r="A623" t="s">
        <v>4938</v>
      </c>
      <c r="M623" t="s">
        <v>4316</v>
      </c>
      <c r="N623">
        <v>30111</v>
      </c>
      <c r="O623">
        <v>733</v>
      </c>
      <c r="Q623" s="5">
        <v>0</v>
      </c>
    </row>
    <row r="624" spans="1:17">
      <c r="A624" t="s">
        <v>4939</v>
      </c>
      <c r="M624" t="s">
        <v>4316</v>
      </c>
      <c r="N624">
        <v>30111</v>
      </c>
      <c r="O624">
        <v>733</v>
      </c>
      <c r="Q624" s="5">
        <v>0</v>
      </c>
    </row>
    <row r="625" spans="1:17">
      <c r="A625" t="s">
        <v>4940</v>
      </c>
      <c r="M625" t="s">
        <v>4316</v>
      </c>
      <c r="N625">
        <v>30111</v>
      </c>
      <c r="O625">
        <v>733</v>
      </c>
      <c r="Q625" s="5">
        <v>0</v>
      </c>
    </row>
    <row r="626" spans="1:17">
      <c r="A626" t="s">
        <v>4941</v>
      </c>
      <c r="M626" t="s">
        <v>4316</v>
      </c>
      <c r="N626">
        <v>30111</v>
      </c>
      <c r="O626">
        <v>733</v>
      </c>
      <c r="Q626" s="5">
        <v>0</v>
      </c>
    </row>
    <row r="627" spans="1:17">
      <c r="A627" t="s">
        <v>4942</v>
      </c>
      <c r="M627" t="s">
        <v>4316</v>
      </c>
      <c r="N627">
        <v>30111</v>
      </c>
      <c r="O627">
        <v>733</v>
      </c>
      <c r="Q627" s="5">
        <v>0</v>
      </c>
    </row>
    <row r="628" spans="1:17">
      <c r="A628" t="s">
        <v>4943</v>
      </c>
      <c r="M628" t="s">
        <v>4316</v>
      </c>
      <c r="N628">
        <v>30111</v>
      </c>
      <c r="O628">
        <v>733</v>
      </c>
      <c r="Q628" s="5">
        <v>0</v>
      </c>
    </row>
    <row r="629" spans="1:17">
      <c r="A629" t="s">
        <v>4944</v>
      </c>
      <c r="M629" t="s">
        <v>4316</v>
      </c>
      <c r="N629">
        <v>30111</v>
      </c>
      <c r="O629">
        <v>733</v>
      </c>
      <c r="Q629" s="5">
        <v>0</v>
      </c>
    </row>
    <row r="630" spans="1:17">
      <c r="A630" t="s">
        <v>4945</v>
      </c>
      <c r="M630" t="s">
        <v>4316</v>
      </c>
      <c r="N630">
        <v>30111</v>
      </c>
      <c r="O630">
        <v>733</v>
      </c>
      <c r="Q630" s="5">
        <v>0</v>
      </c>
    </row>
    <row r="631" spans="1:17">
      <c r="A631" t="s">
        <v>4946</v>
      </c>
      <c r="M631" t="s">
        <v>4316</v>
      </c>
      <c r="N631">
        <v>30111</v>
      </c>
      <c r="O631">
        <v>733</v>
      </c>
      <c r="Q631" s="5">
        <v>0</v>
      </c>
    </row>
    <row r="632" spans="1:17">
      <c r="A632" t="s">
        <v>4947</v>
      </c>
      <c r="M632" t="s">
        <v>4316</v>
      </c>
      <c r="N632">
        <v>30111</v>
      </c>
      <c r="O632">
        <v>733</v>
      </c>
      <c r="Q632" s="5">
        <v>0</v>
      </c>
    </row>
    <row r="633" spans="1:17">
      <c r="A633" t="s">
        <v>4948</v>
      </c>
      <c r="M633" t="s">
        <v>4316</v>
      </c>
      <c r="N633">
        <v>30111</v>
      </c>
      <c r="O633">
        <v>733</v>
      </c>
      <c r="Q633" s="5">
        <v>0</v>
      </c>
    </row>
    <row r="634" spans="1:17">
      <c r="A634" t="s">
        <v>4949</v>
      </c>
      <c r="M634" t="s">
        <v>4316</v>
      </c>
      <c r="N634">
        <v>30111</v>
      </c>
      <c r="O634">
        <v>733</v>
      </c>
      <c r="Q634" s="5">
        <v>0</v>
      </c>
    </row>
    <row r="635" spans="1:17">
      <c r="A635" t="s">
        <v>4950</v>
      </c>
      <c r="M635" t="s">
        <v>4316</v>
      </c>
      <c r="N635">
        <v>30111</v>
      </c>
      <c r="O635">
        <v>733</v>
      </c>
      <c r="Q635" s="5">
        <v>0</v>
      </c>
    </row>
    <row r="636" spans="1:17">
      <c r="A636" t="s">
        <v>4951</v>
      </c>
      <c r="M636" t="s">
        <v>4316</v>
      </c>
      <c r="N636">
        <v>30111</v>
      </c>
      <c r="O636">
        <v>733</v>
      </c>
      <c r="Q636" s="5">
        <v>0</v>
      </c>
    </row>
    <row r="637" spans="1:17">
      <c r="A637" t="s">
        <v>4952</v>
      </c>
      <c r="M637" t="s">
        <v>4316</v>
      </c>
      <c r="N637">
        <v>30111</v>
      </c>
      <c r="O637">
        <v>733</v>
      </c>
      <c r="Q637" s="5">
        <v>0</v>
      </c>
    </row>
    <row r="638" spans="1:17">
      <c r="A638" t="s">
        <v>4953</v>
      </c>
      <c r="M638" t="s">
        <v>4316</v>
      </c>
      <c r="N638">
        <v>30111</v>
      </c>
      <c r="O638">
        <v>733</v>
      </c>
      <c r="Q638" s="5">
        <v>0</v>
      </c>
    </row>
    <row r="639" spans="1:17">
      <c r="A639" t="s">
        <v>4954</v>
      </c>
      <c r="M639" t="s">
        <v>4316</v>
      </c>
      <c r="N639">
        <v>30111</v>
      </c>
      <c r="O639">
        <v>733</v>
      </c>
      <c r="Q639" s="5">
        <v>0</v>
      </c>
    </row>
    <row r="640" spans="1:17">
      <c r="A640" t="s">
        <v>4955</v>
      </c>
      <c r="M640" t="s">
        <v>4316</v>
      </c>
      <c r="N640">
        <v>30111</v>
      </c>
      <c r="O640">
        <v>733</v>
      </c>
      <c r="Q640" s="5">
        <v>0</v>
      </c>
    </row>
    <row r="641" spans="1:17">
      <c r="A641" t="s">
        <v>4956</v>
      </c>
      <c r="M641" t="s">
        <v>4316</v>
      </c>
      <c r="N641">
        <v>30111</v>
      </c>
      <c r="O641">
        <v>733</v>
      </c>
      <c r="Q641" s="5">
        <v>50101</v>
      </c>
    </row>
    <row r="642" spans="1:17">
      <c r="A642" t="s">
        <v>4957</v>
      </c>
      <c r="M642" t="s">
        <v>4316</v>
      </c>
      <c r="N642">
        <v>30111</v>
      </c>
      <c r="O642">
        <v>733</v>
      </c>
      <c r="Q642" s="5">
        <v>50102</v>
      </c>
    </row>
    <row r="643" spans="1:17">
      <c r="A643" t="s">
        <v>4958</v>
      </c>
      <c r="M643" t="s">
        <v>4316</v>
      </c>
      <c r="N643">
        <v>30111</v>
      </c>
      <c r="O643">
        <v>733</v>
      </c>
      <c r="Q643" s="5">
        <v>50103</v>
      </c>
    </row>
    <row r="644" spans="1:17">
      <c r="A644" t="s">
        <v>4959</v>
      </c>
      <c r="M644" t="s">
        <v>4316</v>
      </c>
      <c r="N644">
        <v>30111</v>
      </c>
      <c r="O644">
        <v>733</v>
      </c>
      <c r="Q644" s="5">
        <v>50103</v>
      </c>
    </row>
    <row r="645" spans="1:17">
      <c r="A645" t="s">
        <v>4960</v>
      </c>
      <c r="M645" t="s">
        <v>4316</v>
      </c>
      <c r="N645">
        <v>30111</v>
      </c>
      <c r="O645">
        <v>733</v>
      </c>
      <c r="Q645" s="5">
        <v>50103</v>
      </c>
    </row>
    <row r="646" spans="1:17">
      <c r="A646" t="s">
        <v>4961</v>
      </c>
      <c r="M646" t="s">
        <v>4316</v>
      </c>
      <c r="N646">
        <v>30111</v>
      </c>
      <c r="O646">
        <v>733</v>
      </c>
      <c r="Q646" s="5">
        <v>50103</v>
      </c>
    </row>
    <row r="647" spans="1:17">
      <c r="A647" t="s">
        <v>4962</v>
      </c>
      <c r="M647" t="s">
        <v>4316</v>
      </c>
      <c r="N647">
        <v>30111</v>
      </c>
      <c r="O647">
        <v>733</v>
      </c>
      <c r="Q647" s="5">
        <v>50103</v>
      </c>
    </row>
    <row r="648" spans="1:17">
      <c r="A648" t="s">
        <v>4963</v>
      </c>
      <c r="M648" t="s">
        <v>4316</v>
      </c>
      <c r="N648">
        <v>30111</v>
      </c>
      <c r="O648">
        <v>733</v>
      </c>
      <c r="Q648" s="5">
        <v>50104</v>
      </c>
    </row>
    <row r="649" spans="1:17">
      <c r="A649" t="s">
        <v>4964</v>
      </c>
      <c r="M649" t="s">
        <v>4316</v>
      </c>
      <c r="N649">
        <v>30111</v>
      </c>
      <c r="O649">
        <v>733</v>
      </c>
      <c r="Q649" s="5">
        <v>50105</v>
      </c>
    </row>
    <row r="650" spans="1:17">
      <c r="A650" t="s">
        <v>4965</v>
      </c>
      <c r="M650" t="s">
        <v>4316</v>
      </c>
      <c r="N650">
        <v>30111</v>
      </c>
      <c r="O650">
        <v>733</v>
      </c>
      <c r="Q650" s="5">
        <v>50105</v>
      </c>
    </row>
    <row r="651" spans="1:17">
      <c r="A651" t="s">
        <v>4966</v>
      </c>
      <c r="M651" t="s">
        <v>4316</v>
      </c>
      <c r="N651">
        <v>30111</v>
      </c>
      <c r="O651">
        <v>733</v>
      </c>
      <c r="Q651" s="5">
        <v>50105</v>
      </c>
    </row>
    <row r="652" spans="1:17">
      <c r="A652" t="s">
        <v>4967</v>
      </c>
      <c r="M652" t="s">
        <v>4316</v>
      </c>
      <c r="N652">
        <v>30111</v>
      </c>
      <c r="O652">
        <v>733</v>
      </c>
      <c r="Q652" s="5">
        <v>50105</v>
      </c>
    </row>
    <row r="653" spans="1:17">
      <c r="A653" t="s">
        <v>4968</v>
      </c>
      <c r="M653" t="s">
        <v>4316</v>
      </c>
      <c r="N653">
        <v>30111</v>
      </c>
      <c r="O653">
        <v>733</v>
      </c>
      <c r="Q653" s="5">
        <v>50105</v>
      </c>
    </row>
    <row r="654" spans="1:17">
      <c r="A654" t="s">
        <v>4969</v>
      </c>
      <c r="M654" t="s">
        <v>4316</v>
      </c>
      <c r="N654">
        <v>30111</v>
      </c>
      <c r="O654">
        <v>733</v>
      </c>
      <c r="Q654" s="5">
        <v>50106</v>
      </c>
    </row>
    <row r="655" spans="1:17">
      <c r="A655" t="s">
        <v>4970</v>
      </c>
      <c r="M655" t="s">
        <v>4316</v>
      </c>
      <c r="N655">
        <v>30111</v>
      </c>
      <c r="O655">
        <v>733</v>
      </c>
      <c r="Q655" s="5">
        <v>50106</v>
      </c>
    </row>
    <row r="656" spans="1:17">
      <c r="A656" t="s">
        <v>4971</v>
      </c>
      <c r="M656" t="s">
        <v>4316</v>
      </c>
      <c r="N656">
        <v>30112</v>
      </c>
      <c r="O656" t="s">
        <v>937</v>
      </c>
      <c r="Q656" s="5">
        <v>50106</v>
      </c>
    </row>
    <row r="657" spans="1:17">
      <c r="A657" t="s">
        <v>4972</v>
      </c>
      <c r="M657" t="s">
        <v>4316</v>
      </c>
      <c r="N657">
        <v>30112</v>
      </c>
      <c r="O657" t="s">
        <v>937</v>
      </c>
      <c r="Q657" s="5">
        <v>50106</v>
      </c>
    </row>
    <row r="658" spans="1:17">
      <c r="A658" t="s">
        <v>4973</v>
      </c>
      <c r="M658" t="s">
        <v>4316</v>
      </c>
      <c r="N658">
        <v>30112</v>
      </c>
      <c r="O658" t="s">
        <v>937</v>
      </c>
      <c r="Q658" s="5">
        <v>50106</v>
      </c>
    </row>
    <row r="659" spans="1:17">
      <c r="A659" t="s">
        <v>4974</v>
      </c>
      <c r="M659" t="s">
        <v>4316</v>
      </c>
      <c r="N659">
        <v>30112</v>
      </c>
      <c r="O659" t="s">
        <v>937</v>
      </c>
      <c r="Q659" s="5">
        <v>50107</v>
      </c>
    </row>
    <row r="660" spans="1:17">
      <c r="A660" t="s">
        <v>4975</v>
      </c>
      <c r="M660" t="s">
        <v>4316</v>
      </c>
      <c r="N660">
        <v>30113</v>
      </c>
      <c r="O660" t="s">
        <v>989</v>
      </c>
      <c r="Q660" s="5">
        <v>50107</v>
      </c>
    </row>
    <row r="661" spans="1:17">
      <c r="A661" t="s">
        <v>4976</v>
      </c>
      <c r="M661" t="s">
        <v>4316</v>
      </c>
      <c r="N661">
        <v>30113</v>
      </c>
      <c r="O661" t="s">
        <v>989</v>
      </c>
      <c r="Q661" s="5">
        <v>50107</v>
      </c>
    </row>
    <row r="662" spans="1:17">
      <c r="A662" t="s">
        <v>4977</v>
      </c>
      <c r="M662" t="s">
        <v>4316</v>
      </c>
      <c r="N662">
        <v>30113</v>
      </c>
      <c r="O662" t="s">
        <v>989</v>
      </c>
      <c r="Q662" s="5">
        <v>50107</v>
      </c>
    </row>
    <row r="663" spans="1:17">
      <c r="A663" t="s">
        <v>4978</v>
      </c>
      <c r="M663" t="s">
        <v>4316</v>
      </c>
      <c r="N663">
        <v>30113</v>
      </c>
      <c r="O663" t="s">
        <v>989</v>
      </c>
      <c r="Q663" s="5">
        <v>50107</v>
      </c>
    </row>
    <row r="664" spans="1:17">
      <c r="A664" t="s">
        <v>4979</v>
      </c>
      <c r="M664" t="s">
        <v>4316</v>
      </c>
      <c r="N664">
        <v>30115</v>
      </c>
      <c r="O664" t="s">
        <v>997</v>
      </c>
      <c r="Q664" s="5">
        <v>50108</v>
      </c>
    </row>
    <row r="665" spans="1:17">
      <c r="A665" t="s">
        <v>4980</v>
      </c>
      <c r="M665" t="s">
        <v>4316</v>
      </c>
      <c r="N665">
        <v>30115</v>
      </c>
      <c r="O665" t="s">
        <v>997</v>
      </c>
      <c r="Q665" s="5">
        <v>50108</v>
      </c>
    </row>
    <row r="666" spans="1:17">
      <c r="A666" t="s">
        <v>4981</v>
      </c>
      <c r="M666" t="s">
        <v>4316</v>
      </c>
      <c r="N666">
        <v>30115</v>
      </c>
      <c r="O666" t="s">
        <v>997</v>
      </c>
      <c r="Q666" s="5">
        <v>50108</v>
      </c>
    </row>
    <row r="667" spans="1:17">
      <c r="A667" t="s">
        <v>4982</v>
      </c>
      <c r="M667" t="s">
        <v>4316</v>
      </c>
      <c r="N667">
        <v>30115</v>
      </c>
      <c r="O667" t="s">
        <v>997</v>
      </c>
      <c r="Q667" s="5">
        <v>50108</v>
      </c>
    </row>
    <row r="668" spans="1:17">
      <c r="A668" t="s">
        <v>4983</v>
      </c>
      <c r="M668" t="s">
        <v>4316</v>
      </c>
      <c r="N668">
        <v>30117</v>
      </c>
      <c r="O668" t="s">
        <v>1008</v>
      </c>
      <c r="Q668" s="5">
        <v>50109</v>
      </c>
    </row>
    <row r="669" spans="1:17">
      <c r="A669" t="s">
        <v>4984</v>
      </c>
      <c r="M669" t="s">
        <v>4316</v>
      </c>
      <c r="N669">
        <v>30117</v>
      </c>
      <c r="O669" t="s">
        <v>1008</v>
      </c>
      <c r="Q669" s="5">
        <v>0</v>
      </c>
    </row>
    <row r="670" spans="1:17">
      <c r="A670" t="s">
        <v>4985</v>
      </c>
      <c r="M670" t="s">
        <v>4316</v>
      </c>
      <c r="N670">
        <v>30117</v>
      </c>
      <c r="O670" t="s">
        <v>1008</v>
      </c>
      <c r="Q670" s="5">
        <v>0</v>
      </c>
    </row>
    <row r="671" spans="1:17">
      <c r="A671" t="s">
        <v>4986</v>
      </c>
      <c r="M671" t="s">
        <v>4316</v>
      </c>
      <c r="N671">
        <v>30117</v>
      </c>
      <c r="O671" t="s">
        <v>1008</v>
      </c>
      <c r="Q671" s="5">
        <v>0</v>
      </c>
    </row>
    <row r="672" spans="1:17">
      <c r="A672" t="s">
        <v>4987</v>
      </c>
      <c r="M672" t="s">
        <v>4316</v>
      </c>
      <c r="N672">
        <v>30118</v>
      </c>
      <c r="O672">
        <v>833</v>
      </c>
      <c r="Q672" s="5">
        <v>0</v>
      </c>
    </row>
    <row r="673" spans="1:17">
      <c r="A673" t="s">
        <v>4988</v>
      </c>
      <c r="M673" t="s">
        <v>4316</v>
      </c>
      <c r="N673">
        <v>30118</v>
      </c>
      <c r="O673">
        <v>833</v>
      </c>
      <c r="Q673" s="5">
        <v>0</v>
      </c>
    </row>
    <row r="674" spans="1:17">
      <c r="A674" t="s">
        <v>4989</v>
      </c>
      <c r="M674" t="s">
        <v>4316</v>
      </c>
      <c r="N674">
        <v>30118</v>
      </c>
      <c r="O674">
        <v>833</v>
      </c>
      <c r="Q674" s="5">
        <v>50111</v>
      </c>
    </row>
    <row r="675" spans="1:17">
      <c r="A675" t="s">
        <v>4990</v>
      </c>
      <c r="M675" t="s">
        <v>4316</v>
      </c>
      <c r="N675">
        <v>30118</v>
      </c>
      <c r="O675">
        <v>833</v>
      </c>
      <c r="Q675" s="5">
        <v>50111</v>
      </c>
    </row>
    <row r="676" spans="1:17">
      <c r="A676" t="s">
        <v>4991</v>
      </c>
      <c r="M676" t="s">
        <v>4316</v>
      </c>
      <c r="N676">
        <v>30120</v>
      </c>
      <c r="O676">
        <v>500</v>
      </c>
      <c r="Q676" s="5">
        <v>50111</v>
      </c>
    </row>
    <row r="677" spans="1:17">
      <c r="A677" t="s">
        <v>4992</v>
      </c>
      <c r="M677" t="s">
        <v>4316</v>
      </c>
      <c r="N677">
        <v>30120</v>
      </c>
      <c r="O677">
        <v>500</v>
      </c>
      <c r="Q677" s="5">
        <v>50111</v>
      </c>
    </row>
    <row r="678" spans="1:17">
      <c r="A678" t="s">
        <v>4993</v>
      </c>
      <c r="M678" t="s">
        <v>4316</v>
      </c>
      <c r="N678">
        <v>30120</v>
      </c>
      <c r="O678">
        <v>500</v>
      </c>
      <c r="Q678" s="5">
        <v>50111</v>
      </c>
    </row>
    <row r="679" spans="1:17">
      <c r="A679" t="s">
        <v>4994</v>
      </c>
      <c r="M679" t="s">
        <v>4316</v>
      </c>
      <c r="N679">
        <v>30120</v>
      </c>
      <c r="O679">
        <v>500</v>
      </c>
      <c r="Q679" s="5">
        <v>50112</v>
      </c>
    </row>
    <row r="680" spans="1:17">
      <c r="A680" t="s">
        <v>4995</v>
      </c>
      <c r="M680" t="s">
        <v>4316</v>
      </c>
      <c r="N680">
        <v>30121</v>
      </c>
      <c r="O680">
        <v>700</v>
      </c>
      <c r="Q680" s="5">
        <v>0</v>
      </c>
    </row>
    <row r="681" spans="1:17">
      <c r="A681" t="s">
        <v>4996</v>
      </c>
      <c r="M681" t="s">
        <v>4316</v>
      </c>
      <c r="N681">
        <v>30121</v>
      </c>
      <c r="O681">
        <v>700</v>
      </c>
      <c r="Q681" s="5">
        <v>0</v>
      </c>
    </row>
    <row r="682" spans="1:17">
      <c r="A682" t="s">
        <v>4997</v>
      </c>
      <c r="M682" t="s">
        <v>4316</v>
      </c>
      <c r="N682">
        <v>30121</v>
      </c>
      <c r="O682">
        <v>700</v>
      </c>
      <c r="Q682" s="5">
        <v>0</v>
      </c>
    </row>
    <row r="683" spans="1:17">
      <c r="A683" t="s">
        <v>4998</v>
      </c>
      <c r="M683" t="s">
        <v>4316</v>
      </c>
      <c r="N683">
        <v>30121</v>
      </c>
      <c r="O683">
        <v>700</v>
      </c>
      <c r="Q683" s="5">
        <v>0</v>
      </c>
    </row>
    <row r="684" spans="1:17">
      <c r="A684" t="s">
        <v>4999</v>
      </c>
      <c r="M684" t="s">
        <v>4316</v>
      </c>
      <c r="N684">
        <v>30122</v>
      </c>
      <c r="O684">
        <v>866</v>
      </c>
      <c r="Q684" s="5">
        <v>0</v>
      </c>
    </row>
    <row r="685" spans="1:17">
      <c r="A685" t="s">
        <v>5000</v>
      </c>
      <c r="M685" t="s">
        <v>4316</v>
      </c>
      <c r="N685">
        <v>30122</v>
      </c>
      <c r="O685">
        <v>866</v>
      </c>
      <c r="Q685" s="5">
        <v>50114</v>
      </c>
    </row>
    <row r="686" spans="1:17">
      <c r="A686" t="s">
        <v>5001</v>
      </c>
      <c r="M686" t="s">
        <v>4316</v>
      </c>
      <c r="N686">
        <v>30122</v>
      </c>
      <c r="O686">
        <v>866</v>
      </c>
      <c r="Q686" s="5">
        <v>50115</v>
      </c>
    </row>
    <row r="687" spans="1:17">
      <c r="A687" t="s">
        <v>5002</v>
      </c>
      <c r="M687" t="s">
        <v>4316</v>
      </c>
      <c r="N687">
        <v>30122</v>
      </c>
      <c r="O687">
        <v>866</v>
      </c>
      <c r="Q687" s="5">
        <v>50116</v>
      </c>
    </row>
    <row r="688" spans="1:17">
      <c r="A688" t="s">
        <v>5003</v>
      </c>
      <c r="M688" t="s">
        <v>4316</v>
      </c>
      <c r="N688">
        <v>30123</v>
      </c>
      <c r="O688">
        <v>166</v>
      </c>
      <c r="Q688" s="5">
        <v>50116</v>
      </c>
    </row>
    <row r="689" spans="1:17">
      <c r="A689" t="s">
        <v>5004</v>
      </c>
      <c r="M689" t="s">
        <v>4316</v>
      </c>
      <c r="N689">
        <v>30123</v>
      </c>
      <c r="O689">
        <v>166</v>
      </c>
      <c r="Q689" s="5">
        <v>50116</v>
      </c>
    </row>
    <row r="690" spans="1:17">
      <c r="A690" t="s">
        <v>5005</v>
      </c>
      <c r="M690" t="s">
        <v>4316</v>
      </c>
      <c r="N690">
        <v>30123</v>
      </c>
      <c r="O690">
        <v>166</v>
      </c>
      <c r="Q690" s="5">
        <v>50116</v>
      </c>
    </row>
    <row r="691" spans="1:17">
      <c r="A691" t="s">
        <v>5006</v>
      </c>
      <c r="M691" t="s">
        <v>4316</v>
      </c>
      <c r="N691">
        <v>30123</v>
      </c>
      <c r="O691">
        <v>166</v>
      </c>
      <c r="Q691" s="5">
        <v>50116</v>
      </c>
    </row>
    <row r="692" spans="1:17">
      <c r="A692" t="s">
        <v>5007</v>
      </c>
      <c r="M692" t="s">
        <v>4316</v>
      </c>
      <c r="N692">
        <v>30125</v>
      </c>
      <c r="O692">
        <v>366</v>
      </c>
      <c r="Q692" s="25">
        <v>20228</v>
      </c>
    </row>
    <row r="693" spans="1:17">
      <c r="A693" t="s">
        <v>5008</v>
      </c>
      <c r="M693" t="s">
        <v>4316</v>
      </c>
      <c r="N693">
        <v>30125</v>
      </c>
      <c r="O693">
        <v>366</v>
      </c>
      <c r="Q693" s="25">
        <v>20228</v>
      </c>
    </row>
    <row r="694" spans="1:17">
      <c r="A694" t="s">
        <v>5009</v>
      </c>
      <c r="M694" t="s">
        <v>4316</v>
      </c>
      <c r="N694">
        <v>30126</v>
      </c>
      <c r="O694">
        <v>633</v>
      </c>
      <c r="Q694" s="25">
        <v>20228</v>
      </c>
    </row>
    <row r="695" spans="1:17">
      <c r="A695" t="s">
        <v>5010</v>
      </c>
      <c r="M695" t="s">
        <v>4316</v>
      </c>
      <c r="N695">
        <v>30126</v>
      </c>
      <c r="O695">
        <v>633</v>
      </c>
      <c r="Q695" s="25">
        <v>20228</v>
      </c>
    </row>
    <row r="696" spans="1:17">
      <c r="A696" t="s">
        <v>5011</v>
      </c>
      <c r="M696" t="s">
        <v>4316</v>
      </c>
      <c r="N696">
        <v>30127</v>
      </c>
      <c r="O696">
        <v>500</v>
      </c>
      <c r="Q696" s="25">
        <v>20229</v>
      </c>
    </row>
    <row r="697" spans="1:17">
      <c r="A697" t="s">
        <v>5012</v>
      </c>
      <c r="M697" t="s">
        <v>4316</v>
      </c>
      <c r="N697">
        <v>30133</v>
      </c>
      <c r="O697" t="s">
        <v>937</v>
      </c>
      <c r="Q697" s="25">
        <v>20229</v>
      </c>
    </row>
    <row r="698" spans="1:17">
      <c r="A698" t="s">
        <v>5013</v>
      </c>
      <c r="M698" t="s">
        <v>4316</v>
      </c>
      <c r="N698">
        <v>30134</v>
      </c>
      <c r="O698">
        <v>800</v>
      </c>
      <c r="Q698" s="25">
        <v>20229</v>
      </c>
    </row>
    <row r="699" spans="1:17">
      <c r="A699" t="s">
        <v>5014</v>
      </c>
      <c r="M699" t="s">
        <v>4316</v>
      </c>
      <c r="N699">
        <v>30136</v>
      </c>
      <c r="O699" t="s">
        <v>1060</v>
      </c>
      <c r="Q699" s="25">
        <v>20229</v>
      </c>
    </row>
    <row r="700" spans="1:17">
      <c r="A700" t="s">
        <v>5015</v>
      </c>
      <c r="M700" t="s">
        <v>4316</v>
      </c>
      <c r="N700">
        <v>30138</v>
      </c>
      <c r="O700">
        <v>666</v>
      </c>
      <c r="Q700" s="5">
        <v>50118</v>
      </c>
    </row>
    <row r="701" spans="1:17">
      <c r="A701" t="s">
        <v>5016</v>
      </c>
      <c r="M701" t="s">
        <v>4316</v>
      </c>
      <c r="N701">
        <v>30138</v>
      </c>
      <c r="O701">
        <v>666</v>
      </c>
      <c r="Q701" s="5">
        <v>50118</v>
      </c>
    </row>
    <row r="702" spans="1:17">
      <c r="A702" t="s">
        <v>5017</v>
      </c>
      <c r="M702" t="s">
        <v>4316</v>
      </c>
      <c r="N702">
        <v>30138</v>
      </c>
      <c r="O702">
        <v>800</v>
      </c>
      <c r="Q702" s="5">
        <v>50118</v>
      </c>
    </row>
    <row r="703" spans="1:17">
      <c r="A703" t="s">
        <v>5018</v>
      </c>
      <c r="M703" t="s">
        <v>4316</v>
      </c>
      <c r="N703">
        <v>30138</v>
      </c>
      <c r="O703">
        <v>666</v>
      </c>
      <c r="Q703" s="5">
        <v>50118</v>
      </c>
    </row>
    <row r="704" spans="1:17">
      <c r="A704" t="s">
        <v>5019</v>
      </c>
      <c r="M704" t="s">
        <v>4316</v>
      </c>
      <c r="N704">
        <v>30139</v>
      </c>
      <c r="O704">
        <v>966</v>
      </c>
      <c r="Q704" s="5">
        <v>50119</v>
      </c>
    </row>
    <row r="705" spans="1:17">
      <c r="A705" t="s">
        <v>5020</v>
      </c>
      <c r="M705" t="s">
        <v>4316</v>
      </c>
      <c r="N705">
        <v>30139</v>
      </c>
      <c r="O705">
        <v>966</v>
      </c>
      <c r="Q705" s="5">
        <v>50119</v>
      </c>
    </row>
    <row r="706" spans="1:17">
      <c r="A706" t="s">
        <v>5021</v>
      </c>
      <c r="M706" t="s">
        <v>4316</v>
      </c>
      <c r="N706">
        <v>30140</v>
      </c>
      <c r="O706" t="s">
        <v>746</v>
      </c>
      <c r="Q706" s="5">
        <v>50119</v>
      </c>
    </row>
    <row r="707" spans="1:17">
      <c r="A707" t="s">
        <v>5022</v>
      </c>
      <c r="M707" t="s">
        <v>4316</v>
      </c>
      <c r="N707">
        <v>30140</v>
      </c>
      <c r="O707" t="s">
        <v>746</v>
      </c>
      <c r="Q707" s="5">
        <v>50119</v>
      </c>
    </row>
    <row r="708" spans="1:17">
      <c r="A708" t="s">
        <v>5023</v>
      </c>
      <c r="M708" t="s">
        <v>4316</v>
      </c>
      <c r="N708">
        <v>30140</v>
      </c>
      <c r="O708" t="s">
        <v>746</v>
      </c>
      <c r="Q708" s="5">
        <v>50120</v>
      </c>
    </row>
    <row r="709" spans="1:17">
      <c r="A709" t="s">
        <v>5024</v>
      </c>
      <c r="M709" t="s">
        <v>4316</v>
      </c>
      <c r="N709">
        <v>30141</v>
      </c>
      <c r="O709">
        <v>733</v>
      </c>
      <c r="Q709" s="5">
        <v>50120</v>
      </c>
    </row>
    <row r="710" spans="1:17">
      <c r="A710" t="s">
        <v>5025</v>
      </c>
      <c r="M710" t="s">
        <v>4316</v>
      </c>
      <c r="N710">
        <v>30141</v>
      </c>
      <c r="O710">
        <v>733</v>
      </c>
      <c r="Q710" s="5">
        <v>50120</v>
      </c>
    </row>
    <row r="711" spans="1:17">
      <c r="A711" t="s">
        <v>5026</v>
      </c>
      <c r="M711" t="s">
        <v>4316</v>
      </c>
      <c r="N711">
        <v>30141</v>
      </c>
      <c r="O711">
        <v>733</v>
      </c>
      <c r="Q711" s="5">
        <v>50120</v>
      </c>
    </row>
    <row r="712" spans="1:17">
      <c r="A712" t="s">
        <v>5027</v>
      </c>
      <c r="M712" t="s">
        <v>4316</v>
      </c>
      <c r="N712">
        <v>30142</v>
      </c>
      <c r="O712">
        <v>900</v>
      </c>
      <c r="Q712" s="5">
        <v>0</v>
      </c>
    </row>
    <row r="713" spans="1:17">
      <c r="A713" t="s">
        <v>5028</v>
      </c>
      <c r="M713" t="s">
        <v>4316</v>
      </c>
      <c r="N713">
        <v>30142</v>
      </c>
      <c r="O713">
        <v>900</v>
      </c>
      <c r="Q713" s="5">
        <v>0</v>
      </c>
    </row>
    <row r="714" spans="1:17">
      <c r="A714" t="s">
        <v>5029</v>
      </c>
      <c r="M714" t="s">
        <v>4316</v>
      </c>
      <c r="N714">
        <v>30142</v>
      </c>
      <c r="O714">
        <v>900</v>
      </c>
      <c r="Q714" s="5">
        <v>0</v>
      </c>
    </row>
    <row r="715" spans="1:17">
      <c r="A715" t="s">
        <v>5030</v>
      </c>
      <c r="M715" t="s">
        <v>4316</v>
      </c>
      <c r="N715">
        <v>30143</v>
      </c>
      <c r="O715" t="s">
        <v>983</v>
      </c>
      <c r="Q715" s="5">
        <v>0</v>
      </c>
    </row>
    <row r="716" spans="1:17">
      <c r="A716" t="s">
        <v>5031</v>
      </c>
      <c r="M716" t="s">
        <v>4316</v>
      </c>
      <c r="N716">
        <v>30143</v>
      </c>
      <c r="O716" t="s">
        <v>983</v>
      </c>
      <c r="Q716" s="5">
        <v>0</v>
      </c>
    </row>
    <row r="717" spans="1:17">
      <c r="A717" t="s">
        <v>5032</v>
      </c>
      <c r="M717" t="s">
        <v>4316</v>
      </c>
      <c r="N717">
        <v>30143</v>
      </c>
      <c r="O717" t="s">
        <v>983</v>
      </c>
      <c r="Q717" s="5">
        <v>0</v>
      </c>
    </row>
    <row r="718" spans="1:17">
      <c r="A718" t="s">
        <v>5033</v>
      </c>
      <c r="M718" t="s">
        <v>4316</v>
      </c>
      <c r="N718">
        <v>30143</v>
      </c>
      <c r="O718" t="s">
        <v>983</v>
      </c>
      <c r="Q718" s="5">
        <v>0</v>
      </c>
    </row>
    <row r="719" spans="1:17">
      <c r="A719" t="s">
        <v>5034</v>
      </c>
      <c r="M719" t="s">
        <v>4316</v>
      </c>
      <c r="N719">
        <v>30145</v>
      </c>
      <c r="O719">
        <v>933</v>
      </c>
      <c r="Q719" s="5">
        <v>0</v>
      </c>
    </row>
    <row r="720" spans="1:17">
      <c r="A720" t="s">
        <v>5035</v>
      </c>
      <c r="M720" t="s">
        <v>4316</v>
      </c>
      <c r="N720">
        <v>30145</v>
      </c>
      <c r="O720">
        <v>933</v>
      </c>
      <c r="Q720" s="5">
        <v>0</v>
      </c>
    </row>
    <row r="721" spans="1:17">
      <c r="A721" t="s">
        <v>5036</v>
      </c>
      <c r="M721" t="s">
        <v>4316</v>
      </c>
      <c r="N721">
        <v>30145</v>
      </c>
      <c r="O721">
        <v>933</v>
      </c>
      <c r="Q721" s="5">
        <v>0</v>
      </c>
    </row>
    <row r="722" spans="1:17">
      <c r="A722" t="s">
        <v>5037</v>
      </c>
      <c r="M722" t="s">
        <v>4316</v>
      </c>
      <c r="N722">
        <v>30146</v>
      </c>
      <c r="O722">
        <v>700</v>
      </c>
      <c r="Q722" s="5">
        <v>0</v>
      </c>
    </row>
    <row r="723" spans="1:17">
      <c r="A723" t="s">
        <v>5038</v>
      </c>
      <c r="M723" t="s">
        <v>4316</v>
      </c>
      <c r="N723">
        <v>30146</v>
      </c>
      <c r="O723">
        <v>700</v>
      </c>
      <c r="Q723" s="5">
        <v>0</v>
      </c>
    </row>
    <row r="724" spans="1:17">
      <c r="A724" t="s">
        <v>5039</v>
      </c>
      <c r="M724" t="s">
        <v>4316</v>
      </c>
      <c r="N724">
        <v>30147</v>
      </c>
      <c r="O724">
        <v>666</v>
      </c>
      <c r="Q724" s="5">
        <v>0</v>
      </c>
    </row>
    <row r="725" spans="1:17">
      <c r="A725" t="s">
        <v>5040</v>
      </c>
      <c r="M725" t="s">
        <v>4316</v>
      </c>
      <c r="N725">
        <v>30147</v>
      </c>
      <c r="O725">
        <v>666</v>
      </c>
      <c r="Q725" s="5">
        <v>0</v>
      </c>
    </row>
    <row r="726" spans="1:17">
      <c r="A726" t="s">
        <v>5041</v>
      </c>
      <c r="M726" t="s">
        <v>4316</v>
      </c>
      <c r="N726">
        <v>30147</v>
      </c>
      <c r="O726">
        <v>666</v>
      </c>
      <c r="Q726" s="5">
        <v>0</v>
      </c>
    </row>
    <row r="727" spans="1:17">
      <c r="A727" t="s">
        <v>5042</v>
      </c>
      <c r="M727" t="s">
        <v>4316</v>
      </c>
      <c r="N727">
        <v>30148</v>
      </c>
      <c r="O727">
        <v>700</v>
      </c>
      <c r="Q727" s="5">
        <v>0</v>
      </c>
    </row>
    <row r="728" spans="1:17">
      <c r="A728" t="s">
        <v>5043</v>
      </c>
      <c r="M728" t="s">
        <v>4316</v>
      </c>
      <c r="N728">
        <v>30148</v>
      </c>
      <c r="O728">
        <v>700</v>
      </c>
      <c r="Q728" s="5">
        <v>0</v>
      </c>
    </row>
    <row r="729" spans="1:17">
      <c r="A729" t="s">
        <v>5044</v>
      </c>
      <c r="M729" t="s">
        <v>4316</v>
      </c>
      <c r="N729">
        <v>30149</v>
      </c>
      <c r="O729" t="s">
        <v>937</v>
      </c>
      <c r="Q729" s="5">
        <v>0</v>
      </c>
    </row>
    <row r="730" spans="1:17">
      <c r="A730" t="s">
        <v>5045</v>
      </c>
      <c r="M730" t="s">
        <v>4316</v>
      </c>
      <c r="N730">
        <v>30150</v>
      </c>
      <c r="O730">
        <v>800</v>
      </c>
      <c r="Q730" s="5">
        <v>0</v>
      </c>
    </row>
    <row r="731" spans="1:17">
      <c r="A731" t="s">
        <v>5046</v>
      </c>
      <c r="M731" t="s">
        <v>4316</v>
      </c>
      <c r="N731">
        <v>30152</v>
      </c>
      <c r="O731">
        <v>566</v>
      </c>
      <c r="Q731" s="5">
        <v>0</v>
      </c>
    </row>
    <row r="732" spans="1:17">
      <c r="A732" t="s">
        <v>5047</v>
      </c>
      <c r="M732" t="s">
        <v>4316</v>
      </c>
      <c r="N732">
        <v>30152</v>
      </c>
      <c r="O732">
        <v>566</v>
      </c>
      <c r="Q732" s="5">
        <v>0</v>
      </c>
    </row>
    <row r="733" spans="1:17">
      <c r="A733" t="s">
        <v>5048</v>
      </c>
      <c r="M733" t="s">
        <v>4316</v>
      </c>
      <c r="N733">
        <v>30152</v>
      </c>
      <c r="O733">
        <v>566</v>
      </c>
      <c r="Q733" s="5">
        <v>0</v>
      </c>
    </row>
    <row r="734" spans="1:17">
      <c r="A734" t="s">
        <v>5049</v>
      </c>
      <c r="M734" t="s">
        <v>4316</v>
      </c>
      <c r="N734">
        <v>30153</v>
      </c>
      <c r="O734">
        <v>333</v>
      </c>
      <c r="Q734" s="5">
        <v>0</v>
      </c>
    </row>
    <row r="735" spans="1:17">
      <c r="A735" t="s">
        <v>5050</v>
      </c>
      <c r="M735" t="s">
        <v>4316</v>
      </c>
      <c r="N735">
        <v>30154</v>
      </c>
      <c r="O735">
        <v>500</v>
      </c>
      <c r="Q735" s="5">
        <v>0</v>
      </c>
    </row>
    <row r="736" spans="1:17">
      <c r="A736" t="s">
        <v>5051</v>
      </c>
      <c r="M736" t="s">
        <v>4316</v>
      </c>
      <c r="N736">
        <v>30154</v>
      </c>
      <c r="O736">
        <v>500</v>
      </c>
      <c r="Q736" s="5">
        <v>0</v>
      </c>
    </row>
    <row r="737" spans="1:17">
      <c r="A737" t="s">
        <v>5052</v>
      </c>
      <c r="M737" t="s">
        <v>4316</v>
      </c>
      <c r="N737">
        <v>30154</v>
      </c>
      <c r="O737">
        <v>500</v>
      </c>
      <c r="Q737" s="5">
        <v>0</v>
      </c>
    </row>
    <row r="738" spans="1:17">
      <c r="A738" t="s">
        <v>5053</v>
      </c>
      <c r="M738" t="s">
        <v>4316</v>
      </c>
      <c r="N738">
        <v>30154</v>
      </c>
      <c r="O738">
        <v>500</v>
      </c>
      <c r="Q738" s="5">
        <v>0</v>
      </c>
    </row>
    <row r="739" spans="1:17">
      <c r="A739" t="s">
        <v>5054</v>
      </c>
      <c r="M739" t="s">
        <v>4316</v>
      </c>
      <c r="N739">
        <v>30154</v>
      </c>
      <c r="O739">
        <v>500</v>
      </c>
      <c r="Q739" s="5">
        <v>0</v>
      </c>
    </row>
    <row r="740" spans="1:17">
      <c r="A740" t="s">
        <v>5055</v>
      </c>
      <c r="M740" t="s">
        <v>4316</v>
      </c>
      <c r="N740">
        <v>30154</v>
      </c>
      <c r="O740">
        <v>500</v>
      </c>
      <c r="Q740" s="5">
        <v>0</v>
      </c>
    </row>
    <row r="741" spans="1:17">
      <c r="A741" t="s">
        <v>5056</v>
      </c>
      <c r="M741" t="s">
        <v>4316</v>
      </c>
      <c r="N741">
        <v>30154</v>
      </c>
      <c r="O741">
        <v>500</v>
      </c>
      <c r="Q741" s="5">
        <v>0</v>
      </c>
    </row>
    <row r="742" spans="1:17">
      <c r="A742" t="s">
        <v>5057</v>
      </c>
      <c r="M742" t="s">
        <v>4316</v>
      </c>
      <c r="N742">
        <v>30154</v>
      </c>
      <c r="O742">
        <v>500</v>
      </c>
      <c r="Q742" s="5">
        <v>0</v>
      </c>
    </row>
    <row r="743" spans="1:17">
      <c r="A743" t="s">
        <v>5058</v>
      </c>
      <c r="M743" t="s">
        <v>4316</v>
      </c>
      <c r="N743">
        <v>30154</v>
      </c>
      <c r="O743">
        <v>500</v>
      </c>
      <c r="Q743" s="5">
        <v>0</v>
      </c>
    </row>
    <row r="744" spans="1:17">
      <c r="A744" t="s">
        <v>5059</v>
      </c>
      <c r="M744" t="s">
        <v>4316</v>
      </c>
      <c r="N744">
        <v>30154</v>
      </c>
      <c r="O744">
        <v>500</v>
      </c>
      <c r="Q744" s="5">
        <v>0</v>
      </c>
    </row>
    <row r="745" spans="1:17">
      <c r="A745" t="s">
        <v>5060</v>
      </c>
      <c r="M745" t="s">
        <v>4316</v>
      </c>
      <c r="N745">
        <v>30154</v>
      </c>
      <c r="O745">
        <v>500</v>
      </c>
      <c r="Q745" s="5">
        <v>0</v>
      </c>
    </row>
    <row r="746" spans="1:17">
      <c r="A746" t="s">
        <v>5061</v>
      </c>
      <c r="M746" t="s">
        <v>4316</v>
      </c>
      <c r="N746">
        <v>30154</v>
      </c>
      <c r="O746">
        <v>500</v>
      </c>
      <c r="Q746" s="5">
        <v>0</v>
      </c>
    </row>
    <row r="747" spans="1:17">
      <c r="A747" t="s">
        <v>5062</v>
      </c>
      <c r="M747" t="s">
        <v>4316</v>
      </c>
      <c r="N747">
        <v>30155</v>
      </c>
      <c r="O747">
        <v>600</v>
      </c>
      <c r="Q747" s="5">
        <v>0</v>
      </c>
    </row>
    <row r="748" spans="1:17">
      <c r="A748" t="s">
        <v>5063</v>
      </c>
      <c r="M748" t="s">
        <v>4316</v>
      </c>
      <c r="N748">
        <v>30155</v>
      </c>
      <c r="O748">
        <v>600</v>
      </c>
      <c r="Q748" s="5">
        <v>0</v>
      </c>
    </row>
    <row r="749" spans="1:17">
      <c r="A749" t="s">
        <v>5064</v>
      </c>
      <c r="M749" t="s">
        <v>4316</v>
      </c>
      <c r="N749">
        <v>30155</v>
      </c>
      <c r="O749">
        <v>600</v>
      </c>
      <c r="Q749" s="5">
        <v>0</v>
      </c>
    </row>
    <row r="750" spans="1:17">
      <c r="A750" t="s">
        <v>5065</v>
      </c>
      <c r="M750" t="s">
        <v>4316</v>
      </c>
      <c r="N750">
        <v>30155</v>
      </c>
      <c r="O750">
        <v>600</v>
      </c>
      <c r="Q750" s="5">
        <v>0</v>
      </c>
    </row>
    <row r="751" spans="1:17">
      <c r="A751" t="s">
        <v>5066</v>
      </c>
      <c r="M751" t="s">
        <v>4316</v>
      </c>
      <c r="N751">
        <v>30155</v>
      </c>
      <c r="O751">
        <v>600</v>
      </c>
      <c r="Q751" s="5">
        <v>0</v>
      </c>
    </row>
    <row r="752" spans="1:17">
      <c r="A752" t="s">
        <v>5067</v>
      </c>
      <c r="M752" t="s">
        <v>4316</v>
      </c>
      <c r="N752">
        <v>30155</v>
      </c>
      <c r="O752">
        <v>600</v>
      </c>
      <c r="Q752" s="5">
        <v>0</v>
      </c>
    </row>
    <row r="753" spans="1:17">
      <c r="A753" t="s">
        <v>5068</v>
      </c>
      <c r="M753" t="s">
        <v>4316</v>
      </c>
      <c r="N753">
        <v>30155</v>
      </c>
      <c r="O753">
        <v>600</v>
      </c>
      <c r="Q753" s="5">
        <v>0</v>
      </c>
    </row>
    <row r="754" spans="1:17">
      <c r="A754" t="s">
        <v>5069</v>
      </c>
      <c r="M754" t="s">
        <v>4316</v>
      </c>
      <c r="N754">
        <v>30155</v>
      </c>
      <c r="O754">
        <v>600</v>
      </c>
      <c r="Q754" s="5">
        <v>0</v>
      </c>
    </row>
    <row r="755" spans="1:17">
      <c r="A755" t="s">
        <v>5070</v>
      </c>
      <c r="M755" t="s">
        <v>4316</v>
      </c>
      <c r="N755">
        <v>30155</v>
      </c>
      <c r="O755">
        <v>600</v>
      </c>
      <c r="Q755" s="5">
        <v>0</v>
      </c>
    </row>
    <row r="756" spans="1:17">
      <c r="A756" t="s">
        <v>5071</v>
      </c>
      <c r="M756" t="s">
        <v>4316</v>
      </c>
      <c r="N756">
        <v>30155</v>
      </c>
      <c r="O756">
        <v>600</v>
      </c>
      <c r="Q756" s="5">
        <v>0</v>
      </c>
    </row>
    <row r="757" spans="1:17">
      <c r="A757" t="s">
        <v>5072</v>
      </c>
      <c r="M757" t="s">
        <v>4316</v>
      </c>
      <c r="N757">
        <v>30155</v>
      </c>
      <c r="O757">
        <v>600</v>
      </c>
      <c r="Q757" s="5">
        <v>0</v>
      </c>
    </row>
    <row r="758" spans="1:17">
      <c r="A758" t="s">
        <v>5073</v>
      </c>
      <c r="M758" t="s">
        <v>4316</v>
      </c>
      <c r="N758">
        <v>30156</v>
      </c>
      <c r="O758" t="s">
        <v>937</v>
      </c>
      <c r="Q758" s="5">
        <v>0</v>
      </c>
    </row>
    <row r="759" spans="1:17">
      <c r="A759" t="s">
        <v>5074</v>
      </c>
      <c r="M759" t="s">
        <v>4316</v>
      </c>
      <c r="N759">
        <v>30156</v>
      </c>
      <c r="O759" t="s">
        <v>937</v>
      </c>
      <c r="Q759" s="5">
        <v>0</v>
      </c>
    </row>
    <row r="760" spans="1:17">
      <c r="A760" t="s">
        <v>5075</v>
      </c>
      <c r="M760" t="s">
        <v>4316</v>
      </c>
      <c r="N760">
        <v>30156</v>
      </c>
      <c r="O760" t="s">
        <v>937</v>
      </c>
      <c r="Q760" s="5">
        <v>0</v>
      </c>
    </row>
    <row r="761" spans="1:17">
      <c r="A761" t="s">
        <v>5076</v>
      </c>
      <c r="M761" t="s">
        <v>4316</v>
      </c>
      <c r="N761">
        <v>30159</v>
      </c>
      <c r="O761" t="s">
        <v>907</v>
      </c>
      <c r="Q761" s="5">
        <v>0</v>
      </c>
    </row>
    <row r="762" spans="1:17">
      <c r="A762" t="s">
        <v>5077</v>
      </c>
      <c r="M762" t="s">
        <v>4316</v>
      </c>
      <c r="N762">
        <v>30159</v>
      </c>
      <c r="O762" t="s">
        <v>907</v>
      </c>
      <c r="Q762" s="5">
        <v>0</v>
      </c>
    </row>
    <row r="763" spans="1:17">
      <c r="A763" t="s">
        <v>5078</v>
      </c>
      <c r="M763" t="s">
        <v>4316</v>
      </c>
      <c r="N763">
        <v>30159</v>
      </c>
      <c r="O763" t="s">
        <v>907</v>
      </c>
      <c r="Q763" s="5">
        <v>0</v>
      </c>
    </row>
    <row r="764" spans="1:17">
      <c r="A764" t="s">
        <v>5079</v>
      </c>
      <c r="M764" t="s">
        <v>4316</v>
      </c>
      <c r="N764">
        <v>30159</v>
      </c>
      <c r="O764" t="s">
        <v>907</v>
      </c>
      <c r="Q764" s="5">
        <v>0</v>
      </c>
    </row>
    <row r="765" spans="1:17">
      <c r="A765" t="s">
        <v>5080</v>
      </c>
      <c r="M765" t="s">
        <v>4316</v>
      </c>
      <c r="N765">
        <v>30159</v>
      </c>
      <c r="O765" t="s">
        <v>907</v>
      </c>
      <c r="Q765" s="5">
        <v>0</v>
      </c>
    </row>
    <row r="766" spans="1:17">
      <c r="A766" t="s">
        <v>5081</v>
      </c>
      <c r="M766" t="s">
        <v>4316</v>
      </c>
      <c r="N766">
        <v>30159</v>
      </c>
      <c r="O766" t="s">
        <v>907</v>
      </c>
      <c r="Q766" s="5">
        <v>0</v>
      </c>
    </row>
    <row r="767" spans="1:17">
      <c r="A767" t="s">
        <v>5082</v>
      </c>
      <c r="M767" t="s">
        <v>4316</v>
      </c>
      <c r="N767">
        <v>30159</v>
      </c>
      <c r="O767" t="s">
        <v>907</v>
      </c>
      <c r="Q767" s="5">
        <v>0</v>
      </c>
    </row>
    <row r="768" spans="1:17">
      <c r="A768" t="s">
        <v>5083</v>
      </c>
      <c r="M768" t="s">
        <v>4316</v>
      </c>
      <c r="N768">
        <v>30159</v>
      </c>
      <c r="O768" t="s">
        <v>907</v>
      </c>
      <c r="Q768" s="5">
        <v>0</v>
      </c>
    </row>
    <row r="769" spans="1:17">
      <c r="A769" t="s">
        <v>5084</v>
      </c>
      <c r="M769" t="s">
        <v>4316</v>
      </c>
      <c r="N769">
        <v>30159</v>
      </c>
      <c r="O769" t="s">
        <v>907</v>
      </c>
      <c r="Q769" s="5">
        <v>0</v>
      </c>
    </row>
    <row r="770" spans="1:17">
      <c r="A770" t="s">
        <v>5085</v>
      </c>
      <c r="M770" t="s">
        <v>4316</v>
      </c>
      <c r="N770">
        <v>30159</v>
      </c>
      <c r="O770" t="s">
        <v>907</v>
      </c>
      <c r="Q770" s="5">
        <v>0</v>
      </c>
    </row>
    <row r="771" spans="1:17">
      <c r="A771" t="s">
        <v>5086</v>
      </c>
      <c r="M771" t="s">
        <v>4316</v>
      </c>
      <c r="N771">
        <v>30159</v>
      </c>
      <c r="O771" t="s">
        <v>907</v>
      </c>
      <c r="Q771" s="5">
        <v>0</v>
      </c>
    </row>
    <row r="772" spans="1:17">
      <c r="A772" t="s">
        <v>5087</v>
      </c>
      <c r="M772" t="s">
        <v>4316</v>
      </c>
      <c r="N772">
        <v>30161</v>
      </c>
      <c r="O772">
        <v>433</v>
      </c>
      <c r="Q772" s="5">
        <v>0</v>
      </c>
    </row>
    <row r="773" spans="1:17">
      <c r="A773" t="s">
        <v>5088</v>
      </c>
      <c r="M773" t="s">
        <v>4316</v>
      </c>
      <c r="N773">
        <v>30162</v>
      </c>
      <c r="O773">
        <v>733</v>
      </c>
      <c r="Q773" s="5">
        <v>0</v>
      </c>
    </row>
    <row r="774" spans="1:17">
      <c r="A774" t="s">
        <v>5089</v>
      </c>
      <c r="M774" t="s">
        <v>4316</v>
      </c>
      <c r="N774">
        <v>30163</v>
      </c>
      <c r="O774">
        <v>600</v>
      </c>
      <c r="Q774" s="5">
        <v>0</v>
      </c>
    </row>
    <row r="775" spans="1:17">
      <c r="A775" t="s">
        <v>5090</v>
      </c>
      <c r="M775" t="s">
        <v>4316</v>
      </c>
      <c r="N775">
        <v>30163</v>
      </c>
      <c r="O775">
        <v>600</v>
      </c>
      <c r="Q775" s="5">
        <v>0</v>
      </c>
    </row>
    <row r="776" spans="1:17">
      <c r="A776" t="s">
        <v>5091</v>
      </c>
      <c r="M776" t="s">
        <v>4316</v>
      </c>
      <c r="N776">
        <v>30163</v>
      </c>
      <c r="O776">
        <v>600</v>
      </c>
      <c r="Q776" s="5">
        <v>0</v>
      </c>
    </row>
    <row r="777" spans="1:17">
      <c r="A777" t="s">
        <v>5092</v>
      </c>
      <c r="M777" t="s">
        <v>4316</v>
      </c>
      <c r="N777">
        <v>30163</v>
      </c>
      <c r="O777">
        <v>600</v>
      </c>
      <c r="Q777" s="5">
        <v>0</v>
      </c>
    </row>
    <row r="778" spans="1:17">
      <c r="A778" t="s">
        <v>5093</v>
      </c>
      <c r="M778" t="s">
        <v>4316</v>
      </c>
      <c r="N778">
        <v>30163</v>
      </c>
      <c r="O778">
        <v>600</v>
      </c>
      <c r="Q778" s="5">
        <v>0</v>
      </c>
    </row>
    <row r="779" spans="1:17">
      <c r="A779" t="s">
        <v>5094</v>
      </c>
      <c r="M779" t="s">
        <v>4316</v>
      </c>
      <c r="N779">
        <v>30163</v>
      </c>
      <c r="O779">
        <v>600</v>
      </c>
      <c r="Q779" s="5">
        <v>0</v>
      </c>
    </row>
    <row r="780" spans="1:17">
      <c r="A780" t="s">
        <v>5095</v>
      </c>
      <c r="M780" t="s">
        <v>4316</v>
      </c>
      <c r="N780">
        <v>30163</v>
      </c>
      <c r="O780">
        <v>600</v>
      </c>
      <c r="Q780" s="5">
        <v>0</v>
      </c>
    </row>
    <row r="781" spans="1:17">
      <c r="A781" t="s">
        <v>5096</v>
      </c>
      <c r="M781" t="s">
        <v>4316</v>
      </c>
      <c r="N781">
        <v>30163</v>
      </c>
      <c r="O781">
        <v>600</v>
      </c>
      <c r="Q781" s="5">
        <v>0</v>
      </c>
    </row>
    <row r="782" spans="1:17">
      <c r="A782" t="s">
        <v>5097</v>
      </c>
      <c r="M782" t="s">
        <v>4316</v>
      </c>
      <c r="N782">
        <v>30163</v>
      </c>
      <c r="O782">
        <v>600</v>
      </c>
      <c r="Q782" s="5">
        <v>0</v>
      </c>
    </row>
    <row r="783" spans="1:17">
      <c r="A783" t="s">
        <v>5098</v>
      </c>
      <c r="M783" t="s">
        <v>4316</v>
      </c>
      <c r="N783">
        <v>30163</v>
      </c>
      <c r="O783">
        <v>600</v>
      </c>
      <c r="Q783" s="5">
        <v>0</v>
      </c>
    </row>
    <row r="784" spans="1:17">
      <c r="A784" t="s">
        <v>5099</v>
      </c>
      <c r="M784" t="s">
        <v>4316</v>
      </c>
      <c r="N784">
        <v>30163</v>
      </c>
      <c r="O784">
        <v>600</v>
      </c>
      <c r="Q784" s="5">
        <v>0</v>
      </c>
    </row>
    <row r="785" spans="1:17">
      <c r="A785" t="s">
        <v>5100</v>
      </c>
      <c r="M785" t="s">
        <v>4316</v>
      </c>
      <c r="N785">
        <v>30164</v>
      </c>
      <c r="O785">
        <v>866</v>
      </c>
      <c r="Q785" s="5">
        <v>0</v>
      </c>
    </row>
    <row r="786" spans="1:17">
      <c r="A786" t="s">
        <v>5101</v>
      </c>
      <c r="M786" t="s">
        <v>4316</v>
      </c>
      <c r="N786">
        <v>30164</v>
      </c>
      <c r="O786">
        <v>866</v>
      </c>
      <c r="Q786" s="5">
        <v>0</v>
      </c>
    </row>
    <row r="787" spans="1:17">
      <c r="A787" t="s">
        <v>5102</v>
      </c>
      <c r="M787" t="s">
        <v>4316</v>
      </c>
      <c r="N787">
        <v>30164</v>
      </c>
      <c r="O787">
        <v>866</v>
      </c>
      <c r="Q787" s="5">
        <v>0</v>
      </c>
    </row>
    <row r="788" spans="1:17">
      <c r="A788" t="s">
        <v>5103</v>
      </c>
      <c r="M788" t="s">
        <v>4316</v>
      </c>
      <c r="N788">
        <v>30164</v>
      </c>
      <c r="O788">
        <v>866</v>
      </c>
      <c r="Q788" s="5">
        <v>0</v>
      </c>
    </row>
    <row r="789" spans="1:17">
      <c r="A789" t="s">
        <v>5104</v>
      </c>
      <c r="M789" t="s">
        <v>4316</v>
      </c>
      <c r="N789">
        <v>30164</v>
      </c>
      <c r="O789">
        <v>866</v>
      </c>
      <c r="Q789" s="5">
        <v>0</v>
      </c>
    </row>
    <row r="790" spans="1:17">
      <c r="A790" t="s">
        <v>5105</v>
      </c>
      <c r="M790" t="s">
        <v>4316</v>
      </c>
      <c r="N790">
        <v>30164</v>
      </c>
      <c r="O790">
        <v>866</v>
      </c>
      <c r="Q790" s="5">
        <v>0</v>
      </c>
    </row>
    <row r="791" spans="1:17">
      <c r="A791" t="s">
        <v>5106</v>
      </c>
      <c r="M791" t="s">
        <v>4316</v>
      </c>
      <c r="N791">
        <v>30164</v>
      </c>
      <c r="O791">
        <v>866</v>
      </c>
      <c r="Q791" s="5">
        <v>0</v>
      </c>
    </row>
    <row r="792" spans="1:17">
      <c r="A792" t="s">
        <v>5107</v>
      </c>
      <c r="M792" t="s">
        <v>4316</v>
      </c>
      <c r="N792">
        <v>30164</v>
      </c>
      <c r="O792">
        <v>866</v>
      </c>
      <c r="Q792" s="5">
        <v>0</v>
      </c>
    </row>
    <row r="793" spans="1:17">
      <c r="A793" t="s">
        <v>5108</v>
      </c>
      <c r="M793" t="s">
        <v>4316</v>
      </c>
      <c r="N793">
        <v>30164</v>
      </c>
      <c r="O793">
        <v>866</v>
      </c>
      <c r="Q793" s="5">
        <v>0</v>
      </c>
    </row>
    <row r="794" spans="1:17">
      <c r="A794" t="s">
        <v>5109</v>
      </c>
      <c r="M794" t="s">
        <v>4316</v>
      </c>
      <c r="N794">
        <v>30164</v>
      </c>
      <c r="O794">
        <v>866</v>
      </c>
      <c r="Q794" s="5">
        <v>0</v>
      </c>
    </row>
    <row r="795" spans="1:17">
      <c r="A795" t="s">
        <v>5110</v>
      </c>
      <c r="M795" t="s">
        <v>4316</v>
      </c>
      <c r="N795">
        <v>30164</v>
      </c>
      <c r="O795">
        <v>866</v>
      </c>
      <c r="Q795" s="5">
        <v>0</v>
      </c>
    </row>
    <row r="796" spans="1:17">
      <c r="A796" t="s">
        <v>5111</v>
      </c>
      <c r="M796" t="s">
        <v>4316</v>
      </c>
      <c r="N796">
        <v>30166</v>
      </c>
      <c r="O796">
        <v>433</v>
      </c>
      <c r="Q796" s="5">
        <v>0</v>
      </c>
    </row>
    <row r="797" spans="1:17">
      <c r="A797" t="s">
        <v>5112</v>
      </c>
      <c r="M797" t="s">
        <v>4316</v>
      </c>
      <c r="N797">
        <v>30168</v>
      </c>
      <c r="O797" t="s">
        <v>1213</v>
      </c>
      <c r="Q797" s="5">
        <v>0</v>
      </c>
    </row>
    <row r="798" spans="1:17">
      <c r="A798" t="s">
        <v>5113</v>
      </c>
      <c r="M798" t="s">
        <v>4316</v>
      </c>
      <c r="N798">
        <v>30168</v>
      </c>
      <c r="O798" t="s">
        <v>1213</v>
      </c>
      <c r="Q798" s="5">
        <v>0</v>
      </c>
    </row>
    <row r="799" spans="1:17">
      <c r="A799" t="s">
        <v>5114</v>
      </c>
      <c r="M799" t="s">
        <v>4316</v>
      </c>
      <c r="N799">
        <v>30171</v>
      </c>
      <c r="O799" t="s">
        <v>1227</v>
      </c>
      <c r="Q799" s="5">
        <v>0</v>
      </c>
    </row>
    <row r="800" spans="1:17">
      <c r="A800" t="s">
        <v>5115</v>
      </c>
      <c r="M800" t="s">
        <v>4316</v>
      </c>
      <c r="N800">
        <v>30255</v>
      </c>
      <c r="O800" t="s">
        <v>1227</v>
      </c>
      <c r="Q800" s="5">
        <v>0</v>
      </c>
    </row>
    <row r="801" spans="1:17">
      <c r="A801" t="s">
        <v>5116</v>
      </c>
      <c r="M801" t="s">
        <v>4316</v>
      </c>
      <c r="N801">
        <v>30255</v>
      </c>
      <c r="O801" t="s">
        <v>1227</v>
      </c>
      <c r="Q801" s="5">
        <v>0</v>
      </c>
    </row>
    <row r="802" spans="1:17">
      <c r="A802" t="s">
        <v>5117</v>
      </c>
      <c r="M802" t="s">
        <v>4316</v>
      </c>
      <c r="N802">
        <v>30172</v>
      </c>
      <c r="O802" t="s">
        <v>872</v>
      </c>
      <c r="Q802" s="5">
        <v>0</v>
      </c>
    </row>
    <row r="803" spans="1:17">
      <c r="A803" t="s">
        <v>5118</v>
      </c>
      <c r="M803" t="s">
        <v>4316</v>
      </c>
      <c r="N803">
        <v>30173</v>
      </c>
      <c r="O803">
        <v>733</v>
      </c>
      <c r="Q803" s="5">
        <v>0</v>
      </c>
    </row>
    <row r="804" spans="1:17">
      <c r="A804" t="s">
        <v>5119</v>
      </c>
      <c r="M804" t="s">
        <v>4316</v>
      </c>
      <c r="N804">
        <v>30173</v>
      </c>
      <c r="O804">
        <v>733</v>
      </c>
      <c r="Q804" s="5">
        <v>0</v>
      </c>
    </row>
    <row r="805" spans="1:17">
      <c r="A805" t="s">
        <v>5120</v>
      </c>
      <c r="M805" t="s">
        <v>4316</v>
      </c>
      <c r="N805">
        <v>30173</v>
      </c>
      <c r="O805">
        <v>733</v>
      </c>
      <c r="Q805" s="5">
        <v>0</v>
      </c>
    </row>
    <row r="806" spans="1:17">
      <c r="A806" t="s">
        <v>5121</v>
      </c>
      <c r="M806" t="s">
        <v>4316</v>
      </c>
      <c r="N806">
        <v>30174</v>
      </c>
      <c r="O806">
        <v>700</v>
      </c>
      <c r="Q806" s="5">
        <v>0</v>
      </c>
    </row>
    <row r="807" spans="1:17">
      <c r="A807" t="s">
        <v>5122</v>
      </c>
      <c r="M807" t="s">
        <v>4316</v>
      </c>
      <c r="N807">
        <v>30174</v>
      </c>
      <c r="O807">
        <v>700</v>
      </c>
      <c r="Q807" s="5">
        <v>0</v>
      </c>
    </row>
    <row r="808" spans="1:17">
      <c r="A808" t="s">
        <v>5123</v>
      </c>
      <c r="M808" t="s">
        <v>4316</v>
      </c>
      <c r="N808">
        <v>30174</v>
      </c>
      <c r="O808">
        <v>700</v>
      </c>
      <c r="Q808" s="5">
        <v>0</v>
      </c>
    </row>
    <row r="809" spans="1:17">
      <c r="A809" t="s">
        <v>5124</v>
      </c>
      <c r="M809" t="s">
        <v>4316</v>
      </c>
      <c r="N809">
        <v>30175</v>
      </c>
      <c r="O809">
        <v>466</v>
      </c>
      <c r="Q809" s="5">
        <v>0</v>
      </c>
    </row>
    <row r="810" spans="1:17">
      <c r="A810" t="s">
        <v>5125</v>
      </c>
      <c r="M810" t="s">
        <v>4316</v>
      </c>
      <c r="N810">
        <v>30175</v>
      </c>
      <c r="O810">
        <v>466</v>
      </c>
      <c r="Q810" s="5">
        <v>0</v>
      </c>
    </row>
    <row r="811" spans="1:17">
      <c r="A811" t="s">
        <v>5126</v>
      </c>
      <c r="M811" t="s">
        <v>4316</v>
      </c>
      <c r="N811">
        <v>30175</v>
      </c>
      <c r="O811">
        <v>466</v>
      </c>
      <c r="Q811" s="5">
        <v>0</v>
      </c>
    </row>
    <row r="812" spans="1:17">
      <c r="A812" t="s">
        <v>5127</v>
      </c>
      <c r="M812" t="s">
        <v>4316</v>
      </c>
      <c r="N812">
        <v>30176</v>
      </c>
      <c r="O812">
        <v>466</v>
      </c>
      <c r="Q812" s="5">
        <v>0</v>
      </c>
    </row>
    <row r="813" spans="1:17">
      <c r="A813" t="s">
        <v>5128</v>
      </c>
      <c r="M813" t="s">
        <v>4316</v>
      </c>
      <c r="N813">
        <v>30176</v>
      </c>
      <c r="O813">
        <v>466</v>
      </c>
      <c r="Q813" s="5">
        <v>0</v>
      </c>
    </row>
    <row r="814" spans="1:17">
      <c r="A814" t="s">
        <v>5129</v>
      </c>
      <c r="M814" t="s">
        <v>4316</v>
      </c>
      <c r="N814">
        <v>30176</v>
      </c>
      <c r="O814">
        <v>466</v>
      </c>
      <c r="Q814" s="5">
        <v>0</v>
      </c>
    </row>
    <row r="815" spans="1:17">
      <c r="A815" t="s">
        <v>5130</v>
      </c>
      <c r="M815" t="s">
        <v>4316</v>
      </c>
      <c r="N815">
        <v>30178</v>
      </c>
      <c r="O815">
        <v>533</v>
      </c>
      <c r="Q815" s="5">
        <v>0</v>
      </c>
    </row>
    <row r="816" spans="1:17">
      <c r="A816" t="s">
        <v>5131</v>
      </c>
      <c r="M816" t="s">
        <v>4316</v>
      </c>
      <c r="N816">
        <v>30184</v>
      </c>
      <c r="O816">
        <v>666</v>
      </c>
      <c r="Q816" s="5">
        <v>0</v>
      </c>
    </row>
    <row r="817" spans="1:17">
      <c r="A817" t="s">
        <v>5132</v>
      </c>
      <c r="M817" t="s">
        <v>4316</v>
      </c>
      <c r="N817">
        <v>30184</v>
      </c>
      <c r="O817">
        <v>666</v>
      </c>
      <c r="Q817" s="5">
        <v>0</v>
      </c>
    </row>
    <row r="818" spans="1:17">
      <c r="A818" t="s">
        <v>5133</v>
      </c>
      <c r="M818" t="s">
        <v>4316</v>
      </c>
      <c r="N818">
        <v>30184</v>
      </c>
      <c r="O818">
        <v>666</v>
      </c>
      <c r="Q818" s="5">
        <v>0</v>
      </c>
    </row>
    <row r="819" spans="1:17">
      <c r="A819" t="s">
        <v>5134</v>
      </c>
      <c r="M819" t="s">
        <v>4316</v>
      </c>
      <c r="N819">
        <v>30184</v>
      </c>
      <c r="O819">
        <v>666</v>
      </c>
      <c r="Q819" s="5">
        <v>0</v>
      </c>
    </row>
    <row r="820" spans="1:17">
      <c r="A820" t="s">
        <v>5135</v>
      </c>
      <c r="M820" t="s">
        <v>4316</v>
      </c>
      <c r="N820">
        <v>30184</v>
      </c>
      <c r="O820">
        <v>666</v>
      </c>
      <c r="Q820" s="5">
        <v>0</v>
      </c>
    </row>
    <row r="821" spans="1:17">
      <c r="A821" t="s">
        <v>5136</v>
      </c>
      <c r="M821" t="s">
        <v>4316</v>
      </c>
      <c r="N821">
        <v>30184</v>
      </c>
      <c r="O821">
        <v>666</v>
      </c>
      <c r="Q821" s="5">
        <v>0</v>
      </c>
    </row>
    <row r="822" spans="1:17">
      <c r="A822" t="s">
        <v>5137</v>
      </c>
      <c r="M822" t="s">
        <v>4316</v>
      </c>
      <c r="N822">
        <v>30184</v>
      </c>
      <c r="O822">
        <v>666</v>
      </c>
      <c r="Q822" s="5">
        <v>0</v>
      </c>
    </row>
    <row r="823" spans="1:17">
      <c r="A823" t="s">
        <v>5138</v>
      </c>
      <c r="M823" t="s">
        <v>4316</v>
      </c>
      <c r="N823">
        <v>30184</v>
      </c>
      <c r="O823">
        <v>666</v>
      </c>
      <c r="Q823" s="5">
        <v>0</v>
      </c>
    </row>
    <row r="824" spans="1:17">
      <c r="A824" t="s">
        <v>5139</v>
      </c>
      <c r="M824" t="s">
        <v>4316</v>
      </c>
      <c r="N824">
        <v>30184</v>
      </c>
      <c r="O824">
        <v>666</v>
      </c>
      <c r="Q824" s="5">
        <v>0</v>
      </c>
    </row>
    <row r="825" spans="1:17">
      <c r="A825" t="s">
        <v>5140</v>
      </c>
      <c r="M825" t="s">
        <v>4316</v>
      </c>
      <c r="N825">
        <v>30184</v>
      </c>
      <c r="O825">
        <v>666</v>
      </c>
      <c r="Q825" s="5">
        <v>0</v>
      </c>
    </row>
    <row r="826" spans="1:17">
      <c r="A826" t="s">
        <v>5141</v>
      </c>
      <c r="M826" t="s">
        <v>4316</v>
      </c>
      <c r="N826">
        <v>30184</v>
      </c>
      <c r="O826">
        <v>666</v>
      </c>
      <c r="Q826" s="5">
        <v>0</v>
      </c>
    </row>
    <row r="827" spans="1:17">
      <c r="A827" t="s">
        <v>5142</v>
      </c>
      <c r="M827" t="s">
        <v>4316</v>
      </c>
      <c r="N827">
        <v>30184</v>
      </c>
      <c r="O827">
        <v>666</v>
      </c>
      <c r="Q827" s="5">
        <v>0</v>
      </c>
    </row>
    <row r="828" spans="1:17">
      <c r="A828" t="s">
        <v>5143</v>
      </c>
      <c r="M828" t="s">
        <v>4316</v>
      </c>
      <c r="N828">
        <v>30184</v>
      </c>
      <c r="O828">
        <v>666</v>
      </c>
      <c r="Q828" s="5">
        <v>0</v>
      </c>
    </row>
    <row r="829" spans="1:17">
      <c r="A829" t="s">
        <v>5144</v>
      </c>
      <c r="M829" t="s">
        <v>4316</v>
      </c>
      <c r="N829">
        <v>30186</v>
      </c>
      <c r="O829" t="s">
        <v>989</v>
      </c>
      <c r="Q829" s="5">
        <v>0</v>
      </c>
    </row>
    <row r="830" spans="1:17">
      <c r="A830" t="s">
        <v>5145</v>
      </c>
      <c r="M830" t="s">
        <v>4316</v>
      </c>
      <c r="N830">
        <v>30186</v>
      </c>
      <c r="O830" t="s">
        <v>989</v>
      </c>
      <c r="Q830" s="5">
        <v>0</v>
      </c>
    </row>
    <row r="831" spans="1:17">
      <c r="A831" t="s">
        <v>5146</v>
      </c>
      <c r="M831" t="s">
        <v>4316</v>
      </c>
      <c r="N831">
        <v>30186</v>
      </c>
      <c r="O831" t="s">
        <v>989</v>
      </c>
      <c r="Q831" s="5">
        <v>0</v>
      </c>
    </row>
    <row r="832" spans="1:17">
      <c r="A832" t="s">
        <v>5147</v>
      </c>
      <c r="M832" t="s">
        <v>4316</v>
      </c>
      <c r="N832">
        <v>30186</v>
      </c>
      <c r="O832" t="s">
        <v>989</v>
      </c>
      <c r="Q832" s="5">
        <v>0</v>
      </c>
    </row>
    <row r="833" spans="1:17">
      <c r="A833" t="s">
        <v>5148</v>
      </c>
      <c r="M833" t="s">
        <v>4316</v>
      </c>
      <c r="N833">
        <v>30186</v>
      </c>
      <c r="O833" t="s">
        <v>989</v>
      </c>
      <c r="Q833" s="5">
        <v>0</v>
      </c>
    </row>
    <row r="834" spans="1:17">
      <c r="A834" t="s">
        <v>5149</v>
      </c>
      <c r="M834" t="s">
        <v>4316</v>
      </c>
      <c r="N834">
        <v>30186</v>
      </c>
      <c r="O834" t="s">
        <v>989</v>
      </c>
      <c r="Q834" s="5">
        <v>0</v>
      </c>
    </row>
    <row r="835" spans="1:17">
      <c r="A835" t="s">
        <v>5150</v>
      </c>
      <c r="M835" t="s">
        <v>4316</v>
      </c>
      <c r="N835">
        <v>30186</v>
      </c>
      <c r="O835" t="s">
        <v>989</v>
      </c>
      <c r="Q835" s="5">
        <v>0</v>
      </c>
    </row>
    <row r="836" spans="1:17">
      <c r="A836" t="s">
        <v>5151</v>
      </c>
      <c r="M836" t="s">
        <v>4316</v>
      </c>
      <c r="N836">
        <v>30186</v>
      </c>
      <c r="O836" t="s">
        <v>989</v>
      </c>
      <c r="Q836" s="5">
        <v>0</v>
      </c>
    </row>
    <row r="837" spans="1:17">
      <c r="A837" t="s">
        <v>5152</v>
      </c>
      <c r="M837" t="s">
        <v>4316</v>
      </c>
      <c r="N837">
        <v>30186</v>
      </c>
      <c r="O837" t="s">
        <v>989</v>
      </c>
      <c r="Q837" s="5">
        <v>0</v>
      </c>
    </row>
    <row r="838" spans="1:17">
      <c r="A838" t="s">
        <v>5153</v>
      </c>
      <c r="M838" t="s">
        <v>4316</v>
      </c>
      <c r="N838">
        <v>30186</v>
      </c>
      <c r="O838" t="s">
        <v>989</v>
      </c>
      <c r="Q838" s="5">
        <v>0</v>
      </c>
    </row>
    <row r="839" spans="1:17">
      <c r="A839" t="s">
        <v>5154</v>
      </c>
      <c r="M839" t="s">
        <v>4316</v>
      </c>
      <c r="N839">
        <v>30186</v>
      </c>
      <c r="O839" t="s">
        <v>989</v>
      </c>
      <c r="Q839" s="5">
        <v>0</v>
      </c>
    </row>
    <row r="840" spans="1:17">
      <c r="A840" t="s">
        <v>5155</v>
      </c>
      <c r="M840" t="s">
        <v>4316</v>
      </c>
      <c r="N840">
        <v>30186</v>
      </c>
      <c r="O840" t="s">
        <v>989</v>
      </c>
      <c r="Q840" s="5">
        <v>0</v>
      </c>
    </row>
    <row r="841" spans="1:17">
      <c r="A841" t="s">
        <v>5156</v>
      </c>
      <c r="M841" t="s">
        <v>4316</v>
      </c>
      <c r="N841">
        <v>30187</v>
      </c>
      <c r="O841">
        <v>966</v>
      </c>
      <c r="Q841" s="5">
        <v>0</v>
      </c>
    </row>
    <row r="842" spans="1:17">
      <c r="A842" t="s">
        <v>5157</v>
      </c>
      <c r="M842" t="s">
        <v>4316</v>
      </c>
      <c r="N842">
        <v>30188</v>
      </c>
      <c r="O842" t="s">
        <v>1279</v>
      </c>
      <c r="Q842" s="5">
        <v>0</v>
      </c>
    </row>
    <row r="843" spans="1:17">
      <c r="A843" t="s">
        <v>5158</v>
      </c>
      <c r="M843" t="s">
        <v>4316</v>
      </c>
      <c r="N843">
        <v>30190</v>
      </c>
      <c r="O843">
        <v>533</v>
      </c>
      <c r="Q843" s="5">
        <v>0</v>
      </c>
    </row>
    <row r="844" spans="1:17">
      <c r="A844" t="s">
        <v>5159</v>
      </c>
      <c r="M844" t="s">
        <v>4316</v>
      </c>
      <c r="N844">
        <v>30190</v>
      </c>
      <c r="O844">
        <v>533</v>
      </c>
      <c r="Q844" s="5">
        <v>0</v>
      </c>
    </row>
    <row r="845" spans="1:17">
      <c r="A845" t="s">
        <v>5160</v>
      </c>
      <c r="M845" t="s">
        <v>4316</v>
      </c>
      <c r="N845">
        <v>30190</v>
      </c>
      <c r="O845">
        <v>533</v>
      </c>
      <c r="Q845" s="5">
        <v>0</v>
      </c>
    </row>
    <row r="846" spans="1:17">
      <c r="A846" t="s">
        <v>5161</v>
      </c>
      <c r="M846" t="s">
        <v>4316</v>
      </c>
      <c r="N846">
        <v>30190</v>
      </c>
      <c r="O846">
        <v>533</v>
      </c>
      <c r="Q846" s="5">
        <v>0</v>
      </c>
    </row>
    <row r="847" spans="1:17">
      <c r="A847" t="s">
        <v>5162</v>
      </c>
      <c r="M847" t="s">
        <v>4316</v>
      </c>
      <c r="N847">
        <v>30190</v>
      </c>
      <c r="O847">
        <v>533</v>
      </c>
      <c r="Q847" s="5">
        <v>0</v>
      </c>
    </row>
    <row r="848" spans="1:17">
      <c r="A848" t="s">
        <v>5163</v>
      </c>
      <c r="M848" t="s">
        <v>4316</v>
      </c>
      <c r="N848">
        <v>30190</v>
      </c>
      <c r="O848">
        <v>533</v>
      </c>
      <c r="Q848" s="5">
        <v>0</v>
      </c>
    </row>
    <row r="849" spans="1:17">
      <c r="A849" t="s">
        <v>5164</v>
      </c>
      <c r="M849" t="s">
        <v>4316</v>
      </c>
      <c r="N849">
        <v>30190</v>
      </c>
      <c r="O849">
        <v>533</v>
      </c>
      <c r="Q849" s="5">
        <v>0</v>
      </c>
    </row>
    <row r="850" spans="1:17">
      <c r="A850" t="s">
        <v>5165</v>
      </c>
      <c r="M850" t="s">
        <v>4316</v>
      </c>
      <c r="N850">
        <v>30190</v>
      </c>
      <c r="O850">
        <v>533</v>
      </c>
      <c r="Q850" s="5">
        <v>0</v>
      </c>
    </row>
    <row r="851" spans="1:17">
      <c r="A851" t="s">
        <v>5166</v>
      </c>
      <c r="M851" t="s">
        <v>4316</v>
      </c>
      <c r="N851">
        <v>30190</v>
      </c>
      <c r="O851">
        <v>533</v>
      </c>
      <c r="Q851" s="5">
        <v>0</v>
      </c>
    </row>
    <row r="852" spans="1:17">
      <c r="A852" t="s">
        <v>5167</v>
      </c>
      <c r="M852" t="s">
        <v>4316</v>
      </c>
      <c r="N852">
        <v>30190</v>
      </c>
      <c r="O852">
        <v>533</v>
      </c>
      <c r="Q852" s="5">
        <v>0</v>
      </c>
    </row>
    <row r="853" spans="1:17">
      <c r="A853" t="s">
        <v>5168</v>
      </c>
      <c r="M853" t="s">
        <v>4316</v>
      </c>
      <c r="N853">
        <v>30190</v>
      </c>
      <c r="O853">
        <v>533</v>
      </c>
      <c r="Q853" s="5">
        <v>0</v>
      </c>
    </row>
    <row r="854" spans="1:17">
      <c r="A854" t="s">
        <v>5169</v>
      </c>
      <c r="M854" t="s">
        <v>4316</v>
      </c>
      <c r="N854">
        <v>30190</v>
      </c>
      <c r="O854">
        <v>533</v>
      </c>
      <c r="Q854" s="5">
        <v>0</v>
      </c>
    </row>
    <row r="855" spans="1:17">
      <c r="A855" t="s">
        <v>5170</v>
      </c>
      <c r="M855" t="s">
        <v>4316</v>
      </c>
      <c r="N855">
        <v>30190</v>
      </c>
      <c r="O855">
        <v>533</v>
      </c>
      <c r="Q855" s="5">
        <v>0</v>
      </c>
    </row>
    <row r="856" spans="1:17">
      <c r="A856" t="s">
        <v>5171</v>
      </c>
      <c r="M856" t="s">
        <v>4316</v>
      </c>
      <c r="N856">
        <v>30191</v>
      </c>
      <c r="O856" t="s">
        <v>1577</v>
      </c>
      <c r="Q856" s="5">
        <v>0</v>
      </c>
    </row>
    <row r="857" spans="1:17">
      <c r="A857" t="s">
        <v>5172</v>
      </c>
      <c r="M857" t="s">
        <v>4316</v>
      </c>
      <c r="N857">
        <v>30191</v>
      </c>
      <c r="O857" t="s">
        <v>1577</v>
      </c>
      <c r="Q857" s="5">
        <v>0</v>
      </c>
    </row>
    <row r="858" spans="1:17">
      <c r="A858" t="s">
        <v>5173</v>
      </c>
      <c r="M858" t="s">
        <v>4316</v>
      </c>
      <c r="N858">
        <v>30192</v>
      </c>
      <c r="O858">
        <v>200</v>
      </c>
      <c r="Q858" s="5">
        <v>0</v>
      </c>
    </row>
    <row r="859" spans="1:17">
      <c r="A859" t="s">
        <v>5174</v>
      </c>
      <c r="M859" t="s">
        <v>4316</v>
      </c>
      <c r="N859">
        <v>30193</v>
      </c>
      <c r="O859">
        <v>400</v>
      </c>
      <c r="Q859" s="5">
        <v>0</v>
      </c>
    </row>
    <row r="860" spans="1:17">
      <c r="A860" t="s">
        <v>5175</v>
      </c>
      <c r="M860" t="s">
        <v>4316</v>
      </c>
      <c r="N860">
        <v>30194</v>
      </c>
      <c r="O860">
        <v>500</v>
      </c>
      <c r="Q860" s="5">
        <v>0</v>
      </c>
    </row>
    <row r="861" spans="1:17">
      <c r="A861" t="s">
        <v>5176</v>
      </c>
      <c r="M861" t="s">
        <v>4316</v>
      </c>
      <c r="N861">
        <v>30198</v>
      </c>
      <c r="O861" t="s">
        <v>989</v>
      </c>
      <c r="Q861" s="5">
        <v>0</v>
      </c>
    </row>
    <row r="862" spans="1:17">
      <c r="A862" t="s">
        <v>5177</v>
      </c>
      <c r="M862" t="s">
        <v>4316</v>
      </c>
      <c r="N862">
        <v>30199</v>
      </c>
      <c r="O862" t="s">
        <v>989</v>
      </c>
      <c r="Q862" s="5">
        <v>0</v>
      </c>
    </row>
    <row r="863" spans="1:17">
      <c r="A863" t="s">
        <v>5178</v>
      </c>
      <c r="M863" t="s">
        <v>4316</v>
      </c>
      <c r="N863">
        <v>30201</v>
      </c>
      <c r="O863">
        <v>500</v>
      </c>
      <c r="Q863" s="5">
        <v>0</v>
      </c>
    </row>
    <row r="864" spans="1:17">
      <c r="A864" t="s">
        <v>5179</v>
      </c>
      <c r="M864" t="s">
        <v>4316</v>
      </c>
      <c r="N864">
        <v>30201</v>
      </c>
      <c r="O864">
        <v>500</v>
      </c>
      <c r="Q864" s="5">
        <v>0</v>
      </c>
    </row>
    <row r="865" spans="1:17">
      <c r="A865" t="s">
        <v>5180</v>
      </c>
      <c r="M865" t="s">
        <v>4316</v>
      </c>
      <c r="N865">
        <v>30201</v>
      </c>
      <c r="O865">
        <v>500</v>
      </c>
      <c r="Q865" s="5">
        <v>0</v>
      </c>
    </row>
    <row r="866" spans="1:17">
      <c r="A866" t="s">
        <v>5181</v>
      </c>
      <c r="M866" t="s">
        <v>4316</v>
      </c>
      <c r="N866">
        <v>30201</v>
      </c>
      <c r="O866">
        <v>500</v>
      </c>
      <c r="Q866" s="5">
        <v>0</v>
      </c>
    </row>
    <row r="867" spans="1:17">
      <c r="A867" t="s">
        <v>5182</v>
      </c>
      <c r="M867" t="s">
        <v>4316</v>
      </c>
      <c r="N867">
        <v>30201</v>
      </c>
      <c r="O867">
        <v>500</v>
      </c>
      <c r="Q867" s="5">
        <v>0</v>
      </c>
    </row>
    <row r="868" spans="1:17">
      <c r="A868" t="s">
        <v>5183</v>
      </c>
      <c r="M868" t="s">
        <v>4316</v>
      </c>
      <c r="N868">
        <v>30201</v>
      </c>
      <c r="O868">
        <v>500</v>
      </c>
      <c r="Q868" s="5">
        <v>0</v>
      </c>
    </row>
    <row r="869" spans="1:17">
      <c r="A869" t="s">
        <v>5184</v>
      </c>
      <c r="M869" t="s">
        <v>4316</v>
      </c>
      <c r="N869">
        <v>30201</v>
      </c>
      <c r="O869">
        <v>500</v>
      </c>
      <c r="Q869" s="5">
        <v>0</v>
      </c>
    </row>
    <row r="870" spans="1:17">
      <c r="A870" t="s">
        <v>5185</v>
      </c>
      <c r="M870" t="s">
        <v>4316</v>
      </c>
      <c r="N870">
        <v>30201</v>
      </c>
      <c r="O870">
        <v>500</v>
      </c>
      <c r="Q870" s="5">
        <v>0</v>
      </c>
    </row>
    <row r="871" spans="1:17">
      <c r="A871" t="s">
        <v>5186</v>
      </c>
      <c r="M871" t="s">
        <v>4316</v>
      </c>
      <c r="N871">
        <v>30201</v>
      </c>
      <c r="O871">
        <v>500</v>
      </c>
      <c r="Q871" s="5">
        <v>0</v>
      </c>
    </row>
    <row r="872" spans="1:17">
      <c r="A872" t="s">
        <v>5187</v>
      </c>
      <c r="M872" t="s">
        <v>4316</v>
      </c>
      <c r="N872">
        <v>30201</v>
      </c>
      <c r="O872">
        <v>500</v>
      </c>
      <c r="Q872" s="5">
        <v>0</v>
      </c>
    </row>
    <row r="873" spans="1:17">
      <c r="A873" t="s">
        <v>5188</v>
      </c>
      <c r="M873" t="s">
        <v>4316</v>
      </c>
      <c r="N873">
        <v>30201</v>
      </c>
      <c r="O873">
        <v>500</v>
      </c>
      <c r="Q873" s="5">
        <v>0</v>
      </c>
    </row>
    <row r="874" spans="1:17">
      <c r="A874" t="s">
        <v>5189</v>
      </c>
      <c r="M874" t="s">
        <v>4316</v>
      </c>
      <c r="N874">
        <v>30201</v>
      </c>
      <c r="O874">
        <v>500</v>
      </c>
      <c r="Q874" s="5">
        <v>0</v>
      </c>
    </row>
    <row r="875" spans="1:17">
      <c r="A875" t="s">
        <v>5190</v>
      </c>
      <c r="M875" t="s">
        <v>4316</v>
      </c>
      <c r="N875">
        <v>30201</v>
      </c>
      <c r="O875">
        <v>500</v>
      </c>
      <c r="Q875" s="5">
        <v>0</v>
      </c>
    </row>
    <row r="876" spans="1:17">
      <c r="A876" t="s">
        <v>5191</v>
      </c>
      <c r="M876" t="s">
        <v>4316</v>
      </c>
      <c r="N876">
        <v>30201</v>
      </c>
      <c r="O876">
        <v>500</v>
      </c>
      <c r="Q876" s="5">
        <v>0</v>
      </c>
    </row>
    <row r="877" spans="1:17">
      <c r="A877" t="s">
        <v>5192</v>
      </c>
      <c r="M877" t="s">
        <v>4316</v>
      </c>
      <c r="N877">
        <v>30201</v>
      </c>
      <c r="O877">
        <v>500</v>
      </c>
      <c r="Q877" s="5">
        <v>0</v>
      </c>
    </row>
    <row r="878" spans="1:17">
      <c r="A878" t="s">
        <v>5193</v>
      </c>
      <c r="M878" t="s">
        <v>4316</v>
      </c>
      <c r="N878">
        <v>30201</v>
      </c>
      <c r="O878">
        <v>500</v>
      </c>
      <c r="Q878" s="5">
        <v>0</v>
      </c>
    </row>
    <row r="879" spans="1:17">
      <c r="A879" t="s">
        <v>5194</v>
      </c>
      <c r="M879" t="s">
        <v>4316</v>
      </c>
      <c r="N879">
        <v>30201</v>
      </c>
      <c r="O879">
        <v>500</v>
      </c>
      <c r="Q879" s="5">
        <v>0</v>
      </c>
    </row>
    <row r="880" spans="1:17">
      <c r="A880" t="s">
        <v>5195</v>
      </c>
      <c r="M880" t="s">
        <v>4316</v>
      </c>
      <c r="N880">
        <v>30201</v>
      </c>
      <c r="O880">
        <v>500</v>
      </c>
      <c r="Q880" s="5">
        <v>0</v>
      </c>
    </row>
    <row r="881" spans="1:17">
      <c r="A881" t="s">
        <v>5196</v>
      </c>
      <c r="M881" t="s">
        <v>4316</v>
      </c>
      <c r="N881">
        <v>30201</v>
      </c>
      <c r="O881">
        <v>500</v>
      </c>
      <c r="Q881" s="5">
        <v>0</v>
      </c>
    </row>
    <row r="882" spans="1:17">
      <c r="A882" t="s">
        <v>5197</v>
      </c>
      <c r="M882" t="s">
        <v>4316</v>
      </c>
      <c r="N882">
        <v>30201</v>
      </c>
      <c r="O882">
        <v>500</v>
      </c>
      <c r="Q882" s="5">
        <v>0</v>
      </c>
    </row>
    <row r="883" spans="1:17">
      <c r="A883" t="s">
        <v>5198</v>
      </c>
      <c r="M883" t="s">
        <v>4316</v>
      </c>
      <c r="N883">
        <v>30201</v>
      </c>
      <c r="O883">
        <v>500</v>
      </c>
      <c r="Q883" s="5">
        <v>0</v>
      </c>
    </row>
    <row r="884" spans="1:17">
      <c r="A884" t="s">
        <v>5199</v>
      </c>
      <c r="M884" t="s">
        <v>4316</v>
      </c>
      <c r="N884">
        <v>30202</v>
      </c>
      <c r="O884">
        <v>600</v>
      </c>
      <c r="Q884" s="5">
        <v>0</v>
      </c>
    </row>
    <row r="885" spans="1:17">
      <c r="A885" t="s">
        <v>5200</v>
      </c>
      <c r="M885" t="s">
        <v>4316</v>
      </c>
      <c r="N885">
        <v>30202</v>
      </c>
      <c r="O885">
        <v>600</v>
      </c>
      <c r="Q885" s="5">
        <v>0</v>
      </c>
    </row>
    <row r="886" spans="1:17">
      <c r="A886" t="s">
        <v>5201</v>
      </c>
      <c r="M886" t="s">
        <v>4316</v>
      </c>
      <c r="N886">
        <v>30202</v>
      </c>
      <c r="O886">
        <v>600</v>
      </c>
      <c r="Q886" s="5">
        <v>0</v>
      </c>
    </row>
    <row r="887" spans="1:17">
      <c r="A887" t="s">
        <v>5202</v>
      </c>
      <c r="M887" t="s">
        <v>4316</v>
      </c>
      <c r="N887">
        <v>30202</v>
      </c>
      <c r="O887">
        <v>600</v>
      </c>
      <c r="Q887" s="5">
        <v>0</v>
      </c>
    </row>
    <row r="888" spans="1:17">
      <c r="A888" t="s">
        <v>5203</v>
      </c>
      <c r="M888" t="s">
        <v>4316</v>
      </c>
      <c r="N888">
        <v>30202</v>
      </c>
      <c r="O888">
        <v>600</v>
      </c>
      <c r="Q888" s="5">
        <v>0</v>
      </c>
    </row>
    <row r="889" spans="1:17">
      <c r="A889" t="s">
        <v>5204</v>
      </c>
      <c r="M889" t="s">
        <v>4316</v>
      </c>
      <c r="N889">
        <v>30202</v>
      </c>
      <c r="O889">
        <v>600</v>
      </c>
      <c r="Q889" s="5">
        <v>0</v>
      </c>
    </row>
    <row r="890" spans="1:17">
      <c r="A890" t="s">
        <v>5205</v>
      </c>
      <c r="M890" t="s">
        <v>4316</v>
      </c>
      <c r="N890">
        <v>30202</v>
      </c>
      <c r="O890">
        <v>600</v>
      </c>
      <c r="Q890" s="5">
        <v>0</v>
      </c>
    </row>
    <row r="891" spans="1:17">
      <c r="A891" t="s">
        <v>5206</v>
      </c>
      <c r="M891" t="s">
        <v>4316</v>
      </c>
      <c r="N891">
        <v>30202</v>
      </c>
      <c r="O891">
        <v>600</v>
      </c>
      <c r="Q891" s="5">
        <v>0</v>
      </c>
    </row>
    <row r="892" spans="1:17">
      <c r="A892" t="s">
        <v>5207</v>
      </c>
      <c r="M892" t="s">
        <v>4316</v>
      </c>
      <c r="N892">
        <v>30202</v>
      </c>
      <c r="O892">
        <v>600</v>
      </c>
      <c r="Q892" s="5">
        <v>0</v>
      </c>
    </row>
    <row r="893" spans="1:17">
      <c r="A893" t="s">
        <v>5208</v>
      </c>
      <c r="M893" t="s">
        <v>4316</v>
      </c>
      <c r="N893">
        <v>30202</v>
      </c>
      <c r="O893">
        <v>600</v>
      </c>
      <c r="Q893" s="5">
        <v>0</v>
      </c>
    </row>
    <row r="894" spans="1:17">
      <c r="A894" t="s">
        <v>5209</v>
      </c>
      <c r="M894" t="s">
        <v>4316</v>
      </c>
      <c r="N894">
        <v>30202</v>
      </c>
      <c r="O894">
        <v>600</v>
      </c>
      <c r="Q894" s="5">
        <v>0</v>
      </c>
    </row>
    <row r="895" spans="1:17">
      <c r="A895" t="s">
        <v>5210</v>
      </c>
      <c r="M895" t="s">
        <v>4316</v>
      </c>
      <c r="N895">
        <v>30202</v>
      </c>
      <c r="O895">
        <v>600</v>
      </c>
      <c r="Q895" s="5">
        <v>0</v>
      </c>
    </row>
    <row r="896" spans="1:17">
      <c r="A896" t="s">
        <v>5211</v>
      </c>
      <c r="M896" t="s">
        <v>4316</v>
      </c>
      <c r="N896">
        <v>30203</v>
      </c>
      <c r="O896" t="s">
        <v>937</v>
      </c>
      <c r="Q896" s="5">
        <v>0</v>
      </c>
    </row>
    <row r="897" spans="1:17">
      <c r="A897" t="s">
        <v>5212</v>
      </c>
      <c r="M897" t="s">
        <v>4316</v>
      </c>
      <c r="N897">
        <v>30203</v>
      </c>
      <c r="O897" t="s">
        <v>937</v>
      </c>
      <c r="Q897" s="5">
        <v>0</v>
      </c>
    </row>
    <row r="898" spans="1:17">
      <c r="A898" t="s">
        <v>5213</v>
      </c>
      <c r="M898" t="s">
        <v>4316</v>
      </c>
      <c r="N898">
        <v>30203</v>
      </c>
      <c r="O898" t="s">
        <v>937</v>
      </c>
      <c r="Q898" s="5">
        <v>0</v>
      </c>
    </row>
    <row r="899" spans="1:17">
      <c r="A899" t="s">
        <v>5214</v>
      </c>
      <c r="M899" t="s">
        <v>4316</v>
      </c>
      <c r="N899">
        <v>30203</v>
      </c>
      <c r="O899" t="s">
        <v>937</v>
      </c>
      <c r="Q899" s="5">
        <v>0</v>
      </c>
    </row>
    <row r="900" spans="1:17">
      <c r="A900" t="s">
        <v>5215</v>
      </c>
      <c r="M900" t="s">
        <v>4316</v>
      </c>
      <c r="N900">
        <v>30203</v>
      </c>
      <c r="O900" t="s">
        <v>937</v>
      </c>
      <c r="Q900" s="5">
        <v>0</v>
      </c>
    </row>
    <row r="901" spans="1:17">
      <c r="A901" t="s">
        <v>5216</v>
      </c>
      <c r="M901" t="s">
        <v>4316</v>
      </c>
      <c r="N901">
        <v>30203</v>
      </c>
      <c r="O901" t="s">
        <v>937</v>
      </c>
      <c r="Q901" s="5">
        <v>0</v>
      </c>
    </row>
    <row r="902" spans="1:17">
      <c r="A902" t="s">
        <v>5217</v>
      </c>
      <c r="M902" t="s">
        <v>4316</v>
      </c>
      <c r="N902">
        <v>30203</v>
      </c>
      <c r="O902" t="s">
        <v>937</v>
      </c>
      <c r="Q902" s="5">
        <v>0</v>
      </c>
    </row>
    <row r="903" spans="1:17">
      <c r="A903" t="s">
        <v>5218</v>
      </c>
      <c r="M903" t="s">
        <v>4316</v>
      </c>
      <c r="N903">
        <v>30203</v>
      </c>
      <c r="O903" t="s">
        <v>937</v>
      </c>
      <c r="Q903" s="5">
        <v>0</v>
      </c>
    </row>
    <row r="904" spans="1:17">
      <c r="A904" t="s">
        <v>5219</v>
      </c>
      <c r="M904" t="s">
        <v>4316</v>
      </c>
      <c r="N904">
        <v>30203</v>
      </c>
      <c r="O904" t="s">
        <v>937</v>
      </c>
      <c r="Q904" s="5">
        <v>0</v>
      </c>
    </row>
    <row r="905" spans="1:17">
      <c r="A905" t="s">
        <v>5220</v>
      </c>
      <c r="M905" t="s">
        <v>4316</v>
      </c>
      <c r="N905">
        <v>30203</v>
      </c>
      <c r="O905" t="s">
        <v>937</v>
      </c>
      <c r="Q905" s="5">
        <v>0</v>
      </c>
    </row>
    <row r="906" spans="1:17">
      <c r="A906" t="s">
        <v>5221</v>
      </c>
      <c r="M906" t="s">
        <v>4316</v>
      </c>
      <c r="N906">
        <v>30203</v>
      </c>
      <c r="O906" t="s">
        <v>937</v>
      </c>
      <c r="Q906" s="5">
        <v>0</v>
      </c>
    </row>
    <row r="907" spans="1:17">
      <c r="A907" t="s">
        <v>5222</v>
      </c>
      <c r="M907" t="s">
        <v>4316</v>
      </c>
      <c r="N907">
        <v>30203</v>
      </c>
      <c r="O907" t="s">
        <v>937</v>
      </c>
      <c r="Q907" s="5">
        <v>0</v>
      </c>
    </row>
    <row r="908" spans="1:17">
      <c r="A908" t="s">
        <v>5223</v>
      </c>
      <c r="M908" t="s">
        <v>4316</v>
      </c>
      <c r="N908">
        <v>30203</v>
      </c>
      <c r="O908" t="s">
        <v>937</v>
      </c>
      <c r="Q908" s="5">
        <v>0</v>
      </c>
    </row>
    <row r="909" spans="1:17">
      <c r="A909" t="s">
        <v>5224</v>
      </c>
      <c r="M909" t="s">
        <v>4316</v>
      </c>
      <c r="N909">
        <v>30203</v>
      </c>
      <c r="O909" t="s">
        <v>937</v>
      </c>
      <c r="Q909" s="5">
        <v>0</v>
      </c>
    </row>
    <row r="910" spans="1:17">
      <c r="A910" t="s">
        <v>5225</v>
      </c>
      <c r="M910" t="s">
        <v>4316</v>
      </c>
      <c r="N910">
        <v>30203</v>
      </c>
      <c r="O910" t="s">
        <v>937</v>
      </c>
      <c r="Q910" s="5">
        <v>0</v>
      </c>
    </row>
    <row r="911" spans="1:17">
      <c r="A911" t="s">
        <v>5226</v>
      </c>
      <c r="M911" t="s">
        <v>4316</v>
      </c>
      <c r="N911">
        <v>30203</v>
      </c>
      <c r="O911" t="s">
        <v>937</v>
      </c>
      <c r="Q911" s="5">
        <v>0</v>
      </c>
    </row>
    <row r="912" spans="1:17">
      <c r="A912" t="s">
        <v>5227</v>
      </c>
      <c r="M912" t="s">
        <v>4316</v>
      </c>
      <c r="N912">
        <v>30203</v>
      </c>
      <c r="O912" t="s">
        <v>937</v>
      </c>
      <c r="Q912" s="5">
        <v>0</v>
      </c>
    </row>
    <row r="913" spans="1:17">
      <c r="A913" t="s">
        <v>5228</v>
      </c>
      <c r="M913" t="s">
        <v>4316</v>
      </c>
      <c r="N913">
        <v>30203</v>
      </c>
      <c r="O913" t="s">
        <v>937</v>
      </c>
      <c r="Q913" s="5">
        <v>0</v>
      </c>
    </row>
    <row r="914" spans="1:17">
      <c r="A914" t="s">
        <v>5229</v>
      </c>
      <c r="M914" t="s">
        <v>4316</v>
      </c>
      <c r="N914">
        <v>30203</v>
      </c>
      <c r="O914" t="s">
        <v>937</v>
      </c>
      <c r="Q914" s="5">
        <v>0</v>
      </c>
    </row>
    <row r="915" spans="1:17">
      <c r="A915" t="s">
        <v>5230</v>
      </c>
      <c r="M915" t="s">
        <v>4316</v>
      </c>
      <c r="N915">
        <v>30203</v>
      </c>
      <c r="O915" t="s">
        <v>937</v>
      </c>
      <c r="Q915" s="46">
        <v>0</v>
      </c>
    </row>
    <row r="916" spans="1:17">
      <c r="A916" t="s">
        <v>5231</v>
      </c>
      <c r="M916" t="s">
        <v>4316</v>
      </c>
      <c r="N916">
        <v>30203</v>
      </c>
      <c r="O916" t="s">
        <v>937</v>
      </c>
      <c r="Q916" s="5">
        <v>0</v>
      </c>
    </row>
    <row r="917" spans="1:17">
      <c r="A917" t="s">
        <v>5232</v>
      </c>
      <c r="M917" t="s">
        <v>4316</v>
      </c>
      <c r="N917">
        <v>30204</v>
      </c>
      <c r="O917">
        <v>200</v>
      </c>
      <c r="Q917" s="20">
        <v>0</v>
      </c>
    </row>
    <row r="918" spans="1:17">
      <c r="A918" t="s">
        <v>5233</v>
      </c>
      <c r="M918" t="s">
        <v>4316</v>
      </c>
      <c r="N918">
        <v>30204</v>
      </c>
      <c r="O918">
        <v>200</v>
      </c>
      <c r="Q918" s="5">
        <v>0</v>
      </c>
    </row>
    <row r="919" spans="1:17">
      <c r="A919" t="s">
        <v>5234</v>
      </c>
      <c r="M919" t="s">
        <v>4316</v>
      </c>
      <c r="N919">
        <v>30204</v>
      </c>
      <c r="O919">
        <v>200</v>
      </c>
      <c r="Q919" s="46">
        <v>0</v>
      </c>
    </row>
    <row r="920" spans="1:17">
      <c r="A920" t="s">
        <v>5235</v>
      </c>
      <c r="M920" t="s">
        <v>4316</v>
      </c>
      <c r="N920">
        <v>30204</v>
      </c>
      <c r="O920">
        <v>200</v>
      </c>
      <c r="Q920" s="5">
        <v>0</v>
      </c>
    </row>
    <row r="921" spans="1:17">
      <c r="A921" t="s">
        <v>5236</v>
      </c>
      <c r="M921" t="s">
        <v>4316</v>
      </c>
      <c r="N921">
        <v>30204</v>
      </c>
      <c r="O921">
        <v>200</v>
      </c>
      <c r="Q921" s="5">
        <v>130003</v>
      </c>
    </row>
    <row r="922" spans="1:17">
      <c r="A922" t="s">
        <v>5237</v>
      </c>
      <c r="M922" t="s">
        <v>4316</v>
      </c>
      <c r="N922">
        <v>30204</v>
      </c>
      <c r="O922">
        <v>200</v>
      </c>
      <c r="Q922" s="5">
        <v>0</v>
      </c>
    </row>
    <row r="923" spans="1:17">
      <c r="A923" t="s">
        <v>5238</v>
      </c>
      <c r="M923" t="s">
        <v>4316</v>
      </c>
      <c r="N923">
        <v>30204</v>
      </c>
      <c r="O923">
        <v>200</v>
      </c>
      <c r="Q923" s="5">
        <v>0</v>
      </c>
    </row>
    <row r="924" spans="1:17">
      <c r="A924" t="s">
        <v>5239</v>
      </c>
      <c r="M924" t="s">
        <v>4316</v>
      </c>
      <c r="N924">
        <v>30204</v>
      </c>
      <c r="O924">
        <v>200</v>
      </c>
      <c r="Q924" s="5">
        <v>0</v>
      </c>
    </row>
    <row r="925" spans="1:17">
      <c r="A925" t="s">
        <v>5240</v>
      </c>
      <c r="M925" t="s">
        <v>4316</v>
      </c>
      <c r="N925">
        <v>30204</v>
      </c>
      <c r="O925">
        <v>200</v>
      </c>
      <c r="Q925" s="5">
        <v>0</v>
      </c>
    </row>
    <row r="926" spans="1:17">
      <c r="A926" t="s">
        <v>5241</v>
      </c>
      <c r="M926" t="s">
        <v>4316</v>
      </c>
      <c r="N926">
        <v>30204</v>
      </c>
      <c r="O926">
        <v>200</v>
      </c>
      <c r="Q926" s="5">
        <v>0</v>
      </c>
    </row>
    <row r="927" spans="1:17">
      <c r="A927" t="s">
        <v>5242</v>
      </c>
      <c r="M927" t="s">
        <v>4316</v>
      </c>
      <c r="N927">
        <v>30204</v>
      </c>
      <c r="O927">
        <v>200</v>
      </c>
      <c r="Q927" s="5">
        <v>0</v>
      </c>
    </row>
    <row r="928" spans="1:17">
      <c r="A928" t="s">
        <v>5243</v>
      </c>
      <c r="M928" t="s">
        <v>4316</v>
      </c>
      <c r="N928">
        <v>30204</v>
      </c>
      <c r="O928">
        <v>200</v>
      </c>
      <c r="Q928" s="46">
        <v>0</v>
      </c>
    </row>
    <row r="929" spans="1:17">
      <c r="A929" t="s">
        <v>5244</v>
      </c>
      <c r="M929" t="s">
        <v>4316</v>
      </c>
      <c r="N929">
        <v>30204</v>
      </c>
      <c r="O929">
        <v>200</v>
      </c>
      <c r="Q929" s="5">
        <v>0</v>
      </c>
    </row>
    <row r="930" spans="1:17">
      <c r="A930" t="s">
        <v>5245</v>
      </c>
      <c r="M930" t="s">
        <v>4316</v>
      </c>
      <c r="N930">
        <v>30204</v>
      </c>
      <c r="O930">
        <v>200</v>
      </c>
      <c r="Q930" s="5">
        <v>0</v>
      </c>
    </row>
    <row r="931" spans="1:17">
      <c r="A931" t="s">
        <v>5246</v>
      </c>
      <c r="M931" t="s">
        <v>4316</v>
      </c>
      <c r="N931">
        <v>30205</v>
      </c>
      <c r="O931">
        <v>733</v>
      </c>
      <c r="Q931" s="5">
        <v>0</v>
      </c>
    </row>
    <row r="932" spans="1:17">
      <c r="A932" t="s">
        <v>5247</v>
      </c>
      <c r="M932" t="s">
        <v>4316</v>
      </c>
      <c r="N932">
        <v>30205</v>
      </c>
      <c r="O932">
        <v>733</v>
      </c>
      <c r="Q932" s="5">
        <v>0</v>
      </c>
    </row>
    <row r="933" spans="1:17">
      <c r="A933" t="s">
        <v>5248</v>
      </c>
      <c r="M933" t="s">
        <v>4316</v>
      </c>
      <c r="N933">
        <v>30205</v>
      </c>
      <c r="O933">
        <v>733</v>
      </c>
      <c r="Q933" s="5">
        <v>0</v>
      </c>
    </row>
    <row r="934" spans="1:17">
      <c r="A934" t="s">
        <v>5249</v>
      </c>
      <c r="M934" t="s">
        <v>4316</v>
      </c>
      <c r="N934">
        <v>30205</v>
      </c>
      <c r="O934">
        <v>733</v>
      </c>
      <c r="Q934" s="5">
        <v>0</v>
      </c>
    </row>
    <row r="935" spans="1:17">
      <c r="A935" t="s">
        <v>5250</v>
      </c>
      <c r="M935" t="s">
        <v>4316</v>
      </c>
      <c r="N935">
        <v>30205</v>
      </c>
      <c r="O935">
        <v>733</v>
      </c>
      <c r="Q935" s="5">
        <v>0</v>
      </c>
    </row>
    <row r="936" spans="1:17">
      <c r="A936" t="s">
        <v>5251</v>
      </c>
      <c r="M936" t="s">
        <v>4316</v>
      </c>
      <c r="N936">
        <v>30205</v>
      </c>
      <c r="O936">
        <v>733</v>
      </c>
      <c r="Q936" s="5">
        <v>20191</v>
      </c>
    </row>
    <row r="937" spans="1:17">
      <c r="A937" t="s">
        <v>5252</v>
      </c>
      <c r="M937" t="s">
        <v>4316</v>
      </c>
      <c r="N937">
        <v>30205</v>
      </c>
      <c r="O937">
        <v>733</v>
      </c>
      <c r="Q937" s="5">
        <v>20181</v>
      </c>
    </row>
    <row r="938" spans="1:17">
      <c r="A938" t="s">
        <v>5253</v>
      </c>
      <c r="M938" t="s">
        <v>4316</v>
      </c>
      <c r="N938">
        <v>30205</v>
      </c>
      <c r="O938">
        <v>733</v>
      </c>
      <c r="Q938" s="5">
        <v>0</v>
      </c>
    </row>
    <row r="939" spans="1:17">
      <c r="A939" t="s">
        <v>5254</v>
      </c>
      <c r="M939" t="s">
        <v>4316</v>
      </c>
      <c r="N939">
        <v>30205</v>
      </c>
      <c r="O939">
        <v>733</v>
      </c>
      <c r="Q939" s="5">
        <v>0</v>
      </c>
    </row>
    <row r="940" spans="1:17">
      <c r="A940" t="s">
        <v>5255</v>
      </c>
      <c r="M940" t="s">
        <v>4316</v>
      </c>
      <c r="N940">
        <v>30205</v>
      </c>
      <c r="O940">
        <v>733</v>
      </c>
      <c r="Q940" s="5">
        <v>0</v>
      </c>
    </row>
    <row r="941" spans="1:17">
      <c r="A941" t="s">
        <v>5256</v>
      </c>
      <c r="M941" t="s">
        <v>4316</v>
      </c>
      <c r="N941">
        <v>30205</v>
      </c>
      <c r="O941">
        <v>733</v>
      </c>
      <c r="Q941" s="5">
        <v>0</v>
      </c>
    </row>
    <row r="942" spans="1:17">
      <c r="A942" t="s">
        <v>5257</v>
      </c>
      <c r="M942" t="s">
        <v>4316</v>
      </c>
      <c r="N942">
        <v>30205</v>
      </c>
      <c r="O942">
        <v>733</v>
      </c>
      <c r="Q942" s="5">
        <v>0</v>
      </c>
    </row>
    <row r="943" spans="1:17">
      <c r="A943" t="s">
        <v>5258</v>
      </c>
      <c r="M943" t="s">
        <v>4316</v>
      </c>
      <c r="N943">
        <v>30205</v>
      </c>
      <c r="O943">
        <v>733</v>
      </c>
      <c r="Q943" s="5">
        <v>0</v>
      </c>
    </row>
    <row r="944" spans="1:17">
      <c r="A944" t="s">
        <v>5259</v>
      </c>
      <c r="M944" t="s">
        <v>4316</v>
      </c>
      <c r="N944">
        <v>30205</v>
      </c>
      <c r="O944">
        <v>733</v>
      </c>
      <c r="Q944" s="5">
        <v>0</v>
      </c>
    </row>
    <row r="945" spans="1:17">
      <c r="A945" t="s">
        <v>5260</v>
      </c>
      <c r="M945" t="s">
        <v>4316</v>
      </c>
      <c r="N945">
        <v>30205</v>
      </c>
      <c r="O945">
        <v>733</v>
      </c>
      <c r="Q945" s="5">
        <v>20208</v>
      </c>
    </row>
    <row r="946" spans="1:17">
      <c r="A946" t="s">
        <v>5261</v>
      </c>
      <c r="M946" t="s">
        <v>4316</v>
      </c>
      <c r="N946">
        <v>30205</v>
      </c>
      <c r="O946">
        <v>733</v>
      </c>
      <c r="Q946" s="5">
        <v>0</v>
      </c>
    </row>
    <row r="947" spans="1:17">
      <c r="A947" t="s">
        <v>5262</v>
      </c>
      <c r="M947" t="s">
        <v>4316</v>
      </c>
      <c r="N947">
        <v>30205</v>
      </c>
      <c r="O947">
        <v>733</v>
      </c>
      <c r="Q947" s="5">
        <v>0</v>
      </c>
    </row>
    <row r="948" spans="1:17">
      <c r="A948" t="s">
        <v>5263</v>
      </c>
      <c r="M948" t="s">
        <v>4316</v>
      </c>
      <c r="N948">
        <v>30205</v>
      </c>
      <c r="O948">
        <v>733</v>
      </c>
      <c r="Q948" s="5">
        <v>0</v>
      </c>
    </row>
    <row r="949" spans="1:17">
      <c r="A949" t="s">
        <v>5264</v>
      </c>
      <c r="M949" t="s">
        <v>4316</v>
      </c>
      <c r="N949">
        <v>30205</v>
      </c>
      <c r="O949">
        <v>733</v>
      </c>
      <c r="Q949" s="5">
        <v>0</v>
      </c>
    </row>
    <row r="950" spans="1:17">
      <c r="A950" t="s">
        <v>5265</v>
      </c>
      <c r="M950" t="s">
        <v>4316</v>
      </c>
      <c r="N950">
        <v>30205</v>
      </c>
      <c r="O950">
        <v>733</v>
      </c>
      <c r="Q950" s="5">
        <v>0</v>
      </c>
    </row>
    <row r="951" spans="1:17">
      <c r="A951" t="s">
        <v>5266</v>
      </c>
      <c r="M951" t="s">
        <v>4316</v>
      </c>
      <c r="N951">
        <v>30205</v>
      </c>
      <c r="O951">
        <v>733</v>
      </c>
      <c r="Q951" s="5">
        <v>10271</v>
      </c>
    </row>
    <row r="952" spans="1:17">
      <c r="A952" t="s">
        <v>5267</v>
      </c>
      <c r="M952" t="s">
        <v>4316</v>
      </c>
      <c r="N952">
        <v>30206</v>
      </c>
      <c r="O952" t="s">
        <v>1357</v>
      </c>
      <c r="Q952" s="5">
        <v>31002</v>
      </c>
    </row>
    <row r="953" spans="1:17">
      <c r="A953" t="s">
        <v>5268</v>
      </c>
      <c r="M953" t="s">
        <v>4316</v>
      </c>
      <c r="N953">
        <v>30206</v>
      </c>
      <c r="O953" t="s">
        <v>1357</v>
      </c>
      <c r="Q953" s="5">
        <v>10319</v>
      </c>
    </row>
    <row r="954" spans="1:17">
      <c r="A954" t="s">
        <v>5269</v>
      </c>
      <c r="M954" t="s">
        <v>4316</v>
      </c>
      <c r="N954">
        <v>30206</v>
      </c>
      <c r="O954" t="s">
        <v>1357</v>
      </c>
      <c r="Q954" s="5">
        <v>0</v>
      </c>
    </row>
    <row r="955" spans="1:17">
      <c r="A955" t="s">
        <v>5270</v>
      </c>
      <c r="M955" t="s">
        <v>4316</v>
      </c>
      <c r="N955">
        <v>30206</v>
      </c>
      <c r="O955" t="s">
        <v>1357</v>
      </c>
      <c r="Q955" s="5">
        <v>50001</v>
      </c>
    </row>
    <row r="956" spans="1:17">
      <c r="A956" t="s">
        <v>5271</v>
      </c>
      <c r="M956" t="s">
        <v>4316</v>
      </c>
      <c r="N956">
        <v>30206</v>
      </c>
      <c r="O956" t="s">
        <v>1357</v>
      </c>
      <c r="Q956" s="5">
        <v>50002</v>
      </c>
    </row>
    <row r="957" spans="1:17">
      <c r="A957" t="s">
        <v>5272</v>
      </c>
      <c r="M957" t="s">
        <v>4316</v>
      </c>
      <c r="N957">
        <v>30206</v>
      </c>
      <c r="O957" t="s">
        <v>1357</v>
      </c>
      <c r="Q957" s="5">
        <v>20151</v>
      </c>
    </row>
    <row r="958" spans="1:17">
      <c r="A958" t="s">
        <v>5273</v>
      </c>
      <c r="M958" t="s">
        <v>4316</v>
      </c>
      <c r="N958">
        <v>30206</v>
      </c>
      <c r="O958" t="s">
        <v>1357</v>
      </c>
      <c r="Q958" s="5">
        <v>50003</v>
      </c>
    </row>
    <row r="959" spans="1:17">
      <c r="A959" t="s">
        <v>5274</v>
      </c>
      <c r="M959" t="s">
        <v>4316</v>
      </c>
      <c r="N959">
        <v>30206</v>
      </c>
      <c r="O959" t="s">
        <v>1357</v>
      </c>
      <c r="Q959" s="5">
        <v>0</v>
      </c>
    </row>
    <row r="960" spans="1:17">
      <c r="A960" t="s">
        <v>5275</v>
      </c>
      <c r="M960" t="s">
        <v>4316</v>
      </c>
      <c r="N960">
        <v>30206</v>
      </c>
      <c r="O960" t="s">
        <v>1357</v>
      </c>
      <c r="Q960" s="5">
        <v>50004</v>
      </c>
    </row>
    <row r="961" spans="1:17">
      <c r="A961" t="s">
        <v>5276</v>
      </c>
      <c r="M961" t="s">
        <v>4316</v>
      </c>
      <c r="N961">
        <v>30206</v>
      </c>
      <c r="O961" t="s">
        <v>1357</v>
      </c>
      <c r="Q961" s="5">
        <v>50005</v>
      </c>
    </row>
    <row r="962" spans="1:17">
      <c r="A962" t="s">
        <v>5277</v>
      </c>
      <c r="M962" t="s">
        <v>4316</v>
      </c>
      <c r="N962">
        <v>30206</v>
      </c>
      <c r="O962" t="s">
        <v>1357</v>
      </c>
      <c r="Q962" s="5">
        <v>50020</v>
      </c>
    </row>
    <row r="963" spans="1:17">
      <c r="A963" t="s">
        <v>5278</v>
      </c>
      <c r="M963" t="s">
        <v>4316</v>
      </c>
      <c r="N963">
        <v>30206</v>
      </c>
      <c r="O963" t="s">
        <v>1357</v>
      </c>
      <c r="Q963" s="5">
        <v>50007</v>
      </c>
    </row>
    <row r="964" spans="1:17">
      <c r="A964" t="s">
        <v>5279</v>
      </c>
      <c r="M964" t="s">
        <v>4316</v>
      </c>
      <c r="N964">
        <v>30206</v>
      </c>
      <c r="O964" t="s">
        <v>1357</v>
      </c>
      <c r="Q964" s="5">
        <v>50008</v>
      </c>
    </row>
    <row r="965" spans="1:17">
      <c r="A965" t="s">
        <v>5280</v>
      </c>
      <c r="M965" t="s">
        <v>4316</v>
      </c>
      <c r="N965">
        <v>30206</v>
      </c>
      <c r="O965" t="s">
        <v>1357</v>
      </c>
      <c r="Q965" s="5">
        <v>50022</v>
      </c>
    </row>
    <row r="966" spans="1:17">
      <c r="A966" t="s">
        <v>5281</v>
      </c>
      <c r="M966" t="s">
        <v>4316</v>
      </c>
      <c r="N966">
        <v>30207</v>
      </c>
      <c r="O966">
        <v>500</v>
      </c>
      <c r="Q966" s="5">
        <v>50009</v>
      </c>
    </row>
    <row r="967" spans="1:17">
      <c r="A967" t="s">
        <v>5282</v>
      </c>
      <c r="M967" t="s">
        <v>4316</v>
      </c>
      <c r="N967">
        <v>30207</v>
      </c>
      <c r="O967">
        <v>500</v>
      </c>
      <c r="Q967" s="5">
        <v>0</v>
      </c>
    </row>
    <row r="968" spans="1:17">
      <c r="A968" t="s">
        <v>5283</v>
      </c>
      <c r="M968" t="s">
        <v>4316</v>
      </c>
      <c r="N968">
        <v>30207</v>
      </c>
      <c r="O968">
        <v>500</v>
      </c>
      <c r="Q968" s="5">
        <v>20151</v>
      </c>
    </row>
    <row r="969" spans="1:17">
      <c r="A969" t="s">
        <v>5284</v>
      </c>
      <c r="M969" t="s">
        <v>4316</v>
      </c>
      <c r="N969">
        <v>30207</v>
      </c>
      <c r="O969">
        <v>500</v>
      </c>
      <c r="Q969" s="5">
        <v>0</v>
      </c>
    </row>
    <row r="970" spans="1:17">
      <c r="A970" t="s">
        <v>5285</v>
      </c>
      <c r="M970" t="s">
        <v>4316</v>
      </c>
      <c r="N970">
        <v>30207</v>
      </c>
      <c r="O970">
        <v>500</v>
      </c>
      <c r="Q970" s="5">
        <v>0</v>
      </c>
    </row>
    <row r="971" spans="1:17">
      <c r="A971" t="s">
        <v>5286</v>
      </c>
      <c r="M971" t="s">
        <v>4316</v>
      </c>
      <c r="N971">
        <v>30207</v>
      </c>
      <c r="O971">
        <v>500</v>
      </c>
      <c r="Q971" s="5">
        <v>50010</v>
      </c>
    </row>
    <row r="972" spans="1:17">
      <c r="A972" t="s">
        <v>5287</v>
      </c>
      <c r="M972" t="s">
        <v>4316</v>
      </c>
      <c r="N972">
        <v>30207</v>
      </c>
      <c r="O972">
        <v>500</v>
      </c>
      <c r="Q972" s="5">
        <v>50011</v>
      </c>
    </row>
    <row r="973" spans="1:17">
      <c r="A973" t="s">
        <v>5288</v>
      </c>
      <c r="M973" t="s">
        <v>4316</v>
      </c>
      <c r="N973">
        <v>30207</v>
      </c>
      <c r="O973">
        <v>500</v>
      </c>
      <c r="Q973" s="5">
        <v>0</v>
      </c>
    </row>
    <row r="974" spans="1:17">
      <c r="A974" t="s">
        <v>5289</v>
      </c>
      <c r="M974" t="s">
        <v>4316</v>
      </c>
      <c r="N974">
        <v>30207</v>
      </c>
      <c r="O974">
        <v>500</v>
      </c>
      <c r="Q974" s="5">
        <v>50012</v>
      </c>
    </row>
    <row r="975" spans="1:17">
      <c r="A975" t="s">
        <v>5290</v>
      </c>
      <c r="M975" t="s">
        <v>4316</v>
      </c>
      <c r="N975">
        <v>30207</v>
      </c>
      <c r="O975">
        <v>500</v>
      </c>
      <c r="Q975" s="5">
        <v>0</v>
      </c>
    </row>
    <row r="976" spans="1:17">
      <c r="A976" t="s">
        <v>5291</v>
      </c>
      <c r="M976" t="s">
        <v>4316</v>
      </c>
      <c r="N976">
        <v>30207</v>
      </c>
      <c r="O976">
        <v>500</v>
      </c>
      <c r="Q976" s="5">
        <v>50013</v>
      </c>
    </row>
    <row r="977" spans="1:17">
      <c r="A977" t="s">
        <v>5292</v>
      </c>
      <c r="M977" t="s">
        <v>4316</v>
      </c>
      <c r="N977">
        <v>30207</v>
      </c>
      <c r="O977">
        <v>500</v>
      </c>
      <c r="Q977" s="5">
        <v>50014</v>
      </c>
    </row>
    <row r="978" spans="1:17">
      <c r="A978" t="s">
        <v>5293</v>
      </c>
      <c r="M978" t="s">
        <v>4316</v>
      </c>
      <c r="N978">
        <v>30208</v>
      </c>
      <c r="O978">
        <v>400</v>
      </c>
      <c r="Q978" s="5">
        <v>0</v>
      </c>
    </row>
    <row r="979" spans="1:17">
      <c r="A979" t="s">
        <v>5294</v>
      </c>
      <c r="M979" t="s">
        <v>4316</v>
      </c>
      <c r="N979">
        <v>30208</v>
      </c>
      <c r="O979">
        <v>400</v>
      </c>
      <c r="Q979" s="5">
        <v>50001</v>
      </c>
    </row>
    <row r="980" spans="1:17">
      <c r="A980" t="s">
        <v>5295</v>
      </c>
      <c r="M980" t="s">
        <v>4316</v>
      </c>
      <c r="N980">
        <v>30208</v>
      </c>
      <c r="O980">
        <v>400</v>
      </c>
      <c r="Q980" s="5">
        <v>50002</v>
      </c>
    </row>
    <row r="981" spans="1:17">
      <c r="A981" t="s">
        <v>5296</v>
      </c>
      <c r="M981" t="s">
        <v>4316</v>
      </c>
      <c r="N981">
        <v>30208</v>
      </c>
      <c r="O981">
        <v>400</v>
      </c>
      <c r="Q981" s="5">
        <v>20151</v>
      </c>
    </row>
    <row r="982" spans="1:17">
      <c r="A982" t="s">
        <v>5297</v>
      </c>
      <c r="M982" t="s">
        <v>4316</v>
      </c>
      <c r="N982">
        <v>30208</v>
      </c>
      <c r="O982">
        <v>400</v>
      </c>
      <c r="Q982" s="5">
        <v>50003</v>
      </c>
    </row>
    <row r="983" spans="1:17">
      <c r="A983" t="s">
        <v>5298</v>
      </c>
      <c r="M983" t="s">
        <v>4316</v>
      </c>
      <c r="N983">
        <v>30208</v>
      </c>
      <c r="O983">
        <v>400</v>
      </c>
      <c r="Q983" s="5">
        <v>0</v>
      </c>
    </row>
    <row r="984" spans="1:17">
      <c r="A984" t="s">
        <v>5299</v>
      </c>
      <c r="M984" t="s">
        <v>4316</v>
      </c>
      <c r="N984">
        <v>30208</v>
      </c>
      <c r="O984">
        <v>400</v>
      </c>
      <c r="Q984" s="5">
        <v>50004</v>
      </c>
    </row>
    <row r="985" spans="1:17">
      <c r="A985" t="s">
        <v>5300</v>
      </c>
      <c r="M985" t="s">
        <v>4316</v>
      </c>
      <c r="N985">
        <v>30208</v>
      </c>
      <c r="O985">
        <v>400</v>
      </c>
      <c r="Q985" s="5">
        <v>50005</v>
      </c>
    </row>
    <row r="986" spans="1:17">
      <c r="A986" t="s">
        <v>5301</v>
      </c>
      <c r="M986" t="s">
        <v>4316</v>
      </c>
      <c r="N986">
        <v>30208</v>
      </c>
      <c r="O986">
        <v>400</v>
      </c>
      <c r="Q986" s="5">
        <v>50020</v>
      </c>
    </row>
    <row r="987" spans="1:17">
      <c r="A987" t="s">
        <v>5302</v>
      </c>
      <c r="M987" t="s">
        <v>4316</v>
      </c>
      <c r="N987">
        <v>30208</v>
      </c>
      <c r="O987">
        <v>400</v>
      </c>
      <c r="Q987" s="5">
        <v>50007</v>
      </c>
    </row>
    <row r="988" spans="1:17">
      <c r="A988" t="s">
        <v>5303</v>
      </c>
      <c r="M988" t="s">
        <v>4316</v>
      </c>
      <c r="N988">
        <v>30208</v>
      </c>
      <c r="O988">
        <v>400</v>
      </c>
      <c r="Q988" s="5">
        <v>50008</v>
      </c>
    </row>
    <row r="989" spans="1:17">
      <c r="A989" t="s">
        <v>5304</v>
      </c>
      <c r="M989" t="s">
        <v>4316</v>
      </c>
      <c r="N989">
        <v>30208</v>
      </c>
      <c r="O989">
        <v>400</v>
      </c>
      <c r="Q989" s="5">
        <v>50022</v>
      </c>
    </row>
    <row r="990" spans="1:17">
      <c r="A990" t="s">
        <v>5305</v>
      </c>
      <c r="M990" t="s">
        <v>4316</v>
      </c>
      <c r="N990">
        <v>30208</v>
      </c>
      <c r="O990">
        <v>400</v>
      </c>
      <c r="Q990" s="5">
        <v>50009</v>
      </c>
    </row>
    <row r="991" spans="1:17">
      <c r="A991" t="s">
        <v>5306</v>
      </c>
      <c r="M991" t="s">
        <v>4316</v>
      </c>
      <c r="N991">
        <v>30208</v>
      </c>
      <c r="O991">
        <v>400</v>
      </c>
      <c r="Q991" s="5">
        <v>0</v>
      </c>
    </row>
    <row r="992" spans="1:17">
      <c r="A992" t="s">
        <v>5307</v>
      </c>
      <c r="M992" t="s">
        <v>4316</v>
      </c>
      <c r="N992">
        <v>30209</v>
      </c>
      <c r="O992">
        <v>733</v>
      </c>
      <c r="Q992" s="5">
        <v>20151</v>
      </c>
    </row>
    <row r="993" spans="1:17">
      <c r="A993" t="s">
        <v>5308</v>
      </c>
      <c r="M993" t="s">
        <v>4316</v>
      </c>
      <c r="N993">
        <v>30212</v>
      </c>
      <c r="O993" t="s">
        <v>5309</v>
      </c>
      <c r="Q993" s="5">
        <v>0</v>
      </c>
    </row>
    <row r="994" spans="1:17">
      <c r="A994" t="s">
        <v>5310</v>
      </c>
      <c r="M994" t="s">
        <v>4316</v>
      </c>
      <c r="N994">
        <v>30212</v>
      </c>
      <c r="O994" t="s">
        <v>5309</v>
      </c>
      <c r="Q994" s="5">
        <v>0</v>
      </c>
    </row>
    <row r="995" spans="1:17">
      <c r="A995" t="s">
        <v>5311</v>
      </c>
      <c r="M995" t="s">
        <v>4316</v>
      </c>
      <c r="N995">
        <v>30213</v>
      </c>
      <c r="O995" t="s">
        <v>1398</v>
      </c>
      <c r="Q995" s="5">
        <v>50010</v>
      </c>
    </row>
    <row r="996" spans="1:17">
      <c r="A996" t="s">
        <v>5312</v>
      </c>
      <c r="M996" t="s">
        <v>4316</v>
      </c>
      <c r="N996">
        <v>30213</v>
      </c>
      <c r="O996" t="s">
        <v>1398</v>
      </c>
      <c r="Q996" s="5">
        <v>50011</v>
      </c>
    </row>
    <row r="997" spans="1:17">
      <c r="A997" t="s">
        <v>5313</v>
      </c>
      <c r="M997" t="s">
        <v>4316</v>
      </c>
      <c r="N997">
        <v>30214</v>
      </c>
      <c r="O997" t="s">
        <v>1060</v>
      </c>
      <c r="Q997" s="5">
        <v>0</v>
      </c>
    </row>
    <row r="998" spans="1:17">
      <c r="A998" t="s">
        <v>5314</v>
      </c>
      <c r="M998" t="s">
        <v>4316</v>
      </c>
      <c r="N998">
        <v>30214</v>
      </c>
      <c r="O998" t="s">
        <v>1060</v>
      </c>
      <c r="Q998" s="5">
        <v>50012</v>
      </c>
    </row>
    <row r="999" spans="1:17">
      <c r="A999" t="s">
        <v>5315</v>
      </c>
      <c r="M999" t="s">
        <v>4316</v>
      </c>
      <c r="N999">
        <v>30215</v>
      </c>
      <c r="O999" t="s">
        <v>1060</v>
      </c>
      <c r="Q999" s="5">
        <v>0</v>
      </c>
    </row>
    <row r="1000" spans="1:17">
      <c r="A1000" t="s">
        <v>5316</v>
      </c>
      <c r="M1000" t="s">
        <v>4316</v>
      </c>
      <c r="N1000">
        <v>30216</v>
      </c>
      <c r="O1000" t="s">
        <v>1060</v>
      </c>
      <c r="Q1000" s="5">
        <v>50013</v>
      </c>
    </row>
    <row r="1001" spans="1:17">
      <c r="A1001" t="s">
        <v>5317</v>
      </c>
      <c r="M1001" t="s">
        <v>4316</v>
      </c>
      <c r="N1001">
        <v>30216</v>
      </c>
      <c r="O1001" t="s">
        <v>1060</v>
      </c>
      <c r="Q1001" s="5">
        <v>50014</v>
      </c>
    </row>
    <row r="1002" spans="1:17">
      <c r="A1002" t="s">
        <v>5318</v>
      </c>
      <c r="M1002" t="s">
        <v>4316</v>
      </c>
      <c r="N1002">
        <v>30217</v>
      </c>
      <c r="O1002" t="s">
        <v>1424</v>
      </c>
      <c r="Q1002" s="5">
        <v>0</v>
      </c>
    </row>
    <row r="1003" spans="1:17">
      <c r="A1003" t="s">
        <v>5319</v>
      </c>
      <c r="M1003" t="s">
        <v>4316</v>
      </c>
      <c r="N1003">
        <v>30217</v>
      </c>
      <c r="O1003" t="s">
        <v>1424</v>
      </c>
      <c r="Q1003" s="5">
        <v>50001</v>
      </c>
    </row>
    <row r="1004" spans="1:17">
      <c r="A1004" t="s">
        <v>5320</v>
      </c>
      <c r="M1004" t="s">
        <v>4316</v>
      </c>
      <c r="N1004">
        <v>30218</v>
      </c>
      <c r="O1004">
        <v>533</v>
      </c>
      <c r="Q1004" s="5">
        <v>50002</v>
      </c>
    </row>
    <row r="1005" spans="1:17">
      <c r="A1005" t="s">
        <v>5321</v>
      </c>
      <c r="M1005" t="s">
        <v>4316</v>
      </c>
      <c r="N1005">
        <v>30219</v>
      </c>
      <c r="O1005">
        <v>833</v>
      </c>
      <c r="Q1005" s="5">
        <v>20151</v>
      </c>
    </row>
    <row r="1006" spans="1:17">
      <c r="A1006" t="s">
        <v>5322</v>
      </c>
      <c r="M1006" t="s">
        <v>4316</v>
      </c>
      <c r="N1006">
        <v>30220</v>
      </c>
      <c r="O1006">
        <v>600</v>
      </c>
      <c r="Q1006" s="5">
        <v>50003</v>
      </c>
    </row>
    <row r="1007" spans="1:17">
      <c r="A1007" t="s">
        <v>5323</v>
      </c>
      <c r="M1007" t="s">
        <v>4316</v>
      </c>
      <c r="N1007">
        <v>30220</v>
      </c>
      <c r="O1007">
        <v>600</v>
      </c>
      <c r="Q1007" s="5">
        <v>0</v>
      </c>
    </row>
    <row r="1008" spans="1:17">
      <c r="A1008" t="s">
        <v>5324</v>
      </c>
      <c r="M1008" t="s">
        <v>4316</v>
      </c>
      <c r="N1008">
        <v>30221</v>
      </c>
      <c r="O1008" t="s">
        <v>1357</v>
      </c>
      <c r="Q1008" s="5">
        <v>50004</v>
      </c>
    </row>
    <row r="1009" spans="1:17">
      <c r="A1009" t="s">
        <v>5325</v>
      </c>
      <c r="M1009" t="s">
        <v>4316</v>
      </c>
      <c r="N1009">
        <v>30221</v>
      </c>
      <c r="O1009" t="s">
        <v>1357</v>
      </c>
      <c r="Q1009" s="5">
        <v>50005</v>
      </c>
    </row>
    <row r="1010" spans="1:17">
      <c r="A1010" t="s">
        <v>5326</v>
      </c>
      <c r="M1010" t="s">
        <v>4316</v>
      </c>
      <c r="N1010">
        <v>30221</v>
      </c>
      <c r="O1010" t="s">
        <v>1357</v>
      </c>
      <c r="Q1010" s="5">
        <v>50020</v>
      </c>
    </row>
    <row r="1011" spans="1:17">
      <c r="A1011" t="s">
        <v>5327</v>
      </c>
      <c r="M1011" t="s">
        <v>4316</v>
      </c>
      <c r="N1011">
        <v>30221</v>
      </c>
      <c r="O1011" t="s">
        <v>1357</v>
      </c>
      <c r="Q1011" s="5">
        <v>50007</v>
      </c>
    </row>
    <row r="1012" spans="1:17">
      <c r="A1012" t="s">
        <v>5328</v>
      </c>
      <c r="M1012" t="s">
        <v>4316</v>
      </c>
      <c r="N1012">
        <v>30221</v>
      </c>
      <c r="O1012" t="s">
        <v>1357</v>
      </c>
      <c r="Q1012" s="5">
        <v>50008</v>
      </c>
    </row>
    <row r="1013" spans="1:17">
      <c r="A1013" t="s">
        <v>5329</v>
      </c>
      <c r="M1013" t="s">
        <v>4316</v>
      </c>
      <c r="N1013">
        <v>30221</v>
      </c>
      <c r="O1013" t="s">
        <v>1357</v>
      </c>
      <c r="Q1013" s="5">
        <v>50022</v>
      </c>
    </row>
    <row r="1014" spans="1:17">
      <c r="A1014" t="s">
        <v>5330</v>
      </c>
      <c r="M1014" t="s">
        <v>4316</v>
      </c>
      <c r="N1014">
        <v>30221</v>
      </c>
      <c r="O1014" t="s">
        <v>1357</v>
      </c>
      <c r="Q1014" s="5">
        <v>50009</v>
      </c>
    </row>
    <row r="1015" spans="1:17">
      <c r="A1015" t="s">
        <v>5331</v>
      </c>
      <c r="M1015" t="s">
        <v>4316</v>
      </c>
      <c r="N1015">
        <v>30221</v>
      </c>
      <c r="O1015" t="s">
        <v>1357</v>
      </c>
      <c r="Q1015" s="5">
        <v>0</v>
      </c>
    </row>
    <row r="1016" spans="1:17">
      <c r="A1016" t="s">
        <v>5332</v>
      </c>
      <c r="M1016" t="s">
        <v>4316</v>
      </c>
      <c r="N1016">
        <v>30221</v>
      </c>
      <c r="O1016" t="s">
        <v>1357</v>
      </c>
      <c r="Q1016" s="5">
        <v>20151</v>
      </c>
    </row>
    <row r="1017" spans="1:17">
      <c r="A1017" t="s">
        <v>5333</v>
      </c>
      <c r="M1017" t="s">
        <v>4316</v>
      </c>
      <c r="N1017">
        <v>30221</v>
      </c>
      <c r="O1017" t="s">
        <v>1357</v>
      </c>
      <c r="Q1017" s="5">
        <v>0</v>
      </c>
    </row>
    <row r="1018" spans="1:17">
      <c r="A1018" t="s">
        <v>5334</v>
      </c>
      <c r="M1018" t="s">
        <v>4316</v>
      </c>
      <c r="N1018">
        <v>30221</v>
      </c>
      <c r="O1018" t="s">
        <v>1357</v>
      </c>
      <c r="Q1018" s="5">
        <v>0</v>
      </c>
    </row>
    <row r="1019" spans="1:17">
      <c r="A1019" t="s">
        <v>5335</v>
      </c>
      <c r="M1019" t="s">
        <v>4316</v>
      </c>
      <c r="N1019">
        <v>30221</v>
      </c>
      <c r="O1019" t="s">
        <v>1357</v>
      </c>
      <c r="Q1019" s="5">
        <v>50010</v>
      </c>
    </row>
    <row r="1020" spans="1:17">
      <c r="A1020" t="s">
        <v>5336</v>
      </c>
      <c r="M1020" t="s">
        <v>4316</v>
      </c>
      <c r="N1020">
        <v>30221</v>
      </c>
      <c r="O1020" t="s">
        <v>1357</v>
      </c>
      <c r="Q1020" s="5">
        <v>50011</v>
      </c>
    </row>
    <row r="1021" spans="1:17">
      <c r="A1021" t="s">
        <v>5337</v>
      </c>
      <c r="M1021" t="s">
        <v>4316</v>
      </c>
      <c r="N1021">
        <v>30221</v>
      </c>
      <c r="O1021" t="s">
        <v>1357</v>
      </c>
      <c r="Q1021" s="5">
        <v>0</v>
      </c>
    </row>
    <row r="1022" spans="1:17">
      <c r="A1022" t="s">
        <v>5338</v>
      </c>
      <c r="M1022" t="s">
        <v>4316</v>
      </c>
      <c r="N1022">
        <v>30224</v>
      </c>
      <c r="O1022">
        <v>700</v>
      </c>
      <c r="Q1022" s="5">
        <v>50012</v>
      </c>
    </row>
    <row r="1023" spans="1:17">
      <c r="A1023" t="s">
        <v>5339</v>
      </c>
      <c r="M1023" t="s">
        <v>4316</v>
      </c>
      <c r="N1023">
        <v>30224</v>
      </c>
      <c r="O1023">
        <v>700</v>
      </c>
      <c r="Q1023" s="5">
        <v>0</v>
      </c>
    </row>
    <row r="1024" spans="1:17">
      <c r="A1024" t="s">
        <v>5340</v>
      </c>
      <c r="M1024" t="s">
        <v>4316</v>
      </c>
      <c r="N1024">
        <v>30224</v>
      </c>
      <c r="O1024">
        <v>700</v>
      </c>
      <c r="Q1024" s="5">
        <v>50013</v>
      </c>
    </row>
    <row r="1025" spans="1:17">
      <c r="A1025" t="s">
        <v>5341</v>
      </c>
      <c r="M1025" t="s">
        <v>4316</v>
      </c>
      <c r="N1025">
        <v>30225</v>
      </c>
      <c r="O1025">
        <v>433</v>
      </c>
      <c r="Q1025" s="5">
        <v>50014</v>
      </c>
    </row>
    <row r="1026" spans="1:17">
      <c r="A1026" t="s">
        <v>5342</v>
      </c>
      <c r="M1026" t="s">
        <v>4316</v>
      </c>
      <c r="N1026">
        <v>30226</v>
      </c>
      <c r="O1026" t="s">
        <v>1008</v>
      </c>
      <c r="Q1026" s="5">
        <v>0</v>
      </c>
    </row>
    <row r="1027" spans="1:17">
      <c r="A1027" t="s">
        <v>5343</v>
      </c>
      <c r="M1027" t="s">
        <v>4316</v>
      </c>
      <c r="N1027">
        <v>30227</v>
      </c>
      <c r="O1027">
        <v>633</v>
      </c>
      <c r="Q1027" s="5">
        <v>50001</v>
      </c>
    </row>
    <row r="1028" spans="1:17">
      <c r="A1028" t="s">
        <v>5344</v>
      </c>
      <c r="M1028" t="s">
        <v>4316</v>
      </c>
      <c r="N1028">
        <v>30229</v>
      </c>
      <c r="O1028" t="s">
        <v>963</v>
      </c>
      <c r="Q1028" s="5">
        <v>50002</v>
      </c>
    </row>
    <row r="1029" spans="1:17">
      <c r="A1029" t="s">
        <v>5345</v>
      </c>
      <c r="M1029" t="s">
        <v>4316</v>
      </c>
      <c r="N1029">
        <v>30230</v>
      </c>
      <c r="O1029" t="s">
        <v>1487</v>
      </c>
      <c r="Q1029" s="5">
        <v>20151</v>
      </c>
    </row>
    <row r="1030" spans="1:17">
      <c r="A1030" t="s">
        <v>5346</v>
      </c>
      <c r="M1030" t="s">
        <v>4316</v>
      </c>
      <c r="N1030">
        <v>30230</v>
      </c>
      <c r="O1030" t="s">
        <v>1487</v>
      </c>
      <c r="Q1030" s="5">
        <v>50003</v>
      </c>
    </row>
    <row r="1031" spans="1:17">
      <c r="A1031" t="s">
        <v>5347</v>
      </c>
      <c r="M1031" t="s">
        <v>4316</v>
      </c>
      <c r="N1031">
        <v>30230</v>
      </c>
      <c r="O1031" t="s">
        <v>1487</v>
      </c>
      <c r="Q1031" s="5">
        <v>0</v>
      </c>
    </row>
    <row r="1032" spans="1:17">
      <c r="A1032" t="s">
        <v>5348</v>
      </c>
      <c r="M1032" t="s">
        <v>4316</v>
      </c>
      <c r="N1032">
        <v>30230</v>
      </c>
      <c r="O1032" t="s">
        <v>1487</v>
      </c>
      <c r="Q1032" s="5">
        <v>50004</v>
      </c>
    </row>
    <row r="1033" spans="1:17">
      <c r="A1033" t="s">
        <v>5349</v>
      </c>
      <c r="M1033" t="s">
        <v>4316</v>
      </c>
      <c r="N1033">
        <v>30230</v>
      </c>
      <c r="O1033" t="s">
        <v>1487</v>
      </c>
      <c r="Q1033" s="5">
        <v>50005</v>
      </c>
    </row>
    <row r="1034" spans="1:17">
      <c r="A1034" t="s">
        <v>5350</v>
      </c>
      <c r="M1034" t="s">
        <v>4316</v>
      </c>
      <c r="N1034">
        <v>30230</v>
      </c>
      <c r="O1034" t="s">
        <v>1487</v>
      </c>
      <c r="Q1034" s="5">
        <v>50020</v>
      </c>
    </row>
    <row r="1035" spans="1:17">
      <c r="A1035" t="s">
        <v>5351</v>
      </c>
      <c r="M1035" t="s">
        <v>4316</v>
      </c>
      <c r="N1035">
        <v>30230</v>
      </c>
      <c r="O1035" t="s">
        <v>1487</v>
      </c>
      <c r="Q1035" s="5">
        <v>50007</v>
      </c>
    </row>
    <row r="1036" spans="1:17">
      <c r="A1036" t="s">
        <v>5352</v>
      </c>
      <c r="M1036" t="s">
        <v>4316</v>
      </c>
      <c r="N1036">
        <v>30230</v>
      </c>
      <c r="O1036" t="s">
        <v>1487</v>
      </c>
      <c r="Q1036" s="5">
        <v>50008</v>
      </c>
    </row>
    <row r="1037" spans="1:17">
      <c r="A1037" t="s">
        <v>5353</v>
      </c>
      <c r="M1037" t="s">
        <v>4316</v>
      </c>
      <c r="N1037">
        <v>30230</v>
      </c>
      <c r="O1037" t="s">
        <v>1487</v>
      </c>
      <c r="Q1037" s="5">
        <v>50022</v>
      </c>
    </row>
    <row r="1038" spans="1:17">
      <c r="A1038" t="s">
        <v>5354</v>
      </c>
      <c r="M1038" t="s">
        <v>4316</v>
      </c>
      <c r="N1038">
        <v>30230</v>
      </c>
      <c r="O1038" t="s">
        <v>1487</v>
      </c>
      <c r="Q1038" s="5">
        <v>50009</v>
      </c>
    </row>
    <row r="1039" spans="1:17">
      <c r="A1039" t="s">
        <v>5355</v>
      </c>
      <c r="M1039" t="s">
        <v>4316</v>
      </c>
      <c r="N1039">
        <v>30231</v>
      </c>
      <c r="O1039" t="s">
        <v>872</v>
      </c>
      <c r="Q1039" s="5">
        <v>0</v>
      </c>
    </row>
    <row r="1040" spans="1:17">
      <c r="A1040" t="s">
        <v>5356</v>
      </c>
      <c r="M1040" t="s">
        <v>4316</v>
      </c>
      <c r="N1040">
        <v>30231</v>
      </c>
      <c r="O1040" t="s">
        <v>872</v>
      </c>
      <c r="Q1040" s="5">
        <v>20151</v>
      </c>
    </row>
    <row r="1041" spans="1:17">
      <c r="A1041" t="s">
        <v>5357</v>
      </c>
      <c r="M1041" t="s">
        <v>4316</v>
      </c>
      <c r="N1041">
        <v>30231</v>
      </c>
      <c r="O1041" t="s">
        <v>872</v>
      </c>
      <c r="Q1041" s="5">
        <v>0</v>
      </c>
    </row>
    <row r="1042" spans="1:17">
      <c r="A1042" t="s">
        <v>5358</v>
      </c>
      <c r="M1042" t="s">
        <v>4316</v>
      </c>
      <c r="N1042">
        <v>30231</v>
      </c>
      <c r="O1042" t="s">
        <v>872</v>
      </c>
      <c r="Q1042" s="5">
        <v>0</v>
      </c>
    </row>
    <row r="1043" spans="1:17">
      <c r="A1043" t="s">
        <v>5359</v>
      </c>
      <c r="M1043" t="s">
        <v>4316</v>
      </c>
      <c r="N1043">
        <v>30231</v>
      </c>
      <c r="O1043" t="s">
        <v>872</v>
      </c>
      <c r="Q1043" s="5">
        <v>50010</v>
      </c>
    </row>
    <row r="1044" spans="1:17">
      <c r="A1044" t="s">
        <v>5360</v>
      </c>
      <c r="M1044" t="s">
        <v>4316</v>
      </c>
      <c r="N1044">
        <v>30231</v>
      </c>
      <c r="O1044" t="s">
        <v>872</v>
      </c>
      <c r="Q1044" s="5">
        <v>50011</v>
      </c>
    </row>
    <row r="1045" spans="1:17">
      <c r="A1045" t="s">
        <v>5361</v>
      </c>
      <c r="M1045" t="s">
        <v>4316</v>
      </c>
      <c r="N1045">
        <v>30231</v>
      </c>
      <c r="O1045" t="s">
        <v>872</v>
      </c>
      <c r="Q1045" s="5">
        <v>0</v>
      </c>
    </row>
    <row r="1046" spans="1:17">
      <c r="A1046" t="s">
        <v>5362</v>
      </c>
      <c r="M1046" t="s">
        <v>4316</v>
      </c>
      <c r="N1046">
        <v>30231</v>
      </c>
      <c r="O1046" t="s">
        <v>872</v>
      </c>
      <c r="Q1046" s="5">
        <v>50012</v>
      </c>
    </row>
    <row r="1047" spans="1:17">
      <c r="A1047" t="s">
        <v>5363</v>
      </c>
      <c r="M1047" t="s">
        <v>4316</v>
      </c>
      <c r="N1047">
        <v>30231</v>
      </c>
      <c r="O1047" t="s">
        <v>872</v>
      </c>
      <c r="Q1047" s="5">
        <v>0</v>
      </c>
    </row>
    <row r="1048" spans="1:17">
      <c r="A1048" t="s">
        <v>5364</v>
      </c>
      <c r="M1048" t="s">
        <v>4316</v>
      </c>
      <c r="N1048">
        <v>30231</v>
      </c>
      <c r="O1048" t="s">
        <v>872</v>
      </c>
      <c r="Q1048" s="5">
        <v>50013</v>
      </c>
    </row>
    <row r="1049" spans="1:17">
      <c r="A1049" t="s">
        <v>5365</v>
      </c>
      <c r="M1049" t="s">
        <v>4316</v>
      </c>
      <c r="N1049">
        <v>30232</v>
      </c>
      <c r="O1049">
        <v>400</v>
      </c>
      <c r="Q1049" s="5">
        <v>50014</v>
      </c>
    </row>
    <row r="1050" spans="1:17">
      <c r="A1050" t="s">
        <v>5366</v>
      </c>
      <c r="M1050" t="s">
        <v>4316</v>
      </c>
      <c r="N1050">
        <v>30233</v>
      </c>
      <c r="O1050" t="s">
        <v>814</v>
      </c>
      <c r="Q1050" s="5">
        <v>0</v>
      </c>
    </row>
    <row r="1051" spans="1:17">
      <c r="A1051" t="s">
        <v>5367</v>
      </c>
      <c r="M1051" t="s">
        <v>4316</v>
      </c>
      <c r="N1051">
        <v>30234</v>
      </c>
      <c r="O1051" t="s">
        <v>983</v>
      </c>
      <c r="Q1051" s="5">
        <v>50001</v>
      </c>
    </row>
    <row r="1052" spans="1:17">
      <c r="A1052" t="s">
        <v>5368</v>
      </c>
      <c r="M1052" t="s">
        <v>4316</v>
      </c>
      <c r="N1052">
        <v>30234</v>
      </c>
      <c r="O1052" t="s">
        <v>983</v>
      </c>
      <c r="Q1052" s="5">
        <v>50002</v>
      </c>
    </row>
    <row r="1053" spans="1:17">
      <c r="A1053" t="s">
        <v>5369</v>
      </c>
      <c r="M1053" t="s">
        <v>4316</v>
      </c>
      <c r="N1053">
        <v>30234</v>
      </c>
      <c r="O1053" t="s">
        <v>983</v>
      </c>
      <c r="Q1053" s="5">
        <v>20151</v>
      </c>
    </row>
    <row r="1054" spans="1:17">
      <c r="A1054" t="s">
        <v>5370</v>
      </c>
      <c r="M1054" t="s">
        <v>4316</v>
      </c>
      <c r="N1054">
        <v>30234</v>
      </c>
      <c r="O1054" t="s">
        <v>983</v>
      </c>
      <c r="Q1054" s="5">
        <v>50003</v>
      </c>
    </row>
    <row r="1055" spans="1:17">
      <c r="A1055" t="s">
        <v>5371</v>
      </c>
      <c r="M1055" t="s">
        <v>4316</v>
      </c>
      <c r="N1055">
        <v>30234</v>
      </c>
      <c r="O1055" t="s">
        <v>983</v>
      </c>
      <c r="Q1055" s="5">
        <v>0</v>
      </c>
    </row>
    <row r="1056" spans="1:17">
      <c r="A1056" t="s">
        <v>5372</v>
      </c>
      <c r="M1056" t="s">
        <v>4316</v>
      </c>
      <c r="N1056">
        <v>30234</v>
      </c>
      <c r="O1056" t="s">
        <v>983</v>
      </c>
      <c r="Q1056" s="5">
        <v>50004</v>
      </c>
    </row>
    <row r="1057" spans="1:17">
      <c r="A1057" t="s">
        <v>5373</v>
      </c>
      <c r="M1057" t="s">
        <v>4316</v>
      </c>
      <c r="N1057">
        <v>30234</v>
      </c>
      <c r="O1057" t="s">
        <v>983</v>
      </c>
      <c r="Q1057" s="5">
        <v>50005</v>
      </c>
    </row>
    <row r="1058" spans="1:17">
      <c r="A1058" t="s">
        <v>5374</v>
      </c>
      <c r="M1058" t="s">
        <v>4316</v>
      </c>
      <c r="N1058">
        <v>30234</v>
      </c>
      <c r="O1058" t="s">
        <v>983</v>
      </c>
      <c r="Q1058" s="5">
        <v>50020</v>
      </c>
    </row>
    <row r="1059" spans="1:17">
      <c r="A1059" t="s">
        <v>5375</v>
      </c>
      <c r="M1059" t="s">
        <v>4316</v>
      </c>
      <c r="N1059">
        <v>30234</v>
      </c>
      <c r="O1059" t="s">
        <v>983</v>
      </c>
      <c r="Q1059" s="5">
        <v>50007</v>
      </c>
    </row>
    <row r="1060" spans="1:17">
      <c r="A1060" t="s">
        <v>5376</v>
      </c>
      <c r="M1060" t="s">
        <v>4316</v>
      </c>
      <c r="N1060">
        <v>30234</v>
      </c>
      <c r="O1060" t="s">
        <v>983</v>
      </c>
      <c r="Q1060" s="5">
        <v>50008</v>
      </c>
    </row>
    <row r="1061" spans="1:17">
      <c r="A1061" t="s">
        <v>5377</v>
      </c>
      <c r="M1061" t="s">
        <v>4316</v>
      </c>
      <c r="N1061">
        <v>30236</v>
      </c>
      <c r="O1061" t="s">
        <v>1060</v>
      </c>
      <c r="Q1061" s="5">
        <v>50022</v>
      </c>
    </row>
    <row r="1062" spans="1:17">
      <c r="A1062" t="s">
        <v>5378</v>
      </c>
      <c r="M1062" t="s">
        <v>4316</v>
      </c>
      <c r="N1062">
        <v>30244</v>
      </c>
      <c r="O1062">
        <v>800</v>
      </c>
      <c r="Q1062" s="5">
        <v>50009</v>
      </c>
    </row>
    <row r="1063" spans="1:17">
      <c r="A1063" t="s">
        <v>5379</v>
      </c>
      <c r="M1063" t="s">
        <v>4316</v>
      </c>
      <c r="N1063">
        <v>30256</v>
      </c>
      <c r="O1063">
        <v>533</v>
      </c>
      <c r="Q1063" s="5">
        <v>0</v>
      </c>
    </row>
    <row r="1064" spans="1:17">
      <c r="A1064" t="s">
        <v>5380</v>
      </c>
      <c r="M1064" t="s">
        <v>4316</v>
      </c>
      <c r="N1064">
        <v>30258</v>
      </c>
      <c r="O1064">
        <v>700</v>
      </c>
      <c r="Q1064" s="5">
        <v>20151</v>
      </c>
    </row>
    <row r="1065" spans="1:17">
      <c r="A1065" t="s">
        <v>5381</v>
      </c>
      <c r="M1065" t="s">
        <v>4316</v>
      </c>
      <c r="N1065">
        <v>30259</v>
      </c>
      <c r="O1065" t="s">
        <v>958</v>
      </c>
      <c r="Q1065" s="5">
        <v>0</v>
      </c>
    </row>
    <row r="1066" spans="1:17">
      <c r="A1066" t="s">
        <v>5382</v>
      </c>
      <c r="M1066" t="s">
        <v>4316</v>
      </c>
      <c r="N1066">
        <v>30259</v>
      </c>
      <c r="O1066" t="s">
        <v>958</v>
      </c>
      <c r="Q1066" s="5">
        <v>0</v>
      </c>
    </row>
    <row r="1067" spans="1:17">
      <c r="A1067" t="s">
        <v>5383</v>
      </c>
      <c r="M1067" t="s">
        <v>4316</v>
      </c>
      <c r="N1067">
        <v>30262</v>
      </c>
      <c r="O1067">
        <v>666</v>
      </c>
      <c r="Q1067" s="5">
        <v>50010</v>
      </c>
    </row>
    <row r="1068" spans="1:17">
      <c r="A1068" t="s">
        <v>5384</v>
      </c>
      <c r="M1068" t="s">
        <v>4316</v>
      </c>
      <c r="N1068">
        <v>30262</v>
      </c>
      <c r="O1068">
        <v>666</v>
      </c>
      <c r="Q1068" s="5">
        <v>50011</v>
      </c>
    </row>
    <row r="1069" spans="1:17">
      <c r="A1069" t="s">
        <v>5385</v>
      </c>
      <c r="M1069" t="s">
        <v>4316</v>
      </c>
      <c r="N1069">
        <v>30262</v>
      </c>
      <c r="O1069">
        <v>666</v>
      </c>
      <c r="Q1069" s="5">
        <v>0</v>
      </c>
    </row>
    <row r="1070" spans="1:17">
      <c r="A1070" t="s">
        <v>5386</v>
      </c>
      <c r="M1070" t="s">
        <v>4316</v>
      </c>
      <c r="N1070">
        <v>30262</v>
      </c>
      <c r="O1070">
        <v>666</v>
      </c>
      <c r="Q1070" s="5">
        <v>50012</v>
      </c>
    </row>
    <row r="1071" spans="1:17">
      <c r="A1071" t="s">
        <v>5387</v>
      </c>
      <c r="M1071" t="s">
        <v>4316</v>
      </c>
      <c r="N1071">
        <v>30262</v>
      </c>
      <c r="O1071">
        <v>666</v>
      </c>
      <c r="Q1071" s="5">
        <v>0</v>
      </c>
    </row>
    <row r="1072" spans="1:17">
      <c r="A1072" t="s">
        <v>5388</v>
      </c>
      <c r="M1072" t="s">
        <v>4316</v>
      </c>
      <c r="N1072">
        <v>30264</v>
      </c>
      <c r="O1072" t="s">
        <v>1577</v>
      </c>
      <c r="Q1072" s="5">
        <v>50013</v>
      </c>
    </row>
    <row r="1073" spans="1:17">
      <c r="A1073" t="s">
        <v>5389</v>
      </c>
      <c r="M1073" t="s">
        <v>4316</v>
      </c>
      <c r="N1073">
        <v>30264</v>
      </c>
      <c r="O1073" t="s">
        <v>1577</v>
      </c>
      <c r="Q1073" s="5">
        <v>50014</v>
      </c>
    </row>
    <row r="1074" spans="1:17">
      <c r="A1074" t="s">
        <v>5390</v>
      </c>
      <c r="M1074" t="s">
        <v>4316</v>
      </c>
      <c r="N1074">
        <v>30264</v>
      </c>
      <c r="O1074" t="s">
        <v>1577</v>
      </c>
      <c r="Q1074" s="5">
        <v>0</v>
      </c>
    </row>
    <row r="1075" spans="1:17">
      <c r="A1075" t="s">
        <v>5391</v>
      </c>
      <c r="M1075" t="s">
        <v>4316</v>
      </c>
      <c r="N1075">
        <v>30265</v>
      </c>
      <c r="O1075" t="s">
        <v>983</v>
      </c>
      <c r="Q1075" s="5">
        <v>50001</v>
      </c>
    </row>
    <row r="1076" spans="1:17">
      <c r="A1076" t="s">
        <v>5392</v>
      </c>
      <c r="M1076" t="s">
        <v>4316</v>
      </c>
      <c r="N1076">
        <v>30265</v>
      </c>
      <c r="O1076" t="s">
        <v>983</v>
      </c>
      <c r="Q1076" s="5">
        <v>50002</v>
      </c>
    </row>
    <row r="1077" spans="1:17">
      <c r="A1077" t="s">
        <v>5393</v>
      </c>
      <c r="M1077" t="s">
        <v>4316</v>
      </c>
      <c r="N1077">
        <v>30265</v>
      </c>
      <c r="O1077" t="s">
        <v>983</v>
      </c>
      <c r="Q1077" s="5">
        <v>20151</v>
      </c>
    </row>
    <row r="1078" spans="1:17">
      <c r="A1078" t="s">
        <v>5394</v>
      </c>
      <c r="M1078" t="s">
        <v>4316</v>
      </c>
      <c r="N1078">
        <v>30265</v>
      </c>
      <c r="O1078" t="s">
        <v>983</v>
      </c>
      <c r="Q1078" s="5">
        <v>50003</v>
      </c>
    </row>
    <row r="1079" spans="1:17">
      <c r="A1079" t="s">
        <v>5395</v>
      </c>
      <c r="M1079" t="s">
        <v>4316</v>
      </c>
      <c r="N1079">
        <v>30265</v>
      </c>
      <c r="O1079" t="s">
        <v>983</v>
      </c>
      <c r="Q1079" s="5">
        <v>0</v>
      </c>
    </row>
    <row r="1080" spans="1:17">
      <c r="A1080" t="s">
        <v>5396</v>
      </c>
      <c r="M1080" t="s">
        <v>4316</v>
      </c>
      <c r="N1080">
        <v>30265</v>
      </c>
      <c r="O1080" t="s">
        <v>983</v>
      </c>
      <c r="Q1080" s="5">
        <v>50004</v>
      </c>
    </row>
    <row r="1081" spans="1:17">
      <c r="A1081" t="s">
        <v>5397</v>
      </c>
      <c r="M1081" t="s">
        <v>4316</v>
      </c>
      <c r="N1081">
        <v>30265</v>
      </c>
      <c r="O1081" t="s">
        <v>983</v>
      </c>
      <c r="Q1081" s="5">
        <v>50005</v>
      </c>
    </row>
    <row r="1082" spans="1:17">
      <c r="A1082" t="s">
        <v>5398</v>
      </c>
      <c r="M1082" t="s">
        <v>4316</v>
      </c>
      <c r="N1082">
        <v>30265</v>
      </c>
      <c r="O1082" t="s">
        <v>983</v>
      </c>
      <c r="Q1082" s="5">
        <v>50020</v>
      </c>
    </row>
    <row r="1083" spans="1:17">
      <c r="A1083" t="s">
        <v>5399</v>
      </c>
      <c r="M1083" t="s">
        <v>4316</v>
      </c>
      <c r="N1083">
        <v>30265</v>
      </c>
      <c r="O1083" t="s">
        <v>983</v>
      </c>
      <c r="Q1083" s="5">
        <v>50007</v>
      </c>
    </row>
    <row r="1084" spans="1:17">
      <c r="A1084" t="s">
        <v>5400</v>
      </c>
      <c r="M1084" t="s">
        <v>4316</v>
      </c>
      <c r="N1084">
        <v>30265</v>
      </c>
      <c r="O1084" t="s">
        <v>983</v>
      </c>
      <c r="Q1084" s="5">
        <v>50008</v>
      </c>
    </row>
    <row r="1085" spans="1:17">
      <c r="A1085" t="s">
        <v>5401</v>
      </c>
      <c r="M1085" t="s">
        <v>4316</v>
      </c>
      <c r="N1085">
        <v>30265</v>
      </c>
      <c r="O1085" t="s">
        <v>983</v>
      </c>
      <c r="Q1085" s="5">
        <v>50022</v>
      </c>
    </row>
    <row r="1086" spans="1:17">
      <c r="A1086" t="s">
        <v>5402</v>
      </c>
      <c r="M1086" t="s">
        <v>4316</v>
      </c>
      <c r="N1086">
        <v>30265</v>
      </c>
      <c r="O1086" t="s">
        <v>983</v>
      </c>
      <c r="Q1086" s="5">
        <v>50009</v>
      </c>
    </row>
    <row r="1087" spans="1:17">
      <c r="A1087" t="s">
        <v>5403</v>
      </c>
      <c r="M1087" t="s">
        <v>4316</v>
      </c>
      <c r="N1087">
        <v>30267</v>
      </c>
      <c r="O1087">
        <v>333</v>
      </c>
      <c r="Q1087" s="5">
        <v>0</v>
      </c>
    </row>
    <row r="1088" spans="1:17">
      <c r="A1088" t="s">
        <v>5404</v>
      </c>
      <c r="M1088" t="s">
        <v>4316</v>
      </c>
      <c r="N1088">
        <v>30267</v>
      </c>
      <c r="O1088">
        <v>333</v>
      </c>
      <c r="Q1088" s="5">
        <v>20151</v>
      </c>
    </row>
    <row r="1089" spans="1:17">
      <c r="A1089" t="s">
        <v>5405</v>
      </c>
      <c r="M1089" t="s">
        <v>4316</v>
      </c>
      <c r="N1089">
        <v>30268</v>
      </c>
      <c r="O1089">
        <v>900</v>
      </c>
      <c r="Q1089" s="5">
        <v>0</v>
      </c>
    </row>
    <row r="1090" spans="1:17">
      <c r="A1090" t="s">
        <v>5406</v>
      </c>
      <c r="M1090" t="s">
        <v>4316</v>
      </c>
      <c r="N1090">
        <v>30269</v>
      </c>
      <c r="O1090" t="s">
        <v>983</v>
      </c>
      <c r="Q1090" s="5">
        <v>0</v>
      </c>
    </row>
    <row r="1091" spans="1:17">
      <c r="A1091" t="s">
        <v>5407</v>
      </c>
      <c r="M1091" t="s">
        <v>4316</v>
      </c>
      <c r="N1091">
        <v>30270</v>
      </c>
      <c r="O1091">
        <v>500</v>
      </c>
      <c r="Q1091" s="5">
        <v>50010</v>
      </c>
    </row>
    <row r="1092" spans="1:17">
      <c r="A1092" t="s">
        <v>5408</v>
      </c>
      <c r="M1092" t="s">
        <v>4316</v>
      </c>
      <c r="N1092">
        <v>30279</v>
      </c>
      <c r="O1092" t="s">
        <v>1630</v>
      </c>
      <c r="Q1092" s="5">
        <v>50011</v>
      </c>
    </row>
    <row r="1093" spans="1:17">
      <c r="A1093" t="s">
        <v>5409</v>
      </c>
      <c r="M1093" t="s">
        <v>4316</v>
      </c>
      <c r="N1093">
        <v>30272</v>
      </c>
      <c r="O1093" t="s">
        <v>1630</v>
      </c>
      <c r="Q1093" s="5">
        <v>0</v>
      </c>
    </row>
    <row r="1094" spans="1:17">
      <c r="A1094" t="s">
        <v>5410</v>
      </c>
      <c r="M1094" t="s">
        <v>4316</v>
      </c>
      <c r="N1094">
        <v>30275</v>
      </c>
      <c r="O1094" t="s">
        <v>1643</v>
      </c>
      <c r="Q1094" s="5">
        <v>50012</v>
      </c>
    </row>
    <row r="1095" spans="1:17">
      <c r="A1095" t="s">
        <v>5411</v>
      </c>
      <c r="M1095" t="s">
        <v>4316</v>
      </c>
      <c r="N1095">
        <v>30277</v>
      </c>
      <c r="O1095" t="s">
        <v>907</v>
      </c>
      <c r="Q1095" s="5">
        <v>0</v>
      </c>
    </row>
    <row r="1096" spans="1:17">
      <c r="A1096" t="s">
        <v>5412</v>
      </c>
      <c r="M1096" t="s">
        <v>4316</v>
      </c>
      <c r="N1096">
        <v>30280</v>
      </c>
      <c r="O1096">
        <v>433</v>
      </c>
      <c r="Q1096" s="5">
        <v>50013</v>
      </c>
    </row>
    <row r="1097" spans="1:17">
      <c r="A1097" t="s">
        <v>5413</v>
      </c>
      <c r="M1097" t="s">
        <v>4316</v>
      </c>
      <c r="N1097">
        <v>30281</v>
      </c>
      <c r="O1097">
        <v>800</v>
      </c>
      <c r="Q1097" s="5">
        <v>50014</v>
      </c>
    </row>
    <row r="1098" spans="1:17">
      <c r="A1098" t="s">
        <v>5414</v>
      </c>
      <c r="M1098" t="s">
        <v>4316</v>
      </c>
      <c r="N1098">
        <v>30281</v>
      </c>
      <c r="O1098">
        <v>800</v>
      </c>
      <c r="Q1098" s="5">
        <v>0</v>
      </c>
    </row>
    <row r="1099" spans="1:17">
      <c r="A1099" t="s">
        <v>5415</v>
      </c>
      <c r="M1099" t="s">
        <v>4316</v>
      </c>
      <c r="N1099">
        <v>30281</v>
      </c>
      <c r="O1099">
        <v>800</v>
      </c>
      <c r="Q1099" s="5">
        <v>0</v>
      </c>
    </row>
    <row r="1100" spans="1:17">
      <c r="A1100" t="s">
        <v>5416</v>
      </c>
      <c r="M1100" t="s">
        <v>4316</v>
      </c>
      <c r="N1100">
        <v>30281</v>
      </c>
      <c r="O1100">
        <v>800</v>
      </c>
      <c r="Q1100" s="5">
        <v>0</v>
      </c>
    </row>
    <row r="1101" spans="1:17">
      <c r="A1101" t="s">
        <v>5417</v>
      </c>
      <c r="M1101" t="s">
        <v>4316</v>
      </c>
      <c r="N1101">
        <v>30281</v>
      </c>
      <c r="O1101">
        <v>800</v>
      </c>
      <c r="Q1101" s="5">
        <v>0</v>
      </c>
    </row>
    <row r="1102" spans="1:17">
      <c r="A1102" t="s">
        <v>5418</v>
      </c>
      <c r="M1102" t="s">
        <v>4316</v>
      </c>
      <c r="N1102">
        <v>30281</v>
      </c>
      <c r="O1102">
        <v>800</v>
      </c>
      <c r="Q1102" s="5">
        <v>0</v>
      </c>
    </row>
    <row r="1103" spans="1:17">
      <c r="A1103" t="s">
        <v>5419</v>
      </c>
      <c r="M1103" t="s">
        <v>4316</v>
      </c>
      <c r="N1103">
        <v>30281</v>
      </c>
      <c r="O1103">
        <v>800</v>
      </c>
      <c r="Q1103" s="5">
        <v>0</v>
      </c>
    </row>
    <row r="1104" spans="1:17">
      <c r="A1104" t="s">
        <v>5420</v>
      </c>
      <c r="M1104" t="s">
        <v>4316</v>
      </c>
      <c r="N1104">
        <v>30281</v>
      </c>
      <c r="O1104">
        <v>800</v>
      </c>
      <c r="Q1104" s="5">
        <v>0</v>
      </c>
    </row>
    <row r="1105" spans="1:17">
      <c r="A1105" t="s">
        <v>5421</v>
      </c>
      <c r="M1105" t="s">
        <v>4316</v>
      </c>
      <c r="N1105">
        <v>30281</v>
      </c>
      <c r="O1105">
        <v>800</v>
      </c>
      <c r="Q1105" s="5">
        <v>0</v>
      </c>
    </row>
    <row r="1106" spans="1:17">
      <c r="A1106" t="s">
        <v>5422</v>
      </c>
      <c r="M1106" t="s">
        <v>4316</v>
      </c>
      <c r="N1106">
        <v>30281</v>
      </c>
      <c r="O1106">
        <v>800</v>
      </c>
      <c r="Q1106" s="5">
        <v>0</v>
      </c>
    </row>
    <row r="1107" spans="1:17">
      <c r="A1107" t="s">
        <v>5423</v>
      </c>
      <c r="M1107" t="s">
        <v>4316</v>
      </c>
      <c r="N1107">
        <v>30281</v>
      </c>
      <c r="O1107">
        <v>800</v>
      </c>
      <c r="Q1107" s="5">
        <v>0</v>
      </c>
    </row>
    <row r="1108" spans="1:17">
      <c r="A1108" t="s">
        <v>5424</v>
      </c>
      <c r="M1108" t="s">
        <v>4316</v>
      </c>
      <c r="N1108">
        <v>30281</v>
      </c>
      <c r="O1108">
        <v>800</v>
      </c>
      <c r="Q1108" s="5">
        <v>0</v>
      </c>
    </row>
    <row r="1109" spans="1:17">
      <c r="A1109" t="s">
        <v>5425</v>
      </c>
      <c r="M1109" t="s">
        <v>4316</v>
      </c>
      <c r="N1109">
        <v>30282</v>
      </c>
      <c r="O1109">
        <v>933</v>
      </c>
      <c r="Q1109" s="5">
        <v>0</v>
      </c>
    </row>
    <row r="1110" spans="1:17">
      <c r="A1110" t="s">
        <v>5426</v>
      </c>
      <c r="M1110" t="s">
        <v>4316</v>
      </c>
      <c r="N1110">
        <v>30286</v>
      </c>
      <c r="O1110" t="s">
        <v>1681</v>
      </c>
      <c r="Q1110" s="5">
        <v>0</v>
      </c>
    </row>
    <row r="1111" spans="1:17">
      <c r="A1111" t="s">
        <v>5427</v>
      </c>
      <c r="M1111" t="s">
        <v>4316</v>
      </c>
      <c r="N1111">
        <v>30287</v>
      </c>
      <c r="O1111" t="s">
        <v>937</v>
      </c>
      <c r="Q1111" s="5">
        <v>0</v>
      </c>
    </row>
    <row r="1112" spans="1:17">
      <c r="A1112" t="s">
        <v>5428</v>
      </c>
      <c r="M1112" t="s">
        <v>4316</v>
      </c>
      <c r="N1112">
        <v>30287</v>
      </c>
      <c r="O1112" t="s">
        <v>937</v>
      </c>
      <c r="Q1112" s="5">
        <v>0</v>
      </c>
    </row>
    <row r="1113" spans="1:17">
      <c r="A1113" t="s">
        <v>5429</v>
      </c>
      <c r="M1113" t="s">
        <v>4316</v>
      </c>
      <c r="N1113">
        <v>30288</v>
      </c>
      <c r="O1113">
        <v>500</v>
      </c>
      <c r="Q1113" s="5">
        <v>0</v>
      </c>
    </row>
    <row r="1114" spans="1:17">
      <c r="A1114" t="s">
        <v>5430</v>
      </c>
      <c r="M1114" t="s">
        <v>4316</v>
      </c>
      <c r="N1114">
        <v>30288</v>
      </c>
      <c r="O1114">
        <v>500</v>
      </c>
      <c r="Q1114" s="5">
        <v>0</v>
      </c>
    </row>
    <row r="1115" spans="1:17">
      <c r="A1115" t="s">
        <v>5431</v>
      </c>
      <c r="M1115" t="s">
        <v>4316</v>
      </c>
      <c r="N1115">
        <v>30288</v>
      </c>
      <c r="O1115">
        <v>500</v>
      </c>
      <c r="Q1115" s="5">
        <v>0</v>
      </c>
    </row>
    <row r="1116" spans="1:17">
      <c r="A1116" t="s">
        <v>5432</v>
      </c>
      <c r="M1116" t="s">
        <v>4316</v>
      </c>
      <c r="N1116">
        <v>30288</v>
      </c>
      <c r="O1116">
        <v>500</v>
      </c>
      <c r="Q1116" s="5">
        <v>0</v>
      </c>
    </row>
    <row r="1117" spans="1:17">
      <c r="A1117" t="s">
        <v>5433</v>
      </c>
      <c r="M1117" t="s">
        <v>4316</v>
      </c>
      <c r="N1117">
        <v>30288</v>
      </c>
      <c r="O1117">
        <v>500</v>
      </c>
      <c r="Q1117" s="5">
        <v>0</v>
      </c>
    </row>
    <row r="1118" spans="1:17">
      <c r="A1118" t="s">
        <v>5434</v>
      </c>
      <c r="M1118" t="s">
        <v>4316</v>
      </c>
      <c r="N1118">
        <v>30288</v>
      </c>
      <c r="O1118">
        <v>500</v>
      </c>
      <c r="Q1118" s="5">
        <v>0</v>
      </c>
    </row>
    <row r="1119" spans="1:17">
      <c r="A1119" t="s">
        <v>5435</v>
      </c>
      <c r="M1119" t="s">
        <v>4316</v>
      </c>
      <c r="N1119">
        <v>30288</v>
      </c>
      <c r="O1119">
        <v>500</v>
      </c>
      <c r="Q1119" s="5">
        <v>0</v>
      </c>
    </row>
    <row r="1120" spans="1:17">
      <c r="A1120" t="s">
        <v>5436</v>
      </c>
      <c r="M1120" t="s">
        <v>4316</v>
      </c>
      <c r="N1120">
        <v>30288</v>
      </c>
      <c r="O1120">
        <v>500</v>
      </c>
      <c r="Q1120" s="5">
        <v>0</v>
      </c>
    </row>
    <row r="1121" spans="1:17">
      <c r="A1121" t="s">
        <v>5437</v>
      </c>
      <c r="M1121" t="s">
        <v>4316</v>
      </c>
      <c r="N1121">
        <v>30288</v>
      </c>
      <c r="O1121">
        <v>500</v>
      </c>
      <c r="Q1121" s="5">
        <v>0</v>
      </c>
    </row>
    <row r="1122" spans="1:17">
      <c r="A1122" t="s">
        <v>5438</v>
      </c>
      <c r="M1122" t="s">
        <v>4316</v>
      </c>
      <c r="N1122">
        <v>30288</v>
      </c>
      <c r="O1122">
        <v>500</v>
      </c>
      <c r="Q1122" s="5">
        <v>0</v>
      </c>
    </row>
    <row r="1123" spans="1:17">
      <c r="A1123" t="s">
        <v>5439</v>
      </c>
      <c r="M1123" t="s">
        <v>4316</v>
      </c>
      <c r="N1123">
        <v>30288</v>
      </c>
      <c r="O1123">
        <v>500</v>
      </c>
      <c r="Q1123" s="5">
        <v>0</v>
      </c>
    </row>
    <row r="1124" spans="1:17">
      <c r="A1124" t="s">
        <v>5440</v>
      </c>
      <c r="M1124" t="s">
        <v>4316</v>
      </c>
      <c r="N1124">
        <v>30288</v>
      </c>
      <c r="O1124">
        <v>500</v>
      </c>
      <c r="Q1124" s="5">
        <v>0</v>
      </c>
    </row>
    <row r="1125" spans="1:17">
      <c r="A1125" t="s">
        <v>5441</v>
      </c>
      <c r="M1125" t="s">
        <v>4316</v>
      </c>
      <c r="N1125">
        <v>30288</v>
      </c>
      <c r="O1125">
        <v>500</v>
      </c>
      <c r="Q1125" s="5">
        <v>0</v>
      </c>
    </row>
    <row r="1126" spans="1:17">
      <c r="A1126" t="s">
        <v>5442</v>
      </c>
      <c r="M1126" t="s">
        <v>4316</v>
      </c>
      <c r="N1126">
        <v>30288</v>
      </c>
      <c r="O1126">
        <v>500</v>
      </c>
      <c r="Q1126" s="5">
        <v>0</v>
      </c>
    </row>
    <row r="1127" spans="1:17">
      <c r="A1127" t="s">
        <v>5443</v>
      </c>
      <c r="M1127" t="s">
        <v>4316</v>
      </c>
      <c r="N1127">
        <v>30288</v>
      </c>
      <c r="O1127">
        <v>500</v>
      </c>
      <c r="Q1127" s="5">
        <v>0</v>
      </c>
    </row>
    <row r="1128" spans="1:17">
      <c r="A1128" t="s">
        <v>5444</v>
      </c>
      <c r="M1128" t="s">
        <v>4316</v>
      </c>
      <c r="N1128">
        <v>30288</v>
      </c>
      <c r="O1128">
        <v>500</v>
      </c>
      <c r="Q1128" s="5">
        <v>0</v>
      </c>
    </row>
    <row r="1129" spans="1:17">
      <c r="A1129" t="s">
        <v>5445</v>
      </c>
      <c r="M1129" t="s">
        <v>4316</v>
      </c>
      <c r="N1129">
        <v>30288</v>
      </c>
      <c r="O1129">
        <v>500</v>
      </c>
      <c r="Q1129" s="5">
        <v>0</v>
      </c>
    </row>
    <row r="1130" spans="1:17">
      <c r="A1130" t="s">
        <v>5446</v>
      </c>
      <c r="M1130" t="s">
        <v>4316</v>
      </c>
      <c r="N1130">
        <v>30288</v>
      </c>
      <c r="O1130">
        <v>500</v>
      </c>
      <c r="Q1130" s="5">
        <v>0</v>
      </c>
    </row>
    <row r="1131" spans="1:17">
      <c r="A1131" t="s">
        <v>5447</v>
      </c>
      <c r="M1131" t="s">
        <v>4316</v>
      </c>
      <c r="N1131">
        <v>30288</v>
      </c>
      <c r="O1131">
        <v>500</v>
      </c>
      <c r="Q1131" s="5">
        <v>0</v>
      </c>
    </row>
    <row r="1132" spans="1:17">
      <c r="A1132" t="s">
        <v>5448</v>
      </c>
      <c r="M1132" t="s">
        <v>4316</v>
      </c>
      <c r="N1132">
        <v>30288</v>
      </c>
      <c r="O1132">
        <v>500</v>
      </c>
      <c r="Q1132" s="5">
        <v>0</v>
      </c>
    </row>
    <row r="1133" spans="1:17">
      <c r="A1133" t="s">
        <v>5449</v>
      </c>
      <c r="M1133" t="s">
        <v>4316</v>
      </c>
      <c r="N1133">
        <v>30288</v>
      </c>
      <c r="O1133">
        <v>500</v>
      </c>
      <c r="Q1133" s="5">
        <v>0</v>
      </c>
    </row>
    <row r="1134" spans="1:17">
      <c r="A1134" t="s">
        <v>5450</v>
      </c>
      <c r="M1134" t="s">
        <v>4316</v>
      </c>
      <c r="N1134">
        <v>30288</v>
      </c>
      <c r="O1134">
        <v>500</v>
      </c>
      <c r="Q1134" s="5">
        <v>0</v>
      </c>
    </row>
    <row r="1135" spans="1:17">
      <c r="A1135" t="s">
        <v>5451</v>
      </c>
      <c r="M1135" t="s">
        <v>4316</v>
      </c>
      <c r="N1135">
        <v>30288</v>
      </c>
      <c r="O1135">
        <v>500</v>
      </c>
      <c r="Q1135" s="5">
        <v>0</v>
      </c>
    </row>
    <row r="1136" spans="1:17">
      <c r="A1136" t="s">
        <v>5452</v>
      </c>
      <c r="M1136" t="s">
        <v>4316</v>
      </c>
      <c r="N1136">
        <v>30288</v>
      </c>
      <c r="O1136">
        <v>500</v>
      </c>
      <c r="Q1136" s="5">
        <v>0</v>
      </c>
    </row>
    <row r="1137" spans="1:17">
      <c r="A1137" t="s">
        <v>5453</v>
      </c>
      <c r="M1137" t="s">
        <v>4316</v>
      </c>
      <c r="N1137">
        <v>30290</v>
      </c>
      <c r="O1137" t="s">
        <v>1705</v>
      </c>
      <c r="Q1137" s="5">
        <v>0</v>
      </c>
    </row>
    <row r="1138" spans="1:17">
      <c r="A1138" t="s">
        <v>5454</v>
      </c>
      <c r="M1138" t="s">
        <v>4316</v>
      </c>
      <c r="N1138">
        <v>30290</v>
      </c>
      <c r="O1138" t="s">
        <v>1705</v>
      </c>
      <c r="Q1138" s="5">
        <v>0</v>
      </c>
    </row>
    <row r="1139" spans="1:17">
      <c r="A1139" t="s">
        <v>5455</v>
      </c>
      <c r="M1139" t="s">
        <v>4316</v>
      </c>
      <c r="N1139">
        <v>30290</v>
      </c>
      <c r="O1139" t="s">
        <v>1705</v>
      </c>
      <c r="Q1139" s="5">
        <v>0</v>
      </c>
    </row>
    <row r="1140" spans="1:17">
      <c r="A1140" t="s">
        <v>5456</v>
      </c>
      <c r="M1140" t="s">
        <v>4316</v>
      </c>
      <c r="N1140">
        <v>30290</v>
      </c>
      <c r="O1140" t="s">
        <v>1705</v>
      </c>
      <c r="Q1140" s="5">
        <v>0</v>
      </c>
    </row>
    <row r="1141" spans="1:17">
      <c r="A1141" t="s">
        <v>5457</v>
      </c>
      <c r="M1141" t="s">
        <v>4316</v>
      </c>
      <c r="N1141">
        <v>30290</v>
      </c>
      <c r="O1141" t="s">
        <v>1705</v>
      </c>
      <c r="Q1141" s="5">
        <v>0</v>
      </c>
    </row>
    <row r="1142" spans="1:17">
      <c r="A1142" t="s">
        <v>5458</v>
      </c>
      <c r="M1142" t="s">
        <v>4316</v>
      </c>
      <c r="N1142">
        <v>30290</v>
      </c>
      <c r="O1142" t="s">
        <v>1705</v>
      </c>
      <c r="Q1142" s="5">
        <v>0</v>
      </c>
    </row>
    <row r="1143" spans="1:17">
      <c r="A1143" t="s">
        <v>5459</v>
      </c>
      <c r="M1143" t="s">
        <v>4316</v>
      </c>
      <c r="N1143">
        <v>30290</v>
      </c>
      <c r="O1143" t="s">
        <v>1705</v>
      </c>
      <c r="Q1143" s="5">
        <v>0</v>
      </c>
    </row>
    <row r="1144" spans="1:17">
      <c r="A1144" t="s">
        <v>5460</v>
      </c>
      <c r="M1144" t="s">
        <v>4316</v>
      </c>
      <c r="N1144">
        <v>30290</v>
      </c>
      <c r="O1144" t="s">
        <v>1705</v>
      </c>
      <c r="Q1144" s="5">
        <v>0</v>
      </c>
    </row>
    <row r="1145" spans="1:17">
      <c r="A1145" t="s">
        <v>5461</v>
      </c>
      <c r="M1145" t="s">
        <v>4316</v>
      </c>
      <c r="N1145">
        <v>30290</v>
      </c>
      <c r="O1145" t="s">
        <v>1705</v>
      </c>
      <c r="Q1145" s="5">
        <v>0</v>
      </c>
    </row>
    <row r="1146" spans="1:17">
      <c r="A1146" t="s">
        <v>5462</v>
      </c>
      <c r="M1146" t="s">
        <v>4316</v>
      </c>
      <c r="N1146">
        <v>30290</v>
      </c>
      <c r="O1146" t="s">
        <v>1705</v>
      </c>
      <c r="Q1146" s="5">
        <v>0</v>
      </c>
    </row>
    <row r="1147" spans="1:17">
      <c r="A1147" t="s">
        <v>5463</v>
      </c>
      <c r="M1147" t="s">
        <v>4316</v>
      </c>
      <c r="N1147">
        <v>30290</v>
      </c>
      <c r="O1147" t="s">
        <v>1705</v>
      </c>
      <c r="Q1147" s="5">
        <v>0</v>
      </c>
    </row>
    <row r="1148" spans="1:17">
      <c r="A1148" t="s">
        <v>5464</v>
      </c>
      <c r="M1148" t="s">
        <v>4316</v>
      </c>
      <c r="N1148">
        <v>30290</v>
      </c>
      <c r="O1148" t="s">
        <v>1705</v>
      </c>
      <c r="Q1148" s="5">
        <v>0</v>
      </c>
    </row>
    <row r="1149" spans="1:17">
      <c r="A1149" t="s">
        <v>5465</v>
      </c>
      <c r="M1149" t="s">
        <v>4316</v>
      </c>
      <c r="N1149">
        <v>30290</v>
      </c>
      <c r="O1149" t="s">
        <v>1705</v>
      </c>
      <c r="Q1149" s="5">
        <v>0</v>
      </c>
    </row>
    <row r="1150" spans="1:17">
      <c r="A1150" t="s">
        <v>5466</v>
      </c>
      <c r="M1150" t="s">
        <v>4316</v>
      </c>
      <c r="N1150">
        <v>30290</v>
      </c>
      <c r="O1150" t="s">
        <v>1705</v>
      </c>
      <c r="Q1150" s="5">
        <v>0</v>
      </c>
    </row>
    <row r="1151" spans="1:17">
      <c r="A1151" t="s">
        <v>5467</v>
      </c>
      <c r="M1151" t="s">
        <v>4316</v>
      </c>
      <c r="N1151">
        <v>30290</v>
      </c>
      <c r="O1151" t="s">
        <v>1705</v>
      </c>
      <c r="Q1151" s="5">
        <v>0</v>
      </c>
    </row>
    <row r="1152" spans="1:17">
      <c r="A1152" t="s">
        <v>5468</v>
      </c>
      <c r="M1152" t="s">
        <v>4316</v>
      </c>
      <c r="N1152">
        <v>30292</v>
      </c>
      <c r="O1152" t="s">
        <v>958</v>
      </c>
      <c r="Q1152" s="5">
        <v>0</v>
      </c>
    </row>
    <row r="1153" spans="1:17">
      <c r="A1153" t="s">
        <v>5469</v>
      </c>
      <c r="M1153" t="s">
        <v>4316</v>
      </c>
      <c r="N1153">
        <v>30292</v>
      </c>
      <c r="O1153" t="s">
        <v>958</v>
      </c>
      <c r="Q1153" s="5">
        <v>0</v>
      </c>
    </row>
    <row r="1154" spans="1:17">
      <c r="A1154" t="s">
        <v>5470</v>
      </c>
      <c r="M1154" t="s">
        <v>4316</v>
      </c>
      <c r="N1154">
        <v>30292</v>
      </c>
      <c r="O1154" t="s">
        <v>958</v>
      </c>
      <c r="Q1154" s="5">
        <v>0</v>
      </c>
    </row>
    <row r="1155" spans="1:17">
      <c r="A1155" t="s">
        <v>5471</v>
      </c>
      <c r="M1155" t="s">
        <v>4316</v>
      </c>
      <c r="N1155">
        <v>30292</v>
      </c>
      <c r="O1155" t="s">
        <v>958</v>
      </c>
      <c r="Q1155" s="5">
        <v>0</v>
      </c>
    </row>
    <row r="1156" spans="1:17">
      <c r="A1156" t="s">
        <v>5472</v>
      </c>
      <c r="M1156" t="s">
        <v>4316</v>
      </c>
      <c r="N1156">
        <v>30293</v>
      </c>
      <c r="O1156">
        <v>233</v>
      </c>
      <c r="Q1156" s="5">
        <v>0</v>
      </c>
    </row>
    <row r="1157" spans="1:17">
      <c r="A1157" t="s">
        <v>5473</v>
      </c>
      <c r="M1157" t="s">
        <v>4316</v>
      </c>
      <c r="N1157">
        <v>30294</v>
      </c>
      <c r="O1157" t="s">
        <v>746</v>
      </c>
      <c r="Q1157" s="5">
        <v>0</v>
      </c>
    </row>
    <row r="1158" spans="1:17">
      <c r="A1158" t="s">
        <v>5474</v>
      </c>
      <c r="M1158" t="s">
        <v>4316</v>
      </c>
      <c r="N1158">
        <v>30297</v>
      </c>
      <c r="O1158">
        <v>533</v>
      </c>
      <c r="Q1158" s="5">
        <v>0</v>
      </c>
    </row>
    <row r="1159" spans="1:17">
      <c r="A1159" t="s">
        <v>5475</v>
      </c>
      <c r="M1159" t="s">
        <v>4316</v>
      </c>
      <c r="N1159">
        <v>30297</v>
      </c>
      <c r="O1159">
        <v>533</v>
      </c>
      <c r="Q1159" s="5">
        <v>0</v>
      </c>
    </row>
    <row r="1160" spans="1:17">
      <c r="A1160" t="s">
        <v>5476</v>
      </c>
      <c r="M1160" t="s">
        <v>4316</v>
      </c>
      <c r="N1160">
        <v>30297</v>
      </c>
      <c r="O1160">
        <v>533</v>
      </c>
      <c r="Q1160" s="5">
        <v>0</v>
      </c>
    </row>
    <row r="1161" spans="1:17">
      <c r="A1161" t="s">
        <v>5477</v>
      </c>
      <c r="M1161" t="s">
        <v>4316</v>
      </c>
      <c r="N1161">
        <v>30297</v>
      </c>
      <c r="O1161">
        <v>533</v>
      </c>
      <c r="Q1161" s="5">
        <v>0</v>
      </c>
    </row>
    <row r="1162" spans="1:17">
      <c r="A1162" t="s">
        <v>5478</v>
      </c>
      <c r="M1162" t="s">
        <v>4316</v>
      </c>
      <c r="N1162">
        <v>30297</v>
      </c>
      <c r="O1162">
        <v>533</v>
      </c>
      <c r="Q1162" s="5">
        <v>0</v>
      </c>
    </row>
    <row r="1163" spans="1:17">
      <c r="A1163" t="s">
        <v>5479</v>
      </c>
      <c r="M1163" t="s">
        <v>4316</v>
      </c>
      <c r="N1163">
        <v>30297</v>
      </c>
      <c r="O1163">
        <v>533</v>
      </c>
      <c r="Q1163" s="5">
        <v>0</v>
      </c>
    </row>
    <row r="1164" spans="1:17">
      <c r="A1164" t="s">
        <v>5480</v>
      </c>
      <c r="M1164" t="s">
        <v>4316</v>
      </c>
      <c r="N1164">
        <v>30297</v>
      </c>
      <c r="O1164">
        <v>533</v>
      </c>
      <c r="Q1164" s="5">
        <v>0</v>
      </c>
    </row>
    <row r="1165" spans="1:17">
      <c r="A1165" t="s">
        <v>5481</v>
      </c>
      <c r="M1165" t="s">
        <v>4316</v>
      </c>
      <c r="N1165">
        <v>30297</v>
      </c>
      <c r="O1165">
        <v>533</v>
      </c>
      <c r="Q1165" s="5">
        <v>0</v>
      </c>
    </row>
    <row r="1166" spans="1:17">
      <c r="A1166" t="s">
        <v>5482</v>
      </c>
      <c r="M1166" t="s">
        <v>4316</v>
      </c>
      <c r="N1166">
        <v>30297</v>
      </c>
      <c r="O1166">
        <v>533</v>
      </c>
      <c r="Q1166" s="5">
        <v>0</v>
      </c>
    </row>
    <row r="1167" spans="1:17">
      <c r="A1167" t="s">
        <v>5483</v>
      </c>
      <c r="M1167" t="s">
        <v>4316</v>
      </c>
      <c r="N1167">
        <v>30297</v>
      </c>
      <c r="O1167">
        <v>533</v>
      </c>
      <c r="Q1167" s="5">
        <v>0</v>
      </c>
    </row>
    <row r="1168" spans="1:17">
      <c r="A1168" t="s">
        <v>5484</v>
      </c>
      <c r="M1168" t="s">
        <v>4316</v>
      </c>
      <c r="N1168">
        <v>30297</v>
      </c>
      <c r="O1168">
        <v>533</v>
      </c>
      <c r="Q1168" s="5">
        <v>0</v>
      </c>
    </row>
    <row r="1169" spans="1:17">
      <c r="A1169" t="s">
        <v>5485</v>
      </c>
      <c r="M1169" t="s">
        <v>4316</v>
      </c>
      <c r="N1169">
        <v>30298</v>
      </c>
      <c r="O1169">
        <v>500</v>
      </c>
      <c r="Q1169" s="5">
        <v>0</v>
      </c>
    </row>
    <row r="1170" spans="1:17">
      <c r="A1170" t="s">
        <v>5486</v>
      </c>
      <c r="M1170" t="s">
        <v>4316</v>
      </c>
      <c r="N1170">
        <v>30298</v>
      </c>
      <c r="O1170">
        <v>500</v>
      </c>
      <c r="Q1170" s="5">
        <v>0</v>
      </c>
    </row>
    <row r="1171" spans="1:17">
      <c r="A1171" t="s">
        <v>5487</v>
      </c>
      <c r="M1171" t="s">
        <v>4316</v>
      </c>
      <c r="N1171">
        <v>30298</v>
      </c>
      <c r="O1171">
        <v>500</v>
      </c>
      <c r="Q1171" s="5">
        <v>0</v>
      </c>
    </row>
    <row r="1172" spans="1:17">
      <c r="A1172" t="s">
        <v>5488</v>
      </c>
      <c r="M1172" t="s">
        <v>4316</v>
      </c>
      <c r="N1172">
        <v>30298</v>
      </c>
      <c r="O1172">
        <v>500</v>
      </c>
      <c r="Q1172" s="5">
        <v>0</v>
      </c>
    </row>
    <row r="1173" spans="1:17">
      <c r="A1173" t="s">
        <v>5489</v>
      </c>
      <c r="M1173" t="s">
        <v>4316</v>
      </c>
      <c r="N1173">
        <v>30298</v>
      </c>
      <c r="O1173">
        <v>500</v>
      </c>
      <c r="Q1173" s="5">
        <v>0</v>
      </c>
    </row>
    <row r="1174" spans="1:17">
      <c r="A1174" t="s">
        <v>5490</v>
      </c>
      <c r="M1174" t="s">
        <v>4316</v>
      </c>
      <c r="N1174">
        <v>30298</v>
      </c>
      <c r="O1174">
        <v>500</v>
      </c>
      <c r="Q1174" s="5">
        <v>0</v>
      </c>
    </row>
    <row r="1175" spans="1:17">
      <c r="A1175" t="s">
        <v>5491</v>
      </c>
      <c r="M1175" t="s">
        <v>4316</v>
      </c>
      <c r="N1175">
        <v>30298</v>
      </c>
      <c r="O1175">
        <v>500</v>
      </c>
      <c r="Q1175" s="5">
        <v>0</v>
      </c>
    </row>
    <row r="1176" spans="1:17">
      <c r="A1176" t="s">
        <v>5492</v>
      </c>
      <c r="M1176" t="s">
        <v>4316</v>
      </c>
      <c r="N1176">
        <v>30298</v>
      </c>
      <c r="O1176">
        <v>500</v>
      </c>
      <c r="Q1176" s="5">
        <v>0</v>
      </c>
    </row>
    <row r="1177" spans="1:17">
      <c r="A1177" t="s">
        <v>5493</v>
      </c>
      <c r="M1177" t="s">
        <v>4316</v>
      </c>
      <c r="N1177">
        <v>30298</v>
      </c>
      <c r="O1177">
        <v>500</v>
      </c>
      <c r="Q1177" s="5">
        <v>0</v>
      </c>
    </row>
    <row r="1178" spans="1:17">
      <c r="A1178" t="s">
        <v>5494</v>
      </c>
      <c r="M1178" t="s">
        <v>4316</v>
      </c>
      <c r="N1178">
        <v>30298</v>
      </c>
      <c r="O1178">
        <v>500</v>
      </c>
      <c r="Q1178" s="5">
        <v>0</v>
      </c>
    </row>
    <row r="1179" spans="1:17">
      <c r="A1179" t="s">
        <v>5495</v>
      </c>
      <c r="M1179" t="s">
        <v>4316</v>
      </c>
      <c r="N1179">
        <v>30298</v>
      </c>
      <c r="O1179">
        <v>500</v>
      </c>
      <c r="Q1179" s="5">
        <v>0</v>
      </c>
    </row>
    <row r="1180" spans="1:17">
      <c r="A1180" t="s">
        <v>5496</v>
      </c>
      <c r="M1180" t="s">
        <v>4316</v>
      </c>
      <c r="N1180">
        <v>30299</v>
      </c>
      <c r="O1180">
        <v>533</v>
      </c>
      <c r="Q1180" s="5">
        <v>0</v>
      </c>
    </row>
    <row r="1181" spans="1:17">
      <c r="A1181" t="s">
        <v>5497</v>
      </c>
      <c r="M1181" t="s">
        <v>4316</v>
      </c>
      <c r="N1181">
        <v>30300</v>
      </c>
      <c r="O1181">
        <v>333</v>
      </c>
      <c r="Q1181" s="5">
        <v>0</v>
      </c>
    </row>
    <row r="1182" spans="1:17">
      <c r="A1182" t="s">
        <v>5498</v>
      </c>
      <c r="M1182" t="s">
        <v>4316</v>
      </c>
      <c r="N1182">
        <v>30300</v>
      </c>
      <c r="O1182">
        <v>333</v>
      </c>
      <c r="Q1182" s="5">
        <v>0</v>
      </c>
    </row>
    <row r="1183" spans="1:17">
      <c r="A1183" t="s">
        <v>5499</v>
      </c>
      <c r="M1183" t="s">
        <v>4316</v>
      </c>
      <c r="N1183">
        <v>30300</v>
      </c>
      <c r="O1183">
        <v>333</v>
      </c>
      <c r="Q1183" s="5">
        <v>0</v>
      </c>
    </row>
    <row r="1184" spans="1:17">
      <c r="A1184" t="s">
        <v>5500</v>
      </c>
      <c r="M1184" t="s">
        <v>4316</v>
      </c>
      <c r="N1184">
        <v>30300</v>
      </c>
      <c r="O1184">
        <v>333</v>
      </c>
      <c r="Q1184" s="5">
        <v>0</v>
      </c>
    </row>
    <row r="1185" spans="1:17">
      <c r="A1185" t="s">
        <v>5501</v>
      </c>
      <c r="M1185" t="s">
        <v>4316</v>
      </c>
      <c r="N1185">
        <v>30300</v>
      </c>
      <c r="O1185">
        <v>333</v>
      </c>
      <c r="Q1185" s="5">
        <v>0</v>
      </c>
    </row>
    <row r="1186" spans="1:17">
      <c r="A1186" t="s">
        <v>5502</v>
      </c>
      <c r="M1186" t="s">
        <v>4316</v>
      </c>
      <c r="N1186">
        <v>30300</v>
      </c>
      <c r="O1186">
        <v>333</v>
      </c>
      <c r="Q1186" s="5">
        <v>0</v>
      </c>
    </row>
    <row r="1187" spans="1:17">
      <c r="A1187" t="s">
        <v>5503</v>
      </c>
      <c r="M1187" t="s">
        <v>4316</v>
      </c>
      <c r="N1187">
        <v>30300</v>
      </c>
      <c r="O1187">
        <v>333</v>
      </c>
      <c r="Q1187" s="5">
        <v>0</v>
      </c>
    </row>
    <row r="1188" spans="1:17">
      <c r="A1188" t="s">
        <v>5504</v>
      </c>
      <c r="M1188" t="s">
        <v>4316</v>
      </c>
      <c r="N1188">
        <v>30300</v>
      </c>
      <c r="O1188">
        <v>333</v>
      </c>
      <c r="Q1188" s="5">
        <v>0</v>
      </c>
    </row>
    <row r="1189" spans="1:17">
      <c r="A1189" t="s">
        <v>5505</v>
      </c>
      <c r="M1189" t="s">
        <v>4316</v>
      </c>
      <c r="N1189">
        <v>30300</v>
      </c>
      <c r="O1189">
        <v>333</v>
      </c>
      <c r="Q1189" s="5">
        <v>0</v>
      </c>
    </row>
    <row r="1190" spans="1:17">
      <c r="A1190" t="s">
        <v>5506</v>
      </c>
      <c r="M1190" t="s">
        <v>4316</v>
      </c>
      <c r="N1190">
        <v>30300</v>
      </c>
      <c r="O1190">
        <v>333</v>
      </c>
      <c r="Q1190" s="5">
        <v>0</v>
      </c>
    </row>
    <row r="1191" spans="1:17">
      <c r="A1191" t="s">
        <v>5507</v>
      </c>
      <c r="M1191" t="s">
        <v>4316</v>
      </c>
      <c r="N1191">
        <v>30300</v>
      </c>
      <c r="O1191">
        <v>333</v>
      </c>
      <c r="Q1191" s="5">
        <v>0</v>
      </c>
    </row>
    <row r="1192" spans="1:17">
      <c r="A1192" t="s">
        <v>5508</v>
      </c>
      <c r="M1192" t="s">
        <v>4316</v>
      </c>
      <c r="N1192">
        <v>30300</v>
      </c>
      <c r="O1192">
        <v>333</v>
      </c>
      <c r="Q1192" s="5">
        <v>0</v>
      </c>
    </row>
    <row r="1193" spans="1:17">
      <c r="A1193" t="s">
        <v>5509</v>
      </c>
      <c r="M1193" t="s">
        <v>4316</v>
      </c>
      <c r="N1193">
        <v>30300</v>
      </c>
      <c r="O1193">
        <v>333</v>
      </c>
      <c r="Q1193" s="5">
        <v>0</v>
      </c>
    </row>
    <row r="1194" spans="1:17">
      <c r="A1194" t="s">
        <v>5510</v>
      </c>
      <c r="M1194" t="s">
        <v>4316</v>
      </c>
      <c r="N1194">
        <v>30300</v>
      </c>
      <c r="O1194">
        <v>333</v>
      </c>
      <c r="Q1194" s="5">
        <v>0</v>
      </c>
    </row>
    <row r="1195" spans="1:17">
      <c r="A1195" t="s">
        <v>5511</v>
      </c>
      <c r="M1195" t="s">
        <v>4316</v>
      </c>
      <c r="N1195">
        <v>30300</v>
      </c>
      <c r="O1195">
        <v>333</v>
      </c>
      <c r="Q1195" s="5">
        <v>0</v>
      </c>
    </row>
    <row r="1196" spans="1:17">
      <c r="A1196" t="s">
        <v>5512</v>
      </c>
      <c r="M1196" t="s">
        <v>4316</v>
      </c>
      <c r="N1196">
        <v>30300</v>
      </c>
      <c r="O1196">
        <v>333</v>
      </c>
      <c r="Q1196" s="5">
        <v>0</v>
      </c>
    </row>
    <row r="1197" spans="1:17">
      <c r="A1197" t="s">
        <v>5513</v>
      </c>
      <c r="M1197" t="s">
        <v>4316</v>
      </c>
      <c r="N1197">
        <v>30300</v>
      </c>
      <c r="O1197">
        <v>333</v>
      </c>
      <c r="Q1197" s="5">
        <v>0</v>
      </c>
    </row>
    <row r="1198" spans="1:17">
      <c r="A1198" t="s">
        <v>5514</v>
      </c>
      <c r="M1198" t="s">
        <v>4316</v>
      </c>
      <c r="N1198">
        <v>30300</v>
      </c>
      <c r="O1198">
        <v>333</v>
      </c>
      <c r="Q1198" s="5">
        <v>0</v>
      </c>
    </row>
    <row r="1199" spans="1:17">
      <c r="A1199" t="s">
        <v>5515</v>
      </c>
      <c r="M1199" t="s">
        <v>4316</v>
      </c>
      <c r="N1199">
        <v>30300</v>
      </c>
      <c r="O1199">
        <v>333</v>
      </c>
      <c r="Q1199" s="5">
        <v>0</v>
      </c>
    </row>
    <row r="1200" spans="1:17">
      <c r="A1200" t="s">
        <v>5516</v>
      </c>
      <c r="M1200" t="s">
        <v>4316</v>
      </c>
      <c r="N1200">
        <v>30300</v>
      </c>
      <c r="O1200">
        <v>333</v>
      </c>
      <c r="Q1200" s="5">
        <v>0</v>
      </c>
    </row>
    <row r="1201" spans="1:17">
      <c r="A1201" t="s">
        <v>5517</v>
      </c>
      <c r="M1201" t="s">
        <v>4316</v>
      </c>
      <c r="N1201">
        <v>30300</v>
      </c>
      <c r="O1201">
        <v>333</v>
      </c>
      <c r="Q1201" s="5">
        <v>0</v>
      </c>
    </row>
    <row r="1202" spans="1:17">
      <c r="A1202" t="s">
        <v>5518</v>
      </c>
      <c r="M1202" t="s">
        <v>4316</v>
      </c>
      <c r="N1202">
        <v>30300</v>
      </c>
      <c r="O1202">
        <v>333</v>
      </c>
      <c r="Q1202" s="5">
        <v>0</v>
      </c>
    </row>
    <row r="1203" spans="1:17">
      <c r="A1203" t="s">
        <v>5519</v>
      </c>
      <c r="M1203" t="s">
        <v>4316</v>
      </c>
      <c r="N1203">
        <v>30300</v>
      </c>
      <c r="O1203">
        <v>333</v>
      </c>
      <c r="Q1203" s="5">
        <v>0</v>
      </c>
    </row>
    <row r="1204" spans="1:17">
      <c r="A1204" t="s">
        <v>5520</v>
      </c>
      <c r="M1204" t="s">
        <v>4316</v>
      </c>
      <c r="N1204">
        <v>30300</v>
      </c>
      <c r="O1204">
        <v>333</v>
      </c>
      <c r="Q1204" s="5">
        <v>0</v>
      </c>
    </row>
    <row r="1205" spans="1:17">
      <c r="A1205" t="s">
        <v>5521</v>
      </c>
      <c r="M1205" t="s">
        <v>4316</v>
      </c>
      <c r="N1205">
        <v>30300</v>
      </c>
      <c r="O1205">
        <v>333</v>
      </c>
      <c r="Q1205" s="5">
        <v>0</v>
      </c>
    </row>
    <row r="1206" spans="1:17">
      <c r="A1206" t="s">
        <v>5522</v>
      </c>
      <c r="M1206" t="s">
        <v>4316</v>
      </c>
      <c r="N1206">
        <v>30300</v>
      </c>
      <c r="O1206">
        <v>333</v>
      </c>
      <c r="Q1206" s="5">
        <v>0</v>
      </c>
    </row>
    <row r="1207" spans="1:17">
      <c r="A1207" t="s">
        <v>5523</v>
      </c>
      <c r="M1207" t="s">
        <v>4316</v>
      </c>
      <c r="N1207">
        <v>30300</v>
      </c>
      <c r="O1207">
        <v>333</v>
      </c>
      <c r="Q1207" s="5">
        <v>0</v>
      </c>
    </row>
    <row r="1208" spans="1:17">
      <c r="A1208" t="s">
        <v>5524</v>
      </c>
      <c r="M1208" t="s">
        <v>4316</v>
      </c>
      <c r="N1208">
        <v>30300</v>
      </c>
      <c r="O1208">
        <v>333</v>
      </c>
      <c r="Q1208" s="5">
        <v>0</v>
      </c>
    </row>
    <row r="1209" spans="1:17">
      <c r="A1209" t="s">
        <v>5525</v>
      </c>
      <c r="M1209" t="s">
        <v>4316</v>
      </c>
      <c r="N1209">
        <v>30300</v>
      </c>
      <c r="O1209">
        <v>333</v>
      </c>
      <c r="Q1209" s="5">
        <v>0</v>
      </c>
    </row>
    <row r="1210" spans="1:17">
      <c r="A1210" t="s">
        <v>5526</v>
      </c>
      <c r="M1210" t="s">
        <v>4316</v>
      </c>
      <c r="N1210">
        <v>30300</v>
      </c>
      <c r="O1210">
        <v>333</v>
      </c>
      <c r="Q1210" s="5">
        <v>0</v>
      </c>
    </row>
    <row r="1211" spans="1:17">
      <c r="A1211" t="s">
        <v>5527</v>
      </c>
      <c r="M1211" t="s">
        <v>4316</v>
      </c>
      <c r="N1211">
        <v>30300</v>
      </c>
      <c r="O1211">
        <v>333</v>
      </c>
      <c r="Q1211" s="5">
        <v>0</v>
      </c>
    </row>
    <row r="1212" spans="1:17">
      <c r="A1212" t="s">
        <v>5528</v>
      </c>
      <c r="M1212" t="s">
        <v>4316</v>
      </c>
      <c r="N1212">
        <v>30300</v>
      </c>
      <c r="O1212">
        <v>333</v>
      </c>
      <c r="Q1212" s="5">
        <v>0</v>
      </c>
    </row>
    <row r="1213" spans="1:17">
      <c r="A1213" t="s">
        <v>5529</v>
      </c>
      <c r="M1213" t="s">
        <v>4316</v>
      </c>
      <c r="N1213">
        <v>30300</v>
      </c>
      <c r="O1213">
        <v>333</v>
      </c>
      <c r="Q1213" s="5">
        <v>0</v>
      </c>
    </row>
    <row r="1214" spans="1:17">
      <c r="A1214" t="s">
        <v>5530</v>
      </c>
      <c r="M1214" t="s">
        <v>4316</v>
      </c>
      <c r="N1214">
        <v>30302</v>
      </c>
      <c r="O1214">
        <v>533</v>
      </c>
      <c r="Q1214" s="5">
        <v>0</v>
      </c>
    </row>
    <row r="1215" spans="1:17">
      <c r="A1215" t="s">
        <v>5531</v>
      </c>
      <c r="M1215" t="s">
        <v>4316</v>
      </c>
      <c r="N1215">
        <v>30304</v>
      </c>
      <c r="O1215">
        <v>666</v>
      </c>
      <c r="Q1215" s="5">
        <v>0</v>
      </c>
    </row>
    <row r="1216" spans="1:17">
      <c r="A1216" t="s">
        <v>5532</v>
      </c>
      <c r="M1216" t="s">
        <v>4316</v>
      </c>
      <c r="N1216">
        <v>30304</v>
      </c>
      <c r="O1216">
        <v>666</v>
      </c>
      <c r="Q1216" s="5">
        <v>0</v>
      </c>
    </row>
    <row r="1217" spans="1:17">
      <c r="A1217" t="s">
        <v>5533</v>
      </c>
      <c r="M1217" t="s">
        <v>4316</v>
      </c>
      <c r="N1217">
        <v>30304</v>
      </c>
      <c r="O1217">
        <v>666</v>
      </c>
      <c r="Q1217" s="5">
        <v>0</v>
      </c>
    </row>
    <row r="1218" spans="1:17">
      <c r="A1218" t="s">
        <v>5534</v>
      </c>
      <c r="M1218" t="s">
        <v>4316</v>
      </c>
      <c r="N1218">
        <v>30304</v>
      </c>
      <c r="O1218">
        <v>666</v>
      </c>
      <c r="Q1218" s="5">
        <v>20161</v>
      </c>
    </row>
    <row r="1219" spans="1:17">
      <c r="A1219" t="s">
        <v>5535</v>
      </c>
      <c r="M1219" t="s">
        <v>4316</v>
      </c>
      <c r="N1219">
        <v>30304</v>
      </c>
      <c r="O1219">
        <v>666</v>
      </c>
      <c r="Q1219" s="5">
        <v>19002</v>
      </c>
    </row>
    <row r="1220" spans="1:17">
      <c r="A1220" t="s">
        <v>5536</v>
      </c>
      <c r="M1220" t="s">
        <v>4316</v>
      </c>
      <c r="N1220">
        <v>30304</v>
      </c>
      <c r="O1220">
        <v>666</v>
      </c>
      <c r="Q1220" s="5">
        <v>0</v>
      </c>
    </row>
    <row r="1221" spans="1:17">
      <c r="A1221" t="s">
        <v>5537</v>
      </c>
      <c r="M1221" t="s">
        <v>4316</v>
      </c>
      <c r="N1221">
        <v>30304</v>
      </c>
      <c r="O1221">
        <v>666</v>
      </c>
      <c r="Q1221" s="5">
        <v>0</v>
      </c>
    </row>
    <row r="1222" spans="1:17">
      <c r="A1222" t="s">
        <v>5538</v>
      </c>
      <c r="M1222" t="s">
        <v>4316</v>
      </c>
      <c r="N1222">
        <v>30304</v>
      </c>
      <c r="O1222">
        <v>666</v>
      </c>
      <c r="Q1222" s="5">
        <v>19003</v>
      </c>
    </row>
    <row r="1223" spans="1:17">
      <c r="A1223" t="s">
        <v>5539</v>
      </c>
      <c r="M1223" t="s">
        <v>4316</v>
      </c>
      <c r="N1223">
        <v>30304</v>
      </c>
      <c r="O1223">
        <v>666</v>
      </c>
      <c r="Q1223" s="5">
        <v>20021</v>
      </c>
    </row>
    <row r="1224" spans="1:17">
      <c r="A1224" t="s">
        <v>5540</v>
      </c>
      <c r="M1224" t="s">
        <v>4316</v>
      </c>
      <c r="N1224">
        <v>30304</v>
      </c>
      <c r="O1224">
        <v>666</v>
      </c>
      <c r="Q1224" s="5">
        <v>20011</v>
      </c>
    </row>
    <row r="1225" spans="1:17">
      <c r="A1225" t="s">
        <v>5541</v>
      </c>
      <c r="M1225" t="s">
        <v>4316</v>
      </c>
      <c r="N1225">
        <v>30304</v>
      </c>
      <c r="O1225">
        <v>666</v>
      </c>
      <c r="Q1225" s="5">
        <v>0</v>
      </c>
    </row>
    <row r="1226" spans="1:17">
      <c r="A1226" t="s">
        <v>5542</v>
      </c>
      <c r="M1226" t="s">
        <v>4316</v>
      </c>
      <c r="N1226">
        <v>30304</v>
      </c>
      <c r="O1226">
        <v>666</v>
      </c>
      <c r="Q1226" s="5">
        <v>19002</v>
      </c>
    </row>
    <row r="1227" spans="1:17">
      <c r="A1227" t="s">
        <v>5543</v>
      </c>
      <c r="M1227" t="s">
        <v>4316</v>
      </c>
      <c r="N1227">
        <v>30304</v>
      </c>
      <c r="O1227">
        <v>666</v>
      </c>
      <c r="Q1227" s="5">
        <v>19002</v>
      </c>
    </row>
    <row r="1228" spans="1:17">
      <c r="A1228" t="s">
        <v>5544</v>
      </c>
      <c r="M1228" t="s">
        <v>4316</v>
      </c>
      <c r="N1228">
        <v>30304</v>
      </c>
      <c r="O1228">
        <v>666</v>
      </c>
      <c r="Q1228" s="5">
        <v>0</v>
      </c>
    </row>
    <row r="1229" spans="1:17">
      <c r="A1229" t="s">
        <v>5545</v>
      </c>
      <c r="M1229" t="s">
        <v>4316</v>
      </c>
      <c r="N1229">
        <v>30304</v>
      </c>
      <c r="O1229">
        <v>666</v>
      </c>
      <c r="Q1229" s="5">
        <v>19001</v>
      </c>
    </row>
    <row r="1230" spans="1:17">
      <c r="A1230" t="s">
        <v>5546</v>
      </c>
      <c r="M1230" t="s">
        <v>4316</v>
      </c>
      <c r="N1230">
        <v>30304</v>
      </c>
      <c r="O1230">
        <v>666</v>
      </c>
      <c r="Q1230" s="5">
        <v>20041</v>
      </c>
    </row>
    <row r="1231" spans="1:17">
      <c r="A1231" t="s">
        <v>5547</v>
      </c>
      <c r="M1231" t="s">
        <v>4316</v>
      </c>
      <c r="N1231">
        <v>30304</v>
      </c>
      <c r="O1231">
        <v>666</v>
      </c>
      <c r="Q1231" s="5">
        <v>20091</v>
      </c>
    </row>
    <row r="1232" spans="1:17">
      <c r="A1232" t="s">
        <v>5548</v>
      </c>
      <c r="M1232" t="s">
        <v>4316</v>
      </c>
      <c r="N1232">
        <v>30304</v>
      </c>
      <c r="O1232">
        <v>666</v>
      </c>
      <c r="Q1232" s="5">
        <v>0</v>
      </c>
    </row>
    <row r="1233" spans="1:17">
      <c r="A1233" t="s">
        <v>5549</v>
      </c>
      <c r="M1233" t="s">
        <v>4316</v>
      </c>
      <c r="N1233">
        <v>30304</v>
      </c>
      <c r="O1233">
        <v>666</v>
      </c>
      <c r="Q1233" s="5">
        <v>20011</v>
      </c>
    </row>
    <row r="1234" spans="1:17">
      <c r="A1234" t="s">
        <v>5550</v>
      </c>
      <c r="M1234" t="s">
        <v>4316</v>
      </c>
      <c r="N1234">
        <v>30304</v>
      </c>
      <c r="O1234">
        <v>666</v>
      </c>
      <c r="Q1234" s="5">
        <v>19001</v>
      </c>
    </row>
    <row r="1235" spans="1:17">
      <c r="A1235" t="s">
        <v>5551</v>
      </c>
      <c r="M1235" t="s">
        <v>4316</v>
      </c>
      <c r="N1235">
        <v>30304</v>
      </c>
      <c r="O1235">
        <v>666</v>
      </c>
      <c r="Q1235" s="5">
        <v>20217</v>
      </c>
    </row>
    <row r="1236" spans="1:17">
      <c r="A1236" t="s">
        <v>5552</v>
      </c>
      <c r="M1236" t="s">
        <v>4316</v>
      </c>
      <c r="N1236">
        <v>30304</v>
      </c>
      <c r="O1236">
        <v>666</v>
      </c>
      <c r="Q1236" s="5">
        <v>20071</v>
      </c>
    </row>
    <row r="1237" spans="1:17">
      <c r="A1237" t="s">
        <v>5553</v>
      </c>
      <c r="M1237" t="s">
        <v>4316</v>
      </c>
      <c r="N1237">
        <v>30304</v>
      </c>
      <c r="O1237">
        <v>666</v>
      </c>
      <c r="Q1237" s="5">
        <v>0</v>
      </c>
    </row>
    <row r="1238" spans="1:17">
      <c r="A1238" t="s">
        <v>5554</v>
      </c>
      <c r="M1238" t="s">
        <v>4316</v>
      </c>
      <c r="N1238">
        <v>30304</v>
      </c>
      <c r="O1238">
        <v>666</v>
      </c>
      <c r="Q1238" s="5">
        <v>19002</v>
      </c>
    </row>
    <row r="1239" spans="1:17">
      <c r="A1239" t="s">
        <v>5555</v>
      </c>
      <c r="M1239" t="s">
        <v>4316</v>
      </c>
      <c r="N1239">
        <v>30305</v>
      </c>
      <c r="O1239">
        <v>666</v>
      </c>
      <c r="Q1239" s="5">
        <v>0</v>
      </c>
    </row>
    <row r="1240" spans="1:17">
      <c r="A1240" t="s">
        <v>5556</v>
      </c>
      <c r="M1240" t="s">
        <v>4316</v>
      </c>
      <c r="N1240">
        <v>30305</v>
      </c>
      <c r="O1240">
        <v>666</v>
      </c>
      <c r="Q1240" s="5">
        <v>19003</v>
      </c>
    </row>
    <row r="1241" spans="1:17">
      <c r="A1241" t="s">
        <v>5557</v>
      </c>
      <c r="M1241" t="s">
        <v>4316</v>
      </c>
      <c r="N1241">
        <v>30305</v>
      </c>
      <c r="O1241">
        <v>666</v>
      </c>
      <c r="Q1241" s="5">
        <v>0</v>
      </c>
    </row>
    <row r="1242" spans="1:17">
      <c r="A1242" t="s">
        <v>5558</v>
      </c>
      <c r="M1242" t="s">
        <v>4316</v>
      </c>
      <c r="N1242">
        <v>30305</v>
      </c>
      <c r="O1242">
        <v>666</v>
      </c>
      <c r="Q1242" s="5">
        <v>19002</v>
      </c>
    </row>
    <row r="1243" spans="1:17">
      <c r="A1243" t="s">
        <v>5559</v>
      </c>
      <c r="M1243" t="s">
        <v>4316</v>
      </c>
      <c r="N1243">
        <v>30305</v>
      </c>
      <c r="O1243">
        <v>666</v>
      </c>
      <c r="Q1243" s="5">
        <v>19001</v>
      </c>
    </row>
    <row r="1244" spans="1:17">
      <c r="A1244" t="s">
        <v>5560</v>
      </c>
      <c r="M1244" t="s">
        <v>4316</v>
      </c>
      <c r="N1244">
        <v>30305</v>
      </c>
      <c r="O1244">
        <v>666</v>
      </c>
      <c r="Q1244" s="5">
        <v>20091</v>
      </c>
    </row>
    <row r="1245" spans="1:17">
      <c r="A1245" t="s">
        <v>5561</v>
      </c>
      <c r="M1245" t="s">
        <v>4316</v>
      </c>
      <c r="N1245">
        <v>30305</v>
      </c>
      <c r="O1245">
        <v>666</v>
      </c>
      <c r="Q1245" s="5">
        <v>0</v>
      </c>
    </row>
    <row r="1246" spans="1:17">
      <c r="A1246" t="s">
        <v>5562</v>
      </c>
      <c r="M1246" t="s">
        <v>4316</v>
      </c>
      <c r="N1246">
        <v>30305</v>
      </c>
      <c r="O1246">
        <v>666</v>
      </c>
      <c r="Q1246" s="5">
        <f>Q1243</f>
        <v>19001</v>
      </c>
    </row>
    <row r="1247" spans="1:17">
      <c r="A1247" t="s">
        <v>5563</v>
      </c>
      <c r="M1247" t="s">
        <v>4316</v>
      </c>
      <c r="N1247">
        <v>30305</v>
      </c>
      <c r="O1247">
        <v>666</v>
      </c>
      <c r="Q1247" s="5">
        <v>0</v>
      </c>
    </row>
    <row r="1248" spans="1:17">
      <c r="A1248" t="s">
        <v>5564</v>
      </c>
      <c r="M1248" t="s">
        <v>4316</v>
      </c>
      <c r="N1248">
        <v>30305</v>
      </c>
      <c r="O1248">
        <v>666</v>
      </c>
      <c r="Q1248" s="5">
        <v>19002</v>
      </c>
    </row>
    <row r="1249" spans="1:17">
      <c r="A1249" t="s">
        <v>5565</v>
      </c>
      <c r="M1249" t="s">
        <v>4316</v>
      </c>
      <c r="N1249">
        <v>30305</v>
      </c>
      <c r="O1249">
        <v>666</v>
      </c>
      <c r="Q1249" s="5">
        <v>20101</v>
      </c>
    </row>
    <row r="1250" spans="1:17">
      <c r="A1250" t="s">
        <v>5566</v>
      </c>
      <c r="M1250" t="s">
        <v>4316</v>
      </c>
      <c r="N1250">
        <v>30305</v>
      </c>
      <c r="O1250">
        <v>666</v>
      </c>
      <c r="Q1250" s="5">
        <v>0</v>
      </c>
    </row>
    <row r="1251" spans="1:17">
      <c r="A1251" t="s">
        <v>5567</v>
      </c>
      <c r="M1251" t="s">
        <v>4316</v>
      </c>
      <c r="N1251">
        <v>30305</v>
      </c>
      <c r="O1251">
        <v>666</v>
      </c>
      <c r="Q1251" s="5">
        <v>0</v>
      </c>
    </row>
    <row r="1252" spans="1:17">
      <c r="A1252" t="s">
        <v>5568</v>
      </c>
      <c r="M1252" t="s">
        <v>4316</v>
      </c>
      <c r="N1252">
        <v>30305</v>
      </c>
      <c r="O1252">
        <v>666</v>
      </c>
      <c r="Q1252" s="5">
        <v>20111</v>
      </c>
    </row>
    <row r="1253" spans="1:17">
      <c r="A1253" t="s">
        <v>5569</v>
      </c>
      <c r="M1253" t="s">
        <v>4316</v>
      </c>
      <c r="N1253">
        <v>30305</v>
      </c>
      <c r="O1253">
        <v>666</v>
      </c>
      <c r="Q1253" s="5">
        <v>19003</v>
      </c>
    </row>
    <row r="1254" spans="1:17">
      <c r="A1254" t="s">
        <v>5570</v>
      </c>
      <c r="M1254" t="s">
        <v>4316</v>
      </c>
      <c r="N1254">
        <v>30305</v>
      </c>
      <c r="O1254">
        <v>666</v>
      </c>
      <c r="Q1254" s="5">
        <v>0</v>
      </c>
    </row>
    <row r="1255" spans="1:17">
      <c r="A1255" t="s">
        <v>5571</v>
      </c>
      <c r="M1255" t="s">
        <v>4316</v>
      </c>
      <c r="N1255">
        <v>30305</v>
      </c>
      <c r="O1255">
        <v>666</v>
      </c>
      <c r="Q1255" s="5">
        <f>Q1248</f>
        <v>19002</v>
      </c>
    </row>
    <row r="1256" spans="1:17">
      <c r="A1256" t="s">
        <v>5572</v>
      </c>
      <c r="M1256" t="s">
        <v>4316</v>
      </c>
      <c r="N1256">
        <v>30305</v>
      </c>
      <c r="O1256">
        <v>666</v>
      </c>
      <c r="Q1256" s="5">
        <v>19002</v>
      </c>
    </row>
    <row r="1257" spans="1:17">
      <c r="A1257" t="s">
        <v>5573</v>
      </c>
      <c r="M1257" t="s">
        <v>4316</v>
      </c>
      <c r="N1257">
        <v>30305</v>
      </c>
      <c r="O1257">
        <v>666</v>
      </c>
      <c r="Q1257" s="5">
        <v>20141</v>
      </c>
    </row>
    <row r="1258" spans="1:17">
      <c r="A1258" t="s">
        <v>5574</v>
      </c>
      <c r="M1258" t="s">
        <v>4316</v>
      </c>
      <c r="N1258">
        <v>30305</v>
      </c>
      <c r="O1258">
        <v>666</v>
      </c>
      <c r="Q1258" s="5">
        <v>0</v>
      </c>
    </row>
    <row r="1259" spans="1:17">
      <c r="A1259" t="s">
        <v>5575</v>
      </c>
      <c r="M1259" t="s">
        <v>4316</v>
      </c>
      <c r="N1259">
        <v>30305</v>
      </c>
      <c r="O1259">
        <v>666</v>
      </c>
      <c r="Q1259" s="5">
        <v>20131</v>
      </c>
    </row>
    <row r="1260" spans="1:17">
      <c r="A1260" t="s">
        <v>5576</v>
      </c>
      <c r="M1260" t="s">
        <v>4316</v>
      </c>
      <c r="N1260">
        <v>30305</v>
      </c>
      <c r="O1260">
        <v>666</v>
      </c>
      <c r="Q1260" s="5">
        <v>19001</v>
      </c>
    </row>
    <row r="1261" spans="1:17">
      <c r="A1261" t="s">
        <v>5577</v>
      </c>
      <c r="M1261" t="s">
        <v>4316</v>
      </c>
      <c r="N1261">
        <v>30305</v>
      </c>
      <c r="O1261">
        <v>666</v>
      </c>
      <c r="Q1261" s="5">
        <v>20011</v>
      </c>
    </row>
    <row r="1262" spans="1:17">
      <c r="A1262" t="s">
        <v>5578</v>
      </c>
      <c r="M1262" t="s">
        <v>4316</v>
      </c>
      <c r="N1262">
        <v>30305</v>
      </c>
      <c r="O1262">
        <v>666</v>
      </c>
      <c r="Q1262" s="5">
        <v>0</v>
      </c>
    </row>
    <row r="1263" spans="1:17">
      <c r="A1263" t="s">
        <v>5579</v>
      </c>
      <c r="M1263" t="s">
        <v>4316</v>
      </c>
      <c r="N1263">
        <v>30388</v>
      </c>
      <c r="O1263">
        <v>400</v>
      </c>
      <c r="Q1263" s="5">
        <v>0</v>
      </c>
    </row>
    <row r="1264" spans="1:17">
      <c r="A1264" t="s">
        <v>5580</v>
      </c>
      <c r="M1264" t="s">
        <v>4316</v>
      </c>
      <c r="N1264">
        <v>30389</v>
      </c>
      <c r="O1264">
        <v>900</v>
      </c>
      <c r="Q1264" s="5">
        <v>20151</v>
      </c>
    </row>
    <row r="1265" spans="1:17">
      <c r="A1265" t="s">
        <v>5581</v>
      </c>
      <c r="M1265" t="s">
        <v>4316</v>
      </c>
      <c r="N1265">
        <v>30390</v>
      </c>
      <c r="O1265" t="s">
        <v>1959</v>
      </c>
      <c r="Q1265" s="5">
        <v>20081</v>
      </c>
    </row>
    <row r="1266" spans="1:17">
      <c r="A1266" t="s">
        <v>5582</v>
      </c>
      <c r="M1266" t="s">
        <v>4316</v>
      </c>
      <c r="N1266">
        <v>30392</v>
      </c>
      <c r="O1266">
        <v>933</v>
      </c>
      <c r="Q1266" s="5">
        <v>0</v>
      </c>
    </row>
    <row r="1267" spans="1:17">
      <c r="A1267" t="s">
        <v>5583</v>
      </c>
      <c r="M1267" t="s">
        <v>4316</v>
      </c>
      <c r="N1267">
        <v>30393</v>
      </c>
      <c r="O1267" t="s">
        <v>1973</v>
      </c>
      <c r="Q1267" s="5">
        <f>Q1260</f>
        <v>19001</v>
      </c>
    </row>
    <row r="1268" spans="1:17">
      <c r="A1268" t="s">
        <v>5584</v>
      </c>
      <c r="M1268" t="s">
        <v>4316</v>
      </c>
      <c r="N1268">
        <v>31009</v>
      </c>
      <c r="O1268">
        <v>266</v>
      </c>
      <c r="Q1268" s="5">
        <v>20011</v>
      </c>
    </row>
    <row r="1269" spans="1:17">
      <c r="A1269" t="s">
        <v>5585</v>
      </c>
      <c r="M1269" t="s">
        <v>4316</v>
      </c>
      <c r="N1269">
        <v>31010</v>
      </c>
      <c r="O1269">
        <v>533</v>
      </c>
      <c r="Q1269" s="5">
        <v>0</v>
      </c>
    </row>
    <row r="1270" spans="1:17">
      <c r="A1270" t="s">
        <v>5586</v>
      </c>
      <c r="M1270" t="s">
        <v>4316</v>
      </c>
      <c r="N1270">
        <v>31014</v>
      </c>
      <c r="O1270">
        <v>766</v>
      </c>
      <c r="Q1270" s="5">
        <v>0</v>
      </c>
    </row>
    <row r="1271" spans="1:17">
      <c r="A1271" t="s">
        <v>5587</v>
      </c>
      <c r="M1271" t="s">
        <v>4316</v>
      </c>
      <c r="N1271">
        <v>31015</v>
      </c>
      <c r="O1271">
        <v>866</v>
      </c>
      <c r="Q1271" s="5">
        <v>0</v>
      </c>
    </row>
    <row r="1272" spans="1:17">
      <c r="A1272" t="s">
        <v>5588</v>
      </c>
      <c r="M1272" t="s">
        <v>4316</v>
      </c>
      <c r="N1272">
        <v>31016</v>
      </c>
      <c r="O1272">
        <v>900</v>
      </c>
      <c r="Q1272" s="5">
        <v>0</v>
      </c>
    </row>
    <row r="1273" spans="1:17">
      <c r="A1273" t="s">
        <v>5589</v>
      </c>
      <c r="M1273" t="s">
        <v>4316</v>
      </c>
      <c r="N1273">
        <v>31017</v>
      </c>
      <c r="O1273">
        <v>566</v>
      </c>
      <c r="Q1273" s="5">
        <v>0</v>
      </c>
    </row>
    <row r="1274" spans="1:17">
      <c r="A1274" t="s">
        <v>5590</v>
      </c>
      <c r="M1274" t="s">
        <v>4316</v>
      </c>
      <c r="N1274">
        <v>31023</v>
      </c>
      <c r="O1274" t="s">
        <v>1959</v>
      </c>
      <c r="Q1274" s="5">
        <f>Q1256</f>
        <v>19002</v>
      </c>
    </row>
    <row r="1275" spans="1:17">
      <c r="A1275" t="s">
        <v>5591</v>
      </c>
      <c r="M1275" t="s">
        <v>4316</v>
      </c>
      <c r="N1275">
        <v>31026</v>
      </c>
      <c r="O1275" t="s">
        <v>2046</v>
      </c>
    </row>
    <row r="1276" spans="1:17">
      <c r="A1276" t="s">
        <v>5592</v>
      </c>
      <c r="M1276" t="s">
        <v>4316</v>
      </c>
      <c r="N1276">
        <v>31027</v>
      </c>
      <c r="O1276">
        <v>666</v>
      </c>
    </row>
    <row r="1277" spans="1:17">
      <c r="A1277" t="s">
        <v>5593</v>
      </c>
      <c r="M1277" t="s">
        <v>4316</v>
      </c>
      <c r="N1277">
        <v>31027</v>
      </c>
      <c r="O1277">
        <v>666</v>
      </c>
    </row>
    <row r="1278" spans="1:17">
      <c r="A1278" t="s">
        <v>5594</v>
      </c>
      <c r="M1278" t="s">
        <v>4316</v>
      </c>
      <c r="N1278">
        <v>31028</v>
      </c>
      <c r="O1278" t="s">
        <v>2051</v>
      </c>
    </row>
    <row r="1279" spans="1:17">
      <c r="A1279" t="s">
        <v>5595</v>
      </c>
      <c r="M1279" t="s">
        <v>4316</v>
      </c>
      <c r="N1279">
        <v>31028</v>
      </c>
      <c r="O1279" t="s">
        <v>2051</v>
      </c>
    </row>
    <row r="1280" spans="1:17">
      <c r="A1280" t="s">
        <v>5596</v>
      </c>
      <c r="M1280" t="s">
        <v>4316</v>
      </c>
      <c r="N1280">
        <v>31029</v>
      </c>
      <c r="O1280">
        <v>966</v>
      </c>
    </row>
    <row r="1281" spans="1:15">
      <c r="A1281" t="s">
        <v>5597</v>
      </c>
      <c r="M1281" t="s">
        <v>4316</v>
      </c>
      <c r="N1281">
        <v>31029</v>
      </c>
      <c r="O1281">
        <v>966</v>
      </c>
    </row>
    <row r="1282" spans="1:15">
      <c r="A1282" t="s">
        <v>5598</v>
      </c>
      <c r="M1282" t="s">
        <v>4316</v>
      </c>
      <c r="N1282">
        <v>40000</v>
      </c>
      <c r="O1282">
        <v>800</v>
      </c>
    </row>
    <row r="1283" spans="1:15">
      <c r="A1283" t="s">
        <v>5599</v>
      </c>
      <c r="M1283" t="s">
        <v>4316</v>
      </c>
      <c r="N1283">
        <v>40000</v>
      </c>
      <c r="O1283">
        <v>800</v>
      </c>
    </row>
    <row r="1284" spans="1:15">
      <c r="A1284" t="s">
        <v>5600</v>
      </c>
      <c r="M1284" t="s">
        <v>4316</v>
      </c>
      <c r="N1284">
        <v>40000</v>
      </c>
      <c r="O1284">
        <v>800</v>
      </c>
    </row>
    <row r="1285" spans="1:15">
      <c r="A1285" t="s">
        <v>5601</v>
      </c>
      <c r="M1285" t="s">
        <v>4316</v>
      </c>
      <c r="N1285">
        <v>40000</v>
      </c>
      <c r="O1285">
        <v>800</v>
      </c>
    </row>
    <row r="1286" spans="1:15">
      <c r="A1286" t="s">
        <v>5602</v>
      </c>
      <c r="M1286" t="s">
        <v>4316</v>
      </c>
      <c r="N1286">
        <v>40000</v>
      </c>
      <c r="O1286">
        <v>800</v>
      </c>
    </row>
    <row r="1287" spans="1:15">
      <c r="A1287" t="s">
        <v>5603</v>
      </c>
      <c r="M1287" t="s">
        <v>4316</v>
      </c>
      <c r="N1287">
        <v>40000</v>
      </c>
      <c r="O1287">
        <v>800</v>
      </c>
    </row>
    <row r="1288" spans="1:15">
      <c r="A1288" t="s">
        <v>5604</v>
      </c>
      <c r="M1288" t="s">
        <v>4316</v>
      </c>
      <c r="N1288">
        <v>40000</v>
      </c>
      <c r="O1288">
        <v>800</v>
      </c>
    </row>
    <row r="1289" spans="1:15">
      <c r="A1289" t="s">
        <v>5605</v>
      </c>
      <c r="M1289" t="s">
        <v>4316</v>
      </c>
      <c r="N1289">
        <v>40000</v>
      </c>
      <c r="O1289">
        <v>800</v>
      </c>
    </row>
    <row r="1290" spans="1:15">
      <c r="A1290" t="s">
        <v>5606</v>
      </c>
      <c r="M1290" t="s">
        <v>4316</v>
      </c>
      <c r="N1290">
        <v>40000</v>
      </c>
      <c r="O1290">
        <v>800</v>
      </c>
    </row>
    <row r="1291" spans="1:15">
      <c r="A1291" t="s">
        <v>5607</v>
      </c>
      <c r="M1291" t="s">
        <v>4316</v>
      </c>
      <c r="N1291">
        <v>40000</v>
      </c>
      <c r="O1291">
        <v>800</v>
      </c>
    </row>
    <row r="1292" spans="1:15">
      <c r="A1292" t="s">
        <v>5608</v>
      </c>
      <c r="M1292" t="s">
        <v>4316</v>
      </c>
      <c r="N1292">
        <v>40000</v>
      </c>
      <c r="O1292">
        <v>800</v>
      </c>
    </row>
    <row r="1293" spans="1:15">
      <c r="A1293" t="s">
        <v>5609</v>
      </c>
      <c r="M1293" t="s">
        <v>4316</v>
      </c>
      <c r="N1293">
        <v>40000</v>
      </c>
      <c r="O1293">
        <v>800</v>
      </c>
    </row>
    <row r="1294" spans="1:15">
      <c r="A1294" t="s">
        <v>5610</v>
      </c>
      <c r="M1294" t="s">
        <v>4316</v>
      </c>
      <c r="N1294">
        <v>40001</v>
      </c>
      <c r="O1294">
        <v>400</v>
      </c>
    </row>
    <row r="1295" spans="1:15">
      <c r="A1295" t="s">
        <v>5611</v>
      </c>
      <c r="M1295" t="s">
        <v>4316</v>
      </c>
      <c r="N1295">
        <v>40001</v>
      </c>
      <c r="O1295">
        <v>400</v>
      </c>
    </row>
    <row r="1296" spans="1:15">
      <c r="A1296" t="s">
        <v>5612</v>
      </c>
      <c r="M1296" t="s">
        <v>4316</v>
      </c>
      <c r="N1296">
        <v>40001</v>
      </c>
      <c r="O1296">
        <v>400</v>
      </c>
    </row>
    <row r="1297" spans="1:15">
      <c r="A1297" t="s">
        <v>5613</v>
      </c>
      <c r="M1297" t="s">
        <v>4316</v>
      </c>
      <c r="N1297">
        <v>40001</v>
      </c>
      <c r="O1297">
        <v>400</v>
      </c>
    </row>
    <row r="1298" spans="1:15">
      <c r="A1298" t="s">
        <v>5614</v>
      </c>
      <c r="M1298" t="s">
        <v>4316</v>
      </c>
      <c r="N1298">
        <v>40001</v>
      </c>
      <c r="O1298">
        <v>400</v>
      </c>
    </row>
    <row r="1299" spans="1:15">
      <c r="A1299" t="s">
        <v>5615</v>
      </c>
      <c r="M1299" t="s">
        <v>4316</v>
      </c>
      <c r="N1299">
        <v>40001</v>
      </c>
      <c r="O1299">
        <v>400</v>
      </c>
    </row>
    <row r="1300" spans="1:15">
      <c r="A1300" t="s">
        <v>5616</v>
      </c>
      <c r="M1300" t="s">
        <v>4316</v>
      </c>
      <c r="N1300">
        <v>40001</v>
      </c>
      <c r="O1300">
        <v>400</v>
      </c>
    </row>
    <row r="1301" spans="1:15">
      <c r="A1301" t="s">
        <v>5617</v>
      </c>
      <c r="M1301" t="s">
        <v>4316</v>
      </c>
      <c r="N1301">
        <v>40001</v>
      </c>
      <c r="O1301">
        <v>400</v>
      </c>
    </row>
    <row r="1302" spans="1:15">
      <c r="A1302" t="s">
        <v>5618</v>
      </c>
      <c r="M1302" t="s">
        <v>4316</v>
      </c>
      <c r="N1302">
        <v>40001</v>
      </c>
      <c r="O1302">
        <v>400</v>
      </c>
    </row>
    <row r="1303" spans="1:15">
      <c r="A1303" t="s">
        <v>5619</v>
      </c>
      <c r="M1303" t="s">
        <v>4316</v>
      </c>
      <c r="N1303">
        <v>40001</v>
      </c>
      <c r="O1303">
        <v>400</v>
      </c>
    </row>
    <row r="1304" spans="1:15">
      <c r="A1304" t="s">
        <v>5620</v>
      </c>
      <c r="M1304" t="s">
        <v>4316</v>
      </c>
      <c r="N1304">
        <v>40001</v>
      </c>
      <c r="O1304">
        <v>400</v>
      </c>
    </row>
    <row r="1305" spans="1:15">
      <c r="A1305" t="s">
        <v>5621</v>
      </c>
      <c r="M1305" t="s">
        <v>4316</v>
      </c>
      <c r="N1305">
        <v>40001</v>
      </c>
      <c r="O1305">
        <v>400</v>
      </c>
    </row>
    <row r="1306" spans="1:15">
      <c r="A1306" t="s">
        <v>5622</v>
      </c>
      <c r="M1306" t="s">
        <v>4316</v>
      </c>
      <c r="N1306">
        <v>40001</v>
      </c>
      <c r="O1306">
        <v>400</v>
      </c>
    </row>
    <row r="1307" spans="1:15">
      <c r="A1307" t="s">
        <v>5623</v>
      </c>
      <c r="M1307" t="s">
        <v>4316</v>
      </c>
      <c r="N1307">
        <v>40001</v>
      </c>
      <c r="O1307">
        <v>400</v>
      </c>
    </row>
    <row r="1308" spans="1:15">
      <c r="A1308" t="s">
        <v>5624</v>
      </c>
      <c r="M1308" t="s">
        <v>4316</v>
      </c>
      <c r="N1308">
        <v>40001</v>
      </c>
      <c r="O1308">
        <v>400</v>
      </c>
    </row>
    <row r="1309" spans="1:15">
      <c r="A1309" t="s">
        <v>5625</v>
      </c>
      <c r="M1309" t="s">
        <v>4316</v>
      </c>
      <c r="N1309">
        <v>40001</v>
      </c>
      <c r="O1309">
        <v>400</v>
      </c>
    </row>
    <row r="1310" spans="1:15">
      <c r="A1310" t="s">
        <v>5626</v>
      </c>
      <c r="M1310" t="s">
        <v>4316</v>
      </c>
      <c r="N1310">
        <v>40001</v>
      </c>
      <c r="O1310">
        <v>400</v>
      </c>
    </row>
    <row r="1311" spans="1:15">
      <c r="A1311" t="s">
        <v>5627</v>
      </c>
      <c r="M1311" t="s">
        <v>4316</v>
      </c>
      <c r="N1311">
        <v>40001</v>
      </c>
      <c r="O1311">
        <v>400</v>
      </c>
    </row>
    <row r="1312" spans="1:15">
      <c r="A1312" t="s">
        <v>5628</v>
      </c>
      <c r="M1312" t="s">
        <v>4316</v>
      </c>
      <c r="N1312">
        <v>40003</v>
      </c>
      <c r="O1312">
        <v>933</v>
      </c>
    </row>
    <row r="1313" spans="1:15">
      <c r="A1313" t="s">
        <v>5629</v>
      </c>
      <c r="M1313" t="s">
        <v>4316</v>
      </c>
      <c r="N1313">
        <v>40003</v>
      </c>
      <c r="O1313">
        <v>933</v>
      </c>
    </row>
    <row r="1314" spans="1:15">
      <c r="A1314" t="s">
        <v>5630</v>
      </c>
      <c r="M1314" t="s">
        <v>4316</v>
      </c>
      <c r="N1314">
        <v>40003</v>
      </c>
      <c r="O1314">
        <v>933</v>
      </c>
    </row>
    <row r="1315" spans="1:15">
      <c r="A1315" t="s">
        <v>5631</v>
      </c>
      <c r="M1315" t="s">
        <v>4316</v>
      </c>
      <c r="N1315">
        <v>40003</v>
      </c>
      <c r="O1315">
        <v>933</v>
      </c>
    </row>
    <row r="1316" spans="1:15">
      <c r="A1316" t="s">
        <v>5632</v>
      </c>
      <c r="M1316" t="s">
        <v>4316</v>
      </c>
      <c r="N1316">
        <v>40003</v>
      </c>
      <c r="O1316">
        <v>933</v>
      </c>
    </row>
    <row r="1317" spans="1:15">
      <c r="A1317" t="s">
        <v>5633</v>
      </c>
      <c r="M1317" t="s">
        <v>4316</v>
      </c>
      <c r="N1317">
        <v>40003</v>
      </c>
      <c r="O1317">
        <v>933</v>
      </c>
    </row>
    <row r="1318" spans="1:15">
      <c r="A1318" t="s">
        <v>5634</v>
      </c>
      <c r="M1318" t="s">
        <v>4316</v>
      </c>
      <c r="N1318">
        <v>40003</v>
      </c>
      <c r="O1318">
        <v>933</v>
      </c>
    </row>
    <row r="1319" spans="1:15">
      <c r="A1319" t="s">
        <v>5635</v>
      </c>
      <c r="M1319" t="s">
        <v>4316</v>
      </c>
      <c r="N1319">
        <v>40003</v>
      </c>
      <c r="O1319">
        <v>933</v>
      </c>
    </row>
    <row r="1320" spans="1:15">
      <c r="A1320" t="s">
        <v>5636</v>
      </c>
      <c r="M1320" t="s">
        <v>4316</v>
      </c>
      <c r="N1320">
        <v>40003</v>
      </c>
      <c r="O1320">
        <v>933</v>
      </c>
    </row>
    <row r="1321" spans="1:15">
      <c r="A1321" t="s">
        <v>5637</v>
      </c>
      <c r="M1321" t="s">
        <v>4316</v>
      </c>
      <c r="N1321">
        <v>40003</v>
      </c>
      <c r="O1321">
        <v>933</v>
      </c>
    </row>
    <row r="1322" spans="1:15">
      <c r="A1322" t="s">
        <v>5638</v>
      </c>
      <c r="M1322" t="s">
        <v>4316</v>
      </c>
      <c r="N1322">
        <v>40003</v>
      </c>
      <c r="O1322">
        <v>933</v>
      </c>
    </row>
    <row r="1323" spans="1:15">
      <c r="A1323" t="s">
        <v>5639</v>
      </c>
      <c r="M1323" t="s">
        <v>4316</v>
      </c>
      <c r="N1323">
        <v>40003</v>
      </c>
      <c r="O1323">
        <v>933</v>
      </c>
    </row>
    <row r="1324" spans="1:15">
      <c r="A1324" t="s">
        <v>5640</v>
      </c>
      <c r="M1324" t="s">
        <v>4316</v>
      </c>
      <c r="N1324">
        <v>40003</v>
      </c>
      <c r="O1324">
        <v>933</v>
      </c>
    </row>
    <row r="1325" spans="1:15">
      <c r="A1325" t="s">
        <v>5641</v>
      </c>
      <c r="M1325" t="s">
        <v>4316</v>
      </c>
      <c r="N1325">
        <v>40003</v>
      </c>
      <c r="O1325">
        <v>933</v>
      </c>
    </row>
    <row r="1326" spans="1:15">
      <c r="A1326" t="s">
        <v>5642</v>
      </c>
      <c r="M1326" t="s">
        <v>4316</v>
      </c>
      <c r="N1326">
        <v>40006</v>
      </c>
      <c r="O1326">
        <v>400</v>
      </c>
    </row>
    <row r="1327" spans="1:15">
      <c r="A1327" t="s">
        <v>5643</v>
      </c>
      <c r="M1327" t="s">
        <v>4316</v>
      </c>
      <c r="N1327">
        <v>40006</v>
      </c>
      <c r="O1327">
        <v>400</v>
      </c>
    </row>
    <row r="1328" spans="1:15">
      <c r="A1328" t="s">
        <v>5644</v>
      </c>
      <c r="M1328" t="s">
        <v>4316</v>
      </c>
      <c r="N1328">
        <v>40007</v>
      </c>
      <c r="O1328" t="s">
        <v>2075</v>
      </c>
    </row>
    <row r="1329" spans="1:15">
      <c r="A1329" t="s">
        <v>5645</v>
      </c>
      <c r="M1329" t="s">
        <v>4316</v>
      </c>
      <c r="N1329">
        <v>40007</v>
      </c>
      <c r="O1329" t="s">
        <v>2075</v>
      </c>
    </row>
    <row r="1330" spans="1:15">
      <c r="A1330" t="s">
        <v>5646</v>
      </c>
      <c r="M1330" t="s">
        <v>4316</v>
      </c>
      <c r="N1330">
        <v>40007</v>
      </c>
      <c r="O1330" t="s">
        <v>2075</v>
      </c>
    </row>
    <row r="1331" spans="1:15">
      <c r="A1331" t="s">
        <v>5647</v>
      </c>
      <c r="M1331" t="s">
        <v>4316</v>
      </c>
      <c r="N1331">
        <v>40007</v>
      </c>
      <c r="O1331" t="s">
        <v>2075</v>
      </c>
    </row>
    <row r="1332" spans="1:15">
      <c r="A1332" t="s">
        <v>5648</v>
      </c>
      <c r="M1332" t="s">
        <v>4316</v>
      </c>
      <c r="N1332">
        <v>40007</v>
      </c>
      <c r="O1332" t="s">
        <v>2075</v>
      </c>
    </row>
    <row r="1333" spans="1:15">
      <c r="A1333" t="s">
        <v>5649</v>
      </c>
      <c r="M1333" t="s">
        <v>4316</v>
      </c>
      <c r="N1333">
        <v>40015</v>
      </c>
      <c r="O1333">
        <v>800</v>
      </c>
    </row>
    <row r="1334" spans="1:15">
      <c r="A1334" t="s">
        <v>5650</v>
      </c>
      <c r="M1334" t="s">
        <v>4316</v>
      </c>
      <c r="N1334">
        <v>40015</v>
      </c>
      <c r="O1334">
        <v>800</v>
      </c>
    </row>
    <row r="1335" spans="1:15">
      <c r="A1335" t="s">
        <v>5651</v>
      </c>
      <c r="M1335" t="s">
        <v>4316</v>
      </c>
      <c r="N1335">
        <v>40019</v>
      </c>
      <c r="O1335">
        <v>833</v>
      </c>
    </row>
    <row r="1336" spans="1:15">
      <c r="A1336" t="s">
        <v>5652</v>
      </c>
      <c r="M1336" t="s">
        <v>4316</v>
      </c>
      <c r="N1336">
        <v>40019</v>
      </c>
      <c r="O1336">
        <v>833</v>
      </c>
    </row>
    <row r="1337" spans="1:15">
      <c r="A1337" t="s">
        <v>5653</v>
      </c>
      <c r="M1337" t="s">
        <v>4316</v>
      </c>
      <c r="N1337">
        <v>40021</v>
      </c>
      <c r="O1337">
        <v>600</v>
      </c>
    </row>
    <row r="1338" spans="1:15">
      <c r="A1338" t="s">
        <v>5654</v>
      </c>
      <c r="M1338" t="s">
        <v>4316</v>
      </c>
      <c r="N1338">
        <v>40021</v>
      </c>
      <c r="O1338">
        <v>600</v>
      </c>
    </row>
    <row r="1339" spans="1:15">
      <c r="A1339" t="s">
        <v>5655</v>
      </c>
      <c r="M1339" t="s">
        <v>4316</v>
      </c>
      <c r="N1339">
        <v>40022</v>
      </c>
      <c r="O1339">
        <v>633</v>
      </c>
    </row>
    <row r="1340" spans="1:15">
      <c r="A1340" t="s">
        <v>5656</v>
      </c>
      <c r="M1340" t="s">
        <v>4316</v>
      </c>
      <c r="N1340">
        <v>40022</v>
      </c>
      <c r="O1340">
        <v>633</v>
      </c>
    </row>
    <row r="1341" spans="1:15">
      <c r="A1341" t="s">
        <v>5657</v>
      </c>
      <c r="M1341" t="s">
        <v>4316</v>
      </c>
      <c r="N1341">
        <v>40023</v>
      </c>
      <c r="O1341">
        <v>733</v>
      </c>
    </row>
    <row r="1342" spans="1:15">
      <c r="A1342" t="s">
        <v>5658</v>
      </c>
      <c r="M1342" t="s">
        <v>4316</v>
      </c>
      <c r="N1342">
        <v>40023</v>
      </c>
      <c r="O1342">
        <v>733</v>
      </c>
    </row>
    <row r="1343" spans="1:15">
      <c r="A1343" t="s">
        <v>5659</v>
      </c>
      <c r="M1343" t="s">
        <v>4316</v>
      </c>
      <c r="N1343">
        <v>40025</v>
      </c>
      <c r="O1343">
        <v>866</v>
      </c>
    </row>
    <row r="1344" spans="1:15">
      <c r="A1344" t="s">
        <v>5660</v>
      </c>
      <c r="M1344" t="s">
        <v>4316</v>
      </c>
      <c r="N1344">
        <v>40025</v>
      </c>
      <c r="O1344">
        <v>866</v>
      </c>
    </row>
    <row r="1345" spans="1:15">
      <c r="A1345" t="s">
        <v>5661</v>
      </c>
      <c r="M1345" t="s">
        <v>4316</v>
      </c>
      <c r="N1345">
        <v>40026</v>
      </c>
      <c r="O1345" t="s">
        <v>1630</v>
      </c>
    </row>
    <row r="1346" spans="1:15">
      <c r="A1346" t="s">
        <v>5662</v>
      </c>
      <c r="M1346" t="s">
        <v>4316</v>
      </c>
      <c r="N1346">
        <v>40026</v>
      </c>
      <c r="O1346" t="s">
        <v>1630</v>
      </c>
    </row>
    <row r="1347" spans="1:15">
      <c r="A1347" t="s">
        <v>5663</v>
      </c>
      <c r="M1347" t="s">
        <v>4316</v>
      </c>
      <c r="N1347">
        <v>40027</v>
      </c>
      <c r="O1347" t="s">
        <v>800</v>
      </c>
    </row>
    <row r="1348" spans="1:15">
      <c r="A1348" t="s">
        <v>5664</v>
      </c>
      <c r="M1348" t="s">
        <v>4316</v>
      </c>
      <c r="N1348">
        <v>40033</v>
      </c>
      <c r="O1348" t="s">
        <v>983</v>
      </c>
    </row>
    <row r="1349" spans="1:15">
      <c r="A1349" t="s">
        <v>5665</v>
      </c>
      <c r="M1349" t="s">
        <v>4316</v>
      </c>
      <c r="N1349">
        <v>40034</v>
      </c>
      <c r="O1349">
        <v>566</v>
      </c>
    </row>
    <row r="1350" spans="1:15">
      <c r="A1350" t="s">
        <v>5666</v>
      </c>
      <c r="M1350" t="s">
        <v>4316</v>
      </c>
      <c r="N1350">
        <v>40036</v>
      </c>
      <c r="O1350" t="s">
        <v>937</v>
      </c>
    </row>
    <row r="1351" spans="1:15">
      <c r="A1351" t="s">
        <v>5667</v>
      </c>
      <c r="M1351" t="s">
        <v>4316</v>
      </c>
      <c r="N1351">
        <v>40037</v>
      </c>
      <c r="O1351" t="s">
        <v>2141</v>
      </c>
    </row>
    <row r="1352" spans="1:15">
      <c r="A1352" t="s">
        <v>5668</v>
      </c>
      <c r="M1352" t="s">
        <v>4316</v>
      </c>
      <c r="N1352">
        <v>40038</v>
      </c>
      <c r="O1352" t="s">
        <v>937</v>
      </c>
    </row>
    <row r="1353" spans="1:15">
      <c r="A1353" t="s">
        <v>5669</v>
      </c>
      <c r="M1353" t="s">
        <v>4316</v>
      </c>
      <c r="N1353">
        <v>40039</v>
      </c>
      <c r="O1353" t="s">
        <v>989</v>
      </c>
    </row>
    <row r="1354" spans="1:15">
      <c r="A1354" t="s">
        <v>5670</v>
      </c>
      <c r="M1354" t="s">
        <v>4316</v>
      </c>
      <c r="N1354">
        <v>40041</v>
      </c>
      <c r="O1354">
        <v>700</v>
      </c>
    </row>
    <row r="1355" spans="1:15">
      <c r="A1355" t="s">
        <v>5671</v>
      </c>
      <c r="M1355" t="s">
        <v>4316</v>
      </c>
      <c r="N1355">
        <v>40042</v>
      </c>
      <c r="O1355" t="s">
        <v>963</v>
      </c>
    </row>
    <row r="1356" spans="1:15">
      <c r="A1356" t="s">
        <v>5672</v>
      </c>
      <c r="M1356" t="s">
        <v>4316</v>
      </c>
      <c r="N1356">
        <v>40043</v>
      </c>
      <c r="O1356">
        <v>900</v>
      </c>
    </row>
    <row r="1357" spans="1:15">
      <c r="A1357" t="s">
        <v>5673</v>
      </c>
      <c r="M1357" t="s">
        <v>4316</v>
      </c>
      <c r="N1357">
        <v>40044</v>
      </c>
      <c r="O1357">
        <v>966</v>
      </c>
    </row>
    <row r="1358" spans="1:15">
      <c r="A1358" t="s">
        <v>5674</v>
      </c>
      <c r="M1358" t="s">
        <v>4316</v>
      </c>
      <c r="N1358">
        <v>40044</v>
      </c>
      <c r="O1358">
        <v>966</v>
      </c>
    </row>
    <row r="1359" spans="1:15">
      <c r="A1359" t="s">
        <v>5675</v>
      </c>
      <c r="M1359" t="s">
        <v>4316</v>
      </c>
      <c r="N1359">
        <v>40045</v>
      </c>
      <c r="O1359">
        <v>966</v>
      </c>
    </row>
    <row r="1360" spans="1:15">
      <c r="A1360" t="s">
        <v>5676</v>
      </c>
      <c r="M1360" t="s">
        <v>4316</v>
      </c>
      <c r="N1360">
        <v>40045</v>
      </c>
      <c r="O1360">
        <v>966</v>
      </c>
    </row>
    <row r="1361" spans="1:15">
      <c r="A1361" t="s">
        <v>5677</v>
      </c>
      <c r="M1361" t="s">
        <v>4316</v>
      </c>
      <c r="N1361">
        <v>40144</v>
      </c>
      <c r="O1361">
        <v>966</v>
      </c>
    </row>
    <row r="1362" spans="1:15">
      <c r="A1362" t="s">
        <v>5678</v>
      </c>
      <c r="M1362" t="s">
        <v>4316</v>
      </c>
      <c r="N1362">
        <v>40145</v>
      </c>
      <c r="O1362">
        <v>966</v>
      </c>
    </row>
    <row r="1363" spans="1:15">
      <c r="A1363" t="s">
        <v>5679</v>
      </c>
      <c r="M1363" t="s">
        <v>4316</v>
      </c>
      <c r="N1363">
        <v>40244</v>
      </c>
      <c r="O1363">
        <v>966</v>
      </c>
    </row>
    <row r="1364" spans="1:15">
      <c r="A1364" t="s">
        <v>5680</v>
      </c>
      <c r="M1364" t="s">
        <v>4316</v>
      </c>
      <c r="N1364">
        <v>40245</v>
      </c>
      <c r="O1364">
        <v>966</v>
      </c>
    </row>
    <row r="1365" spans="1:15">
      <c r="A1365" t="s">
        <v>5681</v>
      </c>
      <c r="M1365" t="s">
        <v>4316</v>
      </c>
      <c r="N1365">
        <v>40046</v>
      </c>
      <c r="O1365">
        <v>933</v>
      </c>
    </row>
    <row r="1366" spans="1:15">
      <c r="A1366" t="s">
        <v>5682</v>
      </c>
      <c r="M1366" t="s">
        <v>4316</v>
      </c>
      <c r="N1366">
        <v>40046</v>
      </c>
      <c r="O1366">
        <v>933</v>
      </c>
    </row>
    <row r="1367" spans="1:15">
      <c r="A1367" t="s">
        <v>5683</v>
      </c>
      <c r="M1367" t="s">
        <v>4316</v>
      </c>
      <c r="N1367">
        <v>40046</v>
      </c>
      <c r="O1367">
        <v>933</v>
      </c>
    </row>
    <row r="1368" spans="1:15">
      <c r="A1368" t="s">
        <v>5684</v>
      </c>
      <c r="M1368" t="s">
        <v>4316</v>
      </c>
      <c r="N1368">
        <v>40046</v>
      </c>
      <c r="O1368">
        <v>933</v>
      </c>
    </row>
    <row r="1369" spans="1:15">
      <c r="A1369" t="s">
        <v>5685</v>
      </c>
      <c r="M1369" t="s">
        <v>4316</v>
      </c>
      <c r="N1369">
        <v>40046</v>
      </c>
      <c r="O1369">
        <v>933</v>
      </c>
    </row>
    <row r="1370" spans="1:15">
      <c r="A1370" t="s">
        <v>5686</v>
      </c>
      <c r="M1370" t="s">
        <v>4316</v>
      </c>
      <c r="N1370">
        <v>40046</v>
      </c>
      <c r="O1370">
        <v>933</v>
      </c>
    </row>
    <row r="1371" spans="1:15">
      <c r="A1371" t="s">
        <v>5687</v>
      </c>
      <c r="M1371" t="s">
        <v>4316</v>
      </c>
      <c r="N1371">
        <v>40046</v>
      </c>
      <c r="O1371">
        <v>933</v>
      </c>
    </row>
    <row r="1372" spans="1:15">
      <c r="A1372" t="s">
        <v>5688</v>
      </c>
      <c r="M1372" t="s">
        <v>4316</v>
      </c>
      <c r="N1372">
        <v>40046</v>
      </c>
      <c r="O1372">
        <v>933</v>
      </c>
    </row>
    <row r="1373" spans="1:15">
      <c r="A1373" t="s">
        <v>5689</v>
      </c>
      <c r="M1373" t="s">
        <v>4316</v>
      </c>
      <c r="N1373">
        <v>40046</v>
      </c>
      <c r="O1373">
        <v>933</v>
      </c>
    </row>
    <row r="1374" spans="1:15">
      <c r="A1374" t="s">
        <v>5690</v>
      </c>
      <c r="M1374" t="s">
        <v>4316</v>
      </c>
      <c r="N1374">
        <v>40046</v>
      </c>
      <c r="O1374">
        <v>933</v>
      </c>
    </row>
    <row r="1375" spans="1:15">
      <c r="A1375" t="s">
        <v>5691</v>
      </c>
      <c r="M1375" t="s">
        <v>4316</v>
      </c>
      <c r="N1375">
        <v>40046</v>
      </c>
      <c r="O1375">
        <v>933</v>
      </c>
    </row>
    <row r="1376" spans="1:15">
      <c r="A1376" t="s">
        <v>5692</v>
      </c>
      <c r="M1376" t="s">
        <v>4316</v>
      </c>
      <c r="N1376">
        <v>40046</v>
      </c>
      <c r="O1376">
        <v>933</v>
      </c>
    </row>
    <row r="1377" spans="1:15">
      <c r="A1377" t="s">
        <v>5693</v>
      </c>
      <c r="M1377" t="s">
        <v>4316</v>
      </c>
      <c r="N1377">
        <v>40046</v>
      </c>
      <c r="O1377">
        <v>933</v>
      </c>
    </row>
    <row r="1378" spans="1:15">
      <c r="A1378" t="s">
        <v>5694</v>
      </c>
      <c r="M1378" t="s">
        <v>4316</v>
      </c>
      <c r="N1378">
        <v>40047</v>
      </c>
      <c r="O1378">
        <v>366</v>
      </c>
    </row>
    <row r="1379" spans="1:15">
      <c r="A1379" t="s">
        <v>5695</v>
      </c>
      <c r="M1379" t="s">
        <v>4316</v>
      </c>
      <c r="N1379">
        <v>40047</v>
      </c>
      <c r="O1379">
        <v>366</v>
      </c>
    </row>
    <row r="1380" spans="1:15">
      <c r="A1380" t="s">
        <v>5696</v>
      </c>
      <c r="M1380" t="s">
        <v>4316</v>
      </c>
      <c r="N1380">
        <v>40047</v>
      </c>
      <c r="O1380">
        <v>366</v>
      </c>
    </row>
    <row r="1381" spans="1:15">
      <c r="A1381" t="s">
        <v>5697</v>
      </c>
      <c r="M1381" t="s">
        <v>4316</v>
      </c>
      <c r="N1381">
        <v>40047</v>
      </c>
      <c r="O1381">
        <v>366</v>
      </c>
    </row>
    <row r="1382" spans="1:15">
      <c r="A1382" t="s">
        <v>5698</v>
      </c>
      <c r="M1382" t="s">
        <v>4316</v>
      </c>
      <c r="N1382">
        <v>40048</v>
      </c>
      <c r="O1382" t="s">
        <v>2051</v>
      </c>
    </row>
    <row r="1383" spans="1:15">
      <c r="A1383" t="s">
        <v>5699</v>
      </c>
      <c r="M1383" t="s">
        <v>4316</v>
      </c>
      <c r="N1383">
        <v>40049</v>
      </c>
      <c r="O1383">
        <v>700</v>
      </c>
    </row>
    <row r="1384" spans="1:15">
      <c r="A1384" t="s">
        <v>5700</v>
      </c>
      <c r="M1384" t="s">
        <v>4316</v>
      </c>
      <c r="N1384">
        <v>40049</v>
      </c>
      <c r="O1384">
        <v>700</v>
      </c>
    </row>
    <row r="1385" spans="1:15">
      <c r="A1385" t="s">
        <v>5701</v>
      </c>
      <c r="M1385" t="s">
        <v>4316</v>
      </c>
      <c r="N1385">
        <v>40051</v>
      </c>
      <c r="O1385">
        <v>700</v>
      </c>
    </row>
    <row r="1386" spans="1:15">
      <c r="A1386" t="s">
        <v>5702</v>
      </c>
      <c r="M1386" t="s">
        <v>4316</v>
      </c>
      <c r="N1386">
        <v>40052</v>
      </c>
      <c r="O1386" t="s">
        <v>1630</v>
      </c>
    </row>
    <row r="1387" spans="1:15">
      <c r="A1387" t="s">
        <v>5703</v>
      </c>
      <c r="M1387" t="s">
        <v>4316</v>
      </c>
      <c r="N1387">
        <v>40052</v>
      </c>
      <c r="O1387" t="s">
        <v>1630</v>
      </c>
    </row>
    <row r="1388" spans="1:15">
      <c r="A1388" t="s">
        <v>5704</v>
      </c>
      <c r="M1388" t="s">
        <v>4316</v>
      </c>
      <c r="N1388">
        <v>40052</v>
      </c>
      <c r="O1388" t="s">
        <v>1630</v>
      </c>
    </row>
    <row r="1389" spans="1:15">
      <c r="A1389" t="s">
        <v>5705</v>
      </c>
      <c r="M1389" t="s">
        <v>4316</v>
      </c>
      <c r="N1389">
        <v>40052</v>
      </c>
      <c r="O1389" t="s">
        <v>1630</v>
      </c>
    </row>
    <row r="1390" spans="1:15">
      <c r="A1390" t="s">
        <v>5706</v>
      </c>
      <c r="M1390" t="s">
        <v>4316</v>
      </c>
      <c r="N1390">
        <v>40052</v>
      </c>
      <c r="O1390" t="s">
        <v>1630</v>
      </c>
    </row>
    <row r="1391" spans="1:15">
      <c r="A1391" t="s">
        <v>5707</v>
      </c>
      <c r="M1391" t="s">
        <v>4316</v>
      </c>
      <c r="N1391">
        <v>40052</v>
      </c>
      <c r="O1391" t="s">
        <v>1630</v>
      </c>
    </row>
    <row r="1392" spans="1:15">
      <c r="A1392" t="s">
        <v>5708</v>
      </c>
      <c r="M1392" t="s">
        <v>4316</v>
      </c>
      <c r="N1392">
        <v>40052</v>
      </c>
      <c r="O1392" t="s">
        <v>1630</v>
      </c>
    </row>
    <row r="1393" spans="1:15">
      <c r="A1393" t="s">
        <v>5709</v>
      </c>
      <c r="M1393" t="s">
        <v>4316</v>
      </c>
      <c r="N1393">
        <v>40052</v>
      </c>
      <c r="O1393" t="s">
        <v>1630</v>
      </c>
    </row>
    <row r="1394" spans="1:15">
      <c r="A1394" t="s">
        <v>5710</v>
      </c>
      <c r="M1394" t="s">
        <v>4316</v>
      </c>
      <c r="N1394">
        <v>40052</v>
      </c>
      <c r="O1394" t="s">
        <v>1630</v>
      </c>
    </row>
    <row r="1395" spans="1:15">
      <c r="A1395" t="s">
        <v>5711</v>
      </c>
      <c r="M1395" t="s">
        <v>4316</v>
      </c>
      <c r="N1395">
        <v>40052</v>
      </c>
      <c r="O1395" t="s">
        <v>1630</v>
      </c>
    </row>
    <row r="1396" spans="1:15">
      <c r="A1396" t="s">
        <v>5712</v>
      </c>
      <c r="M1396" t="s">
        <v>4316</v>
      </c>
      <c r="N1396">
        <v>40053</v>
      </c>
      <c r="O1396" t="s">
        <v>5713</v>
      </c>
    </row>
    <row r="1397" spans="1:15">
      <c r="A1397" t="s">
        <v>5714</v>
      </c>
      <c r="M1397" t="s">
        <v>4316</v>
      </c>
      <c r="N1397">
        <v>40053</v>
      </c>
      <c r="O1397" t="s">
        <v>5713</v>
      </c>
    </row>
    <row r="1398" spans="1:15">
      <c r="A1398" t="s">
        <v>5715</v>
      </c>
      <c r="M1398" t="s">
        <v>4316</v>
      </c>
      <c r="N1398">
        <v>40053</v>
      </c>
      <c r="O1398" t="s">
        <v>5713</v>
      </c>
    </row>
    <row r="1399" spans="1:15">
      <c r="A1399" t="s">
        <v>5716</v>
      </c>
      <c r="M1399" t="s">
        <v>4316</v>
      </c>
      <c r="N1399">
        <v>40053</v>
      </c>
      <c r="O1399" t="s">
        <v>5713</v>
      </c>
    </row>
    <row r="1400" spans="1:15">
      <c r="A1400" t="s">
        <v>5717</v>
      </c>
      <c r="M1400" t="s">
        <v>4316</v>
      </c>
      <c r="N1400">
        <v>40053</v>
      </c>
      <c r="O1400" t="s">
        <v>5713</v>
      </c>
    </row>
    <row r="1401" spans="1:15">
      <c r="A1401" t="s">
        <v>5718</v>
      </c>
      <c r="M1401" t="s">
        <v>4316</v>
      </c>
      <c r="N1401">
        <v>40053</v>
      </c>
      <c r="O1401" t="s">
        <v>5713</v>
      </c>
    </row>
    <row r="1402" spans="1:15">
      <c r="A1402" t="s">
        <v>5719</v>
      </c>
      <c r="M1402" t="s">
        <v>4316</v>
      </c>
      <c r="N1402">
        <v>40053</v>
      </c>
      <c r="O1402" t="s">
        <v>5713</v>
      </c>
    </row>
    <row r="1403" spans="1:15">
      <c r="A1403" t="s">
        <v>5720</v>
      </c>
      <c r="M1403" t="s">
        <v>4316</v>
      </c>
      <c r="N1403">
        <v>40053</v>
      </c>
      <c r="O1403" t="s">
        <v>5713</v>
      </c>
    </row>
    <row r="1404" spans="1:15">
      <c r="A1404" t="s">
        <v>5721</v>
      </c>
      <c r="M1404" t="s">
        <v>4316</v>
      </c>
      <c r="N1404">
        <v>40053</v>
      </c>
      <c r="O1404" t="s">
        <v>5713</v>
      </c>
    </row>
    <row r="1405" spans="1:15">
      <c r="A1405" t="s">
        <v>5722</v>
      </c>
      <c r="M1405" t="s">
        <v>4316</v>
      </c>
      <c r="N1405">
        <v>40053</v>
      </c>
      <c r="O1405" t="s">
        <v>5713</v>
      </c>
    </row>
    <row r="1406" spans="1:15">
      <c r="A1406" t="s">
        <v>5723</v>
      </c>
      <c r="M1406" t="s">
        <v>4316</v>
      </c>
      <c r="N1406">
        <v>40053</v>
      </c>
      <c r="O1406" t="s">
        <v>5713</v>
      </c>
    </row>
    <row r="1407" spans="1:15">
      <c r="A1407" t="s">
        <v>5724</v>
      </c>
      <c r="M1407" t="s">
        <v>4316</v>
      </c>
      <c r="N1407">
        <v>40053</v>
      </c>
      <c r="O1407" t="s">
        <v>5713</v>
      </c>
    </row>
    <row r="1408" spans="1:15">
      <c r="A1408" t="s">
        <v>5725</v>
      </c>
      <c r="M1408" t="s">
        <v>4316</v>
      </c>
      <c r="N1408">
        <v>40055</v>
      </c>
      <c r="O1408">
        <v>833</v>
      </c>
    </row>
    <row r="1409" spans="1:15">
      <c r="A1409" t="s">
        <v>5726</v>
      </c>
      <c r="M1409" t="s">
        <v>4316</v>
      </c>
      <c r="N1409">
        <v>40066</v>
      </c>
      <c r="O1409">
        <v>800</v>
      </c>
    </row>
    <row r="1410" spans="1:15">
      <c r="A1410" t="s">
        <v>5727</v>
      </c>
      <c r="M1410" t="s">
        <v>4316</v>
      </c>
      <c r="N1410">
        <v>40066</v>
      </c>
      <c r="O1410">
        <v>800</v>
      </c>
    </row>
    <row r="1411" spans="1:15">
      <c r="A1411" t="s">
        <v>5728</v>
      </c>
      <c r="M1411" t="s">
        <v>4316</v>
      </c>
      <c r="N1411">
        <v>40066</v>
      </c>
      <c r="O1411">
        <v>800</v>
      </c>
    </row>
    <row r="1412" spans="1:15">
      <c r="A1412" t="s">
        <v>5729</v>
      </c>
      <c r="M1412" t="s">
        <v>4316</v>
      </c>
      <c r="N1412">
        <v>40066</v>
      </c>
      <c r="O1412">
        <v>800</v>
      </c>
    </row>
    <row r="1413" spans="1:15">
      <c r="A1413" t="s">
        <v>5730</v>
      </c>
      <c r="M1413" t="s">
        <v>4316</v>
      </c>
      <c r="N1413">
        <v>40066</v>
      </c>
      <c r="O1413">
        <v>800</v>
      </c>
    </row>
    <row r="1414" spans="1:15">
      <c r="A1414" t="s">
        <v>5731</v>
      </c>
      <c r="M1414" t="s">
        <v>4316</v>
      </c>
      <c r="N1414">
        <v>40066</v>
      </c>
      <c r="O1414">
        <v>800</v>
      </c>
    </row>
    <row r="1415" spans="1:15">
      <c r="A1415" t="s">
        <v>5732</v>
      </c>
      <c r="M1415" t="s">
        <v>4316</v>
      </c>
      <c r="N1415">
        <v>40066</v>
      </c>
      <c r="O1415">
        <v>800</v>
      </c>
    </row>
    <row r="1416" spans="1:15">
      <c r="A1416" t="s">
        <v>5733</v>
      </c>
      <c r="M1416" t="s">
        <v>4316</v>
      </c>
      <c r="N1416">
        <v>40066</v>
      </c>
      <c r="O1416">
        <v>800</v>
      </c>
    </row>
    <row r="1417" spans="1:15">
      <c r="A1417" t="s">
        <v>5734</v>
      </c>
      <c r="M1417" t="s">
        <v>4316</v>
      </c>
      <c r="N1417">
        <v>40066</v>
      </c>
      <c r="O1417">
        <v>800</v>
      </c>
    </row>
    <row r="1418" spans="1:15">
      <c r="A1418" t="s">
        <v>5735</v>
      </c>
      <c r="M1418" t="s">
        <v>4316</v>
      </c>
      <c r="N1418">
        <v>40066</v>
      </c>
      <c r="O1418">
        <v>800</v>
      </c>
    </row>
    <row r="1419" spans="1:15">
      <c r="A1419" t="s">
        <v>5736</v>
      </c>
      <c r="M1419" t="s">
        <v>4316</v>
      </c>
      <c r="N1419">
        <v>40066</v>
      </c>
      <c r="O1419">
        <v>800</v>
      </c>
    </row>
    <row r="1420" spans="1:15">
      <c r="A1420" t="s">
        <v>5737</v>
      </c>
      <c r="M1420" t="s">
        <v>4316</v>
      </c>
      <c r="N1420">
        <v>40067</v>
      </c>
      <c r="O1420">
        <v>800</v>
      </c>
    </row>
    <row r="1421" spans="1:15">
      <c r="A1421" t="s">
        <v>5738</v>
      </c>
      <c r="M1421" t="s">
        <v>4316</v>
      </c>
      <c r="N1421">
        <v>40067</v>
      </c>
      <c r="O1421">
        <v>800</v>
      </c>
    </row>
    <row r="1422" spans="1:15">
      <c r="A1422" t="s">
        <v>5739</v>
      </c>
      <c r="M1422" t="s">
        <v>4316</v>
      </c>
      <c r="N1422">
        <v>40067</v>
      </c>
      <c r="O1422">
        <v>800</v>
      </c>
    </row>
    <row r="1423" spans="1:15">
      <c r="A1423" t="s">
        <v>5740</v>
      </c>
      <c r="M1423" t="s">
        <v>4316</v>
      </c>
      <c r="N1423">
        <v>40067</v>
      </c>
      <c r="O1423">
        <v>800</v>
      </c>
    </row>
    <row r="1424" spans="1:15">
      <c r="A1424" t="s">
        <v>5741</v>
      </c>
      <c r="M1424" t="s">
        <v>4316</v>
      </c>
      <c r="N1424">
        <v>40067</v>
      </c>
      <c r="O1424">
        <v>800</v>
      </c>
    </row>
    <row r="1425" spans="1:15">
      <c r="A1425" t="s">
        <v>5742</v>
      </c>
      <c r="M1425" t="s">
        <v>4316</v>
      </c>
      <c r="N1425">
        <v>40067</v>
      </c>
      <c r="O1425">
        <v>800</v>
      </c>
    </row>
    <row r="1426" spans="1:15">
      <c r="A1426" t="s">
        <v>5743</v>
      </c>
      <c r="M1426" t="s">
        <v>4316</v>
      </c>
      <c r="N1426">
        <v>40067</v>
      </c>
      <c r="O1426">
        <v>800</v>
      </c>
    </row>
    <row r="1427" spans="1:15">
      <c r="A1427" t="s">
        <v>5744</v>
      </c>
      <c r="M1427" t="s">
        <v>4316</v>
      </c>
      <c r="N1427">
        <v>40067</v>
      </c>
      <c r="O1427">
        <v>800</v>
      </c>
    </row>
    <row r="1428" spans="1:15">
      <c r="A1428" t="s">
        <v>5745</v>
      </c>
      <c r="M1428" t="s">
        <v>4316</v>
      </c>
      <c r="N1428">
        <v>40067</v>
      </c>
      <c r="O1428">
        <v>800</v>
      </c>
    </row>
    <row r="1429" spans="1:15">
      <c r="A1429" t="s">
        <v>5746</v>
      </c>
      <c r="M1429" t="s">
        <v>4316</v>
      </c>
      <c r="N1429">
        <v>40067</v>
      </c>
      <c r="O1429">
        <v>800</v>
      </c>
    </row>
    <row r="1430" spans="1:15">
      <c r="A1430" t="s">
        <v>5747</v>
      </c>
      <c r="M1430" t="s">
        <v>4316</v>
      </c>
      <c r="N1430">
        <v>40067</v>
      </c>
      <c r="O1430">
        <v>800</v>
      </c>
    </row>
    <row r="1431" spans="1:15">
      <c r="A1431" t="s">
        <v>5748</v>
      </c>
      <c r="M1431" t="s">
        <v>4316</v>
      </c>
      <c r="N1431">
        <v>99995</v>
      </c>
      <c r="O1431">
        <v>433</v>
      </c>
    </row>
    <row r="1432" spans="1:15">
      <c r="A1432" t="s">
        <v>5749</v>
      </c>
      <c r="M1432" t="s">
        <v>4316</v>
      </c>
      <c r="N1432">
        <v>99995</v>
      </c>
      <c r="O1432">
        <v>433</v>
      </c>
    </row>
    <row r="1433" spans="1:15">
      <c r="A1433" t="s">
        <v>5750</v>
      </c>
      <c r="M1433" t="s">
        <v>4316</v>
      </c>
      <c r="N1433">
        <v>99995</v>
      </c>
      <c r="O1433">
        <v>433</v>
      </c>
    </row>
    <row r="1434" spans="1:15">
      <c r="A1434" t="s">
        <v>5751</v>
      </c>
      <c r="M1434" t="s">
        <v>4316</v>
      </c>
      <c r="N1434">
        <v>99995</v>
      </c>
      <c r="O1434">
        <v>433</v>
      </c>
    </row>
    <row r="1435" spans="1:15">
      <c r="A1435" t="s">
        <v>5752</v>
      </c>
      <c r="M1435" t="s">
        <v>4316</v>
      </c>
      <c r="N1435">
        <v>99995</v>
      </c>
      <c r="O1435">
        <v>433</v>
      </c>
    </row>
    <row r="1436" spans="1:15">
      <c r="A1436" t="s">
        <v>5753</v>
      </c>
      <c r="M1436" t="s">
        <v>4316</v>
      </c>
      <c r="N1436">
        <v>99995</v>
      </c>
      <c r="O1436">
        <v>433</v>
      </c>
    </row>
    <row r="1437" spans="1:15">
      <c r="A1437" t="s">
        <v>5754</v>
      </c>
      <c r="M1437" t="s">
        <v>4316</v>
      </c>
      <c r="N1437">
        <v>99995</v>
      </c>
      <c r="O1437">
        <v>433</v>
      </c>
    </row>
    <row r="1438" spans="1:15">
      <c r="A1438" t="s">
        <v>5755</v>
      </c>
      <c r="M1438" t="s">
        <v>4316</v>
      </c>
      <c r="N1438">
        <v>99995</v>
      </c>
      <c r="O1438">
        <v>433</v>
      </c>
    </row>
    <row r="1439" spans="1:15">
      <c r="A1439" t="s">
        <v>5756</v>
      </c>
      <c r="M1439" t="s">
        <v>4316</v>
      </c>
      <c r="N1439">
        <v>99995</v>
      </c>
      <c r="O1439">
        <v>433</v>
      </c>
    </row>
    <row r="1440" spans="1:15">
      <c r="A1440" t="s">
        <v>5757</v>
      </c>
      <c r="M1440" t="s">
        <v>4316</v>
      </c>
      <c r="N1440">
        <v>99995</v>
      </c>
      <c r="O1440">
        <v>433</v>
      </c>
    </row>
    <row r="1441" spans="1:15">
      <c r="A1441" t="s">
        <v>5758</v>
      </c>
      <c r="M1441" t="s">
        <v>4316</v>
      </c>
      <c r="N1441">
        <v>99995</v>
      </c>
      <c r="O1441">
        <v>433</v>
      </c>
    </row>
    <row r="1442" spans="1:15">
      <c r="A1442" t="s">
        <v>5759</v>
      </c>
      <c r="M1442" t="s">
        <v>4316</v>
      </c>
      <c r="N1442">
        <v>99995</v>
      </c>
      <c r="O1442">
        <v>433</v>
      </c>
    </row>
    <row r="1443" spans="1:15">
      <c r="A1443" t="s">
        <v>5760</v>
      </c>
      <c r="M1443" t="s">
        <v>4316</v>
      </c>
      <c r="N1443">
        <v>99995</v>
      </c>
      <c r="O1443">
        <v>433</v>
      </c>
    </row>
    <row r="1444" spans="1:15">
      <c r="A1444" t="s">
        <v>5761</v>
      </c>
      <c r="M1444" t="s">
        <v>4316</v>
      </c>
      <c r="N1444">
        <v>99995</v>
      </c>
      <c r="O1444">
        <v>433</v>
      </c>
    </row>
    <row r="1445" spans="1:15">
      <c r="A1445" t="s">
        <v>5762</v>
      </c>
      <c r="M1445" t="s">
        <v>4316</v>
      </c>
      <c r="N1445">
        <v>99995</v>
      </c>
      <c r="O1445">
        <v>433</v>
      </c>
    </row>
    <row r="1446" spans="1:15">
      <c r="A1446" t="s">
        <v>5763</v>
      </c>
      <c r="M1446" t="s">
        <v>4316</v>
      </c>
      <c r="N1446">
        <v>99995</v>
      </c>
      <c r="O1446">
        <v>433</v>
      </c>
    </row>
    <row r="1447" spans="1:15">
      <c r="A1447" t="s">
        <v>5764</v>
      </c>
      <c r="M1447" t="s">
        <v>4316</v>
      </c>
      <c r="N1447">
        <v>99995</v>
      </c>
      <c r="O1447">
        <v>433</v>
      </c>
    </row>
    <row r="1448" spans="1:15">
      <c r="A1448" t="s">
        <v>5765</v>
      </c>
      <c r="M1448" t="s">
        <v>4316</v>
      </c>
      <c r="N1448">
        <v>99995</v>
      </c>
      <c r="O1448">
        <v>433</v>
      </c>
    </row>
    <row r="1449" spans="1:15">
      <c r="A1449" t="s">
        <v>5766</v>
      </c>
      <c r="M1449" t="s">
        <v>4316</v>
      </c>
      <c r="N1449">
        <v>99999</v>
      </c>
      <c r="O1449">
        <v>433</v>
      </c>
    </row>
    <row r="1450" spans="1:15">
      <c r="A1450" t="s">
        <v>5767</v>
      </c>
      <c r="M1450" t="s">
        <v>4316</v>
      </c>
      <c r="N1450">
        <v>99999</v>
      </c>
      <c r="O1450">
        <v>433</v>
      </c>
    </row>
    <row r="1451" spans="1:15">
      <c r="A1451" t="s">
        <v>5768</v>
      </c>
      <c r="M1451" t="s">
        <v>4316</v>
      </c>
      <c r="N1451">
        <v>99999</v>
      </c>
      <c r="O1451">
        <v>433</v>
      </c>
    </row>
    <row r="1452" spans="1:15">
      <c r="A1452" t="s">
        <v>5769</v>
      </c>
      <c r="M1452" t="s">
        <v>4316</v>
      </c>
      <c r="N1452">
        <v>99999</v>
      </c>
      <c r="O1452">
        <v>433</v>
      </c>
    </row>
    <row r="1453" spans="1:15">
      <c r="A1453" t="s">
        <v>5770</v>
      </c>
      <c r="M1453" t="s">
        <v>4316</v>
      </c>
      <c r="N1453">
        <v>99999</v>
      </c>
      <c r="O1453">
        <v>433</v>
      </c>
    </row>
    <row r="1454" spans="1:15">
      <c r="A1454" t="s">
        <v>5771</v>
      </c>
      <c r="M1454" t="s">
        <v>4316</v>
      </c>
      <c r="N1454">
        <v>99999</v>
      </c>
      <c r="O1454">
        <v>433</v>
      </c>
    </row>
    <row r="1455" spans="1:15">
      <c r="A1455" t="s">
        <v>5772</v>
      </c>
      <c r="M1455" t="s">
        <v>4316</v>
      </c>
      <c r="N1455">
        <v>99999</v>
      </c>
      <c r="O1455">
        <v>433</v>
      </c>
    </row>
    <row r="1456" spans="1:15">
      <c r="A1456" t="s">
        <v>5773</v>
      </c>
      <c r="M1456" t="s">
        <v>4316</v>
      </c>
      <c r="N1456">
        <v>99999</v>
      </c>
      <c r="O1456">
        <v>433</v>
      </c>
    </row>
    <row r="1457" spans="1:15">
      <c r="A1457" t="s">
        <v>5774</v>
      </c>
      <c r="M1457" t="s">
        <v>4316</v>
      </c>
      <c r="N1457">
        <v>99999</v>
      </c>
      <c r="O1457">
        <v>433</v>
      </c>
    </row>
    <row r="1458" spans="1:15">
      <c r="A1458" t="s">
        <v>5775</v>
      </c>
      <c r="M1458" t="s">
        <v>4316</v>
      </c>
      <c r="N1458">
        <v>99999</v>
      </c>
      <c r="O1458">
        <v>433</v>
      </c>
    </row>
    <row r="1459" spans="1:15">
      <c r="A1459" t="s">
        <v>5776</v>
      </c>
      <c r="M1459" t="s">
        <v>4316</v>
      </c>
      <c r="N1459">
        <v>99999</v>
      </c>
      <c r="O1459">
        <v>433</v>
      </c>
    </row>
    <row r="1460" spans="1:15">
      <c r="A1460" t="s">
        <v>5777</v>
      </c>
      <c r="M1460" t="s">
        <v>4316</v>
      </c>
      <c r="N1460">
        <v>99999</v>
      </c>
      <c r="O1460">
        <v>433</v>
      </c>
    </row>
    <row r="1461" spans="1:15">
      <c r="A1461" t="s">
        <v>5778</v>
      </c>
      <c r="M1461" t="s">
        <v>4316</v>
      </c>
      <c r="N1461">
        <v>99999</v>
      </c>
      <c r="O1461">
        <v>433</v>
      </c>
    </row>
    <row r="1462" spans="1:15">
      <c r="A1462" t="s">
        <v>5779</v>
      </c>
      <c r="M1462" t="s">
        <v>4316</v>
      </c>
      <c r="N1462">
        <v>99999</v>
      </c>
      <c r="O1462">
        <v>433</v>
      </c>
    </row>
    <row r="1463" spans="1:15">
      <c r="A1463" t="s">
        <v>5780</v>
      </c>
      <c r="M1463" t="s">
        <v>4316</v>
      </c>
      <c r="N1463">
        <v>99999</v>
      </c>
      <c r="O1463">
        <v>433</v>
      </c>
    </row>
    <row r="1464" spans="1:15">
      <c r="A1464" t="s">
        <v>5781</v>
      </c>
      <c r="M1464" t="s">
        <v>4316</v>
      </c>
      <c r="N1464">
        <v>99999</v>
      </c>
      <c r="O1464">
        <v>433</v>
      </c>
    </row>
    <row r="1465" spans="1:15">
      <c r="A1465" t="s">
        <v>5782</v>
      </c>
      <c r="M1465" t="s">
        <v>4316</v>
      </c>
      <c r="N1465">
        <v>99999</v>
      </c>
      <c r="O1465">
        <v>433</v>
      </c>
    </row>
    <row r="1466" spans="1:15">
      <c r="A1466" t="s">
        <v>5783</v>
      </c>
      <c r="M1466" t="s">
        <v>4316</v>
      </c>
      <c r="N1466">
        <v>99999</v>
      </c>
      <c r="O1466">
        <v>433</v>
      </c>
    </row>
    <row r="1467" spans="1:15">
      <c r="A1467" t="s">
        <v>5784</v>
      </c>
      <c r="M1467" t="s">
        <v>4316</v>
      </c>
      <c r="N1467" s="1">
        <v>109031</v>
      </c>
      <c r="O1467">
        <v>533</v>
      </c>
    </row>
    <row r="1468" spans="1:15">
      <c r="A1468" t="s">
        <v>5785</v>
      </c>
      <c r="M1468" t="s">
        <v>4316</v>
      </c>
      <c r="N1468" s="1">
        <v>109031</v>
      </c>
      <c r="O1468">
        <v>533</v>
      </c>
    </row>
    <row r="1469" spans="1:15">
      <c r="A1469" t="s">
        <v>5786</v>
      </c>
      <c r="M1469" t="s">
        <v>4316</v>
      </c>
      <c r="N1469" s="1">
        <v>109031</v>
      </c>
      <c r="O1469">
        <v>533</v>
      </c>
    </row>
    <row r="1470" spans="1:15">
      <c r="A1470" t="s">
        <v>5787</v>
      </c>
      <c r="M1470" t="s">
        <v>4316</v>
      </c>
      <c r="N1470" s="1">
        <v>109031</v>
      </c>
      <c r="O1470">
        <v>966</v>
      </c>
    </row>
    <row r="1471" spans="1:15">
      <c r="A1471" t="s">
        <v>5788</v>
      </c>
      <c r="M1471" t="s">
        <v>4316</v>
      </c>
      <c r="N1471" s="1">
        <v>109031</v>
      </c>
      <c r="O1471">
        <v>533</v>
      </c>
    </row>
    <row r="1472" spans="1:15">
      <c r="A1472" t="s">
        <v>5789</v>
      </c>
      <c r="M1472" t="s">
        <v>4316</v>
      </c>
      <c r="N1472" s="1">
        <v>109031</v>
      </c>
      <c r="O1472">
        <v>533</v>
      </c>
    </row>
    <row r="1473" spans="1:15">
      <c r="A1473" t="s">
        <v>5790</v>
      </c>
      <c r="M1473" t="s">
        <v>4316</v>
      </c>
      <c r="N1473" s="1">
        <v>109031</v>
      </c>
      <c r="O1473">
        <v>533</v>
      </c>
    </row>
    <row r="1474" spans="1:15">
      <c r="A1474" t="s">
        <v>5791</v>
      </c>
      <c r="M1474" t="s">
        <v>4316</v>
      </c>
      <c r="N1474" s="1">
        <v>109031</v>
      </c>
      <c r="O1474">
        <v>533</v>
      </c>
    </row>
    <row r="1475" spans="1:15">
      <c r="A1475" t="s">
        <v>5792</v>
      </c>
      <c r="M1475" t="s">
        <v>4316</v>
      </c>
      <c r="N1475" s="1">
        <v>109031</v>
      </c>
      <c r="O1475">
        <v>533</v>
      </c>
    </row>
    <row r="1476" spans="1:15">
      <c r="A1476" t="s">
        <v>5793</v>
      </c>
      <c r="M1476" t="s">
        <v>4316</v>
      </c>
      <c r="N1476" s="1">
        <v>109031</v>
      </c>
      <c r="O1476">
        <v>533</v>
      </c>
    </row>
    <row r="1477" spans="1:15">
      <c r="A1477" t="s">
        <v>5794</v>
      </c>
      <c r="M1477" t="s">
        <v>4316</v>
      </c>
      <c r="N1477" s="1">
        <v>109031</v>
      </c>
      <c r="O1477">
        <v>533</v>
      </c>
    </row>
    <row r="1478" spans="1:15">
      <c r="A1478" t="s">
        <v>5795</v>
      </c>
      <c r="M1478" t="s">
        <v>4316</v>
      </c>
      <c r="N1478" s="1">
        <v>109031</v>
      </c>
      <c r="O1478">
        <v>533</v>
      </c>
    </row>
    <row r="1479" spans="1:15">
      <c r="A1479" t="s">
        <v>5796</v>
      </c>
      <c r="M1479" t="s">
        <v>4316</v>
      </c>
      <c r="N1479" s="1">
        <v>109031</v>
      </c>
      <c r="O1479">
        <v>533</v>
      </c>
    </row>
    <row r="1480" spans="1:15">
      <c r="A1480" t="s">
        <v>5797</v>
      </c>
      <c r="M1480" t="s">
        <v>4316</v>
      </c>
      <c r="N1480" s="1">
        <v>109061</v>
      </c>
      <c r="O1480">
        <v>966</v>
      </c>
    </row>
    <row r="1481" spans="1:15">
      <c r="A1481" t="s">
        <v>5798</v>
      </c>
      <c r="M1481" t="s">
        <v>4316</v>
      </c>
      <c r="N1481" s="1">
        <v>109061</v>
      </c>
      <c r="O1481">
        <v>966</v>
      </c>
    </row>
    <row r="1482" spans="1:15">
      <c r="A1482" t="s">
        <v>5799</v>
      </c>
      <c r="M1482" t="s">
        <v>4316</v>
      </c>
      <c r="N1482" s="1">
        <v>109061</v>
      </c>
      <c r="O1482">
        <v>966</v>
      </c>
    </row>
    <row r="1483" spans="1:15">
      <c r="A1483" t="s">
        <v>5800</v>
      </c>
      <c r="M1483" t="s">
        <v>4316</v>
      </c>
      <c r="N1483" s="1">
        <v>109061</v>
      </c>
      <c r="O1483">
        <v>966</v>
      </c>
    </row>
    <row r="1484" spans="1:15">
      <c r="A1484" t="s">
        <v>5801</v>
      </c>
      <c r="M1484" t="s">
        <v>4316</v>
      </c>
      <c r="N1484" s="1">
        <v>109061</v>
      </c>
      <c r="O1484">
        <v>666</v>
      </c>
    </row>
    <row r="1485" spans="1:15">
      <c r="A1485" t="s">
        <v>5802</v>
      </c>
      <c r="M1485" t="s">
        <v>4316</v>
      </c>
      <c r="N1485" s="1">
        <v>109061</v>
      </c>
      <c r="O1485">
        <v>966</v>
      </c>
    </row>
    <row r="1486" spans="1:15">
      <c r="A1486" t="s">
        <v>5803</v>
      </c>
      <c r="M1486" t="s">
        <v>4316</v>
      </c>
      <c r="N1486" s="1">
        <v>109061</v>
      </c>
      <c r="O1486">
        <v>666</v>
      </c>
    </row>
    <row r="1487" spans="1:15">
      <c r="A1487" t="s">
        <v>5804</v>
      </c>
      <c r="M1487" t="s">
        <v>4316</v>
      </c>
      <c r="N1487" s="1">
        <v>109061</v>
      </c>
      <c r="O1487">
        <v>966</v>
      </c>
    </row>
    <row r="1488" spans="1:15">
      <c r="A1488" t="s">
        <v>5805</v>
      </c>
      <c r="M1488" t="s">
        <v>4316</v>
      </c>
      <c r="N1488" s="1">
        <v>109061</v>
      </c>
      <c r="O1488">
        <v>666</v>
      </c>
    </row>
    <row r="1489" spans="1:15">
      <c r="A1489" t="s">
        <v>5806</v>
      </c>
      <c r="M1489" t="s">
        <v>4316</v>
      </c>
      <c r="N1489" s="1">
        <v>109061</v>
      </c>
      <c r="O1489">
        <v>966</v>
      </c>
    </row>
    <row r="1490" spans="1:15">
      <c r="A1490" t="s">
        <v>5807</v>
      </c>
      <c r="M1490" t="s">
        <v>4316</v>
      </c>
      <c r="N1490" s="1">
        <v>109061</v>
      </c>
      <c r="O1490">
        <v>966</v>
      </c>
    </row>
    <row r="1491" spans="1:15">
      <c r="A1491" t="s">
        <v>5808</v>
      </c>
      <c r="M1491" t="s">
        <v>4316</v>
      </c>
      <c r="N1491" s="1">
        <v>109061</v>
      </c>
      <c r="O1491">
        <v>966</v>
      </c>
    </row>
    <row r="1492" spans="1:15">
      <c r="A1492" t="s">
        <v>5809</v>
      </c>
      <c r="M1492" t="s">
        <v>4316</v>
      </c>
      <c r="N1492" s="1">
        <v>109061</v>
      </c>
      <c r="O1492">
        <v>966</v>
      </c>
    </row>
    <row r="1493" spans="1:15">
      <c r="A1493" t="s">
        <v>5810</v>
      </c>
      <c r="M1493" t="s">
        <v>4316</v>
      </c>
      <c r="N1493" s="1">
        <v>109061</v>
      </c>
      <c r="O1493">
        <v>966</v>
      </c>
    </row>
    <row r="1494" spans="1:15">
      <c r="A1494" t="s">
        <v>5811</v>
      </c>
      <c r="M1494" t="s">
        <v>4316</v>
      </c>
      <c r="N1494" s="1">
        <v>109061</v>
      </c>
      <c r="O1494">
        <v>966</v>
      </c>
    </row>
    <row r="1495" spans="1:15">
      <c r="A1495" t="s">
        <v>5812</v>
      </c>
      <c r="M1495" t="s">
        <v>4316</v>
      </c>
      <c r="N1495" s="1">
        <v>109061</v>
      </c>
      <c r="O1495">
        <v>966</v>
      </c>
    </row>
    <row r="1496" spans="1:15">
      <c r="A1496" t="s">
        <v>5813</v>
      </c>
      <c r="M1496" t="s">
        <v>4316</v>
      </c>
      <c r="N1496" s="1">
        <v>109061</v>
      </c>
      <c r="O1496">
        <v>966</v>
      </c>
    </row>
    <row r="1497" spans="1:15">
      <c r="A1497" t="s">
        <v>5814</v>
      </c>
      <c r="M1497" t="s">
        <v>4316</v>
      </c>
      <c r="N1497" s="1">
        <v>109061</v>
      </c>
      <c r="O1497">
        <v>966</v>
      </c>
    </row>
    <row r="1498" spans="1:15">
      <c r="A1498" t="s">
        <v>5815</v>
      </c>
      <c r="M1498" t="s">
        <v>4316</v>
      </c>
      <c r="N1498" s="1">
        <v>109061</v>
      </c>
      <c r="O1498">
        <v>966</v>
      </c>
    </row>
    <row r="1499" spans="1:15">
      <c r="A1499" t="s">
        <v>5816</v>
      </c>
      <c r="M1499" t="s">
        <v>4316</v>
      </c>
      <c r="N1499" s="1">
        <v>109061</v>
      </c>
      <c r="O1499">
        <v>966</v>
      </c>
    </row>
    <row r="1500" spans="1:15">
      <c r="A1500" t="s">
        <v>5817</v>
      </c>
      <c r="M1500" t="s">
        <v>4316</v>
      </c>
      <c r="N1500" s="1">
        <v>109063</v>
      </c>
      <c r="O1500">
        <v>666</v>
      </c>
    </row>
    <row r="1501" spans="1:15">
      <c r="A1501" t="s">
        <v>5818</v>
      </c>
      <c r="M1501" t="s">
        <v>4316</v>
      </c>
      <c r="N1501" s="1">
        <v>109063</v>
      </c>
      <c r="O1501">
        <v>966</v>
      </c>
    </row>
    <row r="1502" spans="1:15">
      <c r="A1502" t="s">
        <v>5819</v>
      </c>
      <c r="M1502" t="s">
        <v>4316</v>
      </c>
      <c r="N1502" s="1">
        <v>109063</v>
      </c>
      <c r="O1502">
        <v>966</v>
      </c>
    </row>
    <row r="1503" spans="1:15">
      <c r="A1503" t="s">
        <v>5820</v>
      </c>
      <c r="M1503" t="s">
        <v>4316</v>
      </c>
      <c r="N1503" s="1">
        <v>109063</v>
      </c>
      <c r="O1503">
        <v>466</v>
      </c>
    </row>
    <row r="1504" spans="1:15">
      <c r="A1504" t="s">
        <v>5821</v>
      </c>
      <c r="M1504" t="s">
        <v>4316</v>
      </c>
      <c r="N1504" s="1">
        <v>109063</v>
      </c>
      <c r="O1504">
        <v>666</v>
      </c>
    </row>
    <row r="1505" spans="1:15">
      <c r="A1505" t="s">
        <v>5822</v>
      </c>
      <c r="M1505" t="s">
        <v>4316</v>
      </c>
      <c r="N1505" s="1">
        <v>109063</v>
      </c>
      <c r="O1505">
        <v>666</v>
      </c>
    </row>
    <row r="1506" spans="1:15">
      <c r="A1506" t="s">
        <v>5823</v>
      </c>
      <c r="M1506" t="s">
        <v>4316</v>
      </c>
      <c r="N1506" s="1">
        <v>109063</v>
      </c>
      <c r="O1506">
        <v>666</v>
      </c>
    </row>
    <row r="1507" spans="1:15">
      <c r="A1507" t="s">
        <v>5824</v>
      </c>
      <c r="M1507" t="s">
        <v>4316</v>
      </c>
      <c r="N1507" s="1">
        <v>109063</v>
      </c>
      <c r="O1507">
        <v>666</v>
      </c>
    </row>
    <row r="1508" spans="1:15">
      <c r="A1508" t="s">
        <v>5825</v>
      </c>
      <c r="M1508" t="s">
        <v>4316</v>
      </c>
      <c r="N1508" s="1">
        <v>109063</v>
      </c>
      <c r="O1508">
        <v>666</v>
      </c>
    </row>
    <row r="1509" spans="1:15">
      <c r="A1509" t="s">
        <v>5826</v>
      </c>
      <c r="M1509" t="s">
        <v>4316</v>
      </c>
      <c r="N1509" s="1">
        <v>109063</v>
      </c>
      <c r="O1509">
        <v>666</v>
      </c>
    </row>
    <row r="1510" spans="1:15">
      <c r="A1510" t="s">
        <v>5827</v>
      </c>
      <c r="M1510" t="s">
        <v>4316</v>
      </c>
      <c r="N1510" s="1">
        <v>109063</v>
      </c>
      <c r="O1510">
        <v>666</v>
      </c>
    </row>
    <row r="1511" spans="1:15">
      <c r="A1511" t="s">
        <v>5828</v>
      </c>
      <c r="M1511" t="s">
        <v>4316</v>
      </c>
      <c r="N1511" s="1">
        <v>109063</v>
      </c>
      <c r="O1511">
        <v>666</v>
      </c>
    </row>
    <row r="1512" spans="1:15">
      <c r="A1512" t="s">
        <v>5829</v>
      </c>
      <c r="M1512" t="s">
        <v>4316</v>
      </c>
      <c r="N1512" s="1">
        <v>109063</v>
      </c>
      <c r="O1512">
        <v>666</v>
      </c>
    </row>
    <row r="1513" spans="1:15">
      <c r="A1513" t="s">
        <v>5830</v>
      </c>
      <c r="M1513" t="s">
        <v>4316</v>
      </c>
      <c r="N1513" s="1">
        <v>109063</v>
      </c>
      <c r="O1513">
        <v>666</v>
      </c>
    </row>
    <row r="1514" spans="1:15">
      <c r="A1514" t="s">
        <v>5831</v>
      </c>
      <c r="M1514" t="s">
        <v>4316</v>
      </c>
      <c r="N1514" s="1">
        <v>109062</v>
      </c>
      <c r="O1514">
        <v>966</v>
      </c>
    </row>
    <row r="1515" spans="1:15">
      <c r="A1515" t="s">
        <v>5832</v>
      </c>
      <c r="M1515" t="s">
        <v>4316</v>
      </c>
      <c r="N1515" s="1">
        <v>109062</v>
      </c>
      <c r="O1515">
        <v>966</v>
      </c>
    </row>
    <row r="1516" spans="1:15">
      <c r="A1516" t="s">
        <v>5833</v>
      </c>
      <c r="M1516" t="s">
        <v>4316</v>
      </c>
      <c r="N1516" s="1">
        <v>109062</v>
      </c>
      <c r="O1516">
        <v>966</v>
      </c>
    </row>
    <row r="1517" spans="1:15">
      <c r="A1517" t="s">
        <v>5834</v>
      </c>
      <c r="M1517" t="s">
        <v>4316</v>
      </c>
      <c r="N1517" s="1">
        <v>109062</v>
      </c>
      <c r="O1517">
        <v>966</v>
      </c>
    </row>
    <row r="1518" spans="1:15">
      <c r="A1518" t="s">
        <v>5835</v>
      </c>
      <c r="M1518" t="s">
        <v>4316</v>
      </c>
      <c r="N1518" s="1">
        <v>109062</v>
      </c>
      <c r="O1518">
        <v>966</v>
      </c>
    </row>
    <row r="1519" spans="1:15">
      <c r="A1519" t="s">
        <v>5836</v>
      </c>
      <c r="M1519" t="s">
        <v>4316</v>
      </c>
      <c r="N1519" s="1">
        <v>109062</v>
      </c>
      <c r="O1519">
        <v>966</v>
      </c>
    </row>
    <row r="1520" spans="1:15">
      <c r="A1520" t="s">
        <v>5837</v>
      </c>
      <c r="M1520" t="s">
        <v>4316</v>
      </c>
      <c r="N1520" s="1">
        <v>109072</v>
      </c>
      <c r="O1520">
        <v>466</v>
      </c>
    </row>
    <row r="1521" spans="1:15">
      <c r="A1521" t="s">
        <v>5838</v>
      </c>
      <c r="M1521" t="s">
        <v>4316</v>
      </c>
      <c r="N1521" s="1">
        <v>109072</v>
      </c>
      <c r="O1521">
        <v>466</v>
      </c>
    </row>
    <row r="1522" spans="1:15">
      <c r="A1522" t="s">
        <v>5839</v>
      </c>
      <c r="M1522" t="s">
        <v>4316</v>
      </c>
      <c r="N1522" s="1">
        <v>109072</v>
      </c>
      <c r="O1522">
        <v>466</v>
      </c>
    </row>
    <row r="1523" spans="1:15">
      <c r="A1523" t="s">
        <v>5840</v>
      </c>
      <c r="M1523" t="s">
        <v>4316</v>
      </c>
      <c r="N1523" s="1">
        <v>109072</v>
      </c>
      <c r="O1523">
        <v>466</v>
      </c>
    </row>
    <row r="1524" spans="1:15">
      <c r="A1524" t="s">
        <v>5841</v>
      </c>
      <c r="M1524" t="s">
        <v>4316</v>
      </c>
      <c r="N1524" s="1">
        <v>109072</v>
      </c>
      <c r="O1524">
        <v>466</v>
      </c>
    </row>
    <row r="1525" spans="1:15">
      <c r="A1525" t="s">
        <v>5842</v>
      </c>
      <c r="M1525" t="s">
        <v>4316</v>
      </c>
      <c r="N1525" s="1">
        <v>109072</v>
      </c>
      <c r="O1525">
        <v>466</v>
      </c>
    </row>
    <row r="1526" spans="1:15">
      <c r="A1526" t="s">
        <v>5843</v>
      </c>
      <c r="M1526" t="s">
        <v>4316</v>
      </c>
      <c r="N1526" s="1">
        <v>109072</v>
      </c>
      <c r="O1526">
        <v>466</v>
      </c>
    </row>
    <row r="1527" spans="1:15">
      <c r="A1527" t="s">
        <v>5844</v>
      </c>
      <c r="M1527" t="s">
        <v>4316</v>
      </c>
      <c r="N1527" s="1">
        <v>109072</v>
      </c>
      <c r="O1527">
        <v>466</v>
      </c>
    </row>
    <row r="1528" spans="1:15">
      <c r="A1528" t="s">
        <v>5845</v>
      </c>
      <c r="M1528" t="s">
        <v>4316</v>
      </c>
      <c r="N1528" s="1">
        <v>109072</v>
      </c>
      <c r="O1528">
        <v>466</v>
      </c>
    </row>
    <row r="1529" spans="1:15">
      <c r="A1529" t="s">
        <v>5846</v>
      </c>
      <c r="M1529" t="s">
        <v>4316</v>
      </c>
      <c r="N1529" s="1">
        <v>109072</v>
      </c>
      <c r="O1529">
        <v>466</v>
      </c>
    </row>
    <row r="1530" spans="1:15">
      <c r="A1530" t="s">
        <v>5847</v>
      </c>
      <c r="M1530" t="s">
        <v>4316</v>
      </c>
      <c r="N1530" s="1">
        <v>109072</v>
      </c>
      <c r="O1530">
        <v>466</v>
      </c>
    </row>
    <row r="1531" spans="1:15">
      <c r="A1531" t="s">
        <v>5848</v>
      </c>
      <c r="M1531" t="s">
        <v>4316</v>
      </c>
      <c r="N1531" s="1">
        <v>109072</v>
      </c>
      <c r="O1531">
        <v>466</v>
      </c>
    </row>
    <row r="1532" spans="1:15">
      <c r="A1532" t="s">
        <v>5849</v>
      </c>
      <c r="M1532" t="s">
        <v>4316</v>
      </c>
      <c r="N1532" s="1">
        <v>109072</v>
      </c>
      <c r="O1532">
        <v>466</v>
      </c>
    </row>
    <row r="1533" spans="1:15">
      <c r="A1533" t="s">
        <v>5850</v>
      </c>
      <c r="M1533" t="s">
        <v>4316</v>
      </c>
      <c r="N1533" s="1">
        <v>109072</v>
      </c>
      <c r="O1533">
        <v>466</v>
      </c>
    </row>
    <row r="1534" spans="1:15">
      <c r="A1534" t="s">
        <v>5851</v>
      </c>
      <c r="M1534" t="s">
        <v>4316</v>
      </c>
      <c r="N1534" s="1">
        <v>109072</v>
      </c>
      <c r="O1534">
        <v>466</v>
      </c>
    </row>
    <row r="1535" spans="1:15">
      <c r="A1535" t="s">
        <v>5852</v>
      </c>
      <c r="M1535" t="s">
        <v>4316</v>
      </c>
      <c r="N1535" s="1">
        <v>109072</v>
      </c>
      <c r="O1535">
        <v>466</v>
      </c>
    </row>
    <row r="1536" spans="1:15">
      <c r="A1536" t="s">
        <v>5853</v>
      </c>
      <c r="M1536" t="s">
        <v>4316</v>
      </c>
      <c r="N1536" s="1">
        <v>109072</v>
      </c>
      <c r="O1536">
        <v>466</v>
      </c>
    </row>
    <row r="1537" spans="1:15">
      <c r="A1537" t="s">
        <v>5854</v>
      </c>
      <c r="M1537" t="s">
        <v>4316</v>
      </c>
      <c r="N1537" s="1">
        <v>109072</v>
      </c>
      <c r="O1537">
        <v>466</v>
      </c>
    </row>
    <row r="1538" spans="1:15">
      <c r="A1538" t="s">
        <v>5855</v>
      </c>
      <c r="M1538" t="s">
        <v>4316</v>
      </c>
      <c r="N1538" s="1">
        <v>109072</v>
      </c>
      <c r="O1538">
        <v>466</v>
      </c>
    </row>
    <row r="1539" spans="1:15">
      <c r="A1539" t="s">
        <v>5856</v>
      </c>
      <c r="M1539" t="s">
        <v>4316</v>
      </c>
      <c r="N1539" s="1">
        <v>109072</v>
      </c>
      <c r="O1539">
        <v>466</v>
      </c>
    </row>
    <row r="1540" spans="1:15">
      <c r="A1540" t="s">
        <v>5857</v>
      </c>
      <c r="M1540" t="s">
        <v>4316</v>
      </c>
      <c r="N1540" s="1">
        <v>109072</v>
      </c>
      <c r="O1540">
        <v>466</v>
      </c>
    </row>
    <row r="1541" spans="1:15">
      <c r="A1541" t="s">
        <v>5858</v>
      </c>
      <c r="M1541" t="s">
        <v>4316</v>
      </c>
      <c r="N1541" s="1">
        <v>109072</v>
      </c>
      <c r="O1541">
        <v>466</v>
      </c>
    </row>
    <row r="1542" spans="1:15">
      <c r="A1542" t="s">
        <v>5859</v>
      </c>
      <c r="M1542" t="s">
        <v>4316</v>
      </c>
      <c r="N1542" s="1">
        <v>109072</v>
      </c>
      <c r="O1542">
        <v>466</v>
      </c>
    </row>
    <row r="1543" spans="1:15">
      <c r="A1543" t="s">
        <v>5860</v>
      </c>
      <c r="M1543" t="s">
        <v>4316</v>
      </c>
      <c r="N1543" s="1">
        <v>109072</v>
      </c>
      <c r="O1543">
        <v>466</v>
      </c>
    </row>
    <row r="1544" spans="1:15">
      <c r="A1544" t="s">
        <v>5861</v>
      </c>
      <c r="M1544" t="s">
        <v>4316</v>
      </c>
      <c r="N1544" s="1">
        <v>109072</v>
      </c>
      <c r="O1544">
        <v>466</v>
      </c>
    </row>
    <row r="1545" spans="1:15">
      <c r="A1545" t="s">
        <v>5862</v>
      </c>
      <c r="M1545" t="s">
        <v>4316</v>
      </c>
      <c r="N1545" s="1">
        <v>109072</v>
      </c>
      <c r="O1545">
        <v>466</v>
      </c>
    </row>
    <row r="1546" spans="1:15">
      <c r="A1546" t="s">
        <v>5863</v>
      </c>
      <c r="M1546" t="s">
        <v>4316</v>
      </c>
      <c r="N1546" s="1">
        <v>109072</v>
      </c>
      <c r="O1546">
        <v>466</v>
      </c>
    </row>
    <row r="1547" spans="1:15">
      <c r="A1547" t="s">
        <v>5864</v>
      </c>
      <c r="M1547" t="s">
        <v>4316</v>
      </c>
      <c r="N1547" s="1">
        <v>109072</v>
      </c>
      <c r="O1547">
        <v>466</v>
      </c>
    </row>
    <row r="1548" spans="1:15">
      <c r="A1548" t="s">
        <v>5865</v>
      </c>
      <c r="M1548" t="s">
        <v>4316</v>
      </c>
      <c r="N1548" s="1">
        <v>109072</v>
      </c>
      <c r="O1548">
        <v>466</v>
      </c>
    </row>
    <row r="1549" spans="1:15">
      <c r="A1549" t="s">
        <v>5866</v>
      </c>
      <c r="M1549" t="s">
        <v>4316</v>
      </c>
      <c r="N1549" s="1">
        <v>109072</v>
      </c>
      <c r="O1549">
        <v>466</v>
      </c>
    </row>
    <row r="1550" spans="1:15">
      <c r="A1550" t="s">
        <v>5867</v>
      </c>
      <c r="M1550" t="s">
        <v>4316</v>
      </c>
      <c r="N1550" s="1">
        <v>109072</v>
      </c>
      <c r="O1550">
        <v>466</v>
      </c>
    </row>
    <row r="1551" spans="1:15">
      <c r="A1551" t="s">
        <v>5868</v>
      </c>
      <c r="M1551" t="s">
        <v>4316</v>
      </c>
      <c r="N1551" s="1">
        <v>109072</v>
      </c>
      <c r="O1551">
        <v>466</v>
      </c>
    </row>
    <row r="1552" spans="1:15">
      <c r="A1552" t="s">
        <v>5869</v>
      </c>
      <c r="M1552" t="s">
        <v>4316</v>
      </c>
      <c r="N1552" s="1">
        <v>109072</v>
      </c>
      <c r="O1552">
        <v>466</v>
      </c>
    </row>
    <row r="1553" spans="1:15">
      <c r="A1553" t="s">
        <v>5870</v>
      </c>
      <c r="M1553" t="s">
        <v>4316</v>
      </c>
      <c r="N1553" s="1">
        <v>109072</v>
      </c>
      <c r="O1553">
        <v>466</v>
      </c>
    </row>
    <row r="1554" spans="1:15">
      <c r="A1554" t="s">
        <v>5871</v>
      </c>
      <c r="M1554" t="s">
        <v>4316</v>
      </c>
      <c r="N1554" s="1">
        <v>109072</v>
      </c>
      <c r="O1554">
        <v>466</v>
      </c>
    </row>
    <row r="1555" spans="1:15">
      <c r="A1555" t="s">
        <v>5872</v>
      </c>
      <c r="M1555" t="s">
        <v>4316</v>
      </c>
      <c r="N1555" s="1">
        <v>109072</v>
      </c>
      <c r="O1555">
        <v>466</v>
      </c>
    </row>
    <row r="1556" spans="1:15">
      <c r="A1556" t="s">
        <v>5873</v>
      </c>
      <c r="M1556" t="s">
        <v>4316</v>
      </c>
      <c r="N1556" s="1">
        <v>109081</v>
      </c>
      <c r="O1556" t="s">
        <v>872</v>
      </c>
    </row>
    <row r="1557" spans="1:15">
      <c r="A1557" t="s">
        <v>5874</v>
      </c>
      <c r="M1557" t="s">
        <v>4316</v>
      </c>
      <c r="N1557" s="1">
        <v>109081</v>
      </c>
      <c r="O1557" t="s">
        <v>872</v>
      </c>
    </row>
    <row r="1558" spans="1:15">
      <c r="A1558" t="s">
        <v>5875</v>
      </c>
      <c r="M1558" t="s">
        <v>4316</v>
      </c>
      <c r="N1558" s="1">
        <v>109081</v>
      </c>
      <c r="O1558" t="s">
        <v>872</v>
      </c>
    </row>
    <row r="1559" spans="1:15">
      <c r="A1559" t="s">
        <v>5876</v>
      </c>
      <c r="M1559" t="s">
        <v>4316</v>
      </c>
      <c r="N1559" s="1">
        <v>109081</v>
      </c>
      <c r="O1559" t="s">
        <v>872</v>
      </c>
    </row>
    <row r="1560" spans="1:15">
      <c r="A1560" t="s">
        <v>5877</v>
      </c>
      <c r="M1560" t="s">
        <v>4316</v>
      </c>
      <c r="N1560" s="1">
        <v>109081</v>
      </c>
      <c r="O1560" t="s">
        <v>872</v>
      </c>
    </row>
    <row r="1561" spans="1:15">
      <c r="A1561" t="s">
        <v>5878</v>
      </c>
      <c r="M1561" t="s">
        <v>4316</v>
      </c>
      <c r="N1561" s="1">
        <v>109081</v>
      </c>
      <c r="O1561" t="s">
        <v>872</v>
      </c>
    </row>
    <row r="1562" spans="1:15">
      <c r="A1562" t="s">
        <v>5879</v>
      </c>
      <c r="M1562" t="s">
        <v>4316</v>
      </c>
      <c r="N1562" s="1">
        <v>109081</v>
      </c>
      <c r="O1562" t="s">
        <v>872</v>
      </c>
    </row>
    <row r="1563" spans="1:15">
      <c r="A1563" t="s">
        <v>5880</v>
      </c>
      <c r="M1563" t="s">
        <v>4316</v>
      </c>
      <c r="N1563" s="1">
        <v>109081</v>
      </c>
      <c r="O1563" t="s">
        <v>872</v>
      </c>
    </row>
    <row r="1564" spans="1:15">
      <c r="A1564" t="s">
        <v>5881</v>
      </c>
      <c r="M1564" t="s">
        <v>4316</v>
      </c>
      <c r="N1564" s="1">
        <v>109081</v>
      </c>
      <c r="O1564" t="s">
        <v>872</v>
      </c>
    </row>
    <row r="1565" spans="1:15">
      <c r="A1565" t="s">
        <v>5882</v>
      </c>
      <c r="M1565" t="s">
        <v>4316</v>
      </c>
      <c r="N1565" s="1">
        <v>109081</v>
      </c>
      <c r="O1565" t="s">
        <v>872</v>
      </c>
    </row>
    <row r="1566" spans="1:15">
      <c r="A1566" t="s">
        <v>5883</v>
      </c>
      <c r="M1566" t="s">
        <v>4316</v>
      </c>
      <c r="N1566" s="1">
        <v>109081</v>
      </c>
      <c r="O1566" t="s">
        <v>872</v>
      </c>
    </row>
    <row r="1567" spans="1:15">
      <c r="A1567" t="s">
        <v>5884</v>
      </c>
      <c r="M1567" t="s">
        <v>4316</v>
      </c>
      <c r="N1567" s="1">
        <v>109081</v>
      </c>
      <c r="O1567" t="s">
        <v>872</v>
      </c>
    </row>
    <row r="1568" spans="1:15">
      <c r="A1568" t="s">
        <v>5885</v>
      </c>
      <c r="M1568" t="s">
        <v>4316</v>
      </c>
      <c r="N1568" s="1">
        <v>109082</v>
      </c>
      <c r="O1568" t="s">
        <v>983</v>
      </c>
    </row>
    <row r="1569" spans="1:15">
      <c r="A1569" t="s">
        <v>5886</v>
      </c>
      <c r="M1569" t="s">
        <v>4316</v>
      </c>
      <c r="N1569" s="1">
        <v>109082</v>
      </c>
      <c r="O1569" t="s">
        <v>983</v>
      </c>
    </row>
    <row r="1570" spans="1:15">
      <c r="A1570" t="s">
        <v>5887</v>
      </c>
      <c r="M1570" t="s">
        <v>4316</v>
      </c>
      <c r="N1570" s="1">
        <v>109082</v>
      </c>
      <c r="O1570" t="s">
        <v>983</v>
      </c>
    </row>
    <row r="1571" spans="1:15">
      <c r="A1571" t="s">
        <v>5888</v>
      </c>
      <c r="M1571" t="s">
        <v>4316</v>
      </c>
      <c r="N1571" s="1">
        <v>109083</v>
      </c>
      <c r="O1571" t="s">
        <v>983</v>
      </c>
    </row>
    <row r="1572" spans="1:15">
      <c r="A1572" t="s">
        <v>5889</v>
      </c>
      <c r="M1572" t="s">
        <v>4316</v>
      </c>
      <c r="N1572" s="1">
        <v>109083</v>
      </c>
      <c r="O1572" t="s">
        <v>983</v>
      </c>
    </row>
    <row r="1573" spans="1:15">
      <c r="A1573" t="s">
        <v>5890</v>
      </c>
      <c r="M1573" t="s">
        <v>4316</v>
      </c>
      <c r="N1573" s="1">
        <v>109083</v>
      </c>
      <c r="O1573" t="s">
        <v>983</v>
      </c>
    </row>
    <row r="1574" spans="1:15">
      <c r="A1574" t="s">
        <v>5891</v>
      </c>
      <c r="M1574" t="s">
        <v>4316</v>
      </c>
      <c r="N1574" s="1">
        <v>109083</v>
      </c>
      <c r="O1574" t="s">
        <v>983</v>
      </c>
    </row>
    <row r="1575" spans="1:15">
      <c r="A1575" t="s">
        <v>5892</v>
      </c>
      <c r="M1575" t="s">
        <v>4316</v>
      </c>
      <c r="N1575" s="1">
        <v>109083</v>
      </c>
      <c r="O1575" t="s">
        <v>983</v>
      </c>
    </row>
    <row r="1576" spans="1:15">
      <c r="A1576" t="s">
        <v>5893</v>
      </c>
      <c r="M1576" t="s">
        <v>4316</v>
      </c>
      <c r="N1576" s="1">
        <v>109083</v>
      </c>
      <c r="O1576" t="s">
        <v>983</v>
      </c>
    </row>
    <row r="1577" spans="1:15">
      <c r="A1577" t="s">
        <v>5894</v>
      </c>
      <c r="M1577" t="s">
        <v>4316</v>
      </c>
      <c r="N1577" s="1">
        <v>109083</v>
      </c>
      <c r="O1577" t="s">
        <v>983</v>
      </c>
    </row>
    <row r="1578" spans="1:15">
      <c r="A1578" t="s">
        <v>5895</v>
      </c>
      <c r="M1578" t="s">
        <v>4316</v>
      </c>
      <c r="N1578" s="1">
        <v>109083</v>
      </c>
      <c r="O1578" t="s">
        <v>983</v>
      </c>
    </row>
    <row r="1579" spans="1:15">
      <c r="A1579" t="s">
        <v>5896</v>
      </c>
      <c r="M1579" t="s">
        <v>4316</v>
      </c>
      <c r="N1579" s="1">
        <v>109083</v>
      </c>
      <c r="O1579" t="s">
        <v>983</v>
      </c>
    </row>
    <row r="1580" spans="1:15">
      <c r="A1580" t="s">
        <v>5897</v>
      </c>
      <c r="M1580" t="s">
        <v>4316</v>
      </c>
      <c r="N1580" s="1">
        <v>120471</v>
      </c>
      <c r="O1580">
        <v>200</v>
      </c>
    </row>
    <row r="1581" spans="1:15">
      <c r="A1581" t="s">
        <v>5898</v>
      </c>
      <c r="M1581" t="s">
        <v>4316</v>
      </c>
      <c r="N1581" s="1">
        <v>120471</v>
      </c>
      <c r="O1581">
        <v>200</v>
      </c>
    </row>
    <row r="1582" spans="1:15">
      <c r="A1582" t="s">
        <v>5899</v>
      </c>
      <c r="M1582" t="s">
        <v>4316</v>
      </c>
      <c r="N1582" s="1">
        <v>120471</v>
      </c>
      <c r="O1582">
        <v>200</v>
      </c>
    </row>
    <row r="1583" spans="1:15">
      <c r="A1583" t="s">
        <v>5900</v>
      </c>
      <c r="M1583" t="s">
        <v>4316</v>
      </c>
      <c r="N1583" s="1">
        <v>120471</v>
      </c>
      <c r="O1583">
        <v>200</v>
      </c>
    </row>
    <row r="1584" spans="1:15">
      <c r="A1584" t="s">
        <v>5901</v>
      </c>
      <c r="M1584" t="s">
        <v>4316</v>
      </c>
      <c r="N1584" s="1">
        <v>120471</v>
      </c>
      <c r="O1584">
        <v>200</v>
      </c>
    </row>
    <row r="1585" spans="1:15">
      <c r="A1585" t="s">
        <v>5902</v>
      </c>
      <c r="M1585" t="s">
        <v>4316</v>
      </c>
      <c r="N1585" s="1">
        <v>120471</v>
      </c>
      <c r="O1585">
        <v>200</v>
      </c>
    </row>
    <row r="1586" spans="1:15">
      <c r="A1586" t="s">
        <v>5903</v>
      </c>
      <c r="M1586" t="s">
        <v>4316</v>
      </c>
      <c r="N1586" s="1">
        <v>120471</v>
      </c>
      <c r="O1586">
        <v>200</v>
      </c>
    </row>
    <row r="1587" spans="1:15">
      <c r="A1587" t="s">
        <v>5904</v>
      </c>
      <c r="M1587" t="s">
        <v>4316</v>
      </c>
      <c r="N1587" s="1">
        <v>120471</v>
      </c>
      <c r="O1587">
        <v>200</v>
      </c>
    </row>
    <row r="1588" spans="1:15">
      <c r="A1588" t="s">
        <v>5905</v>
      </c>
      <c r="M1588" t="s">
        <v>4316</v>
      </c>
      <c r="N1588" s="1">
        <v>120471</v>
      </c>
      <c r="O1588">
        <v>200</v>
      </c>
    </row>
    <row r="1589" spans="1:15">
      <c r="A1589" t="s">
        <v>5906</v>
      </c>
      <c r="M1589" t="s">
        <v>4316</v>
      </c>
      <c r="N1589" s="1">
        <v>120471</v>
      </c>
      <c r="O1589">
        <v>200</v>
      </c>
    </row>
    <row r="1590" spans="1:15">
      <c r="A1590" t="s">
        <v>5907</v>
      </c>
      <c r="M1590" t="s">
        <v>4316</v>
      </c>
      <c r="N1590" s="1">
        <v>120471</v>
      </c>
      <c r="O1590">
        <v>200</v>
      </c>
    </row>
    <row r="1591" spans="1:15">
      <c r="A1591" t="s">
        <v>5908</v>
      </c>
      <c r="M1591" t="s">
        <v>4316</v>
      </c>
      <c r="N1591" s="1">
        <v>120471</v>
      </c>
      <c r="O1591">
        <v>200</v>
      </c>
    </row>
    <row r="1592" spans="1:15">
      <c r="A1592" t="s">
        <v>5909</v>
      </c>
      <c r="M1592" t="s">
        <v>4316</v>
      </c>
      <c r="N1592" s="1">
        <v>120471</v>
      </c>
      <c r="O1592">
        <v>200</v>
      </c>
    </row>
    <row r="1593" spans="1:15">
      <c r="A1593" t="s">
        <v>5910</v>
      </c>
      <c r="M1593" t="s">
        <v>4316</v>
      </c>
      <c r="N1593" s="1">
        <v>120471</v>
      </c>
      <c r="O1593">
        <v>200</v>
      </c>
    </row>
    <row r="1594" spans="1:15">
      <c r="A1594" t="s">
        <v>5911</v>
      </c>
      <c r="M1594" t="s">
        <v>4316</v>
      </c>
      <c r="N1594" s="1">
        <v>120471</v>
      </c>
      <c r="O1594">
        <v>200</v>
      </c>
    </row>
    <row r="1595" spans="1:15">
      <c r="A1595" t="s">
        <v>5912</v>
      </c>
      <c r="M1595" t="s">
        <v>4316</v>
      </c>
      <c r="N1595" s="1">
        <v>120472</v>
      </c>
      <c r="O1595">
        <v>500</v>
      </c>
    </row>
    <row r="1596" spans="1:15">
      <c r="A1596" t="s">
        <v>5913</v>
      </c>
      <c r="M1596" t="s">
        <v>4316</v>
      </c>
      <c r="N1596" s="1">
        <v>120472</v>
      </c>
      <c r="O1596">
        <v>500</v>
      </c>
    </row>
    <row r="1597" spans="1:15">
      <c r="A1597" t="s">
        <v>5914</v>
      </c>
      <c r="M1597" t="s">
        <v>4316</v>
      </c>
      <c r="N1597" s="1">
        <v>120472</v>
      </c>
      <c r="O1597">
        <v>500</v>
      </c>
    </row>
    <row r="1598" spans="1:15">
      <c r="A1598" t="s">
        <v>5915</v>
      </c>
      <c r="M1598" t="s">
        <v>4316</v>
      </c>
      <c r="N1598" s="1">
        <v>120472</v>
      </c>
      <c r="O1598">
        <v>500</v>
      </c>
    </row>
    <row r="1599" spans="1:15">
      <c r="A1599" t="s">
        <v>5916</v>
      </c>
      <c r="M1599" t="s">
        <v>4316</v>
      </c>
      <c r="N1599" s="1">
        <v>120472</v>
      </c>
      <c r="O1599">
        <v>500</v>
      </c>
    </row>
    <row r="1600" spans="1:15">
      <c r="A1600" t="s">
        <v>5917</v>
      </c>
      <c r="M1600" t="s">
        <v>4316</v>
      </c>
      <c r="N1600" s="1">
        <v>120472</v>
      </c>
      <c r="O1600">
        <v>500</v>
      </c>
    </row>
    <row r="1601" spans="1:15">
      <c r="A1601" t="s">
        <v>5918</v>
      </c>
      <c r="M1601" t="s">
        <v>4316</v>
      </c>
      <c r="N1601" s="1">
        <v>120472</v>
      </c>
      <c r="O1601">
        <v>500</v>
      </c>
    </row>
    <row r="1602" spans="1:15">
      <c r="A1602" t="s">
        <v>5919</v>
      </c>
      <c r="M1602" t="s">
        <v>4316</v>
      </c>
      <c r="N1602" s="1">
        <v>120472</v>
      </c>
      <c r="O1602">
        <v>500</v>
      </c>
    </row>
    <row r="1603" spans="1:15">
      <c r="A1603" t="s">
        <v>5920</v>
      </c>
      <c r="M1603" t="s">
        <v>4316</v>
      </c>
      <c r="N1603" s="1">
        <v>120472</v>
      </c>
      <c r="O1603">
        <v>500</v>
      </c>
    </row>
    <row r="1604" spans="1:15">
      <c r="A1604" t="s">
        <v>5921</v>
      </c>
      <c r="M1604" t="s">
        <v>4316</v>
      </c>
      <c r="N1604" s="1">
        <v>120472</v>
      </c>
      <c r="O1604">
        <v>500</v>
      </c>
    </row>
    <row r="1605" spans="1:15">
      <c r="A1605" t="s">
        <v>5922</v>
      </c>
      <c r="M1605" t="s">
        <v>4316</v>
      </c>
      <c r="N1605" s="1">
        <v>120472</v>
      </c>
      <c r="O1605">
        <v>500</v>
      </c>
    </row>
    <row r="1606" spans="1:15">
      <c r="A1606" t="s">
        <v>5923</v>
      </c>
      <c r="M1606" t="s">
        <v>4316</v>
      </c>
      <c r="N1606" s="1">
        <v>120472</v>
      </c>
      <c r="O1606">
        <v>500</v>
      </c>
    </row>
    <row r="1607" spans="1:15">
      <c r="A1607" t="s">
        <v>5924</v>
      </c>
      <c r="M1607" t="s">
        <v>4316</v>
      </c>
      <c r="N1607" s="1">
        <v>120472</v>
      </c>
      <c r="O1607">
        <v>500</v>
      </c>
    </row>
    <row r="1608" spans="1:15">
      <c r="A1608" t="s">
        <v>5925</v>
      </c>
      <c r="M1608" t="s">
        <v>4316</v>
      </c>
      <c r="N1608" s="1">
        <v>120472</v>
      </c>
      <c r="O1608">
        <v>500</v>
      </c>
    </row>
    <row r="1609" spans="1:15">
      <c r="A1609" t="s">
        <v>5926</v>
      </c>
      <c r="M1609" t="s">
        <v>4316</v>
      </c>
      <c r="N1609" s="1">
        <v>120472</v>
      </c>
      <c r="O1609">
        <v>500</v>
      </c>
    </row>
    <row r="1610" spans="1:15">
      <c r="A1610" t="s">
        <v>5927</v>
      </c>
      <c r="M1610" t="s">
        <v>4316</v>
      </c>
      <c r="N1610" s="1">
        <v>50117</v>
      </c>
      <c r="O1610">
        <v>100</v>
      </c>
    </row>
    <row r="1611" spans="1:15">
      <c r="A1611" t="s">
        <v>5928</v>
      </c>
      <c r="M1611" t="s">
        <v>4316</v>
      </c>
      <c r="N1611" s="1">
        <v>40058</v>
      </c>
      <c r="O1611">
        <v>866</v>
      </c>
    </row>
    <row r="1612" spans="1:15">
      <c r="A1612" t="s">
        <v>5929</v>
      </c>
      <c r="M1612" t="s">
        <v>4316</v>
      </c>
      <c r="N1612" s="1">
        <v>40058</v>
      </c>
      <c r="O1612">
        <v>866</v>
      </c>
    </row>
    <row r="1613" spans="1:15">
      <c r="A1613" t="s">
        <v>5930</v>
      </c>
      <c r="M1613" t="s">
        <v>4316</v>
      </c>
      <c r="N1613" s="1">
        <v>40058</v>
      </c>
      <c r="O1613">
        <v>866</v>
      </c>
    </row>
    <row r="1614" spans="1:15">
      <c r="A1614" t="s">
        <v>5931</v>
      </c>
      <c r="M1614" t="s">
        <v>4316</v>
      </c>
      <c r="N1614" s="1">
        <v>40058</v>
      </c>
      <c r="O1614">
        <v>866</v>
      </c>
    </row>
    <row r="1615" spans="1:15">
      <c r="A1615" t="s">
        <v>5932</v>
      </c>
      <c r="M1615" t="s">
        <v>4316</v>
      </c>
      <c r="N1615" s="1">
        <v>40058</v>
      </c>
      <c r="O1615">
        <v>866</v>
      </c>
    </row>
    <row r="1616" spans="1:15">
      <c r="A1616" t="s">
        <v>5933</v>
      </c>
      <c r="M1616" t="s">
        <v>4316</v>
      </c>
      <c r="N1616" s="1">
        <v>40059</v>
      </c>
      <c r="O1616">
        <v>400</v>
      </c>
    </row>
    <row r="1617" spans="1:15">
      <c r="A1617" t="s">
        <v>5934</v>
      </c>
      <c r="M1617" t="s">
        <v>4316</v>
      </c>
      <c r="N1617" s="1">
        <v>40059</v>
      </c>
      <c r="O1617">
        <v>400</v>
      </c>
    </row>
    <row r="1618" spans="1:15">
      <c r="A1618" t="s">
        <v>5935</v>
      </c>
      <c r="M1618" t="s">
        <v>4316</v>
      </c>
      <c r="N1618" s="1">
        <v>40059</v>
      </c>
      <c r="O1618">
        <v>400</v>
      </c>
    </row>
    <row r="1619" spans="1:15">
      <c r="A1619" t="s">
        <v>5936</v>
      </c>
      <c r="M1619" t="s">
        <v>4316</v>
      </c>
      <c r="N1619" s="1">
        <v>40059</v>
      </c>
      <c r="O1619">
        <v>400</v>
      </c>
    </row>
    <row r="1620" spans="1:15">
      <c r="A1620" t="s">
        <v>5937</v>
      </c>
      <c r="M1620" t="s">
        <v>4316</v>
      </c>
      <c r="N1620" s="1">
        <v>40059</v>
      </c>
      <c r="O1620">
        <v>400</v>
      </c>
    </row>
    <row r="1621" spans="1:15">
      <c r="A1621" t="s">
        <v>5938</v>
      </c>
      <c r="M1621" t="s">
        <v>4316</v>
      </c>
      <c r="N1621" s="1">
        <v>40065</v>
      </c>
      <c r="O1621">
        <v>833</v>
      </c>
    </row>
    <row r="1622" spans="1:15">
      <c r="A1622" t="s">
        <v>5939</v>
      </c>
      <c r="M1622" t="s">
        <v>4316</v>
      </c>
      <c r="N1622" s="1">
        <v>40065</v>
      </c>
      <c r="O1622">
        <v>833</v>
      </c>
    </row>
    <row r="1623" spans="1:15">
      <c r="A1623" t="s">
        <v>5940</v>
      </c>
      <c r="M1623" t="s">
        <v>4316</v>
      </c>
      <c r="N1623" s="1">
        <v>40065</v>
      </c>
      <c r="O1623">
        <v>833</v>
      </c>
    </row>
    <row r="1624" spans="1:15">
      <c r="A1624" t="s">
        <v>5941</v>
      </c>
      <c r="M1624" t="s">
        <v>4316</v>
      </c>
      <c r="N1624" s="1">
        <v>40065</v>
      </c>
      <c r="O1624">
        <v>833</v>
      </c>
    </row>
    <row r="1625" spans="1:15">
      <c r="A1625" t="s">
        <v>5942</v>
      </c>
      <c r="M1625" t="s">
        <v>4316</v>
      </c>
      <c r="N1625" s="1">
        <v>40065</v>
      </c>
      <c r="O1625">
        <v>833</v>
      </c>
    </row>
    <row r="1626" spans="1:15">
      <c r="A1626" t="s">
        <v>5943</v>
      </c>
      <c r="M1626" t="s">
        <v>4316</v>
      </c>
      <c r="N1626" s="1">
        <v>40065</v>
      </c>
      <c r="O1626">
        <v>833</v>
      </c>
    </row>
    <row r="1627" spans="1:15">
      <c r="A1627" t="s">
        <v>5944</v>
      </c>
      <c r="M1627" t="s">
        <v>4316</v>
      </c>
      <c r="N1627" s="1">
        <v>151001</v>
      </c>
      <c r="O1627">
        <v>533</v>
      </c>
    </row>
    <row r="1628" spans="1:15">
      <c r="A1628" t="s">
        <v>5945</v>
      </c>
      <c r="M1628" t="s">
        <v>4316</v>
      </c>
      <c r="N1628" s="1">
        <v>151003</v>
      </c>
      <c r="O1628">
        <v>966</v>
      </c>
    </row>
    <row r="1629" spans="1:15">
      <c r="A1629" t="s">
        <v>5946</v>
      </c>
      <c r="M1629" t="s">
        <v>4316</v>
      </c>
      <c r="N1629" s="1">
        <v>151004</v>
      </c>
      <c r="O1629">
        <v>966</v>
      </c>
    </row>
    <row r="1630" spans="1:15">
      <c r="A1630" t="s">
        <v>5947</v>
      </c>
      <c r="M1630" t="s">
        <v>4316</v>
      </c>
      <c r="N1630" s="1">
        <v>151005</v>
      </c>
      <c r="O1630">
        <v>366</v>
      </c>
    </row>
    <row r="1631" spans="1:15">
      <c r="A1631" t="s">
        <v>5948</v>
      </c>
      <c r="M1631" t="s">
        <v>4316</v>
      </c>
      <c r="N1631" s="1">
        <v>151006</v>
      </c>
      <c r="O1631" t="s">
        <v>1577</v>
      </c>
    </row>
    <row r="1632" spans="1:15">
      <c r="A1632" t="s">
        <v>5949</v>
      </c>
      <c r="M1632" t="s">
        <v>4316</v>
      </c>
      <c r="N1632" s="1">
        <v>152001</v>
      </c>
      <c r="O1632">
        <v>533</v>
      </c>
    </row>
    <row r="1633" spans="1:15">
      <c r="A1633" t="s">
        <v>5950</v>
      </c>
      <c r="M1633" t="s">
        <v>4316</v>
      </c>
      <c r="N1633" s="1">
        <v>152003</v>
      </c>
      <c r="O1633">
        <v>966</v>
      </c>
    </row>
    <row r="1634" spans="1:15">
      <c r="A1634" t="s">
        <v>5951</v>
      </c>
      <c r="M1634" t="s">
        <v>4316</v>
      </c>
      <c r="N1634" s="1">
        <v>152004</v>
      </c>
      <c r="O1634">
        <v>966</v>
      </c>
    </row>
    <row r="1635" spans="1:15">
      <c r="A1635" t="s">
        <v>5952</v>
      </c>
      <c r="M1635" t="s">
        <v>4316</v>
      </c>
      <c r="N1635" s="1">
        <v>152005</v>
      </c>
      <c r="O1635">
        <v>366</v>
      </c>
    </row>
    <row r="1636" spans="1:15">
      <c r="A1636" t="s">
        <v>5953</v>
      </c>
      <c r="M1636" t="s">
        <v>4316</v>
      </c>
      <c r="N1636" s="1">
        <v>152006</v>
      </c>
      <c r="O1636" t="s">
        <v>1577</v>
      </c>
    </row>
    <row r="1637" spans="1:15">
      <c r="A1637" t="s">
        <v>5954</v>
      </c>
      <c r="M1637" t="s">
        <v>4316</v>
      </c>
      <c r="N1637" s="1">
        <v>153001</v>
      </c>
      <c r="O1637">
        <v>533</v>
      </c>
    </row>
    <row r="1638" spans="1:15">
      <c r="A1638" t="s">
        <v>5955</v>
      </c>
      <c r="M1638" t="s">
        <v>4316</v>
      </c>
      <c r="N1638" s="1">
        <v>153003</v>
      </c>
      <c r="O1638">
        <v>966</v>
      </c>
    </row>
    <row r="1639" spans="1:15">
      <c r="A1639" t="s">
        <v>5956</v>
      </c>
      <c r="M1639" t="s">
        <v>4316</v>
      </c>
      <c r="N1639" s="1">
        <v>153004</v>
      </c>
      <c r="O1639">
        <v>966</v>
      </c>
    </row>
    <row r="1640" spans="1:15">
      <c r="A1640" t="s">
        <v>5957</v>
      </c>
      <c r="M1640" t="s">
        <v>4316</v>
      </c>
      <c r="N1640" s="1">
        <v>153005</v>
      </c>
      <c r="O1640">
        <v>366</v>
      </c>
    </row>
    <row r="1641" spans="1:15">
      <c r="A1641" t="s">
        <v>5958</v>
      </c>
      <c r="M1641" t="s">
        <v>4316</v>
      </c>
      <c r="N1641" s="1">
        <v>153006</v>
      </c>
      <c r="O1641" t="s">
        <v>1577</v>
      </c>
    </row>
    <row r="1642" spans="1:15">
      <c r="A1642" t="s">
        <v>5959</v>
      </c>
      <c r="M1642" t="s">
        <v>4316</v>
      </c>
      <c r="N1642" s="1">
        <v>154001</v>
      </c>
      <c r="O1642">
        <v>533</v>
      </c>
    </row>
    <row r="1643" spans="1:15">
      <c r="A1643" t="s">
        <v>5960</v>
      </c>
      <c r="M1643" t="s">
        <v>4316</v>
      </c>
      <c r="N1643" s="1">
        <v>154003</v>
      </c>
      <c r="O1643">
        <v>966</v>
      </c>
    </row>
    <row r="1644" spans="1:15">
      <c r="A1644" t="s">
        <v>5961</v>
      </c>
      <c r="M1644" t="s">
        <v>4316</v>
      </c>
      <c r="N1644" s="1">
        <v>154004</v>
      </c>
      <c r="O1644">
        <v>966</v>
      </c>
    </row>
    <row r="1645" spans="1:15">
      <c r="A1645" t="s">
        <v>5962</v>
      </c>
      <c r="M1645" t="s">
        <v>4316</v>
      </c>
      <c r="N1645" s="1">
        <v>154005</v>
      </c>
      <c r="O1645">
        <v>366</v>
      </c>
    </row>
    <row r="1646" spans="1:15">
      <c r="A1646" t="s">
        <v>5963</v>
      </c>
      <c r="M1646" t="s">
        <v>4316</v>
      </c>
      <c r="N1646" s="1">
        <v>154006</v>
      </c>
      <c r="O1646" t="s">
        <v>1577</v>
      </c>
    </row>
    <row r="1647" spans="1:15">
      <c r="A1647" t="s">
        <v>5964</v>
      </c>
      <c r="M1647" t="s">
        <v>4316</v>
      </c>
      <c r="N1647" s="1">
        <v>155001</v>
      </c>
      <c r="O1647">
        <v>533</v>
      </c>
    </row>
    <row r="1648" spans="1:15">
      <c r="A1648" t="s">
        <v>5965</v>
      </c>
      <c r="M1648" t="s">
        <v>4316</v>
      </c>
      <c r="N1648" s="1">
        <v>155003</v>
      </c>
      <c r="O1648">
        <v>966</v>
      </c>
    </row>
    <row r="1649" spans="1:15">
      <c r="A1649" t="s">
        <v>5966</v>
      </c>
      <c r="M1649" t="s">
        <v>4316</v>
      </c>
      <c r="N1649" s="1">
        <v>155004</v>
      </c>
      <c r="O1649">
        <v>966</v>
      </c>
    </row>
    <row r="1650" spans="1:15">
      <c r="A1650" t="s">
        <v>5967</v>
      </c>
      <c r="M1650" t="s">
        <v>4316</v>
      </c>
      <c r="N1650" s="1">
        <v>155005</v>
      </c>
      <c r="O1650">
        <v>366</v>
      </c>
    </row>
    <row r="1651" spans="1:15">
      <c r="A1651" t="s">
        <v>5968</v>
      </c>
      <c r="M1651" t="s">
        <v>4316</v>
      </c>
      <c r="N1651" s="1">
        <v>155006</v>
      </c>
      <c r="O1651" t="s">
        <v>1577</v>
      </c>
    </row>
    <row r="1652" spans="1:15">
      <c r="A1652" t="s">
        <v>5969</v>
      </c>
      <c r="M1652" t="s">
        <v>4316</v>
      </c>
      <c r="N1652" s="1">
        <v>156001</v>
      </c>
      <c r="O1652">
        <v>533</v>
      </c>
    </row>
    <row r="1653" spans="1:15">
      <c r="A1653" t="s">
        <v>5970</v>
      </c>
      <c r="M1653" t="s">
        <v>4316</v>
      </c>
      <c r="N1653" s="1">
        <v>156003</v>
      </c>
      <c r="O1653">
        <v>966</v>
      </c>
    </row>
    <row r="1654" spans="1:15">
      <c r="A1654" t="s">
        <v>5971</v>
      </c>
      <c r="M1654" t="s">
        <v>4316</v>
      </c>
      <c r="N1654" s="1">
        <v>156004</v>
      </c>
      <c r="O1654">
        <v>966</v>
      </c>
    </row>
    <row r="1655" spans="1:15">
      <c r="A1655" t="s">
        <v>5972</v>
      </c>
      <c r="M1655" t="s">
        <v>4316</v>
      </c>
      <c r="N1655" s="1">
        <v>156005</v>
      </c>
      <c r="O1655">
        <v>366</v>
      </c>
    </row>
    <row r="1656" spans="1:15">
      <c r="A1656" t="s">
        <v>5973</v>
      </c>
      <c r="M1656" t="s">
        <v>4316</v>
      </c>
      <c r="N1656" s="1">
        <v>156006</v>
      </c>
      <c r="O1656" t="s">
        <v>1577</v>
      </c>
    </row>
    <row r="1657" spans="1:15">
      <c r="A1657" t="s">
        <v>5974</v>
      </c>
      <c r="M1657" t="s">
        <v>4316</v>
      </c>
      <c r="N1657" s="1">
        <v>157001</v>
      </c>
      <c r="O1657">
        <v>533</v>
      </c>
    </row>
    <row r="1658" spans="1:15">
      <c r="A1658" t="s">
        <v>5975</v>
      </c>
      <c r="M1658" t="s">
        <v>4316</v>
      </c>
      <c r="N1658" s="1">
        <v>157003</v>
      </c>
      <c r="O1658">
        <v>966</v>
      </c>
    </row>
    <row r="1659" spans="1:15">
      <c r="A1659" t="s">
        <v>5976</v>
      </c>
      <c r="M1659" t="s">
        <v>4316</v>
      </c>
      <c r="N1659" s="1">
        <v>157004</v>
      </c>
      <c r="O1659">
        <v>966</v>
      </c>
    </row>
    <row r="1660" spans="1:15">
      <c r="A1660" t="s">
        <v>5977</v>
      </c>
      <c r="M1660" t="s">
        <v>4316</v>
      </c>
      <c r="N1660" s="1">
        <v>157005</v>
      </c>
      <c r="O1660">
        <v>366</v>
      </c>
    </row>
    <row r="1661" spans="1:15">
      <c r="A1661" t="s">
        <v>5978</v>
      </c>
      <c r="M1661" t="s">
        <v>4316</v>
      </c>
      <c r="N1661" s="1">
        <v>157006</v>
      </c>
      <c r="O1661" t="s">
        <v>1577</v>
      </c>
    </row>
    <row r="1662" spans="1:15">
      <c r="A1662" t="s">
        <v>5979</v>
      </c>
      <c r="M1662" t="s">
        <v>4316</v>
      </c>
      <c r="N1662" s="1">
        <v>158001</v>
      </c>
      <c r="O1662">
        <v>533</v>
      </c>
    </row>
    <row r="1663" spans="1:15">
      <c r="A1663" t="s">
        <v>5980</v>
      </c>
      <c r="M1663" t="s">
        <v>4316</v>
      </c>
      <c r="N1663" s="1">
        <v>158003</v>
      </c>
      <c r="O1663">
        <v>966</v>
      </c>
    </row>
    <row r="1664" spans="1:15">
      <c r="A1664" t="s">
        <v>5981</v>
      </c>
      <c r="M1664" t="s">
        <v>4316</v>
      </c>
      <c r="N1664" s="1">
        <v>158004</v>
      </c>
      <c r="O1664">
        <v>966</v>
      </c>
    </row>
    <row r="1665" spans="1:15">
      <c r="A1665" t="s">
        <v>5982</v>
      </c>
      <c r="M1665" t="s">
        <v>4316</v>
      </c>
      <c r="N1665" s="1">
        <v>158005</v>
      </c>
      <c r="O1665">
        <v>366</v>
      </c>
    </row>
    <row r="1666" spans="1:15">
      <c r="A1666" t="s">
        <v>5983</v>
      </c>
      <c r="M1666" t="s">
        <v>4316</v>
      </c>
      <c r="N1666" s="1">
        <v>158006</v>
      </c>
      <c r="O1666" t="s">
        <v>1577</v>
      </c>
    </row>
    <row r="1667" spans="1:15">
      <c r="A1667" t="s">
        <v>5984</v>
      </c>
      <c r="M1667" t="s">
        <v>4316</v>
      </c>
      <c r="N1667" s="1">
        <v>159001</v>
      </c>
      <c r="O1667">
        <v>533</v>
      </c>
    </row>
    <row r="1668" spans="1:15">
      <c r="A1668" t="s">
        <v>5985</v>
      </c>
      <c r="M1668" t="s">
        <v>4316</v>
      </c>
      <c r="N1668" s="1">
        <v>159003</v>
      </c>
      <c r="O1668">
        <v>966</v>
      </c>
    </row>
    <row r="1669" spans="1:15">
      <c r="A1669" t="s">
        <v>5986</v>
      </c>
      <c r="M1669" t="s">
        <v>4316</v>
      </c>
      <c r="N1669" s="1">
        <v>159004</v>
      </c>
      <c r="O1669">
        <v>966</v>
      </c>
    </row>
    <row r="1670" spans="1:15">
      <c r="A1670" t="s">
        <v>5987</v>
      </c>
      <c r="M1670" t="s">
        <v>4316</v>
      </c>
      <c r="N1670" s="1">
        <v>159005</v>
      </c>
      <c r="O1670">
        <v>366</v>
      </c>
    </row>
    <row r="1671" spans="1:15">
      <c r="A1671" t="s">
        <v>5988</v>
      </c>
      <c r="M1671" t="s">
        <v>4316</v>
      </c>
      <c r="N1671" s="1">
        <v>159006</v>
      </c>
      <c r="O1671" t="s">
        <v>1577</v>
      </c>
    </row>
    <row r="1673" spans="1:15">
      <c r="A1673" t="s">
        <v>5989</v>
      </c>
    </row>
  </sheetData>
  <phoneticPr fontId="92" type="noConversion"/>
  <conditionalFormatting sqref="Q29">
    <cfRule type="duplicateValues" dxfId="144" priority="18"/>
  </conditionalFormatting>
  <conditionalFormatting sqref="Q30">
    <cfRule type="duplicateValues" dxfId="143" priority="17"/>
  </conditionalFormatting>
  <conditionalFormatting sqref="Q34">
    <cfRule type="duplicateValues" dxfId="142" priority="14"/>
  </conditionalFormatting>
  <conditionalFormatting sqref="Q254">
    <cfRule type="duplicateValues" dxfId="141" priority="15"/>
  </conditionalFormatting>
  <conditionalFormatting sqref="Q307">
    <cfRule type="duplicateValues" dxfId="140" priority="7"/>
  </conditionalFormatting>
  <conditionalFormatting sqref="Q320">
    <cfRule type="duplicateValues" dxfId="139" priority="6"/>
  </conditionalFormatting>
  <conditionalFormatting sqref="Q322">
    <cfRule type="duplicateValues" dxfId="138" priority="5"/>
  </conditionalFormatting>
  <conditionalFormatting sqref="Q692">
    <cfRule type="duplicateValues" dxfId="137" priority="4"/>
  </conditionalFormatting>
  <conditionalFormatting sqref="Q696">
    <cfRule type="duplicateValues" dxfId="136" priority="3"/>
  </conditionalFormatting>
  <conditionalFormatting sqref="Q810">
    <cfRule type="duplicateValues" dxfId="135" priority="19"/>
  </conditionalFormatting>
  <conditionalFormatting sqref="Q921">
    <cfRule type="duplicateValues" dxfId="134" priority="16"/>
  </conditionalFormatting>
  <conditionalFormatting sqref="Q931">
    <cfRule type="duplicateValues" dxfId="133" priority="13"/>
  </conditionalFormatting>
  <conditionalFormatting sqref="Q934">
    <cfRule type="duplicateValues" dxfId="132" priority="12"/>
  </conditionalFormatting>
  <conditionalFormatting sqref="Q936">
    <cfRule type="duplicateValues" dxfId="131" priority="11"/>
  </conditionalFormatting>
  <conditionalFormatting sqref="Q937">
    <cfRule type="duplicateValues" dxfId="130" priority="10"/>
  </conditionalFormatting>
  <conditionalFormatting sqref="Q948">
    <cfRule type="duplicateValues" dxfId="129" priority="9"/>
  </conditionalFormatting>
  <conditionalFormatting sqref="Q950">
    <cfRule type="duplicateValues" dxfId="128" priority="8"/>
  </conditionalFormatting>
  <conditionalFormatting sqref="Q693:Q695">
    <cfRule type="duplicateValues" dxfId="127" priority="2"/>
  </conditionalFormatting>
  <conditionalFormatting sqref="Q697:Q699">
    <cfRule type="duplicateValues" dxfId="126" priority="1"/>
  </conditionalFormatting>
  <pageMargins left="0.75" right="0.75" top="1" bottom="1" header="0.5" footer="0.5"/>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73"/>
  <sheetViews>
    <sheetView topLeftCell="B1" workbookViewId="0">
      <selection activeCell="P232" sqref="P232"/>
    </sheetView>
  </sheetViews>
  <sheetFormatPr defaultColWidth="9" defaultRowHeight="13.5"/>
  <cols>
    <col min="1" max="1" width="14.75" customWidth="1"/>
    <col min="9" max="9" width="11" customWidth="1"/>
    <col min="16" max="16" width="22.625" customWidth="1"/>
    <col min="17" max="17" width="28.375" customWidth="1"/>
    <col min="18" max="18" width="29.75" customWidth="1"/>
    <col min="19" max="19" width="27.25" customWidth="1"/>
  </cols>
  <sheetData>
    <row r="1" spans="1:21" ht="51.75">
      <c r="A1" s="1" t="s">
        <v>5990</v>
      </c>
      <c r="D1" s="2" t="s">
        <v>5991</v>
      </c>
      <c r="F1" s="3" t="s">
        <v>4124</v>
      </c>
      <c r="H1" s="1" t="s">
        <v>5992</v>
      </c>
      <c r="J1" s="1" t="s">
        <v>5993</v>
      </c>
      <c r="L1" s="1" t="s">
        <v>5994</v>
      </c>
      <c r="P1" s="7" t="s">
        <v>5995</v>
      </c>
      <c r="Q1" s="12" t="s">
        <v>5996</v>
      </c>
      <c r="R1" s="12" t="s">
        <v>5997</v>
      </c>
      <c r="S1" s="13" t="s">
        <v>5998</v>
      </c>
      <c r="U1" s="14" t="s">
        <v>5999</v>
      </c>
    </row>
    <row r="2" spans="1:21" ht="17.25">
      <c r="D2" s="4">
        <v>70101</v>
      </c>
      <c r="F2" s="5">
        <v>31001</v>
      </c>
      <c r="H2" s="1">
        <v>203</v>
      </c>
      <c r="I2" s="1"/>
      <c r="J2" s="1">
        <v>1</v>
      </c>
      <c r="K2" s="1" t="s">
        <v>6000</v>
      </c>
      <c r="L2" s="1" t="s">
        <v>6001</v>
      </c>
      <c r="P2" s="8">
        <v>12001</v>
      </c>
      <c r="Q2" s="15">
        <v>1</v>
      </c>
      <c r="R2" s="15">
        <v>1</v>
      </c>
      <c r="S2" s="15">
        <v>50</v>
      </c>
      <c r="U2" s="16" t="s">
        <v>6002</v>
      </c>
    </row>
    <row r="3" spans="1:21" ht="17.25">
      <c r="D3" s="4">
        <v>70201</v>
      </c>
      <c r="F3" s="5">
        <v>31002</v>
      </c>
      <c r="H3" s="1">
        <v>204</v>
      </c>
      <c r="I3" s="1"/>
      <c r="J3" s="1">
        <v>2</v>
      </c>
      <c r="K3" s="1" t="s">
        <v>6003</v>
      </c>
      <c r="L3" s="1" t="s">
        <v>6004</v>
      </c>
      <c r="P3" s="8">
        <v>12002</v>
      </c>
      <c r="Q3" s="15">
        <v>1</v>
      </c>
      <c r="R3" s="15">
        <v>1</v>
      </c>
      <c r="S3" s="15">
        <v>100</v>
      </c>
      <c r="U3" s="16" t="s">
        <v>6005</v>
      </c>
    </row>
    <row r="4" spans="1:21" ht="17.25">
      <c r="D4" s="4">
        <v>70301</v>
      </c>
      <c r="F4" s="5">
        <v>110171</v>
      </c>
      <c r="H4" s="1">
        <v>1</v>
      </c>
      <c r="I4" s="1"/>
      <c r="J4" s="1">
        <v>3</v>
      </c>
      <c r="K4" s="1" t="s">
        <v>6006</v>
      </c>
      <c r="L4" s="1" t="s">
        <v>6007</v>
      </c>
      <c r="P4" s="8">
        <v>12003</v>
      </c>
      <c r="Q4" s="15">
        <v>1</v>
      </c>
      <c r="R4" s="15">
        <v>1</v>
      </c>
      <c r="S4" s="15">
        <v>150</v>
      </c>
      <c r="U4" s="16" t="s">
        <v>6008</v>
      </c>
    </row>
    <row r="5" spans="1:21" ht="17.25">
      <c r="D5" s="4">
        <v>70401</v>
      </c>
      <c r="F5" s="5">
        <v>110221</v>
      </c>
      <c r="J5" s="1">
        <v>4</v>
      </c>
      <c r="K5" s="1" t="s">
        <v>6009</v>
      </c>
      <c r="L5" s="1" t="s">
        <v>6007</v>
      </c>
      <c r="P5" s="8">
        <v>12004</v>
      </c>
      <c r="Q5" s="15">
        <v>1</v>
      </c>
      <c r="R5" s="15">
        <v>1</v>
      </c>
      <c r="S5" s="15">
        <v>200</v>
      </c>
      <c r="U5" s="16" t="s">
        <v>6010</v>
      </c>
    </row>
    <row r="6" spans="1:21" ht="17.25">
      <c r="D6" s="4">
        <v>70501</v>
      </c>
      <c r="F6" s="5">
        <v>10271</v>
      </c>
      <c r="J6" s="1">
        <v>5</v>
      </c>
      <c r="K6" s="1" t="s">
        <v>6011</v>
      </c>
      <c r="L6" s="1" t="s">
        <v>6007</v>
      </c>
      <c r="P6" s="8">
        <v>12005</v>
      </c>
      <c r="Q6" s="15">
        <v>1</v>
      </c>
      <c r="R6" s="15">
        <v>1</v>
      </c>
      <c r="S6" s="15">
        <v>250</v>
      </c>
      <c r="U6" s="16" t="s">
        <v>6012</v>
      </c>
    </row>
    <row r="7" spans="1:21" ht="17.25">
      <c r="D7" s="4">
        <v>70601</v>
      </c>
      <c r="F7" s="5">
        <v>19002</v>
      </c>
      <c r="J7" s="1">
        <v>6</v>
      </c>
      <c r="K7" s="1" t="s">
        <v>6013</v>
      </c>
      <c r="L7" s="1" t="s">
        <v>6007</v>
      </c>
      <c r="P7" s="8">
        <v>100001</v>
      </c>
      <c r="Q7" s="15">
        <v>28</v>
      </c>
      <c r="R7" s="15">
        <v>428</v>
      </c>
      <c r="S7" s="15">
        <v>-1000</v>
      </c>
      <c r="U7" s="16" t="s">
        <v>6014</v>
      </c>
    </row>
    <row r="8" spans="1:21" ht="17.25">
      <c r="D8" s="4">
        <v>70701</v>
      </c>
      <c r="F8" s="5">
        <v>19002</v>
      </c>
      <c r="J8" s="1">
        <v>7</v>
      </c>
      <c r="K8" s="1" t="s">
        <v>6015</v>
      </c>
      <c r="L8" s="1" t="s">
        <v>6007</v>
      </c>
      <c r="P8" s="8">
        <v>100002</v>
      </c>
      <c r="Q8" s="15">
        <v>128</v>
      </c>
      <c r="R8" s="15">
        <v>1</v>
      </c>
      <c r="S8" s="15">
        <v>1000</v>
      </c>
      <c r="U8" s="16" t="s">
        <v>6016</v>
      </c>
    </row>
    <row r="9" spans="1:21" ht="17.25">
      <c r="D9" s="4">
        <v>70801</v>
      </c>
      <c r="F9" s="5">
        <v>19002</v>
      </c>
      <c r="J9" s="1">
        <v>8</v>
      </c>
      <c r="K9" s="1" t="s">
        <v>6017</v>
      </c>
      <c r="L9" s="1" t="s">
        <v>6007</v>
      </c>
      <c r="P9" s="9">
        <v>8884</v>
      </c>
      <c r="Q9" s="17">
        <v>2</v>
      </c>
      <c r="R9" s="17">
        <v>1</v>
      </c>
      <c r="S9" s="17">
        <v>3000</v>
      </c>
      <c r="U9" s="16" t="s">
        <v>6018</v>
      </c>
    </row>
    <row r="10" spans="1:21" ht="17.25">
      <c r="D10" s="4">
        <v>70901</v>
      </c>
      <c r="F10" s="5">
        <v>19002</v>
      </c>
      <c r="J10" s="1">
        <v>9</v>
      </c>
      <c r="K10" s="1" t="s">
        <v>6019</v>
      </c>
      <c r="L10" s="1" t="s">
        <v>6007</v>
      </c>
      <c r="P10" s="8">
        <v>8885</v>
      </c>
      <c r="Q10" s="15">
        <v>301</v>
      </c>
      <c r="R10" s="15">
        <v>1</v>
      </c>
      <c r="S10" s="15">
        <v>2048</v>
      </c>
      <c r="U10" s="16" t="s">
        <v>6020</v>
      </c>
    </row>
    <row r="11" spans="1:21" ht="17.25">
      <c r="D11" s="4">
        <v>74201</v>
      </c>
      <c r="F11" s="5">
        <v>19002</v>
      </c>
      <c r="J11" s="1">
        <v>12</v>
      </c>
      <c r="K11" s="1" t="s">
        <v>6021</v>
      </c>
      <c r="L11" s="1" t="s">
        <v>6022</v>
      </c>
      <c r="P11" s="8">
        <v>8886</v>
      </c>
      <c r="Q11" s="15">
        <v>301</v>
      </c>
      <c r="R11" s="15">
        <v>1</v>
      </c>
      <c r="S11" s="15">
        <v>19</v>
      </c>
      <c r="U11" s="16" t="s">
        <v>6023</v>
      </c>
    </row>
    <row r="12" spans="1:21" ht="17.25">
      <c r="D12" s="4">
        <v>71101</v>
      </c>
      <c r="F12" s="5">
        <v>19002</v>
      </c>
      <c r="P12" s="8">
        <v>8887</v>
      </c>
      <c r="Q12" s="15">
        <v>1</v>
      </c>
      <c r="R12" s="15">
        <v>1</v>
      </c>
      <c r="S12" s="15">
        <v>999999</v>
      </c>
      <c r="U12" s="16" t="s">
        <v>6024</v>
      </c>
    </row>
    <row r="13" spans="1:21" ht="17.25">
      <c r="D13" s="4">
        <v>71201</v>
      </c>
      <c r="F13" s="5">
        <v>19002</v>
      </c>
      <c r="P13" s="8">
        <v>8888</v>
      </c>
      <c r="Q13" s="15">
        <v>1</v>
      </c>
      <c r="R13" s="15">
        <v>1</v>
      </c>
      <c r="S13" s="15">
        <v>999999</v>
      </c>
      <c r="U13" s="16" t="s">
        <v>6025</v>
      </c>
    </row>
    <row r="14" spans="1:21" ht="17.25">
      <c r="D14" s="4">
        <v>71301</v>
      </c>
      <c r="F14" s="5">
        <v>19002</v>
      </c>
      <c r="P14" s="8">
        <v>8889</v>
      </c>
      <c r="Q14" s="15">
        <v>3</v>
      </c>
      <c r="R14" s="15">
        <v>1</v>
      </c>
      <c r="S14" s="15">
        <v>999999</v>
      </c>
      <c r="U14" s="16" t="s">
        <v>6026</v>
      </c>
    </row>
    <row r="15" spans="1:21" ht="17.25">
      <c r="D15" s="4">
        <v>71401</v>
      </c>
      <c r="F15" s="5">
        <v>19002</v>
      </c>
      <c r="P15" s="10">
        <v>9995</v>
      </c>
      <c r="Q15" s="18">
        <v>3</v>
      </c>
      <c r="R15" s="18">
        <v>403</v>
      </c>
      <c r="S15" s="18">
        <v>-999</v>
      </c>
      <c r="U15" s="16" t="s">
        <v>6027</v>
      </c>
    </row>
    <row r="16" spans="1:21" ht="17.25">
      <c r="D16" s="4">
        <v>71501</v>
      </c>
      <c r="F16" s="5">
        <v>19002</v>
      </c>
      <c r="P16" s="10">
        <v>9996</v>
      </c>
      <c r="Q16" s="18">
        <v>301</v>
      </c>
      <c r="R16" s="18">
        <v>1</v>
      </c>
      <c r="S16" s="18">
        <v>2048</v>
      </c>
      <c r="U16" s="16" t="s">
        <v>6028</v>
      </c>
    </row>
    <row r="17" spans="4:21" ht="17.25">
      <c r="D17" s="4">
        <v>71601</v>
      </c>
      <c r="F17" s="5">
        <v>19002</v>
      </c>
      <c r="P17" s="10">
        <v>9997</v>
      </c>
      <c r="Q17" s="18">
        <v>301</v>
      </c>
      <c r="R17" s="18">
        <v>1</v>
      </c>
      <c r="S17" s="18">
        <v>524288</v>
      </c>
      <c r="U17" s="16" t="s">
        <v>6029</v>
      </c>
    </row>
    <row r="18" spans="4:21" ht="17.25">
      <c r="D18" s="4">
        <v>71701</v>
      </c>
      <c r="F18" s="5">
        <v>19002</v>
      </c>
      <c r="P18" s="8">
        <v>9998</v>
      </c>
      <c r="Q18" s="15">
        <v>301</v>
      </c>
      <c r="R18" s="15">
        <v>1</v>
      </c>
      <c r="S18" s="15">
        <v>1024</v>
      </c>
      <c r="U18" s="16" t="s">
        <v>6030</v>
      </c>
    </row>
    <row r="19" spans="4:21" ht="17.25">
      <c r="D19" s="4">
        <v>71801</v>
      </c>
      <c r="F19" s="5">
        <v>19002</v>
      </c>
      <c r="P19" s="10">
        <v>9999</v>
      </c>
      <c r="Q19" s="18">
        <v>301</v>
      </c>
      <c r="R19" s="18">
        <v>1</v>
      </c>
      <c r="S19" s="18">
        <v>2048</v>
      </c>
      <c r="U19" s="16" t="s">
        <v>6031</v>
      </c>
    </row>
    <row r="20" spans="4:21" ht="17.25">
      <c r="D20" s="4">
        <v>71901</v>
      </c>
      <c r="F20" s="5">
        <v>19002</v>
      </c>
      <c r="P20" s="8">
        <v>11000</v>
      </c>
      <c r="Q20" s="15">
        <v>301</v>
      </c>
      <c r="R20" s="15">
        <v>1</v>
      </c>
      <c r="S20" s="15">
        <v>3</v>
      </c>
      <c r="U20" s="16" t="s">
        <v>6032</v>
      </c>
    </row>
    <row r="21" spans="4:21" ht="17.25">
      <c r="D21" s="4">
        <v>72001</v>
      </c>
      <c r="F21" s="5">
        <v>20171</v>
      </c>
      <c r="P21" s="8">
        <v>11001</v>
      </c>
      <c r="Q21" s="15">
        <v>1013</v>
      </c>
      <c r="R21" s="15">
        <v>1</v>
      </c>
      <c r="S21" s="15">
        <v>512</v>
      </c>
      <c r="U21" s="16" t="s">
        <v>6033</v>
      </c>
    </row>
    <row r="22" spans="4:21" ht="17.25">
      <c r="D22" s="4">
        <v>72101</v>
      </c>
      <c r="F22" s="5">
        <v>19002</v>
      </c>
      <c r="P22" s="8">
        <v>11002</v>
      </c>
      <c r="Q22" s="15">
        <v>13</v>
      </c>
      <c r="R22" s="15">
        <v>1</v>
      </c>
      <c r="S22" s="15">
        <v>-100</v>
      </c>
      <c r="U22" s="16" t="s">
        <v>6034</v>
      </c>
    </row>
    <row r="23" spans="4:21" ht="17.25">
      <c r="D23" s="4">
        <v>72201</v>
      </c>
      <c r="F23" s="5">
        <v>19002</v>
      </c>
      <c r="P23" s="8">
        <v>11003</v>
      </c>
      <c r="Q23" s="15">
        <v>1002</v>
      </c>
      <c r="R23" s="15">
        <v>1</v>
      </c>
      <c r="S23" s="15">
        <v>20</v>
      </c>
      <c r="U23" s="16" t="s">
        <v>6035</v>
      </c>
    </row>
    <row r="24" spans="4:21" ht="17.25">
      <c r="D24" s="4">
        <v>72301</v>
      </c>
      <c r="F24" s="5">
        <v>19002</v>
      </c>
      <c r="P24" s="8">
        <v>11004</v>
      </c>
      <c r="Q24" s="15">
        <v>1006</v>
      </c>
      <c r="R24" s="15">
        <v>1</v>
      </c>
      <c r="S24" s="15">
        <v>10</v>
      </c>
      <c r="U24" s="16" t="s">
        <v>6036</v>
      </c>
    </row>
    <row r="25" spans="4:21" ht="17.25">
      <c r="D25" s="4">
        <v>72401</v>
      </c>
      <c r="F25" s="5">
        <v>19002</v>
      </c>
      <c r="P25" s="8">
        <v>11005</v>
      </c>
      <c r="Q25" s="15">
        <v>3</v>
      </c>
      <c r="R25" s="15">
        <v>1</v>
      </c>
      <c r="S25" s="15">
        <v>25</v>
      </c>
      <c r="U25" s="16" t="s">
        <v>6037</v>
      </c>
    </row>
    <row r="26" spans="4:21" ht="17.25">
      <c r="D26" s="4">
        <v>72501</v>
      </c>
      <c r="F26" s="5">
        <v>19002</v>
      </c>
      <c r="P26" s="8">
        <v>11006</v>
      </c>
      <c r="Q26" s="15">
        <v>3</v>
      </c>
      <c r="R26" s="15" t="s">
        <v>6038</v>
      </c>
      <c r="S26" s="15">
        <v>300</v>
      </c>
      <c r="U26" s="16" t="s">
        <v>6039</v>
      </c>
    </row>
    <row r="27" spans="4:21" ht="17.25">
      <c r="D27" s="4">
        <v>72601</v>
      </c>
      <c r="F27" s="5">
        <v>20202</v>
      </c>
      <c r="P27" s="8">
        <v>11007</v>
      </c>
      <c r="Q27" s="15">
        <v>1009</v>
      </c>
      <c r="R27" s="15">
        <v>503</v>
      </c>
      <c r="S27" s="15">
        <v>2000</v>
      </c>
      <c r="U27" s="16" t="s">
        <v>6040</v>
      </c>
    </row>
    <row r="28" spans="4:21" ht="17.25">
      <c r="D28" s="4">
        <v>72701</v>
      </c>
      <c r="F28" s="5">
        <v>50102</v>
      </c>
      <c r="P28" s="8">
        <v>11008</v>
      </c>
      <c r="Q28" s="19">
        <v>1009</v>
      </c>
      <c r="R28" s="19">
        <v>503</v>
      </c>
      <c r="S28" s="15">
        <v>2000</v>
      </c>
      <c r="U28" s="16"/>
    </row>
    <row r="29" spans="4:21" ht="17.25">
      <c r="D29" s="4">
        <v>72801</v>
      </c>
      <c r="F29" s="5">
        <v>50109</v>
      </c>
      <c r="P29" s="8">
        <v>11009</v>
      </c>
      <c r="Q29" s="15">
        <v>1006</v>
      </c>
      <c r="R29" s="15">
        <v>504</v>
      </c>
      <c r="S29" s="15">
        <v>2000</v>
      </c>
      <c r="U29" s="16" t="s">
        <v>6041</v>
      </c>
    </row>
    <row r="30" spans="4:21" ht="17.25">
      <c r="D30" s="4">
        <v>72901</v>
      </c>
      <c r="F30" s="5">
        <v>10271</v>
      </c>
      <c r="P30" s="8">
        <v>11010</v>
      </c>
      <c r="Q30" s="15">
        <v>6</v>
      </c>
      <c r="R30" s="15">
        <v>406</v>
      </c>
      <c r="S30" s="15">
        <v>-100</v>
      </c>
      <c r="U30" s="20" t="s">
        <v>6042</v>
      </c>
    </row>
    <row r="31" spans="4:21" ht="17.25">
      <c r="D31" s="4">
        <v>73001</v>
      </c>
      <c r="F31" s="5">
        <v>31002</v>
      </c>
      <c r="P31" s="8">
        <v>11011</v>
      </c>
      <c r="Q31" s="15">
        <v>301</v>
      </c>
      <c r="R31" s="15">
        <v>1</v>
      </c>
      <c r="S31" s="15">
        <v>83</v>
      </c>
      <c r="U31" s="20" t="s">
        <v>6043</v>
      </c>
    </row>
    <row r="32" spans="4:21" ht="17.25">
      <c r="D32" s="4">
        <v>73101</v>
      </c>
      <c r="F32" s="5">
        <v>10319</v>
      </c>
      <c r="P32" s="8">
        <v>11012</v>
      </c>
      <c r="Q32" s="15">
        <v>5</v>
      </c>
      <c r="R32" s="15">
        <v>1</v>
      </c>
      <c r="S32" s="15">
        <v>5</v>
      </c>
      <c r="U32" s="16" t="s">
        <v>6044</v>
      </c>
    </row>
    <row r="33" spans="4:21" ht="17.25">
      <c r="D33" s="4">
        <v>73201</v>
      </c>
      <c r="F33" s="5">
        <v>50001</v>
      </c>
      <c r="P33" s="8">
        <v>11013</v>
      </c>
      <c r="Q33" s="19">
        <v>1009</v>
      </c>
      <c r="R33" s="19">
        <v>504</v>
      </c>
      <c r="S33" s="19">
        <v>1800</v>
      </c>
      <c r="U33" s="16" t="s">
        <v>6045</v>
      </c>
    </row>
    <row r="34" spans="4:21" ht="17.25">
      <c r="D34" s="4">
        <v>73301</v>
      </c>
      <c r="F34" s="5">
        <v>20151</v>
      </c>
      <c r="P34" s="10">
        <v>11014</v>
      </c>
      <c r="Q34" s="18">
        <v>301</v>
      </c>
      <c r="R34" s="18">
        <v>1</v>
      </c>
      <c r="S34" s="18">
        <v>131</v>
      </c>
      <c r="U34" s="16" t="s">
        <v>6046</v>
      </c>
    </row>
    <row r="35" spans="4:21" ht="17.25">
      <c r="D35" s="4">
        <v>73401</v>
      </c>
      <c r="F35" s="5">
        <v>50007</v>
      </c>
      <c r="P35" s="8">
        <v>11015</v>
      </c>
      <c r="Q35" s="15">
        <v>1006</v>
      </c>
      <c r="R35" s="15">
        <v>4</v>
      </c>
      <c r="S35" s="15">
        <v>30</v>
      </c>
      <c r="U35" s="16"/>
    </row>
    <row r="36" spans="4:21" ht="17.25">
      <c r="D36" s="4">
        <v>73501</v>
      </c>
      <c r="F36" s="5">
        <v>50022</v>
      </c>
      <c r="P36" s="8">
        <v>11016</v>
      </c>
      <c r="Q36" s="15">
        <v>126</v>
      </c>
      <c r="R36" s="15">
        <v>1</v>
      </c>
      <c r="S36" s="15">
        <v>-400</v>
      </c>
      <c r="U36" s="16" t="s">
        <v>6047</v>
      </c>
    </row>
    <row r="37" spans="4:21" ht="17.25">
      <c r="D37" s="4">
        <v>73601</v>
      </c>
      <c r="F37" s="5">
        <v>50009</v>
      </c>
      <c r="P37" s="8">
        <v>11017</v>
      </c>
      <c r="Q37" s="15">
        <v>3</v>
      </c>
      <c r="R37" s="15" t="s">
        <v>6038</v>
      </c>
      <c r="S37" s="15">
        <v>50</v>
      </c>
    </row>
    <row r="38" spans="4:21" ht="17.25">
      <c r="D38" s="4">
        <v>73701</v>
      </c>
      <c r="F38" s="5">
        <v>20151</v>
      </c>
      <c r="P38" s="8">
        <v>11018</v>
      </c>
      <c r="Q38" s="15">
        <v>5</v>
      </c>
      <c r="R38" s="15">
        <v>1</v>
      </c>
      <c r="S38" s="15">
        <v>-100</v>
      </c>
    </row>
    <row r="39" spans="4:21" ht="17.25">
      <c r="D39" s="4">
        <v>73801</v>
      </c>
      <c r="F39" s="5">
        <v>50011</v>
      </c>
      <c r="P39" s="8">
        <v>11019</v>
      </c>
      <c r="Q39" s="15">
        <v>301</v>
      </c>
      <c r="R39" s="15">
        <v>1</v>
      </c>
      <c r="S39" s="15">
        <v>19</v>
      </c>
    </row>
    <row r="40" spans="4:21" ht="17.25">
      <c r="D40" s="4">
        <v>73901</v>
      </c>
      <c r="F40" s="5">
        <v>50012</v>
      </c>
      <c r="P40" s="8">
        <v>11020</v>
      </c>
      <c r="Q40" s="15">
        <v>5</v>
      </c>
      <c r="R40" s="15" t="s">
        <v>6048</v>
      </c>
      <c r="S40" s="15">
        <v>20</v>
      </c>
    </row>
    <row r="41" spans="4:21" ht="17.25">
      <c r="D41" s="4">
        <v>74001</v>
      </c>
      <c r="F41" s="5">
        <v>50001</v>
      </c>
      <c r="P41" s="8">
        <v>11021</v>
      </c>
      <c r="Q41" s="15">
        <v>1006</v>
      </c>
      <c r="R41" s="15">
        <v>504</v>
      </c>
      <c r="S41" s="15">
        <v>600</v>
      </c>
    </row>
    <row r="42" spans="4:21" ht="17.25">
      <c r="D42" s="4">
        <v>74101</v>
      </c>
      <c r="F42" s="5">
        <v>20151</v>
      </c>
      <c r="P42" s="8">
        <v>11022</v>
      </c>
      <c r="Q42" s="15">
        <v>126</v>
      </c>
      <c r="R42" s="15">
        <v>1</v>
      </c>
      <c r="S42" s="15">
        <v>-500</v>
      </c>
    </row>
    <row r="43" spans="4:21" ht="17.25">
      <c r="D43" s="4">
        <v>74301</v>
      </c>
      <c r="F43" s="5">
        <v>50007</v>
      </c>
      <c r="P43" s="8">
        <v>11023</v>
      </c>
      <c r="Q43" s="15">
        <v>301</v>
      </c>
      <c r="R43" s="15">
        <v>1</v>
      </c>
      <c r="S43" s="15">
        <v>131</v>
      </c>
    </row>
    <row r="44" spans="4:21" ht="17.25">
      <c r="D44" s="4">
        <v>74401</v>
      </c>
      <c r="F44" s="5">
        <v>50022</v>
      </c>
      <c r="P44" s="8">
        <v>11024</v>
      </c>
      <c r="Q44" s="15">
        <v>1006</v>
      </c>
      <c r="R44" s="15">
        <v>1</v>
      </c>
      <c r="S44" s="15">
        <v>20</v>
      </c>
    </row>
    <row r="45" spans="4:21" ht="17.25">
      <c r="D45" s="4">
        <v>74501</v>
      </c>
      <c r="F45" s="5">
        <v>50009</v>
      </c>
      <c r="P45" s="8">
        <v>11025</v>
      </c>
      <c r="Q45" s="15">
        <v>1006</v>
      </c>
      <c r="R45" s="15">
        <v>1</v>
      </c>
      <c r="S45" s="15">
        <v>30</v>
      </c>
    </row>
    <row r="46" spans="4:21" ht="17.25">
      <c r="D46" s="6">
        <v>74601</v>
      </c>
      <c r="F46" s="5">
        <v>20151</v>
      </c>
      <c r="P46" s="8">
        <v>11026</v>
      </c>
      <c r="Q46" s="15">
        <v>301</v>
      </c>
      <c r="R46" s="15">
        <v>1</v>
      </c>
      <c r="S46" s="15">
        <v>4227</v>
      </c>
    </row>
    <row r="47" spans="4:21" ht="17.25">
      <c r="D47" s="4">
        <v>74701</v>
      </c>
      <c r="F47" s="5">
        <v>50011</v>
      </c>
      <c r="P47" s="11">
        <v>11027</v>
      </c>
      <c r="Q47" s="21">
        <v>401</v>
      </c>
      <c r="R47" s="21">
        <v>1</v>
      </c>
      <c r="S47" s="21">
        <v>30119</v>
      </c>
    </row>
    <row r="48" spans="4:21" ht="17.25">
      <c r="D48" s="4">
        <v>70102</v>
      </c>
      <c r="F48" s="5">
        <v>50012</v>
      </c>
      <c r="P48" s="8">
        <v>10028</v>
      </c>
      <c r="Q48" s="15">
        <v>5</v>
      </c>
      <c r="R48" s="15">
        <v>1</v>
      </c>
      <c r="S48" s="15">
        <v>5000</v>
      </c>
    </row>
    <row r="49" spans="4:19" ht="17.25">
      <c r="D49" s="4">
        <v>70202</v>
      </c>
      <c r="F49" s="5">
        <v>50001</v>
      </c>
      <c r="P49" s="8">
        <v>11029</v>
      </c>
      <c r="Q49" s="15">
        <v>1006</v>
      </c>
      <c r="R49" s="15">
        <v>504</v>
      </c>
      <c r="S49" s="15">
        <v>80</v>
      </c>
    </row>
    <row r="50" spans="4:19" ht="17.25">
      <c r="D50" s="4">
        <v>70302</v>
      </c>
      <c r="F50" s="5">
        <v>20151</v>
      </c>
      <c r="P50" s="8">
        <v>11030</v>
      </c>
      <c r="Q50" s="15">
        <v>1006</v>
      </c>
      <c r="R50" s="15">
        <v>504</v>
      </c>
      <c r="S50" s="15">
        <v>1000</v>
      </c>
    </row>
    <row r="51" spans="4:19" ht="17.25">
      <c r="D51" s="4">
        <v>70402</v>
      </c>
      <c r="F51" s="5">
        <v>50007</v>
      </c>
      <c r="P51" s="8">
        <v>11031</v>
      </c>
      <c r="Q51" s="15">
        <v>401</v>
      </c>
      <c r="R51" s="15">
        <v>1</v>
      </c>
      <c r="S51" s="15">
        <v>30135</v>
      </c>
    </row>
    <row r="52" spans="4:19" ht="17.25">
      <c r="D52" s="4">
        <v>70502</v>
      </c>
      <c r="F52" s="5">
        <v>50022</v>
      </c>
      <c r="P52" s="8">
        <v>11032</v>
      </c>
      <c r="Q52" s="15">
        <v>301</v>
      </c>
      <c r="R52" s="15">
        <v>1</v>
      </c>
      <c r="S52" s="15">
        <v>131</v>
      </c>
    </row>
    <row r="53" spans="4:19" ht="17.25">
      <c r="D53" s="4">
        <v>70602</v>
      </c>
      <c r="F53" s="5">
        <v>50009</v>
      </c>
      <c r="P53" s="8">
        <v>11033</v>
      </c>
      <c r="Q53" s="15">
        <v>301</v>
      </c>
      <c r="R53" s="15">
        <v>1</v>
      </c>
      <c r="S53" s="15">
        <v>3</v>
      </c>
    </row>
    <row r="54" spans="4:19" ht="17.25">
      <c r="D54" s="4">
        <v>70702</v>
      </c>
      <c r="F54" s="5">
        <v>20151</v>
      </c>
      <c r="P54" s="8">
        <v>11034</v>
      </c>
      <c r="Q54" s="15">
        <v>1006</v>
      </c>
      <c r="R54" s="15">
        <v>504</v>
      </c>
      <c r="S54" s="15">
        <v>1000</v>
      </c>
    </row>
    <row r="55" spans="4:19" ht="17.25">
      <c r="D55" s="4">
        <v>70802</v>
      </c>
      <c r="F55" s="5">
        <v>50011</v>
      </c>
      <c r="P55" s="8">
        <v>11035</v>
      </c>
      <c r="Q55" s="15">
        <v>3</v>
      </c>
      <c r="R55" s="15">
        <v>403</v>
      </c>
      <c r="S55" s="15">
        <v>-300</v>
      </c>
    </row>
    <row r="56" spans="4:19" ht="17.25">
      <c r="D56" s="4">
        <v>70902</v>
      </c>
      <c r="F56" s="5">
        <v>50012</v>
      </c>
      <c r="P56" s="8">
        <v>11036</v>
      </c>
      <c r="Q56" s="15">
        <v>3</v>
      </c>
      <c r="R56" s="15" t="s">
        <v>6038</v>
      </c>
      <c r="S56" s="15">
        <v>500</v>
      </c>
    </row>
    <row r="57" spans="4:19" ht="17.25">
      <c r="D57" s="4">
        <v>74202</v>
      </c>
      <c r="F57" s="5">
        <v>50001</v>
      </c>
      <c r="P57" s="8">
        <v>11037</v>
      </c>
      <c r="Q57" s="15">
        <v>5</v>
      </c>
      <c r="R57" s="15">
        <v>405</v>
      </c>
      <c r="S57" s="15">
        <v>-500</v>
      </c>
    </row>
    <row r="58" spans="4:19" ht="17.25">
      <c r="D58" s="4">
        <v>71102</v>
      </c>
      <c r="F58" s="5">
        <v>20151</v>
      </c>
      <c r="P58" s="8">
        <v>11038</v>
      </c>
      <c r="Q58" s="15">
        <v>401</v>
      </c>
      <c r="R58" s="15">
        <v>1</v>
      </c>
      <c r="S58" s="15">
        <v>30151</v>
      </c>
    </row>
    <row r="59" spans="4:19" ht="17.25">
      <c r="D59" s="4">
        <v>71202</v>
      </c>
      <c r="F59" s="5">
        <v>50007</v>
      </c>
      <c r="P59" s="8">
        <v>11039</v>
      </c>
      <c r="Q59" s="15">
        <v>5</v>
      </c>
      <c r="R59" s="15">
        <v>1</v>
      </c>
      <c r="S59" s="15">
        <v>-150</v>
      </c>
    </row>
    <row r="60" spans="4:19" ht="17.25">
      <c r="D60" s="4">
        <v>71302</v>
      </c>
      <c r="F60" s="5">
        <v>50022</v>
      </c>
      <c r="P60" s="8">
        <v>11040</v>
      </c>
      <c r="Q60" s="15">
        <v>3</v>
      </c>
      <c r="R60" s="15" t="s">
        <v>6038</v>
      </c>
      <c r="S60" s="15">
        <v>500</v>
      </c>
    </row>
    <row r="61" spans="4:19" ht="17.25">
      <c r="D61" s="4">
        <v>71402</v>
      </c>
      <c r="F61" s="5">
        <v>50009</v>
      </c>
      <c r="P61" s="11">
        <v>11041</v>
      </c>
      <c r="Q61" s="21">
        <v>301</v>
      </c>
      <c r="R61" s="21">
        <v>1</v>
      </c>
      <c r="S61" s="21">
        <v>83</v>
      </c>
    </row>
    <row r="62" spans="4:19" ht="17.25">
      <c r="D62" s="4">
        <v>71502</v>
      </c>
      <c r="F62" s="5">
        <v>20151</v>
      </c>
      <c r="P62" s="8">
        <v>11042</v>
      </c>
      <c r="Q62" s="15">
        <v>1013</v>
      </c>
      <c r="R62" s="15">
        <v>1</v>
      </c>
      <c r="S62" s="15">
        <v>128</v>
      </c>
    </row>
    <row r="63" spans="4:19" ht="17.25">
      <c r="D63" s="4">
        <v>71602</v>
      </c>
      <c r="F63" s="5">
        <v>50011</v>
      </c>
      <c r="P63" s="8">
        <v>11043</v>
      </c>
      <c r="Q63" s="15">
        <v>301</v>
      </c>
      <c r="R63" s="15">
        <v>1</v>
      </c>
      <c r="S63" s="15">
        <v>3</v>
      </c>
    </row>
    <row r="64" spans="4:19" ht="17.25">
      <c r="D64" s="4">
        <v>71702</v>
      </c>
      <c r="F64" s="5">
        <v>50012</v>
      </c>
      <c r="P64" s="8">
        <v>11044</v>
      </c>
      <c r="Q64" s="15">
        <v>126</v>
      </c>
      <c r="R64" s="15">
        <v>1</v>
      </c>
      <c r="S64" s="15">
        <v>-300</v>
      </c>
    </row>
    <row r="65" spans="4:19" ht="17.25">
      <c r="D65" s="4">
        <v>71802</v>
      </c>
      <c r="F65" s="5">
        <v>50001</v>
      </c>
      <c r="P65" s="8">
        <v>11045</v>
      </c>
      <c r="Q65" s="15">
        <v>3</v>
      </c>
      <c r="R65" s="15" t="s">
        <v>6038</v>
      </c>
      <c r="S65" s="15">
        <v>200</v>
      </c>
    </row>
    <row r="66" spans="4:19" ht="17.25">
      <c r="D66" s="4">
        <v>71902</v>
      </c>
      <c r="F66" s="5">
        <v>20151</v>
      </c>
      <c r="P66" s="8">
        <v>11046</v>
      </c>
      <c r="Q66" s="15">
        <v>126</v>
      </c>
      <c r="R66" s="15">
        <v>1</v>
      </c>
      <c r="S66" s="15">
        <v>-700</v>
      </c>
    </row>
    <row r="67" spans="4:19" ht="17.25">
      <c r="D67" s="4">
        <v>72002</v>
      </c>
      <c r="F67" s="5">
        <v>50007</v>
      </c>
      <c r="P67" s="8">
        <v>11047</v>
      </c>
      <c r="Q67" s="15">
        <v>301</v>
      </c>
      <c r="R67" s="15">
        <v>1</v>
      </c>
      <c r="S67" s="15">
        <v>4227</v>
      </c>
    </row>
    <row r="68" spans="4:19" ht="17.25">
      <c r="D68" s="4">
        <v>72102</v>
      </c>
      <c r="F68" s="5">
        <v>50022</v>
      </c>
      <c r="P68" s="8">
        <v>11048</v>
      </c>
      <c r="Q68" s="15">
        <v>1011</v>
      </c>
      <c r="R68" s="15" t="s">
        <v>6049</v>
      </c>
      <c r="S68" s="15">
        <v>100</v>
      </c>
    </row>
    <row r="69" spans="4:19" ht="17.25">
      <c r="D69" s="4">
        <v>72202</v>
      </c>
      <c r="F69" s="5">
        <v>50009</v>
      </c>
      <c r="P69" s="8">
        <v>11049</v>
      </c>
      <c r="Q69" s="15">
        <v>5</v>
      </c>
      <c r="R69" s="15">
        <v>1</v>
      </c>
      <c r="S69" s="15">
        <v>9999999</v>
      </c>
    </row>
    <row r="70" spans="4:19" ht="17.25">
      <c r="D70" s="4">
        <v>72302</v>
      </c>
      <c r="F70" s="5">
        <v>20151</v>
      </c>
      <c r="P70" s="8">
        <v>11050</v>
      </c>
      <c r="Q70" s="15">
        <v>3</v>
      </c>
      <c r="R70" s="15">
        <v>403</v>
      </c>
      <c r="S70" s="15">
        <v>-600</v>
      </c>
    </row>
    <row r="71" spans="4:19" ht="17.25">
      <c r="D71" s="4">
        <v>72402</v>
      </c>
      <c r="F71" s="5">
        <v>50011</v>
      </c>
      <c r="P71" s="8">
        <v>11051</v>
      </c>
      <c r="Q71" s="15">
        <v>1006</v>
      </c>
      <c r="R71" s="15">
        <v>504</v>
      </c>
      <c r="S71" s="15">
        <v>100</v>
      </c>
    </row>
    <row r="72" spans="4:19" ht="17.25">
      <c r="D72" s="4">
        <v>72502</v>
      </c>
      <c r="F72" s="5">
        <v>50012</v>
      </c>
      <c r="P72" s="8">
        <v>11052</v>
      </c>
      <c r="Q72" s="15">
        <v>126</v>
      </c>
      <c r="R72" s="15">
        <v>1</v>
      </c>
      <c r="S72" s="15">
        <v>-300</v>
      </c>
    </row>
    <row r="73" spans="4:19" ht="17.25">
      <c r="D73" s="4">
        <v>72602</v>
      </c>
      <c r="F73" s="5">
        <v>50001</v>
      </c>
      <c r="P73" s="8">
        <v>11053</v>
      </c>
      <c r="Q73" s="15">
        <v>7</v>
      </c>
      <c r="R73" s="15">
        <v>1</v>
      </c>
      <c r="S73" s="15">
        <v>500</v>
      </c>
    </row>
    <row r="74" spans="4:19" ht="17.25">
      <c r="D74" s="4">
        <v>72702</v>
      </c>
      <c r="F74" s="5">
        <v>20151</v>
      </c>
      <c r="P74" s="8">
        <v>11054</v>
      </c>
      <c r="Q74" s="15">
        <v>301</v>
      </c>
      <c r="R74" s="15">
        <v>1</v>
      </c>
      <c r="S74" s="15">
        <v>65536</v>
      </c>
    </row>
    <row r="75" spans="4:19" ht="17.25">
      <c r="D75" s="4">
        <v>72802</v>
      </c>
      <c r="F75" s="5">
        <v>50007</v>
      </c>
      <c r="P75" s="8">
        <v>11055</v>
      </c>
      <c r="Q75" s="15">
        <v>5</v>
      </c>
      <c r="R75" s="15">
        <v>1</v>
      </c>
      <c r="S75" s="15">
        <v>-50</v>
      </c>
    </row>
    <row r="76" spans="4:19" ht="17.25">
      <c r="D76" s="4">
        <v>72902</v>
      </c>
      <c r="F76" s="5">
        <v>50022</v>
      </c>
      <c r="P76" s="8">
        <v>11056</v>
      </c>
      <c r="Q76" s="15">
        <v>1012</v>
      </c>
      <c r="R76" s="15">
        <v>1</v>
      </c>
      <c r="S76" s="15">
        <v>-50</v>
      </c>
    </row>
    <row r="77" spans="4:19" ht="17.25">
      <c r="D77" s="4">
        <v>73002</v>
      </c>
      <c r="F77" s="5">
        <v>50009</v>
      </c>
      <c r="P77" s="8">
        <v>11057</v>
      </c>
      <c r="Q77" s="15">
        <v>301</v>
      </c>
      <c r="R77" s="15">
        <v>1</v>
      </c>
      <c r="S77" s="15">
        <v>19</v>
      </c>
    </row>
    <row r="78" spans="4:19" ht="17.25">
      <c r="D78" s="4">
        <v>73102</v>
      </c>
      <c r="F78" s="5">
        <v>20151</v>
      </c>
      <c r="P78" s="8">
        <v>11058</v>
      </c>
      <c r="Q78" s="15">
        <v>1025</v>
      </c>
      <c r="R78" s="15">
        <v>1</v>
      </c>
      <c r="S78" s="15">
        <v>30022</v>
      </c>
    </row>
    <row r="79" spans="4:19" ht="17.25">
      <c r="D79" s="4">
        <v>73202</v>
      </c>
      <c r="F79" s="5">
        <v>50011</v>
      </c>
      <c r="P79" s="8">
        <v>11059</v>
      </c>
      <c r="Q79" s="15">
        <v>1026</v>
      </c>
      <c r="R79" s="15">
        <v>1</v>
      </c>
      <c r="S79" s="15">
        <v>1000</v>
      </c>
    </row>
    <row r="80" spans="4:19" ht="17.25">
      <c r="D80" s="4">
        <v>73302</v>
      </c>
      <c r="F80" s="5">
        <v>50012</v>
      </c>
      <c r="P80" s="8">
        <v>11060</v>
      </c>
      <c r="Q80" s="15">
        <v>1013</v>
      </c>
      <c r="R80" s="15">
        <v>1</v>
      </c>
      <c r="S80" s="15">
        <v>512</v>
      </c>
    </row>
    <row r="81" spans="4:19" ht="17.25">
      <c r="D81" s="4">
        <v>73402</v>
      </c>
      <c r="F81" s="5">
        <v>19002</v>
      </c>
      <c r="P81" s="8">
        <v>11061</v>
      </c>
      <c r="Q81" s="15">
        <v>7</v>
      </c>
      <c r="R81" s="15">
        <v>1</v>
      </c>
      <c r="S81" s="15">
        <v>600</v>
      </c>
    </row>
    <row r="82" spans="4:19" ht="17.25">
      <c r="D82" s="4">
        <v>73502</v>
      </c>
      <c r="F82" s="5">
        <v>19002</v>
      </c>
      <c r="P82" s="8">
        <v>11062</v>
      </c>
      <c r="Q82" s="15">
        <v>1028</v>
      </c>
      <c r="R82" s="15">
        <v>1</v>
      </c>
      <c r="S82" s="15">
        <v>700</v>
      </c>
    </row>
    <row r="83" spans="4:19" ht="17.25">
      <c r="D83" s="4">
        <v>73602</v>
      </c>
      <c r="F83" s="5">
        <v>19002</v>
      </c>
      <c r="P83" s="8">
        <v>11063</v>
      </c>
      <c r="Q83" s="15">
        <v>5</v>
      </c>
      <c r="R83" s="15">
        <v>1</v>
      </c>
      <c r="S83" s="15">
        <v>-20</v>
      </c>
    </row>
    <row r="84" spans="4:19" ht="17.25">
      <c r="D84" s="4">
        <v>73702</v>
      </c>
      <c r="F84" s="5">
        <v>19002</v>
      </c>
      <c r="P84" s="8">
        <v>11065</v>
      </c>
      <c r="Q84" s="15">
        <v>401</v>
      </c>
      <c r="R84" s="15">
        <v>1</v>
      </c>
      <c r="S84" s="15">
        <v>40055</v>
      </c>
    </row>
    <row r="85" spans="4:19" ht="17.25">
      <c r="D85" s="4">
        <v>73802</v>
      </c>
      <c r="F85" s="5">
        <v>19002</v>
      </c>
      <c r="P85" s="8">
        <v>11066</v>
      </c>
      <c r="Q85" s="15">
        <v>1006</v>
      </c>
      <c r="R85" s="15">
        <v>503</v>
      </c>
      <c r="S85" s="15">
        <v>300</v>
      </c>
    </row>
    <row r="86" spans="4:19" ht="17.25">
      <c r="D86" s="4">
        <v>73902</v>
      </c>
      <c r="F86" s="5">
        <v>19002</v>
      </c>
      <c r="P86" s="8">
        <v>11067</v>
      </c>
      <c r="Q86" s="15">
        <v>1006</v>
      </c>
      <c r="R86" s="15">
        <v>503</v>
      </c>
      <c r="S86" s="15">
        <v>300</v>
      </c>
    </row>
    <row r="87" spans="4:19" ht="17.25">
      <c r="D87" s="4">
        <v>74002</v>
      </c>
      <c r="F87" s="5">
        <v>19002</v>
      </c>
      <c r="P87" s="8">
        <v>11068</v>
      </c>
      <c r="Q87" s="15">
        <v>1002</v>
      </c>
      <c r="R87" s="15">
        <v>506</v>
      </c>
      <c r="S87" s="15">
        <v>300</v>
      </c>
    </row>
    <row r="88" spans="4:19" ht="17.25">
      <c r="D88" s="4">
        <v>74102</v>
      </c>
      <c r="F88" s="5">
        <v>19002</v>
      </c>
      <c r="P88" s="8">
        <v>21001</v>
      </c>
      <c r="Q88" s="15">
        <v>8</v>
      </c>
      <c r="R88" s="15">
        <v>1</v>
      </c>
      <c r="S88" s="15">
        <v>80</v>
      </c>
    </row>
    <row r="89" spans="4:19" ht="17.25">
      <c r="D89" s="4">
        <v>74302</v>
      </c>
      <c r="F89" s="5">
        <v>19002</v>
      </c>
      <c r="P89" s="8">
        <v>21002</v>
      </c>
      <c r="Q89" s="15">
        <v>9</v>
      </c>
      <c r="R89" s="15">
        <v>1</v>
      </c>
      <c r="S89" s="15">
        <v>80</v>
      </c>
    </row>
    <row r="90" spans="4:19" ht="17.25">
      <c r="D90" s="4">
        <v>74402</v>
      </c>
      <c r="P90" s="8">
        <v>21003</v>
      </c>
      <c r="Q90" s="15">
        <v>10</v>
      </c>
      <c r="R90" s="15">
        <v>1</v>
      </c>
      <c r="S90" s="15">
        <v>80</v>
      </c>
    </row>
    <row r="91" spans="4:19" ht="17.25">
      <c r="D91" s="4">
        <v>74502</v>
      </c>
      <c r="P91" s="8">
        <v>21004</v>
      </c>
      <c r="Q91" s="15">
        <v>11</v>
      </c>
      <c r="R91" s="15">
        <v>1</v>
      </c>
      <c r="S91" s="15">
        <v>80</v>
      </c>
    </row>
    <row r="92" spans="4:19" ht="17.25">
      <c r="D92" s="6">
        <v>74602</v>
      </c>
      <c r="P92" s="8">
        <v>21005</v>
      </c>
      <c r="Q92" s="15">
        <v>12</v>
      </c>
      <c r="R92" s="15">
        <v>1</v>
      </c>
      <c r="S92" s="15">
        <v>80</v>
      </c>
    </row>
    <row r="93" spans="4:19" ht="17.25">
      <c r="D93" s="4">
        <v>74702</v>
      </c>
      <c r="P93" s="8">
        <v>21006</v>
      </c>
      <c r="Q93" s="15">
        <v>13</v>
      </c>
      <c r="R93" s="15">
        <v>1</v>
      </c>
      <c r="S93" s="15">
        <v>80</v>
      </c>
    </row>
    <row r="94" spans="4:19" ht="17.25">
      <c r="D94" s="4">
        <v>70103</v>
      </c>
      <c r="P94" s="8">
        <v>21007</v>
      </c>
      <c r="Q94" s="15">
        <v>14</v>
      </c>
      <c r="R94" s="15">
        <v>1</v>
      </c>
      <c r="S94" s="15">
        <v>80</v>
      </c>
    </row>
    <row r="95" spans="4:19" ht="17.25">
      <c r="D95" s="4">
        <v>70203</v>
      </c>
      <c r="P95" s="8">
        <v>21008</v>
      </c>
      <c r="Q95" s="15">
        <v>128</v>
      </c>
      <c r="R95" s="15">
        <v>1</v>
      </c>
      <c r="S95" s="15">
        <v>80</v>
      </c>
    </row>
    <row r="96" spans="4:19" ht="17.25">
      <c r="D96" s="4">
        <v>70303</v>
      </c>
      <c r="P96" s="8">
        <v>21009</v>
      </c>
      <c r="Q96" s="15">
        <v>1</v>
      </c>
      <c r="R96" s="15" t="s">
        <v>6049</v>
      </c>
      <c r="S96" s="15">
        <v>80</v>
      </c>
    </row>
    <row r="97" spans="4:19" ht="17.25">
      <c r="D97" s="4">
        <v>70403</v>
      </c>
      <c r="P97" s="8">
        <v>21010</v>
      </c>
      <c r="Q97" s="15">
        <v>3</v>
      </c>
      <c r="R97" s="15" t="s">
        <v>6050</v>
      </c>
      <c r="S97" s="15">
        <v>80</v>
      </c>
    </row>
    <row r="98" spans="4:19" ht="17.25">
      <c r="D98" s="4">
        <v>70503</v>
      </c>
      <c r="P98" s="8">
        <v>21011</v>
      </c>
      <c r="Q98" s="15">
        <v>17</v>
      </c>
      <c r="R98" s="15">
        <v>1</v>
      </c>
      <c r="S98" s="15">
        <v>100</v>
      </c>
    </row>
    <row r="99" spans="4:19" ht="17.25">
      <c r="D99" s="4">
        <v>70603</v>
      </c>
      <c r="P99" s="8">
        <v>21012</v>
      </c>
      <c r="Q99" s="15">
        <v>17</v>
      </c>
      <c r="R99" s="15">
        <v>1</v>
      </c>
      <c r="S99" s="15">
        <v>150</v>
      </c>
    </row>
    <row r="100" spans="4:19" ht="17.25">
      <c r="D100" s="4">
        <v>70703</v>
      </c>
      <c r="P100" s="8">
        <v>21013</v>
      </c>
      <c r="Q100" s="15">
        <v>19</v>
      </c>
      <c r="R100" s="15">
        <v>1</v>
      </c>
      <c r="S100" s="15">
        <v>300</v>
      </c>
    </row>
    <row r="101" spans="4:19" ht="17.25">
      <c r="D101" s="4">
        <v>70803</v>
      </c>
      <c r="P101" s="8">
        <v>21014</v>
      </c>
      <c r="Q101" s="15">
        <v>3</v>
      </c>
      <c r="R101" s="15">
        <v>403</v>
      </c>
      <c r="S101" s="15">
        <v>100</v>
      </c>
    </row>
    <row r="102" spans="4:19" ht="17.25">
      <c r="D102" s="4">
        <v>70903</v>
      </c>
      <c r="P102" s="8">
        <v>21015</v>
      </c>
      <c r="Q102" s="15">
        <v>5</v>
      </c>
      <c r="R102" s="15" t="s">
        <v>6051</v>
      </c>
      <c r="S102" s="15">
        <v>80</v>
      </c>
    </row>
    <row r="103" spans="4:19" ht="17.25">
      <c r="D103" s="4">
        <v>74203</v>
      </c>
      <c r="P103" s="8">
        <v>21016</v>
      </c>
      <c r="Q103" s="15">
        <v>5</v>
      </c>
      <c r="R103" s="15" t="s">
        <v>6051</v>
      </c>
      <c r="S103" s="15">
        <v>50</v>
      </c>
    </row>
    <row r="104" spans="4:19" ht="17.25">
      <c r="D104" s="4">
        <v>71103</v>
      </c>
      <c r="P104" s="8">
        <v>21017</v>
      </c>
      <c r="Q104" s="15">
        <v>5</v>
      </c>
      <c r="R104" s="15" t="s">
        <v>6051</v>
      </c>
      <c r="S104" s="15">
        <v>50</v>
      </c>
    </row>
    <row r="105" spans="4:19" ht="17.25">
      <c r="D105" s="4">
        <v>71203</v>
      </c>
      <c r="P105" s="8">
        <v>21018</v>
      </c>
      <c r="Q105" s="15">
        <v>5</v>
      </c>
      <c r="R105" s="15" t="s">
        <v>6051</v>
      </c>
      <c r="S105" s="15">
        <v>50</v>
      </c>
    </row>
    <row r="106" spans="4:19" ht="17.25">
      <c r="D106" s="4">
        <v>71303</v>
      </c>
      <c r="P106" s="8">
        <v>21019</v>
      </c>
      <c r="Q106" s="15">
        <v>5</v>
      </c>
      <c r="R106" s="15" t="s">
        <v>6051</v>
      </c>
      <c r="S106" s="15">
        <v>50</v>
      </c>
    </row>
    <row r="107" spans="4:19" ht="17.25">
      <c r="D107" s="4">
        <v>71403</v>
      </c>
      <c r="P107" s="8">
        <v>21020</v>
      </c>
      <c r="Q107" s="15">
        <v>2</v>
      </c>
      <c r="R107" s="15" t="s">
        <v>6052</v>
      </c>
      <c r="S107" s="15">
        <v>80</v>
      </c>
    </row>
    <row r="108" spans="4:19" ht="17.25">
      <c r="D108" s="4">
        <v>71503</v>
      </c>
      <c r="P108" s="8">
        <v>21021</v>
      </c>
      <c r="Q108" s="15">
        <v>130</v>
      </c>
      <c r="R108" s="15">
        <v>1</v>
      </c>
      <c r="S108" s="15">
        <v>80</v>
      </c>
    </row>
    <row r="109" spans="4:19" ht="17.25">
      <c r="D109" s="4">
        <v>71603</v>
      </c>
      <c r="P109" s="8">
        <v>21022</v>
      </c>
      <c r="Q109" s="15">
        <v>8</v>
      </c>
      <c r="R109" s="15">
        <v>1</v>
      </c>
      <c r="S109" s="15">
        <v>-150</v>
      </c>
    </row>
    <row r="110" spans="4:19" ht="17.25">
      <c r="D110" s="4">
        <v>71703</v>
      </c>
      <c r="P110" s="8">
        <v>21023</v>
      </c>
      <c r="Q110" s="15">
        <v>16</v>
      </c>
      <c r="R110" s="15">
        <v>1</v>
      </c>
      <c r="S110" s="15">
        <v>80</v>
      </c>
    </row>
    <row r="111" spans="4:19" ht="17.25">
      <c r="D111" s="4">
        <v>71803</v>
      </c>
      <c r="P111" s="8">
        <v>21024</v>
      </c>
      <c r="Q111" s="15">
        <v>8</v>
      </c>
      <c r="R111" s="15">
        <v>1</v>
      </c>
      <c r="S111" s="15">
        <v>80</v>
      </c>
    </row>
    <row r="112" spans="4:19" ht="17.25">
      <c r="D112" s="4">
        <v>71903</v>
      </c>
      <c r="P112" s="8">
        <v>21025</v>
      </c>
      <c r="Q112" s="15">
        <v>6</v>
      </c>
      <c r="R112" s="15" t="s">
        <v>6053</v>
      </c>
      <c r="S112" s="15">
        <v>100</v>
      </c>
    </row>
    <row r="113" spans="4:19" ht="17.25">
      <c r="D113" s="4">
        <v>72003</v>
      </c>
      <c r="P113" s="8">
        <v>21026</v>
      </c>
      <c r="Q113" s="15">
        <v>6</v>
      </c>
      <c r="R113" s="15" t="s">
        <v>6053</v>
      </c>
      <c r="S113" s="15">
        <v>50</v>
      </c>
    </row>
    <row r="114" spans="4:19" ht="17.25">
      <c r="D114" s="4">
        <v>72103</v>
      </c>
      <c r="P114" s="8">
        <v>21027</v>
      </c>
      <c r="Q114" s="15">
        <v>6</v>
      </c>
      <c r="R114" s="15" t="s">
        <v>6053</v>
      </c>
      <c r="S114" s="15">
        <v>50</v>
      </c>
    </row>
    <row r="115" spans="4:19" ht="17.25">
      <c r="D115" s="4">
        <v>72203</v>
      </c>
      <c r="P115" s="8">
        <v>21028</v>
      </c>
      <c r="Q115" s="15">
        <v>6</v>
      </c>
      <c r="R115" s="15" t="s">
        <v>6053</v>
      </c>
      <c r="S115" s="15">
        <v>50</v>
      </c>
    </row>
    <row r="116" spans="4:19" ht="17.25">
      <c r="D116" s="4">
        <v>72303</v>
      </c>
      <c r="P116" s="8">
        <v>21029</v>
      </c>
      <c r="Q116" s="15">
        <v>126</v>
      </c>
      <c r="R116" s="15">
        <v>1</v>
      </c>
      <c r="S116" s="15">
        <v>50</v>
      </c>
    </row>
    <row r="117" spans="4:19" ht="17.25">
      <c r="D117" s="4">
        <v>72403</v>
      </c>
      <c r="P117" s="11">
        <v>21501</v>
      </c>
      <c r="Q117" s="21">
        <v>1011</v>
      </c>
      <c r="R117" s="21" t="s">
        <v>6049</v>
      </c>
      <c r="S117" s="21">
        <v>80</v>
      </c>
    </row>
    <row r="118" spans="4:19" ht="17.25">
      <c r="D118" s="4">
        <v>72503</v>
      </c>
      <c r="P118" s="8">
        <v>21502</v>
      </c>
      <c r="Q118" s="15">
        <v>15</v>
      </c>
      <c r="R118" s="15">
        <v>1</v>
      </c>
      <c r="S118" s="15">
        <v>150</v>
      </c>
    </row>
    <row r="119" spans="4:19" ht="17.25">
      <c r="D119" s="4">
        <v>72603</v>
      </c>
      <c r="P119" s="8">
        <v>21503</v>
      </c>
      <c r="Q119" s="15">
        <v>1006</v>
      </c>
      <c r="R119" s="15">
        <v>504</v>
      </c>
      <c r="S119" s="15">
        <v>1000</v>
      </c>
    </row>
    <row r="120" spans="4:19" ht="17.25">
      <c r="D120" s="4">
        <v>72703</v>
      </c>
      <c r="P120" s="8">
        <v>21504</v>
      </c>
      <c r="Q120" s="15">
        <v>7</v>
      </c>
      <c r="R120" s="15">
        <v>1</v>
      </c>
      <c r="S120" s="15">
        <v>1000</v>
      </c>
    </row>
    <row r="121" spans="4:19" ht="17.25">
      <c r="D121" s="4">
        <v>72803</v>
      </c>
      <c r="P121" s="8">
        <v>21505</v>
      </c>
      <c r="Q121" s="15">
        <v>7</v>
      </c>
      <c r="R121" s="15">
        <v>1</v>
      </c>
      <c r="S121" s="15">
        <v>80</v>
      </c>
    </row>
    <row r="122" spans="4:19" ht="17.25">
      <c r="D122" s="4">
        <v>72903</v>
      </c>
      <c r="P122" s="8">
        <v>21506</v>
      </c>
      <c r="Q122" s="15">
        <v>20</v>
      </c>
      <c r="R122" s="15" t="s">
        <v>6054</v>
      </c>
      <c r="S122" s="15">
        <v>1000</v>
      </c>
    </row>
    <row r="123" spans="4:19" ht="17.25">
      <c r="D123" s="4">
        <v>73003</v>
      </c>
      <c r="P123" s="8">
        <v>21507</v>
      </c>
      <c r="Q123" s="15">
        <v>1006</v>
      </c>
      <c r="R123" s="15">
        <v>504</v>
      </c>
      <c r="S123" s="15">
        <v>1000</v>
      </c>
    </row>
    <row r="124" spans="4:19" ht="17.25">
      <c r="D124" s="4">
        <v>73103</v>
      </c>
      <c r="P124" s="8">
        <v>21508</v>
      </c>
      <c r="Q124" s="15">
        <v>8</v>
      </c>
      <c r="R124" s="15">
        <v>1</v>
      </c>
      <c r="S124" s="15">
        <v>1000</v>
      </c>
    </row>
    <row r="125" spans="4:19" ht="17.25">
      <c r="D125" s="4">
        <v>73203</v>
      </c>
      <c r="P125" s="8">
        <v>21509</v>
      </c>
      <c r="Q125" s="15">
        <v>126</v>
      </c>
      <c r="R125" s="15">
        <v>1</v>
      </c>
      <c r="S125" s="15">
        <v>-100</v>
      </c>
    </row>
    <row r="126" spans="4:19" ht="17.25">
      <c r="D126" s="4">
        <v>73303</v>
      </c>
      <c r="P126" s="8">
        <v>22001</v>
      </c>
      <c r="Q126" s="15">
        <v>8</v>
      </c>
      <c r="R126" s="15">
        <v>1</v>
      </c>
      <c r="S126" s="15">
        <v>120</v>
      </c>
    </row>
    <row r="127" spans="4:19" ht="17.25">
      <c r="D127" s="4">
        <v>73403</v>
      </c>
      <c r="P127" s="8">
        <v>22002</v>
      </c>
      <c r="Q127" s="15">
        <v>9</v>
      </c>
      <c r="R127" s="15">
        <v>1</v>
      </c>
      <c r="S127" s="15">
        <v>120</v>
      </c>
    </row>
    <row r="128" spans="4:19" ht="17.25">
      <c r="D128" s="4">
        <v>73503</v>
      </c>
      <c r="P128" s="8">
        <v>22003</v>
      </c>
      <c r="Q128" s="15">
        <v>10</v>
      </c>
      <c r="R128" s="15">
        <v>1</v>
      </c>
      <c r="S128" s="15">
        <v>120</v>
      </c>
    </row>
    <row r="129" spans="4:19" ht="17.25">
      <c r="D129" s="4">
        <v>73603</v>
      </c>
      <c r="P129" s="8">
        <v>22004</v>
      </c>
      <c r="Q129" s="15">
        <v>11</v>
      </c>
      <c r="R129" s="15">
        <v>1</v>
      </c>
      <c r="S129" s="15">
        <v>120</v>
      </c>
    </row>
    <row r="130" spans="4:19" ht="17.25">
      <c r="D130" s="4">
        <v>73703</v>
      </c>
      <c r="P130" s="8">
        <v>22005</v>
      </c>
      <c r="Q130" s="15">
        <v>12</v>
      </c>
      <c r="R130" s="15">
        <v>1</v>
      </c>
      <c r="S130" s="15">
        <v>120</v>
      </c>
    </row>
    <row r="131" spans="4:19" ht="17.25">
      <c r="D131" s="4">
        <v>73803</v>
      </c>
      <c r="P131" s="8">
        <v>22006</v>
      </c>
      <c r="Q131" s="15">
        <v>13</v>
      </c>
      <c r="R131" s="15">
        <v>1</v>
      </c>
      <c r="S131" s="15">
        <v>120</v>
      </c>
    </row>
    <row r="132" spans="4:19" ht="17.25">
      <c r="D132" s="4">
        <v>73903</v>
      </c>
      <c r="P132" s="8">
        <v>22007</v>
      </c>
      <c r="Q132" s="15">
        <v>14</v>
      </c>
      <c r="R132" s="15">
        <v>1</v>
      </c>
      <c r="S132" s="15">
        <v>120</v>
      </c>
    </row>
    <row r="133" spans="4:19" ht="17.25">
      <c r="D133" s="4">
        <v>74003</v>
      </c>
      <c r="P133" s="8">
        <v>22008</v>
      </c>
      <c r="Q133" s="15">
        <v>128</v>
      </c>
      <c r="R133" s="15">
        <v>1</v>
      </c>
      <c r="S133" s="15">
        <v>120</v>
      </c>
    </row>
    <row r="134" spans="4:19" ht="17.25">
      <c r="D134" s="4">
        <v>74103</v>
      </c>
      <c r="P134" s="8">
        <v>22009</v>
      </c>
      <c r="Q134" s="15">
        <v>1</v>
      </c>
      <c r="R134" s="15" t="s">
        <v>6049</v>
      </c>
      <c r="S134" s="15">
        <v>120</v>
      </c>
    </row>
    <row r="135" spans="4:19" ht="17.25">
      <c r="D135" s="4">
        <v>74303</v>
      </c>
      <c r="P135" s="8">
        <v>22010</v>
      </c>
      <c r="Q135" s="15">
        <v>3</v>
      </c>
      <c r="R135" s="15" t="s">
        <v>6050</v>
      </c>
      <c r="S135" s="15">
        <v>120</v>
      </c>
    </row>
    <row r="136" spans="4:19" ht="17.25">
      <c r="D136" s="4">
        <v>74403</v>
      </c>
      <c r="P136" s="8">
        <v>22011</v>
      </c>
      <c r="Q136" s="15">
        <v>17</v>
      </c>
      <c r="R136" s="15">
        <v>1</v>
      </c>
      <c r="S136" s="15">
        <v>160</v>
      </c>
    </row>
    <row r="137" spans="4:19" ht="17.25">
      <c r="D137" s="4">
        <v>74503</v>
      </c>
      <c r="P137" s="8">
        <v>22012</v>
      </c>
      <c r="Q137" s="15">
        <v>17</v>
      </c>
      <c r="R137" s="15">
        <v>1</v>
      </c>
      <c r="S137" s="15">
        <v>120</v>
      </c>
    </row>
    <row r="138" spans="4:19" ht="17.25">
      <c r="D138" s="6">
        <v>74603</v>
      </c>
      <c r="P138" s="8">
        <v>22013</v>
      </c>
      <c r="Q138" s="15">
        <v>19</v>
      </c>
      <c r="R138" s="15">
        <v>1</v>
      </c>
      <c r="S138" s="15">
        <v>500</v>
      </c>
    </row>
    <row r="139" spans="4:19" ht="17.25">
      <c r="D139" s="4">
        <v>74703</v>
      </c>
      <c r="P139" s="8">
        <v>22014</v>
      </c>
      <c r="Q139" s="15">
        <v>3</v>
      </c>
      <c r="R139" s="15">
        <v>403</v>
      </c>
      <c r="S139" s="15">
        <v>120</v>
      </c>
    </row>
    <row r="140" spans="4:19" ht="17.25">
      <c r="D140" s="4">
        <v>70104</v>
      </c>
      <c r="P140" s="8">
        <v>22015</v>
      </c>
      <c r="Q140" s="15">
        <v>5</v>
      </c>
      <c r="R140" s="15" t="s">
        <v>6051</v>
      </c>
      <c r="S140" s="15">
        <v>120</v>
      </c>
    </row>
    <row r="141" spans="4:19" ht="17.25">
      <c r="D141" s="4">
        <v>70204</v>
      </c>
      <c r="P141" s="8">
        <v>22016</v>
      </c>
      <c r="Q141" s="15">
        <v>5</v>
      </c>
      <c r="R141" s="15" t="s">
        <v>6051</v>
      </c>
      <c r="S141" s="15">
        <v>80</v>
      </c>
    </row>
    <row r="142" spans="4:19" ht="17.25">
      <c r="D142" s="4">
        <v>70304</v>
      </c>
      <c r="P142" s="8">
        <v>22017</v>
      </c>
      <c r="Q142" s="15">
        <v>5</v>
      </c>
      <c r="R142" s="15" t="s">
        <v>6051</v>
      </c>
      <c r="S142" s="15">
        <v>80</v>
      </c>
    </row>
    <row r="143" spans="4:19" ht="17.25">
      <c r="D143" s="4">
        <v>70404</v>
      </c>
      <c r="P143" s="8">
        <v>22018</v>
      </c>
      <c r="Q143" s="15">
        <v>5</v>
      </c>
      <c r="R143" s="15" t="s">
        <v>6051</v>
      </c>
      <c r="S143" s="15">
        <v>80</v>
      </c>
    </row>
    <row r="144" spans="4:19" ht="17.25">
      <c r="D144" s="4">
        <v>70504</v>
      </c>
      <c r="P144" s="8">
        <v>22019</v>
      </c>
      <c r="Q144" s="15">
        <v>5</v>
      </c>
      <c r="R144" s="15" t="s">
        <v>6051</v>
      </c>
      <c r="S144" s="15">
        <v>100</v>
      </c>
    </row>
    <row r="145" spans="4:19" ht="17.25">
      <c r="D145" s="4">
        <v>70604</v>
      </c>
      <c r="P145" s="8">
        <v>22020</v>
      </c>
      <c r="Q145" s="15">
        <v>2</v>
      </c>
      <c r="R145" s="15" t="s">
        <v>6052</v>
      </c>
      <c r="S145" s="15">
        <v>120</v>
      </c>
    </row>
    <row r="146" spans="4:19" ht="17.25">
      <c r="D146" s="4">
        <v>70704</v>
      </c>
      <c r="P146" s="8">
        <v>22021</v>
      </c>
      <c r="Q146" s="15">
        <v>130</v>
      </c>
      <c r="R146" s="15">
        <v>1</v>
      </c>
      <c r="S146" s="15">
        <v>120</v>
      </c>
    </row>
    <row r="147" spans="4:19" ht="17.25">
      <c r="D147" s="4">
        <v>70804</v>
      </c>
      <c r="P147" s="8">
        <v>22022</v>
      </c>
      <c r="Q147" s="15">
        <v>8</v>
      </c>
      <c r="R147" s="15">
        <v>1</v>
      </c>
      <c r="S147" s="15">
        <v>-220</v>
      </c>
    </row>
    <row r="148" spans="4:19" ht="17.25">
      <c r="D148" s="4">
        <v>70904</v>
      </c>
      <c r="P148" s="8">
        <v>22023</v>
      </c>
      <c r="Q148" s="15">
        <v>16</v>
      </c>
      <c r="R148" s="15">
        <v>1</v>
      </c>
      <c r="S148" s="15">
        <v>100</v>
      </c>
    </row>
    <row r="149" spans="4:19" ht="17.25">
      <c r="D149" s="4">
        <v>74204</v>
      </c>
      <c r="P149" s="8">
        <v>22024</v>
      </c>
      <c r="Q149" s="15">
        <v>8</v>
      </c>
      <c r="R149" s="15">
        <v>1</v>
      </c>
      <c r="S149" s="15">
        <v>120</v>
      </c>
    </row>
    <row r="150" spans="4:19" ht="17.25">
      <c r="D150" s="4">
        <v>71104</v>
      </c>
      <c r="P150" s="8">
        <v>22025</v>
      </c>
      <c r="Q150" s="15">
        <v>6</v>
      </c>
      <c r="R150" s="15" t="s">
        <v>6053</v>
      </c>
      <c r="S150" s="15">
        <v>120</v>
      </c>
    </row>
    <row r="151" spans="4:19" ht="17.25">
      <c r="D151" s="4">
        <v>71204</v>
      </c>
      <c r="P151" s="8">
        <v>22026</v>
      </c>
      <c r="Q151" s="15">
        <v>6</v>
      </c>
      <c r="R151" s="15" t="s">
        <v>6053</v>
      </c>
      <c r="S151" s="15">
        <v>80</v>
      </c>
    </row>
    <row r="152" spans="4:19" ht="17.25">
      <c r="D152" s="4">
        <v>71304</v>
      </c>
      <c r="P152" s="8">
        <v>22027</v>
      </c>
      <c r="Q152" s="15">
        <v>6</v>
      </c>
      <c r="R152" s="15" t="s">
        <v>6053</v>
      </c>
      <c r="S152" s="15">
        <v>80</v>
      </c>
    </row>
    <row r="153" spans="4:19" ht="17.25">
      <c r="D153" s="4">
        <v>71404</v>
      </c>
      <c r="P153" s="8">
        <v>22028</v>
      </c>
      <c r="Q153" s="15">
        <v>6</v>
      </c>
      <c r="R153" s="15" t="s">
        <v>6053</v>
      </c>
      <c r="S153" s="15">
        <v>80</v>
      </c>
    </row>
    <row r="154" spans="4:19" ht="17.25">
      <c r="D154" s="4">
        <v>71504</v>
      </c>
      <c r="P154" s="8">
        <v>22029</v>
      </c>
      <c r="Q154" s="15">
        <v>126</v>
      </c>
      <c r="R154" s="15">
        <v>1</v>
      </c>
      <c r="S154" s="15">
        <v>80</v>
      </c>
    </row>
    <row r="155" spans="4:19" ht="17.25">
      <c r="D155" s="4">
        <v>71604</v>
      </c>
      <c r="P155" s="11">
        <v>22501</v>
      </c>
      <c r="Q155" s="21">
        <v>1011</v>
      </c>
      <c r="R155" s="21" t="s">
        <v>6049</v>
      </c>
      <c r="S155" s="21">
        <v>120</v>
      </c>
    </row>
    <row r="156" spans="4:19" ht="17.25">
      <c r="D156" s="4">
        <v>71704</v>
      </c>
      <c r="P156" s="8">
        <v>22502</v>
      </c>
      <c r="Q156" s="15">
        <v>15</v>
      </c>
      <c r="R156" s="15">
        <v>1</v>
      </c>
      <c r="S156" s="15">
        <v>180</v>
      </c>
    </row>
    <row r="157" spans="4:19" ht="17.25">
      <c r="D157" s="4">
        <v>71804</v>
      </c>
      <c r="P157" s="8">
        <v>22503</v>
      </c>
      <c r="Q157" s="15">
        <v>1006</v>
      </c>
      <c r="R157" s="15">
        <v>504</v>
      </c>
      <c r="S157" s="15">
        <v>1000</v>
      </c>
    </row>
    <row r="158" spans="4:19" ht="17.25">
      <c r="D158" s="4">
        <v>71904</v>
      </c>
      <c r="P158" s="8">
        <v>22504</v>
      </c>
      <c r="Q158" s="15">
        <v>5</v>
      </c>
      <c r="R158" s="15">
        <v>1</v>
      </c>
      <c r="S158" s="15">
        <v>999999</v>
      </c>
    </row>
    <row r="159" spans="4:19" ht="17.25">
      <c r="D159" s="4">
        <v>72004</v>
      </c>
      <c r="P159" s="8">
        <v>22505</v>
      </c>
      <c r="Q159" s="15">
        <v>7</v>
      </c>
      <c r="R159" s="15">
        <v>1</v>
      </c>
      <c r="S159" s="15">
        <v>120</v>
      </c>
    </row>
    <row r="160" spans="4:19" ht="17.25">
      <c r="D160" s="4">
        <v>72104</v>
      </c>
      <c r="P160" s="8">
        <v>22506</v>
      </c>
      <c r="Q160" s="15">
        <v>20</v>
      </c>
      <c r="R160" s="15" t="s">
        <v>6054</v>
      </c>
      <c r="S160" s="15">
        <v>1000</v>
      </c>
    </row>
    <row r="161" spans="4:19" ht="17.25">
      <c r="D161" s="4">
        <v>72204</v>
      </c>
      <c r="P161" s="8">
        <v>22507</v>
      </c>
      <c r="Q161" s="15">
        <v>1006</v>
      </c>
      <c r="R161" s="15">
        <v>504</v>
      </c>
      <c r="S161" s="15">
        <v>1000</v>
      </c>
    </row>
    <row r="162" spans="4:19" ht="17.25">
      <c r="D162" s="4">
        <v>72304</v>
      </c>
      <c r="P162" s="8">
        <v>22508</v>
      </c>
      <c r="Q162" s="15">
        <v>6</v>
      </c>
      <c r="R162" s="15">
        <v>1</v>
      </c>
      <c r="S162" s="15">
        <v>999999</v>
      </c>
    </row>
    <row r="163" spans="4:19" ht="17.25">
      <c r="D163" s="4">
        <v>72404</v>
      </c>
      <c r="P163" s="8">
        <v>22509</v>
      </c>
      <c r="Q163" s="15">
        <v>126</v>
      </c>
      <c r="R163" s="15">
        <v>1</v>
      </c>
      <c r="S163" s="15">
        <v>-200</v>
      </c>
    </row>
    <row r="164" spans="4:19" ht="17.25">
      <c r="D164" s="4">
        <v>72504</v>
      </c>
      <c r="P164" s="8">
        <v>23001</v>
      </c>
      <c r="Q164" s="15">
        <v>8</v>
      </c>
      <c r="R164" s="15">
        <v>1</v>
      </c>
      <c r="S164" s="15">
        <v>160</v>
      </c>
    </row>
    <row r="165" spans="4:19" ht="17.25">
      <c r="D165" s="4">
        <v>72604</v>
      </c>
      <c r="P165" s="8">
        <v>23002</v>
      </c>
      <c r="Q165" s="15">
        <v>9</v>
      </c>
      <c r="R165" s="15">
        <v>1</v>
      </c>
      <c r="S165" s="15">
        <v>160</v>
      </c>
    </row>
    <row r="166" spans="4:19" ht="17.25">
      <c r="D166" s="4">
        <v>72704</v>
      </c>
      <c r="P166" s="8">
        <v>23003</v>
      </c>
      <c r="Q166" s="15">
        <v>10</v>
      </c>
      <c r="R166" s="15">
        <v>1</v>
      </c>
      <c r="S166" s="15">
        <v>160</v>
      </c>
    </row>
    <row r="167" spans="4:19" ht="17.25">
      <c r="D167" s="4">
        <v>72804</v>
      </c>
      <c r="P167" s="8">
        <v>23004</v>
      </c>
      <c r="Q167" s="15">
        <v>11</v>
      </c>
      <c r="R167" s="15">
        <v>1</v>
      </c>
      <c r="S167" s="15">
        <v>160</v>
      </c>
    </row>
    <row r="168" spans="4:19" ht="17.25">
      <c r="D168" s="4">
        <v>72904</v>
      </c>
      <c r="P168" s="8">
        <v>23005</v>
      </c>
      <c r="Q168" s="15">
        <v>12</v>
      </c>
      <c r="R168" s="15">
        <v>1</v>
      </c>
      <c r="S168" s="15">
        <v>160</v>
      </c>
    </row>
    <row r="169" spans="4:19" ht="17.25">
      <c r="D169" s="4">
        <v>73004</v>
      </c>
      <c r="P169" s="8">
        <v>23006</v>
      </c>
      <c r="Q169" s="15">
        <v>13</v>
      </c>
      <c r="R169" s="15">
        <v>1</v>
      </c>
      <c r="S169" s="15">
        <v>160</v>
      </c>
    </row>
    <row r="170" spans="4:19" ht="17.25">
      <c r="D170" s="4">
        <v>73104</v>
      </c>
      <c r="P170" s="8">
        <v>23007</v>
      </c>
      <c r="Q170" s="15">
        <v>14</v>
      </c>
      <c r="R170" s="15">
        <v>1</v>
      </c>
      <c r="S170" s="15">
        <v>160</v>
      </c>
    </row>
    <row r="171" spans="4:19" ht="17.25">
      <c r="D171" s="4">
        <v>73204</v>
      </c>
      <c r="P171" s="8">
        <v>23008</v>
      </c>
      <c r="Q171" s="15">
        <v>128</v>
      </c>
      <c r="R171" s="15">
        <v>1</v>
      </c>
      <c r="S171" s="15">
        <v>160</v>
      </c>
    </row>
    <row r="172" spans="4:19" ht="17.25">
      <c r="D172" s="4">
        <v>73304</v>
      </c>
      <c r="P172" s="8">
        <v>23009</v>
      </c>
      <c r="Q172" s="15">
        <v>1</v>
      </c>
      <c r="R172" s="15" t="s">
        <v>6049</v>
      </c>
      <c r="S172" s="15">
        <v>160</v>
      </c>
    </row>
    <row r="173" spans="4:19" ht="17.25">
      <c r="D173" s="4">
        <v>73404</v>
      </c>
      <c r="P173" s="8">
        <v>23010</v>
      </c>
      <c r="Q173" s="15">
        <v>3</v>
      </c>
      <c r="R173" s="15" t="s">
        <v>6050</v>
      </c>
      <c r="S173" s="15">
        <v>160</v>
      </c>
    </row>
    <row r="174" spans="4:19" ht="17.25">
      <c r="D174" s="4">
        <v>73504</v>
      </c>
      <c r="P174" s="8">
        <v>23011</v>
      </c>
      <c r="Q174" s="15">
        <v>17</v>
      </c>
      <c r="R174" s="15">
        <v>1</v>
      </c>
      <c r="S174" s="15">
        <v>160</v>
      </c>
    </row>
    <row r="175" spans="4:19" ht="17.25">
      <c r="D175" s="4">
        <v>73604</v>
      </c>
      <c r="P175" s="8">
        <v>23012</v>
      </c>
      <c r="Q175" s="15">
        <v>17</v>
      </c>
      <c r="R175" s="15">
        <v>1</v>
      </c>
      <c r="S175" s="15">
        <v>300</v>
      </c>
    </row>
    <row r="176" spans="4:19" ht="17.25">
      <c r="D176" s="4">
        <v>73704</v>
      </c>
      <c r="P176" s="8">
        <v>23013</v>
      </c>
      <c r="Q176" s="15">
        <v>19</v>
      </c>
      <c r="R176" s="15">
        <v>1</v>
      </c>
      <c r="S176" s="15">
        <v>700</v>
      </c>
    </row>
    <row r="177" spans="4:19" ht="17.25">
      <c r="D177" s="4">
        <v>73804</v>
      </c>
      <c r="P177" s="8">
        <v>23014</v>
      </c>
      <c r="Q177" s="15">
        <v>3</v>
      </c>
      <c r="R177" s="15">
        <v>403</v>
      </c>
      <c r="S177" s="15">
        <v>160</v>
      </c>
    </row>
    <row r="178" spans="4:19" ht="17.25">
      <c r="D178" s="4">
        <v>73904</v>
      </c>
      <c r="P178" s="8">
        <v>23015</v>
      </c>
      <c r="Q178" s="15">
        <v>5</v>
      </c>
      <c r="R178" s="15" t="s">
        <v>6051</v>
      </c>
      <c r="S178" s="15">
        <v>160</v>
      </c>
    </row>
    <row r="179" spans="4:19" ht="17.25">
      <c r="D179" s="4">
        <v>74004</v>
      </c>
      <c r="P179" s="8">
        <v>23016</v>
      </c>
      <c r="Q179" s="15">
        <v>5</v>
      </c>
      <c r="R179" s="15" t="s">
        <v>6051</v>
      </c>
      <c r="S179" s="15">
        <v>100</v>
      </c>
    </row>
    <row r="180" spans="4:19" ht="17.25">
      <c r="D180" s="4">
        <v>74104</v>
      </c>
      <c r="P180" s="8">
        <v>23017</v>
      </c>
      <c r="Q180" s="15">
        <v>5</v>
      </c>
      <c r="R180" s="15" t="s">
        <v>6051</v>
      </c>
      <c r="S180" s="15">
        <v>100</v>
      </c>
    </row>
    <row r="181" spans="4:19" ht="17.25">
      <c r="D181" s="4">
        <v>74304</v>
      </c>
      <c r="P181" s="8">
        <v>23018</v>
      </c>
      <c r="Q181" s="15">
        <v>5</v>
      </c>
      <c r="R181" s="15" t="s">
        <v>6051</v>
      </c>
      <c r="S181" s="15">
        <v>100</v>
      </c>
    </row>
    <row r="182" spans="4:19" ht="17.25">
      <c r="D182" s="4">
        <v>74404</v>
      </c>
      <c r="P182" s="8">
        <v>23019</v>
      </c>
      <c r="Q182" s="15">
        <v>5</v>
      </c>
      <c r="R182" s="15" t="s">
        <v>6051</v>
      </c>
      <c r="S182" s="15">
        <v>150</v>
      </c>
    </row>
    <row r="183" spans="4:19" ht="17.25">
      <c r="D183" s="4">
        <v>74504</v>
      </c>
      <c r="P183" s="8">
        <v>23020</v>
      </c>
      <c r="Q183" s="15">
        <v>2</v>
      </c>
      <c r="R183" s="15" t="s">
        <v>6052</v>
      </c>
      <c r="S183" s="15">
        <v>160</v>
      </c>
    </row>
    <row r="184" spans="4:19" ht="17.25">
      <c r="D184" s="6">
        <v>74604</v>
      </c>
      <c r="P184" s="8">
        <v>23021</v>
      </c>
      <c r="Q184" s="15">
        <v>130</v>
      </c>
      <c r="R184" s="15">
        <v>1</v>
      </c>
      <c r="S184" s="15">
        <v>160</v>
      </c>
    </row>
    <row r="185" spans="4:19" ht="17.25">
      <c r="D185" s="4">
        <v>74704</v>
      </c>
      <c r="P185" s="8">
        <v>23022</v>
      </c>
      <c r="Q185" s="15">
        <v>8</v>
      </c>
      <c r="R185" s="15">
        <v>1</v>
      </c>
      <c r="S185" s="15">
        <v>-300</v>
      </c>
    </row>
    <row r="186" spans="4:19" ht="17.25">
      <c r="D186" s="4">
        <v>75001</v>
      </c>
      <c r="P186" s="8">
        <v>23023</v>
      </c>
      <c r="Q186" s="15">
        <v>16</v>
      </c>
      <c r="R186" s="15">
        <v>1</v>
      </c>
      <c r="S186" s="15">
        <v>150</v>
      </c>
    </row>
    <row r="187" spans="4:19" ht="17.25">
      <c r="D187" s="4">
        <v>75002</v>
      </c>
      <c r="P187" s="8">
        <v>23024</v>
      </c>
      <c r="Q187" s="15">
        <v>8</v>
      </c>
      <c r="R187" s="15">
        <v>1</v>
      </c>
      <c r="S187" s="15">
        <v>160</v>
      </c>
    </row>
    <row r="188" spans="4:19" ht="17.25">
      <c r="D188" s="4">
        <v>75003</v>
      </c>
      <c r="P188" s="8">
        <v>23025</v>
      </c>
      <c r="Q188" s="15">
        <v>6</v>
      </c>
      <c r="R188" s="15" t="s">
        <v>6053</v>
      </c>
      <c r="S188" s="15">
        <v>160</v>
      </c>
    </row>
    <row r="189" spans="4:19" ht="17.25">
      <c r="D189" s="4">
        <v>75004</v>
      </c>
      <c r="P189" s="8">
        <v>23026</v>
      </c>
      <c r="Q189" s="15">
        <v>6</v>
      </c>
      <c r="R189" s="15" t="s">
        <v>6053</v>
      </c>
      <c r="S189" s="15">
        <v>100</v>
      </c>
    </row>
    <row r="190" spans="4:19" ht="17.25">
      <c r="D190" s="4">
        <v>75005</v>
      </c>
      <c r="P190" s="8">
        <v>23027</v>
      </c>
      <c r="Q190" s="15">
        <v>6</v>
      </c>
      <c r="R190" s="15" t="s">
        <v>6053</v>
      </c>
      <c r="S190" s="15">
        <v>100</v>
      </c>
    </row>
    <row r="191" spans="4:19" ht="17.25">
      <c r="D191" s="4">
        <v>75006</v>
      </c>
      <c r="P191" s="8">
        <v>23028</v>
      </c>
      <c r="Q191" s="15">
        <v>6</v>
      </c>
      <c r="R191" s="15" t="s">
        <v>6053</v>
      </c>
      <c r="S191" s="15">
        <v>100</v>
      </c>
    </row>
    <row r="192" spans="4:19" ht="17.25">
      <c r="D192" s="4">
        <v>75007</v>
      </c>
      <c r="P192" s="8">
        <v>23029</v>
      </c>
      <c r="Q192" s="15">
        <v>126</v>
      </c>
      <c r="R192" s="15">
        <v>1</v>
      </c>
      <c r="S192" s="15">
        <v>100</v>
      </c>
    </row>
    <row r="193" spans="4:19" ht="17.25">
      <c r="D193" s="4">
        <v>75008</v>
      </c>
      <c r="P193" s="11">
        <v>23501</v>
      </c>
      <c r="Q193" s="21">
        <v>1011</v>
      </c>
      <c r="R193" s="21" t="s">
        <v>6049</v>
      </c>
      <c r="S193" s="21">
        <v>160</v>
      </c>
    </row>
    <row r="194" spans="4:19" ht="17.25">
      <c r="D194" s="4">
        <v>75009</v>
      </c>
      <c r="P194" s="8">
        <v>23502</v>
      </c>
      <c r="Q194" s="15">
        <v>15</v>
      </c>
      <c r="R194" s="15">
        <v>1</v>
      </c>
      <c r="S194" s="15">
        <v>210</v>
      </c>
    </row>
    <row r="195" spans="4:19" ht="17.25">
      <c r="D195" s="4">
        <v>75010</v>
      </c>
      <c r="P195" s="8">
        <v>23503</v>
      </c>
      <c r="Q195" s="15">
        <v>1006</v>
      </c>
      <c r="R195" s="15">
        <v>504</v>
      </c>
      <c r="S195" s="15">
        <v>1000</v>
      </c>
    </row>
    <row r="196" spans="4:19" ht="17.25">
      <c r="D196" s="4">
        <v>75011</v>
      </c>
      <c r="P196" s="8">
        <v>23504</v>
      </c>
      <c r="Q196" s="15">
        <v>5</v>
      </c>
      <c r="R196" s="15">
        <v>1</v>
      </c>
      <c r="S196" s="15">
        <v>999999</v>
      </c>
    </row>
    <row r="197" spans="4:19" ht="17.25">
      <c r="D197" s="4">
        <v>75012</v>
      </c>
      <c r="P197" s="8">
        <v>23505</v>
      </c>
      <c r="Q197" s="15">
        <v>7</v>
      </c>
      <c r="R197" s="15">
        <v>1</v>
      </c>
      <c r="S197" s="15">
        <v>160</v>
      </c>
    </row>
    <row r="198" spans="4:19" ht="17.25">
      <c r="D198" s="4">
        <v>75013</v>
      </c>
      <c r="P198" s="8">
        <v>23506</v>
      </c>
      <c r="Q198" s="15">
        <v>20</v>
      </c>
      <c r="R198" s="15" t="s">
        <v>6054</v>
      </c>
      <c r="S198" s="15">
        <v>1000</v>
      </c>
    </row>
    <row r="199" spans="4:19" ht="17.25">
      <c r="D199" s="4">
        <v>75014</v>
      </c>
      <c r="P199" s="8">
        <v>23507</v>
      </c>
      <c r="Q199" s="15">
        <v>1006</v>
      </c>
      <c r="R199" s="15">
        <v>504</v>
      </c>
      <c r="S199" s="15">
        <v>1000</v>
      </c>
    </row>
    <row r="200" spans="4:19" ht="17.25">
      <c r="D200" s="4">
        <v>75015</v>
      </c>
      <c r="P200" s="8">
        <v>23508</v>
      </c>
      <c r="Q200" s="15">
        <v>6</v>
      </c>
      <c r="R200" s="15">
        <v>1</v>
      </c>
      <c r="S200" s="15">
        <v>999999</v>
      </c>
    </row>
    <row r="201" spans="4:19" ht="17.25">
      <c r="D201" s="4">
        <v>75016</v>
      </c>
      <c r="P201" s="8">
        <v>23509</v>
      </c>
      <c r="Q201" s="15">
        <v>126</v>
      </c>
      <c r="R201" s="15">
        <v>1</v>
      </c>
      <c r="S201" s="15">
        <v>-300</v>
      </c>
    </row>
    <row r="202" spans="4:19" ht="17.25">
      <c r="D202" s="4">
        <v>75017</v>
      </c>
      <c r="P202" s="8">
        <v>24001</v>
      </c>
      <c r="Q202" s="15">
        <v>8</v>
      </c>
      <c r="R202" s="15">
        <v>1</v>
      </c>
      <c r="S202" s="15">
        <v>200</v>
      </c>
    </row>
    <row r="203" spans="4:19" ht="17.25">
      <c r="D203" s="4">
        <v>75018</v>
      </c>
      <c r="P203" s="8">
        <v>24002</v>
      </c>
      <c r="Q203" s="15">
        <v>9</v>
      </c>
      <c r="R203" s="15">
        <v>1</v>
      </c>
      <c r="S203" s="15">
        <v>200</v>
      </c>
    </row>
    <row r="204" spans="4:19" ht="17.25">
      <c r="D204" s="4">
        <v>75019</v>
      </c>
      <c r="P204" s="8">
        <v>24003</v>
      </c>
      <c r="Q204" s="15">
        <v>10</v>
      </c>
      <c r="R204" s="15">
        <v>1</v>
      </c>
      <c r="S204" s="15">
        <v>200</v>
      </c>
    </row>
    <row r="205" spans="4:19" ht="17.25">
      <c r="D205" s="4">
        <v>75020</v>
      </c>
      <c r="P205" s="8">
        <v>24004</v>
      </c>
      <c r="Q205" s="15">
        <v>11</v>
      </c>
      <c r="R205" s="15">
        <v>1</v>
      </c>
      <c r="S205" s="15">
        <v>200</v>
      </c>
    </row>
    <row r="206" spans="4:19" ht="17.25">
      <c r="D206" s="2" t="s">
        <v>2253</v>
      </c>
      <c r="P206" s="8">
        <v>24005</v>
      </c>
      <c r="Q206" s="15">
        <v>12</v>
      </c>
      <c r="R206" s="15">
        <v>1</v>
      </c>
      <c r="S206" s="15">
        <v>200</v>
      </c>
    </row>
    <row r="207" spans="4:19" ht="17.25">
      <c r="D207" s="2">
        <v>30000</v>
      </c>
      <c r="P207" s="8">
        <v>24006</v>
      </c>
      <c r="Q207" s="15">
        <v>13</v>
      </c>
      <c r="R207" s="15">
        <v>1</v>
      </c>
      <c r="S207" s="15">
        <v>200</v>
      </c>
    </row>
    <row r="208" spans="4:19" ht="17.25">
      <c r="D208" s="2">
        <v>30177</v>
      </c>
      <c r="P208" s="8">
        <v>24007</v>
      </c>
      <c r="Q208" s="15">
        <v>14</v>
      </c>
      <c r="R208" s="15">
        <v>1</v>
      </c>
      <c r="S208" s="15">
        <v>200</v>
      </c>
    </row>
    <row r="209" spans="4:19" ht="17.25">
      <c r="D209" s="2">
        <v>30290</v>
      </c>
      <c r="P209" s="8">
        <v>24008</v>
      </c>
      <c r="Q209" s="15">
        <v>128</v>
      </c>
      <c r="R209" s="15">
        <v>1</v>
      </c>
      <c r="S209" s="15">
        <v>200</v>
      </c>
    </row>
    <row r="210" spans="4:19" ht="17.25">
      <c r="D210" s="2">
        <v>30006</v>
      </c>
      <c r="P210" s="8">
        <v>24009</v>
      </c>
      <c r="Q210" s="15">
        <v>1</v>
      </c>
      <c r="R210" s="15" t="s">
        <v>6049</v>
      </c>
      <c r="S210" s="15">
        <v>200</v>
      </c>
    </row>
    <row r="211" spans="4:19" ht="17.25">
      <c r="D211" s="2">
        <v>30036</v>
      </c>
      <c r="P211" s="8">
        <v>24010</v>
      </c>
      <c r="Q211" s="15">
        <v>3</v>
      </c>
      <c r="R211" s="15" t="s">
        <v>6050</v>
      </c>
      <c r="S211" s="15">
        <v>200</v>
      </c>
    </row>
    <row r="212" spans="4:19" ht="17.25">
      <c r="D212" s="2">
        <v>30030</v>
      </c>
      <c r="P212" s="8">
        <v>24011</v>
      </c>
      <c r="Q212" s="15">
        <v>17</v>
      </c>
      <c r="R212" s="15">
        <v>1</v>
      </c>
      <c r="S212" s="15">
        <v>200</v>
      </c>
    </row>
    <row r="213" spans="4:19" ht="17.25">
      <c r="D213" s="2">
        <v>0</v>
      </c>
      <c r="P213" s="8">
        <v>24012</v>
      </c>
      <c r="Q213" s="15">
        <v>17</v>
      </c>
      <c r="R213" s="15">
        <v>1</v>
      </c>
      <c r="S213" s="15">
        <v>200</v>
      </c>
    </row>
    <row r="214" spans="4:19" ht="17.25">
      <c r="D214" s="2">
        <v>30032</v>
      </c>
      <c r="P214" s="8">
        <v>24013</v>
      </c>
      <c r="Q214" s="15">
        <v>19</v>
      </c>
      <c r="R214" s="15">
        <v>1</v>
      </c>
      <c r="S214" s="15">
        <v>1000</v>
      </c>
    </row>
    <row r="215" spans="4:19" ht="17.25">
      <c r="D215" s="2">
        <v>30223</v>
      </c>
      <c r="P215" s="8">
        <v>24014</v>
      </c>
      <c r="Q215" s="15">
        <v>3</v>
      </c>
      <c r="R215" s="15">
        <v>403</v>
      </c>
      <c r="S215" s="15">
        <v>200</v>
      </c>
    </row>
    <row r="216" spans="4:19" ht="17.25">
      <c r="D216" s="2">
        <v>0</v>
      </c>
      <c r="P216" s="8">
        <v>24015</v>
      </c>
      <c r="Q216" s="15">
        <v>5</v>
      </c>
      <c r="R216" s="15" t="s">
        <v>6051</v>
      </c>
      <c r="S216" s="15">
        <v>200</v>
      </c>
    </row>
    <row r="217" spans="4:19" ht="17.25">
      <c r="D217" s="2">
        <v>0</v>
      </c>
      <c r="P217" s="8">
        <v>24016</v>
      </c>
      <c r="Q217" s="15">
        <v>5</v>
      </c>
      <c r="R217" s="15" t="s">
        <v>6051</v>
      </c>
      <c r="S217" s="15">
        <v>150</v>
      </c>
    </row>
    <row r="218" spans="4:19" ht="17.25">
      <c r="D218" s="2">
        <v>30223</v>
      </c>
      <c r="P218" s="8">
        <v>24017</v>
      </c>
      <c r="Q218" s="15">
        <v>5</v>
      </c>
      <c r="R218" s="15" t="s">
        <v>6051</v>
      </c>
      <c r="S218" s="15">
        <v>150</v>
      </c>
    </row>
    <row r="219" spans="4:19" ht="17.25">
      <c r="D219" s="2">
        <v>30148</v>
      </c>
      <c r="P219" s="8">
        <v>24018</v>
      </c>
      <c r="Q219" s="15">
        <v>5</v>
      </c>
      <c r="R219" s="15" t="s">
        <v>6051</v>
      </c>
      <c r="S219" s="15">
        <v>150</v>
      </c>
    </row>
    <row r="220" spans="4:19" ht="17.25">
      <c r="D220" s="2">
        <v>30048</v>
      </c>
      <c r="P220" s="8">
        <v>24019</v>
      </c>
      <c r="Q220" s="15">
        <v>5</v>
      </c>
      <c r="R220" s="15" t="s">
        <v>6051</v>
      </c>
      <c r="S220" s="15">
        <v>200</v>
      </c>
    </row>
    <row r="221" spans="4:19" ht="17.25">
      <c r="D221" s="2">
        <v>30125</v>
      </c>
      <c r="P221" s="8">
        <v>24020</v>
      </c>
      <c r="Q221" s="15">
        <v>2</v>
      </c>
      <c r="R221" s="15" t="s">
        <v>6052</v>
      </c>
      <c r="S221" s="15">
        <v>200</v>
      </c>
    </row>
    <row r="222" spans="4:19" ht="17.25">
      <c r="D222" s="2">
        <v>0</v>
      </c>
      <c r="P222" s="8">
        <v>24021</v>
      </c>
      <c r="Q222" s="15">
        <v>130</v>
      </c>
      <c r="R222" s="15">
        <v>1</v>
      </c>
      <c r="S222" s="15">
        <v>200</v>
      </c>
    </row>
    <row r="223" spans="4:19" ht="17.25">
      <c r="D223" s="2">
        <v>40003</v>
      </c>
      <c r="P223" s="8">
        <v>24022</v>
      </c>
      <c r="Q223" s="15">
        <v>8</v>
      </c>
      <c r="R223" s="15">
        <v>1</v>
      </c>
      <c r="S223" s="15">
        <v>-400</v>
      </c>
    </row>
    <row r="224" spans="4:19" ht="17.25">
      <c r="D224" s="2">
        <v>30044</v>
      </c>
      <c r="P224" s="8">
        <v>24023</v>
      </c>
      <c r="Q224" s="15">
        <v>16</v>
      </c>
      <c r="R224" s="15">
        <v>1</v>
      </c>
      <c r="S224" s="15">
        <v>200</v>
      </c>
    </row>
    <row r="225" spans="4:19" ht="17.25">
      <c r="D225" s="2">
        <v>30232</v>
      </c>
      <c r="P225" s="8">
        <v>24024</v>
      </c>
      <c r="Q225" s="15">
        <v>8</v>
      </c>
      <c r="R225" s="15">
        <v>1</v>
      </c>
      <c r="S225" s="15">
        <v>200</v>
      </c>
    </row>
    <row r="226" spans="4:19" ht="17.25">
      <c r="D226" s="2">
        <v>30231</v>
      </c>
      <c r="P226" s="8">
        <v>24025</v>
      </c>
      <c r="Q226" s="15">
        <v>6</v>
      </c>
      <c r="R226" s="15" t="s">
        <v>6053</v>
      </c>
      <c r="S226" s="15">
        <v>200</v>
      </c>
    </row>
    <row r="227" spans="4:19" ht="17.25">
      <c r="D227" s="2">
        <v>40034</v>
      </c>
      <c r="P227" s="8">
        <v>24026</v>
      </c>
      <c r="Q227" s="15">
        <v>6</v>
      </c>
      <c r="R227" s="15" t="s">
        <v>6053</v>
      </c>
      <c r="S227" s="15">
        <v>150</v>
      </c>
    </row>
    <row r="228" spans="4:19" ht="17.25">
      <c r="D228" s="2">
        <v>-1</v>
      </c>
      <c r="P228" s="8">
        <v>24027</v>
      </c>
      <c r="Q228" s="15">
        <v>6</v>
      </c>
      <c r="R228" s="15" t="s">
        <v>6053</v>
      </c>
      <c r="S228" s="15">
        <v>150</v>
      </c>
    </row>
    <row r="229" spans="4:19" ht="17.25">
      <c r="D229" s="2">
        <v>0</v>
      </c>
      <c r="P229" s="8">
        <v>24028</v>
      </c>
      <c r="Q229" s="15">
        <v>6</v>
      </c>
      <c r="R229" s="15" t="s">
        <v>6053</v>
      </c>
      <c r="S229" s="15">
        <v>150</v>
      </c>
    </row>
    <row r="230" spans="4:19" ht="17.25">
      <c r="D230" s="2">
        <v>40500</v>
      </c>
      <c r="P230" s="8">
        <v>24029</v>
      </c>
      <c r="Q230" s="15">
        <v>126</v>
      </c>
      <c r="R230" s="15">
        <v>1</v>
      </c>
      <c r="S230" s="15">
        <v>120</v>
      </c>
    </row>
    <row r="231" spans="4:19" ht="17.25">
      <c r="D231" s="2">
        <v>30011</v>
      </c>
      <c r="P231" s="11">
        <v>24501</v>
      </c>
      <c r="Q231" s="21">
        <v>1011</v>
      </c>
      <c r="R231" s="21" t="s">
        <v>6049</v>
      </c>
      <c r="S231" s="21">
        <v>200</v>
      </c>
    </row>
    <row r="232" spans="4:19" ht="17.25">
      <c r="D232" s="2">
        <v>30193</v>
      </c>
      <c r="P232" s="8">
        <v>24502</v>
      </c>
      <c r="Q232" s="15">
        <v>15</v>
      </c>
      <c r="R232" s="15">
        <v>1</v>
      </c>
      <c r="S232" s="15">
        <v>250</v>
      </c>
    </row>
    <row r="233" spans="4:19" ht="17.25">
      <c r="D233" s="2">
        <v>-1</v>
      </c>
      <c r="P233" s="8">
        <v>24503</v>
      </c>
      <c r="Q233" s="15">
        <v>1006</v>
      </c>
      <c r="R233" s="15">
        <v>504</v>
      </c>
      <c r="S233" s="15">
        <v>1000</v>
      </c>
    </row>
    <row r="234" spans="4:19" ht="17.25">
      <c r="D234" s="2">
        <v>-1</v>
      </c>
      <c r="P234" s="8">
        <v>24504</v>
      </c>
      <c r="Q234" s="15">
        <v>5</v>
      </c>
      <c r="R234" s="15">
        <v>1</v>
      </c>
      <c r="S234" s="15">
        <v>999999</v>
      </c>
    </row>
    <row r="235" spans="4:19" ht="17.25">
      <c r="D235" s="2">
        <v>30208</v>
      </c>
      <c r="P235" s="8">
        <v>24505</v>
      </c>
      <c r="Q235" s="15">
        <v>7</v>
      </c>
      <c r="R235" s="15">
        <v>1</v>
      </c>
      <c r="S235" s="15">
        <v>200</v>
      </c>
    </row>
    <row r="236" spans="4:19" ht="17.25">
      <c r="D236" s="2">
        <v>0</v>
      </c>
      <c r="P236" s="8">
        <v>24506</v>
      </c>
      <c r="Q236" s="15">
        <v>20</v>
      </c>
      <c r="R236" s="15" t="s">
        <v>6054</v>
      </c>
      <c r="S236" s="15">
        <v>1000</v>
      </c>
    </row>
    <row r="237" spans="4:19" ht="17.25">
      <c r="D237" s="2">
        <v>-1</v>
      </c>
      <c r="P237" s="8">
        <v>24507</v>
      </c>
      <c r="Q237" s="15">
        <v>1006</v>
      </c>
      <c r="R237" s="15">
        <v>504</v>
      </c>
      <c r="S237" s="15">
        <v>1000</v>
      </c>
    </row>
    <row r="238" spans="4:19" ht="17.25">
      <c r="D238" s="2">
        <v>0</v>
      </c>
      <c r="P238" s="8">
        <v>24508</v>
      </c>
      <c r="Q238" s="15">
        <v>6</v>
      </c>
      <c r="R238" s="15">
        <v>1</v>
      </c>
      <c r="S238" s="15">
        <v>999999</v>
      </c>
    </row>
    <row r="239" spans="4:19" ht="17.25">
      <c r="D239" s="2">
        <v>30145</v>
      </c>
      <c r="P239" s="8">
        <v>24509</v>
      </c>
      <c r="Q239" s="15">
        <v>126</v>
      </c>
      <c r="R239" s="15">
        <v>1</v>
      </c>
      <c r="S239" s="15">
        <v>-400</v>
      </c>
    </row>
    <row r="240" spans="4:19" ht="17.25">
      <c r="D240" s="2">
        <v>30230</v>
      </c>
      <c r="P240" s="8">
        <v>20001</v>
      </c>
      <c r="Q240" s="15">
        <v>401</v>
      </c>
      <c r="R240" s="15">
        <v>1</v>
      </c>
      <c r="S240" s="15">
        <v>71001</v>
      </c>
    </row>
    <row r="241" spans="4:19" ht="17.25">
      <c r="D241" s="2">
        <v>40501</v>
      </c>
      <c r="P241" s="8">
        <v>20002</v>
      </c>
      <c r="Q241" s="15">
        <v>401</v>
      </c>
      <c r="R241" s="15">
        <v>1</v>
      </c>
      <c r="S241" s="15">
        <v>71002</v>
      </c>
    </row>
    <row r="242" spans="4:19" ht="17.25">
      <c r="D242" s="2">
        <v>40502</v>
      </c>
      <c r="P242" s="8">
        <v>20003</v>
      </c>
      <c r="Q242" s="15">
        <v>5</v>
      </c>
      <c r="R242" s="15">
        <v>1</v>
      </c>
      <c r="S242" s="15">
        <v>-5</v>
      </c>
    </row>
    <row r="243" spans="4:19" ht="17.25">
      <c r="D243" s="2">
        <v>30221</v>
      </c>
      <c r="P243" s="8">
        <v>20004</v>
      </c>
      <c r="Q243" s="15">
        <v>301</v>
      </c>
      <c r="R243" s="15">
        <v>1</v>
      </c>
      <c r="S243" s="15">
        <v>95</v>
      </c>
    </row>
    <row r="244" spans="4:19" ht="17.25">
      <c r="D244" s="2">
        <v>40503</v>
      </c>
      <c r="P244" s="8">
        <v>1901</v>
      </c>
      <c r="Q244" s="15">
        <v>38</v>
      </c>
      <c r="R244" s="15">
        <v>1</v>
      </c>
      <c r="S244" s="15">
        <v>100</v>
      </c>
    </row>
    <row r="245" spans="4:19" ht="17.25">
      <c r="D245" s="2">
        <v>30154</v>
      </c>
      <c r="P245" s="8">
        <v>1902</v>
      </c>
      <c r="Q245" s="15">
        <v>39</v>
      </c>
      <c r="R245" s="15">
        <v>1</v>
      </c>
      <c r="S245" s="15">
        <v>50</v>
      </c>
    </row>
    <row r="246" spans="4:19" ht="17.25">
      <c r="D246" s="2">
        <v>30058</v>
      </c>
      <c r="P246" s="8">
        <v>1800011</v>
      </c>
      <c r="Q246" s="15">
        <v>8</v>
      </c>
      <c r="R246" s="15">
        <v>1</v>
      </c>
      <c r="S246" s="15">
        <v>15</v>
      </c>
    </row>
    <row r="247" spans="4:19" ht="17.25">
      <c r="D247" s="2">
        <v>30226</v>
      </c>
      <c r="P247" s="8">
        <v>1800012</v>
      </c>
      <c r="Q247" s="15">
        <v>8</v>
      </c>
      <c r="R247" s="15">
        <v>1</v>
      </c>
      <c r="S247" s="15">
        <v>25</v>
      </c>
    </row>
    <row r="248" spans="4:19" ht="17.25">
      <c r="D248" s="2">
        <v>30204</v>
      </c>
      <c r="P248" s="8">
        <v>1800013</v>
      </c>
      <c r="Q248" s="15">
        <v>8</v>
      </c>
      <c r="R248" s="15">
        <v>1</v>
      </c>
      <c r="S248" s="15">
        <v>35</v>
      </c>
    </row>
    <row r="249" spans="4:19" ht="17.25">
      <c r="D249" s="2" t="s">
        <v>6055</v>
      </c>
      <c r="P249" s="8">
        <v>1800021</v>
      </c>
      <c r="Q249" s="15">
        <v>12</v>
      </c>
      <c r="R249" s="15">
        <v>1</v>
      </c>
      <c r="S249" s="15">
        <v>15</v>
      </c>
    </row>
    <row r="250" spans="4:19" ht="20.25">
      <c r="D250" s="22">
        <v>30267</v>
      </c>
      <c r="P250" s="8">
        <v>1800022</v>
      </c>
      <c r="Q250" s="15">
        <v>12</v>
      </c>
      <c r="R250" s="15">
        <v>1</v>
      </c>
      <c r="S250" s="15">
        <v>25</v>
      </c>
    </row>
    <row r="251" spans="4:19" ht="20.25">
      <c r="D251" s="22">
        <v>19004</v>
      </c>
      <c r="P251" s="8">
        <v>1800023</v>
      </c>
      <c r="Q251" s="15">
        <v>12</v>
      </c>
      <c r="R251" s="15">
        <v>1</v>
      </c>
      <c r="S251" s="15">
        <v>35</v>
      </c>
    </row>
    <row r="252" spans="4:19" ht="20.25">
      <c r="D252" s="22">
        <v>30256</v>
      </c>
      <c r="P252" s="8">
        <v>1800031</v>
      </c>
      <c r="Q252" s="15">
        <v>6</v>
      </c>
      <c r="R252" s="15">
        <v>1</v>
      </c>
      <c r="S252" s="15">
        <v>15</v>
      </c>
    </row>
    <row r="253" spans="4:19" ht="20.25">
      <c r="D253" s="22">
        <v>30211</v>
      </c>
      <c r="P253" s="8">
        <v>1800032</v>
      </c>
      <c r="Q253" s="15">
        <v>6</v>
      </c>
      <c r="R253" s="15">
        <v>1</v>
      </c>
      <c r="S253" s="15">
        <v>25</v>
      </c>
    </row>
    <row r="254" spans="4:19" ht="20.25">
      <c r="D254" s="22">
        <v>30229</v>
      </c>
      <c r="P254" s="8">
        <v>1800033</v>
      </c>
      <c r="Q254" s="15">
        <v>6</v>
      </c>
      <c r="R254" s="15">
        <v>1</v>
      </c>
      <c r="S254" s="15">
        <v>35</v>
      </c>
    </row>
    <row r="255" spans="4:19" ht="20.25">
      <c r="D255" s="22">
        <v>30262</v>
      </c>
      <c r="P255" s="8">
        <v>1800041</v>
      </c>
      <c r="Q255" s="15">
        <v>11</v>
      </c>
      <c r="R255" s="15">
        <v>1</v>
      </c>
      <c r="S255" s="15">
        <v>15</v>
      </c>
    </row>
    <row r="256" spans="4:19" ht="20.25">
      <c r="D256" s="22">
        <v>30269</v>
      </c>
      <c r="P256" s="8">
        <v>1800042</v>
      </c>
      <c r="Q256" s="15">
        <v>11</v>
      </c>
      <c r="R256" s="15">
        <v>1</v>
      </c>
      <c r="S256" s="15">
        <v>25</v>
      </c>
    </row>
    <row r="257" spans="4:19" ht="20.25">
      <c r="D257" s="22">
        <v>30268</v>
      </c>
      <c r="P257" s="8">
        <v>1800043</v>
      </c>
      <c r="Q257" s="15">
        <v>11</v>
      </c>
      <c r="R257" s="15">
        <v>1</v>
      </c>
      <c r="S257" s="15">
        <v>35</v>
      </c>
    </row>
    <row r="258" spans="4:19" ht="20.25">
      <c r="D258" s="22">
        <v>30279</v>
      </c>
      <c r="P258" s="8">
        <v>1800051</v>
      </c>
      <c r="Q258" s="15">
        <v>1</v>
      </c>
      <c r="R258" s="15">
        <v>1</v>
      </c>
      <c r="S258" s="15">
        <v>200</v>
      </c>
    </row>
    <row r="259" spans="4:19" ht="20.25">
      <c r="D259" s="22">
        <v>30270</v>
      </c>
      <c r="P259" s="8">
        <v>1800052</v>
      </c>
      <c r="Q259" s="15">
        <v>1</v>
      </c>
      <c r="R259" s="15">
        <v>1</v>
      </c>
      <c r="S259" s="15">
        <v>400</v>
      </c>
    </row>
    <row r="260" spans="4:19" ht="20.25">
      <c r="D260" s="22">
        <v>30275</v>
      </c>
      <c r="P260" s="8">
        <v>1800053</v>
      </c>
      <c r="Q260" s="15">
        <v>1</v>
      </c>
      <c r="R260" s="15">
        <v>1</v>
      </c>
      <c r="S260" s="15">
        <v>600</v>
      </c>
    </row>
    <row r="261" spans="4:19" ht="20.25">
      <c r="D261" s="22">
        <v>30277</v>
      </c>
      <c r="P261" s="8">
        <v>1800061</v>
      </c>
      <c r="Q261" s="15">
        <v>9</v>
      </c>
      <c r="R261" s="15">
        <v>1</v>
      </c>
      <c r="S261" s="15">
        <v>15</v>
      </c>
    </row>
    <row r="262" spans="4:19" ht="20.25">
      <c r="D262" s="22">
        <v>30293</v>
      </c>
      <c r="P262" s="8">
        <v>1800062</v>
      </c>
      <c r="Q262" s="15">
        <v>9</v>
      </c>
      <c r="R262" s="15">
        <v>1</v>
      </c>
      <c r="S262" s="15">
        <v>25</v>
      </c>
    </row>
    <row r="263" spans="4:19" ht="20.25">
      <c r="D263" s="22">
        <v>30313</v>
      </c>
      <c r="P263" s="8">
        <v>1800063</v>
      </c>
      <c r="Q263" s="15">
        <v>9</v>
      </c>
      <c r="R263" s="15">
        <v>1</v>
      </c>
      <c r="S263" s="15">
        <v>35</v>
      </c>
    </row>
    <row r="264" spans="4:19" ht="20.25">
      <c r="D264" s="22">
        <v>30314</v>
      </c>
      <c r="P264" s="8">
        <v>1800071</v>
      </c>
      <c r="Q264" s="15">
        <v>5</v>
      </c>
      <c r="R264" s="15">
        <v>1</v>
      </c>
      <c r="S264" s="15">
        <v>15</v>
      </c>
    </row>
    <row r="265" spans="4:19" ht="20.25">
      <c r="D265" s="23">
        <v>30319</v>
      </c>
      <c r="P265" s="8">
        <v>1800072</v>
      </c>
      <c r="Q265" s="15">
        <v>5</v>
      </c>
      <c r="R265" s="15">
        <v>1</v>
      </c>
      <c r="S265" s="15">
        <v>25</v>
      </c>
    </row>
    <row r="266" spans="4:19" ht="17.25">
      <c r="D266" s="24">
        <v>30316</v>
      </c>
      <c r="P266" s="8">
        <v>1800073</v>
      </c>
      <c r="Q266" s="15">
        <v>5</v>
      </c>
      <c r="R266" s="15">
        <v>1</v>
      </c>
      <c r="S266" s="15">
        <v>35</v>
      </c>
    </row>
    <row r="267" spans="4:19" ht="20.25">
      <c r="D267" s="23">
        <v>30315</v>
      </c>
      <c r="P267" s="8">
        <v>1800081</v>
      </c>
      <c r="Q267" s="15">
        <v>14</v>
      </c>
      <c r="R267" s="15">
        <v>1</v>
      </c>
      <c r="S267" s="15">
        <v>15</v>
      </c>
    </row>
    <row r="268" spans="4:19" ht="20.25">
      <c r="D268" s="22">
        <v>-1</v>
      </c>
      <c r="P268" s="8">
        <v>1800082</v>
      </c>
      <c r="Q268" s="15">
        <v>14</v>
      </c>
      <c r="R268" s="15">
        <v>1</v>
      </c>
      <c r="S268" s="15">
        <v>25</v>
      </c>
    </row>
    <row r="269" spans="4:19" ht="20.25">
      <c r="D269" s="22">
        <v>-1</v>
      </c>
      <c r="P269" s="8">
        <v>1800083</v>
      </c>
      <c r="Q269" s="15">
        <v>14</v>
      </c>
      <c r="R269" s="15">
        <v>1</v>
      </c>
      <c r="S269" s="15">
        <v>35</v>
      </c>
    </row>
    <row r="270" spans="4:19" ht="20.25">
      <c r="D270" s="22">
        <v>0</v>
      </c>
      <c r="P270" s="8">
        <v>1800091</v>
      </c>
      <c r="Q270" s="15">
        <v>4</v>
      </c>
      <c r="R270" s="15">
        <v>1</v>
      </c>
      <c r="S270" s="15">
        <v>20</v>
      </c>
    </row>
    <row r="271" spans="4:19" ht="20.25">
      <c r="D271" s="22">
        <v>30210</v>
      </c>
      <c r="P271" s="8">
        <v>1800092</v>
      </c>
      <c r="Q271" s="15">
        <v>4</v>
      </c>
      <c r="R271" s="15">
        <v>1</v>
      </c>
      <c r="S271" s="15">
        <v>30</v>
      </c>
    </row>
    <row r="272" spans="4:19" ht="20.25">
      <c r="D272" s="22">
        <v>0</v>
      </c>
      <c r="P272" s="8">
        <v>1800093</v>
      </c>
      <c r="Q272" s="15">
        <v>4</v>
      </c>
      <c r="R272" s="15">
        <v>1</v>
      </c>
      <c r="S272" s="15">
        <v>40</v>
      </c>
    </row>
    <row r="273" spans="4:19" ht="20.25">
      <c r="D273" s="22">
        <v>0</v>
      </c>
      <c r="P273" s="8">
        <v>1800101</v>
      </c>
      <c r="Q273" s="15">
        <v>3</v>
      </c>
      <c r="R273" s="15">
        <v>1</v>
      </c>
      <c r="S273" s="15">
        <v>20</v>
      </c>
    </row>
    <row r="274" spans="4:19" ht="20.25">
      <c r="D274" s="22">
        <v>0</v>
      </c>
      <c r="P274" s="8">
        <v>1800102</v>
      </c>
      <c r="Q274" s="15">
        <v>3</v>
      </c>
      <c r="R274" s="15">
        <v>1</v>
      </c>
      <c r="S274" s="15">
        <v>30</v>
      </c>
    </row>
    <row r="275" spans="4:19" ht="20.25">
      <c r="D275" s="22">
        <v>0</v>
      </c>
      <c r="P275" s="8">
        <v>1800103</v>
      </c>
      <c r="Q275" s="15">
        <v>3</v>
      </c>
      <c r="R275" s="15">
        <v>1</v>
      </c>
      <c r="S275" s="15">
        <v>40</v>
      </c>
    </row>
    <row r="276" spans="4:19" ht="20.25">
      <c r="D276" s="22">
        <v>30272</v>
      </c>
      <c r="P276" s="8">
        <v>1800111</v>
      </c>
      <c r="Q276" s="15">
        <v>30</v>
      </c>
      <c r="R276" s="15">
        <v>1</v>
      </c>
      <c r="S276" s="15">
        <v>10</v>
      </c>
    </row>
    <row r="277" spans="4:19" ht="20.25">
      <c r="D277" s="22">
        <v>0</v>
      </c>
      <c r="P277" s="8">
        <v>1800112</v>
      </c>
      <c r="Q277" s="15">
        <v>30</v>
      </c>
      <c r="R277" s="15">
        <v>1</v>
      </c>
      <c r="S277" s="15">
        <v>15</v>
      </c>
    </row>
    <row r="278" spans="4:19" ht="20.25">
      <c r="D278" s="22">
        <v>0</v>
      </c>
      <c r="P278" s="8">
        <v>1800113</v>
      </c>
      <c r="Q278" s="15">
        <v>30</v>
      </c>
      <c r="R278" s="15">
        <v>1</v>
      </c>
      <c r="S278" s="15">
        <v>20</v>
      </c>
    </row>
    <row r="279" spans="4:19" ht="20.25">
      <c r="D279" s="22">
        <v>0</v>
      </c>
      <c r="P279" s="8">
        <v>1800121</v>
      </c>
      <c r="Q279" s="15">
        <v>10</v>
      </c>
      <c r="R279" s="15">
        <v>1</v>
      </c>
      <c r="S279" s="15">
        <v>15</v>
      </c>
    </row>
    <row r="280" spans="4:19" ht="20.25">
      <c r="D280" s="22">
        <v>30294</v>
      </c>
      <c r="P280" s="8">
        <v>1800122</v>
      </c>
      <c r="Q280" s="15">
        <v>10</v>
      </c>
      <c r="R280" s="15">
        <v>1</v>
      </c>
      <c r="S280" s="15">
        <v>25</v>
      </c>
    </row>
    <row r="281" spans="4:19" ht="20.25">
      <c r="D281" s="22">
        <v>-1</v>
      </c>
      <c r="P281" s="8">
        <v>1800123</v>
      </c>
      <c r="Q281" s="15">
        <v>10</v>
      </c>
      <c r="R281" s="15">
        <v>1</v>
      </c>
      <c r="S281" s="15">
        <v>35</v>
      </c>
    </row>
    <row r="282" spans="4:19" ht="20.25">
      <c r="D282" s="22">
        <v>-1</v>
      </c>
      <c r="P282" s="8">
        <v>1900901</v>
      </c>
      <c r="Q282" s="15">
        <v>1011</v>
      </c>
      <c r="R282" s="15">
        <v>1</v>
      </c>
      <c r="S282" s="15">
        <v>5</v>
      </c>
    </row>
    <row r="283" spans="4:19" ht="20.25">
      <c r="D283" s="23">
        <v>0</v>
      </c>
      <c r="P283" s="8">
        <v>1900902</v>
      </c>
      <c r="Q283" s="15">
        <v>1011</v>
      </c>
      <c r="R283" s="15">
        <v>1</v>
      </c>
      <c r="S283" s="15">
        <v>10</v>
      </c>
    </row>
    <row r="284" spans="4:19" ht="20.25">
      <c r="D284" s="23">
        <v>30320</v>
      </c>
      <c r="P284" s="8">
        <v>1900903</v>
      </c>
      <c r="Q284" s="15">
        <v>1011</v>
      </c>
      <c r="R284" s="15">
        <v>1</v>
      </c>
      <c r="S284" s="15">
        <v>19</v>
      </c>
    </row>
    <row r="285" spans="4:19" ht="20.25">
      <c r="D285" s="23" t="s">
        <v>6056</v>
      </c>
      <c r="P285" s="8">
        <v>1900904</v>
      </c>
      <c r="Q285" s="15">
        <v>1011</v>
      </c>
      <c r="R285" s="15">
        <v>1</v>
      </c>
      <c r="S285" s="15">
        <v>31</v>
      </c>
    </row>
    <row r="286" spans="4:19" ht="17.25">
      <c r="D286" s="4">
        <v>60001</v>
      </c>
      <c r="P286" s="8">
        <v>1900905</v>
      </c>
      <c r="Q286" s="15">
        <v>1011</v>
      </c>
      <c r="R286" s="15">
        <v>1</v>
      </c>
      <c r="S286" s="15">
        <v>50</v>
      </c>
    </row>
    <row r="287" spans="4:19" ht="17.25">
      <c r="D287" s="4">
        <v>60002</v>
      </c>
      <c r="P287" s="8">
        <v>1900906</v>
      </c>
      <c r="Q287" s="15">
        <v>1011</v>
      </c>
      <c r="R287" s="15">
        <v>1</v>
      </c>
      <c r="S287" s="15">
        <v>81</v>
      </c>
    </row>
    <row r="288" spans="4:19" ht="17.25">
      <c r="D288" s="4">
        <v>60003</v>
      </c>
      <c r="P288" s="8">
        <v>1900907</v>
      </c>
      <c r="Q288" s="15">
        <v>1011</v>
      </c>
      <c r="R288" s="15">
        <v>1</v>
      </c>
      <c r="S288" s="15">
        <v>188</v>
      </c>
    </row>
    <row r="289" spans="4:19" ht="17.25">
      <c r="D289" s="4">
        <v>60004</v>
      </c>
      <c r="P289" s="8">
        <v>1900908</v>
      </c>
      <c r="Q289" s="15">
        <v>1011</v>
      </c>
      <c r="R289" s="15">
        <v>1</v>
      </c>
      <c r="S289" s="15">
        <v>288</v>
      </c>
    </row>
    <row r="290" spans="4:19" ht="17.25">
      <c r="D290" s="4">
        <v>60005</v>
      </c>
      <c r="P290" s="8">
        <v>1900909</v>
      </c>
      <c r="Q290" s="15">
        <v>1011</v>
      </c>
      <c r="R290" s="15">
        <v>1</v>
      </c>
      <c r="S290" s="15">
        <v>500</v>
      </c>
    </row>
    <row r="291" spans="4:19" ht="17.25">
      <c r="D291" s="4">
        <v>60006</v>
      </c>
      <c r="P291" s="8">
        <v>1900910</v>
      </c>
      <c r="Q291" s="15">
        <v>1011</v>
      </c>
      <c r="R291" s="15">
        <v>1</v>
      </c>
      <c r="S291" s="15">
        <v>875</v>
      </c>
    </row>
    <row r="292" spans="4:19" ht="17.25">
      <c r="D292" s="4">
        <v>60007</v>
      </c>
      <c r="P292" s="8">
        <v>1901001</v>
      </c>
      <c r="Q292" s="15">
        <v>1012</v>
      </c>
      <c r="R292" s="15">
        <v>1</v>
      </c>
      <c r="S292" s="15">
        <v>5</v>
      </c>
    </row>
    <row r="293" spans="4:19" ht="17.25">
      <c r="D293" s="4">
        <v>60008</v>
      </c>
      <c r="P293" s="8">
        <v>1901002</v>
      </c>
      <c r="Q293" s="15">
        <v>1012</v>
      </c>
      <c r="R293" s="15">
        <v>1</v>
      </c>
      <c r="S293" s="15">
        <v>10</v>
      </c>
    </row>
    <row r="294" spans="4:19" ht="17.25">
      <c r="D294" s="4">
        <v>60009</v>
      </c>
      <c r="P294" s="8">
        <v>1901003</v>
      </c>
      <c r="Q294" s="15">
        <v>1012</v>
      </c>
      <c r="R294" s="15">
        <v>1</v>
      </c>
      <c r="S294" s="15">
        <v>19</v>
      </c>
    </row>
    <row r="295" spans="4:19" ht="17.25">
      <c r="D295" s="4">
        <v>60010</v>
      </c>
      <c r="P295" s="8">
        <v>1901004</v>
      </c>
      <c r="Q295" s="15">
        <v>1012</v>
      </c>
      <c r="R295" s="15">
        <v>1</v>
      </c>
      <c r="S295" s="15">
        <v>31</v>
      </c>
    </row>
    <row r="296" spans="4:19" ht="17.25">
      <c r="D296" s="4">
        <v>60011</v>
      </c>
      <c r="P296" s="8">
        <v>1901005</v>
      </c>
      <c r="Q296" s="15">
        <v>1012</v>
      </c>
      <c r="R296" s="15">
        <v>1</v>
      </c>
      <c r="S296" s="15">
        <v>50</v>
      </c>
    </row>
    <row r="297" spans="4:19" ht="17.25">
      <c r="D297" s="4">
        <v>60012</v>
      </c>
      <c r="P297" s="8">
        <v>1901006</v>
      </c>
      <c r="Q297" s="15">
        <v>1012</v>
      </c>
      <c r="R297" s="15">
        <v>1</v>
      </c>
      <c r="S297" s="15">
        <v>81</v>
      </c>
    </row>
    <row r="298" spans="4:19" ht="17.25">
      <c r="D298" s="4">
        <v>60013</v>
      </c>
      <c r="P298" s="8">
        <v>1901007</v>
      </c>
      <c r="Q298" s="15">
        <v>1012</v>
      </c>
      <c r="R298" s="15">
        <v>1</v>
      </c>
      <c r="S298" s="15">
        <v>188</v>
      </c>
    </row>
    <row r="299" spans="4:19" ht="17.25">
      <c r="D299" s="4">
        <v>60501</v>
      </c>
      <c r="P299" s="8">
        <v>1901008</v>
      </c>
      <c r="Q299" s="15">
        <v>1012</v>
      </c>
      <c r="R299" s="15">
        <v>1</v>
      </c>
      <c r="S299" s="15">
        <v>288</v>
      </c>
    </row>
    <row r="300" spans="4:19" ht="17.25">
      <c r="D300" s="4">
        <v>60502</v>
      </c>
      <c r="P300" s="8">
        <v>1901009</v>
      </c>
      <c r="Q300" s="15">
        <v>1012</v>
      </c>
      <c r="R300" s="15">
        <v>1</v>
      </c>
      <c r="S300" s="15">
        <v>500</v>
      </c>
    </row>
    <row r="301" spans="4:19" ht="17.25">
      <c r="D301" s="4">
        <v>60503</v>
      </c>
      <c r="P301" s="8">
        <v>1901010</v>
      </c>
      <c r="Q301" s="15">
        <v>1012</v>
      </c>
      <c r="R301" s="15">
        <v>1</v>
      </c>
      <c r="S301" s="15">
        <v>875</v>
      </c>
    </row>
    <row r="302" spans="4:19" ht="17.25">
      <c r="D302" s="4">
        <v>60504</v>
      </c>
      <c r="P302" s="8">
        <v>1901101</v>
      </c>
      <c r="Q302" s="15">
        <v>3</v>
      </c>
      <c r="R302" s="15">
        <v>1</v>
      </c>
      <c r="S302" s="15">
        <v>20</v>
      </c>
    </row>
    <row r="303" spans="4:19" ht="17.25">
      <c r="D303" s="4">
        <v>60505</v>
      </c>
      <c r="P303" s="8">
        <v>1901102</v>
      </c>
      <c r="Q303" s="15">
        <v>3</v>
      </c>
      <c r="R303" s="15">
        <v>1</v>
      </c>
      <c r="S303" s="15">
        <v>45</v>
      </c>
    </row>
    <row r="304" spans="4:19" ht="17.25">
      <c r="D304" s="4">
        <v>60506</v>
      </c>
      <c r="P304" s="8">
        <v>1901103</v>
      </c>
      <c r="Q304" s="15">
        <v>3</v>
      </c>
      <c r="R304" s="15">
        <v>1</v>
      </c>
      <c r="S304" s="15">
        <v>70</v>
      </c>
    </row>
    <row r="305" spans="4:19" ht="17.25">
      <c r="D305" s="4">
        <v>60507</v>
      </c>
      <c r="P305" s="8">
        <v>1901104</v>
      </c>
      <c r="Q305" s="15">
        <v>3</v>
      </c>
      <c r="R305" s="15">
        <v>1</v>
      </c>
      <c r="S305" s="15">
        <v>95</v>
      </c>
    </row>
    <row r="306" spans="4:19" ht="17.25">
      <c r="D306" s="4">
        <v>60508</v>
      </c>
      <c r="P306" s="8">
        <v>1901105</v>
      </c>
      <c r="Q306" s="15">
        <v>3</v>
      </c>
      <c r="R306" s="15">
        <v>1</v>
      </c>
      <c r="S306" s="15">
        <v>120</v>
      </c>
    </row>
    <row r="307" spans="4:19" ht="17.25">
      <c r="D307" s="4">
        <v>60509</v>
      </c>
      <c r="P307" s="8">
        <v>1901106</v>
      </c>
      <c r="Q307" s="15">
        <v>3</v>
      </c>
      <c r="R307" s="15">
        <v>1</v>
      </c>
      <c r="S307" s="15">
        <v>145</v>
      </c>
    </row>
    <row r="308" spans="4:19" ht="17.25">
      <c r="D308" s="4">
        <v>60510</v>
      </c>
      <c r="P308" s="8">
        <v>1901107</v>
      </c>
      <c r="Q308" s="15">
        <v>3</v>
      </c>
      <c r="R308" s="15">
        <v>1</v>
      </c>
      <c r="S308" s="15">
        <v>170</v>
      </c>
    </row>
    <row r="309" spans="4:19" ht="17.25">
      <c r="D309" s="4">
        <v>60511</v>
      </c>
      <c r="P309" s="8">
        <v>1901108</v>
      </c>
      <c r="Q309" s="15">
        <v>3</v>
      </c>
      <c r="R309" s="15">
        <v>1</v>
      </c>
      <c r="S309" s="15">
        <v>195</v>
      </c>
    </row>
    <row r="310" spans="4:19" ht="17.25">
      <c r="D310" s="4">
        <v>60512</v>
      </c>
      <c r="P310" s="8">
        <v>1901109</v>
      </c>
      <c r="Q310" s="15">
        <v>3</v>
      </c>
      <c r="R310" s="15">
        <v>1</v>
      </c>
      <c r="S310" s="15">
        <v>220</v>
      </c>
    </row>
    <row r="311" spans="4:19" ht="17.25">
      <c r="D311" s="4">
        <v>60513</v>
      </c>
      <c r="P311" s="8">
        <v>1901110</v>
      </c>
      <c r="Q311" s="15">
        <v>3</v>
      </c>
      <c r="R311" s="15">
        <v>1</v>
      </c>
      <c r="S311" s="15">
        <v>245</v>
      </c>
    </row>
    <row r="312" spans="4:19" ht="17.25">
      <c r="D312" s="4">
        <v>61001</v>
      </c>
      <c r="P312" s="8">
        <v>1901201</v>
      </c>
      <c r="Q312" s="15">
        <v>4</v>
      </c>
      <c r="R312" s="15">
        <v>1</v>
      </c>
      <c r="S312" s="15">
        <v>20</v>
      </c>
    </row>
    <row r="313" spans="4:19" ht="17.25">
      <c r="D313" s="4">
        <v>61002</v>
      </c>
      <c r="P313" s="8">
        <v>1901202</v>
      </c>
      <c r="Q313" s="15">
        <v>4</v>
      </c>
      <c r="R313" s="15">
        <v>1</v>
      </c>
      <c r="S313" s="15">
        <v>45</v>
      </c>
    </row>
    <row r="314" spans="4:19" ht="17.25">
      <c r="D314" s="4">
        <v>61003</v>
      </c>
      <c r="P314" s="8">
        <v>1901203</v>
      </c>
      <c r="Q314" s="15">
        <v>4</v>
      </c>
      <c r="R314" s="15">
        <v>1</v>
      </c>
      <c r="S314" s="15">
        <v>70</v>
      </c>
    </row>
    <row r="315" spans="4:19" ht="17.25">
      <c r="D315" s="4">
        <v>61004</v>
      </c>
      <c r="P315" s="8">
        <v>1901204</v>
      </c>
      <c r="Q315" s="15">
        <v>4</v>
      </c>
      <c r="R315" s="15">
        <v>1</v>
      </c>
      <c r="S315" s="15">
        <v>95</v>
      </c>
    </row>
    <row r="316" spans="4:19" ht="17.25">
      <c r="D316" s="4">
        <v>61005</v>
      </c>
      <c r="P316" s="8">
        <v>1901205</v>
      </c>
      <c r="Q316" s="15">
        <v>4</v>
      </c>
      <c r="R316" s="15">
        <v>1</v>
      </c>
      <c r="S316" s="15">
        <v>120</v>
      </c>
    </row>
    <row r="317" spans="4:19" ht="17.25">
      <c r="D317" s="4">
        <v>61006</v>
      </c>
      <c r="P317" s="8">
        <v>1901206</v>
      </c>
      <c r="Q317" s="15">
        <v>4</v>
      </c>
      <c r="R317" s="15">
        <v>1</v>
      </c>
      <c r="S317" s="15">
        <v>145</v>
      </c>
    </row>
    <row r="318" spans="4:19" ht="17.25">
      <c r="D318" s="4">
        <v>61007</v>
      </c>
      <c r="P318" s="8">
        <v>1901207</v>
      </c>
      <c r="Q318" s="15">
        <v>4</v>
      </c>
      <c r="R318" s="15">
        <v>1</v>
      </c>
      <c r="S318" s="15">
        <v>170</v>
      </c>
    </row>
    <row r="319" spans="4:19" ht="17.25">
      <c r="D319" s="4">
        <v>61008</v>
      </c>
      <c r="P319" s="8">
        <v>1901208</v>
      </c>
      <c r="Q319" s="15">
        <v>4</v>
      </c>
      <c r="R319" s="15">
        <v>1</v>
      </c>
      <c r="S319" s="15">
        <v>195</v>
      </c>
    </row>
    <row r="320" spans="4:19" ht="17.25">
      <c r="D320" s="4">
        <v>61009</v>
      </c>
      <c r="P320" s="8">
        <v>1901209</v>
      </c>
      <c r="Q320" s="15">
        <v>4</v>
      </c>
      <c r="R320" s="15">
        <v>1</v>
      </c>
      <c r="S320" s="15">
        <v>220</v>
      </c>
    </row>
    <row r="321" spans="4:19" ht="17.25">
      <c r="D321" s="4">
        <v>61010</v>
      </c>
      <c r="P321" s="8">
        <v>1901210</v>
      </c>
      <c r="Q321" s="15">
        <v>4</v>
      </c>
      <c r="R321" s="15">
        <v>1</v>
      </c>
      <c r="S321" s="15">
        <v>245</v>
      </c>
    </row>
    <row r="322" spans="4:19" ht="17.25">
      <c r="D322" s="4">
        <v>61011</v>
      </c>
      <c r="P322" s="8">
        <v>1901301</v>
      </c>
      <c r="Q322" s="15">
        <v>1012</v>
      </c>
      <c r="R322" s="15">
        <v>1</v>
      </c>
      <c r="S322" s="15">
        <v>3</v>
      </c>
    </row>
    <row r="323" spans="4:19" ht="17.25">
      <c r="D323" s="4">
        <v>61012</v>
      </c>
      <c r="P323" s="8">
        <v>1901401</v>
      </c>
      <c r="Q323" s="15">
        <v>1012</v>
      </c>
      <c r="R323" s="15">
        <v>1</v>
      </c>
      <c r="S323" s="15">
        <v>3</v>
      </c>
    </row>
    <row r="324" spans="4:19" ht="17.25">
      <c r="D324" s="4">
        <v>61013</v>
      </c>
      <c r="P324" s="8">
        <v>1901501</v>
      </c>
      <c r="Q324" s="15">
        <v>1012</v>
      </c>
      <c r="R324" s="15">
        <v>1</v>
      </c>
      <c r="S324" s="15">
        <v>3</v>
      </c>
    </row>
    <row r="325" spans="4:19" ht="17.25">
      <c r="D325" s="4">
        <v>61501</v>
      </c>
      <c r="P325" s="8">
        <v>1901601</v>
      </c>
      <c r="Q325" s="15">
        <v>1012</v>
      </c>
      <c r="R325" s="15">
        <v>1</v>
      </c>
      <c r="S325" s="15">
        <v>3</v>
      </c>
    </row>
    <row r="326" spans="4:19" ht="17.25">
      <c r="D326" s="4">
        <v>61502</v>
      </c>
      <c r="P326" s="8">
        <v>1901701</v>
      </c>
      <c r="Q326" s="15">
        <v>1012</v>
      </c>
      <c r="R326" s="15">
        <v>1</v>
      </c>
      <c r="S326" s="15">
        <v>3</v>
      </c>
    </row>
    <row r="327" spans="4:19" ht="17.25">
      <c r="D327" s="4">
        <v>61503</v>
      </c>
      <c r="P327" s="8">
        <v>1901801</v>
      </c>
      <c r="Q327" s="15">
        <v>1012</v>
      </c>
      <c r="R327" s="15">
        <v>1</v>
      </c>
      <c r="S327" s="15">
        <v>3</v>
      </c>
    </row>
    <row r="328" spans="4:19" ht="17.25">
      <c r="D328" s="4">
        <v>61504</v>
      </c>
      <c r="P328" s="8">
        <v>1901901</v>
      </c>
      <c r="Q328" s="15">
        <v>108</v>
      </c>
      <c r="R328" s="15">
        <v>1</v>
      </c>
      <c r="S328" s="15">
        <f t="shared" ref="S328:S334" si="0">50%*1000</f>
        <v>500</v>
      </c>
    </row>
    <row r="329" spans="4:19" ht="17.25">
      <c r="D329" s="4">
        <v>61505</v>
      </c>
      <c r="P329" s="8">
        <v>1902001</v>
      </c>
      <c r="Q329" s="15">
        <v>109</v>
      </c>
      <c r="R329" s="15">
        <v>1</v>
      </c>
      <c r="S329" s="15">
        <f t="shared" si="0"/>
        <v>500</v>
      </c>
    </row>
    <row r="330" spans="4:19" ht="17.25">
      <c r="D330" s="4">
        <v>61506</v>
      </c>
      <c r="P330" s="8">
        <v>1902101</v>
      </c>
      <c r="Q330" s="15">
        <v>110</v>
      </c>
      <c r="R330" s="15">
        <v>1</v>
      </c>
      <c r="S330" s="15">
        <f t="shared" si="0"/>
        <v>500</v>
      </c>
    </row>
    <row r="331" spans="4:19" ht="17.25">
      <c r="D331" s="4">
        <v>61507</v>
      </c>
      <c r="P331" s="8">
        <v>1902201</v>
      </c>
      <c r="Q331" s="15">
        <v>111</v>
      </c>
      <c r="R331" s="15">
        <v>1</v>
      </c>
      <c r="S331" s="15">
        <f t="shared" si="0"/>
        <v>500</v>
      </c>
    </row>
    <row r="332" spans="4:19" ht="17.25">
      <c r="D332" s="4">
        <v>61508</v>
      </c>
      <c r="P332" s="8">
        <v>1902301</v>
      </c>
      <c r="Q332" s="15">
        <v>112</v>
      </c>
      <c r="R332" s="15">
        <v>1</v>
      </c>
      <c r="S332" s="15">
        <f t="shared" si="0"/>
        <v>500</v>
      </c>
    </row>
    <row r="333" spans="4:19" ht="17.25">
      <c r="D333" s="4">
        <v>61509</v>
      </c>
      <c r="P333" s="8">
        <v>1902401</v>
      </c>
      <c r="Q333" s="15">
        <v>113</v>
      </c>
      <c r="R333" s="15">
        <v>1</v>
      </c>
      <c r="S333" s="15">
        <f t="shared" si="0"/>
        <v>500</v>
      </c>
    </row>
    <row r="334" spans="4:19" ht="17.25">
      <c r="D334" s="4">
        <v>61510</v>
      </c>
      <c r="P334" s="8">
        <v>1902501</v>
      </c>
      <c r="Q334" s="15">
        <v>114</v>
      </c>
      <c r="R334" s="15">
        <v>1</v>
      </c>
      <c r="S334" s="15">
        <f t="shared" si="0"/>
        <v>500</v>
      </c>
    </row>
    <row r="335" spans="4:19" ht="17.25">
      <c r="D335" s="4">
        <v>61511</v>
      </c>
      <c r="P335" s="8">
        <v>1902601</v>
      </c>
      <c r="Q335" s="15">
        <v>1012</v>
      </c>
      <c r="R335" s="15">
        <v>1</v>
      </c>
      <c r="S335" s="15">
        <v>3</v>
      </c>
    </row>
    <row r="336" spans="4:19" ht="17.25">
      <c r="D336" s="4">
        <v>61512</v>
      </c>
      <c r="P336" s="8">
        <v>1902701</v>
      </c>
      <c r="Q336" s="15">
        <v>34</v>
      </c>
      <c r="R336" s="15">
        <v>1</v>
      </c>
      <c r="S336" s="15">
        <v>50</v>
      </c>
    </row>
    <row r="337" spans="4:19" ht="17.25">
      <c r="D337" s="4">
        <v>61513</v>
      </c>
      <c r="P337" s="8">
        <v>1902801</v>
      </c>
      <c r="Q337" s="15">
        <v>26</v>
      </c>
      <c r="R337" s="15">
        <v>1</v>
      </c>
      <c r="S337" s="15">
        <v>50</v>
      </c>
    </row>
    <row r="338" spans="4:19" ht="17.25">
      <c r="D338" s="4">
        <v>62001</v>
      </c>
      <c r="P338" s="8">
        <v>1902901</v>
      </c>
      <c r="Q338" s="15">
        <v>1012</v>
      </c>
      <c r="R338" s="15">
        <v>1</v>
      </c>
      <c r="S338" s="15">
        <v>3</v>
      </c>
    </row>
    <row r="339" spans="4:19" ht="17.25">
      <c r="D339" s="4">
        <v>62002</v>
      </c>
      <c r="P339" s="8">
        <v>1903001</v>
      </c>
      <c r="Q339" s="15">
        <v>33</v>
      </c>
      <c r="R339" s="15">
        <v>1</v>
      </c>
      <c r="S339" s="15">
        <v>2</v>
      </c>
    </row>
    <row r="340" spans="4:19" ht="17.25">
      <c r="D340" s="4">
        <v>62003</v>
      </c>
      <c r="P340" s="8">
        <v>1903101</v>
      </c>
      <c r="Q340" s="15">
        <v>1012</v>
      </c>
      <c r="R340" s="15">
        <v>1</v>
      </c>
      <c r="S340" s="15">
        <v>3</v>
      </c>
    </row>
    <row r="341" spans="4:19" ht="17.25">
      <c r="D341" s="4">
        <v>62004</v>
      </c>
      <c r="P341" s="8">
        <v>1903201</v>
      </c>
      <c r="Q341" s="15">
        <v>1012</v>
      </c>
      <c r="R341" s="15">
        <v>1</v>
      </c>
      <c r="S341" s="15">
        <v>3</v>
      </c>
    </row>
    <row r="342" spans="4:19" ht="17.25">
      <c r="D342" s="4">
        <v>62005</v>
      </c>
      <c r="P342" s="8">
        <v>1903301</v>
      </c>
      <c r="Q342" s="15">
        <v>1012</v>
      </c>
      <c r="R342" s="15">
        <v>1</v>
      </c>
      <c r="S342" s="15">
        <v>3</v>
      </c>
    </row>
    <row r="343" spans="4:19" ht="17.25">
      <c r="D343" s="4">
        <v>62006</v>
      </c>
      <c r="P343" s="8">
        <v>1903401</v>
      </c>
      <c r="Q343" s="15">
        <v>1012</v>
      </c>
      <c r="R343" s="15">
        <v>1</v>
      </c>
      <c r="S343" s="15">
        <v>3</v>
      </c>
    </row>
    <row r="344" spans="4:19" ht="17.25">
      <c r="D344" s="4">
        <v>62007</v>
      </c>
      <c r="P344" s="8">
        <v>1903501</v>
      </c>
      <c r="Q344" s="15">
        <v>1012</v>
      </c>
      <c r="R344" s="15">
        <v>1</v>
      </c>
      <c r="S344" s="15">
        <v>3</v>
      </c>
    </row>
    <row r="345" spans="4:19" ht="17.25">
      <c r="D345" s="4">
        <v>62008</v>
      </c>
      <c r="P345" s="8">
        <v>1903601</v>
      </c>
      <c r="Q345" s="15">
        <v>1012</v>
      </c>
      <c r="R345" s="15">
        <v>1</v>
      </c>
      <c r="S345" s="15">
        <v>3</v>
      </c>
    </row>
    <row r="346" spans="4:19" ht="17.25">
      <c r="D346" s="4">
        <v>62009</v>
      </c>
      <c r="P346" s="8">
        <v>1903701</v>
      </c>
      <c r="Q346" s="15">
        <v>1012</v>
      </c>
      <c r="R346" s="15">
        <v>1</v>
      </c>
      <c r="S346" s="15">
        <v>3</v>
      </c>
    </row>
    <row r="347" spans="4:19" ht="17.25">
      <c r="D347" s="4">
        <v>62010</v>
      </c>
      <c r="P347" s="8">
        <v>1903801</v>
      </c>
      <c r="Q347" s="15">
        <v>1012</v>
      </c>
      <c r="R347" s="15">
        <v>1</v>
      </c>
      <c r="S347" s="15">
        <v>3</v>
      </c>
    </row>
    <row r="348" spans="4:19" ht="17.25">
      <c r="D348" s="4">
        <v>62011</v>
      </c>
      <c r="P348" s="8">
        <v>1903901</v>
      </c>
      <c r="Q348" s="15">
        <v>1012</v>
      </c>
      <c r="R348" s="15">
        <v>1</v>
      </c>
      <c r="S348" s="15">
        <v>3</v>
      </c>
    </row>
    <row r="349" spans="4:19" ht="17.25">
      <c r="D349" s="4">
        <v>62012</v>
      </c>
      <c r="P349" s="8">
        <v>1904001</v>
      </c>
      <c r="Q349" s="15">
        <v>1012</v>
      </c>
      <c r="R349" s="15">
        <v>1</v>
      </c>
      <c r="S349" s="15">
        <v>3</v>
      </c>
    </row>
    <row r="350" spans="4:19" ht="17.25">
      <c r="D350" s="4">
        <v>62013</v>
      </c>
      <c r="P350" s="8">
        <v>1904101</v>
      </c>
      <c r="Q350" s="15">
        <v>1012</v>
      </c>
      <c r="R350" s="15">
        <v>1</v>
      </c>
      <c r="S350" s="15">
        <v>3</v>
      </c>
    </row>
    <row r="351" spans="4:19" ht="17.25">
      <c r="D351" s="4">
        <v>62501</v>
      </c>
      <c r="P351" s="11">
        <v>1905101</v>
      </c>
      <c r="Q351" s="21">
        <v>403</v>
      </c>
      <c r="R351" s="21">
        <v>1</v>
      </c>
      <c r="S351" s="21">
        <v>24</v>
      </c>
    </row>
    <row r="352" spans="4:19" ht="17.25">
      <c r="D352" s="4">
        <v>62502</v>
      </c>
      <c r="P352" s="8">
        <v>1905201</v>
      </c>
      <c r="Q352" s="15">
        <v>108</v>
      </c>
      <c r="R352" s="15">
        <v>1</v>
      </c>
      <c r="S352" s="15">
        <v>1000</v>
      </c>
    </row>
    <row r="353" spans="4:19" ht="17.25">
      <c r="D353" s="4">
        <v>62503</v>
      </c>
      <c r="P353" s="8">
        <v>109062</v>
      </c>
      <c r="Q353" s="15">
        <v>301</v>
      </c>
      <c r="R353" s="15">
        <v>1</v>
      </c>
      <c r="S353" s="15">
        <v>16</v>
      </c>
    </row>
    <row r="354" spans="4:19" ht="17.25">
      <c r="D354" s="4">
        <v>62504</v>
      </c>
      <c r="P354" s="8">
        <v>109072</v>
      </c>
      <c r="Q354" s="15">
        <v>17</v>
      </c>
      <c r="R354" s="15">
        <v>1</v>
      </c>
      <c r="S354" s="15">
        <v>450</v>
      </c>
    </row>
    <row r="355" spans="4:19" ht="17.25">
      <c r="D355" s="4">
        <v>62505</v>
      </c>
      <c r="P355" s="8">
        <v>120241</v>
      </c>
      <c r="Q355" s="15">
        <v>126</v>
      </c>
      <c r="R355" s="15">
        <v>1</v>
      </c>
      <c r="S355" s="15">
        <v>-300</v>
      </c>
    </row>
    <row r="356" spans="4:19" ht="17.25">
      <c r="D356" s="4">
        <v>62506</v>
      </c>
      <c r="P356" s="8">
        <v>109082</v>
      </c>
      <c r="Q356" s="15">
        <v>1002</v>
      </c>
      <c r="R356" s="15">
        <v>1</v>
      </c>
      <c r="S356" s="15">
        <v>8</v>
      </c>
    </row>
    <row r="357" spans="4:19" ht="17.25">
      <c r="D357" s="4">
        <v>62507</v>
      </c>
      <c r="P357" s="8">
        <v>120431</v>
      </c>
      <c r="Q357" s="15">
        <v>301</v>
      </c>
      <c r="R357" s="15">
        <v>1</v>
      </c>
      <c r="S357" s="15">
        <v>512</v>
      </c>
    </row>
    <row r="358" spans="4:19" ht="17.25">
      <c r="D358" s="4">
        <v>62508</v>
      </c>
      <c r="P358" s="8">
        <v>120281</v>
      </c>
      <c r="Q358" s="15">
        <v>13</v>
      </c>
      <c r="R358" s="15">
        <v>1</v>
      </c>
      <c r="S358" s="15">
        <v>-200</v>
      </c>
    </row>
    <row r="359" spans="4:19" ht="17.25">
      <c r="D359" s="4">
        <v>62509</v>
      </c>
      <c r="P359" s="8">
        <v>120222</v>
      </c>
      <c r="Q359" s="15">
        <v>301</v>
      </c>
      <c r="R359" s="15">
        <v>1</v>
      </c>
      <c r="S359" s="15">
        <v>32787</v>
      </c>
    </row>
    <row r="360" spans="4:19" ht="17.25">
      <c r="D360" s="4">
        <v>62510</v>
      </c>
      <c r="P360" s="25">
        <v>120242</v>
      </c>
      <c r="Q360" s="15">
        <v>301</v>
      </c>
      <c r="R360" s="15">
        <v>1</v>
      </c>
      <c r="S360" s="15">
        <v>32787</v>
      </c>
    </row>
    <row r="361" spans="4:19" ht="17.25">
      <c r="D361" s="4">
        <v>62511</v>
      </c>
      <c r="P361" s="8">
        <v>10001</v>
      </c>
      <c r="Q361" s="15">
        <v>1006</v>
      </c>
      <c r="R361" s="15">
        <v>1</v>
      </c>
      <c r="S361" s="15">
        <v>18</v>
      </c>
    </row>
    <row r="362" spans="4:19" ht="17.25">
      <c r="D362" s="4">
        <v>62512</v>
      </c>
      <c r="P362" s="8">
        <v>109031</v>
      </c>
      <c r="Q362" s="15">
        <v>1009</v>
      </c>
      <c r="R362" s="15">
        <v>503</v>
      </c>
      <c r="S362" s="15">
        <v>300</v>
      </c>
    </row>
    <row r="363" spans="4:19" ht="17.25">
      <c r="D363" s="4">
        <v>62513</v>
      </c>
      <c r="P363" s="8">
        <v>109061</v>
      </c>
      <c r="Q363" s="15">
        <v>1009</v>
      </c>
      <c r="R363" s="15">
        <v>503</v>
      </c>
      <c r="S363" s="15">
        <v>750</v>
      </c>
    </row>
    <row r="364" spans="4:19" ht="17.25">
      <c r="D364" s="4">
        <v>63001</v>
      </c>
      <c r="P364" s="8">
        <v>109063</v>
      </c>
      <c r="Q364" s="15">
        <v>1009</v>
      </c>
      <c r="R364" s="15">
        <v>503</v>
      </c>
      <c r="S364" s="15">
        <v>750</v>
      </c>
    </row>
    <row r="365" spans="4:19" ht="17.25">
      <c r="D365" s="4">
        <v>63002</v>
      </c>
      <c r="P365" s="8">
        <v>18001</v>
      </c>
      <c r="Q365" s="15">
        <v>301</v>
      </c>
      <c r="R365" s="15">
        <v>1</v>
      </c>
      <c r="S365" s="15">
        <v>600</v>
      </c>
    </row>
    <row r="366" spans="4:19" ht="17.25">
      <c r="D366" s="4">
        <v>63003</v>
      </c>
      <c r="P366" s="8">
        <v>18002</v>
      </c>
      <c r="Q366" s="15">
        <v>301</v>
      </c>
      <c r="R366" s="15">
        <v>1</v>
      </c>
      <c r="S366" s="15">
        <v>19</v>
      </c>
    </row>
    <row r="367" spans="4:19" ht="17.25">
      <c r="D367" s="4">
        <v>63004</v>
      </c>
      <c r="P367" s="8">
        <v>1450021</v>
      </c>
      <c r="Q367" s="15">
        <v>301</v>
      </c>
      <c r="R367" s="15">
        <v>1</v>
      </c>
      <c r="S367" s="15">
        <v>1024</v>
      </c>
    </row>
    <row r="368" spans="4:19" ht="17.25">
      <c r="D368" s="4">
        <v>63005</v>
      </c>
      <c r="P368" s="8">
        <v>1904201</v>
      </c>
      <c r="Q368" s="15">
        <v>3</v>
      </c>
      <c r="R368" s="15">
        <v>1</v>
      </c>
      <c r="S368" s="15">
        <v>150</v>
      </c>
    </row>
    <row r="369" spans="4:19" ht="17.25">
      <c r="D369" s="4">
        <v>63006</v>
      </c>
      <c r="P369" s="8">
        <v>1810032</v>
      </c>
      <c r="Q369" s="15">
        <v>1</v>
      </c>
      <c r="R369" s="15">
        <v>1</v>
      </c>
      <c r="S369" s="15">
        <v>400</v>
      </c>
    </row>
    <row r="370" spans="4:19" ht="17.25">
      <c r="D370" s="4">
        <v>63007</v>
      </c>
      <c r="P370" s="8">
        <v>1810033</v>
      </c>
      <c r="Q370" s="15">
        <v>1</v>
      </c>
      <c r="R370" s="15">
        <v>1</v>
      </c>
      <c r="S370" s="15">
        <v>400</v>
      </c>
    </row>
    <row r="371" spans="4:19" ht="17.25">
      <c r="D371" s="4">
        <v>63008</v>
      </c>
      <c r="P371" s="8">
        <v>1810035</v>
      </c>
      <c r="Q371" s="15">
        <v>1</v>
      </c>
      <c r="R371" s="15">
        <v>1</v>
      </c>
      <c r="S371" s="15">
        <v>400</v>
      </c>
    </row>
    <row r="372" spans="4:19" ht="17.25">
      <c r="D372" s="4">
        <v>63009</v>
      </c>
      <c r="P372" s="8">
        <v>1810036</v>
      </c>
      <c r="Q372" s="15">
        <v>1</v>
      </c>
      <c r="R372" s="15">
        <v>1</v>
      </c>
      <c r="S372" s="15">
        <v>400</v>
      </c>
    </row>
    <row r="373" spans="4:19" ht="17.25">
      <c r="D373" s="4">
        <v>63010</v>
      </c>
      <c r="P373" s="8">
        <v>10002</v>
      </c>
      <c r="Q373" s="15">
        <v>1001</v>
      </c>
      <c r="R373" s="15">
        <v>1</v>
      </c>
      <c r="S373" s="15">
        <v>20</v>
      </c>
    </row>
    <row r="374" spans="4:19" ht="17.25">
      <c r="D374" s="4">
        <v>63011</v>
      </c>
      <c r="P374" s="8">
        <v>10003</v>
      </c>
      <c r="Q374" s="15">
        <v>401</v>
      </c>
      <c r="R374" s="15">
        <v>1</v>
      </c>
      <c r="S374" s="15">
        <v>10001</v>
      </c>
    </row>
    <row r="375" spans="4:19" ht="17.25">
      <c r="D375" s="4">
        <v>63012</v>
      </c>
      <c r="P375" s="8">
        <v>10004</v>
      </c>
      <c r="Q375" s="15">
        <v>3</v>
      </c>
      <c r="R375" s="15">
        <v>1</v>
      </c>
      <c r="S375" s="15">
        <v>50</v>
      </c>
    </row>
    <row r="376" spans="4:19" ht="17.25">
      <c r="D376" s="4">
        <v>63013</v>
      </c>
      <c r="P376" s="8">
        <v>10005</v>
      </c>
      <c r="Q376" s="15">
        <v>3</v>
      </c>
      <c r="R376" s="15">
        <v>1</v>
      </c>
      <c r="S376" s="15">
        <v>100</v>
      </c>
    </row>
    <row r="377" spans="4:19" ht="17.25">
      <c r="D377" s="4">
        <v>63501</v>
      </c>
      <c r="P377" s="8">
        <v>10006</v>
      </c>
      <c r="Q377" s="15">
        <v>401</v>
      </c>
      <c r="R377" s="15">
        <v>1</v>
      </c>
      <c r="S377" s="15">
        <v>10001</v>
      </c>
    </row>
    <row r="378" spans="4:19" ht="17.25">
      <c r="D378" s="4">
        <v>63502</v>
      </c>
      <c r="P378" s="8">
        <v>10007</v>
      </c>
      <c r="Q378" s="15">
        <v>401</v>
      </c>
      <c r="R378" s="15">
        <v>1</v>
      </c>
      <c r="S378" s="15">
        <v>10002</v>
      </c>
    </row>
    <row r="379" spans="4:19" ht="17.25">
      <c r="D379" s="4">
        <v>63503</v>
      </c>
      <c r="P379" s="8">
        <v>10008</v>
      </c>
      <c r="Q379" s="15">
        <v>38</v>
      </c>
      <c r="R379" s="15">
        <v>1</v>
      </c>
      <c r="S379" s="15">
        <v>100</v>
      </c>
    </row>
    <row r="380" spans="4:19" ht="17.25">
      <c r="D380" s="4">
        <v>63504</v>
      </c>
      <c r="P380" s="8">
        <v>10009</v>
      </c>
      <c r="Q380" s="15">
        <v>38</v>
      </c>
      <c r="R380" s="15">
        <v>1</v>
      </c>
      <c r="S380" s="15">
        <v>200</v>
      </c>
    </row>
    <row r="381" spans="4:19" ht="17.25">
      <c r="D381" s="4">
        <v>63505</v>
      </c>
      <c r="P381" s="8">
        <v>1371001</v>
      </c>
      <c r="Q381" s="15">
        <v>35</v>
      </c>
      <c r="R381" s="15">
        <v>1</v>
      </c>
      <c r="S381" s="15">
        <v>1000</v>
      </c>
    </row>
    <row r="382" spans="4:19" ht="17.25">
      <c r="D382" s="4">
        <v>63506</v>
      </c>
      <c r="P382" s="8">
        <v>1371002</v>
      </c>
      <c r="Q382" s="15">
        <v>35</v>
      </c>
      <c r="R382" s="15">
        <v>1</v>
      </c>
      <c r="S382" s="15">
        <v>7000</v>
      </c>
    </row>
    <row r="383" spans="4:19" ht="17.25">
      <c r="D383" s="4">
        <v>63507</v>
      </c>
      <c r="P383" s="8">
        <v>1371003</v>
      </c>
      <c r="Q383" s="15">
        <v>35</v>
      </c>
      <c r="R383" s="15">
        <v>1</v>
      </c>
      <c r="S383" s="15">
        <v>7000</v>
      </c>
    </row>
    <row r="384" spans="4:19" ht="17.25">
      <c r="D384" s="4">
        <v>63508</v>
      </c>
      <c r="P384" s="8">
        <v>1371004</v>
      </c>
      <c r="Q384" s="15">
        <v>35</v>
      </c>
      <c r="R384" s="15">
        <v>1</v>
      </c>
      <c r="S384" s="15">
        <v>1000</v>
      </c>
    </row>
    <row r="385" spans="4:19" ht="17.25">
      <c r="D385" s="4">
        <v>63509</v>
      </c>
      <c r="P385" s="8">
        <v>1371005</v>
      </c>
      <c r="Q385" s="15">
        <v>35</v>
      </c>
      <c r="R385" s="15">
        <v>1</v>
      </c>
      <c r="S385" s="15">
        <v>7000</v>
      </c>
    </row>
    <row r="386" spans="4:19" ht="17.25">
      <c r="D386" s="4">
        <v>63510</v>
      </c>
      <c r="P386" s="8">
        <v>1371006</v>
      </c>
      <c r="Q386" s="15">
        <v>35</v>
      </c>
      <c r="R386" s="15">
        <v>1</v>
      </c>
      <c r="S386" s="15">
        <v>1000</v>
      </c>
    </row>
    <row r="387" spans="4:19" ht="17.25">
      <c r="D387" s="4">
        <v>63511</v>
      </c>
      <c r="P387" s="8">
        <v>1371007</v>
      </c>
      <c r="Q387" s="15">
        <v>35</v>
      </c>
      <c r="R387" s="15">
        <v>1</v>
      </c>
      <c r="S387" s="15">
        <v>7000</v>
      </c>
    </row>
    <row r="388" spans="4:19" ht="17.25">
      <c r="D388" s="4">
        <v>63512</v>
      </c>
      <c r="P388" s="8">
        <v>1371008</v>
      </c>
      <c r="Q388" s="15">
        <v>35</v>
      </c>
      <c r="R388" s="15">
        <v>1</v>
      </c>
      <c r="S388" s="15">
        <v>7000</v>
      </c>
    </row>
    <row r="389" spans="4:19" ht="17.25">
      <c r="D389" s="4">
        <v>63513</v>
      </c>
      <c r="P389" s="8">
        <v>1371009</v>
      </c>
      <c r="Q389" s="15">
        <v>35</v>
      </c>
      <c r="R389" s="15">
        <v>1</v>
      </c>
      <c r="S389" s="15">
        <v>7000</v>
      </c>
    </row>
    <row r="390" spans="4:19" ht="17.25">
      <c r="D390" s="4">
        <v>64001</v>
      </c>
      <c r="P390" s="8">
        <v>1371010</v>
      </c>
      <c r="Q390" s="15">
        <v>35</v>
      </c>
      <c r="R390" s="15">
        <v>1</v>
      </c>
      <c r="S390" s="15">
        <v>7000</v>
      </c>
    </row>
    <row r="391" spans="4:19" ht="17.25">
      <c r="D391" s="4">
        <v>64002</v>
      </c>
      <c r="P391" s="8">
        <v>1371011</v>
      </c>
      <c r="Q391" s="15">
        <v>35</v>
      </c>
      <c r="R391" s="15">
        <v>1</v>
      </c>
      <c r="S391" s="15">
        <v>7000</v>
      </c>
    </row>
    <row r="392" spans="4:19" ht="17.25">
      <c r="D392" s="4">
        <v>64003</v>
      </c>
      <c r="P392" s="8">
        <v>1371012</v>
      </c>
      <c r="Q392" s="15">
        <v>35</v>
      </c>
      <c r="R392" s="15">
        <v>1</v>
      </c>
      <c r="S392" s="15">
        <v>7000</v>
      </c>
    </row>
    <row r="393" spans="4:19" ht="17.25">
      <c r="D393" s="4">
        <v>64004</v>
      </c>
      <c r="P393" s="8">
        <v>1371013</v>
      </c>
      <c r="Q393" s="15">
        <v>35</v>
      </c>
      <c r="R393" s="15">
        <v>1</v>
      </c>
      <c r="S393" s="15">
        <v>7000</v>
      </c>
    </row>
    <row r="394" spans="4:19" ht="17.25">
      <c r="D394" s="4">
        <v>64005</v>
      </c>
      <c r="P394" s="8">
        <v>1371014</v>
      </c>
      <c r="Q394" s="15">
        <v>35</v>
      </c>
      <c r="R394" s="15">
        <v>1</v>
      </c>
      <c r="S394" s="15">
        <v>1000</v>
      </c>
    </row>
    <row r="395" spans="4:19" ht="17.25">
      <c r="D395" s="4">
        <v>64006</v>
      </c>
      <c r="P395" s="8">
        <v>1371015</v>
      </c>
      <c r="Q395" s="15">
        <v>35</v>
      </c>
      <c r="R395" s="15">
        <v>1</v>
      </c>
      <c r="S395" s="15">
        <v>2000</v>
      </c>
    </row>
    <row r="396" spans="4:19" ht="17.25">
      <c r="D396" s="4">
        <v>64007</v>
      </c>
      <c r="P396" s="8">
        <v>1371016</v>
      </c>
      <c r="Q396" s="15">
        <v>35</v>
      </c>
      <c r="R396" s="15">
        <v>1</v>
      </c>
      <c r="S396" s="15">
        <v>1500</v>
      </c>
    </row>
    <row r="397" spans="4:19" ht="17.25">
      <c r="D397" s="4">
        <v>64008</v>
      </c>
      <c r="P397" s="8">
        <v>1371017</v>
      </c>
      <c r="Q397" s="15">
        <v>35</v>
      </c>
      <c r="R397" s="15">
        <v>1</v>
      </c>
      <c r="S397" s="15">
        <v>1000</v>
      </c>
    </row>
    <row r="398" spans="4:19" ht="17.25">
      <c r="D398" s="4">
        <v>64009</v>
      </c>
      <c r="P398" s="8">
        <v>1371018</v>
      </c>
      <c r="Q398" s="15">
        <v>35</v>
      </c>
      <c r="R398" s="15">
        <v>1</v>
      </c>
      <c r="S398" s="15">
        <v>7000</v>
      </c>
    </row>
    <row r="399" spans="4:19" ht="17.25">
      <c r="D399" s="4">
        <v>64010</v>
      </c>
      <c r="P399" s="8">
        <v>1371019</v>
      </c>
      <c r="Q399" s="15">
        <v>35</v>
      </c>
      <c r="R399" s="15">
        <v>1</v>
      </c>
      <c r="S399" s="15">
        <v>7000</v>
      </c>
    </row>
    <row r="400" spans="4:19" ht="17.25">
      <c r="D400" s="4">
        <v>64011</v>
      </c>
      <c r="P400" s="8">
        <v>1371020</v>
      </c>
      <c r="Q400" s="15">
        <v>35</v>
      </c>
      <c r="R400" s="15">
        <v>1</v>
      </c>
      <c r="S400" s="15">
        <v>1500</v>
      </c>
    </row>
    <row r="401" spans="4:19" ht="17.25">
      <c r="D401" s="4">
        <v>64012</v>
      </c>
      <c r="P401" s="8">
        <v>1371021</v>
      </c>
      <c r="Q401" s="15">
        <v>35</v>
      </c>
      <c r="R401" s="15">
        <v>1</v>
      </c>
      <c r="S401" s="15">
        <v>7000</v>
      </c>
    </row>
    <row r="402" spans="4:19" ht="17.25">
      <c r="D402" s="4">
        <v>64013</v>
      </c>
      <c r="P402" s="8">
        <v>1371022</v>
      </c>
      <c r="Q402" s="15">
        <v>35</v>
      </c>
      <c r="R402" s="15">
        <v>1</v>
      </c>
      <c r="S402" s="15">
        <v>1500</v>
      </c>
    </row>
    <row r="403" spans="4:19" ht="17.25">
      <c r="D403" s="4">
        <v>64501</v>
      </c>
      <c r="P403" s="8">
        <v>1371023</v>
      </c>
      <c r="Q403" s="15">
        <v>35</v>
      </c>
      <c r="R403" s="15">
        <v>1</v>
      </c>
      <c r="S403" s="15">
        <v>7000</v>
      </c>
    </row>
    <row r="404" spans="4:19" ht="17.25">
      <c r="D404" s="4">
        <v>64502</v>
      </c>
      <c r="P404" s="8">
        <v>1371024</v>
      </c>
      <c r="Q404" s="15">
        <v>35</v>
      </c>
      <c r="R404" s="15">
        <v>1</v>
      </c>
      <c r="S404" s="15">
        <v>7000</v>
      </c>
    </row>
    <row r="405" spans="4:19" ht="17.25">
      <c r="D405" s="4">
        <v>64503</v>
      </c>
      <c r="P405" s="8">
        <v>1371025</v>
      </c>
      <c r="Q405" s="15">
        <v>35</v>
      </c>
      <c r="R405" s="15">
        <v>1</v>
      </c>
      <c r="S405" s="15">
        <v>1000</v>
      </c>
    </row>
    <row r="406" spans="4:19" ht="17.25">
      <c r="D406" s="4">
        <v>64504</v>
      </c>
      <c r="P406" s="8">
        <v>1371026</v>
      </c>
      <c r="Q406" s="15">
        <v>35</v>
      </c>
      <c r="R406" s="15">
        <v>1</v>
      </c>
      <c r="S406" s="15">
        <v>7000</v>
      </c>
    </row>
    <row r="407" spans="4:19" ht="17.25">
      <c r="D407" s="4">
        <v>64505</v>
      </c>
      <c r="P407" s="8">
        <v>1371027</v>
      </c>
      <c r="Q407" s="15">
        <v>35</v>
      </c>
      <c r="R407" s="15">
        <v>1</v>
      </c>
      <c r="S407" s="15">
        <v>7000</v>
      </c>
    </row>
    <row r="408" spans="4:19" ht="17.25">
      <c r="D408" s="4">
        <v>64506</v>
      </c>
      <c r="P408" s="8">
        <v>1371028</v>
      </c>
      <c r="Q408" s="15">
        <v>35</v>
      </c>
      <c r="R408" s="15">
        <v>1</v>
      </c>
      <c r="S408" s="15">
        <v>1000</v>
      </c>
    </row>
    <row r="409" spans="4:19" ht="17.25">
      <c r="D409" s="4">
        <v>64507</v>
      </c>
      <c r="P409" s="8">
        <v>1371029</v>
      </c>
      <c r="Q409" s="15">
        <v>35</v>
      </c>
      <c r="R409" s="15">
        <v>1</v>
      </c>
      <c r="S409" s="15">
        <v>7000</v>
      </c>
    </row>
    <row r="410" spans="4:19" ht="17.25">
      <c r="D410" s="4">
        <v>64508</v>
      </c>
      <c r="P410" s="8">
        <v>1371030</v>
      </c>
      <c r="Q410" s="15">
        <v>35</v>
      </c>
      <c r="R410" s="15">
        <v>1</v>
      </c>
      <c r="S410" s="15">
        <v>1000</v>
      </c>
    </row>
    <row r="411" spans="4:19" ht="17.25">
      <c r="D411" s="4">
        <v>64509</v>
      </c>
      <c r="P411" s="8">
        <v>1371031</v>
      </c>
      <c r="Q411" s="15">
        <v>35</v>
      </c>
      <c r="R411" s="15">
        <v>1</v>
      </c>
      <c r="S411" s="15">
        <v>7000</v>
      </c>
    </row>
    <row r="412" spans="4:19" ht="17.25">
      <c r="D412" s="4">
        <v>64510</v>
      </c>
      <c r="P412" s="8">
        <v>1371032</v>
      </c>
      <c r="Q412" s="15">
        <v>35</v>
      </c>
      <c r="R412" s="15">
        <v>1</v>
      </c>
      <c r="S412" s="15">
        <v>7000</v>
      </c>
    </row>
    <row r="413" spans="4:19" ht="17.25">
      <c r="D413" s="4">
        <v>64511</v>
      </c>
      <c r="P413" s="8">
        <v>1371033</v>
      </c>
      <c r="Q413" s="15">
        <v>35</v>
      </c>
      <c r="R413" s="15">
        <v>1</v>
      </c>
      <c r="S413" s="15">
        <v>7000</v>
      </c>
    </row>
    <row r="414" spans="4:19" ht="17.25">
      <c r="D414" s="4">
        <v>64512</v>
      </c>
      <c r="P414" s="8">
        <v>1371034</v>
      </c>
      <c r="Q414" s="15">
        <v>35</v>
      </c>
      <c r="R414" s="15">
        <v>1</v>
      </c>
      <c r="S414" s="15">
        <v>7000</v>
      </c>
    </row>
    <row r="415" spans="4:19" ht="17.25">
      <c r="D415" s="4">
        <v>64513</v>
      </c>
      <c r="P415" s="8">
        <v>1371035</v>
      </c>
      <c r="Q415" s="15">
        <v>35</v>
      </c>
      <c r="R415" s="15">
        <v>1</v>
      </c>
      <c r="S415" s="15">
        <v>7000</v>
      </c>
    </row>
    <row r="416" spans="4:19" ht="17.25">
      <c r="D416" s="4">
        <v>65001</v>
      </c>
      <c r="P416" s="8">
        <v>1371036</v>
      </c>
      <c r="Q416" s="15">
        <v>35</v>
      </c>
      <c r="R416" s="15">
        <v>1</v>
      </c>
      <c r="S416" s="15">
        <v>7000</v>
      </c>
    </row>
    <row r="417" spans="4:19" ht="17.25">
      <c r="D417" s="4">
        <v>65002</v>
      </c>
      <c r="P417" s="8">
        <v>1371037</v>
      </c>
      <c r="Q417" s="15">
        <v>35</v>
      </c>
      <c r="R417" s="15">
        <v>1</v>
      </c>
      <c r="S417" s="15">
        <v>7000</v>
      </c>
    </row>
    <row r="418" spans="4:19" ht="17.25">
      <c r="D418" s="4">
        <v>65003</v>
      </c>
      <c r="P418" s="8">
        <v>1371038</v>
      </c>
      <c r="Q418" s="15">
        <v>35</v>
      </c>
      <c r="R418" s="15">
        <v>1</v>
      </c>
      <c r="S418" s="15">
        <v>1000</v>
      </c>
    </row>
    <row r="419" spans="4:19" ht="17.25">
      <c r="D419" s="4">
        <v>65004</v>
      </c>
      <c r="P419" s="8">
        <v>1371039</v>
      </c>
      <c r="Q419" s="15">
        <v>35</v>
      </c>
      <c r="R419" s="15">
        <v>1</v>
      </c>
      <c r="S419" s="15">
        <v>2000</v>
      </c>
    </row>
    <row r="420" spans="4:19" ht="17.25">
      <c r="D420" s="4">
        <v>65005</v>
      </c>
      <c r="P420" s="8">
        <v>1371040</v>
      </c>
      <c r="Q420" s="15">
        <v>35</v>
      </c>
      <c r="R420" s="15">
        <v>1</v>
      </c>
      <c r="S420" s="15">
        <v>1500</v>
      </c>
    </row>
    <row r="421" spans="4:19" ht="17.25">
      <c r="D421" s="4">
        <v>65006</v>
      </c>
      <c r="P421" s="8">
        <v>1371041</v>
      </c>
      <c r="Q421" s="15">
        <v>35</v>
      </c>
      <c r="R421" s="15">
        <v>1</v>
      </c>
      <c r="S421" s="15">
        <v>1000</v>
      </c>
    </row>
    <row r="422" spans="4:19" ht="17.25">
      <c r="D422" s="4">
        <v>65007</v>
      </c>
      <c r="P422" s="8">
        <v>1371042</v>
      </c>
      <c r="Q422" s="15">
        <v>35</v>
      </c>
      <c r="R422" s="15">
        <v>1</v>
      </c>
      <c r="S422" s="15">
        <v>7000</v>
      </c>
    </row>
    <row r="423" spans="4:19" ht="17.25">
      <c r="D423" s="4">
        <v>65008</v>
      </c>
      <c r="P423" s="8">
        <v>1371043</v>
      </c>
      <c r="Q423" s="15">
        <v>35</v>
      </c>
      <c r="R423" s="15">
        <v>1</v>
      </c>
      <c r="S423" s="15">
        <v>7000</v>
      </c>
    </row>
    <row r="424" spans="4:19" ht="17.25">
      <c r="D424" s="4">
        <v>65009</v>
      </c>
      <c r="P424" s="8">
        <v>1371044</v>
      </c>
      <c r="Q424" s="15">
        <v>35</v>
      </c>
      <c r="R424" s="15">
        <v>1</v>
      </c>
      <c r="S424" s="15">
        <v>1500</v>
      </c>
    </row>
    <row r="425" spans="4:19" ht="17.25">
      <c r="D425" s="4">
        <v>65010</v>
      </c>
      <c r="P425" s="8">
        <v>1371045</v>
      </c>
      <c r="Q425" s="15">
        <v>35</v>
      </c>
      <c r="R425" s="15">
        <v>1</v>
      </c>
      <c r="S425" s="15">
        <v>7000</v>
      </c>
    </row>
    <row r="426" spans="4:19" ht="17.25">
      <c r="D426" s="4">
        <v>65011</v>
      </c>
      <c r="P426" s="8">
        <v>1371046</v>
      </c>
      <c r="Q426" s="15">
        <v>35</v>
      </c>
      <c r="R426" s="15">
        <v>1</v>
      </c>
      <c r="S426" s="15">
        <v>1500</v>
      </c>
    </row>
    <row r="427" spans="4:19" ht="17.25">
      <c r="D427" s="4">
        <v>65012</v>
      </c>
      <c r="P427" s="8">
        <v>1371047</v>
      </c>
      <c r="Q427" s="15">
        <v>35</v>
      </c>
      <c r="R427" s="15">
        <v>1</v>
      </c>
      <c r="S427" s="15">
        <v>7000</v>
      </c>
    </row>
    <row r="428" spans="4:19" ht="17.25">
      <c r="D428" s="4">
        <v>65013</v>
      </c>
      <c r="P428" s="8">
        <v>1371048</v>
      </c>
      <c r="Q428" s="15">
        <v>35</v>
      </c>
      <c r="R428" s="15">
        <v>1</v>
      </c>
      <c r="S428" s="15">
        <v>7000</v>
      </c>
    </row>
    <row r="429" spans="4:19" ht="17.25">
      <c r="D429" s="4">
        <v>65501</v>
      </c>
      <c r="P429" s="8">
        <v>1371049</v>
      </c>
      <c r="Q429" s="15">
        <v>35</v>
      </c>
      <c r="R429" s="15">
        <v>1</v>
      </c>
      <c r="S429" s="15">
        <v>1000</v>
      </c>
    </row>
    <row r="430" spans="4:19" ht="17.25">
      <c r="D430" s="4">
        <v>65502</v>
      </c>
      <c r="P430" s="8">
        <v>1371050</v>
      </c>
      <c r="Q430" s="15">
        <v>35</v>
      </c>
      <c r="R430" s="15">
        <v>1</v>
      </c>
      <c r="S430" s="15">
        <v>7000</v>
      </c>
    </row>
    <row r="431" spans="4:19" ht="17.25">
      <c r="D431" s="4">
        <v>65503</v>
      </c>
      <c r="P431" s="8">
        <v>1371051</v>
      </c>
      <c r="Q431" s="15">
        <v>35</v>
      </c>
      <c r="R431" s="15">
        <v>1</v>
      </c>
      <c r="S431" s="15">
        <v>7000</v>
      </c>
    </row>
    <row r="432" spans="4:19" ht="17.25">
      <c r="D432" s="4">
        <v>65504</v>
      </c>
      <c r="P432" s="8">
        <v>1371052</v>
      </c>
      <c r="Q432" s="15">
        <v>35</v>
      </c>
      <c r="R432" s="15">
        <v>1</v>
      </c>
      <c r="S432" s="15">
        <v>1000</v>
      </c>
    </row>
    <row r="433" spans="4:19" ht="17.25">
      <c r="D433" s="4">
        <v>65505</v>
      </c>
      <c r="P433" s="8">
        <v>1371053</v>
      </c>
      <c r="Q433" s="15">
        <v>35</v>
      </c>
      <c r="R433" s="15">
        <v>1</v>
      </c>
      <c r="S433" s="15">
        <v>7000</v>
      </c>
    </row>
    <row r="434" spans="4:19" ht="17.25">
      <c r="D434" s="4">
        <v>65506</v>
      </c>
      <c r="P434" s="8">
        <v>1371054</v>
      </c>
      <c r="Q434" s="15">
        <v>35</v>
      </c>
      <c r="R434" s="15">
        <v>1</v>
      </c>
      <c r="S434" s="15">
        <v>1000</v>
      </c>
    </row>
    <row r="435" spans="4:19" ht="17.25">
      <c r="D435" s="4">
        <v>65507</v>
      </c>
      <c r="P435" s="8">
        <v>1371055</v>
      </c>
      <c r="Q435" s="15">
        <v>35</v>
      </c>
      <c r="R435" s="15">
        <v>1</v>
      </c>
      <c r="S435" s="15">
        <v>7000</v>
      </c>
    </row>
    <row r="436" spans="4:19" ht="17.25">
      <c r="D436" s="4">
        <v>65508</v>
      </c>
      <c r="P436" s="8">
        <v>1371056</v>
      </c>
      <c r="Q436" s="15">
        <v>35</v>
      </c>
      <c r="R436" s="15">
        <v>1</v>
      </c>
      <c r="S436" s="15">
        <v>7000</v>
      </c>
    </row>
    <row r="437" spans="4:19" ht="17.25">
      <c r="D437" s="4">
        <v>65509</v>
      </c>
      <c r="P437" s="8">
        <v>1371057</v>
      </c>
      <c r="Q437" s="15">
        <v>35</v>
      </c>
      <c r="R437" s="15">
        <v>1</v>
      </c>
      <c r="S437" s="15">
        <v>7000</v>
      </c>
    </row>
    <row r="438" spans="4:19" ht="17.25">
      <c r="D438" s="4">
        <v>65510</v>
      </c>
      <c r="P438" s="8">
        <v>1371058</v>
      </c>
      <c r="Q438" s="15">
        <v>35</v>
      </c>
      <c r="R438" s="15">
        <v>1</v>
      </c>
      <c r="S438" s="15">
        <v>7000</v>
      </c>
    </row>
    <row r="439" spans="4:19" ht="17.25">
      <c r="D439" s="4">
        <v>65511</v>
      </c>
      <c r="P439" s="8">
        <v>1371059</v>
      </c>
      <c r="Q439" s="15">
        <v>35</v>
      </c>
      <c r="R439" s="15">
        <v>1</v>
      </c>
      <c r="S439" s="15">
        <v>7000</v>
      </c>
    </row>
    <row r="440" spans="4:19" ht="17.25">
      <c r="D440" s="4">
        <v>65512</v>
      </c>
      <c r="P440" s="8">
        <v>1371060</v>
      </c>
      <c r="Q440" s="15">
        <v>35</v>
      </c>
      <c r="R440" s="15">
        <v>1</v>
      </c>
      <c r="S440" s="15">
        <v>7000</v>
      </c>
    </row>
    <row r="441" spans="4:19" ht="17.25">
      <c r="D441" s="4">
        <v>65513</v>
      </c>
      <c r="P441" s="8">
        <v>1371061</v>
      </c>
      <c r="Q441" s="15">
        <v>35</v>
      </c>
      <c r="R441" s="15">
        <v>1</v>
      </c>
      <c r="S441" s="15">
        <v>7000</v>
      </c>
    </row>
    <row r="442" spans="4:19" ht="17.25">
      <c r="D442" s="4">
        <v>66001</v>
      </c>
      <c r="P442" s="8">
        <v>1371062</v>
      </c>
      <c r="Q442" s="15">
        <v>35</v>
      </c>
      <c r="R442" s="15">
        <v>1</v>
      </c>
      <c r="S442" s="15">
        <v>1000</v>
      </c>
    </row>
    <row r="443" spans="4:19" ht="17.25">
      <c r="D443" s="4">
        <v>66002</v>
      </c>
      <c r="P443" s="8">
        <v>1371063</v>
      </c>
      <c r="Q443" s="15">
        <v>35</v>
      </c>
      <c r="R443" s="15">
        <v>1</v>
      </c>
      <c r="S443" s="15">
        <v>2000</v>
      </c>
    </row>
    <row r="444" spans="4:19" ht="17.25">
      <c r="D444" s="4">
        <v>66003</v>
      </c>
      <c r="P444" s="8">
        <v>1371064</v>
      </c>
      <c r="Q444" s="15">
        <v>35</v>
      </c>
      <c r="R444" s="15">
        <v>1</v>
      </c>
      <c r="S444" s="15">
        <v>1500</v>
      </c>
    </row>
    <row r="445" spans="4:19" ht="17.25">
      <c r="D445" s="4">
        <v>66004</v>
      </c>
      <c r="P445" s="8">
        <v>1371065</v>
      </c>
      <c r="Q445" s="15">
        <v>35</v>
      </c>
      <c r="R445" s="15">
        <v>1</v>
      </c>
      <c r="S445" s="15">
        <v>1000</v>
      </c>
    </row>
    <row r="446" spans="4:19" ht="17.25">
      <c r="D446" s="4">
        <v>66005</v>
      </c>
      <c r="P446" s="8">
        <v>1371066</v>
      </c>
      <c r="Q446" s="15">
        <v>35</v>
      </c>
      <c r="R446" s="15">
        <v>1</v>
      </c>
      <c r="S446" s="15">
        <v>7000</v>
      </c>
    </row>
    <row r="447" spans="4:19" ht="17.25">
      <c r="D447" s="4">
        <v>66006</v>
      </c>
      <c r="P447" s="8">
        <v>1371067</v>
      </c>
      <c r="Q447" s="15">
        <v>35</v>
      </c>
      <c r="R447" s="15">
        <v>1</v>
      </c>
      <c r="S447" s="15">
        <v>7000</v>
      </c>
    </row>
    <row r="448" spans="4:19" ht="17.25">
      <c r="D448" s="4">
        <v>66007</v>
      </c>
      <c r="P448" s="8">
        <v>1371068</v>
      </c>
      <c r="Q448" s="15">
        <v>35</v>
      </c>
      <c r="R448" s="15">
        <v>1</v>
      </c>
      <c r="S448" s="15">
        <v>1500</v>
      </c>
    </row>
    <row r="449" spans="4:19" ht="17.25">
      <c r="D449" s="4">
        <v>66008</v>
      </c>
      <c r="P449" s="8">
        <v>1371069</v>
      </c>
      <c r="Q449" s="15">
        <v>35</v>
      </c>
      <c r="R449" s="15">
        <v>1</v>
      </c>
      <c r="S449" s="15">
        <v>7000</v>
      </c>
    </row>
    <row r="450" spans="4:19" ht="17.25">
      <c r="D450" s="4">
        <v>66009</v>
      </c>
      <c r="P450" s="8">
        <v>1371070</v>
      </c>
      <c r="Q450" s="15">
        <v>35</v>
      </c>
      <c r="R450" s="15">
        <v>1</v>
      </c>
      <c r="S450" s="15">
        <v>1500</v>
      </c>
    </row>
    <row r="451" spans="4:19" ht="17.25">
      <c r="D451" s="4">
        <v>66010</v>
      </c>
      <c r="P451" s="8">
        <v>1371071</v>
      </c>
      <c r="Q451" s="15">
        <v>35</v>
      </c>
      <c r="R451" s="15">
        <v>1</v>
      </c>
      <c r="S451" s="15">
        <v>7000</v>
      </c>
    </row>
    <row r="452" spans="4:19" ht="17.25">
      <c r="D452" s="4">
        <v>66011</v>
      </c>
      <c r="P452" s="8">
        <v>1371072</v>
      </c>
      <c r="Q452" s="15">
        <v>35</v>
      </c>
      <c r="R452" s="15">
        <v>1</v>
      </c>
      <c r="S452" s="15">
        <v>7000</v>
      </c>
    </row>
    <row r="453" spans="4:19" ht="17.25">
      <c r="D453" s="4">
        <v>66012</v>
      </c>
      <c r="P453" s="8">
        <v>1371073</v>
      </c>
      <c r="Q453" s="15">
        <v>35</v>
      </c>
      <c r="R453" s="15">
        <v>1</v>
      </c>
      <c r="S453" s="15">
        <v>1000</v>
      </c>
    </row>
    <row r="454" spans="4:19" ht="17.25">
      <c r="D454" s="4">
        <v>66013</v>
      </c>
      <c r="P454" s="8">
        <v>1371074</v>
      </c>
      <c r="Q454" s="15">
        <v>35</v>
      </c>
      <c r="R454" s="15">
        <v>1</v>
      </c>
      <c r="S454" s="15">
        <v>7000</v>
      </c>
    </row>
    <row r="455" spans="4:19" ht="17.25">
      <c r="D455" s="4">
        <v>66501</v>
      </c>
      <c r="P455" s="8">
        <v>1371075</v>
      </c>
      <c r="Q455" s="15">
        <v>35</v>
      </c>
      <c r="R455" s="15">
        <v>1</v>
      </c>
      <c r="S455" s="15">
        <v>7000</v>
      </c>
    </row>
    <row r="456" spans="4:19" ht="17.25">
      <c r="D456" s="4">
        <v>66502</v>
      </c>
      <c r="P456" s="8">
        <v>1371076</v>
      </c>
      <c r="Q456" s="15">
        <v>35</v>
      </c>
      <c r="R456" s="15">
        <v>1</v>
      </c>
      <c r="S456" s="15">
        <v>1000</v>
      </c>
    </row>
    <row r="457" spans="4:19" ht="17.25">
      <c r="D457" s="4">
        <v>66503</v>
      </c>
      <c r="P457" s="8">
        <v>1371077</v>
      </c>
      <c r="Q457" s="15">
        <v>35</v>
      </c>
      <c r="R457" s="15">
        <v>1</v>
      </c>
      <c r="S457" s="15">
        <v>7000</v>
      </c>
    </row>
    <row r="458" spans="4:19" ht="17.25">
      <c r="D458" s="4">
        <v>66504</v>
      </c>
      <c r="P458" s="8">
        <v>1371078</v>
      </c>
      <c r="Q458" s="15">
        <v>35</v>
      </c>
      <c r="R458" s="15">
        <v>1</v>
      </c>
      <c r="S458" s="15">
        <v>1000</v>
      </c>
    </row>
    <row r="459" spans="4:19" ht="17.25">
      <c r="D459" s="4">
        <v>66505</v>
      </c>
      <c r="P459" s="8">
        <v>1371079</v>
      </c>
      <c r="Q459" s="15">
        <v>35</v>
      </c>
      <c r="R459" s="15">
        <v>1</v>
      </c>
      <c r="S459" s="15">
        <v>7000</v>
      </c>
    </row>
    <row r="460" spans="4:19" ht="17.25">
      <c r="D460" s="4">
        <v>66506</v>
      </c>
      <c r="P460" s="8">
        <v>1371080</v>
      </c>
      <c r="Q460" s="15">
        <v>35</v>
      </c>
      <c r="R460" s="15">
        <v>1</v>
      </c>
      <c r="S460" s="15">
        <v>7000</v>
      </c>
    </row>
    <row r="461" spans="4:19" ht="17.25">
      <c r="D461" s="4">
        <v>66507</v>
      </c>
      <c r="P461" s="8">
        <v>1371081</v>
      </c>
      <c r="Q461" s="15">
        <v>35</v>
      </c>
      <c r="R461" s="15">
        <v>1</v>
      </c>
      <c r="S461" s="15">
        <v>7000</v>
      </c>
    </row>
    <row r="462" spans="4:19" ht="17.25">
      <c r="D462" s="4">
        <v>66508</v>
      </c>
      <c r="P462" s="8">
        <v>1371082</v>
      </c>
      <c r="Q462" s="15">
        <v>35</v>
      </c>
      <c r="R462" s="15">
        <v>1</v>
      </c>
      <c r="S462" s="15">
        <v>7000</v>
      </c>
    </row>
    <row r="463" spans="4:19" ht="17.25">
      <c r="D463" s="4">
        <v>66509</v>
      </c>
      <c r="P463" s="8">
        <v>1371083</v>
      </c>
      <c r="Q463" s="15">
        <v>35</v>
      </c>
      <c r="R463" s="15">
        <v>1</v>
      </c>
      <c r="S463" s="15">
        <v>7000</v>
      </c>
    </row>
    <row r="464" spans="4:19" ht="17.25">
      <c r="D464" s="4">
        <v>66510</v>
      </c>
      <c r="P464" s="8">
        <v>1371084</v>
      </c>
      <c r="Q464" s="15">
        <v>35</v>
      </c>
      <c r="R464" s="15">
        <v>1</v>
      </c>
      <c r="S464" s="15">
        <v>7000</v>
      </c>
    </row>
    <row r="465" spans="4:19" ht="17.25">
      <c r="D465" s="4">
        <v>66511</v>
      </c>
      <c r="P465" s="8">
        <v>1371085</v>
      </c>
      <c r="Q465" s="15">
        <v>35</v>
      </c>
      <c r="R465" s="15">
        <v>1</v>
      </c>
      <c r="S465" s="15">
        <v>7000</v>
      </c>
    </row>
    <row r="466" spans="4:19" ht="17.25">
      <c r="D466" s="4">
        <v>66512</v>
      </c>
      <c r="P466" s="8">
        <v>1371086</v>
      </c>
      <c r="Q466" s="15">
        <v>35</v>
      </c>
      <c r="R466" s="15">
        <v>1</v>
      </c>
      <c r="S466" s="15">
        <v>1000</v>
      </c>
    </row>
    <row r="467" spans="4:19" ht="17.25">
      <c r="D467" s="4">
        <v>66513</v>
      </c>
      <c r="P467" s="8">
        <v>1371087</v>
      </c>
      <c r="Q467" s="15">
        <v>35</v>
      </c>
      <c r="R467" s="15">
        <v>1</v>
      </c>
      <c r="S467" s="15">
        <v>2000</v>
      </c>
    </row>
    <row r="468" spans="4:19" ht="17.25">
      <c r="D468" s="4">
        <v>67001</v>
      </c>
      <c r="P468" s="8">
        <v>1371088</v>
      </c>
      <c r="Q468" s="15">
        <v>35</v>
      </c>
      <c r="R468" s="15">
        <v>1</v>
      </c>
      <c r="S468" s="15">
        <v>1500</v>
      </c>
    </row>
    <row r="469" spans="4:19" ht="17.25">
      <c r="D469" s="4">
        <v>67002</v>
      </c>
      <c r="P469" s="8">
        <v>1371089</v>
      </c>
      <c r="Q469" s="15">
        <v>35</v>
      </c>
      <c r="R469" s="15">
        <v>1</v>
      </c>
      <c r="S469" s="15">
        <v>1000</v>
      </c>
    </row>
    <row r="470" spans="4:19" ht="17.25">
      <c r="D470" s="4">
        <v>67003</v>
      </c>
      <c r="P470" s="8">
        <v>1371090</v>
      </c>
      <c r="Q470" s="15">
        <v>35</v>
      </c>
      <c r="R470" s="15">
        <v>1</v>
      </c>
      <c r="S470" s="15">
        <v>7000</v>
      </c>
    </row>
    <row r="471" spans="4:19" ht="17.25">
      <c r="D471" s="4">
        <v>67004</v>
      </c>
      <c r="P471" s="8">
        <v>1371091</v>
      </c>
      <c r="Q471" s="15">
        <v>35</v>
      </c>
      <c r="R471" s="15">
        <v>1</v>
      </c>
      <c r="S471" s="15">
        <v>7000</v>
      </c>
    </row>
    <row r="472" spans="4:19" ht="17.25">
      <c r="D472" s="4">
        <v>67005</v>
      </c>
      <c r="P472" s="8">
        <v>1371092</v>
      </c>
      <c r="Q472" s="15">
        <v>35</v>
      </c>
      <c r="R472" s="15">
        <v>1</v>
      </c>
      <c r="S472" s="15">
        <v>1500</v>
      </c>
    </row>
    <row r="473" spans="4:19" ht="17.25">
      <c r="D473" s="4">
        <v>67006</v>
      </c>
      <c r="P473" s="8">
        <v>1371093</v>
      </c>
      <c r="Q473" s="15">
        <v>35</v>
      </c>
      <c r="R473" s="15">
        <v>1</v>
      </c>
      <c r="S473" s="15">
        <v>7000</v>
      </c>
    </row>
    <row r="474" spans="4:19" ht="17.25">
      <c r="D474" s="4">
        <v>67007</v>
      </c>
      <c r="P474" s="8">
        <v>1371094</v>
      </c>
      <c r="Q474" s="15">
        <v>35</v>
      </c>
      <c r="R474" s="15">
        <v>1</v>
      </c>
      <c r="S474" s="15">
        <v>1500</v>
      </c>
    </row>
    <row r="475" spans="4:19" ht="17.25">
      <c r="D475" s="4">
        <v>67008</v>
      </c>
      <c r="P475" s="8">
        <v>1371095</v>
      </c>
      <c r="Q475" s="15">
        <v>35</v>
      </c>
      <c r="R475" s="15">
        <v>1</v>
      </c>
      <c r="S475" s="15">
        <v>7000</v>
      </c>
    </row>
    <row r="476" spans="4:19" ht="17.25">
      <c r="D476" s="4">
        <v>67009</v>
      </c>
      <c r="P476" s="8">
        <v>1371096</v>
      </c>
      <c r="Q476" s="15">
        <v>35</v>
      </c>
      <c r="R476" s="15">
        <v>1</v>
      </c>
      <c r="S476" s="15">
        <v>7000</v>
      </c>
    </row>
    <row r="477" spans="4:19" ht="17.25">
      <c r="D477" s="4">
        <v>67010</v>
      </c>
      <c r="P477" s="8">
        <v>1371097</v>
      </c>
      <c r="Q477" s="15">
        <v>35</v>
      </c>
      <c r="R477" s="15">
        <v>1</v>
      </c>
      <c r="S477" s="15">
        <v>1000</v>
      </c>
    </row>
    <row r="478" spans="4:19" ht="17.25">
      <c r="D478" s="4">
        <v>67011</v>
      </c>
      <c r="P478" s="8">
        <v>1371098</v>
      </c>
      <c r="Q478" s="15">
        <v>35</v>
      </c>
      <c r="R478" s="15">
        <v>1</v>
      </c>
      <c r="S478" s="15">
        <v>7000</v>
      </c>
    </row>
    <row r="479" spans="4:19" ht="17.25">
      <c r="D479" s="4">
        <v>67012</v>
      </c>
      <c r="P479" s="8">
        <v>1371099</v>
      </c>
      <c r="Q479" s="15">
        <v>35</v>
      </c>
      <c r="R479" s="15">
        <v>1</v>
      </c>
      <c r="S479" s="15">
        <v>7000</v>
      </c>
    </row>
    <row r="480" spans="4:19" ht="17.25">
      <c r="D480" s="4">
        <v>67013</v>
      </c>
      <c r="P480" s="8">
        <v>1371100</v>
      </c>
      <c r="Q480" s="15">
        <v>35</v>
      </c>
      <c r="R480" s="15">
        <v>1</v>
      </c>
      <c r="S480" s="15">
        <v>1000</v>
      </c>
    </row>
    <row r="481" spans="4:19" ht="17.25">
      <c r="D481" s="4">
        <v>67501</v>
      </c>
      <c r="P481" s="8">
        <v>1371101</v>
      </c>
      <c r="Q481" s="15">
        <v>35</v>
      </c>
      <c r="R481" s="15">
        <v>1</v>
      </c>
      <c r="S481" s="15">
        <v>7000</v>
      </c>
    </row>
    <row r="482" spans="4:19" ht="17.25">
      <c r="D482" s="4">
        <v>67502</v>
      </c>
      <c r="P482" s="8">
        <v>1371102</v>
      </c>
      <c r="Q482" s="15">
        <v>35</v>
      </c>
      <c r="R482" s="15">
        <v>1</v>
      </c>
      <c r="S482" s="15">
        <v>1000</v>
      </c>
    </row>
    <row r="483" spans="4:19" ht="17.25">
      <c r="D483" s="4">
        <v>67503</v>
      </c>
      <c r="P483" s="8">
        <v>1371103</v>
      </c>
      <c r="Q483" s="15">
        <v>35</v>
      </c>
      <c r="R483" s="15">
        <v>1</v>
      </c>
      <c r="S483" s="15">
        <v>7000</v>
      </c>
    </row>
    <row r="484" spans="4:19" ht="17.25">
      <c r="D484" s="4">
        <v>67504</v>
      </c>
      <c r="P484" s="8">
        <v>1371104</v>
      </c>
      <c r="Q484" s="15">
        <v>35</v>
      </c>
      <c r="R484" s="15">
        <v>1</v>
      </c>
      <c r="S484" s="15">
        <v>7000</v>
      </c>
    </row>
    <row r="485" spans="4:19" ht="17.25">
      <c r="D485" s="4">
        <v>67505</v>
      </c>
      <c r="P485" s="8">
        <v>1371105</v>
      </c>
      <c r="Q485" s="15">
        <v>35</v>
      </c>
      <c r="R485" s="15">
        <v>1</v>
      </c>
      <c r="S485" s="15">
        <v>7000</v>
      </c>
    </row>
    <row r="486" spans="4:19" ht="17.25">
      <c r="D486" s="4">
        <v>67506</v>
      </c>
      <c r="P486" s="8">
        <v>1371106</v>
      </c>
      <c r="Q486" s="15">
        <v>35</v>
      </c>
      <c r="R486" s="15">
        <v>1</v>
      </c>
      <c r="S486" s="15">
        <v>7000</v>
      </c>
    </row>
    <row r="487" spans="4:19" ht="17.25">
      <c r="D487" s="4">
        <v>67507</v>
      </c>
      <c r="P487" s="8">
        <v>1371107</v>
      </c>
      <c r="Q487" s="15">
        <v>35</v>
      </c>
      <c r="R487" s="15">
        <v>1</v>
      </c>
      <c r="S487" s="15">
        <v>7000</v>
      </c>
    </row>
    <row r="488" spans="4:19" ht="17.25">
      <c r="D488" s="4">
        <v>67508</v>
      </c>
      <c r="P488" s="8">
        <v>1371108</v>
      </c>
      <c r="Q488" s="15">
        <v>35</v>
      </c>
      <c r="R488" s="15">
        <v>1</v>
      </c>
      <c r="S488" s="15">
        <v>7000</v>
      </c>
    </row>
    <row r="489" spans="4:19" ht="17.25">
      <c r="D489" s="4">
        <v>67509</v>
      </c>
      <c r="P489" s="8">
        <v>1371109</v>
      </c>
      <c r="Q489" s="15">
        <v>35</v>
      </c>
      <c r="R489" s="15">
        <v>1</v>
      </c>
      <c r="S489" s="15">
        <v>7000</v>
      </c>
    </row>
    <row r="490" spans="4:19" ht="17.25">
      <c r="D490" s="4">
        <v>67510</v>
      </c>
      <c r="P490" s="8">
        <v>1371110</v>
      </c>
      <c r="Q490" s="15">
        <v>35</v>
      </c>
      <c r="R490" s="15">
        <v>1</v>
      </c>
      <c r="S490" s="15">
        <v>1000</v>
      </c>
    </row>
    <row r="491" spans="4:19" ht="17.25">
      <c r="D491" s="4">
        <v>67511</v>
      </c>
      <c r="P491" s="8">
        <v>1371111</v>
      </c>
      <c r="Q491" s="15">
        <v>35</v>
      </c>
      <c r="R491" s="15">
        <v>1</v>
      </c>
      <c r="S491" s="15">
        <v>2000</v>
      </c>
    </row>
    <row r="492" spans="4:19" ht="17.25">
      <c r="D492" s="4">
        <v>67512</v>
      </c>
      <c r="P492" s="8">
        <v>1371112</v>
      </c>
      <c r="Q492" s="15">
        <v>35</v>
      </c>
      <c r="R492" s="15">
        <v>1</v>
      </c>
      <c r="S492" s="15">
        <v>1500</v>
      </c>
    </row>
    <row r="493" spans="4:19" ht="17.25">
      <c r="D493" s="4">
        <v>67513</v>
      </c>
      <c r="P493" s="8">
        <v>1371113</v>
      </c>
      <c r="Q493" s="15">
        <v>35</v>
      </c>
      <c r="R493" s="15">
        <v>1</v>
      </c>
      <c r="S493" s="15">
        <v>1000</v>
      </c>
    </row>
    <row r="494" spans="4:19" ht="17.25">
      <c r="D494" s="4">
        <v>68001</v>
      </c>
      <c r="P494" s="8">
        <v>1371114</v>
      </c>
      <c r="Q494" s="15">
        <v>35</v>
      </c>
      <c r="R494" s="15">
        <v>1</v>
      </c>
      <c r="S494" s="15">
        <v>7000</v>
      </c>
    </row>
    <row r="495" spans="4:19" ht="17.25">
      <c r="D495" s="4">
        <v>68002</v>
      </c>
      <c r="P495" s="8">
        <v>1371115</v>
      </c>
      <c r="Q495" s="15">
        <v>35</v>
      </c>
      <c r="R495" s="15">
        <v>1</v>
      </c>
      <c r="S495" s="15">
        <v>7000</v>
      </c>
    </row>
    <row r="496" spans="4:19" ht="17.25">
      <c r="D496" s="4">
        <v>68003</v>
      </c>
      <c r="P496" s="8">
        <v>1371116</v>
      </c>
      <c r="Q496" s="15">
        <v>35</v>
      </c>
      <c r="R496" s="15">
        <v>1</v>
      </c>
      <c r="S496" s="15">
        <v>1500</v>
      </c>
    </row>
    <row r="497" spans="4:19" ht="17.25">
      <c r="D497" s="4">
        <v>68004</v>
      </c>
      <c r="P497" s="8">
        <v>1371117</v>
      </c>
      <c r="Q497" s="15">
        <v>35</v>
      </c>
      <c r="R497" s="15">
        <v>1</v>
      </c>
      <c r="S497" s="15">
        <v>7000</v>
      </c>
    </row>
    <row r="498" spans="4:19" ht="17.25">
      <c r="D498" s="4">
        <v>68005</v>
      </c>
      <c r="P498" s="8">
        <v>1371118</v>
      </c>
      <c r="Q498" s="15">
        <v>35</v>
      </c>
      <c r="R498" s="15">
        <v>1</v>
      </c>
      <c r="S498" s="15">
        <v>1500</v>
      </c>
    </row>
    <row r="499" spans="4:19" ht="17.25">
      <c r="D499" s="4">
        <v>68006</v>
      </c>
      <c r="P499" s="8">
        <v>1371119</v>
      </c>
      <c r="Q499" s="15">
        <v>35</v>
      </c>
      <c r="R499" s="15">
        <v>1</v>
      </c>
      <c r="S499" s="15">
        <v>7000</v>
      </c>
    </row>
    <row r="500" spans="4:19" ht="17.25">
      <c r="D500" s="4">
        <v>68007</v>
      </c>
      <c r="P500" s="8">
        <v>1371120</v>
      </c>
      <c r="Q500" s="15">
        <v>35</v>
      </c>
      <c r="R500" s="15">
        <v>1</v>
      </c>
      <c r="S500" s="15">
        <v>7000</v>
      </c>
    </row>
    <row r="501" spans="4:19" ht="17.25">
      <c r="D501" s="4">
        <v>68008</v>
      </c>
      <c r="P501" s="8">
        <v>1371121</v>
      </c>
      <c r="Q501" s="15">
        <v>35</v>
      </c>
      <c r="R501" s="15">
        <v>1</v>
      </c>
      <c r="S501" s="15">
        <v>1000</v>
      </c>
    </row>
    <row r="502" spans="4:19" ht="17.25">
      <c r="D502" s="4">
        <v>68009</v>
      </c>
      <c r="P502" s="8">
        <v>1371122</v>
      </c>
      <c r="Q502" s="15">
        <v>35</v>
      </c>
      <c r="R502" s="15">
        <v>1</v>
      </c>
      <c r="S502" s="15">
        <v>7000</v>
      </c>
    </row>
    <row r="503" spans="4:19" ht="17.25">
      <c r="D503" s="4">
        <v>68010</v>
      </c>
      <c r="P503" s="8">
        <v>1371123</v>
      </c>
      <c r="Q503" s="15">
        <v>35</v>
      </c>
      <c r="R503" s="15">
        <v>1</v>
      </c>
      <c r="S503" s="15">
        <v>7000</v>
      </c>
    </row>
    <row r="504" spans="4:19" ht="17.25">
      <c r="D504" s="4">
        <v>68011</v>
      </c>
      <c r="P504" s="8">
        <v>1371124</v>
      </c>
      <c r="Q504" s="15">
        <v>35</v>
      </c>
      <c r="R504" s="15">
        <v>1</v>
      </c>
      <c r="S504" s="15">
        <v>1000</v>
      </c>
    </row>
    <row r="505" spans="4:19" ht="17.25">
      <c r="D505" s="4">
        <v>68012</v>
      </c>
      <c r="P505" s="8">
        <v>1371125</v>
      </c>
      <c r="Q505" s="15">
        <v>35</v>
      </c>
      <c r="R505" s="15">
        <v>1</v>
      </c>
      <c r="S505" s="15">
        <v>7000</v>
      </c>
    </row>
    <row r="506" spans="4:19" ht="17.25">
      <c r="D506" s="4">
        <v>68013</v>
      </c>
      <c r="P506" s="8">
        <v>1371126</v>
      </c>
      <c r="Q506" s="15">
        <v>35</v>
      </c>
      <c r="R506" s="15">
        <v>1</v>
      </c>
      <c r="S506" s="15">
        <v>1000</v>
      </c>
    </row>
    <row r="507" spans="4:19" ht="17.25">
      <c r="D507" s="4">
        <v>68501</v>
      </c>
      <c r="P507" s="8">
        <v>1371127</v>
      </c>
      <c r="Q507" s="15">
        <v>35</v>
      </c>
      <c r="R507" s="15">
        <v>1</v>
      </c>
      <c r="S507" s="15">
        <v>7000</v>
      </c>
    </row>
    <row r="508" spans="4:19" ht="17.25">
      <c r="D508" s="4">
        <v>68502</v>
      </c>
      <c r="P508" s="8">
        <v>1371128</v>
      </c>
      <c r="Q508" s="15">
        <v>35</v>
      </c>
      <c r="R508" s="15">
        <v>1</v>
      </c>
      <c r="S508" s="15">
        <v>7000</v>
      </c>
    </row>
    <row r="509" spans="4:19" ht="17.25">
      <c r="D509" s="4">
        <v>68503</v>
      </c>
      <c r="P509" s="8">
        <v>1371129</v>
      </c>
      <c r="Q509" s="15">
        <v>35</v>
      </c>
      <c r="R509" s="15">
        <v>1</v>
      </c>
      <c r="S509" s="15">
        <v>7000</v>
      </c>
    </row>
    <row r="510" spans="4:19" ht="17.25">
      <c r="D510" s="4">
        <v>68504</v>
      </c>
      <c r="P510" s="8">
        <v>1371130</v>
      </c>
      <c r="Q510" s="15">
        <v>35</v>
      </c>
      <c r="R510" s="15">
        <v>1</v>
      </c>
      <c r="S510" s="15">
        <v>7000</v>
      </c>
    </row>
    <row r="511" spans="4:19" ht="17.25">
      <c r="D511" s="4">
        <v>68505</v>
      </c>
      <c r="P511" s="8">
        <v>1371131</v>
      </c>
      <c r="Q511" s="15">
        <v>35</v>
      </c>
      <c r="R511" s="15">
        <v>1</v>
      </c>
      <c r="S511" s="15">
        <v>7000</v>
      </c>
    </row>
    <row r="512" spans="4:19" ht="17.25">
      <c r="D512" s="4">
        <v>68506</v>
      </c>
      <c r="P512" s="8">
        <v>1371132</v>
      </c>
      <c r="Q512" s="15">
        <v>35</v>
      </c>
      <c r="R512" s="15">
        <v>1</v>
      </c>
      <c r="S512" s="15">
        <v>7000</v>
      </c>
    </row>
    <row r="513" spans="4:19" ht="17.25">
      <c r="D513" s="4">
        <v>68507</v>
      </c>
      <c r="P513" s="8">
        <v>1371133</v>
      </c>
      <c r="Q513" s="15">
        <v>35</v>
      </c>
      <c r="R513" s="15">
        <v>1</v>
      </c>
      <c r="S513" s="15">
        <v>7000</v>
      </c>
    </row>
    <row r="514" spans="4:19" ht="17.25">
      <c r="D514" s="4">
        <v>68508</v>
      </c>
      <c r="P514" s="8">
        <v>1371134</v>
      </c>
      <c r="Q514" s="15">
        <v>35</v>
      </c>
      <c r="R514" s="15">
        <v>1</v>
      </c>
      <c r="S514" s="15">
        <v>1000</v>
      </c>
    </row>
    <row r="515" spans="4:19" ht="17.25">
      <c r="D515" s="4">
        <v>68509</v>
      </c>
      <c r="P515" s="8">
        <v>1371135</v>
      </c>
      <c r="Q515" s="15">
        <v>35</v>
      </c>
      <c r="R515" s="15">
        <v>1</v>
      </c>
      <c r="S515" s="15">
        <v>2000</v>
      </c>
    </row>
    <row r="516" spans="4:19" ht="17.25">
      <c r="D516" s="4">
        <v>68510</v>
      </c>
      <c r="P516" s="8">
        <v>1371136</v>
      </c>
      <c r="Q516" s="15">
        <v>35</v>
      </c>
      <c r="R516" s="15">
        <v>1</v>
      </c>
      <c r="S516" s="15">
        <v>1500</v>
      </c>
    </row>
    <row r="517" spans="4:19" ht="17.25">
      <c r="D517" s="4">
        <v>68511</v>
      </c>
      <c r="P517" s="8">
        <v>1371137</v>
      </c>
      <c r="Q517" s="15">
        <v>35</v>
      </c>
      <c r="R517" s="15">
        <v>1</v>
      </c>
      <c r="S517" s="15">
        <v>1000</v>
      </c>
    </row>
    <row r="518" spans="4:19" ht="17.25">
      <c r="D518" s="4">
        <v>68512</v>
      </c>
      <c r="P518" s="8">
        <v>1371138</v>
      </c>
      <c r="Q518" s="15">
        <v>35</v>
      </c>
      <c r="R518" s="15">
        <v>1</v>
      </c>
      <c r="S518" s="15">
        <v>7000</v>
      </c>
    </row>
    <row r="519" spans="4:19" ht="17.25">
      <c r="D519" s="4">
        <v>68513</v>
      </c>
      <c r="P519" s="8">
        <v>1371139</v>
      </c>
      <c r="Q519" s="15">
        <v>35</v>
      </c>
      <c r="R519" s="15">
        <v>1</v>
      </c>
      <c r="S519" s="15">
        <v>7000</v>
      </c>
    </row>
    <row r="520" spans="4:19" ht="17.25">
      <c r="D520" s="4">
        <v>69001</v>
      </c>
      <c r="P520" s="8">
        <v>1371140</v>
      </c>
      <c r="Q520" s="15">
        <v>35</v>
      </c>
      <c r="R520" s="15">
        <v>1</v>
      </c>
      <c r="S520" s="15">
        <v>1500</v>
      </c>
    </row>
    <row r="521" spans="4:19" ht="17.25">
      <c r="D521" s="4">
        <v>69002</v>
      </c>
      <c r="P521" s="8">
        <v>1371141</v>
      </c>
      <c r="Q521" s="15">
        <v>35</v>
      </c>
      <c r="R521" s="15">
        <v>1</v>
      </c>
      <c r="S521" s="15">
        <v>7000</v>
      </c>
    </row>
    <row r="522" spans="4:19" ht="17.25">
      <c r="D522" s="4">
        <v>69003</v>
      </c>
      <c r="P522" s="8">
        <v>1371142</v>
      </c>
      <c r="Q522" s="15">
        <v>35</v>
      </c>
      <c r="R522" s="15">
        <v>1</v>
      </c>
      <c r="S522" s="15">
        <v>1500</v>
      </c>
    </row>
    <row r="523" spans="4:19" ht="17.25">
      <c r="D523" s="4">
        <v>69004</v>
      </c>
      <c r="P523" s="8">
        <v>1371143</v>
      </c>
      <c r="Q523" s="15">
        <v>35</v>
      </c>
      <c r="R523" s="15">
        <v>1</v>
      </c>
      <c r="S523" s="15">
        <v>7000</v>
      </c>
    </row>
    <row r="524" spans="4:19" ht="17.25">
      <c r="D524" s="4">
        <v>69005</v>
      </c>
      <c r="P524" s="8">
        <v>1371144</v>
      </c>
      <c r="Q524" s="15">
        <v>35</v>
      </c>
      <c r="R524" s="15">
        <v>1</v>
      </c>
      <c r="S524" s="15">
        <v>7000</v>
      </c>
    </row>
    <row r="525" spans="4:19" ht="17.25">
      <c r="D525" s="4">
        <v>69006</v>
      </c>
      <c r="P525" s="8">
        <v>1372001</v>
      </c>
      <c r="Q525" s="15">
        <v>5</v>
      </c>
      <c r="R525" s="15">
        <v>1</v>
      </c>
      <c r="S525" s="15">
        <v>26</v>
      </c>
    </row>
    <row r="526" spans="4:19" ht="17.25">
      <c r="D526" s="4">
        <v>69007</v>
      </c>
      <c r="P526" s="8">
        <v>1372002</v>
      </c>
      <c r="Q526" s="15">
        <v>1</v>
      </c>
      <c r="R526" s="15">
        <v>1</v>
      </c>
      <c r="S526" s="15">
        <v>792</v>
      </c>
    </row>
    <row r="527" spans="4:19" ht="17.25">
      <c r="D527" s="4">
        <v>69008</v>
      </c>
      <c r="P527" s="8">
        <v>1372003</v>
      </c>
      <c r="Q527" s="15">
        <v>126</v>
      </c>
      <c r="R527" s="15">
        <v>1</v>
      </c>
      <c r="S527" s="15">
        <v>100</v>
      </c>
    </row>
    <row r="528" spans="4:19" ht="17.25">
      <c r="D528" s="4">
        <v>69009</v>
      </c>
      <c r="P528" s="8">
        <v>1372004</v>
      </c>
      <c r="Q528" s="15">
        <v>5</v>
      </c>
      <c r="R528" s="15">
        <v>1</v>
      </c>
      <c r="S528" s="15">
        <v>28</v>
      </c>
    </row>
    <row r="529" spans="4:19" ht="17.25">
      <c r="D529" s="4">
        <v>69010</v>
      </c>
      <c r="P529" s="8">
        <v>1372005</v>
      </c>
      <c r="Q529" s="15">
        <v>1</v>
      </c>
      <c r="R529" s="15">
        <v>1</v>
      </c>
      <c r="S529" s="15">
        <v>832</v>
      </c>
    </row>
    <row r="530" spans="4:19" ht="17.25">
      <c r="D530" s="4">
        <v>69011</v>
      </c>
      <c r="P530" s="8">
        <v>1372006</v>
      </c>
      <c r="Q530" s="15">
        <v>126</v>
      </c>
      <c r="R530" s="15">
        <v>1</v>
      </c>
      <c r="S530" s="15">
        <v>140</v>
      </c>
    </row>
    <row r="531" spans="4:19" ht="17.25">
      <c r="D531" s="4">
        <v>69012</v>
      </c>
      <c r="P531" s="8">
        <v>1372007</v>
      </c>
      <c r="Q531" s="15">
        <v>5</v>
      </c>
      <c r="R531" s="15">
        <v>1</v>
      </c>
      <c r="S531" s="15">
        <v>29</v>
      </c>
    </row>
    <row r="532" spans="4:19" ht="17.25">
      <c r="D532" s="4">
        <v>69013</v>
      </c>
      <c r="P532" s="8">
        <v>1372008</v>
      </c>
      <c r="Q532" s="15">
        <v>1</v>
      </c>
      <c r="R532" s="15">
        <v>1</v>
      </c>
      <c r="S532" s="15">
        <v>871</v>
      </c>
    </row>
    <row r="533" spans="4:19" ht="17.25">
      <c r="D533" s="6">
        <v>70001</v>
      </c>
      <c r="P533" s="8">
        <v>1372009</v>
      </c>
      <c r="Q533" s="15">
        <v>126</v>
      </c>
      <c r="R533" s="15">
        <v>1</v>
      </c>
      <c r="S533" s="15">
        <v>180</v>
      </c>
    </row>
    <row r="534" spans="4:19" ht="17.25">
      <c r="D534" s="4">
        <v>70002</v>
      </c>
      <c r="P534" s="8">
        <v>1372010</v>
      </c>
      <c r="Q534" s="15">
        <v>5</v>
      </c>
      <c r="R534" s="15">
        <v>1</v>
      </c>
      <c r="S534" s="15">
        <v>30</v>
      </c>
    </row>
    <row r="535" spans="4:19" ht="17.25">
      <c r="D535" s="4">
        <v>70003</v>
      </c>
      <c r="P535" s="8">
        <v>1372011</v>
      </c>
      <c r="Q535" s="15">
        <v>1</v>
      </c>
      <c r="R535" s="15">
        <v>1</v>
      </c>
      <c r="S535" s="15">
        <v>911</v>
      </c>
    </row>
    <row r="536" spans="4:19" ht="17.25">
      <c r="D536" s="4">
        <v>70004</v>
      </c>
      <c r="P536" s="8">
        <v>1372012</v>
      </c>
      <c r="Q536" s="15">
        <v>126</v>
      </c>
      <c r="R536" s="15">
        <v>1</v>
      </c>
      <c r="S536" s="15">
        <v>220</v>
      </c>
    </row>
    <row r="537" spans="4:19" ht="17.25">
      <c r="D537" s="4">
        <v>70005</v>
      </c>
      <c r="P537" s="8">
        <v>1372013</v>
      </c>
      <c r="Q537" s="15">
        <v>5</v>
      </c>
      <c r="R537" s="15">
        <v>1</v>
      </c>
      <c r="S537" s="15">
        <v>32</v>
      </c>
    </row>
    <row r="538" spans="4:19" ht="17.25">
      <c r="D538" s="4">
        <v>71001</v>
      </c>
      <c r="P538" s="8">
        <v>1372014</v>
      </c>
      <c r="Q538" s="15">
        <v>1</v>
      </c>
      <c r="R538" s="15">
        <v>1</v>
      </c>
      <c r="S538" s="15">
        <v>950</v>
      </c>
    </row>
    <row r="539" spans="4:19" ht="17.25">
      <c r="D539" s="4">
        <v>71002</v>
      </c>
      <c r="P539" s="8">
        <v>1372015</v>
      </c>
      <c r="Q539" s="15">
        <v>126</v>
      </c>
      <c r="R539" s="15">
        <v>1</v>
      </c>
      <c r="S539" s="15">
        <v>260</v>
      </c>
    </row>
    <row r="540" spans="4:19" ht="17.25">
      <c r="D540" s="2" t="s">
        <v>6057</v>
      </c>
      <c r="P540" s="8">
        <v>1372016</v>
      </c>
      <c r="Q540" s="15">
        <v>5</v>
      </c>
      <c r="R540" s="15">
        <v>1</v>
      </c>
      <c r="S540" s="15">
        <v>33</v>
      </c>
    </row>
    <row r="541" spans="4:19" ht="17.25">
      <c r="D541" s="26">
        <v>10111</v>
      </c>
      <c r="P541" s="8">
        <v>1372017</v>
      </c>
      <c r="Q541" s="15">
        <v>1</v>
      </c>
      <c r="R541" s="15">
        <v>1</v>
      </c>
      <c r="S541" s="15">
        <v>990</v>
      </c>
    </row>
    <row r="542" spans="4:19" ht="17.25">
      <c r="D542" s="26">
        <v>10251</v>
      </c>
      <c r="P542" s="8">
        <v>1372018</v>
      </c>
      <c r="Q542" s="15">
        <v>126</v>
      </c>
      <c r="R542" s="15">
        <v>1</v>
      </c>
      <c r="S542" s="15">
        <v>300</v>
      </c>
    </row>
    <row r="543" spans="4:19" ht="17.25">
      <c r="D543" s="26">
        <v>10261</v>
      </c>
      <c r="P543" s="8">
        <v>1372019</v>
      </c>
      <c r="Q543" s="15">
        <v>5</v>
      </c>
      <c r="R543" s="15">
        <v>1</v>
      </c>
      <c r="S543" s="15">
        <v>36</v>
      </c>
    </row>
    <row r="544" spans="4:19" ht="17.25">
      <c r="D544" s="26">
        <v>101</v>
      </c>
      <c r="P544" s="8">
        <v>1372020</v>
      </c>
      <c r="Q544" s="15">
        <v>1</v>
      </c>
      <c r="R544" s="15">
        <v>1</v>
      </c>
      <c r="S544" s="15">
        <v>1080</v>
      </c>
    </row>
    <row r="545" spans="4:19" ht="17.25">
      <c r="D545" s="26">
        <v>0</v>
      </c>
      <c r="P545" s="8">
        <v>1372021</v>
      </c>
      <c r="Q545" s="15">
        <v>126</v>
      </c>
      <c r="R545" s="15">
        <v>1</v>
      </c>
      <c r="S545" s="15">
        <v>100</v>
      </c>
    </row>
    <row r="546" spans="4:19" ht="17.25">
      <c r="D546" s="26">
        <v>31001</v>
      </c>
      <c r="P546" s="8">
        <v>1372022</v>
      </c>
      <c r="Q546" s="15">
        <v>5</v>
      </c>
      <c r="R546" s="15">
        <v>1</v>
      </c>
      <c r="S546" s="15">
        <v>38</v>
      </c>
    </row>
    <row r="547" spans="4:19" ht="17.25">
      <c r="D547" s="26">
        <v>31002</v>
      </c>
      <c r="P547" s="8">
        <v>1372023</v>
      </c>
      <c r="Q547" s="15">
        <v>1</v>
      </c>
      <c r="R547" s="15">
        <v>1</v>
      </c>
      <c r="S547" s="15">
        <v>1134</v>
      </c>
    </row>
    <row r="548" spans="4:19" ht="17.25">
      <c r="D548" s="26">
        <v>0</v>
      </c>
      <c r="P548" s="8">
        <v>1372024</v>
      </c>
      <c r="Q548" s="15">
        <v>126</v>
      </c>
      <c r="R548" s="15">
        <v>1</v>
      </c>
      <c r="S548" s="15">
        <v>140</v>
      </c>
    </row>
    <row r="549" spans="4:19" ht="17.25">
      <c r="D549" s="26">
        <v>110171</v>
      </c>
      <c r="P549" s="8">
        <v>1372025</v>
      </c>
      <c r="Q549" s="15">
        <v>5</v>
      </c>
      <c r="R549" s="15">
        <v>1</v>
      </c>
      <c r="S549" s="15">
        <v>40</v>
      </c>
    </row>
    <row r="550" spans="4:19" ht="17.25">
      <c r="D550" s="26">
        <v>110221</v>
      </c>
      <c r="P550" s="8">
        <v>1372026</v>
      </c>
      <c r="Q550" s="15">
        <v>1</v>
      </c>
      <c r="R550" s="15">
        <v>1</v>
      </c>
      <c r="S550" s="15">
        <v>1188</v>
      </c>
    </row>
    <row r="551" spans="4:19" ht="17.25">
      <c r="D551" s="26">
        <v>0</v>
      </c>
      <c r="P551" s="8">
        <v>1372027</v>
      </c>
      <c r="Q551" s="15">
        <v>126</v>
      </c>
      <c r="R551" s="15">
        <v>1</v>
      </c>
      <c r="S551" s="15">
        <v>180</v>
      </c>
    </row>
    <row r="552" spans="4:19" ht="17.25">
      <c r="D552" s="26">
        <v>0</v>
      </c>
      <c r="P552" s="8">
        <v>1372028</v>
      </c>
      <c r="Q552" s="15">
        <v>5</v>
      </c>
      <c r="R552" s="15">
        <v>1</v>
      </c>
      <c r="S552" s="15">
        <v>41</v>
      </c>
    </row>
    <row r="553" spans="4:19" ht="17.25">
      <c r="D553" s="26">
        <v>0</v>
      </c>
      <c r="P553" s="8">
        <v>1372029</v>
      </c>
      <c r="Q553" s="15">
        <v>1</v>
      </c>
      <c r="R553" s="15">
        <v>1</v>
      </c>
      <c r="S553" s="15">
        <v>1242</v>
      </c>
    </row>
    <row r="554" spans="4:19" ht="17.25">
      <c r="D554" s="26">
        <v>10271</v>
      </c>
      <c r="P554" s="8">
        <v>1372030</v>
      </c>
      <c r="Q554" s="15">
        <v>126</v>
      </c>
      <c r="R554" s="15">
        <v>1</v>
      </c>
      <c r="S554" s="15">
        <v>220</v>
      </c>
    </row>
    <row r="555" spans="4:19" ht="17.25">
      <c r="D555" s="26">
        <v>101</v>
      </c>
      <c r="P555" s="8">
        <v>1372031</v>
      </c>
      <c r="Q555" s="15">
        <v>5</v>
      </c>
      <c r="R555" s="15">
        <v>1</v>
      </c>
      <c r="S555" s="15">
        <v>43</v>
      </c>
    </row>
    <row r="556" spans="4:19" ht="17.25">
      <c r="D556" s="26">
        <v>0</v>
      </c>
      <c r="P556" s="8">
        <v>1372032</v>
      </c>
      <c r="Q556" s="15">
        <v>1</v>
      </c>
      <c r="R556" s="15">
        <v>1</v>
      </c>
      <c r="S556" s="15">
        <v>1296</v>
      </c>
    </row>
    <row r="557" spans="4:19" ht="17.25">
      <c r="D557" s="26">
        <v>0</v>
      </c>
      <c r="P557" s="8">
        <v>1372033</v>
      </c>
      <c r="Q557" s="15">
        <v>126</v>
      </c>
      <c r="R557" s="15">
        <v>1</v>
      </c>
      <c r="S557" s="15">
        <v>260</v>
      </c>
    </row>
    <row r="558" spans="4:19" ht="17.25">
      <c r="D558" s="26">
        <v>102</v>
      </c>
      <c r="P558" s="8">
        <v>1372034</v>
      </c>
      <c r="Q558" s="15">
        <v>5</v>
      </c>
      <c r="R558" s="15">
        <v>1</v>
      </c>
      <c r="S558" s="15">
        <v>45</v>
      </c>
    </row>
    <row r="559" spans="4:19" ht="17.25">
      <c r="D559" s="26">
        <v>0</v>
      </c>
      <c r="P559" s="8">
        <v>1372035</v>
      </c>
      <c r="Q559" s="15">
        <v>1</v>
      </c>
      <c r="R559" s="15">
        <v>1</v>
      </c>
      <c r="S559" s="15">
        <v>1350</v>
      </c>
    </row>
    <row r="560" spans="4:19" ht="17.25">
      <c r="D560" s="26">
        <v>0</v>
      </c>
      <c r="P560" s="8">
        <v>1372036</v>
      </c>
      <c r="Q560" s="15">
        <v>126</v>
      </c>
      <c r="R560" s="15">
        <v>1</v>
      </c>
      <c r="S560" s="15">
        <v>300</v>
      </c>
    </row>
    <row r="561" spans="4:19" ht="17.25">
      <c r="D561" s="26">
        <v>103</v>
      </c>
      <c r="P561" s="8">
        <v>1372037</v>
      </c>
      <c r="Q561" s="15">
        <v>5</v>
      </c>
      <c r="R561" s="15">
        <v>1</v>
      </c>
      <c r="S561" s="15">
        <v>48</v>
      </c>
    </row>
    <row r="562" spans="4:19" ht="17.25">
      <c r="D562" s="26">
        <v>102</v>
      </c>
      <c r="P562" s="8">
        <v>1372038</v>
      </c>
      <c r="Q562" s="15">
        <v>1</v>
      </c>
      <c r="R562" s="15">
        <v>1</v>
      </c>
      <c r="S562" s="15">
        <v>1440</v>
      </c>
    </row>
    <row r="563" spans="4:19" ht="17.25">
      <c r="D563" s="26">
        <v>0</v>
      </c>
      <c r="P563" s="8">
        <v>1372039</v>
      </c>
      <c r="Q563" s="15">
        <v>126</v>
      </c>
      <c r="R563" s="15">
        <v>1</v>
      </c>
      <c r="S563" s="15">
        <v>100</v>
      </c>
    </row>
    <row r="564" spans="4:19" ht="17.25">
      <c r="D564" s="26">
        <v>0</v>
      </c>
      <c r="P564" s="8">
        <v>1372040</v>
      </c>
      <c r="Q564" s="15">
        <v>5</v>
      </c>
      <c r="R564" s="15">
        <v>1</v>
      </c>
      <c r="S564" s="15">
        <v>50</v>
      </c>
    </row>
    <row r="565" spans="4:19" ht="17.25">
      <c r="D565" s="26">
        <v>19002</v>
      </c>
      <c r="P565" s="8">
        <v>1372041</v>
      </c>
      <c r="Q565" s="15">
        <v>1</v>
      </c>
      <c r="R565" s="15">
        <v>1</v>
      </c>
      <c r="S565" s="15">
        <v>1512</v>
      </c>
    </row>
    <row r="566" spans="4:19" ht="17.25">
      <c r="D566" s="26">
        <v>20218</v>
      </c>
      <c r="P566" s="8">
        <v>1372042</v>
      </c>
      <c r="Q566" s="15">
        <v>126</v>
      </c>
      <c r="R566" s="15">
        <v>1</v>
      </c>
      <c r="S566" s="15">
        <v>140</v>
      </c>
    </row>
    <row r="567" spans="4:19" ht="17.25">
      <c r="D567" s="26">
        <v>0</v>
      </c>
      <c r="P567" s="8">
        <v>1372043</v>
      </c>
      <c r="Q567" s="15">
        <v>5</v>
      </c>
      <c r="R567" s="15">
        <v>1</v>
      </c>
      <c r="S567" s="15">
        <v>53</v>
      </c>
    </row>
    <row r="568" spans="4:19" ht="17.25">
      <c r="D568" s="26">
        <v>0</v>
      </c>
      <c r="P568" s="8">
        <v>1372044</v>
      </c>
      <c r="Q568" s="15">
        <v>1</v>
      </c>
      <c r="R568" s="15">
        <v>1</v>
      </c>
      <c r="S568" s="15">
        <v>1584</v>
      </c>
    </row>
    <row r="569" spans="4:19" ht="17.25">
      <c r="D569" s="26">
        <v>19002</v>
      </c>
      <c r="P569" s="8">
        <v>1372045</v>
      </c>
      <c r="Q569" s="15">
        <v>126</v>
      </c>
      <c r="R569" s="15">
        <v>1</v>
      </c>
      <c r="S569" s="15">
        <v>180</v>
      </c>
    </row>
    <row r="570" spans="4:19" ht="17.25">
      <c r="D570" s="26">
        <v>20011</v>
      </c>
      <c r="P570" s="8">
        <v>1372046</v>
      </c>
      <c r="Q570" s="15">
        <v>5</v>
      </c>
      <c r="R570" s="15">
        <v>1</v>
      </c>
      <c r="S570" s="15">
        <v>55</v>
      </c>
    </row>
    <row r="571" spans="4:19" ht="17.25">
      <c r="D571" s="26">
        <v>0</v>
      </c>
      <c r="P571" s="8">
        <v>1372047</v>
      </c>
      <c r="Q571" s="15">
        <v>1</v>
      </c>
      <c r="R571" s="15">
        <v>1</v>
      </c>
      <c r="S571" s="15">
        <v>1656</v>
      </c>
    </row>
    <row r="572" spans="4:19" ht="17.25">
      <c r="D572" s="26">
        <v>0</v>
      </c>
      <c r="P572" s="8">
        <v>1372048</v>
      </c>
      <c r="Q572" s="15">
        <v>126</v>
      </c>
      <c r="R572" s="15">
        <v>1</v>
      </c>
      <c r="S572" s="15">
        <v>220</v>
      </c>
    </row>
    <row r="573" spans="4:19" ht="17.25">
      <c r="D573" s="26">
        <v>0</v>
      </c>
      <c r="P573" s="8">
        <v>1372049</v>
      </c>
      <c r="Q573" s="15">
        <v>5</v>
      </c>
      <c r="R573" s="15">
        <v>1</v>
      </c>
      <c r="S573" s="15">
        <v>58</v>
      </c>
    </row>
    <row r="574" spans="4:19" ht="17.25">
      <c r="D574" s="26">
        <v>19002</v>
      </c>
      <c r="P574" s="8">
        <v>1372050</v>
      </c>
      <c r="Q574" s="15">
        <v>1</v>
      </c>
      <c r="R574" s="15">
        <v>1</v>
      </c>
      <c r="S574" s="15">
        <v>1728</v>
      </c>
    </row>
    <row r="575" spans="4:19" ht="17.25">
      <c r="D575" s="26">
        <v>20031</v>
      </c>
      <c r="P575" s="8">
        <v>1372051</v>
      </c>
      <c r="Q575" s="15">
        <v>126</v>
      </c>
      <c r="R575" s="15">
        <v>1</v>
      </c>
      <c r="S575" s="15">
        <v>260</v>
      </c>
    </row>
    <row r="576" spans="4:19" ht="17.25">
      <c r="D576" s="26">
        <v>0</v>
      </c>
      <c r="P576" s="8">
        <v>1372052</v>
      </c>
      <c r="Q576" s="15">
        <v>5</v>
      </c>
      <c r="R576" s="15">
        <v>1</v>
      </c>
      <c r="S576" s="15">
        <v>60</v>
      </c>
    </row>
    <row r="577" spans="4:19" ht="17.25">
      <c r="D577" s="26">
        <v>0</v>
      </c>
      <c r="P577" s="8">
        <v>1372053</v>
      </c>
      <c r="Q577" s="15">
        <v>1</v>
      </c>
      <c r="R577" s="15">
        <v>1</v>
      </c>
      <c r="S577" s="15">
        <v>1800</v>
      </c>
    </row>
    <row r="578" spans="4:19" ht="17.25">
      <c r="D578" s="26">
        <v>0</v>
      </c>
      <c r="P578" s="8">
        <v>1372054</v>
      </c>
      <c r="Q578" s="15">
        <v>126</v>
      </c>
      <c r="R578" s="15">
        <v>1</v>
      </c>
      <c r="S578" s="15">
        <v>300</v>
      </c>
    </row>
    <row r="579" spans="4:19" ht="17.25">
      <c r="D579" s="26">
        <v>19002</v>
      </c>
      <c r="P579" s="8">
        <v>1372055</v>
      </c>
      <c r="Q579" s="15">
        <v>5</v>
      </c>
      <c r="R579" s="15">
        <v>1</v>
      </c>
      <c r="S579" s="15">
        <v>60</v>
      </c>
    </row>
    <row r="580" spans="4:19" ht="17.25">
      <c r="D580" s="26">
        <v>20011</v>
      </c>
      <c r="P580" s="8">
        <v>1372056</v>
      </c>
      <c r="Q580" s="15">
        <v>1</v>
      </c>
      <c r="R580" s="15">
        <v>1</v>
      </c>
      <c r="S580" s="15">
        <v>1800</v>
      </c>
    </row>
    <row r="581" spans="4:19" ht="17.25">
      <c r="D581" s="26">
        <v>0</v>
      </c>
      <c r="P581" s="8">
        <v>1372057</v>
      </c>
      <c r="Q581" s="15">
        <v>126</v>
      </c>
      <c r="R581" s="15">
        <v>1</v>
      </c>
      <c r="S581" s="15">
        <v>100</v>
      </c>
    </row>
    <row r="582" spans="4:19" ht="17.25">
      <c r="D582" s="26">
        <v>0</v>
      </c>
      <c r="P582" s="8">
        <v>1372058</v>
      </c>
      <c r="Q582" s="15">
        <v>5</v>
      </c>
      <c r="R582" s="15">
        <v>1</v>
      </c>
      <c r="S582" s="15">
        <v>63</v>
      </c>
    </row>
    <row r="583" spans="4:19" ht="17.25">
      <c r="D583" s="26">
        <v>0</v>
      </c>
      <c r="P583" s="8">
        <v>1372059</v>
      </c>
      <c r="Q583" s="15">
        <v>1</v>
      </c>
      <c r="R583" s="15">
        <v>1</v>
      </c>
      <c r="S583" s="15">
        <v>1890</v>
      </c>
    </row>
    <row r="584" spans="4:19" ht="17.25">
      <c r="D584" s="26">
        <v>19002</v>
      </c>
      <c r="P584" s="8">
        <v>1372060</v>
      </c>
      <c r="Q584" s="15">
        <v>126</v>
      </c>
      <c r="R584" s="15">
        <v>1</v>
      </c>
      <c r="S584" s="15">
        <v>140</v>
      </c>
    </row>
    <row r="585" spans="4:19" ht="17.25">
      <c r="D585" s="26">
        <v>20031</v>
      </c>
      <c r="P585" s="8">
        <v>1372061</v>
      </c>
      <c r="Q585" s="15">
        <v>5</v>
      </c>
      <c r="R585" s="15">
        <v>1</v>
      </c>
      <c r="S585" s="15">
        <v>66</v>
      </c>
    </row>
    <row r="586" spans="4:19" ht="17.25">
      <c r="D586" s="26">
        <v>0</v>
      </c>
      <c r="P586" s="8">
        <v>1372062</v>
      </c>
      <c r="Q586" s="15">
        <v>1</v>
      </c>
      <c r="R586" s="15">
        <v>1</v>
      </c>
      <c r="S586" s="15">
        <v>1980</v>
      </c>
    </row>
    <row r="587" spans="4:19" ht="17.25">
      <c r="D587" s="26">
        <v>0</v>
      </c>
      <c r="P587" s="8">
        <v>1372063</v>
      </c>
      <c r="Q587" s="15">
        <v>126</v>
      </c>
      <c r="R587" s="15">
        <v>1</v>
      </c>
      <c r="S587" s="15">
        <v>180</v>
      </c>
    </row>
    <row r="588" spans="4:19" ht="17.25">
      <c r="D588" s="26">
        <v>0</v>
      </c>
      <c r="P588" s="8">
        <v>1372064</v>
      </c>
      <c r="Q588" s="15">
        <v>5</v>
      </c>
      <c r="R588" s="15">
        <v>1</v>
      </c>
      <c r="S588" s="15">
        <v>69</v>
      </c>
    </row>
    <row r="589" spans="4:19" ht="17.25">
      <c r="D589" s="26">
        <v>19002</v>
      </c>
      <c r="P589" s="8">
        <v>1372065</v>
      </c>
      <c r="Q589" s="15">
        <v>1</v>
      </c>
      <c r="R589" s="15">
        <v>1</v>
      </c>
      <c r="S589" s="15">
        <v>2070</v>
      </c>
    </row>
    <row r="590" spans="4:19" ht="17.25">
      <c r="D590" s="26">
        <v>20011</v>
      </c>
      <c r="P590" s="8">
        <v>1372066</v>
      </c>
      <c r="Q590" s="15">
        <v>126</v>
      </c>
      <c r="R590" s="15">
        <v>1</v>
      </c>
      <c r="S590" s="15">
        <v>220</v>
      </c>
    </row>
    <row r="591" spans="4:19" ht="17.25">
      <c r="D591" s="26">
        <v>0</v>
      </c>
      <c r="P591" s="8">
        <v>1372067</v>
      </c>
      <c r="Q591" s="15">
        <v>5</v>
      </c>
      <c r="R591" s="15">
        <v>1</v>
      </c>
      <c r="S591" s="15">
        <v>72</v>
      </c>
    </row>
    <row r="592" spans="4:19" ht="17.25">
      <c r="D592" s="26">
        <v>0</v>
      </c>
      <c r="P592" s="8">
        <v>1372068</v>
      </c>
      <c r="Q592" s="15">
        <v>1</v>
      </c>
      <c r="R592" s="15">
        <v>1</v>
      </c>
      <c r="S592" s="15">
        <v>2160</v>
      </c>
    </row>
    <row r="593" spans="4:19" ht="17.25">
      <c r="D593" s="26">
        <v>0</v>
      </c>
      <c r="P593" s="8">
        <v>1372069</v>
      </c>
      <c r="Q593" s="15">
        <v>126</v>
      </c>
      <c r="R593" s="15">
        <v>1</v>
      </c>
      <c r="S593" s="15">
        <v>260</v>
      </c>
    </row>
    <row r="594" spans="4:19" ht="17.25">
      <c r="D594" s="26">
        <v>19002</v>
      </c>
      <c r="P594" s="8">
        <v>1372070</v>
      </c>
      <c r="Q594" s="15">
        <v>5</v>
      </c>
      <c r="R594" s="15">
        <v>1</v>
      </c>
      <c r="S594" s="15">
        <v>75</v>
      </c>
    </row>
    <row r="595" spans="4:19" ht="17.25">
      <c r="D595" s="26">
        <v>20031</v>
      </c>
      <c r="P595" s="8">
        <v>1372071</v>
      </c>
      <c r="Q595" s="15">
        <v>1</v>
      </c>
      <c r="R595" s="15">
        <v>1</v>
      </c>
      <c r="S595" s="15">
        <v>2250</v>
      </c>
    </row>
    <row r="596" spans="4:19" ht="17.25">
      <c r="D596" s="26">
        <v>0</v>
      </c>
      <c r="P596" s="8">
        <v>1372072</v>
      </c>
      <c r="Q596" s="15">
        <v>126</v>
      </c>
      <c r="R596" s="15">
        <v>1</v>
      </c>
      <c r="S596" s="15">
        <v>300</v>
      </c>
    </row>
    <row r="597" spans="4:19" ht="17.25">
      <c r="D597" s="26">
        <v>0</v>
      </c>
      <c r="P597" s="8">
        <v>1372073</v>
      </c>
      <c r="Q597" s="15">
        <v>5</v>
      </c>
      <c r="R597" s="15">
        <v>1</v>
      </c>
      <c r="S597" s="15">
        <v>72</v>
      </c>
    </row>
    <row r="598" spans="4:19" ht="17.25">
      <c r="D598" s="26">
        <v>0</v>
      </c>
      <c r="P598" s="8">
        <v>1372074</v>
      </c>
      <c r="Q598" s="15">
        <v>1</v>
      </c>
      <c r="R598" s="15">
        <v>1</v>
      </c>
      <c r="S598" s="15">
        <v>2160</v>
      </c>
    </row>
    <row r="599" spans="4:19" ht="17.25">
      <c r="D599" s="26">
        <v>19002</v>
      </c>
      <c r="P599" s="8">
        <v>1372075</v>
      </c>
      <c r="Q599" s="15">
        <v>126</v>
      </c>
      <c r="R599" s="15">
        <v>1</v>
      </c>
      <c r="S599" s="15">
        <v>100</v>
      </c>
    </row>
    <row r="600" spans="4:19" ht="17.25">
      <c r="D600" s="26">
        <v>20011</v>
      </c>
      <c r="P600" s="8">
        <v>1372076</v>
      </c>
      <c r="Q600" s="15">
        <v>5</v>
      </c>
      <c r="R600" s="15">
        <v>1</v>
      </c>
      <c r="S600" s="15">
        <v>76</v>
      </c>
    </row>
    <row r="601" spans="4:19" ht="17.25">
      <c r="D601" s="26">
        <v>0</v>
      </c>
      <c r="P601" s="8">
        <v>1372077</v>
      </c>
      <c r="Q601" s="15">
        <v>1</v>
      </c>
      <c r="R601" s="15">
        <v>1</v>
      </c>
      <c r="S601" s="15">
        <v>2268</v>
      </c>
    </row>
    <row r="602" spans="4:19" ht="17.25">
      <c r="D602" s="26">
        <v>0</v>
      </c>
      <c r="P602" s="8">
        <v>1372078</v>
      </c>
      <c r="Q602" s="15">
        <v>126</v>
      </c>
      <c r="R602" s="15">
        <v>1</v>
      </c>
      <c r="S602" s="15">
        <v>140</v>
      </c>
    </row>
    <row r="603" spans="4:19" ht="17.25">
      <c r="D603" s="26">
        <v>0</v>
      </c>
      <c r="P603" s="8">
        <v>1372079</v>
      </c>
      <c r="Q603" s="15">
        <v>5</v>
      </c>
      <c r="R603" s="15">
        <v>1</v>
      </c>
      <c r="S603" s="15">
        <v>79</v>
      </c>
    </row>
    <row r="604" spans="4:19" ht="17.25">
      <c r="D604" s="26">
        <v>19002</v>
      </c>
      <c r="P604" s="8">
        <v>1372080</v>
      </c>
      <c r="Q604" s="15">
        <v>1</v>
      </c>
      <c r="R604" s="15">
        <v>1</v>
      </c>
      <c r="S604" s="15">
        <v>2376</v>
      </c>
    </row>
    <row r="605" spans="4:19" ht="17.25">
      <c r="D605" s="26">
        <v>20011</v>
      </c>
      <c r="P605" s="8">
        <v>1372081</v>
      </c>
      <c r="Q605" s="15">
        <v>126</v>
      </c>
      <c r="R605" s="15">
        <v>1</v>
      </c>
      <c r="S605" s="15">
        <v>180</v>
      </c>
    </row>
    <row r="606" spans="4:19" ht="17.25">
      <c r="D606" s="26">
        <v>0</v>
      </c>
      <c r="P606" s="8">
        <v>1372082</v>
      </c>
      <c r="Q606" s="15">
        <v>5</v>
      </c>
      <c r="R606" s="15">
        <v>1</v>
      </c>
      <c r="S606" s="15">
        <v>83</v>
      </c>
    </row>
    <row r="607" spans="4:19" ht="17.25">
      <c r="D607" s="26">
        <v>0</v>
      </c>
      <c r="P607" s="8">
        <v>1372083</v>
      </c>
      <c r="Q607" s="15">
        <v>1</v>
      </c>
      <c r="R607" s="15">
        <v>1</v>
      </c>
      <c r="S607" s="15">
        <v>2484</v>
      </c>
    </row>
    <row r="608" spans="4:19" ht="17.25">
      <c r="D608" s="26">
        <v>0</v>
      </c>
      <c r="P608" s="8">
        <v>1372084</v>
      </c>
      <c r="Q608" s="15">
        <v>126</v>
      </c>
      <c r="R608" s="15">
        <v>1</v>
      </c>
      <c r="S608" s="15">
        <v>220</v>
      </c>
    </row>
    <row r="609" spans="4:19" ht="17.25">
      <c r="D609" s="26">
        <v>19002</v>
      </c>
      <c r="P609" s="8">
        <v>1372085</v>
      </c>
      <c r="Q609" s="15">
        <v>5</v>
      </c>
      <c r="R609" s="15">
        <v>1</v>
      </c>
      <c r="S609" s="15">
        <v>86</v>
      </c>
    </row>
    <row r="610" spans="4:19" ht="17.25">
      <c r="D610" s="26">
        <v>20011</v>
      </c>
      <c r="P610" s="8">
        <v>1372086</v>
      </c>
      <c r="Q610" s="15">
        <v>1</v>
      </c>
      <c r="R610" s="15">
        <v>1</v>
      </c>
      <c r="S610" s="15">
        <v>2592</v>
      </c>
    </row>
    <row r="611" spans="4:19" ht="17.25">
      <c r="D611" s="26">
        <v>20219</v>
      </c>
      <c r="P611" s="8">
        <v>1372087</v>
      </c>
      <c r="Q611" s="15">
        <v>126</v>
      </c>
      <c r="R611" s="15">
        <v>1</v>
      </c>
      <c r="S611" s="15">
        <v>260</v>
      </c>
    </row>
    <row r="612" spans="4:19" ht="17.25">
      <c r="D612" s="26">
        <v>19002</v>
      </c>
      <c r="P612" s="8">
        <v>1372088</v>
      </c>
      <c r="Q612" s="15">
        <v>5</v>
      </c>
      <c r="R612" s="15">
        <v>1</v>
      </c>
      <c r="S612" s="15">
        <v>90</v>
      </c>
    </row>
    <row r="613" spans="4:19" ht="17.25">
      <c r="D613" s="26">
        <v>0</v>
      </c>
      <c r="P613" s="8">
        <v>1372089</v>
      </c>
      <c r="Q613" s="15">
        <v>1</v>
      </c>
      <c r="R613" s="15">
        <v>1</v>
      </c>
      <c r="S613" s="15">
        <v>2700</v>
      </c>
    </row>
    <row r="614" spans="4:19" ht="17.25">
      <c r="D614" s="26">
        <v>0</v>
      </c>
      <c r="P614" s="8">
        <v>1372090</v>
      </c>
      <c r="Q614" s="15">
        <v>126</v>
      </c>
      <c r="R614" s="15">
        <v>1</v>
      </c>
      <c r="S614" s="15">
        <v>300</v>
      </c>
    </row>
    <row r="615" spans="4:19" ht="17.25">
      <c r="D615" s="26">
        <v>19003</v>
      </c>
      <c r="P615" s="8">
        <v>1372091</v>
      </c>
      <c r="Q615" s="15">
        <v>5</v>
      </c>
      <c r="R615" s="15">
        <v>1</v>
      </c>
      <c r="S615" s="15">
        <v>96</v>
      </c>
    </row>
    <row r="616" spans="4:19" ht="17.25">
      <c r="D616" s="26">
        <v>20021</v>
      </c>
      <c r="P616" s="8">
        <v>1372092</v>
      </c>
      <c r="Q616" s="15">
        <v>1</v>
      </c>
      <c r="R616" s="15">
        <v>1</v>
      </c>
      <c r="S616" s="15">
        <v>2880</v>
      </c>
    </row>
    <row r="617" spans="4:19" ht="17.25">
      <c r="D617" s="26">
        <v>20011</v>
      </c>
      <c r="P617" s="8">
        <v>1372093</v>
      </c>
      <c r="Q617" s="15">
        <v>126</v>
      </c>
      <c r="R617" s="15">
        <v>1</v>
      </c>
      <c r="S617" s="15">
        <v>100</v>
      </c>
    </row>
    <row r="618" spans="4:19" ht="17.25">
      <c r="D618" s="26">
        <v>0</v>
      </c>
      <c r="P618" s="8">
        <v>1372094</v>
      </c>
      <c r="Q618" s="15">
        <v>5</v>
      </c>
      <c r="R618" s="15">
        <v>1</v>
      </c>
      <c r="S618" s="15">
        <v>101</v>
      </c>
    </row>
    <row r="619" spans="4:19" ht="17.25">
      <c r="D619" s="27">
        <v>19001</v>
      </c>
      <c r="P619" s="8">
        <v>1372095</v>
      </c>
      <c r="Q619" s="15">
        <v>1</v>
      </c>
      <c r="R619" s="15">
        <v>1</v>
      </c>
      <c r="S619" s="15">
        <v>3024</v>
      </c>
    </row>
    <row r="620" spans="4:19" ht="17.25">
      <c r="D620" s="26">
        <v>19002</v>
      </c>
      <c r="P620" s="8">
        <v>1372096</v>
      </c>
      <c r="Q620" s="15">
        <v>126</v>
      </c>
      <c r="R620" s="15">
        <v>1</v>
      </c>
      <c r="S620" s="15">
        <v>140</v>
      </c>
    </row>
    <row r="621" spans="4:19" ht="17.25">
      <c r="D621" s="26">
        <v>0</v>
      </c>
      <c r="P621" s="8">
        <v>1372097</v>
      </c>
      <c r="Q621" s="15">
        <v>5</v>
      </c>
      <c r="R621" s="15">
        <v>1</v>
      </c>
      <c r="S621" s="15">
        <v>106</v>
      </c>
    </row>
    <row r="622" spans="4:19" ht="17.25">
      <c r="D622" s="26">
        <v>19002</v>
      </c>
      <c r="P622" s="8">
        <v>1372098</v>
      </c>
      <c r="Q622" s="15">
        <v>1</v>
      </c>
      <c r="R622" s="15">
        <v>1</v>
      </c>
      <c r="S622" s="15">
        <v>3168</v>
      </c>
    </row>
    <row r="623" spans="4:19" ht="17.25">
      <c r="D623" s="26">
        <v>20041</v>
      </c>
      <c r="P623" s="8">
        <v>1372099</v>
      </c>
      <c r="Q623" s="15">
        <v>126</v>
      </c>
      <c r="R623" s="15">
        <v>1</v>
      </c>
      <c r="S623" s="15">
        <v>180</v>
      </c>
    </row>
    <row r="624" spans="4:19" ht="17.25">
      <c r="D624" s="26">
        <v>0</v>
      </c>
      <c r="P624" s="8">
        <v>1372100</v>
      </c>
      <c r="Q624" s="15">
        <v>5</v>
      </c>
      <c r="R624" s="15">
        <v>1</v>
      </c>
      <c r="S624" s="15">
        <v>110</v>
      </c>
    </row>
    <row r="625" spans="4:19" ht="17.25">
      <c r="D625" s="26">
        <v>20220</v>
      </c>
      <c r="P625" s="8">
        <v>1372101</v>
      </c>
      <c r="Q625" s="15">
        <v>1</v>
      </c>
      <c r="R625" s="15">
        <v>1</v>
      </c>
      <c r="S625" s="15">
        <v>3312</v>
      </c>
    </row>
    <row r="626" spans="4:19" ht="17.25">
      <c r="D626" s="26">
        <v>20091</v>
      </c>
      <c r="P626" s="8">
        <v>1372102</v>
      </c>
      <c r="Q626" s="15">
        <v>126</v>
      </c>
      <c r="R626" s="15">
        <v>1</v>
      </c>
      <c r="S626" s="15">
        <v>220</v>
      </c>
    </row>
    <row r="627" spans="4:19" ht="17.25">
      <c r="D627" s="26">
        <v>0</v>
      </c>
      <c r="P627" s="8">
        <v>1372103</v>
      </c>
      <c r="Q627" s="15">
        <v>5</v>
      </c>
      <c r="R627" s="15">
        <v>1</v>
      </c>
      <c r="S627" s="15">
        <v>115</v>
      </c>
    </row>
    <row r="628" spans="4:19" ht="17.25">
      <c r="D628" s="26">
        <v>20011</v>
      </c>
      <c r="P628" s="8">
        <v>1372104</v>
      </c>
      <c r="Q628" s="15">
        <v>1</v>
      </c>
      <c r="R628" s="15">
        <v>1</v>
      </c>
      <c r="S628" s="15">
        <v>3456</v>
      </c>
    </row>
    <row r="629" spans="4:19" ht="17.25">
      <c r="D629" s="26">
        <v>20071</v>
      </c>
      <c r="P629" s="8">
        <v>1372105</v>
      </c>
      <c r="Q629" s="15">
        <v>126</v>
      </c>
      <c r="R629" s="15">
        <v>1</v>
      </c>
      <c r="S629" s="15">
        <v>260</v>
      </c>
    </row>
    <row r="630" spans="4:19" ht="17.25">
      <c r="D630" s="26">
        <v>19005</v>
      </c>
      <c r="P630" s="8">
        <v>1372106</v>
      </c>
      <c r="Q630" s="15">
        <v>5</v>
      </c>
      <c r="R630" s="15">
        <v>1</v>
      </c>
      <c r="S630" s="15">
        <v>120</v>
      </c>
    </row>
    <row r="631" spans="4:19" ht="17.25">
      <c r="D631" s="26">
        <v>19002</v>
      </c>
      <c r="P631" s="8">
        <v>1372107</v>
      </c>
      <c r="Q631" s="15">
        <v>1</v>
      </c>
      <c r="R631" s="15">
        <v>1</v>
      </c>
      <c r="S631" s="15">
        <v>3600</v>
      </c>
    </row>
    <row r="632" spans="4:19" ht="17.25">
      <c r="D632" s="26">
        <v>0</v>
      </c>
      <c r="P632" s="8">
        <v>1372108</v>
      </c>
      <c r="Q632" s="15">
        <v>126</v>
      </c>
      <c r="R632" s="15">
        <v>1</v>
      </c>
      <c r="S632" s="15">
        <v>300</v>
      </c>
    </row>
    <row r="633" spans="4:19" ht="17.25">
      <c r="D633" s="26">
        <v>19006</v>
      </c>
      <c r="P633" s="8">
        <v>2001</v>
      </c>
      <c r="Q633" s="15">
        <v>1001</v>
      </c>
      <c r="R633" s="15">
        <v>1</v>
      </c>
      <c r="S633" s="15">
        <v>22</v>
      </c>
    </row>
    <row r="634" spans="4:19" ht="17.25">
      <c r="D634" s="26">
        <v>20091</v>
      </c>
      <c r="P634" s="8">
        <v>2002</v>
      </c>
      <c r="Q634" s="15">
        <v>1001</v>
      </c>
      <c r="R634" s="15">
        <v>1</v>
      </c>
      <c r="S634" s="15">
        <v>30</v>
      </c>
    </row>
    <row r="635" spans="4:19" ht="17.25">
      <c r="D635" s="26">
        <v>20171</v>
      </c>
      <c r="P635" s="8">
        <v>2003</v>
      </c>
      <c r="Q635" s="15">
        <v>1001</v>
      </c>
      <c r="R635" s="15">
        <v>1</v>
      </c>
      <c r="S635" s="15">
        <v>44</v>
      </c>
    </row>
    <row r="636" spans="4:19" ht="17.25">
      <c r="D636" s="26">
        <v>0</v>
      </c>
      <c r="P636" s="8">
        <v>2004</v>
      </c>
      <c r="Q636" s="15">
        <v>1001</v>
      </c>
      <c r="R636" s="15">
        <v>1</v>
      </c>
      <c r="S636" s="15">
        <v>55</v>
      </c>
    </row>
    <row r="637" spans="4:19" ht="17.25">
      <c r="D637" s="26">
        <v>0</v>
      </c>
      <c r="P637" s="8">
        <v>2005</v>
      </c>
      <c r="Q637" s="15">
        <v>1001</v>
      </c>
      <c r="R637" s="15">
        <v>1</v>
      </c>
      <c r="S637" s="15">
        <v>68</v>
      </c>
    </row>
    <row r="638" spans="4:19" ht="17.25">
      <c r="D638" s="26">
        <v>19002</v>
      </c>
      <c r="P638" s="8">
        <v>2006</v>
      </c>
      <c r="Q638" s="15">
        <v>1001</v>
      </c>
      <c r="R638" s="15">
        <v>1</v>
      </c>
      <c r="S638" s="15">
        <v>90</v>
      </c>
    </row>
    <row r="639" spans="4:19" ht="17.25">
      <c r="D639" s="26">
        <v>19001</v>
      </c>
      <c r="P639" s="8">
        <v>2012302</v>
      </c>
      <c r="Q639" s="15">
        <v>1011</v>
      </c>
      <c r="R639" s="15" t="s">
        <v>6049</v>
      </c>
      <c r="S639" s="15">
        <v>1000</v>
      </c>
    </row>
    <row r="640" spans="4:19" ht="17.25">
      <c r="D640" s="26">
        <v>0</v>
      </c>
      <c r="P640" s="8">
        <v>2012303</v>
      </c>
      <c r="Q640" s="15">
        <v>401</v>
      </c>
      <c r="R640" s="15">
        <v>1</v>
      </c>
      <c r="S640" s="15">
        <v>2012303</v>
      </c>
    </row>
    <row r="641" spans="4:19" ht="17.25">
      <c r="D641" s="26">
        <v>19002</v>
      </c>
      <c r="P641" s="8">
        <v>2012304</v>
      </c>
      <c r="Q641" s="15">
        <v>401</v>
      </c>
      <c r="R641" s="15">
        <v>1</v>
      </c>
      <c r="S641" s="15">
        <v>2012304</v>
      </c>
    </row>
    <row r="642" spans="4:19" ht="17.25">
      <c r="D642" s="26">
        <v>20101</v>
      </c>
      <c r="P642" s="8">
        <v>2012305</v>
      </c>
      <c r="Q642" s="15">
        <v>126</v>
      </c>
      <c r="R642" s="15">
        <v>1</v>
      </c>
      <c r="S642" s="15">
        <v>200</v>
      </c>
    </row>
    <row r="643" spans="4:19" ht="17.25">
      <c r="D643" s="26">
        <v>20111</v>
      </c>
      <c r="P643" s="8">
        <v>2012306</v>
      </c>
      <c r="Q643" s="15">
        <v>301</v>
      </c>
      <c r="R643" s="15">
        <v>1</v>
      </c>
      <c r="S643" s="15">
        <v>1024</v>
      </c>
    </row>
    <row r="644" spans="4:19" ht="17.25">
      <c r="D644" s="26">
        <v>0</v>
      </c>
      <c r="P644" s="8">
        <v>10010</v>
      </c>
      <c r="Q644" s="15">
        <v>1002</v>
      </c>
      <c r="R644" s="15" t="s">
        <v>6049</v>
      </c>
      <c r="S644" s="15">
        <v>1000</v>
      </c>
    </row>
    <row r="645" spans="4:19" ht="17.25">
      <c r="D645" s="26">
        <v>0</v>
      </c>
      <c r="P645" s="8">
        <v>10101</v>
      </c>
      <c r="Q645" s="15">
        <v>3</v>
      </c>
      <c r="R645" s="15" t="s">
        <v>6038</v>
      </c>
      <c r="S645" s="15">
        <v>50</v>
      </c>
    </row>
    <row r="646" spans="4:19" ht="17.25">
      <c r="D646" s="26">
        <v>19003</v>
      </c>
      <c r="P646" s="8">
        <v>10102</v>
      </c>
      <c r="Q646" s="15">
        <v>3</v>
      </c>
      <c r="R646" s="15" t="s">
        <v>6038</v>
      </c>
      <c r="S646" s="15">
        <v>60</v>
      </c>
    </row>
    <row r="647" spans="4:19" ht="17.25">
      <c r="D647" s="26">
        <v>0</v>
      </c>
      <c r="P647" s="8">
        <v>10103</v>
      </c>
      <c r="Q647" s="15">
        <v>3</v>
      </c>
      <c r="R647" s="15" t="s">
        <v>6038</v>
      </c>
      <c r="S647" s="15">
        <v>70</v>
      </c>
    </row>
    <row r="648" spans="4:19" ht="17.25">
      <c r="D648" s="26">
        <v>19002</v>
      </c>
      <c r="P648" s="8">
        <v>10104</v>
      </c>
      <c r="Q648" s="15">
        <v>3</v>
      </c>
      <c r="R648" s="15" t="s">
        <v>6038</v>
      </c>
      <c r="S648" s="15">
        <v>80</v>
      </c>
    </row>
    <row r="649" spans="4:19" ht="17.25">
      <c r="D649" s="26">
        <v>20131</v>
      </c>
      <c r="P649" s="8">
        <v>10105</v>
      </c>
      <c r="Q649" s="15">
        <v>3</v>
      </c>
      <c r="R649" s="15" t="s">
        <v>6038</v>
      </c>
      <c r="S649" s="15">
        <v>90</v>
      </c>
    </row>
    <row r="650" spans="4:19" ht="17.25">
      <c r="D650" s="26">
        <v>20141</v>
      </c>
      <c r="P650" s="8">
        <v>10201</v>
      </c>
      <c r="Q650" s="15">
        <v>3</v>
      </c>
      <c r="R650" s="15" t="s">
        <v>6038</v>
      </c>
      <c r="S650" s="15">
        <v>100</v>
      </c>
    </row>
    <row r="651" spans="4:19" ht="17.25">
      <c r="D651" s="26">
        <v>19001</v>
      </c>
      <c r="P651" s="8">
        <v>10202</v>
      </c>
      <c r="Q651" s="15">
        <v>3</v>
      </c>
      <c r="R651" s="15" t="s">
        <v>6038</v>
      </c>
      <c r="S651" s="15">
        <v>110</v>
      </c>
    </row>
    <row r="652" spans="4:19" ht="17.25">
      <c r="D652" s="26">
        <v>0</v>
      </c>
      <c r="P652" s="8">
        <v>10203</v>
      </c>
      <c r="Q652" s="15">
        <v>3</v>
      </c>
      <c r="R652" s="15" t="s">
        <v>6038</v>
      </c>
      <c r="S652" s="15">
        <v>120</v>
      </c>
    </row>
    <row r="653" spans="4:19" ht="17.25">
      <c r="D653" s="26">
        <v>19002</v>
      </c>
      <c r="P653" s="8">
        <v>10204</v>
      </c>
      <c r="Q653" s="15">
        <v>3</v>
      </c>
      <c r="R653" s="15" t="s">
        <v>6038</v>
      </c>
      <c r="S653" s="15">
        <v>130</v>
      </c>
    </row>
    <row r="654" spans="4:19" ht="17.25">
      <c r="D654" s="26">
        <v>20221</v>
      </c>
      <c r="P654" s="8">
        <v>10205</v>
      </c>
      <c r="Q654" s="15">
        <v>3</v>
      </c>
      <c r="R654" s="15" t="s">
        <v>6038</v>
      </c>
      <c r="S654" s="15">
        <v>140</v>
      </c>
    </row>
    <row r="655" spans="4:19" ht="17.25">
      <c r="D655" s="26">
        <v>20081</v>
      </c>
      <c r="P655" s="8">
        <v>10301</v>
      </c>
      <c r="Q655" s="15">
        <v>3</v>
      </c>
      <c r="R655" s="15" t="s">
        <v>6038</v>
      </c>
      <c r="S655" s="15">
        <v>150</v>
      </c>
    </row>
    <row r="656" spans="4:19" ht="17.25">
      <c r="D656" s="26">
        <v>0</v>
      </c>
      <c r="P656" s="8">
        <v>10302</v>
      </c>
      <c r="Q656" s="15">
        <v>3</v>
      </c>
      <c r="R656" s="15" t="s">
        <v>6038</v>
      </c>
      <c r="S656" s="15">
        <v>160</v>
      </c>
    </row>
    <row r="657" spans="4:19" ht="17.25">
      <c r="D657" s="26">
        <v>0</v>
      </c>
      <c r="P657" s="8">
        <v>10303</v>
      </c>
      <c r="Q657" s="15">
        <v>3</v>
      </c>
      <c r="R657" s="15" t="s">
        <v>6038</v>
      </c>
      <c r="S657" s="15">
        <v>170</v>
      </c>
    </row>
    <row r="658" spans="4:19" ht="17.25">
      <c r="D658" s="26">
        <v>20011</v>
      </c>
      <c r="P658" s="8">
        <v>10304</v>
      </c>
      <c r="Q658" s="15">
        <v>3</v>
      </c>
      <c r="R658" s="15" t="s">
        <v>6038</v>
      </c>
      <c r="S658" s="15">
        <v>180</v>
      </c>
    </row>
    <row r="659" spans="4:19" ht="17.25">
      <c r="D659" s="26">
        <v>0</v>
      </c>
      <c r="P659" s="8">
        <v>10305</v>
      </c>
      <c r="Q659" s="15">
        <v>3</v>
      </c>
      <c r="R659" s="15" t="s">
        <v>6038</v>
      </c>
      <c r="S659" s="15">
        <v>190</v>
      </c>
    </row>
    <row r="660" spans="4:19" ht="17.25">
      <c r="D660" s="26">
        <v>19001</v>
      </c>
      <c r="P660" s="8">
        <v>10401</v>
      </c>
      <c r="Q660" s="15">
        <v>3</v>
      </c>
      <c r="R660" s="15" t="s">
        <v>6038</v>
      </c>
      <c r="S660" s="15">
        <v>200</v>
      </c>
    </row>
    <row r="661" spans="4:19" ht="17.25">
      <c r="D661" s="26">
        <v>20011</v>
      </c>
      <c r="P661" s="8">
        <v>10402</v>
      </c>
      <c r="Q661" s="15">
        <v>3</v>
      </c>
      <c r="R661" s="15" t="s">
        <v>6038</v>
      </c>
      <c r="S661" s="15">
        <v>210</v>
      </c>
    </row>
    <row r="662" spans="4:19" ht="17.25">
      <c r="D662" s="26">
        <v>19002</v>
      </c>
      <c r="P662" s="8">
        <v>10403</v>
      </c>
      <c r="Q662" s="15">
        <v>3</v>
      </c>
      <c r="R662" s="15" t="s">
        <v>6038</v>
      </c>
      <c r="S662" s="15">
        <v>220</v>
      </c>
    </row>
    <row r="663" spans="4:19" ht="17.25">
      <c r="D663" s="26">
        <v>20201</v>
      </c>
      <c r="P663" s="8">
        <v>10404</v>
      </c>
      <c r="Q663" s="15">
        <v>3</v>
      </c>
      <c r="R663" s="15" t="s">
        <v>6038</v>
      </c>
      <c r="S663" s="15">
        <v>230</v>
      </c>
    </row>
    <row r="664" spans="4:19" ht="17.25">
      <c r="D664" s="26">
        <v>0</v>
      </c>
      <c r="P664" s="8">
        <v>10405</v>
      </c>
      <c r="Q664" s="15">
        <v>3</v>
      </c>
      <c r="R664" s="15" t="s">
        <v>6038</v>
      </c>
      <c r="S664" s="15">
        <v>240</v>
      </c>
    </row>
    <row r="665" spans="4:19" ht="17.25">
      <c r="D665" s="26">
        <v>0</v>
      </c>
      <c r="P665" s="8">
        <v>10501</v>
      </c>
      <c r="Q665" s="15">
        <v>3</v>
      </c>
      <c r="R665" s="15" t="s">
        <v>6038</v>
      </c>
      <c r="S665" s="15">
        <v>250</v>
      </c>
    </row>
    <row r="666" spans="4:19" ht="17.25">
      <c r="D666" s="26">
        <v>20202</v>
      </c>
      <c r="P666" s="8">
        <v>10502</v>
      </c>
      <c r="Q666" s="15">
        <v>3</v>
      </c>
      <c r="R666" s="15" t="s">
        <v>6038</v>
      </c>
      <c r="S666" s="15">
        <v>260</v>
      </c>
    </row>
    <row r="667" spans="4:19" ht="17.25">
      <c r="D667" s="26">
        <v>20203</v>
      </c>
      <c r="P667" s="8">
        <v>10503</v>
      </c>
      <c r="Q667" s="15">
        <v>3</v>
      </c>
      <c r="R667" s="15" t="s">
        <v>6038</v>
      </c>
      <c r="S667" s="15">
        <v>270</v>
      </c>
    </row>
    <row r="668" spans="4:19" ht="17.25">
      <c r="D668" s="26">
        <v>20204</v>
      </c>
      <c r="P668" s="8">
        <v>10504</v>
      </c>
      <c r="Q668" s="15">
        <v>3</v>
      </c>
      <c r="R668" s="15" t="s">
        <v>6038</v>
      </c>
      <c r="S668" s="15">
        <v>280</v>
      </c>
    </row>
    <row r="669" spans="4:19" ht="17.25">
      <c r="D669" s="26">
        <v>20206</v>
      </c>
      <c r="P669" s="8">
        <v>10505</v>
      </c>
      <c r="Q669" s="15">
        <v>3</v>
      </c>
      <c r="R669" s="15" t="s">
        <v>6038</v>
      </c>
      <c r="S669" s="15">
        <v>290</v>
      </c>
    </row>
    <row r="670" spans="4:19" ht="17.25">
      <c r="D670" s="26">
        <v>20205</v>
      </c>
      <c r="P670" s="8">
        <v>10601</v>
      </c>
      <c r="Q670" s="15">
        <v>3</v>
      </c>
      <c r="R670" s="15" t="s">
        <v>6038</v>
      </c>
      <c r="S670" s="15">
        <v>300</v>
      </c>
    </row>
    <row r="671" spans="4:19" ht="17.25">
      <c r="D671" s="26">
        <v>20205</v>
      </c>
      <c r="P671" s="8">
        <v>10602</v>
      </c>
      <c r="Q671" s="15">
        <v>3</v>
      </c>
      <c r="R671" s="15" t="s">
        <v>6038</v>
      </c>
      <c r="S671" s="15">
        <v>310</v>
      </c>
    </row>
    <row r="672" spans="4:19" ht="17.25">
      <c r="D672" s="26">
        <v>20205</v>
      </c>
      <c r="P672" s="8">
        <v>10603</v>
      </c>
      <c r="Q672" s="15">
        <v>3</v>
      </c>
      <c r="R672" s="15" t="s">
        <v>6038</v>
      </c>
      <c r="S672" s="15">
        <v>320</v>
      </c>
    </row>
    <row r="673" spans="4:19" ht="17.25">
      <c r="D673" s="26">
        <v>20205</v>
      </c>
      <c r="P673" s="8">
        <v>10604</v>
      </c>
      <c r="Q673" s="15">
        <v>3</v>
      </c>
      <c r="R673" s="15" t="s">
        <v>6038</v>
      </c>
      <c r="S673" s="15">
        <v>330</v>
      </c>
    </row>
    <row r="674" spans="4:19" ht="17.25">
      <c r="D674" s="26">
        <v>20205</v>
      </c>
      <c r="P674" s="8">
        <v>10605</v>
      </c>
      <c r="Q674" s="15">
        <v>3</v>
      </c>
      <c r="R674" s="15" t="s">
        <v>6038</v>
      </c>
      <c r="S674" s="15">
        <v>340</v>
      </c>
    </row>
    <row r="675" spans="4:19" ht="17.25">
      <c r="D675" s="26">
        <v>20205</v>
      </c>
      <c r="P675" s="8">
        <v>10701</v>
      </c>
      <c r="Q675" s="15">
        <v>3</v>
      </c>
      <c r="R675" s="15" t="s">
        <v>6038</v>
      </c>
      <c r="S675" s="15">
        <v>350</v>
      </c>
    </row>
    <row r="676" spans="4:19" ht="17.25">
      <c r="D676" s="26">
        <v>20205</v>
      </c>
      <c r="P676" s="8">
        <v>10702</v>
      </c>
      <c r="Q676" s="15">
        <v>3</v>
      </c>
      <c r="R676" s="15" t="s">
        <v>6038</v>
      </c>
      <c r="S676" s="15">
        <v>360</v>
      </c>
    </row>
    <row r="677" spans="4:19" ht="17.25">
      <c r="D677" s="26">
        <v>20041</v>
      </c>
      <c r="P677" s="8">
        <v>10703</v>
      </c>
      <c r="Q677" s="15">
        <v>3</v>
      </c>
      <c r="R677" s="15" t="s">
        <v>6038</v>
      </c>
      <c r="S677" s="15">
        <v>370</v>
      </c>
    </row>
    <row r="678" spans="4:19" ht="17.25">
      <c r="D678" s="26">
        <v>19003</v>
      </c>
      <c r="P678" s="8">
        <v>10704</v>
      </c>
      <c r="Q678" s="15">
        <v>3</v>
      </c>
      <c r="R678" s="15" t="s">
        <v>6038</v>
      </c>
      <c r="S678" s="15">
        <v>380</v>
      </c>
    </row>
    <row r="679" spans="4:19" ht="17.25">
      <c r="D679" s="26">
        <v>20011</v>
      </c>
      <c r="P679" s="8">
        <v>10705</v>
      </c>
      <c r="Q679" s="15">
        <v>3</v>
      </c>
      <c r="R679" s="15" t="s">
        <v>6038</v>
      </c>
      <c r="S679" s="15">
        <v>390</v>
      </c>
    </row>
    <row r="680" spans="4:19" ht="17.25">
      <c r="D680" s="26">
        <v>0</v>
      </c>
      <c r="P680" s="8">
        <v>10801</v>
      </c>
      <c r="Q680" s="15">
        <v>3</v>
      </c>
      <c r="R680" s="15" t="s">
        <v>6038</v>
      </c>
      <c r="S680" s="15">
        <v>400</v>
      </c>
    </row>
    <row r="681" spans="4:19" ht="17.25">
      <c r="D681" s="26">
        <v>20204</v>
      </c>
      <c r="P681" s="8">
        <v>10802</v>
      </c>
      <c r="Q681" s="15">
        <v>3</v>
      </c>
      <c r="R681" s="15" t="s">
        <v>6038</v>
      </c>
      <c r="S681" s="15">
        <v>410</v>
      </c>
    </row>
    <row r="682" spans="4:19" ht="17.25">
      <c r="D682" s="26">
        <v>0</v>
      </c>
      <c r="P682" s="8">
        <v>10803</v>
      </c>
      <c r="Q682" s="15">
        <v>3</v>
      </c>
      <c r="R682" s="15" t="s">
        <v>6038</v>
      </c>
      <c r="S682" s="15">
        <v>420</v>
      </c>
    </row>
    <row r="683" spans="4:19" ht="17.25">
      <c r="D683" s="26">
        <v>0</v>
      </c>
      <c r="P683" s="8">
        <v>10804</v>
      </c>
      <c r="Q683" s="15">
        <v>3</v>
      </c>
      <c r="R683" s="15" t="s">
        <v>6038</v>
      </c>
      <c r="S683" s="15">
        <v>430</v>
      </c>
    </row>
    <row r="684" spans="4:19" ht="17.25">
      <c r="D684" s="26">
        <v>0</v>
      </c>
      <c r="P684" s="8">
        <v>10805</v>
      </c>
      <c r="Q684" s="15">
        <v>3</v>
      </c>
      <c r="R684" s="15" t="s">
        <v>6038</v>
      </c>
      <c r="S684" s="15">
        <v>440</v>
      </c>
    </row>
    <row r="685" spans="4:19" ht="17.25">
      <c r="D685" s="26">
        <v>20213</v>
      </c>
      <c r="P685" s="8">
        <v>10901</v>
      </c>
      <c r="Q685" s="15">
        <v>3</v>
      </c>
      <c r="R685" s="15" t="s">
        <v>6038</v>
      </c>
      <c r="S685" s="15">
        <v>450</v>
      </c>
    </row>
    <row r="686" spans="4:19" ht="17.25">
      <c r="D686" s="26">
        <v>20215</v>
      </c>
      <c r="P686" s="8">
        <v>10902</v>
      </c>
      <c r="Q686" s="15">
        <v>3</v>
      </c>
      <c r="R686" s="15" t="s">
        <v>6038</v>
      </c>
      <c r="S686" s="15">
        <v>460</v>
      </c>
    </row>
    <row r="687" spans="4:19" ht="17.25">
      <c r="D687" s="26">
        <v>20203</v>
      </c>
      <c r="P687" s="8">
        <v>10903</v>
      </c>
      <c r="Q687" s="15">
        <v>3</v>
      </c>
      <c r="R687" s="15" t="s">
        <v>6038</v>
      </c>
      <c r="S687" s="15">
        <v>470</v>
      </c>
    </row>
    <row r="688" spans="4:19" ht="17.25">
      <c r="D688" s="26">
        <v>20216</v>
      </c>
      <c r="P688" s="8">
        <v>10904</v>
      </c>
      <c r="Q688" s="15">
        <v>3</v>
      </c>
      <c r="R688" s="15" t="s">
        <v>6038</v>
      </c>
      <c r="S688" s="15">
        <v>480</v>
      </c>
    </row>
    <row r="689" spans="4:19" ht="17.25">
      <c r="D689" s="26">
        <v>0</v>
      </c>
      <c r="P689" s="8">
        <v>10905</v>
      </c>
      <c r="Q689" s="15">
        <v>3</v>
      </c>
      <c r="R689" s="15" t="s">
        <v>6038</v>
      </c>
      <c r="S689" s="15">
        <v>490</v>
      </c>
    </row>
    <row r="690" spans="4:19" ht="17.25">
      <c r="D690" s="26">
        <v>0</v>
      </c>
      <c r="P690" s="8">
        <v>17001</v>
      </c>
      <c r="Q690" s="15">
        <v>3</v>
      </c>
      <c r="R690" s="15" t="s">
        <v>6038</v>
      </c>
      <c r="S690" s="15">
        <v>500</v>
      </c>
    </row>
    <row r="691" spans="4:19" ht="17.25">
      <c r="D691" s="26">
        <v>0</v>
      </c>
      <c r="P691" s="8">
        <v>17002</v>
      </c>
      <c r="Q691" s="15">
        <v>3</v>
      </c>
      <c r="R691" s="15" t="s">
        <v>6038</v>
      </c>
      <c r="S691" s="15">
        <v>510</v>
      </c>
    </row>
    <row r="692" spans="4:19" ht="17.25">
      <c r="D692" s="26">
        <v>0</v>
      </c>
      <c r="P692" s="8">
        <v>17003</v>
      </c>
      <c r="Q692" s="15">
        <v>3</v>
      </c>
      <c r="R692" s="15" t="s">
        <v>6038</v>
      </c>
      <c r="S692" s="15">
        <v>520</v>
      </c>
    </row>
    <row r="693" spans="4:19" ht="17.25">
      <c r="D693" s="26">
        <v>0</v>
      </c>
      <c r="P693" s="8">
        <v>17004</v>
      </c>
      <c r="Q693" s="15">
        <v>3</v>
      </c>
      <c r="R693" s="15" t="s">
        <v>6038</v>
      </c>
      <c r="S693" s="15">
        <v>530</v>
      </c>
    </row>
    <row r="694" spans="4:19" ht="17.25">
      <c r="D694" s="26">
        <v>20204</v>
      </c>
      <c r="P694" s="8">
        <v>17005</v>
      </c>
      <c r="Q694" s="15">
        <v>3</v>
      </c>
      <c r="R694" s="15" t="s">
        <v>6038</v>
      </c>
      <c r="S694" s="15">
        <v>540</v>
      </c>
    </row>
    <row r="695" spans="4:19" ht="17.25">
      <c r="D695" s="26">
        <v>20204</v>
      </c>
      <c r="P695" s="8">
        <v>11101</v>
      </c>
      <c r="Q695" s="15">
        <v>3</v>
      </c>
      <c r="R695" s="15" t="s">
        <v>6038</v>
      </c>
      <c r="S695" s="15">
        <v>550</v>
      </c>
    </row>
    <row r="696" spans="4:19" ht="17.25">
      <c r="D696" s="26">
        <v>20204</v>
      </c>
      <c r="P696" s="8">
        <v>11102</v>
      </c>
      <c r="Q696" s="15">
        <v>3</v>
      </c>
      <c r="R696" s="15" t="s">
        <v>6038</v>
      </c>
      <c r="S696" s="15">
        <v>560</v>
      </c>
    </row>
    <row r="697" spans="4:19" ht="17.25">
      <c r="D697" s="26">
        <v>20204</v>
      </c>
      <c r="P697" s="8">
        <v>11103</v>
      </c>
      <c r="Q697" s="15">
        <v>3</v>
      </c>
      <c r="R697" s="15" t="s">
        <v>6038</v>
      </c>
      <c r="S697" s="15">
        <v>570</v>
      </c>
    </row>
    <row r="698" spans="4:19" ht="17.25">
      <c r="D698" s="26">
        <v>20204</v>
      </c>
      <c r="P698" s="8">
        <v>11104</v>
      </c>
      <c r="Q698" s="15">
        <v>3</v>
      </c>
      <c r="R698" s="15" t="s">
        <v>6038</v>
      </c>
      <c r="S698" s="15">
        <v>580</v>
      </c>
    </row>
    <row r="699" spans="4:19" ht="17.25">
      <c r="D699" s="26">
        <v>19007</v>
      </c>
      <c r="P699" s="8">
        <v>11105</v>
      </c>
      <c r="Q699" s="15">
        <v>3</v>
      </c>
      <c r="R699" s="15" t="s">
        <v>6038</v>
      </c>
      <c r="S699" s="15">
        <v>590</v>
      </c>
    </row>
    <row r="700" spans="4:19" ht="17.25">
      <c r="D700" s="26">
        <v>0</v>
      </c>
      <c r="P700" s="8">
        <v>11201</v>
      </c>
      <c r="Q700" s="15">
        <v>3</v>
      </c>
      <c r="R700" s="15" t="s">
        <v>6038</v>
      </c>
      <c r="S700" s="15">
        <v>600</v>
      </c>
    </row>
    <row r="701" spans="4:19" ht="17.25">
      <c r="D701" s="26">
        <v>0</v>
      </c>
      <c r="P701" s="8">
        <v>11202</v>
      </c>
      <c r="Q701" s="15">
        <v>3</v>
      </c>
      <c r="R701" s="15" t="s">
        <v>6038</v>
      </c>
      <c r="S701" s="15">
        <v>610</v>
      </c>
    </row>
    <row r="702" spans="4:19" ht="17.25">
      <c r="D702" s="26">
        <v>20222</v>
      </c>
      <c r="P702" s="8">
        <v>11203</v>
      </c>
      <c r="Q702" s="15">
        <v>3</v>
      </c>
      <c r="R702" s="15" t="s">
        <v>6038</v>
      </c>
      <c r="S702" s="15">
        <v>620</v>
      </c>
    </row>
    <row r="703" spans="4:19" ht="17.25">
      <c r="D703" s="26">
        <v>20223</v>
      </c>
      <c r="P703" s="8">
        <v>11204</v>
      </c>
      <c r="Q703" s="15">
        <v>3</v>
      </c>
      <c r="R703" s="15" t="s">
        <v>6038</v>
      </c>
      <c r="S703" s="15">
        <v>630</v>
      </c>
    </row>
    <row r="704" spans="4:19" ht="17.25">
      <c r="D704" s="26">
        <v>20223</v>
      </c>
      <c r="P704" s="8">
        <v>11205</v>
      </c>
      <c r="Q704" s="15">
        <v>3</v>
      </c>
      <c r="R704" s="15" t="s">
        <v>6038</v>
      </c>
      <c r="S704" s="15">
        <v>640</v>
      </c>
    </row>
    <row r="705" spans="4:19" ht="17.25">
      <c r="D705" s="26">
        <v>20223</v>
      </c>
      <c r="P705" s="8">
        <v>11301</v>
      </c>
      <c r="Q705" s="15">
        <v>3</v>
      </c>
      <c r="R705" s="15" t="s">
        <v>6038</v>
      </c>
      <c r="S705" s="15">
        <v>650</v>
      </c>
    </row>
    <row r="706" spans="4:19" ht="17.25">
      <c r="D706" s="26">
        <v>20223</v>
      </c>
      <c r="P706" s="8">
        <v>11302</v>
      </c>
      <c r="Q706" s="15">
        <v>3</v>
      </c>
      <c r="R706" s="15" t="s">
        <v>6038</v>
      </c>
      <c r="S706" s="15">
        <v>660</v>
      </c>
    </row>
    <row r="707" spans="4:19" ht="17.25">
      <c r="D707" s="26">
        <v>20223</v>
      </c>
      <c r="P707" s="8">
        <v>11303</v>
      </c>
      <c r="Q707" s="15">
        <v>3</v>
      </c>
      <c r="R707" s="15" t="s">
        <v>6038</v>
      </c>
      <c r="S707" s="15">
        <v>670</v>
      </c>
    </row>
    <row r="708" spans="4:19" ht="17.25">
      <c r="D708" s="26">
        <v>20223</v>
      </c>
      <c r="P708" s="8">
        <v>11304</v>
      </c>
      <c r="Q708" s="15">
        <v>3</v>
      </c>
      <c r="R708" s="15" t="s">
        <v>6038</v>
      </c>
      <c r="S708" s="15">
        <v>680</v>
      </c>
    </row>
    <row r="709" spans="4:19" ht="17.25">
      <c r="D709" s="26">
        <v>20223</v>
      </c>
      <c r="P709" s="8">
        <v>11305</v>
      </c>
      <c r="Q709" s="15">
        <v>3</v>
      </c>
      <c r="R709" s="15" t="s">
        <v>6038</v>
      </c>
      <c r="S709" s="15">
        <v>690</v>
      </c>
    </row>
    <row r="710" spans="4:19" ht="17.25">
      <c r="D710" s="26">
        <v>20223</v>
      </c>
      <c r="P710" s="8">
        <v>11401</v>
      </c>
      <c r="Q710" s="15">
        <v>3</v>
      </c>
      <c r="R710" s="15" t="s">
        <v>6038</v>
      </c>
      <c r="S710" s="15">
        <v>700</v>
      </c>
    </row>
    <row r="711" spans="4:19" ht="17.25">
      <c r="D711" s="26">
        <v>19008</v>
      </c>
      <c r="P711" s="8">
        <v>11402</v>
      </c>
      <c r="Q711" s="15">
        <v>3</v>
      </c>
      <c r="R711" s="15" t="s">
        <v>6038</v>
      </c>
      <c r="S711" s="15">
        <v>710</v>
      </c>
    </row>
    <row r="712" spans="4:19" ht="17.25">
      <c r="D712" s="26">
        <v>20226</v>
      </c>
      <c r="P712" s="8">
        <v>11403</v>
      </c>
      <c r="Q712" s="15">
        <v>3</v>
      </c>
      <c r="R712" s="15" t="s">
        <v>6038</v>
      </c>
      <c r="S712" s="15">
        <v>720</v>
      </c>
    </row>
    <row r="713" spans="4:19" ht="17.25">
      <c r="D713" s="26">
        <v>50122</v>
      </c>
      <c r="P713" s="8">
        <v>11404</v>
      </c>
      <c r="Q713" s="15">
        <v>3</v>
      </c>
      <c r="R713" s="15" t="s">
        <v>6038</v>
      </c>
      <c r="S713" s="15">
        <v>730</v>
      </c>
    </row>
    <row r="714" spans="4:19" ht="17.25">
      <c r="D714" s="26">
        <v>19005</v>
      </c>
      <c r="P714" s="8">
        <v>11405</v>
      </c>
      <c r="Q714" s="15">
        <v>3</v>
      </c>
      <c r="R714" s="15" t="s">
        <v>6038</v>
      </c>
      <c r="S714" s="15">
        <v>740</v>
      </c>
    </row>
    <row r="715" spans="4:19" ht="17.25">
      <c r="D715" s="28">
        <v>20224</v>
      </c>
      <c r="P715" s="8">
        <v>11501</v>
      </c>
      <c r="Q715" s="15">
        <v>3</v>
      </c>
      <c r="R715" s="15" t="s">
        <v>6038</v>
      </c>
      <c r="S715" s="15">
        <v>750</v>
      </c>
    </row>
    <row r="716" spans="4:19" ht="17.25">
      <c r="D716" s="26">
        <v>19003</v>
      </c>
      <c r="P716" s="8">
        <v>11502</v>
      </c>
      <c r="Q716" s="15">
        <v>3</v>
      </c>
      <c r="R716" s="15" t="s">
        <v>6038</v>
      </c>
      <c r="S716" s="15">
        <v>760</v>
      </c>
    </row>
    <row r="717" spans="4:19" ht="17.25">
      <c r="D717" s="28">
        <v>20225</v>
      </c>
      <c r="P717" s="8">
        <v>11503</v>
      </c>
      <c r="Q717" s="15">
        <v>3</v>
      </c>
      <c r="R717" s="15" t="s">
        <v>6038</v>
      </c>
      <c r="S717" s="15">
        <v>770</v>
      </c>
    </row>
    <row r="718" spans="4:19" ht="17.25">
      <c r="D718" s="26">
        <v>50101</v>
      </c>
      <c r="P718" s="8">
        <v>11504</v>
      </c>
      <c r="Q718" s="15">
        <v>3</v>
      </c>
      <c r="R718" s="15" t="s">
        <v>6038</v>
      </c>
      <c r="S718" s="15">
        <v>780</v>
      </c>
    </row>
    <row r="719" spans="4:19" ht="17.25">
      <c r="D719" s="26">
        <v>50102</v>
      </c>
      <c r="P719" s="8">
        <v>11505</v>
      </c>
      <c r="Q719" s="15">
        <v>3</v>
      </c>
      <c r="R719" s="15" t="s">
        <v>6038</v>
      </c>
      <c r="S719" s="15">
        <v>790</v>
      </c>
    </row>
    <row r="720" spans="4:19" ht="17.25">
      <c r="D720" s="26">
        <v>50103</v>
      </c>
      <c r="P720" s="8">
        <v>20000</v>
      </c>
      <c r="Q720" s="15">
        <v>301</v>
      </c>
      <c r="R720" s="15">
        <v>1</v>
      </c>
      <c r="S720" s="15">
        <v>2048</v>
      </c>
    </row>
    <row r="721" spans="4:19" ht="17.25">
      <c r="D721" s="26">
        <v>50103</v>
      </c>
      <c r="P721" s="8">
        <v>30101</v>
      </c>
      <c r="Q721" s="15">
        <v>401</v>
      </c>
      <c r="R721" s="15">
        <v>1</v>
      </c>
      <c r="S721" s="15">
        <v>1005</v>
      </c>
    </row>
    <row r="722" spans="4:19" ht="17.25">
      <c r="D722" s="26">
        <v>50103</v>
      </c>
      <c r="P722" s="8">
        <v>30201</v>
      </c>
      <c r="Q722" s="15">
        <v>401</v>
      </c>
      <c r="R722" s="15">
        <v>1</v>
      </c>
      <c r="S722" s="15">
        <v>1006</v>
      </c>
    </row>
    <row r="723" spans="4:19" ht="17.25">
      <c r="D723" s="26">
        <v>50103</v>
      </c>
      <c r="P723" s="8">
        <v>30301</v>
      </c>
      <c r="Q723" s="15">
        <v>401</v>
      </c>
      <c r="R723" s="15">
        <v>1</v>
      </c>
      <c r="S723" s="15">
        <v>1007</v>
      </c>
    </row>
    <row r="724" spans="4:19" ht="17.25">
      <c r="D724" s="26">
        <v>50103</v>
      </c>
      <c r="P724" s="8">
        <v>30401</v>
      </c>
      <c r="Q724" s="15">
        <v>401</v>
      </c>
      <c r="R724" s="15">
        <v>1</v>
      </c>
      <c r="S724" s="15">
        <v>1008</v>
      </c>
    </row>
    <row r="725" spans="4:19" ht="17.25">
      <c r="D725" s="26">
        <v>50104</v>
      </c>
      <c r="P725" s="8">
        <v>30501</v>
      </c>
      <c r="Q725" s="15">
        <v>401</v>
      </c>
      <c r="R725" s="15">
        <v>1</v>
      </c>
      <c r="S725" s="15">
        <v>1009</v>
      </c>
    </row>
    <row r="726" spans="4:19" ht="17.25">
      <c r="D726" s="26">
        <v>50105</v>
      </c>
      <c r="P726" s="8">
        <v>30601</v>
      </c>
      <c r="Q726" s="15">
        <v>401</v>
      </c>
      <c r="R726" s="15">
        <v>1</v>
      </c>
      <c r="S726" s="15">
        <v>1010</v>
      </c>
    </row>
    <row r="727" spans="4:19" ht="17.25">
      <c r="D727" s="26">
        <v>50105</v>
      </c>
      <c r="P727" s="8">
        <v>30701</v>
      </c>
      <c r="Q727" s="15">
        <v>401</v>
      </c>
      <c r="R727" s="15">
        <v>1</v>
      </c>
      <c r="S727" s="15">
        <v>1011</v>
      </c>
    </row>
    <row r="728" spans="4:19" ht="17.25">
      <c r="D728" s="26">
        <v>50105</v>
      </c>
      <c r="P728" s="8">
        <v>30801</v>
      </c>
      <c r="Q728" s="15">
        <v>401</v>
      </c>
      <c r="R728" s="15">
        <v>1</v>
      </c>
      <c r="S728" s="15">
        <v>1012</v>
      </c>
    </row>
    <row r="729" spans="4:19" ht="17.25">
      <c r="D729" s="26">
        <v>50105</v>
      </c>
      <c r="P729" s="8">
        <v>30901</v>
      </c>
      <c r="Q729" s="15">
        <v>401</v>
      </c>
      <c r="R729" s="15">
        <v>1</v>
      </c>
      <c r="S729" s="15">
        <v>1013</v>
      </c>
    </row>
    <row r="730" spans="4:19" ht="17.25">
      <c r="D730" s="26">
        <v>50105</v>
      </c>
      <c r="P730" s="8">
        <v>31001</v>
      </c>
      <c r="Q730" s="15">
        <v>401</v>
      </c>
      <c r="R730" s="15">
        <v>1</v>
      </c>
      <c r="S730" s="15">
        <v>1014</v>
      </c>
    </row>
    <row r="731" spans="4:19" ht="17.25">
      <c r="D731" s="26">
        <v>50106</v>
      </c>
      <c r="P731" s="8">
        <v>31101</v>
      </c>
      <c r="Q731" s="15">
        <v>401</v>
      </c>
      <c r="R731" s="15">
        <v>1</v>
      </c>
      <c r="S731" s="15">
        <v>1015</v>
      </c>
    </row>
    <row r="732" spans="4:19" ht="17.25">
      <c r="D732" s="26">
        <v>50106</v>
      </c>
      <c r="P732" s="8">
        <v>31201</v>
      </c>
      <c r="Q732" s="15">
        <v>401</v>
      </c>
      <c r="R732" s="15">
        <v>1</v>
      </c>
      <c r="S732" s="15">
        <v>1016</v>
      </c>
    </row>
    <row r="733" spans="4:19" ht="17.25">
      <c r="D733" s="26">
        <v>50106</v>
      </c>
      <c r="P733" s="8">
        <v>31301</v>
      </c>
      <c r="Q733" s="15">
        <v>401</v>
      </c>
      <c r="R733" s="15">
        <v>1</v>
      </c>
      <c r="S733" s="15">
        <v>1017</v>
      </c>
    </row>
    <row r="734" spans="4:19" ht="17.25">
      <c r="D734" s="26">
        <v>50106</v>
      </c>
      <c r="P734" s="8">
        <v>31401</v>
      </c>
      <c r="Q734" s="15">
        <v>401</v>
      </c>
      <c r="R734" s="15">
        <v>1</v>
      </c>
      <c r="S734" s="15">
        <v>1018</v>
      </c>
    </row>
    <row r="735" spans="4:19" ht="17.25">
      <c r="D735" s="26">
        <v>50106</v>
      </c>
      <c r="P735" s="8">
        <v>31501</v>
      </c>
      <c r="Q735" s="15">
        <v>401</v>
      </c>
      <c r="R735" s="15">
        <v>1</v>
      </c>
      <c r="S735" s="15">
        <v>1019</v>
      </c>
    </row>
    <row r="736" spans="4:19" ht="17.25">
      <c r="D736" s="26">
        <v>50107</v>
      </c>
      <c r="P736" s="8">
        <v>40101</v>
      </c>
      <c r="Q736" s="15">
        <v>38</v>
      </c>
      <c r="R736" s="15">
        <v>1</v>
      </c>
      <c r="S736" s="15">
        <v>50</v>
      </c>
    </row>
    <row r="737" spans="4:19" ht="17.25">
      <c r="D737" s="26">
        <v>50107</v>
      </c>
      <c r="P737" s="8">
        <v>40102</v>
      </c>
      <c r="Q737" s="15">
        <v>38</v>
      </c>
      <c r="R737" s="15">
        <v>1</v>
      </c>
      <c r="S737" s="15">
        <v>60</v>
      </c>
    </row>
    <row r="738" spans="4:19" ht="17.25">
      <c r="D738" s="26">
        <v>50107</v>
      </c>
      <c r="P738" s="8">
        <v>40103</v>
      </c>
      <c r="Q738" s="15">
        <v>38</v>
      </c>
      <c r="R738" s="15">
        <v>1</v>
      </c>
      <c r="S738" s="15">
        <v>70</v>
      </c>
    </row>
    <row r="739" spans="4:19" ht="17.25">
      <c r="D739" s="26">
        <v>50107</v>
      </c>
      <c r="P739" s="8">
        <v>40104</v>
      </c>
      <c r="Q739" s="15">
        <v>38</v>
      </c>
      <c r="R739" s="15">
        <v>1</v>
      </c>
      <c r="S739" s="15">
        <v>80</v>
      </c>
    </row>
    <row r="740" spans="4:19" ht="17.25">
      <c r="D740" s="26">
        <v>50107</v>
      </c>
      <c r="P740" s="8">
        <v>40105</v>
      </c>
      <c r="Q740" s="15">
        <v>38</v>
      </c>
      <c r="R740" s="15">
        <v>1</v>
      </c>
      <c r="S740" s="15">
        <v>90</v>
      </c>
    </row>
    <row r="741" spans="4:19" ht="17.25">
      <c r="D741" s="26">
        <v>50108</v>
      </c>
      <c r="P741" s="8">
        <v>40201</v>
      </c>
      <c r="Q741" s="15">
        <v>38</v>
      </c>
      <c r="R741" s="15">
        <v>1</v>
      </c>
      <c r="S741" s="15">
        <v>110</v>
      </c>
    </row>
    <row r="742" spans="4:19" ht="17.25">
      <c r="D742" s="26">
        <v>50108</v>
      </c>
      <c r="P742" s="8">
        <v>40202</v>
      </c>
      <c r="Q742" s="15">
        <v>38</v>
      </c>
      <c r="R742" s="15">
        <v>1</v>
      </c>
      <c r="S742" s="15">
        <v>120</v>
      </c>
    </row>
    <row r="743" spans="4:19" ht="17.25">
      <c r="D743" s="26">
        <v>50108</v>
      </c>
      <c r="P743" s="8">
        <v>40203</v>
      </c>
      <c r="Q743" s="15">
        <v>38</v>
      </c>
      <c r="R743" s="15">
        <v>1</v>
      </c>
      <c r="S743" s="15">
        <v>130</v>
      </c>
    </row>
    <row r="744" spans="4:19" ht="17.25">
      <c r="D744" s="26">
        <v>50108</v>
      </c>
      <c r="P744" s="8">
        <v>40204</v>
      </c>
      <c r="Q744" s="15">
        <v>38</v>
      </c>
      <c r="R744" s="15">
        <v>1</v>
      </c>
      <c r="S744" s="15">
        <v>140</v>
      </c>
    </row>
    <row r="745" spans="4:19" ht="17.25">
      <c r="D745" s="26">
        <v>50109</v>
      </c>
      <c r="P745" s="8">
        <v>40205</v>
      </c>
      <c r="Q745" s="15">
        <v>38</v>
      </c>
      <c r="R745" s="15">
        <v>1</v>
      </c>
      <c r="S745" s="15">
        <v>150</v>
      </c>
    </row>
    <row r="746" spans="4:19" ht="17.25">
      <c r="D746" s="26">
        <v>0</v>
      </c>
      <c r="P746" s="8">
        <v>40301</v>
      </c>
      <c r="Q746" s="15">
        <v>38</v>
      </c>
      <c r="R746" s="15">
        <v>1</v>
      </c>
      <c r="S746" s="15">
        <v>160</v>
      </c>
    </row>
    <row r="747" spans="4:19" ht="17.25">
      <c r="D747" s="26">
        <v>0</v>
      </c>
      <c r="P747" s="8">
        <v>40302</v>
      </c>
      <c r="Q747" s="15">
        <v>38</v>
      </c>
      <c r="R747" s="15">
        <v>1</v>
      </c>
      <c r="S747" s="15">
        <v>170</v>
      </c>
    </row>
    <row r="748" spans="4:19" ht="17.25">
      <c r="D748" s="26">
        <v>0</v>
      </c>
      <c r="P748" s="8">
        <v>40303</v>
      </c>
      <c r="Q748" s="15">
        <v>38</v>
      </c>
      <c r="R748" s="15">
        <v>1</v>
      </c>
      <c r="S748" s="15">
        <v>180</v>
      </c>
    </row>
    <row r="749" spans="4:19" ht="17.25">
      <c r="D749" s="26">
        <v>0</v>
      </c>
      <c r="P749" s="8">
        <v>40304</v>
      </c>
      <c r="Q749" s="15">
        <v>38</v>
      </c>
      <c r="R749" s="15">
        <v>1</v>
      </c>
      <c r="S749" s="15">
        <v>190</v>
      </c>
    </row>
    <row r="750" spans="4:19" ht="17.25">
      <c r="D750" s="26">
        <v>0</v>
      </c>
      <c r="P750" s="8">
        <v>40305</v>
      </c>
      <c r="Q750" s="15">
        <v>38</v>
      </c>
      <c r="R750" s="15">
        <v>1</v>
      </c>
      <c r="S750" s="15">
        <v>200</v>
      </c>
    </row>
    <row r="751" spans="4:19" ht="17.25">
      <c r="D751" s="26">
        <v>50111</v>
      </c>
      <c r="P751" s="8">
        <v>40401</v>
      </c>
      <c r="Q751" s="15">
        <v>38</v>
      </c>
      <c r="R751" s="15">
        <v>1</v>
      </c>
      <c r="S751" s="15">
        <v>210</v>
      </c>
    </row>
    <row r="752" spans="4:19" ht="17.25">
      <c r="D752" s="26">
        <v>50111</v>
      </c>
      <c r="P752" s="8">
        <v>40402</v>
      </c>
      <c r="Q752" s="15">
        <v>38</v>
      </c>
      <c r="R752" s="15">
        <v>1</v>
      </c>
      <c r="S752" s="15">
        <v>220</v>
      </c>
    </row>
    <row r="753" spans="4:19" ht="17.25">
      <c r="D753" s="26">
        <v>50111</v>
      </c>
      <c r="P753" s="8">
        <v>40403</v>
      </c>
      <c r="Q753" s="15">
        <v>38</v>
      </c>
      <c r="R753" s="15">
        <v>1</v>
      </c>
      <c r="S753" s="15">
        <v>230</v>
      </c>
    </row>
    <row r="754" spans="4:19" ht="17.25">
      <c r="D754" s="26">
        <v>50111</v>
      </c>
      <c r="P754" s="8">
        <v>40404</v>
      </c>
      <c r="Q754" s="15">
        <v>38</v>
      </c>
      <c r="R754" s="15">
        <v>1</v>
      </c>
      <c r="S754" s="15">
        <v>240</v>
      </c>
    </row>
    <row r="755" spans="4:19" ht="17.25">
      <c r="D755" s="26">
        <v>50111</v>
      </c>
      <c r="P755" s="8">
        <v>40405</v>
      </c>
      <c r="Q755" s="15">
        <v>38</v>
      </c>
      <c r="R755" s="15">
        <v>1</v>
      </c>
      <c r="S755" s="15">
        <v>250</v>
      </c>
    </row>
    <row r="756" spans="4:19" ht="17.25">
      <c r="D756" s="26">
        <v>50112</v>
      </c>
      <c r="P756" s="8">
        <v>40501</v>
      </c>
      <c r="Q756" s="15">
        <v>38</v>
      </c>
      <c r="R756" s="15">
        <v>1</v>
      </c>
      <c r="S756" s="15">
        <v>260</v>
      </c>
    </row>
    <row r="757" spans="4:19" ht="17.25">
      <c r="D757" s="26">
        <v>0</v>
      </c>
      <c r="P757" s="8">
        <v>40502</v>
      </c>
      <c r="Q757" s="15">
        <v>38</v>
      </c>
      <c r="R757" s="15">
        <v>1</v>
      </c>
      <c r="S757" s="15">
        <v>270</v>
      </c>
    </row>
    <row r="758" spans="4:19" ht="17.25">
      <c r="D758" s="26">
        <v>0</v>
      </c>
      <c r="P758" s="8">
        <v>40503</v>
      </c>
      <c r="Q758" s="15">
        <v>38</v>
      </c>
      <c r="R758" s="15">
        <v>1</v>
      </c>
      <c r="S758" s="15">
        <v>280</v>
      </c>
    </row>
    <row r="759" spans="4:19" ht="17.25">
      <c r="D759" s="26">
        <v>0</v>
      </c>
      <c r="P759" s="8">
        <v>40504</v>
      </c>
      <c r="Q759" s="15">
        <v>38</v>
      </c>
      <c r="R759" s="15">
        <v>1</v>
      </c>
      <c r="S759" s="15">
        <v>290</v>
      </c>
    </row>
    <row r="760" spans="4:19" ht="17.25">
      <c r="D760" s="26">
        <v>0</v>
      </c>
      <c r="P760" s="8">
        <v>40505</v>
      </c>
      <c r="Q760" s="15">
        <v>38</v>
      </c>
      <c r="R760" s="15">
        <v>1</v>
      </c>
      <c r="S760" s="15">
        <v>300</v>
      </c>
    </row>
    <row r="761" spans="4:19" ht="17.25">
      <c r="D761" s="26">
        <v>0</v>
      </c>
      <c r="P761" s="8">
        <v>40601</v>
      </c>
      <c r="Q761" s="15">
        <v>38</v>
      </c>
      <c r="R761" s="15">
        <v>1</v>
      </c>
      <c r="S761" s="15">
        <v>320</v>
      </c>
    </row>
    <row r="762" spans="4:19" ht="17.25">
      <c r="D762" s="26">
        <v>50114</v>
      </c>
      <c r="P762" s="8">
        <v>40602</v>
      </c>
      <c r="Q762" s="15">
        <v>38</v>
      </c>
      <c r="R762" s="15">
        <v>1</v>
      </c>
      <c r="S762" s="15">
        <v>330</v>
      </c>
    </row>
    <row r="763" spans="4:19" ht="17.25">
      <c r="D763" s="26">
        <v>50115</v>
      </c>
      <c r="P763" s="8">
        <v>40603</v>
      </c>
      <c r="Q763" s="15">
        <v>38</v>
      </c>
      <c r="R763" s="15">
        <v>1</v>
      </c>
      <c r="S763" s="15">
        <v>340</v>
      </c>
    </row>
    <row r="764" spans="4:19" ht="17.25">
      <c r="D764" s="26">
        <v>50116</v>
      </c>
      <c r="P764" s="8">
        <v>40604</v>
      </c>
      <c r="Q764" s="15">
        <v>38</v>
      </c>
      <c r="R764" s="15">
        <v>1</v>
      </c>
      <c r="S764" s="15">
        <v>350</v>
      </c>
    </row>
    <row r="765" spans="4:19" ht="17.25">
      <c r="D765" s="26">
        <v>50116</v>
      </c>
      <c r="P765" s="8">
        <v>40605</v>
      </c>
      <c r="Q765" s="15">
        <v>38</v>
      </c>
      <c r="R765" s="15">
        <v>1</v>
      </c>
      <c r="S765" s="15">
        <v>360</v>
      </c>
    </row>
    <row r="766" spans="4:19" ht="17.25">
      <c r="D766" s="26">
        <v>50116</v>
      </c>
      <c r="P766" s="8">
        <v>40701</v>
      </c>
      <c r="Q766" s="15">
        <v>38</v>
      </c>
      <c r="R766" s="15">
        <v>1</v>
      </c>
      <c r="S766" s="15">
        <v>370</v>
      </c>
    </row>
    <row r="767" spans="4:19" ht="17.25">
      <c r="D767" s="26">
        <v>50116</v>
      </c>
      <c r="P767" s="8">
        <v>40702</v>
      </c>
      <c r="Q767" s="15">
        <v>38</v>
      </c>
      <c r="R767" s="15">
        <v>1</v>
      </c>
      <c r="S767" s="15">
        <v>380</v>
      </c>
    </row>
    <row r="768" spans="4:19" ht="17.25">
      <c r="D768" s="26">
        <v>50116</v>
      </c>
      <c r="P768" s="8">
        <v>40703</v>
      </c>
      <c r="Q768" s="15">
        <v>38</v>
      </c>
      <c r="R768" s="15">
        <v>1</v>
      </c>
      <c r="S768" s="15">
        <v>390</v>
      </c>
    </row>
    <row r="769" spans="4:19" ht="17.25">
      <c r="D769" s="28">
        <v>20228</v>
      </c>
      <c r="P769" s="8">
        <v>40704</v>
      </c>
      <c r="Q769" s="15">
        <v>38</v>
      </c>
      <c r="R769" s="15">
        <v>1</v>
      </c>
      <c r="S769" s="15">
        <v>400</v>
      </c>
    </row>
    <row r="770" spans="4:19" ht="17.25">
      <c r="D770" s="28">
        <v>20228</v>
      </c>
      <c r="P770" s="8">
        <v>40705</v>
      </c>
      <c r="Q770" s="15">
        <v>38</v>
      </c>
      <c r="R770" s="15">
        <v>1</v>
      </c>
      <c r="S770" s="15">
        <v>410</v>
      </c>
    </row>
    <row r="771" spans="4:19" ht="17.25">
      <c r="D771" s="28">
        <v>20228</v>
      </c>
      <c r="P771" s="8">
        <v>40801</v>
      </c>
      <c r="Q771" s="15">
        <v>38</v>
      </c>
      <c r="R771" s="15">
        <v>1</v>
      </c>
      <c r="S771" s="15">
        <v>420</v>
      </c>
    </row>
    <row r="772" spans="4:19" ht="17.25">
      <c r="D772" s="28">
        <v>20228</v>
      </c>
      <c r="P772" s="8">
        <v>40802</v>
      </c>
      <c r="Q772" s="15">
        <v>38</v>
      </c>
      <c r="R772" s="15">
        <v>1</v>
      </c>
      <c r="S772" s="15">
        <v>430</v>
      </c>
    </row>
    <row r="773" spans="4:19" ht="17.25">
      <c r="D773" s="28">
        <v>20229</v>
      </c>
      <c r="P773" s="8">
        <v>40803</v>
      </c>
      <c r="Q773" s="15">
        <v>38</v>
      </c>
      <c r="R773" s="15">
        <v>1</v>
      </c>
      <c r="S773" s="15">
        <v>440</v>
      </c>
    </row>
    <row r="774" spans="4:19" ht="17.25">
      <c r="D774" s="28">
        <v>20229</v>
      </c>
      <c r="P774" s="8">
        <v>40804</v>
      </c>
      <c r="Q774" s="15">
        <v>38</v>
      </c>
      <c r="R774" s="15">
        <v>1</v>
      </c>
      <c r="S774" s="15">
        <v>450</v>
      </c>
    </row>
    <row r="775" spans="4:19" ht="17.25">
      <c r="D775" s="28">
        <v>20229</v>
      </c>
      <c r="P775" s="8">
        <v>40805</v>
      </c>
      <c r="Q775" s="15">
        <v>38</v>
      </c>
      <c r="R775" s="15">
        <v>1</v>
      </c>
      <c r="S775" s="15">
        <v>460</v>
      </c>
    </row>
    <row r="776" spans="4:19" ht="17.25">
      <c r="D776" s="28">
        <v>20229</v>
      </c>
      <c r="P776" s="8">
        <v>40901</v>
      </c>
      <c r="Q776" s="15">
        <v>38</v>
      </c>
      <c r="R776" s="15">
        <v>1</v>
      </c>
      <c r="S776" s="15">
        <v>470</v>
      </c>
    </row>
    <row r="777" spans="4:19" ht="17.25">
      <c r="D777" s="26">
        <v>50118</v>
      </c>
      <c r="P777" s="8">
        <v>40902</v>
      </c>
      <c r="Q777" s="15">
        <v>38</v>
      </c>
      <c r="R777" s="15">
        <v>1</v>
      </c>
      <c r="S777" s="15">
        <v>480</v>
      </c>
    </row>
    <row r="778" spans="4:19" ht="17.25">
      <c r="D778" s="26">
        <v>50118</v>
      </c>
      <c r="P778" s="8">
        <v>40903</v>
      </c>
      <c r="Q778" s="15">
        <v>38</v>
      </c>
      <c r="R778" s="15">
        <v>1</v>
      </c>
      <c r="S778" s="15">
        <v>490</v>
      </c>
    </row>
    <row r="779" spans="4:19" ht="17.25">
      <c r="D779" s="26">
        <v>50118</v>
      </c>
      <c r="P779" s="8">
        <v>40904</v>
      </c>
      <c r="Q779" s="15">
        <v>38</v>
      </c>
      <c r="R779" s="15">
        <v>1</v>
      </c>
      <c r="S779" s="15">
        <v>500</v>
      </c>
    </row>
    <row r="780" spans="4:19" ht="17.25">
      <c r="D780" s="26">
        <v>50118</v>
      </c>
      <c r="P780" s="8">
        <v>40905</v>
      </c>
      <c r="Q780" s="15">
        <v>38</v>
      </c>
      <c r="R780" s="15">
        <v>1</v>
      </c>
      <c r="S780" s="15">
        <v>510</v>
      </c>
    </row>
    <row r="781" spans="4:19" ht="17.25">
      <c r="D781" s="26">
        <v>50119</v>
      </c>
      <c r="P781" s="8">
        <v>41001</v>
      </c>
      <c r="Q781" s="15">
        <v>38</v>
      </c>
      <c r="R781" s="15">
        <v>1</v>
      </c>
      <c r="S781" s="15">
        <v>530</v>
      </c>
    </row>
    <row r="782" spans="4:19" ht="17.25">
      <c r="D782" s="26">
        <v>50119</v>
      </c>
      <c r="P782" s="8">
        <v>41002</v>
      </c>
      <c r="Q782" s="15">
        <v>38</v>
      </c>
      <c r="R782" s="15">
        <v>1</v>
      </c>
      <c r="S782" s="15">
        <v>540</v>
      </c>
    </row>
    <row r="783" spans="4:19" ht="17.25">
      <c r="D783" s="26">
        <v>50119</v>
      </c>
      <c r="P783" s="8">
        <v>41003</v>
      </c>
      <c r="Q783" s="15">
        <v>38</v>
      </c>
      <c r="R783" s="15">
        <v>1</v>
      </c>
      <c r="S783" s="15">
        <v>550</v>
      </c>
    </row>
    <row r="784" spans="4:19" ht="17.25">
      <c r="D784" s="26">
        <v>50119</v>
      </c>
      <c r="P784" s="8">
        <v>41004</v>
      </c>
      <c r="Q784" s="15">
        <v>38</v>
      </c>
      <c r="R784" s="15">
        <v>1</v>
      </c>
      <c r="S784" s="15">
        <v>560</v>
      </c>
    </row>
    <row r="785" spans="4:19" ht="17.25">
      <c r="D785" s="26">
        <v>50120</v>
      </c>
      <c r="P785" s="8">
        <v>41005</v>
      </c>
      <c r="Q785" s="15">
        <v>38</v>
      </c>
      <c r="R785" s="15">
        <v>1</v>
      </c>
      <c r="S785" s="15">
        <v>570</v>
      </c>
    </row>
    <row r="786" spans="4:19" ht="17.25">
      <c r="D786" s="26">
        <v>50120</v>
      </c>
      <c r="P786" s="8">
        <v>41101</v>
      </c>
      <c r="Q786" s="15">
        <v>38</v>
      </c>
      <c r="R786" s="15">
        <v>1</v>
      </c>
      <c r="S786" s="15">
        <v>580</v>
      </c>
    </row>
    <row r="787" spans="4:19" ht="17.25">
      <c r="D787" s="26">
        <v>50120</v>
      </c>
      <c r="P787" s="8">
        <v>41102</v>
      </c>
      <c r="Q787" s="15">
        <v>38</v>
      </c>
      <c r="R787" s="15">
        <v>1</v>
      </c>
      <c r="S787" s="15">
        <v>590</v>
      </c>
    </row>
    <row r="788" spans="4:19" ht="17.25">
      <c r="D788" s="26">
        <v>50120</v>
      </c>
      <c r="P788" s="8">
        <v>41103</v>
      </c>
      <c r="Q788" s="15">
        <v>38</v>
      </c>
      <c r="R788" s="15">
        <v>1</v>
      </c>
      <c r="S788" s="15">
        <v>600</v>
      </c>
    </row>
    <row r="789" spans="4:19" ht="17.25">
      <c r="D789" s="27">
        <v>19009</v>
      </c>
      <c r="P789" s="8">
        <v>41104</v>
      </c>
      <c r="Q789" s="15">
        <v>38</v>
      </c>
      <c r="R789" s="15">
        <v>1</v>
      </c>
      <c r="S789" s="15">
        <v>610</v>
      </c>
    </row>
    <row r="790" spans="4:19" ht="17.25">
      <c r="D790" s="26">
        <v>0</v>
      </c>
      <c r="P790" s="8">
        <v>41105</v>
      </c>
      <c r="Q790" s="15">
        <v>38</v>
      </c>
      <c r="R790" s="15">
        <v>1</v>
      </c>
      <c r="S790" s="15">
        <v>620</v>
      </c>
    </row>
    <row r="791" spans="4:19" ht="17.25">
      <c r="D791" s="26">
        <v>0</v>
      </c>
      <c r="P791" s="8">
        <v>41201</v>
      </c>
      <c r="Q791" s="15">
        <v>38</v>
      </c>
      <c r="R791" s="15">
        <v>1</v>
      </c>
      <c r="S791" s="15">
        <v>630</v>
      </c>
    </row>
    <row r="792" spans="4:19" ht="17.25">
      <c r="D792" s="26">
        <v>0</v>
      </c>
      <c r="P792" s="8">
        <v>41202</v>
      </c>
      <c r="Q792" s="15">
        <v>38</v>
      </c>
      <c r="R792" s="15">
        <v>1</v>
      </c>
      <c r="S792" s="15">
        <v>640</v>
      </c>
    </row>
    <row r="793" spans="4:19" ht="17.25">
      <c r="D793" s="26">
        <v>130003</v>
      </c>
      <c r="P793" s="8">
        <v>41203</v>
      </c>
      <c r="Q793" s="15">
        <v>38</v>
      </c>
      <c r="R793" s="15">
        <v>1</v>
      </c>
      <c r="S793" s="15">
        <v>650</v>
      </c>
    </row>
    <row r="794" spans="4:19" ht="17.25">
      <c r="D794" s="26">
        <v>20191</v>
      </c>
      <c r="P794" s="8">
        <v>41204</v>
      </c>
      <c r="Q794" s="15">
        <v>38</v>
      </c>
      <c r="R794" s="15">
        <v>1</v>
      </c>
      <c r="S794" s="15">
        <v>660</v>
      </c>
    </row>
    <row r="795" spans="4:19" ht="17.25">
      <c r="D795" s="26">
        <v>20181</v>
      </c>
      <c r="P795" s="8">
        <v>41205</v>
      </c>
      <c r="Q795" s="15">
        <v>38</v>
      </c>
      <c r="R795" s="15">
        <v>1</v>
      </c>
      <c r="S795" s="15">
        <v>670</v>
      </c>
    </row>
    <row r="796" spans="4:19" ht="17.25">
      <c r="D796" s="26">
        <v>0</v>
      </c>
      <c r="P796" s="8">
        <v>41301</v>
      </c>
      <c r="Q796" s="15">
        <v>38</v>
      </c>
      <c r="R796" s="15">
        <v>1</v>
      </c>
      <c r="S796" s="15">
        <v>680</v>
      </c>
    </row>
    <row r="797" spans="4:19" ht="17.25">
      <c r="D797" s="26">
        <v>0</v>
      </c>
      <c r="P797" s="8">
        <v>41302</v>
      </c>
      <c r="Q797" s="15">
        <v>38</v>
      </c>
      <c r="R797" s="15">
        <v>1</v>
      </c>
      <c r="S797" s="15">
        <v>690</v>
      </c>
    </row>
    <row r="798" spans="4:19" ht="17.25">
      <c r="D798" s="26">
        <v>0</v>
      </c>
      <c r="P798" s="8">
        <v>41303</v>
      </c>
      <c r="Q798" s="15">
        <v>38</v>
      </c>
      <c r="R798" s="15">
        <v>1</v>
      </c>
      <c r="S798" s="15">
        <v>700</v>
      </c>
    </row>
    <row r="799" spans="4:19" ht="17.25">
      <c r="D799" s="26">
        <v>0</v>
      </c>
      <c r="P799" s="8">
        <v>41304</v>
      </c>
      <c r="Q799" s="15">
        <v>38</v>
      </c>
      <c r="R799" s="15">
        <v>1</v>
      </c>
      <c r="S799" s="15">
        <v>710</v>
      </c>
    </row>
    <row r="800" spans="4:19" ht="17.25">
      <c r="D800" s="26">
        <v>0</v>
      </c>
      <c r="P800" s="8">
        <v>41305</v>
      </c>
      <c r="Q800" s="15">
        <v>38</v>
      </c>
      <c r="R800" s="15">
        <v>1</v>
      </c>
      <c r="S800" s="15">
        <v>720</v>
      </c>
    </row>
    <row r="801" spans="4:19" ht="17.25">
      <c r="D801" s="26">
        <v>0</v>
      </c>
      <c r="P801" s="8">
        <v>41401</v>
      </c>
      <c r="Q801" s="15">
        <v>38</v>
      </c>
      <c r="R801" s="15">
        <v>1</v>
      </c>
      <c r="S801" s="15">
        <v>740</v>
      </c>
    </row>
    <row r="802" spans="4:19" ht="17.25">
      <c r="D802" s="26">
        <v>0</v>
      </c>
      <c r="P802" s="8">
        <v>41402</v>
      </c>
      <c r="Q802" s="15">
        <v>38</v>
      </c>
      <c r="R802" s="15">
        <v>1</v>
      </c>
      <c r="S802" s="15">
        <v>750</v>
      </c>
    </row>
    <row r="803" spans="4:19" ht="17.25">
      <c r="D803" s="26">
        <v>20208</v>
      </c>
      <c r="P803" s="8">
        <v>41403</v>
      </c>
      <c r="Q803" s="15">
        <v>38</v>
      </c>
      <c r="R803" s="15">
        <v>1</v>
      </c>
      <c r="S803" s="15">
        <v>760</v>
      </c>
    </row>
    <row r="804" spans="4:19" ht="17.25">
      <c r="D804" s="26">
        <v>0</v>
      </c>
      <c r="P804" s="8">
        <v>41404</v>
      </c>
      <c r="Q804" s="15">
        <v>38</v>
      </c>
      <c r="R804" s="15">
        <v>1</v>
      </c>
      <c r="S804" s="15">
        <v>770</v>
      </c>
    </row>
    <row r="805" spans="4:19" ht="17.25">
      <c r="D805" s="26">
        <v>0</v>
      </c>
      <c r="P805" s="8">
        <v>41405</v>
      </c>
      <c r="Q805" s="15">
        <v>38</v>
      </c>
      <c r="R805" s="15">
        <v>1</v>
      </c>
      <c r="S805" s="15">
        <v>780</v>
      </c>
    </row>
    <row r="806" spans="4:19" ht="17.25">
      <c r="D806" s="26">
        <v>0</v>
      </c>
      <c r="P806" s="8">
        <v>41501</v>
      </c>
      <c r="Q806" s="15">
        <v>38</v>
      </c>
      <c r="R806" s="15">
        <v>1</v>
      </c>
      <c r="S806" s="15">
        <v>790</v>
      </c>
    </row>
    <row r="807" spans="4:19" ht="17.25">
      <c r="D807" s="26">
        <v>0</v>
      </c>
      <c r="P807" s="8">
        <v>41502</v>
      </c>
      <c r="Q807" s="15">
        <v>38</v>
      </c>
      <c r="R807" s="15">
        <v>1</v>
      </c>
      <c r="S807" s="15">
        <v>800</v>
      </c>
    </row>
    <row r="808" spans="4:19" ht="17.25">
      <c r="D808" s="26">
        <v>0</v>
      </c>
      <c r="P808" s="8">
        <v>41503</v>
      </c>
      <c r="Q808" s="15">
        <v>38</v>
      </c>
      <c r="R808" s="15">
        <v>1</v>
      </c>
      <c r="S808" s="15">
        <v>810</v>
      </c>
    </row>
    <row r="809" spans="4:19" ht="17.25">
      <c r="D809" s="26">
        <v>10271</v>
      </c>
      <c r="P809" s="8">
        <v>41504</v>
      </c>
      <c r="Q809" s="15">
        <v>38</v>
      </c>
      <c r="R809" s="15">
        <v>1</v>
      </c>
      <c r="S809" s="15">
        <v>820</v>
      </c>
    </row>
    <row r="810" spans="4:19" ht="17.25">
      <c r="D810" s="26">
        <v>31002</v>
      </c>
      <c r="P810" s="8">
        <v>41505</v>
      </c>
      <c r="Q810" s="15">
        <v>38</v>
      </c>
      <c r="R810" s="15">
        <v>1</v>
      </c>
      <c r="S810" s="15">
        <v>830</v>
      </c>
    </row>
    <row r="811" spans="4:19" ht="17.25">
      <c r="D811" s="26">
        <v>10319</v>
      </c>
      <c r="P811" s="8">
        <v>120351</v>
      </c>
      <c r="Q811" s="15">
        <v>301</v>
      </c>
      <c r="R811" s="15">
        <v>1</v>
      </c>
      <c r="S811" s="15">
        <v>8192</v>
      </c>
    </row>
    <row r="812" spans="4:19" ht="17.25">
      <c r="D812" s="26">
        <v>0</v>
      </c>
      <c r="P812" s="8">
        <v>120421</v>
      </c>
      <c r="Q812" s="15">
        <v>3</v>
      </c>
      <c r="R812" s="15">
        <v>604</v>
      </c>
      <c r="S812" s="15">
        <v>120</v>
      </c>
    </row>
    <row r="813" spans="4:19" ht="17.25">
      <c r="D813" s="26">
        <v>50001</v>
      </c>
      <c r="P813" s="11">
        <v>120422</v>
      </c>
      <c r="Q813" s="21">
        <v>1011</v>
      </c>
      <c r="R813" s="21">
        <v>604</v>
      </c>
      <c r="S813" s="21">
        <v>300</v>
      </c>
    </row>
    <row r="814" spans="4:19" ht="17.25">
      <c r="D814" s="26">
        <v>50002</v>
      </c>
      <c r="P814" s="8">
        <v>120423</v>
      </c>
      <c r="Q814" s="15">
        <v>301</v>
      </c>
      <c r="R814" s="15">
        <v>1</v>
      </c>
      <c r="S814" s="15">
        <v>16384</v>
      </c>
    </row>
    <row r="815" spans="4:19" ht="17.25">
      <c r="D815" s="26">
        <v>20151</v>
      </c>
      <c r="P815" s="8">
        <v>120291</v>
      </c>
      <c r="Q815" s="15">
        <v>1002</v>
      </c>
      <c r="R815" s="15">
        <v>504</v>
      </c>
      <c r="S815" s="15">
        <v>100</v>
      </c>
    </row>
    <row r="816" spans="4:19" ht="17.25">
      <c r="D816" s="26">
        <v>50003</v>
      </c>
      <c r="P816" s="8">
        <v>120451</v>
      </c>
      <c r="Q816" s="15">
        <v>1026</v>
      </c>
      <c r="R816" s="15">
        <v>1</v>
      </c>
      <c r="S816" s="15">
        <v>300</v>
      </c>
    </row>
    <row r="817" spans="4:19" ht="17.25">
      <c r="D817" s="26">
        <v>0</v>
      </c>
      <c r="P817" s="8">
        <v>120471</v>
      </c>
      <c r="Q817" s="15">
        <v>301</v>
      </c>
      <c r="R817" s="15">
        <v>1</v>
      </c>
      <c r="S817" s="15">
        <v>4227</v>
      </c>
    </row>
    <row r="818" spans="4:19" ht="17.25">
      <c r="D818" s="26">
        <v>50004</v>
      </c>
      <c r="P818" s="29">
        <v>120481</v>
      </c>
      <c r="Q818" s="30">
        <v>301</v>
      </c>
      <c r="R818" s="30">
        <v>1</v>
      </c>
      <c r="S818" s="30">
        <v>1048576</v>
      </c>
    </row>
    <row r="819" spans="4:19" ht="17.25">
      <c r="D819" s="26">
        <v>50005</v>
      </c>
      <c r="P819" s="29">
        <v>120491</v>
      </c>
      <c r="Q819" s="30">
        <v>1025</v>
      </c>
      <c r="R819" s="30">
        <v>1</v>
      </c>
      <c r="S819" s="30">
        <v>120484</v>
      </c>
    </row>
    <row r="820" spans="4:19" ht="17.25">
      <c r="D820" s="26">
        <v>50020</v>
      </c>
      <c r="P820" s="29">
        <v>120501</v>
      </c>
      <c r="Q820" s="30">
        <v>37</v>
      </c>
      <c r="R820" s="30">
        <v>437</v>
      </c>
      <c r="S820" s="30">
        <v>-500</v>
      </c>
    </row>
    <row r="821" spans="4:19" ht="17.25">
      <c r="D821" s="26">
        <v>50007</v>
      </c>
      <c r="P821" s="29">
        <v>120511</v>
      </c>
      <c r="Q821" s="30">
        <v>1</v>
      </c>
      <c r="R821" s="30">
        <v>401</v>
      </c>
      <c r="S821" s="30">
        <v>-40</v>
      </c>
    </row>
    <row r="822" spans="4:19" ht="17.25">
      <c r="D822" s="26">
        <v>50008</v>
      </c>
      <c r="P822" s="29">
        <v>120521</v>
      </c>
      <c r="Q822" s="30">
        <v>301</v>
      </c>
      <c r="R822" s="30">
        <v>1</v>
      </c>
      <c r="S822" s="30">
        <v>1</v>
      </c>
    </row>
    <row r="823" spans="4:19" ht="17.25">
      <c r="D823" s="26">
        <v>50022</v>
      </c>
      <c r="P823" s="29">
        <v>120531</v>
      </c>
      <c r="Q823" s="30">
        <v>1006</v>
      </c>
      <c r="R823" s="30">
        <v>1</v>
      </c>
      <c r="S823" s="30">
        <v>100</v>
      </c>
    </row>
    <row r="824" spans="4:19" ht="17.25">
      <c r="D824" s="26">
        <v>50009</v>
      </c>
      <c r="P824" s="29">
        <v>120541</v>
      </c>
      <c r="Q824" s="30">
        <v>301</v>
      </c>
      <c r="R824" s="30">
        <v>1</v>
      </c>
      <c r="S824" s="30">
        <v>31</v>
      </c>
    </row>
    <row r="825" spans="4:19" ht="17.25">
      <c r="D825" s="26">
        <v>0</v>
      </c>
      <c r="P825" s="29">
        <v>120551</v>
      </c>
      <c r="Q825" s="30">
        <v>3</v>
      </c>
      <c r="R825" s="30">
        <v>403</v>
      </c>
      <c r="S825" s="30">
        <v>-250</v>
      </c>
    </row>
    <row r="826" spans="4:19" ht="17.25">
      <c r="D826" s="26">
        <v>20151</v>
      </c>
      <c r="P826" s="29">
        <v>120561</v>
      </c>
      <c r="Q826" s="30">
        <v>1006</v>
      </c>
      <c r="R826" s="30">
        <v>1</v>
      </c>
      <c r="S826" s="30">
        <v>100</v>
      </c>
    </row>
    <row r="827" spans="4:19" ht="17.25">
      <c r="D827" s="26">
        <v>0</v>
      </c>
      <c r="P827" s="25">
        <v>124901</v>
      </c>
      <c r="Q827" s="15">
        <v>3</v>
      </c>
      <c r="R827" s="15" t="s">
        <v>6038</v>
      </c>
      <c r="S827" s="15">
        <v>90</v>
      </c>
    </row>
    <row r="828" spans="4:19" ht="17.25">
      <c r="D828" s="26">
        <v>0</v>
      </c>
      <c r="P828" s="25">
        <v>124902</v>
      </c>
      <c r="Q828" s="15">
        <v>3</v>
      </c>
      <c r="R828" s="15" t="s">
        <v>6038</v>
      </c>
      <c r="S828" s="15">
        <v>110</v>
      </c>
    </row>
    <row r="829" spans="4:19" ht="17.25">
      <c r="D829" s="26">
        <v>50010</v>
      </c>
      <c r="P829" s="25">
        <v>124903</v>
      </c>
      <c r="Q829" s="15">
        <v>3</v>
      </c>
      <c r="R829" s="15" t="s">
        <v>6038</v>
      </c>
      <c r="S829" s="15">
        <v>130</v>
      </c>
    </row>
    <row r="830" spans="4:19" ht="17.25">
      <c r="D830" s="26">
        <v>50011</v>
      </c>
      <c r="P830" s="25">
        <v>124904</v>
      </c>
      <c r="Q830" s="15">
        <v>3</v>
      </c>
      <c r="R830" s="15" t="s">
        <v>6038</v>
      </c>
      <c r="S830" s="15">
        <v>150</v>
      </c>
    </row>
    <row r="831" spans="4:19" ht="17.25">
      <c r="D831" s="26">
        <v>0</v>
      </c>
      <c r="P831" s="25">
        <v>124905</v>
      </c>
      <c r="Q831" s="15">
        <v>3</v>
      </c>
      <c r="R831" s="15" t="s">
        <v>6038</v>
      </c>
      <c r="S831" s="15">
        <v>170</v>
      </c>
    </row>
    <row r="832" spans="4:19" ht="17.25">
      <c r="D832" s="26">
        <v>50012</v>
      </c>
      <c r="P832" s="25">
        <v>124906</v>
      </c>
      <c r="Q832" s="15">
        <v>3</v>
      </c>
      <c r="R832" s="15" t="s">
        <v>6038</v>
      </c>
      <c r="S832" s="15">
        <v>190</v>
      </c>
    </row>
    <row r="833" spans="4:19" ht="17.25">
      <c r="D833" s="26">
        <v>0</v>
      </c>
      <c r="P833" s="25">
        <v>124907</v>
      </c>
      <c r="Q833" s="15">
        <v>3</v>
      </c>
      <c r="R833" s="15" t="s">
        <v>6038</v>
      </c>
      <c r="S833" s="15">
        <v>210</v>
      </c>
    </row>
    <row r="834" spans="4:19" ht="17.25">
      <c r="D834" s="26">
        <v>50013</v>
      </c>
      <c r="P834" s="25">
        <v>124908</v>
      </c>
      <c r="Q834" s="15">
        <v>3</v>
      </c>
      <c r="R834" s="15" t="s">
        <v>6038</v>
      </c>
      <c r="S834" s="15">
        <v>230</v>
      </c>
    </row>
    <row r="835" spans="4:19" ht="17.25">
      <c r="D835" s="26">
        <v>50014</v>
      </c>
      <c r="P835" s="25">
        <v>124909</v>
      </c>
      <c r="Q835" s="15">
        <v>3</v>
      </c>
      <c r="R835" s="15" t="s">
        <v>6038</v>
      </c>
      <c r="S835" s="15">
        <v>250</v>
      </c>
    </row>
    <row r="836" spans="4:19" ht="17.25">
      <c r="D836" s="26">
        <v>0</v>
      </c>
      <c r="P836" s="25">
        <v>124910</v>
      </c>
      <c r="Q836" s="15">
        <v>3</v>
      </c>
      <c r="R836" s="15" t="s">
        <v>6038</v>
      </c>
      <c r="S836" s="15">
        <v>270</v>
      </c>
    </row>
    <row r="837" spans="4:19" ht="17.25">
      <c r="D837" s="26">
        <v>50001</v>
      </c>
      <c r="P837" s="25">
        <v>124911</v>
      </c>
      <c r="Q837" s="15">
        <v>3</v>
      </c>
      <c r="R837" s="15" t="s">
        <v>6038</v>
      </c>
      <c r="S837" s="15">
        <v>290</v>
      </c>
    </row>
    <row r="838" spans="4:19" ht="17.25">
      <c r="D838" s="26">
        <v>50002</v>
      </c>
      <c r="P838" s="25">
        <v>124912</v>
      </c>
      <c r="Q838" s="15">
        <v>3</v>
      </c>
      <c r="R838" s="15" t="s">
        <v>6038</v>
      </c>
      <c r="S838" s="15">
        <v>310</v>
      </c>
    </row>
    <row r="839" spans="4:19" ht="17.25">
      <c r="D839" s="26">
        <v>20151</v>
      </c>
      <c r="P839" s="25">
        <v>124913</v>
      </c>
      <c r="Q839" s="15">
        <v>3</v>
      </c>
      <c r="R839" s="15" t="s">
        <v>6038</v>
      </c>
      <c r="S839" s="15">
        <v>330</v>
      </c>
    </row>
    <row r="840" spans="4:19" ht="17.25">
      <c r="D840" s="26">
        <v>50003</v>
      </c>
      <c r="P840" s="25">
        <v>124914</v>
      </c>
      <c r="Q840" s="15">
        <v>3</v>
      </c>
      <c r="R840" s="15" t="s">
        <v>6038</v>
      </c>
      <c r="S840" s="15">
        <v>350</v>
      </c>
    </row>
    <row r="841" spans="4:19" ht="17.25">
      <c r="D841" s="26">
        <v>0</v>
      </c>
      <c r="P841" s="25">
        <v>124915</v>
      </c>
      <c r="Q841" s="15">
        <v>3</v>
      </c>
      <c r="R841" s="15" t="s">
        <v>6038</v>
      </c>
      <c r="S841" s="15">
        <v>370</v>
      </c>
    </row>
    <row r="842" spans="4:19" ht="17.25">
      <c r="D842" s="26">
        <v>50004</v>
      </c>
      <c r="P842" s="25">
        <v>124916</v>
      </c>
      <c r="Q842" s="15">
        <v>3</v>
      </c>
      <c r="R842" s="15" t="s">
        <v>6038</v>
      </c>
      <c r="S842" s="15">
        <v>390</v>
      </c>
    </row>
    <row r="843" spans="4:19" ht="17.25">
      <c r="D843" s="26">
        <v>50005</v>
      </c>
      <c r="P843" s="25">
        <v>124917</v>
      </c>
      <c r="Q843" s="15">
        <v>3</v>
      </c>
      <c r="R843" s="15" t="s">
        <v>6038</v>
      </c>
      <c r="S843" s="15">
        <v>410</v>
      </c>
    </row>
    <row r="844" spans="4:19" ht="17.25">
      <c r="D844" s="26">
        <v>50020</v>
      </c>
      <c r="P844" s="25">
        <v>124918</v>
      </c>
      <c r="Q844" s="15">
        <v>3</v>
      </c>
      <c r="R844" s="15" t="s">
        <v>6038</v>
      </c>
      <c r="S844" s="15">
        <v>430</v>
      </c>
    </row>
    <row r="845" spans="4:19" ht="17.25">
      <c r="D845" s="26">
        <v>50007</v>
      </c>
      <c r="P845" s="25">
        <v>124919</v>
      </c>
      <c r="Q845" s="15">
        <v>3</v>
      </c>
      <c r="R845" s="15" t="s">
        <v>6038</v>
      </c>
      <c r="S845" s="15">
        <v>450</v>
      </c>
    </row>
    <row r="846" spans="4:19" ht="17.25">
      <c r="D846" s="26">
        <v>50008</v>
      </c>
      <c r="P846" s="25">
        <v>124920</v>
      </c>
      <c r="Q846" s="15">
        <v>3</v>
      </c>
      <c r="R846" s="15" t="s">
        <v>6038</v>
      </c>
      <c r="S846" s="15">
        <v>470</v>
      </c>
    </row>
    <row r="847" spans="4:19" ht="17.25">
      <c r="D847" s="26">
        <v>50022</v>
      </c>
      <c r="P847" s="25">
        <v>124921</v>
      </c>
      <c r="Q847" s="15">
        <v>3</v>
      </c>
      <c r="R847" s="15" t="s">
        <v>6038</v>
      </c>
      <c r="S847" s="15">
        <v>490</v>
      </c>
    </row>
    <row r="848" spans="4:19" ht="17.25">
      <c r="D848" s="26">
        <v>50009</v>
      </c>
      <c r="P848" s="25">
        <v>124922</v>
      </c>
      <c r="Q848" s="15">
        <v>3</v>
      </c>
      <c r="R848" s="15" t="s">
        <v>6038</v>
      </c>
      <c r="S848" s="15">
        <v>510</v>
      </c>
    </row>
    <row r="849" spans="4:19" ht="17.25">
      <c r="D849" s="26">
        <v>0</v>
      </c>
      <c r="P849" s="25">
        <v>124923</v>
      </c>
      <c r="Q849" s="15">
        <v>3</v>
      </c>
      <c r="R849" s="15" t="s">
        <v>6038</v>
      </c>
      <c r="S849" s="15">
        <v>530</v>
      </c>
    </row>
    <row r="850" spans="4:19" ht="17.25">
      <c r="D850" s="26">
        <v>20151</v>
      </c>
      <c r="P850" s="25">
        <v>124924</v>
      </c>
      <c r="Q850" s="15">
        <v>3</v>
      </c>
      <c r="R850" s="15" t="s">
        <v>6038</v>
      </c>
      <c r="S850" s="15">
        <v>550</v>
      </c>
    </row>
    <row r="851" spans="4:19" ht="17.25">
      <c r="D851" s="26">
        <v>0</v>
      </c>
      <c r="P851" s="25">
        <v>124925</v>
      </c>
      <c r="Q851" s="15">
        <v>3</v>
      </c>
      <c r="R851" s="15" t="s">
        <v>6038</v>
      </c>
      <c r="S851" s="15">
        <v>570</v>
      </c>
    </row>
    <row r="852" spans="4:19" ht="17.25">
      <c r="D852" s="26">
        <v>0</v>
      </c>
      <c r="P852" s="25">
        <v>124926</v>
      </c>
      <c r="Q852" s="15">
        <v>3</v>
      </c>
      <c r="R852" s="15" t="s">
        <v>6038</v>
      </c>
      <c r="S852" s="15">
        <v>590</v>
      </c>
    </row>
    <row r="853" spans="4:19" ht="17.25">
      <c r="D853" s="26">
        <v>50010</v>
      </c>
      <c r="P853" s="25">
        <v>124927</v>
      </c>
      <c r="Q853" s="15">
        <v>3</v>
      </c>
      <c r="R853" s="15" t="s">
        <v>6038</v>
      </c>
      <c r="S853" s="15">
        <v>610</v>
      </c>
    </row>
    <row r="854" spans="4:19" ht="17.25">
      <c r="D854" s="26">
        <v>50011</v>
      </c>
      <c r="P854" s="25">
        <v>124928</v>
      </c>
      <c r="Q854" s="15">
        <v>3</v>
      </c>
      <c r="R854" s="15" t="s">
        <v>6038</v>
      </c>
      <c r="S854" s="15">
        <v>630</v>
      </c>
    </row>
    <row r="855" spans="4:19" ht="17.25">
      <c r="D855" s="26">
        <v>0</v>
      </c>
      <c r="P855" s="25">
        <v>124929</v>
      </c>
      <c r="Q855" s="15">
        <v>3</v>
      </c>
      <c r="R855" s="15" t="s">
        <v>6038</v>
      </c>
      <c r="S855" s="15">
        <v>650</v>
      </c>
    </row>
    <row r="856" spans="4:19" ht="17.25">
      <c r="D856" s="26">
        <v>50012</v>
      </c>
      <c r="P856" s="25">
        <v>124930</v>
      </c>
      <c r="Q856" s="15">
        <v>3</v>
      </c>
      <c r="R856" s="15" t="s">
        <v>6038</v>
      </c>
      <c r="S856" s="15">
        <v>670</v>
      </c>
    </row>
    <row r="857" spans="4:19" ht="17.25">
      <c r="D857" s="26">
        <v>0</v>
      </c>
      <c r="P857" s="8">
        <v>50001</v>
      </c>
      <c r="Q857" s="15">
        <v>3</v>
      </c>
      <c r="R857" s="15" t="s">
        <v>6050</v>
      </c>
      <c r="S857" s="15">
        <v>-180</v>
      </c>
    </row>
    <row r="858" spans="4:19" ht="17.25">
      <c r="D858" s="26">
        <v>50013</v>
      </c>
      <c r="P858" s="8">
        <v>50002</v>
      </c>
      <c r="Q858" s="15">
        <v>3</v>
      </c>
      <c r="R858" s="15" t="s">
        <v>6050</v>
      </c>
      <c r="S858" s="15">
        <v>640</v>
      </c>
    </row>
    <row r="859" spans="4:19" ht="17.25">
      <c r="D859" s="26">
        <v>50014</v>
      </c>
      <c r="P859" s="8">
        <v>50003</v>
      </c>
      <c r="Q859" s="15">
        <v>3</v>
      </c>
      <c r="R859" s="15" t="s">
        <v>6050</v>
      </c>
      <c r="S859" s="15">
        <v>1050</v>
      </c>
    </row>
    <row r="860" spans="4:19" ht="17.25">
      <c r="D860" s="26">
        <v>0</v>
      </c>
      <c r="P860" s="8">
        <v>50004</v>
      </c>
      <c r="Q860" s="15">
        <v>3</v>
      </c>
      <c r="R860" s="15" t="s">
        <v>6050</v>
      </c>
      <c r="S860" s="15">
        <v>1050</v>
      </c>
    </row>
    <row r="861" spans="4:19" ht="17.25">
      <c r="D861" s="26">
        <v>50001</v>
      </c>
      <c r="P861" s="8">
        <v>50005</v>
      </c>
      <c r="Q861" s="15">
        <v>3</v>
      </c>
      <c r="R861" s="15" t="s">
        <v>6050</v>
      </c>
      <c r="S861" s="15">
        <v>1360</v>
      </c>
    </row>
    <row r="862" spans="4:19" ht="17.25">
      <c r="D862" s="26">
        <v>50002</v>
      </c>
      <c r="P862" s="8">
        <v>50006</v>
      </c>
      <c r="Q862" s="15">
        <v>3</v>
      </c>
      <c r="R862" s="15" t="s">
        <v>6050</v>
      </c>
      <c r="S862" s="15">
        <v>1730</v>
      </c>
    </row>
    <row r="863" spans="4:19" ht="17.25">
      <c r="D863" s="26">
        <v>20151</v>
      </c>
      <c r="P863" s="8">
        <v>50007</v>
      </c>
      <c r="Q863" s="15">
        <v>3</v>
      </c>
      <c r="R863" s="15" t="s">
        <v>6050</v>
      </c>
      <c r="S863" s="15">
        <v>3730</v>
      </c>
    </row>
    <row r="864" spans="4:19" ht="17.25">
      <c r="D864" s="26">
        <v>50003</v>
      </c>
      <c r="P864" s="8">
        <v>50008</v>
      </c>
      <c r="Q864" s="15">
        <v>3</v>
      </c>
      <c r="R864" s="15" t="s">
        <v>6050</v>
      </c>
      <c r="S864" s="15">
        <v>3730</v>
      </c>
    </row>
    <row r="865" spans="4:19" ht="17.25">
      <c r="D865" s="26">
        <v>0</v>
      </c>
      <c r="P865" s="8">
        <v>50009</v>
      </c>
      <c r="Q865" s="15">
        <v>3</v>
      </c>
      <c r="R865" s="15" t="s">
        <v>6050</v>
      </c>
      <c r="S865" s="15">
        <v>4090</v>
      </c>
    </row>
    <row r="866" spans="4:19" ht="17.25">
      <c r="D866" s="26">
        <v>50004</v>
      </c>
      <c r="P866" s="8">
        <v>50010</v>
      </c>
      <c r="Q866" s="15">
        <v>3</v>
      </c>
      <c r="R866" s="15" t="s">
        <v>6050</v>
      </c>
      <c r="S866" s="15">
        <v>5090</v>
      </c>
    </row>
    <row r="867" spans="4:19" ht="17.25">
      <c r="D867" s="26">
        <v>50005</v>
      </c>
      <c r="P867" s="8">
        <v>50011</v>
      </c>
      <c r="Q867" s="15">
        <v>3</v>
      </c>
      <c r="R867" s="15" t="s">
        <v>6050</v>
      </c>
      <c r="S867" s="15">
        <v>6090</v>
      </c>
    </row>
    <row r="868" spans="4:19" ht="17.25">
      <c r="D868" s="26">
        <v>50020</v>
      </c>
      <c r="P868" s="8">
        <v>50012</v>
      </c>
      <c r="Q868" s="15">
        <v>3</v>
      </c>
      <c r="R868" s="15" t="s">
        <v>6050</v>
      </c>
      <c r="S868" s="15">
        <v>7450</v>
      </c>
    </row>
    <row r="869" spans="4:19" ht="17.25">
      <c r="D869" s="26">
        <v>50007</v>
      </c>
      <c r="P869" s="8">
        <v>50013</v>
      </c>
      <c r="Q869" s="15">
        <v>3</v>
      </c>
      <c r="R869" s="15" t="s">
        <v>6050</v>
      </c>
      <c r="S869" s="15">
        <v>8450</v>
      </c>
    </row>
    <row r="870" spans="4:19" ht="17.25">
      <c r="D870" s="26">
        <v>50008</v>
      </c>
      <c r="P870" s="8">
        <v>50014</v>
      </c>
      <c r="Q870" s="15">
        <v>3</v>
      </c>
      <c r="R870" s="15" t="s">
        <v>6050</v>
      </c>
      <c r="S870" s="15">
        <v>9820</v>
      </c>
    </row>
    <row r="871" spans="4:19" ht="17.25">
      <c r="D871" s="26">
        <v>50022</v>
      </c>
      <c r="P871" s="8">
        <v>50015</v>
      </c>
      <c r="Q871" s="15">
        <v>3</v>
      </c>
      <c r="R871" s="15" t="s">
        <v>6050</v>
      </c>
      <c r="S871" s="15">
        <v>11860</v>
      </c>
    </row>
    <row r="872" spans="4:19" ht="17.25">
      <c r="D872" s="26">
        <v>50009</v>
      </c>
      <c r="P872" s="8">
        <v>50016</v>
      </c>
      <c r="Q872" s="15">
        <v>3</v>
      </c>
      <c r="R872" s="15" t="s">
        <v>6050</v>
      </c>
      <c r="S872" s="15">
        <v>13910</v>
      </c>
    </row>
    <row r="873" spans="4:19" ht="17.25">
      <c r="D873" s="26">
        <v>0</v>
      </c>
      <c r="P873" s="8">
        <v>50017</v>
      </c>
      <c r="Q873" s="15">
        <v>3</v>
      </c>
      <c r="R873" s="15" t="s">
        <v>6050</v>
      </c>
      <c r="S873" s="15">
        <v>16270</v>
      </c>
    </row>
    <row r="874" spans="4:19" ht="17.25">
      <c r="D874" s="26">
        <v>20151</v>
      </c>
      <c r="P874" s="8">
        <v>50018</v>
      </c>
      <c r="Q874" s="15">
        <v>3</v>
      </c>
      <c r="R874" s="15" t="s">
        <v>6050</v>
      </c>
      <c r="S874" s="15">
        <v>18270</v>
      </c>
    </row>
    <row r="875" spans="4:19" ht="17.25">
      <c r="D875" s="26">
        <v>0</v>
      </c>
      <c r="P875" s="8">
        <v>50019</v>
      </c>
      <c r="Q875" s="15">
        <v>3</v>
      </c>
      <c r="R875" s="15" t="s">
        <v>6050</v>
      </c>
      <c r="S875" s="15">
        <v>160</v>
      </c>
    </row>
    <row r="876" spans="4:19" ht="17.25">
      <c r="D876" s="26">
        <v>0</v>
      </c>
      <c r="P876" s="8">
        <v>50020</v>
      </c>
      <c r="Q876" s="15">
        <v>3</v>
      </c>
      <c r="R876" s="15" t="s">
        <v>6050</v>
      </c>
      <c r="S876" s="15">
        <v>310</v>
      </c>
    </row>
    <row r="877" spans="4:19" ht="17.25">
      <c r="D877" s="26">
        <v>50010</v>
      </c>
      <c r="P877" s="8">
        <v>50021</v>
      </c>
      <c r="Q877" s="15">
        <v>3</v>
      </c>
      <c r="R877" s="15" t="s">
        <v>6050</v>
      </c>
      <c r="S877" s="15">
        <v>480</v>
      </c>
    </row>
    <row r="878" spans="4:19" ht="17.25">
      <c r="D878" s="26">
        <v>50011</v>
      </c>
      <c r="P878" s="8">
        <v>50022</v>
      </c>
      <c r="Q878" s="15">
        <v>3</v>
      </c>
      <c r="R878" s="15" t="s">
        <v>6050</v>
      </c>
      <c r="S878" s="15">
        <v>640</v>
      </c>
    </row>
    <row r="879" spans="4:19" ht="17.25">
      <c r="D879" s="26">
        <v>0</v>
      </c>
      <c r="P879" s="8">
        <v>50023</v>
      </c>
      <c r="Q879" s="15">
        <v>3</v>
      </c>
      <c r="R879" s="15" t="s">
        <v>6050</v>
      </c>
      <c r="S879" s="15">
        <v>810</v>
      </c>
    </row>
    <row r="880" spans="4:19" ht="17.25">
      <c r="D880" s="26">
        <v>50012</v>
      </c>
      <c r="P880" s="8">
        <v>50024</v>
      </c>
      <c r="Q880" s="15">
        <v>3</v>
      </c>
      <c r="R880" s="15" t="s">
        <v>6050</v>
      </c>
      <c r="S880" s="15">
        <v>1030</v>
      </c>
    </row>
    <row r="881" spans="4:19" ht="17.25">
      <c r="D881" s="26">
        <v>0</v>
      </c>
      <c r="P881" s="8">
        <v>50025</v>
      </c>
      <c r="Q881" s="15">
        <v>3</v>
      </c>
      <c r="R881" s="15" t="s">
        <v>6050</v>
      </c>
      <c r="S881" s="15">
        <v>1270</v>
      </c>
    </row>
    <row r="882" spans="4:19" ht="17.25">
      <c r="D882" s="26">
        <v>50013</v>
      </c>
      <c r="P882" s="8">
        <v>50026</v>
      </c>
      <c r="Q882" s="15">
        <v>3</v>
      </c>
      <c r="R882" s="15" t="s">
        <v>6050</v>
      </c>
      <c r="S882" s="15">
        <v>1500</v>
      </c>
    </row>
    <row r="883" spans="4:19" ht="17.25">
      <c r="D883" s="26">
        <v>50014</v>
      </c>
      <c r="P883" s="8">
        <v>50027</v>
      </c>
      <c r="Q883" s="15">
        <v>3</v>
      </c>
      <c r="R883" s="15" t="s">
        <v>6050</v>
      </c>
      <c r="S883" s="15">
        <v>1740</v>
      </c>
    </row>
    <row r="884" spans="4:19" ht="17.25">
      <c r="D884" s="26">
        <v>0</v>
      </c>
      <c r="P884" s="8">
        <v>50028</v>
      </c>
      <c r="Q884" s="15">
        <v>3</v>
      </c>
      <c r="R884" s="15" t="s">
        <v>6050</v>
      </c>
      <c r="S884" s="15">
        <v>40</v>
      </c>
    </row>
    <row r="885" spans="4:19" ht="17.25">
      <c r="D885" s="26">
        <v>50001</v>
      </c>
      <c r="P885" s="8">
        <v>50029</v>
      </c>
      <c r="Q885" s="15">
        <v>3</v>
      </c>
      <c r="R885" s="15" t="s">
        <v>6050</v>
      </c>
      <c r="S885" s="15">
        <v>80</v>
      </c>
    </row>
    <row r="886" spans="4:19" ht="17.25">
      <c r="D886" s="26">
        <v>50002</v>
      </c>
      <c r="P886" s="8">
        <v>50030</v>
      </c>
      <c r="Q886" s="15">
        <v>3</v>
      </c>
      <c r="R886" s="15" t="s">
        <v>6050</v>
      </c>
      <c r="S886" s="15">
        <v>120</v>
      </c>
    </row>
    <row r="887" spans="4:19" ht="17.25">
      <c r="D887" s="26">
        <v>20151</v>
      </c>
      <c r="P887" s="8">
        <v>50031</v>
      </c>
      <c r="Q887" s="15">
        <v>3</v>
      </c>
      <c r="R887" s="15" t="s">
        <v>6050</v>
      </c>
      <c r="S887" s="15">
        <v>160</v>
      </c>
    </row>
    <row r="888" spans="4:19" ht="17.25">
      <c r="D888" s="26">
        <v>50003</v>
      </c>
      <c r="P888" s="8">
        <v>50032</v>
      </c>
      <c r="Q888" s="15">
        <v>3</v>
      </c>
      <c r="R888" s="15" t="s">
        <v>6050</v>
      </c>
      <c r="S888" s="15">
        <v>200</v>
      </c>
    </row>
    <row r="889" spans="4:19" ht="17.25">
      <c r="D889" s="26">
        <v>0</v>
      </c>
      <c r="P889" s="8">
        <v>50033</v>
      </c>
      <c r="Q889" s="15">
        <v>3</v>
      </c>
      <c r="R889" s="15" t="s">
        <v>6050</v>
      </c>
      <c r="S889" s="15">
        <v>280</v>
      </c>
    </row>
    <row r="890" spans="4:19" ht="17.25">
      <c r="D890" s="26">
        <v>50004</v>
      </c>
      <c r="P890" s="8">
        <v>50034</v>
      </c>
      <c r="Q890" s="15">
        <v>3</v>
      </c>
      <c r="R890" s="15" t="s">
        <v>6050</v>
      </c>
      <c r="S890" s="15">
        <v>360</v>
      </c>
    </row>
    <row r="891" spans="4:19" ht="17.25">
      <c r="D891" s="26">
        <v>50005</v>
      </c>
      <c r="P891" s="8">
        <v>50035</v>
      </c>
      <c r="Q891" s="15">
        <v>3</v>
      </c>
      <c r="R891" s="15" t="s">
        <v>6050</v>
      </c>
      <c r="S891" s="15">
        <v>440</v>
      </c>
    </row>
    <row r="892" spans="4:19" ht="17.25">
      <c r="D892" s="26">
        <v>50020</v>
      </c>
      <c r="P892" s="8">
        <v>50036</v>
      </c>
      <c r="Q892" s="15">
        <v>3</v>
      </c>
      <c r="R892" s="15" t="s">
        <v>6050</v>
      </c>
      <c r="S892" s="15">
        <v>520</v>
      </c>
    </row>
    <row r="893" spans="4:19" ht="17.25">
      <c r="D893" s="26">
        <v>50007</v>
      </c>
      <c r="P893" s="8">
        <v>50037</v>
      </c>
      <c r="Q893" s="15">
        <v>3</v>
      </c>
      <c r="R893" s="15" t="s">
        <v>6050</v>
      </c>
      <c r="S893" s="15">
        <v>60</v>
      </c>
    </row>
    <row r="894" spans="4:19" ht="17.25">
      <c r="D894" s="26">
        <v>50008</v>
      </c>
      <c r="P894" s="8">
        <v>50038</v>
      </c>
      <c r="Q894" s="15">
        <v>3</v>
      </c>
      <c r="R894" s="15" t="s">
        <v>6050</v>
      </c>
      <c r="S894" s="15">
        <v>130</v>
      </c>
    </row>
    <row r="895" spans="4:19" ht="17.25">
      <c r="D895" s="26">
        <v>50022</v>
      </c>
      <c r="P895" s="8">
        <v>50039</v>
      </c>
      <c r="Q895" s="15">
        <v>3</v>
      </c>
      <c r="R895" s="15" t="s">
        <v>6050</v>
      </c>
      <c r="S895" s="15">
        <v>190</v>
      </c>
    </row>
    <row r="896" spans="4:19" ht="17.25">
      <c r="D896" s="26">
        <v>50009</v>
      </c>
      <c r="P896" s="8">
        <v>50040</v>
      </c>
      <c r="Q896" s="15">
        <v>3</v>
      </c>
      <c r="R896" s="15" t="s">
        <v>6050</v>
      </c>
      <c r="S896" s="15">
        <v>250</v>
      </c>
    </row>
    <row r="897" spans="4:19" ht="17.25">
      <c r="D897" s="26">
        <v>0</v>
      </c>
      <c r="P897" s="8">
        <v>50041</v>
      </c>
      <c r="Q897" s="15">
        <v>3</v>
      </c>
      <c r="R897" s="15" t="s">
        <v>6050</v>
      </c>
      <c r="S897" s="15">
        <v>310</v>
      </c>
    </row>
    <row r="898" spans="4:19" ht="17.25">
      <c r="D898" s="26">
        <v>20151</v>
      </c>
      <c r="P898" s="8">
        <v>50042</v>
      </c>
      <c r="Q898" s="15">
        <v>3</v>
      </c>
      <c r="R898" s="15" t="s">
        <v>6050</v>
      </c>
      <c r="S898" s="15">
        <v>420</v>
      </c>
    </row>
    <row r="899" spans="4:19" ht="17.25">
      <c r="D899" s="26">
        <v>0</v>
      </c>
      <c r="P899" s="8">
        <v>50043</v>
      </c>
      <c r="Q899" s="15">
        <v>3</v>
      </c>
      <c r="R899" s="15" t="s">
        <v>6050</v>
      </c>
      <c r="S899" s="15">
        <v>540</v>
      </c>
    </row>
    <row r="900" spans="4:19" ht="17.25">
      <c r="D900" s="26">
        <v>0</v>
      </c>
      <c r="P900" s="8">
        <v>50044</v>
      </c>
      <c r="Q900" s="15">
        <v>3</v>
      </c>
      <c r="R900" s="15" t="s">
        <v>6050</v>
      </c>
      <c r="S900" s="15">
        <v>650</v>
      </c>
    </row>
    <row r="901" spans="4:19" ht="17.25">
      <c r="D901" s="26">
        <v>50010</v>
      </c>
      <c r="P901" s="8">
        <v>50045</v>
      </c>
      <c r="Q901" s="15">
        <v>3</v>
      </c>
      <c r="R901" s="15" t="s">
        <v>6050</v>
      </c>
      <c r="S901" s="15">
        <v>760</v>
      </c>
    </row>
    <row r="902" spans="4:19" ht="17.25">
      <c r="D902" s="26">
        <v>50011</v>
      </c>
      <c r="P902" s="8">
        <v>50046</v>
      </c>
      <c r="Q902" s="15">
        <v>3</v>
      </c>
      <c r="R902" s="15" t="s">
        <v>6050</v>
      </c>
      <c r="S902" s="15">
        <v>60</v>
      </c>
    </row>
    <row r="903" spans="4:19" ht="17.25">
      <c r="D903" s="26">
        <v>0</v>
      </c>
      <c r="P903" s="8">
        <v>50047</v>
      </c>
      <c r="Q903" s="15">
        <v>3</v>
      </c>
      <c r="R903" s="15" t="s">
        <v>6050</v>
      </c>
      <c r="S903" s="15">
        <v>120</v>
      </c>
    </row>
    <row r="904" spans="4:19" ht="17.25">
      <c r="D904" s="26">
        <v>50012</v>
      </c>
      <c r="P904" s="8">
        <v>50048</v>
      </c>
      <c r="Q904" s="15">
        <v>3</v>
      </c>
      <c r="R904" s="15" t="s">
        <v>6050</v>
      </c>
      <c r="S904" s="15">
        <v>20</v>
      </c>
    </row>
    <row r="905" spans="4:19" ht="17.25">
      <c r="D905" s="26">
        <v>0</v>
      </c>
      <c r="P905" s="8">
        <v>50049</v>
      </c>
      <c r="Q905" s="15">
        <v>3</v>
      </c>
      <c r="R905" s="15" t="s">
        <v>6050</v>
      </c>
      <c r="S905" s="15">
        <v>230</v>
      </c>
    </row>
    <row r="906" spans="4:19" ht="17.25">
      <c r="D906" s="26">
        <v>50013</v>
      </c>
      <c r="P906" s="8">
        <v>50050</v>
      </c>
      <c r="Q906" s="15">
        <v>3</v>
      </c>
      <c r="R906" s="15" t="s">
        <v>6050</v>
      </c>
      <c r="S906" s="15">
        <v>290</v>
      </c>
    </row>
    <row r="907" spans="4:19" ht="17.25">
      <c r="D907" s="26">
        <v>50014</v>
      </c>
      <c r="P907" s="8">
        <v>50051</v>
      </c>
      <c r="Q907" s="15">
        <v>3</v>
      </c>
      <c r="R907" s="15" t="s">
        <v>6050</v>
      </c>
      <c r="S907" s="15">
        <v>370</v>
      </c>
    </row>
    <row r="908" spans="4:19" ht="17.25">
      <c r="D908" s="26">
        <v>0</v>
      </c>
      <c r="P908" s="8">
        <v>50052</v>
      </c>
      <c r="Q908" s="15">
        <v>3</v>
      </c>
      <c r="R908" s="15" t="s">
        <v>6050</v>
      </c>
      <c r="S908" s="15">
        <v>450</v>
      </c>
    </row>
    <row r="909" spans="4:19" ht="17.25">
      <c r="D909" s="26">
        <v>50001</v>
      </c>
      <c r="P909" s="8">
        <v>50053</v>
      </c>
      <c r="Q909" s="15">
        <v>3</v>
      </c>
      <c r="R909" s="15" t="s">
        <v>6050</v>
      </c>
      <c r="S909" s="15">
        <v>530</v>
      </c>
    </row>
    <row r="910" spans="4:19" ht="17.25">
      <c r="D910" s="26">
        <v>50002</v>
      </c>
      <c r="P910" s="8">
        <v>50054</v>
      </c>
      <c r="Q910" s="15">
        <v>3</v>
      </c>
      <c r="R910" s="15" t="s">
        <v>6050</v>
      </c>
      <c r="S910" s="15">
        <v>610</v>
      </c>
    </row>
    <row r="911" spans="4:19" ht="17.25">
      <c r="D911" s="26">
        <v>20151</v>
      </c>
      <c r="P911" s="8">
        <v>50055</v>
      </c>
      <c r="Q911" s="15">
        <v>3</v>
      </c>
      <c r="R911" s="15" t="s">
        <v>6050</v>
      </c>
      <c r="S911" s="15">
        <v>50</v>
      </c>
    </row>
    <row r="912" spans="4:19" ht="17.25">
      <c r="D912" s="26">
        <v>50003</v>
      </c>
      <c r="P912" s="8">
        <v>50056</v>
      </c>
      <c r="Q912" s="15">
        <v>3</v>
      </c>
      <c r="R912" s="15" t="s">
        <v>6050</v>
      </c>
      <c r="S912" s="15">
        <v>100</v>
      </c>
    </row>
    <row r="913" spans="4:19" ht="17.25">
      <c r="D913" s="26">
        <v>0</v>
      </c>
      <c r="P913" s="8">
        <v>50057</v>
      </c>
      <c r="Q913" s="15">
        <v>3</v>
      </c>
      <c r="R913" s="15" t="s">
        <v>6050</v>
      </c>
      <c r="S913" s="15">
        <v>20</v>
      </c>
    </row>
    <row r="914" spans="4:19" ht="17.25">
      <c r="D914" s="26">
        <v>50004</v>
      </c>
      <c r="P914" s="8">
        <v>50058</v>
      </c>
      <c r="Q914" s="15">
        <v>3</v>
      </c>
      <c r="R914" s="15" t="s">
        <v>6050</v>
      </c>
      <c r="S914" s="15">
        <v>200</v>
      </c>
    </row>
    <row r="915" spans="4:19" ht="17.25">
      <c r="D915" s="26">
        <v>50005</v>
      </c>
      <c r="P915" s="8">
        <v>50059</v>
      </c>
      <c r="Q915" s="15">
        <v>3</v>
      </c>
      <c r="R915" s="15" t="s">
        <v>6050</v>
      </c>
      <c r="S915" s="15">
        <v>250</v>
      </c>
    </row>
    <row r="916" spans="4:19" ht="17.25">
      <c r="D916" s="26">
        <v>50020</v>
      </c>
      <c r="P916" s="8">
        <v>50060</v>
      </c>
      <c r="Q916" s="15">
        <v>3</v>
      </c>
      <c r="R916" s="15" t="s">
        <v>6050</v>
      </c>
      <c r="S916" s="15">
        <v>370</v>
      </c>
    </row>
    <row r="917" spans="4:19" ht="17.25">
      <c r="D917" s="26">
        <v>50007</v>
      </c>
      <c r="P917" s="8">
        <v>50061</v>
      </c>
      <c r="Q917" s="15">
        <v>3</v>
      </c>
      <c r="R917" s="15" t="s">
        <v>6050</v>
      </c>
      <c r="S917" s="15">
        <v>490</v>
      </c>
    </row>
    <row r="918" spans="4:19" ht="17.25">
      <c r="D918" s="26">
        <v>50008</v>
      </c>
      <c r="P918" s="8">
        <v>50062</v>
      </c>
      <c r="Q918" s="15">
        <v>3</v>
      </c>
      <c r="R918" s="15" t="s">
        <v>6050</v>
      </c>
      <c r="S918" s="15">
        <v>610</v>
      </c>
    </row>
    <row r="919" spans="4:19" ht="17.25">
      <c r="D919" s="26">
        <v>50022</v>
      </c>
      <c r="P919" s="8">
        <v>50063</v>
      </c>
      <c r="Q919" s="15">
        <v>3</v>
      </c>
      <c r="R919" s="15" t="s">
        <v>6050</v>
      </c>
      <c r="S919" s="15">
        <v>730</v>
      </c>
    </row>
    <row r="920" spans="4:19" ht="17.25">
      <c r="D920" s="26">
        <v>50009</v>
      </c>
      <c r="P920" s="8">
        <v>50064</v>
      </c>
      <c r="Q920" s="15">
        <v>3</v>
      </c>
      <c r="R920" s="15" t="s">
        <v>6050</v>
      </c>
      <c r="S920" s="15">
        <v>90</v>
      </c>
    </row>
    <row r="921" spans="4:19" ht="17.25">
      <c r="D921" s="26">
        <v>0</v>
      </c>
      <c r="P921" s="8">
        <v>50065</v>
      </c>
      <c r="Q921" s="15">
        <v>3</v>
      </c>
      <c r="R921" s="15" t="s">
        <v>6050</v>
      </c>
      <c r="S921" s="15">
        <v>180</v>
      </c>
    </row>
    <row r="922" spans="4:19" ht="17.25">
      <c r="D922" s="26">
        <v>20151</v>
      </c>
      <c r="P922" s="8">
        <v>50066</v>
      </c>
      <c r="Q922" s="15">
        <v>3</v>
      </c>
      <c r="R922" s="15" t="s">
        <v>6050</v>
      </c>
      <c r="S922" s="15">
        <v>270</v>
      </c>
    </row>
    <row r="923" spans="4:19" ht="17.25">
      <c r="D923" s="26">
        <v>0</v>
      </c>
      <c r="P923" s="8">
        <v>50067</v>
      </c>
      <c r="Q923" s="15">
        <v>3</v>
      </c>
      <c r="R923" s="15" t="s">
        <v>6050</v>
      </c>
      <c r="S923" s="15">
        <v>360</v>
      </c>
    </row>
    <row r="924" spans="4:19" ht="17.25">
      <c r="D924" s="26">
        <v>0</v>
      </c>
      <c r="P924" s="8">
        <v>50068</v>
      </c>
      <c r="Q924" s="15">
        <v>3</v>
      </c>
      <c r="R924" s="15" t="s">
        <v>6050</v>
      </c>
      <c r="S924" s="15">
        <v>450</v>
      </c>
    </row>
    <row r="925" spans="4:19" ht="17.25">
      <c r="D925" s="26">
        <v>50010</v>
      </c>
      <c r="P925" s="8">
        <v>50069</v>
      </c>
      <c r="Q925" s="15">
        <v>3</v>
      </c>
      <c r="R925" s="15" t="s">
        <v>6050</v>
      </c>
      <c r="S925" s="15">
        <v>600</v>
      </c>
    </row>
    <row r="926" spans="4:19" ht="17.25">
      <c r="D926" s="26">
        <v>50011</v>
      </c>
      <c r="P926" s="8">
        <v>50070</v>
      </c>
      <c r="Q926" s="15">
        <v>3</v>
      </c>
      <c r="R926" s="15" t="s">
        <v>6050</v>
      </c>
      <c r="S926" s="15">
        <v>750</v>
      </c>
    </row>
    <row r="927" spans="4:19" ht="17.25">
      <c r="D927" s="26">
        <v>0</v>
      </c>
      <c r="P927" s="8">
        <v>50071</v>
      </c>
      <c r="Q927" s="15">
        <v>3</v>
      </c>
      <c r="R927" s="15" t="s">
        <v>6050</v>
      </c>
      <c r="S927" s="15">
        <v>910</v>
      </c>
    </row>
    <row r="928" spans="4:19" ht="17.25">
      <c r="D928" s="26">
        <v>50012</v>
      </c>
      <c r="P928" s="8">
        <v>50072</v>
      </c>
      <c r="Q928" s="15">
        <v>3</v>
      </c>
      <c r="R928" s="15" t="s">
        <v>6050</v>
      </c>
      <c r="S928" s="15">
        <v>1060</v>
      </c>
    </row>
    <row r="929" spans="4:19" ht="17.25">
      <c r="D929" s="26">
        <v>0</v>
      </c>
      <c r="P929" s="8">
        <v>50073</v>
      </c>
      <c r="Q929" s="15">
        <v>3</v>
      </c>
      <c r="R929" s="15" t="s">
        <v>6050</v>
      </c>
      <c r="S929" s="15">
        <v>60</v>
      </c>
    </row>
    <row r="930" spans="4:19" ht="17.25">
      <c r="D930" s="26">
        <v>50013</v>
      </c>
      <c r="P930" s="8">
        <v>50074</v>
      </c>
      <c r="Q930" s="15">
        <v>3</v>
      </c>
      <c r="R930" s="15" t="s">
        <v>6050</v>
      </c>
      <c r="S930" s="15">
        <v>120</v>
      </c>
    </row>
    <row r="931" spans="4:19" ht="17.25">
      <c r="D931" s="26">
        <v>50014</v>
      </c>
      <c r="P931" s="8">
        <v>50075</v>
      </c>
      <c r="Q931" s="15">
        <v>3</v>
      </c>
      <c r="R931" s="15" t="s">
        <v>6050</v>
      </c>
      <c r="S931" s="15">
        <v>20</v>
      </c>
    </row>
    <row r="932" spans="4:19" ht="17.25">
      <c r="D932" s="26">
        <v>0</v>
      </c>
      <c r="P932" s="8">
        <v>50076</v>
      </c>
      <c r="Q932" s="15">
        <v>3</v>
      </c>
      <c r="R932" s="15" t="s">
        <v>6050</v>
      </c>
      <c r="S932" s="15">
        <v>240</v>
      </c>
    </row>
    <row r="933" spans="4:19" ht="17.25">
      <c r="D933" s="26">
        <v>50001</v>
      </c>
      <c r="P933" s="8">
        <v>50077</v>
      </c>
      <c r="Q933" s="15">
        <v>3</v>
      </c>
      <c r="R933" s="15" t="s">
        <v>6050</v>
      </c>
      <c r="S933" s="15">
        <v>300</v>
      </c>
    </row>
    <row r="934" spans="4:19" ht="17.25">
      <c r="D934" s="26">
        <v>50002</v>
      </c>
      <c r="P934" s="8">
        <v>50078</v>
      </c>
      <c r="Q934" s="15">
        <v>3</v>
      </c>
      <c r="R934" s="15" t="s">
        <v>6050</v>
      </c>
      <c r="S934" s="15">
        <v>390</v>
      </c>
    </row>
    <row r="935" spans="4:19" ht="17.25">
      <c r="D935" s="26">
        <v>20151</v>
      </c>
      <c r="P935" s="8">
        <v>50079</v>
      </c>
      <c r="Q935" s="15">
        <v>3</v>
      </c>
      <c r="R935" s="15" t="s">
        <v>6050</v>
      </c>
      <c r="S935" s="15">
        <v>480</v>
      </c>
    </row>
    <row r="936" spans="4:19" ht="17.25">
      <c r="D936" s="26">
        <v>50003</v>
      </c>
      <c r="P936" s="8">
        <v>50080</v>
      </c>
      <c r="Q936" s="15">
        <v>3</v>
      </c>
      <c r="R936" s="15" t="s">
        <v>6050</v>
      </c>
      <c r="S936" s="15">
        <v>570</v>
      </c>
    </row>
    <row r="937" spans="4:19" ht="17.25">
      <c r="D937" s="26">
        <v>0</v>
      </c>
      <c r="P937" s="8">
        <v>50081</v>
      </c>
      <c r="Q937" s="15">
        <v>3</v>
      </c>
      <c r="R937" s="15" t="s">
        <v>6050</v>
      </c>
      <c r="S937" s="15">
        <v>650</v>
      </c>
    </row>
    <row r="938" spans="4:19" ht="17.25">
      <c r="D938" s="26">
        <v>50004</v>
      </c>
      <c r="P938" s="8">
        <v>50082</v>
      </c>
      <c r="Q938" s="15">
        <v>3</v>
      </c>
      <c r="R938" s="15" t="s">
        <v>6050</v>
      </c>
      <c r="S938" s="15">
        <v>80</v>
      </c>
    </row>
    <row r="939" spans="4:19" ht="17.25">
      <c r="D939" s="26">
        <v>50005</v>
      </c>
      <c r="P939" s="8">
        <v>50083</v>
      </c>
      <c r="Q939" s="15">
        <v>3</v>
      </c>
      <c r="R939" s="15" t="s">
        <v>6050</v>
      </c>
      <c r="S939" s="15">
        <v>150</v>
      </c>
    </row>
    <row r="940" spans="4:19" ht="17.25">
      <c r="D940" s="26">
        <v>50020</v>
      </c>
      <c r="P940" s="8">
        <v>50084</v>
      </c>
      <c r="Q940" s="15">
        <v>3</v>
      </c>
      <c r="R940" s="15" t="s">
        <v>6050</v>
      </c>
      <c r="S940" s="15">
        <v>220</v>
      </c>
    </row>
    <row r="941" spans="4:19" ht="17.25">
      <c r="D941" s="26">
        <v>50007</v>
      </c>
      <c r="P941" s="8">
        <v>50085</v>
      </c>
      <c r="Q941" s="15">
        <v>3</v>
      </c>
      <c r="R941" s="15" t="s">
        <v>6050</v>
      </c>
      <c r="S941" s="15">
        <v>300</v>
      </c>
    </row>
    <row r="942" spans="4:19" ht="17.25">
      <c r="D942" s="26">
        <v>50008</v>
      </c>
      <c r="P942" s="8">
        <v>50086</v>
      </c>
      <c r="Q942" s="15">
        <v>3</v>
      </c>
      <c r="R942" s="15" t="s">
        <v>6050</v>
      </c>
      <c r="S942" s="15">
        <v>370</v>
      </c>
    </row>
    <row r="943" spans="4:19" ht="17.25">
      <c r="D943" s="26">
        <v>50022</v>
      </c>
      <c r="P943" s="8">
        <v>50087</v>
      </c>
      <c r="Q943" s="15">
        <v>3</v>
      </c>
      <c r="R943" s="15" t="s">
        <v>6050</v>
      </c>
      <c r="S943" s="15">
        <v>450</v>
      </c>
    </row>
    <row r="944" spans="4:19" ht="17.25">
      <c r="D944" s="26">
        <v>50009</v>
      </c>
      <c r="P944" s="8">
        <v>50088</v>
      </c>
      <c r="Q944" s="15">
        <v>3</v>
      </c>
      <c r="R944" s="15" t="s">
        <v>6050</v>
      </c>
      <c r="S944" s="15">
        <v>530</v>
      </c>
    </row>
    <row r="945" spans="4:19" ht="17.25">
      <c r="D945" s="26">
        <v>0</v>
      </c>
      <c r="P945" s="8">
        <v>50089</v>
      </c>
      <c r="Q945" s="15">
        <v>3</v>
      </c>
      <c r="R945" s="15" t="s">
        <v>6050</v>
      </c>
      <c r="S945" s="15">
        <v>600</v>
      </c>
    </row>
    <row r="946" spans="4:19" ht="17.25">
      <c r="D946" s="26">
        <v>20151</v>
      </c>
      <c r="P946" s="8">
        <v>50090</v>
      </c>
      <c r="Q946" s="15">
        <v>3</v>
      </c>
      <c r="R946" s="15" t="s">
        <v>6050</v>
      </c>
      <c r="S946" s="15">
        <v>680</v>
      </c>
    </row>
    <row r="947" spans="4:19" ht="17.25">
      <c r="D947" s="26">
        <v>0</v>
      </c>
      <c r="P947" s="8">
        <v>50091</v>
      </c>
      <c r="Q947" s="15">
        <v>3</v>
      </c>
      <c r="R947" s="15" t="s">
        <v>6050</v>
      </c>
      <c r="S947" s="15">
        <v>750</v>
      </c>
    </row>
    <row r="948" spans="4:19" ht="17.25">
      <c r="D948" s="26">
        <v>0</v>
      </c>
      <c r="P948" s="8">
        <v>52001</v>
      </c>
      <c r="Q948" s="15">
        <v>3</v>
      </c>
      <c r="R948" s="15" t="s">
        <v>6050</v>
      </c>
      <c r="S948" s="15">
        <v>575</v>
      </c>
    </row>
    <row r="949" spans="4:19" ht="17.25">
      <c r="D949" s="26">
        <v>50010</v>
      </c>
      <c r="P949" s="8">
        <v>52002</v>
      </c>
      <c r="Q949" s="15">
        <v>3</v>
      </c>
      <c r="R949" s="15" t="s">
        <v>6050</v>
      </c>
      <c r="S949" s="15">
        <v>1299</v>
      </c>
    </row>
    <row r="950" spans="4:19" ht="17.25">
      <c r="D950" s="26">
        <v>50011</v>
      </c>
      <c r="P950" s="8">
        <v>52003</v>
      </c>
      <c r="Q950" s="15">
        <v>3</v>
      </c>
      <c r="R950" s="15" t="s">
        <v>6050</v>
      </c>
      <c r="S950" s="15">
        <v>2161</v>
      </c>
    </row>
    <row r="951" spans="4:19" ht="17.25">
      <c r="D951" s="26">
        <v>0</v>
      </c>
      <c r="P951" s="8">
        <v>52004</v>
      </c>
      <c r="Q951" s="15">
        <v>3</v>
      </c>
      <c r="R951" s="15" t="s">
        <v>6050</v>
      </c>
      <c r="S951" s="15">
        <v>3310</v>
      </c>
    </row>
    <row r="952" spans="4:19" ht="17.25">
      <c r="D952" s="26">
        <v>50012</v>
      </c>
      <c r="P952" s="8">
        <v>60001</v>
      </c>
      <c r="Q952" s="15">
        <v>1</v>
      </c>
      <c r="R952" s="15">
        <v>301</v>
      </c>
      <c r="S952" s="15">
        <v>10</v>
      </c>
    </row>
    <row r="953" spans="4:19" ht="17.25">
      <c r="D953" s="26">
        <v>0</v>
      </c>
      <c r="P953" s="8">
        <v>60002</v>
      </c>
      <c r="Q953" s="15">
        <v>2</v>
      </c>
      <c r="R953" s="15">
        <v>302</v>
      </c>
      <c r="S953" s="15">
        <v>10</v>
      </c>
    </row>
    <row r="954" spans="4:19" ht="17.25">
      <c r="D954" s="26">
        <v>50013</v>
      </c>
      <c r="P954" s="8">
        <v>60003</v>
      </c>
      <c r="Q954" s="15">
        <v>3</v>
      </c>
      <c r="R954" s="15">
        <v>303</v>
      </c>
      <c r="S954" s="15">
        <v>10</v>
      </c>
    </row>
    <row r="955" spans="4:19" ht="17.25">
      <c r="D955" s="26">
        <v>50014</v>
      </c>
      <c r="P955" s="8">
        <v>60004</v>
      </c>
      <c r="Q955" s="15">
        <v>4</v>
      </c>
      <c r="R955" s="15">
        <v>304</v>
      </c>
      <c r="S955" s="15">
        <v>10</v>
      </c>
    </row>
    <row r="956" spans="4:19" ht="17.25">
      <c r="D956" s="26">
        <v>20161</v>
      </c>
      <c r="P956" s="8">
        <v>60005</v>
      </c>
      <c r="Q956" s="15">
        <v>5</v>
      </c>
      <c r="R956" s="15">
        <v>305</v>
      </c>
      <c r="S956" s="15">
        <v>10</v>
      </c>
    </row>
    <row r="957" spans="4:19" ht="17.25">
      <c r="D957" s="26">
        <v>19002</v>
      </c>
      <c r="P957" s="8">
        <v>60006</v>
      </c>
      <c r="Q957" s="15">
        <v>6</v>
      </c>
      <c r="R957" s="15">
        <v>306</v>
      </c>
      <c r="S957" s="15">
        <v>10</v>
      </c>
    </row>
    <row r="958" spans="4:19" ht="17.25">
      <c r="D958" s="26">
        <v>0</v>
      </c>
      <c r="P958" s="8">
        <v>60007</v>
      </c>
      <c r="Q958" s="15">
        <v>17</v>
      </c>
      <c r="R958" s="15">
        <v>1</v>
      </c>
      <c r="S958" s="15">
        <v>2</v>
      </c>
    </row>
    <row r="959" spans="4:19" ht="17.25">
      <c r="D959" s="26">
        <v>0</v>
      </c>
      <c r="P959" s="8">
        <v>60008</v>
      </c>
      <c r="Q959" s="15">
        <v>18</v>
      </c>
      <c r="R959" s="15">
        <v>1</v>
      </c>
      <c r="S959" s="15">
        <v>2</v>
      </c>
    </row>
    <row r="960" spans="4:19" ht="17.25">
      <c r="D960" s="26">
        <v>19003</v>
      </c>
      <c r="P960" s="8">
        <v>60009</v>
      </c>
      <c r="Q960" s="15">
        <v>19</v>
      </c>
      <c r="R960" s="15">
        <v>1</v>
      </c>
      <c r="S960" s="15">
        <v>2</v>
      </c>
    </row>
    <row r="961" spans="4:19" ht="17.25">
      <c r="D961" s="26">
        <v>20021</v>
      </c>
      <c r="P961" s="8">
        <v>60010</v>
      </c>
      <c r="Q961" s="15">
        <v>20</v>
      </c>
      <c r="R961" s="15">
        <v>1</v>
      </c>
      <c r="S961" s="15">
        <v>2</v>
      </c>
    </row>
    <row r="962" spans="4:19" ht="17.25">
      <c r="D962" s="26">
        <v>20011</v>
      </c>
      <c r="P962" s="8">
        <v>60011</v>
      </c>
      <c r="Q962" s="15">
        <v>37</v>
      </c>
      <c r="R962" s="15">
        <v>337</v>
      </c>
      <c r="S962" s="15">
        <v>10</v>
      </c>
    </row>
    <row r="963" spans="4:19" ht="17.25">
      <c r="D963" s="26">
        <v>0</v>
      </c>
      <c r="P963" s="8">
        <v>60012</v>
      </c>
      <c r="Q963" s="15">
        <v>28</v>
      </c>
      <c r="R963" s="15">
        <v>328</v>
      </c>
      <c r="S963" s="15">
        <v>10</v>
      </c>
    </row>
    <row r="964" spans="4:19" ht="17.25">
      <c r="D964" s="26">
        <v>19002</v>
      </c>
      <c r="P964" s="8">
        <v>60013</v>
      </c>
      <c r="Q964" s="15">
        <v>30</v>
      </c>
      <c r="R964" s="15">
        <v>330</v>
      </c>
      <c r="S964" s="15">
        <v>10</v>
      </c>
    </row>
    <row r="965" spans="4:19" ht="17.25">
      <c r="D965" s="26">
        <v>19002</v>
      </c>
      <c r="P965" s="8">
        <v>60501</v>
      </c>
      <c r="Q965" s="15">
        <v>1</v>
      </c>
      <c r="R965" s="15">
        <v>301</v>
      </c>
      <c r="S965" s="15">
        <v>20</v>
      </c>
    </row>
    <row r="966" spans="4:19" ht="17.25">
      <c r="D966" s="26">
        <v>0</v>
      </c>
      <c r="P966" s="8">
        <v>60502</v>
      </c>
      <c r="Q966" s="15">
        <v>2</v>
      </c>
      <c r="R966" s="15">
        <v>302</v>
      </c>
      <c r="S966" s="15">
        <v>20</v>
      </c>
    </row>
    <row r="967" spans="4:19" ht="17.25">
      <c r="D967" s="26">
        <v>19001</v>
      </c>
      <c r="P967" s="8">
        <v>60503</v>
      </c>
      <c r="Q967" s="15">
        <v>3</v>
      </c>
      <c r="R967" s="15">
        <v>303</v>
      </c>
      <c r="S967" s="15">
        <v>20</v>
      </c>
    </row>
    <row r="968" spans="4:19" ht="17.25">
      <c r="D968" s="26">
        <v>20041</v>
      </c>
      <c r="P968" s="8">
        <v>60504</v>
      </c>
      <c r="Q968" s="15">
        <v>4</v>
      </c>
      <c r="R968" s="15">
        <v>304</v>
      </c>
      <c r="S968" s="15">
        <v>20</v>
      </c>
    </row>
    <row r="969" spans="4:19" ht="17.25">
      <c r="D969" s="26">
        <v>20091</v>
      </c>
      <c r="P969" s="8">
        <v>60505</v>
      </c>
      <c r="Q969" s="15">
        <v>5</v>
      </c>
      <c r="R969" s="15">
        <v>305</v>
      </c>
      <c r="S969" s="15">
        <v>20</v>
      </c>
    </row>
    <row r="970" spans="4:19" ht="17.25">
      <c r="D970" s="26">
        <v>0</v>
      </c>
      <c r="P970" s="8">
        <v>60506</v>
      </c>
      <c r="Q970" s="15">
        <v>6</v>
      </c>
      <c r="R970" s="15">
        <v>306</v>
      </c>
      <c r="S970" s="15">
        <v>20</v>
      </c>
    </row>
    <row r="971" spans="4:19" ht="17.25">
      <c r="D971" s="26">
        <v>20011</v>
      </c>
      <c r="P971" s="8">
        <v>60507</v>
      </c>
      <c r="Q971" s="15">
        <v>17</v>
      </c>
      <c r="R971" s="15">
        <v>1</v>
      </c>
      <c r="S971" s="15">
        <v>4</v>
      </c>
    </row>
    <row r="972" spans="4:19" ht="17.25">
      <c r="D972" s="26">
        <v>19001</v>
      </c>
      <c r="P972" s="8">
        <v>60508</v>
      </c>
      <c r="Q972" s="15">
        <v>18</v>
      </c>
      <c r="R972" s="15">
        <v>1</v>
      </c>
      <c r="S972" s="15">
        <v>4</v>
      </c>
    </row>
    <row r="973" spans="4:19" ht="17.25">
      <c r="D973" s="26">
        <v>20217</v>
      </c>
      <c r="P973" s="8">
        <v>60509</v>
      </c>
      <c r="Q973" s="15">
        <v>19</v>
      </c>
      <c r="R973" s="15">
        <v>1</v>
      </c>
      <c r="S973" s="15">
        <v>4</v>
      </c>
    </row>
    <row r="974" spans="4:19" ht="17.25">
      <c r="D974" s="26">
        <v>20071</v>
      </c>
      <c r="P974" s="8">
        <v>60510</v>
      </c>
      <c r="Q974" s="15">
        <v>20</v>
      </c>
      <c r="R974" s="15">
        <v>1</v>
      </c>
      <c r="S974" s="15">
        <v>4</v>
      </c>
    </row>
    <row r="975" spans="4:19" ht="17.25">
      <c r="D975" s="26">
        <v>0</v>
      </c>
      <c r="P975" s="8">
        <v>60511</v>
      </c>
      <c r="Q975" s="15">
        <v>37</v>
      </c>
      <c r="R975" s="15">
        <v>337</v>
      </c>
      <c r="S975" s="15">
        <v>20</v>
      </c>
    </row>
    <row r="976" spans="4:19" ht="17.25">
      <c r="D976" s="26">
        <v>19002</v>
      </c>
      <c r="P976" s="8">
        <v>60512</v>
      </c>
      <c r="Q976" s="15">
        <v>28</v>
      </c>
      <c r="R976" s="15">
        <v>328</v>
      </c>
      <c r="S976" s="15">
        <v>20</v>
      </c>
    </row>
    <row r="977" spans="4:19" ht="17.25">
      <c r="D977" s="26">
        <v>0</v>
      </c>
      <c r="P977" s="8">
        <v>60513</v>
      </c>
      <c r="Q977" s="15">
        <v>30</v>
      </c>
      <c r="R977" s="15">
        <v>330</v>
      </c>
      <c r="S977" s="15">
        <v>20</v>
      </c>
    </row>
    <row r="978" spans="4:19" ht="17.25">
      <c r="D978" s="26">
        <v>19003</v>
      </c>
      <c r="P978" s="8">
        <v>61001</v>
      </c>
      <c r="Q978" s="15">
        <v>1</v>
      </c>
      <c r="R978" s="15">
        <v>301</v>
      </c>
      <c r="S978" s="15">
        <v>20</v>
      </c>
    </row>
    <row r="979" spans="4:19" ht="17.25">
      <c r="D979" s="26">
        <v>0</v>
      </c>
      <c r="P979" s="8">
        <v>61002</v>
      </c>
      <c r="Q979" s="15">
        <v>2</v>
      </c>
      <c r="R979" s="15">
        <v>302</v>
      </c>
      <c r="S979" s="15">
        <v>20</v>
      </c>
    </row>
    <row r="980" spans="4:19" ht="17.25">
      <c r="D980" s="26">
        <v>19002</v>
      </c>
      <c r="P980" s="8">
        <v>61003</v>
      </c>
      <c r="Q980" s="15">
        <v>3</v>
      </c>
      <c r="R980" s="15">
        <v>303</v>
      </c>
      <c r="S980" s="15">
        <v>20</v>
      </c>
    </row>
    <row r="981" spans="4:19" ht="17.25">
      <c r="D981" s="26">
        <v>19001</v>
      </c>
      <c r="P981" s="8">
        <v>61004</v>
      </c>
      <c r="Q981" s="15">
        <v>4</v>
      </c>
      <c r="R981" s="15">
        <v>304</v>
      </c>
      <c r="S981" s="15">
        <v>20</v>
      </c>
    </row>
    <row r="982" spans="4:19" ht="17.25">
      <c r="D982" s="26">
        <v>20091</v>
      </c>
      <c r="P982" s="8">
        <v>61005</v>
      </c>
      <c r="Q982" s="15">
        <v>5</v>
      </c>
      <c r="R982" s="15">
        <v>305</v>
      </c>
      <c r="S982" s="15">
        <v>20</v>
      </c>
    </row>
    <row r="983" spans="4:19" ht="17.25">
      <c r="D983" s="26">
        <v>0</v>
      </c>
      <c r="P983" s="8">
        <v>61006</v>
      </c>
      <c r="Q983" s="15">
        <v>6</v>
      </c>
      <c r="R983" s="15">
        <v>306</v>
      </c>
      <c r="S983" s="15">
        <v>20</v>
      </c>
    </row>
    <row r="984" spans="4:19" ht="17.25">
      <c r="D984" s="26">
        <v>19001</v>
      </c>
      <c r="P984" s="8">
        <v>61007</v>
      </c>
      <c r="Q984" s="15">
        <v>17</v>
      </c>
      <c r="R984" s="15">
        <v>1</v>
      </c>
      <c r="S984" s="15">
        <v>6</v>
      </c>
    </row>
    <row r="985" spans="4:19" ht="17.25">
      <c r="D985" s="26">
        <v>0</v>
      </c>
      <c r="P985" s="8">
        <v>61008</v>
      </c>
      <c r="Q985" s="15">
        <v>18</v>
      </c>
      <c r="R985" s="15">
        <v>1</v>
      </c>
      <c r="S985" s="15">
        <v>6</v>
      </c>
    </row>
    <row r="986" spans="4:19" ht="17.25">
      <c r="D986" s="26">
        <v>19002</v>
      </c>
      <c r="P986" s="8">
        <v>61009</v>
      </c>
      <c r="Q986" s="15">
        <v>19</v>
      </c>
      <c r="R986" s="15">
        <v>1</v>
      </c>
      <c r="S986" s="15">
        <v>6</v>
      </c>
    </row>
    <row r="987" spans="4:19" ht="17.25">
      <c r="D987" s="26">
        <v>20101</v>
      </c>
      <c r="P987" s="8">
        <v>61010</v>
      </c>
      <c r="Q987" s="15">
        <v>20</v>
      </c>
      <c r="R987" s="15">
        <v>1</v>
      </c>
      <c r="S987" s="15">
        <v>6</v>
      </c>
    </row>
    <row r="988" spans="4:19" ht="17.25">
      <c r="D988" s="26">
        <v>0</v>
      </c>
      <c r="P988" s="8">
        <v>61011</v>
      </c>
      <c r="Q988" s="15">
        <v>37</v>
      </c>
      <c r="R988" s="15">
        <v>337</v>
      </c>
      <c r="S988" s="15">
        <v>20</v>
      </c>
    </row>
    <row r="989" spans="4:19" ht="17.25">
      <c r="D989" s="26">
        <v>0</v>
      </c>
      <c r="P989" s="8">
        <v>61012</v>
      </c>
      <c r="Q989" s="15">
        <v>28</v>
      </c>
      <c r="R989" s="15">
        <v>328</v>
      </c>
      <c r="S989" s="15">
        <v>20</v>
      </c>
    </row>
    <row r="990" spans="4:19" ht="17.25">
      <c r="D990" s="26">
        <v>20111</v>
      </c>
      <c r="P990" s="8">
        <v>61013</v>
      </c>
      <c r="Q990" s="15">
        <v>30</v>
      </c>
      <c r="R990" s="15">
        <v>330</v>
      </c>
      <c r="S990" s="15">
        <v>20</v>
      </c>
    </row>
    <row r="991" spans="4:19" ht="17.25">
      <c r="D991" s="26">
        <v>19003</v>
      </c>
      <c r="P991" s="8">
        <v>61501</v>
      </c>
      <c r="Q991" s="15">
        <v>1</v>
      </c>
      <c r="R991" s="15">
        <v>301</v>
      </c>
      <c r="S991" s="15">
        <v>20</v>
      </c>
    </row>
    <row r="992" spans="4:19" ht="17.25">
      <c r="D992" s="26">
        <v>0</v>
      </c>
      <c r="P992" s="8">
        <v>61502</v>
      </c>
      <c r="Q992" s="15">
        <v>2</v>
      </c>
      <c r="R992" s="15">
        <v>302</v>
      </c>
      <c r="S992" s="15">
        <v>20</v>
      </c>
    </row>
    <row r="993" spans="4:19" ht="17.25">
      <c r="D993" s="26">
        <v>19002</v>
      </c>
      <c r="P993" s="8">
        <v>61503</v>
      </c>
      <c r="Q993" s="15">
        <v>3</v>
      </c>
      <c r="R993" s="15">
        <v>303</v>
      </c>
      <c r="S993" s="15">
        <v>20</v>
      </c>
    </row>
    <row r="994" spans="4:19" ht="17.25">
      <c r="D994" s="26">
        <v>19002</v>
      </c>
      <c r="P994" s="8">
        <v>61504</v>
      </c>
      <c r="Q994" s="15">
        <v>4</v>
      </c>
      <c r="R994" s="15">
        <v>304</v>
      </c>
      <c r="S994" s="15">
        <v>20</v>
      </c>
    </row>
    <row r="995" spans="4:19" ht="17.25">
      <c r="D995" s="26">
        <v>20141</v>
      </c>
      <c r="P995" s="8">
        <v>61505</v>
      </c>
      <c r="Q995" s="15">
        <v>5</v>
      </c>
      <c r="R995" s="15">
        <v>305</v>
      </c>
      <c r="S995" s="15">
        <v>20</v>
      </c>
    </row>
    <row r="996" spans="4:19" ht="17.25">
      <c r="D996" s="26">
        <v>0</v>
      </c>
      <c r="P996" s="8">
        <v>61506</v>
      </c>
      <c r="Q996" s="15">
        <v>6</v>
      </c>
      <c r="R996" s="15">
        <v>306</v>
      </c>
      <c r="S996" s="15">
        <v>20</v>
      </c>
    </row>
    <row r="997" spans="4:19" ht="17.25">
      <c r="D997" s="26">
        <v>20131</v>
      </c>
      <c r="P997" s="8">
        <v>61507</v>
      </c>
      <c r="Q997" s="15">
        <v>17</v>
      </c>
      <c r="R997" s="15">
        <v>1</v>
      </c>
      <c r="S997" s="15">
        <v>10</v>
      </c>
    </row>
    <row r="998" spans="4:19" ht="17.25">
      <c r="D998" s="26">
        <v>19001</v>
      </c>
      <c r="P998" s="8">
        <v>61508</v>
      </c>
      <c r="Q998" s="15">
        <v>18</v>
      </c>
      <c r="R998" s="15">
        <v>1</v>
      </c>
      <c r="S998" s="15">
        <v>10</v>
      </c>
    </row>
    <row r="999" spans="4:19" ht="17.25">
      <c r="D999" s="26">
        <v>20011</v>
      </c>
      <c r="P999" s="8">
        <v>61509</v>
      </c>
      <c r="Q999" s="15">
        <v>19</v>
      </c>
      <c r="R999" s="15">
        <v>1</v>
      </c>
      <c r="S999" s="15">
        <v>10</v>
      </c>
    </row>
    <row r="1000" spans="4:19" ht="17.25">
      <c r="D1000" s="26">
        <v>0</v>
      </c>
      <c r="P1000" s="8">
        <v>61510</v>
      </c>
      <c r="Q1000" s="15">
        <v>20</v>
      </c>
      <c r="R1000" s="15">
        <v>1</v>
      </c>
      <c r="S1000" s="15">
        <v>10</v>
      </c>
    </row>
    <row r="1001" spans="4:19" ht="17.25">
      <c r="D1001" s="26">
        <v>0</v>
      </c>
      <c r="P1001" s="8">
        <v>61511</v>
      </c>
      <c r="Q1001" s="15">
        <v>37</v>
      </c>
      <c r="R1001" s="15">
        <v>337</v>
      </c>
      <c r="S1001" s="15">
        <v>20</v>
      </c>
    </row>
    <row r="1002" spans="4:19" ht="17.25">
      <c r="D1002" s="26">
        <v>20151</v>
      </c>
      <c r="P1002" s="8">
        <v>61512</v>
      </c>
      <c r="Q1002" s="15">
        <v>28</v>
      </c>
      <c r="R1002" s="15">
        <v>328</v>
      </c>
      <c r="S1002" s="15">
        <v>20</v>
      </c>
    </row>
    <row r="1003" spans="4:19" ht="17.25">
      <c r="D1003" s="26">
        <v>20081</v>
      </c>
      <c r="P1003" s="8">
        <v>61513</v>
      </c>
      <c r="Q1003" s="15">
        <v>30</v>
      </c>
      <c r="R1003" s="15">
        <v>330</v>
      </c>
      <c r="S1003" s="15">
        <v>20</v>
      </c>
    </row>
    <row r="1004" spans="4:19" ht="17.25">
      <c r="D1004" s="26">
        <v>0</v>
      </c>
      <c r="P1004" s="8">
        <v>62001</v>
      </c>
      <c r="Q1004" s="15">
        <v>1</v>
      </c>
      <c r="R1004" s="15">
        <v>301</v>
      </c>
      <c r="S1004" s="15">
        <v>30</v>
      </c>
    </row>
    <row r="1005" spans="4:19" ht="17.25">
      <c r="D1005" s="26">
        <v>19001</v>
      </c>
      <c r="P1005" s="8">
        <v>62002</v>
      </c>
      <c r="Q1005" s="15">
        <v>2</v>
      </c>
      <c r="R1005" s="15">
        <v>302</v>
      </c>
      <c r="S1005" s="15">
        <v>30</v>
      </c>
    </row>
    <row r="1006" spans="4:19" ht="17.25">
      <c r="D1006" s="26">
        <v>20011</v>
      </c>
      <c r="P1006" s="8">
        <v>62003</v>
      </c>
      <c r="Q1006" s="15">
        <v>3</v>
      </c>
      <c r="R1006" s="15">
        <v>303</v>
      </c>
      <c r="S1006" s="15">
        <v>30</v>
      </c>
    </row>
    <row r="1007" spans="4:19" ht="17.25">
      <c r="D1007" s="26">
        <v>19002</v>
      </c>
      <c r="P1007" s="8">
        <v>62004</v>
      </c>
      <c r="Q1007" s="15">
        <v>4</v>
      </c>
      <c r="R1007" s="15">
        <v>304</v>
      </c>
      <c r="S1007" s="15">
        <v>30</v>
      </c>
    </row>
    <row r="1008" spans="4:19" ht="17.25">
      <c r="D1008" s="2" t="s">
        <v>6058</v>
      </c>
      <c r="P1008" s="8">
        <v>62005</v>
      </c>
      <c r="Q1008" s="15">
        <v>5</v>
      </c>
      <c r="R1008" s="15">
        <v>305</v>
      </c>
      <c r="S1008" s="15">
        <v>30</v>
      </c>
    </row>
    <row r="1009" spans="4:19" ht="17.25">
      <c r="D1009" s="26">
        <v>70003</v>
      </c>
      <c r="P1009" s="8">
        <v>62006</v>
      </c>
      <c r="Q1009" s="15">
        <v>6</v>
      </c>
      <c r="R1009" s="15">
        <v>306</v>
      </c>
      <c r="S1009" s="15">
        <v>30</v>
      </c>
    </row>
    <row r="1010" spans="4:19" ht="17.25">
      <c r="D1010" s="26">
        <v>20214</v>
      </c>
      <c r="P1010" s="8">
        <v>62007</v>
      </c>
      <c r="Q1010" s="15">
        <v>17</v>
      </c>
      <c r="R1010" s="15">
        <v>1</v>
      </c>
      <c r="S1010" s="15">
        <v>15</v>
      </c>
    </row>
    <row r="1011" spans="4:19" ht="17.25">
      <c r="D1011" s="26">
        <v>70001</v>
      </c>
      <c r="P1011" s="8">
        <v>62008</v>
      </c>
      <c r="Q1011" s="15">
        <v>18</v>
      </c>
      <c r="R1011" s="15">
        <v>1</v>
      </c>
      <c r="S1011" s="15">
        <v>15</v>
      </c>
    </row>
    <row r="1012" spans="4:19" ht="17.25">
      <c r="D1012" s="26">
        <v>0</v>
      </c>
      <c r="P1012" s="8">
        <v>62009</v>
      </c>
      <c r="Q1012" s="15">
        <v>19</v>
      </c>
      <c r="R1012" s="15">
        <v>1</v>
      </c>
      <c r="S1012" s="15">
        <v>15</v>
      </c>
    </row>
    <row r="1013" spans="4:19" ht="17.25">
      <c r="D1013" s="26">
        <v>0</v>
      </c>
      <c r="P1013" s="8">
        <v>62010</v>
      </c>
      <c r="Q1013" s="15">
        <v>20</v>
      </c>
      <c r="R1013" s="15">
        <v>1</v>
      </c>
      <c r="S1013" s="15">
        <v>15</v>
      </c>
    </row>
    <row r="1014" spans="4:19" ht="17.25">
      <c r="D1014" s="26">
        <v>70005</v>
      </c>
      <c r="P1014" s="8">
        <v>62011</v>
      </c>
      <c r="Q1014" s="15">
        <v>37</v>
      </c>
      <c r="R1014" s="15">
        <v>337</v>
      </c>
      <c r="S1014" s="15">
        <v>30</v>
      </c>
    </row>
    <row r="1015" spans="4:19" ht="17.25">
      <c r="D1015" s="26">
        <v>0</v>
      </c>
      <c r="P1015" s="8">
        <v>62012</v>
      </c>
      <c r="Q1015" s="15">
        <v>28</v>
      </c>
      <c r="R1015" s="15">
        <v>328</v>
      </c>
      <c r="S1015" s="15">
        <v>30</v>
      </c>
    </row>
    <row r="1016" spans="4:19" ht="17.25">
      <c r="D1016" s="26">
        <v>0</v>
      </c>
      <c r="P1016" s="8">
        <v>62013</v>
      </c>
      <c r="Q1016" s="15">
        <v>30</v>
      </c>
      <c r="R1016" s="15">
        <v>330</v>
      </c>
      <c r="S1016" s="15">
        <v>30</v>
      </c>
    </row>
    <row r="1017" spans="4:19" ht="17.25">
      <c r="D1017" s="26">
        <v>70004</v>
      </c>
      <c r="P1017" s="8">
        <v>62501</v>
      </c>
      <c r="Q1017" s="15">
        <v>1</v>
      </c>
      <c r="R1017" s="15">
        <v>301</v>
      </c>
      <c r="S1017" s="15">
        <v>40</v>
      </c>
    </row>
    <row r="1018" spans="4:19" ht="17.25">
      <c r="D1018" s="26">
        <v>70002</v>
      </c>
      <c r="P1018" s="8">
        <v>62502</v>
      </c>
      <c r="Q1018" s="15">
        <v>2</v>
      </c>
      <c r="R1018" s="15">
        <v>302</v>
      </c>
      <c r="S1018" s="15">
        <v>40</v>
      </c>
    </row>
    <row r="1019" spans="4:19" ht="17.25">
      <c r="D1019" s="26">
        <v>70002</v>
      </c>
      <c r="P1019" s="8">
        <v>62503</v>
      </c>
      <c r="Q1019" s="15">
        <v>3</v>
      </c>
      <c r="R1019" s="15">
        <v>303</v>
      </c>
      <c r="S1019" s="15">
        <v>40</v>
      </c>
    </row>
    <row r="1020" spans="4:19" ht="17.25">
      <c r="D1020" s="31">
        <v>50035</v>
      </c>
      <c r="P1020" s="8">
        <v>62504</v>
      </c>
      <c r="Q1020" s="15">
        <v>4</v>
      </c>
      <c r="R1020" s="15">
        <v>304</v>
      </c>
      <c r="S1020" s="15">
        <v>40</v>
      </c>
    </row>
    <row r="1021" spans="4:19" ht="17.25">
      <c r="D1021" s="26">
        <v>0</v>
      </c>
      <c r="P1021" s="8">
        <v>62505</v>
      </c>
      <c r="Q1021" s="15">
        <v>5</v>
      </c>
      <c r="R1021" s="15">
        <v>305</v>
      </c>
      <c r="S1021" s="15">
        <v>40</v>
      </c>
    </row>
    <row r="1022" spans="4:19" ht="17.25">
      <c r="D1022" s="26">
        <v>50040</v>
      </c>
      <c r="P1022" s="8">
        <v>62506</v>
      </c>
      <c r="Q1022" s="15">
        <v>6</v>
      </c>
      <c r="R1022" s="15">
        <v>306</v>
      </c>
      <c r="S1022" s="15">
        <v>40</v>
      </c>
    </row>
    <row r="1023" spans="4:19" ht="17.25">
      <c r="D1023" s="26">
        <v>0</v>
      </c>
      <c r="P1023" s="8">
        <v>62507</v>
      </c>
      <c r="Q1023" s="15">
        <v>17</v>
      </c>
      <c r="R1023" s="15">
        <v>1</v>
      </c>
      <c r="S1023" s="15">
        <v>20</v>
      </c>
    </row>
    <row r="1024" spans="4:19" ht="17.25">
      <c r="D1024" s="32">
        <v>50041</v>
      </c>
      <c r="P1024" s="8">
        <v>62508</v>
      </c>
      <c r="Q1024" s="15">
        <v>18</v>
      </c>
      <c r="R1024" s="15">
        <v>1</v>
      </c>
      <c r="S1024" s="15">
        <v>20</v>
      </c>
    </row>
    <row r="1025" spans="4:19" ht="17.25">
      <c r="D1025" s="26">
        <v>0</v>
      </c>
      <c r="P1025" s="8">
        <v>62509</v>
      </c>
      <c r="Q1025" s="15">
        <v>19</v>
      </c>
      <c r="R1025" s="15">
        <v>1</v>
      </c>
      <c r="S1025" s="15">
        <v>20</v>
      </c>
    </row>
    <row r="1026" spans="4:19" ht="17.25">
      <c r="D1026" s="26">
        <v>50024</v>
      </c>
      <c r="P1026" s="8">
        <v>62510</v>
      </c>
      <c r="Q1026" s="15">
        <v>20</v>
      </c>
      <c r="R1026" s="15">
        <v>1</v>
      </c>
      <c r="S1026" s="15">
        <v>20</v>
      </c>
    </row>
    <row r="1027" spans="4:19" ht="17.25">
      <c r="D1027" s="26">
        <v>50028</v>
      </c>
      <c r="P1027" s="8">
        <v>62511</v>
      </c>
      <c r="Q1027" s="15">
        <v>37</v>
      </c>
      <c r="R1027" s="15">
        <v>337</v>
      </c>
      <c r="S1027" s="15">
        <v>40</v>
      </c>
    </row>
    <row r="1028" spans="4:19" ht="17.25">
      <c r="D1028" s="26">
        <v>50042</v>
      </c>
      <c r="P1028" s="8">
        <v>62512</v>
      </c>
      <c r="Q1028" s="15">
        <v>28</v>
      </c>
      <c r="R1028" s="15">
        <v>328</v>
      </c>
      <c r="S1028" s="15">
        <v>40</v>
      </c>
    </row>
    <row r="1029" spans="4:19" ht="17.25">
      <c r="D1029" s="26">
        <v>50031</v>
      </c>
      <c r="P1029" s="8">
        <v>62513</v>
      </c>
      <c r="Q1029" s="15">
        <v>30</v>
      </c>
      <c r="R1029" s="15">
        <v>330</v>
      </c>
      <c r="S1029" s="15">
        <v>40</v>
      </c>
    </row>
    <row r="1030" spans="4:19" ht="17.25">
      <c r="D1030" s="26" t="s">
        <v>6059</v>
      </c>
      <c r="P1030" s="8">
        <v>63001</v>
      </c>
      <c r="Q1030" s="15">
        <v>1</v>
      </c>
      <c r="R1030" s="15">
        <v>301</v>
      </c>
      <c r="S1030" s="15">
        <v>50</v>
      </c>
    </row>
    <row r="1031" spans="4:19" ht="17.25">
      <c r="D1031" s="26">
        <v>0</v>
      </c>
      <c r="P1031" s="8">
        <v>63002</v>
      </c>
      <c r="Q1031" s="15">
        <v>2</v>
      </c>
      <c r="R1031" s="15">
        <v>302</v>
      </c>
      <c r="S1031" s="15">
        <v>50</v>
      </c>
    </row>
    <row r="1032" spans="4:19" ht="17.25">
      <c r="D1032" s="26">
        <v>50025</v>
      </c>
      <c r="P1032" s="8">
        <v>63003</v>
      </c>
      <c r="Q1032" s="15">
        <v>3</v>
      </c>
      <c r="R1032" s="15">
        <v>303</v>
      </c>
      <c r="S1032" s="15">
        <v>50</v>
      </c>
    </row>
    <row r="1033" spans="4:19" ht="17.25">
      <c r="D1033" s="26">
        <v>50026</v>
      </c>
      <c r="P1033" s="8">
        <v>63004</v>
      </c>
      <c r="Q1033" s="15">
        <v>4</v>
      </c>
      <c r="R1033" s="15">
        <v>304</v>
      </c>
      <c r="S1033" s="15">
        <v>50</v>
      </c>
    </row>
    <row r="1034" spans="4:19" ht="17.25">
      <c r="D1034" s="26">
        <v>50038</v>
      </c>
      <c r="P1034" s="8">
        <v>63005</v>
      </c>
      <c r="Q1034" s="15">
        <v>5</v>
      </c>
      <c r="R1034" s="15">
        <v>305</v>
      </c>
      <c r="S1034" s="15">
        <v>50</v>
      </c>
    </row>
    <row r="1035" spans="4:19" ht="17.25">
      <c r="D1035" s="26">
        <v>50032</v>
      </c>
      <c r="P1035" s="8">
        <v>63006</v>
      </c>
      <c r="Q1035" s="15">
        <v>6</v>
      </c>
      <c r="R1035" s="15">
        <v>306</v>
      </c>
      <c r="S1035" s="15">
        <v>50</v>
      </c>
    </row>
    <row r="1036" spans="4:19" ht="17.25">
      <c r="D1036" s="26">
        <v>0</v>
      </c>
      <c r="P1036" s="8">
        <v>63007</v>
      </c>
      <c r="Q1036" s="15">
        <v>17</v>
      </c>
      <c r="R1036" s="15">
        <v>1</v>
      </c>
      <c r="S1036" s="15">
        <v>25</v>
      </c>
    </row>
    <row r="1037" spans="4:19" ht="17.25">
      <c r="D1037" s="26">
        <v>50027</v>
      </c>
      <c r="P1037" s="8">
        <v>63008</v>
      </c>
      <c r="Q1037" s="15">
        <v>18</v>
      </c>
      <c r="R1037" s="15">
        <v>1</v>
      </c>
      <c r="S1037" s="15">
        <v>25</v>
      </c>
    </row>
    <row r="1038" spans="4:19" ht="17.25">
      <c r="D1038" s="26">
        <v>0</v>
      </c>
      <c r="P1038" s="8">
        <v>63009</v>
      </c>
      <c r="Q1038" s="15">
        <v>19</v>
      </c>
      <c r="R1038" s="15">
        <v>1</v>
      </c>
      <c r="S1038" s="15">
        <v>25</v>
      </c>
    </row>
    <row r="1039" spans="4:19" ht="17.25">
      <c r="D1039" s="26">
        <v>50036</v>
      </c>
      <c r="P1039" s="8">
        <v>63010</v>
      </c>
      <c r="Q1039" s="15">
        <v>20</v>
      </c>
      <c r="R1039" s="15">
        <v>1</v>
      </c>
      <c r="S1039" s="15">
        <v>25</v>
      </c>
    </row>
    <row r="1040" spans="4:19" ht="17.25">
      <c r="D1040" s="26">
        <v>50043</v>
      </c>
      <c r="P1040" s="8">
        <v>63011</v>
      </c>
      <c r="Q1040" s="15">
        <v>37</v>
      </c>
      <c r="R1040" s="15">
        <v>337</v>
      </c>
      <c r="S1040" s="15">
        <v>50</v>
      </c>
    </row>
    <row r="1041" spans="4:19" ht="17.25">
      <c r="D1041" s="26">
        <v>50030</v>
      </c>
      <c r="P1041" s="8">
        <v>63012</v>
      </c>
      <c r="Q1041" s="15">
        <v>28</v>
      </c>
      <c r="R1041" s="15">
        <v>328</v>
      </c>
      <c r="S1041" s="15">
        <v>50</v>
      </c>
    </row>
    <row r="1042" spans="4:19" ht="17.25">
      <c r="D1042" s="26">
        <v>0</v>
      </c>
      <c r="P1042" s="8">
        <v>63013</v>
      </c>
      <c r="Q1042" s="15">
        <v>30</v>
      </c>
      <c r="R1042" s="15">
        <v>330</v>
      </c>
      <c r="S1042" s="15">
        <v>50</v>
      </c>
    </row>
    <row r="1043" spans="4:19" ht="17.25">
      <c r="D1043" s="26">
        <v>50039</v>
      </c>
      <c r="P1043" s="8">
        <v>63501</v>
      </c>
      <c r="Q1043" s="15">
        <v>1</v>
      </c>
      <c r="R1043" s="15">
        <v>301</v>
      </c>
      <c r="S1043" s="15">
        <v>60</v>
      </c>
    </row>
    <row r="1044" spans="4:19" ht="17.25">
      <c r="D1044" s="26">
        <v>50044</v>
      </c>
      <c r="P1044" s="8">
        <v>63502</v>
      </c>
      <c r="Q1044" s="15">
        <v>2</v>
      </c>
      <c r="R1044" s="15">
        <v>302</v>
      </c>
      <c r="S1044" s="15">
        <v>60</v>
      </c>
    </row>
    <row r="1045" spans="4:19" ht="17.25">
      <c r="D1045" s="26">
        <v>50034</v>
      </c>
      <c r="P1045" s="8">
        <v>63503</v>
      </c>
      <c r="Q1045" s="15">
        <v>3</v>
      </c>
      <c r="R1045" s="15">
        <v>303</v>
      </c>
      <c r="S1045" s="15">
        <v>60</v>
      </c>
    </row>
    <row r="1046" spans="4:19" ht="17.25">
      <c r="D1046" s="26">
        <v>0</v>
      </c>
      <c r="P1046" s="8">
        <v>63504</v>
      </c>
      <c r="Q1046" s="15">
        <v>4</v>
      </c>
      <c r="R1046" s="15">
        <v>304</v>
      </c>
      <c r="S1046" s="15">
        <v>60</v>
      </c>
    </row>
    <row r="1047" spans="4:19" ht="17.25">
      <c r="D1047" s="26">
        <v>0</v>
      </c>
      <c r="P1047" s="8">
        <v>63505</v>
      </c>
      <c r="Q1047" s="15">
        <v>5</v>
      </c>
      <c r="R1047" s="15">
        <v>305</v>
      </c>
      <c r="S1047" s="15">
        <v>60</v>
      </c>
    </row>
    <row r="1048" spans="4:19" ht="17.25">
      <c r="D1048" s="26">
        <v>50023</v>
      </c>
      <c r="P1048" s="8">
        <v>63506</v>
      </c>
      <c r="Q1048" s="15">
        <v>6</v>
      </c>
      <c r="R1048" s="15">
        <v>306</v>
      </c>
      <c r="S1048" s="15">
        <v>60</v>
      </c>
    </row>
    <row r="1049" spans="4:19" ht="17.25">
      <c r="D1049" s="32">
        <v>50037</v>
      </c>
      <c r="P1049" s="8">
        <v>63507</v>
      </c>
      <c r="Q1049" s="15">
        <v>17</v>
      </c>
      <c r="R1049" s="15">
        <v>1</v>
      </c>
      <c r="S1049" s="15">
        <v>30</v>
      </c>
    </row>
    <row r="1050" spans="4:19" ht="17.25">
      <c r="D1050" s="26">
        <v>50027</v>
      </c>
      <c r="P1050" s="8">
        <v>63508</v>
      </c>
      <c r="Q1050" s="15">
        <v>18</v>
      </c>
      <c r="R1050" s="15">
        <v>1</v>
      </c>
      <c r="S1050" s="15">
        <v>30</v>
      </c>
    </row>
    <row r="1051" spans="4:19" ht="17.25">
      <c r="D1051" s="26">
        <v>50027</v>
      </c>
      <c r="P1051" s="8">
        <v>63509</v>
      </c>
      <c r="Q1051" s="15">
        <v>19</v>
      </c>
      <c r="R1051" s="15">
        <v>1</v>
      </c>
      <c r="S1051" s="15">
        <v>30</v>
      </c>
    </row>
    <row r="1052" spans="4:19" ht="17.25">
      <c r="D1052" s="26">
        <v>50027</v>
      </c>
      <c r="P1052" s="8">
        <v>63510</v>
      </c>
      <c r="Q1052" s="15">
        <v>20</v>
      </c>
      <c r="R1052" s="15">
        <v>1</v>
      </c>
      <c r="S1052" s="15">
        <v>30</v>
      </c>
    </row>
    <row r="1053" spans="4:19" ht="17.25">
      <c r="D1053" s="26">
        <v>50039</v>
      </c>
      <c r="P1053" s="8">
        <v>63511</v>
      </c>
      <c r="Q1053" s="15">
        <v>37</v>
      </c>
      <c r="R1053" s="15">
        <v>337</v>
      </c>
      <c r="S1053" s="15">
        <v>60</v>
      </c>
    </row>
    <row r="1054" spans="4:19" ht="17.25">
      <c r="D1054" s="26">
        <v>50039</v>
      </c>
      <c r="P1054" s="8">
        <v>63512</v>
      </c>
      <c r="Q1054" s="15">
        <v>28</v>
      </c>
      <c r="R1054" s="15">
        <v>328</v>
      </c>
      <c r="S1054" s="15">
        <v>60</v>
      </c>
    </row>
    <row r="1055" spans="4:19" ht="17.25">
      <c r="D1055" s="26">
        <v>50038</v>
      </c>
      <c r="P1055" s="8">
        <v>63513</v>
      </c>
      <c r="Q1055" s="15">
        <v>30</v>
      </c>
      <c r="R1055" s="15">
        <v>330</v>
      </c>
      <c r="S1055" s="15">
        <v>60</v>
      </c>
    </row>
    <row r="1056" spans="4:19" ht="17.25">
      <c r="D1056" s="26">
        <v>50038</v>
      </c>
      <c r="P1056" s="8">
        <v>64001</v>
      </c>
      <c r="Q1056" s="15">
        <v>1</v>
      </c>
      <c r="R1056" s="15">
        <v>301</v>
      </c>
      <c r="S1056" s="15">
        <v>70</v>
      </c>
    </row>
    <row r="1057" spans="4:19" ht="17.25">
      <c r="D1057" s="26">
        <v>50038</v>
      </c>
      <c r="P1057" s="8">
        <v>64002</v>
      </c>
      <c r="Q1057" s="15">
        <v>2</v>
      </c>
      <c r="R1057" s="15">
        <v>302</v>
      </c>
      <c r="S1057" s="15">
        <v>70</v>
      </c>
    </row>
    <row r="1058" spans="4:19" ht="17.25">
      <c r="D1058" s="26">
        <v>50032</v>
      </c>
      <c r="P1058" s="8">
        <v>64003</v>
      </c>
      <c r="Q1058" s="15">
        <v>3</v>
      </c>
      <c r="R1058" s="15">
        <v>303</v>
      </c>
      <c r="S1058" s="15">
        <v>70</v>
      </c>
    </row>
    <row r="1059" spans="4:19" ht="17.25">
      <c r="D1059" s="32">
        <v>50032</v>
      </c>
      <c r="P1059" s="8">
        <v>64004</v>
      </c>
      <c r="Q1059" s="15">
        <v>4</v>
      </c>
      <c r="R1059" s="15">
        <v>304</v>
      </c>
      <c r="S1059" s="15">
        <v>70</v>
      </c>
    </row>
    <row r="1060" spans="4:19" ht="17.25">
      <c r="D1060" s="26">
        <v>50024</v>
      </c>
      <c r="P1060" s="8">
        <v>64005</v>
      </c>
      <c r="Q1060" s="15">
        <v>5</v>
      </c>
      <c r="R1060" s="15">
        <v>305</v>
      </c>
      <c r="S1060" s="15">
        <v>70</v>
      </c>
    </row>
    <row r="1061" spans="4:19" ht="17.25">
      <c r="D1061" s="26">
        <v>50024</v>
      </c>
      <c r="P1061" s="8">
        <v>64006</v>
      </c>
      <c r="Q1061" s="15">
        <v>6</v>
      </c>
      <c r="R1061" s="15">
        <v>306</v>
      </c>
      <c r="S1061" s="15">
        <v>70</v>
      </c>
    </row>
    <row r="1062" spans="4:19" ht="17.25">
      <c r="D1062" s="26">
        <v>50024</v>
      </c>
      <c r="P1062" s="8">
        <v>64007</v>
      </c>
      <c r="Q1062" s="15">
        <v>17</v>
      </c>
      <c r="R1062" s="15">
        <v>1</v>
      </c>
      <c r="S1062" s="15">
        <v>35</v>
      </c>
    </row>
    <row r="1063" spans="4:19" ht="17.25">
      <c r="D1063" s="26">
        <v>50024</v>
      </c>
      <c r="P1063" s="8">
        <v>64008</v>
      </c>
      <c r="Q1063" s="15">
        <v>18</v>
      </c>
      <c r="R1063" s="15">
        <v>1</v>
      </c>
      <c r="S1063" s="15">
        <v>35</v>
      </c>
    </row>
    <row r="1064" spans="4:19" ht="17.25">
      <c r="D1064" s="26">
        <v>50028</v>
      </c>
      <c r="P1064" s="8">
        <v>64009</v>
      </c>
      <c r="Q1064" s="15">
        <v>19</v>
      </c>
      <c r="R1064" s="15">
        <v>1</v>
      </c>
      <c r="S1064" s="15">
        <v>35</v>
      </c>
    </row>
    <row r="1065" spans="4:19" ht="17.25">
      <c r="D1065" s="26">
        <v>50028</v>
      </c>
      <c r="P1065" s="8">
        <v>64010</v>
      </c>
      <c r="Q1065" s="15">
        <v>20</v>
      </c>
      <c r="R1065" s="15">
        <v>1</v>
      </c>
      <c r="S1065" s="15">
        <v>35</v>
      </c>
    </row>
    <row r="1066" spans="4:19" ht="17.25">
      <c r="D1066" s="26">
        <v>50028</v>
      </c>
      <c r="P1066" s="8">
        <v>64011</v>
      </c>
      <c r="Q1066" s="15">
        <v>37</v>
      </c>
      <c r="R1066" s="15">
        <v>337</v>
      </c>
      <c r="S1066" s="15">
        <v>70</v>
      </c>
    </row>
    <row r="1067" spans="4:19" ht="17.25">
      <c r="D1067" s="26">
        <v>50028</v>
      </c>
      <c r="P1067" s="8">
        <v>64012</v>
      </c>
      <c r="Q1067" s="15">
        <v>28</v>
      </c>
      <c r="R1067" s="15">
        <v>328</v>
      </c>
      <c r="S1067" s="15">
        <v>70</v>
      </c>
    </row>
    <row r="1068" spans="4:19" ht="17.25">
      <c r="D1068" s="26">
        <v>50042</v>
      </c>
      <c r="P1068" s="8">
        <v>64013</v>
      </c>
      <c r="Q1068" s="15">
        <v>30</v>
      </c>
      <c r="R1068" s="15">
        <v>330</v>
      </c>
      <c r="S1068" s="15">
        <v>70</v>
      </c>
    </row>
    <row r="1069" spans="4:19" ht="17.25">
      <c r="D1069" s="26">
        <v>50042</v>
      </c>
      <c r="P1069" s="8">
        <v>64501</v>
      </c>
      <c r="Q1069" s="15">
        <v>1</v>
      </c>
      <c r="R1069" s="15">
        <v>301</v>
      </c>
      <c r="S1069" s="15">
        <v>80</v>
      </c>
    </row>
    <row r="1070" spans="4:19" ht="17.25">
      <c r="D1070" s="26">
        <v>50042</v>
      </c>
      <c r="P1070" s="8">
        <v>64502</v>
      </c>
      <c r="Q1070" s="15">
        <v>2</v>
      </c>
      <c r="R1070" s="15">
        <v>302</v>
      </c>
      <c r="S1070" s="15">
        <v>80</v>
      </c>
    </row>
    <row r="1071" spans="4:19" ht="17.25">
      <c r="D1071" s="26">
        <v>50025</v>
      </c>
      <c r="P1071" s="8">
        <v>64503</v>
      </c>
      <c r="Q1071" s="15">
        <v>3</v>
      </c>
      <c r="R1071" s="15">
        <v>303</v>
      </c>
      <c r="S1071" s="15">
        <v>80</v>
      </c>
    </row>
    <row r="1072" spans="4:19" ht="17.25">
      <c r="D1072" s="26">
        <v>50025</v>
      </c>
      <c r="P1072" s="8">
        <v>64504</v>
      </c>
      <c r="Q1072" s="15">
        <v>4</v>
      </c>
      <c r="R1072" s="15">
        <v>304</v>
      </c>
      <c r="S1072" s="15">
        <v>80</v>
      </c>
    </row>
    <row r="1073" spans="4:19" ht="17.25">
      <c r="D1073" s="26">
        <v>50025</v>
      </c>
      <c r="P1073" s="8">
        <v>64505</v>
      </c>
      <c r="Q1073" s="15">
        <v>5</v>
      </c>
      <c r="R1073" s="15">
        <v>305</v>
      </c>
      <c r="S1073" s="15">
        <v>80</v>
      </c>
    </row>
    <row r="1074" spans="4:19" ht="17.25">
      <c r="D1074" s="26">
        <v>50026</v>
      </c>
      <c r="P1074" s="8">
        <v>64506</v>
      </c>
      <c r="Q1074" s="15">
        <v>6</v>
      </c>
      <c r="R1074" s="15">
        <v>306</v>
      </c>
      <c r="S1074" s="15">
        <v>80</v>
      </c>
    </row>
    <row r="1075" spans="4:19" ht="17.25">
      <c r="D1075" s="26">
        <v>50026</v>
      </c>
      <c r="P1075" s="8">
        <v>64507</v>
      </c>
      <c r="Q1075" s="15">
        <v>17</v>
      </c>
      <c r="R1075" s="15">
        <v>1</v>
      </c>
      <c r="S1075" s="15">
        <v>40</v>
      </c>
    </row>
    <row r="1076" spans="4:19" ht="17.25">
      <c r="D1076" s="26">
        <v>50026</v>
      </c>
      <c r="P1076" s="8">
        <v>64508</v>
      </c>
      <c r="Q1076" s="15">
        <v>18</v>
      </c>
      <c r="R1076" s="15">
        <v>1</v>
      </c>
      <c r="S1076" s="15">
        <v>40</v>
      </c>
    </row>
    <row r="1077" spans="4:19" ht="17.25">
      <c r="D1077" s="26">
        <v>50043</v>
      </c>
      <c r="P1077" s="8">
        <v>64509</v>
      </c>
      <c r="Q1077" s="15">
        <v>19</v>
      </c>
      <c r="R1077" s="15">
        <v>1</v>
      </c>
      <c r="S1077" s="15">
        <v>40</v>
      </c>
    </row>
    <row r="1078" spans="4:19" ht="17.25">
      <c r="D1078" s="26">
        <v>50043</v>
      </c>
      <c r="P1078" s="8">
        <v>64510</v>
      </c>
      <c r="Q1078" s="15">
        <v>20</v>
      </c>
      <c r="R1078" s="15">
        <v>1</v>
      </c>
      <c r="S1078" s="15">
        <v>40</v>
      </c>
    </row>
    <row r="1079" spans="4:19" ht="17.25">
      <c r="D1079" s="26">
        <v>50043</v>
      </c>
      <c r="P1079" s="8">
        <v>64511</v>
      </c>
      <c r="Q1079" s="15">
        <v>37</v>
      </c>
      <c r="R1079" s="15">
        <v>337</v>
      </c>
      <c r="S1079" s="15">
        <v>80</v>
      </c>
    </row>
    <row r="1080" spans="4:19" ht="17.25">
      <c r="D1080" s="26">
        <v>50043</v>
      </c>
      <c r="P1080" s="8">
        <v>64512</v>
      </c>
      <c r="Q1080" s="15">
        <v>28</v>
      </c>
      <c r="R1080" s="15">
        <v>328</v>
      </c>
      <c r="S1080" s="15">
        <v>80</v>
      </c>
    </row>
    <row r="1081" spans="4:19" ht="17.25">
      <c r="D1081" s="26">
        <v>50030</v>
      </c>
      <c r="P1081" s="8">
        <v>64513</v>
      </c>
      <c r="Q1081" s="15">
        <v>30</v>
      </c>
      <c r="R1081" s="15">
        <v>330</v>
      </c>
      <c r="S1081" s="15">
        <v>80</v>
      </c>
    </row>
    <row r="1082" spans="4:19" ht="17.25">
      <c r="D1082" s="26">
        <v>50030</v>
      </c>
      <c r="P1082" s="8">
        <v>65001</v>
      </c>
      <c r="Q1082" s="15">
        <v>1</v>
      </c>
      <c r="R1082" s="15">
        <v>301</v>
      </c>
      <c r="S1082" s="15">
        <v>90</v>
      </c>
    </row>
    <row r="1083" spans="4:19" ht="17.25">
      <c r="D1083" s="26">
        <v>50030</v>
      </c>
      <c r="P1083" s="8">
        <v>65002</v>
      </c>
      <c r="Q1083" s="15">
        <v>2</v>
      </c>
      <c r="R1083" s="15">
        <v>302</v>
      </c>
      <c r="S1083" s="15">
        <v>90</v>
      </c>
    </row>
    <row r="1084" spans="4:19" ht="17.25">
      <c r="D1084" s="26">
        <v>50030</v>
      </c>
      <c r="P1084" s="8">
        <v>65003</v>
      </c>
      <c r="Q1084" s="15">
        <v>3</v>
      </c>
      <c r="R1084" s="15">
        <v>303</v>
      </c>
      <c r="S1084" s="15">
        <v>90</v>
      </c>
    </row>
    <row r="1085" spans="4:19" ht="17.25">
      <c r="D1085" s="26">
        <v>50045</v>
      </c>
      <c r="P1085" s="8">
        <v>65004</v>
      </c>
      <c r="Q1085" s="15">
        <v>4</v>
      </c>
      <c r="R1085" s="15">
        <v>304</v>
      </c>
      <c r="S1085" s="15">
        <v>90</v>
      </c>
    </row>
    <row r="1086" spans="4:19" ht="17.25">
      <c r="D1086" s="26">
        <v>50045</v>
      </c>
      <c r="P1086" s="8">
        <v>65005</v>
      </c>
      <c r="Q1086" s="15">
        <v>5</v>
      </c>
      <c r="R1086" s="15">
        <v>305</v>
      </c>
      <c r="S1086" s="15">
        <v>90</v>
      </c>
    </row>
    <row r="1087" spans="4:19" ht="17.25">
      <c r="D1087" s="26">
        <v>50045</v>
      </c>
      <c r="P1087" s="8">
        <v>65006</v>
      </c>
      <c r="Q1087" s="15">
        <v>6</v>
      </c>
      <c r="R1087" s="15">
        <v>306</v>
      </c>
      <c r="S1087" s="15">
        <v>90</v>
      </c>
    </row>
    <row r="1088" spans="4:19" ht="17.25">
      <c r="D1088" s="26">
        <v>50044</v>
      </c>
      <c r="P1088" s="8">
        <v>65007</v>
      </c>
      <c r="Q1088" s="15">
        <v>17</v>
      </c>
      <c r="R1088" s="15">
        <v>1</v>
      </c>
      <c r="S1088" s="15">
        <v>45</v>
      </c>
    </row>
    <row r="1089" spans="4:19" ht="17.25">
      <c r="D1089" s="26">
        <v>50044</v>
      </c>
      <c r="P1089" s="8">
        <v>65008</v>
      </c>
      <c r="Q1089" s="15">
        <v>18</v>
      </c>
      <c r="R1089" s="15">
        <v>1</v>
      </c>
      <c r="S1089" s="15">
        <v>45</v>
      </c>
    </row>
    <row r="1090" spans="4:19" ht="17.25">
      <c r="D1090" s="26">
        <v>50044</v>
      </c>
      <c r="P1090" s="8">
        <v>65009</v>
      </c>
      <c r="Q1090" s="15">
        <v>19</v>
      </c>
      <c r="R1090" s="15">
        <v>1</v>
      </c>
      <c r="S1090" s="15">
        <v>45</v>
      </c>
    </row>
    <row r="1091" spans="4:19" ht="17.25">
      <c r="D1091" s="26">
        <v>50034</v>
      </c>
      <c r="P1091" s="8">
        <v>65010</v>
      </c>
      <c r="Q1091" s="15">
        <v>20</v>
      </c>
      <c r="R1091" s="15">
        <v>1</v>
      </c>
      <c r="S1091" s="15">
        <v>45</v>
      </c>
    </row>
    <row r="1092" spans="4:19" ht="17.25">
      <c r="D1092" s="26">
        <v>50034</v>
      </c>
      <c r="P1092" s="8">
        <v>65011</v>
      </c>
      <c r="Q1092" s="15">
        <v>37</v>
      </c>
      <c r="R1092" s="15">
        <v>337</v>
      </c>
      <c r="S1092" s="15">
        <v>90</v>
      </c>
    </row>
    <row r="1093" spans="4:19" ht="17.25">
      <c r="D1093" s="26">
        <v>50034</v>
      </c>
      <c r="P1093" s="8">
        <v>65012</v>
      </c>
      <c r="Q1093" s="15">
        <v>28</v>
      </c>
      <c r="R1093" s="15">
        <v>328</v>
      </c>
      <c r="S1093" s="15">
        <v>90</v>
      </c>
    </row>
    <row r="1094" spans="4:19" ht="17.25">
      <c r="D1094" s="26">
        <v>50034</v>
      </c>
      <c r="P1094" s="8">
        <v>65013</v>
      </c>
      <c r="Q1094" s="15">
        <v>30</v>
      </c>
      <c r="R1094" s="15">
        <v>330</v>
      </c>
      <c r="S1094" s="15">
        <v>90</v>
      </c>
    </row>
    <row r="1095" spans="4:19" ht="17.25">
      <c r="D1095" s="26">
        <v>50023</v>
      </c>
      <c r="P1095" s="8">
        <v>65501</v>
      </c>
      <c r="Q1095" s="15">
        <v>1</v>
      </c>
      <c r="R1095" s="15">
        <v>301</v>
      </c>
      <c r="S1095" s="15">
        <v>100</v>
      </c>
    </row>
    <row r="1096" spans="4:19" ht="17.25">
      <c r="D1096" s="26">
        <v>50023</v>
      </c>
      <c r="P1096" s="8">
        <v>65502</v>
      </c>
      <c r="Q1096" s="15">
        <v>2</v>
      </c>
      <c r="R1096" s="15">
        <v>302</v>
      </c>
      <c r="S1096" s="15">
        <v>100</v>
      </c>
    </row>
    <row r="1097" spans="4:19" ht="17.25">
      <c r="D1097" s="32">
        <v>50037</v>
      </c>
      <c r="P1097" s="8">
        <v>65503</v>
      </c>
      <c r="Q1097" s="15">
        <v>3</v>
      </c>
      <c r="R1097" s="15">
        <v>303</v>
      </c>
      <c r="S1097" s="15">
        <v>100</v>
      </c>
    </row>
    <row r="1098" spans="4:19" ht="17.25">
      <c r="D1098" s="32">
        <v>50037</v>
      </c>
      <c r="P1098" s="8">
        <v>65504</v>
      </c>
      <c r="Q1098" s="15">
        <v>4</v>
      </c>
      <c r="R1098" s="15">
        <v>304</v>
      </c>
      <c r="S1098" s="15">
        <v>100</v>
      </c>
    </row>
    <row r="1099" spans="4:19" ht="17.25">
      <c r="D1099" s="32">
        <v>50037</v>
      </c>
      <c r="P1099" s="8">
        <v>65505</v>
      </c>
      <c r="Q1099" s="15">
        <v>5</v>
      </c>
      <c r="R1099" s="15">
        <v>305</v>
      </c>
      <c r="S1099" s="15">
        <v>100</v>
      </c>
    </row>
    <row r="1100" spans="4:19" ht="17.25">
      <c r="D1100" s="33">
        <v>50033</v>
      </c>
      <c r="P1100" s="8">
        <v>65506</v>
      </c>
      <c r="Q1100" s="15">
        <v>6</v>
      </c>
      <c r="R1100" s="15">
        <v>306</v>
      </c>
      <c r="S1100" s="15">
        <v>100</v>
      </c>
    </row>
    <row r="1101" spans="4:19" ht="17.25">
      <c r="D1101" s="33">
        <v>50033</v>
      </c>
      <c r="P1101" s="8">
        <v>65507</v>
      </c>
      <c r="Q1101" s="15">
        <v>17</v>
      </c>
      <c r="R1101" s="15">
        <v>1</v>
      </c>
      <c r="S1101" s="15">
        <v>50</v>
      </c>
    </row>
    <row r="1102" spans="4:19" ht="17.25">
      <c r="D1102" s="26">
        <v>50033</v>
      </c>
      <c r="P1102" s="8">
        <v>65508</v>
      </c>
      <c r="Q1102" s="15">
        <v>18</v>
      </c>
      <c r="R1102" s="15">
        <v>1</v>
      </c>
      <c r="S1102" s="15">
        <v>50</v>
      </c>
    </row>
    <row r="1103" spans="4:19" ht="17.25">
      <c r="D1103" s="26">
        <v>50033</v>
      </c>
      <c r="P1103" s="8">
        <v>65509</v>
      </c>
      <c r="Q1103" s="15">
        <v>19</v>
      </c>
      <c r="R1103" s="15">
        <v>1</v>
      </c>
      <c r="S1103" s="15">
        <v>50</v>
      </c>
    </row>
    <row r="1104" spans="4:19" ht="17.25">
      <c r="D1104" s="33">
        <v>50035</v>
      </c>
      <c r="P1104" s="8">
        <v>65510</v>
      </c>
      <c r="Q1104" s="15">
        <v>20</v>
      </c>
      <c r="R1104" s="15">
        <v>1</v>
      </c>
      <c r="S1104" s="15">
        <v>50</v>
      </c>
    </row>
    <row r="1105" spans="4:19" ht="17.25">
      <c r="D1105" s="33">
        <v>50035</v>
      </c>
      <c r="P1105" s="8">
        <v>65511</v>
      </c>
      <c r="Q1105" s="15">
        <v>37</v>
      </c>
      <c r="R1105" s="15">
        <v>337</v>
      </c>
      <c r="S1105" s="15">
        <v>100</v>
      </c>
    </row>
    <row r="1106" spans="4:19" ht="17.25">
      <c r="D1106" s="26">
        <v>50041</v>
      </c>
      <c r="P1106" s="8">
        <v>65512</v>
      </c>
      <c r="Q1106" s="15">
        <v>28</v>
      </c>
      <c r="R1106" s="15">
        <v>328</v>
      </c>
      <c r="S1106" s="15">
        <v>100</v>
      </c>
    </row>
    <row r="1107" spans="4:19" ht="17.25">
      <c r="D1107" s="26">
        <v>50041</v>
      </c>
      <c r="P1107" s="8">
        <v>65513</v>
      </c>
      <c r="Q1107" s="15">
        <v>30</v>
      </c>
      <c r="R1107" s="15">
        <v>330</v>
      </c>
      <c r="S1107" s="15">
        <v>100</v>
      </c>
    </row>
    <row r="1108" spans="4:19" ht="17.25">
      <c r="D1108" s="26">
        <v>50041</v>
      </c>
      <c r="P1108" s="8">
        <v>66001</v>
      </c>
      <c r="Q1108" s="15">
        <v>1</v>
      </c>
      <c r="R1108" s="15">
        <v>301</v>
      </c>
      <c r="S1108" s="15">
        <v>110</v>
      </c>
    </row>
    <row r="1109" spans="4:19" ht="17.25">
      <c r="D1109" s="32">
        <v>50041</v>
      </c>
      <c r="P1109" s="8">
        <v>66002</v>
      </c>
      <c r="Q1109" s="15">
        <v>2</v>
      </c>
      <c r="R1109" s="15">
        <v>302</v>
      </c>
      <c r="S1109" s="15">
        <v>110</v>
      </c>
    </row>
    <row r="1110" spans="4:19" ht="17.25">
      <c r="D1110" s="26">
        <v>50110</v>
      </c>
      <c r="P1110" s="8">
        <v>66003</v>
      </c>
      <c r="Q1110" s="15">
        <v>3</v>
      </c>
      <c r="R1110" s="15">
        <v>303</v>
      </c>
      <c r="S1110" s="15">
        <v>110</v>
      </c>
    </row>
    <row r="1111" spans="4:19" ht="17.25">
      <c r="D1111" s="26">
        <v>50110</v>
      </c>
      <c r="P1111" s="8">
        <v>66004</v>
      </c>
      <c r="Q1111" s="15">
        <v>4</v>
      </c>
      <c r="R1111" s="15">
        <v>304</v>
      </c>
      <c r="S1111" s="15">
        <v>110</v>
      </c>
    </row>
    <row r="1112" spans="4:19" ht="17.25">
      <c r="D1112" s="26">
        <v>50110</v>
      </c>
      <c r="P1112" s="8">
        <v>66005</v>
      </c>
      <c r="Q1112" s="15">
        <v>5</v>
      </c>
      <c r="R1112" s="15">
        <v>305</v>
      </c>
      <c r="S1112" s="15">
        <v>110</v>
      </c>
    </row>
    <row r="1113" spans="4:19" ht="17.25">
      <c r="D1113" s="26">
        <v>50110</v>
      </c>
      <c r="P1113" s="8">
        <v>66006</v>
      </c>
      <c r="Q1113" s="15">
        <v>6</v>
      </c>
      <c r="R1113" s="15">
        <v>306</v>
      </c>
      <c r="S1113" s="15">
        <v>110</v>
      </c>
    </row>
    <row r="1114" spans="4:19" ht="17.25">
      <c r="D1114" s="26">
        <v>50110</v>
      </c>
      <c r="P1114" s="8">
        <v>66007</v>
      </c>
      <c r="Q1114" s="15">
        <v>17</v>
      </c>
      <c r="R1114" s="15">
        <v>1</v>
      </c>
      <c r="S1114" s="15">
        <v>55</v>
      </c>
    </row>
    <row r="1115" spans="4:19" ht="17.25">
      <c r="D1115" s="26">
        <v>50113</v>
      </c>
      <c r="P1115" s="8">
        <v>66008</v>
      </c>
      <c r="Q1115" s="15">
        <v>18</v>
      </c>
      <c r="R1115" s="15">
        <v>1</v>
      </c>
      <c r="S1115" s="15">
        <v>55</v>
      </c>
    </row>
    <row r="1116" spans="4:19" ht="17.25">
      <c r="D1116" s="26">
        <v>50113</v>
      </c>
      <c r="P1116" s="8">
        <v>66009</v>
      </c>
      <c r="Q1116" s="15">
        <v>19</v>
      </c>
      <c r="R1116" s="15">
        <v>1</v>
      </c>
      <c r="S1116" s="15">
        <v>55</v>
      </c>
    </row>
    <row r="1117" spans="4:19" ht="17.25">
      <c r="D1117" s="26">
        <v>50113</v>
      </c>
      <c r="P1117" s="8">
        <v>66010</v>
      </c>
      <c r="Q1117" s="15">
        <v>20</v>
      </c>
      <c r="R1117" s="15">
        <v>1</v>
      </c>
      <c r="S1117" s="15">
        <v>55</v>
      </c>
    </row>
    <row r="1118" spans="4:19" ht="17.25">
      <c r="D1118" s="26">
        <v>50113</v>
      </c>
      <c r="P1118" s="8">
        <v>66011</v>
      </c>
      <c r="Q1118" s="15">
        <v>37</v>
      </c>
      <c r="R1118" s="15">
        <v>337</v>
      </c>
      <c r="S1118" s="15">
        <v>110</v>
      </c>
    </row>
    <row r="1119" spans="4:19" ht="17.25">
      <c r="D1119" s="26">
        <v>50113</v>
      </c>
      <c r="P1119" s="8">
        <v>66012</v>
      </c>
      <c r="Q1119" s="15">
        <v>28</v>
      </c>
      <c r="R1119" s="15">
        <v>328</v>
      </c>
      <c r="S1119" s="15">
        <v>110</v>
      </c>
    </row>
    <row r="1120" spans="4:19" ht="17.25">
      <c r="D1120" s="26">
        <v>50121</v>
      </c>
      <c r="P1120" s="8">
        <v>66013</v>
      </c>
      <c r="Q1120" s="15">
        <v>30</v>
      </c>
      <c r="R1120" s="15">
        <v>330</v>
      </c>
      <c r="S1120" s="15">
        <v>110</v>
      </c>
    </row>
    <row r="1121" spans="4:19" ht="17.25">
      <c r="D1121" s="26">
        <v>50121</v>
      </c>
      <c r="P1121" s="8">
        <v>66501</v>
      </c>
      <c r="Q1121" s="15">
        <v>1</v>
      </c>
      <c r="R1121" s="15">
        <v>301</v>
      </c>
      <c r="S1121" s="15">
        <v>120</v>
      </c>
    </row>
    <row r="1122" spans="4:19" ht="17.25">
      <c r="D1122" s="26">
        <v>50121</v>
      </c>
      <c r="P1122" s="8">
        <v>66502</v>
      </c>
      <c r="Q1122" s="15">
        <v>2</v>
      </c>
      <c r="R1122" s="15">
        <v>302</v>
      </c>
      <c r="S1122" s="15">
        <v>120</v>
      </c>
    </row>
    <row r="1123" spans="4:19" ht="17.25">
      <c r="D1123" s="26">
        <v>50121</v>
      </c>
      <c r="P1123" s="8">
        <v>66503</v>
      </c>
      <c r="Q1123" s="15">
        <v>3</v>
      </c>
      <c r="R1123" s="15">
        <v>303</v>
      </c>
      <c r="S1123" s="15">
        <v>120</v>
      </c>
    </row>
    <row r="1124" spans="4:19" ht="17.25">
      <c r="D1124" s="26">
        <v>78001</v>
      </c>
      <c r="P1124" s="8">
        <v>66504</v>
      </c>
      <c r="Q1124" s="15">
        <v>4</v>
      </c>
      <c r="R1124" s="15">
        <v>304</v>
      </c>
      <c r="S1124" s="15">
        <v>120</v>
      </c>
    </row>
    <row r="1125" spans="4:19" ht="17.25">
      <c r="D1125" s="26">
        <v>78002</v>
      </c>
      <c r="P1125" s="8">
        <v>66505</v>
      </c>
      <c r="Q1125" s="15">
        <v>5</v>
      </c>
      <c r="R1125" s="15">
        <v>305</v>
      </c>
      <c r="S1125" s="15">
        <v>120</v>
      </c>
    </row>
    <row r="1126" spans="4:19" ht="17.25">
      <c r="D1126" s="26">
        <v>78003</v>
      </c>
      <c r="P1126" s="8">
        <v>66506</v>
      </c>
      <c r="Q1126" s="15">
        <v>6</v>
      </c>
      <c r="R1126" s="15">
        <v>306</v>
      </c>
      <c r="S1126" s="15">
        <v>120</v>
      </c>
    </row>
    <row r="1127" spans="4:19" ht="17.25">
      <c r="D1127" s="26">
        <v>78004</v>
      </c>
      <c r="P1127" s="8">
        <v>66507</v>
      </c>
      <c r="Q1127" s="15">
        <v>17</v>
      </c>
      <c r="R1127" s="15">
        <v>1</v>
      </c>
      <c r="S1127" s="15">
        <v>60</v>
      </c>
    </row>
    <row r="1128" spans="4:19" ht="17.25">
      <c r="P1128" s="8">
        <v>66508</v>
      </c>
      <c r="Q1128" s="15">
        <v>18</v>
      </c>
      <c r="R1128" s="15">
        <v>1</v>
      </c>
      <c r="S1128" s="15">
        <v>60</v>
      </c>
    </row>
    <row r="1129" spans="4:19" ht="17.25">
      <c r="P1129" s="8">
        <v>66509</v>
      </c>
      <c r="Q1129" s="15">
        <v>19</v>
      </c>
      <c r="R1129" s="15">
        <v>1</v>
      </c>
      <c r="S1129" s="15">
        <v>60</v>
      </c>
    </row>
    <row r="1130" spans="4:19" ht="17.25">
      <c r="P1130" s="8">
        <v>66510</v>
      </c>
      <c r="Q1130" s="15">
        <v>20</v>
      </c>
      <c r="R1130" s="15">
        <v>1</v>
      </c>
      <c r="S1130" s="15">
        <v>60</v>
      </c>
    </row>
    <row r="1131" spans="4:19" ht="17.25">
      <c r="P1131" s="8">
        <v>66511</v>
      </c>
      <c r="Q1131" s="15">
        <v>37</v>
      </c>
      <c r="R1131" s="15">
        <v>337</v>
      </c>
      <c r="S1131" s="15">
        <v>120</v>
      </c>
    </row>
    <row r="1132" spans="4:19" ht="17.25">
      <c r="P1132" s="8">
        <v>66512</v>
      </c>
      <c r="Q1132" s="15">
        <v>28</v>
      </c>
      <c r="R1132" s="15">
        <v>328</v>
      </c>
      <c r="S1132" s="15">
        <v>120</v>
      </c>
    </row>
    <row r="1133" spans="4:19" ht="17.25">
      <c r="P1133" s="8">
        <v>66513</v>
      </c>
      <c r="Q1133" s="15">
        <v>30</v>
      </c>
      <c r="R1133" s="15">
        <v>330</v>
      </c>
      <c r="S1133" s="15">
        <v>120</v>
      </c>
    </row>
    <row r="1134" spans="4:19" ht="17.25">
      <c r="P1134" s="8">
        <v>67001</v>
      </c>
      <c r="Q1134" s="15">
        <v>1</v>
      </c>
      <c r="R1134" s="15">
        <f t="shared" ref="R1134:R1146" si="1">Q1134+300</f>
        <v>301</v>
      </c>
      <c r="S1134" s="15">
        <v>120</v>
      </c>
    </row>
    <row r="1135" spans="4:19" ht="17.25">
      <c r="P1135" s="8">
        <v>67002</v>
      </c>
      <c r="Q1135" s="15">
        <v>2</v>
      </c>
      <c r="R1135" s="15">
        <f t="shared" si="1"/>
        <v>302</v>
      </c>
      <c r="S1135" s="15">
        <v>130</v>
      </c>
    </row>
    <row r="1136" spans="4:19" ht="17.25">
      <c r="P1136" s="8">
        <v>67003</v>
      </c>
      <c r="Q1136" s="15">
        <v>3</v>
      </c>
      <c r="R1136" s="15">
        <f t="shared" si="1"/>
        <v>303</v>
      </c>
      <c r="S1136" s="15">
        <v>130</v>
      </c>
    </row>
    <row r="1137" spans="16:19" ht="17.25">
      <c r="P1137" s="8">
        <v>67004</v>
      </c>
      <c r="Q1137" s="15">
        <v>4</v>
      </c>
      <c r="R1137" s="15">
        <f t="shared" si="1"/>
        <v>304</v>
      </c>
      <c r="S1137" s="15">
        <v>130</v>
      </c>
    </row>
    <row r="1138" spans="16:19" ht="17.25">
      <c r="P1138" s="8">
        <v>67005</v>
      </c>
      <c r="Q1138" s="15">
        <v>5</v>
      </c>
      <c r="R1138" s="15">
        <f t="shared" si="1"/>
        <v>305</v>
      </c>
      <c r="S1138" s="15">
        <v>130</v>
      </c>
    </row>
    <row r="1139" spans="16:19" ht="17.25">
      <c r="P1139" s="8">
        <v>67006</v>
      </c>
      <c r="Q1139" s="15">
        <v>6</v>
      </c>
      <c r="R1139" s="15">
        <f t="shared" si="1"/>
        <v>306</v>
      </c>
      <c r="S1139" s="15">
        <v>130</v>
      </c>
    </row>
    <row r="1140" spans="16:19" ht="17.25">
      <c r="P1140" s="8">
        <v>67007</v>
      </c>
      <c r="Q1140" s="15">
        <v>17</v>
      </c>
      <c r="R1140" s="15">
        <f t="shared" si="1"/>
        <v>317</v>
      </c>
      <c r="S1140" s="15">
        <v>65</v>
      </c>
    </row>
    <row r="1141" spans="16:19" ht="17.25">
      <c r="P1141" s="8">
        <v>67008</v>
      </c>
      <c r="Q1141" s="15">
        <v>18</v>
      </c>
      <c r="R1141" s="15">
        <f t="shared" si="1"/>
        <v>318</v>
      </c>
      <c r="S1141" s="15">
        <v>65</v>
      </c>
    </row>
    <row r="1142" spans="16:19" ht="17.25">
      <c r="P1142" s="8">
        <v>67009</v>
      </c>
      <c r="Q1142" s="15">
        <v>19</v>
      </c>
      <c r="R1142" s="15">
        <f t="shared" si="1"/>
        <v>319</v>
      </c>
      <c r="S1142" s="15">
        <v>65</v>
      </c>
    </row>
    <row r="1143" spans="16:19" ht="17.25">
      <c r="P1143" s="8">
        <v>67010</v>
      </c>
      <c r="Q1143" s="15">
        <v>20</v>
      </c>
      <c r="R1143" s="15">
        <f t="shared" si="1"/>
        <v>320</v>
      </c>
      <c r="S1143" s="15">
        <v>65</v>
      </c>
    </row>
    <row r="1144" spans="16:19" ht="17.25">
      <c r="P1144" s="8">
        <v>67011</v>
      </c>
      <c r="Q1144" s="15">
        <v>37</v>
      </c>
      <c r="R1144" s="15">
        <f t="shared" si="1"/>
        <v>337</v>
      </c>
      <c r="S1144" s="15">
        <v>130</v>
      </c>
    </row>
    <row r="1145" spans="16:19" ht="17.25">
      <c r="P1145" s="8">
        <v>67012</v>
      </c>
      <c r="Q1145" s="15">
        <v>28</v>
      </c>
      <c r="R1145" s="15">
        <f t="shared" si="1"/>
        <v>328</v>
      </c>
      <c r="S1145" s="15">
        <v>130</v>
      </c>
    </row>
    <row r="1146" spans="16:19" ht="17.25">
      <c r="P1146" s="8">
        <v>67013</v>
      </c>
      <c r="Q1146" s="15">
        <v>30</v>
      </c>
      <c r="R1146" s="15">
        <f t="shared" si="1"/>
        <v>330</v>
      </c>
      <c r="S1146" s="15">
        <v>130</v>
      </c>
    </row>
    <row r="1147" spans="16:19" ht="17.25">
      <c r="P1147" s="8">
        <v>67501</v>
      </c>
      <c r="Q1147" s="15">
        <v>1</v>
      </c>
      <c r="R1147" s="15">
        <v>301</v>
      </c>
      <c r="S1147" s="15">
        <v>140</v>
      </c>
    </row>
    <row r="1148" spans="16:19" ht="17.25">
      <c r="P1148" s="8">
        <v>67502</v>
      </c>
      <c r="Q1148" s="15">
        <v>2</v>
      </c>
      <c r="R1148" s="15">
        <v>302</v>
      </c>
      <c r="S1148" s="15">
        <v>140</v>
      </c>
    </row>
    <row r="1149" spans="16:19" ht="17.25">
      <c r="P1149" s="8">
        <v>67503</v>
      </c>
      <c r="Q1149" s="15">
        <v>3</v>
      </c>
      <c r="R1149" s="15">
        <v>303</v>
      </c>
      <c r="S1149" s="15">
        <v>140</v>
      </c>
    </row>
    <row r="1150" spans="16:19" ht="17.25">
      <c r="P1150" s="8">
        <v>67504</v>
      </c>
      <c r="Q1150" s="15">
        <v>4</v>
      </c>
      <c r="R1150" s="15">
        <v>304</v>
      </c>
      <c r="S1150" s="15">
        <v>140</v>
      </c>
    </row>
    <row r="1151" spans="16:19" ht="17.25">
      <c r="P1151" s="8">
        <v>67505</v>
      </c>
      <c r="Q1151" s="15">
        <v>5</v>
      </c>
      <c r="R1151" s="15">
        <v>305</v>
      </c>
      <c r="S1151" s="15">
        <v>140</v>
      </c>
    </row>
    <row r="1152" spans="16:19" ht="17.25">
      <c r="P1152" s="8">
        <v>67506</v>
      </c>
      <c r="Q1152" s="15">
        <v>6</v>
      </c>
      <c r="R1152" s="15">
        <v>306</v>
      </c>
      <c r="S1152" s="15">
        <v>140</v>
      </c>
    </row>
    <row r="1153" spans="16:19" ht="17.25">
      <c r="P1153" s="8">
        <v>67507</v>
      </c>
      <c r="Q1153" s="15">
        <v>17</v>
      </c>
      <c r="R1153" s="15">
        <v>1</v>
      </c>
      <c r="S1153" s="15">
        <v>70</v>
      </c>
    </row>
    <row r="1154" spans="16:19" ht="17.25">
      <c r="P1154" s="8">
        <v>67508</v>
      </c>
      <c r="Q1154" s="15">
        <v>18</v>
      </c>
      <c r="R1154" s="15">
        <v>1</v>
      </c>
      <c r="S1154" s="15">
        <v>70</v>
      </c>
    </row>
    <row r="1155" spans="16:19" ht="17.25">
      <c r="P1155" s="8">
        <v>67509</v>
      </c>
      <c r="Q1155" s="15">
        <v>19</v>
      </c>
      <c r="R1155" s="15">
        <v>1</v>
      </c>
      <c r="S1155" s="15">
        <v>70</v>
      </c>
    </row>
    <row r="1156" spans="16:19" ht="17.25">
      <c r="P1156" s="8">
        <v>67510</v>
      </c>
      <c r="Q1156" s="15">
        <v>20</v>
      </c>
      <c r="R1156" s="15">
        <v>1</v>
      </c>
      <c r="S1156" s="15">
        <v>70</v>
      </c>
    </row>
    <row r="1157" spans="16:19" ht="17.25">
      <c r="P1157" s="8">
        <v>67511</v>
      </c>
      <c r="Q1157" s="15">
        <v>37</v>
      </c>
      <c r="R1157" s="15">
        <v>337</v>
      </c>
      <c r="S1157" s="15">
        <v>140</v>
      </c>
    </row>
    <row r="1158" spans="16:19" ht="17.25">
      <c r="P1158" s="8">
        <v>67512</v>
      </c>
      <c r="Q1158" s="15">
        <v>28</v>
      </c>
      <c r="R1158" s="15">
        <v>328</v>
      </c>
      <c r="S1158" s="15">
        <v>140</v>
      </c>
    </row>
    <row r="1159" spans="16:19" ht="17.25">
      <c r="P1159" s="8">
        <v>67513</v>
      </c>
      <c r="Q1159" s="15">
        <v>30</v>
      </c>
      <c r="R1159" s="15">
        <v>330</v>
      </c>
      <c r="S1159" s="15">
        <v>140</v>
      </c>
    </row>
    <row r="1160" spans="16:19" ht="17.25">
      <c r="P1160" s="8">
        <v>68001</v>
      </c>
      <c r="Q1160" s="15">
        <v>1</v>
      </c>
      <c r="R1160" s="15">
        <v>301</v>
      </c>
      <c r="S1160" s="15">
        <v>150</v>
      </c>
    </row>
    <row r="1161" spans="16:19" ht="17.25">
      <c r="P1161" s="8">
        <v>68002</v>
      </c>
      <c r="Q1161" s="15">
        <v>2</v>
      </c>
      <c r="R1161" s="15">
        <v>302</v>
      </c>
      <c r="S1161" s="15">
        <v>150</v>
      </c>
    </row>
    <row r="1162" spans="16:19" ht="17.25">
      <c r="P1162" s="8">
        <v>68003</v>
      </c>
      <c r="Q1162" s="15">
        <v>3</v>
      </c>
      <c r="R1162" s="15">
        <v>303</v>
      </c>
      <c r="S1162" s="15">
        <v>150</v>
      </c>
    </row>
    <row r="1163" spans="16:19" ht="17.25">
      <c r="P1163" s="8">
        <v>68004</v>
      </c>
      <c r="Q1163" s="15">
        <v>4</v>
      </c>
      <c r="R1163" s="15">
        <v>304</v>
      </c>
      <c r="S1163" s="15">
        <v>150</v>
      </c>
    </row>
    <row r="1164" spans="16:19" ht="17.25">
      <c r="P1164" s="8">
        <v>68005</v>
      </c>
      <c r="Q1164" s="15">
        <v>5</v>
      </c>
      <c r="R1164" s="15">
        <v>305</v>
      </c>
      <c r="S1164" s="15">
        <v>150</v>
      </c>
    </row>
    <row r="1165" spans="16:19" ht="17.25">
      <c r="P1165" s="8">
        <v>68006</v>
      </c>
      <c r="Q1165" s="15">
        <v>6</v>
      </c>
      <c r="R1165" s="15">
        <v>306</v>
      </c>
      <c r="S1165" s="15">
        <v>150</v>
      </c>
    </row>
    <row r="1166" spans="16:19" ht="17.25">
      <c r="P1166" s="8">
        <v>68007</v>
      </c>
      <c r="Q1166" s="15">
        <v>17</v>
      </c>
      <c r="R1166" s="15">
        <v>1</v>
      </c>
      <c r="S1166" s="15">
        <v>75</v>
      </c>
    </row>
    <row r="1167" spans="16:19" ht="17.25">
      <c r="P1167" s="8">
        <v>68008</v>
      </c>
      <c r="Q1167" s="15">
        <v>18</v>
      </c>
      <c r="R1167" s="15">
        <v>1</v>
      </c>
      <c r="S1167" s="15">
        <v>75</v>
      </c>
    </row>
    <row r="1168" spans="16:19" ht="17.25">
      <c r="P1168" s="8">
        <v>68009</v>
      </c>
      <c r="Q1168" s="15">
        <v>19</v>
      </c>
      <c r="R1168" s="15">
        <v>1</v>
      </c>
      <c r="S1168" s="15">
        <v>75</v>
      </c>
    </row>
    <row r="1169" spans="16:19" ht="17.25">
      <c r="P1169" s="8">
        <v>68010</v>
      </c>
      <c r="Q1169" s="15">
        <v>20</v>
      </c>
      <c r="R1169" s="15">
        <v>1</v>
      </c>
      <c r="S1169" s="15">
        <v>75</v>
      </c>
    </row>
    <row r="1170" spans="16:19" ht="17.25">
      <c r="P1170" s="8">
        <v>68011</v>
      </c>
      <c r="Q1170" s="15">
        <v>37</v>
      </c>
      <c r="R1170" s="15">
        <v>337</v>
      </c>
      <c r="S1170" s="15">
        <v>150</v>
      </c>
    </row>
    <row r="1171" spans="16:19" ht="17.25">
      <c r="P1171" s="8">
        <v>68012</v>
      </c>
      <c r="Q1171" s="15">
        <v>28</v>
      </c>
      <c r="R1171" s="15">
        <v>328</v>
      </c>
      <c r="S1171" s="15">
        <v>150</v>
      </c>
    </row>
    <row r="1172" spans="16:19" ht="17.25">
      <c r="P1172" s="8">
        <v>68013</v>
      </c>
      <c r="Q1172" s="15">
        <v>30</v>
      </c>
      <c r="R1172" s="15">
        <v>330</v>
      </c>
      <c r="S1172" s="15">
        <v>150</v>
      </c>
    </row>
    <row r="1173" spans="16:19" ht="17.25">
      <c r="P1173" s="8">
        <v>68501</v>
      </c>
      <c r="Q1173" s="15">
        <v>1</v>
      </c>
      <c r="R1173" s="15">
        <v>301</v>
      </c>
      <c r="S1173" s="15">
        <v>160</v>
      </c>
    </row>
    <row r="1174" spans="16:19" ht="17.25">
      <c r="P1174" s="8">
        <v>68502</v>
      </c>
      <c r="Q1174" s="15">
        <v>2</v>
      </c>
      <c r="R1174" s="15">
        <v>302</v>
      </c>
      <c r="S1174" s="15">
        <v>160</v>
      </c>
    </row>
    <row r="1175" spans="16:19" ht="17.25">
      <c r="P1175" s="8">
        <v>68503</v>
      </c>
      <c r="Q1175" s="15">
        <v>3</v>
      </c>
      <c r="R1175" s="15">
        <v>303</v>
      </c>
      <c r="S1175" s="15">
        <v>160</v>
      </c>
    </row>
    <row r="1176" spans="16:19" ht="17.25">
      <c r="P1176" s="8">
        <v>68504</v>
      </c>
      <c r="Q1176" s="15">
        <v>4</v>
      </c>
      <c r="R1176" s="15">
        <v>304</v>
      </c>
      <c r="S1176" s="15">
        <v>160</v>
      </c>
    </row>
    <row r="1177" spans="16:19" ht="17.25">
      <c r="P1177" s="8">
        <v>68505</v>
      </c>
      <c r="Q1177" s="15">
        <v>5</v>
      </c>
      <c r="R1177" s="15">
        <v>305</v>
      </c>
      <c r="S1177" s="15">
        <v>160</v>
      </c>
    </row>
    <row r="1178" spans="16:19" ht="17.25">
      <c r="P1178" s="8">
        <v>68506</v>
      </c>
      <c r="Q1178" s="15">
        <v>6</v>
      </c>
      <c r="R1178" s="15">
        <v>306</v>
      </c>
      <c r="S1178" s="15">
        <v>160</v>
      </c>
    </row>
    <row r="1179" spans="16:19" ht="17.25">
      <c r="P1179" s="8">
        <v>68507</v>
      </c>
      <c r="Q1179" s="15">
        <v>17</v>
      </c>
      <c r="R1179" s="15">
        <v>1</v>
      </c>
      <c r="S1179" s="15">
        <v>80</v>
      </c>
    </row>
    <row r="1180" spans="16:19" ht="17.25">
      <c r="P1180" s="8">
        <v>68508</v>
      </c>
      <c r="Q1180" s="15">
        <v>18</v>
      </c>
      <c r="R1180" s="15">
        <v>1</v>
      </c>
      <c r="S1180" s="15">
        <v>80</v>
      </c>
    </row>
    <row r="1181" spans="16:19" ht="17.25">
      <c r="P1181" s="8">
        <v>68509</v>
      </c>
      <c r="Q1181" s="15">
        <v>19</v>
      </c>
      <c r="R1181" s="15">
        <v>1</v>
      </c>
      <c r="S1181" s="15">
        <v>80</v>
      </c>
    </row>
    <row r="1182" spans="16:19" ht="17.25">
      <c r="P1182" s="8">
        <v>68510</v>
      </c>
      <c r="Q1182" s="15">
        <v>20</v>
      </c>
      <c r="R1182" s="15">
        <v>1</v>
      </c>
      <c r="S1182" s="15">
        <v>80</v>
      </c>
    </row>
    <row r="1183" spans="16:19" ht="17.25">
      <c r="P1183" s="8">
        <v>68511</v>
      </c>
      <c r="Q1183" s="15">
        <v>37</v>
      </c>
      <c r="R1183" s="15">
        <v>337</v>
      </c>
      <c r="S1183" s="15">
        <v>160</v>
      </c>
    </row>
    <row r="1184" spans="16:19" ht="17.25">
      <c r="P1184" s="8">
        <v>68512</v>
      </c>
      <c r="Q1184" s="15">
        <v>28</v>
      </c>
      <c r="R1184" s="15">
        <v>328</v>
      </c>
      <c r="S1184" s="15">
        <v>160</v>
      </c>
    </row>
    <row r="1185" spans="16:19" ht="17.25">
      <c r="P1185" s="8">
        <v>68513</v>
      </c>
      <c r="Q1185" s="15">
        <v>30</v>
      </c>
      <c r="R1185" s="15">
        <v>330</v>
      </c>
      <c r="S1185" s="15">
        <v>160</v>
      </c>
    </row>
    <row r="1186" spans="16:19" ht="17.25">
      <c r="P1186" s="8">
        <v>69001</v>
      </c>
      <c r="Q1186" s="15">
        <v>1</v>
      </c>
      <c r="R1186" s="15">
        <v>301</v>
      </c>
      <c r="S1186" s="15">
        <v>170</v>
      </c>
    </row>
    <row r="1187" spans="16:19" ht="17.25">
      <c r="P1187" s="8">
        <v>69002</v>
      </c>
      <c r="Q1187" s="15">
        <v>2</v>
      </c>
      <c r="R1187" s="15">
        <v>302</v>
      </c>
      <c r="S1187" s="15">
        <v>170</v>
      </c>
    </row>
    <row r="1188" spans="16:19" ht="17.25">
      <c r="P1188" s="8">
        <v>69003</v>
      </c>
      <c r="Q1188" s="15">
        <v>3</v>
      </c>
      <c r="R1188" s="15">
        <v>303</v>
      </c>
      <c r="S1188" s="15">
        <v>170</v>
      </c>
    </row>
    <row r="1189" spans="16:19" ht="17.25">
      <c r="P1189" s="8">
        <v>69004</v>
      </c>
      <c r="Q1189" s="15">
        <v>4</v>
      </c>
      <c r="R1189" s="15">
        <v>304</v>
      </c>
      <c r="S1189" s="15">
        <v>170</v>
      </c>
    </row>
    <row r="1190" spans="16:19" ht="17.25">
      <c r="P1190" s="8">
        <v>69005</v>
      </c>
      <c r="Q1190" s="15">
        <v>5</v>
      </c>
      <c r="R1190" s="15">
        <v>305</v>
      </c>
      <c r="S1190" s="15">
        <v>170</v>
      </c>
    </row>
    <row r="1191" spans="16:19" ht="17.25">
      <c r="P1191" s="8">
        <v>69006</v>
      </c>
      <c r="Q1191" s="15">
        <v>6</v>
      </c>
      <c r="R1191" s="15">
        <v>306</v>
      </c>
      <c r="S1191" s="15">
        <v>170</v>
      </c>
    </row>
    <row r="1192" spans="16:19" ht="17.25">
      <c r="P1192" s="8">
        <v>69007</v>
      </c>
      <c r="Q1192" s="15">
        <v>17</v>
      </c>
      <c r="R1192" s="15">
        <v>1</v>
      </c>
      <c r="S1192" s="15">
        <v>85</v>
      </c>
    </row>
    <row r="1193" spans="16:19" ht="17.25">
      <c r="P1193" s="8">
        <v>69008</v>
      </c>
      <c r="Q1193" s="15">
        <v>18</v>
      </c>
      <c r="R1193" s="15">
        <v>1</v>
      </c>
      <c r="S1193" s="15">
        <v>85</v>
      </c>
    </row>
    <row r="1194" spans="16:19" ht="17.25">
      <c r="P1194" s="8">
        <v>69009</v>
      </c>
      <c r="Q1194" s="15">
        <v>19</v>
      </c>
      <c r="R1194" s="15">
        <v>1</v>
      </c>
      <c r="S1194" s="15">
        <v>85</v>
      </c>
    </row>
    <row r="1195" spans="16:19" ht="17.25">
      <c r="P1195" s="8">
        <v>69010</v>
      </c>
      <c r="Q1195" s="15">
        <v>20</v>
      </c>
      <c r="R1195" s="15">
        <v>1</v>
      </c>
      <c r="S1195" s="15">
        <v>85</v>
      </c>
    </row>
    <row r="1196" spans="16:19" ht="17.25">
      <c r="P1196" s="8">
        <v>69011</v>
      </c>
      <c r="Q1196" s="15">
        <v>37</v>
      </c>
      <c r="R1196" s="15">
        <v>337</v>
      </c>
      <c r="S1196" s="15">
        <v>170</v>
      </c>
    </row>
    <row r="1197" spans="16:19" ht="17.25">
      <c r="P1197" s="8">
        <v>69012</v>
      </c>
      <c r="Q1197" s="15">
        <v>28</v>
      </c>
      <c r="R1197" s="15">
        <v>328</v>
      </c>
      <c r="S1197" s="15">
        <v>170</v>
      </c>
    </row>
    <row r="1198" spans="16:19" ht="17.25">
      <c r="P1198" s="8">
        <v>69013</v>
      </c>
      <c r="Q1198" s="15">
        <v>30</v>
      </c>
      <c r="R1198" s="15">
        <v>330</v>
      </c>
      <c r="S1198" s="15">
        <v>170</v>
      </c>
    </row>
    <row r="1199" spans="16:19" ht="17.25">
      <c r="P1199" s="8">
        <v>78001</v>
      </c>
      <c r="Q1199" s="15">
        <v>301</v>
      </c>
      <c r="R1199" s="15">
        <v>1</v>
      </c>
      <c r="S1199" s="15">
        <v>512</v>
      </c>
    </row>
    <row r="1200" spans="16:19" ht="17.25">
      <c r="P1200" s="8">
        <v>78004</v>
      </c>
      <c r="Q1200" s="15">
        <v>5</v>
      </c>
      <c r="R1200" s="15" t="s">
        <v>6051</v>
      </c>
      <c r="S1200" s="15">
        <v>300</v>
      </c>
    </row>
    <row r="1201" spans="16:19" ht="17.25">
      <c r="P1201" s="8">
        <v>10307</v>
      </c>
      <c r="Q1201" s="15">
        <v>1011</v>
      </c>
      <c r="R1201" s="15">
        <v>401</v>
      </c>
      <c r="S1201" s="15">
        <v>30</v>
      </c>
    </row>
    <row r="1202" spans="16:19" ht="17.25">
      <c r="P1202" s="8">
        <v>51001</v>
      </c>
      <c r="Q1202" s="15">
        <v>1</v>
      </c>
      <c r="R1202" s="15" t="s">
        <v>6049</v>
      </c>
      <c r="S1202" s="15">
        <f>3%*1000</f>
        <v>30</v>
      </c>
    </row>
    <row r="1203" spans="16:19" ht="17.25">
      <c r="P1203" s="8">
        <v>51002</v>
      </c>
      <c r="Q1203" s="15">
        <v>1</v>
      </c>
      <c r="R1203" s="15" t="s">
        <v>6049</v>
      </c>
      <c r="S1203" s="15">
        <v>50</v>
      </c>
    </row>
    <row r="1204" spans="16:19" ht="17.25">
      <c r="P1204" s="8">
        <v>51003</v>
      </c>
      <c r="Q1204" s="15">
        <v>1</v>
      </c>
      <c r="R1204" s="15" t="s">
        <v>6049</v>
      </c>
      <c r="S1204" s="15">
        <v>80</v>
      </c>
    </row>
    <row r="1205" spans="16:19" ht="17.25">
      <c r="P1205" s="8">
        <v>51004</v>
      </c>
      <c r="Q1205" s="15">
        <v>1</v>
      </c>
      <c r="R1205" s="15" t="s">
        <v>6049</v>
      </c>
      <c r="S1205" s="15">
        <v>100</v>
      </c>
    </row>
    <row r="1206" spans="16:19" ht="17.25">
      <c r="P1206" s="8">
        <v>51005</v>
      </c>
      <c r="Q1206" s="15">
        <v>1</v>
      </c>
      <c r="R1206" s="15" t="s">
        <v>6049</v>
      </c>
      <c r="S1206" s="15">
        <v>150</v>
      </c>
    </row>
    <row r="1207" spans="16:19" ht="17.25">
      <c r="P1207" s="8">
        <v>51006</v>
      </c>
      <c r="Q1207" s="15">
        <v>1</v>
      </c>
      <c r="R1207" s="15" t="s">
        <v>6049</v>
      </c>
      <c r="S1207" s="15">
        <v>200</v>
      </c>
    </row>
    <row r="1208" spans="16:19" ht="17.25">
      <c r="P1208" s="8">
        <v>51007</v>
      </c>
      <c r="Q1208" s="15">
        <v>1</v>
      </c>
      <c r="R1208" s="15" t="s">
        <v>6049</v>
      </c>
      <c r="S1208" s="15">
        <v>300</v>
      </c>
    </row>
    <row r="1209" spans="16:19" ht="17.25">
      <c r="P1209" s="8">
        <v>51008</v>
      </c>
      <c r="Q1209" s="15">
        <v>2</v>
      </c>
      <c r="R1209" s="15" t="s">
        <v>6052</v>
      </c>
      <c r="S1209" s="15">
        <f>3%*1000</f>
        <v>30</v>
      </c>
    </row>
    <row r="1210" spans="16:19" ht="17.25">
      <c r="P1210" s="8">
        <v>51009</v>
      </c>
      <c r="Q1210" s="15">
        <v>2</v>
      </c>
      <c r="R1210" s="15" t="s">
        <v>6052</v>
      </c>
      <c r="S1210" s="15">
        <v>50</v>
      </c>
    </row>
    <row r="1211" spans="16:19" ht="17.25">
      <c r="P1211" s="8">
        <v>51010</v>
      </c>
      <c r="Q1211" s="15">
        <v>2</v>
      </c>
      <c r="R1211" s="15" t="s">
        <v>6052</v>
      </c>
      <c r="S1211" s="15">
        <v>80</v>
      </c>
    </row>
    <row r="1212" spans="16:19" ht="17.25">
      <c r="P1212" s="8">
        <v>51011</v>
      </c>
      <c r="Q1212" s="15">
        <v>2</v>
      </c>
      <c r="R1212" s="15" t="s">
        <v>6052</v>
      </c>
      <c r="S1212" s="15">
        <v>100</v>
      </c>
    </row>
    <row r="1213" spans="16:19" ht="17.25">
      <c r="P1213" s="8">
        <v>51012</v>
      </c>
      <c r="Q1213" s="15">
        <v>2</v>
      </c>
      <c r="R1213" s="15" t="s">
        <v>6052</v>
      </c>
      <c r="S1213" s="15">
        <v>150</v>
      </c>
    </row>
    <row r="1214" spans="16:19" ht="17.25">
      <c r="P1214" s="8">
        <v>51013</v>
      </c>
      <c r="Q1214" s="15">
        <v>2</v>
      </c>
      <c r="R1214" s="15" t="s">
        <v>6052</v>
      </c>
      <c r="S1214" s="15">
        <v>200</v>
      </c>
    </row>
    <row r="1215" spans="16:19" ht="17.25">
      <c r="P1215" s="8">
        <v>51014</v>
      </c>
      <c r="Q1215" s="15">
        <v>2</v>
      </c>
      <c r="R1215" s="15" t="s">
        <v>6052</v>
      </c>
      <c r="S1215" s="15">
        <v>300</v>
      </c>
    </row>
    <row r="1216" spans="16:19" ht="17.25">
      <c r="P1216" s="8">
        <v>51015</v>
      </c>
      <c r="Q1216" s="15">
        <v>3</v>
      </c>
      <c r="R1216" s="15">
        <v>1</v>
      </c>
      <c r="S1216" s="15">
        <v>50</v>
      </c>
    </row>
    <row r="1217" spans="16:19" ht="17.25">
      <c r="P1217" s="8">
        <v>10020</v>
      </c>
      <c r="Q1217" s="15">
        <v>1001</v>
      </c>
      <c r="R1217" s="15" t="s">
        <v>6049</v>
      </c>
      <c r="S1217" s="15">
        <v>10000</v>
      </c>
    </row>
    <row r="1218" spans="16:19" ht="17.25">
      <c r="P1218" s="10">
        <v>70001</v>
      </c>
      <c r="Q1218" s="18">
        <v>404</v>
      </c>
      <c r="R1218" s="18">
        <v>1</v>
      </c>
      <c r="S1218" s="18">
        <v>24</v>
      </c>
    </row>
    <row r="1219" spans="16:19" ht="17.25">
      <c r="P1219" s="10">
        <v>70002</v>
      </c>
      <c r="Q1219" s="18">
        <v>404</v>
      </c>
      <c r="R1219" s="18">
        <v>1</v>
      </c>
      <c r="S1219" s="18">
        <v>24</v>
      </c>
    </row>
    <row r="1220" spans="16:19" ht="17.25">
      <c r="P1220" s="10">
        <v>70003</v>
      </c>
      <c r="Q1220" s="18">
        <v>404</v>
      </c>
      <c r="R1220" s="18">
        <v>1</v>
      </c>
      <c r="S1220" s="18">
        <v>24</v>
      </c>
    </row>
    <row r="1221" spans="16:19" ht="17.25">
      <c r="P1221" s="10">
        <v>70004</v>
      </c>
      <c r="Q1221" s="18">
        <v>404</v>
      </c>
      <c r="R1221" s="18">
        <v>1</v>
      </c>
      <c r="S1221" s="18">
        <v>24</v>
      </c>
    </row>
    <row r="1222" spans="16:19" ht="17.25">
      <c r="P1222" s="10">
        <v>70005</v>
      </c>
      <c r="Q1222" s="18">
        <v>404</v>
      </c>
      <c r="R1222" s="18">
        <v>1</v>
      </c>
      <c r="S1222" s="18">
        <v>24</v>
      </c>
    </row>
    <row r="1223" spans="16:19" ht="17.25">
      <c r="P1223" s="10">
        <v>70006</v>
      </c>
      <c r="Q1223" s="18">
        <v>404</v>
      </c>
      <c r="R1223" s="18">
        <v>1</v>
      </c>
      <c r="S1223" s="18">
        <v>24</v>
      </c>
    </row>
    <row r="1224" spans="16:19" ht="17.25">
      <c r="P1224" s="34">
        <v>70007</v>
      </c>
      <c r="Q1224" s="35">
        <v>405</v>
      </c>
      <c r="R1224" s="35">
        <v>1</v>
      </c>
      <c r="S1224" s="35">
        <v>100</v>
      </c>
    </row>
    <row r="1225" spans="16:19" ht="17.25">
      <c r="P1225" s="34">
        <v>70008</v>
      </c>
      <c r="Q1225" s="35">
        <v>405</v>
      </c>
      <c r="R1225" s="35">
        <v>1</v>
      </c>
      <c r="S1225" s="35">
        <v>100</v>
      </c>
    </row>
    <row r="1226" spans="16:19" ht="17.25">
      <c r="P1226" s="8">
        <v>70009</v>
      </c>
      <c r="Q1226" s="15">
        <v>1011</v>
      </c>
      <c r="R1226" s="15" t="s">
        <v>6049</v>
      </c>
      <c r="S1226" s="15">
        <v>100</v>
      </c>
    </row>
    <row r="1227" spans="16:19" ht="17.25">
      <c r="P1227" s="8">
        <v>70010</v>
      </c>
      <c r="Q1227" s="15">
        <v>3</v>
      </c>
      <c r="R1227" s="15" t="s">
        <v>6050</v>
      </c>
      <c r="S1227" s="15">
        <v>250</v>
      </c>
    </row>
    <row r="1228" spans="16:19" ht="17.25">
      <c r="P1228" s="11">
        <v>70011</v>
      </c>
      <c r="Q1228" s="21">
        <v>1011</v>
      </c>
      <c r="R1228" s="21" t="s">
        <v>6049</v>
      </c>
      <c r="S1228" s="21">
        <v>10</v>
      </c>
    </row>
    <row r="1229" spans="16:19" ht="17.25">
      <c r="P1229" s="8">
        <v>70012</v>
      </c>
      <c r="Q1229" s="15">
        <v>301</v>
      </c>
      <c r="R1229" s="15">
        <v>1</v>
      </c>
      <c r="S1229" s="15">
        <v>131</v>
      </c>
    </row>
    <row r="1230" spans="16:19" ht="17.25">
      <c r="P1230" s="8">
        <v>70013</v>
      </c>
      <c r="Q1230" s="15">
        <v>1001</v>
      </c>
      <c r="R1230" s="15">
        <v>1</v>
      </c>
      <c r="S1230" s="15">
        <v>15</v>
      </c>
    </row>
    <row r="1231" spans="16:19" ht="17.25">
      <c r="P1231" s="8">
        <v>70014</v>
      </c>
      <c r="Q1231" s="15">
        <v>3</v>
      </c>
      <c r="R1231" s="15" t="s">
        <v>6050</v>
      </c>
      <c r="S1231" s="15">
        <v>100</v>
      </c>
    </row>
    <row r="1232" spans="16:19" ht="17.25">
      <c r="P1232" s="8">
        <v>70015</v>
      </c>
      <c r="Q1232" s="15">
        <v>3</v>
      </c>
      <c r="R1232" s="15" t="s">
        <v>6050</v>
      </c>
      <c r="S1232" s="15">
        <v>-100</v>
      </c>
    </row>
    <row r="1233" spans="16:19" ht="17.25">
      <c r="P1233" s="8">
        <v>70016</v>
      </c>
      <c r="Q1233" s="15">
        <v>5</v>
      </c>
      <c r="R1233" s="15" t="s">
        <v>6050</v>
      </c>
      <c r="S1233" s="15">
        <v>100</v>
      </c>
    </row>
    <row r="1234" spans="16:19" ht="17.25">
      <c r="P1234" s="8">
        <v>70017</v>
      </c>
      <c r="Q1234" s="15">
        <v>5</v>
      </c>
      <c r="R1234" s="15" t="s">
        <v>6050</v>
      </c>
      <c r="S1234" s="15">
        <v>-100</v>
      </c>
    </row>
    <row r="1235" spans="16:19" ht="17.25">
      <c r="P1235" s="8">
        <v>70018</v>
      </c>
      <c r="Q1235" s="15">
        <v>25</v>
      </c>
      <c r="R1235" s="15">
        <v>1</v>
      </c>
      <c r="S1235" s="15">
        <v>-300</v>
      </c>
    </row>
    <row r="1236" spans="16:19" ht="17.25">
      <c r="P1236" s="8">
        <v>70019</v>
      </c>
      <c r="Q1236" s="15">
        <v>25</v>
      </c>
      <c r="R1236" s="15">
        <v>1</v>
      </c>
      <c r="S1236" s="15">
        <v>-300</v>
      </c>
    </row>
    <row r="1237" spans="16:19" ht="17.25">
      <c r="P1237" s="8">
        <v>70020</v>
      </c>
      <c r="Q1237" s="15">
        <v>3</v>
      </c>
      <c r="R1237" s="15" t="s">
        <v>6050</v>
      </c>
      <c r="S1237" s="15">
        <v>150</v>
      </c>
    </row>
    <row r="1238" spans="16:19" ht="17.25">
      <c r="P1238" s="8">
        <v>70021</v>
      </c>
      <c r="Q1238" s="15">
        <v>301</v>
      </c>
      <c r="R1238" s="15">
        <v>1</v>
      </c>
      <c r="S1238" s="15">
        <v>131</v>
      </c>
    </row>
    <row r="1239" spans="16:19" ht="17.25">
      <c r="P1239" s="8">
        <v>70022</v>
      </c>
      <c r="Q1239" s="15">
        <v>1001</v>
      </c>
      <c r="R1239" s="15">
        <v>1</v>
      </c>
      <c r="S1239" s="15">
        <v>30</v>
      </c>
    </row>
    <row r="1240" spans="16:19" ht="17.25">
      <c r="P1240" s="8">
        <v>70023</v>
      </c>
      <c r="Q1240" s="15">
        <v>301</v>
      </c>
      <c r="R1240" s="15">
        <v>1</v>
      </c>
      <c r="S1240" s="15">
        <v>131</v>
      </c>
    </row>
    <row r="1241" spans="16:19" ht="17.25">
      <c r="P1241" s="8">
        <v>70024</v>
      </c>
      <c r="Q1241" s="15">
        <v>1001</v>
      </c>
      <c r="R1241" s="15">
        <v>1</v>
      </c>
      <c r="S1241" s="15">
        <v>60</v>
      </c>
    </row>
    <row r="1242" spans="16:19" ht="17.25">
      <c r="P1242" s="8">
        <v>70025</v>
      </c>
      <c r="Q1242" s="15">
        <v>1011</v>
      </c>
      <c r="R1242" s="15" t="s">
        <v>6049</v>
      </c>
      <c r="S1242" s="15">
        <v>10</v>
      </c>
    </row>
    <row r="1243" spans="16:19" ht="17.25">
      <c r="P1243" s="8">
        <v>70026</v>
      </c>
      <c r="Q1243" s="15">
        <v>1</v>
      </c>
      <c r="R1243" s="15">
        <v>401</v>
      </c>
      <c r="S1243" s="15">
        <v>100</v>
      </c>
    </row>
    <row r="1244" spans="16:19" ht="17.25">
      <c r="P1244" s="8">
        <v>70027</v>
      </c>
      <c r="Q1244" s="15">
        <v>1</v>
      </c>
      <c r="R1244" s="15">
        <v>401</v>
      </c>
      <c r="S1244" s="15">
        <v>150</v>
      </c>
    </row>
    <row r="1245" spans="16:19" ht="17.25">
      <c r="P1245" s="8">
        <v>70028</v>
      </c>
      <c r="Q1245" s="15">
        <v>1</v>
      </c>
      <c r="R1245" s="15">
        <v>401</v>
      </c>
      <c r="S1245" s="15">
        <v>200</v>
      </c>
    </row>
    <row r="1246" spans="16:19" ht="17.25">
      <c r="P1246" s="8">
        <v>70029</v>
      </c>
      <c r="Q1246" s="15">
        <v>1</v>
      </c>
      <c r="R1246" s="15">
        <v>401</v>
      </c>
      <c r="S1246" s="15">
        <v>250</v>
      </c>
    </row>
    <row r="1247" spans="16:19" ht="17.25">
      <c r="P1247" s="8">
        <v>70030</v>
      </c>
      <c r="Q1247" s="15">
        <v>1</v>
      </c>
      <c r="R1247" s="15">
        <v>401</v>
      </c>
      <c r="S1247" s="15">
        <v>300</v>
      </c>
    </row>
    <row r="1248" spans="16:19" ht="17.25">
      <c r="P1248" s="8">
        <v>70031</v>
      </c>
      <c r="Q1248" s="15">
        <v>32</v>
      </c>
      <c r="R1248" s="15" t="s">
        <v>6060</v>
      </c>
      <c r="S1248" s="15">
        <v>80</v>
      </c>
    </row>
    <row r="1249" spans="16:19" ht="17.25">
      <c r="P1249" s="8">
        <v>70032</v>
      </c>
      <c r="Q1249" s="15">
        <v>32</v>
      </c>
      <c r="R1249" s="15" t="s">
        <v>6060</v>
      </c>
      <c r="S1249" s="15">
        <v>110</v>
      </c>
    </row>
    <row r="1250" spans="16:19" ht="17.25">
      <c r="P1250" s="8">
        <v>70033</v>
      </c>
      <c r="Q1250" s="15">
        <v>32</v>
      </c>
      <c r="R1250" s="15" t="s">
        <v>6060</v>
      </c>
      <c r="S1250" s="15">
        <v>140</v>
      </c>
    </row>
    <row r="1251" spans="16:19" ht="17.25">
      <c r="P1251" s="8">
        <v>70034</v>
      </c>
      <c r="Q1251" s="15">
        <v>32</v>
      </c>
      <c r="R1251" s="15" t="s">
        <v>6060</v>
      </c>
      <c r="S1251" s="15">
        <v>170</v>
      </c>
    </row>
    <row r="1252" spans="16:19" ht="17.25">
      <c r="P1252" s="8">
        <v>70035</v>
      </c>
      <c r="Q1252" s="15">
        <v>32</v>
      </c>
      <c r="R1252" s="15" t="s">
        <v>6060</v>
      </c>
      <c r="S1252" s="15">
        <v>200</v>
      </c>
    </row>
    <row r="1253" spans="16:19" ht="17.25">
      <c r="P1253" s="8">
        <v>70036</v>
      </c>
      <c r="Q1253" s="15">
        <v>37</v>
      </c>
      <c r="R1253" s="15">
        <v>337</v>
      </c>
      <c r="S1253" s="15">
        <v>30</v>
      </c>
    </row>
    <row r="1254" spans="16:19" ht="17.25">
      <c r="P1254" s="8">
        <v>70037</v>
      </c>
      <c r="Q1254" s="15">
        <v>37</v>
      </c>
      <c r="R1254" s="15">
        <v>337</v>
      </c>
      <c r="S1254" s="15">
        <v>40</v>
      </c>
    </row>
    <row r="1255" spans="16:19" ht="17.25">
      <c r="P1255" s="8">
        <v>70038</v>
      </c>
      <c r="Q1255" s="15">
        <v>37</v>
      </c>
      <c r="R1255" s="15">
        <v>337</v>
      </c>
      <c r="S1255" s="15">
        <v>50</v>
      </c>
    </row>
    <row r="1256" spans="16:19" ht="17.25">
      <c r="P1256" s="8">
        <v>70039</v>
      </c>
      <c r="Q1256" s="15">
        <v>37</v>
      </c>
      <c r="R1256" s="15">
        <v>337</v>
      </c>
      <c r="S1256" s="15">
        <v>60</v>
      </c>
    </row>
    <row r="1257" spans="16:19" ht="17.25">
      <c r="P1257" s="8">
        <v>70040</v>
      </c>
      <c r="Q1257" s="15">
        <v>37</v>
      </c>
      <c r="R1257" s="15">
        <v>337</v>
      </c>
      <c r="S1257" s="15">
        <v>70</v>
      </c>
    </row>
    <row r="1258" spans="16:19" ht="17.25">
      <c r="P1258" s="8">
        <v>70041</v>
      </c>
      <c r="Q1258" s="15">
        <v>1011</v>
      </c>
      <c r="R1258" s="15">
        <v>4</v>
      </c>
      <c r="S1258" s="15">
        <f>60</f>
        <v>60</v>
      </c>
    </row>
    <row r="1259" spans="16:19" ht="17.25">
      <c r="P1259" s="8">
        <v>70042</v>
      </c>
      <c r="Q1259" s="15">
        <v>1011</v>
      </c>
      <c r="R1259" s="15">
        <v>4</v>
      </c>
      <c r="S1259" s="15">
        <f>70</f>
        <v>70</v>
      </c>
    </row>
    <row r="1260" spans="16:19" ht="17.25">
      <c r="P1260" s="8">
        <v>70043</v>
      </c>
      <c r="Q1260" s="15">
        <v>1011</v>
      </c>
      <c r="R1260" s="15">
        <v>4</v>
      </c>
      <c r="S1260" s="15">
        <f>80</f>
        <v>80</v>
      </c>
    </row>
    <row r="1261" spans="16:19" ht="17.25">
      <c r="P1261" s="8">
        <v>70044</v>
      </c>
      <c r="Q1261" s="15">
        <v>1011</v>
      </c>
      <c r="R1261" s="15">
        <v>4</v>
      </c>
      <c r="S1261" s="15">
        <f>90</f>
        <v>90</v>
      </c>
    </row>
    <row r="1262" spans="16:19" ht="17.25">
      <c r="P1262" s="8">
        <v>70045</v>
      </c>
      <c r="Q1262" s="15">
        <v>1011</v>
      </c>
      <c r="R1262" s="15">
        <v>4</v>
      </c>
      <c r="S1262" s="15">
        <f>100</f>
        <v>100</v>
      </c>
    </row>
    <row r="1263" spans="16:19" ht="17.25">
      <c r="P1263" s="8">
        <v>70066</v>
      </c>
      <c r="Q1263" s="15">
        <v>1009</v>
      </c>
      <c r="R1263" s="15">
        <v>4</v>
      </c>
      <c r="S1263" s="15">
        <v>120</v>
      </c>
    </row>
    <row r="1264" spans="16:19" ht="17.25">
      <c r="P1264" s="8">
        <v>70067</v>
      </c>
      <c r="Q1264" s="15">
        <v>3</v>
      </c>
      <c r="R1264" s="15" t="s">
        <v>6050</v>
      </c>
      <c r="S1264" s="15">
        <v>150</v>
      </c>
    </row>
    <row r="1265" spans="16:19" ht="17.25">
      <c r="P1265" s="8">
        <v>70068</v>
      </c>
      <c r="Q1265" s="15">
        <v>1011</v>
      </c>
      <c r="R1265" s="15" t="s">
        <v>6049</v>
      </c>
      <c r="S1265" s="15">
        <v>20</v>
      </c>
    </row>
    <row r="1266" spans="16:19" ht="17.25">
      <c r="P1266" s="8">
        <v>70069</v>
      </c>
      <c r="Q1266" s="15">
        <v>1011</v>
      </c>
      <c r="R1266" s="15" t="s">
        <v>6049</v>
      </c>
      <c r="S1266" s="15">
        <v>80</v>
      </c>
    </row>
    <row r="1267" spans="16:19" ht="17.25">
      <c r="P1267" s="8">
        <v>70070</v>
      </c>
      <c r="Q1267" s="15">
        <v>301</v>
      </c>
      <c r="R1267" s="15">
        <v>1</v>
      </c>
      <c r="S1267" s="15">
        <v>1</v>
      </c>
    </row>
    <row r="1268" spans="16:19" ht="17.25">
      <c r="P1268" s="8">
        <v>70071</v>
      </c>
      <c r="Q1268" s="15">
        <v>7</v>
      </c>
      <c r="R1268" s="15">
        <v>1</v>
      </c>
      <c r="S1268" s="15">
        <v>800</v>
      </c>
    </row>
    <row r="1269" spans="16:19" ht="17.25">
      <c r="P1269" s="8">
        <v>70072</v>
      </c>
      <c r="Q1269" s="15">
        <v>1009</v>
      </c>
      <c r="R1269" s="15">
        <v>503</v>
      </c>
      <c r="S1269" s="15">
        <v>1000</v>
      </c>
    </row>
    <row r="1270" spans="16:19" ht="17.25">
      <c r="P1270" s="8">
        <v>70073</v>
      </c>
      <c r="Q1270" s="15">
        <v>1009</v>
      </c>
      <c r="R1270" s="15">
        <v>503</v>
      </c>
      <c r="S1270" s="15">
        <v>1200</v>
      </c>
    </row>
    <row r="1271" spans="16:19" ht="17.25">
      <c r="P1271" s="8">
        <v>70074</v>
      </c>
      <c r="Q1271" s="15">
        <v>301</v>
      </c>
      <c r="R1271" s="15">
        <v>1</v>
      </c>
      <c r="S1271" s="15">
        <v>19</v>
      </c>
    </row>
    <row r="1272" spans="16:19" ht="17.25">
      <c r="P1272" s="8">
        <v>70075</v>
      </c>
      <c r="Q1272" s="15">
        <v>126</v>
      </c>
      <c r="R1272" s="15">
        <v>1</v>
      </c>
      <c r="S1272" s="15">
        <v>-500</v>
      </c>
    </row>
    <row r="1273" spans="16:19" ht="17.25">
      <c r="P1273" s="8">
        <v>70076</v>
      </c>
      <c r="Q1273" s="15">
        <v>17</v>
      </c>
      <c r="R1273" s="15">
        <v>1</v>
      </c>
      <c r="S1273" s="15">
        <v>450</v>
      </c>
    </row>
    <row r="1274" spans="16:19" ht="17.25">
      <c r="P1274" s="8">
        <v>70077</v>
      </c>
      <c r="Q1274" s="15">
        <v>301</v>
      </c>
      <c r="R1274" s="15">
        <v>1</v>
      </c>
      <c r="S1274" s="15">
        <v>32</v>
      </c>
    </row>
    <row r="1275" spans="16:19" ht="17.25">
      <c r="P1275" s="8">
        <v>70078</v>
      </c>
      <c r="Q1275" s="15">
        <v>301</v>
      </c>
      <c r="R1275" s="15">
        <v>1</v>
      </c>
      <c r="S1275" s="15">
        <v>19</v>
      </c>
    </row>
    <row r="1276" spans="16:19" ht="17.25">
      <c r="P1276" s="8">
        <v>70079</v>
      </c>
      <c r="Q1276" s="15">
        <v>1006</v>
      </c>
      <c r="R1276" s="15">
        <v>504</v>
      </c>
      <c r="S1276" s="15">
        <v>80</v>
      </c>
    </row>
    <row r="1277" spans="16:19" ht="17.25">
      <c r="P1277" s="8">
        <v>70080</v>
      </c>
      <c r="Q1277" s="15">
        <v>17</v>
      </c>
      <c r="R1277" s="15">
        <v>1</v>
      </c>
      <c r="S1277" s="15">
        <v>300</v>
      </c>
    </row>
    <row r="1278" spans="16:19" ht="17.25">
      <c r="P1278" s="8">
        <v>70081</v>
      </c>
      <c r="Q1278" s="15">
        <v>1006</v>
      </c>
      <c r="R1278" s="15" t="s">
        <v>6061</v>
      </c>
      <c r="S1278" s="15">
        <v>600</v>
      </c>
    </row>
    <row r="1279" spans="16:19" ht="17.25">
      <c r="P1279" s="8">
        <v>70082</v>
      </c>
      <c r="Q1279" s="15">
        <v>126</v>
      </c>
      <c r="R1279" s="15">
        <v>1</v>
      </c>
      <c r="S1279" s="15">
        <v>-300</v>
      </c>
    </row>
    <row r="1280" spans="16:19" ht="17.25">
      <c r="P1280" s="8">
        <v>70083</v>
      </c>
      <c r="Q1280" s="15">
        <v>1006</v>
      </c>
      <c r="R1280" s="15">
        <v>4</v>
      </c>
      <c r="S1280" s="15">
        <v>5</v>
      </c>
    </row>
    <row r="1281" spans="16:19" ht="17.25">
      <c r="P1281" s="8">
        <v>70084</v>
      </c>
      <c r="Q1281" s="15">
        <v>1006</v>
      </c>
      <c r="R1281" s="15" t="s">
        <v>6061</v>
      </c>
      <c r="S1281" s="15">
        <v>1000</v>
      </c>
    </row>
    <row r="1282" spans="16:19" ht="17.25">
      <c r="P1282" s="8">
        <v>70085</v>
      </c>
      <c r="Q1282" s="15">
        <v>1002</v>
      </c>
      <c r="R1282" s="15" t="s">
        <v>6061</v>
      </c>
      <c r="S1282" s="15">
        <v>100</v>
      </c>
    </row>
    <row r="1283" spans="16:19" ht="17.25">
      <c r="P1283" s="8">
        <v>70086</v>
      </c>
      <c r="Q1283" s="15">
        <v>301</v>
      </c>
      <c r="R1283" s="15">
        <v>1</v>
      </c>
      <c r="S1283" s="15">
        <v>3</v>
      </c>
    </row>
    <row r="1284" spans="16:19" ht="17.25">
      <c r="P1284" s="8">
        <v>70087</v>
      </c>
      <c r="Q1284" s="15">
        <v>3</v>
      </c>
      <c r="R1284" s="15">
        <v>303</v>
      </c>
      <c r="S1284" s="15">
        <v>100</v>
      </c>
    </row>
    <row r="1285" spans="16:19" ht="17.25">
      <c r="P1285" s="8">
        <v>70088</v>
      </c>
      <c r="Q1285" s="15">
        <v>3</v>
      </c>
      <c r="R1285" s="15">
        <v>303</v>
      </c>
      <c r="S1285" s="15">
        <v>120</v>
      </c>
    </row>
    <row r="1286" spans="16:19" ht="17.25">
      <c r="P1286" s="8">
        <v>70089</v>
      </c>
      <c r="Q1286" s="15">
        <v>3</v>
      </c>
      <c r="R1286" s="15">
        <v>303</v>
      </c>
      <c r="S1286" s="15">
        <v>140</v>
      </c>
    </row>
    <row r="1287" spans="16:19" ht="17.25">
      <c r="P1287" s="8">
        <v>70090</v>
      </c>
      <c r="Q1287" s="15">
        <v>3</v>
      </c>
      <c r="R1287" s="15">
        <v>303</v>
      </c>
      <c r="S1287" s="15">
        <v>170</v>
      </c>
    </row>
    <row r="1288" spans="16:19" ht="17.25">
      <c r="P1288" s="8">
        <v>70091</v>
      </c>
      <c r="Q1288" s="15">
        <v>3</v>
      </c>
      <c r="R1288" s="15">
        <v>303</v>
      </c>
      <c r="S1288" s="15">
        <v>200</v>
      </c>
    </row>
    <row r="1289" spans="16:19" ht="17.25">
      <c r="P1289" s="8">
        <v>70092</v>
      </c>
      <c r="Q1289" s="15">
        <v>126</v>
      </c>
      <c r="R1289" s="15">
        <v>1</v>
      </c>
      <c r="S1289" s="15">
        <v>-300</v>
      </c>
    </row>
    <row r="1290" spans="16:19" ht="17.25">
      <c r="P1290" s="8">
        <v>70093</v>
      </c>
      <c r="Q1290" s="15">
        <v>1002</v>
      </c>
      <c r="R1290" s="15" t="s">
        <v>6061</v>
      </c>
      <c r="S1290" s="15">
        <v>150</v>
      </c>
    </row>
    <row r="1291" spans="16:19" ht="17.25">
      <c r="P1291" s="8">
        <v>70094</v>
      </c>
      <c r="Q1291" s="15">
        <v>1002</v>
      </c>
      <c r="R1291" s="15">
        <v>4</v>
      </c>
      <c r="S1291" s="15">
        <v>5</v>
      </c>
    </row>
    <row r="1292" spans="16:19" ht="17.25">
      <c r="P1292" s="8">
        <v>70100</v>
      </c>
      <c r="Q1292" s="15">
        <v>1025</v>
      </c>
      <c r="R1292" s="15">
        <v>1</v>
      </c>
      <c r="S1292" s="15">
        <v>30244</v>
      </c>
    </row>
    <row r="1293" spans="16:19" ht="17.25">
      <c r="P1293" s="8">
        <v>70101</v>
      </c>
      <c r="Q1293" s="15">
        <v>3</v>
      </c>
      <c r="R1293" s="15" t="s">
        <v>6050</v>
      </c>
      <c r="S1293" s="15">
        <v>600</v>
      </c>
    </row>
    <row r="1294" spans="16:19" ht="17.25">
      <c r="P1294" s="34">
        <v>70102</v>
      </c>
      <c r="Q1294" s="35">
        <v>301</v>
      </c>
      <c r="R1294" s="35">
        <v>1</v>
      </c>
      <c r="S1294" s="35">
        <v>512</v>
      </c>
    </row>
    <row r="1295" spans="16:19" ht="17.25">
      <c r="P1295" s="8">
        <v>70103</v>
      </c>
      <c r="Q1295" s="15">
        <v>126</v>
      </c>
      <c r="R1295" s="15">
        <v>1</v>
      </c>
      <c r="S1295" s="15">
        <v>-300</v>
      </c>
    </row>
    <row r="1296" spans="16:19" ht="17.25">
      <c r="P1296" s="8">
        <v>70104</v>
      </c>
      <c r="Q1296" s="15">
        <v>3</v>
      </c>
      <c r="R1296" s="15" t="s">
        <v>6038</v>
      </c>
      <c r="S1296" s="15">
        <v>500</v>
      </c>
    </row>
    <row r="1297" spans="16:19" ht="17.25">
      <c r="P1297" s="11">
        <v>70105</v>
      </c>
      <c r="Q1297" s="21">
        <v>1002</v>
      </c>
      <c r="R1297" s="21" t="s">
        <v>6049</v>
      </c>
      <c r="S1297" s="21">
        <v>10</v>
      </c>
    </row>
    <row r="1298" spans="16:19" ht="17.25">
      <c r="P1298" s="8">
        <v>70106</v>
      </c>
      <c r="Q1298" s="15">
        <v>1002</v>
      </c>
      <c r="R1298" s="15">
        <v>504</v>
      </c>
      <c r="S1298" s="15">
        <v>30</v>
      </c>
    </row>
    <row r="1299" spans="16:19" ht="17.25">
      <c r="P1299" s="8">
        <v>70107</v>
      </c>
      <c r="Q1299" s="15">
        <v>7</v>
      </c>
      <c r="R1299" s="15">
        <v>1</v>
      </c>
      <c r="S1299" s="15">
        <v>600</v>
      </c>
    </row>
    <row r="1300" spans="16:19" ht="17.25">
      <c r="P1300" s="8">
        <v>70108</v>
      </c>
      <c r="Q1300" s="15">
        <v>8</v>
      </c>
      <c r="R1300" s="15">
        <v>1</v>
      </c>
      <c r="S1300" s="15">
        <v>600</v>
      </c>
    </row>
    <row r="1301" spans="16:19" ht="17.25">
      <c r="P1301" s="8">
        <v>70114</v>
      </c>
      <c r="Q1301" s="15">
        <v>401</v>
      </c>
      <c r="R1301" s="15">
        <v>1</v>
      </c>
      <c r="S1301" s="15">
        <v>30261</v>
      </c>
    </row>
    <row r="1302" spans="16:19" ht="17.25">
      <c r="P1302" s="34">
        <v>70115</v>
      </c>
      <c r="Q1302" s="35">
        <v>1002</v>
      </c>
      <c r="R1302" s="35">
        <v>504</v>
      </c>
      <c r="S1302" s="35">
        <v>100</v>
      </c>
    </row>
    <row r="1303" spans="16:19" ht="17.25">
      <c r="P1303" s="8">
        <v>70116</v>
      </c>
      <c r="Q1303" s="15">
        <v>301</v>
      </c>
      <c r="R1303" s="15">
        <v>1</v>
      </c>
      <c r="S1303" s="15">
        <v>83</v>
      </c>
    </row>
    <row r="1304" spans="16:19" ht="17.25">
      <c r="P1304" s="8">
        <v>70117</v>
      </c>
      <c r="Q1304" s="15">
        <v>1002</v>
      </c>
      <c r="R1304" s="15" t="s">
        <v>6061</v>
      </c>
      <c r="S1304" s="15">
        <v>150</v>
      </c>
    </row>
    <row r="1305" spans="16:19" ht="17.25">
      <c r="P1305" s="11">
        <v>72001</v>
      </c>
      <c r="Q1305" s="21">
        <v>1</v>
      </c>
      <c r="R1305" s="21">
        <v>301</v>
      </c>
      <c r="S1305" s="21">
        <v>300</v>
      </c>
    </row>
    <row r="1306" spans="16:19" ht="17.25">
      <c r="P1306" s="11">
        <v>72002</v>
      </c>
      <c r="Q1306" s="21">
        <v>5</v>
      </c>
      <c r="R1306" s="21">
        <v>305</v>
      </c>
      <c r="S1306" s="21">
        <v>300</v>
      </c>
    </row>
    <row r="1307" spans="16:19" ht="17.25">
      <c r="P1307" s="11">
        <v>72003</v>
      </c>
      <c r="Q1307" s="21">
        <v>6</v>
      </c>
      <c r="R1307" s="21">
        <v>306</v>
      </c>
      <c r="S1307" s="21">
        <v>300</v>
      </c>
    </row>
    <row r="1308" spans="16:19" ht="17.25">
      <c r="P1308" s="11">
        <v>72004</v>
      </c>
      <c r="Q1308" s="21">
        <v>4</v>
      </c>
      <c r="R1308" s="21">
        <v>304</v>
      </c>
      <c r="S1308" s="21">
        <v>300</v>
      </c>
    </row>
    <row r="1309" spans="16:19" ht="17.25">
      <c r="P1309" s="11">
        <v>72005</v>
      </c>
      <c r="Q1309" s="21">
        <v>3</v>
      </c>
      <c r="R1309" s="21">
        <v>303</v>
      </c>
      <c r="S1309" s="21">
        <v>300</v>
      </c>
    </row>
    <row r="1310" spans="16:19" ht="17.25">
      <c r="P1310" s="11">
        <v>72006</v>
      </c>
      <c r="Q1310" s="21">
        <v>15</v>
      </c>
      <c r="R1310" s="21">
        <v>315</v>
      </c>
      <c r="S1310" s="21">
        <v>300</v>
      </c>
    </row>
    <row r="1311" spans="16:19" ht="17.25">
      <c r="P1311" s="36">
        <v>72007</v>
      </c>
      <c r="Q1311" s="21">
        <v>16</v>
      </c>
      <c r="R1311" s="21">
        <v>316</v>
      </c>
      <c r="S1311" s="21">
        <v>300</v>
      </c>
    </row>
    <row r="1312" spans="16:19" ht="17.25">
      <c r="P1312" s="11">
        <v>72112</v>
      </c>
      <c r="Q1312" s="37">
        <v>1</v>
      </c>
      <c r="R1312" s="21">
        <v>301</v>
      </c>
      <c r="S1312" s="21">
        <v>20</v>
      </c>
    </row>
    <row r="1313" spans="16:19" ht="17.25">
      <c r="P1313" s="11">
        <v>72113</v>
      </c>
      <c r="Q1313" s="21">
        <v>1</v>
      </c>
      <c r="R1313" s="21">
        <v>301</v>
      </c>
      <c r="S1313" s="21">
        <v>40</v>
      </c>
    </row>
    <row r="1314" spans="16:19" ht="17.25">
      <c r="P1314" s="11">
        <v>72114</v>
      </c>
      <c r="Q1314" s="37">
        <v>1</v>
      </c>
      <c r="R1314" s="21">
        <v>301</v>
      </c>
      <c r="S1314" s="21">
        <v>60</v>
      </c>
    </row>
    <row r="1315" spans="16:19" ht="17.25">
      <c r="P1315" s="11">
        <v>72115</v>
      </c>
      <c r="Q1315" s="21">
        <v>1</v>
      </c>
      <c r="R1315" s="21">
        <v>301</v>
      </c>
      <c r="S1315" s="21">
        <v>80</v>
      </c>
    </row>
    <row r="1316" spans="16:19" ht="17.25">
      <c r="P1316" s="11">
        <v>72121</v>
      </c>
      <c r="Q1316" s="21">
        <v>1</v>
      </c>
      <c r="R1316" s="21">
        <v>301</v>
      </c>
      <c r="S1316" s="21">
        <v>120</v>
      </c>
    </row>
    <row r="1317" spans="16:19" ht="17.25">
      <c r="P1317" s="11">
        <v>72122</v>
      </c>
      <c r="Q1317" s="37">
        <v>1</v>
      </c>
      <c r="R1317" s="21">
        <v>301</v>
      </c>
      <c r="S1317" s="21">
        <v>140</v>
      </c>
    </row>
    <row r="1318" spans="16:19" ht="17.25">
      <c r="P1318" s="11">
        <v>72123</v>
      </c>
      <c r="Q1318" s="21">
        <v>1</v>
      </c>
      <c r="R1318" s="21">
        <v>301</v>
      </c>
      <c r="S1318" s="21">
        <v>160</v>
      </c>
    </row>
    <row r="1319" spans="16:19" ht="17.25">
      <c r="P1319" s="11">
        <v>72124</v>
      </c>
      <c r="Q1319" s="37">
        <v>1</v>
      </c>
      <c r="R1319" s="21">
        <v>301</v>
      </c>
      <c r="S1319" s="21">
        <v>180</v>
      </c>
    </row>
    <row r="1320" spans="16:19" ht="17.25">
      <c r="P1320" s="11">
        <v>72125</v>
      </c>
      <c r="Q1320" s="21">
        <v>1</v>
      </c>
      <c r="R1320" s="21">
        <v>301</v>
      </c>
      <c r="S1320" s="21">
        <v>200</v>
      </c>
    </row>
    <row r="1321" spans="16:19" ht="17.25">
      <c r="P1321" s="11">
        <v>72131</v>
      </c>
      <c r="Q1321" s="37">
        <v>1</v>
      </c>
      <c r="R1321" s="21">
        <v>301</v>
      </c>
      <c r="S1321" s="21">
        <v>240</v>
      </c>
    </row>
    <row r="1322" spans="16:19" ht="17.25">
      <c r="P1322" s="11">
        <v>72132</v>
      </c>
      <c r="Q1322" s="21">
        <v>1</v>
      </c>
      <c r="R1322" s="21">
        <v>301</v>
      </c>
      <c r="S1322" s="21">
        <v>260</v>
      </c>
    </row>
    <row r="1323" spans="16:19" ht="17.25">
      <c r="P1323" s="11">
        <v>72133</v>
      </c>
      <c r="Q1323" s="37">
        <v>1</v>
      </c>
      <c r="R1323" s="21">
        <v>301</v>
      </c>
      <c r="S1323" s="21">
        <v>280</v>
      </c>
    </row>
    <row r="1324" spans="16:19" ht="17.25">
      <c r="P1324" s="11">
        <v>72134</v>
      </c>
      <c r="Q1324" s="21">
        <v>1</v>
      </c>
      <c r="R1324" s="21">
        <v>301</v>
      </c>
      <c r="S1324" s="21">
        <v>300</v>
      </c>
    </row>
    <row r="1325" spans="16:19" ht="17.25">
      <c r="P1325" s="11">
        <v>72135</v>
      </c>
      <c r="Q1325" s="37">
        <v>1</v>
      </c>
      <c r="R1325" s="21">
        <v>301</v>
      </c>
      <c r="S1325" s="21">
        <v>320</v>
      </c>
    </row>
    <row r="1326" spans="16:19" ht="17.25">
      <c r="P1326" s="11">
        <v>72041</v>
      </c>
      <c r="Q1326" s="21">
        <v>1</v>
      </c>
      <c r="R1326" s="21">
        <v>301</v>
      </c>
      <c r="S1326" s="21">
        <v>300</v>
      </c>
    </row>
    <row r="1327" spans="16:19" ht="17.25">
      <c r="P1327" s="11">
        <v>72042</v>
      </c>
      <c r="Q1327" s="37">
        <v>1</v>
      </c>
      <c r="R1327" s="21">
        <v>301</v>
      </c>
      <c r="S1327" s="21">
        <v>320</v>
      </c>
    </row>
    <row r="1328" spans="16:19" ht="17.25">
      <c r="P1328" s="11">
        <v>72043</v>
      </c>
      <c r="Q1328" s="21">
        <v>1</v>
      </c>
      <c r="R1328" s="21">
        <v>301</v>
      </c>
      <c r="S1328" s="21">
        <v>340</v>
      </c>
    </row>
    <row r="1329" spans="16:19" ht="17.25">
      <c r="P1329" s="11">
        <v>72044</v>
      </c>
      <c r="Q1329" s="37">
        <v>1</v>
      </c>
      <c r="R1329" s="21">
        <v>301</v>
      </c>
      <c r="S1329" s="21">
        <v>360</v>
      </c>
    </row>
    <row r="1330" spans="16:19" ht="17.25">
      <c r="P1330" s="11">
        <v>72045</v>
      </c>
      <c r="Q1330" s="21">
        <v>1</v>
      </c>
      <c r="R1330" s="21">
        <v>301</v>
      </c>
      <c r="S1330" s="21">
        <v>380</v>
      </c>
    </row>
    <row r="1331" spans="16:19" ht="17.25">
      <c r="P1331" s="34">
        <v>70118</v>
      </c>
      <c r="Q1331" s="35">
        <v>301</v>
      </c>
      <c r="R1331" s="35">
        <v>1</v>
      </c>
      <c r="S1331" s="35">
        <v>262174</v>
      </c>
    </row>
    <row r="1332" spans="16:19" ht="17.25">
      <c r="P1332" s="8">
        <v>70119</v>
      </c>
      <c r="Q1332" s="15">
        <v>5</v>
      </c>
      <c r="R1332" s="15">
        <v>405</v>
      </c>
      <c r="S1332" s="15">
        <v>-200</v>
      </c>
    </row>
    <row r="1333" spans="16:19" ht="17.25">
      <c r="P1333" s="8">
        <v>70120</v>
      </c>
      <c r="Q1333" s="15">
        <v>5</v>
      </c>
      <c r="R1333" s="15">
        <v>405</v>
      </c>
      <c r="S1333" s="15">
        <v>-50</v>
      </c>
    </row>
    <row r="1334" spans="16:19" ht="17.25">
      <c r="P1334" s="8">
        <v>70121</v>
      </c>
      <c r="Q1334" s="15">
        <v>5</v>
      </c>
      <c r="R1334" s="15">
        <v>405</v>
      </c>
      <c r="S1334" s="15">
        <v>-80</v>
      </c>
    </row>
    <row r="1335" spans="16:19" ht="17.25">
      <c r="P1335" s="8">
        <v>70122</v>
      </c>
      <c r="Q1335" s="15">
        <v>5</v>
      </c>
      <c r="R1335" s="15">
        <v>405</v>
      </c>
      <c r="S1335" s="15">
        <v>-110</v>
      </c>
    </row>
    <row r="1336" spans="16:19" ht="17.25">
      <c r="P1336" s="8">
        <v>70123</v>
      </c>
      <c r="Q1336" s="15">
        <v>5</v>
      </c>
      <c r="R1336" s="15">
        <v>405</v>
      </c>
      <c r="S1336" s="15">
        <v>-140</v>
      </c>
    </row>
    <row r="1337" spans="16:19" ht="17.25">
      <c r="P1337" s="8">
        <v>70124</v>
      </c>
      <c r="Q1337" s="15">
        <v>5</v>
      </c>
      <c r="R1337" s="15">
        <v>405</v>
      </c>
      <c r="S1337" s="15">
        <v>-170</v>
      </c>
    </row>
    <row r="1338" spans="16:19" ht="17.25">
      <c r="P1338" s="8">
        <v>70125</v>
      </c>
      <c r="Q1338" s="15">
        <v>5</v>
      </c>
      <c r="R1338" s="15">
        <v>405</v>
      </c>
      <c r="S1338" s="15">
        <v>-200</v>
      </c>
    </row>
    <row r="1339" spans="16:19" ht="17.25">
      <c r="P1339" s="8">
        <v>70126</v>
      </c>
      <c r="Q1339" s="15">
        <v>3</v>
      </c>
      <c r="R1339" s="15">
        <v>303</v>
      </c>
      <c r="S1339" s="15">
        <v>150</v>
      </c>
    </row>
    <row r="1340" spans="16:19" ht="17.25">
      <c r="P1340" s="8">
        <v>70127</v>
      </c>
      <c r="Q1340" s="15">
        <v>5</v>
      </c>
      <c r="R1340" s="15">
        <v>305</v>
      </c>
      <c r="S1340" s="15">
        <v>100</v>
      </c>
    </row>
    <row r="1341" spans="16:19" ht="17.25">
      <c r="P1341" s="8">
        <v>70128</v>
      </c>
      <c r="Q1341" s="15">
        <v>126</v>
      </c>
      <c r="R1341" s="15">
        <v>1</v>
      </c>
      <c r="S1341" s="15">
        <v>150</v>
      </c>
    </row>
    <row r="1342" spans="16:19" ht="17.25">
      <c r="P1342" s="8">
        <v>70129</v>
      </c>
      <c r="Q1342" s="15">
        <v>3</v>
      </c>
      <c r="R1342" s="15">
        <v>303</v>
      </c>
      <c r="S1342" s="15">
        <v>200</v>
      </c>
    </row>
    <row r="1343" spans="16:19" ht="17.25">
      <c r="P1343" s="34">
        <v>70130</v>
      </c>
      <c r="Q1343" s="35">
        <v>1001</v>
      </c>
      <c r="R1343" s="35">
        <v>401</v>
      </c>
      <c r="S1343" s="35">
        <v>2</v>
      </c>
    </row>
    <row r="1344" spans="16:19" ht="17.25">
      <c r="P1344" s="8">
        <v>70131</v>
      </c>
      <c r="Q1344" s="15">
        <v>301</v>
      </c>
      <c r="R1344" s="15">
        <v>1</v>
      </c>
      <c r="S1344" s="15">
        <v>1</v>
      </c>
    </row>
    <row r="1345" spans="16:19" ht="17.25">
      <c r="P1345" s="8">
        <v>70137</v>
      </c>
      <c r="Q1345" s="15">
        <v>401</v>
      </c>
      <c r="R1345" s="15">
        <v>1</v>
      </c>
      <c r="S1345" s="15">
        <v>30261</v>
      </c>
    </row>
    <row r="1346" spans="16:19" ht="17.25">
      <c r="P1346" s="11">
        <v>71001</v>
      </c>
      <c r="Q1346" s="21">
        <v>406</v>
      </c>
      <c r="R1346" s="21">
        <v>1</v>
      </c>
      <c r="S1346" s="21">
        <v>40001</v>
      </c>
    </row>
    <row r="1347" spans="16:19" ht="17.25">
      <c r="P1347" s="11">
        <v>71002</v>
      </c>
      <c r="Q1347" s="21">
        <v>406</v>
      </c>
      <c r="R1347" s="21">
        <v>1</v>
      </c>
      <c r="S1347" s="21">
        <f t="shared" ref="S1347:S1360" si="2">S1346+1</f>
        <v>40002</v>
      </c>
    </row>
    <row r="1348" spans="16:19" ht="17.25">
      <c r="P1348" s="11">
        <v>71003</v>
      </c>
      <c r="Q1348" s="21">
        <v>406</v>
      </c>
      <c r="R1348" s="21">
        <v>1</v>
      </c>
      <c r="S1348" s="21">
        <f t="shared" si="2"/>
        <v>40003</v>
      </c>
    </row>
    <row r="1349" spans="16:19" ht="17.25">
      <c r="P1349" s="11">
        <v>71004</v>
      </c>
      <c r="Q1349" s="21">
        <v>406</v>
      </c>
      <c r="R1349" s="21">
        <v>1</v>
      </c>
      <c r="S1349" s="21">
        <f t="shared" si="2"/>
        <v>40004</v>
      </c>
    </row>
    <row r="1350" spans="16:19" ht="17.25">
      <c r="P1350" s="11">
        <v>71005</v>
      </c>
      <c r="Q1350" s="21">
        <v>406</v>
      </c>
      <c r="R1350" s="21">
        <v>1</v>
      </c>
      <c r="S1350" s="21">
        <f t="shared" si="2"/>
        <v>40005</v>
      </c>
    </row>
    <row r="1351" spans="16:19" ht="17.25">
      <c r="P1351" s="11">
        <v>71006</v>
      </c>
      <c r="Q1351" s="21">
        <v>406</v>
      </c>
      <c r="R1351" s="21">
        <v>1</v>
      </c>
      <c r="S1351" s="21">
        <f t="shared" si="2"/>
        <v>40006</v>
      </c>
    </row>
    <row r="1352" spans="16:19" ht="17.25">
      <c r="P1352" s="11">
        <v>71007</v>
      </c>
      <c r="Q1352" s="21">
        <v>406</v>
      </c>
      <c r="R1352" s="21">
        <v>1</v>
      </c>
      <c r="S1352" s="21">
        <f t="shared" si="2"/>
        <v>40007</v>
      </c>
    </row>
    <row r="1353" spans="16:19" ht="17.25">
      <c r="P1353" s="11">
        <v>71008</v>
      </c>
      <c r="Q1353" s="21">
        <v>406</v>
      </c>
      <c r="R1353" s="21">
        <v>1</v>
      </c>
      <c r="S1353" s="21">
        <f t="shared" si="2"/>
        <v>40008</v>
      </c>
    </row>
    <row r="1354" spans="16:19" ht="17.25">
      <c r="P1354" s="11">
        <v>71009</v>
      </c>
      <c r="Q1354" s="21">
        <v>406</v>
      </c>
      <c r="R1354" s="21">
        <v>1</v>
      </c>
      <c r="S1354" s="21">
        <f t="shared" si="2"/>
        <v>40009</v>
      </c>
    </row>
    <row r="1355" spans="16:19" ht="17.25">
      <c r="P1355" s="11">
        <v>71010</v>
      </c>
      <c r="Q1355" s="21">
        <v>406</v>
      </c>
      <c r="R1355" s="21">
        <v>1</v>
      </c>
      <c r="S1355" s="21">
        <f t="shared" si="2"/>
        <v>40010</v>
      </c>
    </row>
    <row r="1356" spans="16:19" ht="17.25">
      <c r="P1356" s="11">
        <v>71011</v>
      </c>
      <c r="Q1356" s="21">
        <v>406</v>
      </c>
      <c r="R1356" s="21">
        <v>1</v>
      </c>
      <c r="S1356" s="21">
        <f t="shared" si="2"/>
        <v>40011</v>
      </c>
    </row>
    <row r="1357" spans="16:19" ht="17.25">
      <c r="P1357" s="11">
        <v>71012</v>
      </c>
      <c r="Q1357" s="21">
        <v>406</v>
      </c>
      <c r="R1357" s="21">
        <v>1</v>
      </c>
      <c r="S1357" s="21">
        <f t="shared" si="2"/>
        <v>40012</v>
      </c>
    </row>
    <row r="1358" spans="16:19" ht="17.25">
      <c r="P1358" s="11">
        <v>71013</v>
      </c>
      <c r="Q1358" s="21">
        <v>406</v>
      </c>
      <c r="R1358" s="21">
        <v>1</v>
      </c>
      <c r="S1358" s="21">
        <f t="shared" si="2"/>
        <v>40013</v>
      </c>
    </row>
    <row r="1359" spans="16:19" ht="17.25">
      <c r="P1359" s="11">
        <v>71014</v>
      </c>
      <c r="Q1359" s="21">
        <v>406</v>
      </c>
      <c r="R1359" s="21">
        <v>1</v>
      </c>
      <c r="S1359" s="21">
        <f t="shared" si="2"/>
        <v>40014</v>
      </c>
    </row>
    <row r="1360" spans="16:19" ht="17.25">
      <c r="P1360" s="11">
        <v>71015</v>
      </c>
      <c r="Q1360" s="21">
        <v>406</v>
      </c>
      <c r="R1360" s="21">
        <v>1</v>
      </c>
      <c r="S1360" s="21">
        <f t="shared" si="2"/>
        <v>40015</v>
      </c>
    </row>
    <row r="1361" spans="16:19" ht="17.25">
      <c r="P1361" s="11">
        <v>71016</v>
      </c>
      <c r="Q1361" s="21">
        <v>406</v>
      </c>
      <c r="R1361" s="21">
        <v>1</v>
      </c>
      <c r="S1361" s="21">
        <v>40018</v>
      </c>
    </row>
    <row r="1362" spans="16:19" ht="17.25">
      <c r="P1362" s="8">
        <v>70132</v>
      </c>
      <c r="Q1362" s="15">
        <v>301</v>
      </c>
      <c r="R1362" s="15">
        <v>1</v>
      </c>
      <c r="S1362" s="15">
        <v>19</v>
      </c>
    </row>
    <row r="1363" spans="16:19" ht="17.25">
      <c r="P1363" s="8">
        <v>70133</v>
      </c>
      <c r="Q1363" s="35">
        <v>1006</v>
      </c>
      <c r="R1363" s="35">
        <v>504</v>
      </c>
      <c r="S1363" s="35">
        <v>150</v>
      </c>
    </row>
    <row r="1364" spans="16:19" ht="17.25">
      <c r="P1364" s="8">
        <v>70134</v>
      </c>
      <c r="Q1364" s="15">
        <v>301</v>
      </c>
      <c r="R1364" s="15">
        <v>1</v>
      </c>
      <c r="S1364" s="15">
        <v>131</v>
      </c>
    </row>
    <row r="1365" spans="16:19" ht="17.25">
      <c r="P1365" s="8">
        <v>70135</v>
      </c>
      <c r="Q1365" s="35">
        <v>1006</v>
      </c>
      <c r="R1365" s="35">
        <v>504</v>
      </c>
      <c r="S1365" s="35">
        <v>150</v>
      </c>
    </row>
    <row r="1366" spans="16:19" ht="17.25">
      <c r="P1366" s="10">
        <v>70136</v>
      </c>
      <c r="Q1366" s="18">
        <v>28</v>
      </c>
      <c r="R1366" s="18">
        <v>1</v>
      </c>
      <c r="S1366" s="18">
        <v>30</v>
      </c>
    </row>
    <row r="1367" spans="16:19" ht="17.25">
      <c r="P1367" s="8">
        <v>70138</v>
      </c>
      <c r="Q1367" s="15">
        <v>126</v>
      </c>
      <c r="R1367" s="15">
        <v>1</v>
      </c>
      <c r="S1367" s="15">
        <v>-300</v>
      </c>
    </row>
    <row r="1368" spans="16:19" ht="17.25">
      <c r="P1368" s="8">
        <v>70139</v>
      </c>
      <c r="Q1368" s="15">
        <v>0</v>
      </c>
      <c r="R1368" s="15">
        <v>0</v>
      </c>
      <c r="S1368" s="15">
        <v>0</v>
      </c>
    </row>
    <row r="1369" spans="16:19" ht="17.25">
      <c r="P1369" s="8">
        <v>70140</v>
      </c>
      <c r="Q1369" s="15">
        <v>7</v>
      </c>
      <c r="R1369" s="15">
        <v>1</v>
      </c>
      <c r="S1369" s="15">
        <v>100</v>
      </c>
    </row>
    <row r="1370" spans="16:19" ht="17.25">
      <c r="P1370" s="8">
        <v>2200001</v>
      </c>
      <c r="Q1370" s="15">
        <v>3</v>
      </c>
      <c r="R1370" s="15" t="s">
        <v>6038</v>
      </c>
      <c r="S1370" s="15">
        <v>50</v>
      </c>
    </row>
    <row r="1371" spans="16:19" ht="17.25">
      <c r="P1371" s="8">
        <v>2200002</v>
      </c>
      <c r="Q1371" s="15">
        <v>3</v>
      </c>
      <c r="R1371" s="15" t="s">
        <v>6038</v>
      </c>
      <c r="S1371" s="15">
        <v>100</v>
      </c>
    </row>
    <row r="1372" spans="16:19" ht="17.25">
      <c r="P1372" s="8">
        <v>2200003</v>
      </c>
      <c r="Q1372" s="15">
        <v>3</v>
      </c>
      <c r="R1372" s="15" t="s">
        <v>6038</v>
      </c>
      <c r="S1372" s="15">
        <v>150</v>
      </c>
    </row>
    <row r="1373" spans="16:19" ht="17.25">
      <c r="P1373" s="8">
        <v>2200004</v>
      </c>
      <c r="Q1373" s="15">
        <v>3</v>
      </c>
      <c r="R1373" s="15" t="s">
        <v>6038</v>
      </c>
      <c r="S1373" s="15">
        <v>200</v>
      </c>
    </row>
    <row r="1374" spans="16:19" ht="17.25">
      <c r="P1374" s="8">
        <v>2200005</v>
      </c>
      <c r="Q1374" s="15">
        <v>3</v>
      </c>
      <c r="R1374" s="15" t="s">
        <v>6038</v>
      </c>
      <c r="S1374" s="15">
        <v>250</v>
      </c>
    </row>
    <row r="1375" spans="16:19" ht="17.25">
      <c r="P1375" s="8">
        <v>2200006</v>
      </c>
      <c r="Q1375" s="15">
        <v>3</v>
      </c>
      <c r="R1375" s="15" t="s">
        <v>6038</v>
      </c>
      <c r="S1375" s="15">
        <v>300</v>
      </c>
    </row>
    <row r="1376" spans="16:19" ht="17.25">
      <c r="P1376" s="8">
        <v>2200007</v>
      </c>
      <c r="Q1376" s="15">
        <v>3</v>
      </c>
      <c r="R1376" s="15" t="s">
        <v>6038</v>
      </c>
      <c r="S1376" s="15">
        <v>350</v>
      </c>
    </row>
    <row r="1377" spans="16:19" ht="17.25">
      <c r="P1377" s="8">
        <v>2200011</v>
      </c>
      <c r="Q1377" s="15">
        <v>3</v>
      </c>
      <c r="R1377" s="15" t="s">
        <v>6038</v>
      </c>
      <c r="S1377" s="15">
        <v>1000</v>
      </c>
    </row>
    <row r="1378" spans="16:19" ht="17.25">
      <c r="P1378" s="8">
        <v>2200012</v>
      </c>
      <c r="Q1378" s="15">
        <v>3</v>
      </c>
      <c r="R1378" s="15" t="s">
        <v>6038</v>
      </c>
      <c r="S1378" s="15">
        <v>1050</v>
      </c>
    </row>
    <row r="1379" spans="16:19" ht="17.25">
      <c r="P1379" s="8">
        <v>2200013</v>
      </c>
      <c r="Q1379" s="15">
        <v>3</v>
      </c>
      <c r="R1379" s="15" t="s">
        <v>6038</v>
      </c>
      <c r="S1379" s="15">
        <v>1100</v>
      </c>
    </row>
    <row r="1380" spans="16:19" ht="17.25">
      <c r="P1380" s="8">
        <v>2200014</v>
      </c>
      <c r="Q1380" s="15">
        <v>3</v>
      </c>
      <c r="R1380" s="15" t="s">
        <v>6038</v>
      </c>
      <c r="S1380" s="15">
        <v>1150</v>
      </c>
    </row>
    <row r="1381" spans="16:19" ht="17.25">
      <c r="P1381" s="8">
        <v>2200015</v>
      </c>
      <c r="Q1381" s="15">
        <v>3</v>
      </c>
      <c r="R1381" s="15" t="s">
        <v>6038</v>
      </c>
      <c r="S1381" s="15">
        <v>1200</v>
      </c>
    </row>
    <row r="1382" spans="16:19" ht="17.25">
      <c r="P1382" s="8">
        <v>2200016</v>
      </c>
      <c r="Q1382" s="15">
        <v>3</v>
      </c>
      <c r="R1382" s="15" t="s">
        <v>6038</v>
      </c>
      <c r="S1382" s="15">
        <v>1250</v>
      </c>
    </row>
    <row r="1383" spans="16:19" ht="17.25">
      <c r="P1383" s="8">
        <v>2200017</v>
      </c>
      <c r="Q1383" s="15">
        <v>3</v>
      </c>
      <c r="R1383" s="15" t="s">
        <v>6038</v>
      </c>
      <c r="S1383" s="15">
        <v>1300</v>
      </c>
    </row>
    <row r="1384" spans="16:19" ht="17.25">
      <c r="P1384" s="8">
        <v>30000</v>
      </c>
      <c r="Q1384" s="15">
        <v>3</v>
      </c>
      <c r="R1384" s="15" t="s">
        <v>6050</v>
      </c>
      <c r="S1384" s="15">
        <v>300</v>
      </c>
    </row>
    <row r="1385" spans="16:19" ht="17.25">
      <c r="P1385" s="8">
        <v>30001</v>
      </c>
      <c r="Q1385" s="15">
        <v>4</v>
      </c>
      <c r="R1385" s="15" t="s">
        <v>6061</v>
      </c>
      <c r="S1385" s="15">
        <v>300</v>
      </c>
    </row>
    <row r="1386" spans="16:19" ht="17.25">
      <c r="P1386" s="8">
        <v>30002</v>
      </c>
      <c r="Q1386" s="15">
        <v>25</v>
      </c>
      <c r="R1386" s="15" t="s">
        <v>6062</v>
      </c>
      <c r="S1386" s="15">
        <v>300</v>
      </c>
    </row>
    <row r="1387" spans="16:19" ht="17.25">
      <c r="P1387" s="8">
        <v>30003</v>
      </c>
      <c r="Q1387" s="15">
        <v>3</v>
      </c>
      <c r="R1387" s="15">
        <v>303</v>
      </c>
      <c r="S1387" s="15">
        <v>-300</v>
      </c>
    </row>
    <row r="1388" spans="16:19" ht="17.25">
      <c r="P1388" s="8">
        <v>30004</v>
      </c>
      <c r="Q1388" s="15">
        <v>3</v>
      </c>
      <c r="R1388" s="15">
        <v>303</v>
      </c>
      <c r="S1388" s="15">
        <v>-300</v>
      </c>
    </row>
    <row r="1389" spans="16:19" ht="17.25">
      <c r="P1389" s="8">
        <v>30005</v>
      </c>
      <c r="Q1389" s="15">
        <v>3</v>
      </c>
      <c r="R1389" s="15">
        <v>303</v>
      </c>
      <c r="S1389" s="15">
        <v>-300</v>
      </c>
    </row>
    <row r="1390" spans="16:19" ht="17.25">
      <c r="P1390" s="38">
        <v>120101</v>
      </c>
      <c r="Q1390" s="40">
        <v>1</v>
      </c>
      <c r="R1390" s="40">
        <v>1</v>
      </c>
      <c r="S1390" s="40">
        <v>-17982</v>
      </c>
    </row>
    <row r="1391" spans="16:19" ht="17.25">
      <c r="P1391" s="38">
        <v>120102</v>
      </c>
      <c r="Q1391" s="40">
        <v>1</v>
      </c>
      <c r="R1391" s="40">
        <v>1</v>
      </c>
      <c r="S1391" s="40">
        <v>-12987</v>
      </c>
    </row>
    <row r="1392" spans="16:19" ht="17.25">
      <c r="P1392" s="38">
        <v>120103</v>
      </c>
      <c r="Q1392" s="40">
        <v>1</v>
      </c>
      <c r="R1392" s="40">
        <v>1</v>
      </c>
      <c r="S1392" s="40">
        <v>-9657</v>
      </c>
    </row>
    <row r="1393" spans="16:19" ht="17.25">
      <c r="P1393" s="38">
        <v>120104</v>
      </c>
      <c r="Q1393" s="40">
        <v>1</v>
      </c>
      <c r="R1393" s="40">
        <v>1</v>
      </c>
      <c r="S1393" s="40">
        <v>-6327</v>
      </c>
    </row>
    <row r="1394" spans="16:19" ht="17.25">
      <c r="P1394" s="38">
        <v>120105</v>
      </c>
      <c r="Q1394" s="40">
        <v>1</v>
      </c>
      <c r="R1394" s="40">
        <v>1</v>
      </c>
      <c r="S1394" s="40">
        <v>-4662</v>
      </c>
    </row>
    <row r="1395" spans="16:19" ht="17.25">
      <c r="P1395" s="38">
        <v>120106</v>
      </c>
      <c r="Q1395" s="40">
        <v>1</v>
      </c>
      <c r="R1395" s="40">
        <v>1</v>
      </c>
      <c r="S1395" s="40">
        <v>-2997</v>
      </c>
    </row>
    <row r="1396" spans="16:19" ht="17.25">
      <c r="P1396" s="38">
        <v>120107</v>
      </c>
      <c r="Q1396" s="40">
        <v>1</v>
      </c>
      <c r="R1396" s="40">
        <v>1</v>
      </c>
      <c r="S1396" s="40">
        <v>-1332</v>
      </c>
    </row>
    <row r="1397" spans="16:19" ht="17.25">
      <c r="P1397" s="38">
        <v>120111</v>
      </c>
      <c r="Q1397" s="40">
        <v>1</v>
      </c>
      <c r="R1397" s="40">
        <v>1</v>
      </c>
      <c r="S1397" s="40">
        <v>-35964</v>
      </c>
    </row>
    <row r="1398" spans="16:19" ht="17.25">
      <c r="P1398" s="38">
        <v>120112</v>
      </c>
      <c r="Q1398" s="40">
        <v>1</v>
      </c>
      <c r="R1398" s="40">
        <v>1</v>
      </c>
      <c r="S1398" s="40">
        <v>-25974</v>
      </c>
    </row>
    <row r="1399" spans="16:19" ht="17.25">
      <c r="P1399" s="38">
        <v>120113</v>
      </c>
      <c r="Q1399" s="40">
        <v>1</v>
      </c>
      <c r="R1399" s="40">
        <v>1</v>
      </c>
      <c r="S1399" s="40">
        <v>-19314</v>
      </c>
    </row>
    <row r="1400" spans="16:19" ht="17.25">
      <c r="P1400" s="38">
        <v>120114</v>
      </c>
      <c r="Q1400" s="40">
        <v>1</v>
      </c>
      <c r="R1400" s="40">
        <v>1</v>
      </c>
      <c r="S1400" s="40">
        <v>-12654</v>
      </c>
    </row>
    <row r="1401" spans="16:19" ht="17.25">
      <c r="P1401" s="38">
        <v>120115</v>
      </c>
      <c r="Q1401" s="40">
        <v>1</v>
      </c>
      <c r="R1401" s="40">
        <v>1</v>
      </c>
      <c r="S1401" s="40">
        <v>-9324</v>
      </c>
    </row>
    <row r="1402" spans="16:19" ht="17.25">
      <c r="P1402" s="38">
        <v>120116</v>
      </c>
      <c r="Q1402" s="40">
        <v>1</v>
      </c>
      <c r="R1402" s="40">
        <v>1</v>
      </c>
      <c r="S1402" s="40">
        <v>-5994</v>
      </c>
    </row>
    <row r="1403" spans="16:19" ht="17.25">
      <c r="P1403" s="38">
        <v>120117</v>
      </c>
      <c r="Q1403" s="40">
        <v>1</v>
      </c>
      <c r="R1403" s="40">
        <v>1</v>
      </c>
      <c r="S1403" s="40">
        <v>-2664</v>
      </c>
    </row>
    <row r="1404" spans="16:19" ht="17.25">
      <c r="P1404" s="39">
        <v>121001</v>
      </c>
      <c r="Q1404" s="41">
        <v>25</v>
      </c>
      <c r="R1404" s="41">
        <v>1</v>
      </c>
      <c r="S1404" s="41">
        <v>200</v>
      </c>
    </row>
    <row r="1405" spans="16:19" ht="17.25">
      <c r="P1405" s="39">
        <v>121002</v>
      </c>
      <c r="Q1405" s="41">
        <v>25</v>
      </c>
      <c r="R1405" s="41">
        <v>1</v>
      </c>
      <c r="S1405" s="41">
        <v>600</v>
      </c>
    </row>
    <row r="1406" spans="16:19" ht="17.25">
      <c r="P1406" s="8">
        <v>1372109</v>
      </c>
      <c r="Q1406" s="15">
        <v>1</v>
      </c>
      <c r="R1406" s="15">
        <v>1</v>
      </c>
      <c r="S1406" s="15">
        <v>50</v>
      </c>
    </row>
    <row r="1407" spans="16:19" ht="17.25">
      <c r="P1407" s="8">
        <v>1372110</v>
      </c>
      <c r="Q1407" s="15">
        <v>407</v>
      </c>
      <c r="R1407" s="15">
        <v>1</v>
      </c>
      <c r="S1407" s="15">
        <v>500</v>
      </c>
    </row>
    <row r="1408" spans="16:19" ht="17.25">
      <c r="P1408" s="8">
        <v>1372111</v>
      </c>
      <c r="Q1408" s="15">
        <v>30</v>
      </c>
      <c r="R1408" s="15">
        <v>1</v>
      </c>
      <c r="S1408" s="15">
        <v>50</v>
      </c>
    </row>
    <row r="1409" spans="16:19" ht="17.25">
      <c r="P1409" s="8">
        <v>1372112</v>
      </c>
      <c r="Q1409" s="15">
        <v>30</v>
      </c>
      <c r="R1409" s="15">
        <v>1</v>
      </c>
      <c r="S1409" s="15">
        <v>50</v>
      </c>
    </row>
    <row r="1410" spans="16:19" ht="17.25">
      <c r="P1410" s="10">
        <v>1372113</v>
      </c>
      <c r="Q1410" s="18">
        <v>17</v>
      </c>
      <c r="R1410" s="18">
        <v>1</v>
      </c>
      <c r="S1410" s="18">
        <v>200</v>
      </c>
    </row>
    <row r="1411" spans="16:19" ht="17.25">
      <c r="P1411" s="8">
        <v>1372114</v>
      </c>
      <c r="Q1411" s="15">
        <v>26</v>
      </c>
      <c r="R1411" s="15">
        <v>126</v>
      </c>
      <c r="S1411" s="15">
        <v>500</v>
      </c>
    </row>
    <row r="1412" spans="16:19" ht="17.25">
      <c r="P1412" s="8">
        <v>1372115</v>
      </c>
      <c r="Q1412" s="15">
        <v>26</v>
      </c>
      <c r="R1412" s="15">
        <v>126</v>
      </c>
      <c r="S1412" s="15">
        <v>150</v>
      </c>
    </row>
    <row r="1413" spans="16:19" ht="17.25">
      <c r="P1413" s="8">
        <v>1372116</v>
      </c>
      <c r="Q1413" s="15">
        <v>1006</v>
      </c>
      <c r="R1413" s="15">
        <v>1</v>
      </c>
      <c r="S1413" s="15">
        <v>100</v>
      </c>
    </row>
    <row r="1414" spans="16:19" ht="17.25">
      <c r="P1414" s="8">
        <v>1372117</v>
      </c>
      <c r="Q1414" s="15">
        <v>32</v>
      </c>
      <c r="R1414" s="15" t="s">
        <v>6060</v>
      </c>
      <c r="S1414" s="15">
        <v>200</v>
      </c>
    </row>
    <row r="1415" spans="16:19" ht="17.25">
      <c r="P1415" s="8">
        <v>1372118</v>
      </c>
      <c r="Q1415" s="15">
        <v>1</v>
      </c>
      <c r="R1415" s="15">
        <v>301</v>
      </c>
      <c r="S1415" s="15">
        <v>100</v>
      </c>
    </row>
    <row r="1416" spans="16:19" ht="17.25">
      <c r="P1416" s="8">
        <v>1372119</v>
      </c>
      <c r="Q1416" s="15">
        <v>1</v>
      </c>
      <c r="R1416" s="15">
        <v>301</v>
      </c>
      <c r="S1416" s="15">
        <v>150</v>
      </c>
    </row>
    <row r="1417" spans="16:19" ht="17.25">
      <c r="P1417" s="8">
        <v>1372120</v>
      </c>
      <c r="Q1417" s="15">
        <v>1031</v>
      </c>
      <c r="R1417" s="43">
        <v>1</v>
      </c>
      <c r="S1417" s="43">
        <v>50</v>
      </c>
    </row>
    <row r="1418" spans="16:19" ht="17.25">
      <c r="P1418" s="8">
        <v>1372121</v>
      </c>
      <c r="Q1418" s="15">
        <v>126</v>
      </c>
      <c r="R1418" s="15">
        <v>1</v>
      </c>
      <c r="S1418" s="15">
        <v>150</v>
      </c>
    </row>
    <row r="1419" spans="16:19" ht="17.25">
      <c r="P1419" s="8">
        <v>1372122</v>
      </c>
      <c r="Q1419" s="43">
        <v>1033</v>
      </c>
      <c r="R1419" s="43">
        <v>50103</v>
      </c>
      <c r="S1419" s="43">
        <v>100</v>
      </c>
    </row>
    <row r="1420" spans="16:19" ht="17.25">
      <c r="P1420" s="8">
        <v>1372123</v>
      </c>
      <c r="Q1420" s="15">
        <v>0</v>
      </c>
      <c r="R1420" s="15">
        <v>0</v>
      </c>
      <c r="S1420" s="15">
        <v>0</v>
      </c>
    </row>
    <row r="1421" spans="16:19" ht="17.25">
      <c r="P1421" s="8">
        <v>1372124</v>
      </c>
      <c r="Q1421" s="15">
        <v>1032</v>
      </c>
      <c r="R1421" s="15">
        <v>137</v>
      </c>
      <c r="S1421" s="15">
        <v>250</v>
      </c>
    </row>
    <row r="1422" spans="16:19" ht="17.25">
      <c r="P1422" s="8">
        <v>1372125</v>
      </c>
      <c r="Q1422" s="15">
        <v>1009</v>
      </c>
      <c r="R1422" s="15">
        <v>1</v>
      </c>
      <c r="S1422" s="15">
        <v>50</v>
      </c>
    </row>
    <row r="1423" spans="16:19" ht="17.25">
      <c r="P1423" s="8">
        <v>1372126</v>
      </c>
      <c r="Q1423" s="15">
        <v>0</v>
      </c>
      <c r="R1423" s="15">
        <v>0</v>
      </c>
      <c r="S1423" s="15">
        <v>0</v>
      </c>
    </row>
    <row r="1424" spans="16:19" ht="17.25">
      <c r="P1424" s="34">
        <v>1372136</v>
      </c>
      <c r="Q1424" s="35">
        <v>0</v>
      </c>
      <c r="R1424" s="35">
        <v>0</v>
      </c>
      <c r="S1424" s="35">
        <v>0</v>
      </c>
    </row>
    <row r="1425" spans="16:19" ht="17.25">
      <c r="P1425" s="8">
        <v>1372127</v>
      </c>
      <c r="Q1425" s="15">
        <v>0</v>
      </c>
      <c r="R1425" s="15">
        <v>0</v>
      </c>
      <c r="S1425" s="15">
        <v>0</v>
      </c>
    </row>
    <row r="1426" spans="16:19" ht="17.25">
      <c r="P1426" s="42">
        <v>1372128</v>
      </c>
      <c r="Q1426" s="44">
        <v>3</v>
      </c>
      <c r="R1426" s="44">
        <v>403</v>
      </c>
      <c r="S1426" s="44">
        <v>80</v>
      </c>
    </row>
    <row r="1427" spans="16:19" ht="17.25">
      <c r="P1427" s="42">
        <v>1372129</v>
      </c>
      <c r="Q1427" s="44">
        <v>26</v>
      </c>
      <c r="R1427" s="44">
        <v>326</v>
      </c>
      <c r="S1427" s="44">
        <v>150</v>
      </c>
    </row>
    <row r="1428" spans="16:19" ht="17.25">
      <c r="P1428" s="42">
        <v>1372130</v>
      </c>
      <c r="Q1428" s="44">
        <v>3</v>
      </c>
      <c r="R1428" s="44">
        <v>403</v>
      </c>
      <c r="S1428" s="44">
        <v>80</v>
      </c>
    </row>
    <row r="1429" spans="16:19" ht="17.25">
      <c r="P1429" s="42">
        <v>1372131</v>
      </c>
      <c r="Q1429" s="44">
        <v>25</v>
      </c>
      <c r="R1429" s="44">
        <v>325</v>
      </c>
      <c r="S1429" s="44">
        <v>100</v>
      </c>
    </row>
    <row r="1430" spans="16:19" ht="17.25">
      <c r="P1430" s="42">
        <v>1372132</v>
      </c>
      <c r="Q1430" s="44">
        <v>17</v>
      </c>
      <c r="R1430" s="44">
        <v>1</v>
      </c>
      <c r="S1430" s="44">
        <v>100</v>
      </c>
    </row>
    <row r="1431" spans="16:19" ht="17.25">
      <c r="P1431" s="42">
        <v>1372133</v>
      </c>
      <c r="Q1431" s="15">
        <v>40</v>
      </c>
      <c r="R1431" s="15">
        <v>1</v>
      </c>
      <c r="S1431" s="15">
        <v>2</v>
      </c>
    </row>
    <row r="1432" spans="16:19" ht="17.25">
      <c r="P1432" s="42">
        <v>1372134</v>
      </c>
      <c r="Q1432" s="44">
        <v>3</v>
      </c>
      <c r="R1432" s="44">
        <v>403</v>
      </c>
      <c r="S1432" s="44">
        <v>80</v>
      </c>
    </row>
    <row r="1433" spans="16:19" ht="17.25">
      <c r="P1433" s="42">
        <v>1372135</v>
      </c>
      <c r="Q1433" s="18">
        <v>25</v>
      </c>
      <c r="R1433" s="18">
        <v>1</v>
      </c>
      <c r="S1433" s="18">
        <v>10</v>
      </c>
    </row>
    <row r="1434" spans="16:19" ht="17.25">
      <c r="P1434" s="8">
        <v>40065</v>
      </c>
      <c r="Q1434" s="15">
        <v>26</v>
      </c>
      <c r="R1434" s="15">
        <v>426</v>
      </c>
      <c r="S1434" s="15">
        <v>-500</v>
      </c>
    </row>
    <row r="1435" spans="16:19" ht="17.25">
      <c r="P1435" s="8">
        <v>40066</v>
      </c>
      <c r="Q1435" s="15">
        <v>102</v>
      </c>
      <c r="R1435" s="15">
        <v>1</v>
      </c>
      <c r="S1435" s="15">
        <v>180</v>
      </c>
    </row>
    <row r="1436" spans="16:19" ht="17.25">
      <c r="P1436" s="8">
        <v>40067</v>
      </c>
      <c r="Q1436" s="15">
        <v>301</v>
      </c>
      <c r="R1436" s="15">
        <v>1</v>
      </c>
      <c r="S1436" s="15">
        <v>2048</v>
      </c>
    </row>
    <row r="1437" spans="16:19" ht="17.25">
      <c r="P1437" s="8">
        <v>1380001</v>
      </c>
      <c r="Q1437" s="15">
        <v>25</v>
      </c>
      <c r="R1437" s="15">
        <v>325</v>
      </c>
      <c r="S1437" s="15">
        <v>1000</v>
      </c>
    </row>
    <row r="1438" spans="16:19" ht="17.25">
      <c r="P1438" s="8">
        <v>1380002</v>
      </c>
      <c r="Q1438" s="15">
        <v>5</v>
      </c>
      <c r="R1438" s="15">
        <v>405</v>
      </c>
      <c r="S1438" s="15">
        <v>700</v>
      </c>
    </row>
    <row r="1439" spans="16:19" ht="17.25">
      <c r="P1439" s="8">
        <v>1380003</v>
      </c>
      <c r="Q1439" s="15">
        <v>301</v>
      </c>
      <c r="R1439" s="15">
        <v>1</v>
      </c>
      <c r="S1439" s="15">
        <v>83</v>
      </c>
    </row>
    <row r="1440" spans="16:19" ht="17.25">
      <c r="P1440" s="8">
        <v>1380004</v>
      </c>
      <c r="Q1440" s="15">
        <v>1009</v>
      </c>
      <c r="R1440" s="15">
        <v>503</v>
      </c>
      <c r="S1440" s="15">
        <v>500</v>
      </c>
    </row>
    <row r="1441" spans="16:19" ht="17.25">
      <c r="P1441" s="8">
        <v>1380005</v>
      </c>
      <c r="Q1441" s="15">
        <v>5</v>
      </c>
      <c r="R1441" s="15">
        <v>405</v>
      </c>
      <c r="S1441" s="15">
        <v>-300</v>
      </c>
    </row>
    <row r="1442" spans="16:19" ht="17.25">
      <c r="P1442" s="8">
        <v>1380006</v>
      </c>
      <c r="Q1442" s="30">
        <v>301</v>
      </c>
      <c r="R1442" s="30">
        <v>1</v>
      </c>
      <c r="S1442" s="30">
        <v>1048576</v>
      </c>
    </row>
    <row r="1443" spans="16:19" ht="17.25">
      <c r="P1443" s="8">
        <v>1380007</v>
      </c>
      <c r="Q1443" s="30">
        <v>35</v>
      </c>
      <c r="R1443" s="30">
        <v>1</v>
      </c>
      <c r="S1443" s="30">
        <v>2000</v>
      </c>
    </row>
    <row r="1444" spans="16:19" ht="17.25">
      <c r="P1444" s="8">
        <v>1380008</v>
      </c>
      <c r="Q1444" s="15">
        <v>5</v>
      </c>
      <c r="R1444" s="15">
        <v>1</v>
      </c>
      <c r="S1444" s="15">
        <v>-300</v>
      </c>
    </row>
    <row r="1445" spans="16:19" ht="17.25">
      <c r="P1445" s="8">
        <v>1380009</v>
      </c>
      <c r="Q1445" s="15">
        <v>17</v>
      </c>
      <c r="R1445" s="15">
        <v>1</v>
      </c>
      <c r="S1445" s="15">
        <v>1000</v>
      </c>
    </row>
    <row r="1446" spans="16:19" ht="17.25">
      <c r="P1446" s="38">
        <v>301000</v>
      </c>
      <c r="Q1446" s="40">
        <v>1</v>
      </c>
      <c r="R1446" s="40">
        <v>1</v>
      </c>
      <c r="S1446" s="40">
        <v>-15</v>
      </c>
    </row>
    <row r="1447" spans="16:19" ht="17.25">
      <c r="P1447" s="38">
        <v>301001</v>
      </c>
      <c r="Q1447" s="40">
        <v>1</v>
      </c>
      <c r="R1447" s="40">
        <v>1</v>
      </c>
      <c r="S1447" s="40">
        <v>-70</v>
      </c>
    </row>
    <row r="1448" spans="16:19" ht="17.25">
      <c r="P1448" s="38">
        <v>301002</v>
      </c>
      <c r="Q1448" s="40">
        <v>1</v>
      </c>
      <c r="R1448" s="40">
        <v>1</v>
      </c>
      <c r="S1448" s="40">
        <v>-142</v>
      </c>
    </row>
    <row r="1449" spans="16:19" ht="17.25">
      <c r="P1449" s="38">
        <v>301003</v>
      </c>
      <c r="Q1449" s="40">
        <v>1</v>
      </c>
      <c r="R1449" s="40">
        <v>1</v>
      </c>
      <c r="S1449" s="40">
        <v>-158</v>
      </c>
    </row>
    <row r="1450" spans="16:19" ht="17.25">
      <c r="P1450" s="38">
        <v>301004</v>
      </c>
      <c r="Q1450" s="40">
        <v>1</v>
      </c>
      <c r="R1450" s="40">
        <v>1</v>
      </c>
      <c r="S1450" s="40">
        <v>-264</v>
      </c>
    </row>
    <row r="1451" spans="16:19" ht="17.25">
      <c r="P1451" s="38">
        <v>301005</v>
      </c>
      <c r="Q1451" s="40">
        <v>1</v>
      </c>
      <c r="R1451" s="40">
        <v>1</v>
      </c>
      <c r="S1451" s="40">
        <v>-369</v>
      </c>
    </row>
    <row r="1452" spans="16:19" ht="17.25">
      <c r="P1452" s="38">
        <v>301006</v>
      </c>
      <c r="Q1452" s="40">
        <v>1</v>
      </c>
      <c r="R1452" s="40">
        <v>1</v>
      </c>
      <c r="S1452" s="40">
        <v>-528</v>
      </c>
    </row>
    <row r="1453" spans="16:19" ht="17.25">
      <c r="P1453" s="38">
        <v>301007</v>
      </c>
      <c r="Q1453" s="40">
        <v>1</v>
      </c>
      <c r="R1453" s="40">
        <v>1</v>
      </c>
      <c r="S1453" s="40">
        <v>-844</v>
      </c>
    </row>
    <row r="1454" spans="16:19" ht="17.25">
      <c r="P1454" s="38">
        <v>301008</v>
      </c>
      <c r="Q1454" s="40">
        <v>1</v>
      </c>
      <c r="R1454" s="40">
        <v>1</v>
      </c>
      <c r="S1454" s="40">
        <v>-1794</v>
      </c>
    </row>
    <row r="1455" spans="16:19" ht="17.25">
      <c r="P1455" s="38">
        <v>301009</v>
      </c>
      <c r="Q1455" s="40">
        <v>1</v>
      </c>
      <c r="R1455" s="40">
        <v>1</v>
      </c>
      <c r="S1455" s="40">
        <v>-3165</v>
      </c>
    </row>
    <row r="1456" spans="16:19" ht="17.25">
      <c r="P1456" s="38">
        <v>301031</v>
      </c>
      <c r="Q1456" s="40">
        <v>1</v>
      </c>
      <c r="R1456" s="40">
        <v>1</v>
      </c>
      <c r="S1456" s="40">
        <f t="shared" ref="S1456:S1464" si="3">ROUND(S1447*2.5,0)</f>
        <v>-175</v>
      </c>
    </row>
    <row r="1457" spans="16:19" ht="17.25">
      <c r="P1457" s="38">
        <v>301032</v>
      </c>
      <c r="Q1457" s="40">
        <v>1</v>
      </c>
      <c r="R1457" s="40">
        <v>1</v>
      </c>
      <c r="S1457" s="40">
        <f t="shared" si="3"/>
        <v>-355</v>
      </c>
    </row>
    <row r="1458" spans="16:19" ht="17.25">
      <c r="P1458" s="38">
        <v>301033</v>
      </c>
      <c r="Q1458" s="40">
        <v>1</v>
      </c>
      <c r="R1458" s="40">
        <v>1</v>
      </c>
      <c r="S1458" s="40">
        <f t="shared" si="3"/>
        <v>-395</v>
      </c>
    </row>
    <row r="1459" spans="16:19" ht="17.25">
      <c r="P1459" s="38">
        <v>301034</v>
      </c>
      <c r="Q1459" s="40">
        <v>1</v>
      </c>
      <c r="R1459" s="40">
        <v>1</v>
      </c>
      <c r="S1459" s="40">
        <f t="shared" si="3"/>
        <v>-660</v>
      </c>
    </row>
    <row r="1460" spans="16:19" ht="17.25">
      <c r="P1460" s="38">
        <v>301035</v>
      </c>
      <c r="Q1460" s="40">
        <v>1</v>
      </c>
      <c r="R1460" s="40">
        <v>1</v>
      </c>
      <c r="S1460" s="40">
        <f t="shared" si="3"/>
        <v>-923</v>
      </c>
    </row>
    <row r="1461" spans="16:19" ht="17.25">
      <c r="P1461" s="38">
        <v>301036</v>
      </c>
      <c r="Q1461" s="40">
        <v>1</v>
      </c>
      <c r="R1461" s="40">
        <v>1</v>
      </c>
      <c r="S1461" s="40">
        <f t="shared" si="3"/>
        <v>-1320</v>
      </c>
    </row>
    <row r="1462" spans="16:19" ht="17.25">
      <c r="P1462" s="38">
        <v>301037</v>
      </c>
      <c r="Q1462" s="40">
        <v>1</v>
      </c>
      <c r="R1462" s="40">
        <v>1</v>
      </c>
      <c r="S1462" s="40">
        <f t="shared" si="3"/>
        <v>-2110</v>
      </c>
    </row>
    <row r="1463" spans="16:19" ht="17.25">
      <c r="P1463" s="38">
        <v>301038</v>
      </c>
      <c r="Q1463" s="40">
        <v>1</v>
      </c>
      <c r="R1463" s="40">
        <v>1</v>
      </c>
      <c r="S1463" s="40">
        <f t="shared" si="3"/>
        <v>-4485</v>
      </c>
    </row>
    <row r="1464" spans="16:19" ht="17.25">
      <c r="P1464" s="38">
        <v>301039</v>
      </c>
      <c r="Q1464" s="40">
        <v>1</v>
      </c>
      <c r="R1464" s="40">
        <v>1</v>
      </c>
      <c r="S1464" s="40">
        <f t="shared" si="3"/>
        <v>-7913</v>
      </c>
    </row>
    <row r="1465" spans="16:19" ht="17.25">
      <c r="P1465" s="38">
        <v>301051</v>
      </c>
      <c r="Q1465" s="40">
        <v>1</v>
      </c>
      <c r="R1465" s="40">
        <v>1</v>
      </c>
      <c r="S1465" s="40">
        <f t="shared" ref="S1465:S1473" si="4">ROUND(S1447*5,0)</f>
        <v>-350</v>
      </c>
    </row>
    <row r="1466" spans="16:19" ht="17.25">
      <c r="P1466" s="38">
        <v>301052</v>
      </c>
      <c r="Q1466" s="40">
        <v>1</v>
      </c>
      <c r="R1466" s="40">
        <v>1</v>
      </c>
      <c r="S1466" s="40">
        <f t="shared" si="4"/>
        <v>-710</v>
      </c>
    </row>
    <row r="1467" spans="16:19" ht="17.25">
      <c r="P1467" s="38">
        <v>301053</v>
      </c>
      <c r="Q1467" s="40">
        <v>1</v>
      </c>
      <c r="R1467" s="40">
        <v>1</v>
      </c>
      <c r="S1467" s="40">
        <f t="shared" si="4"/>
        <v>-790</v>
      </c>
    </row>
    <row r="1468" spans="16:19" ht="17.25">
      <c r="P1468" s="38">
        <v>301054</v>
      </c>
      <c r="Q1468" s="40">
        <v>1</v>
      </c>
      <c r="R1468" s="40">
        <v>1</v>
      </c>
      <c r="S1468" s="40">
        <f t="shared" si="4"/>
        <v>-1320</v>
      </c>
    </row>
    <row r="1469" spans="16:19" ht="17.25">
      <c r="P1469" s="38">
        <v>301055</v>
      </c>
      <c r="Q1469" s="40">
        <v>1</v>
      </c>
      <c r="R1469" s="40">
        <v>1</v>
      </c>
      <c r="S1469" s="40">
        <f t="shared" si="4"/>
        <v>-1845</v>
      </c>
    </row>
    <row r="1470" spans="16:19" ht="17.25">
      <c r="P1470" s="38">
        <v>301056</v>
      </c>
      <c r="Q1470" s="40">
        <v>1</v>
      </c>
      <c r="R1470" s="40">
        <v>1</v>
      </c>
      <c r="S1470" s="40">
        <f t="shared" si="4"/>
        <v>-2640</v>
      </c>
    </row>
    <row r="1471" spans="16:19" ht="17.25">
      <c r="P1471" s="38">
        <v>301057</v>
      </c>
      <c r="Q1471" s="40">
        <v>1</v>
      </c>
      <c r="R1471" s="40">
        <v>1</v>
      </c>
      <c r="S1471" s="40">
        <f t="shared" si="4"/>
        <v>-4220</v>
      </c>
    </row>
    <row r="1472" spans="16:19" ht="17.25">
      <c r="P1472" s="38">
        <v>301058</v>
      </c>
      <c r="Q1472" s="40">
        <v>1</v>
      </c>
      <c r="R1472" s="40">
        <v>1</v>
      </c>
      <c r="S1472" s="40">
        <f t="shared" si="4"/>
        <v>-8970</v>
      </c>
    </row>
    <row r="1473" spans="16:19" ht="17.25">
      <c r="P1473" s="38">
        <v>301059</v>
      </c>
      <c r="Q1473" s="40">
        <v>1</v>
      </c>
      <c r="R1473" s="40">
        <v>1</v>
      </c>
      <c r="S1473" s="40">
        <f t="shared" si="4"/>
        <v>-15825</v>
      </c>
    </row>
  </sheetData>
  <phoneticPr fontId="92" type="noConversion"/>
  <conditionalFormatting sqref="P1">
    <cfRule type="duplicateValues" dxfId="125" priority="4"/>
  </conditionalFormatting>
  <conditionalFormatting sqref="F4">
    <cfRule type="duplicateValues" dxfId="124" priority="3"/>
  </conditionalFormatting>
  <conditionalFormatting sqref="F5">
    <cfRule type="duplicateValues" dxfId="123" priority="2"/>
  </conditionalFormatting>
  <conditionalFormatting sqref="F6">
    <cfRule type="duplicateValues" dxfId="122" priority="1"/>
  </conditionalFormatting>
  <conditionalFormatting sqref="P9">
    <cfRule type="duplicateValues" dxfId="121" priority="5"/>
  </conditionalFormatting>
  <conditionalFormatting sqref="P15">
    <cfRule type="duplicateValues" dxfId="120" priority="9"/>
  </conditionalFormatting>
  <conditionalFormatting sqref="P16">
    <cfRule type="duplicateValues" dxfId="119" priority="63"/>
  </conditionalFormatting>
  <conditionalFormatting sqref="P17">
    <cfRule type="duplicateValues" dxfId="118" priority="79"/>
  </conditionalFormatting>
  <conditionalFormatting sqref="D31">
    <cfRule type="duplicateValues" dxfId="117" priority="104"/>
  </conditionalFormatting>
  <conditionalFormatting sqref="D47">
    <cfRule type="duplicateValues" dxfId="116" priority="94"/>
  </conditionalFormatting>
  <conditionalFormatting sqref="D77">
    <cfRule type="duplicateValues" dxfId="115" priority="103"/>
  </conditionalFormatting>
  <conditionalFormatting sqref="P85">
    <cfRule type="duplicateValues" dxfId="114" priority="62"/>
  </conditionalFormatting>
  <conditionalFormatting sqref="P86">
    <cfRule type="duplicateValues" dxfId="113" priority="61"/>
  </conditionalFormatting>
  <conditionalFormatting sqref="P87">
    <cfRule type="duplicateValues" dxfId="112" priority="60"/>
  </conditionalFormatting>
  <conditionalFormatting sqref="D92">
    <cfRule type="duplicateValues" dxfId="111" priority="100"/>
  </conditionalFormatting>
  <conditionalFormatting sqref="D93">
    <cfRule type="duplicateValues" dxfId="110" priority="95"/>
  </conditionalFormatting>
  <conditionalFormatting sqref="D123">
    <cfRule type="duplicateValues" dxfId="109" priority="102"/>
  </conditionalFormatting>
  <conditionalFormatting sqref="D138">
    <cfRule type="duplicateValues" dxfId="108" priority="99"/>
  </conditionalFormatting>
  <conditionalFormatting sqref="D139">
    <cfRule type="duplicateValues" dxfId="107" priority="96"/>
  </conditionalFormatting>
  <conditionalFormatting sqref="D169">
    <cfRule type="duplicateValues" dxfId="106" priority="101"/>
  </conditionalFormatting>
  <conditionalFormatting sqref="D184">
    <cfRule type="duplicateValues" dxfId="105" priority="98"/>
  </conditionalFormatting>
  <conditionalFormatting sqref="D185">
    <cfRule type="duplicateValues" dxfId="104" priority="97"/>
  </conditionalFormatting>
  <conditionalFormatting sqref="P247">
    <cfRule type="duplicateValues" dxfId="103" priority="54"/>
  </conditionalFormatting>
  <conditionalFormatting sqref="P248">
    <cfRule type="duplicateValues" dxfId="102" priority="53"/>
  </conditionalFormatting>
  <conditionalFormatting sqref="P249">
    <cfRule type="duplicateValues" dxfId="101" priority="52"/>
  </conditionalFormatting>
  <conditionalFormatting sqref="P250">
    <cfRule type="duplicateValues" dxfId="100" priority="50"/>
  </conditionalFormatting>
  <conditionalFormatting sqref="P251">
    <cfRule type="duplicateValues" dxfId="99" priority="48"/>
  </conditionalFormatting>
  <conditionalFormatting sqref="P252">
    <cfRule type="duplicateValues" dxfId="98" priority="51"/>
  </conditionalFormatting>
  <conditionalFormatting sqref="P253">
    <cfRule type="duplicateValues" dxfId="97" priority="49"/>
  </conditionalFormatting>
  <conditionalFormatting sqref="P254">
    <cfRule type="duplicateValues" dxfId="96" priority="47"/>
  </conditionalFormatting>
  <conditionalFormatting sqref="P255">
    <cfRule type="duplicateValues" dxfId="95" priority="46"/>
  </conditionalFormatting>
  <conditionalFormatting sqref="P256">
    <cfRule type="duplicateValues" dxfId="94" priority="44"/>
  </conditionalFormatting>
  <conditionalFormatting sqref="P257">
    <cfRule type="duplicateValues" dxfId="93" priority="42"/>
  </conditionalFormatting>
  <conditionalFormatting sqref="D258">
    <cfRule type="duplicateValues" dxfId="92" priority="109"/>
  </conditionalFormatting>
  <conditionalFormatting sqref="P258">
    <cfRule type="duplicateValues" dxfId="91" priority="45"/>
  </conditionalFormatting>
  <conditionalFormatting sqref="D259">
    <cfRule type="duplicateValues" dxfId="90" priority="110"/>
  </conditionalFormatting>
  <conditionalFormatting sqref="P259">
    <cfRule type="duplicateValues" dxfId="89" priority="43"/>
  </conditionalFormatting>
  <conditionalFormatting sqref="P260">
    <cfRule type="duplicateValues" dxfId="88" priority="41"/>
  </conditionalFormatting>
  <conditionalFormatting sqref="D261">
    <cfRule type="duplicateValues" dxfId="87" priority="108"/>
  </conditionalFormatting>
  <conditionalFormatting sqref="P261">
    <cfRule type="duplicateValues" dxfId="86" priority="40"/>
  </conditionalFormatting>
  <conditionalFormatting sqref="D262">
    <cfRule type="duplicateValues" dxfId="85" priority="107"/>
  </conditionalFormatting>
  <conditionalFormatting sqref="P262">
    <cfRule type="duplicateValues" dxfId="84" priority="38"/>
  </conditionalFormatting>
  <conditionalFormatting sqref="P263">
    <cfRule type="duplicateValues" dxfId="83" priority="36"/>
  </conditionalFormatting>
  <conditionalFormatting sqref="P264">
    <cfRule type="duplicateValues" dxfId="82" priority="39"/>
  </conditionalFormatting>
  <conditionalFormatting sqref="P265">
    <cfRule type="duplicateValues" dxfId="81" priority="37"/>
  </conditionalFormatting>
  <conditionalFormatting sqref="P266">
    <cfRule type="duplicateValues" dxfId="80" priority="35"/>
  </conditionalFormatting>
  <conditionalFormatting sqref="P267">
    <cfRule type="duplicateValues" dxfId="79" priority="34"/>
  </conditionalFormatting>
  <conditionalFormatting sqref="P268">
    <cfRule type="duplicateValues" dxfId="78" priority="32"/>
  </conditionalFormatting>
  <conditionalFormatting sqref="P269">
    <cfRule type="duplicateValues" dxfId="77" priority="30"/>
  </conditionalFormatting>
  <conditionalFormatting sqref="P270">
    <cfRule type="duplicateValues" dxfId="76" priority="33"/>
  </conditionalFormatting>
  <conditionalFormatting sqref="P271">
    <cfRule type="duplicateValues" dxfId="75" priority="31"/>
  </conditionalFormatting>
  <conditionalFormatting sqref="P279">
    <cfRule type="duplicateValues" dxfId="74" priority="28"/>
  </conditionalFormatting>
  <conditionalFormatting sqref="P352">
    <cfRule type="duplicateValues" dxfId="73" priority="81"/>
  </conditionalFormatting>
  <conditionalFormatting sqref="P359">
    <cfRule type="duplicateValues" dxfId="72" priority="85"/>
  </conditionalFormatting>
  <conditionalFormatting sqref="P360">
    <cfRule type="duplicateValues" dxfId="71" priority="83"/>
  </conditionalFormatting>
  <conditionalFormatting sqref="D549">
    <cfRule type="duplicateValues" dxfId="70" priority="126"/>
  </conditionalFormatting>
  <conditionalFormatting sqref="D550">
    <cfRule type="duplicateValues" dxfId="69" priority="125"/>
  </conditionalFormatting>
  <conditionalFormatting sqref="D554">
    <cfRule type="duplicateValues" dxfId="68" priority="122"/>
  </conditionalFormatting>
  <conditionalFormatting sqref="D654">
    <cfRule type="duplicateValues" dxfId="67" priority="123"/>
  </conditionalFormatting>
  <conditionalFormatting sqref="D702">
    <cfRule type="duplicateValues" dxfId="66" priority="117"/>
  </conditionalFormatting>
  <conditionalFormatting sqref="D715">
    <cfRule type="duplicateValues" dxfId="65" priority="116"/>
  </conditionalFormatting>
  <conditionalFormatting sqref="D717">
    <cfRule type="duplicateValues" dxfId="64" priority="115"/>
  </conditionalFormatting>
  <conditionalFormatting sqref="D769">
    <cfRule type="duplicateValues" dxfId="63" priority="114"/>
  </conditionalFormatting>
  <conditionalFormatting sqref="D773">
    <cfRule type="duplicateValues" dxfId="62" priority="113"/>
  </conditionalFormatting>
  <conditionalFormatting sqref="D793">
    <cfRule type="duplicateValues" dxfId="61" priority="124"/>
  </conditionalFormatting>
  <conditionalFormatting sqref="D794">
    <cfRule type="duplicateValues" dxfId="60" priority="121"/>
  </conditionalFormatting>
  <conditionalFormatting sqref="D795">
    <cfRule type="duplicateValues" dxfId="59" priority="120"/>
  </conditionalFormatting>
  <conditionalFormatting sqref="D806">
    <cfRule type="duplicateValues" dxfId="58" priority="119"/>
  </conditionalFormatting>
  <conditionalFormatting sqref="D808">
    <cfRule type="duplicateValues" dxfId="57" priority="118"/>
  </conditionalFormatting>
  <conditionalFormatting sqref="P815">
    <cfRule type="duplicateValues" dxfId="56" priority="87"/>
  </conditionalFormatting>
  <conditionalFormatting sqref="P816">
    <cfRule type="duplicateValues" dxfId="55" priority="86"/>
  </conditionalFormatting>
  <conditionalFormatting sqref="P817">
    <cfRule type="duplicateValues" dxfId="54" priority="92"/>
  </conditionalFormatting>
  <conditionalFormatting sqref="P826">
    <cfRule type="duplicateValues" dxfId="53" priority="64"/>
  </conditionalFormatting>
  <conditionalFormatting sqref="P1345">
    <cfRule type="duplicateValues" dxfId="52" priority="26"/>
  </conditionalFormatting>
  <conditionalFormatting sqref="P1363">
    <cfRule type="duplicateValues" dxfId="51" priority="77"/>
  </conditionalFormatting>
  <conditionalFormatting sqref="P1365">
    <cfRule type="duplicateValues" dxfId="50" priority="69"/>
  </conditionalFormatting>
  <conditionalFormatting sqref="P1367">
    <cfRule type="duplicateValues" dxfId="49" priority="25"/>
  </conditionalFormatting>
  <conditionalFormatting sqref="P1368">
    <cfRule type="duplicateValues" dxfId="48" priority="24"/>
  </conditionalFormatting>
  <conditionalFormatting sqref="P1369">
    <cfRule type="duplicateValues" dxfId="47" priority="23"/>
  </conditionalFormatting>
  <conditionalFormatting sqref="P1370">
    <cfRule type="duplicateValues" dxfId="46" priority="84"/>
  </conditionalFormatting>
  <conditionalFormatting sqref="P1408">
    <cfRule type="duplicateValues" dxfId="45" priority="74"/>
  </conditionalFormatting>
  <conditionalFormatting sqref="P1409">
    <cfRule type="duplicateValues" dxfId="44" priority="73"/>
  </conditionalFormatting>
  <conditionalFormatting sqref="P1424">
    <cfRule type="duplicateValues" dxfId="43" priority="10"/>
  </conditionalFormatting>
  <conditionalFormatting sqref="P1433">
    <cfRule type="duplicateValues" dxfId="42" priority="22"/>
  </conditionalFormatting>
  <conditionalFormatting sqref="P1435">
    <cfRule type="duplicateValues" dxfId="41" priority="68"/>
  </conditionalFormatting>
  <conditionalFormatting sqref="P1442">
    <cfRule type="duplicateValues" dxfId="40" priority="21"/>
  </conditionalFormatting>
  <conditionalFormatting sqref="P1444">
    <cfRule type="duplicateValues" dxfId="39" priority="8"/>
  </conditionalFormatting>
  <conditionalFormatting sqref="P1445">
    <cfRule type="duplicateValues" dxfId="38" priority="6"/>
  </conditionalFormatting>
  <conditionalFormatting sqref="P1456">
    <cfRule type="duplicateValues" dxfId="37" priority="14"/>
  </conditionalFormatting>
  <conditionalFormatting sqref="P1465">
    <cfRule type="duplicateValues" dxfId="36" priority="13"/>
  </conditionalFormatting>
  <conditionalFormatting sqref="D286:D539">
    <cfRule type="duplicateValues" dxfId="35" priority="106"/>
  </conditionalFormatting>
  <conditionalFormatting sqref="D770:D772">
    <cfRule type="duplicateValues" dxfId="34" priority="112"/>
  </conditionalFormatting>
  <conditionalFormatting sqref="D774:D776">
    <cfRule type="duplicateValues" dxfId="33" priority="111"/>
  </conditionalFormatting>
  <conditionalFormatting sqref="P272:P278">
    <cfRule type="duplicateValues" dxfId="32" priority="29"/>
  </conditionalFormatting>
  <conditionalFormatting sqref="P280:P281">
    <cfRule type="duplicateValues" dxfId="31" priority="27"/>
  </conditionalFormatting>
  <conditionalFormatting sqref="P818:P825">
    <cfRule type="duplicateValues" dxfId="30" priority="65"/>
  </conditionalFormatting>
  <conditionalFormatting sqref="P1371:P1383">
    <cfRule type="duplicateValues" dxfId="29" priority="93"/>
  </conditionalFormatting>
  <conditionalFormatting sqref="P1404:P1405">
    <cfRule type="duplicateValues" dxfId="28" priority="7"/>
  </conditionalFormatting>
  <conditionalFormatting sqref="P1406:P1407">
    <cfRule type="duplicateValues" dxfId="27" priority="75"/>
  </conditionalFormatting>
  <conditionalFormatting sqref="P1410:P1416">
    <cfRule type="duplicateValues" dxfId="26" priority="72"/>
  </conditionalFormatting>
  <conditionalFormatting sqref="P1437:P1440">
    <cfRule type="duplicateValues" dxfId="25" priority="67"/>
  </conditionalFormatting>
  <conditionalFormatting sqref="P1446:P1447">
    <cfRule type="duplicateValues" dxfId="24" priority="15"/>
  </conditionalFormatting>
  <conditionalFormatting sqref="D94:D122 D124:D137 D32:D46 D78:D91 D186:D205 D140:D168 D2:D30 D170:D183 D48:D76">
    <cfRule type="duplicateValues" dxfId="23" priority="105"/>
  </conditionalFormatting>
  <conditionalFormatting sqref="P282:P351 P2:P8 P18:P84 P88:P246 P1273 P1384:P1403 P1346:P1361 P353:P358 P1298 P1296 P1271 P1294 P1291:P1292 P1289 P1287 P1285 P1283 P1281 P1279 P361:P814 P1277 P1275 P857:P1269 P1436 P1434 P1474:P1048576 P10:P14">
    <cfRule type="duplicateValues" dxfId="22" priority="90"/>
  </conditionalFormatting>
  <conditionalFormatting sqref="P1270 P1293 P1290 P1288 P1286 P1284 P1282 P1280 P1278 P1276 P1274 P1272">
    <cfRule type="duplicateValues" dxfId="21" priority="91"/>
  </conditionalFormatting>
  <conditionalFormatting sqref="P1295 P1297">
    <cfRule type="duplicateValues" dxfId="20" priority="82"/>
  </conditionalFormatting>
  <conditionalFormatting sqref="P1299:P1305 P1341 P1339 P1337 P1335 P1333 P1331 P1343 P1307 P1309 P1311">
    <cfRule type="duplicateValues" dxfId="19" priority="88"/>
  </conditionalFormatting>
  <conditionalFormatting sqref="P1306 P1318 P1326 P1316 P1320 P1328 P1330 P1310 P1308">
    <cfRule type="duplicateValues" dxfId="18" priority="59"/>
  </conditionalFormatting>
  <conditionalFormatting sqref="P1312 P1314">
    <cfRule type="duplicateValues" dxfId="17" priority="11"/>
  </conditionalFormatting>
  <conditionalFormatting sqref="P1315 P1313">
    <cfRule type="duplicateValues" dxfId="16" priority="12"/>
  </conditionalFormatting>
  <conditionalFormatting sqref="P1317 P1319">
    <cfRule type="duplicateValues" dxfId="15" priority="58"/>
  </conditionalFormatting>
  <conditionalFormatting sqref="P1321 P1325 P1323">
    <cfRule type="duplicateValues" dxfId="14" priority="57"/>
  </conditionalFormatting>
  <conditionalFormatting sqref="P1322 P1324">
    <cfRule type="duplicateValues" dxfId="13" priority="56"/>
  </conditionalFormatting>
  <conditionalFormatting sqref="P1327 P1329">
    <cfRule type="duplicateValues" dxfId="12" priority="55"/>
  </conditionalFormatting>
  <conditionalFormatting sqref="P1332 P1336 P1334">
    <cfRule type="duplicateValues" dxfId="11" priority="80"/>
  </conditionalFormatting>
  <conditionalFormatting sqref="P1338 P1344 P1342 P1340">
    <cfRule type="duplicateValues" dxfId="10" priority="89"/>
  </conditionalFormatting>
  <conditionalFormatting sqref="P1362 P1364 P1366">
    <cfRule type="duplicateValues" dxfId="9" priority="78"/>
  </conditionalFormatting>
  <conditionalFormatting sqref="P1417 P1419 P1421 P1423 P1426 P1430 P1428 P1432">
    <cfRule type="duplicateValues" dxfId="8" priority="76"/>
  </conditionalFormatting>
  <conditionalFormatting sqref="P1418 P1420 P1422 P1427 P1431">
    <cfRule type="duplicateValues" dxfId="7" priority="71"/>
  </conditionalFormatting>
  <conditionalFormatting sqref="P1425 P1429">
    <cfRule type="duplicateValues" dxfId="6" priority="70"/>
  </conditionalFormatting>
  <conditionalFormatting sqref="P1441 P1443">
    <cfRule type="duplicateValues" dxfId="5" priority="66"/>
  </conditionalFormatting>
  <conditionalFormatting sqref="P1448 P1454 P1452 P1450">
    <cfRule type="duplicateValues" dxfId="4" priority="20"/>
  </conditionalFormatting>
  <conditionalFormatting sqref="P1449 P1455 P1453 P1451">
    <cfRule type="duplicateValues" dxfId="3" priority="19"/>
  </conditionalFormatting>
  <conditionalFormatting sqref="P1457 P1463 P1459 P1461 P1466 P1472 P1470 P1468">
    <cfRule type="duplicateValues" dxfId="2" priority="18"/>
  </conditionalFormatting>
  <conditionalFormatting sqref="P1458 P1460 P1462 P1464">
    <cfRule type="duplicateValues" dxfId="1" priority="17"/>
  </conditionalFormatting>
  <conditionalFormatting sqref="P1467 P1473 P1471 P1469">
    <cfRule type="duplicateValues" dxfId="0" priority="16"/>
  </conditionalFormatting>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Sheet1</vt:lpstr>
      <vt:lpstr>Sheet2</vt:lpstr>
      <vt:lpstr>Sheet3</vt:lpstr>
      <vt:lpstr>Sheet4</vt:lpstr>
      <vt:lpstr>Sheet5</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林绍川</dc:creator>
  <cp:lastModifiedBy>xb21cn</cp:lastModifiedBy>
  <dcterms:created xsi:type="dcterms:W3CDTF">2016-07-12T09:01:00Z</dcterms:created>
  <dcterms:modified xsi:type="dcterms:W3CDTF">2025-05-26T15:01:09Z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2052-12.1.0.20784</vt:lpwstr>
  </property>
  <property fmtid="{D5CDD505-2E9C-101B-9397-08002B2CF9AE}" pid="3" name="ICV">
    <vt:lpwstr>52515B0E4C2947418D256F0B88DACB50_12</vt:lpwstr>
  </property>
</Properties>
</file>